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malac\Personal Finance\Investments\Crypto Dashboard\"/>
    </mc:Choice>
  </mc:AlternateContent>
  <xr:revisionPtr revIDLastSave="0" documentId="13_ncr:1_{A3AEF8FB-716E-4B55-8EE4-A7157DF634C3}" xr6:coauthVersionLast="46" xr6:coauthVersionMax="46" xr10:uidLastSave="{00000000-0000-0000-0000-000000000000}"/>
  <bookViews>
    <workbookView xWindow="-120" yWindow="-120" windowWidth="29040" windowHeight="15840" tabRatio="671" xr2:uid="{00000000-000D-0000-FFFF-FFFF00000000}"/>
  </bookViews>
  <sheets>
    <sheet name="Dashboard" sheetId="3" r:id="rId1"/>
    <sheet name="Account_Value" sheetId="5" r:id="rId2"/>
    <sheet name="Calculator" sheetId="2" r:id="rId3"/>
    <sheet name="Stock_Connector" sheetId="8" r:id="rId4"/>
    <sheet name="Investments_Import" sheetId="1" r:id="rId5"/>
    <sheet name="Mining_Import" sheetId="6" r:id="rId6"/>
    <sheet name="Miners" sheetId="7" r:id="rId7"/>
  </sheets>
  <definedNames>
    <definedName name="_xlnm._FilterDatabase" localSheetId="2" hidden="1">Calculator!$B$1:$BM$2500</definedName>
    <definedName name="_xlnm._FilterDatabase" localSheetId="4" hidden="1">Investments_Import!$A$1:$H$93</definedName>
    <definedName name="_xlnm._FilterDatabase" localSheetId="5" hidden="1">Mining_Import!$A$1:$H$93</definedName>
    <definedName name="All_Currencies_Invested">Dashboard!$D$5:$D$36</definedName>
    <definedName name="Date_1">INDEX(Account_Value!$C$3:$C$2001,MATCH(Dashboard!$D$49,Account_Value!$C$3:$C$2001,0)):INDEX(Account_Value!$C$3:$C$2001,MATCH(Dashboard!$D$51,Account_Value!$C$3:$C$2001,0))</definedName>
    <definedName name="Date_2">INDEX(Account_Value!$N$3:$N$2001,MATCH(Dashboard!$D$49,Account_Value!$N$3:$N$2001,0)):INDEX(Account_Value!$N$3:$N$2001,MATCH(Dashboard!$D$51,Account_Value!$N$3:$N$2001,0))</definedName>
    <definedName name="Date_Market">Calculator!$D:$E</definedName>
    <definedName name="ETH_1">INDEX(Account_Value!$J$3:$J$2001,MATCH(Dashboard!$D$49,Account_Value!$I$3:$I$2001,0)):INDEX(Account_Value!$J$3:$J$2001,MATCH(Dashboard!$D$51,Account_Value!$I$3:$I$2001,0))</definedName>
    <definedName name="Profit_1">INDEX(Account_Value!$O$3:$O$2001,MATCH(Dashboard!$D$49,Account_Value!$N$3:$N$2001,0)):INDEX(Account_Value!$O$3:$O$2001,MATCH(Dashboard!$D$51,Account_Value!$N$3:$N$2001,0))</definedName>
    <definedName name="Values_1">INDEX(Account_Value!$D$3:$D$2001,MATCH(Dashboard!$D$49,Account_Value!$C$3:$C$2001,0)):INDEX(Account_Value!$D$3:$D$2001,MATCH(Dashboard!$D$51,Account_Value!$C$3:$C$2001,0))</definedName>
  </definedNames>
  <calcPr calcId="181029"/>
</workbook>
</file>

<file path=xl/calcChain.xml><?xml version="1.0" encoding="utf-8"?>
<calcChain xmlns="http://schemas.openxmlformats.org/spreadsheetml/2006/main">
  <c r="L24" i="7" l="1"/>
  <c r="E46" i="7"/>
  <c r="E45" i="7"/>
  <c r="E44" i="7"/>
  <c r="E43" i="7"/>
  <c r="E42" i="7"/>
  <c r="E41" i="7"/>
  <c r="E40" i="7"/>
  <c r="E39" i="7"/>
  <c r="E38" i="7"/>
  <c r="E37" i="7"/>
  <c r="E36" i="7"/>
  <c r="F35" i="7"/>
  <c r="E35" i="7"/>
  <c r="I32" i="7"/>
  <c r="H32" i="7"/>
  <c r="G32" i="7"/>
  <c r="F32" i="7"/>
  <c r="E32" i="7"/>
  <c r="D32" i="7"/>
  <c r="E29" i="7"/>
  <c r="D29" i="7"/>
  <c r="C29" i="7"/>
  <c r="E28" i="7"/>
  <c r="D28" i="7"/>
  <c r="C28" i="7"/>
  <c r="E27" i="7"/>
  <c r="D27" i="7"/>
  <c r="C27" i="7"/>
  <c r="F26" i="7"/>
  <c r="E26" i="7"/>
  <c r="C26" i="7"/>
  <c r="S24" i="7"/>
  <c r="P24" i="7"/>
  <c r="N24" i="7"/>
  <c r="J24" i="7"/>
  <c r="I24" i="7"/>
  <c r="H24" i="7"/>
  <c r="G24" i="7"/>
  <c r="F24" i="7"/>
  <c r="E24" i="7"/>
  <c r="D24" i="7"/>
  <c r="C24" i="7"/>
  <c r="S23" i="7"/>
  <c r="R23" i="7"/>
  <c r="Q23" i="7"/>
  <c r="P23" i="7"/>
  <c r="O23" i="7"/>
  <c r="L23" i="7"/>
  <c r="J23" i="7"/>
  <c r="I23" i="7"/>
  <c r="H23" i="7"/>
  <c r="G23" i="7"/>
  <c r="F23" i="7"/>
  <c r="E23" i="7"/>
  <c r="D23" i="7"/>
  <c r="S22" i="7"/>
  <c r="R22" i="7"/>
  <c r="Q22" i="7"/>
  <c r="P22" i="7"/>
  <c r="O22" i="7"/>
  <c r="L22" i="7"/>
  <c r="J22" i="7"/>
  <c r="I22" i="7"/>
  <c r="H22" i="7"/>
  <c r="G22" i="7"/>
  <c r="F22" i="7"/>
  <c r="E22" i="7"/>
  <c r="D22" i="7"/>
  <c r="S21" i="7"/>
  <c r="R21" i="7"/>
  <c r="Q21" i="7"/>
  <c r="P21" i="7"/>
  <c r="O21" i="7"/>
  <c r="L21" i="7"/>
  <c r="J21" i="7"/>
  <c r="I21" i="7"/>
  <c r="H21" i="7"/>
  <c r="G21" i="7"/>
  <c r="F21" i="7"/>
  <c r="E21" i="7"/>
  <c r="D21" i="7"/>
  <c r="S20" i="7"/>
  <c r="R20" i="7"/>
  <c r="Q20" i="7"/>
  <c r="P20" i="7"/>
  <c r="O20" i="7"/>
  <c r="L20" i="7"/>
  <c r="J20" i="7"/>
  <c r="I20" i="7"/>
  <c r="H20" i="7"/>
  <c r="G20" i="7"/>
  <c r="F20" i="7"/>
  <c r="E20" i="7"/>
  <c r="D20" i="7"/>
  <c r="S19" i="7"/>
  <c r="R19" i="7"/>
  <c r="Q19" i="7"/>
  <c r="P19" i="7"/>
  <c r="O19" i="7"/>
  <c r="L19" i="7"/>
  <c r="J19" i="7"/>
  <c r="I19" i="7"/>
  <c r="H19" i="7"/>
  <c r="G19" i="7"/>
  <c r="F19" i="7"/>
  <c r="E19" i="7"/>
  <c r="D19" i="7"/>
  <c r="S18" i="7"/>
  <c r="R18" i="7"/>
  <c r="Q18" i="7"/>
  <c r="P18" i="7"/>
  <c r="O18" i="7"/>
  <c r="L18" i="7"/>
  <c r="J18" i="7"/>
  <c r="I18" i="7"/>
  <c r="H18" i="7"/>
  <c r="G18" i="7"/>
  <c r="F18" i="7"/>
  <c r="E18" i="7"/>
  <c r="D18" i="7"/>
  <c r="S17" i="7"/>
  <c r="R17" i="7"/>
  <c r="Q17" i="7"/>
  <c r="P17" i="7"/>
  <c r="O17" i="7"/>
  <c r="L17" i="7"/>
  <c r="J17" i="7"/>
  <c r="I17" i="7"/>
  <c r="H17" i="7"/>
  <c r="G17" i="7"/>
  <c r="F17" i="7"/>
  <c r="E17" i="7"/>
  <c r="D17" i="7"/>
  <c r="S16" i="7"/>
  <c r="R16" i="7"/>
  <c r="Q16" i="7"/>
  <c r="P16" i="7"/>
  <c r="O16" i="7"/>
  <c r="L16" i="7"/>
  <c r="J16" i="7"/>
  <c r="I16" i="7"/>
  <c r="H16" i="7"/>
  <c r="G16" i="7"/>
  <c r="F16" i="7"/>
  <c r="E16" i="7"/>
  <c r="D16" i="7"/>
  <c r="S15" i="7"/>
  <c r="R15" i="7"/>
  <c r="Q15" i="7"/>
  <c r="P15" i="7"/>
  <c r="O15" i="7"/>
  <c r="L15" i="7"/>
  <c r="J15" i="7"/>
  <c r="I15" i="7"/>
  <c r="H15" i="7"/>
  <c r="G15" i="7"/>
  <c r="F15" i="7"/>
  <c r="E15" i="7"/>
  <c r="D15" i="7"/>
  <c r="S14" i="7"/>
  <c r="R14" i="7"/>
  <c r="Q14" i="7"/>
  <c r="P14" i="7"/>
  <c r="O14" i="7"/>
  <c r="L14" i="7"/>
  <c r="J14" i="7"/>
  <c r="I14" i="7"/>
  <c r="H14" i="7"/>
  <c r="G14" i="7"/>
  <c r="F14" i="7"/>
  <c r="E14" i="7"/>
  <c r="D14" i="7"/>
  <c r="S13" i="7"/>
  <c r="R13" i="7"/>
  <c r="Q13" i="7"/>
  <c r="P13" i="7"/>
  <c r="O13" i="7"/>
  <c r="L13" i="7"/>
  <c r="J13" i="7"/>
  <c r="I13" i="7"/>
  <c r="H13" i="7"/>
  <c r="G13" i="7"/>
  <c r="F13" i="7"/>
  <c r="E13" i="7"/>
  <c r="D13" i="7"/>
  <c r="S12" i="7"/>
  <c r="R12" i="7"/>
  <c r="Q12" i="7"/>
  <c r="P12" i="7"/>
  <c r="O12" i="7"/>
  <c r="L12" i="7"/>
  <c r="J12" i="7"/>
  <c r="I12" i="7"/>
  <c r="H12" i="7"/>
  <c r="G12" i="7"/>
  <c r="F12" i="7"/>
  <c r="E12" i="7"/>
  <c r="D12" i="7"/>
  <c r="S11" i="7"/>
  <c r="R11" i="7"/>
  <c r="Q11" i="7"/>
  <c r="P11" i="7"/>
  <c r="O11" i="7"/>
  <c r="L11" i="7"/>
  <c r="J11" i="7"/>
  <c r="I11" i="7"/>
  <c r="H11" i="7"/>
  <c r="G11" i="7"/>
  <c r="F11" i="7"/>
  <c r="E11" i="7"/>
  <c r="D11" i="7"/>
  <c r="CD2500" i="2"/>
  <c r="CC2500" i="2"/>
  <c r="CB2500" i="2"/>
  <c r="CA2500" i="2"/>
  <c r="BZ2500" i="2"/>
  <c r="BY2500" i="2"/>
  <c r="AJ2500" i="2"/>
  <c r="AI2500" i="2"/>
  <c r="AH2500" i="2"/>
  <c r="AG2500" i="2"/>
  <c r="AF2500" i="2"/>
  <c r="AE2500" i="2"/>
  <c r="AD2500" i="2"/>
  <c r="AC2500" i="2"/>
  <c r="AB2500" i="2"/>
  <c r="AA2500" i="2"/>
  <c r="Z2500" i="2"/>
  <c r="Y2500" i="2"/>
  <c r="X2500" i="2"/>
  <c r="W2500" i="2"/>
  <c r="V2500" i="2"/>
  <c r="U2500" i="2"/>
  <c r="S2500" i="2"/>
  <c r="R2500" i="2"/>
  <c r="Q2500" i="2"/>
  <c r="P2500" i="2"/>
  <c r="O2500" i="2"/>
  <c r="N2500" i="2"/>
  <c r="M2500" i="2"/>
  <c r="L2500" i="2"/>
  <c r="K2500" i="2"/>
  <c r="J2500" i="2"/>
  <c r="I2500" i="2"/>
  <c r="H2500" i="2"/>
  <c r="G2500" i="2"/>
  <c r="F2500" i="2"/>
  <c r="E2500" i="2"/>
  <c r="D2500" i="2"/>
  <c r="C2500" i="2"/>
  <c r="B2500" i="2"/>
  <c r="A2500" i="2"/>
  <c r="CD2499" i="2"/>
  <c r="CC2499" i="2"/>
  <c r="CB2499" i="2"/>
  <c r="CA2499" i="2"/>
  <c r="BZ2499" i="2"/>
  <c r="BY2499" i="2"/>
  <c r="AJ2499" i="2"/>
  <c r="AI2499" i="2"/>
  <c r="AH2499" i="2"/>
  <c r="AG2499" i="2"/>
  <c r="AF2499" i="2"/>
  <c r="AE2499" i="2"/>
  <c r="AD2499" i="2"/>
  <c r="AC2499" i="2"/>
  <c r="AB2499" i="2"/>
  <c r="AA2499" i="2"/>
  <c r="Z2499" i="2"/>
  <c r="Y2499" i="2"/>
  <c r="X2499" i="2"/>
  <c r="W2499" i="2"/>
  <c r="V2499" i="2"/>
  <c r="U2499" i="2"/>
  <c r="S2499" i="2"/>
  <c r="R2499" i="2"/>
  <c r="Q2499" i="2"/>
  <c r="P2499" i="2"/>
  <c r="O2499" i="2"/>
  <c r="N2499" i="2"/>
  <c r="M2499" i="2"/>
  <c r="L2499" i="2"/>
  <c r="K2499" i="2"/>
  <c r="J2499" i="2"/>
  <c r="I2499" i="2"/>
  <c r="H2499" i="2"/>
  <c r="G2499" i="2"/>
  <c r="F2499" i="2"/>
  <c r="E2499" i="2"/>
  <c r="D2499" i="2"/>
  <c r="C2499" i="2"/>
  <c r="B2499" i="2"/>
  <c r="A2499" i="2"/>
  <c r="CD2498" i="2"/>
  <c r="CC2498" i="2"/>
  <c r="CB2498" i="2"/>
  <c r="CA2498" i="2"/>
  <c r="BZ2498" i="2"/>
  <c r="BY2498" i="2"/>
  <c r="AJ2498" i="2"/>
  <c r="AI2498" i="2"/>
  <c r="AH2498" i="2"/>
  <c r="AG2498" i="2"/>
  <c r="AF2498" i="2"/>
  <c r="AE2498" i="2"/>
  <c r="AD2498" i="2"/>
  <c r="AC2498" i="2"/>
  <c r="AB2498" i="2"/>
  <c r="AA2498" i="2"/>
  <c r="Z2498" i="2"/>
  <c r="Y2498" i="2"/>
  <c r="X2498" i="2"/>
  <c r="W2498" i="2"/>
  <c r="V2498" i="2"/>
  <c r="U2498" i="2"/>
  <c r="S2498" i="2"/>
  <c r="R2498" i="2"/>
  <c r="Q2498" i="2"/>
  <c r="P2498" i="2"/>
  <c r="O2498" i="2"/>
  <c r="N2498" i="2"/>
  <c r="M2498" i="2"/>
  <c r="L2498" i="2"/>
  <c r="K2498" i="2"/>
  <c r="J2498" i="2"/>
  <c r="I2498" i="2"/>
  <c r="H2498" i="2"/>
  <c r="G2498" i="2"/>
  <c r="F2498" i="2"/>
  <c r="E2498" i="2"/>
  <c r="D2498" i="2"/>
  <c r="C2498" i="2"/>
  <c r="B2498" i="2"/>
  <c r="A2498" i="2"/>
  <c r="CD2497" i="2"/>
  <c r="CC2497" i="2"/>
  <c r="CB2497" i="2"/>
  <c r="CA2497" i="2"/>
  <c r="BZ2497" i="2"/>
  <c r="BY2497" i="2"/>
  <c r="AJ2497" i="2"/>
  <c r="AI2497" i="2"/>
  <c r="AH2497" i="2"/>
  <c r="AG2497" i="2"/>
  <c r="AF2497" i="2"/>
  <c r="AE2497" i="2"/>
  <c r="AD2497" i="2"/>
  <c r="AC2497" i="2"/>
  <c r="AB2497" i="2"/>
  <c r="AA2497" i="2"/>
  <c r="Z2497" i="2"/>
  <c r="Y2497" i="2"/>
  <c r="X2497" i="2"/>
  <c r="W2497" i="2"/>
  <c r="V2497" i="2"/>
  <c r="U2497" i="2"/>
  <c r="S2497" i="2"/>
  <c r="R2497" i="2"/>
  <c r="Q2497" i="2"/>
  <c r="P2497" i="2"/>
  <c r="O2497" i="2"/>
  <c r="N2497" i="2"/>
  <c r="M2497" i="2"/>
  <c r="L2497" i="2"/>
  <c r="K2497" i="2"/>
  <c r="J2497" i="2"/>
  <c r="I2497" i="2"/>
  <c r="H2497" i="2"/>
  <c r="G2497" i="2"/>
  <c r="F2497" i="2"/>
  <c r="E2497" i="2"/>
  <c r="D2497" i="2"/>
  <c r="C2497" i="2"/>
  <c r="B2497" i="2"/>
  <c r="A2497" i="2"/>
  <c r="CD2496" i="2"/>
  <c r="CC2496" i="2"/>
  <c r="CB2496" i="2"/>
  <c r="CA2496" i="2"/>
  <c r="BZ2496" i="2"/>
  <c r="BY2496" i="2"/>
  <c r="AJ2496" i="2"/>
  <c r="AI2496" i="2"/>
  <c r="AH2496" i="2"/>
  <c r="AG2496" i="2"/>
  <c r="AF2496" i="2"/>
  <c r="AE2496" i="2"/>
  <c r="AD2496" i="2"/>
  <c r="AC2496" i="2"/>
  <c r="AB2496" i="2"/>
  <c r="AA2496" i="2"/>
  <c r="Z2496" i="2"/>
  <c r="Y2496" i="2"/>
  <c r="X2496" i="2"/>
  <c r="W2496" i="2"/>
  <c r="V2496" i="2"/>
  <c r="U2496" i="2"/>
  <c r="S2496" i="2"/>
  <c r="R2496" i="2"/>
  <c r="Q2496" i="2"/>
  <c r="P2496" i="2"/>
  <c r="O2496" i="2"/>
  <c r="N2496" i="2"/>
  <c r="M2496" i="2"/>
  <c r="L2496" i="2"/>
  <c r="K2496" i="2"/>
  <c r="J2496" i="2"/>
  <c r="I2496" i="2"/>
  <c r="H2496" i="2"/>
  <c r="G2496" i="2"/>
  <c r="F2496" i="2"/>
  <c r="E2496" i="2"/>
  <c r="D2496" i="2"/>
  <c r="C2496" i="2"/>
  <c r="B2496" i="2"/>
  <c r="A2496" i="2"/>
  <c r="CD2495" i="2"/>
  <c r="CC2495" i="2"/>
  <c r="CB2495" i="2"/>
  <c r="CA2495" i="2"/>
  <c r="BZ2495" i="2"/>
  <c r="BY2495" i="2"/>
  <c r="AJ2495" i="2"/>
  <c r="AI2495" i="2"/>
  <c r="AH2495" i="2"/>
  <c r="AG2495" i="2"/>
  <c r="AF2495" i="2"/>
  <c r="AE2495" i="2"/>
  <c r="AD2495" i="2"/>
  <c r="AC2495" i="2"/>
  <c r="AB2495" i="2"/>
  <c r="AA2495" i="2"/>
  <c r="Z2495" i="2"/>
  <c r="Y2495" i="2"/>
  <c r="X2495" i="2"/>
  <c r="W2495" i="2"/>
  <c r="V2495" i="2"/>
  <c r="U2495" i="2"/>
  <c r="S2495" i="2"/>
  <c r="R2495" i="2"/>
  <c r="Q2495" i="2"/>
  <c r="P2495" i="2"/>
  <c r="O2495" i="2"/>
  <c r="N2495" i="2"/>
  <c r="M2495" i="2"/>
  <c r="L2495" i="2"/>
  <c r="K2495" i="2"/>
  <c r="J2495" i="2"/>
  <c r="I2495" i="2"/>
  <c r="H2495" i="2"/>
  <c r="G2495" i="2"/>
  <c r="F2495" i="2"/>
  <c r="E2495" i="2"/>
  <c r="D2495" i="2"/>
  <c r="C2495" i="2"/>
  <c r="B2495" i="2"/>
  <c r="A2495" i="2"/>
  <c r="CD2494" i="2"/>
  <c r="CC2494" i="2"/>
  <c r="CB2494" i="2"/>
  <c r="CA2494" i="2"/>
  <c r="BZ2494" i="2"/>
  <c r="BY2494" i="2"/>
  <c r="AJ2494" i="2"/>
  <c r="AI2494" i="2"/>
  <c r="AH2494" i="2"/>
  <c r="AG2494" i="2"/>
  <c r="AF2494" i="2"/>
  <c r="AE2494" i="2"/>
  <c r="AD2494" i="2"/>
  <c r="AC2494" i="2"/>
  <c r="AB2494" i="2"/>
  <c r="AA2494" i="2"/>
  <c r="Z2494" i="2"/>
  <c r="Y2494" i="2"/>
  <c r="X2494" i="2"/>
  <c r="W2494" i="2"/>
  <c r="V2494" i="2"/>
  <c r="U2494" i="2"/>
  <c r="S2494" i="2"/>
  <c r="R2494" i="2"/>
  <c r="Q2494" i="2"/>
  <c r="P2494" i="2"/>
  <c r="O2494" i="2"/>
  <c r="N2494" i="2"/>
  <c r="M2494" i="2"/>
  <c r="L2494" i="2"/>
  <c r="K2494" i="2"/>
  <c r="J2494" i="2"/>
  <c r="I2494" i="2"/>
  <c r="H2494" i="2"/>
  <c r="G2494" i="2"/>
  <c r="F2494" i="2"/>
  <c r="E2494" i="2"/>
  <c r="D2494" i="2"/>
  <c r="C2494" i="2"/>
  <c r="B2494" i="2"/>
  <c r="A2494" i="2"/>
  <c r="CD2493" i="2"/>
  <c r="CC2493" i="2"/>
  <c r="CB2493" i="2"/>
  <c r="CA2493" i="2"/>
  <c r="BZ2493" i="2"/>
  <c r="BY2493" i="2"/>
  <c r="AJ2493" i="2"/>
  <c r="AI2493" i="2"/>
  <c r="AH2493" i="2"/>
  <c r="AG2493" i="2"/>
  <c r="AF2493" i="2"/>
  <c r="AE2493" i="2"/>
  <c r="AD2493" i="2"/>
  <c r="AC2493" i="2"/>
  <c r="AB2493" i="2"/>
  <c r="AA2493" i="2"/>
  <c r="Z2493" i="2"/>
  <c r="Y2493" i="2"/>
  <c r="X2493" i="2"/>
  <c r="W2493" i="2"/>
  <c r="V2493" i="2"/>
  <c r="U2493" i="2"/>
  <c r="S2493" i="2"/>
  <c r="R2493" i="2"/>
  <c r="Q2493" i="2"/>
  <c r="P2493" i="2"/>
  <c r="O2493" i="2"/>
  <c r="N2493" i="2"/>
  <c r="M2493" i="2"/>
  <c r="L2493" i="2"/>
  <c r="K2493" i="2"/>
  <c r="J2493" i="2"/>
  <c r="I2493" i="2"/>
  <c r="H2493" i="2"/>
  <c r="G2493" i="2"/>
  <c r="F2493" i="2"/>
  <c r="E2493" i="2"/>
  <c r="D2493" i="2"/>
  <c r="C2493" i="2"/>
  <c r="B2493" i="2"/>
  <c r="A2493" i="2"/>
  <c r="CD2492" i="2"/>
  <c r="CC2492" i="2"/>
  <c r="CB2492" i="2"/>
  <c r="CA2492" i="2"/>
  <c r="BZ2492" i="2"/>
  <c r="BY2492" i="2"/>
  <c r="AJ2492" i="2"/>
  <c r="AI2492" i="2"/>
  <c r="AH2492" i="2"/>
  <c r="AG2492" i="2"/>
  <c r="AF2492" i="2"/>
  <c r="AE2492" i="2"/>
  <c r="AD2492" i="2"/>
  <c r="AC2492" i="2"/>
  <c r="AB2492" i="2"/>
  <c r="AA2492" i="2"/>
  <c r="Z2492" i="2"/>
  <c r="Y2492" i="2"/>
  <c r="X2492" i="2"/>
  <c r="W2492" i="2"/>
  <c r="V2492" i="2"/>
  <c r="U2492" i="2"/>
  <c r="S2492" i="2"/>
  <c r="R2492" i="2"/>
  <c r="Q2492" i="2"/>
  <c r="P2492" i="2"/>
  <c r="O2492" i="2"/>
  <c r="N2492" i="2"/>
  <c r="M2492" i="2"/>
  <c r="L2492" i="2"/>
  <c r="K2492" i="2"/>
  <c r="J2492" i="2"/>
  <c r="I2492" i="2"/>
  <c r="H2492" i="2"/>
  <c r="G2492" i="2"/>
  <c r="F2492" i="2"/>
  <c r="E2492" i="2"/>
  <c r="D2492" i="2"/>
  <c r="C2492" i="2"/>
  <c r="B2492" i="2"/>
  <c r="A2492" i="2"/>
  <c r="CD2491" i="2"/>
  <c r="CC2491" i="2"/>
  <c r="CB2491" i="2"/>
  <c r="CA2491" i="2"/>
  <c r="BZ2491" i="2"/>
  <c r="BY2491" i="2"/>
  <c r="AJ2491" i="2"/>
  <c r="AI2491" i="2"/>
  <c r="AH2491" i="2"/>
  <c r="AG2491" i="2"/>
  <c r="AF2491" i="2"/>
  <c r="AE2491" i="2"/>
  <c r="AD2491" i="2"/>
  <c r="AC2491" i="2"/>
  <c r="AB2491" i="2"/>
  <c r="AA2491" i="2"/>
  <c r="Z2491" i="2"/>
  <c r="Y2491" i="2"/>
  <c r="X2491" i="2"/>
  <c r="W2491" i="2"/>
  <c r="V2491" i="2"/>
  <c r="U2491" i="2"/>
  <c r="S2491" i="2"/>
  <c r="R2491" i="2"/>
  <c r="Q2491" i="2"/>
  <c r="P2491" i="2"/>
  <c r="O2491" i="2"/>
  <c r="N2491" i="2"/>
  <c r="M2491" i="2"/>
  <c r="L2491" i="2"/>
  <c r="K2491" i="2"/>
  <c r="J2491" i="2"/>
  <c r="I2491" i="2"/>
  <c r="H2491" i="2"/>
  <c r="G2491" i="2"/>
  <c r="F2491" i="2"/>
  <c r="E2491" i="2"/>
  <c r="D2491" i="2"/>
  <c r="C2491" i="2"/>
  <c r="B2491" i="2"/>
  <c r="A2491" i="2"/>
  <c r="CD2490" i="2"/>
  <c r="CC2490" i="2"/>
  <c r="CB2490" i="2"/>
  <c r="CA2490" i="2"/>
  <c r="BZ2490" i="2"/>
  <c r="BY2490" i="2"/>
  <c r="AJ2490" i="2"/>
  <c r="AI2490" i="2"/>
  <c r="AH2490" i="2"/>
  <c r="AG2490" i="2"/>
  <c r="AF2490" i="2"/>
  <c r="AE2490" i="2"/>
  <c r="AD2490" i="2"/>
  <c r="AC2490" i="2"/>
  <c r="AB2490" i="2"/>
  <c r="AA2490" i="2"/>
  <c r="Z2490" i="2"/>
  <c r="Y2490" i="2"/>
  <c r="X2490" i="2"/>
  <c r="W2490" i="2"/>
  <c r="V2490" i="2"/>
  <c r="U2490" i="2"/>
  <c r="S2490" i="2"/>
  <c r="R2490" i="2"/>
  <c r="Q2490" i="2"/>
  <c r="P2490" i="2"/>
  <c r="O2490" i="2"/>
  <c r="N2490" i="2"/>
  <c r="M2490" i="2"/>
  <c r="L2490" i="2"/>
  <c r="K2490" i="2"/>
  <c r="J2490" i="2"/>
  <c r="I2490" i="2"/>
  <c r="H2490" i="2"/>
  <c r="G2490" i="2"/>
  <c r="F2490" i="2"/>
  <c r="E2490" i="2"/>
  <c r="D2490" i="2"/>
  <c r="C2490" i="2"/>
  <c r="B2490" i="2"/>
  <c r="A2490" i="2"/>
  <c r="CD2489" i="2"/>
  <c r="CC2489" i="2"/>
  <c r="CB2489" i="2"/>
  <c r="CA2489" i="2"/>
  <c r="BZ2489" i="2"/>
  <c r="BY2489" i="2"/>
  <c r="AJ2489" i="2"/>
  <c r="AI2489" i="2"/>
  <c r="AH2489" i="2"/>
  <c r="AG2489" i="2"/>
  <c r="AF2489" i="2"/>
  <c r="AE2489" i="2"/>
  <c r="AD2489" i="2"/>
  <c r="AC2489" i="2"/>
  <c r="AB2489" i="2"/>
  <c r="AA2489" i="2"/>
  <c r="Z2489" i="2"/>
  <c r="Y2489" i="2"/>
  <c r="X2489" i="2"/>
  <c r="W2489" i="2"/>
  <c r="V2489" i="2"/>
  <c r="U2489" i="2"/>
  <c r="S2489" i="2"/>
  <c r="R2489" i="2"/>
  <c r="Q2489" i="2"/>
  <c r="P2489" i="2"/>
  <c r="O2489" i="2"/>
  <c r="N2489" i="2"/>
  <c r="M2489" i="2"/>
  <c r="L2489" i="2"/>
  <c r="K2489" i="2"/>
  <c r="J2489" i="2"/>
  <c r="I2489" i="2"/>
  <c r="H2489" i="2"/>
  <c r="G2489" i="2"/>
  <c r="F2489" i="2"/>
  <c r="E2489" i="2"/>
  <c r="D2489" i="2"/>
  <c r="C2489" i="2"/>
  <c r="B2489" i="2"/>
  <c r="A2489" i="2"/>
  <c r="CD2488" i="2"/>
  <c r="CC2488" i="2"/>
  <c r="CB2488" i="2"/>
  <c r="CA2488" i="2"/>
  <c r="BZ2488" i="2"/>
  <c r="BY2488" i="2"/>
  <c r="AJ2488" i="2"/>
  <c r="AI2488" i="2"/>
  <c r="AH2488" i="2"/>
  <c r="AG2488" i="2"/>
  <c r="AF2488" i="2"/>
  <c r="AE2488" i="2"/>
  <c r="AD2488" i="2"/>
  <c r="AC2488" i="2"/>
  <c r="AB2488" i="2"/>
  <c r="AA2488" i="2"/>
  <c r="Z2488" i="2"/>
  <c r="Y2488" i="2"/>
  <c r="X2488" i="2"/>
  <c r="W2488" i="2"/>
  <c r="V2488" i="2"/>
  <c r="U2488" i="2"/>
  <c r="S2488" i="2"/>
  <c r="R2488" i="2"/>
  <c r="Q2488" i="2"/>
  <c r="P2488" i="2"/>
  <c r="O2488" i="2"/>
  <c r="N2488" i="2"/>
  <c r="M2488" i="2"/>
  <c r="L2488" i="2"/>
  <c r="K2488" i="2"/>
  <c r="J2488" i="2"/>
  <c r="I2488" i="2"/>
  <c r="H2488" i="2"/>
  <c r="G2488" i="2"/>
  <c r="F2488" i="2"/>
  <c r="E2488" i="2"/>
  <c r="D2488" i="2"/>
  <c r="C2488" i="2"/>
  <c r="B2488" i="2"/>
  <c r="A2488" i="2"/>
  <c r="CD2487" i="2"/>
  <c r="CC2487" i="2"/>
  <c r="CB2487" i="2"/>
  <c r="CA2487" i="2"/>
  <c r="BZ2487" i="2"/>
  <c r="BY2487" i="2"/>
  <c r="AJ2487" i="2"/>
  <c r="AI2487" i="2"/>
  <c r="AH2487" i="2"/>
  <c r="AG2487" i="2"/>
  <c r="AF2487" i="2"/>
  <c r="AE2487" i="2"/>
  <c r="AD2487" i="2"/>
  <c r="AC2487" i="2"/>
  <c r="AB2487" i="2"/>
  <c r="AA2487" i="2"/>
  <c r="Z2487" i="2"/>
  <c r="Y2487" i="2"/>
  <c r="X2487" i="2"/>
  <c r="W2487" i="2"/>
  <c r="V2487" i="2"/>
  <c r="U2487" i="2"/>
  <c r="S2487" i="2"/>
  <c r="R2487" i="2"/>
  <c r="Q2487" i="2"/>
  <c r="P2487" i="2"/>
  <c r="O2487" i="2"/>
  <c r="N2487" i="2"/>
  <c r="M2487" i="2"/>
  <c r="L2487" i="2"/>
  <c r="K2487" i="2"/>
  <c r="J2487" i="2"/>
  <c r="I2487" i="2"/>
  <c r="H2487" i="2"/>
  <c r="G2487" i="2"/>
  <c r="F2487" i="2"/>
  <c r="E2487" i="2"/>
  <c r="D2487" i="2"/>
  <c r="C2487" i="2"/>
  <c r="B2487" i="2"/>
  <c r="A2487" i="2"/>
  <c r="CD2486" i="2"/>
  <c r="CC2486" i="2"/>
  <c r="CB2486" i="2"/>
  <c r="CA2486" i="2"/>
  <c r="BZ2486" i="2"/>
  <c r="BY2486" i="2"/>
  <c r="AJ2486" i="2"/>
  <c r="AI2486" i="2"/>
  <c r="AH2486" i="2"/>
  <c r="AG2486" i="2"/>
  <c r="AF2486" i="2"/>
  <c r="AE2486" i="2"/>
  <c r="AD2486" i="2"/>
  <c r="AC2486" i="2"/>
  <c r="AB2486" i="2"/>
  <c r="AA2486" i="2"/>
  <c r="Z2486" i="2"/>
  <c r="Y2486" i="2"/>
  <c r="X2486" i="2"/>
  <c r="W2486" i="2"/>
  <c r="V2486" i="2"/>
  <c r="U2486" i="2"/>
  <c r="S2486" i="2"/>
  <c r="R2486" i="2"/>
  <c r="Q2486" i="2"/>
  <c r="P2486" i="2"/>
  <c r="O2486" i="2"/>
  <c r="N2486" i="2"/>
  <c r="M2486" i="2"/>
  <c r="L2486" i="2"/>
  <c r="K2486" i="2"/>
  <c r="J2486" i="2"/>
  <c r="I2486" i="2"/>
  <c r="H2486" i="2"/>
  <c r="G2486" i="2"/>
  <c r="F2486" i="2"/>
  <c r="E2486" i="2"/>
  <c r="D2486" i="2"/>
  <c r="C2486" i="2"/>
  <c r="B2486" i="2"/>
  <c r="A2486" i="2"/>
  <c r="CD2485" i="2"/>
  <c r="CC2485" i="2"/>
  <c r="CB2485" i="2"/>
  <c r="CA2485" i="2"/>
  <c r="BZ2485" i="2"/>
  <c r="BY2485" i="2"/>
  <c r="AJ2485" i="2"/>
  <c r="AI2485" i="2"/>
  <c r="AH2485" i="2"/>
  <c r="AG2485" i="2"/>
  <c r="AF2485" i="2"/>
  <c r="AE2485" i="2"/>
  <c r="AD2485" i="2"/>
  <c r="AC2485" i="2"/>
  <c r="AB2485" i="2"/>
  <c r="AA2485" i="2"/>
  <c r="Z2485" i="2"/>
  <c r="Y2485" i="2"/>
  <c r="X2485" i="2"/>
  <c r="W2485" i="2"/>
  <c r="V2485" i="2"/>
  <c r="U2485" i="2"/>
  <c r="S2485" i="2"/>
  <c r="R2485" i="2"/>
  <c r="Q2485" i="2"/>
  <c r="P2485" i="2"/>
  <c r="O2485" i="2"/>
  <c r="N2485" i="2"/>
  <c r="M2485" i="2"/>
  <c r="L2485" i="2"/>
  <c r="K2485" i="2"/>
  <c r="J2485" i="2"/>
  <c r="I2485" i="2"/>
  <c r="H2485" i="2"/>
  <c r="G2485" i="2"/>
  <c r="F2485" i="2"/>
  <c r="E2485" i="2"/>
  <c r="D2485" i="2"/>
  <c r="C2485" i="2"/>
  <c r="B2485" i="2"/>
  <c r="A2485" i="2"/>
  <c r="CD2484" i="2"/>
  <c r="CC2484" i="2"/>
  <c r="CB2484" i="2"/>
  <c r="CA2484" i="2"/>
  <c r="BZ2484" i="2"/>
  <c r="BY2484" i="2"/>
  <c r="AJ2484" i="2"/>
  <c r="AI2484" i="2"/>
  <c r="AH2484" i="2"/>
  <c r="AG2484" i="2"/>
  <c r="AF2484" i="2"/>
  <c r="AE2484" i="2"/>
  <c r="AD2484" i="2"/>
  <c r="AC2484" i="2"/>
  <c r="AB2484" i="2"/>
  <c r="AA2484" i="2"/>
  <c r="Z2484" i="2"/>
  <c r="Y2484" i="2"/>
  <c r="X2484" i="2"/>
  <c r="W2484" i="2"/>
  <c r="V2484" i="2"/>
  <c r="U2484" i="2"/>
  <c r="S2484" i="2"/>
  <c r="R2484" i="2"/>
  <c r="Q2484" i="2"/>
  <c r="P2484" i="2"/>
  <c r="O2484" i="2"/>
  <c r="N2484" i="2"/>
  <c r="M2484" i="2"/>
  <c r="L2484" i="2"/>
  <c r="K2484" i="2"/>
  <c r="J2484" i="2"/>
  <c r="I2484" i="2"/>
  <c r="H2484" i="2"/>
  <c r="G2484" i="2"/>
  <c r="F2484" i="2"/>
  <c r="E2484" i="2"/>
  <c r="D2484" i="2"/>
  <c r="C2484" i="2"/>
  <c r="B2484" i="2"/>
  <c r="A2484" i="2"/>
  <c r="CD2483" i="2"/>
  <c r="CC2483" i="2"/>
  <c r="CB2483" i="2"/>
  <c r="CA2483" i="2"/>
  <c r="BZ2483" i="2"/>
  <c r="BY2483" i="2"/>
  <c r="AJ2483" i="2"/>
  <c r="AI2483" i="2"/>
  <c r="AH2483" i="2"/>
  <c r="AG2483" i="2"/>
  <c r="AF2483" i="2"/>
  <c r="AE2483" i="2"/>
  <c r="AD2483" i="2"/>
  <c r="AC2483" i="2"/>
  <c r="AB2483" i="2"/>
  <c r="AA2483" i="2"/>
  <c r="Z2483" i="2"/>
  <c r="Y2483" i="2"/>
  <c r="X2483" i="2"/>
  <c r="W2483" i="2"/>
  <c r="V2483" i="2"/>
  <c r="U2483" i="2"/>
  <c r="S2483" i="2"/>
  <c r="R2483" i="2"/>
  <c r="Q2483" i="2"/>
  <c r="P2483" i="2"/>
  <c r="O2483" i="2"/>
  <c r="N2483" i="2"/>
  <c r="M2483" i="2"/>
  <c r="L2483" i="2"/>
  <c r="K2483" i="2"/>
  <c r="J2483" i="2"/>
  <c r="I2483" i="2"/>
  <c r="H2483" i="2"/>
  <c r="G2483" i="2"/>
  <c r="F2483" i="2"/>
  <c r="E2483" i="2"/>
  <c r="D2483" i="2"/>
  <c r="C2483" i="2"/>
  <c r="B2483" i="2"/>
  <c r="A2483" i="2"/>
  <c r="CD2482" i="2"/>
  <c r="CC2482" i="2"/>
  <c r="CB2482" i="2"/>
  <c r="CA2482" i="2"/>
  <c r="BZ2482" i="2"/>
  <c r="BY2482" i="2"/>
  <c r="AJ2482" i="2"/>
  <c r="AI2482" i="2"/>
  <c r="AH2482" i="2"/>
  <c r="AG2482" i="2"/>
  <c r="AF2482" i="2"/>
  <c r="AE2482" i="2"/>
  <c r="AD2482" i="2"/>
  <c r="AC2482" i="2"/>
  <c r="AB2482" i="2"/>
  <c r="AA2482" i="2"/>
  <c r="Z2482" i="2"/>
  <c r="Y2482" i="2"/>
  <c r="X2482" i="2"/>
  <c r="W2482" i="2"/>
  <c r="V2482" i="2"/>
  <c r="U2482" i="2"/>
  <c r="S2482" i="2"/>
  <c r="R2482" i="2"/>
  <c r="Q2482" i="2"/>
  <c r="P2482" i="2"/>
  <c r="O2482" i="2"/>
  <c r="N2482" i="2"/>
  <c r="M2482" i="2"/>
  <c r="L2482" i="2"/>
  <c r="K2482" i="2"/>
  <c r="J2482" i="2"/>
  <c r="I2482" i="2"/>
  <c r="H2482" i="2"/>
  <c r="G2482" i="2"/>
  <c r="F2482" i="2"/>
  <c r="E2482" i="2"/>
  <c r="D2482" i="2"/>
  <c r="C2482" i="2"/>
  <c r="B2482" i="2"/>
  <c r="A2482" i="2"/>
  <c r="CD2481" i="2"/>
  <c r="CC2481" i="2"/>
  <c r="CB2481" i="2"/>
  <c r="CA2481" i="2"/>
  <c r="BZ2481" i="2"/>
  <c r="BY2481" i="2"/>
  <c r="AJ2481" i="2"/>
  <c r="AI2481" i="2"/>
  <c r="AH2481" i="2"/>
  <c r="AG2481" i="2"/>
  <c r="AF2481" i="2"/>
  <c r="AE2481" i="2"/>
  <c r="AD2481" i="2"/>
  <c r="AC2481" i="2"/>
  <c r="AB2481" i="2"/>
  <c r="AA2481" i="2"/>
  <c r="Z2481" i="2"/>
  <c r="Y2481" i="2"/>
  <c r="X2481" i="2"/>
  <c r="W2481" i="2"/>
  <c r="V2481" i="2"/>
  <c r="U2481" i="2"/>
  <c r="S2481" i="2"/>
  <c r="R2481" i="2"/>
  <c r="Q2481" i="2"/>
  <c r="P2481" i="2"/>
  <c r="O2481" i="2"/>
  <c r="N2481" i="2"/>
  <c r="M2481" i="2"/>
  <c r="L2481" i="2"/>
  <c r="K2481" i="2"/>
  <c r="J2481" i="2"/>
  <c r="I2481" i="2"/>
  <c r="H2481" i="2"/>
  <c r="G2481" i="2"/>
  <c r="F2481" i="2"/>
  <c r="E2481" i="2"/>
  <c r="D2481" i="2"/>
  <c r="C2481" i="2"/>
  <c r="B2481" i="2"/>
  <c r="A2481" i="2"/>
  <c r="CD2480" i="2"/>
  <c r="CC2480" i="2"/>
  <c r="CB2480" i="2"/>
  <c r="CA2480" i="2"/>
  <c r="BZ2480" i="2"/>
  <c r="BY2480" i="2"/>
  <c r="AJ2480" i="2"/>
  <c r="AI2480" i="2"/>
  <c r="AH2480" i="2"/>
  <c r="AG2480" i="2"/>
  <c r="AF2480" i="2"/>
  <c r="AE2480" i="2"/>
  <c r="AD2480" i="2"/>
  <c r="AC2480" i="2"/>
  <c r="AB2480" i="2"/>
  <c r="AA2480" i="2"/>
  <c r="Z2480" i="2"/>
  <c r="Y2480" i="2"/>
  <c r="X2480" i="2"/>
  <c r="W2480" i="2"/>
  <c r="V2480" i="2"/>
  <c r="U2480" i="2"/>
  <c r="S2480" i="2"/>
  <c r="R2480" i="2"/>
  <c r="Q2480" i="2"/>
  <c r="P2480" i="2"/>
  <c r="O2480" i="2"/>
  <c r="N2480" i="2"/>
  <c r="M2480" i="2"/>
  <c r="L2480" i="2"/>
  <c r="K2480" i="2"/>
  <c r="J2480" i="2"/>
  <c r="I2480" i="2"/>
  <c r="H2480" i="2"/>
  <c r="G2480" i="2"/>
  <c r="F2480" i="2"/>
  <c r="E2480" i="2"/>
  <c r="D2480" i="2"/>
  <c r="C2480" i="2"/>
  <c r="B2480" i="2"/>
  <c r="A2480" i="2"/>
  <c r="CD2479" i="2"/>
  <c r="CC2479" i="2"/>
  <c r="CB2479" i="2"/>
  <c r="CA2479" i="2"/>
  <c r="BZ2479" i="2"/>
  <c r="BY2479" i="2"/>
  <c r="AJ2479" i="2"/>
  <c r="AI2479" i="2"/>
  <c r="AH2479" i="2"/>
  <c r="AG2479" i="2"/>
  <c r="AF2479" i="2"/>
  <c r="AE2479" i="2"/>
  <c r="AD2479" i="2"/>
  <c r="AC2479" i="2"/>
  <c r="AB2479" i="2"/>
  <c r="AA2479" i="2"/>
  <c r="Z2479" i="2"/>
  <c r="Y2479" i="2"/>
  <c r="X2479" i="2"/>
  <c r="W2479" i="2"/>
  <c r="V2479" i="2"/>
  <c r="U2479" i="2"/>
  <c r="S2479" i="2"/>
  <c r="R2479" i="2"/>
  <c r="Q2479" i="2"/>
  <c r="P2479" i="2"/>
  <c r="O2479" i="2"/>
  <c r="N2479" i="2"/>
  <c r="M2479" i="2"/>
  <c r="L2479" i="2"/>
  <c r="K2479" i="2"/>
  <c r="J2479" i="2"/>
  <c r="I2479" i="2"/>
  <c r="H2479" i="2"/>
  <c r="G2479" i="2"/>
  <c r="F2479" i="2"/>
  <c r="E2479" i="2"/>
  <c r="D2479" i="2"/>
  <c r="C2479" i="2"/>
  <c r="B2479" i="2"/>
  <c r="A2479" i="2"/>
  <c r="CD2478" i="2"/>
  <c r="CC2478" i="2"/>
  <c r="CB2478" i="2"/>
  <c r="CA2478" i="2"/>
  <c r="BZ2478" i="2"/>
  <c r="BY2478" i="2"/>
  <c r="AJ2478" i="2"/>
  <c r="AI2478" i="2"/>
  <c r="AH2478" i="2"/>
  <c r="AG2478" i="2"/>
  <c r="AF2478" i="2"/>
  <c r="AE2478" i="2"/>
  <c r="AD2478" i="2"/>
  <c r="AC2478" i="2"/>
  <c r="AB2478" i="2"/>
  <c r="AA2478" i="2"/>
  <c r="Z2478" i="2"/>
  <c r="Y2478" i="2"/>
  <c r="X2478" i="2"/>
  <c r="W2478" i="2"/>
  <c r="V2478" i="2"/>
  <c r="U2478" i="2"/>
  <c r="S2478" i="2"/>
  <c r="R2478" i="2"/>
  <c r="Q2478" i="2"/>
  <c r="P2478" i="2"/>
  <c r="O2478" i="2"/>
  <c r="N2478" i="2"/>
  <c r="M2478" i="2"/>
  <c r="L2478" i="2"/>
  <c r="K2478" i="2"/>
  <c r="J2478" i="2"/>
  <c r="I2478" i="2"/>
  <c r="H2478" i="2"/>
  <c r="G2478" i="2"/>
  <c r="F2478" i="2"/>
  <c r="E2478" i="2"/>
  <c r="D2478" i="2"/>
  <c r="C2478" i="2"/>
  <c r="B2478" i="2"/>
  <c r="A2478" i="2"/>
  <c r="CD2477" i="2"/>
  <c r="CC2477" i="2"/>
  <c r="CB2477" i="2"/>
  <c r="CA2477" i="2"/>
  <c r="BZ2477" i="2"/>
  <c r="BY2477" i="2"/>
  <c r="AJ2477" i="2"/>
  <c r="AI2477" i="2"/>
  <c r="AH2477" i="2"/>
  <c r="AG2477" i="2"/>
  <c r="AF2477" i="2"/>
  <c r="AE2477" i="2"/>
  <c r="AD2477" i="2"/>
  <c r="AC2477" i="2"/>
  <c r="AB2477" i="2"/>
  <c r="AA2477" i="2"/>
  <c r="Z2477" i="2"/>
  <c r="Y2477" i="2"/>
  <c r="X2477" i="2"/>
  <c r="W2477" i="2"/>
  <c r="V2477" i="2"/>
  <c r="U2477" i="2"/>
  <c r="S2477" i="2"/>
  <c r="R2477" i="2"/>
  <c r="Q2477" i="2"/>
  <c r="P2477" i="2"/>
  <c r="O2477" i="2"/>
  <c r="N2477" i="2"/>
  <c r="M2477" i="2"/>
  <c r="L2477" i="2"/>
  <c r="K2477" i="2"/>
  <c r="J2477" i="2"/>
  <c r="I2477" i="2"/>
  <c r="H2477" i="2"/>
  <c r="G2477" i="2"/>
  <c r="F2477" i="2"/>
  <c r="E2477" i="2"/>
  <c r="D2477" i="2"/>
  <c r="C2477" i="2"/>
  <c r="B2477" i="2"/>
  <c r="A2477" i="2"/>
  <c r="CD2476" i="2"/>
  <c r="CC2476" i="2"/>
  <c r="CB2476" i="2"/>
  <c r="CA2476" i="2"/>
  <c r="BZ2476" i="2"/>
  <c r="BY2476" i="2"/>
  <c r="AJ2476" i="2"/>
  <c r="AI2476" i="2"/>
  <c r="AH2476" i="2"/>
  <c r="AG2476" i="2"/>
  <c r="AF2476" i="2"/>
  <c r="AE2476" i="2"/>
  <c r="AD2476" i="2"/>
  <c r="AC2476" i="2"/>
  <c r="AB2476" i="2"/>
  <c r="AA2476" i="2"/>
  <c r="Z2476" i="2"/>
  <c r="Y2476" i="2"/>
  <c r="X2476" i="2"/>
  <c r="W2476" i="2"/>
  <c r="V2476" i="2"/>
  <c r="U2476" i="2"/>
  <c r="S2476" i="2"/>
  <c r="R2476" i="2"/>
  <c r="Q2476" i="2"/>
  <c r="P2476" i="2"/>
  <c r="O2476" i="2"/>
  <c r="N2476" i="2"/>
  <c r="M2476" i="2"/>
  <c r="L2476" i="2"/>
  <c r="K2476" i="2"/>
  <c r="J2476" i="2"/>
  <c r="I2476" i="2"/>
  <c r="H2476" i="2"/>
  <c r="G2476" i="2"/>
  <c r="F2476" i="2"/>
  <c r="E2476" i="2"/>
  <c r="D2476" i="2"/>
  <c r="C2476" i="2"/>
  <c r="B2476" i="2"/>
  <c r="A2476" i="2"/>
  <c r="CD2475" i="2"/>
  <c r="CC2475" i="2"/>
  <c r="CB2475" i="2"/>
  <c r="CA2475" i="2"/>
  <c r="BZ2475" i="2"/>
  <c r="BY2475" i="2"/>
  <c r="AJ2475" i="2"/>
  <c r="AI2475" i="2"/>
  <c r="AH2475" i="2"/>
  <c r="AG2475" i="2"/>
  <c r="AF2475" i="2"/>
  <c r="AE2475" i="2"/>
  <c r="AD2475" i="2"/>
  <c r="AC2475" i="2"/>
  <c r="AB2475" i="2"/>
  <c r="AA2475" i="2"/>
  <c r="Z2475" i="2"/>
  <c r="Y2475" i="2"/>
  <c r="X2475" i="2"/>
  <c r="W2475" i="2"/>
  <c r="V2475" i="2"/>
  <c r="U2475" i="2"/>
  <c r="S2475" i="2"/>
  <c r="R2475" i="2"/>
  <c r="Q2475" i="2"/>
  <c r="P2475" i="2"/>
  <c r="O2475" i="2"/>
  <c r="N2475" i="2"/>
  <c r="M2475" i="2"/>
  <c r="L2475" i="2"/>
  <c r="K2475" i="2"/>
  <c r="J2475" i="2"/>
  <c r="I2475" i="2"/>
  <c r="H2475" i="2"/>
  <c r="G2475" i="2"/>
  <c r="F2475" i="2"/>
  <c r="E2475" i="2"/>
  <c r="D2475" i="2"/>
  <c r="C2475" i="2"/>
  <c r="B2475" i="2"/>
  <c r="A2475" i="2"/>
  <c r="CD2474" i="2"/>
  <c r="CC2474" i="2"/>
  <c r="CB2474" i="2"/>
  <c r="CA2474" i="2"/>
  <c r="BZ2474" i="2"/>
  <c r="BY2474" i="2"/>
  <c r="AJ2474" i="2"/>
  <c r="AI2474" i="2"/>
  <c r="AH2474" i="2"/>
  <c r="AG2474" i="2"/>
  <c r="AF2474" i="2"/>
  <c r="AE2474" i="2"/>
  <c r="AD2474" i="2"/>
  <c r="AC2474" i="2"/>
  <c r="AB2474" i="2"/>
  <c r="AA2474" i="2"/>
  <c r="Z2474" i="2"/>
  <c r="Y2474" i="2"/>
  <c r="X2474" i="2"/>
  <c r="W2474" i="2"/>
  <c r="V2474" i="2"/>
  <c r="U2474" i="2"/>
  <c r="S2474" i="2"/>
  <c r="R2474" i="2"/>
  <c r="Q2474" i="2"/>
  <c r="P2474" i="2"/>
  <c r="O2474" i="2"/>
  <c r="N2474" i="2"/>
  <c r="M2474" i="2"/>
  <c r="L2474" i="2"/>
  <c r="K2474" i="2"/>
  <c r="J2474" i="2"/>
  <c r="I2474" i="2"/>
  <c r="H2474" i="2"/>
  <c r="G2474" i="2"/>
  <c r="F2474" i="2"/>
  <c r="E2474" i="2"/>
  <c r="D2474" i="2"/>
  <c r="C2474" i="2"/>
  <c r="B2474" i="2"/>
  <c r="A2474" i="2"/>
  <c r="CD2473" i="2"/>
  <c r="CC2473" i="2"/>
  <c r="CB2473" i="2"/>
  <c r="CA2473" i="2"/>
  <c r="BZ2473" i="2"/>
  <c r="BY2473" i="2"/>
  <c r="AJ2473" i="2"/>
  <c r="AI2473" i="2"/>
  <c r="AH2473" i="2"/>
  <c r="AG2473" i="2"/>
  <c r="AF2473" i="2"/>
  <c r="AE2473" i="2"/>
  <c r="AD2473" i="2"/>
  <c r="AC2473" i="2"/>
  <c r="AB2473" i="2"/>
  <c r="AA2473" i="2"/>
  <c r="Z2473" i="2"/>
  <c r="Y2473" i="2"/>
  <c r="X2473" i="2"/>
  <c r="W2473" i="2"/>
  <c r="V2473" i="2"/>
  <c r="U2473" i="2"/>
  <c r="S2473" i="2"/>
  <c r="R2473" i="2"/>
  <c r="Q2473" i="2"/>
  <c r="P2473" i="2"/>
  <c r="O2473" i="2"/>
  <c r="N2473" i="2"/>
  <c r="M2473" i="2"/>
  <c r="L2473" i="2"/>
  <c r="K2473" i="2"/>
  <c r="J2473" i="2"/>
  <c r="I2473" i="2"/>
  <c r="H2473" i="2"/>
  <c r="G2473" i="2"/>
  <c r="F2473" i="2"/>
  <c r="E2473" i="2"/>
  <c r="D2473" i="2"/>
  <c r="C2473" i="2"/>
  <c r="B2473" i="2"/>
  <c r="A2473" i="2"/>
  <c r="CD2472" i="2"/>
  <c r="CC2472" i="2"/>
  <c r="CB2472" i="2"/>
  <c r="CA2472" i="2"/>
  <c r="BZ2472" i="2"/>
  <c r="BY2472" i="2"/>
  <c r="AJ2472" i="2"/>
  <c r="AI2472" i="2"/>
  <c r="AH2472" i="2"/>
  <c r="AG2472" i="2"/>
  <c r="AF2472" i="2"/>
  <c r="AE2472" i="2"/>
  <c r="AD2472" i="2"/>
  <c r="AC2472" i="2"/>
  <c r="AB2472" i="2"/>
  <c r="AA2472" i="2"/>
  <c r="Z2472" i="2"/>
  <c r="Y2472" i="2"/>
  <c r="X2472" i="2"/>
  <c r="W2472" i="2"/>
  <c r="V2472" i="2"/>
  <c r="U2472" i="2"/>
  <c r="S2472" i="2"/>
  <c r="R2472" i="2"/>
  <c r="Q2472" i="2"/>
  <c r="P2472" i="2"/>
  <c r="O2472" i="2"/>
  <c r="N2472" i="2"/>
  <c r="M2472" i="2"/>
  <c r="L2472" i="2"/>
  <c r="K2472" i="2"/>
  <c r="J2472" i="2"/>
  <c r="I2472" i="2"/>
  <c r="H2472" i="2"/>
  <c r="G2472" i="2"/>
  <c r="F2472" i="2"/>
  <c r="E2472" i="2"/>
  <c r="D2472" i="2"/>
  <c r="C2472" i="2"/>
  <c r="B2472" i="2"/>
  <c r="A2472" i="2"/>
  <c r="CD2471" i="2"/>
  <c r="CC2471" i="2"/>
  <c r="CB2471" i="2"/>
  <c r="CA2471" i="2"/>
  <c r="BZ2471" i="2"/>
  <c r="BY2471" i="2"/>
  <c r="AJ2471" i="2"/>
  <c r="AI2471" i="2"/>
  <c r="AH2471" i="2"/>
  <c r="AG2471" i="2"/>
  <c r="AF2471" i="2"/>
  <c r="AE2471" i="2"/>
  <c r="AD2471" i="2"/>
  <c r="AC2471" i="2"/>
  <c r="AB2471" i="2"/>
  <c r="AA2471" i="2"/>
  <c r="Z2471" i="2"/>
  <c r="Y2471" i="2"/>
  <c r="X2471" i="2"/>
  <c r="W2471" i="2"/>
  <c r="V2471" i="2"/>
  <c r="U2471" i="2"/>
  <c r="S2471" i="2"/>
  <c r="R2471" i="2"/>
  <c r="Q2471" i="2"/>
  <c r="P2471" i="2"/>
  <c r="O2471" i="2"/>
  <c r="N2471" i="2"/>
  <c r="M2471" i="2"/>
  <c r="L2471" i="2"/>
  <c r="K2471" i="2"/>
  <c r="J2471" i="2"/>
  <c r="I2471" i="2"/>
  <c r="H2471" i="2"/>
  <c r="G2471" i="2"/>
  <c r="F2471" i="2"/>
  <c r="E2471" i="2"/>
  <c r="D2471" i="2"/>
  <c r="C2471" i="2"/>
  <c r="B2471" i="2"/>
  <c r="A2471" i="2"/>
  <c r="CD2470" i="2"/>
  <c r="CC2470" i="2"/>
  <c r="CB2470" i="2"/>
  <c r="CA2470" i="2"/>
  <c r="BZ2470" i="2"/>
  <c r="BY2470" i="2"/>
  <c r="AJ2470" i="2"/>
  <c r="AI2470" i="2"/>
  <c r="AH2470" i="2"/>
  <c r="AG2470" i="2"/>
  <c r="AF2470" i="2"/>
  <c r="AE2470" i="2"/>
  <c r="AD2470" i="2"/>
  <c r="AC2470" i="2"/>
  <c r="AB2470" i="2"/>
  <c r="AA2470" i="2"/>
  <c r="Z2470" i="2"/>
  <c r="Y2470" i="2"/>
  <c r="X2470" i="2"/>
  <c r="W2470" i="2"/>
  <c r="V2470" i="2"/>
  <c r="U2470" i="2"/>
  <c r="S2470" i="2"/>
  <c r="R2470" i="2"/>
  <c r="Q2470" i="2"/>
  <c r="P2470" i="2"/>
  <c r="O2470" i="2"/>
  <c r="N2470" i="2"/>
  <c r="M2470" i="2"/>
  <c r="L2470" i="2"/>
  <c r="K2470" i="2"/>
  <c r="J2470" i="2"/>
  <c r="I2470" i="2"/>
  <c r="H2470" i="2"/>
  <c r="G2470" i="2"/>
  <c r="F2470" i="2"/>
  <c r="E2470" i="2"/>
  <c r="D2470" i="2"/>
  <c r="C2470" i="2"/>
  <c r="B2470" i="2"/>
  <c r="A2470" i="2"/>
  <c r="CD2469" i="2"/>
  <c r="CC2469" i="2"/>
  <c r="CB2469" i="2"/>
  <c r="CA2469" i="2"/>
  <c r="BZ2469" i="2"/>
  <c r="BY2469" i="2"/>
  <c r="AJ2469" i="2"/>
  <c r="AI2469" i="2"/>
  <c r="AH2469" i="2"/>
  <c r="AG2469" i="2"/>
  <c r="AF2469" i="2"/>
  <c r="AE2469" i="2"/>
  <c r="AD2469" i="2"/>
  <c r="AC2469" i="2"/>
  <c r="AB2469" i="2"/>
  <c r="AA2469" i="2"/>
  <c r="Z2469" i="2"/>
  <c r="Y2469" i="2"/>
  <c r="X2469" i="2"/>
  <c r="W2469" i="2"/>
  <c r="V2469" i="2"/>
  <c r="U2469" i="2"/>
  <c r="S2469" i="2"/>
  <c r="R2469" i="2"/>
  <c r="Q2469" i="2"/>
  <c r="P2469" i="2"/>
  <c r="O2469" i="2"/>
  <c r="N2469" i="2"/>
  <c r="M2469" i="2"/>
  <c r="L2469" i="2"/>
  <c r="K2469" i="2"/>
  <c r="J2469" i="2"/>
  <c r="I2469" i="2"/>
  <c r="H2469" i="2"/>
  <c r="G2469" i="2"/>
  <c r="F2469" i="2"/>
  <c r="E2469" i="2"/>
  <c r="D2469" i="2"/>
  <c r="C2469" i="2"/>
  <c r="B2469" i="2"/>
  <c r="A2469" i="2"/>
  <c r="CD2468" i="2"/>
  <c r="CC2468" i="2"/>
  <c r="CB2468" i="2"/>
  <c r="CA2468" i="2"/>
  <c r="BZ2468" i="2"/>
  <c r="BY2468" i="2"/>
  <c r="AJ2468" i="2"/>
  <c r="AI2468" i="2"/>
  <c r="AH2468" i="2"/>
  <c r="AG2468" i="2"/>
  <c r="AF2468" i="2"/>
  <c r="AE2468" i="2"/>
  <c r="AD2468" i="2"/>
  <c r="AC2468" i="2"/>
  <c r="AB2468" i="2"/>
  <c r="AA2468" i="2"/>
  <c r="Z2468" i="2"/>
  <c r="Y2468" i="2"/>
  <c r="X2468" i="2"/>
  <c r="W2468" i="2"/>
  <c r="V2468" i="2"/>
  <c r="U2468" i="2"/>
  <c r="S2468" i="2"/>
  <c r="R2468" i="2"/>
  <c r="Q2468" i="2"/>
  <c r="P2468" i="2"/>
  <c r="O2468" i="2"/>
  <c r="N2468" i="2"/>
  <c r="M2468" i="2"/>
  <c r="L2468" i="2"/>
  <c r="K2468" i="2"/>
  <c r="J2468" i="2"/>
  <c r="I2468" i="2"/>
  <c r="H2468" i="2"/>
  <c r="G2468" i="2"/>
  <c r="F2468" i="2"/>
  <c r="E2468" i="2"/>
  <c r="D2468" i="2"/>
  <c r="C2468" i="2"/>
  <c r="B2468" i="2"/>
  <c r="A2468" i="2"/>
  <c r="CD2467" i="2"/>
  <c r="CC2467" i="2"/>
  <c r="CB2467" i="2"/>
  <c r="CA2467" i="2"/>
  <c r="BZ2467" i="2"/>
  <c r="BY2467" i="2"/>
  <c r="AJ2467" i="2"/>
  <c r="AI2467" i="2"/>
  <c r="AH2467" i="2"/>
  <c r="AG2467" i="2"/>
  <c r="AF2467" i="2"/>
  <c r="AE2467" i="2"/>
  <c r="AD2467" i="2"/>
  <c r="AC2467" i="2"/>
  <c r="AB2467" i="2"/>
  <c r="AA2467" i="2"/>
  <c r="Z2467" i="2"/>
  <c r="Y2467" i="2"/>
  <c r="X2467" i="2"/>
  <c r="W2467" i="2"/>
  <c r="V2467" i="2"/>
  <c r="U2467" i="2"/>
  <c r="S2467" i="2"/>
  <c r="R2467" i="2"/>
  <c r="Q2467" i="2"/>
  <c r="P2467" i="2"/>
  <c r="O2467" i="2"/>
  <c r="N2467" i="2"/>
  <c r="M2467" i="2"/>
  <c r="L2467" i="2"/>
  <c r="K2467" i="2"/>
  <c r="J2467" i="2"/>
  <c r="I2467" i="2"/>
  <c r="H2467" i="2"/>
  <c r="G2467" i="2"/>
  <c r="F2467" i="2"/>
  <c r="E2467" i="2"/>
  <c r="D2467" i="2"/>
  <c r="C2467" i="2"/>
  <c r="B2467" i="2"/>
  <c r="A2467" i="2"/>
  <c r="CD2466" i="2"/>
  <c r="CC2466" i="2"/>
  <c r="CB2466" i="2"/>
  <c r="CA2466" i="2"/>
  <c r="BZ2466" i="2"/>
  <c r="BY2466" i="2"/>
  <c r="AJ2466" i="2"/>
  <c r="AI2466" i="2"/>
  <c r="AH2466" i="2"/>
  <c r="AG2466" i="2"/>
  <c r="AF2466" i="2"/>
  <c r="AE2466" i="2"/>
  <c r="AD2466" i="2"/>
  <c r="AC2466" i="2"/>
  <c r="AB2466" i="2"/>
  <c r="AA2466" i="2"/>
  <c r="Z2466" i="2"/>
  <c r="Y2466" i="2"/>
  <c r="X2466" i="2"/>
  <c r="W2466" i="2"/>
  <c r="V2466" i="2"/>
  <c r="U2466" i="2"/>
  <c r="S2466" i="2"/>
  <c r="R2466" i="2"/>
  <c r="Q2466" i="2"/>
  <c r="P2466" i="2"/>
  <c r="O2466" i="2"/>
  <c r="N2466" i="2"/>
  <c r="M2466" i="2"/>
  <c r="L2466" i="2"/>
  <c r="K2466" i="2"/>
  <c r="J2466" i="2"/>
  <c r="I2466" i="2"/>
  <c r="H2466" i="2"/>
  <c r="G2466" i="2"/>
  <c r="F2466" i="2"/>
  <c r="E2466" i="2"/>
  <c r="D2466" i="2"/>
  <c r="C2466" i="2"/>
  <c r="B2466" i="2"/>
  <c r="A2466" i="2"/>
  <c r="CD2465" i="2"/>
  <c r="CC2465" i="2"/>
  <c r="CB2465" i="2"/>
  <c r="CA2465" i="2"/>
  <c r="BZ2465" i="2"/>
  <c r="BY2465" i="2"/>
  <c r="AJ2465" i="2"/>
  <c r="AI2465" i="2"/>
  <c r="AH2465" i="2"/>
  <c r="AG2465" i="2"/>
  <c r="AF2465" i="2"/>
  <c r="AE2465" i="2"/>
  <c r="AD2465" i="2"/>
  <c r="AC2465" i="2"/>
  <c r="AB2465" i="2"/>
  <c r="AA2465" i="2"/>
  <c r="Z2465" i="2"/>
  <c r="Y2465" i="2"/>
  <c r="X2465" i="2"/>
  <c r="W2465" i="2"/>
  <c r="V2465" i="2"/>
  <c r="U2465" i="2"/>
  <c r="S2465" i="2"/>
  <c r="R2465" i="2"/>
  <c r="Q2465" i="2"/>
  <c r="P2465" i="2"/>
  <c r="O2465" i="2"/>
  <c r="N2465" i="2"/>
  <c r="M2465" i="2"/>
  <c r="L2465" i="2"/>
  <c r="K2465" i="2"/>
  <c r="J2465" i="2"/>
  <c r="I2465" i="2"/>
  <c r="H2465" i="2"/>
  <c r="G2465" i="2"/>
  <c r="F2465" i="2"/>
  <c r="E2465" i="2"/>
  <c r="D2465" i="2"/>
  <c r="C2465" i="2"/>
  <c r="B2465" i="2"/>
  <c r="A2465" i="2"/>
  <c r="CD2464" i="2"/>
  <c r="CC2464" i="2"/>
  <c r="CB2464" i="2"/>
  <c r="CA2464" i="2"/>
  <c r="BZ2464" i="2"/>
  <c r="BY2464" i="2"/>
  <c r="AJ2464" i="2"/>
  <c r="AI2464" i="2"/>
  <c r="AH2464" i="2"/>
  <c r="AG2464" i="2"/>
  <c r="AF2464" i="2"/>
  <c r="AE2464" i="2"/>
  <c r="AD2464" i="2"/>
  <c r="AC2464" i="2"/>
  <c r="AB2464" i="2"/>
  <c r="AA2464" i="2"/>
  <c r="Z2464" i="2"/>
  <c r="Y2464" i="2"/>
  <c r="X2464" i="2"/>
  <c r="W2464" i="2"/>
  <c r="V2464" i="2"/>
  <c r="U2464" i="2"/>
  <c r="S2464" i="2"/>
  <c r="R2464" i="2"/>
  <c r="Q2464" i="2"/>
  <c r="P2464" i="2"/>
  <c r="O2464" i="2"/>
  <c r="N2464" i="2"/>
  <c r="M2464" i="2"/>
  <c r="L2464" i="2"/>
  <c r="K2464" i="2"/>
  <c r="J2464" i="2"/>
  <c r="I2464" i="2"/>
  <c r="H2464" i="2"/>
  <c r="G2464" i="2"/>
  <c r="F2464" i="2"/>
  <c r="E2464" i="2"/>
  <c r="D2464" i="2"/>
  <c r="C2464" i="2"/>
  <c r="B2464" i="2"/>
  <c r="A2464" i="2"/>
  <c r="CD2463" i="2"/>
  <c r="CC2463" i="2"/>
  <c r="CB2463" i="2"/>
  <c r="CA2463" i="2"/>
  <c r="BZ2463" i="2"/>
  <c r="BY2463" i="2"/>
  <c r="AJ2463" i="2"/>
  <c r="AI2463" i="2"/>
  <c r="AH2463" i="2"/>
  <c r="AG2463" i="2"/>
  <c r="AF2463" i="2"/>
  <c r="AE2463" i="2"/>
  <c r="AD2463" i="2"/>
  <c r="AC2463" i="2"/>
  <c r="AB2463" i="2"/>
  <c r="AA2463" i="2"/>
  <c r="Z2463" i="2"/>
  <c r="Y2463" i="2"/>
  <c r="X2463" i="2"/>
  <c r="W2463" i="2"/>
  <c r="V2463" i="2"/>
  <c r="U2463" i="2"/>
  <c r="S2463" i="2"/>
  <c r="R2463" i="2"/>
  <c r="Q2463" i="2"/>
  <c r="P2463" i="2"/>
  <c r="O2463" i="2"/>
  <c r="N2463" i="2"/>
  <c r="M2463" i="2"/>
  <c r="L2463" i="2"/>
  <c r="K2463" i="2"/>
  <c r="J2463" i="2"/>
  <c r="I2463" i="2"/>
  <c r="H2463" i="2"/>
  <c r="G2463" i="2"/>
  <c r="F2463" i="2"/>
  <c r="E2463" i="2"/>
  <c r="D2463" i="2"/>
  <c r="C2463" i="2"/>
  <c r="B2463" i="2"/>
  <c r="A2463" i="2"/>
  <c r="CD2462" i="2"/>
  <c r="CC2462" i="2"/>
  <c r="CB2462" i="2"/>
  <c r="CA2462" i="2"/>
  <c r="BZ2462" i="2"/>
  <c r="BY2462" i="2"/>
  <c r="AJ2462" i="2"/>
  <c r="AI2462" i="2"/>
  <c r="AH2462" i="2"/>
  <c r="AG2462" i="2"/>
  <c r="AF2462" i="2"/>
  <c r="AE2462" i="2"/>
  <c r="AD2462" i="2"/>
  <c r="AC2462" i="2"/>
  <c r="AB2462" i="2"/>
  <c r="AA2462" i="2"/>
  <c r="Z2462" i="2"/>
  <c r="Y2462" i="2"/>
  <c r="X2462" i="2"/>
  <c r="W2462" i="2"/>
  <c r="V2462" i="2"/>
  <c r="U2462" i="2"/>
  <c r="S2462" i="2"/>
  <c r="R2462" i="2"/>
  <c r="Q2462" i="2"/>
  <c r="P2462" i="2"/>
  <c r="O2462" i="2"/>
  <c r="N2462" i="2"/>
  <c r="M2462" i="2"/>
  <c r="L2462" i="2"/>
  <c r="K2462" i="2"/>
  <c r="J2462" i="2"/>
  <c r="I2462" i="2"/>
  <c r="H2462" i="2"/>
  <c r="G2462" i="2"/>
  <c r="F2462" i="2"/>
  <c r="E2462" i="2"/>
  <c r="D2462" i="2"/>
  <c r="C2462" i="2"/>
  <c r="B2462" i="2"/>
  <c r="A2462" i="2"/>
  <c r="CD2461" i="2"/>
  <c r="CC2461" i="2"/>
  <c r="CB2461" i="2"/>
  <c r="CA2461" i="2"/>
  <c r="BZ2461" i="2"/>
  <c r="BY2461" i="2"/>
  <c r="AJ2461" i="2"/>
  <c r="AI2461" i="2"/>
  <c r="AH2461" i="2"/>
  <c r="AG2461" i="2"/>
  <c r="AF2461" i="2"/>
  <c r="AE2461" i="2"/>
  <c r="AD2461" i="2"/>
  <c r="AC2461" i="2"/>
  <c r="AB2461" i="2"/>
  <c r="AA2461" i="2"/>
  <c r="Z2461" i="2"/>
  <c r="Y2461" i="2"/>
  <c r="X2461" i="2"/>
  <c r="W2461" i="2"/>
  <c r="V2461" i="2"/>
  <c r="U2461" i="2"/>
  <c r="S2461" i="2"/>
  <c r="R2461" i="2"/>
  <c r="Q2461" i="2"/>
  <c r="P2461" i="2"/>
  <c r="O2461" i="2"/>
  <c r="N2461" i="2"/>
  <c r="M2461" i="2"/>
  <c r="L2461" i="2"/>
  <c r="K2461" i="2"/>
  <c r="J2461" i="2"/>
  <c r="I2461" i="2"/>
  <c r="H2461" i="2"/>
  <c r="G2461" i="2"/>
  <c r="F2461" i="2"/>
  <c r="E2461" i="2"/>
  <c r="D2461" i="2"/>
  <c r="C2461" i="2"/>
  <c r="B2461" i="2"/>
  <c r="A2461" i="2"/>
  <c r="CD2460" i="2"/>
  <c r="CC2460" i="2"/>
  <c r="CB2460" i="2"/>
  <c r="CA2460" i="2"/>
  <c r="BZ2460" i="2"/>
  <c r="BY2460" i="2"/>
  <c r="AJ2460" i="2"/>
  <c r="AI2460" i="2"/>
  <c r="AH2460" i="2"/>
  <c r="AG2460" i="2"/>
  <c r="AF2460" i="2"/>
  <c r="AE2460" i="2"/>
  <c r="AD2460" i="2"/>
  <c r="AC2460" i="2"/>
  <c r="AB2460" i="2"/>
  <c r="AA2460" i="2"/>
  <c r="Z2460" i="2"/>
  <c r="Y2460" i="2"/>
  <c r="X2460" i="2"/>
  <c r="W2460" i="2"/>
  <c r="V2460" i="2"/>
  <c r="U2460" i="2"/>
  <c r="S2460" i="2"/>
  <c r="R2460" i="2"/>
  <c r="Q2460" i="2"/>
  <c r="P2460" i="2"/>
  <c r="O2460" i="2"/>
  <c r="N2460" i="2"/>
  <c r="M2460" i="2"/>
  <c r="L2460" i="2"/>
  <c r="K2460" i="2"/>
  <c r="J2460" i="2"/>
  <c r="I2460" i="2"/>
  <c r="H2460" i="2"/>
  <c r="G2460" i="2"/>
  <c r="F2460" i="2"/>
  <c r="E2460" i="2"/>
  <c r="D2460" i="2"/>
  <c r="C2460" i="2"/>
  <c r="B2460" i="2"/>
  <c r="A2460" i="2"/>
  <c r="CD2459" i="2"/>
  <c r="CC2459" i="2"/>
  <c r="CB2459" i="2"/>
  <c r="CA2459" i="2"/>
  <c r="BZ2459" i="2"/>
  <c r="BY2459" i="2"/>
  <c r="AJ2459" i="2"/>
  <c r="AI2459" i="2"/>
  <c r="AH2459" i="2"/>
  <c r="AG2459" i="2"/>
  <c r="AF2459" i="2"/>
  <c r="AE2459" i="2"/>
  <c r="AD2459" i="2"/>
  <c r="AC2459" i="2"/>
  <c r="AB2459" i="2"/>
  <c r="AA2459" i="2"/>
  <c r="Z2459" i="2"/>
  <c r="Y2459" i="2"/>
  <c r="X2459" i="2"/>
  <c r="W2459" i="2"/>
  <c r="V2459" i="2"/>
  <c r="U2459" i="2"/>
  <c r="S2459" i="2"/>
  <c r="R2459" i="2"/>
  <c r="Q2459" i="2"/>
  <c r="P2459" i="2"/>
  <c r="O2459" i="2"/>
  <c r="N2459" i="2"/>
  <c r="M2459" i="2"/>
  <c r="L2459" i="2"/>
  <c r="K2459" i="2"/>
  <c r="J2459" i="2"/>
  <c r="I2459" i="2"/>
  <c r="H2459" i="2"/>
  <c r="G2459" i="2"/>
  <c r="F2459" i="2"/>
  <c r="E2459" i="2"/>
  <c r="D2459" i="2"/>
  <c r="C2459" i="2"/>
  <c r="B2459" i="2"/>
  <c r="A2459" i="2"/>
  <c r="CD2458" i="2"/>
  <c r="CC2458" i="2"/>
  <c r="CB2458" i="2"/>
  <c r="CA2458" i="2"/>
  <c r="BZ2458" i="2"/>
  <c r="BY2458" i="2"/>
  <c r="AJ2458" i="2"/>
  <c r="AI2458" i="2"/>
  <c r="AH2458" i="2"/>
  <c r="AG2458" i="2"/>
  <c r="AF2458" i="2"/>
  <c r="AE2458" i="2"/>
  <c r="AD2458" i="2"/>
  <c r="AC2458" i="2"/>
  <c r="AB2458" i="2"/>
  <c r="AA2458" i="2"/>
  <c r="Z2458" i="2"/>
  <c r="Y2458" i="2"/>
  <c r="X2458" i="2"/>
  <c r="W2458" i="2"/>
  <c r="V2458" i="2"/>
  <c r="U2458" i="2"/>
  <c r="S2458" i="2"/>
  <c r="R2458" i="2"/>
  <c r="Q2458" i="2"/>
  <c r="P2458" i="2"/>
  <c r="O2458" i="2"/>
  <c r="N2458" i="2"/>
  <c r="M2458" i="2"/>
  <c r="L2458" i="2"/>
  <c r="K2458" i="2"/>
  <c r="J2458" i="2"/>
  <c r="I2458" i="2"/>
  <c r="H2458" i="2"/>
  <c r="G2458" i="2"/>
  <c r="F2458" i="2"/>
  <c r="E2458" i="2"/>
  <c r="D2458" i="2"/>
  <c r="C2458" i="2"/>
  <c r="B2458" i="2"/>
  <c r="A2458" i="2"/>
  <c r="CD2457" i="2"/>
  <c r="CC2457" i="2"/>
  <c r="CB2457" i="2"/>
  <c r="CA2457" i="2"/>
  <c r="BZ2457" i="2"/>
  <c r="BY2457" i="2"/>
  <c r="AJ2457" i="2"/>
  <c r="AI2457" i="2"/>
  <c r="AH2457" i="2"/>
  <c r="AG2457" i="2"/>
  <c r="AF2457" i="2"/>
  <c r="AE2457" i="2"/>
  <c r="AD2457" i="2"/>
  <c r="AC2457" i="2"/>
  <c r="AB2457" i="2"/>
  <c r="AA2457" i="2"/>
  <c r="Z2457" i="2"/>
  <c r="Y2457" i="2"/>
  <c r="X2457" i="2"/>
  <c r="W2457" i="2"/>
  <c r="V2457" i="2"/>
  <c r="U2457" i="2"/>
  <c r="S2457" i="2"/>
  <c r="R2457" i="2"/>
  <c r="Q2457" i="2"/>
  <c r="P2457" i="2"/>
  <c r="O2457" i="2"/>
  <c r="N2457" i="2"/>
  <c r="M2457" i="2"/>
  <c r="L2457" i="2"/>
  <c r="K2457" i="2"/>
  <c r="J2457" i="2"/>
  <c r="I2457" i="2"/>
  <c r="H2457" i="2"/>
  <c r="G2457" i="2"/>
  <c r="F2457" i="2"/>
  <c r="E2457" i="2"/>
  <c r="D2457" i="2"/>
  <c r="C2457" i="2"/>
  <c r="B2457" i="2"/>
  <c r="A2457" i="2"/>
  <c r="CD2456" i="2"/>
  <c r="CC2456" i="2"/>
  <c r="CB2456" i="2"/>
  <c r="CA2456" i="2"/>
  <c r="BZ2456" i="2"/>
  <c r="BY2456" i="2"/>
  <c r="AJ2456" i="2"/>
  <c r="AI2456" i="2"/>
  <c r="AH2456" i="2"/>
  <c r="AG2456" i="2"/>
  <c r="AF2456" i="2"/>
  <c r="AE2456" i="2"/>
  <c r="AD2456" i="2"/>
  <c r="AC2456" i="2"/>
  <c r="AB2456" i="2"/>
  <c r="AA2456" i="2"/>
  <c r="Z2456" i="2"/>
  <c r="Y2456" i="2"/>
  <c r="X2456" i="2"/>
  <c r="W2456" i="2"/>
  <c r="V2456" i="2"/>
  <c r="U2456" i="2"/>
  <c r="S2456" i="2"/>
  <c r="R2456" i="2"/>
  <c r="Q2456" i="2"/>
  <c r="P2456" i="2"/>
  <c r="O2456" i="2"/>
  <c r="N2456" i="2"/>
  <c r="M2456" i="2"/>
  <c r="L2456" i="2"/>
  <c r="K2456" i="2"/>
  <c r="J2456" i="2"/>
  <c r="I2456" i="2"/>
  <c r="H2456" i="2"/>
  <c r="G2456" i="2"/>
  <c r="F2456" i="2"/>
  <c r="E2456" i="2"/>
  <c r="D2456" i="2"/>
  <c r="C2456" i="2"/>
  <c r="B2456" i="2"/>
  <c r="A2456" i="2"/>
  <c r="CD2455" i="2"/>
  <c r="CC2455" i="2"/>
  <c r="CB2455" i="2"/>
  <c r="CA2455" i="2"/>
  <c r="BZ2455" i="2"/>
  <c r="BY2455" i="2"/>
  <c r="AJ2455" i="2"/>
  <c r="AI2455" i="2"/>
  <c r="AH2455" i="2"/>
  <c r="AG2455" i="2"/>
  <c r="AF2455" i="2"/>
  <c r="AE2455" i="2"/>
  <c r="AD2455" i="2"/>
  <c r="AC2455" i="2"/>
  <c r="AB2455" i="2"/>
  <c r="AA2455" i="2"/>
  <c r="Z2455" i="2"/>
  <c r="Y2455" i="2"/>
  <c r="X2455" i="2"/>
  <c r="W2455" i="2"/>
  <c r="V2455" i="2"/>
  <c r="U2455" i="2"/>
  <c r="S2455" i="2"/>
  <c r="R2455" i="2"/>
  <c r="Q2455" i="2"/>
  <c r="P2455" i="2"/>
  <c r="O2455" i="2"/>
  <c r="N2455" i="2"/>
  <c r="M2455" i="2"/>
  <c r="L2455" i="2"/>
  <c r="K2455" i="2"/>
  <c r="J2455" i="2"/>
  <c r="I2455" i="2"/>
  <c r="H2455" i="2"/>
  <c r="G2455" i="2"/>
  <c r="F2455" i="2"/>
  <c r="E2455" i="2"/>
  <c r="D2455" i="2"/>
  <c r="C2455" i="2"/>
  <c r="B2455" i="2"/>
  <c r="A2455" i="2"/>
  <c r="CD2454" i="2"/>
  <c r="CC2454" i="2"/>
  <c r="CB2454" i="2"/>
  <c r="CA2454" i="2"/>
  <c r="BZ2454" i="2"/>
  <c r="BY2454" i="2"/>
  <c r="AJ2454" i="2"/>
  <c r="AI2454" i="2"/>
  <c r="AH2454" i="2"/>
  <c r="AG2454" i="2"/>
  <c r="AF2454" i="2"/>
  <c r="AE2454" i="2"/>
  <c r="AD2454" i="2"/>
  <c r="AC2454" i="2"/>
  <c r="AB2454" i="2"/>
  <c r="AA2454" i="2"/>
  <c r="Z2454" i="2"/>
  <c r="Y2454" i="2"/>
  <c r="X2454" i="2"/>
  <c r="W2454" i="2"/>
  <c r="V2454" i="2"/>
  <c r="U2454" i="2"/>
  <c r="S2454" i="2"/>
  <c r="R2454" i="2"/>
  <c r="Q2454" i="2"/>
  <c r="P2454" i="2"/>
  <c r="O2454" i="2"/>
  <c r="N2454" i="2"/>
  <c r="M2454" i="2"/>
  <c r="L2454" i="2"/>
  <c r="K2454" i="2"/>
  <c r="J2454" i="2"/>
  <c r="I2454" i="2"/>
  <c r="H2454" i="2"/>
  <c r="G2454" i="2"/>
  <c r="F2454" i="2"/>
  <c r="E2454" i="2"/>
  <c r="D2454" i="2"/>
  <c r="C2454" i="2"/>
  <c r="B2454" i="2"/>
  <c r="A2454" i="2"/>
  <c r="CD2453" i="2"/>
  <c r="CC2453" i="2"/>
  <c r="CB2453" i="2"/>
  <c r="CA2453" i="2"/>
  <c r="BZ2453" i="2"/>
  <c r="BY2453" i="2"/>
  <c r="AJ2453" i="2"/>
  <c r="AI2453" i="2"/>
  <c r="AH2453" i="2"/>
  <c r="AG2453" i="2"/>
  <c r="AF2453" i="2"/>
  <c r="AE2453" i="2"/>
  <c r="AD2453" i="2"/>
  <c r="AC2453" i="2"/>
  <c r="AB2453" i="2"/>
  <c r="AA2453" i="2"/>
  <c r="Z2453" i="2"/>
  <c r="Y2453" i="2"/>
  <c r="X2453" i="2"/>
  <c r="W2453" i="2"/>
  <c r="V2453" i="2"/>
  <c r="U2453" i="2"/>
  <c r="S2453" i="2"/>
  <c r="R2453" i="2"/>
  <c r="Q2453" i="2"/>
  <c r="P2453" i="2"/>
  <c r="O2453" i="2"/>
  <c r="N2453" i="2"/>
  <c r="M2453" i="2"/>
  <c r="L2453" i="2"/>
  <c r="K2453" i="2"/>
  <c r="J2453" i="2"/>
  <c r="I2453" i="2"/>
  <c r="H2453" i="2"/>
  <c r="G2453" i="2"/>
  <c r="F2453" i="2"/>
  <c r="E2453" i="2"/>
  <c r="D2453" i="2"/>
  <c r="C2453" i="2"/>
  <c r="B2453" i="2"/>
  <c r="A2453" i="2"/>
  <c r="CD2452" i="2"/>
  <c r="CC2452" i="2"/>
  <c r="CB2452" i="2"/>
  <c r="CA2452" i="2"/>
  <c r="BZ2452" i="2"/>
  <c r="BY2452" i="2"/>
  <c r="AJ2452" i="2"/>
  <c r="AI2452" i="2"/>
  <c r="AH2452" i="2"/>
  <c r="AG2452" i="2"/>
  <c r="AF2452" i="2"/>
  <c r="AE2452" i="2"/>
  <c r="AD2452" i="2"/>
  <c r="AC2452" i="2"/>
  <c r="AB2452" i="2"/>
  <c r="AA2452" i="2"/>
  <c r="Z2452" i="2"/>
  <c r="Y2452" i="2"/>
  <c r="X2452" i="2"/>
  <c r="W2452" i="2"/>
  <c r="V2452" i="2"/>
  <c r="U2452" i="2"/>
  <c r="S2452" i="2"/>
  <c r="R2452" i="2"/>
  <c r="Q2452" i="2"/>
  <c r="P2452" i="2"/>
  <c r="O2452" i="2"/>
  <c r="N2452" i="2"/>
  <c r="M2452" i="2"/>
  <c r="L2452" i="2"/>
  <c r="K2452" i="2"/>
  <c r="J2452" i="2"/>
  <c r="I2452" i="2"/>
  <c r="H2452" i="2"/>
  <c r="G2452" i="2"/>
  <c r="F2452" i="2"/>
  <c r="E2452" i="2"/>
  <c r="D2452" i="2"/>
  <c r="C2452" i="2"/>
  <c r="B2452" i="2"/>
  <c r="A2452" i="2"/>
  <c r="CD2451" i="2"/>
  <c r="CC2451" i="2"/>
  <c r="CB2451" i="2"/>
  <c r="CA2451" i="2"/>
  <c r="BZ2451" i="2"/>
  <c r="BY2451" i="2"/>
  <c r="AJ2451" i="2"/>
  <c r="AI2451" i="2"/>
  <c r="AH2451" i="2"/>
  <c r="AG2451" i="2"/>
  <c r="AF2451" i="2"/>
  <c r="AE2451" i="2"/>
  <c r="AD2451" i="2"/>
  <c r="AC2451" i="2"/>
  <c r="AB2451" i="2"/>
  <c r="AA2451" i="2"/>
  <c r="Z2451" i="2"/>
  <c r="Y2451" i="2"/>
  <c r="X2451" i="2"/>
  <c r="W2451" i="2"/>
  <c r="V2451" i="2"/>
  <c r="U2451" i="2"/>
  <c r="S2451" i="2"/>
  <c r="R2451" i="2"/>
  <c r="Q2451" i="2"/>
  <c r="P2451" i="2"/>
  <c r="O2451" i="2"/>
  <c r="N2451" i="2"/>
  <c r="M2451" i="2"/>
  <c r="L2451" i="2"/>
  <c r="K2451" i="2"/>
  <c r="J2451" i="2"/>
  <c r="I2451" i="2"/>
  <c r="H2451" i="2"/>
  <c r="G2451" i="2"/>
  <c r="F2451" i="2"/>
  <c r="E2451" i="2"/>
  <c r="D2451" i="2"/>
  <c r="C2451" i="2"/>
  <c r="B2451" i="2"/>
  <c r="A2451" i="2"/>
  <c r="CD2450" i="2"/>
  <c r="CC2450" i="2"/>
  <c r="CB2450" i="2"/>
  <c r="CA2450" i="2"/>
  <c r="BZ2450" i="2"/>
  <c r="BY2450" i="2"/>
  <c r="AJ2450" i="2"/>
  <c r="AI2450" i="2"/>
  <c r="AH2450" i="2"/>
  <c r="AG2450" i="2"/>
  <c r="AF2450" i="2"/>
  <c r="AE2450" i="2"/>
  <c r="AD2450" i="2"/>
  <c r="AC2450" i="2"/>
  <c r="AB2450" i="2"/>
  <c r="AA2450" i="2"/>
  <c r="Z2450" i="2"/>
  <c r="Y2450" i="2"/>
  <c r="X2450" i="2"/>
  <c r="W2450" i="2"/>
  <c r="V2450" i="2"/>
  <c r="U2450" i="2"/>
  <c r="S2450" i="2"/>
  <c r="R2450" i="2"/>
  <c r="Q2450" i="2"/>
  <c r="P2450" i="2"/>
  <c r="O2450" i="2"/>
  <c r="N2450" i="2"/>
  <c r="M2450" i="2"/>
  <c r="L2450" i="2"/>
  <c r="K2450" i="2"/>
  <c r="J2450" i="2"/>
  <c r="I2450" i="2"/>
  <c r="H2450" i="2"/>
  <c r="G2450" i="2"/>
  <c r="F2450" i="2"/>
  <c r="E2450" i="2"/>
  <c r="D2450" i="2"/>
  <c r="C2450" i="2"/>
  <c r="B2450" i="2"/>
  <c r="A2450" i="2"/>
  <c r="CD2449" i="2"/>
  <c r="CC2449" i="2"/>
  <c r="CB2449" i="2"/>
  <c r="CA2449" i="2"/>
  <c r="BZ2449" i="2"/>
  <c r="BY2449" i="2"/>
  <c r="AJ2449" i="2"/>
  <c r="AI2449" i="2"/>
  <c r="AH2449" i="2"/>
  <c r="AG2449" i="2"/>
  <c r="AF2449" i="2"/>
  <c r="AE2449" i="2"/>
  <c r="AD2449" i="2"/>
  <c r="AC2449" i="2"/>
  <c r="AB2449" i="2"/>
  <c r="AA2449" i="2"/>
  <c r="Z2449" i="2"/>
  <c r="Y2449" i="2"/>
  <c r="X2449" i="2"/>
  <c r="W2449" i="2"/>
  <c r="V2449" i="2"/>
  <c r="U2449" i="2"/>
  <c r="S2449" i="2"/>
  <c r="R2449" i="2"/>
  <c r="Q2449" i="2"/>
  <c r="P2449" i="2"/>
  <c r="O2449" i="2"/>
  <c r="N2449" i="2"/>
  <c r="M2449" i="2"/>
  <c r="L2449" i="2"/>
  <c r="K2449" i="2"/>
  <c r="J2449" i="2"/>
  <c r="I2449" i="2"/>
  <c r="H2449" i="2"/>
  <c r="G2449" i="2"/>
  <c r="F2449" i="2"/>
  <c r="E2449" i="2"/>
  <c r="D2449" i="2"/>
  <c r="C2449" i="2"/>
  <c r="B2449" i="2"/>
  <c r="A2449" i="2"/>
  <c r="CD2448" i="2"/>
  <c r="CC2448" i="2"/>
  <c r="CB2448" i="2"/>
  <c r="CA2448" i="2"/>
  <c r="BZ2448" i="2"/>
  <c r="BY2448" i="2"/>
  <c r="AJ2448" i="2"/>
  <c r="AI2448" i="2"/>
  <c r="AH2448" i="2"/>
  <c r="AG2448" i="2"/>
  <c r="AF2448" i="2"/>
  <c r="AE2448" i="2"/>
  <c r="AD2448" i="2"/>
  <c r="AC2448" i="2"/>
  <c r="AB2448" i="2"/>
  <c r="AA2448" i="2"/>
  <c r="Z2448" i="2"/>
  <c r="Y2448" i="2"/>
  <c r="X2448" i="2"/>
  <c r="W2448" i="2"/>
  <c r="V2448" i="2"/>
  <c r="U2448" i="2"/>
  <c r="S2448" i="2"/>
  <c r="R2448" i="2"/>
  <c r="Q2448" i="2"/>
  <c r="P2448" i="2"/>
  <c r="O2448" i="2"/>
  <c r="N2448" i="2"/>
  <c r="M2448" i="2"/>
  <c r="L2448" i="2"/>
  <c r="K2448" i="2"/>
  <c r="J2448" i="2"/>
  <c r="I2448" i="2"/>
  <c r="H2448" i="2"/>
  <c r="G2448" i="2"/>
  <c r="F2448" i="2"/>
  <c r="E2448" i="2"/>
  <c r="D2448" i="2"/>
  <c r="C2448" i="2"/>
  <c r="B2448" i="2"/>
  <c r="A2448" i="2"/>
  <c r="CD2447" i="2"/>
  <c r="CC2447" i="2"/>
  <c r="CB2447" i="2"/>
  <c r="CA2447" i="2"/>
  <c r="BZ2447" i="2"/>
  <c r="BY2447" i="2"/>
  <c r="AJ2447" i="2"/>
  <c r="AI2447" i="2"/>
  <c r="AH2447" i="2"/>
  <c r="AG2447" i="2"/>
  <c r="AF2447" i="2"/>
  <c r="AE2447" i="2"/>
  <c r="AD2447" i="2"/>
  <c r="AC2447" i="2"/>
  <c r="AB2447" i="2"/>
  <c r="AA2447" i="2"/>
  <c r="Z2447" i="2"/>
  <c r="Y2447" i="2"/>
  <c r="X2447" i="2"/>
  <c r="W2447" i="2"/>
  <c r="V2447" i="2"/>
  <c r="U2447" i="2"/>
  <c r="S2447" i="2"/>
  <c r="R2447" i="2"/>
  <c r="Q2447" i="2"/>
  <c r="P2447" i="2"/>
  <c r="O2447" i="2"/>
  <c r="N2447" i="2"/>
  <c r="M2447" i="2"/>
  <c r="L2447" i="2"/>
  <c r="K2447" i="2"/>
  <c r="J2447" i="2"/>
  <c r="I2447" i="2"/>
  <c r="H2447" i="2"/>
  <c r="G2447" i="2"/>
  <c r="F2447" i="2"/>
  <c r="E2447" i="2"/>
  <c r="D2447" i="2"/>
  <c r="C2447" i="2"/>
  <c r="B2447" i="2"/>
  <c r="A2447" i="2"/>
  <c r="CD2446" i="2"/>
  <c r="CC2446" i="2"/>
  <c r="CB2446" i="2"/>
  <c r="CA2446" i="2"/>
  <c r="BZ2446" i="2"/>
  <c r="BY2446" i="2"/>
  <c r="AJ2446" i="2"/>
  <c r="AI2446" i="2"/>
  <c r="AH2446" i="2"/>
  <c r="AG2446" i="2"/>
  <c r="AF2446" i="2"/>
  <c r="AE2446" i="2"/>
  <c r="AD2446" i="2"/>
  <c r="AC2446" i="2"/>
  <c r="AB2446" i="2"/>
  <c r="AA2446" i="2"/>
  <c r="Z2446" i="2"/>
  <c r="Y2446" i="2"/>
  <c r="X2446" i="2"/>
  <c r="W2446" i="2"/>
  <c r="V2446" i="2"/>
  <c r="U2446" i="2"/>
  <c r="S2446" i="2"/>
  <c r="R2446" i="2"/>
  <c r="Q2446" i="2"/>
  <c r="P2446" i="2"/>
  <c r="O2446" i="2"/>
  <c r="N2446" i="2"/>
  <c r="M2446" i="2"/>
  <c r="L2446" i="2"/>
  <c r="K2446" i="2"/>
  <c r="J2446" i="2"/>
  <c r="I2446" i="2"/>
  <c r="H2446" i="2"/>
  <c r="G2446" i="2"/>
  <c r="F2446" i="2"/>
  <c r="E2446" i="2"/>
  <c r="D2446" i="2"/>
  <c r="C2446" i="2"/>
  <c r="B2446" i="2"/>
  <c r="A2446" i="2"/>
  <c r="CD2445" i="2"/>
  <c r="CC2445" i="2"/>
  <c r="CB2445" i="2"/>
  <c r="CA2445" i="2"/>
  <c r="BZ2445" i="2"/>
  <c r="BY2445" i="2"/>
  <c r="AJ2445" i="2"/>
  <c r="AI2445" i="2"/>
  <c r="AH2445" i="2"/>
  <c r="AG2445" i="2"/>
  <c r="AF2445" i="2"/>
  <c r="AE2445" i="2"/>
  <c r="AD2445" i="2"/>
  <c r="AC2445" i="2"/>
  <c r="AB2445" i="2"/>
  <c r="AA2445" i="2"/>
  <c r="Z2445" i="2"/>
  <c r="Y2445" i="2"/>
  <c r="X2445" i="2"/>
  <c r="W2445" i="2"/>
  <c r="V2445" i="2"/>
  <c r="U2445" i="2"/>
  <c r="S2445" i="2"/>
  <c r="R2445" i="2"/>
  <c r="Q2445" i="2"/>
  <c r="P2445" i="2"/>
  <c r="O2445" i="2"/>
  <c r="N2445" i="2"/>
  <c r="M2445" i="2"/>
  <c r="L2445" i="2"/>
  <c r="K2445" i="2"/>
  <c r="J2445" i="2"/>
  <c r="I2445" i="2"/>
  <c r="H2445" i="2"/>
  <c r="G2445" i="2"/>
  <c r="F2445" i="2"/>
  <c r="E2445" i="2"/>
  <c r="D2445" i="2"/>
  <c r="C2445" i="2"/>
  <c r="B2445" i="2"/>
  <c r="A2445" i="2"/>
  <c r="CD2444" i="2"/>
  <c r="CC2444" i="2"/>
  <c r="CB2444" i="2"/>
  <c r="CA2444" i="2"/>
  <c r="BZ2444" i="2"/>
  <c r="BY2444" i="2"/>
  <c r="AJ2444" i="2"/>
  <c r="AI2444" i="2"/>
  <c r="AH2444" i="2"/>
  <c r="AG2444" i="2"/>
  <c r="AF2444" i="2"/>
  <c r="AE2444" i="2"/>
  <c r="AD2444" i="2"/>
  <c r="AC2444" i="2"/>
  <c r="AB2444" i="2"/>
  <c r="AA2444" i="2"/>
  <c r="Z2444" i="2"/>
  <c r="Y2444" i="2"/>
  <c r="X2444" i="2"/>
  <c r="W2444" i="2"/>
  <c r="V2444" i="2"/>
  <c r="U2444" i="2"/>
  <c r="S2444" i="2"/>
  <c r="R2444" i="2"/>
  <c r="Q2444" i="2"/>
  <c r="P2444" i="2"/>
  <c r="O2444" i="2"/>
  <c r="N2444" i="2"/>
  <c r="M2444" i="2"/>
  <c r="L2444" i="2"/>
  <c r="K2444" i="2"/>
  <c r="J2444" i="2"/>
  <c r="I2444" i="2"/>
  <c r="H2444" i="2"/>
  <c r="G2444" i="2"/>
  <c r="F2444" i="2"/>
  <c r="E2444" i="2"/>
  <c r="D2444" i="2"/>
  <c r="C2444" i="2"/>
  <c r="B2444" i="2"/>
  <c r="A2444" i="2"/>
  <c r="CD2443" i="2"/>
  <c r="CC2443" i="2"/>
  <c r="CB2443" i="2"/>
  <c r="CA2443" i="2"/>
  <c r="BZ2443" i="2"/>
  <c r="BY2443" i="2"/>
  <c r="AJ2443" i="2"/>
  <c r="AI2443" i="2"/>
  <c r="AH2443" i="2"/>
  <c r="AG2443" i="2"/>
  <c r="AF2443" i="2"/>
  <c r="AE2443" i="2"/>
  <c r="AD2443" i="2"/>
  <c r="AC2443" i="2"/>
  <c r="AB2443" i="2"/>
  <c r="AA2443" i="2"/>
  <c r="Z2443" i="2"/>
  <c r="Y2443" i="2"/>
  <c r="X2443" i="2"/>
  <c r="W2443" i="2"/>
  <c r="V2443" i="2"/>
  <c r="U2443" i="2"/>
  <c r="S2443" i="2"/>
  <c r="R2443" i="2"/>
  <c r="Q2443" i="2"/>
  <c r="P2443" i="2"/>
  <c r="O2443" i="2"/>
  <c r="N2443" i="2"/>
  <c r="M2443" i="2"/>
  <c r="L2443" i="2"/>
  <c r="K2443" i="2"/>
  <c r="J2443" i="2"/>
  <c r="I2443" i="2"/>
  <c r="H2443" i="2"/>
  <c r="G2443" i="2"/>
  <c r="F2443" i="2"/>
  <c r="E2443" i="2"/>
  <c r="D2443" i="2"/>
  <c r="C2443" i="2"/>
  <c r="B2443" i="2"/>
  <c r="A2443" i="2"/>
  <c r="CD2442" i="2"/>
  <c r="CC2442" i="2"/>
  <c r="CB2442" i="2"/>
  <c r="CA2442" i="2"/>
  <c r="BZ2442" i="2"/>
  <c r="BY2442" i="2"/>
  <c r="AJ2442" i="2"/>
  <c r="AI2442" i="2"/>
  <c r="AH2442" i="2"/>
  <c r="AG2442" i="2"/>
  <c r="AF2442" i="2"/>
  <c r="AE2442" i="2"/>
  <c r="AD2442" i="2"/>
  <c r="AC2442" i="2"/>
  <c r="AB2442" i="2"/>
  <c r="AA2442" i="2"/>
  <c r="Z2442" i="2"/>
  <c r="Y2442" i="2"/>
  <c r="X2442" i="2"/>
  <c r="W2442" i="2"/>
  <c r="V2442" i="2"/>
  <c r="U2442" i="2"/>
  <c r="S2442" i="2"/>
  <c r="R2442" i="2"/>
  <c r="Q2442" i="2"/>
  <c r="P2442" i="2"/>
  <c r="O2442" i="2"/>
  <c r="N2442" i="2"/>
  <c r="M2442" i="2"/>
  <c r="L2442" i="2"/>
  <c r="K2442" i="2"/>
  <c r="J2442" i="2"/>
  <c r="I2442" i="2"/>
  <c r="H2442" i="2"/>
  <c r="G2442" i="2"/>
  <c r="F2442" i="2"/>
  <c r="E2442" i="2"/>
  <c r="D2442" i="2"/>
  <c r="C2442" i="2"/>
  <c r="B2442" i="2"/>
  <c r="A2442" i="2"/>
  <c r="CD2441" i="2"/>
  <c r="CC2441" i="2"/>
  <c r="CB2441" i="2"/>
  <c r="CA2441" i="2"/>
  <c r="BZ2441" i="2"/>
  <c r="BY2441" i="2"/>
  <c r="AJ2441" i="2"/>
  <c r="AI2441" i="2"/>
  <c r="AH2441" i="2"/>
  <c r="AG2441" i="2"/>
  <c r="AF2441" i="2"/>
  <c r="AE2441" i="2"/>
  <c r="AD2441" i="2"/>
  <c r="AC2441" i="2"/>
  <c r="AB2441" i="2"/>
  <c r="AA2441" i="2"/>
  <c r="Z2441" i="2"/>
  <c r="Y2441" i="2"/>
  <c r="X2441" i="2"/>
  <c r="W2441" i="2"/>
  <c r="V2441" i="2"/>
  <c r="U2441" i="2"/>
  <c r="S2441" i="2"/>
  <c r="R2441" i="2"/>
  <c r="Q2441" i="2"/>
  <c r="P2441" i="2"/>
  <c r="O2441" i="2"/>
  <c r="N2441" i="2"/>
  <c r="M2441" i="2"/>
  <c r="L2441" i="2"/>
  <c r="K2441" i="2"/>
  <c r="J2441" i="2"/>
  <c r="I2441" i="2"/>
  <c r="H2441" i="2"/>
  <c r="G2441" i="2"/>
  <c r="F2441" i="2"/>
  <c r="E2441" i="2"/>
  <c r="D2441" i="2"/>
  <c r="C2441" i="2"/>
  <c r="B2441" i="2"/>
  <c r="A2441" i="2"/>
  <c r="CD2440" i="2"/>
  <c r="CC2440" i="2"/>
  <c r="CB2440" i="2"/>
  <c r="CA2440" i="2"/>
  <c r="BZ2440" i="2"/>
  <c r="BY2440" i="2"/>
  <c r="AJ2440" i="2"/>
  <c r="AI2440" i="2"/>
  <c r="AH2440" i="2"/>
  <c r="AG2440" i="2"/>
  <c r="AF2440" i="2"/>
  <c r="AE2440" i="2"/>
  <c r="AD2440" i="2"/>
  <c r="AC2440" i="2"/>
  <c r="AB2440" i="2"/>
  <c r="AA2440" i="2"/>
  <c r="Z2440" i="2"/>
  <c r="Y2440" i="2"/>
  <c r="X2440" i="2"/>
  <c r="W2440" i="2"/>
  <c r="V2440" i="2"/>
  <c r="U2440" i="2"/>
  <c r="S2440" i="2"/>
  <c r="R2440" i="2"/>
  <c r="Q2440" i="2"/>
  <c r="P2440" i="2"/>
  <c r="O2440" i="2"/>
  <c r="N2440" i="2"/>
  <c r="M2440" i="2"/>
  <c r="L2440" i="2"/>
  <c r="K2440" i="2"/>
  <c r="J2440" i="2"/>
  <c r="I2440" i="2"/>
  <c r="H2440" i="2"/>
  <c r="G2440" i="2"/>
  <c r="F2440" i="2"/>
  <c r="E2440" i="2"/>
  <c r="D2440" i="2"/>
  <c r="C2440" i="2"/>
  <c r="B2440" i="2"/>
  <c r="A2440" i="2"/>
  <c r="CD2439" i="2"/>
  <c r="CC2439" i="2"/>
  <c r="CB2439" i="2"/>
  <c r="CA2439" i="2"/>
  <c r="BZ2439" i="2"/>
  <c r="BY2439" i="2"/>
  <c r="AJ2439" i="2"/>
  <c r="AI2439" i="2"/>
  <c r="AH2439" i="2"/>
  <c r="AG2439" i="2"/>
  <c r="AF2439" i="2"/>
  <c r="AE2439" i="2"/>
  <c r="AD2439" i="2"/>
  <c r="AC2439" i="2"/>
  <c r="AB2439" i="2"/>
  <c r="AA2439" i="2"/>
  <c r="Z2439" i="2"/>
  <c r="Y2439" i="2"/>
  <c r="X2439" i="2"/>
  <c r="W2439" i="2"/>
  <c r="V2439" i="2"/>
  <c r="U2439" i="2"/>
  <c r="S2439" i="2"/>
  <c r="R2439" i="2"/>
  <c r="Q2439" i="2"/>
  <c r="P2439" i="2"/>
  <c r="O2439" i="2"/>
  <c r="N2439" i="2"/>
  <c r="M2439" i="2"/>
  <c r="L2439" i="2"/>
  <c r="K2439" i="2"/>
  <c r="J2439" i="2"/>
  <c r="I2439" i="2"/>
  <c r="H2439" i="2"/>
  <c r="G2439" i="2"/>
  <c r="F2439" i="2"/>
  <c r="E2439" i="2"/>
  <c r="D2439" i="2"/>
  <c r="C2439" i="2"/>
  <c r="B2439" i="2"/>
  <c r="A2439" i="2"/>
  <c r="CD2438" i="2"/>
  <c r="CC2438" i="2"/>
  <c r="CB2438" i="2"/>
  <c r="CA2438" i="2"/>
  <c r="BZ2438" i="2"/>
  <c r="BY2438" i="2"/>
  <c r="AJ2438" i="2"/>
  <c r="AI2438" i="2"/>
  <c r="AH2438" i="2"/>
  <c r="AG2438" i="2"/>
  <c r="AF2438" i="2"/>
  <c r="AE2438" i="2"/>
  <c r="AD2438" i="2"/>
  <c r="AC2438" i="2"/>
  <c r="AB2438" i="2"/>
  <c r="AA2438" i="2"/>
  <c r="Z2438" i="2"/>
  <c r="Y2438" i="2"/>
  <c r="X2438" i="2"/>
  <c r="W2438" i="2"/>
  <c r="V2438" i="2"/>
  <c r="U2438" i="2"/>
  <c r="S2438" i="2"/>
  <c r="R2438" i="2"/>
  <c r="Q2438" i="2"/>
  <c r="P2438" i="2"/>
  <c r="O2438" i="2"/>
  <c r="N2438" i="2"/>
  <c r="M2438" i="2"/>
  <c r="L2438" i="2"/>
  <c r="K2438" i="2"/>
  <c r="J2438" i="2"/>
  <c r="I2438" i="2"/>
  <c r="H2438" i="2"/>
  <c r="G2438" i="2"/>
  <c r="F2438" i="2"/>
  <c r="E2438" i="2"/>
  <c r="D2438" i="2"/>
  <c r="C2438" i="2"/>
  <c r="B2438" i="2"/>
  <c r="A2438" i="2"/>
  <c r="CD2437" i="2"/>
  <c r="CC2437" i="2"/>
  <c r="CB2437" i="2"/>
  <c r="CA2437" i="2"/>
  <c r="BZ2437" i="2"/>
  <c r="BY2437" i="2"/>
  <c r="AJ2437" i="2"/>
  <c r="AI2437" i="2"/>
  <c r="AH2437" i="2"/>
  <c r="AG2437" i="2"/>
  <c r="AF2437" i="2"/>
  <c r="AE2437" i="2"/>
  <c r="AD2437" i="2"/>
  <c r="AC2437" i="2"/>
  <c r="AB2437" i="2"/>
  <c r="AA2437" i="2"/>
  <c r="Z2437" i="2"/>
  <c r="Y2437" i="2"/>
  <c r="X2437" i="2"/>
  <c r="W2437" i="2"/>
  <c r="V2437" i="2"/>
  <c r="U2437" i="2"/>
  <c r="S2437" i="2"/>
  <c r="R2437" i="2"/>
  <c r="Q2437" i="2"/>
  <c r="P2437" i="2"/>
  <c r="O2437" i="2"/>
  <c r="N2437" i="2"/>
  <c r="M2437" i="2"/>
  <c r="L2437" i="2"/>
  <c r="K2437" i="2"/>
  <c r="J2437" i="2"/>
  <c r="I2437" i="2"/>
  <c r="H2437" i="2"/>
  <c r="G2437" i="2"/>
  <c r="F2437" i="2"/>
  <c r="E2437" i="2"/>
  <c r="D2437" i="2"/>
  <c r="C2437" i="2"/>
  <c r="B2437" i="2"/>
  <c r="A2437" i="2"/>
  <c r="CD2436" i="2"/>
  <c r="CC2436" i="2"/>
  <c r="CB2436" i="2"/>
  <c r="CA2436" i="2"/>
  <c r="BZ2436" i="2"/>
  <c r="BY2436" i="2"/>
  <c r="AJ2436" i="2"/>
  <c r="AI2436" i="2"/>
  <c r="AH2436" i="2"/>
  <c r="AG2436" i="2"/>
  <c r="AF2436" i="2"/>
  <c r="AE2436" i="2"/>
  <c r="AD2436" i="2"/>
  <c r="AC2436" i="2"/>
  <c r="AB2436" i="2"/>
  <c r="AA2436" i="2"/>
  <c r="Z2436" i="2"/>
  <c r="Y2436" i="2"/>
  <c r="X2436" i="2"/>
  <c r="W2436" i="2"/>
  <c r="V2436" i="2"/>
  <c r="U2436" i="2"/>
  <c r="S2436" i="2"/>
  <c r="R2436" i="2"/>
  <c r="Q2436" i="2"/>
  <c r="P2436" i="2"/>
  <c r="O2436" i="2"/>
  <c r="N2436" i="2"/>
  <c r="M2436" i="2"/>
  <c r="L2436" i="2"/>
  <c r="K2436" i="2"/>
  <c r="J2436" i="2"/>
  <c r="I2436" i="2"/>
  <c r="H2436" i="2"/>
  <c r="G2436" i="2"/>
  <c r="F2436" i="2"/>
  <c r="E2436" i="2"/>
  <c r="D2436" i="2"/>
  <c r="C2436" i="2"/>
  <c r="B2436" i="2"/>
  <c r="A2436" i="2"/>
  <c r="CD2435" i="2"/>
  <c r="CC2435" i="2"/>
  <c r="CB2435" i="2"/>
  <c r="CA2435" i="2"/>
  <c r="BZ2435" i="2"/>
  <c r="BY2435" i="2"/>
  <c r="AJ2435" i="2"/>
  <c r="AI2435" i="2"/>
  <c r="AH2435" i="2"/>
  <c r="AG2435" i="2"/>
  <c r="AF2435" i="2"/>
  <c r="AE2435" i="2"/>
  <c r="AD2435" i="2"/>
  <c r="AC2435" i="2"/>
  <c r="AB2435" i="2"/>
  <c r="AA2435" i="2"/>
  <c r="Z2435" i="2"/>
  <c r="Y2435" i="2"/>
  <c r="X2435" i="2"/>
  <c r="W2435" i="2"/>
  <c r="V2435" i="2"/>
  <c r="U2435" i="2"/>
  <c r="S2435" i="2"/>
  <c r="R2435" i="2"/>
  <c r="Q2435" i="2"/>
  <c r="P2435" i="2"/>
  <c r="O2435" i="2"/>
  <c r="N2435" i="2"/>
  <c r="M2435" i="2"/>
  <c r="L2435" i="2"/>
  <c r="K2435" i="2"/>
  <c r="J2435" i="2"/>
  <c r="I2435" i="2"/>
  <c r="H2435" i="2"/>
  <c r="G2435" i="2"/>
  <c r="F2435" i="2"/>
  <c r="E2435" i="2"/>
  <c r="D2435" i="2"/>
  <c r="C2435" i="2"/>
  <c r="B2435" i="2"/>
  <c r="A2435" i="2"/>
  <c r="CD2434" i="2"/>
  <c r="CC2434" i="2"/>
  <c r="CB2434" i="2"/>
  <c r="CA2434" i="2"/>
  <c r="BZ2434" i="2"/>
  <c r="BY2434" i="2"/>
  <c r="AJ2434" i="2"/>
  <c r="AI2434" i="2"/>
  <c r="AH2434" i="2"/>
  <c r="AG2434" i="2"/>
  <c r="AF2434" i="2"/>
  <c r="AE2434" i="2"/>
  <c r="AD2434" i="2"/>
  <c r="AC2434" i="2"/>
  <c r="AB2434" i="2"/>
  <c r="AA2434" i="2"/>
  <c r="Z2434" i="2"/>
  <c r="Y2434" i="2"/>
  <c r="X2434" i="2"/>
  <c r="W2434" i="2"/>
  <c r="V2434" i="2"/>
  <c r="U2434" i="2"/>
  <c r="S2434" i="2"/>
  <c r="R2434" i="2"/>
  <c r="Q2434" i="2"/>
  <c r="P2434" i="2"/>
  <c r="O2434" i="2"/>
  <c r="N2434" i="2"/>
  <c r="M2434" i="2"/>
  <c r="L2434" i="2"/>
  <c r="K2434" i="2"/>
  <c r="J2434" i="2"/>
  <c r="I2434" i="2"/>
  <c r="H2434" i="2"/>
  <c r="G2434" i="2"/>
  <c r="F2434" i="2"/>
  <c r="E2434" i="2"/>
  <c r="D2434" i="2"/>
  <c r="C2434" i="2"/>
  <c r="B2434" i="2"/>
  <c r="A2434" i="2"/>
  <c r="CD2433" i="2"/>
  <c r="CC2433" i="2"/>
  <c r="CB2433" i="2"/>
  <c r="CA2433" i="2"/>
  <c r="BZ2433" i="2"/>
  <c r="BY2433" i="2"/>
  <c r="AJ2433" i="2"/>
  <c r="AI2433" i="2"/>
  <c r="AH2433" i="2"/>
  <c r="AG2433" i="2"/>
  <c r="AF2433" i="2"/>
  <c r="AE2433" i="2"/>
  <c r="AD2433" i="2"/>
  <c r="AC2433" i="2"/>
  <c r="AB2433" i="2"/>
  <c r="AA2433" i="2"/>
  <c r="Z2433" i="2"/>
  <c r="Y2433" i="2"/>
  <c r="X2433" i="2"/>
  <c r="W2433" i="2"/>
  <c r="V2433" i="2"/>
  <c r="U2433" i="2"/>
  <c r="S2433" i="2"/>
  <c r="R2433" i="2"/>
  <c r="Q2433" i="2"/>
  <c r="P2433" i="2"/>
  <c r="O2433" i="2"/>
  <c r="N2433" i="2"/>
  <c r="M2433" i="2"/>
  <c r="L2433" i="2"/>
  <c r="K2433" i="2"/>
  <c r="J2433" i="2"/>
  <c r="I2433" i="2"/>
  <c r="H2433" i="2"/>
  <c r="G2433" i="2"/>
  <c r="F2433" i="2"/>
  <c r="E2433" i="2"/>
  <c r="D2433" i="2"/>
  <c r="C2433" i="2"/>
  <c r="B2433" i="2"/>
  <c r="A2433" i="2"/>
  <c r="CD2432" i="2"/>
  <c r="CC2432" i="2"/>
  <c r="CB2432" i="2"/>
  <c r="CA2432" i="2"/>
  <c r="BZ2432" i="2"/>
  <c r="BY2432" i="2"/>
  <c r="AJ2432" i="2"/>
  <c r="AI2432" i="2"/>
  <c r="AH2432" i="2"/>
  <c r="AG2432" i="2"/>
  <c r="AF2432" i="2"/>
  <c r="AE2432" i="2"/>
  <c r="AD2432" i="2"/>
  <c r="AC2432" i="2"/>
  <c r="AB2432" i="2"/>
  <c r="AA2432" i="2"/>
  <c r="Z2432" i="2"/>
  <c r="Y2432" i="2"/>
  <c r="X2432" i="2"/>
  <c r="W2432" i="2"/>
  <c r="V2432" i="2"/>
  <c r="U2432" i="2"/>
  <c r="S2432" i="2"/>
  <c r="R2432" i="2"/>
  <c r="Q2432" i="2"/>
  <c r="P2432" i="2"/>
  <c r="O2432" i="2"/>
  <c r="N2432" i="2"/>
  <c r="M2432" i="2"/>
  <c r="L2432" i="2"/>
  <c r="K2432" i="2"/>
  <c r="J2432" i="2"/>
  <c r="I2432" i="2"/>
  <c r="H2432" i="2"/>
  <c r="G2432" i="2"/>
  <c r="F2432" i="2"/>
  <c r="E2432" i="2"/>
  <c r="D2432" i="2"/>
  <c r="C2432" i="2"/>
  <c r="B2432" i="2"/>
  <c r="A2432" i="2"/>
  <c r="CD2431" i="2"/>
  <c r="CC2431" i="2"/>
  <c r="CB2431" i="2"/>
  <c r="CA2431" i="2"/>
  <c r="BZ2431" i="2"/>
  <c r="BY2431" i="2"/>
  <c r="AJ2431" i="2"/>
  <c r="AI2431" i="2"/>
  <c r="AH2431" i="2"/>
  <c r="AG2431" i="2"/>
  <c r="AF2431" i="2"/>
  <c r="AE2431" i="2"/>
  <c r="AD2431" i="2"/>
  <c r="AC2431" i="2"/>
  <c r="AB2431" i="2"/>
  <c r="AA2431" i="2"/>
  <c r="Z2431" i="2"/>
  <c r="Y2431" i="2"/>
  <c r="X2431" i="2"/>
  <c r="W2431" i="2"/>
  <c r="V2431" i="2"/>
  <c r="U2431" i="2"/>
  <c r="S2431" i="2"/>
  <c r="R2431" i="2"/>
  <c r="Q2431" i="2"/>
  <c r="P2431" i="2"/>
  <c r="O2431" i="2"/>
  <c r="N2431" i="2"/>
  <c r="M2431" i="2"/>
  <c r="L2431" i="2"/>
  <c r="K2431" i="2"/>
  <c r="J2431" i="2"/>
  <c r="I2431" i="2"/>
  <c r="H2431" i="2"/>
  <c r="G2431" i="2"/>
  <c r="F2431" i="2"/>
  <c r="E2431" i="2"/>
  <c r="D2431" i="2"/>
  <c r="C2431" i="2"/>
  <c r="B2431" i="2"/>
  <c r="A2431" i="2"/>
  <c r="CD2430" i="2"/>
  <c r="CC2430" i="2"/>
  <c r="CB2430" i="2"/>
  <c r="CA2430" i="2"/>
  <c r="BZ2430" i="2"/>
  <c r="BY2430" i="2"/>
  <c r="AJ2430" i="2"/>
  <c r="AI2430" i="2"/>
  <c r="AH2430" i="2"/>
  <c r="AG2430" i="2"/>
  <c r="AF2430" i="2"/>
  <c r="AE2430" i="2"/>
  <c r="AD2430" i="2"/>
  <c r="AC2430" i="2"/>
  <c r="AB2430" i="2"/>
  <c r="AA2430" i="2"/>
  <c r="Z2430" i="2"/>
  <c r="Y2430" i="2"/>
  <c r="X2430" i="2"/>
  <c r="W2430" i="2"/>
  <c r="V2430" i="2"/>
  <c r="U2430" i="2"/>
  <c r="S2430" i="2"/>
  <c r="R2430" i="2"/>
  <c r="Q2430" i="2"/>
  <c r="P2430" i="2"/>
  <c r="O2430" i="2"/>
  <c r="N2430" i="2"/>
  <c r="M2430" i="2"/>
  <c r="L2430" i="2"/>
  <c r="K2430" i="2"/>
  <c r="J2430" i="2"/>
  <c r="I2430" i="2"/>
  <c r="H2430" i="2"/>
  <c r="G2430" i="2"/>
  <c r="F2430" i="2"/>
  <c r="E2430" i="2"/>
  <c r="D2430" i="2"/>
  <c r="C2430" i="2"/>
  <c r="B2430" i="2"/>
  <c r="A2430" i="2"/>
  <c r="CD2429" i="2"/>
  <c r="CC2429" i="2"/>
  <c r="CB2429" i="2"/>
  <c r="CA2429" i="2"/>
  <c r="BZ2429" i="2"/>
  <c r="BY2429" i="2"/>
  <c r="AJ2429" i="2"/>
  <c r="AI2429" i="2"/>
  <c r="AH2429" i="2"/>
  <c r="AG2429" i="2"/>
  <c r="AF2429" i="2"/>
  <c r="AE2429" i="2"/>
  <c r="AD2429" i="2"/>
  <c r="AC2429" i="2"/>
  <c r="AB2429" i="2"/>
  <c r="AA2429" i="2"/>
  <c r="Z2429" i="2"/>
  <c r="Y2429" i="2"/>
  <c r="X2429" i="2"/>
  <c r="W2429" i="2"/>
  <c r="V2429" i="2"/>
  <c r="U2429" i="2"/>
  <c r="S2429" i="2"/>
  <c r="R2429" i="2"/>
  <c r="Q2429" i="2"/>
  <c r="P2429" i="2"/>
  <c r="O2429" i="2"/>
  <c r="N2429" i="2"/>
  <c r="M2429" i="2"/>
  <c r="L2429" i="2"/>
  <c r="K2429" i="2"/>
  <c r="J2429" i="2"/>
  <c r="I2429" i="2"/>
  <c r="H2429" i="2"/>
  <c r="G2429" i="2"/>
  <c r="F2429" i="2"/>
  <c r="E2429" i="2"/>
  <c r="D2429" i="2"/>
  <c r="C2429" i="2"/>
  <c r="B2429" i="2"/>
  <c r="A2429" i="2"/>
  <c r="CD2428" i="2"/>
  <c r="CC2428" i="2"/>
  <c r="CB2428" i="2"/>
  <c r="CA2428" i="2"/>
  <c r="BZ2428" i="2"/>
  <c r="BY2428" i="2"/>
  <c r="AJ2428" i="2"/>
  <c r="AI2428" i="2"/>
  <c r="AH2428" i="2"/>
  <c r="AG2428" i="2"/>
  <c r="AF2428" i="2"/>
  <c r="AE2428" i="2"/>
  <c r="AD2428" i="2"/>
  <c r="AC2428" i="2"/>
  <c r="AB2428" i="2"/>
  <c r="AA2428" i="2"/>
  <c r="Z2428" i="2"/>
  <c r="Y2428" i="2"/>
  <c r="X2428" i="2"/>
  <c r="W2428" i="2"/>
  <c r="V2428" i="2"/>
  <c r="U2428" i="2"/>
  <c r="S2428" i="2"/>
  <c r="R2428" i="2"/>
  <c r="Q2428" i="2"/>
  <c r="P2428" i="2"/>
  <c r="O2428" i="2"/>
  <c r="N2428" i="2"/>
  <c r="M2428" i="2"/>
  <c r="L2428" i="2"/>
  <c r="K2428" i="2"/>
  <c r="J2428" i="2"/>
  <c r="I2428" i="2"/>
  <c r="H2428" i="2"/>
  <c r="G2428" i="2"/>
  <c r="F2428" i="2"/>
  <c r="E2428" i="2"/>
  <c r="D2428" i="2"/>
  <c r="C2428" i="2"/>
  <c r="B2428" i="2"/>
  <c r="A2428" i="2"/>
  <c r="CD2427" i="2"/>
  <c r="CC2427" i="2"/>
  <c r="CB2427" i="2"/>
  <c r="CA2427" i="2"/>
  <c r="BZ2427" i="2"/>
  <c r="BY2427" i="2"/>
  <c r="AJ2427" i="2"/>
  <c r="AI2427" i="2"/>
  <c r="AH2427" i="2"/>
  <c r="AG2427" i="2"/>
  <c r="AF2427" i="2"/>
  <c r="AE2427" i="2"/>
  <c r="AD2427" i="2"/>
  <c r="AC2427" i="2"/>
  <c r="AB2427" i="2"/>
  <c r="AA2427" i="2"/>
  <c r="Z2427" i="2"/>
  <c r="Y2427" i="2"/>
  <c r="X2427" i="2"/>
  <c r="W2427" i="2"/>
  <c r="V2427" i="2"/>
  <c r="U2427" i="2"/>
  <c r="S2427" i="2"/>
  <c r="R2427" i="2"/>
  <c r="Q2427" i="2"/>
  <c r="P2427" i="2"/>
  <c r="O2427" i="2"/>
  <c r="N2427" i="2"/>
  <c r="M2427" i="2"/>
  <c r="L2427" i="2"/>
  <c r="K2427" i="2"/>
  <c r="J2427" i="2"/>
  <c r="I2427" i="2"/>
  <c r="H2427" i="2"/>
  <c r="G2427" i="2"/>
  <c r="F2427" i="2"/>
  <c r="E2427" i="2"/>
  <c r="D2427" i="2"/>
  <c r="C2427" i="2"/>
  <c r="B2427" i="2"/>
  <c r="A2427" i="2"/>
  <c r="CD2426" i="2"/>
  <c r="CC2426" i="2"/>
  <c r="CB2426" i="2"/>
  <c r="CA2426" i="2"/>
  <c r="BZ2426" i="2"/>
  <c r="BY2426" i="2"/>
  <c r="AJ2426" i="2"/>
  <c r="AI2426" i="2"/>
  <c r="AH2426" i="2"/>
  <c r="AG2426" i="2"/>
  <c r="AF2426" i="2"/>
  <c r="AE2426" i="2"/>
  <c r="AD2426" i="2"/>
  <c r="AC2426" i="2"/>
  <c r="AB2426" i="2"/>
  <c r="AA2426" i="2"/>
  <c r="Z2426" i="2"/>
  <c r="Y2426" i="2"/>
  <c r="X2426" i="2"/>
  <c r="W2426" i="2"/>
  <c r="V2426" i="2"/>
  <c r="U2426" i="2"/>
  <c r="S2426" i="2"/>
  <c r="R2426" i="2"/>
  <c r="Q2426" i="2"/>
  <c r="P2426" i="2"/>
  <c r="O2426" i="2"/>
  <c r="N2426" i="2"/>
  <c r="M2426" i="2"/>
  <c r="L2426" i="2"/>
  <c r="K2426" i="2"/>
  <c r="J2426" i="2"/>
  <c r="I2426" i="2"/>
  <c r="H2426" i="2"/>
  <c r="G2426" i="2"/>
  <c r="F2426" i="2"/>
  <c r="E2426" i="2"/>
  <c r="D2426" i="2"/>
  <c r="C2426" i="2"/>
  <c r="B2426" i="2"/>
  <c r="A2426" i="2"/>
  <c r="CD2425" i="2"/>
  <c r="CC2425" i="2"/>
  <c r="CB2425" i="2"/>
  <c r="CA2425" i="2"/>
  <c r="BZ2425" i="2"/>
  <c r="BY2425" i="2"/>
  <c r="AJ2425" i="2"/>
  <c r="AI2425" i="2"/>
  <c r="AH2425" i="2"/>
  <c r="AG2425" i="2"/>
  <c r="AF2425" i="2"/>
  <c r="AE2425" i="2"/>
  <c r="AD2425" i="2"/>
  <c r="AC2425" i="2"/>
  <c r="AB2425" i="2"/>
  <c r="AA2425" i="2"/>
  <c r="Z2425" i="2"/>
  <c r="Y2425" i="2"/>
  <c r="X2425" i="2"/>
  <c r="W2425" i="2"/>
  <c r="V2425" i="2"/>
  <c r="U2425" i="2"/>
  <c r="S2425" i="2"/>
  <c r="R2425" i="2"/>
  <c r="Q2425" i="2"/>
  <c r="P2425" i="2"/>
  <c r="O2425" i="2"/>
  <c r="N2425" i="2"/>
  <c r="M2425" i="2"/>
  <c r="L2425" i="2"/>
  <c r="K2425" i="2"/>
  <c r="J2425" i="2"/>
  <c r="I2425" i="2"/>
  <c r="H2425" i="2"/>
  <c r="G2425" i="2"/>
  <c r="F2425" i="2"/>
  <c r="E2425" i="2"/>
  <c r="D2425" i="2"/>
  <c r="C2425" i="2"/>
  <c r="B2425" i="2"/>
  <c r="A2425" i="2"/>
  <c r="CD2424" i="2"/>
  <c r="CC2424" i="2"/>
  <c r="CB2424" i="2"/>
  <c r="CA2424" i="2"/>
  <c r="BZ2424" i="2"/>
  <c r="BY2424" i="2"/>
  <c r="AJ2424" i="2"/>
  <c r="AI2424" i="2"/>
  <c r="AH2424" i="2"/>
  <c r="AG2424" i="2"/>
  <c r="AF2424" i="2"/>
  <c r="AE2424" i="2"/>
  <c r="AD2424" i="2"/>
  <c r="AC2424" i="2"/>
  <c r="AB2424" i="2"/>
  <c r="AA2424" i="2"/>
  <c r="Z2424" i="2"/>
  <c r="Y2424" i="2"/>
  <c r="X2424" i="2"/>
  <c r="W2424" i="2"/>
  <c r="V2424" i="2"/>
  <c r="U2424" i="2"/>
  <c r="S2424" i="2"/>
  <c r="R2424" i="2"/>
  <c r="Q2424" i="2"/>
  <c r="P2424" i="2"/>
  <c r="O2424" i="2"/>
  <c r="N2424" i="2"/>
  <c r="M2424" i="2"/>
  <c r="L2424" i="2"/>
  <c r="K2424" i="2"/>
  <c r="J2424" i="2"/>
  <c r="I2424" i="2"/>
  <c r="H2424" i="2"/>
  <c r="G2424" i="2"/>
  <c r="F2424" i="2"/>
  <c r="E2424" i="2"/>
  <c r="D2424" i="2"/>
  <c r="C2424" i="2"/>
  <c r="B2424" i="2"/>
  <c r="A2424" i="2"/>
  <c r="CD2423" i="2"/>
  <c r="CC2423" i="2"/>
  <c r="CB2423" i="2"/>
  <c r="CA2423" i="2"/>
  <c r="BZ2423" i="2"/>
  <c r="BY2423" i="2"/>
  <c r="AJ2423" i="2"/>
  <c r="AI2423" i="2"/>
  <c r="AH2423" i="2"/>
  <c r="AG2423" i="2"/>
  <c r="AF2423" i="2"/>
  <c r="AE2423" i="2"/>
  <c r="AD2423" i="2"/>
  <c r="AC2423" i="2"/>
  <c r="AB2423" i="2"/>
  <c r="AA2423" i="2"/>
  <c r="Z2423" i="2"/>
  <c r="Y2423" i="2"/>
  <c r="X2423" i="2"/>
  <c r="W2423" i="2"/>
  <c r="V2423" i="2"/>
  <c r="U2423" i="2"/>
  <c r="S2423" i="2"/>
  <c r="R2423" i="2"/>
  <c r="Q2423" i="2"/>
  <c r="P2423" i="2"/>
  <c r="O2423" i="2"/>
  <c r="N2423" i="2"/>
  <c r="M2423" i="2"/>
  <c r="L2423" i="2"/>
  <c r="K2423" i="2"/>
  <c r="J2423" i="2"/>
  <c r="I2423" i="2"/>
  <c r="H2423" i="2"/>
  <c r="G2423" i="2"/>
  <c r="F2423" i="2"/>
  <c r="E2423" i="2"/>
  <c r="D2423" i="2"/>
  <c r="C2423" i="2"/>
  <c r="B2423" i="2"/>
  <c r="A2423" i="2"/>
  <c r="CD2422" i="2"/>
  <c r="CC2422" i="2"/>
  <c r="CB2422" i="2"/>
  <c r="CA2422" i="2"/>
  <c r="BZ2422" i="2"/>
  <c r="BY2422" i="2"/>
  <c r="AJ2422" i="2"/>
  <c r="AI2422" i="2"/>
  <c r="AH2422" i="2"/>
  <c r="AG2422" i="2"/>
  <c r="AF2422" i="2"/>
  <c r="AE2422" i="2"/>
  <c r="AD2422" i="2"/>
  <c r="AC2422" i="2"/>
  <c r="AB2422" i="2"/>
  <c r="AA2422" i="2"/>
  <c r="Z2422" i="2"/>
  <c r="Y2422" i="2"/>
  <c r="X2422" i="2"/>
  <c r="W2422" i="2"/>
  <c r="V2422" i="2"/>
  <c r="U2422" i="2"/>
  <c r="S2422" i="2"/>
  <c r="R2422" i="2"/>
  <c r="Q2422" i="2"/>
  <c r="P2422" i="2"/>
  <c r="O2422" i="2"/>
  <c r="N2422" i="2"/>
  <c r="M2422" i="2"/>
  <c r="L2422" i="2"/>
  <c r="K2422" i="2"/>
  <c r="J2422" i="2"/>
  <c r="I2422" i="2"/>
  <c r="H2422" i="2"/>
  <c r="G2422" i="2"/>
  <c r="F2422" i="2"/>
  <c r="E2422" i="2"/>
  <c r="D2422" i="2"/>
  <c r="C2422" i="2"/>
  <c r="B2422" i="2"/>
  <c r="A2422" i="2"/>
  <c r="CD2421" i="2"/>
  <c r="CC2421" i="2"/>
  <c r="CB2421" i="2"/>
  <c r="CA2421" i="2"/>
  <c r="BZ2421" i="2"/>
  <c r="BY2421" i="2"/>
  <c r="AJ2421" i="2"/>
  <c r="AI2421" i="2"/>
  <c r="AH2421" i="2"/>
  <c r="AG2421" i="2"/>
  <c r="AF2421" i="2"/>
  <c r="AE2421" i="2"/>
  <c r="AD2421" i="2"/>
  <c r="AC2421" i="2"/>
  <c r="AB2421" i="2"/>
  <c r="AA2421" i="2"/>
  <c r="Z2421" i="2"/>
  <c r="Y2421" i="2"/>
  <c r="X2421" i="2"/>
  <c r="W2421" i="2"/>
  <c r="V2421" i="2"/>
  <c r="U2421" i="2"/>
  <c r="S2421" i="2"/>
  <c r="R2421" i="2"/>
  <c r="Q2421" i="2"/>
  <c r="P2421" i="2"/>
  <c r="O2421" i="2"/>
  <c r="N2421" i="2"/>
  <c r="M2421" i="2"/>
  <c r="L2421" i="2"/>
  <c r="K2421" i="2"/>
  <c r="J2421" i="2"/>
  <c r="I2421" i="2"/>
  <c r="H2421" i="2"/>
  <c r="G2421" i="2"/>
  <c r="F2421" i="2"/>
  <c r="E2421" i="2"/>
  <c r="D2421" i="2"/>
  <c r="C2421" i="2"/>
  <c r="B2421" i="2"/>
  <c r="A2421" i="2"/>
  <c r="CD2420" i="2"/>
  <c r="CC2420" i="2"/>
  <c r="CB2420" i="2"/>
  <c r="CA2420" i="2"/>
  <c r="BZ2420" i="2"/>
  <c r="BY2420" i="2"/>
  <c r="AJ2420" i="2"/>
  <c r="AI2420" i="2"/>
  <c r="AH2420" i="2"/>
  <c r="AG2420" i="2"/>
  <c r="AF2420" i="2"/>
  <c r="AE2420" i="2"/>
  <c r="AD2420" i="2"/>
  <c r="AC2420" i="2"/>
  <c r="AB2420" i="2"/>
  <c r="AA2420" i="2"/>
  <c r="Z2420" i="2"/>
  <c r="Y2420" i="2"/>
  <c r="X2420" i="2"/>
  <c r="W2420" i="2"/>
  <c r="V2420" i="2"/>
  <c r="U2420" i="2"/>
  <c r="S2420" i="2"/>
  <c r="R2420" i="2"/>
  <c r="Q2420" i="2"/>
  <c r="P2420" i="2"/>
  <c r="O2420" i="2"/>
  <c r="N2420" i="2"/>
  <c r="M2420" i="2"/>
  <c r="L2420" i="2"/>
  <c r="K2420" i="2"/>
  <c r="J2420" i="2"/>
  <c r="I2420" i="2"/>
  <c r="H2420" i="2"/>
  <c r="G2420" i="2"/>
  <c r="F2420" i="2"/>
  <c r="E2420" i="2"/>
  <c r="D2420" i="2"/>
  <c r="C2420" i="2"/>
  <c r="B2420" i="2"/>
  <c r="A2420" i="2"/>
  <c r="CD2419" i="2"/>
  <c r="CC2419" i="2"/>
  <c r="CB2419" i="2"/>
  <c r="CA2419" i="2"/>
  <c r="BZ2419" i="2"/>
  <c r="BY2419" i="2"/>
  <c r="AJ2419" i="2"/>
  <c r="AI2419" i="2"/>
  <c r="AH2419" i="2"/>
  <c r="AG2419" i="2"/>
  <c r="AF2419" i="2"/>
  <c r="AE2419" i="2"/>
  <c r="AD2419" i="2"/>
  <c r="AC2419" i="2"/>
  <c r="AB2419" i="2"/>
  <c r="AA2419" i="2"/>
  <c r="Z2419" i="2"/>
  <c r="Y2419" i="2"/>
  <c r="X2419" i="2"/>
  <c r="W2419" i="2"/>
  <c r="V2419" i="2"/>
  <c r="U2419" i="2"/>
  <c r="S2419" i="2"/>
  <c r="R2419" i="2"/>
  <c r="Q2419" i="2"/>
  <c r="P2419" i="2"/>
  <c r="O2419" i="2"/>
  <c r="N2419" i="2"/>
  <c r="M2419" i="2"/>
  <c r="L2419" i="2"/>
  <c r="K2419" i="2"/>
  <c r="J2419" i="2"/>
  <c r="I2419" i="2"/>
  <c r="H2419" i="2"/>
  <c r="G2419" i="2"/>
  <c r="F2419" i="2"/>
  <c r="E2419" i="2"/>
  <c r="D2419" i="2"/>
  <c r="C2419" i="2"/>
  <c r="B2419" i="2"/>
  <c r="A2419" i="2"/>
  <c r="CD2418" i="2"/>
  <c r="CC2418" i="2"/>
  <c r="CB2418" i="2"/>
  <c r="CA2418" i="2"/>
  <c r="BZ2418" i="2"/>
  <c r="BY2418" i="2"/>
  <c r="AJ2418" i="2"/>
  <c r="AI2418" i="2"/>
  <c r="AH2418" i="2"/>
  <c r="AG2418" i="2"/>
  <c r="AF2418" i="2"/>
  <c r="AE2418" i="2"/>
  <c r="AD2418" i="2"/>
  <c r="AC2418" i="2"/>
  <c r="AB2418" i="2"/>
  <c r="AA2418" i="2"/>
  <c r="Z2418" i="2"/>
  <c r="Y2418" i="2"/>
  <c r="X2418" i="2"/>
  <c r="W2418" i="2"/>
  <c r="V2418" i="2"/>
  <c r="U2418" i="2"/>
  <c r="S2418" i="2"/>
  <c r="R2418" i="2"/>
  <c r="Q2418" i="2"/>
  <c r="P2418" i="2"/>
  <c r="O2418" i="2"/>
  <c r="N2418" i="2"/>
  <c r="M2418" i="2"/>
  <c r="L2418" i="2"/>
  <c r="K2418" i="2"/>
  <c r="J2418" i="2"/>
  <c r="I2418" i="2"/>
  <c r="H2418" i="2"/>
  <c r="G2418" i="2"/>
  <c r="F2418" i="2"/>
  <c r="E2418" i="2"/>
  <c r="D2418" i="2"/>
  <c r="C2418" i="2"/>
  <c r="B2418" i="2"/>
  <c r="A2418" i="2"/>
  <c r="CD2417" i="2"/>
  <c r="CC2417" i="2"/>
  <c r="CB2417" i="2"/>
  <c r="CA2417" i="2"/>
  <c r="BZ2417" i="2"/>
  <c r="BY2417" i="2"/>
  <c r="AJ2417" i="2"/>
  <c r="AI2417" i="2"/>
  <c r="AH2417" i="2"/>
  <c r="AG2417" i="2"/>
  <c r="AF2417" i="2"/>
  <c r="AE2417" i="2"/>
  <c r="AD2417" i="2"/>
  <c r="AC2417" i="2"/>
  <c r="AB2417" i="2"/>
  <c r="AA2417" i="2"/>
  <c r="Z2417" i="2"/>
  <c r="Y2417" i="2"/>
  <c r="X2417" i="2"/>
  <c r="W2417" i="2"/>
  <c r="V2417" i="2"/>
  <c r="U2417" i="2"/>
  <c r="S2417" i="2"/>
  <c r="R2417" i="2"/>
  <c r="Q2417" i="2"/>
  <c r="P2417" i="2"/>
  <c r="O2417" i="2"/>
  <c r="N2417" i="2"/>
  <c r="M2417" i="2"/>
  <c r="L2417" i="2"/>
  <c r="K2417" i="2"/>
  <c r="J2417" i="2"/>
  <c r="I2417" i="2"/>
  <c r="H2417" i="2"/>
  <c r="G2417" i="2"/>
  <c r="F2417" i="2"/>
  <c r="E2417" i="2"/>
  <c r="D2417" i="2"/>
  <c r="C2417" i="2"/>
  <c r="B2417" i="2"/>
  <c r="A2417" i="2"/>
  <c r="CD2416" i="2"/>
  <c r="CC2416" i="2"/>
  <c r="CB2416" i="2"/>
  <c r="CA2416" i="2"/>
  <c r="BZ2416" i="2"/>
  <c r="BY2416" i="2"/>
  <c r="AJ2416" i="2"/>
  <c r="AI2416" i="2"/>
  <c r="AH2416" i="2"/>
  <c r="AG2416" i="2"/>
  <c r="AF2416" i="2"/>
  <c r="AE2416" i="2"/>
  <c r="AD2416" i="2"/>
  <c r="AC2416" i="2"/>
  <c r="AB2416" i="2"/>
  <c r="AA2416" i="2"/>
  <c r="Z2416" i="2"/>
  <c r="Y2416" i="2"/>
  <c r="X2416" i="2"/>
  <c r="W2416" i="2"/>
  <c r="V2416" i="2"/>
  <c r="U2416" i="2"/>
  <c r="S2416" i="2"/>
  <c r="R2416" i="2"/>
  <c r="Q2416" i="2"/>
  <c r="P2416" i="2"/>
  <c r="O2416" i="2"/>
  <c r="N2416" i="2"/>
  <c r="M2416" i="2"/>
  <c r="L2416" i="2"/>
  <c r="K2416" i="2"/>
  <c r="J2416" i="2"/>
  <c r="I2416" i="2"/>
  <c r="H2416" i="2"/>
  <c r="G2416" i="2"/>
  <c r="F2416" i="2"/>
  <c r="E2416" i="2"/>
  <c r="D2416" i="2"/>
  <c r="C2416" i="2"/>
  <c r="B2416" i="2"/>
  <c r="A2416" i="2"/>
  <c r="CD2415" i="2"/>
  <c r="CC2415" i="2"/>
  <c r="CB2415" i="2"/>
  <c r="CA2415" i="2"/>
  <c r="BZ2415" i="2"/>
  <c r="BY2415" i="2"/>
  <c r="AJ2415" i="2"/>
  <c r="AI2415" i="2"/>
  <c r="AH2415" i="2"/>
  <c r="AG2415" i="2"/>
  <c r="AF2415" i="2"/>
  <c r="AE2415" i="2"/>
  <c r="AD2415" i="2"/>
  <c r="AC2415" i="2"/>
  <c r="AB2415" i="2"/>
  <c r="AA2415" i="2"/>
  <c r="Z2415" i="2"/>
  <c r="Y2415" i="2"/>
  <c r="X2415" i="2"/>
  <c r="W2415" i="2"/>
  <c r="V2415" i="2"/>
  <c r="U2415" i="2"/>
  <c r="S2415" i="2"/>
  <c r="R2415" i="2"/>
  <c r="Q2415" i="2"/>
  <c r="P2415" i="2"/>
  <c r="O2415" i="2"/>
  <c r="N2415" i="2"/>
  <c r="M2415" i="2"/>
  <c r="L2415" i="2"/>
  <c r="K2415" i="2"/>
  <c r="J2415" i="2"/>
  <c r="I2415" i="2"/>
  <c r="H2415" i="2"/>
  <c r="G2415" i="2"/>
  <c r="F2415" i="2"/>
  <c r="E2415" i="2"/>
  <c r="D2415" i="2"/>
  <c r="C2415" i="2"/>
  <c r="B2415" i="2"/>
  <c r="A2415" i="2"/>
  <c r="CD2414" i="2"/>
  <c r="CC2414" i="2"/>
  <c r="CB2414" i="2"/>
  <c r="CA2414" i="2"/>
  <c r="BZ2414" i="2"/>
  <c r="BY2414" i="2"/>
  <c r="AJ2414" i="2"/>
  <c r="AI2414" i="2"/>
  <c r="AH2414" i="2"/>
  <c r="AG2414" i="2"/>
  <c r="AF2414" i="2"/>
  <c r="AE2414" i="2"/>
  <c r="AD2414" i="2"/>
  <c r="AC2414" i="2"/>
  <c r="AB2414" i="2"/>
  <c r="AA2414" i="2"/>
  <c r="Z2414" i="2"/>
  <c r="Y2414" i="2"/>
  <c r="X2414" i="2"/>
  <c r="W2414" i="2"/>
  <c r="V2414" i="2"/>
  <c r="U2414" i="2"/>
  <c r="S2414" i="2"/>
  <c r="R2414" i="2"/>
  <c r="Q2414" i="2"/>
  <c r="P2414" i="2"/>
  <c r="O2414" i="2"/>
  <c r="N2414" i="2"/>
  <c r="M2414" i="2"/>
  <c r="L2414" i="2"/>
  <c r="K2414" i="2"/>
  <c r="J2414" i="2"/>
  <c r="I2414" i="2"/>
  <c r="H2414" i="2"/>
  <c r="G2414" i="2"/>
  <c r="F2414" i="2"/>
  <c r="E2414" i="2"/>
  <c r="D2414" i="2"/>
  <c r="C2414" i="2"/>
  <c r="B2414" i="2"/>
  <c r="A2414" i="2"/>
  <c r="CD2413" i="2"/>
  <c r="CC2413" i="2"/>
  <c r="CB2413" i="2"/>
  <c r="CA2413" i="2"/>
  <c r="BZ2413" i="2"/>
  <c r="BY2413" i="2"/>
  <c r="AJ2413" i="2"/>
  <c r="AI2413" i="2"/>
  <c r="AH2413" i="2"/>
  <c r="AG2413" i="2"/>
  <c r="AF2413" i="2"/>
  <c r="AE2413" i="2"/>
  <c r="AD2413" i="2"/>
  <c r="AC2413" i="2"/>
  <c r="AB2413" i="2"/>
  <c r="AA2413" i="2"/>
  <c r="Z2413" i="2"/>
  <c r="Y2413" i="2"/>
  <c r="X2413" i="2"/>
  <c r="W2413" i="2"/>
  <c r="V2413" i="2"/>
  <c r="U2413" i="2"/>
  <c r="S2413" i="2"/>
  <c r="R2413" i="2"/>
  <c r="Q2413" i="2"/>
  <c r="P2413" i="2"/>
  <c r="O2413" i="2"/>
  <c r="N2413" i="2"/>
  <c r="M2413" i="2"/>
  <c r="L2413" i="2"/>
  <c r="K2413" i="2"/>
  <c r="J2413" i="2"/>
  <c r="I2413" i="2"/>
  <c r="H2413" i="2"/>
  <c r="G2413" i="2"/>
  <c r="F2413" i="2"/>
  <c r="E2413" i="2"/>
  <c r="D2413" i="2"/>
  <c r="C2413" i="2"/>
  <c r="B2413" i="2"/>
  <c r="A2413" i="2"/>
  <c r="CD2412" i="2"/>
  <c r="CC2412" i="2"/>
  <c r="CB2412" i="2"/>
  <c r="CA2412" i="2"/>
  <c r="BZ2412" i="2"/>
  <c r="BY2412" i="2"/>
  <c r="AJ2412" i="2"/>
  <c r="AI2412" i="2"/>
  <c r="AH2412" i="2"/>
  <c r="AG2412" i="2"/>
  <c r="AF2412" i="2"/>
  <c r="AE2412" i="2"/>
  <c r="AD2412" i="2"/>
  <c r="AC2412" i="2"/>
  <c r="AB2412" i="2"/>
  <c r="AA2412" i="2"/>
  <c r="Z2412" i="2"/>
  <c r="Y2412" i="2"/>
  <c r="X2412" i="2"/>
  <c r="W2412" i="2"/>
  <c r="V2412" i="2"/>
  <c r="U2412" i="2"/>
  <c r="S2412" i="2"/>
  <c r="R2412" i="2"/>
  <c r="Q2412" i="2"/>
  <c r="P2412" i="2"/>
  <c r="O2412" i="2"/>
  <c r="N2412" i="2"/>
  <c r="M2412" i="2"/>
  <c r="L2412" i="2"/>
  <c r="K2412" i="2"/>
  <c r="J2412" i="2"/>
  <c r="I2412" i="2"/>
  <c r="H2412" i="2"/>
  <c r="G2412" i="2"/>
  <c r="F2412" i="2"/>
  <c r="E2412" i="2"/>
  <c r="D2412" i="2"/>
  <c r="C2412" i="2"/>
  <c r="B2412" i="2"/>
  <c r="A2412" i="2"/>
  <c r="CD2411" i="2"/>
  <c r="CC2411" i="2"/>
  <c r="CB2411" i="2"/>
  <c r="CA2411" i="2"/>
  <c r="BZ2411" i="2"/>
  <c r="BY2411" i="2"/>
  <c r="AJ2411" i="2"/>
  <c r="AI2411" i="2"/>
  <c r="AH2411" i="2"/>
  <c r="AG2411" i="2"/>
  <c r="AF2411" i="2"/>
  <c r="AE2411" i="2"/>
  <c r="AD2411" i="2"/>
  <c r="AC2411" i="2"/>
  <c r="AB2411" i="2"/>
  <c r="AA2411" i="2"/>
  <c r="Z2411" i="2"/>
  <c r="Y2411" i="2"/>
  <c r="X2411" i="2"/>
  <c r="W2411" i="2"/>
  <c r="V2411" i="2"/>
  <c r="U2411" i="2"/>
  <c r="S2411" i="2"/>
  <c r="R2411" i="2"/>
  <c r="Q2411" i="2"/>
  <c r="P2411" i="2"/>
  <c r="O2411" i="2"/>
  <c r="N2411" i="2"/>
  <c r="M2411" i="2"/>
  <c r="L2411" i="2"/>
  <c r="K2411" i="2"/>
  <c r="J2411" i="2"/>
  <c r="I2411" i="2"/>
  <c r="H2411" i="2"/>
  <c r="G2411" i="2"/>
  <c r="F2411" i="2"/>
  <c r="E2411" i="2"/>
  <c r="D2411" i="2"/>
  <c r="C2411" i="2"/>
  <c r="B2411" i="2"/>
  <c r="A2411" i="2"/>
  <c r="CD2410" i="2"/>
  <c r="CC2410" i="2"/>
  <c r="CB2410" i="2"/>
  <c r="CA2410" i="2"/>
  <c r="BZ2410" i="2"/>
  <c r="BY2410" i="2"/>
  <c r="AJ2410" i="2"/>
  <c r="AI2410" i="2"/>
  <c r="AH2410" i="2"/>
  <c r="AG2410" i="2"/>
  <c r="AF2410" i="2"/>
  <c r="AE2410" i="2"/>
  <c r="AD2410" i="2"/>
  <c r="AC2410" i="2"/>
  <c r="AB2410" i="2"/>
  <c r="AA2410" i="2"/>
  <c r="Z2410" i="2"/>
  <c r="Y2410" i="2"/>
  <c r="X2410" i="2"/>
  <c r="W2410" i="2"/>
  <c r="V2410" i="2"/>
  <c r="U2410" i="2"/>
  <c r="S2410" i="2"/>
  <c r="R2410" i="2"/>
  <c r="Q2410" i="2"/>
  <c r="P2410" i="2"/>
  <c r="O2410" i="2"/>
  <c r="N2410" i="2"/>
  <c r="M2410" i="2"/>
  <c r="L2410" i="2"/>
  <c r="K2410" i="2"/>
  <c r="J2410" i="2"/>
  <c r="I2410" i="2"/>
  <c r="H2410" i="2"/>
  <c r="G2410" i="2"/>
  <c r="F2410" i="2"/>
  <c r="E2410" i="2"/>
  <c r="D2410" i="2"/>
  <c r="C2410" i="2"/>
  <c r="B2410" i="2"/>
  <c r="A2410" i="2"/>
  <c r="CD2409" i="2"/>
  <c r="CC2409" i="2"/>
  <c r="CB2409" i="2"/>
  <c r="CA2409" i="2"/>
  <c r="BZ2409" i="2"/>
  <c r="BY2409" i="2"/>
  <c r="AJ2409" i="2"/>
  <c r="AI2409" i="2"/>
  <c r="AH2409" i="2"/>
  <c r="AG2409" i="2"/>
  <c r="AF2409" i="2"/>
  <c r="AE2409" i="2"/>
  <c r="AD2409" i="2"/>
  <c r="AC2409" i="2"/>
  <c r="AB2409" i="2"/>
  <c r="AA2409" i="2"/>
  <c r="Z2409" i="2"/>
  <c r="Y2409" i="2"/>
  <c r="X2409" i="2"/>
  <c r="W2409" i="2"/>
  <c r="V2409" i="2"/>
  <c r="U2409" i="2"/>
  <c r="S2409" i="2"/>
  <c r="R2409" i="2"/>
  <c r="Q2409" i="2"/>
  <c r="P2409" i="2"/>
  <c r="O2409" i="2"/>
  <c r="N2409" i="2"/>
  <c r="M2409" i="2"/>
  <c r="L2409" i="2"/>
  <c r="K2409" i="2"/>
  <c r="J2409" i="2"/>
  <c r="I2409" i="2"/>
  <c r="H2409" i="2"/>
  <c r="G2409" i="2"/>
  <c r="F2409" i="2"/>
  <c r="E2409" i="2"/>
  <c r="D2409" i="2"/>
  <c r="C2409" i="2"/>
  <c r="B2409" i="2"/>
  <c r="A2409" i="2"/>
  <c r="CD2408" i="2"/>
  <c r="CC2408" i="2"/>
  <c r="CB2408" i="2"/>
  <c r="CA2408" i="2"/>
  <c r="BZ2408" i="2"/>
  <c r="BY2408" i="2"/>
  <c r="AJ2408" i="2"/>
  <c r="AI2408" i="2"/>
  <c r="AH2408" i="2"/>
  <c r="AG2408" i="2"/>
  <c r="AF2408" i="2"/>
  <c r="AE2408" i="2"/>
  <c r="AD2408" i="2"/>
  <c r="AC2408" i="2"/>
  <c r="AB2408" i="2"/>
  <c r="AA2408" i="2"/>
  <c r="Z2408" i="2"/>
  <c r="Y2408" i="2"/>
  <c r="X2408" i="2"/>
  <c r="W2408" i="2"/>
  <c r="V2408" i="2"/>
  <c r="U2408" i="2"/>
  <c r="S2408" i="2"/>
  <c r="R2408" i="2"/>
  <c r="Q2408" i="2"/>
  <c r="P2408" i="2"/>
  <c r="O2408" i="2"/>
  <c r="N2408" i="2"/>
  <c r="M2408" i="2"/>
  <c r="L2408" i="2"/>
  <c r="K2408" i="2"/>
  <c r="J2408" i="2"/>
  <c r="I2408" i="2"/>
  <c r="H2408" i="2"/>
  <c r="G2408" i="2"/>
  <c r="F2408" i="2"/>
  <c r="E2408" i="2"/>
  <c r="D2408" i="2"/>
  <c r="C2408" i="2"/>
  <c r="B2408" i="2"/>
  <c r="A2408" i="2"/>
  <c r="CD2407" i="2"/>
  <c r="CC2407" i="2"/>
  <c r="CB2407" i="2"/>
  <c r="CA2407" i="2"/>
  <c r="BZ2407" i="2"/>
  <c r="BY2407" i="2"/>
  <c r="AJ2407" i="2"/>
  <c r="AI2407" i="2"/>
  <c r="AH2407" i="2"/>
  <c r="AG2407" i="2"/>
  <c r="AF2407" i="2"/>
  <c r="AE2407" i="2"/>
  <c r="AD2407" i="2"/>
  <c r="AC2407" i="2"/>
  <c r="AB2407" i="2"/>
  <c r="AA2407" i="2"/>
  <c r="Z2407" i="2"/>
  <c r="Y2407" i="2"/>
  <c r="X2407" i="2"/>
  <c r="W2407" i="2"/>
  <c r="V2407" i="2"/>
  <c r="U2407" i="2"/>
  <c r="S2407" i="2"/>
  <c r="R2407" i="2"/>
  <c r="Q2407" i="2"/>
  <c r="P2407" i="2"/>
  <c r="O2407" i="2"/>
  <c r="N2407" i="2"/>
  <c r="M2407" i="2"/>
  <c r="L2407" i="2"/>
  <c r="K2407" i="2"/>
  <c r="J2407" i="2"/>
  <c r="I2407" i="2"/>
  <c r="H2407" i="2"/>
  <c r="G2407" i="2"/>
  <c r="F2407" i="2"/>
  <c r="E2407" i="2"/>
  <c r="D2407" i="2"/>
  <c r="C2407" i="2"/>
  <c r="B2407" i="2"/>
  <c r="A2407" i="2"/>
  <c r="CD2406" i="2"/>
  <c r="CC2406" i="2"/>
  <c r="CB2406" i="2"/>
  <c r="CA2406" i="2"/>
  <c r="BZ2406" i="2"/>
  <c r="BY2406" i="2"/>
  <c r="AJ2406" i="2"/>
  <c r="AI2406" i="2"/>
  <c r="AH2406" i="2"/>
  <c r="AG2406" i="2"/>
  <c r="AF2406" i="2"/>
  <c r="AE2406" i="2"/>
  <c r="AD2406" i="2"/>
  <c r="AC2406" i="2"/>
  <c r="AB2406" i="2"/>
  <c r="AA2406" i="2"/>
  <c r="Z2406" i="2"/>
  <c r="Y2406" i="2"/>
  <c r="X2406" i="2"/>
  <c r="W2406" i="2"/>
  <c r="V2406" i="2"/>
  <c r="U2406" i="2"/>
  <c r="S2406" i="2"/>
  <c r="R2406" i="2"/>
  <c r="Q2406" i="2"/>
  <c r="P2406" i="2"/>
  <c r="O2406" i="2"/>
  <c r="N2406" i="2"/>
  <c r="M2406" i="2"/>
  <c r="L2406" i="2"/>
  <c r="K2406" i="2"/>
  <c r="J2406" i="2"/>
  <c r="I2406" i="2"/>
  <c r="H2406" i="2"/>
  <c r="G2406" i="2"/>
  <c r="F2406" i="2"/>
  <c r="E2406" i="2"/>
  <c r="D2406" i="2"/>
  <c r="C2406" i="2"/>
  <c r="B2406" i="2"/>
  <c r="A2406" i="2"/>
  <c r="CD2405" i="2"/>
  <c r="CC2405" i="2"/>
  <c r="CB2405" i="2"/>
  <c r="CA2405" i="2"/>
  <c r="BZ2405" i="2"/>
  <c r="BY2405" i="2"/>
  <c r="AJ2405" i="2"/>
  <c r="AI2405" i="2"/>
  <c r="AH2405" i="2"/>
  <c r="AG2405" i="2"/>
  <c r="AF2405" i="2"/>
  <c r="AE2405" i="2"/>
  <c r="AD2405" i="2"/>
  <c r="AC2405" i="2"/>
  <c r="AB2405" i="2"/>
  <c r="AA2405" i="2"/>
  <c r="Z2405" i="2"/>
  <c r="Y2405" i="2"/>
  <c r="X2405" i="2"/>
  <c r="W2405" i="2"/>
  <c r="V2405" i="2"/>
  <c r="U2405" i="2"/>
  <c r="S2405" i="2"/>
  <c r="R2405" i="2"/>
  <c r="Q2405" i="2"/>
  <c r="P2405" i="2"/>
  <c r="O2405" i="2"/>
  <c r="N2405" i="2"/>
  <c r="M2405" i="2"/>
  <c r="L2405" i="2"/>
  <c r="K2405" i="2"/>
  <c r="J2405" i="2"/>
  <c r="I2405" i="2"/>
  <c r="H2405" i="2"/>
  <c r="G2405" i="2"/>
  <c r="F2405" i="2"/>
  <c r="E2405" i="2"/>
  <c r="D2405" i="2"/>
  <c r="C2405" i="2"/>
  <c r="B2405" i="2"/>
  <c r="A2405" i="2"/>
  <c r="CD2404" i="2"/>
  <c r="CC2404" i="2"/>
  <c r="CB2404" i="2"/>
  <c r="CA2404" i="2"/>
  <c r="BZ2404" i="2"/>
  <c r="BY2404" i="2"/>
  <c r="AJ2404" i="2"/>
  <c r="AI2404" i="2"/>
  <c r="AH2404" i="2"/>
  <c r="AG2404" i="2"/>
  <c r="AF2404" i="2"/>
  <c r="AE2404" i="2"/>
  <c r="AD2404" i="2"/>
  <c r="AC2404" i="2"/>
  <c r="AB2404" i="2"/>
  <c r="AA2404" i="2"/>
  <c r="Z2404" i="2"/>
  <c r="Y2404" i="2"/>
  <c r="X2404" i="2"/>
  <c r="W2404" i="2"/>
  <c r="V2404" i="2"/>
  <c r="U2404" i="2"/>
  <c r="S2404" i="2"/>
  <c r="R2404" i="2"/>
  <c r="Q2404" i="2"/>
  <c r="P2404" i="2"/>
  <c r="O2404" i="2"/>
  <c r="N2404" i="2"/>
  <c r="M2404" i="2"/>
  <c r="L2404" i="2"/>
  <c r="K2404" i="2"/>
  <c r="J2404" i="2"/>
  <c r="I2404" i="2"/>
  <c r="H2404" i="2"/>
  <c r="G2404" i="2"/>
  <c r="F2404" i="2"/>
  <c r="E2404" i="2"/>
  <c r="D2404" i="2"/>
  <c r="C2404" i="2"/>
  <c r="B2404" i="2"/>
  <c r="A2404" i="2"/>
  <c r="CD2403" i="2"/>
  <c r="CC2403" i="2"/>
  <c r="CB2403" i="2"/>
  <c r="CA2403" i="2"/>
  <c r="BZ2403" i="2"/>
  <c r="BY2403" i="2"/>
  <c r="AJ2403" i="2"/>
  <c r="AI2403" i="2"/>
  <c r="AH2403" i="2"/>
  <c r="AG2403" i="2"/>
  <c r="AF2403" i="2"/>
  <c r="AE2403" i="2"/>
  <c r="AD2403" i="2"/>
  <c r="AC2403" i="2"/>
  <c r="AB2403" i="2"/>
  <c r="AA2403" i="2"/>
  <c r="Z2403" i="2"/>
  <c r="Y2403" i="2"/>
  <c r="X2403" i="2"/>
  <c r="W2403" i="2"/>
  <c r="V2403" i="2"/>
  <c r="U2403" i="2"/>
  <c r="S2403" i="2"/>
  <c r="R2403" i="2"/>
  <c r="Q2403" i="2"/>
  <c r="P2403" i="2"/>
  <c r="O2403" i="2"/>
  <c r="N2403" i="2"/>
  <c r="M2403" i="2"/>
  <c r="L2403" i="2"/>
  <c r="K2403" i="2"/>
  <c r="J2403" i="2"/>
  <c r="I2403" i="2"/>
  <c r="H2403" i="2"/>
  <c r="G2403" i="2"/>
  <c r="F2403" i="2"/>
  <c r="E2403" i="2"/>
  <c r="D2403" i="2"/>
  <c r="C2403" i="2"/>
  <c r="B2403" i="2"/>
  <c r="A2403" i="2"/>
  <c r="CD2402" i="2"/>
  <c r="CC2402" i="2"/>
  <c r="CB2402" i="2"/>
  <c r="CA2402" i="2"/>
  <c r="BZ2402" i="2"/>
  <c r="BY2402" i="2"/>
  <c r="AJ2402" i="2"/>
  <c r="AI2402" i="2"/>
  <c r="AH2402" i="2"/>
  <c r="AG2402" i="2"/>
  <c r="AF2402" i="2"/>
  <c r="AE2402" i="2"/>
  <c r="AD2402" i="2"/>
  <c r="AC2402" i="2"/>
  <c r="AB2402" i="2"/>
  <c r="AA2402" i="2"/>
  <c r="Z2402" i="2"/>
  <c r="Y2402" i="2"/>
  <c r="X2402" i="2"/>
  <c r="W2402" i="2"/>
  <c r="V2402" i="2"/>
  <c r="U2402" i="2"/>
  <c r="S2402" i="2"/>
  <c r="R2402" i="2"/>
  <c r="Q2402" i="2"/>
  <c r="P2402" i="2"/>
  <c r="O2402" i="2"/>
  <c r="N2402" i="2"/>
  <c r="M2402" i="2"/>
  <c r="L2402" i="2"/>
  <c r="K2402" i="2"/>
  <c r="J2402" i="2"/>
  <c r="I2402" i="2"/>
  <c r="H2402" i="2"/>
  <c r="G2402" i="2"/>
  <c r="F2402" i="2"/>
  <c r="E2402" i="2"/>
  <c r="D2402" i="2"/>
  <c r="C2402" i="2"/>
  <c r="B2402" i="2"/>
  <c r="A2402" i="2"/>
  <c r="CD2401" i="2"/>
  <c r="CC2401" i="2"/>
  <c r="CB2401" i="2"/>
  <c r="CA2401" i="2"/>
  <c r="BZ2401" i="2"/>
  <c r="BY2401" i="2"/>
  <c r="AJ2401" i="2"/>
  <c r="AI2401" i="2"/>
  <c r="AH2401" i="2"/>
  <c r="AG2401" i="2"/>
  <c r="AF2401" i="2"/>
  <c r="AE2401" i="2"/>
  <c r="AD2401" i="2"/>
  <c r="AC2401" i="2"/>
  <c r="AB2401" i="2"/>
  <c r="AA2401" i="2"/>
  <c r="Z2401" i="2"/>
  <c r="Y2401" i="2"/>
  <c r="X2401" i="2"/>
  <c r="W2401" i="2"/>
  <c r="V2401" i="2"/>
  <c r="U2401" i="2"/>
  <c r="S2401" i="2"/>
  <c r="R2401" i="2"/>
  <c r="Q2401" i="2"/>
  <c r="P2401" i="2"/>
  <c r="O2401" i="2"/>
  <c r="N2401" i="2"/>
  <c r="M2401" i="2"/>
  <c r="L2401" i="2"/>
  <c r="K2401" i="2"/>
  <c r="J2401" i="2"/>
  <c r="I2401" i="2"/>
  <c r="H2401" i="2"/>
  <c r="G2401" i="2"/>
  <c r="F2401" i="2"/>
  <c r="E2401" i="2"/>
  <c r="D2401" i="2"/>
  <c r="C2401" i="2"/>
  <c r="B2401" i="2"/>
  <c r="A2401" i="2"/>
  <c r="CD2400" i="2"/>
  <c r="CC2400" i="2"/>
  <c r="CB2400" i="2"/>
  <c r="CA2400" i="2"/>
  <c r="BZ2400" i="2"/>
  <c r="BY2400" i="2"/>
  <c r="AJ2400" i="2"/>
  <c r="AI2400" i="2"/>
  <c r="AH2400" i="2"/>
  <c r="AG2400" i="2"/>
  <c r="AF2400" i="2"/>
  <c r="AE2400" i="2"/>
  <c r="AD2400" i="2"/>
  <c r="AC2400" i="2"/>
  <c r="AB2400" i="2"/>
  <c r="AA2400" i="2"/>
  <c r="Z2400" i="2"/>
  <c r="Y2400" i="2"/>
  <c r="X2400" i="2"/>
  <c r="W2400" i="2"/>
  <c r="V2400" i="2"/>
  <c r="U2400" i="2"/>
  <c r="S2400" i="2"/>
  <c r="R2400" i="2"/>
  <c r="Q2400" i="2"/>
  <c r="P2400" i="2"/>
  <c r="O2400" i="2"/>
  <c r="N2400" i="2"/>
  <c r="M2400" i="2"/>
  <c r="L2400" i="2"/>
  <c r="K2400" i="2"/>
  <c r="J2400" i="2"/>
  <c r="I2400" i="2"/>
  <c r="H2400" i="2"/>
  <c r="G2400" i="2"/>
  <c r="F2400" i="2"/>
  <c r="E2400" i="2"/>
  <c r="D2400" i="2"/>
  <c r="C2400" i="2"/>
  <c r="B2400" i="2"/>
  <c r="A2400" i="2"/>
  <c r="CD2399" i="2"/>
  <c r="CC2399" i="2"/>
  <c r="CB2399" i="2"/>
  <c r="CA2399" i="2"/>
  <c r="BZ2399" i="2"/>
  <c r="BY2399" i="2"/>
  <c r="AJ2399" i="2"/>
  <c r="AI2399" i="2"/>
  <c r="AH2399" i="2"/>
  <c r="AG2399" i="2"/>
  <c r="AF2399" i="2"/>
  <c r="AE2399" i="2"/>
  <c r="AD2399" i="2"/>
  <c r="AC2399" i="2"/>
  <c r="AB2399" i="2"/>
  <c r="AA2399" i="2"/>
  <c r="Z2399" i="2"/>
  <c r="Y2399" i="2"/>
  <c r="X2399" i="2"/>
  <c r="W2399" i="2"/>
  <c r="V2399" i="2"/>
  <c r="U2399" i="2"/>
  <c r="S2399" i="2"/>
  <c r="R2399" i="2"/>
  <c r="Q2399" i="2"/>
  <c r="P2399" i="2"/>
  <c r="O2399" i="2"/>
  <c r="N2399" i="2"/>
  <c r="M2399" i="2"/>
  <c r="L2399" i="2"/>
  <c r="K2399" i="2"/>
  <c r="J2399" i="2"/>
  <c r="I2399" i="2"/>
  <c r="H2399" i="2"/>
  <c r="G2399" i="2"/>
  <c r="F2399" i="2"/>
  <c r="E2399" i="2"/>
  <c r="D2399" i="2"/>
  <c r="C2399" i="2"/>
  <c r="B2399" i="2"/>
  <c r="A2399" i="2"/>
  <c r="CD2398" i="2"/>
  <c r="CC2398" i="2"/>
  <c r="CB2398" i="2"/>
  <c r="CA2398" i="2"/>
  <c r="BZ2398" i="2"/>
  <c r="BY2398" i="2"/>
  <c r="AJ2398" i="2"/>
  <c r="AI2398" i="2"/>
  <c r="AH2398" i="2"/>
  <c r="AG2398" i="2"/>
  <c r="AF2398" i="2"/>
  <c r="AE2398" i="2"/>
  <c r="AD2398" i="2"/>
  <c r="AC2398" i="2"/>
  <c r="AB2398" i="2"/>
  <c r="AA2398" i="2"/>
  <c r="Z2398" i="2"/>
  <c r="Y2398" i="2"/>
  <c r="X2398" i="2"/>
  <c r="W2398" i="2"/>
  <c r="V2398" i="2"/>
  <c r="U2398" i="2"/>
  <c r="S2398" i="2"/>
  <c r="R2398" i="2"/>
  <c r="Q2398" i="2"/>
  <c r="P2398" i="2"/>
  <c r="O2398" i="2"/>
  <c r="N2398" i="2"/>
  <c r="M2398" i="2"/>
  <c r="L2398" i="2"/>
  <c r="K2398" i="2"/>
  <c r="J2398" i="2"/>
  <c r="I2398" i="2"/>
  <c r="H2398" i="2"/>
  <c r="G2398" i="2"/>
  <c r="F2398" i="2"/>
  <c r="E2398" i="2"/>
  <c r="D2398" i="2"/>
  <c r="C2398" i="2"/>
  <c r="B2398" i="2"/>
  <c r="A2398" i="2"/>
  <c r="CD2397" i="2"/>
  <c r="CC2397" i="2"/>
  <c r="CB2397" i="2"/>
  <c r="CA2397" i="2"/>
  <c r="BZ2397" i="2"/>
  <c r="BY2397" i="2"/>
  <c r="AJ2397" i="2"/>
  <c r="AI2397" i="2"/>
  <c r="AH2397" i="2"/>
  <c r="AG2397" i="2"/>
  <c r="AF2397" i="2"/>
  <c r="AE2397" i="2"/>
  <c r="AD2397" i="2"/>
  <c r="AC2397" i="2"/>
  <c r="AB2397" i="2"/>
  <c r="AA2397" i="2"/>
  <c r="Z2397" i="2"/>
  <c r="Y2397" i="2"/>
  <c r="X2397" i="2"/>
  <c r="W2397" i="2"/>
  <c r="V2397" i="2"/>
  <c r="U2397" i="2"/>
  <c r="S2397" i="2"/>
  <c r="R2397" i="2"/>
  <c r="Q2397" i="2"/>
  <c r="P2397" i="2"/>
  <c r="O2397" i="2"/>
  <c r="N2397" i="2"/>
  <c r="M2397" i="2"/>
  <c r="L2397" i="2"/>
  <c r="K2397" i="2"/>
  <c r="J2397" i="2"/>
  <c r="I2397" i="2"/>
  <c r="H2397" i="2"/>
  <c r="G2397" i="2"/>
  <c r="F2397" i="2"/>
  <c r="E2397" i="2"/>
  <c r="D2397" i="2"/>
  <c r="C2397" i="2"/>
  <c r="B2397" i="2"/>
  <c r="A2397" i="2"/>
  <c r="CD2396" i="2"/>
  <c r="CC2396" i="2"/>
  <c r="CB2396" i="2"/>
  <c r="CA2396" i="2"/>
  <c r="BZ2396" i="2"/>
  <c r="BY2396" i="2"/>
  <c r="AJ2396" i="2"/>
  <c r="AI2396" i="2"/>
  <c r="AH2396" i="2"/>
  <c r="AG2396" i="2"/>
  <c r="AF2396" i="2"/>
  <c r="AE2396" i="2"/>
  <c r="AD2396" i="2"/>
  <c r="AC2396" i="2"/>
  <c r="AB2396" i="2"/>
  <c r="AA2396" i="2"/>
  <c r="Z2396" i="2"/>
  <c r="Y2396" i="2"/>
  <c r="X2396" i="2"/>
  <c r="W2396" i="2"/>
  <c r="V2396" i="2"/>
  <c r="U2396" i="2"/>
  <c r="S2396" i="2"/>
  <c r="R2396" i="2"/>
  <c r="Q2396" i="2"/>
  <c r="P2396" i="2"/>
  <c r="O2396" i="2"/>
  <c r="N2396" i="2"/>
  <c r="M2396" i="2"/>
  <c r="L2396" i="2"/>
  <c r="K2396" i="2"/>
  <c r="J2396" i="2"/>
  <c r="I2396" i="2"/>
  <c r="H2396" i="2"/>
  <c r="G2396" i="2"/>
  <c r="F2396" i="2"/>
  <c r="E2396" i="2"/>
  <c r="D2396" i="2"/>
  <c r="C2396" i="2"/>
  <c r="B2396" i="2"/>
  <c r="A2396" i="2"/>
  <c r="CD2395" i="2"/>
  <c r="CC2395" i="2"/>
  <c r="CB2395" i="2"/>
  <c r="CA2395" i="2"/>
  <c r="BZ2395" i="2"/>
  <c r="BY2395" i="2"/>
  <c r="AJ2395" i="2"/>
  <c r="AI2395" i="2"/>
  <c r="AH2395" i="2"/>
  <c r="AG2395" i="2"/>
  <c r="AF2395" i="2"/>
  <c r="AE2395" i="2"/>
  <c r="AD2395" i="2"/>
  <c r="AC2395" i="2"/>
  <c r="AB2395" i="2"/>
  <c r="AA2395" i="2"/>
  <c r="Z2395" i="2"/>
  <c r="Y2395" i="2"/>
  <c r="X2395" i="2"/>
  <c r="W2395" i="2"/>
  <c r="V2395" i="2"/>
  <c r="U2395" i="2"/>
  <c r="S2395" i="2"/>
  <c r="R2395" i="2"/>
  <c r="Q2395" i="2"/>
  <c r="P2395" i="2"/>
  <c r="O2395" i="2"/>
  <c r="N2395" i="2"/>
  <c r="M2395" i="2"/>
  <c r="L2395" i="2"/>
  <c r="K2395" i="2"/>
  <c r="J2395" i="2"/>
  <c r="I2395" i="2"/>
  <c r="H2395" i="2"/>
  <c r="G2395" i="2"/>
  <c r="F2395" i="2"/>
  <c r="E2395" i="2"/>
  <c r="D2395" i="2"/>
  <c r="C2395" i="2"/>
  <c r="B2395" i="2"/>
  <c r="A2395" i="2"/>
  <c r="CD2394" i="2"/>
  <c r="CC2394" i="2"/>
  <c r="CB2394" i="2"/>
  <c r="CA2394" i="2"/>
  <c r="BZ2394" i="2"/>
  <c r="BY2394" i="2"/>
  <c r="AJ2394" i="2"/>
  <c r="AI2394" i="2"/>
  <c r="AH2394" i="2"/>
  <c r="AG2394" i="2"/>
  <c r="AF2394" i="2"/>
  <c r="AE2394" i="2"/>
  <c r="AD2394" i="2"/>
  <c r="AC2394" i="2"/>
  <c r="AB2394" i="2"/>
  <c r="AA2394" i="2"/>
  <c r="Z2394" i="2"/>
  <c r="Y2394" i="2"/>
  <c r="X2394" i="2"/>
  <c r="W2394" i="2"/>
  <c r="V2394" i="2"/>
  <c r="U2394" i="2"/>
  <c r="S2394" i="2"/>
  <c r="R2394" i="2"/>
  <c r="Q2394" i="2"/>
  <c r="P2394" i="2"/>
  <c r="O2394" i="2"/>
  <c r="N2394" i="2"/>
  <c r="M2394" i="2"/>
  <c r="L2394" i="2"/>
  <c r="K2394" i="2"/>
  <c r="J2394" i="2"/>
  <c r="I2394" i="2"/>
  <c r="H2394" i="2"/>
  <c r="G2394" i="2"/>
  <c r="F2394" i="2"/>
  <c r="E2394" i="2"/>
  <c r="D2394" i="2"/>
  <c r="C2394" i="2"/>
  <c r="B2394" i="2"/>
  <c r="A2394" i="2"/>
  <c r="CD2393" i="2"/>
  <c r="CC2393" i="2"/>
  <c r="CB2393" i="2"/>
  <c r="CA2393" i="2"/>
  <c r="BZ2393" i="2"/>
  <c r="BY2393" i="2"/>
  <c r="AJ2393" i="2"/>
  <c r="AI2393" i="2"/>
  <c r="AH2393" i="2"/>
  <c r="AG2393" i="2"/>
  <c r="AF2393" i="2"/>
  <c r="AE2393" i="2"/>
  <c r="AD2393" i="2"/>
  <c r="AC2393" i="2"/>
  <c r="AB2393" i="2"/>
  <c r="AA2393" i="2"/>
  <c r="Z2393" i="2"/>
  <c r="Y2393" i="2"/>
  <c r="X2393" i="2"/>
  <c r="W2393" i="2"/>
  <c r="V2393" i="2"/>
  <c r="U2393" i="2"/>
  <c r="S2393" i="2"/>
  <c r="R2393" i="2"/>
  <c r="Q2393" i="2"/>
  <c r="P2393" i="2"/>
  <c r="O2393" i="2"/>
  <c r="N2393" i="2"/>
  <c r="M2393" i="2"/>
  <c r="L2393" i="2"/>
  <c r="K2393" i="2"/>
  <c r="J2393" i="2"/>
  <c r="I2393" i="2"/>
  <c r="H2393" i="2"/>
  <c r="G2393" i="2"/>
  <c r="F2393" i="2"/>
  <c r="E2393" i="2"/>
  <c r="D2393" i="2"/>
  <c r="C2393" i="2"/>
  <c r="B2393" i="2"/>
  <c r="A2393" i="2"/>
  <c r="CD2392" i="2"/>
  <c r="CC2392" i="2"/>
  <c r="CB2392" i="2"/>
  <c r="CA2392" i="2"/>
  <c r="BZ2392" i="2"/>
  <c r="BY2392" i="2"/>
  <c r="AJ2392" i="2"/>
  <c r="AI2392" i="2"/>
  <c r="AH2392" i="2"/>
  <c r="AG2392" i="2"/>
  <c r="AF2392" i="2"/>
  <c r="AE2392" i="2"/>
  <c r="AD2392" i="2"/>
  <c r="AC2392" i="2"/>
  <c r="AB2392" i="2"/>
  <c r="AA2392" i="2"/>
  <c r="Z2392" i="2"/>
  <c r="Y2392" i="2"/>
  <c r="X2392" i="2"/>
  <c r="W2392" i="2"/>
  <c r="V2392" i="2"/>
  <c r="U2392" i="2"/>
  <c r="S2392" i="2"/>
  <c r="R2392" i="2"/>
  <c r="Q2392" i="2"/>
  <c r="P2392" i="2"/>
  <c r="O2392" i="2"/>
  <c r="N2392" i="2"/>
  <c r="M2392" i="2"/>
  <c r="L2392" i="2"/>
  <c r="K2392" i="2"/>
  <c r="J2392" i="2"/>
  <c r="I2392" i="2"/>
  <c r="H2392" i="2"/>
  <c r="G2392" i="2"/>
  <c r="F2392" i="2"/>
  <c r="E2392" i="2"/>
  <c r="D2392" i="2"/>
  <c r="C2392" i="2"/>
  <c r="B2392" i="2"/>
  <c r="A2392" i="2"/>
  <c r="CD2391" i="2"/>
  <c r="CC2391" i="2"/>
  <c r="CB2391" i="2"/>
  <c r="CA2391" i="2"/>
  <c r="BZ2391" i="2"/>
  <c r="BY2391" i="2"/>
  <c r="AJ2391" i="2"/>
  <c r="AI2391" i="2"/>
  <c r="AH2391" i="2"/>
  <c r="AG2391" i="2"/>
  <c r="AF2391" i="2"/>
  <c r="AE2391" i="2"/>
  <c r="AD2391" i="2"/>
  <c r="AC2391" i="2"/>
  <c r="AB2391" i="2"/>
  <c r="AA2391" i="2"/>
  <c r="Z2391" i="2"/>
  <c r="Y2391" i="2"/>
  <c r="X2391" i="2"/>
  <c r="W2391" i="2"/>
  <c r="V2391" i="2"/>
  <c r="U2391" i="2"/>
  <c r="S2391" i="2"/>
  <c r="R2391" i="2"/>
  <c r="Q2391" i="2"/>
  <c r="P2391" i="2"/>
  <c r="O2391" i="2"/>
  <c r="N2391" i="2"/>
  <c r="M2391" i="2"/>
  <c r="L2391" i="2"/>
  <c r="K2391" i="2"/>
  <c r="J2391" i="2"/>
  <c r="I2391" i="2"/>
  <c r="H2391" i="2"/>
  <c r="G2391" i="2"/>
  <c r="F2391" i="2"/>
  <c r="E2391" i="2"/>
  <c r="D2391" i="2"/>
  <c r="C2391" i="2"/>
  <c r="B2391" i="2"/>
  <c r="A2391" i="2"/>
  <c r="CD2390" i="2"/>
  <c r="CC2390" i="2"/>
  <c r="CB2390" i="2"/>
  <c r="CA2390" i="2"/>
  <c r="BZ2390" i="2"/>
  <c r="BY2390" i="2"/>
  <c r="AJ2390" i="2"/>
  <c r="AI2390" i="2"/>
  <c r="AH2390" i="2"/>
  <c r="AG2390" i="2"/>
  <c r="AF2390" i="2"/>
  <c r="AE2390" i="2"/>
  <c r="AD2390" i="2"/>
  <c r="AC2390" i="2"/>
  <c r="AB2390" i="2"/>
  <c r="AA2390" i="2"/>
  <c r="Z2390" i="2"/>
  <c r="Y2390" i="2"/>
  <c r="X2390" i="2"/>
  <c r="W2390" i="2"/>
  <c r="V2390" i="2"/>
  <c r="U2390" i="2"/>
  <c r="S2390" i="2"/>
  <c r="R2390" i="2"/>
  <c r="Q2390" i="2"/>
  <c r="P2390" i="2"/>
  <c r="O2390" i="2"/>
  <c r="N2390" i="2"/>
  <c r="M2390" i="2"/>
  <c r="L2390" i="2"/>
  <c r="K2390" i="2"/>
  <c r="J2390" i="2"/>
  <c r="I2390" i="2"/>
  <c r="H2390" i="2"/>
  <c r="G2390" i="2"/>
  <c r="F2390" i="2"/>
  <c r="E2390" i="2"/>
  <c r="D2390" i="2"/>
  <c r="C2390" i="2"/>
  <c r="B2390" i="2"/>
  <c r="A2390" i="2"/>
  <c r="CD2389" i="2"/>
  <c r="CC2389" i="2"/>
  <c r="CB2389" i="2"/>
  <c r="CA2389" i="2"/>
  <c r="BZ2389" i="2"/>
  <c r="BY2389" i="2"/>
  <c r="AJ2389" i="2"/>
  <c r="AI2389" i="2"/>
  <c r="AH2389" i="2"/>
  <c r="AG2389" i="2"/>
  <c r="AF2389" i="2"/>
  <c r="AE2389" i="2"/>
  <c r="AD2389" i="2"/>
  <c r="AC2389" i="2"/>
  <c r="AB2389" i="2"/>
  <c r="AA2389" i="2"/>
  <c r="Z2389" i="2"/>
  <c r="Y2389" i="2"/>
  <c r="X2389" i="2"/>
  <c r="W2389" i="2"/>
  <c r="V2389" i="2"/>
  <c r="U2389" i="2"/>
  <c r="S2389" i="2"/>
  <c r="R2389" i="2"/>
  <c r="Q2389" i="2"/>
  <c r="P2389" i="2"/>
  <c r="O2389" i="2"/>
  <c r="N2389" i="2"/>
  <c r="M2389" i="2"/>
  <c r="L2389" i="2"/>
  <c r="K2389" i="2"/>
  <c r="J2389" i="2"/>
  <c r="I2389" i="2"/>
  <c r="H2389" i="2"/>
  <c r="G2389" i="2"/>
  <c r="F2389" i="2"/>
  <c r="E2389" i="2"/>
  <c r="D2389" i="2"/>
  <c r="C2389" i="2"/>
  <c r="B2389" i="2"/>
  <c r="A2389" i="2"/>
  <c r="CD2388" i="2"/>
  <c r="CC2388" i="2"/>
  <c r="CB2388" i="2"/>
  <c r="CA2388" i="2"/>
  <c r="BZ2388" i="2"/>
  <c r="BY2388" i="2"/>
  <c r="AJ2388" i="2"/>
  <c r="AI2388" i="2"/>
  <c r="AH2388" i="2"/>
  <c r="AG2388" i="2"/>
  <c r="AF2388" i="2"/>
  <c r="AE2388" i="2"/>
  <c r="AD2388" i="2"/>
  <c r="AC2388" i="2"/>
  <c r="AB2388" i="2"/>
  <c r="AA2388" i="2"/>
  <c r="Z2388" i="2"/>
  <c r="Y2388" i="2"/>
  <c r="X2388" i="2"/>
  <c r="W2388" i="2"/>
  <c r="V2388" i="2"/>
  <c r="U2388" i="2"/>
  <c r="S2388" i="2"/>
  <c r="R2388" i="2"/>
  <c r="Q2388" i="2"/>
  <c r="P2388" i="2"/>
  <c r="O2388" i="2"/>
  <c r="N2388" i="2"/>
  <c r="M2388" i="2"/>
  <c r="L2388" i="2"/>
  <c r="K2388" i="2"/>
  <c r="J2388" i="2"/>
  <c r="I2388" i="2"/>
  <c r="H2388" i="2"/>
  <c r="G2388" i="2"/>
  <c r="F2388" i="2"/>
  <c r="E2388" i="2"/>
  <c r="D2388" i="2"/>
  <c r="C2388" i="2"/>
  <c r="B2388" i="2"/>
  <c r="A2388" i="2"/>
  <c r="CD2387" i="2"/>
  <c r="CC2387" i="2"/>
  <c r="CB2387" i="2"/>
  <c r="CA2387" i="2"/>
  <c r="BZ2387" i="2"/>
  <c r="BY2387" i="2"/>
  <c r="AJ2387" i="2"/>
  <c r="AI2387" i="2"/>
  <c r="AH2387" i="2"/>
  <c r="AG2387" i="2"/>
  <c r="AF2387" i="2"/>
  <c r="AE2387" i="2"/>
  <c r="AD2387" i="2"/>
  <c r="AC2387" i="2"/>
  <c r="AB2387" i="2"/>
  <c r="AA2387" i="2"/>
  <c r="Z2387" i="2"/>
  <c r="Y2387" i="2"/>
  <c r="X2387" i="2"/>
  <c r="W2387" i="2"/>
  <c r="V2387" i="2"/>
  <c r="U2387" i="2"/>
  <c r="S2387" i="2"/>
  <c r="R2387" i="2"/>
  <c r="Q2387" i="2"/>
  <c r="P2387" i="2"/>
  <c r="O2387" i="2"/>
  <c r="N2387" i="2"/>
  <c r="M2387" i="2"/>
  <c r="L2387" i="2"/>
  <c r="K2387" i="2"/>
  <c r="J2387" i="2"/>
  <c r="I2387" i="2"/>
  <c r="H2387" i="2"/>
  <c r="G2387" i="2"/>
  <c r="F2387" i="2"/>
  <c r="E2387" i="2"/>
  <c r="D2387" i="2"/>
  <c r="C2387" i="2"/>
  <c r="B2387" i="2"/>
  <c r="A2387" i="2"/>
  <c r="CD2386" i="2"/>
  <c r="CC2386" i="2"/>
  <c r="CB2386" i="2"/>
  <c r="CA2386" i="2"/>
  <c r="BZ2386" i="2"/>
  <c r="BY2386" i="2"/>
  <c r="AJ2386" i="2"/>
  <c r="AI2386" i="2"/>
  <c r="AH2386" i="2"/>
  <c r="AG2386" i="2"/>
  <c r="AF2386" i="2"/>
  <c r="AE2386" i="2"/>
  <c r="AD2386" i="2"/>
  <c r="AC2386" i="2"/>
  <c r="AB2386" i="2"/>
  <c r="AA2386" i="2"/>
  <c r="Z2386" i="2"/>
  <c r="Y2386" i="2"/>
  <c r="X2386" i="2"/>
  <c r="W2386" i="2"/>
  <c r="V2386" i="2"/>
  <c r="U2386" i="2"/>
  <c r="S2386" i="2"/>
  <c r="R2386" i="2"/>
  <c r="Q2386" i="2"/>
  <c r="P2386" i="2"/>
  <c r="O2386" i="2"/>
  <c r="N2386" i="2"/>
  <c r="M2386" i="2"/>
  <c r="L2386" i="2"/>
  <c r="K2386" i="2"/>
  <c r="J2386" i="2"/>
  <c r="I2386" i="2"/>
  <c r="H2386" i="2"/>
  <c r="G2386" i="2"/>
  <c r="F2386" i="2"/>
  <c r="E2386" i="2"/>
  <c r="D2386" i="2"/>
  <c r="C2386" i="2"/>
  <c r="B2386" i="2"/>
  <c r="A2386" i="2"/>
  <c r="CD2385" i="2"/>
  <c r="CC2385" i="2"/>
  <c r="CB2385" i="2"/>
  <c r="CA2385" i="2"/>
  <c r="BZ2385" i="2"/>
  <c r="BY2385" i="2"/>
  <c r="AJ2385" i="2"/>
  <c r="AI2385" i="2"/>
  <c r="AH2385" i="2"/>
  <c r="AG2385" i="2"/>
  <c r="AF2385" i="2"/>
  <c r="AE2385" i="2"/>
  <c r="AD2385" i="2"/>
  <c r="AC2385" i="2"/>
  <c r="AB2385" i="2"/>
  <c r="AA2385" i="2"/>
  <c r="Z2385" i="2"/>
  <c r="Y2385" i="2"/>
  <c r="X2385" i="2"/>
  <c r="W2385" i="2"/>
  <c r="V2385" i="2"/>
  <c r="U2385" i="2"/>
  <c r="S2385" i="2"/>
  <c r="R2385" i="2"/>
  <c r="Q2385" i="2"/>
  <c r="P2385" i="2"/>
  <c r="O2385" i="2"/>
  <c r="N2385" i="2"/>
  <c r="M2385" i="2"/>
  <c r="L2385" i="2"/>
  <c r="K2385" i="2"/>
  <c r="J2385" i="2"/>
  <c r="I2385" i="2"/>
  <c r="H2385" i="2"/>
  <c r="G2385" i="2"/>
  <c r="F2385" i="2"/>
  <c r="E2385" i="2"/>
  <c r="D2385" i="2"/>
  <c r="C2385" i="2"/>
  <c r="B2385" i="2"/>
  <c r="A2385" i="2"/>
  <c r="CD2384" i="2"/>
  <c r="CC2384" i="2"/>
  <c r="CB2384" i="2"/>
  <c r="CA2384" i="2"/>
  <c r="BZ2384" i="2"/>
  <c r="BY2384" i="2"/>
  <c r="AJ2384" i="2"/>
  <c r="AI2384" i="2"/>
  <c r="AH2384" i="2"/>
  <c r="AG2384" i="2"/>
  <c r="AF2384" i="2"/>
  <c r="AE2384" i="2"/>
  <c r="AD2384" i="2"/>
  <c r="AC2384" i="2"/>
  <c r="AB2384" i="2"/>
  <c r="AA2384" i="2"/>
  <c r="Z2384" i="2"/>
  <c r="Y2384" i="2"/>
  <c r="X2384" i="2"/>
  <c r="W2384" i="2"/>
  <c r="V2384" i="2"/>
  <c r="U2384" i="2"/>
  <c r="S2384" i="2"/>
  <c r="R2384" i="2"/>
  <c r="Q2384" i="2"/>
  <c r="P2384" i="2"/>
  <c r="O2384" i="2"/>
  <c r="N2384" i="2"/>
  <c r="M2384" i="2"/>
  <c r="L2384" i="2"/>
  <c r="K2384" i="2"/>
  <c r="J2384" i="2"/>
  <c r="I2384" i="2"/>
  <c r="H2384" i="2"/>
  <c r="G2384" i="2"/>
  <c r="F2384" i="2"/>
  <c r="E2384" i="2"/>
  <c r="D2384" i="2"/>
  <c r="C2384" i="2"/>
  <c r="B2384" i="2"/>
  <c r="A2384" i="2"/>
  <c r="CD2383" i="2"/>
  <c r="CC2383" i="2"/>
  <c r="CB2383" i="2"/>
  <c r="CA2383" i="2"/>
  <c r="BZ2383" i="2"/>
  <c r="BY2383" i="2"/>
  <c r="AJ2383" i="2"/>
  <c r="AI2383" i="2"/>
  <c r="AH2383" i="2"/>
  <c r="AG2383" i="2"/>
  <c r="AF2383" i="2"/>
  <c r="AE2383" i="2"/>
  <c r="AD2383" i="2"/>
  <c r="AC2383" i="2"/>
  <c r="AB2383" i="2"/>
  <c r="AA2383" i="2"/>
  <c r="Z2383" i="2"/>
  <c r="Y2383" i="2"/>
  <c r="X2383" i="2"/>
  <c r="W2383" i="2"/>
  <c r="V2383" i="2"/>
  <c r="U2383" i="2"/>
  <c r="S2383" i="2"/>
  <c r="R2383" i="2"/>
  <c r="Q2383" i="2"/>
  <c r="P2383" i="2"/>
  <c r="O2383" i="2"/>
  <c r="N2383" i="2"/>
  <c r="M2383" i="2"/>
  <c r="L2383" i="2"/>
  <c r="K2383" i="2"/>
  <c r="J2383" i="2"/>
  <c r="I2383" i="2"/>
  <c r="H2383" i="2"/>
  <c r="G2383" i="2"/>
  <c r="F2383" i="2"/>
  <c r="E2383" i="2"/>
  <c r="D2383" i="2"/>
  <c r="C2383" i="2"/>
  <c r="B2383" i="2"/>
  <c r="A2383" i="2"/>
  <c r="CD2382" i="2"/>
  <c r="CC2382" i="2"/>
  <c r="CB2382" i="2"/>
  <c r="CA2382" i="2"/>
  <c r="BZ2382" i="2"/>
  <c r="BY2382" i="2"/>
  <c r="AJ2382" i="2"/>
  <c r="AI2382" i="2"/>
  <c r="AH2382" i="2"/>
  <c r="AG2382" i="2"/>
  <c r="AF2382" i="2"/>
  <c r="AE2382" i="2"/>
  <c r="AD2382" i="2"/>
  <c r="AC2382" i="2"/>
  <c r="AB2382" i="2"/>
  <c r="AA2382" i="2"/>
  <c r="Z2382" i="2"/>
  <c r="Y2382" i="2"/>
  <c r="X2382" i="2"/>
  <c r="W2382" i="2"/>
  <c r="V2382" i="2"/>
  <c r="U2382" i="2"/>
  <c r="S2382" i="2"/>
  <c r="R2382" i="2"/>
  <c r="Q2382" i="2"/>
  <c r="P2382" i="2"/>
  <c r="O2382" i="2"/>
  <c r="N2382" i="2"/>
  <c r="M2382" i="2"/>
  <c r="L2382" i="2"/>
  <c r="K2382" i="2"/>
  <c r="J2382" i="2"/>
  <c r="I2382" i="2"/>
  <c r="H2382" i="2"/>
  <c r="G2382" i="2"/>
  <c r="F2382" i="2"/>
  <c r="E2382" i="2"/>
  <c r="D2382" i="2"/>
  <c r="C2382" i="2"/>
  <c r="B2382" i="2"/>
  <c r="A2382" i="2"/>
  <c r="CD2381" i="2"/>
  <c r="CC2381" i="2"/>
  <c r="CB2381" i="2"/>
  <c r="CA2381" i="2"/>
  <c r="BZ2381" i="2"/>
  <c r="BY2381" i="2"/>
  <c r="AJ2381" i="2"/>
  <c r="AI2381" i="2"/>
  <c r="AH2381" i="2"/>
  <c r="AG2381" i="2"/>
  <c r="AF2381" i="2"/>
  <c r="AE2381" i="2"/>
  <c r="AD2381" i="2"/>
  <c r="AC2381" i="2"/>
  <c r="AB2381" i="2"/>
  <c r="AA2381" i="2"/>
  <c r="Z2381" i="2"/>
  <c r="Y2381" i="2"/>
  <c r="X2381" i="2"/>
  <c r="W2381" i="2"/>
  <c r="V2381" i="2"/>
  <c r="U2381" i="2"/>
  <c r="S2381" i="2"/>
  <c r="R2381" i="2"/>
  <c r="Q2381" i="2"/>
  <c r="P2381" i="2"/>
  <c r="O2381" i="2"/>
  <c r="N2381" i="2"/>
  <c r="M2381" i="2"/>
  <c r="L2381" i="2"/>
  <c r="K2381" i="2"/>
  <c r="J2381" i="2"/>
  <c r="I2381" i="2"/>
  <c r="H2381" i="2"/>
  <c r="G2381" i="2"/>
  <c r="F2381" i="2"/>
  <c r="E2381" i="2"/>
  <c r="D2381" i="2"/>
  <c r="C2381" i="2"/>
  <c r="B2381" i="2"/>
  <c r="A2381" i="2"/>
  <c r="CD2380" i="2"/>
  <c r="CC2380" i="2"/>
  <c r="CB2380" i="2"/>
  <c r="CA2380" i="2"/>
  <c r="BZ2380" i="2"/>
  <c r="BY2380" i="2"/>
  <c r="AJ2380" i="2"/>
  <c r="AI2380" i="2"/>
  <c r="AH2380" i="2"/>
  <c r="AG2380" i="2"/>
  <c r="AF2380" i="2"/>
  <c r="AE2380" i="2"/>
  <c r="AD2380" i="2"/>
  <c r="AC2380" i="2"/>
  <c r="AB2380" i="2"/>
  <c r="AA2380" i="2"/>
  <c r="Z2380" i="2"/>
  <c r="Y2380" i="2"/>
  <c r="X2380" i="2"/>
  <c r="W2380" i="2"/>
  <c r="V2380" i="2"/>
  <c r="U2380" i="2"/>
  <c r="S2380" i="2"/>
  <c r="R2380" i="2"/>
  <c r="Q2380" i="2"/>
  <c r="P2380" i="2"/>
  <c r="O2380" i="2"/>
  <c r="N2380" i="2"/>
  <c r="M2380" i="2"/>
  <c r="L2380" i="2"/>
  <c r="K2380" i="2"/>
  <c r="J2380" i="2"/>
  <c r="I2380" i="2"/>
  <c r="H2380" i="2"/>
  <c r="G2380" i="2"/>
  <c r="F2380" i="2"/>
  <c r="E2380" i="2"/>
  <c r="D2380" i="2"/>
  <c r="C2380" i="2"/>
  <c r="B2380" i="2"/>
  <c r="A2380" i="2"/>
  <c r="CD2379" i="2"/>
  <c r="CC2379" i="2"/>
  <c r="CB2379" i="2"/>
  <c r="CA2379" i="2"/>
  <c r="BZ2379" i="2"/>
  <c r="BY2379" i="2"/>
  <c r="AJ2379" i="2"/>
  <c r="AI2379" i="2"/>
  <c r="AH2379" i="2"/>
  <c r="AG2379" i="2"/>
  <c r="AF2379" i="2"/>
  <c r="AE2379" i="2"/>
  <c r="AD2379" i="2"/>
  <c r="AC2379" i="2"/>
  <c r="AB2379" i="2"/>
  <c r="AA2379" i="2"/>
  <c r="Z2379" i="2"/>
  <c r="Y2379" i="2"/>
  <c r="X2379" i="2"/>
  <c r="W2379" i="2"/>
  <c r="V2379" i="2"/>
  <c r="U2379" i="2"/>
  <c r="S2379" i="2"/>
  <c r="R2379" i="2"/>
  <c r="Q2379" i="2"/>
  <c r="P2379" i="2"/>
  <c r="O2379" i="2"/>
  <c r="N2379" i="2"/>
  <c r="M2379" i="2"/>
  <c r="L2379" i="2"/>
  <c r="K2379" i="2"/>
  <c r="J2379" i="2"/>
  <c r="I2379" i="2"/>
  <c r="H2379" i="2"/>
  <c r="G2379" i="2"/>
  <c r="F2379" i="2"/>
  <c r="E2379" i="2"/>
  <c r="D2379" i="2"/>
  <c r="C2379" i="2"/>
  <c r="B2379" i="2"/>
  <c r="A2379" i="2"/>
  <c r="CD2378" i="2"/>
  <c r="CC2378" i="2"/>
  <c r="CB2378" i="2"/>
  <c r="CA2378" i="2"/>
  <c r="BZ2378" i="2"/>
  <c r="BY2378" i="2"/>
  <c r="AJ2378" i="2"/>
  <c r="AI2378" i="2"/>
  <c r="AH2378" i="2"/>
  <c r="AG2378" i="2"/>
  <c r="AF2378" i="2"/>
  <c r="AE2378" i="2"/>
  <c r="AD2378" i="2"/>
  <c r="AC2378" i="2"/>
  <c r="AB2378" i="2"/>
  <c r="AA2378" i="2"/>
  <c r="Z2378" i="2"/>
  <c r="Y2378" i="2"/>
  <c r="X2378" i="2"/>
  <c r="W2378" i="2"/>
  <c r="V2378" i="2"/>
  <c r="U2378" i="2"/>
  <c r="S2378" i="2"/>
  <c r="R2378" i="2"/>
  <c r="Q2378" i="2"/>
  <c r="P2378" i="2"/>
  <c r="O2378" i="2"/>
  <c r="N2378" i="2"/>
  <c r="M2378" i="2"/>
  <c r="L2378" i="2"/>
  <c r="K2378" i="2"/>
  <c r="J2378" i="2"/>
  <c r="I2378" i="2"/>
  <c r="H2378" i="2"/>
  <c r="G2378" i="2"/>
  <c r="F2378" i="2"/>
  <c r="E2378" i="2"/>
  <c r="D2378" i="2"/>
  <c r="C2378" i="2"/>
  <c r="B2378" i="2"/>
  <c r="A2378" i="2"/>
  <c r="CD2377" i="2"/>
  <c r="CC2377" i="2"/>
  <c r="CB2377" i="2"/>
  <c r="CA2377" i="2"/>
  <c r="BZ2377" i="2"/>
  <c r="BY2377" i="2"/>
  <c r="AJ2377" i="2"/>
  <c r="AI2377" i="2"/>
  <c r="AH2377" i="2"/>
  <c r="AG2377" i="2"/>
  <c r="AF2377" i="2"/>
  <c r="AE2377" i="2"/>
  <c r="AD2377" i="2"/>
  <c r="AC2377" i="2"/>
  <c r="AB2377" i="2"/>
  <c r="AA2377" i="2"/>
  <c r="Z2377" i="2"/>
  <c r="Y2377" i="2"/>
  <c r="X2377" i="2"/>
  <c r="W2377" i="2"/>
  <c r="V2377" i="2"/>
  <c r="U2377" i="2"/>
  <c r="S2377" i="2"/>
  <c r="R2377" i="2"/>
  <c r="Q2377" i="2"/>
  <c r="P2377" i="2"/>
  <c r="O2377" i="2"/>
  <c r="N2377" i="2"/>
  <c r="M2377" i="2"/>
  <c r="L2377" i="2"/>
  <c r="K2377" i="2"/>
  <c r="J2377" i="2"/>
  <c r="I2377" i="2"/>
  <c r="H2377" i="2"/>
  <c r="G2377" i="2"/>
  <c r="F2377" i="2"/>
  <c r="E2377" i="2"/>
  <c r="D2377" i="2"/>
  <c r="C2377" i="2"/>
  <c r="B2377" i="2"/>
  <c r="A2377" i="2"/>
  <c r="CD2376" i="2"/>
  <c r="CC2376" i="2"/>
  <c r="CB2376" i="2"/>
  <c r="CA2376" i="2"/>
  <c r="BZ2376" i="2"/>
  <c r="BY2376" i="2"/>
  <c r="AJ2376" i="2"/>
  <c r="AI2376" i="2"/>
  <c r="AH2376" i="2"/>
  <c r="AG2376" i="2"/>
  <c r="AF2376" i="2"/>
  <c r="AE2376" i="2"/>
  <c r="AD2376" i="2"/>
  <c r="AC2376" i="2"/>
  <c r="AB2376" i="2"/>
  <c r="AA2376" i="2"/>
  <c r="Z2376" i="2"/>
  <c r="Y2376" i="2"/>
  <c r="X2376" i="2"/>
  <c r="W2376" i="2"/>
  <c r="V2376" i="2"/>
  <c r="U2376" i="2"/>
  <c r="S2376" i="2"/>
  <c r="R2376" i="2"/>
  <c r="Q2376" i="2"/>
  <c r="P2376" i="2"/>
  <c r="O2376" i="2"/>
  <c r="N2376" i="2"/>
  <c r="M2376" i="2"/>
  <c r="L2376" i="2"/>
  <c r="K2376" i="2"/>
  <c r="J2376" i="2"/>
  <c r="I2376" i="2"/>
  <c r="H2376" i="2"/>
  <c r="G2376" i="2"/>
  <c r="F2376" i="2"/>
  <c r="E2376" i="2"/>
  <c r="D2376" i="2"/>
  <c r="C2376" i="2"/>
  <c r="B2376" i="2"/>
  <c r="A2376" i="2"/>
  <c r="CD2375" i="2"/>
  <c r="CC2375" i="2"/>
  <c r="CB2375" i="2"/>
  <c r="CA2375" i="2"/>
  <c r="BZ2375" i="2"/>
  <c r="BY2375" i="2"/>
  <c r="AJ2375" i="2"/>
  <c r="AI2375" i="2"/>
  <c r="AH2375" i="2"/>
  <c r="AG2375" i="2"/>
  <c r="AF2375" i="2"/>
  <c r="AE2375" i="2"/>
  <c r="AD2375" i="2"/>
  <c r="AC2375" i="2"/>
  <c r="AB2375" i="2"/>
  <c r="AA2375" i="2"/>
  <c r="Z2375" i="2"/>
  <c r="Y2375" i="2"/>
  <c r="X2375" i="2"/>
  <c r="W2375" i="2"/>
  <c r="V2375" i="2"/>
  <c r="U2375" i="2"/>
  <c r="S2375" i="2"/>
  <c r="R2375" i="2"/>
  <c r="Q2375" i="2"/>
  <c r="P2375" i="2"/>
  <c r="O2375" i="2"/>
  <c r="N2375" i="2"/>
  <c r="M2375" i="2"/>
  <c r="L2375" i="2"/>
  <c r="K2375" i="2"/>
  <c r="J2375" i="2"/>
  <c r="I2375" i="2"/>
  <c r="H2375" i="2"/>
  <c r="G2375" i="2"/>
  <c r="F2375" i="2"/>
  <c r="E2375" i="2"/>
  <c r="D2375" i="2"/>
  <c r="C2375" i="2"/>
  <c r="B2375" i="2"/>
  <c r="A2375" i="2"/>
  <c r="CD2374" i="2"/>
  <c r="CC2374" i="2"/>
  <c r="CB2374" i="2"/>
  <c r="CA2374" i="2"/>
  <c r="BZ2374" i="2"/>
  <c r="BY2374" i="2"/>
  <c r="AJ2374" i="2"/>
  <c r="AI2374" i="2"/>
  <c r="AH2374" i="2"/>
  <c r="AG2374" i="2"/>
  <c r="AF2374" i="2"/>
  <c r="AE2374" i="2"/>
  <c r="AD2374" i="2"/>
  <c r="AC2374" i="2"/>
  <c r="AB2374" i="2"/>
  <c r="AA2374" i="2"/>
  <c r="Z2374" i="2"/>
  <c r="Y2374" i="2"/>
  <c r="X2374" i="2"/>
  <c r="W2374" i="2"/>
  <c r="V2374" i="2"/>
  <c r="U2374" i="2"/>
  <c r="S2374" i="2"/>
  <c r="R2374" i="2"/>
  <c r="Q2374" i="2"/>
  <c r="P2374" i="2"/>
  <c r="O2374" i="2"/>
  <c r="N2374" i="2"/>
  <c r="M2374" i="2"/>
  <c r="L2374" i="2"/>
  <c r="K2374" i="2"/>
  <c r="J2374" i="2"/>
  <c r="I2374" i="2"/>
  <c r="H2374" i="2"/>
  <c r="G2374" i="2"/>
  <c r="F2374" i="2"/>
  <c r="E2374" i="2"/>
  <c r="D2374" i="2"/>
  <c r="C2374" i="2"/>
  <c r="B2374" i="2"/>
  <c r="A2374" i="2"/>
  <c r="CD2373" i="2"/>
  <c r="CC2373" i="2"/>
  <c r="CB2373" i="2"/>
  <c r="CA2373" i="2"/>
  <c r="BZ2373" i="2"/>
  <c r="BY2373" i="2"/>
  <c r="AJ2373" i="2"/>
  <c r="AI2373" i="2"/>
  <c r="AH2373" i="2"/>
  <c r="AG2373" i="2"/>
  <c r="AF2373" i="2"/>
  <c r="AE2373" i="2"/>
  <c r="AD2373" i="2"/>
  <c r="AC2373" i="2"/>
  <c r="AB2373" i="2"/>
  <c r="AA2373" i="2"/>
  <c r="Z2373" i="2"/>
  <c r="Y2373" i="2"/>
  <c r="X2373" i="2"/>
  <c r="W2373" i="2"/>
  <c r="V2373" i="2"/>
  <c r="U2373" i="2"/>
  <c r="S2373" i="2"/>
  <c r="R2373" i="2"/>
  <c r="Q2373" i="2"/>
  <c r="P2373" i="2"/>
  <c r="O2373" i="2"/>
  <c r="N2373" i="2"/>
  <c r="M2373" i="2"/>
  <c r="L2373" i="2"/>
  <c r="K2373" i="2"/>
  <c r="J2373" i="2"/>
  <c r="I2373" i="2"/>
  <c r="H2373" i="2"/>
  <c r="G2373" i="2"/>
  <c r="F2373" i="2"/>
  <c r="E2373" i="2"/>
  <c r="D2373" i="2"/>
  <c r="C2373" i="2"/>
  <c r="B2373" i="2"/>
  <c r="A2373" i="2"/>
  <c r="CD2372" i="2"/>
  <c r="CC2372" i="2"/>
  <c r="CB2372" i="2"/>
  <c r="CA2372" i="2"/>
  <c r="BZ2372" i="2"/>
  <c r="BY2372" i="2"/>
  <c r="AJ2372" i="2"/>
  <c r="AI2372" i="2"/>
  <c r="AH2372" i="2"/>
  <c r="AG2372" i="2"/>
  <c r="AF2372" i="2"/>
  <c r="AE2372" i="2"/>
  <c r="AD2372" i="2"/>
  <c r="AC2372" i="2"/>
  <c r="AB2372" i="2"/>
  <c r="AA2372" i="2"/>
  <c r="Z2372" i="2"/>
  <c r="Y2372" i="2"/>
  <c r="X2372" i="2"/>
  <c r="W2372" i="2"/>
  <c r="V2372" i="2"/>
  <c r="U2372" i="2"/>
  <c r="S2372" i="2"/>
  <c r="R2372" i="2"/>
  <c r="Q2372" i="2"/>
  <c r="P2372" i="2"/>
  <c r="O2372" i="2"/>
  <c r="N2372" i="2"/>
  <c r="M2372" i="2"/>
  <c r="L2372" i="2"/>
  <c r="K2372" i="2"/>
  <c r="J2372" i="2"/>
  <c r="I2372" i="2"/>
  <c r="H2372" i="2"/>
  <c r="G2372" i="2"/>
  <c r="F2372" i="2"/>
  <c r="E2372" i="2"/>
  <c r="D2372" i="2"/>
  <c r="C2372" i="2"/>
  <c r="B2372" i="2"/>
  <c r="A2372" i="2"/>
  <c r="CD2371" i="2"/>
  <c r="CC2371" i="2"/>
  <c r="CB2371" i="2"/>
  <c r="CA2371" i="2"/>
  <c r="BZ2371" i="2"/>
  <c r="BY2371" i="2"/>
  <c r="AJ2371" i="2"/>
  <c r="AI2371" i="2"/>
  <c r="AH2371" i="2"/>
  <c r="AG2371" i="2"/>
  <c r="AF2371" i="2"/>
  <c r="AE2371" i="2"/>
  <c r="AD2371" i="2"/>
  <c r="AC2371" i="2"/>
  <c r="AB2371" i="2"/>
  <c r="AA2371" i="2"/>
  <c r="Z2371" i="2"/>
  <c r="Y2371" i="2"/>
  <c r="X2371" i="2"/>
  <c r="W2371" i="2"/>
  <c r="V2371" i="2"/>
  <c r="U2371" i="2"/>
  <c r="S2371" i="2"/>
  <c r="R2371" i="2"/>
  <c r="Q2371" i="2"/>
  <c r="P2371" i="2"/>
  <c r="O2371" i="2"/>
  <c r="N2371" i="2"/>
  <c r="M2371" i="2"/>
  <c r="L2371" i="2"/>
  <c r="K2371" i="2"/>
  <c r="J2371" i="2"/>
  <c r="I2371" i="2"/>
  <c r="H2371" i="2"/>
  <c r="G2371" i="2"/>
  <c r="F2371" i="2"/>
  <c r="E2371" i="2"/>
  <c r="D2371" i="2"/>
  <c r="C2371" i="2"/>
  <c r="B2371" i="2"/>
  <c r="A2371" i="2"/>
  <c r="CD2370" i="2"/>
  <c r="CC2370" i="2"/>
  <c r="CB2370" i="2"/>
  <c r="CA2370" i="2"/>
  <c r="BZ2370" i="2"/>
  <c r="BY2370" i="2"/>
  <c r="AJ2370" i="2"/>
  <c r="AI2370" i="2"/>
  <c r="AH2370" i="2"/>
  <c r="AG2370" i="2"/>
  <c r="AF2370" i="2"/>
  <c r="AE2370" i="2"/>
  <c r="AD2370" i="2"/>
  <c r="AC2370" i="2"/>
  <c r="AB2370" i="2"/>
  <c r="AA2370" i="2"/>
  <c r="Z2370" i="2"/>
  <c r="Y2370" i="2"/>
  <c r="X2370" i="2"/>
  <c r="W2370" i="2"/>
  <c r="V2370" i="2"/>
  <c r="U2370" i="2"/>
  <c r="S2370" i="2"/>
  <c r="R2370" i="2"/>
  <c r="Q2370" i="2"/>
  <c r="P2370" i="2"/>
  <c r="O2370" i="2"/>
  <c r="N2370" i="2"/>
  <c r="M2370" i="2"/>
  <c r="L2370" i="2"/>
  <c r="K2370" i="2"/>
  <c r="J2370" i="2"/>
  <c r="I2370" i="2"/>
  <c r="H2370" i="2"/>
  <c r="G2370" i="2"/>
  <c r="F2370" i="2"/>
  <c r="E2370" i="2"/>
  <c r="D2370" i="2"/>
  <c r="C2370" i="2"/>
  <c r="B2370" i="2"/>
  <c r="A2370" i="2"/>
  <c r="CD2369" i="2"/>
  <c r="CC2369" i="2"/>
  <c r="CB2369" i="2"/>
  <c r="CA2369" i="2"/>
  <c r="BZ2369" i="2"/>
  <c r="BY2369" i="2"/>
  <c r="AJ2369" i="2"/>
  <c r="AI2369" i="2"/>
  <c r="AH2369" i="2"/>
  <c r="AG2369" i="2"/>
  <c r="AF2369" i="2"/>
  <c r="AE2369" i="2"/>
  <c r="AD2369" i="2"/>
  <c r="AC2369" i="2"/>
  <c r="AB2369" i="2"/>
  <c r="AA2369" i="2"/>
  <c r="Z2369" i="2"/>
  <c r="Y2369" i="2"/>
  <c r="X2369" i="2"/>
  <c r="W2369" i="2"/>
  <c r="V2369" i="2"/>
  <c r="U2369" i="2"/>
  <c r="S2369" i="2"/>
  <c r="R2369" i="2"/>
  <c r="Q2369" i="2"/>
  <c r="P2369" i="2"/>
  <c r="O2369" i="2"/>
  <c r="N2369" i="2"/>
  <c r="M2369" i="2"/>
  <c r="L2369" i="2"/>
  <c r="K2369" i="2"/>
  <c r="J2369" i="2"/>
  <c r="I2369" i="2"/>
  <c r="H2369" i="2"/>
  <c r="G2369" i="2"/>
  <c r="F2369" i="2"/>
  <c r="E2369" i="2"/>
  <c r="D2369" i="2"/>
  <c r="C2369" i="2"/>
  <c r="B2369" i="2"/>
  <c r="A2369" i="2"/>
  <c r="CD2368" i="2"/>
  <c r="CC2368" i="2"/>
  <c r="CB2368" i="2"/>
  <c r="CA2368" i="2"/>
  <c r="BZ2368" i="2"/>
  <c r="BY2368" i="2"/>
  <c r="AJ2368" i="2"/>
  <c r="AI2368" i="2"/>
  <c r="AH2368" i="2"/>
  <c r="AG2368" i="2"/>
  <c r="AF2368" i="2"/>
  <c r="AE2368" i="2"/>
  <c r="AD2368" i="2"/>
  <c r="AC2368" i="2"/>
  <c r="AB2368" i="2"/>
  <c r="AA2368" i="2"/>
  <c r="Z2368" i="2"/>
  <c r="Y2368" i="2"/>
  <c r="X2368" i="2"/>
  <c r="W2368" i="2"/>
  <c r="V2368" i="2"/>
  <c r="U2368" i="2"/>
  <c r="S2368" i="2"/>
  <c r="R2368" i="2"/>
  <c r="Q2368" i="2"/>
  <c r="P2368" i="2"/>
  <c r="O2368" i="2"/>
  <c r="N2368" i="2"/>
  <c r="M2368" i="2"/>
  <c r="L2368" i="2"/>
  <c r="K2368" i="2"/>
  <c r="J2368" i="2"/>
  <c r="I2368" i="2"/>
  <c r="H2368" i="2"/>
  <c r="G2368" i="2"/>
  <c r="F2368" i="2"/>
  <c r="E2368" i="2"/>
  <c r="D2368" i="2"/>
  <c r="C2368" i="2"/>
  <c r="B2368" i="2"/>
  <c r="A2368" i="2"/>
  <c r="CD2367" i="2"/>
  <c r="CC2367" i="2"/>
  <c r="CB2367" i="2"/>
  <c r="CA2367" i="2"/>
  <c r="BZ2367" i="2"/>
  <c r="BY2367" i="2"/>
  <c r="AJ2367" i="2"/>
  <c r="AI2367" i="2"/>
  <c r="AH2367" i="2"/>
  <c r="AG2367" i="2"/>
  <c r="AF2367" i="2"/>
  <c r="AE2367" i="2"/>
  <c r="AD2367" i="2"/>
  <c r="AC2367" i="2"/>
  <c r="AB2367" i="2"/>
  <c r="AA2367" i="2"/>
  <c r="Z2367" i="2"/>
  <c r="Y2367" i="2"/>
  <c r="X2367" i="2"/>
  <c r="W2367" i="2"/>
  <c r="V2367" i="2"/>
  <c r="U2367" i="2"/>
  <c r="S2367" i="2"/>
  <c r="R2367" i="2"/>
  <c r="Q2367" i="2"/>
  <c r="P2367" i="2"/>
  <c r="O2367" i="2"/>
  <c r="N2367" i="2"/>
  <c r="M2367" i="2"/>
  <c r="L2367" i="2"/>
  <c r="K2367" i="2"/>
  <c r="J2367" i="2"/>
  <c r="I2367" i="2"/>
  <c r="H2367" i="2"/>
  <c r="G2367" i="2"/>
  <c r="F2367" i="2"/>
  <c r="E2367" i="2"/>
  <c r="D2367" i="2"/>
  <c r="C2367" i="2"/>
  <c r="B2367" i="2"/>
  <c r="A2367" i="2"/>
  <c r="CD2366" i="2"/>
  <c r="CC2366" i="2"/>
  <c r="CB2366" i="2"/>
  <c r="CA2366" i="2"/>
  <c r="BZ2366" i="2"/>
  <c r="BY2366" i="2"/>
  <c r="AJ2366" i="2"/>
  <c r="AI2366" i="2"/>
  <c r="AH2366" i="2"/>
  <c r="AG2366" i="2"/>
  <c r="AF2366" i="2"/>
  <c r="AE2366" i="2"/>
  <c r="AD2366" i="2"/>
  <c r="AC2366" i="2"/>
  <c r="AB2366" i="2"/>
  <c r="AA2366" i="2"/>
  <c r="Z2366" i="2"/>
  <c r="Y2366" i="2"/>
  <c r="X2366" i="2"/>
  <c r="W2366" i="2"/>
  <c r="V2366" i="2"/>
  <c r="U2366" i="2"/>
  <c r="S2366" i="2"/>
  <c r="R2366" i="2"/>
  <c r="Q2366" i="2"/>
  <c r="P2366" i="2"/>
  <c r="O2366" i="2"/>
  <c r="N2366" i="2"/>
  <c r="M2366" i="2"/>
  <c r="L2366" i="2"/>
  <c r="K2366" i="2"/>
  <c r="J2366" i="2"/>
  <c r="I2366" i="2"/>
  <c r="H2366" i="2"/>
  <c r="G2366" i="2"/>
  <c r="F2366" i="2"/>
  <c r="E2366" i="2"/>
  <c r="D2366" i="2"/>
  <c r="C2366" i="2"/>
  <c r="B2366" i="2"/>
  <c r="A2366" i="2"/>
  <c r="CD2365" i="2"/>
  <c r="CC2365" i="2"/>
  <c r="CB2365" i="2"/>
  <c r="CA2365" i="2"/>
  <c r="BZ2365" i="2"/>
  <c r="BY2365" i="2"/>
  <c r="AJ2365" i="2"/>
  <c r="AI2365" i="2"/>
  <c r="AH2365" i="2"/>
  <c r="AG2365" i="2"/>
  <c r="AF2365" i="2"/>
  <c r="AE2365" i="2"/>
  <c r="AD2365" i="2"/>
  <c r="AC2365" i="2"/>
  <c r="AB2365" i="2"/>
  <c r="AA2365" i="2"/>
  <c r="Z2365" i="2"/>
  <c r="Y2365" i="2"/>
  <c r="X2365" i="2"/>
  <c r="W2365" i="2"/>
  <c r="V2365" i="2"/>
  <c r="U2365" i="2"/>
  <c r="S2365" i="2"/>
  <c r="R2365" i="2"/>
  <c r="Q2365" i="2"/>
  <c r="P2365" i="2"/>
  <c r="O2365" i="2"/>
  <c r="N2365" i="2"/>
  <c r="M2365" i="2"/>
  <c r="L2365" i="2"/>
  <c r="K2365" i="2"/>
  <c r="J2365" i="2"/>
  <c r="I2365" i="2"/>
  <c r="H2365" i="2"/>
  <c r="G2365" i="2"/>
  <c r="F2365" i="2"/>
  <c r="E2365" i="2"/>
  <c r="D2365" i="2"/>
  <c r="C2365" i="2"/>
  <c r="B2365" i="2"/>
  <c r="A2365" i="2"/>
  <c r="CD2364" i="2"/>
  <c r="CC2364" i="2"/>
  <c r="CB2364" i="2"/>
  <c r="CA2364" i="2"/>
  <c r="BZ2364" i="2"/>
  <c r="BY2364" i="2"/>
  <c r="AJ2364" i="2"/>
  <c r="AI2364" i="2"/>
  <c r="AH2364" i="2"/>
  <c r="AG2364" i="2"/>
  <c r="AF2364" i="2"/>
  <c r="AE2364" i="2"/>
  <c r="AD2364" i="2"/>
  <c r="AC2364" i="2"/>
  <c r="AB2364" i="2"/>
  <c r="AA2364" i="2"/>
  <c r="Z2364" i="2"/>
  <c r="Y2364" i="2"/>
  <c r="X2364" i="2"/>
  <c r="W2364" i="2"/>
  <c r="V2364" i="2"/>
  <c r="U2364" i="2"/>
  <c r="S2364" i="2"/>
  <c r="R2364" i="2"/>
  <c r="Q2364" i="2"/>
  <c r="P2364" i="2"/>
  <c r="O2364" i="2"/>
  <c r="N2364" i="2"/>
  <c r="M2364" i="2"/>
  <c r="L2364" i="2"/>
  <c r="K2364" i="2"/>
  <c r="J2364" i="2"/>
  <c r="I2364" i="2"/>
  <c r="H2364" i="2"/>
  <c r="G2364" i="2"/>
  <c r="F2364" i="2"/>
  <c r="E2364" i="2"/>
  <c r="D2364" i="2"/>
  <c r="C2364" i="2"/>
  <c r="B2364" i="2"/>
  <c r="A2364" i="2"/>
  <c r="CD2363" i="2"/>
  <c r="CC2363" i="2"/>
  <c r="CB2363" i="2"/>
  <c r="CA2363" i="2"/>
  <c r="BZ2363" i="2"/>
  <c r="BY2363" i="2"/>
  <c r="AJ2363" i="2"/>
  <c r="AI2363" i="2"/>
  <c r="AH2363" i="2"/>
  <c r="AG2363" i="2"/>
  <c r="AF2363" i="2"/>
  <c r="AE2363" i="2"/>
  <c r="AD2363" i="2"/>
  <c r="AC2363" i="2"/>
  <c r="AB2363" i="2"/>
  <c r="AA2363" i="2"/>
  <c r="Z2363" i="2"/>
  <c r="Y2363" i="2"/>
  <c r="X2363" i="2"/>
  <c r="W2363" i="2"/>
  <c r="V2363" i="2"/>
  <c r="U2363" i="2"/>
  <c r="S2363" i="2"/>
  <c r="R2363" i="2"/>
  <c r="Q2363" i="2"/>
  <c r="P2363" i="2"/>
  <c r="O2363" i="2"/>
  <c r="N2363" i="2"/>
  <c r="M2363" i="2"/>
  <c r="L2363" i="2"/>
  <c r="K2363" i="2"/>
  <c r="J2363" i="2"/>
  <c r="I2363" i="2"/>
  <c r="H2363" i="2"/>
  <c r="G2363" i="2"/>
  <c r="F2363" i="2"/>
  <c r="E2363" i="2"/>
  <c r="D2363" i="2"/>
  <c r="C2363" i="2"/>
  <c r="B2363" i="2"/>
  <c r="A2363" i="2"/>
  <c r="CD2362" i="2"/>
  <c r="CC2362" i="2"/>
  <c r="CB2362" i="2"/>
  <c r="CA2362" i="2"/>
  <c r="BZ2362" i="2"/>
  <c r="BY2362" i="2"/>
  <c r="AJ2362" i="2"/>
  <c r="AI2362" i="2"/>
  <c r="AH2362" i="2"/>
  <c r="AG2362" i="2"/>
  <c r="AF2362" i="2"/>
  <c r="AE2362" i="2"/>
  <c r="AD2362" i="2"/>
  <c r="AC2362" i="2"/>
  <c r="AB2362" i="2"/>
  <c r="AA2362" i="2"/>
  <c r="Z2362" i="2"/>
  <c r="Y2362" i="2"/>
  <c r="X2362" i="2"/>
  <c r="W2362" i="2"/>
  <c r="V2362" i="2"/>
  <c r="U2362" i="2"/>
  <c r="S2362" i="2"/>
  <c r="R2362" i="2"/>
  <c r="Q2362" i="2"/>
  <c r="P2362" i="2"/>
  <c r="O2362" i="2"/>
  <c r="N2362" i="2"/>
  <c r="M2362" i="2"/>
  <c r="L2362" i="2"/>
  <c r="K2362" i="2"/>
  <c r="J2362" i="2"/>
  <c r="I2362" i="2"/>
  <c r="H2362" i="2"/>
  <c r="G2362" i="2"/>
  <c r="F2362" i="2"/>
  <c r="E2362" i="2"/>
  <c r="D2362" i="2"/>
  <c r="C2362" i="2"/>
  <c r="B2362" i="2"/>
  <c r="A2362" i="2"/>
  <c r="CD2361" i="2"/>
  <c r="CC2361" i="2"/>
  <c r="CB2361" i="2"/>
  <c r="CA2361" i="2"/>
  <c r="BZ2361" i="2"/>
  <c r="BY2361" i="2"/>
  <c r="AJ2361" i="2"/>
  <c r="AI2361" i="2"/>
  <c r="AH2361" i="2"/>
  <c r="AG2361" i="2"/>
  <c r="AF2361" i="2"/>
  <c r="AE2361" i="2"/>
  <c r="AD2361" i="2"/>
  <c r="AC2361" i="2"/>
  <c r="AB2361" i="2"/>
  <c r="AA2361" i="2"/>
  <c r="Z2361" i="2"/>
  <c r="Y2361" i="2"/>
  <c r="X2361" i="2"/>
  <c r="W2361" i="2"/>
  <c r="V2361" i="2"/>
  <c r="U2361" i="2"/>
  <c r="S2361" i="2"/>
  <c r="R2361" i="2"/>
  <c r="Q2361" i="2"/>
  <c r="P2361" i="2"/>
  <c r="O2361" i="2"/>
  <c r="N2361" i="2"/>
  <c r="M2361" i="2"/>
  <c r="L2361" i="2"/>
  <c r="K2361" i="2"/>
  <c r="J2361" i="2"/>
  <c r="I2361" i="2"/>
  <c r="H2361" i="2"/>
  <c r="G2361" i="2"/>
  <c r="F2361" i="2"/>
  <c r="E2361" i="2"/>
  <c r="D2361" i="2"/>
  <c r="C2361" i="2"/>
  <c r="B2361" i="2"/>
  <c r="A2361" i="2"/>
  <c r="CD2360" i="2"/>
  <c r="CC2360" i="2"/>
  <c r="CB2360" i="2"/>
  <c r="CA2360" i="2"/>
  <c r="BZ2360" i="2"/>
  <c r="BY2360" i="2"/>
  <c r="AJ2360" i="2"/>
  <c r="AI2360" i="2"/>
  <c r="AH2360" i="2"/>
  <c r="AG2360" i="2"/>
  <c r="AF2360" i="2"/>
  <c r="AE2360" i="2"/>
  <c r="AD2360" i="2"/>
  <c r="AC2360" i="2"/>
  <c r="AB2360" i="2"/>
  <c r="AA2360" i="2"/>
  <c r="Z2360" i="2"/>
  <c r="Y2360" i="2"/>
  <c r="X2360" i="2"/>
  <c r="W2360" i="2"/>
  <c r="V2360" i="2"/>
  <c r="U2360" i="2"/>
  <c r="S2360" i="2"/>
  <c r="R2360" i="2"/>
  <c r="Q2360" i="2"/>
  <c r="P2360" i="2"/>
  <c r="O2360" i="2"/>
  <c r="N2360" i="2"/>
  <c r="M2360" i="2"/>
  <c r="L2360" i="2"/>
  <c r="K2360" i="2"/>
  <c r="J2360" i="2"/>
  <c r="I2360" i="2"/>
  <c r="H2360" i="2"/>
  <c r="G2360" i="2"/>
  <c r="F2360" i="2"/>
  <c r="E2360" i="2"/>
  <c r="D2360" i="2"/>
  <c r="C2360" i="2"/>
  <c r="B2360" i="2"/>
  <c r="A2360" i="2"/>
  <c r="CD2359" i="2"/>
  <c r="CC2359" i="2"/>
  <c r="CB2359" i="2"/>
  <c r="CA2359" i="2"/>
  <c r="BZ2359" i="2"/>
  <c r="BY2359" i="2"/>
  <c r="AJ2359" i="2"/>
  <c r="AI2359" i="2"/>
  <c r="AH2359" i="2"/>
  <c r="AG2359" i="2"/>
  <c r="AF2359" i="2"/>
  <c r="AE2359" i="2"/>
  <c r="AD2359" i="2"/>
  <c r="AC2359" i="2"/>
  <c r="AB2359" i="2"/>
  <c r="AA2359" i="2"/>
  <c r="Z2359" i="2"/>
  <c r="Y2359" i="2"/>
  <c r="X2359" i="2"/>
  <c r="W2359" i="2"/>
  <c r="V2359" i="2"/>
  <c r="U2359" i="2"/>
  <c r="S2359" i="2"/>
  <c r="R2359" i="2"/>
  <c r="Q2359" i="2"/>
  <c r="P2359" i="2"/>
  <c r="O2359" i="2"/>
  <c r="N2359" i="2"/>
  <c r="M2359" i="2"/>
  <c r="L2359" i="2"/>
  <c r="K2359" i="2"/>
  <c r="J2359" i="2"/>
  <c r="I2359" i="2"/>
  <c r="H2359" i="2"/>
  <c r="G2359" i="2"/>
  <c r="F2359" i="2"/>
  <c r="E2359" i="2"/>
  <c r="D2359" i="2"/>
  <c r="C2359" i="2"/>
  <c r="B2359" i="2"/>
  <c r="A2359" i="2"/>
  <c r="CD2358" i="2"/>
  <c r="CC2358" i="2"/>
  <c r="CB2358" i="2"/>
  <c r="CA2358" i="2"/>
  <c r="BZ2358" i="2"/>
  <c r="BY2358" i="2"/>
  <c r="AJ2358" i="2"/>
  <c r="AI2358" i="2"/>
  <c r="AH2358" i="2"/>
  <c r="AG2358" i="2"/>
  <c r="AF2358" i="2"/>
  <c r="AE2358" i="2"/>
  <c r="AD2358" i="2"/>
  <c r="AC2358" i="2"/>
  <c r="AB2358" i="2"/>
  <c r="AA2358" i="2"/>
  <c r="Z2358" i="2"/>
  <c r="Y2358" i="2"/>
  <c r="X2358" i="2"/>
  <c r="W2358" i="2"/>
  <c r="V2358" i="2"/>
  <c r="U2358" i="2"/>
  <c r="S2358" i="2"/>
  <c r="R2358" i="2"/>
  <c r="Q2358" i="2"/>
  <c r="P2358" i="2"/>
  <c r="O2358" i="2"/>
  <c r="N2358" i="2"/>
  <c r="M2358" i="2"/>
  <c r="L2358" i="2"/>
  <c r="K2358" i="2"/>
  <c r="J2358" i="2"/>
  <c r="I2358" i="2"/>
  <c r="H2358" i="2"/>
  <c r="G2358" i="2"/>
  <c r="F2358" i="2"/>
  <c r="E2358" i="2"/>
  <c r="D2358" i="2"/>
  <c r="C2358" i="2"/>
  <c r="B2358" i="2"/>
  <c r="A2358" i="2"/>
  <c r="CD2357" i="2"/>
  <c r="CC2357" i="2"/>
  <c r="CB2357" i="2"/>
  <c r="CA2357" i="2"/>
  <c r="BZ2357" i="2"/>
  <c r="BY2357" i="2"/>
  <c r="AJ2357" i="2"/>
  <c r="AI2357" i="2"/>
  <c r="AH2357" i="2"/>
  <c r="AG2357" i="2"/>
  <c r="AF2357" i="2"/>
  <c r="AE2357" i="2"/>
  <c r="AD2357" i="2"/>
  <c r="AC2357" i="2"/>
  <c r="AB2357" i="2"/>
  <c r="AA2357" i="2"/>
  <c r="Z2357" i="2"/>
  <c r="Y2357" i="2"/>
  <c r="X2357" i="2"/>
  <c r="W2357" i="2"/>
  <c r="V2357" i="2"/>
  <c r="U2357" i="2"/>
  <c r="S2357" i="2"/>
  <c r="R2357" i="2"/>
  <c r="Q2357" i="2"/>
  <c r="P2357" i="2"/>
  <c r="O2357" i="2"/>
  <c r="N2357" i="2"/>
  <c r="M2357" i="2"/>
  <c r="L2357" i="2"/>
  <c r="K2357" i="2"/>
  <c r="J2357" i="2"/>
  <c r="I2357" i="2"/>
  <c r="H2357" i="2"/>
  <c r="G2357" i="2"/>
  <c r="F2357" i="2"/>
  <c r="E2357" i="2"/>
  <c r="D2357" i="2"/>
  <c r="C2357" i="2"/>
  <c r="B2357" i="2"/>
  <c r="A2357" i="2"/>
  <c r="CD2356" i="2"/>
  <c r="CC2356" i="2"/>
  <c r="CB2356" i="2"/>
  <c r="CA2356" i="2"/>
  <c r="BZ2356" i="2"/>
  <c r="BY2356" i="2"/>
  <c r="AJ2356" i="2"/>
  <c r="AI2356" i="2"/>
  <c r="AH2356" i="2"/>
  <c r="AG2356" i="2"/>
  <c r="AF2356" i="2"/>
  <c r="AE2356" i="2"/>
  <c r="AD2356" i="2"/>
  <c r="AC2356" i="2"/>
  <c r="AB2356" i="2"/>
  <c r="AA2356" i="2"/>
  <c r="Z2356" i="2"/>
  <c r="Y2356" i="2"/>
  <c r="X2356" i="2"/>
  <c r="W2356" i="2"/>
  <c r="V2356" i="2"/>
  <c r="U2356" i="2"/>
  <c r="S2356" i="2"/>
  <c r="R2356" i="2"/>
  <c r="Q2356" i="2"/>
  <c r="P2356" i="2"/>
  <c r="O2356" i="2"/>
  <c r="N2356" i="2"/>
  <c r="M2356" i="2"/>
  <c r="L2356" i="2"/>
  <c r="K2356" i="2"/>
  <c r="J2356" i="2"/>
  <c r="I2356" i="2"/>
  <c r="H2356" i="2"/>
  <c r="G2356" i="2"/>
  <c r="F2356" i="2"/>
  <c r="E2356" i="2"/>
  <c r="D2356" i="2"/>
  <c r="C2356" i="2"/>
  <c r="B2356" i="2"/>
  <c r="A2356" i="2"/>
  <c r="CD2355" i="2"/>
  <c r="CC2355" i="2"/>
  <c r="CB2355" i="2"/>
  <c r="CA2355" i="2"/>
  <c r="BZ2355" i="2"/>
  <c r="BY2355" i="2"/>
  <c r="AJ2355" i="2"/>
  <c r="AI2355" i="2"/>
  <c r="AH2355" i="2"/>
  <c r="AG2355" i="2"/>
  <c r="AF2355" i="2"/>
  <c r="AE2355" i="2"/>
  <c r="AD2355" i="2"/>
  <c r="AC2355" i="2"/>
  <c r="AB2355" i="2"/>
  <c r="AA2355" i="2"/>
  <c r="Z2355" i="2"/>
  <c r="Y2355" i="2"/>
  <c r="X2355" i="2"/>
  <c r="W2355" i="2"/>
  <c r="V2355" i="2"/>
  <c r="U2355" i="2"/>
  <c r="S2355" i="2"/>
  <c r="R2355" i="2"/>
  <c r="Q2355" i="2"/>
  <c r="P2355" i="2"/>
  <c r="O2355" i="2"/>
  <c r="N2355" i="2"/>
  <c r="M2355" i="2"/>
  <c r="L2355" i="2"/>
  <c r="K2355" i="2"/>
  <c r="J2355" i="2"/>
  <c r="I2355" i="2"/>
  <c r="H2355" i="2"/>
  <c r="G2355" i="2"/>
  <c r="F2355" i="2"/>
  <c r="E2355" i="2"/>
  <c r="D2355" i="2"/>
  <c r="C2355" i="2"/>
  <c r="B2355" i="2"/>
  <c r="A2355" i="2"/>
  <c r="CD2354" i="2"/>
  <c r="CC2354" i="2"/>
  <c r="CB2354" i="2"/>
  <c r="CA2354" i="2"/>
  <c r="BZ2354" i="2"/>
  <c r="BY2354" i="2"/>
  <c r="AJ2354" i="2"/>
  <c r="AI2354" i="2"/>
  <c r="AH2354" i="2"/>
  <c r="AG2354" i="2"/>
  <c r="AF2354" i="2"/>
  <c r="AE2354" i="2"/>
  <c r="AD2354" i="2"/>
  <c r="AC2354" i="2"/>
  <c r="AB2354" i="2"/>
  <c r="AA2354" i="2"/>
  <c r="Z2354" i="2"/>
  <c r="Y2354" i="2"/>
  <c r="X2354" i="2"/>
  <c r="W2354" i="2"/>
  <c r="V2354" i="2"/>
  <c r="U2354" i="2"/>
  <c r="S2354" i="2"/>
  <c r="R2354" i="2"/>
  <c r="Q2354" i="2"/>
  <c r="P2354" i="2"/>
  <c r="O2354" i="2"/>
  <c r="N2354" i="2"/>
  <c r="M2354" i="2"/>
  <c r="L2354" i="2"/>
  <c r="K2354" i="2"/>
  <c r="J2354" i="2"/>
  <c r="I2354" i="2"/>
  <c r="H2354" i="2"/>
  <c r="G2354" i="2"/>
  <c r="F2354" i="2"/>
  <c r="E2354" i="2"/>
  <c r="D2354" i="2"/>
  <c r="C2354" i="2"/>
  <c r="B2354" i="2"/>
  <c r="A2354" i="2"/>
  <c r="CD2353" i="2"/>
  <c r="CC2353" i="2"/>
  <c r="CB2353" i="2"/>
  <c r="CA2353" i="2"/>
  <c r="BZ2353" i="2"/>
  <c r="BY2353" i="2"/>
  <c r="AJ2353" i="2"/>
  <c r="AI2353" i="2"/>
  <c r="AH2353" i="2"/>
  <c r="AG2353" i="2"/>
  <c r="AF2353" i="2"/>
  <c r="AE2353" i="2"/>
  <c r="AD2353" i="2"/>
  <c r="AC2353" i="2"/>
  <c r="AB2353" i="2"/>
  <c r="AA2353" i="2"/>
  <c r="Z2353" i="2"/>
  <c r="Y2353" i="2"/>
  <c r="X2353" i="2"/>
  <c r="W2353" i="2"/>
  <c r="V2353" i="2"/>
  <c r="U2353" i="2"/>
  <c r="S2353" i="2"/>
  <c r="R2353" i="2"/>
  <c r="Q2353" i="2"/>
  <c r="P2353" i="2"/>
  <c r="O2353" i="2"/>
  <c r="N2353" i="2"/>
  <c r="M2353" i="2"/>
  <c r="L2353" i="2"/>
  <c r="K2353" i="2"/>
  <c r="J2353" i="2"/>
  <c r="I2353" i="2"/>
  <c r="H2353" i="2"/>
  <c r="G2353" i="2"/>
  <c r="F2353" i="2"/>
  <c r="E2353" i="2"/>
  <c r="D2353" i="2"/>
  <c r="C2353" i="2"/>
  <c r="B2353" i="2"/>
  <c r="A2353" i="2"/>
  <c r="CD2352" i="2"/>
  <c r="CC2352" i="2"/>
  <c r="CB2352" i="2"/>
  <c r="CA2352" i="2"/>
  <c r="BZ2352" i="2"/>
  <c r="BY2352" i="2"/>
  <c r="AJ2352" i="2"/>
  <c r="AI2352" i="2"/>
  <c r="AH2352" i="2"/>
  <c r="AG2352" i="2"/>
  <c r="AF2352" i="2"/>
  <c r="AE2352" i="2"/>
  <c r="AD2352" i="2"/>
  <c r="AC2352" i="2"/>
  <c r="AB2352" i="2"/>
  <c r="AA2352" i="2"/>
  <c r="Z2352" i="2"/>
  <c r="Y2352" i="2"/>
  <c r="X2352" i="2"/>
  <c r="W2352" i="2"/>
  <c r="V2352" i="2"/>
  <c r="U2352" i="2"/>
  <c r="S2352" i="2"/>
  <c r="R2352" i="2"/>
  <c r="Q2352" i="2"/>
  <c r="P2352" i="2"/>
  <c r="O2352" i="2"/>
  <c r="N2352" i="2"/>
  <c r="M2352" i="2"/>
  <c r="L2352" i="2"/>
  <c r="K2352" i="2"/>
  <c r="J2352" i="2"/>
  <c r="I2352" i="2"/>
  <c r="H2352" i="2"/>
  <c r="G2352" i="2"/>
  <c r="F2352" i="2"/>
  <c r="E2352" i="2"/>
  <c r="D2352" i="2"/>
  <c r="C2352" i="2"/>
  <c r="B2352" i="2"/>
  <c r="A2352" i="2"/>
  <c r="CD2351" i="2"/>
  <c r="CC2351" i="2"/>
  <c r="CB2351" i="2"/>
  <c r="CA2351" i="2"/>
  <c r="BZ2351" i="2"/>
  <c r="BY2351" i="2"/>
  <c r="AJ2351" i="2"/>
  <c r="AI2351" i="2"/>
  <c r="AH2351" i="2"/>
  <c r="AG2351" i="2"/>
  <c r="AF2351" i="2"/>
  <c r="AE2351" i="2"/>
  <c r="AD2351" i="2"/>
  <c r="AC2351" i="2"/>
  <c r="AB2351" i="2"/>
  <c r="AA2351" i="2"/>
  <c r="Z2351" i="2"/>
  <c r="Y2351" i="2"/>
  <c r="X2351" i="2"/>
  <c r="W2351" i="2"/>
  <c r="V2351" i="2"/>
  <c r="U2351" i="2"/>
  <c r="S2351" i="2"/>
  <c r="R2351" i="2"/>
  <c r="Q2351" i="2"/>
  <c r="P2351" i="2"/>
  <c r="O2351" i="2"/>
  <c r="N2351" i="2"/>
  <c r="M2351" i="2"/>
  <c r="L2351" i="2"/>
  <c r="K2351" i="2"/>
  <c r="J2351" i="2"/>
  <c r="I2351" i="2"/>
  <c r="H2351" i="2"/>
  <c r="G2351" i="2"/>
  <c r="F2351" i="2"/>
  <c r="E2351" i="2"/>
  <c r="D2351" i="2"/>
  <c r="C2351" i="2"/>
  <c r="B2351" i="2"/>
  <c r="A2351" i="2"/>
  <c r="CD2350" i="2"/>
  <c r="CC2350" i="2"/>
  <c r="CB2350" i="2"/>
  <c r="CA2350" i="2"/>
  <c r="BZ2350" i="2"/>
  <c r="BY2350" i="2"/>
  <c r="AJ2350" i="2"/>
  <c r="AI2350" i="2"/>
  <c r="AH2350" i="2"/>
  <c r="AG2350" i="2"/>
  <c r="AF2350" i="2"/>
  <c r="AE2350" i="2"/>
  <c r="AD2350" i="2"/>
  <c r="AC2350" i="2"/>
  <c r="AB2350" i="2"/>
  <c r="AA2350" i="2"/>
  <c r="Z2350" i="2"/>
  <c r="Y2350" i="2"/>
  <c r="X2350" i="2"/>
  <c r="W2350" i="2"/>
  <c r="V2350" i="2"/>
  <c r="U2350" i="2"/>
  <c r="S2350" i="2"/>
  <c r="R2350" i="2"/>
  <c r="Q2350" i="2"/>
  <c r="P2350" i="2"/>
  <c r="O2350" i="2"/>
  <c r="N2350" i="2"/>
  <c r="M2350" i="2"/>
  <c r="L2350" i="2"/>
  <c r="K2350" i="2"/>
  <c r="J2350" i="2"/>
  <c r="I2350" i="2"/>
  <c r="H2350" i="2"/>
  <c r="G2350" i="2"/>
  <c r="F2350" i="2"/>
  <c r="E2350" i="2"/>
  <c r="D2350" i="2"/>
  <c r="C2350" i="2"/>
  <c r="B2350" i="2"/>
  <c r="A2350" i="2"/>
  <c r="CD2349" i="2"/>
  <c r="CC2349" i="2"/>
  <c r="CB2349" i="2"/>
  <c r="CA2349" i="2"/>
  <c r="BZ2349" i="2"/>
  <c r="BY2349" i="2"/>
  <c r="AJ2349" i="2"/>
  <c r="AI2349" i="2"/>
  <c r="AH2349" i="2"/>
  <c r="AG2349" i="2"/>
  <c r="AF2349" i="2"/>
  <c r="AE2349" i="2"/>
  <c r="AD2349" i="2"/>
  <c r="AC2349" i="2"/>
  <c r="AB2349" i="2"/>
  <c r="AA2349" i="2"/>
  <c r="Z2349" i="2"/>
  <c r="Y2349" i="2"/>
  <c r="X2349" i="2"/>
  <c r="W2349" i="2"/>
  <c r="V2349" i="2"/>
  <c r="U2349" i="2"/>
  <c r="S2349" i="2"/>
  <c r="R2349" i="2"/>
  <c r="Q2349" i="2"/>
  <c r="P2349" i="2"/>
  <c r="O2349" i="2"/>
  <c r="N2349" i="2"/>
  <c r="M2349" i="2"/>
  <c r="L2349" i="2"/>
  <c r="K2349" i="2"/>
  <c r="J2349" i="2"/>
  <c r="I2349" i="2"/>
  <c r="H2349" i="2"/>
  <c r="G2349" i="2"/>
  <c r="F2349" i="2"/>
  <c r="E2349" i="2"/>
  <c r="D2349" i="2"/>
  <c r="C2349" i="2"/>
  <c r="B2349" i="2"/>
  <c r="A2349" i="2"/>
  <c r="CD2348" i="2"/>
  <c r="CC2348" i="2"/>
  <c r="CB2348" i="2"/>
  <c r="CA2348" i="2"/>
  <c r="BZ2348" i="2"/>
  <c r="BY2348" i="2"/>
  <c r="AJ2348" i="2"/>
  <c r="AI2348" i="2"/>
  <c r="AH2348" i="2"/>
  <c r="AG2348" i="2"/>
  <c r="AF2348" i="2"/>
  <c r="AE2348" i="2"/>
  <c r="AD2348" i="2"/>
  <c r="AC2348" i="2"/>
  <c r="AB2348" i="2"/>
  <c r="AA2348" i="2"/>
  <c r="Z2348" i="2"/>
  <c r="Y2348" i="2"/>
  <c r="X2348" i="2"/>
  <c r="W2348" i="2"/>
  <c r="V2348" i="2"/>
  <c r="U2348" i="2"/>
  <c r="S2348" i="2"/>
  <c r="R2348" i="2"/>
  <c r="Q2348" i="2"/>
  <c r="P2348" i="2"/>
  <c r="O2348" i="2"/>
  <c r="N2348" i="2"/>
  <c r="M2348" i="2"/>
  <c r="L2348" i="2"/>
  <c r="K2348" i="2"/>
  <c r="J2348" i="2"/>
  <c r="I2348" i="2"/>
  <c r="H2348" i="2"/>
  <c r="G2348" i="2"/>
  <c r="F2348" i="2"/>
  <c r="E2348" i="2"/>
  <c r="D2348" i="2"/>
  <c r="C2348" i="2"/>
  <c r="B2348" i="2"/>
  <c r="A2348" i="2"/>
  <c r="CD2347" i="2"/>
  <c r="CC2347" i="2"/>
  <c r="CB2347" i="2"/>
  <c r="CA2347" i="2"/>
  <c r="BZ2347" i="2"/>
  <c r="BY2347" i="2"/>
  <c r="AJ2347" i="2"/>
  <c r="AI2347" i="2"/>
  <c r="AH2347" i="2"/>
  <c r="AG2347" i="2"/>
  <c r="AF2347" i="2"/>
  <c r="AE2347" i="2"/>
  <c r="AD2347" i="2"/>
  <c r="AC2347" i="2"/>
  <c r="AB2347" i="2"/>
  <c r="AA2347" i="2"/>
  <c r="Z2347" i="2"/>
  <c r="Y2347" i="2"/>
  <c r="X2347" i="2"/>
  <c r="W2347" i="2"/>
  <c r="V2347" i="2"/>
  <c r="U2347" i="2"/>
  <c r="S2347" i="2"/>
  <c r="R2347" i="2"/>
  <c r="Q2347" i="2"/>
  <c r="P2347" i="2"/>
  <c r="O2347" i="2"/>
  <c r="N2347" i="2"/>
  <c r="M2347" i="2"/>
  <c r="L2347" i="2"/>
  <c r="K2347" i="2"/>
  <c r="J2347" i="2"/>
  <c r="I2347" i="2"/>
  <c r="H2347" i="2"/>
  <c r="G2347" i="2"/>
  <c r="F2347" i="2"/>
  <c r="E2347" i="2"/>
  <c r="D2347" i="2"/>
  <c r="C2347" i="2"/>
  <c r="B2347" i="2"/>
  <c r="A2347" i="2"/>
  <c r="CD2346" i="2"/>
  <c r="CC2346" i="2"/>
  <c r="CB2346" i="2"/>
  <c r="CA2346" i="2"/>
  <c r="BZ2346" i="2"/>
  <c r="BY2346" i="2"/>
  <c r="AJ2346" i="2"/>
  <c r="AI2346" i="2"/>
  <c r="AH2346" i="2"/>
  <c r="AG2346" i="2"/>
  <c r="AF2346" i="2"/>
  <c r="AE2346" i="2"/>
  <c r="AD2346" i="2"/>
  <c r="AC2346" i="2"/>
  <c r="AB2346" i="2"/>
  <c r="AA2346" i="2"/>
  <c r="Z2346" i="2"/>
  <c r="Y2346" i="2"/>
  <c r="X2346" i="2"/>
  <c r="W2346" i="2"/>
  <c r="V2346" i="2"/>
  <c r="U2346" i="2"/>
  <c r="S2346" i="2"/>
  <c r="R2346" i="2"/>
  <c r="Q2346" i="2"/>
  <c r="P2346" i="2"/>
  <c r="O2346" i="2"/>
  <c r="N2346" i="2"/>
  <c r="M2346" i="2"/>
  <c r="L2346" i="2"/>
  <c r="K2346" i="2"/>
  <c r="J2346" i="2"/>
  <c r="I2346" i="2"/>
  <c r="H2346" i="2"/>
  <c r="G2346" i="2"/>
  <c r="F2346" i="2"/>
  <c r="E2346" i="2"/>
  <c r="D2346" i="2"/>
  <c r="C2346" i="2"/>
  <c r="B2346" i="2"/>
  <c r="A2346" i="2"/>
  <c r="CD2345" i="2"/>
  <c r="CC2345" i="2"/>
  <c r="CB2345" i="2"/>
  <c r="CA2345" i="2"/>
  <c r="BZ2345" i="2"/>
  <c r="BY2345" i="2"/>
  <c r="AJ2345" i="2"/>
  <c r="AI2345" i="2"/>
  <c r="AH2345" i="2"/>
  <c r="AG2345" i="2"/>
  <c r="AF2345" i="2"/>
  <c r="AE2345" i="2"/>
  <c r="AD2345" i="2"/>
  <c r="AC2345" i="2"/>
  <c r="AB2345" i="2"/>
  <c r="AA2345" i="2"/>
  <c r="Z2345" i="2"/>
  <c r="Y2345" i="2"/>
  <c r="X2345" i="2"/>
  <c r="W2345" i="2"/>
  <c r="V2345" i="2"/>
  <c r="U2345" i="2"/>
  <c r="S2345" i="2"/>
  <c r="R2345" i="2"/>
  <c r="Q2345" i="2"/>
  <c r="P2345" i="2"/>
  <c r="O2345" i="2"/>
  <c r="N2345" i="2"/>
  <c r="M2345" i="2"/>
  <c r="L2345" i="2"/>
  <c r="K2345" i="2"/>
  <c r="J2345" i="2"/>
  <c r="I2345" i="2"/>
  <c r="H2345" i="2"/>
  <c r="G2345" i="2"/>
  <c r="F2345" i="2"/>
  <c r="E2345" i="2"/>
  <c r="D2345" i="2"/>
  <c r="C2345" i="2"/>
  <c r="B2345" i="2"/>
  <c r="A2345" i="2"/>
  <c r="CD2344" i="2"/>
  <c r="CC2344" i="2"/>
  <c r="CB2344" i="2"/>
  <c r="CA2344" i="2"/>
  <c r="BZ2344" i="2"/>
  <c r="BY2344" i="2"/>
  <c r="AJ2344" i="2"/>
  <c r="AI2344" i="2"/>
  <c r="AH2344" i="2"/>
  <c r="AG2344" i="2"/>
  <c r="AF2344" i="2"/>
  <c r="AE2344" i="2"/>
  <c r="AD2344" i="2"/>
  <c r="AC2344" i="2"/>
  <c r="AB2344" i="2"/>
  <c r="AA2344" i="2"/>
  <c r="Z2344" i="2"/>
  <c r="Y2344" i="2"/>
  <c r="X2344" i="2"/>
  <c r="W2344" i="2"/>
  <c r="V2344" i="2"/>
  <c r="U2344" i="2"/>
  <c r="S2344" i="2"/>
  <c r="R2344" i="2"/>
  <c r="Q2344" i="2"/>
  <c r="P2344" i="2"/>
  <c r="O2344" i="2"/>
  <c r="N2344" i="2"/>
  <c r="M2344" i="2"/>
  <c r="L2344" i="2"/>
  <c r="K2344" i="2"/>
  <c r="J2344" i="2"/>
  <c r="I2344" i="2"/>
  <c r="H2344" i="2"/>
  <c r="G2344" i="2"/>
  <c r="F2344" i="2"/>
  <c r="E2344" i="2"/>
  <c r="D2344" i="2"/>
  <c r="C2344" i="2"/>
  <c r="B2344" i="2"/>
  <c r="A2344" i="2"/>
  <c r="CD2343" i="2"/>
  <c r="CC2343" i="2"/>
  <c r="CB2343" i="2"/>
  <c r="CA2343" i="2"/>
  <c r="BZ2343" i="2"/>
  <c r="BY2343" i="2"/>
  <c r="AJ2343" i="2"/>
  <c r="AI2343" i="2"/>
  <c r="AH2343" i="2"/>
  <c r="AG2343" i="2"/>
  <c r="AF2343" i="2"/>
  <c r="AE2343" i="2"/>
  <c r="AD2343" i="2"/>
  <c r="AC2343" i="2"/>
  <c r="AB2343" i="2"/>
  <c r="AA2343" i="2"/>
  <c r="Z2343" i="2"/>
  <c r="Y2343" i="2"/>
  <c r="X2343" i="2"/>
  <c r="W2343" i="2"/>
  <c r="V2343" i="2"/>
  <c r="U2343" i="2"/>
  <c r="S2343" i="2"/>
  <c r="R2343" i="2"/>
  <c r="Q2343" i="2"/>
  <c r="P2343" i="2"/>
  <c r="O2343" i="2"/>
  <c r="N2343" i="2"/>
  <c r="M2343" i="2"/>
  <c r="L2343" i="2"/>
  <c r="K2343" i="2"/>
  <c r="J2343" i="2"/>
  <c r="I2343" i="2"/>
  <c r="H2343" i="2"/>
  <c r="G2343" i="2"/>
  <c r="F2343" i="2"/>
  <c r="E2343" i="2"/>
  <c r="D2343" i="2"/>
  <c r="C2343" i="2"/>
  <c r="B2343" i="2"/>
  <c r="A2343" i="2"/>
  <c r="CD2342" i="2"/>
  <c r="CC2342" i="2"/>
  <c r="CB2342" i="2"/>
  <c r="CA2342" i="2"/>
  <c r="BZ2342" i="2"/>
  <c r="BY2342" i="2"/>
  <c r="AJ2342" i="2"/>
  <c r="AI2342" i="2"/>
  <c r="AH2342" i="2"/>
  <c r="AG2342" i="2"/>
  <c r="AF2342" i="2"/>
  <c r="AE2342" i="2"/>
  <c r="AD2342" i="2"/>
  <c r="AC2342" i="2"/>
  <c r="AB2342" i="2"/>
  <c r="AA2342" i="2"/>
  <c r="Z2342" i="2"/>
  <c r="Y2342" i="2"/>
  <c r="X2342" i="2"/>
  <c r="W2342" i="2"/>
  <c r="V2342" i="2"/>
  <c r="U2342" i="2"/>
  <c r="S2342" i="2"/>
  <c r="R2342" i="2"/>
  <c r="Q2342" i="2"/>
  <c r="P2342" i="2"/>
  <c r="O2342" i="2"/>
  <c r="N2342" i="2"/>
  <c r="M2342" i="2"/>
  <c r="L2342" i="2"/>
  <c r="K2342" i="2"/>
  <c r="J2342" i="2"/>
  <c r="I2342" i="2"/>
  <c r="H2342" i="2"/>
  <c r="G2342" i="2"/>
  <c r="F2342" i="2"/>
  <c r="E2342" i="2"/>
  <c r="D2342" i="2"/>
  <c r="C2342" i="2"/>
  <c r="B2342" i="2"/>
  <c r="A2342" i="2"/>
  <c r="CD2341" i="2"/>
  <c r="CC2341" i="2"/>
  <c r="CB2341" i="2"/>
  <c r="CA2341" i="2"/>
  <c r="BZ2341" i="2"/>
  <c r="BY2341" i="2"/>
  <c r="AJ2341" i="2"/>
  <c r="AI2341" i="2"/>
  <c r="AH2341" i="2"/>
  <c r="AG2341" i="2"/>
  <c r="AF2341" i="2"/>
  <c r="AE2341" i="2"/>
  <c r="AD2341" i="2"/>
  <c r="AC2341" i="2"/>
  <c r="AB2341" i="2"/>
  <c r="AA2341" i="2"/>
  <c r="Z2341" i="2"/>
  <c r="Y2341" i="2"/>
  <c r="X2341" i="2"/>
  <c r="W2341" i="2"/>
  <c r="V2341" i="2"/>
  <c r="U2341" i="2"/>
  <c r="S2341" i="2"/>
  <c r="R2341" i="2"/>
  <c r="Q2341" i="2"/>
  <c r="P2341" i="2"/>
  <c r="O2341" i="2"/>
  <c r="N2341" i="2"/>
  <c r="M2341" i="2"/>
  <c r="L2341" i="2"/>
  <c r="K2341" i="2"/>
  <c r="J2341" i="2"/>
  <c r="I2341" i="2"/>
  <c r="H2341" i="2"/>
  <c r="G2341" i="2"/>
  <c r="F2341" i="2"/>
  <c r="E2341" i="2"/>
  <c r="D2341" i="2"/>
  <c r="C2341" i="2"/>
  <c r="B2341" i="2"/>
  <c r="A2341" i="2"/>
  <c r="CD2340" i="2"/>
  <c r="CC2340" i="2"/>
  <c r="CB2340" i="2"/>
  <c r="CA2340" i="2"/>
  <c r="BZ2340" i="2"/>
  <c r="BY2340" i="2"/>
  <c r="AJ2340" i="2"/>
  <c r="AI2340" i="2"/>
  <c r="AH2340" i="2"/>
  <c r="AG2340" i="2"/>
  <c r="AF2340" i="2"/>
  <c r="AE2340" i="2"/>
  <c r="AD2340" i="2"/>
  <c r="AC2340" i="2"/>
  <c r="AB2340" i="2"/>
  <c r="AA2340" i="2"/>
  <c r="Z2340" i="2"/>
  <c r="Y2340" i="2"/>
  <c r="X2340" i="2"/>
  <c r="W2340" i="2"/>
  <c r="V2340" i="2"/>
  <c r="U2340" i="2"/>
  <c r="S2340" i="2"/>
  <c r="R2340" i="2"/>
  <c r="Q2340" i="2"/>
  <c r="P2340" i="2"/>
  <c r="O2340" i="2"/>
  <c r="N2340" i="2"/>
  <c r="M2340" i="2"/>
  <c r="L2340" i="2"/>
  <c r="K2340" i="2"/>
  <c r="J2340" i="2"/>
  <c r="I2340" i="2"/>
  <c r="H2340" i="2"/>
  <c r="G2340" i="2"/>
  <c r="F2340" i="2"/>
  <c r="E2340" i="2"/>
  <c r="D2340" i="2"/>
  <c r="C2340" i="2"/>
  <c r="B2340" i="2"/>
  <c r="A2340" i="2"/>
  <c r="CD2339" i="2"/>
  <c r="CC2339" i="2"/>
  <c r="CB2339" i="2"/>
  <c r="CA2339" i="2"/>
  <c r="BZ2339" i="2"/>
  <c r="BY2339" i="2"/>
  <c r="AJ2339" i="2"/>
  <c r="AI2339" i="2"/>
  <c r="AH2339" i="2"/>
  <c r="AG2339" i="2"/>
  <c r="AF2339" i="2"/>
  <c r="AE2339" i="2"/>
  <c r="AD2339" i="2"/>
  <c r="AC2339" i="2"/>
  <c r="AB2339" i="2"/>
  <c r="AA2339" i="2"/>
  <c r="Z2339" i="2"/>
  <c r="Y2339" i="2"/>
  <c r="X2339" i="2"/>
  <c r="W2339" i="2"/>
  <c r="V2339" i="2"/>
  <c r="U2339" i="2"/>
  <c r="S2339" i="2"/>
  <c r="R2339" i="2"/>
  <c r="Q2339" i="2"/>
  <c r="P2339" i="2"/>
  <c r="O2339" i="2"/>
  <c r="N2339" i="2"/>
  <c r="M2339" i="2"/>
  <c r="L2339" i="2"/>
  <c r="K2339" i="2"/>
  <c r="J2339" i="2"/>
  <c r="I2339" i="2"/>
  <c r="H2339" i="2"/>
  <c r="G2339" i="2"/>
  <c r="F2339" i="2"/>
  <c r="E2339" i="2"/>
  <c r="D2339" i="2"/>
  <c r="C2339" i="2"/>
  <c r="B2339" i="2"/>
  <c r="A2339" i="2"/>
  <c r="CD2338" i="2"/>
  <c r="CC2338" i="2"/>
  <c r="CB2338" i="2"/>
  <c r="CA2338" i="2"/>
  <c r="BZ2338" i="2"/>
  <c r="BY2338" i="2"/>
  <c r="AJ2338" i="2"/>
  <c r="AI2338" i="2"/>
  <c r="AH2338" i="2"/>
  <c r="AG2338" i="2"/>
  <c r="AF2338" i="2"/>
  <c r="AE2338" i="2"/>
  <c r="AD2338" i="2"/>
  <c r="AC2338" i="2"/>
  <c r="AB2338" i="2"/>
  <c r="AA2338" i="2"/>
  <c r="Z2338" i="2"/>
  <c r="Y2338" i="2"/>
  <c r="X2338" i="2"/>
  <c r="W2338" i="2"/>
  <c r="V2338" i="2"/>
  <c r="U2338" i="2"/>
  <c r="S2338" i="2"/>
  <c r="R2338" i="2"/>
  <c r="Q2338" i="2"/>
  <c r="P2338" i="2"/>
  <c r="O2338" i="2"/>
  <c r="N2338" i="2"/>
  <c r="M2338" i="2"/>
  <c r="L2338" i="2"/>
  <c r="K2338" i="2"/>
  <c r="J2338" i="2"/>
  <c r="I2338" i="2"/>
  <c r="H2338" i="2"/>
  <c r="G2338" i="2"/>
  <c r="F2338" i="2"/>
  <c r="E2338" i="2"/>
  <c r="D2338" i="2"/>
  <c r="C2338" i="2"/>
  <c r="B2338" i="2"/>
  <c r="A2338" i="2"/>
  <c r="CD2337" i="2"/>
  <c r="CC2337" i="2"/>
  <c r="CB2337" i="2"/>
  <c r="CA2337" i="2"/>
  <c r="BZ2337" i="2"/>
  <c r="BY2337" i="2"/>
  <c r="AJ2337" i="2"/>
  <c r="AI2337" i="2"/>
  <c r="AH2337" i="2"/>
  <c r="AG2337" i="2"/>
  <c r="AF2337" i="2"/>
  <c r="AE2337" i="2"/>
  <c r="AD2337" i="2"/>
  <c r="AC2337" i="2"/>
  <c r="AB2337" i="2"/>
  <c r="AA2337" i="2"/>
  <c r="Z2337" i="2"/>
  <c r="Y2337" i="2"/>
  <c r="X2337" i="2"/>
  <c r="W2337" i="2"/>
  <c r="V2337" i="2"/>
  <c r="U2337" i="2"/>
  <c r="S2337" i="2"/>
  <c r="R2337" i="2"/>
  <c r="Q2337" i="2"/>
  <c r="P2337" i="2"/>
  <c r="O2337" i="2"/>
  <c r="N2337" i="2"/>
  <c r="M2337" i="2"/>
  <c r="L2337" i="2"/>
  <c r="K2337" i="2"/>
  <c r="J2337" i="2"/>
  <c r="I2337" i="2"/>
  <c r="H2337" i="2"/>
  <c r="G2337" i="2"/>
  <c r="F2337" i="2"/>
  <c r="E2337" i="2"/>
  <c r="D2337" i="2"/>
  <c r="C2337" i="2"/>
  <c r="B2337" i="2"/>
  <c r="A2337" i="2"/>
  <c r="CD2336" i="2"/>
  <c r="CC2336" i="2"/>
  <c r="CB2336" i="2"/>
  <c r="CA2336" i="2"/>
  <c r="BZ2336" i="2"/>
  <c r="BY2336" i="2"/>
  <c r="AJ2336" i="2"/>
  <c r="AI2336" i="2"/>
  <c r="AH2336" i="2"/>
  <c r="AG2336" i="2"/>
  <c r="AF2336" i="2"/>
  <c r="AE2336" i="2"/>
  <c r="AD2336" i="2"/>
  <c r="AC2336" i="2"/>
  <c r="AB2336" i="2"/>
  <c r="AA2336" i="2"/>
  <c r="Z2336" i="2"/>
  <c r="Y2336" i="2"/>
  <c r="X2336" i="2"/>
  <c r="W2336" i="2"/>
  <c r="V2336" i="2"/>
  <c r="U2336" i="2"/>
  <c r="S2336" i="2"/>
  <c r="R2336" i="2"/>
  <c r="Q2336" i="2"/>
  <c r="P2336" i="2"/>
  <c r="O2336" i="2"/>
  <c r="N2336" i="2"/>
  <c r="M2336" i="2"/>
  <c r="L2336" i="2"/>
  <c r="K2336" i="2"/>
  <c r="J2336" i="2"/>
  <c r="I2336" i="2"/>
  <c r="H2336" i="2"/>
  <c r="G2336" i="2"/>
  <c r="F2336" i="2"/>
  <c r="E2336" i="2"/>
  <c r="D2336" i="2"/>
  <c r="C2336" i="2"/>
  <c r="B2336" i="2"/>
  <c r="A2336" i="2"/>
  <c r="CD2335" i="2"/>
  <c r="CC2335" i="2"/>
  <c r="CB2335" i="2"/>
  <c r="CA2335" i="2"/>
  <c r="BZ2335" i="2"/>
  <c r="BY2335" i="2"/>
  <c r="AJ2335" i="2"/>
  <c r="AI2335" i="2"/>
  <c r="AH2335" i="2"/>
  <c r="AG2335" i="2"/>
  <c r="AF2335" i="2"/>
  <c r="AE2335" i="2"/>
  <c r="AD2335" i="2"/>
  <c r="AC2335" i="2"/>
  <c r="AB2335" i="2"/>
  <c r="AA2335" i="2"/>
  <c r="Z2335" i="2"/>
  <c r="Y2335" i="2"/>
  <c r="X2335" i="2"/>
  <c r="W2335" i="2"/>
  <c r="V2335" i="2"/>
  <c r="U2335" i="2"/>
  <c r="S2335" i="2"/>
  <c r="R2335" i="2"/>
  <c r="Q2335" i="2"/>
  <c r="P2335" i="2"/>
  <c r="O2335" i="2"/>
  <c r="N2335" i="2"/>
  <c r="M2335" i="2"/>
  <c r="L2335" i="2"/>
  <c r="K2335" i="2"/>
  <c r="J2335" i="2"/>
  <c r="I2335" i="2"/>
  <c r="H2335" i="2"/>
  <c r="G2335" i="2"/>
  <c r="F2335" i="2"/>
  <c r="E2335" i="2"/>
  <c r="D2335" i="2"/>
  <c r="C2335" i="2"/>
  <c r="B2335" i="2"/>
  <c r="A2335" i="2"/>
  <c r="CD2334" i="2"/>
  <c r="CC2334" i="2"/>
  <c r="CB2334" i="2"/>
  <c r="CA2334" i="2"/>
  <c r="BZ2334" i="2"/>
  <c r="BY2334" i="2"/>
  <c r="AJ2334" i="2"/>
  <c r="AI2334" i="2"/>
  <c r="AH2334" i="2"/>
  <c r="AG2334" i="2"/>
  <c r="AF2334" i="2"/>
  <c r="AE2334" i="2"/>
  <c r="AD2334" i="2"/>
  <c r="AC2334" i="2"/>
  <c r="AB2334" i="2"/>
  <c r="AA2334" i="2"/>
  <c r="Z2334" i="2"/>
  <c r="Y2334" i="2"/>
  <c r="X2334" i="2"/>
  <c r="W2334" i="2"/>
  <c r="V2334" i="2"/>
  <c r="U2334" i="2"/>
  <c r="S2334" i="2"/>
  <c r="R2334" i="2"/>
  <c r="Q2334" i="2"/>
  <c r="P2334" i="2"/>
  <c r="O2334" i="2"/>
  <c r="N2334" i="2"/>
  <c r="M2334" i="2"/>
  <c r="L2334" i="2"/>
  <c r="K2334" i="2"/>
  <c r="J2334" i="2"/>
  <c r="I2334" i="2"/>
  <c r="H2334" i="2"/>
  <c r="G2334" i="2"/>
  <c r="F2334" i="2"/>
  <c r="E2334" i="2"/>
  <c r="D2334" i="2"/>
  <c r="C2334" i="2"/>
  <c r="B2334" i="2"/>
  <c r="A2334" i="2"/>
  <c r="CD2333" i="2"/>
  <c r="CC2333" i="2"/>
  <c r="CB2333" i="2"/>
  <c r="CA2333" i="2"/>
  <c r="BZ2333" i="2"/>
  <c r="BY2333" i="2"/>
  <c r="AJ2333" i="2"/>
  <c r="AI2333" i="2"/>
  <c r="AH2333" i="2"/>
  <c r="AG2333" i="2"/>
  <c r="AF2333" i="2"/>
  <c r="AE2333" i="2"/>
  <c r="AD2333" i="2"/>
  <c r="AC2333" i="2"/>
  <c r="AB2333" i="2"/>
  <c r="AA2333" i="2"/>
  <c r="Z2333" i="2"/>
  <c r="Y2333" i="2"/>
  <c r="X2333" i="2"/>
  <c r="W2333" i="2"/>
  <c r="V2333" i="2"/>
  <c r="U2333" i="2"/>
  <c r="S2333" i="2"/>
  <c r="R2333" i="2"/>
  <c r="Q2333" i="2"/>
  <c r="P2333" i="2"/>
  <c r="O2333" i="2"/>
  <c r="N2333" i="2"/>
  <c r="M2333" i="2"/>
  <c r="L2333" i="2"/>
  <c r="K2333" i="2"/>
  <c r="J2333" i="2"/>
  <c r="I2333" i="2"/>
  <c r="H2333" i="2"/>
  <c r="G2333" i="2"/>
  <c r="F2333" i="2"/>
  <c r="E2333" i="2"/>
  <c r="D2333" i="2"/>
  <c r="C2333" i="2"/>
  <c r="B2333" i="2"/>
  <c r="A2333" i="2"/>
  <c r="CD2332" i="2"/>
  <c r="CC2332" i="2"/>
  <c r="CB2332" i="2"/>
  <c r="CA2332" i="2"/>
  <c r="BZ2332" i="2"/>
  <c r="BY2332" i="2"/>
  <c r="AJ2332" i="2"/>
  <c r="AI2332" i="2"/>
  <c r="AH2332" i="2"/>
  <c r="AG2332" i="2"/>
  <c r="AF2332" i="2"/>
  <c r="AE2332" i="2"/>
  <c r="AD2332" i="2"/>
  <c r="AC2332" i="2"/>
  <c r="AB2332" i="2"/>
  <c r="AA2332" i="2"/>
  <c r="Z2332" i="2"/>
  <c r="Y2332" i="2"/>
  <c r="X2332" i="2"/>
  <c r="W2332" i="2"/>
  <c r="V2332" i="2"/>
  <c r="U2332" i="2"/>
  <c r="S2332" i="2"/>
  <c r="R2332" i="2"/>
  <c r="Q2332" i="2"/>
  <c r="P2332" i="2"/>
  <c r="O2332" i="2"/>
  <c r="N2332" i="2"/>
  <c r="M2332" i="2"/>
  <c r="L2332" i="2"/>
  <c r="K2332" i="2"/>
  <c r="J2332" i="2"/>
  <c r="I2332" i="2"/>
  <c r="H2332" i="2"/>
  <c r="G2332" i="2"/>
  <c r="F2332" i="2"/>
  <c r="E2332" i="2"/>
  <c r="D2332" i="2"/>
  <c r="C2332" i="2"/>
  <c r="B2332" i="2"/>
  <c r="A2332" i="2"/>
  <c r="CD2331" i="2"/>
  <c r="CC2331" i="2"/>
  <c r="CB2331" i="2"/>
  <c r="CA2331" i="2"/>
  <c r="BZ2331" i="2"/>
  <c r="BY2331" i="2"/>
  <c r="AJ2331" i="2"/>
  <c r="AI2331" i="2"/>
  <c r="AH2331" i="2"/>
  <c r="AG2331" i="2"/>
  <c r="AF2331" i="2"/>
  <c r="AE2331" i="2"/>
  <c r="AD2331" i="2"/>
  <c r="AC2331" i="2"/>
  <c r="AB2331" i="2"/>
  <c r="AA2331" i="2"/>
  <c r="Z2331" i="2"/>
  <c r="Y2331" i="2"/>
  <c r="X2331" i="2"/>
  <c r="W2331" i="2"/>
  <c r="V2331" i="2"/>
  <c r="U2331" i="2"/>
  <c r="S2331" i="2"/>
  <c r="R2331" i="2"/>
  <c r="Q2331" i="2"/>
  <c r="P2331" i="2"/>
  <c r="O2331" i="2"/>
  <c r="N2331" i="2"/>
  <c r="M2331" i="2"/>
  <c r="L2331" i="2"/>
  <c r="K2331" i="2"/>
  <c r="J2331" i="2"/>
  <c r="I2331" i="2"/>
  <c r="H2331" i="2"/>
  <c r="G2331" i="2"/>
  <c r="F2331" i="2"/>
  <c r="E2331" i="2"/>
  <c r="D2331" i="2"/>
  <c r="C2331" i="2"/>
  <c r="B2331" i="2"/>
  <c r="A2331" i="2"/>
  <c r="CD2330" i="2"/>
  <c r="CC2330" i="2"/>
  <c r="CB2330" i="2"/>
  <c r="CA2330" i="2"/>
  <c r="BZ2330" i="2"/>
  <c r="BY2330" i="2"/>
  <c r="AJ2330" i="2"/>
  <c r="AI2330" i="2"/>
  <c r="AH2330" i="2"/>
  <c r="AG2330" i="2"/>
  <c r="AF2330" i="2"/>
  <c r="AE2330" i="2"/>
  <c r="AD2330" i="2"/>
  <c r="AC2330" i="2"/>
  <c r="AB2330" i="2"/>
  <c r="AA2330" i="2"/>
  <c r="Z2330" i="2"/>
  <c r="Y2330" i="2"/>
  <c r="X2330" i="2"/>
  <c r="W2330" i="2"/>
  <c r="V2330" i="2"/>
  <c r="U2330" i="2"/>
  <c r="S2330" i="2"/>
  <c r="R2330" i="2"/>
  <c r="Q2330" i="2"/>
  <c r="P2330" i="2"/>
  <c r="O2330" i="2"/>
  <c r="N2330" i="2"/>
  <c r="M2330" i="2"/>
  <c r="L2330" i="2"/>
  <c r="K2330" i="2"/>
  <c r="J2330" i="2"/>
  <c r="I2330" i="2"/>
  <c r="H2330" i="2"/>
  <c r="G2330" i="2"/>
  <c r="F2330" i="2"/>
  <c r="E2330" i="2"/>
  <c r="D2330" i="2"/>
  <c r="C2330" i="2"/>
  <c r="B2330" i="2"/>
  <c r="A2330" i="2"/>
  <c r="CD2329" i="2"/>
  <c r="CC2329" i="2"/>
  <c r="CB2329" i="2"/>
  <c r="CA2329" i="2"/>
  <c r="BZ2329" i="2"/>
  <c r="BY2329" i="2"/>
  <c r="AJ2329" i="2"/>
  <c r="AI2329" i="2"/>
  <c r="AH2329" i="2"/>
  <c r="AG2329" i="2"/>
  <c r="AF2329" i="2"/>
  <c r="AE2329" i="2"/>
  <c r="AD2329" i="2"/>
  <c r="AC2329" i="2"/>
  <c r="AB2329" i="2"/>
  <c r="AA2329" i="2"/>
  <c r="Z2329" i="2"/>
  <c r="Y2329" i="2"/>
  <c r="X2329" i="2"/>
  <c r="W2329" i="2"/>
  <c r="V2329" i="2"/>
  <c r="U2329" i="2"/>
  <c r="S2329" i="2"/>
  <c r="R2329" i="2"/>
  <c r="Q2329" i="2"/>
  <c r="P2329" i="2"/>
  <c r="O2329" i="2"/>
  <c r="N2329" i="2"/>
  <c r="M2329" i="2"/>
  <c r="L2329" i="2"/>
  <c r="K2329" i="2"/>
  <c r="J2329" i="2"/>
  <c r="I2329" i="2"/>
  <c r="H2329" i="2"/>
  <c r="G2329" i="2"/>
  <c r="F2329" i="2"/>
  <c r="E2329" i="2"/>
  <c r="D2329" i="2"/>
  <c r="C2329" i="2"/>
  <c r="B2329" i="2"/>
  <c r="A2329" i="2"/>
  <c r="CD2328" i="2"/>
  <c r="CC2328" i="2"/>
  <c r="CB2328" i="2"/>
  <c r="CA2328" i="2"/>
  <c r="BZ2328" i="2"/>
  <c r="BY2328" i="2"/>
  <c r="AJ2328" i="2"/>
  <c r="AI2328" i="2"/>
  <c r="AH2328" i="2"/>
  <c r="AG2328" i="2"/>
  <c r="AF2328" i="2"/>
  <c r="AE2328" i="2"/>
  <c r="AD2328" i="2"/>
  <c r="AC2328" i="2"/>
  <c r="AB2328" i="2"/>
  <c r="AA2328" i="2"/>
  <c r="Z2328" i="2"/>
  <c r="Y2328" i="2"/>
  <c r="X2328" i="2"/>
  <c r="W2328" i="2"/>
  <c r="V2328" i="2"/>
  <c r="U2328" i="2"/>
  <c r="S2328" i="2"/>
  <c r="R2328" i="2"/>
  <c r="Q2328" i="2"/>
  <c r="P2328" i="2"/>
  <c r="O2328" i="2"/>
  <c r="N2328" i="2"/>
  <c r="M2328" i="2"/>
  <c r="L2328" i="2"/>
  <c r="K2328" i="2"/>
  <c r="J2328" i="2"/>
  <c r="I2328" i="2"/>
  <c r="H2328" i="2"/>
  <c r="G2328" i="2"/>
  <c r="F2328" i="2"/>
  <c r="E2328" i="2"/>
  <c r="D2328" i="2"/>
  <c r="C2328" i="2"/>
  <c r="B2328" i="2"/>
  <c r="A2328" i="2"/>
  <c r="CD2327" i="2"/>
  <c r="CC2327" i="2"/>
  <c r="CB2327" i="2"/>
  <c r="CA2327" i="2"/>
  <c r="BZ2327" i="2"/>
  <c r="BY2327" i="2"/>
  <c r="AJ2327" i="2"/>
  <c r="AI2327" i="2"/>
  <c r="AH2327" i="2"/>
  <c r="AG2327" i="2"/>
  <c r="AF2327" i="2"/>
  <c r="AE2327" i="2"/>
  <c r="AD2327" i="2"/>
  <c r="AC2327" i="2"/>
  <c r="AB2327" i="2"/>
  <c r="AA2327" i="2"/>
  <c r="Z2327" i="2"/>
  <c r="Y2327" i="2"/>
  <c r="X2327" i="2"/>
  <c r="W2327" i="2"/>
  <c r="V2327" i="2"/>
  <c r="U2327" i="2"/>
  <c r="S2327" i="2"/>
  <c r="R2327" i="2"/>
  <c r="Q2327" i="2"/>
  <c r="P2327" i="2"/>
  <c r="O2327" i="2"/>
  <c r="N2327" i="2"/>
  <c r="M2327" i="2"/>
  <c r="L2327" i="2"/>
  <c r="K2327" i="2"/>
  <c r="J2327" i="2"/>
  <c r="I2327" i="2"/>
  <c r="H2327" i="2"/>
  <c r="G2327" i="2"/>
  <c r="F2327" i="2"/>
  <c r="E2327" i="2"/>
  <c r="D2327" i="2"/>
  <c r="C2327" i="2"/>
  <c r="B2327" i="2"/>
  <c r="A2327" i="2"/>
  <c r="CD2326" i="2"/>
  <c r="CC2326" i="2"/>
  <c r="CB2326" i="2"/>
  <c r="CA2326" i="2"/>
  <c r="BZ2326" i="2"/>
  <c r="BY2326" i="2"/>
  <c r="AJ2326" i="2"/>
  <c r="AI2326" i="2"/>
  <c r="AH2326" i="2"/>
  <c r="AG2326" i="2"/>
  <c r="AF2326" i="2"/>
  <c r="AE2326" i="2"/>
  <c r="AD2326" i="2"/>
  <c r="AC2326" i="2"/>
  <c r="AB2326" i="2"/>
  <c r="AA2326" i="2"/>
  <c r="Z2326" i="2"/>
  <c r="Y2326" i="2"/>
  <c r="X2326" i="2"/>
  <c r="W2326" i="2"/>
  <c r="V2326" i="2"/>
  <c r="U2326" i="2"/>
  <c r="S2326" i="2"/>
  <c r="R2326" i="2"/>
  <c r="Q2326" i="2"/>
  <c r="P2326" i="2"/>
  <c r="O2326" i="2"/>
  <c r="N2326" i="2"/>
  <c r="M2326" i="2"/>
  <c r="L2326" i="2"/>
  <c r="K2326" i="2"/>
  <c r="J2326" i="2"/>
  <c r="I2326" i="2"/>
  <c r="H2326" i="2"/>
  <c r="G2326" i="2"/>
  <c r="F2326" i="2"/>
  <c r="E2326" i="2"/>
  <c r="D2326" i="2"/>
  <c r="C2326" i="2"/>
  <c r="B2326" i="2"/>
  <c r="A2326" i="2"/>
  <c r="CD2325" i="2"/>
  <c r="CC2325" i="2"/>
  <c r="CB2325" i="2"/>
  <c r="CA2325" i="2"/>
  <c r="BZ2325" i="2"/>
  <c r="BY2325" i="2"/>
  <c r="AJ2325" i="2"/>
  <c r="AI2325" i="2"/>
  <c r="AH2325" i="2"/>
  <c r="AG2325" i="2"/>
  <c r="AF2325" i="2"/>
  <c r="AE2325" i="2"/>
  <c r="AD2325" i="2"/>
  <c r="AC2325" i="2"/>
  <c r="AB2325" i="2"/>
  <c r="AA2325" i="2"/>
  <c r="Z2325" i="2"/>
  <c r="Y2325" i="2"/>
  <c r="X2325" i="2"/>
  <c r="W2325" i="2"/>
  <c r="V2325" i="2"/>
  <c r="U2325" i="2"/>
  <c r="S2325" i="2"/>
  <c r="R2325" i="2"/>
  <c r="Q2325" i="2"/>
  <c r="P2325" i="2"/>
  <c r="O2325" i="2"/>
  <c r="N2325" i="2"/>
  <c r="M2325" i="2"/>
  <c r="L2325" i="2"/>
  <c r="K2325" i="2"/>
  <c r="J2325" i="2"/>
  <c r="I2325" i="2"/>
  <c r="H2325" i="2"/>
  <c r="G2325" i="2"/>
  <c r="F2325" i="2"/>
  <c r="E2325" i="2"/>
  <c r="D2325" i="2"/>
  <c r="C2325" i="2"/>
  <c r="B2325" i="2"/>
  <c r="A2325" i="2"/>
  <c r="CD2324" i="2"/>
  <c r="CC2324" i="2"/>
  <c r="CB2324" i="2"/>
  <c r="CA2324" i="2"/>
  <c r="BZ2324" i="2"/>
  <c r="BY2324" i="2"/>
  <c r="AJ2324" i="2"/>
  <c r="AI2324" i="2"/>
  <c r="AH2324" i="2"/>
  <c r="AG2324" i="2"/>
  <c r="AF2324" i="2"/>
  <c r="AE2324" i="2"/>
  <c r="AD2324" i="2"/>
  <c r="AC2324" i="2"/>
  <c r="AB2324" i="2"/>
  <c r="AA2324" i="2"/>
  <c r="Z2324" i="2"/>
  <c r="Y2324" i="2"/>
  <c r="X2324" i="2"/>
  <c r="W2324" i="2"/>
  <c r="V2324" i="2"/>
  <c r="U2324" i="2"/>
  <c r="S2324" i="2"/>
  <c r="R2324" i="2"/>
  <c r="Q2324" i="2"/>
  <c r="P2324" i="2"/>
  <c r="O2324" i="2"/>
  <c r="N2324" i="2"/>
  <c r="M2324" i="2"/>
  <c r="L2324" i="2"/>
  <c r="K2324" i="2"/>
  <c r="J2324" i="2"/>
  <c r="I2324" i="2"/>
  <c r="H2324" i="2"/>
  <c r="G2324" i="2"/>
  <c r="F2324" i="2"/>
  <c r="E2324" i="2"/>
  <c r="D2324" i="2"/>
  <c r="C2324" i="2"/>
  <c r="B2324" i="2"/>
  <c r="A2324" i="2"/>
  <c r="CD2323" i="2"/>
  <c r="CC2323" i="2"/>
  <c r="CB2323" i="2"/>
  <c r="CA2323" i="2"/>
  <c r="BZ2323" i="2"/>
  <c r="BY2323" i="2"/>
  <c r="AJ2323" i="2"/>
  <c r="AI2323" i="2"/>
  <c r="AH2323" i="2"/>
  <c r="AG2323" i="2"/>
  <c r="AF2323" i="2"/>
  <c r="AE2323" i="2"/>
  <c r="AD2323" i="2"/>
  <c r="AC2323" i="2"/>
  <c r="AB2323" i="2"/>
  <c r="AA2323" i="2"/>
  <c r="Z2323" i="2"/>
  <c r="Y2323" i="2"/>
  <c r="X2323" i="2"/>
  <c r="W2323" i="2"/>
  <c r="V2323" i="2"/>
  <c r="U2323" i="2"/>
  <c r="S2323" i="2"/>
  <c r="R2323" i="2"/>
  <c r="Q2323" i="2"/>
  <c r="P2323" i="2"/>
  <c r="O2323" i="2"/>
  <c r="N2323" i="2"/>
  <c r="M2323" i="2"/>
  <c r="L2323" i="2"/>
  <c r="K2323" i="2"/>
  <c r="J2323" i="2"/>
  <c r="I2323" i="2"/>
  <c r="H2323" i="2"/>
  <c r="G2323" i="2"/>
  <c r="F2323" i="2"/>
  <c r="E2323" i="2"/>
  <c r="D2323" i="2"/>
  <c r="C2323" i="2"/>
  <c r="B2323" i="2"/>
  <c r="A2323" i="2"/>
  <c r="CD2322" i="2"/>
  <c r="CC2322" i="2"/>
  <c r="CB2322" i="2"/>
  <c r="CA2322" i="2"/>
  <c r="BZ2322" i="2"/>
  <c r="BY2322" i="2"/>
  <c r="AJ2322" i="2"/>
  <c r="AI2322" i="2"/>
  <c r="AH2322" i="2"/>
  <c r="AG2322" i="2"/>
  <c r="AF2322" i="2"/>
  <c r="AE2322" i="2"/>
  <c r="AD2322" i="2"/>
  <c r="AC2322" i="2"/>
  <c r="AB2322" i="2"/>
  <c r="AA2322" i="2"/>
  <c r="Z2322" i="2"/>
  <c r="Y2322" i="2"/>
  <c r="X2322" i="2"/>
  <c r="W2322" i="2"/>
  <c r="V2322" i="2"/>
  <c r="U2322" i="2"/>
  <c r="S2322" i="2"/>
  <c r="R2322" i="2"/>
  <c r="Q2322" i="2"/>
  <c r="P2322" i="2"/>
  <c r="O2322" i="2"/>
  <c r="N2322" i="2"/>
  <c r="M2322" i="2"/>
  <c r="L2322" i="2"/>
  <c r="K2322" i="2"/>
  <c r="J2322" i="2"/>
  <c r="I2322" i="2"/>
  <c r="H2322" i="2"/>
  <c r="G2322" i="2"/>
  <c r="F2322" i="2"/>
  <c r="E2322" i="2"/>
  <c r="D2322" i="2"/>
  <c r="C2322" i="2"/>
  <c r="B2322" i="2"/>
  <c r="A2322" i="2"/>
  <c r="CD2321" i="2"/>
  <c r="CC2321" i="2"/>
  <c r="CB2321" i="2"/>
  <c r="CA2321" i="2"/>
  <c r="BZ2321" i="2"/>
  <c r="BY2321" i="2"/>
  <c r="AJ2321" i="2"/>
  <c r="AI2321" i="2"/>
  <c r="AH2321" i="2"/>
  <c r="AG2321" i="2"/>
  <c r="AF2321" i="2"/>
  <c r="AE2321" i="2"/>
  <c r="AD2321" i="2"/>
  <c r="AC2321" i="2"/>
  <c r="AB2321" i="2"/>
  <c r="AA2321" i="2"/>
  <c r="Z2321" i="2"/>
  <c r="Y2321" i="2"/>
  <c r="X2321" i="2"/>
  <c r="W2321" i="2"/>
  <c r="V2321" i="2"/>
  <c r="U2321" i="2"/>
  <c r="S2321" i="2"/>
  <c r="R2321" i="2"/>
  <c r="Q2321" i="2"/>
  <c r="P2321" i="2"/>
  <c r="O2321" i="2"/>
  <c r="N2321" i="2"/>
  <c r="M2321" i="2"/>
  <c r="L2321" i="2"/>
  <c r="K2321" i="2"/>
  <c r="J2321" i="2"/>
  <c r="I2321" i="2"/>
  <c r="H2321" i="2"/>
  <c r="G2321" i="2"/>
  <c r="F2321" i="2"/>
  <c r="E2321" i="2"/>
  <c r="D2321" i="2"/>
  <c r="C2321" i="2"/>
  <c r="B2321" i="2"/>
  <c r="A2321" i="2"/>
  <c r="CD2320" i="2"/>
  <c r="CC2320" i="2"/>
  <c r="CB2320" i="2"/>
  <c r="CA2320" i="2"/>
  <c r="BZ2320" i="2"/>
  <c r="BY2320" i="2"/>
  <c r="AJ2320" i="2"/>
  <c r="AI2320" i="2"/>
  <c r="AH2320" i="2"/>
  <c r="AG2320" i="2"/>
  <c r="AF2320" i="2"/>
  <c r="AE2320" i="2"/>
  <c r="AD2320" i="2"/>
  <c r="AC2320" i="2"/>
  <c r="AB2320" i="2"/>
  <c r="AA2320" i="2"/>
  <c r="Z2320" i="2"/>
  <c r="Y2320" i="2"/>
  <c r="X2320" i="2"/>
  <c r="W2320" i="2"/>
  <c r="V2320" i="2"/>
  <c r="U2320" i="2"/>
  <c r="S2320" i="2"/>
  <c r="R2320" i="2"/>
  <c r="Q2320" i="2"/>
  <c r="P2320" i="2"/>
  <c r="O2320" i="2"/>
  <c r="N2320" i="2"/>
  <c r="M2320" i="2"/>
  <c r="L2320" i="2"/>
  <c r="K2320" i="2"/>
  <c r="J2320" i="2"/>
  <c r="I2320" i="2"/>
  <c r="H2320" i="2"/>
  <c r="G2320" i="2"/>
  <c r="F2320" i="2"/>
  <c r="E2320" i="2"/>
  <c r="D2320" i="2"/>
  <c r="C2320" i="2"/>
  <c r="B2320" i="2"/>
  <c r="A2320" i="2"/>
  <c r="CD2319" i="2"/>
  <c r="CC2319" i="2"/>
  <c r="CB2319" i="2"/>
  <c r="CA2319" i="2"/>
  <c r="BZ2319" i="2"/>
  <c r="BY2319" i="2"/>
  <c r="AJ2319" i="2"/>
  <c r="AI2319" i="2"/>
  <c r="AH2319" i="2"/>
  <c r="AG2319" i="2"/>
  <c r="AF2319" i="2"/>
  <c r="AE2319" i="2"/>
  <c r="AD2319" i="2"/>
  <c r="AC2319" i="2"/>
  <c r="AB2319" i="2"/>
  <c r="AA2319" i="2"/>
  <c r="Z2319" i="2"/>
  <c r="Y2319" i="2"/>
  <c r="X2319" i="2"/>
  <c r="W2319" i="2"/>
  <c r="V2319" i="2"/>
  <c r="U2319" i="2"/>
  <c r="S2319" i="2"/>
  <c r="R2319" i="2"/>
  <c r="Q2319" i="2"/>
  <c r="P2319" i="2"/>
  <c r="O2319" i="2"/>
  <c r="N2319" i="2"/>
  <c r="M2319" i="2"/>
  <c r="L2319" i="2"/>
  <c r="K2319" i="2"/>
  <c r="J2319" i="2"/>
  <c r="I2319" i="2"/>
  <c r="H2319" i="2"/>
  <c r="G2319" i="2"/>
  <c r="F2319" i="2"/>
  <c r="E2319" i="2"/>
  <c r="D2319" i="2"/>
  <c r="C2319" i="2"/>
  <c r="B2319" i="2"/>
  <c r="A2319" i="2"/>
  <c r="CD2318" i="2"/>
  <c r="CC2318" i="2"/>
  <c r="CB2318" i="2"/>
  <c r="CA2318" i="2"/>
  <c r="BZ2318" i="2"/>
  <c r="BY2318" i="2"/>
  <c r="AJ2318" i="2"/>
  <c r="AI2318" i="2"/>
  <c r="AH2318" i="2"/>
  <c r="AG2318" i="2"/>
  <c r="AF2318" i="2"/>
  <c r="AE2318" i="2"/>
  <c r="AD2318" i="2"/>
  <c r="AC2318" i="2"/>
  <c r="AB2318" i="2"/>
  <c r="AA2318" i="2"/>
  <c r="Z2318" i="2"/>
  <c r="Y2318" i="2"/>
  <c r="X2318" i="2"/>
  <c r="W2318" i="2"/>
  <c r="V2318" i="2"/>
  <c r="U2318" i="2"/>
  <c r="S2318" i="2"/>
  <c r="R2318" i="2"/>
  <c r="Q2318" i="2"/>
  <c r="P2318" i="2"/>
  <c r="O2318" i="2"/>
  <c r="N2318" i="2"/>
  <c r="M2318" i="2"/>
  <c r="L2318" i="2"/>
  <c r="K2318" i="2"/>
  <c r="J2318" i="2"/>
  <c r="I2318" i="2"/>
  <c r="H2318" i="2"/>
  <c r="G2318" i="2"/>
  <c r="F2318" i="2"/>
  <c r="E2318" i="2"/>
  <c r="D2318" i="2"/>
  <c r="C2318" i="2"/>
  <c r="B2318" i="2"/>
  <c r="A2318" i="2"/>
  <c r="CD2317" i="2"/>
  <c r="CC2317" i="2"/>
  <c r="CB2317" i="2"/>
  <c r="CA2317" i="2"/>
  <c r="BZ2317" i="2"/>
  <c r="BY2317" i="2"/>
  <c r="AJ2317" i="2"/>
  <c r="AI2317" i="2"/>
  <c r="AH2317" i="2"/>
  <c r="AG2317" i="2"/>
  <c r="AF2317" i="2"/>
  <c r="AE2317" i="2"/>
  <c r="AD2317" i="2"/>
  <c r="AC2317" i="2"/>
  <c r="AB2317" i="2"/>
  <c r="AA2317" i="2"/>
  <c r="Z2317" i="2"/>
  <c r="Y2317" i="2"/>
  <c r="X2317" i="2"/>
  <c r="W2317" i="2"/>
  <c r="V2317" i="2"/>
  <c r="U2317" i="2"/>
  <c r="S2317" i="2"/>
  <c r="R2317" i="2"/>
  <c r="Q2317" i="2"/>
  <c r="P2317" i="2"/>
  <c r="O2317" i="2"/>
  <c r="N2317" i="2"/>
  <c r="M2317" i="2"/>
  <c r="L2317" i="2"/>
  <c r="K2317" i="2"/>
  <c r="J2317" i="2"/>
  <c r="I2317" i="2"/>
  <c r="H2317" i="2"/>
  <c r="G2317" i="2"/>
  <c r="F2317" i="2"/>
  <c r="E2317" i="2"/>
  <c r="D2317" i="2"/>
  <c r="C2317" i="2"/>
  <c r="B2317" i="2"/>
  <c r="A2317" i="2"/>
  <c r="CD2316" i="2"/>
  <c r="CC2316" i="2"/>
  <c r="CB2316" i="2"/>
  <c r="CA2316" i="2"/>
  <c r="BZ2316" i="2"/>
  <c r="BY2316" i="2"/>
  <c r="AJ2316" i="2"/>
  <c r="AI2316" i="2"/>
  <c r="AH2316" i="2"/>
  <c r="AG2316" i="2"/>
  <c r="AF2316" i="2"/>
  <c r="AE2316" i="2"/>
  <c r="AD2316" i="2"/>
  <c r="AC2316" i="2"/>
  <c r="AB2316" i="2"/>
  <c r="AA2316" i="2"/>
  <c r="Z2316" i="2"/>
  <c r="Y2316" i="2"/>
  <c r="X2316" i="2"/>
  <c r="W2316" i="2"/>
  <c r="V2316" i="2"/>
  <c r="U2316" i="2"/>
  <c r="S2316" i="2"/>
  <c r="R2316" i="2"/>
  <c r="Q2316" i="2"/>
  <c r="P2316" i="2"/>
  <c r="O2316" i="2"/>
  <c r="N2316" i="2"/>
  <c r="M2316" i="2"/>
  <c r="L2316" i="2"/>
  <c r="K2316" i="2"/>
  <c r="J2316" i="2"/>
  <c r="I2316" i="2"/>
  <c r="H2316" i="2"/>
  <c r="G2316" i="2"/>
  <c r="F2316" i="2"/>
  <c r="E2316" i="2"/>
  <c r="D2316" i="2"/>
  <c r="C2316" i="2"/>
  <c r="B2316" i="2"/>
  <c r="A2316" i="2"/>
  <c r="CD2315" i="2"/>
  <c r="CC2315" i="2"/>
  <c r="CB2315" i="2"/>
  <c r="CA2315" i="2"/>
  <c r="BZ2315" i="2"/>
  <c r="BY2315" i="2"/>
  <c r="AJ2315" i="2"/>
  <c r="AI2315" i="2"/>
  <c r="AH2315" i="2"/>
  <c r="AG2315" i="2"/>
  <c r="AF2315" i="2"/>
  <c r="AE2315" i="2"/>
  <c r="AD2315" i="2"/>
  <c r="AC2315" i="2"/>
  <c r="AB2315" i="2"/>
  <c r="AA2315" i="2"/>
  <c r="Z2315" i="2"/>
  <c r="Y2315" i="2"/>
  <c r="X2315" i="2"/>
  <c r="W2315" i="2"/>
  <c r="V2315" i="2"/>
  <c r="U2315" i="2"/>
  <c r="S2315" i="2"/>
  <c r="R2315" i="2"/>
  <c r="Q2315" i="2"/>
  <c r="P2315" i="2"/>
  <c r="O2315" i="2"/>
  <c r="N2315" i="2"/>
  <c r="M2315" i="2"/>
  <c r="L2315" i="2"/>
  <c r="K2315" i="2"/>
  <c r="J2315" i="2"/>
  <c r="I2315" i="2"/>
  <c r="H2315" i="2"/>
  <c r="G2315" i="2"/>
  <c r="F2315" i="2"/>
  <c r="E2315" i="2"/>
  <c r="D2315" i="2"/>
  <c r="C2315" i="2"/>
  <c r="B2315" i="2"/>
  <c r="A2315" i="2"/>
  <c r="CD2314" i="2"/>
  <c r="CC2314" i="2"/>
  <c r="CB2314" i="2"/>
  <c r="CA2314" i="2"/>
  <c r="BZ2314" i="2"/>
  <c r="BY2314" i="2"/>
  <c r="AJ2314" i="2"/>
  <c r="AI2314" i="2"/>
  <c r="AH2314" i="2"/>
  <c r="AG2314" i="2"/>
  <c r="AF2314" i="2"/>
  <c r="AE2314" i="2"/>
  <c r="AD2314" i="2"/>
  <c r="AC2314" i="2"/>
  <c r="AB2314" i="2"/>
  <c r="AA2314" i="2"/>
  <c r="Z2314" i="2"/>
  <c r="Y2314" i="2"/>
  <c r="X2314" i="2"/>
  <c r="W2314" i="2"/>
  <c r="V2314" i="2"/>
  <c r="U2314" i="2"/>
  <c r="S2314" i="2"/>
  <c r="R2314" i="2"/>
  <c r="Q2314" i="2"/>
  <c r="P2314" i="2"/>
  <c r="O2314" i="2"/>
  <c r="N2314" i="2"/>
  <c r="M2314" i="2"/>
  <c r="L2314" i="2"/>
  <c r="K2314" i="2"/>
  <c r="J2314" i="2"/>
  <c r="I2314" i="2"/>
  <c r="H2314" i="2"/>
  <c r="G2314" i="2"/>
  <c r="F2314" i="2"/>
  <c r="E2314" i="2"/>
  <c r="D2314" i="2"/>
  <c r="C2314" i="2"/>
  <c r="B2314" i="2"/>
  <c r="A2314" i="2"/>
  <c r="CD2313" i="2"/>
  <c r="CC2313" i="2"/>
  <c r="CB2313" i="2"/>
  <c r="CA2313" i="2"/>
  <c r="BZ2313" i="2"/>
  <c r="BY2313" i="2"/>
  <c r="AJ2313" i="2"/>
  <c r="AI2313" i="2"/>
  <c r="AH2313" i="2"/>
  <c r="AG2313" i="2"/>
  <c r="AF2313" i="2"/>
  <c r="AE2313" i="2"/>
  <c r="AD2313" i="2"/>
  <c r="AC2313" i="2"/>
  <c r="AB2313" i="2"/>
  <c r="AA2313" i="2"/>
  <c r="Z2313" i="2"/>
  <c r="Y2313" i="2"/>
  <c r="X2313" i="2"/>
  <c r="W2313" i="2"/>
  <c r="V2313" i="2"/>
  <c r="U2313" i="2"/>
  <c r="S2313" i="2"/>
  <c r="R2313" i="2"/>
  <c r="Q2313" i="2"/>
  <c r="P2313" i="2"/>
  <c r="O2313" i="2"/>
  <c r="N2313" i="2"/>
  <c r="M2313" i="2"/>
  <c r="L2313" i="2"/>
  <c r="K2313" i="2"/>
  <c r="J2313" i="2"/>
  <c r="I2313" i="2"/>
  <c r="H2313" i="2"/>
  <c r="G2313" i="2"/>
  <c r="F2313" i="2"/>
  <c r="E2313" i="2"/>
  <c r="D2313" i="2"/>
  <c r="C2313" i="2"/>
  <c r="B2313" i="2"/>
  <c r="A2313" i="2"/>
  <c r="CD2312" i="2"/>
  <c r="CC2312" i="2"/>
  <c r="CB2312" i="2"/>
  <c r="CA2312" i="2"/>
  <c r="BZ2312" i="2"/>
  <c r="BY2312" i="2"/>
  <c r="AJ2312" i="2"/>
  <c r="AI2312" i="2"/>
  <c r="AH2312" i="2"/>
  <c r="AG2312" i="2"/>
  <c r="AF2312" i="2"/>
  <c r="AE2312" i="2"/>
  <c r="AD2312" i="2"/>
  <c r="AC2312" i="2"/>
  <c r="AB2312" i="2"/>
  <c r="AA2312" i="2"/>
  <c r="Z2312" i="2"/>
  <c r="Y2312" i="2"/>
  <c r="X2312" i="2"/>
  <c r="W2312" i="2"/>
  <c r="V2312" i="2"/>
  <c r="U2312" i="2"/>
  <c r="S2312" i="2"/>
  <c r="R2312" i="2"/>
  <c r="Q2312" i="2"/>
  <c r="P2312" i="2"/>
  <c r="O2312" i="2"/>
  <c r="N2312" i="2"/>
  <c r="M2312" i="2"/>
  <c r="L2312" i="2"/>
  <c r="K2312" i="2"/>
  <c r="J2312" i="2"/>
  <c r="I2312" i="2"/>
  <c r="H2312" i="2"/>
  <c r="G2312" i="2"/>
  <c r="F2312" i="2"/>
  <c r="E2312" i="2"/>
  <c r="D2312" i="2"/>
  <c r="C2312" i="2"/>
  <c r="B2312" i="2"/>
  <c r="A2312" i="2"/>
  <c r="CD2311" i="2"/>
  <c r="CC2311" i="2"/>
  <c r="CB2311" i="2"/>
  <c r="CA2311" i="2"/>
  <c r="BZ2311" i="2"/>
  <c r="BY2311" i="2"/>
  <c r="AJ2311" i="2"/>
  <c r="AI2311" i="2"/>
  <c r="AH2311" i="2"/>
  <c r="AG2311" i="2"/>
  <c r="AF2311" i="2"/>
  <c r="AE2311" i="2"/>
  <c r="AD2311" i="2"/>
  <c r="AC2311" i="2"/>
  <c r="AB2311" i="2"/>
  <c r="AA2311" i="2"/>
  <c r="Z2311" i="2"/>
  <c r="Y2311" i="2"/>
  <c r="X2311" i="2"/>
  <c r="W2311" i="2"/>
  <c r="V2311" i="2"/>
  <c r="U2311" i="2"/>
  <c r="S2311" i="2"/>
  <c r="R2311" i="2"/>
  <c r="Q2311" i="2"/>
  <c r="P2311" i="2"/>
  <c r="O2311" i="2"/>
  <c r="N2311" i="2"/>
  <c r="M2311" i="2"/>
  <c r="L2311" i="2"/>
  <c r="K2311" i="2"/>
  <c r="J2311" i="2"/>
  <c r="I2311" i="2"/>
  <c r="H2311" i="2"/>
  <c r="G2311" i="2"/>
  <c r="F2311" i="2"/>
  <c r="E2311" i="2"/>
  <c r="D2311" i="2"/>
  <c r="C2311" i="2"/>
  <c r="B2311" i="2"/>
  <c r="A2311" i="2"/>
  <c r="CD2310" i="2"/>
  <c r="CC2310" i="2"/>
  <c r="CB2310" i="2"/>
  <c r="CA2310" i="2"/>
  <c r="BZ2310" i="2"/>
  <c r="BY2310" i="2"/>
  <c r="AJ2310" i="2"/>
  <c r="AI2310" i="2"/>
  <c r="AH2310" i="2"/>
  <c r="AG2310" i="2"/>
  <c r="AF2310" i="2"/>
  <c r="AE2310" i="2"/>
  <c r="AD2310" i="2"/>
  <c r="AC2310" i="2"/>
  <c r="AB2310" i="2"/>
  <c r="AA2310" i="2"/>
  <c r="Z2310" i="2"/>
  <c r="Y2310" i="2"/>
  <c r="X2310" i="2"/>
  <c r="W2310" i="2"/>
  <c r="V2310" i="2"/>
  <c r="U2310" i="2"/>
  <c r="S2310" i="2"/>
  <c r="R2310" i="2"/>
  <c r="Q2310" i="2"/>
  <c r="P2310" i="2"/>
  <c r="O2310" i="2"/>
  <c r="N2310" i="2"/>
  <c r="M2310" i="2"/>
  <c r="L2310" i="2"/>
  <c r="K2310" i="2"/>
  <c r="J2310" i="2"/>
  <c r="I2310" i="2"/>
  <c r="H2310" i="2"/>
  <c r="G2310" i="2"/>
  <c r="F2310" i="2"/>
  <c r="E2310" i="2"/>
  <c r="D2310" i="2"/>
  <c r="C2310" i="2"/>
  <c r="B2310" i="2"/>
  <c r="A2310" i="2"/>
  <c r="CD2309" i="2"/>
  <c r="CC2309" i="2"/>
  <c r="CB2309" i="2"/>
  <c r="CA2309" i="2"/>
  <c r="BZ2309" i="2"/>
  <c r="BY2309" i="2"/>
  <c r="AJ2309" i="2"/>
  <c r="AI2309" i="2"/>
  <c r="AH2309" i="2"/>
  <c r="AG2309" i="2"/>
  <c r="AF2309" i="2"/>
  <c r="AE2309" i="2"/>
  <c r="AD2309" i="2"/>
  <c r="AC2309" i="2"/>
  <c r="AB2309" i="2"/>
  <c r="AA2309" i="2"/>
  <c r="Z2309" i="2"/>
  <c r="Y2309" i="2"/>
  <c r="X2309" i="2"/>
  <c r="W2309" i="2"/>
  <c r="V2309" i="2"/>
  <c r="U2309" i="2"/>
  <c r="S2309" i="2"/>
  <c r="R2309" i="2"/>
  <c r="Q2309" i="2"/>
  <c r="P2309" i="2"/>
  <c r="O2309" i="2"/>
  <c r="N2309" i="2"/>
  <c r="M2309" i="2"/>
  <c r="L2309" i="2"/>
  <c r="K2309" i="2"/>
  <c r="J2309" i="2"/>
  <c r="I2309" i="2"/>
  <c r="H2309" i="2"/>
  <c r="G2309" i="2"/>
  <c r="F2309" i="2"/>
  <c r="E2309" i="2"/>
  <c r="D2309" i="2"/>
  <c r="C2309" i="2"/>
  <c r="B2309" i="2"/>
  <c r="A2309" i="2"/>
  <c r="CD2308" i="2"/>
  <c r="CC2308" i="2"/>
  <c r="CB2308" i="2"/>
  <c r="CA2308" i="2"/>
  <c r="BZ2308" i="2"/>
  <c r="BY2308" i="2"/>
  <c r="AJ2308" i="2"/>
  <c r="AI2308" i="2"/>
  <c r="AH2308" i="2"/>
  <c r="AG2308" i="2"/>
  <c r="AF2308" i="2"/>
  <c r="AE2308" i="2"/>
  <c r="AD2308" i="2"/>
  <c r="AC2308" i="2"/>
  <c r="AB2308" i="2"/>
  <c r="AA2308" i="2"/>
  <c r="Z2308" i="2"/>
  <c r="Y2308" i="2"/>
  <c r="X2308" i="2"/>
  <c r="W2308" i="2"/>
  <c r="V2308" i="2"/>
  <c r="U2308" i="2"/>
  <c r="S2308" i="2"/>
  <c r="R2308" i="2"/>
  <c r="Q2308" i="2"/>
  <c r="P2308" i="2"/>
  <c r="O2308" i="2"/>
  <c r="N2308" i="2"/>
  <c r="M2308" i="2"/>
  <c r="L2308" i="2"/>
  <c r="K2308" i="2"/>
  <c r="J2308" i="2"/>
  <c r="I2308" i="2"/>
  <c r="H2308" i="2"/>
  <c r="G2308" i="2"/>
  <c r="F2308" i="2"/>
  <c r="E2308" i="2"/>
  <c r="D2308" i="2"/>
  <c r="C2308" i="2"/>
  <c r="B2308" i="2"/>
  <c r="A2308" i="2"/>
  <c r="CD2307" i="2"/>
  <c r="CC2307" i="2"/>
  <c r="CB2307" i="2"/>
  <c r="CA2307" i="2"/>
  <c r="BZ2307" i="2"/>
  <c r="BY2307" i="2"/>
  <c r="AJ2307" i="2"/>
  <c r="AI2307" i="2"/>
  <c r="AH2307" i="2"/>
  <c r="AG2307" i="2"/>
  <c r="AF2307" i="2"/>
  <c r="AE2307" i="2"/>
  <c r="AD2307" i="2"/>
  <c r="AC2307" i="2"/>
  <c r="AB2307" i="2"/>
  <c r="AA2307" i="2"/>
  <c r="Z2307" i="2"/>
  <c r="Y2307" i="2"/>
  <c r="X2307" i="2"/>
  <c r="W2307" i="2"/>
  <c r="V2307" i="2"/>
  <c r="U2307" i="2"/>
  <c r="S2307" i="2"/>
  <c r="R2307" i="2"/>
  <c r="Q2307" i="2"/>
  <c r="P2307" i="2"/>
  <c r="O2307" i="2"/>
  <c r="N2307" i="2"/>
  <c r="M2307" i="2"/>
  <c r="L2307" i="2"/>
  <c r="K2307" i="2"/>
  <c r="J2307" i="2"/>
  <c r="I2307" i="2"/>
  <c r="H2307" i="2"/>
  <c r="G2307" i="2"/>
  <c r="F2307" i="2"/>
  <c r="E2307" i="2"/>
  <c r="D2307" i="2"/>
  <c r="C2307" i="2"/>
  <c r="B2307" i="2"/>
  <c r="A2307" i="2"/>
  <c r="CD2306" i="2"/>
  <c r="CC2306" i="2"/>
  <c r="CB2306" i="2"/>
  <c r="CA2306" i="2"/>
  <c r="BZ2306" i="2"/>
  <c r="BY2306" i="2"/>
  <c r="AJ2306" i="2"/>
  <c r="AI2306" i="2"/>
  <c r="AH2306" i="2"/>
  <c r="AG2306" i="2"/>
  <c r="AF2306" i="2"/>
  <c r="AE2306" i="2"/>
  <c r="AD2306" i="2"/>
  <c r="AC2306" i="2"/>
  <c r="AB2306" i="2"/>
  <c r="AA2306" i="2"/>
  <c r="Z2306" i="2"/>
  <c r="Y2306" i="2"/>
  <c r="X2306" i="2"/>
  <c r="W2306" i="2"/>
  <c r="V2306" i="2"/>
  <c r="U2306" i="2"/>
  <c r="S2306" i="2"/>
  <c r="R2306" i="2"/>
  <c r="Q2306" i="2"/>
  <c r="P2306" i="2"/>
  <c r="O2306" i="2"/>
  <c r="N2306" i="2"/>
  <c r="M2306" i="2"/>
  <c r="L2306" i="2"/>
  <c r="K2306" i="2"/>
  <c r="J2306" i="2"/>
  <c r="I2306" i="2"/>
  <c r="H2306" i="2"/>
  <c r="G2306" i="2"/>
  <c r="F2306" i="2"/>
  <c r="E2306" i="2"/>
  <c r="D2306" i="2"/>
  <c r="C2306" i="2"/>
  <c r="B2306" i="2"/>
  <c r="A2306" i="2"/>
  <c r="CD2305" i="2"/>
  <c r="CC2305" i="2"/>
  <c r="CB2305" i="2"/>
  <c r="CA2305" i="2"/>
  <c r="BZ2305" i="2"/>
  <c r="BY2305" i="2"/>
  <c r="AJ2305" i="2"/>
  <c r="AI2305" i="2"/>
  <c r="AH2305" i="2"/>
  <c r="AG2305" i="2"/>
  <c r="AF2305" i="2"/>
  <c r="AE2305" i="2"/>
  <c r="AD2305" i="2"/>
  <c r="AC2305" i="2"/>
  <c r="AB2305" i="2"/>
  <c r="AA2305" i="2"/>
  <c r="Z2305" i="2"/>
  <c r="Y2305" i="2"/>
  <c r="X2305" i="2"/>
  <c r="W2305" i="2"/>
  <c r="V2305" i="2"/>
  <c r="U2305" i="2"/>
  <c r="S2305" i="2"/>
  <c r="R2305" i="2"/>
  <c r="Q2305" i="2"/>
  <c r="P2305" i="2"/>
  <c r="O2305" i="2"/>
  <c r="N2305" i="2"/>
  <c r="M2305" i="2"/>
  <c r="L2305" i="2"/>
  <c r="K2305" i="2"/>
  <c r="J2305" i="2"/>
  <c r="I2305" i="2"/>
  <c r="H2305" i="2"/>
  <c r="G2305" i="2"/>
  <c r="F2305" i="2"/>
  <c r="E2305" i="2"/>
  <c r="D2305" i="2"/>
  <c r="C2305" i="2"/>
  <c r="B2305" i="2"/>
  <c r="A2305" i="2"/>
  <c r="CD2304" i="2"/>
  <c r="CC2304" i="2"/>
  <c r="CB2304" i="2"/>
  <c r="CA2304" i="2"/>
  <c r="BZ2304" i="2"/>
  <c r="BY2304" i="2"/>
  <c r="AJ2304" i="2"/>
  <c r="AI2304" i="2"/>
  <c r="AH2304" i="2"/>
  <c r="AG2304" i="2"/>
  <c r="AF2304" i="2"/>
  <c r="AE2304" i="2"/>
  <c r="AD2304" i="2"/>
  <c r="AC2304" i="2"/>
  <c r="AB2304" i="2"/>
  <c r="AA2304" i="2"/>
  <c r="Z2304" i="2"/>
  <c r="Y2304" i="2"/>
  <c r="X2304" i="2"/>
  <c r="W2304" i="2"/>
  <c r="V2304" i="2"/>
  <c r="U2304" i="2"/>
  <c r="S2304" i="2"/>
  <c r="R2304" i="2"/>
  <c r="Q2304" i="2"/>
  <c r="P2304" i="2"/>
  <c r="O2304" i="2"/>
  <c r="N2304" i="2"/>
  <c r="M2304" i="2"/>
  <c r="L2304" i="2"/>
  <c r="K2304" i="2"/>
  <c r="J2304" i="2"/>
  <c r="I2304" i="2"/>
  <c r="H2304" i="2"/>
  <c r="G2304" i="2"/>
  <c r="F2304" i="2"/>
  <c r="E2304" i="2"/>
  <c r="D2304" i="2"/>
  <c r="C2304" i="2"/>
  <c r="B2304" i="2"/>
  <c r="A2304" i="2"/>
  <c r="CD2303" i="2"/>
  <c r="CC2303" i="2"/>
  <c r="CB2303" i="2"/>
  <c r="CA2303" i="2"/>
  <c r="BZ2303" i="2"/>
  <c r="BY2303" i="2"/>
  <c r="AJ2303" i="2"/>
  <c r="AI2303" i="2"/>
  <c r="AH2303" i="2"/>
  <c r="AG2303" i="2"/>
  <c r="AF2303" i="2"/>
  <c r="AE2303" i="2"/>
  <c r="AD2303" i="2"/>
  <c r="AC2303" i="2"/>
  <c r="AB2303" i="2"/>
  <c r="AA2303" i="2"/>
  <c r="Z2303" i="2"/>
  <c r="Y2303" i="2"/>
  <c r="X2303" i="2"/>
  <c r="W2303" i="2"/>
  <c r="V2303" i="2"/>
  <c r="U2303" i="2"/>
  <c r="S2303" i="2"/>
  <c r="R2303" i="2"/>
  <c r="Q2303" i="2"/>
  <c r="P2303" i="2"/>
  <c r="O2303" i="2"/>
  <c r="N2303" i="2"/>
  <c r="M2303" i="2"/>
  <c r="L2303" i="2"/>
  <c r="K2303" i="2"/>
  <c r="J2303" i="2"/>
  <c r="I2303" i="2"/>
  <c r="H2303" i="2"/>
  <c r="G2303" i="2"/>
  <c r="F2303" i="2"/>
  <c r="E2303" i="2"/>
  <c r="D2303" i="2"/>
  <c r="C2303" i="2"/>
  <c r="B2303" i="2"/>
  <c r="A2303" i="2"/>
  <c r="CD2302" i="2"/>
  <c r="CC2302" i="2"/>
  <c r="CB2302" i="2"/>
  <c r="CA2302" i="2"/>
  <c r="BZ2302" i="2"/>
  <c r="BY2302" i="2"/>
  <c r="AJ2302" i="2"/>
  <c r="AI2302" i="2"/>
  <c r="AH2302" i="2"/>
  <c r="AG2302" i="2"/>
  <c r="AF2302" i="2"/>
  <c r="AE2302" i="2"/>
  <c r="AD2302" i="2"/>
  <c r="AC2302" i="2"/>
  <c r="AB2302" i="2"/>
  <c r="AA2302" i="2"/>
  <c r="Z2302" i="2"/>
  <c r="Y2302" i="2"/>
  <c r="X2302" i="2"/>
  <c r="W2302" i="2"/>
  <c r="V2302" i="2"/>
  <c r="U2302" i="2"/>
  <c r="S2302" i="2"/>
  <c r="R2302" i="2"/>
  <c r="Q2302" i="2"/>
  <c r="P2302" i="2"/>
  <c r="O2302" i="2"/>
  <c r="N2302" i="2"/>
  <c r="M2302" i="2"/>
  <c r="L2302" i="2"/>
  <c r="K2302" i="2"/>
  <c r="J2302" i="2"/>
  <c r="I2302" i="2"/>
  <c r="H2302" i="2"/>
  <c r="G2302" i="2"/>
  <c r="F2302" i="2"/>
  <c r="E2302" i="2"/>
  <c r="D2302" i="2"/>
  <c r="C2302" i="2"/>
  <c r="B2302" i="2"/>
  <c r="A2302" i="2"/>
  <c r="CD2301" i="2"/>
  <c r="CC2301" i="2"/>
  <c r="CB2301" i="2"/>
  <c r="CA2301" i="2"/>
  <c r="BZ2301" i="2"/>
  <c r="BY2301" i="2"/>
  <c r="AJ2301" i="2"/>
  <c r="AI2301" i="2"/>
  <c r="AH2301" i="2"/>
  <c r="AG2301" i="2"/>
  <c r="AF2301" i="2"/>
  <c r="AE2301" i="2"/>
  <c r="AD2301" i="2"/>
  <c r="AC2301" i="2"/>
  <c r="AB2301" i="2"/>
  <c r="AA2301" i="2"/>
  <c r="Z2301" i="2"/>
  <c r="Y2301" i="2"/>
  <c r="X2301" i="2"/>
  <c r="W2301" i="2"/>
  <c r="V2301" i="2"/>
  <c r="U2301" i="2"/>
  <c r="S2301" i="2"/>
  <c r="R2301" i="2"/>
  <c r="Q2301" i="2"/>
  <c r="P2301" i="2"/>
  <c r="O2301" i="2"/>
  <c r="N2301" i="2"/>
  <c r="M2301" i="2"/>
  <c r="L2301" i="2"/>
  <c r="K2301" i="2"/>
  <c r="J2301" i="2"/>
  <c r="I2301" i="2"/>
  <c r="H2301" i="2"/>
  <c r="G2301" i="2"/>
  <c r="F2301" i="2"/>
  <c r="E2301" i="2"/>
  <c r="D2301" i="2"/>
  <c r="C2301" i="2"/>
  <c r="B2301" i="2"/>
  <c r="A2301" i="2"/>
  <c r="CD2300" i="2"/>
  <c r="CC2300" i="2"/>
  <c r="CB2300" i="2"/>
  <c r="CA2300" i="2"/>
  <c r="BZ2300" i="2"/>
  <c r="BY2300" i="2"/>
  <c r="AJ2300" i="2"/>
  <c r="AI2300" i="2"/>
  <c r="AH2300" i="2"/>
  <c r="AG2300" i="2"/>
  <c r="AF2300" i="2"/>
  <c r="AE2300" i="2"/>
  <c r="AD2300" i="2"/>
  <c r="AC2300" i="2"/>
  <c r="AB2300" i="2"/>
  <c r="AA2300" i="2"/>
  <c r="Z2300" i="2"/>
  <c r="Y2300" i="2"/>
  <c r="X2300" i="2"/>
  <c r="W2300" i="2"/>
  <c r="V2300" i="2"/>
  <c r="U2300" i="2"/>
  <c r="S2300" i="2"/>
  <c r="R2300" i="2"/>
  <c r="Q2300" i="2"/>
  <c r="P2300" i="2"/>
  <c r="O2300" i="2"/>
  <c r="N2300" i="2"/>
  <c r="M2300" i="2"/>
  <c r="L2300" i="2"/>
  <c r="K2300" i="2"/>
  <c r="J2300" i="2"/>
  <c r="I2300" i="2"/>
  <c r="H2300" i="2"/>
  <c r="G2300" i="2"/>
  <c r="F2300" i="2"/>
  <c r="E2300" i="2"/>
  <c r="D2300" i="2"/>
  <c r="C2300" i="2"/>
  <c r="B2300" i="2"/>
  <c r="A2300" i="2"/>
  <c r="CD2299" i="2"/>
  <c r="CC2299" i="2"/>
  <c r="CB2299" i="2"/>
  <c r="CA2299" i="2"/>
  <c r="BZ2299" i="2"/>
  <c r="BY2299" i="2"/>
  <c r="AJ2299" i="2"/>
  <c r="AI2299" i="2"/>
  <c r="AH2299" i="2"/>
  <c r="AG2299" i="2"/>
  <c r="AF2299" i="2"/>
  <c r="AE2299" i="2"/>
  <c r="AD2299" i="2"/>
  <c r="AC2299" i="2"/>
  <c r="AB2299" i="2"/>
  <c r="AA2299" i="2"/>
  <c r="Z2299" i="2"/>
  <c r="Y2299" i="2"/>
  <c r="X2299" i="2"/>
  <c r="W2299" i="2"/>
  <c r="V2299" i="2"/>
  <c r="U2299" i="2"/>
  <c r="S2299" i="2"/>
  <c r="R2299" i="2"/>
  <c r="Q2299" i="2"/>
  <c r="P2299" i="2"/>
  <c r="O2299" i="2"/>
  <c r="N2299" i="2"/>
  <c r="M2299" i="2"/>
  <c r="L2299" i="2"/>
  <c r="K2299" i="2"/>
  <c r="J2299" i="2"/>
  <c r="I2299" i="2"/>
  <c r="H2299" i="2"/>
  <c r="G2299" i="2"/>
  <c r="F2299" i="2"/>
  <c r="E2299" i="2"/>
  <c r="D2299" i="2"/>
  <c r="C2299" i="2"/>
  <c r="B2299" i="2"/>
  <c r="A2299" i="2"/>
  <c r="CD2298" i="2"/>
  <c r="CC2298" i="2"/>
  <c r="CB2298" i="2"/>
  <c r="CA2298" i="2"/>
  <c r="BZ2298" i="2"/>
  <c r="BY2298" i="2"/>
  <c r="AJ2298" i="2"/>
  <c r="AI2298" i="2"/>
  <c r="AH2298" i="2"/>
  <c r="AG2298" i="2"/>
  <c r="AF2298" i="2"/>
  <c r="AE2298" i="2"/>
  <c r="AD2298" i="2"/>
  <c r="AC2298" i="2"/>
  <c r="AB2298" i="2"/>
  <c r="AA2298" i="2"/>
  <c r="Z2298" i="2"/>
  <c r="Y2298" i="2"/>
  <c r="X2298" i="2"/>
  <c r="W2298" i="2"/>
  <c r="V2298" i="2"/>
  <c r="U2298" i="2"/>
  <c r="S2298" i="2"/>
  <c r="R2298" i="2"/>
  <c r="Q2298" i="2"/>
  <c r="P2298" i="2"/>
  <c r="O2298" i="2"/>
  <c r="N2298" i="2"/>
  <c r="M2298" i="2"/>
  <c r="L2298" i="2"/>
  <c r="K2298" i="2"/>
  <c r="J2298" i="2"/>
  <c r="I2298" i="2"/>
  <c r="H2298" i="2"/>
  <c r="G2298" i="2"/>
  <c r="F2298" i="2"/>
  <c r="E2298" i="2"/>
  <c r="D2298" i="2"/>
  <c r="C2298" i="2"/>
  <c r="B2298" i="2"/>
  <c r="A2298" i="2"/>
  <c r="CD2297" i="2"/>
  <c r="CC2297" i="2"/>
  <c r="CB2297" i="2"/>
  <c r="CA2297" i="2"/>
  <c r="BZ2297" i="2"/>
  <c r="BY2297" i="2"/>
  <c r="AJ2297" i="2"/>
  <c r="AI2297" i="2"/>
  <c r="AH2297" i="2"/>
  <c r="AG2297" i="2"/>
  <c r="AF2297" i="2"/>
  <c r="AE2297" i="2"/>
  <c r="AD2297" i="2"/>
  <c r="AC2297" i="2"/>
  <c r="AB2297" i="2"/>
  <c r="AA2297" i="2"/>
  <c r="Z2297" i="2"/>
  <c r="Y2297" i="2"/>
  <c r="X2297" i="2"/>
  <c r="W2297" i="2"/>
  <c r="V2297" i="2"/>
  <c r="U2297" i="2"/>
  <c r="S2297" i="2"/>
  <c r="R2297" i="2"/>
  <c r="Q2297" i="2"/>
  <c r="P2297" i="2"/>
  <c r="O2297" i="2"/>
  <c r="N2297" i="2"/>
  <c r="M2297" i="2"/>
  <c r="L2297" i="2"/>
  <c r="K2297" i="2"/>
  <c r="J2297" i="2"/>
  <c r="I2297" i="2"/>
  <c r="H2297" i="2"/>
  <c r="G2297" i="2"/>
  <c r="F2297" i="2"/>
  <c r="E2297" i="2"/>
  <c r="D2297" i="2"/>
  <c r="C2297" i="2"/>
  <c r="B2297" i="2"/>
  <c r="A2297" i="2"/>
  <c r="CD2296" i="2"/>
  <c r="CC2296" i="2"/>
  <c r="CB2296" i="2"/>
  <c r="CA2296" i="2"/>
  <c r="BZ2296" i="2"/>
  <c r="BY2296" i="2"/>
  <c r="AJ2296" i="2"/>
  <c r="AI2296" i="2"/>
  <c r="AH2296" i="2"/>
  <c r="AG2296" i="2"/>
  <c r="AF2296" i="2"/>
  <c r="AE2296" i="2"/>
  <c r="AD2296" i="2"/>
  <c r="AC2296" i="2"/>
  <c r="AB2296" i="2"/>
  <c r="AA2296" i="2"/>
  <c r="Z2296" i="2"/>
  <c r="Y2296" i="2"/>
  <c r="X2296" i="2"/>
  <c r="W2296" i="2"/>
  <c r="V2296" i="2"/>
  <c r="U2296" i="2"/>
  <c r="S2296" i="2"/>
  <c r="R2296" i="2"/>
  <c r="Q2296" i="2"/>
  <c r="P2296" i="2"/>
  <c r="O2296" i="2"/>
  <c r="N2296" i="2"/>
  <c r="M2296" i="2"/>
  <c r="L2296" i="2"/>
  <c r="K2296" i="2"/>
  <c r="J2296" i="2"/>
  <c r="I2296" i="2"/>
  <c r="H2296" i="2"/>
  <c r="G2296" i="2"/>
  <c r="F2296" i="2"/>
  <c r="E2296" i="2"/>
  <c r="D2296" i="2"/>
  <c r="C2296" i="2"/>
  <c r="B2296" i="2"/>
  <c r="A2296" i="2"/>
  <c r="CD2295" i="2"/>
  <c r="CC2295" i="2"/>
  <c r="CB2295" i="2"/>
  <c r="CA2295" i="2"/>
  <c r="BZ2295" i="2"/>
  <c r="BY2295" i="2"/>
  <c r="AJ2295" i="2"/>
  <c r="AI2295" i="2"/>
  <c r="AH2295" i="2"/>
  <c r="AG2295" i="2"/>
  <c r="AF2295" i="2"/>
  <c r="AE2295" i="2"/>
  <c r="AD2295" i="2"/>
  <c r="AC2295" i="2"/>
  <c r="AB2295" i="2"/>
  <c r="AA2295" i="2"/>
  <c r="Z2295" i="2"/>
  <c r="Y2295" i="2"/>
  <c r="X2295" i="2"/>
  <c r="W2295" i="2"/>
  <c r="V2295" i="2"/>
  <c r="U2295" i="2"/>
  <c r="S2295" i="2"/>
  <c r="R2295" i="2"/>
  <c r="Q2295" i="2"/>
  <c r="P2295" i="2"/>
  <c r="O2295" i="2"/>
  <c r="N2295" i="2"/>
  <c r="M2295" i="2"/>
  <c r="L2295" i="2"/>
  <c r="K2295" i="2"/>
  <c r="J2295" i="2"/>
  <c r="I2295" i="2"/>
  <c r="H2295" i="2"/>
  <c r="G2295" i="2"/>
  <c r="F2295" i="2"/>
  <c r="E2295" i="2"/>
  <c r="D2295" i="2"/>
  <c r="C2295" i="2"/>
  <c r="B2295" i="2"/>
  <c r="A2295" i="2"/>
  <c r="CD2294" i="2"/>
  <c r="CC2294" i="2"/>
  <c r="CB2294" i="2"/>
  <c r="CA2294" i="2"/>
  <c r="BZ2294" i="2"/>
  <c r="BY2294" i="2"/>
  <c r="AJ2294" i="2"/>
  <c r="AI2294" i="2"/>
  <c r="AH2294" i="2"/>
  <c r="AG2294" i="2"/>
  <c r="AF2294" i="2"/>
  <c r="AE2294" i="2"/>
  <c r="AD2294" i="2"/>
  <c r="AC2294" i="2"/>
  <c r="AB2294" i="2"/>
  <c r="AA2294" i="2"/>
  <c r="Z2294" i="2"/>
  <c r="Y2294" i="2"/>
  <c r="X2294" i="2"/>
  <c r="W2294" i="2"/>
  <c r="V2294" i="2"/>
  <c r="U2294" i="2"/>
  <c r="S2294" i="2"/>
  <c r="R2294" i="2"/>
  <c r="Q2294" i="2"/>
  <c r="P2294" i="2"/>
  <c r="O2294" i="2"/>
  <c r="N2294" i="2"/>
  <c r="M2294" i="2"/>
  <c r="L2294" i="2"/>
  <c r="K2294" i="2"/>
  <c r="J2294" i="2"/>
  <c r="I2294" i="2"/>
  <c r="H2294" i="2"/>
  <c r="G2294" i="2"/>
  <c r="F2294" i="2"/>
  <c r="E2294" i="2"/>
  <c r="D2294" i="2"/>
  <c r="C2294" i="2"/>
  <c r="B2294" i="2"/>
  <c r="A2294" i="2"/>
  <c r="CD2293" i="2"/>
  <c r="CC2293" i="2"/>
  <c r="CB2293" i="2"/>
  <c r="CA2293" i="2"/>
  <c r="BZ2293" i="2"/>
  <c r="BY2293" i="2"/>
  <c r="AJ2293" i="2"/>
  <c r="AI2293" i="2"/>
  <c r="AH2293" i="2"/>
  <c r="AG2293" i="2"/>
  <c r="AF2293" i="2"/>
  <c r="AE2293" i="2"/>
  <c r="AD2293" i="2"/>
  <c r="AC2293" i="2"/>
  <c r="AB2293" i="2"/>
  <c r="AA2293" i="2"/>
  <c r="Z2293" i="2"/>
  <c r="Y2293" i="2"/>
  <c r="X2293" i="2"/>
  <c r="W2293" i="2"/>
  <c r="V2293" i="2"/>
  <c r="U2293" i="2"/>
  <c r="S2293" i="2"/>
  <c r="R2293" i="2"/>
  <c r="Q2293" i="2"/>
  <c r="P2293" i="2"/>
  <c r="O2293" i="2"/>
  <c r="N2293" i="2"/>
  <c r="M2293" i="2"/>
  <c r="L2293" i="2"/>
  <c r="K2293" i="2"/>
  <c r="J2293" i="2"/>
  <c r="I2293" i="2"/>
  <c r="H2293" i="2"/>
  <c r="G2293" i="2"/>
  <c r="F2293" i="2"/>
  <c r="E2293" i="2"/>
  <c r="D2293" i="2"/>
  <c r="C2293" i="2"/>
  <c r="B2293" i="2"/>
  <c r="A2293" i="2"/>
  <c r="CD2292" i="2"/>
  <c r="CC2292" i="2"/>
  <c r="CB2292" i="2"/>
  <c r="CA2292" i="2"/>
  <c r="BZ2292" i="2"/>
  <c r="BY2292" i="2"/>
  <c r="AJ2292" i="2"/>
  <c r="AI2292" i="2"/>
  <c r="AH2292" i="2"/>
  <c r="AG2292" i="2"/>
  <c r="AF2292" i="2"/>
  <c r="AE2292" i="2"/>
  <c r="AD2292" i="2"/>
  <c r="AC2292" i="2"/>
  <c r="AB2292" i="2"/>
  <c r="AA2292" i="2"/>
  <c r="Z2292" i="2"/>
  <c r="Y2292" i="2"/>
  <c r="X2292" i="2"/>
  <c r="W2292" i="2"/>
  <c r="V2292" i="2"/>
  <c r="U2292" i="2"/>
  <c r="S2292" i="2"/>
  <c r="R2292" i="2"/>
  <c r="Q2292" i="2"/>
  <c r="P2292" i="2"/>
  <c r="O2292" i="2"/>
  <c r="N2292" i="2"/>
  <c r="M2292" i="2"/>
  <c r="L2292" i="2"/>
  <c r="K2292" i="2"/>
  <c r="J2292" i="2"/>
  <c r="I2292" i="2"/>
  <c r="H2292" i="2"/>
  <c r="G2292" i="2"/>
  <c r="F2292" i="2"/>
  <c r="E2292" i="2"/>
  <c r="D2292" i="2"/>
  <c r="C2292" i="2"/>
  <c r="B2292" i="2"/>
  <c r="A2292" i="2"/>
  <c r="CD2291" i="2"/>
  <c r="CC2291" i="2"/>
  <c r="CB2291" i="2"/>
  <c r="CA2291" i="2"/>
  <c r="BZ2291" i="2"/>
  <c r="BY2291" i="2"/>
  <c r="AJ2291" i="2"/>
  <c r="AI2291" i="2"/>
  <c r="AH2291" i="2"/>
  <c r="AG2291" i="2"/>
  <c r="AF2291" i="2"/>
  <c r="AE2291" i="2"/>
  <c r="AD2291" i="2"/>
  <c r="AC2291" i="2"/>
  <c r="AB2291" i="2"/>
  <c r="AA2291" i="2"/>
  <c r="Z2291" i="2"/>
  <c r="Y2291" i="2"/>
  <c r="X2291" i="2"/>
  <c r="W2291" i="2"/>
  <c r="V2291" i="2"/>
  <c r="U2291" i="2"/>
  <c r="S2291" i="2"/>
  <c r="R2291" i="2"/>
  <c r="Q2291" i="2"/>
  <c r="P2291" i="2"/>
  <c r="O2291" i="2"/>
  <c r="N2291" i="2"/>
  <c r="M2291" i="2"/>
  <c r="L2291" i="2"/>
  <c r="K2291" i="2"/>
  <c r="J2291" i="2"/>
  <c r="I2291" i="2"/>
  <c r="H2291" i="2"/>
  <c r="G2291" i="2"/>
  <c r="F2291" i="2"/>
  <c r="E2291" i="2"/>
  <c r="D2291" i="2"/>
  <c r="C2291" i="2"/>
  <c r="B2291" i="2"/>
  <c r="A2291" i="2"/>
  <c r="CD2290" i="2"/>
  <c r="CC2290" i="2"/>
  <c r="CB2290" i="2"/>
  <c r="CA2290" i="2"/>
  <c r="BZ2290" i="2"/>
  <c r="BY2290" i="2"/>
  <c r="AJ2290" i="2"/>
  <c r="AI2290" i="2"/>
  <c r="AH2290" i="2"/>
  <c r="AG2290" i="2"/>
  <c r="AF2290" i="2"/>
  <c r="AE2290" i="2"/>
  <c r="AD2290" i="2"/>
  <c r="AC2290" i="2"/>
  <c r="AB2290" i="2"/>
  <c r="AA2290" i="2"/>
  <c r="Z2290" i="2"/>
  <c r="Y2290" i="2"/>
  <c r="X2290" i="2"/>
  <c r="W2290" i="2"/>
  <c r="V2290" i="2"/>
  <c r="U2290" i="2"/>
  <c r="S2290" i="2"/>
  <c r="R2290" i="2"/>
  <c r="Q2290" i="2"/>
  <c r="P2290" i="2"/>
  <c r="O2290" i="2"/>
  <c r="N2290" i="2"/>
  <c r="M2290" i="2"/>
  <c r="L2290" i="2"/>
  <c r="K2290" i="2"/>
  <c r="J2290" i="2"/>
  <c r="I2290" i="2"/>
  <c r="H2290" i="2"/>
  <c r="G2290" i="2"/>
  <c r="F2290" i="2"/>
  <c r="E2290" i="2"/>
  <c r="D2290" i="2"/>
  <c r="C2290" i="2"/>
  <c r="B2290" i="2"/>
  <c r="A2290" i="2"/>
  <c r="CD2289" i="2"/>
  <c r="CC2289" i="2"/>
  <c r="CB2289" i="2"/>
  <c r="CA2289" i="2"/>
  <c r="BZ2289" i="2"/>
  <c r="BY2289" i="2"/>
  <c r="AJ2289" i="2"/>
  <c r="AI2289" i="2"/>
  <c r="AH2289" i="2"/>
  <c r="AG2289" i="2"/>
  <c r="AF2289" i="2"/>
  <c r="AE2289" i="2"/>
  <c r="AD2289" i="2"/>
  <c r="AC2289" i="2"/>
  <c r="AB2289" i="2"/>
  <c r="AA2289" i="2"/>
  <c r="Z2289" i="2"/>
  <c r="Y2289" i="2"/>
  <c r="X2289" i="2"/>
  <c r="W2289" i="2"/>
  <c r="V2289" i="2"/>
  <c r="U2289" i="2"/>
  <c r="S2289" i="2"/>
  <c r="R2289" i="2"/>
  <c r="Q2289" i="2"/>
  <c r="P2289" i="2"/>
  <c r="O2289" i="2"/>
  <c r="N2289" i="2"/>
  <c r="M2289" i="2"/>
  <c r="L2289" i="2"/>
  <c r="K2289" i="2"/>
  <c r="J2289" i="2"/>
  <c r="I2289" i="2"/>
  <c r="H2289" i="2"/>
  <c r="G2289" i="2"/>
  <c r="F2289" i="2"/>
  <c r="E2289" i="2"/>
  <c r="D2289" i="2"/>
  <c r="C2289" i="2"/>
  <c r="B2289" i="2"/>
  <c r="A2289" i="2"/>
  <c r="CD2288" i="2"/>
  <c r="CC2288" i="2"/>
  <c r="CB2288" i="2"/>
  <c r="CA2288" i="2"/>
  <c r="BZ2288" i="2"/>
  <c r="BY2288" i="2"/>
  <c r="AJ2288" i="2"/>
  <c r="AI2288" i="2"/>
  <c r="AH2288" i="2"/>
  <c r="AG2288" i="2"/>
  <c r="AF2288" i="2"/>
  <c r="AE2288" i="2"/>
  <c r="AD2288" i="2"/>
  <c r="AC2288" i="2"/>
  <c r="AB2288" i="2"/>
  <c r="AA2288" i="2"/>
  <c r="Z2288" i="2"/>
  <c r="Y2288" i="2"/>
  <c r="X2288" i="2"/>
  <c r="W2288" i="2"/>
  <c r="V2288" i="2"/>
  <c r="U2288" i="2"/>
  <c r="S2288" i="2"/>
  <c r="R2288" i="2"/>
  <c r="Q2288" i="2"/>
  <c r="P2288" i="2"/>
  <c r="O2288" i="2"/>
  <c r="N2288" i="2"/>
  <c r="M2288" i="2"/>
  <c r="L2288" i="2"/>
  <c r="K2288" i="2"/>
  <c r="J2288" i="2"/>
  <c r="I2288" i="2"/>
  <c r="H2288" i="2"/>
  <c r="G2288" i="2"/>
  <c r="F2288" i="2"/>
  <c r="E2288" i="2"/>
  <c r="D2288" i="2"/>
  <c r="C2288" i="2"/>
  <c r="B2288" i="2"/>
  <c r="A2288" i="2"/>
  <c r="CD2287" i="2"/>
  <c r="CC2287" i="2"/>
  <c r="CB2287" i="2"/>
  <c r="CA2287" i="2"/>
  <c r="BZ2287" i="2"/>
  <c r="BY2287" i="2"/>
  <c r="AJ2287" i="2"/>
  <c r="AI2287" i="2"/>
  <c r="AH2287" i="2"/>
  <c r="AG2287" i="2"/>
  <c r="AF2287" i="2"/>
  <c r="AE2287" i="2"/>
  <c r="AD2287" i="2"/>
  <c r="AC2287" i="2"/>
  <c r="AB2287" i="2"/>
  <c r="AA2287" i="2"/>
  <c r="Z2287" i="2"/>
  <c r="Y2287" i="2"/>
  <c r="X2287" i="2"/>
  <c r="W2287" i="2"/>
  <c r="V2287" i="2"/>
  <c r="U2287" i="2"/>
  <c r="S2287" i="2"/>
  <c r="R2287" i="2"/>
  <c r="Q2287" i="2"/>
  <c r="P2287" i="2"/>
  <c r="O2287" i="2"/>
  <c r="N2287" i="2"/>
  <c r="M2287" i="2"/>
  <c r="L2287" i="2"/>
  <c r="K2287" i="2"/>
  <c r="J2287" i="2"/>
  <c r="I2287" i="2"/>
  <c r="H2287" i="2"/>
  <c r="G2287" i="2"/>
  <c r="F2287" i="2"/>
  <c r="E2287" i="2"/>
  <c r="D2287" i="2"/>
  <c r="C2287" i="2"/>
  <c r="B2287" i="2"/>
  <c r="A2287" i="2"/>
  <c r="CD2286" i="2"/>
  <c r="CC2286" i="2"/>
  <c r="CB2286" i="2"/>
  <c r="CA2286" i="2"/>
  <c r="BZ2286" i="2"/>
  <c r="BY2286" i="2"/>
  <c r="AJ2286" i="2"/>
  <c r="AI2286" i="2"/>
  <c r="AH2286" i="2"/>
  <c r="AG2286" i="2"/>
  <c r="AF2286" i="2"/>
  <c r="AE2286" i="2"/>
  <c r="AD2286" i="2"/>
  <c r="AC2286" i="2"/>
  <c r="AB2286" i="2"/>
  <c r="AA2286" i="2"/>
  <c r="Z2286" i="2"/>
  <c r="Y2286" i="2"/>
  <c r="X2286" i="2"/>
  <c r="W2286" i="2"/>
  <c r="V2286" i="2"/>
  <c r="U2286" i="2"/>
  <c r="S2286" i="2"/>
  <c r="R2286" i="2"/>
  <c r="Q2286" i="2"/>
  <c r="P2286" i="2"/>
  <c r="O2286" i="2"/>
  <c r="N2286" i="2"/>
  <c r="M2286" i="2"/>
  <c r="L2286" i="2"/>
  <c r="K2286" i="2"/>
  <c r="J2286" i="2"/>
  <c r="I2286" i="2"/>
  <c r="H2286" i="2"/>
  <c r="G2286" i="2"/>
  <c r="F2286" i="2"/>
  <c r="E2286" i="2"/>
  <c r="D2286" i="2"/>
  <c r="C2286" i="2"/>
  <c r="B2286" i="2"/>
  <c r="A2286" i="2"/>
  <c r="CD2285" i="2"/>
  <c r="CC2285" i="2"/>
  <c r="CB2285" i="2"/>
  <c r="CA2285" i="2"/>
  <c r="BZ2285" i="2"/>
  <c r="BY2285" i="2"/>
  <c r="AJ2285" i="2"/>
  <c r="AI2285" i="2"/>
  <c r="AH2285" i="2"/>
  <c r="AG2285" i="2"/>
  <c r="AF2285" i="2"/>
  <c r="AE2285" i="2"/>
  <c r="AD2285" i="2"/>
  <c r="AC2285" i="2"/>
  <c r="AB2285" i="2"/>
  <c r="AA2285" i="2"/>
  <c r="Z2285" i="2"/>
  <c r="Y2285" i="2"/>
  <c r="X2285" i="2"/>
  <c r="W2285" i="2"/>
  <c r="V2285" i="2"/>
  <c r="U2285" i="2"/>
  <c r="S2285" i="2"/>
  <c r="R2285" i="2"/>
  <c r="Q2285" i="2"/>
  <c r="P2285" i="2"/>
  <c r="O2285" i="2"/>
  <c r="N2285" i="2"/>
  <c r="M2285" i="2"/>
  <c r="L2285" i="2"/>
  <c r="K2285" i="2"/>
  <c r="J2285" i="2"/>
  <c r="I2285" i="2"/>
  <c r="H2285" i="2"/>
  <c r="G2285" i="2"/>
  <c r="F2285" i="2"/>
  <c r="E2285" i="2"/>
  <c r="D2285" i="2"/>
  <c r="C2285" i="2"/>
  <c r="B2285" i="2"/>
  <c r="A2285" i="2"/>
  <c r="CD2284" i="2"/>
  <c r="CC2284" i="2"/>
  <c r="CB2284" i="2"/>
  <c r="CA2284" i="2"/>
  <c r="BZ2284" i="2"/>
  <c r="BY2284" i="2"/>
  <c r="AJ2284" i="2"/>
  <c r="AI2284" i="2"/>
  <c r="AH2284" i="2"/>
  <c r="AG2284" i="2"/>
  <c r="AF2284" i="2"/>
  <c r="AE2284" i="2"/>
  <c r="AD2284" i="2"/>
  <c r="AC2284" i="2"/>
  <c r="AB2284" i="2"/>
  <c r="AA2284" i="2"/>
  <c r="Z2284" i="2"/>
  <c r="Y2284" i="2"/>
  <c r="X2284" i="2"/>
  <c r="W2284" i="2"/>
  <c r="V2284" i="2"/>
  <c r="U2284" i="2"/>
  <c r="S2284" i="2"/>
  <c r="R2284" i="2"/>
  <c r="Q2284" i="2"/>
  <c r="P2284" i="2"/>
  <c r="O2284" i="2"/>
  <c r="N2284" i="2"/>
  <c r="M2284" i="2"/>
  <c r="L2284" i="2"/>
  <c r="K2284" i="2"/>
  <c r="J2284" i="2"/>
  <c r="I2284" i="2"/>
  <c r="H2284" i="2"/>
  <c r="G2284" i="2"/>
  <c r="F2284" i="2"/>
  <c r="E2284" i="2"/>
  <c r="D2284" i="2"/>
  <c r="C2284" i="2"/>
  <c r="B2284" i="2"/>
  <c r="A2284" i="2"/>
  <c r="CD2283" i="2"/>
  <c r="CC2283" i="2"/>
  <c r="CB2283" i="2"/>
  <c r="CA2283" i="2"/>
  <c r="BZ2283" i="2"/>
  <c r="BY2283" i="2"/>
  <c r="AJ2283" i="2"/>
  <c r="AI2283" i="2"/>
  <c r="AH2283" i="2"/>
  <c r="AG2283" i="2"/>
  <c r="AF2283" i="2"/>
  <c r="AE2283" i="2"/>
  <c r="AD2283" i="2"/>
  <c r="AC2283" i="2"/>
  <c r="AB2283" i="2"/>
  <c r="AA2283" i="2"/>
  <c r="Z2283" i="2"/>
  <c r="Y2283" i="2"/>
  <c r="X2283" i="2"/>
  <c r="W2283" i="2"/>
  <c r="V2283" i="2"/>
  <c r="U2283" i="2"/>
  <c r="S2283" i="2"/>
  <c r="R2283" i="2"/>
  <c r="Q2283" i="2"/>
  <c r="P2283" i="2"/>
  <c r="O2283" i="2"/>
  <c r="N2283" i="2"/>
  <c r="M2283" i="2"/>
  <c r="L2283" i="2"/>
  <c r="K2283" i="2"/>
  <c r="J2283" i="2"/>
  <c r="I2283" i="2"/>
  <c r="H2283" i="2"/>
  <c r="G2283" i="2"/>
  <c r="F2283" i="2"/>
  <c r="E2283" i="2"/>
  <c r="D2283" i="2"/>
  <c r="C2283" i="2"/>
  <c r="B2283" i="2"/>
  <c r="A2283" i="2"/>
  <c r="CD2282" i="2"/>
  <c r="CC2282" i="2"/>
  <c r="CB2282" i="2"/>
  <c r="CA2282" i="2"/>
  <c r="BZ2282" i="2"/>
  <c r="BY2282" i="2"/>
  <c r="AJ2282" i="2"/>
  <c r="AI2282" i="2"/>
  <c r="AH2282" i="2"/>
  <c r="AG2282" i="2"/>
  <c r="AF2282" i="2"/>
  <c r="AE2282" i="2"/>
  <c r="AD2282" i="2"/>
  <c r="AC2282" i="2"/>
  <c r="AB2282" i="2"/>
  <c r="AA2282" i="2"/>
  <c r="Z2282" i="2"/>
  <c r="Y2282" i="2"/>
  <c r="X2282" i="2"/>
  <c r="W2282" i="2"/>
  <c r="V2282" i="2"/>
  <c r="U2282" i="2"/>
  <c r="S2282" i="2"/>
  <c r="R2282" i="2"/>
  <c r="Q2282" i="2"/>
  <c r="P2282" i="2"/>
  <c r="O2282" i="2"/>
  <c r="N2282" i="2"/>
  <c r="M2282" i="2"/>
  <c r="L2282" i="2"/>
  <c r="K2282" i="2"/>
  <c r="J2282" i="2"/>
  <c r="I2282" i="2"/>
  <c r="H2282" i="2"/>
  <c r="G2282" i="2"/>
  <c r="F2282" i="2"/>
  <c r="E2282" i="2"/>
  <c r="D2282" i="2"/>
  <c r="C2282" i="2"/>
  <c r="B2282" i="2"/>
  <c r="A2282" i="2"/>
  <c r="CD2281" i="2"/>
  <c r="CC2281" i="2"/>
  <c r="CB2281" i="2"/>
  <c r="CA2281" i="2"/>
  <c r="BZ2281" i="2"/>
  <c r="BY2281" i="2"/>
  <c r="AJ2281" i="2"/>
  <c r="AI2281" i="2"/>
  <c r="AH2281" i="2"/>
  <c r="AG2281" i="2"/>
  <c r="AF2281" i="2"/>
  <c r="AE2281" i="2"/>
  <c r="AD2281" i="2"/>
  <c r="AC2281" i="2"/>
  <c r="AB2281" i="2"/>
  <c r="AA2281" i="2"/>
  <c r="Z2281" i="2"/>
  <c r="Y2281" i="2"/>
  <c r="X2281" i="2"/>
  <c r="W2281" i="2"/>
  <c r="V2281" i="2"/>
  <c r="U2281" i="2"/>
  <c r="S2281" i="2"/>
  <c r="R2281" i="2"/>
  <c r="Q2281" i="2"/>
  <c r="P2281" i="2"/>
  <c r="O2281" i="2"/>
  <c r="N2281" i="2"/>
  <c r="M2281" i="2"/>
  <c r="L2281" i="2"/>
  <c r="K2281" i="2"/>
  <c r="J2281" i="2"/>
  <c r="I2281" i="2"/>
  <c r="H2281" i="2"/>
  <c r="G2281" i="2"/>
  <c r="F2281" i="2"/>
  <c r="E2281" i="2"/>
  <c r="D2281" i="2"/>
  <c r="C2281" i="2"/>
  <c r="B2281" i="2"/>
  <c r="A2281" i="2"/>
  <c r="CD2280" i="2"/>
  <c r="CC2280" i="2"/>
  <c r="CB2280" i="2"/>
  <c r="CA2280" i="2"/>
  <c r="BZ2280" i="2"/>
  <c r="BY2280" i="2"/>
  <c r="AJ2280" i="2"/>
  <c r="AI2280" i="2"/>
  <c r="AH2280" i="2"/>
  <c r="AG2280" i="2"/>
  <c r="AF2280" i="2"/>
  <c r="AE2280" i="2"/>
  <c r="AD2280" i="2"/>
  <c r="AC2280" i="2"/>
  <c r="AB2280" i="2"/>
  <c r="AA2280" i="2"/>
  <c r="Z2280" i="2"/>
  <c r="Y2280" i="2"/>
  <c r="X2280" i="2"/>
  <c r="W2280" i="2"/>
  <c r="V2280" i="2"/>
  <c r="U2280" i="2"/>
  <c r="S2280" i="2"/>
  <c r="R2280" i="2"/>
  <c r="Q2280" i="2"/>
  <c r="P2280" i="2"/>
  <c r="O2280" i="2"/>
  <c r="N2280" i="2"/>
  <c r="M2280" i="2"/>
  <c r="L2280" i="2"/>
  <c r="K2280" i="2"/>
  <c r="J2280" i="2"/>
  <c r="I2280" i="2"/>
  <c r="H2280" i="2"/>
  <c r="G2280" i="2"/>
  <c r="F2280" i="2"/>
  <c r="E2280" i="2"/>
  <c r="D2280" i="2"/>
  <c r="C2280" i="2"/>
  <c r="B2280" i="2"/>
  <c r="A2280" i="2"/>
  <c r="CD2279" i="2"/>
  <c r="CC2279" i="2"/>
  <c r="CB2279" i="2"/>
  <c r="CA2279" i="2"/>
  <c r="BZ2279" i="2"/>
  <c r="BY2279" i="2"/>
  <c r="AJ2279" i="2"/>
  <c r="AI2279" i="2"/>
  <c r="AH2279" i="2"/>
  <c r="AG2279" i="2"/>
  <c r="AF2279" i="2"/>
  <c r="AE2279" i="2"/>
  <c r="AD2279" i="2"/>
  <c r="AC2279" i="2"/>
  <c r="AB2279" i="2"/>
  <c r="AA2279" i="2"/>
  <c r="Z2279" i="2"/>
  <c r="Y2279" i="2"/>
  <c r="X2279" i="2"/>
  <c r="W2279" i="2"/>
  <c r="V2279" i="2"/>
  <c r="U2279" i="2"/>
  <c r="S2279" i="2"/>
  <c r="R2279" i="2"/>
  <c r="Q2279" i="2"/>
  <c r="P2279" i="2"/>
  <c r="O2279" i="2"/>
  <c r="N2279" i="2"/>
  <c r="M2279" i="2"/>
  <c r="L2279" i="2"/>
  <c r="K2279" i="2"/>
  <c r="J2279" i="2"/>
  <c r="I2279" i="2"/>
  <c r="H2279" i="2"/>
  <c r="G2279" i="2"/>
  <c r="F2279" i="2"/>
  <c r="E2279" i="2"/>
  <c r="D2279" i="2"/>
  <c r="C2279" i="2"/>
  <c r="B2279" i="2"/>
  <c r="A2279" i="2"/>
  <c r="CD2278" i="2"/>
  <c r="CC2278" i="2"/>
  <c r="CB2278" i="2"/>
  <c r="CA2278" i="2"/>
  <c r="BZ2278" i="2"/>
  <c r="BY2278" i="2"/>
  <c r="AJ2278" i="2"/>
  <c r="AI2278" i="2"/>
  <c r="AH2278" i="2"/>
  <c r="AG2278" i="2"/>
  <c r="AF2278" i="2"/>
  <c r="AE2278" i="2"/>
  <c r="AD2278" i="2"/>
  <c r="AC2278" i="2"/>
  <c r="AB2278" i="2"/>
  <c r="AA2278" i="2"/>
  <c r="Z2278" i="2"/>
  <c r="Y2278" i="2"/>
  <c r="X2278" i="2"/>
  <c r="W2278" i="2"/>
  <c r="V2278" i="2"/>
  <c r="U2278" i="2"/>
  <c r="S2278" i="2"/>
  <c r="R2278" i="2"/>
  <c r="Q2278" i="2"/>
  <c r="P2278" i="2"/>
  <c r="O2278" i="2"/>
  <c r="N2278" i="2"/>
  <c r="M2278" i="2"/>
  <c r="L2278" i="2"/>
  <c r="K2278" i="2"/>
  <c r="J2278" i="2"/>
  <c r="I2278" i="2"/>
  <c r="H2278" i="2"/>
  <c r="G2278" i="2"/>
  <c r="F2278" i="2"/>
  <c r="E2278" i="2"/>
  <c r="D2278" i="2"/>
  <c r="C2278" i="2"/>
  <c r="B2278" i="2"/>
  <c r="A2278" i="2"/>
  <c r="CD2277" i="2"/>
  <c r="CC2277" i="2"/>
  <c r="CB2277" i="2"/>
  <c r="CA2277" i="2"/>
  <c r="BZ2277" i="2"/>
  <c r="BY2277" i="2"/>
  <c r="AJ2277" i="2"/>
  <c r="AI2277" i="2"/>
  <c r="AH2277" i="2"/>
  <c r="AG2277" i="2"/>
  <c r="AF2277" i="2"/>
  <c r="AE2277" i="2"/>
  <c r="AD2277" i="2"/>
  <c r="AC2277" i="2"/>
  <c r="AB2277" i="2"/>
  <c r="AA2277" i="2"/>
  <c r="Z2277" i="2"/>
  <c r="Y2277" i="2"/>
  <c r="X2277" i="2"/>
  <c r="W2277" i="2"/>
  <c r="V2277" i="2"/>
  <c r="U2277" i="2"/>
  <c r="S2277" i="2"/>
  <c r="R2277" i="2"/>
  <c r="Q2277" i="2"/>
  <c r="P2277" i="2"/>
  <c r="O2277" i="2"/>
  <c r="N2277" i="2"/>
  <c r="M2277" i="2"/>
  <c r="L2277" i="2"/>
  <c r="K2277" i="2"/>
  <c r="J2277" i="2"/>
  <c r="I2277" i="2"/>
  <c r="H2277" i="2"/>
  <c r="G2277" i="2"/>
  <c r="F2277" i="2"/>
  <c r="E2277" i="2"/>
  <c r="D2277" i="2"/>
  <c r="C2277" i="2"/>
  <c r="B2277" i="2"/>
  <c r="A2277" i="2"/>
  <c r="CD2276" i="2"/>
  <c r="CC2276" i="2"/>
  <c r="CB2276" i="2"/>
  <c r="CA2276" i="2"/>
  <c r="BZ2276" i="2"/>
  <c r="BY2276" i="2"/>
  <c r="AJ2276" i="2"/>
  <c r="AI2276" i="2"/>
  <c r="AH2276" i="2"/>
  <c r="AG2276" i="2"/>
  <c r="AF2276" i="2"/>
  <c r="AE2276" i="2"/>
  <c r="AD2276" i="2"/>
  <c r="AC2276" i="2"/>
  <c r="AB2276" i="2"/>
  <c r="AA2276" i="2"/>
  <c r="Z2276" i="2"/>
  <c r="Y2276" i="2"/>
  <c r="X2276" i="2"/>
  <c r="W2276" i="2"/>
  <c r="V2276" i="2"/>
  <c r="U2276" i="2"/>
  <c r="S2276" i="2"/>
  <c r="R2276" i="2"/>
  <c r="Q2276" i="2"/>
  <c r="P2276" i="2"/>
  <c r="O2276" i="2"/>
  <c r="N2276" i="2"/>
  <c r="M2276" i="2"/>
  <c r="L2276" i="2"/>
  <c r="K2276" i="2"/>
  <c r="J2276" i="2"/>
  <c r="I2276" i="2"/>
  <c r="H2276" i="2"/>
  <c r="G2276" i="2"/>
  <c r="F2276" i="2"/>
  <c r="E2276" i="2"/>
  <c r="D2276" i="2"/>
  <c r="C2276" i="2"/>
  <c r="B2276" i="2"/>
  <c r="A2276" i="2"/>
  <c r="CD2275" i="2"/>
  <c r="CC2275" i="2"/>
  <c r="CB2275" i="2"/>
  <c r="CA2275" i="2"/>
  <c r="BZ2275" i="2"/>
  <c r="BY2275" i="2"/>
  <c r="AJ2275" i="2"/>
  <c r="AI2275" i="2"/>
  <c r="AH2275" i="2"/>
  <c r="AG2275" i="2"/>
  <c r="AF2275" i="2"/>
  <c r="AE2275" i="2"/>
  <c r="AD2275" i="2"/>
  <c r="AC2275" i="2"/>
  <c r="AB2275" i="2"/>
  <c r="AA2275" i="2"/>
  <c r="Z2275" i="2"/>
  <c r="Y2275" i="2"/>
  <c r="X2275" i="2"/>
  <c r="W2275" i="2"/>
  <c r="V2275" i="2"/>
  <c r="U2275" i="2"/>
  <c r="S2275" i="2"/>
  <c r="R2275" i="2"/>
  <c r="Q2275" i="2"/>
  <c r="P2275" i="2"/>
  <c r="O2275" i="2"/>
  <c r="N2275" i="2"/>
  <c r="M2275" i="2"/>
  <c r="L2275" i="2"/>
  <c r="K2275" i="2"/>
  <c r="J2275" i="2"/>
  <c r="I2275" i="2"/>
  <c r="H2275" i="2"/>
  <c r="G2275" i="2"/>
  <c r="F2275" i="2"/>
  <c r="E2275" i="2"/>
  <c r="D2275" i="2"/>
  <c r="C2275" i="2"/>
  <c r="B2275" i="2"/>
  <c r="A2275" i="2"/>
  <c r="CD2274" i="2"/>
  <c r="CC2274" i="2"/>
  <c r="CB2274" i="2"/>
  <c r="CA2274" i="2"/>
  <c r="BZ2274" i="2"/>
  <c r="BY2274" i="2"/>
  <c r="AJ2274" i="2"/>
  <c r="AI2274" i="2"/>
  <c r="AH2274" i="2"/>
  <c r="AG2274" i="2"/>
  <c r="AF2274" i="2"/>
  <c r="AE2274" i="2"/>
  <c r="AD2274" i="2"/>
  <c r="AC2274" i="2"/>
  <c r="AB2274" i="2"/>
  <c r="AA2274" i="2"/>
  <c r="Z2274" i="2"/>
  <c r="Y2274" i="2"/>
  <c r="X2274" i="2"/>
  <c r="W2274" i="2"/>
  <c r="V2274" i="2"/>
  <c r="U2274" i="2"/>
  <c r="S2274" i="2"/>
  <c r="R2274" i="2"/>
  <c r="Q2274" i="2"/>
  <c r="P2274" i="2"/>
  <c r="O2274" i="2"/>
  <c r="N2274" i="2"/>
  <c r="M2274" i="2"/>
  <c r="L2274" i="2"/>
  <c r="K2274" i="2"/>
  <c r="J2274" i="2"/>
  <c r="I2274" i="2"/>
  <c r="H2274" i="2"/>
  <c r="G2274" i="2"/>
  <c r="F2274" i="2"/>
  <c r="E2274" i="2"/>
  <c r="D2274" i="2"/>
  <c r="C2274" i="2"/>
  <c r="B2274" i="2"/>
  <c r="A2274" i="2"/>
  <c r="CD2273" i="2"/>
  <c r="CC2273" i="2"/>
  <c r="CB2273" i="2"/>
  <c r="CA2273" i="2"/>
  <c r="BZ2273" i="2"/>
  <c r="BY2273" i="2"/>
  <c r="AJ2273" i="2"/>
  <c r="AI2273" i="2"/>
  <c r="AH2273" i="2"/>
  <c r="AG2273" i="2"/>
  <c r="AF2273" i="2"/>
  <c r="AE2273" i="2"/>
  <c r="AD2273" i="2"/>
  <c r="AC2273" i="2"/>
  <c r="AB2273" i="2"/>
  <c r="AA2273" i="2"/>
  <c r="Z2273" i="2"/>
  <c r="Y2273" i="2"/>
  <c r="X2273" i="2"/>
  <c r="W2273" i="2"/>
  <c r="V2273" i="2"/>
  <c r="U2273" i="2"/>
  <c r="S2273" i="2"/>
  <c r="R2273" i="2"/>
  <c r="Q2273" i="2"/>
  <c r="P2273" i="2"/>
  <c r="O2273" i="2"/>
  <c r="N2273" i="2"/>
  <c r="M2273" i="2"/>
  <c r="L2273" i="2"/>
  <c r="K2273" i="2"/>
  <c r="J2273" i="2"/>
  <c r="I2273" i="2"/>
  <c r="H2273" i="2"/>
  <c r="G2273" i="2"/>
  <c r="F2273" i="2"/>
  <c r="E2273" i="2"/>
  <c r="D2273" i="2"/>
  <c r="C2273" i="2"/>
  <c r="B2273" i="2"/>
  <c r="A2273" i="2"/>
  <c r="CD2272" i="2"/>
  <c r="CC2272" i="2"/>
  <c r="CB2272" i="2"/>
  <c r="CA2272" i="2"/>
  <c r="BZ2272" i="2"/>
  <c r="BY2272" i="2"/>
  <c r="AJ2272" i="2"/>
  <c r="AI2272" i="2"/>
  <c r="AH2272" i="2"/>
  <c r="AG2272" i="2"/>
  <c r="AF2272" i="2"/>
  <c r="AE2272" i="2"/>
  <c r="AD2272" i="2"/>
  <c r="AC2272" i="2"/>
  <c r="AB2272" i="2"/>
  <c r="AA2272" i="2"/>
  <c r="Z2272" i="2"/>
  <c r="Y2272" i="2"/>
  <c r="X2272" i="2"/>
  <c r="W2272" i="2"/>
  <c r="V2272" i="2"/>
  <c r="U2272" i="2"/>
  <c r="S2272" i="2"/>
  <c r="R2272" i="2"/>
  <c r="Q2272" i="2"/>
  <c r="P2272" i="2"/>
  <c r="O2272" i="2"/>
  <c r="N2272" i="2"/>
  <c r="M2272" i="2"/>
  <c r="L2272" i="2"/>
  <c r="K2272" i="2"/>
  <c r="J2272" i="2"/>
  <c r="I2272" i="2"/>
  <c r="H2272" i="2"/>
  <c r="G2272" i="2"/>
  <c r="F2272" i="2"/>
  <c r="E2272" i="2"/>
  <c r="D2272" i="2"/>
  <c r="C2272" i="2"/>
  <c r="B2272" i="2"/>
  <c r="A2272" i="2"/>
  <c r="CD2271" i="2"/>
  <c r="CC2271" i="2"/>
  <c r="CB2271" i="2"/>
  <c r="CA2271" i="2"/>
  <c r="BZ2271" i="2"/>
  <c r="BY2271" i="2"/>
  <c r="AJ2271" i="2"/>
  <c r="AI2271" i="2"/>
  <c r="AH2271" i="2"/>
  <c r="AG2271" i="2"/>
  <c r="AF2271" i="2"/>
  <c r="AE2271" i="2"/>
  <c r="AD2271" i="2"/>
  <c r="AC2271" i="2"/>
  <c r="AB2271" i="2"/>
  <c r="AA2271" i="2"/>
  <c r="Z2271" i="2"/>
  <c r="Y2271" i="2"/>
  <c r="X2271" i="2"/>
  <c r="W2271" i="2"/>
  <c r="V2271" i="2"/>
  <c r="U2271" i="2"/>
  <c r="S2271" i="2"/>
  <c r="R2271" i="2"/>
  <c r="Q2271" i="2"/>
  <c r="P2271" i="2"/>
  <c r="O2271" i="2"/>
  <c r="N2271" i="2"/>
  <c r="M2271" i="2"/>
  <c r="L2271" i="2"/>
  <c r="K2271" i="2"/>
  <c r="J2271" i="2"/>
  <c r="I2271" i="2"/>
  <c r="H2271" i="2"/>
  <c r="G2271" i="2"/>
  <c r="F2271" i="2"/>
  <c r="E2271" i="2"/>
  <c r="D2271" i="2"/>
  <c r="C2271" i="2"/>
  <c r="B2271" i="2"/>
  <c r="A2271" i="2"/>
  <c r="CD2270" i="2"/>
  <c r="CC2270" i="2"/>
  <c r="CB2270" i="2"/>
  <c r="CA2270" i="2"/>
  <c r="BZ2270" i="2"/>
  <c r="BY2270" i="2"/>
  <c r="AJ2270" i="2"/>
  <c r="AI2270" i="2"/>
  <c r="AH2270" i="2"/>
  <c r="AG2270" i="2"/>
  <c r="AF2270" i="2"/>
  <c r="AE2270" i="2"/>
  <c r="AD2270" i="2"/>
  <c r="AC2270" i="2"/>
  <c r="AB2270" i="2"/>
  <c r="AA2270" i="2"/>
  <c r="Z2270" i="2"/>
  <c r="Y2270" i="2"/>
  <c r="X2270" i="2"/>
  <c r="W2270" i="2"/>
  <c r="V2270" i="2"/>
  <c r="U2270" i="2"/>
  <c r="S2270" i="2"/>
  <c r="R2270" i="2"/>
  <c r="Q2270" i="2"/>
  <c r="P2270" i="2"/>
  <c r="O2270" i="2"/>
  <c r="N2270" i="2"/>
  <c r="M2270" i="2"/>
  <c r="L2270" i="2"/>
  <c r="K2270" i="2"/>
  <c r="J2270" i="2"/>
  <c r="I2270" i="2"/>
  <c r="H2270" i="2"/>
  <c r="G2270" i="2"/>
  <c r="F2270" i="2"/>
  <c r="E2270" i="2"/>
  <c r="D2270" i="2"/>
  <c r="C2270" i="2"/>
  <c r="B2270" i="2"/>
  <c r="A2270" i="2"/>
  <c r="CD2269" i="2"/>
  <c r="CC2269" i="2"/>
  <c r="CB2269" i="2"/>
  <c r="CA2269" i="2"/>
  <c r="BZ2269" i="2"/>
  <c r="BY2269" i="2"/>
  <c r="AJ2269" i="2"/>
  <c r="AI2269" i="2"/>
  <c r="AH2269" i="2"/>
  <c r="AG2269" i="2"/>
  <c r="AF2269" i="2"/>
  <c r="AE2269" i="2"/>
  <c r="AD2269" i="2"/>
  <c r="AC2269" i="2"/>
  <c r="AB2269" i="2"/>
  <c r="AA2269" i="2"/>
  <c r="Z2269" i="2"/>
  <c r="Y2269" i="2"/>
  <c r="X2269" i="2"/>
  <c r="W2269" i="2"/>
  <c r="V2269" i="2"/>
  <c r="U2269" i="2"/>
  <c r="S2269" i="2"/>
  <c r="R2269" i="2"/>
  <c r="Q2269" i="2"/>
  <c r="P2269" i="2"/>
  <c r="O2269" i="2"/>
  <c r="N2269" i="2"/>
  <c r="M2269" i="2"/>
  <c r="L2269" i="2"/>
  <c r="K2269" i="2"/>
  <c r="J2269" i="2"/>
  <c r="I2269" i="2"/>
  <c r="H2269" i="2"/>
  <c r="G2269" i="2"/>
  <c r="F2269" i="2"/>
  <c r="E2269" i="2"/>
  <c r="D2269" i="2"/>
  <c r="C2269" i="2"/>
  <c r="B2269" i="2"/>
  <c r="A2269" i="2"/>
  <c r="CD2268" i="2"/>
  <c r="CC2268" i="2"/>
  <c r="CB2268" i="2"/>
  <c r="CA2268" i="2"/>
  <c r="BZ2268" i="2"/>
  <c r="BY2268" i="2"/>
  <c r="AJ2268" i="2"/>
  <c r="AI2268" i="2"/>
  <c r="AH2268" i="2"/>
  <c r="AG2268" i="2"/>
  <c r="AF2268" i="2"/>
  <c r="AE2268" i="2"/>
  <c r="AD2268" i="2"/>
  <c r="AC2268" i="2"/>
  <c r="AB2268" i="2"/>
  <c r="AA2268" i="2"/>
  <c r="Z2268" i="2"/>
  <c r="Y2268" i="2"/>
  <c r="X2268" i="2"/>
  <c r="W2268" i="2"/>
  <c r="V2268" i="2"/>
  <c r="U2268" i="2"/>
  <c r="S2268" i="2"/>
  <c r="R2268" i="2"/>
  <c r="Q2268" i="2"/>
  <c r="P2268" i="2"/>
  <c r="O2268" i="2"/>
  <c r="N2268" i="2"/>
  <c r="M2268" i="2"/>
  <c r="L2268" i="2"/>
  <c r="K2268" i="2"/>
  <c r="J2268" i="2"/>
  <c r="I2268" i="2"/>
  <c r="H2268" i="2"/>
  <c r="G2268" i="2"/>
  <c r="F2268" i="2"/>
  <c r="E2268" i="2"/>
  <c r="D2268" i="2"/>
  <c r="C2268" i="2"/>
  <c r="B2268" i="2"/>
  <c r="A2268" i="2"/>
  <c r="CD2267" i="2"/>
  <c r="CC2267" i="2"/>
  <c r="CB2267" i="2"/>
  <c r="CA2267" i="2"/>
  <c r="BZ2267" i="2"/>
  <c r="BY2267" i="2"/>
  <c r="AJ2267" i="2"/>
  <c r="AI2267" i="2"/>
  <c r="AH2267" i="2"/>
  <c r="AG2267" i="2"/>
  <c r="AF2267" i="2"/>
  <c r="AE2267" i="2"/>
  <c r="AD2267" i="2"/>
  <c r="AC2267" i="2"/>
  <c r="AB2267" i="2"/>
  <c r="AA2267" i="2"/>
  <c r="Z2267" i="2"/>
  <c r="Y2267" i="2"/>
  <c r="X2267" i="2"/>
  <c r="W2267" i="2"/>
  <c r="V2267" i="2"/>
  <c r="U2267" i="2"/>
  <c r="S2267" i="2"/>
  <c r="R2267" i="2"/>
  <c r="Q2267" i="2"/>
  <c r="P2267" i="2"/>
  <c r="O2267" i="2"/>
  <c r="N2267" i="2"/>
  <c r="M2267" i="2"/>
  <c r="L2267" i="2"/>
  <c r="K2267" i="2"/>
  <c r="J2267" i="2"/>
  <c r="I2267" i="2"/>
  <c r="H2267" i="2"/>
  <c r="G2267" i="2"/>
  <c r="F2267" i="2"/>
  <c r="E2267" i="2"/>
  <c r="D2267" i="2"/>
  <c r="C2267" i="2"/>
  <c r="B2267" i="2"/>
  <c r="A2267" i="2"/>
  <c r="CD2266" i="2"/>
  <c r="CC2266" i="2"/>
  <c r="CB2266" i="2"/>
  <c r="CA2266" i="2"/>
  <c r="BZ2266" i="2"/>
  <c r="BY2266" i="2"/>
  <c r="AJ2266" i="2"/>
  <c r="AI2266" i="2"/>
  <c r="AH2266" i="2"/>
  <c r="AG2266" i="2"/>
  <c r="AF2266" i="2"/>
  <c r="AE2266" i="2"/>
  <c r="AD2266" i="2"/>
  <c r="AC2266" i="2"/>
  <c r="AB2266" i="2"/>
  <c r="AA2266" i="2"/>
  <c r="Z2266" i="2"/>
  <c r="Y2266" i="2"/>
  <c r="X2266" i="2"/>
  <c r="W2266" i="2"/>
  <c r="V2266" i="2"/>
  <c r="U2266" i="2"/>
  <c r="S2266" i="2"/>
  <c r="R2266" i="2"/>
  <c r="Q2266" i="2"/>
  <c r="P2266" i="2"/>
  <c r="O2266" i="2"/>
  <c r="N2266" i="2"/>
  <c r="M2266" i="2"/>
  <c r="L2266" i="2"/>
  <c r="K2266" i="2"/>
  <c r="J2266" i="2"/>
  <c r="I2266" i="2"/>
  <c r="H2266" i="2"/>
  <c r="G2266" i="2"/>
  <c r="F2266" i="2"/>
  <c r="E2266" i="2"/>
  <c r="D2266" i="2"/>
  <c r="C2266" i="2"/>
  <c r="B2266" i="2"/>
  <c r="A2266" i="2"/>
  <c r="CD2265" i="2"/>
  <c r="CC2265" i="2"/>
  <c r="CB2265" i="2"/>
  <c r="CA2265" i="2"/>
  <c r="BZ2265" i="2"/>
  <c r="BY2265" i="2"/>
  <c r="AJ2265" i="2"/>
  <c r="AI2265" i="2"/>
  <c r="AH2265" i="2"/>
  <c r="AG2265" i="2"/>
  <c r="AF2265" i="2"/>
  <c r="AE2265" i="2"/>
  <c r="AD2265" i="2"/>
  <c r="AC2265" i="2"/>
  <c r="AB2265" i="2"/>
  <c r="AA2265" i="2"/>
  <c r="Z2265" i="2"/>
  <c r="Y2265" i="2"/>
  <c r="X2265" i="2"/>
  <c r="W2265" i="2"/>
  <c r="V2265" i="2"/>
  <c r="U2265" i="2"/>
  <c r="S2265" i="2"/>
  <c r="R2265" i="2"/>
  <c r="Q2265" i="2"/>
  <c r="P2265" i="2"/>
  <c r="O2265" i="2"/>
  <c r="N2265" i="2"/>
  <c r="M2265" i="2"/>
  <c r="L2265" i="2"/>
  <c r="K2265" i="2"/>
  <c r="J2265" i="2"/>
  <c r="I2265" i="2"/>
  <c r="H2265" i="2"/>
  <c r="G2265" i="2"/>
  <c r="F2265" i="2"/>
  <c r="E2265" i="2"/>
  <c r="D2265" i="2"/>
  <c r="C2265" i="2"/>
  <c r="B2265" i="2"/>
  <c r="A2265" i="2"/>
  <c r="CD2264" i="2"/>
  <c r="CC2264" i="2"/>
  <c r="CB2264" i="2"/>
  <c r="CA2264" i="2"/>
  <c r="BZ2264" i="2"/>
  <c r="BY2264" i="2"/>
  <c r="AJ2264" i="2"/>
  <c r="AI2264" i="2"/>
  <c r="AH2264" i="2"/>
  <c r="AG2264" i="2"/>
  <c r="AF2264" i="2"/>
  <c r="AE2264" i="2"/>
  <c r="AD2264" i="2"/>
  <c r="AC2264" i="2"/>
  <c r="AB2264" i="2"/>
  <c r="AA2264" i="2"/>
  <c r="Z2264" i="2"/>
  <c r="Y2264" i="2"/>
  <c r="X2264" i="2"/>
  <c r="W2264" i="2"/>
  <c r="V2264" i="2"/>
  <c r="U2264" i="2"/>
  <c r="S2264" i="2"/>
  <c r="R2264" i="2"/>
  <c r="Q2264" i="2"/>
  <c r="P2264" i="2"/>
  <c r="O2264" i="2"/>
  <c r="N2264" i="2"/>
  <c r="M2264" i="2"/>
  <c r="L2264" i="2"/>
  <c r="K2264" i="2"/>
  <c r="J2264" i="2"/>
  <c r="I2264" i="2"/>
  <c r="H2264" i="2"/>
  <c r="G2264" i="2"/>
  <c r="F2264" i="2"/>
  <c r="E2264" i="2"/>
  <c r="D2264" i="2"/>
  <c r="C2264" i="2"/>
  <c r="B2264" i="2"/>
  <c r="A2264" i="2"/>
  <c r="CD2263" i="2"/>
  <c r="CC2263" i="2"/>
  <c r="CB2263" i="2"/>
  <c r="CA2263" i="2"/>
  <c r="BZ2263" i="2"/>
  <c r="BY2263" i="2"/>
  <c r="AJ2263" i="2"/>
  <c r="AI2263" i="2"/>
  <c r="AH2263" i="2"/>
  <c r="AG2263" i="2"/>
  <c r="AF2263" i="2"/>
  <c r="AE2263" i="2"/>
  <c r="AD2263" i="2"/>
  <c r="AC2263" i="2"/>
  <c r="AB2263" i="2"/>
  <c r="AA2263" i="2"/>
  <c r="Z2263" i="2"/>
  <c r="Y2263" i="2"/>
  <c r="X2263" i="2"/>
  <c r="W2263" i="2"/>
  <c r="V2263" i="2"/>
  <c r="U2263" i="2"/>
  <c r="S2263" i="2"/>
  <c r="R2263" i="2"/>
  <c r="Q2263" i="2"/>
  <c r="P2263" i="2"/>
  <c r="O2263" i="2"/>
  <c r="N2263" i="2"/>
  <c r="M2263" i="2"/>
  <c r="L2263" i="2"/>
  <c r="K2263" i="2"/>
  <c r="J2263" i="2"/>
  <c r="I2263" i="2"/>
  <c r="H2263" i="2"/>
  <c r="G2263" i="2"/>
  <c r="F2263" i="2"/>
  <c r="E2263" i="2"/>
  <c r="D2263" i="2"/>
  <c r="C2263" i="2"/>
  <c r="B2263" i="2"/>
  <c r="A2263" i="2"/>
  <c r="CD2262" i="2"/>
  <c r="CC2262" i="2"/>
  <c r="CB2262" i="2"/>
  <c r="CA2262" i="2"/>
  <c r="BZ2262" i="2"/>
  <c r="BY2262" i="2"/>
  <c r="AJ2262" i="2"/>
  <c r="AI2262" i="2"/>
  <c r="AH2262" i="2"/>
  <c r="AG2262" i="2"/>
  <c r="AF2262" i="2"/>
  <c r="AE2262" i="2"/>
  <c r="AD2262" i="2"/>
  <c r="AC2262" i="2"/>
  <c r="AB2262" i="2"/>
  <c r="AA2262" i="2"/>
  <c r="Z2262" i="2"/>
  <c r="Y2262" i="2"/>
  <c r="X2262" i="2"/>
  <c r="W2262" i="2"/>
  <c r="V2262" i="2"/>
  <c r="U2262" i="2"/>
  <c r="S2262" i="2"/>
  <c r="R2262" i="2"/>
  <c r="Q2262" i="2"/>
  <c r="P2262" i="2"/>
  <c r="O2262" i="2"/>
  <c r="N2262" i="2"/>
  <c r="M2262" i="2"/>
  <c r="L2262" i="2"/>
  <c r="K2262" i="2"/>
  <c r="J2262" i="2"/>
  <c r="I2262" i="2"/>
  <c r="H2262" i="2"/>
  <c r="G2262" i="2"/>
  <c r="F2262" i="2"/>
  <c r="E2262" i="2"/>
  <c r="D2262" i="2"/>
  <c r="C2262" i="2"/>
  <c r="B2262" i="2"/>
  <c r="A2262" i="2"/>
  <c r="CD2261" i="2"/>
  <c r="CC2261" i="2"/>
  <c r="CB2261" i="2"/>
  <c r="CA2261" i="2"/>
  <c r="BZ2261" i="2"/>
  <c r="BY2261" i="2"/>
  <c r="AJ2261" i="2"/>
  <c r="AI2261" i="2"/>
  <c r="AH2261" i="2"/>
  <c r="AG2261" i="2"/>
  <c r="AF2261" i="2"/>
  <c r="AE2261" i="2"/>
  <c r="AD2261" i="2"/>
  <c r="AC2261" i="2"/>
  <c r="AB2261" i="2"/>
  <c r="AA2261" i="2"/>
  <c r="Z2261" i="2"/>
  <c r="Y2261" i="2"/>
  <c r="X2261" i="2"/>
  <c r="W2261" i="2"/>
  <c r="V2261" i="2"/>
  <c r="U2261" i="2"/>
  <c r="S2261" i="2"/>
  <c r="R2261" i="2"/>
  <c r="Q2261" i="2"/>
  <c r="P2261" i="2"/>
  <c r="O2261" i="2"/>
  <c r="N2261" i="2"/>
  <c r="M2261" i="2"/>
  <c r="L2261" i="2"/>
  <c r="K2261" i="2"/>
  <c r="J2261" i="2"/>
  <c r="I2261" i="2"/>
  <c r="H2261" i="2"/>
  <c r="G2261" i="2"/>
  <c r="F2261" i="2"/>
  <c r="E2261" i="2"/>
  <c r="D2261" i="2"/>
  <c r="C2261" i="2"/>
  <c r="B2261" i="2"/>
  <c r="A2261" i="2"/>
  <c r="CD2260" i="2"/>
  <c r="CC2260" i="2"/>
  <c r="CB2260" i="2"/>
  <c r="CA2260" i="2"/>
  <c r="BZ2260" i="2"/>
  <c r="BY2260" i="2"/>
  <c r="AJ2260" i="2"/>
  <c r="AI2260" i="2"/>
  <c r="AH2260" i="2"/>
  <c r="AG2260" i="2"/>
  <c r="AF2260" i="2"/>
  <c r="AE2260" i="2"/>
  <c r="AD2260" i="2"/>
  <c r="AC2260" i="2"/>
  <c r="AB2260" i="2"/>
  <c r="AA2260" i="2"/>
  <c r="Z2260" i="2"/>
  <c r="Y2260" i="2"/>
  <c r="X2260" i="2"/>
  <c r="W2260" i="2"/>
  <c r="V2260" i="2"/>
  <c r="U2260" i="2"/>
  <c r="S2260" i="2"/>
  <c r="R2260" i="2"/>
  <c r="Q2260" i="2"/>
  <c r="P2260" i="2"/>
  <c r="O2260" i="2"/>
  <c r="N2260" i="2"/>
  <c r="M2260" i="2"/>
  <c r="L2260" i="2"/>
  <c r="K2260" i="2"/>
  <c r="J2260" i="2"/>
  <c r="I2260" i="2"/>
  <c r="H2260" i="2"/>
  <c r="G2260" i="2"/>
  <c r="F2260" i="2"/>
  <c r="E2260" i="2"/>
  <c r="D2260" i="2"/>
  <c r="C2260" i="2"/>
  <c r="B2260" i="2"/>
  <c r="A2260" i="2"/>
  <c r="CD2259" i="2"/>
  <c r="CC2259" i="2"/>
  <c r="CB2259" i="2"/>
  <c r="CA2259" i="2"/>
  <c r="BZ2259" i="2"/>
  <c r="BY2259" i="2"/>
  <c r="AJ2259" i="2"/>
  <c r="AI2259" i="2"/>
  <c r="AH2259" i="2"/>
  <c r="AG2259" i="2"/>
  <c r="AF2259" i="2"/>
  <c r="AE2259" i="2"/>
  <c r="AD2259" i="2"/>
  <c r="AC2259" i="2"/>
  <c r="AB2259" i="2"/>
  <c r="AA2259" i="2"/>
  <c r="Z2259" i="2"/>
  <c r="Y2259" i="2"/>
  <c r="X2259" i="2"/>
  <c r="W2259" i="2"/>
  <c r="V2259" i="2"/>
  <c r="U2259" i="2"/>
  <c r="S2259" i="2"/>
  <c r="R2259" i="2"/>
  <c r="Q2259" i="2"/>
  <c r="P2259" i="2"/>
  <c r="O2259" i="2"/>
  <c r="N2259" i="2"/>
  <c r="M2259" i="2"/>
  <c r="L2259" i="2"/>
  <c r="K2259" i="2"/>
  <c r="J2259" i="2"/>
  <c r="I2259" i="2"/>
  <c r="H2259" i="2"/>
  <c r="G2259" i="2"/>
  <c r="F2259" i="2"/>
  <c r="E2259" i="2"/>
  <c r="D2259" i="2"/>
  <c r="C2259" i="2"/>
  <c r="B2259" i="2"/>
  <c r="A2259" i="2"/>
  <c r="CD2258" i="2"/>
  <c r="CC2258" i="2"/>
  <c r="CB2258" i="2"/>
  <c r="CA2258" i="2"/>
  <c r="BZ2258" i="2"/>
  <c r="BY2258" i="2"/>
  <c r="AJ2258" i="2"/>
  <c r="AI2258" i="2"/>
  <c r="AH2258" i="2"/>
  <c r="AG2258" i="2"/>
  <c r="AF2258" i="2"/>
  <c r="AE2258" i="2"/>
  <c r="AD2258" i="2"/>
  <c r="AC2258" i="2"/>
  <c r="AB2258" i="2"/>
  <c r="AA2258" i="2"/>
  <c r="Z2258" i="2"/>
  <c r="Y2258" i="2"/>
  <c r="X2258" i="2"/>
  <c r="W2258" i="2"/>
  <c r="V2258" i="2"/>
  <c r="U2258" i="2"/>
  <c r="S2258" i="2"/>
  <c r="R2258" i="2"/>
  <c r="Q2258" i="2"/>
  <c r="P2258" i="2"/>
  <c r="O2258" i="2"/>
  <c r="N2258" i="2"/>
  <c r="M2258" i="2"/>
  <c r="L2258" i="2"/>
  <c r="K2258" i="2"/>
  <c r="J2258" i="2"/>
  <c r="I2258" i="2"/>
  <c r="H2258" i="2"/>
  <c r="G2258" i="2"/>
  <c r="F2258" i="2"/>
  <c r="E2258" i="2"/>
  <c r="D2258" i="2"/>
  <c r="C2258" i="2"/>
  <c r="B2258" i="2"/>
  <c r="A2258" i="2"/>
  <c r="CD2257" i="2"/>
  <c r="CC2257" i="2"/>
  <c r="CB2257" i="2"/>
  <c r="CA2257" i="2"/>
  <c r="BZ2257" i="2"/>
  <c r="BY2257" i="2"/>
  <c r="AJ2257" i="2"/>
  <c r="AI2257" i="2"/>
  <c r="AH2257" i="2"/>
  <c r="AG2257" i="2"/>
  <c r="AF2257" i="2"/>
  <c r="AE2257" i="2"/>
  <c r="AD2257" i="2"/>
  <c r="AC2257" i="2"/>
  <c r="AB2257" i="2"/>
  <c r="AA2257" i="2"/>
  <c r="Z2257" i="2"/>
  <c r="Y2257" i="2"/>
  <c r="X2257" i="2"/>
  <c r="W2257" i="2"/>
  <c r="V2257" i="2"/>
  <c r="U2257" i="2"/>
  <c r="S2257" i="2"/>
  <c r="R2257" i="2"/>
  <c r="Q2257" i="2"/>
  <c r="P2257" i="2"/>
  <c r="O2257" i="2"/>
  <c r="N2257" i="2"/>
  <c r="M2257" i="2"/>
  <c r="L2257" i="2"/>
  <c r="K2257" i="2"/>
  <c r="J2257" i="2"/>
  <c r="I2257" i="2"/>
  <c r="H2257" i="2"/>
  <c r="G2257" i="2"/>
  <c r="F2257" i="2"/>
  <c r="E2257" i="2"/>
  <c r="D2257" i="2"/>
  <c r="C2257" i="2"/>
  <c r="B2257" i="2"/>
  <c r="A2257" i="2"/>
  <c r="CD2256" i="2"/>
  <c r="CC2256" i="2"/>
  <c r="CB2256" i="2"/>
  <c r="CA2256" i="2"/>
  <c r="BZ2256" i="2"/>
  <c r="BY2256" i="2"/>
  <c r="AJ2256" i="2"/>
  <c r="AI2256" i="2"/>
  <c r="AH2256" i="2"/>
  <c r="AG2256" i="2"/>
  <c r="AF2256" i="2"/>
  <c r="AE2256" i="2"/>
  <c r="AD2256" i="2"/>
  <c r="AC2256" i="2"/>
  <c r="AB2256" i="2"/>
  <c r="AA2256" i="2"/>
  <c r="Z2256" i="2"/>
  <c r="Y2256" i="2"/>
  <c r="X2256" i="2"/>
  <c r="W2256" i="2"/>
  <c r="V2256" i="2"/>
  <c r="U2256" i="2"/>
  <c r="S2256" i="2"/>
  <c r="R2256" i="2"/>
  <c r="Q2256" i="2"/>
  <c r="P2256" i="2"/>
  <c r="O2256" i="2"/>
  <c r="N2256" i="2"/>
  <c r="M2256" i="2"/>
  <c r="L2256" i="2"/>
  <c r="K2256" i="2"/>
  <c r="J2256" i="2"/>
  <c r="I2256" i="2"/>
  <c r="H2256" i="2"/>
  <c r="G2256" i="2"/>
  <c r="F2256" i="2"/>
  <c r="E2256" i="2"/>
  <c r="D2256" i="2"/>
  <c r="C2256" i="2"/>
  <c r="B2256" i="2"/>
  <c r="A2256" i="2"/>
  <c r="CD2255" i="2"/>
  <c r="CC2255" i="2"/>
  <c r="CB2255" i="2"/>
  <c r="CA2255" i="2"/>
  <c r="BZ2255" i="2"/>
  <c r="BY2255" i="2"/>
  <c r="AJ2255" i="2"/>
  <c r="AI2255" i="2"/>
  <c r="AH2255" i="2"/>
  <c r="AG2255" i="2"/>
  <c r="AF2255" i="2"/>
  <c r="AE2255" i="2"/>
  <c r="AD2255" i="2"/>
  <c r="AC2255" i="2"/>
  <c r="AB2255" i="2"/>
  <c r="AA2255" i="2"/>
  <c r="Z2255" i="2"/>
  <c r="Y2255" i="2"/>
  <c r="X2255" i="2"/>
  <c r="W2255" i="2"/>
  <c r="V2255" i="2"/>
  <c r="U2255" i="2"/>
  <c r="S2255" i="2"/>
  <c r="R2255" i="2"/>
  <c r="Q2255" i="2"/>
  <c r="P2255" i="2"/>
  <c r="O2255" i="2"/>
  <c r="N2255" i="2"/>
  <c r="M2255" i="2"/>
  <c r="L2255" i="2"/>
  <c r="K2255" i="2"/>
  <c r="J2255" i="2"/>
  <c r="I2255" i="2"/>
  <c r="H2255" i="2"/>
  <c r="G2255" i="2"/>
  <c r="F2255" i="2"/>
  <c r="E2255" i="2"/>
  <c r="D2255" i="2"/>
  <c r="C2255" i="2"/>
  <c r="B2255" i="2"/>
  <c r="A2255" i="2"/>
  <c r="CD2254" i="2"/>
  <c r="CC2254" i="2"/>
  <c r="CB2254" i="2"/>
  <c r="CA2254" i="2"/>
  <c r="BZ2254" i="2"/>
  <c r="BY2254" i="2"/>
  <c r="AJ2254" i="2"/>
  <c r="AI2254" i="2"/>
  <c r="AH2254" i="2"/>
  <c r="AG2254" i="2"/>
  <c r="AF2254" i="2"/>
  <c r="AE2254" i="2"/>
  <c r="AD2254" i="2"/>
  <c r="AC2254" i="2"/>
  <c r="AB2254" i="2"/>
  <c r="AA2254" i="2"/>
  <c r="Z2254" i="2"/>
  <c r="Y2254" i="2"/>
  <c r="X2254" i="2"/>
  <c r="W2254" i="2"/>
  <c r="V2254" i="2"/>
  <c r="U2254" i="2"/>
  <c r="S2254" i="2"/>
  <c r="R2254" i="2"/>
  <c r="Q2254" i="2"/>
  <c r="P2254" i="2"/>
  <c r="O2254" i="2"/>
  <c r="N2254" i="2"/>
  <c r="M2254" i="2"/>
  <c r="L2254" i="2"/>
  <c r="K2254" i="2"/>
  <c r="J2254" i="2"/>
  <c r="I2254" i="2"/>
  <c r="H2254" i="2"/>
  <c r="G2254" i="2"/>
  <c r="F2254" i="2"/>
  <c r="E2254" i="2"/>
  <c r="D2254" i="2"/>
  <c r="C2254" i="2"/>
  <c r="B2254" i="2"/>
  <c r="A2254" i="2"/>
  <c r="CD2253" i="2"/>
  <c r="CC2253" i="2"/>
  <c r="CB2253" i="2"/>
  <c r="CA2253" i="2"/>
  <c r="BZ2253" i="2"/>
  <c r="BY2253" i="2"/>
  <c r="AJ2253" i="2"/>
  <c r="AI2253" i="2"/>
  <c r="AH2253" i="2"/>
  <c r="AG2253" i="2"/>
  <c r="AF2253" i="2"/>
  <c r="AE2253" i="2"/>
  <c r="AD2253" i="2"/>
  <c r="AC2253" i="2"/>
  <c r="AB2253" i="2"/>
  <c r="AA2253" i="2"/>
  <c r="Z2253" i="2"/>
  <c r="Y2253" i="2"/>
  <c r="X2253" i="2"/>
  <c r="W2253" i="2"/>
  <c r="V2253" i="2"/>
  <c r="U2253" i="2"/>
  <c r="S2253" i="2"/>
  <c r="R2253" i="2"/>
  <c r="Q2253" i="2"/>
  <c r="P2253" i="2"/>
  <c r="O2253" i="2"/>
  <c r="N2253" i="2"/>
  <c r="M2253" i="2"/>
  <c r="L2253" i="2"/>
  <c r="K2253" i="2"/>
  <c r="J2253" i="2"/>
  <c r="I2253" i="2"/>
  <c r="H2253" i="2"/>
  <c r="G2253" i="2"/>
  <c r="F2253" i="2"/>
  <c r="E2253" i="2"/>
  <c r="D2253" i="2"/>
  <c r="C2253" i="2"/>
  <c r="B2253" i="2"/>
  <c r="A2253" i="2"/>
  <c r="CD2252" i="2"/>
  <c r="CC2252" i="2"/>
  <c r="CB2252" i="2"/>
  <c r="CA2252" i="2"/>
  <c r="BZ2252" i="2"/>
  <c r="BY2252" i="2"/>
  <c r="AJ2252" i="2"/>
  <c r="AI2252" i="2"/>
  <c r="AH2252" i="2"/>
  <c r="AG2252" i="2"/>
  <c r="AF2252" i="2"/>
  <c r="AE2252" i="2"/>
  <c r="AD2252" i="2"/>
  <c r="AC2252" i="2"/>
  <c r="AB2252" i="2"/>
  <c r="AA2252" i="2"/>
  <c r="Z2252" i="2"/>
  <c r="Y2252" i="2"/>
  <c r="X2252" i="2"/>
  <c r="W2252" i="2"/>
  <c r="V2252" i="2"/>
  <c r="U2252" i="2"/>
  <c r="S2252" i="2"/>
  <c r="R2252" i="2"/>
  <c r="Q2252" i="2"/>
  <c r="P2252" i="2"/>
  <c r="O2252" i="2"/>
  <c r="N2252" i="2"/>
  <c r="M2252" i="2"/>
  <c r="L2252" i="2"/>
  <c r="K2252" i="2"/>
  <c r="J2252" i="2"/>
  <c r="I2252" i="2"/>
  <c r="H2252" i="2"/>
  <c r="G2252" i="2"/>
  <c r="F2252" i="2"/>
  <c r="E2252" i="2"/>
  <c r="D2252" i="2"/>
  <c r="C2252" i="2"/>
  <c r="B2252" i="2"/>
  <c r="A2252" i="2"/>
  <c r="CD2251" i="2"/>
  <c r="CC2251" i="2"/>
  <c r="CB2251" i="2"/>
  <c r="CA2251" i="2"/>
  <c r="BZ2251" i="2"/>
  <c r="BY2251" i="2"/>
  <c r="AJ2251" i="2"/>
  <c r="AI2251" i="2"/>
  <c r="AH2251" i="2"/>
  <c r="AG2251" i="2"/>
  <c r="AF2251" i="2"/>
  <c r="AE2251" i="2"/>
  <c r="AD2251" i="2"/>
  <c r="AC2251" i="2"/>
  <c r="AB2251" i="2"/>
  <c r="AA2251" i="2"/>
  <c r="Z2251" i="2"/>
  <c r="Y2251" i="2"/>
  <c r="X2251" i="2"/>
  <c r="W2251" i="2"/>
  <c r="V2251" i="2"/>
  <c r="U2251" i="2"/>
  <c r="S2251" i="2"/>
  <c r="R2251" i="2"/>
  <c r="Q2251" i="2"/>
  <c r="P2251" i="2"/>
  <c r="O2251" i="2"/>
  <c r="N2251" i="2"/>
  <c r="M2251" i="2"/>
  <c r="L2251" i="2"/>
  <c r="K2251" i="2"/>
  <c r="J2251" i="2"/>
  <c r="I2251" i="2"/>
  <c r="H2251" i="2"/>
  <c r="G2251" i="2"/>
  <c r="F2251" i="2"/>
  <c r="E2251" i="2"/>
  <c r="D2251" i="2"/>
  <c r="C2251" i="2"/>
  <c r="B2251" i="2"/>
  <c r="A2251" i="2"/>
  <c r="CD2250" i="2"/>
  <c r="CC2250" i="2"/>
  <c r="CB2250" i="2"/>
  <c r="CA2250" i="2"/>
  <c r="BZ2250" i="2"/>
  <c r="BY2250" i="2"/>
  <c r="AJ2250" i="2"/>
  <c r="AI2250" i="2"/>
  <c r="AH2250" i="2"/>
  <c r="AG2250" i="2"/>
  <c r="AF2250" i="2"/>
  <c r="AE2250" i="2"/>
  <c r="AD2250" i="2"/>
  <c r="AC2250" i="2"/>
  <c r="AB2250" i="2"/>
  <c r="AA2250" i="2"/>
  <c r="Z2250" i="2"/>
  <c r="Y2250" i="2"/>
  <c r="X2250" i="2"/>
  <c r="W2250" i="2"/>
  <c r="V2250" i="2"/>
  <c r="U2250" i="2"/>
  <c r="S2250" i="2"/>
  <c r="R2250" i="2"/>
  <c r="Q2250" i="2"/>
  <c r="P2250" i="2"/>
  <c r="O2250" i="2"/>
  <c r="N2250" i="2"/>
  <c r="M2250" i="2"/>
  <c r="L2250" i="2"/>
  <c r="K2250" i="2"/>
  <c r="J2250" i="2"/>
  <c r="I2250" i="2"/>
  <c r="H2250" i="2"/>
  <c r="G2250" i="2"/>
  <c r="F2250" i="2"/>
  <c r="E2250" i="2"/>
  <c r="D2250" i="2"/>
  <c r="C2250" i="2"/>
  <c r="B2250" i="2"/>
  <c r="A2250" i="2"/>
  <c r="CD2249" i="2"/>
  <c r="CC2249" i="2"/>
  <c r="CB2249" i="2"/>
  <c r="CA2249" i="2"/>
  <c r="BZ2249" i="2"/>
  <c r="BY2249" i="2"/>
  <c r="AJ2249" i="2"/>
  <c r="AI2249" i="2"/>
  <c r="AH2249" i="2"/>
  <c r="AG2249" i="2"/>
  <c r="AF2249" i="2"/>
  <c r="AE2249" i="2"/>
  <c r="AD2249" i="2"/>
  <c r="AC2249" i="2"/>
  <c r="AB2249" i="2"/>
  <c r="AA2249" i="2"/>
  <c r="Z2249" i="2"/>
  <c r="Y2249" i="2"/>
  <c r="X2249" i="2"/>
  <c r="W2249" i="2"/>
  <c r="V2249" i="2"/>
  <c r="U2249" i="2"/>
  <c r="S2249" i="2"/>
  <c r="R2249" i="2"/>
  <c r="Q2249" i="2"/>
  <c r="P2249" i="2"/>
  <c r="O2249" i="2"/>
  <c r="N2249" i="2"/>
  <c r="M2249" i="2"/>
  <c r="L2249" i="2"/>
  <c r="K2249" i="2"/>
  <c r="J2249" i="2"/>
  <c r="I2249" i="2"/>
  <c r="H2249" i="2"/>
  <c r="G2249" i="2"/>
  <c r="F2249" i="2"/>
  <c r="E2249" i="2"/>
  <c r="D2249" i="2"/>
  <c r="C2249" i="2"/>
  <c r="B2249" i="2"/>
  <c r="A2249" i="2"/>
  <c r="CD2248" i="2"/>
  <c r="CC2248" i="2"/>
  <c r="CB2248" i="2"/>
  <c r="CA2248" i="2"/>
  <c r="BZ2248" i="2"/>
  <c r="BY2248" i="2"/>
  <c r="AJ2248" i="2"/>
  <c r="AI2248" i="2"/>
  <c r="AH2248" i="2"/>
  <c r="AG2248" i="2"/>
  <c r="AF2248" i="2"/>
  <c r="AE2248" i="2"/>
  <c r="AD2248" i="2"/>
  <c r="AC2248" i="2"/>
  <c r="AB2248" i="2"/>
  <c r="AA2248" i="2"/>
  <c r="Z2248" i="2"/>
  <c r="Y2248" i="2"/>
  <c r="X2248" i="2"/>
  <c r="W2248" i="2"/>
  <c r="V2248" i="2"/>
  <c r="U2248" i="2"/>
  <c r="S2248" i="2"/>
  <c r="R2248" i="2"/>
  <c r="Q2248" i="2"/>
  <c r="P2248" i="2"/>
  <c r="O2248" i="2"/>
  <c r="N2248" i="2"/>
  <c r="M2248" i="2"/>
  <c r="L2248" i="2"/>
  <c r="K2248" i="2"/>
  <c r="J2248" i="2"/>
  <c r="I2248" i="2"/>
  <c r="H2248" i="2"/>
  <c r="G2248" i="2"/>
  <c r="F2248" i="2"/>
  <c r="E2248" i="2"/>
  <c r="D2248" i="2"/>
  <c r="C2248" i="2"/>
  <c r="B2248" i="2"/>
  <c r="A2248" i="2"/>
  <c r="CD2247" i="2"/>
  <c r="CC2247" i="2"/>
  <c r="CB2247" i="2"/>
  <c r="CA2247" i="2"/>
  <c r="BZ2247" i="2"/>
  <c r="BY2247" i="2"/>
  <c r="AJ2247" i="2"/>
  <c r="AI2247" i="2"/>
  <c r="AH2247" i="2"/>
  <c r="AG2247" i="2"/>
  <c r="AF2247" i="2"/>
  <c r="AE2247" i="2"/>
  <c r="AD2247" i="2"/>
  <c r="AC2247" i="2"/>
  <c r="AB2247" i="2"/>
  <c r="AA2247" i="2"/>
  <c r="Z2247" i="2"/>
  <c r="Y2247" i="2"/>
  <c r="X2247" i="2"/>
  <c r="W2247" i="2"/>
  <c r="V2247" i="2"/>
  <c r="U2247" i="2"/>
  <c r="S2247" i="2"/>
  <c r="R2247" i="2"/>
  <c r="Q2247" i="2"/>
  <c r="P2247" i="2"/>
  <c r="O2247" i="2"/>
  <c r="N2247" i="2"/>
  <c r="M2247" i="2"/>
  <c r="L2247" i="2"/>
  <c r="K2247" i="2"/>
  <c r="J2247" i="2"/>
  <c r="I2247" i="2"/>
  <c r="H2247" i="2"/>
  <c r="G2247" i="2"/>
  <c r="F2247" i="2"/>
  <c r="E2247" i="2"/>
  <c r="D2247" i="2"/>
  <c r="C2247" i="2"/>
  <c r="B2247" i="2"/>
  <c r="A2247" i="2"/>
  <c r="CD2246" i="2"/>
  <c r="CC2246" i="2"/>
  <c r="CB2246" i="2"/>
  <c r="CA2246" i="2"/>
  <c r="BZ2246" i="2"/>
  <c r="BY2246" i="2"/>
  <c r="AJ2246" i="2"/>
  <c r="AI2246" i="2"/>
  <c r="AH2246" i="2"/>
  <c r="AG2246" i="2"/>
  <c r="AF2246" i="2"/>
  <c r="AE2246" i="2"/>
  <c r="AD2246" i="2"/>
  <c r="AC2246" i="2"/>
  <c r="AB2246" i="2"/>
  <c r="AA2246" i="2"/>
  <c r="Z2246" i="2"/>
  <c r="Y2246" i="2"/>
  <c r="X2246" i="2"/>
  <c r="W2246" i="2"/>
  <c r="V2246" i="2"/>
  <c r="U2246" i="2"/>
  <c r="S2246" i="2"/>
  <c r="R2246" i="2"/>
  <c r="Q2246" i="2"/>
  <c r="P2246" i="2"/>
  <c r="O2246" i="2"/>
  <c r="N2246" i="2"/>
  <c r="M2246" i="2"/>
  <c r="L2246" i="2"/>
  <c r="K2246" i="2"/>
  <c r="J2246" i="2"/>
  <c r="I2246" i="2"/>
  <c r="H2246" i="2"/>
  <c r="G2246" i="2"/>
  <c r="F2246" i="2"/>
  <c r="E2246" i="2"/>
  <c r="D2246" i="2"/>
  <c r="C2246" i="2"/>
  <c r="B2246" i="2"/>
  <c r="A2246" i="2"/>
  <c r="CD2245" i="2"/>
  <c r="CC2245" i="2"/>
  <c r="CB2245" i="2"/>
  <c r="CA2245" i="2"/>
  <c r="BZ2245" i="2"/>
  <c r="BY2245" i="2"/>
  <c r="AJ2245" i="2"/>
  <c r="AI2245" i="2"/>
  <c r="AH2245" i="2"/>
  <c r="AG2245" i="2"/>
  <c r="AF2245" i="2"/>
  <c r="AE2245" i="2"/>
  <c r="AD2245" i="2"/>
  <c r="AC2245" i="2"/>
  <c r="AB2245" i="2"/>
  <c r="AA2245" i="2"/>
  <c r="Z2245" i="2"/>
  <c r="Y2245" i="2"/>
  <c r="X2245" i="2"/>
  <c r="W2245" i="2"/>
  <c r="V2245" i="2"/>
  <c r="U2245" i="2"/>
  <c r="S2245" i="2"/>
  <c r="R2245" i="2"/>
  <c r="Q2245" i="2"/>
  <c r="P2245" i="2"/>
  <c r="O2245" i="2"/>
  <c r="N2245" i="2"/>
  <c r="M2245" i="2"/>
  <c r="L2245" i="2"/>
  <c r="K2245" i="2"/>
  <c r="J2245" i="2"/>
  <c r="I2245" i="2"/>
  <c r="H2245" i="2"/>
  <c r="G2245" i="2"/>
  <c r="F2245" i="2"/>
  <c r="E2245" i="2"/>
  <c r="D2245" i="2"/>
  <c r="C2245" i="2"/>
  <c r="B2245" i="2"/>
  <c r="A2245" i="2"/>
  <c r="CD2244" i="2"/>
  <c r="CC2244" i="2"/>
  <c r="CB2244" i="2"/>
  <c r="CA2244" i="2"/>
  <c r="BZ2244" i="2"/>
  <c r="BY2244" i="2"/>
  <c r="AJ2244" i="2"/>
  <c r="AI2244" i="2"/>
  <c r="AH2244" i="2"/>
  <c r="AG2244" i="2"/>
  <c r="AF2244" i="2"/>
  <c r="AE2244" i="2"/>
  <c r="AD2244" i="2"/>
  <c r="AC2244" i="2"/>
  <c r="AB2244" i="2"/>
  <c r="AA2244" i="2"/>
  <c r="Z2244" i="2"/>
  <c r="Y2244" i="2"/>
  <c r="X2244" i="2"/>
  <c r="W2244" i="2"/>
  <c r="V2244" i="2"/>
  <c r="U2244" i="2"/>
  <c r="S2244" i="2"/>
  <c r="R2244" i="2"/>
  <c r="Q2244" i="2"/>
  <c r="P2244" i="2"/>
  <c r="O2244" i="2"/>
  <c r="N2244" i="2"/>
  <c r="M2244" i="2"/>
  <c r="L2244" i="2"/>
  <c r="K2244" i="2"/>
  <c r="J2244" i="2"/>
  <c r="I2244" i="2"/>
  <c r="H2244" i="2"/>
  <c r="G2244" i="2"/>
  <c r="F2244" i="2"/>
  <c r="E2244" i="2"/>
  <c r="D2244" i="2"/>
  <c r="C2244" i="2"/>
  <c r="B2244" i="2"/>
  <c r="A2244" i="2"/>
  <c r="CD2243" i="2"/>
  <c r="CC2243" i="2"/>
  <c r="CB2243" i="2"/>
  <c r="CA2243" i="2"/>
  <c r="BZ2243" i="2"/>
  <c r="BY2243" i="2"/>
  <c r="AJ2243" i="2"/>
  <c r="AI2243" i="2"/>
  <c r="AH2243" i="2"/>
  <c r="AG2243" i="2"/>
  <c r="AF2243" i="2"/>
  <c r="AE2243" i="2"/>
  <c r="AD2243" i="2"/>
  <c r="AC2243" i="2"/>
  <c r="AB2243" i="2"/>
  <c r="AA2243" i="2"/>
  <c r="Z2243" i="2"/>
  <c r="Y2243" i="2"/>
  <c r="X2243" i="2"/>
  <c r="W2243" i="2"/>
  <c r="V2243" i="2"/>
  <c r="U2243" i="2"/>
  <c r="S2243" i="2"/>
  <c r="R2243" i="2"/>
  <c r="Q2243" i="2"/>
  <c r="P2243" i="2"/>
  <c r="O2243" i="2"/>
  <c r="N2243" i="2"/>
  <c r="M2243" i="2"/>
  <c r="L2243" i="2"/>
  <c r="K2243" i="2"/>
  <c r="J2243" i="2"/>
  <c r="I2243" i="2"/>
  <c r="H2243" i="2"/>
  <c r="G2243" i="2"/>
  <c r="F2243" i="2"/>
  <c r="E2243" i="2"/>
  <c r="D2243" i="2"/>
  <c r="C2243" i="2"/>
  <c r="B2243" i="2"/>
  <c r="A2243" i="2"/>
  <c r="CD2242" i="2"/>
  <c r="CC2242" i="2"/>
  <c r="CB2242" i="2"/>
  <c r="CA2242" i="2"/>
  <c r="BZ2242" i="2"/>
  <c r="BY2242" i="2"/>
  <c r="AJ2242" i="2"/>
  <c r="AI2242" i="2"/>
  <c r="AH2242" i="2"/>
  <c r="AG2242" i="2"/>
  <c r="AF2242" i="2"/>
  <c r="AE2242" i="2"/>
  <c r="AD2242" i="2"/>
  <c r="AC2242" i="2"/>
  <c r="AB2242" i="2"/>
  <c r="AA2242" i="2"/>
  <c r="Z2242" i="2"/>
  <c r="Y2242" i="2"/>
  <c r="X2242" i="2"/>
  <c r="W2242" i="2"/>
  <c r="V2242" i="2"/>
  <c r="U2242" i="2"/>
  <c r="S2242" i="2"/>
  <c r="R2242" i="2"/>
  <c r="Q2242" i="2"/>
  <c r="P2242" i="2"/>
  <c r="O2242" i="2"/>
  <c r="N2242" i="2"/>
  <c r="M2242" i="2"/>
  <c r="L2242" i="2"/>
  <c r="K2242" i="2"/>
  <c r="J2242" i="2"/>
  <c r="I2242" i="2"/>
  <c r="H2242" i="2"/>
  <c r="G2242" i="2"/>
  <c r="F2242" i="2"/>
  <c r="E2242" i="2"/>
  <c r="D2242" i="2"/>
  <c r="C2242" i="2"/>
  <c r="B2242" i="2"/>
  <c r="A2242" i="2"/>
  <c r="CD2241" i="2"/>
  <c r="CC2241" i="2"/>
  <c r="CB2241" i="2"/>
  <c r="CA2241" i="2"/>
  <c r="BZ2241" i="2"/>
  <c r="BY2241" i="2"/>
  <c r="AJ2241" i="2"/>
  <c r="AI2241" i="2"/>
  <c r="AH2241" i="2"/>
  <c r="AG2241" i="2"/>
  <c r="AF2241" i="2"/>
  <c r="AE2241" i="2"/>
  <c r="AD2241" i="2"/>
  <c r="AC2241" i="2"/>
  <c r="AB2241" i="2"/>
  <c r="AA2241" i="2"/>
  <c r="Z2241" i="2"/>
  <c r="Y2241" i="2"/>
  <c r="X2241" i="2"/>
  <c r="W2241" i="2"/>
  <c r="V2241" i="2"/>
  <c r="U2241" i="2"/>
  <c r="S2241" i="2"/>
  <c r="R2241" i="2"/>
  <c r="Q2241" i="2"/>
  <c r="P2241" i="2"/>
  <c r="O2241" i="2"/>
  <c r="N2241" i="2"/>
  <c r="M2241" i="2"/>
  <c r="L2241" i="2"/>
  <c r="K2241" i="2"/>
  <c r="J2241" i="2"/>
  <c r="I2241" i="2"/>
  <c r="H2241" i="2"/>
  <c r="G2241" i="2"/>
  <c r="F2241" i="2"/>
  <c r="E2241" i="2"/>
  <c r="D2241" i="2"/>
  <c r="C2241" i="2"/>
  <c r="B2241" i="2"/>
  <c r="A2241" i="2"/>
  <c r="CD2240" i="2"/>
  <c r="CC2240" i="2"/>
  <c r="CB2240" i="2"/>
  <c r="CA2240" i="2"/>
  <c r="BZ2240" i="2"/>
  <c r="BY2240" i="2"/>
  <c r="AJ2240" i="2"/>
  <c r="AI2240" i="2"/>
  <c r="AH2240" i="2"/>
  <c r="AG2240" i="2"/>
  <c r="AF2240" i="2"/>
  <c r="AE2240" i="2"/>
  <c r="AD2240" i="2"/>
  <c r="AC2240" i="2"/>
  <c r="AB2240" i="2"/>
  <c r="AA2240" i="2"/>
  <c r="Z2240" i="2"/>
  <c r="Y2240" i="2"/>
  <c r="X2240" i="2"/>
  <c r="W2240" i="2"/>
  <c r="V2240" i="2"/>
  <c r="U2240" i="2"/>
  <c r="S2240" i="2"/>
  <c r="R2240" i="2"/>
  <c r="Q2240" i="2"/>
  <c r="P2240" i="2"/>
  <c r="O2240" i="2"/>
  <c r="N2240" i="2"/>
  <c r="M2240" i="2"/>
  <c r="L2240" i="2"/>
  <c r="K2240" i="2"/>
  <c r="J2240" i="2"/>
  <c r="I2240" i="2"/>
  <c r="H2240" i="2"/>
  <c r="G2240" i="2"/>
  <c r="F2240" i="2"/>
  <c r="E2240" i="2"/>
  <c r="D2240" i="2"/>
  <c r="C2240" i="2"/>
  <c r="B2240" i="2"/>
  <c r="A2240" i="2"/>
  <c r="CD2239" i="2"/>
  <c r="CC2239" i="2"/>
  <c r="CB2239" i="2"/>
  <c r="CA2239" i="2"/>
  <c r="BZ2239" i="2"/>
  <c r="BY2239" i="2"/>
  <c r="AJ2239" i="2"/>
  <c r="AI2239" i="2"/>
  <c r="AH2239" i="2"/>
  <c r="AG2239" i="2"/>
  <c r="AF2239" i="2"/>
  <c r="AE2239" i="2"/>
  <c r="AD2239" i="2"/>
  <c r="AC2239" i="2"/>
  <c r="AB2239" i="2"/>
  <c r="AA2239" i="2"/>
  <c r="Z2239" i="2"/>
  <c r="Y2239" i="2"/>
  <c r="X2239" i="2"/>
  <c r="W2239" i="2"/>
  <c r="V2239" i="2"/>
  <c r="U2239" i="2"/>
  <c r="S2239" i="2"/>
  <c r="R2239" i="2"/>
  <c r="Q2239" i="2"/>
  <c r="P2239" i="2"/>
  <c r="O2239" i="2"/>
  <c r="N2239" i="2"/>
  <c r="M2239" i="2"/>
  <c r="L2239" i="2"/>
  <c r="K2239" i="2"/>
  <c r="J2239" i="2"/>
  <c r="I2239" i="2"/>
  <c r="H2239" i="2"/>
  <c r="G2239" i="2"/>
  <c r="F2239" i="2"/>
  <c r="E2239" i="2"/>
  <c r="D2239" i="2"/>
  <c r="C2239" i="2"/>
  <c r="B2239" i="2"/>
  <c r="A2239" i="2"/>
  <c r="CD2238" i="2"/>
  <c r="CC2238" i="2"/>
  <c r="CB2238" i="2"/>
  <c r="CA2238" i="2"/>
  <c r="BZ2238" i="2"/>
  <c r="BY2238" i="2"/>
  <c r="AJ2238" i="2"/>
  <c r="AI2238" i="2"/>
  <c r="AH2238" i="2"/>
  <c r="AG2238" i="2"/>
  <c r="AF2238" i="2"/>
  <c r="AE2238" i="2"/>
  <c r="AD2238" i="2"/>
  <c r="AC2238" i="2"/>
  <c r="AB2238" i="2"/>
  <c r="AA2238" i="2"/>
  <c r="Z2238" i="2"/>
  <c r="Y2238" i="2"/>
  <c r="X2238" i="2"/>
  <c r="W2238" i="2"/>
  <c r="V2238" i="2"/>
  <c r="U2238" i="2"/>
  <c r="S2238" i="2"/>
  <c r="R2238" i="2"/>
  <c r="Q2238" i="2"/>
  <c r="P2238" i="2"/>
  <c r="O2238" i="2"/>
  <c r="N2238" i="2"/>
  <c r="M2238" i="2"/>
  <c r="L2238" i="2"/>
  <c r="K2238" i="2"/>
  <c r="J2238" i="2"/>
  <c r="I2238" i="2"/>
  <c r="H2238" i="2"/>
  <c r="G2238" i="2"/>
  <c r="F2238" i="2"/>
  <c r="E2238" i="2"/>
  <c r="D2238" i="2"/>
  <c r="C2238" i="2"/>
  <c r="B2238" i="2"/>
  <c r="A2238" i="2"/>
  <c r="CD2237" i="2"/>
  <c r="CC2237" i="2"/>
  <c r="CB2237" i="2"/>
  <c r="CA2237" i="2"/>
  <c r="BZ2237" i="2"/>
  <c r="BY2237" i="2"/>
  <c r="AJ2237" i="2"/>
  <c r="AI2237" i="2"/>
  <c r="AH2237" i="2"/>
  <c r="AG2237" i="2"/>
  <c r="AF2237" i="2"/>
  <c r="AE2237" i="2"/>
  <c r="AD2237" i="2"/>
  <c r="AC2237" i="2"/>
  <c r="AB2237" i="2"/>
  <c r="AA2237" i="2"/>
  <c r="Z2237" i="2"/>
  <c r="Y2237" i="2"/>
  <c r="X2237" i="2"/>
  <c r="W2237" i="2"/>
  <c r="V2237" i="2"/>
  <c r="U2237" i="2"/>
  <c r="S2237" i="2"/>
  <c r="R2237" i="2"/>
  <c r="Q2237" i="2"/>
  <c r="P2237" i="2"/>
  <c r="O2237" i="2"/>
  <c r="N2237" i="2"/>
  <c r="M2237" i="2"/>
  <c r="L2237" i="2"/>
  <c r="K2237" i="2"/>
  <c r="J2237" i="2"/>
  <c r="I2237" i="2"/>
  <c r="H2237" i="2"/>
  <c r="G2237" i="2"/>
  <c r="F2237" i="2"/>
  <c r="E2237" i="2"/>
  <c r="D2237" i="2"/>
  <c r="C2237" i="2"/>
  <c r="B2237" i="2"/>
  <c r="A2237" i="2"/>
  <c r="CD2236" i="2"/>
  <c r="CC2236" i="2"/>
  <c r="CB2236" i="2"/>
  <c r="CA2236" i="2"/>
  <c r="BZ2236" i="2"/>
  <c r="BY2236" i="2"/>
  <c r="AJ2236" i="2"/>
  <c r="AI2236" i="2"/>
  <c r="AH2236" i="2"/>
  <c r="AG2236" i="2"/>
  <c r="AF2236" i="2"/>
  <c r="AE2236" i="2"/>
  <c r="AD2236" i="2"/>
  <c r="AC2236" i="2"/>
  <c r="AB2236" i="2"/>
  <c r="AA2236" i="2"/>
  <c r="Z2236" i="2"/>
  <c r="Y2236" i="2"/>
  <c r="X2236" i="2"/>
  <c r="W2236" i="2"/>
  <c r="V2236" i="2"/>
  <c r="U2236" i="2"/>
  <c r="S2236" i="2"/>
  <c r="R2236" i="2"/>
  <c r="Q2236" i="2"/>
  <c r="P2236" i="2"/>
  <c r="O2236" i="2"/>
  <c r="N2236" i="2"/>
  <c r="M2236" i="2"/>
  <c r="L2236" i="2"/>
  <c r="K2236" i="2"/>
  <c r="J2236" i="2"/>
  <c r="I2236" i="2"/>
  <c r="H2236" i="2"/>
  <c r="G2236" i="2"/>
  <c r="F2236" i="2"/>
  <c r="E2236" i="2"/>
  <c r="D2236" i="2"/>
  <c r="C2236" i="2"/>
  <c r="B2236" i="2"/>
  <c r="A2236" i="2"/>
  <c r="CD2235" i="2"/>
  <c r="CC2235" i="2"/>
  <c r="CB2235" i="2"/>
  <c r="CA2235" i="2"/>
  <c r="BZ2235" i="2"/>
  <c r="BY2235" i="2"/>
  <c r="AJ2235" i="2"/>
  <c r="AI2235" i="2"/>
  <c r="AH2235" i="2"/>
  <c r="AG2235" i="2"/>
  <c r="AF2235" i="2"/>
  <c r="AE2235" i="2"/>
  <c r="AD2235" i="2"/>
  <c r="AC2235" i="2"/>
  <c r="AB2235" i="2"/>
  <c r="AA2235" i="2"/>
  <c r="Z2235" i="2"/>
  <c r="Y2235" i="2"/>
  <c r="X2235" i="2"/>
  <c r="W2235" i="2"/>
  <c r="V2235" i="2"/>
  <c r="U2235" i="2"/>
  <c r="S2235" i="2"/>
  <c r="R2235" i="2"/>
  <c r="Q2235" i="2"/>
  <c r="P2235" i="2"/>
  <c r="O2235" i="2"/>
  <c r="N2235" i="2"/>
  <c r="M2235" i="2"/>
  <c r="L2235" i="2"/>
  <c r="K2235" i="2"/>
  <c r="J2235" i="2"/>
  <c r="I2235" i="2"/>
  <c r="H2235" i="2"/>
  <c r="G2235" i="2"/>
  <c r="F2235" i="2"/>
  <c r="E2235" i="2"/>
  <c r="D2235" i="2"/>
  <c r="C2235" i="2"/>
  <c r="B2235" i="2"/>
  <c r="A2235" i="2"/>
  <c r="CD2234" i="2"/>
  <c r="CC2234" i="2"/>
  <c r="CB2234" i="2"/>
  <c r="CA2234" i="2"/>
  <c r="BZ2234" i="2"/>
  <c r="BY2234" i="2"/>
  <c r="AJ2234" i="2"/>
  <c r="AI2234" i="2"/>
  <c r="AH2234" i="2"/>
  <c r="AG2234" i="2"/>
  <c r="AF2234" i="2"/>
  <c r="AE2234" i="2"/>
  <c r="AD2234" i="2"/>
  <c r="AC2234" i="2"/>
  <c r="AB2234" i="2"/>
  <c r="AA2234" i="2"/>
  <c r="Z2234" i="2"/>
  <c r="Y2234" i="2"/>
  <c r="X2234" i="2"/>
  <c r="W2234" i="2"/>
  <c r="V2234" i="2"/>
  <c r="U2234" i="2"/>
  <c r="S2234" i="2"/>
  <c r="R2234" i="2"/>
  <c r="Q2234" i="2"/>
  <c r="P2234" i="2"/>
  <c r="O2234" i="2"/>
  <c r="N2234" i="2"/>
  <c r="M2234" i="2"/>
  <c r="L2234" i="2"/>
  <c r="K2234" i="2"/>
  <c r="J2234" i="2"/>
  <c r="I2234" i="2"/>
  <c r="H2234" i="2"/>
  <c r="G2234" i="2"/>
  <c r="F2234" i="2"/>
  <c r="E2234" i="2"/>
  <c r="D2234" i="2"/>
  <c r="C2234" i="2"/>
  <c r="B2234" i="2"/>
  <c r="A2234" i="2"/>
  <c r="CD2233" i="2"/>
  <c r="CC2233" i="2"/>
  <c r="CB2233" i="2"/>
  <c r="CA2233" i="2"/>
  <c r="BZ2233" i="2"/>
  <c r="BY2233" i="2"/>
  <c r="AJ2233" i="2"/>
  <c r="AI2233" i="2"/>
  <c r="AH2233" i="2"/>
  <c r="AG2233" i="2"/>
  <c r="AF2233" i="2"/>
  <c r="AE2233" i="2"/>
  <c r="AD2233" i="2"/>
  <c r="AC2233" i="2"/>
  <c r="AB2233" i="2"/>
  <c r="AA2233" i="2"/>
  <c r="Z2233" i="2"/>
  <c r="Y2233" i="2"/>
  <c r="X2233" i="2"/>
  <c r="W2233" i="2"/>
  <c r="V2233" i="2"/>
  <c r="U2233" i="2"/>
  <c r="S2233" i="2"/>
  <c r="R2233" i="2"/>
  <c r="Q2233" i="2"/>
  <c r="P2233" i="2"/>
  <c r="O2233" i="2"/>
  <c r="N2233" i="2"/>
  <c r="M2233" i="2"/>
  <c r="L2233" i="2"/>
  <c r="K2233" i="2"/>
  <c r="J2233" i="2"/>
  <c r="I2233" i="2"/>
  <c r="H2233" i="2"/>
  <c r="G2233" i="2"/>
  <c r="F2233" i="2"/>
  <c r="E2233" i="2"/>
  <c r="D2233" i="2"/>
  <c r="C2233" i="2"/>
  <c r="B2233" i="2"/>
  <c r="A2233" i="2"/>
  <c r="CD2232" i="2"/>
  <c r="CC2232" i="2"/>
  <c r="CB2232" i="2"/>
  <c r="CA2232" i="2"/>
  <c r="BZ2232" i="2"/>
  <c r="BY2232" i="2"/>
  <c r="AJ2232" i="2"/>
  <c r="AI2232" i="2"/>
  <c r="AH2232" i="2"/>
  <c r="AG2232" i="2"/>
  <c r="AF2232" i="2"/>
  <c r="AE2232" i="2"/>
  <c r="AD2232" i="2"/>
  <c r="AC2232" i="2"/>
  <c r="AB2232" i="2"/>
  <c r="AA2232" i="2"/>
  <c r="Z2232" i="2"/>
  <c r="Y2232" i="2"/>
  <c r="X2232" i="2"/>
  <c r="W2232" i="2"/>
  <c r="V2232" i="2"/>
  <c r="U2232" i="2"/>
  <c r="S2232" i="2"/>
  <c r="R2232" i="2"/>
  <c r="Q2232" i="2"/>
  <c r="P2232" i="2"/>
  <c r="O2232" i="2"/>
  <c r="N2232" i="2"/>
  <c r="M2232" i="2"/>
  <c r="L2232" i="2"/>
  <c r="K2232" i="2"/>
  <c r="J2232" i="2"/>
  <c r="I2232" i="2"/>
  <c r="H2232" i="2"/>
  <c r="G2232" i="2"/>
  <c r="F2232" i="2"/>
  <c r="E2232" i="2"/>
  <c r="D2232" i="2"/>
  <c r="C2232" i="2"/>
  <c r="B2232" i="2"/>
  <c r="A2232" i="2"/>
  <c r="CD2231" i="2"/>
  <c r="CC2231" i="2"/>
  <c r="CB2231" i="2"/>
  <c r="CA2231" i="2"/>
  <c r="BZ2231" i="2"/>
  <c r="BY2231" i="2"/>
  <c r="AJ2231" i="2"/>
  <c r="AI2231" i="2"/>
  <c r="AH2231" i="2"/>
  <c r="AG2231" i="2"/>
  <c r="AF2231" i="2"/>
  <c r="AE2231" i="2"/>
  <c r="AD2231" i="2"/>
  <c r="AC2231" i="2"/>
  <c r="AB2231" i="2"/>
  <c r="AA2231" i="2"/>
  <c r="Z2231" i="2"/>
  <c r="Y2231" i="2"/>
  <c r="X2231" i="2"/>
  <c r="W2231" i="2"/>
  <c r="V2231" i="2"/>
  <c r="U2231" i="2"/>
  <c r="S2231" i="2"/>
  <c r="R2231" i="2"/>
  <c r="Q2231" i="2"/>
  <c r="P2231" i="2"/>
  <c r="O2231" i="2"/>
  <c r="N2231" i="2"/>
  <c r="M2231" i="2"/>
  <c r="L2231" i="2"/>
  <c r="K2231" i="2"/>
  <c r="J2231" i="2"/>
  <c r="I2231" i="2"/>
  <c r="H2231" i="2"/>
  <c r="G2231" i="2"/>
  <c r="F2231" i="2"/>
  <c r="E2231" i="2"/>
  <c r="D2231" i="2"/>
  <c r="C2231" i="2"/>
  <c r="B2231" i="2"/>
  <c r="A2231" i="2"/>
  <c r="CD2230" i="2"/>
  <c r="CC2230" i="2"/>
  <c r="CB2230" i="2"/>
  <c r="CA2230" i="2"/>
  <c r="BZ2230" i="2"/>
  <c r="BY2230" i="2"/>
  <c r="AJ2230" i="2"/>
  <c r="AI2230" i="2"/>
  <c r="AH2230" i="2"/>
  <c r="AG2230" i="2"/>
  <c r="AF2230" i="2"/>
  <c r="AE2230" i="2"/>
  <c r="AD2230" i="2"/>
  <c r="AC2230" i="2"/>
  <c r="AB2230" i="2"/>
  <c r="AA2230" i="2"/>
  <c r="Z2230" i="2"/>
  <c r="Y2230" i="2"/>
  <c r="X2230" i="2"/>
  <c r="W2230" i="2"/>
  <c r="V2230" i="2"/>
  <c r="U2230" i="2"/>
  <c r="S2230" i="2"/>
  <c r="R2230" i="2"/>
  <c r="Q2230" i="2"/>
  <c r="P2230" i="2"/>
  <c r="O2230" i="2"/>
  <c r="N2230" i="2"/>
  <c r="M2230" i="2"/>
  <c r="L2230" i="2"/>
  <c r="K2230" i="2"/>
  <c r="J2230" i="2"/>
  <c r="I2230" i="2"/>
  <c r="H2230" i="2"/>
  <c r="G2230" i="2"/>
  <c r="F2230" i="2"/>
  <c r="E2230" i="2"/>
  <c r="D2230" i="2"/>
  <c r="C2230" i="2"/>
  <c r="B2230" i="2"/>
  <c r="A2230" i="2"/>
  <c r="CD2229" i="2"/>
  <c r="CC2229" i="2"/>
  <c r="CB2229" i="2"/>
  <c r="CA2229" i="2"/>
  <c r="BZ2229" i="2"/>
  <c r="BY2229" i="2"/>
  <c r="AJ2229" i="2"/>
  <c r="AI2229" i="2"/>
  <c r="AH2229" i="2"/>
  <c r="AG2229" i="2"/>
  <c r="AF2229" i="2"/>
  <c r="AE2229" i="2"/>
  <c r="AD2229" i="2"/>
  <c r="AC2229" i="2"/>
  <c r="AB2229" i="2"/>
  <c r="AA2229" i="2"/>
  <c r="Z2229" i="2"/>
  <c r="Y2229" i="2"/>
  <c r="X2229" i="2"/>
  <c r="W2229" i="2"/>
  <c r="V2229" i="2"/>
  <c r="U2229" i="2"/>
  <c r="S2229" i="2"/>
  <c r="R2229" i="2"/>
  <c r="Q2229" i="2"/>
  <c r="P2229" i="2"/>
  <c r="O2229" i="2"/>
  <c r="N2229" i="2"/>
  <c r="M2229" i="2"/>
  <c r="L2229" i="2"/>
  <c r="K2229" i="2"/>
  <c r="J2229" i="2"/>
  <c r="I2229" i="2"/>
  <c r="H2229" i="2"/>
  <c r="G2229" i="2"/>
  <c r="F2229" i="2"/>
  <c r="E2229" i="2"/>
  <c r="D2229" i="2"/>
  <c r="C2229" i="2"/>
  <c r="B2229" i="2"/>
  <c r="A2229" i="2"/>
  <c r="CD2228" i="2"/>
  <c r="CC2228" i="2"/>
  <c r="CB2228" i="2"/>
  <c r="CA2228" i="2"/>
  <c r="BZ2228" i="2"/>
  <c r="BY2228" i="2"/>
  <c r="AJ2228" i="2"/>
  <c r="AI2228" i="2"/>
  <c r="AH2228" i="2"/>
  <c r="AG2228" i="2"/>
  <c r="AF2228" i="2"/>
  <c r="AE2228" i="2"/>
  <c r="AD2228" i="2"/>
  <c r="AC2228" i="2"/>
  <c r="AB2228" i="2"/>
  <c r="AA2228" i="2"/>
  <c r="Z2228" i="2"/>
  <c r="Y2228" i="2"/>
  <c r="X2228" i="2"/>
  <c r="W2228" i="2"/>
  <c r="V2228" i="2"/>
  <c r="U2228" i="2"/>
  <c r="S2228" i="2"/>
  <c r="R2228" i="2"/>
  <c r="Q2228" i="2"/>
  <c r="P2228" i="2"/>
  <c r="O2228" i="2"/>
  <c r="N2228" i="2"/>
  <c r="M2228" i="2"/>
  <c r="L2228" i="2"/>
  <c r="K2228" i="2"/>
  <c r="J2228" i="2"/>
  <c r="I2228" i="2"/>
  <c r="H2228" i="2"/>
  <c r="G2228" i="2"/>
  <c r="F2228" i="2"/>
  <c r="E2228" i="2"/>
  <c r="D2228" i="2"/>
  <c r="C2228" i="2"/>
  <c r="B2228" i="2"/>
  <c r="A2228" i="2"/>
  <c r="CD2227" i="2"/>
  <c r="CC2227" i="2"/>
  <c r="CB2227" i="2"/>
  <c r="CA2227" i="2"/>
  <c r="BZ2227" i="2"/>
  <c r="BY2227" i="2"/>
  <c r="AJ2227" i="2"/>
  <c r="AI2227" i="2"/>
  <c r="AH2227" i="2"/>
  <c r="AG2227" i="2"/>
  <c r="AF2227" i="2"/>
  <c r="AE2227" i="2"/>
  <c r="AD2227" i="2"/>
  <c r="AC2227" i="2"/>
  <c r="AB2227" i="2"/>
  <c r="AA2227" i="2"/>
  <c r="Z2227" i="2"/>
  <c r="Y2227" i="2"/>
  <c r="X2227" i="2"/>
  <c r="W2227" i="2"/>
  <c r="V2227" i="2"/>
  <c r="U2227" i="2"/>
  <c r="S2227" i="2"/>
  <c r="R2227" i="2"/>
  <c r="Q2227" i="2"/>
  <c r="P2227" i="2"/>
  <c r="O2227" i="2"/>
  <c r="N2227" i="2"/>
  <c r="M2227" i="2"/>
  <c r="L2227" i="2"/>
  <c r="K2227" i="2"/>
  <c r="J2227" i="2"/>
  <c r="I2227" i="2"/>
  <c r="H2227" i="2"/>
  <c r="G2227" i="2"/>
  <c r="F2227" i="2"/>
  <c r="E2227" i="2"/>
  <c r="D2227" i="2"/>
  <c r="C2227" i="2"/>
  <c r="B2227" i="2"/>
  <c r="A2227" i="2"/>
  <c r="CD2226" i="2"/>
  <c r="CC2226" i="2"/>
  <c r="CB2226" i="2"/>
  <c r="CA2226" i="2"/>
  <c r="BZ2226" i="2"/>
  <c r="BY2226" i="2"/>
  <c r="AJ2226" i="2"/>
  <c r="AI2226" i="2"/>
  <c r="AH2226" i="2"/>
  <c r="AG2226" i="2"/>
  <c r="AF2226" i="2"/>
  <c r="AE2226" i="2"/>
  <c r="AD2226" i="2"/>
  <c r="AC2226" i="2"/>
  <c r="AB2226" i="2"/>
  <c r="AA2226" i="2"/>
  <c r="Z2226" i="2"/>
  <c r="Y2226" i="2"/>
  <c r="X2226" i="2"/>
  <c r="W2226" i="2"/>
  <c r="V2226" i="2"/>
  <c r="U2226" i="2"/>
  <c r="S2226" i="2"/>
  <c r="R2226" i="2"/>
  <c r="Q2226" i="2"/>
  <c r="P2226" i="2"/>
  <c r="O2226" i="2"/>
  <c r="N2226" i="2"/>
  <c r="M2226" i="2"/>
  <c r="L2226" i="2"/>
  <c r="K2226" i="2"/>
  <c r="J2226" i="2"/>
  <c r="I2226" i="2"/>
  <c r="H2226" i="2"/>
  <c r="G2226" i="2"/>
  <c r="F2226" i="2"/>
  <c r="E2226" i="2"/>
  <c r="D2226" i="2"/>
  <c r="C2226" i="2"/>
  <c r="B2226" i="2"/>
  <c r="A2226" i="2"/>
  <c r="CD2225" i="2"/>
  <c r="CC2225" i="2"/>
  <c r="CB2225" i="2"/>
  <c r="CA2225" i="2"/>
  <c r="BZ2225" i="2"/>
  <c r="BY2225" i="2"/>
  <c r="AJ2225" i="2"/>
  <c r="AI2225" i="2"/>
  <c r="AH2225" i="2"/>
  <c r="AG2225" i="2"/>
  <c r="AF2225" i="2"/>
  <c r="AE2225" i="2"/>
  <c r="AD2225" i="2"/>
  <c r="AC2225" i="2"/>
  <c r="AB2225" i="2"/>
  <c r="AA2225" i="2"/>
  <c r="Z2225" i="2"/>
  <c r="Y2225" i="2"/>
  <c r="X2225" i="2"/>
  <c r="W2225" i="2"/>
  <c r="V2225" i="2"/>
  <c r="U2225" i="2"/>
  <c r="S2225" i="2"/>
  <c r="R2225" i="2"/>
  <c r="Q2225" i="2"/>
  <c r="P2225" i="2"/>
  <c r="O2225" i="2"/>
  <c r="N2225" i="2"/>
  <c r="M2225" i="2"/>
  <c r="L2225" i="2"/>
  <c r="K2225" i="2"/>
  <c r="J2225" i="2"/>
  <c r="I2225" i="2"/>
  <c r="H2225" i="2"/>
  <c r="G2225" i="2"/>
  <c r="F2225" i="2"/>
  <c r="E2225" i="2"/>
  <c r="D2225" i="2"/>
  <c r="C2225" i="2"/>
  <c r="B2225" i="2"/>
  <c r="A2225" i="2"/>
  <c r="CD2224" i="2"/>
  <c r="CC2224" i="2"/>
  <c r="CB2224" i="2"/>
  <c r="CA2224" i="2"/>
  <c r="BZ2224" i="2"/>
  <c r="BY2224" i="2"/>
  <c r="AJ2224" i="2"/>
  <c r="AI2224" i="2"/>
  <c r="AH2224" i="2"/>
  <c r="AG2224" i="2"/>
  <c r="AF2224" i="2"/>
  <c r="AE2224" i="2"/>
  <c r="AD2224" i="2"/>
  <c r="AC2224" i="2"/>
  <c r="AB2224" i="2"/>
  <c r="AA2224" i="2"/>
  <c r="Z2224" i="2"/>
  <c r="Y2224" i="2"/>
  <c r="X2224" i="2"/>
  <c r="W2224" i="2"/>
  <c r="V2224" i="2"/>
  <c r="U2224" i="2"/>
  <c r="S2224" i="2"/>
  <c r="R2224" i="2"/>
  <c r="Q2224" i="2"/>
  <c r="P2224" i="2"/>
  <c r="O2224" i="2"/>
  <c r="N2224" i="2"/>
  <c r="M2224" i="2"/>
  <c r="L2224" i="2"/>
  <c r="K2224" i="2"/>
  <c r="J2224" i="2"/>
  <c r="I2224" i="2"/>
  <c r="H2224" i="2"/>
  <c r="G2224" i="2"/>
  <c r="F2224" i="2"/>
  <c r="E2224" i="2"/>
  <c r="D2224" i="2"/>
  <c r="C2224" i="2"/>
  <c r="B2224" i="2"/>
  <c r="A2224" i="2"/>
  <c r="CD2223" i="2"/>
  <c r="CC2223" i="2"/>
  <c r="CB2223" i="2"/>
  <c r="CA2223" i="2"/>
  <c r="BZ2223" i="2"/>
  <c r="BY2223" i="2"/>
  <c r="AJ2223" i="2"/>
  <c r="AI2223" i="2"/>
  <c r="AH2223" i="2"/>
  <c r="AG2223" i="2"/>
  <c r="AF2223" i="2"/>
  <c r="AE2223" i="2"/>
  <c r="AD2223" i="2"/>
  <c r="AC2223" i="2"/>
  <c r="AB2223" i="2"/>
  <c r="AA2223" i="2"/>
  <c r="Z2223" i="2"/>
  <c r="Y2223" i="2"/>
  <c r="X2223" i="2"/>
  <c r="W2223" i="2"/>
  <c r="V2223" i="2"/>
  <c r="U2223" i="2"/>
  <c r="S2223" i="2"/>
  <c r="R2223" i="2"/>
  <c r="Q2223" i="2"/>
  <c r="P2223" i="2"/>
  <c r="O2223" i="2"/>
  <c r="N2223" i="2"/>
  <c r="M2223" i="2"/>
  <c r="L2223" i="2"/>
  <c r="K2223" i="2"/>
  <c r="J2223" i="2"/>
  <c r="I2223" i="2"/>
  <c r="H2223" i="2"/>
  <c r="G2223" i="2"/>
  <c r="F2223" i="2"/>
  <c r="E2223" i="2"/>
  <c r="D2223" i="2"/>
  <c r="C2223" i="2"/>
  <c r="B2223" i="2"/>
  <c r="A2223" i="2"/>
  <c r="CD2222" i="2"/>
  <c r="CC2222" i="2"/>
  <c r="CB2222" i="2"/>
  <c r="CA2222" i="2"/>
  <c r="BZ2222" i="2"/>
  <c r="BY2222" i="2"/>
  <c r="AJ2222" i="2"/>
  <c r="AI2222" i="2"/>
  <c r="AH2222" i="2"/>
  <c r="AG2222" i="2"/>
  <c r="AF2222" i="2"/>
  <c r="AE2222" i="2"/>
  <c r="AD2222" i="2"/>
  <c r="AC2222" i="2"/>
  <c r="AB2222" i="2"/>
  <c r="AA2222" i="2"/>
  <c r="Z2222" i="2"/>
  <c r="Y2222" i="2"/>
  <c r="X2222" i="2"/>
  <c r="W2222" i="2"/>
  <c r="V2222" i="2"/>
  <c r="U2222" i="2"/>
  <c r="S2222" i="2"/>
  <c r="R2222" i="2"/>
  <c r="Q2222" i="2"/>
  <c r="P2222" i="2"/>
  <c r="O2222" i="2"/>
  <c r="N2222" i="2"/>
  <c r="M2222" i="2"/>
  <c r="L2222" i="2"/>
  <c r="K2222" i="2"/>
  <c r="J2222" i="2"/>
  <c r="I2222" i="2"/>
  <c r="H2222" i="2"/>
  <c r="G2222" i="2"/>
  <c r="F2222" i="2"/>
  <c r="E2222" i="2"/>
  <c r="D2222" i="2"/>
  <c r="C2222" i="2"/>
  <c r="B2222" i="2"/>
  <c r="A2222" i="2"/>
  <c r="CD2221" i="2"/>
  <c r="CC2221" i="2"/>
  <c r="CB2221" i="2"/>
  <c r="CA2221" i="2"/>
  <c r="BZ2221" i="2"/>
  <c r="BY2221" i="2"/>
  <c r="AJ2221" i="2"/>
  <c r="AI2221" i="2"/>
  <c r="AH2221" i="2"/>
  <c r="AG2221" i="2"/>
  <c r="AF2221" i="2"/>
  <c r="AE2221" i="2"/>
  <c r="AD2221" i="2"/>
  <c r="AC2221" i="2"/>
  <c r="AB2221" i="2"/>
  <c r="AA2221" i="2"/>
  <c r="Z2221" i="2"/>
  <c r="Y2221" i="2"/>
  <c r="X2221" i="2"/>
  <c r="W2221" i="2"/>
  <c r="V2221" i="2"/>
  <c r="U2221" i="2"/>
  <c r="S2221" i="2"/>
  <c r="R2221" i="2"/>
  <c r="Q2221" i="2"/>
  <c r="P2221" i="2"/>
  <c r="O2221" i="2"/>
  <c r="N2221" i="2"/>
  <c r="M2221" i="2"/>
  <c r="L2221" i="2"/>
  <c r="K2221" i="2"/>
  <c r="J2221" i="2"/>
  <c r="I2221" i="2"/>
  <c r="H2221" i="2"/>
  <c r="G2221" i="2"/>
  <c r="F2221" i="2"/>
  <c r="E2221" i="2"/>
  <c r="D2221" i="2"/>
  <c r="C2221" i="2"/>
  <c r="B2221" i="2"/>
  <c r="A2221" i="2"/>
  <c r="CD2220" i="2"/>
  <c r="CC2220" i="2"/>
  <c r="CB2220" i="2"/>
  <c r="CA2220" i="2"/>
  <c r="BZ2220" i="2"/>
  <c r="BY2220" i="2"/>
  <c r="AJ2220" i="2"/>
  <c r="AI2220" i="2"/>
  <c r="AH2220" i="2"/>
  <c r="AG2220" i="2"/>
  <c r="AF2220" i="2"/>
  <c r="AE2220" i="2"/>
  <c r="AD2220" i="2"/>
  <c r="AC2220" i="2"/>
  <c r="AB2220" i="2"/>
  <c r="AA2220" i="2"/>
  <c r="Z2220" i="2"/>
  <c r="Y2220" i="2"/>
  <c r="X2220" i="2"/>
  <c r="W2220" i="2"/>
  <c r="V2220" i="2"/>
  <c r="U2220" i="2"/>
  <c r="S2220" i="2"/>
  <c r="R2220" i="2"/>
  <c r="Q2220" i="2"/>
  <c r="P2220" i="2"/>
  <c r="O2220" i="2"/>
  <c r="N2220" i="2"/>
  <c r="M2220" i="2"/>
  <c r="L2220" i="2"/>
  <c r="K2220" i="2"/>
  <c r="J2220" i="2"/>
  <c r="I2220" i="2"/>
  <c r="H2220" i="2"/>
  <c r="G2220" i="2"/>
  <c r="F2220" i="2"/>
  <c r="E2220" i="2"/>
  <c r="D2220" i="2"/>
  <c r="C2220" i="2"/>
  <c r="B2220" i="2"/>
  <c r="A2220" i="2"/>
  <c r="CD2219" i="2"/>
  <c r="CC2219" i="2"/>
  <c r="CB2219" i="2"/>
  <c r="CA2219" i="2"/>
  <c r="BZ2219" i="2"/>
  <c r="BY2219" i="2"/>
  <c r="AJ2219" i="2"/>
  <c r="AI2219" i="2"/>
  <c r="AH2219" i="2"/>
  <c r="AG2219" i="2"/>
  <c r="AF2219" i="2"/>
  <c r="AE2219" i="2"/>
  <c r="AD2219" i="2"/>
  <c r="AC2219" i="2"/>
  <c r="AB2219" i="2"/>
  <c r="AA2219" i="2"/>
  <c r="Z2219" i="2"/>
  <c r="Y2219" i="2"/>
  <c r="X2219" i="2"/>
  <c r="W2219" i="2"/>
  <c r="V2219" i="2"/>
  <c r="U2219" i="2"/>
  <c r="S2219" i="2"/>
  <c r="R2219" i="2"/>
  <c r="Q2219" i="2"/>
  <c r="P2219" i="2"/>
  <c r="O2219" i="2"/>
  <c r="N2219" i="2"/>
  <c r="M2219" i="2"/>
  <c r="L2219" i="2"/>
  <c r="K2219" i="2"/>
  <c r="J2219" i="2"/>
  <c r="I2219" i="2"/>
  <c r="H2219" i="2"/>
  <c r="G2219" i="2"/>
  <c r="F2219" i="2"/>
  <c r="E2219" i="2"/>
  <c r="D2219" i="2"/>
  <c r="C2219" i="2"/>
  <c r="B2219" i="2"/>
  <c r="A2219" i="2"/>
  <c r="CD2218" i="2"/>
  <c r="CC2218" i="2"/>
  <c r="CB2218" i="2"/>
  <c r="CA2218" i="2"/>
  <c r="BZ2218" i="2"/>
  <c r="BY2218" i="2"/>
  <c r="AJ2218" i="2"/>
  <c r="AI2218" i="2"/>
  <c r="AH2218" i="2"/>
  <c r="AG2218" i="2"/>
  <c r="AF2218" i="2"/>
  <c r="AE2218" i="2"/>
  <c r="AD2218" i="2"/>
  <c r="AC2218" i="2"/>
  <c r="AB2218" i="2"/>
  <c r="AA2218" i="2"/>
  <c r="Z2218" i="2"/>
  <c r="Y2218" i="2"/>
  <c r="X2218" i="2"/>
  <c r="W2218" i="2"/>
  <c r="V2218" i="2"/>
  <c r="U2218" i="2"/>
  <c r="S2218" i="2"/>
  <c r="R2218" i="2"/>
  <c r="Q2218" i="2"/>
  <c r="P2218" i="2"/>
  <c r="O2218" i="2"/>
  <c r="N2218" i="2"/>
  <c r="M2218" i="2"/>
  <c r="L2218" i="2"/>
  <c r="K2218" i="2"/>
  <c r="J2218" i="2"/>
  <c r="I2218" i="2"/>
  <c r="H2218" i="2"/>
  <c r="G2218" i="2"/>
  <c r="F2218" i="2"/>
  <c r="E2218" i="2"/>
  <c r="D2218" i="2"/>
  <c r="C2218" i="2"/>
  <c r="B2218" i="2"/>
  <c r="A2218" i="2"/>
  <c r="CD2217" i="2"/>
  <c r="CC2217" i="2"/>
  <c r="CB2217" i="2"/>
  <c r="CA2217" i="2"/>
  <c r="BZ2217" i="2"/>
  <c r="BY2217" i="2"/>
  <c r="AJ2217" i="2"/>
  <c r="AI2217" i="2"/>
  <c r="AH2217" i="2"/>
  <c r="AG2217" i="2"/>
  <c r="AF2217" i="2"/>
  <c r="AE2217" i="2"/>
  <c r="AD2217" i="2"/>
  <c r="AC2217" i="2"/>
  <c r="AB2217" i="2"/>
  <c r="AA2217" i="2"/>
  <c r="Z2217" i="2"/>
  <c r="Y2217" i="2"/>
  <c r="X2217" i="2"/>
  <c r="W2217" i="2"/>
  <c r="V2217" i="2"/>
  <c r="U2217" i="2"/>
  <c r="S2217" i="2"/>
  <c r="R2217" i="2"/>
  <c r="Q2217" i="2"/>
  <c r="P2217" i="2"/>
  <c r="O2217" i="2"/>
  <c r="N2217" i="2"/>
  <c r="M2217" i="2"/>
  <c r="L2217" i="2"/>
  <c r="K2217" i="2"/>
  <c r="J2217" i="2"/>
  <c r="I2217" i="2"/>
  <c r="H2217" i="2"/>
  <c r="G2217" i="2"/>
  <c r="F2217" i="2"/>
  <c r="E2217" i="2"/>
  <c r="D2217" i="2"/>
  <c r="C2217" i="2"/>
  <c r="B2217" i="2"/>
  <c r="A2217" i="2"/>
  <c r="CD2216" i="2"/>
  <c r="CC2216" i="2"/>
  <c r="CB2216" i="2"/>
  <c r="CA2216" i="2"/>
  <c r="BZ2216" i="2"/>
  <c r="BY2216" i="2"/>
  <c r="AJ2216" i="2"/>
  <c r="AI2216" i="2"/>
  <c r="AH2216" i="2"/>
  <c r="AG2216" i="2"/>
  <c r="AF2216" i="2"/>
  <c r="AE2216" i="2"/>
  <c r="AD2216" i="2"/>
  <c r="AC2216" i="2"/>
  <c r="AB2216" i="2"/>
  <c r="AA2216" i="2"/>
  <c r="Z2216" i="2"/>
  <c r="Y2216" i="2"/>
  <c r="X2216" i="2"/>
  <c r="W2216" i="2"/>
  <c r="V2216" i="2"/>
  <c r="U2216" i="2"/>
  <c r="S2216" i="2"/>
  <c r="R2216" i="2"/>
  <c r="Q2216" i="2"/>
  <c r="P2216" i="2"/>
  <c r="O2216" i="2"/>
  <c r="N2216" i="2"/>
  <c r="M2216" i="2"/>
  <c r="L2216" i="2"/>
  <c r="K2216" i="2"/>
  <c r="J2216" i="2"/>
  <c r="I2216" i="2"/>
  <c r="H2216" i="2"/>
  <c r="G2216" i="2"/>
  <c r="F2216" i="2"/>
  <c r="E2216" i="2"/>
  <c r="D2216" i="2"/>
  <c r="C2216" i="2"/>
  <c r="B2216" i="2"/>
  <c r="A2216" i="2"/>
  <c r="CD2215" i="2"/>
  <c r="CC2215" i="2"/>
  <c r="CB2215" i="2"/>
  <c r="CA2215" i="2"/>
  <c r="BZ2215" i="2"/>
  <c r="BY2215" i="2"/>
  <c r="AJ2215" i="2"/>
  <c r="AI2215" i="2"/>
  <c r="AH2215" i="2"/>
  <c r="AG2215" i="2"/>
  <c r="AF2215" i="2"/>
  <c r="AE2215" i="2"/>
  <c r="AD2215" i="2"/>
  <c r="AC2215" i="2"/>
  <c r="AB2215" i="2"/>
  <c r="AA2215" i="2"/>
  <c r="Z2215" i="2"/>
  <c r="Y2215" i="2"/>
  <c r="X2215" i="2"/>
  <c r="W2215" i="2"/>
  <c r="V2215" i="2"/>
  <c r="U2215" i="2"/>
  <c r="S2215" i="2"/>
  <c r="R2215" i="2"/>
  <c r="Q2215" i="2"/>
  <c r="P2215" i="2"/>
  <c r="O2215" i="2"/>
  <c r="N2215" i="2"/>
  <c r="M2215" i="2"/>
  <c r="L2215" i="2"/>
  <c r="K2215" i="2"/>
  <c r="J2215" i="2"/>
  <c r="I2215" i="2"/>
  <c r="H2215" i="2"/>
  <c r="G2215" i="2"/>
  <c r="F2215" i="2"/>
  <c r="E2215" i="2"/>
  <c r="D2215" i="2"/>
  <c r="C2215" i="2"/>
  <c r="B2215" i="2"/>
  <c r="A2215" i="2"/>
  <c r="CD2214" i="2"/>
  <c r="CC2214" i="2"/>
  <c r="CB2214" i="2"/>
  <c r="CA2214" i="2"/>
  <c r="BZ2214" i="2"/>
  <c r="BY2214" i="2"/>
  <c r="AJ2214" i="2"/>
  <c r="AI2214" i="2"/>
  <c r="AH2214" i="2"/>
  <c r="AG2214" i="2"/>
  <c r="AF2214" i="2"/>
  <c r="AE2214" i="2"/>
  <c r="AD2214" i="2"/>
  <c r="AC2214" i="2"/>
  <c r="AB2214" i="2"/>
  <c r="AA2214" i="2"/>
  <c r="Z2214" i="2"/>
  <c r="Y2214" i="2"/>
  <c r="X2214" i="2"/>
  <c r="W2214" i="2"/>
  <c r="V2214" i="2"/>
  <c r="U2214" i="2"/>
  <c r="S2214" i="2"/>
  <c r="R2214" i="2"/>
  <c r="Q2214" i="2"/>
  <c r="P2214" i="2"/>
  <c r="O2214" i="2"/>
  <c r="N2214" i="2"/>
  <c r="M2214" i="2"/>
  <c r="L2214" i="2"/>
  <c r="K2214" i="2"/>
  <c r="J2214" i="2"/>
  <c r="I2214" i="2"/>
  <c r="H2214" i="2"/>
  <c r="G2214" i="2"/>
  <c r="F2214" i="2"/>
  <c r="E2214" i="2"/>
  <c r="D2214" i="2"/>
  <c r="C2214" i="2"/>
  <c r="B2214" i="2"/>
  <c r="A2214" i="2"/>
  <c r="CD2213" i="2"/>
  <c r="CC2213" i="2"/>
  <c r="CB2213" i="2"/>
  <c r="CA2213" i="2"/>
  <c r="BZ2213" i="2"/>
  <c r="BY2213" i="2"/>
  <c r="AJ2213" i="2"/>
  <c r="AI2213" i="2"/>
  <c r="AH2213" i="2"/>
  <c r="AG2213" i="2"/>
  <c r="AF2213" i="2"/>
  <c r="AE2213" i="2"/>
  <c r="AD2213" i="2"/>
  <c r="AC2213" i="2"/>
  <c r="AB2213" i="2"/>
  <c r="AA2213" i="2"/>
  <c r="Z2213" i="2"/>
  <c r="Y2213" i="2"/>
  <c r="X2213" i="2"/>
  <c r="W2213" i="2"/>
  <c r="V2213" i="2"/>
  <c r="U2213" i="2"/>
  <c r="S2213" i="2"/>
  <c r="R2213" i="2"/>
  <c r="Q2213" i="2"/>
  <c r="P2213" i="2"/>
  <c r="O2213" i="2"/>
  <c r="N2213" i="2"/>
  <c r="M2213" i="2"/>
  <c r="L2213" i="2"/>
  <c r="K2213" i="2"/>
  <c r="J2213" i="2"/>
  <c r="I2213" i="2"/>
  <c r="H2213" i="2"/>
  <c r="G2213" i="2"/>
  <c r="F2213" i="2"/>
  <c r="E2213" i="2"/>
  <c r="D2213" i="2"/>
  <c r="C2213" i="2"/>
  <c r="B2213" i="2"/>
  <c r="A2213" i="2"/>
  <c r="CD2212" i="2"/>
  <c r="CC2212" i="2"/>
  <c r="CB2212" i="2"/>
  <c r="CA2212" i="2"/>
  <c r="BZ2212" i="2"/>
  <c r="BY2212" i="2"/>
  <c r="AJ2212" i="2"/>
  <c r="AI2212" i="2"/>
  <c r="AH2212" i="2"/>
  <c r="AG2212" i="2"/>
  <c r="AF2212" i="2"/>
  <c r="AE2212" i="2"/>
  <c r="AD2212" i="2"/>
  <c r="AC2212" i="2"/>
  <c r="AB2212" i="2"/>
  <c r="AA2212" i="2"/>
  <c r="Z2212" i="2"/>
  <c r="Y2212" i="2"/>
  <c r="X2212" i="2"/>
  <c r="W2212" i="2"/>
  <c r="V2212" i="2"/>
  <c r="U2212" i="2"/>
  <c r="S2212" i="2"/>
  <c r="R2212" i="2"/>
  <c r="Q2212" i="2"/>
  <c r="P2212" i="2"/>
  <c r="O2212" i="2"/>
  <c r="N2212" i="2"/>
  <c r="M2212" i="2"/>
  <c r="L2212" i="2"/>
  <c r="K2212" i="2"/>
  <c r="J2212" i="2"/>
  <c r="I2212" i="2"/>
  <c r="H2212" i="2"/>
  <c r="G2212" i="2"/>
  <c r="F2212" i="2"/>
  <c r="E2212" i="2"/>
  <c r="D2212" i="2"/>
  <c r="C2212" i="2"/>
  <c r="B2212" i="2"/>
  <c r="A2212" i="2"/>
  <c r="CD2211" i="2"/>
  <c r="CC2211" i="2"/>
  <c r="CB2211" i="2"/>
  <c r="CA2211" i="2"/>
  <c r="BZ2211" i="2"/>
  <c r="BY2211" i="2"/>
  <c r="AJ2211" i="2"/>
  <c r="AI2211" i="2"/>
  <c r="AH2211" i="2"/>
  <c r="AG2211" i="2"/>
  <c r="AF2211" i="2"/>
  <c r="AE2211" i="2"/>
  <c r="AD2211" i="2"/>
  <c r="AC2211" i="2"/>
  <c r="AB2211" i="2"/>
  <c r="AA2211" i="2"/>
  <c r="Z2211" i="2"/>
  <c r="Y2211" i="2"/>
  <c r="X2211" i="2"/>
  <c r="W2211" i="2"/>
  <c r="V2211" i="2"/>
  <c r="U2211" i="2"/>
  <c r="S2211" i="2"/>
  <c r="R2211" i="2"/>
  <c r="Q2211" i="2"/>
  <c r="P2211" i="2"/>
  <c r="O2211" i="2"/>
  <c r="N2211" i="2"/>
  <c r="M2211" i="2"/>
  <c r="L2211" i="2"/>
  <c r="K2211" i="2"/>
  <c r="J2211" i="2"/>
  <c r="I2211" i="2"/>
  <c r="H2211" i="2"/>
  <c r="G2211" i="2"/>
  <c r="F2211" i="2"/>
  <c r="E2211" i="2"/>
  <c r="D2211" i="2"/>
  <c r="C2211" i="2"/>
  <c r="B2211" i="2"/>
  <c r="A2211" i="2"/>
  <c r="CD2210" i="2"/>
  <c r="CC2210" i="2"/>
  <c r="CB2210" i="2"/>
  <c r="CA2210" i="2"/>
  <c r="BZ2210" i="2"/>
  <c r="BY2210" i="2"/>
  <c r="AJ2210" i="2"/>
  <c r="AI2210" i="2"/>
  <c r="AH2210" i="2"/>
  <c r="AG2210" i="2"/>
  <c r="AF2210" i="2"/>
  <c r="AE2210" i="2"/>
  <c r="AD2210" i="2"/>
  <c r="AC2210" i="2"/>
  <c r="AB2210" i="2"/>
  <c r="AA2210" i="2"/>
  <c r="Z2210" i="2"/>
  <c r="Y2210" i="2"/>
  <c r="X2210" i="2"/>
  <c r="W2210" i="2"/>
  <c r="V2210" i="2"/>
  <c r="U2210" i="2"/>
  <c r="S2210" i="2"/>
  <c r="R2210" i="2"/>
  <c r="Q2210" i="2"/>
  <c r="P2210" i="2"/>
  <c r="O2210" i="2"/>
  <c r="N2210" i="2"/>
  <c r="M2210" i="2"/>
  <c r="L2210" i="2"/>
  <c r="K2210" i="2"/>
  <c r="J2210" i="2"/>
  <c r="I2210" i="2"/>
  <c r="H2210" i="2"/>
  <c r="G2210" i="2"/>
  <c r="F2210" i="2"/>
  <c r="E2210" i="2"/>
  <c r="D2210" i="2"/>
  <c r="C2210" i="2"/>
  <c r="B2210" i="2"/>
  <c r="A2210" i="2"/>
  <c r="CD2209" i="2"/>
  <c r="CC2209" i="2"/>
  <c r="CB2209" i="2"/>
  <c r="CA2209" i="2"/>
  <c r="BZ2209" i="2"/>
  <c r="BY2209" i="2"/>
  <c r="AJ2209" i="2"/>
  <c r="AI2209" i="2"/>
  <c r="AH2209" i="2"/>
  <c r="AG2209" i="2"/>
  <c r="AF2209" i="2"/>
  <c r="AE2209" i="2"/>
  <c r="AD2209" i="2"/>
  <c r="AC2209" i="2"/>
  <c r="AB2209" i="2"/>
  <c r="AA2209" i="2"/>
  <c r="Z2209" i="2"/>
  <c r="Y2209" i="2"/>
  <c r="X2209" i="2"/>
  <c r="W2209" i="2"/>
  <c r="V2209" i="2"/>
  <c r="U2209" i="2"/>
  <c r="S2209" i="2"/>
  <c r="R2209" i="2"/>
  <c r="Q2209" i="2"/>
  <c r="P2209" i="2"/>
  <c r="O2209" i="2"/>
  <c r="N2209" i="2"/>
  <c r="M2209" i="2"/>
  <c r="L2209" i="2"/>
  <c r="K2209" i="2"/>
  <c r="J2209" i="2"/>
  <c r="I2209" i="2"/>
  <c r="H2209" i="2"/>
  <c r="G2209" i="2"/>
  <c r="F2209" i="2"/>
  <c r="E2209" i="2"/>
  <c r="D2209" i="2"/>
  <c r="C2209" i="2"/>
  <c r="B2209" i="2"/>
  <c r="A2209" i="2"/>
  <c r="CD2208" i="2"/>
  <c r="CC2208" i="2"/>
  <c r="CB2208" i="2"/>
  <c r="CA2208" i="2"/>
  <c r="BZ2208" i="2"/>
  <c r="BY2208" i="2"/>
  <c r="AJ2208" i="2"/>
  <c r="AI2208" i="2"/>
  <c r="AH2208" i="2"/>
  <c r="AG2208" i="2"/>
  <c r="AF2208" i="2"/>
  <c r="AE2208" i="2"/>
  <c r="AD2208" i="2"/>
  <c r="AC2208" i="2"/>
  <c r="AB2208" i="2"/>
  <c r="AA2208" i="2"/>
  <c r="Z2208" i="2"/>
  <c r="Y2208" i="2"/>
  <c r="X2208" i="2"/>
  <c r="W2208" i="2"/>
  <c r="V2208" i="2"/>
  <c r="U2208" i="2"/>
  <c r="S2208" i="2"/>
  <c r="R2208" i="2"/>
  <c r="Q2208" i="2"/>
  <c r="P2208" i="2"/>
  <c r="O2208" i="2"/>
  <c r="N2208" i="2"/>
  <c r="M2208" i="2"/>
  <c r="L2208" i="2"/>
  <c r="K2208" i="2"/>
  <c r="J2208" i="2"/>
  <c r="I2208" i="2"/>
  <c r="H2208" i="2"/>
  <c r="G2208" i="2"/>
  <c r="F2208" i="2"/>
  <c r="E2208" i="2"/>
  <c r="D2208" i="2"/>
  <c r="C2208" i="2"/>
  <c r="B2208" i="2"/>
  <c r="A2208" i="2"/>
  <c r="CD2207" i="2"/>
  <c r="CC2207" i="2"/>
  <c r="CB2207" i="2"/>
  <c r="CA2207" i="2"/>
  <c r="BZ2207" i="2"/>
  <c r="BY2207" i="2"/>
  <c r="AJ2207" i="2"/>
  <c r="AI2207" i="2"/>
  <c r="AH2207" i="2"/>
  <c r="AG2207" i="2"/>
  <c r="AF2207" i="2"/>
  <c r="AE2207" i="2"/>
  <c r="AD2207" i="2"/>
  <c r="AC2207" i="2"/>
  <c r="AB2207" i="2"/>
  <c r="AA2207" i="2"/>
  <c r="Z2207" i="2"/>
  <c r="Y2207" i="2"/>
  <c r="X2207" i="2"/>
  <c r="W2207" i="2"/>
  <c r="V2207" i="2"/>
  <c r="U2207" i="2"/>
  <c r="S2207" i="2"/>
  <c r="R2207" i="2"/>
  <c r="Q2207" i="2"/>
  <c r="P2207" i="2"/>
  <c r="O2207" i="2"/>
  <c r="N2207" i="2"/>
  <c r="M2207" i="2"/>
  <c r="L2207" i="2"/>
  <c r="K2207" i="2"/>
  <c r="J2207" i="2"/>
  <c r="I2207" i="2"/>
  <c r="H2207" i="2"/>
  <c r="G2207" i="2"/>
  <c r="F2207" i="2"/>
  <c r="E2207" i="2"/>
  <c r="D2207" i="2"/>
  <c r="C2207" i="2"/>
  <c r="B2207" i="2"/>
  <c r="A2207" i="2"/>
  <c r="CD2206" i="2"/>
  <c r="CC2206" i="2"/>
  <c r="CB2206" i="2"/>
  <c r="CA2206" i="2"/>
  <c r="BZ2206" i="2"/>
  <c r="BY2206" i="2"/>
  <c r="AJ2206" i="2"/>
  <c r="AI2206" i="2"/>
  <c r="AH2206" i="2"/>
  <c r="AG2206" i="2"/>
  <c r="AF2206" i="2"/>
  <c r="AE2206" i="2"/>
  <c r="AD2206" i="2"/>
  <c r="AC2206" i="2"/>
  <c r="AB2206" i="2"/>
  <c r="AA2206" i="2"/>
  <c r="Z2206" i="2"/>
  <c r="Y2206" i="2"/>
  <c r="X2206" i="2"/>
  <c r="W2206" i="2"/>
  <c r="V2206" i="2"/>
  <c r="U2206" i="2"/>
  <c r="S2206" i="2"/>
  <c r="R2206" i="2"/>
  <c r="Q2206" i="2"/>
  <c r="P2206" i="2"/>
  <c r="O2206" i="2"/>
  <c r="N2206" i="2"/>
  <c r="M2206" i="2"/>
  <c r="L2206" i="2"/>
  <c r="K2206" i="2"/>
  <c r="J2206" i="2"/>
  <c r="I2206" i="2"/>
  <c r="H2206" i="2"/>
  <c r="G2206" i="2"/>
  <c r="F2206" i="2"/>
  <c r="E2206" i="2"/>
  <c r="D2206" i="2"/>
  <c r="C2206" i="2"/>
  <c r="B2206" i="2"/>
  <c r="A2206" i="2"/>
  <c r="CD2205" i="2"/>
  <c r="CC2205" i="2"/>
  <c r="CB2205" i="2"/>
  <c r="CA2205" i="2"/>
  <c r="BZ2205" i="2"/>
  <c r="BY2205" i="2"/>
  <c r="AJ2205" i="2"/>
  <c r="AI2205" i="2"/>
  <c r="AH2205" i="2"/>
  <c r="AG2205" i="2"/>
  <c r="AF2205" i="2"/>
  <c r="AE2205" i="2"/>
  <c r="AD2205" i="2"/>
  <c r="AC2205" i="2"/>
  <c r="AB2205" i="2"/>
  <c r="AA2205" i="2"/>
  <c r="Z2205" i="2"/>
  <c r="Y2205" i="2"/>
  <c r="X2205" i="2"/>
  <c r="W2205" i="2"/>
  <c r="V2205" i="2"/>
  <c r="U2205" i="2"/>
  <c r="S2205" i="2"/>
  <c r="R2205" i="2"/>
  <c r="Q2205" i="2"/>
  <c r="P2205" i="2"/>
  <c r="O2205" i="2"/>
  <c r="N2205" i="2"/>
  <c r="M2205" i="2"/>
  <c r="L2205" i="2"/>
  <c r="K2205" i="2"/>
  <c r="J2205" i="2"/>
  <c r="I2205" i="2"/>
  <c r="H2205" i="2"/>
  <c r="G2205" i="2"/>
  <c r="F2205" i="2"/>
  <c r="E2205" i="2"/>
  <c r="D2205" i="2"/>
  <c r="C2205" i="2"/>
  <c r="B2205" i="2"/>
  <c r="A2205" i="2"/>
  <c r="CD2204" i="2"/>
  <c r="CC2204" i="2"/>
  <c r="CB2204" i="2"/>
  <c r="CA2204" i="2"/>
  <c r="BZ2204" i="2"/>
  <c r="BY2204" i="2"/>
  <c r="AJ2204" i="2"/>
  <c r="AI2204" i="2"/>
  <c r="AH2204" i="2"/>
  <c r="AG2204" i="2"/>
  <c r="AF2204" i="2"/>
  <c r="AE2204" i="2"/>
  <c r="AD2204" i="2"/>
  <c r="AC2204" i="2"/>
  <c r="AB2204" i="2"/>
  <c r="AA2204" i="2"/>
  <c r="Z2204" i="2"/>
  <c r="Y2204" i="2"/>
  <c r="X2204" i="2"/>
  <c r="W2204" i="2"/>
  <c r="V2204" i="2"/>
  <c r="U2204" i="2"/>
  <c r="S2204" i="2"/>
  <c r="R2204" i="2"/>
  <c r="Q2204" i="2"/>
  <c r="P2204" i="2"/>
  <c r="O2204" i="2"/>
  <c r="N2204" i="2"/>
  <c r="M2204" i="2"/>
  <c r="L2204" i="2"/>
  <c r="K2204" i="2"/>
  <c r="J2204" i="2"/>
  <c r="I2204" i="2"/>
  <c r="H2204" i="2"/>
  <c r="G2204" i="2"/>
  <c r="F2204" i="2"/>
  <c r="E2204" i="2"/>
  <c r="D2204" i="2"/>
  <c r="C2204" i="2"/>
  <c r="B2204" i="2"/>
  <c r="A2204" i="2"/>
  <c r="CD2203" i="2"/>
  <c r="CC2203" i="2"/>
  <c r="CB2203" i="2"/>
  <c r="CA2203" i="2"/>
  <c r="BZ2203" i="2"/>
  <c r="BY2203" i="2"/>
  <c r="AJ2203" i="2"/>
  <c r="AI2203" i="2"/>
  <c r="AH2203" i="2"/>
  <c r="AG2203" i="2"/>
  <c r="AF2203" i="2"/>
  <c r="AE2203" i="2"/>
  <c r="AD2203" i="2"/>
  <c r="AC2203" i="2"/>
  <c r="AB2203" i="2"/>
  <c r="AA2203" i="2"/>
  <c r="Z2203" i="2"/>
  <c r="Y2203" i="2"/>
  <c r="X2203" i="2"/>
  <c r="W2203" i="2"/>
  <c r="V2203" i="2"/>
  <c r="U2203" i="2"/>
  <c r="S2203" i="2"/>
  <c r="R2203" i="2"/>
  <c r="Q2203" i="2"/>
  <c r="P2203" i="2"/>
  <c r="O2203" i="2"/>
  <c r="N2203" i="2"/>
  <c r="M2203" i="2"/>
  <c r="L2203" i="2"/>
  <c r="K2203" i="2"/>
  <c r="J2203" i="2"/>
  <c r="I2203" i="2"/>
  <c r="H2203" i="2"/>
  <c r="G2203" i="2"/>
  <c r="F2203" i="2"/>
  <c r="E2203" i="2"/>
  <c r="D2203" i="2"/>
  <c r="C2203" i="2"/>
  <c r="B2203" i="2"/>
  <c r="A2203" i="2"/>
  <c r="CD2202" i="2"/>
  <c r="CC2202" i="2"/>
  <c r="CB2202" i="2"/>
  <c r="CA2202" i="2"/>
  <c r="BZ2202" i="2"/>
  <c r="BY2202" i="2"/>
  <c r="AJ2202" i="2"/>
  <c r="AI2202" i="2"/>
  <c r="AH2202" i="2"/>
  <c r="AG2202" i="2"/>
  <c r="AF2202" i="2"/>
  <c r="AE2202" i="2"/>
  <c r="AD2202" i="2"/>
  <c r="AC2202" i="2"/>
  <c r="AB2202" i="2"/>
  <c r="AA2202" i="2"/>
  <c r="Z2202" i="2"/>
  <c r="Y2202" i="2"/>
  <c r="X2202" i="2"/>
  <c r="W2202" i="2"/>
  <c r="V2202" i="2"/>
  <c r="U2202" i="2"/>
  <c r="S2202" i="2"/>
  <c r="R2202" i="2"/>
  <c r="Q2202" i="2"/>
  <c r="P2202" i="2"/>
  <c r="O2202" i="2"/>
  <c r="N2202" i="2"/>
  <c r="M2202" i="2"/>
  <c r="L2202" i="2"/>
  <c r="K2202" i="2"/>
  <c r="J2202" i="2"/>
  <c r="I2202" i="2"/>
  <c r="H2202" i="2"/>
  <c r="G2202" i="2"/>
  <c r="F2202" i="2"/>
  <c r="E2202" i="2"/>
  <c r="D2202" i="2"/>
  <c r="C2202" i="2"/>
  <c r="B2202" i="2"/>
  <c r="A2202" i="2"/>
  <c r="CD2201" i="2"/>
  <c r="CC2201" i="2"/>
  <c r="CB2201" i="2"/>
  <c r="CA2201" i="2"/>
  <c r="BZ2201" i="2"/>
  <c r="BY2201" i="2"/>
  <c r="AJ2201" i="2"/>
  <c r="AI2201" i="2"/>
  <c r="AH2201" i="2"/>
  <c r="AG2201" i="2"/>
  <c r="AF2201" i="2"/>
  <c r="AE2201" i="2"/>
  <c r="AD2201" i="2"/>
  <c r="AC2201" i="2"/>
  <c r="AB2201" i="2"/>
  <c r="AA2201" i="2"/>
  <c r="Z2201" i="2"/>
  <c r="Y2201" i="2"/>
  <c r="X2201" i="2"/>
  <c r="W2201" i="2"/>
  <c r="V2201" i="2"/>
  <c r="U2201" i="2"/>
  <c r="S2201" i="2"/>
  <c r="R2201" i="2"/>
  <c r="Q2201" i="2"/>
  <c r="P2201" i="2"/>
  <c r="O2201" i="2"/>
  <c r="N2201" i="2"/>
  <c r="M2201" i="2"/>
  <c r="L2201" i="2"/>
  <c r="K2201" i="2"/>
  <c r="J2201" i="2"/>
  <c r="I2201" i="2"/>
  <c r="H2201" i="2"/>
  <c r="G2201" i="2"/>
  <c r="F2201" i="2"/>
  <c r="E2201" i="2"/>
  <c r="D2201" i="2"/>
  <c r="C2201" i="2"/>
  <c r="B2201" i="2"/>
  <c r="A2201" i="2"/>
  <c r="CD2200" i="2"/>
  <c r="CC2200" i="2"/>
  <c r="CB2200" i="2"/>
  <c r="CA2200" i="2"/>
  <c r="BZ2200" i="2"/>
  <c r="BY2200" i="2"/>
  <c r="AJ2200" i="2"/>
  <c r="AI2200" i="2"/>
  <c r="AH2200" i="2"/>
  <c r="AG2200" i="2"/>
  <c r="AF2200" i="2"/>
  <c r="AE2200" i="2"/>
  <c r="AD2200" i="2"/>
  <c r="AC2200" i="2"/>
  <c r="AB2200" i="2"/>
  <c r="AA2200" i="2"/>
  <c r="Z2200" i="2"/>
  <c r="Y2200" i="2"/>
  <c r="X2200" i="2"/>
  <c r="W2200" i="2"/>
  <c r="V2200" i="2"/>
  <c r="U2200" i="2"/>
  <c r="S2200" i="2"/>
  <c r="R2200" i="2"/>
  <c r="Q2200" i="2"/>
  <c r="P2200" i="2"/>
  <c r="O2200" i="2"/>
  <c r="N2200" i="2"/>
  <c r="M2200" i="2"/>
  <c r="L2200" i="2"/>
  <c r="K2200" i="2"/>
  <c r="J2200" i="2"/>
  <c r="I2200" i="2"/>
  <c r="H2200" i="2"/>
  <c r="G2200" i="2"/>
  <c r="F2200" i="2"/>
  <c r="E2200" i="2"/>
  <c r="D2200" i="2"/>
  <c r="C2200" i="2"/>
  <c r="B2200" i="2"/>
  <c r="A2200" i="2"/>
  <c r="CD2199" i="2"/>
  <c r="CC2199" i="2"/>
  <c r="CB2199" i="2"/>
  <c r="CA2199" i="2"/>
  <c r="BZ2199" i="2"/>
  <c r="BY2199" i="2"/>
  <c r="AJ2199" i="2"/>
  <c r="AI2199" i="2"/>
  <c r="AH2199" i="2"/>
  <c r="AG2199" i="2"/>
  <c r="AF2199" i="2"/>
  <c r="AE2199" i="2"/>
  <c r="AD2199" i="2"/>
  <c r="AC2199" i="2"/>
  <c r="AB2199" i="2"/>
  <c r="AA2199" i="2"/>
  <c r="Z2199" i="2"/>
  <c r="Y2199" i="2"/>
  <c r="X2199" i="2"/>
  <c r="W2199" i="2"/>
  <c r="V2199" i="2"/>
  <c r="U2199" i="2"/>
  <c r="S2199" i="2"/>
  <c r="R2199" i="2"/>
  <c r="Q2199" i="2"/>
  <c r="P2199" i="2"/>
  <c r="O2199" i="2"/>
  <c r="N2199" i="2"/>
  <c r="M2199" i="2"/>
  <c r="L2199" i="2"/>
  <c r="K2199" i="2"/>
  <c r="J2199" i="2"/>
  <c r="I2199" i="2"/>
  <c r="H2199" i="2"/>
  <c r="G2199" i="2"/>
  <c r="F2199" i="2"/>
  <c r="E2199" i="2"/>
  <c r="D2199" i="2"/>
  <c r="C2199" i="2"/>
  <c r="B2199" i="2"/>
  <c r="A2199" i="2"/>
  <c r="CD2198" i="2"/>
  <c r="CC2198" i="2"/>
  <c r="CB2198" i="2"/>
  <c r="CA2198" i="2"/>
  <c r="BZ2198" i="2"/>
  <c r="BY2198" i="2"/>
  <c r="AJ2198" i="2"/>
  <c r="AI2198" i="2"/>
  <c r="AH2198" i="2"/>
  <c r="AG2198" i="2"/>
  <c r="AF2198" i="2"/>
  <c r="AE2198" i="2"/>
  <c r="AD2198" i="2"/>
  <c r="AC2198" i="2"/>
  <c r="AB2198" i="2"/>
  <c r="AA2198" i="2"/>
  <c r="Z2198" i="2"/>
  <c r="Y2198" i="2"/>
  <c r="X2198" i="2"/>
  <c r="W2198" i="2"/>
  <c r="V2198" i="2"/>
  <c r="U2198" i="2"/>
  <c r="S2198" i="2"/>
  <c r="R2198" i="2"/>
  <c r="Q2198" i="2"/>
  <c r="P2198" i="2"/>
  <c r="O2198" i="2"/>
  <c r="N2198" i="2"/>
  <c r="M2198" i="2"/>
  <c r="L2198" i="2"/>
  <c r="K2198" i="2"/>
  <c r="J2198" i="2"/>
  <c r="I2198" i="2"/>
  <c r="H2198" i="2"/>
  <c r="G2198" i="2"/>
  <c r="F2198" i="2"/>
  <c r="E2198" i="2"/>
  <c r="D2198" i="2"/>
  <c r="C2198" i="2"/>
  <c r="B2198" i="2"/>
  <c r="A2198" i="2"/>
  <c r="CD2197" i="2"/>
  <c r="CC2197" i="2"/>
  <c r="CB2197" i="2"/>
  <c r="CA2197" i="2"/>
  <c r="BZ2197" i="2"/>
  <c r="BY2197" i="2"/>
  <c r="AJ2197" i="2"/>
  <c r="AI2197" i="2"/>
  <c r="AH2197" i="2"/>
  <c r="AG2197" i="2"/>
  <c r="AF2197" i="2"/>
  <c r="AE2197" i="2"/>
  <c r="AD2197" i="2"/>
  <c r="AC2197" i="2"/>
  <c r="AB2197" i="2"/>
  <c r="AA2197" i="2"/>
  <c r="Z2197" i="2"/>
  <c r="Y2197" i="2"/>
  <c r="X2197" i="2"/>
  <c r="W2197" i="2"/>
  <c r="V2197" i="2"/>
  <c r="U2197" i="2"/>
  <c r="S2197" i="2"/>
  <c r="R2197" i="2"/>
  <c r="Q2197" i="2"/>
  <c r="P2197" i="2"/>
  <c r="O2197" i="2"/>
  <c r="N2197" i="2"/>
  <c r="M2197" i="2"/>
  <c r="L2197" i="2"/>
  <c r="K2197" i="2"/>
  <c r="J2197" i="2"/>
  <c r="I2197" i="2"/>
  <c r="H2197" i="2"/>
  <c r="G2197" i="2"/>
  <c r="F2197" i="2"/>
  <c r="E2197" i="2"/>
  <c r="D2197" i="2"/>
  <c r="C2197" i="2"/>
  <c r="B2197" i="2"/>
  <c r="A2197" i="2"/>
  <c r="CD2196" i="2"/>
  <c r="CC2196" i="2"/>
  <c r="CB2196" i="2"/>
  <c r="CA2196" i="2"/>
  <c r="BZ2196" i="2"/>
  <c r="BY2196" i="2"/>
  <c r="AJ2196" i="2"/>
  <c r="AI2196" i="2"/>
  <c r="AH2196" i="2"/>
  <c r="AG2196" i="2"/>
  <c r="AF2196" i="2"/>
  <c r="AE2196" i="2"/>
  <c r="AD2196" i="2"/>
  <c r="AC2196" i="2"/>
  <c r="AB2196" i="2"/>
  <c r="AA2196" i="2"/>
  <c r="Z2196" i="2"/>
  <c r="Y2196" i="2"/>
  <c r="X2196" i="2"/>
  <c r="W2196" i="2"/>
  <c r="V2196" i="2"/>
  <c r="U2196" i="2"/>
  <c r="S2196" i="2"/>
  <c r="R2196" i="2"/>
  <c r="Q2196" i="2"/>
  <c r="P2196" i="2"/>
  <c r="O2196" i="2"/>
  <c r="N2196" i="2"/>
  <c r="M2196" i="2"/>
  <c r="L2196" i="2"/>
  <c r="K2196" i="2"/>
  <c r="J2196" i="2"/>
  <c r="I2196" i="2"/>
  <c r="H2196" i="2"/>
  <c r="G2196" i="2"/>
  <c r="F2196" i="2"/>
  <c r="E2196" i="2"/>
  <c r="D2196" i="2"/>
  <c r="C2196" i="2"/>
  <c r="B2196" i="2"/>
  <c r="A2196" i="2"/>
  <c r="CD2195" i="2"/>
  <c r="CC2195" i="2"/>
  <c r="CB2195" i="2"/>
  <c r="CA2195" i="2"/>
  <c r="BZ2195" i="2"/>
  <c r="BY2195" i="2"/>
  <c r="AJ2195" i="2"/>
  <c r="AI2195" i="2"/>
  <c r="AH2195" i="2"/>
  <c r="AG2195" i="2"/>
  <c r="AF2195" i="2"/>
  <c r="AE2195" i="2"/>
  <c r="AD2195" i="2"/>
  <c r="AC2195" i="2"/>
  <c r="AB2195" i="2"/>
  <c r="AA2195" i="2"/>
  <c r="Z2195" i="2"/>
  <c r="Y2195" i="2"/>
  <c r="X2195" i="2"/>
  <c r="W2195" i="2"/>
  <c r="V2195" i="2"/>
  <c r="U2195" i="2"/>
  <c r="S2195" i="2"/>
  <c r="R2195" i="2"/>
  <c r="Q2195" i="2"/>
  <c r="P2195" i="2"/>
  <c r="O2195" i="2"/>
  <c r="N2195" i="2"/>
  <c r="M2195" i="2"/>
  <c r="L2195" i="2"/>
  <c r="K2195" i="2"/>
  <c r="J2195" i="2"/>
  <c r="I2195" i="2"/>
  <c r="H2195" i="2"/>
  <c r="G2195" i="2"/>
  <c r="F2195" i="2"/>
  <c r="E2195" i="2"/>
  <c r="D2195" i="2"/>
  <c r="C2195" i="2"/>
  <c r="B2195" i="2"/>
  <c r="A2195" i="2"/>
  <c r="CD2194" i="2"/>
  <c r="CC2194" i="2"/>
  <c r="CB2194" i="2"/>
  <c r="CA2194" i="2"/>
  <c r="BZ2194" i="2"/>
  <c r="BY2194" i="2"/>
  <c r="AJ2194" i="2"/>
  <c r="AI2194" i="2"/>
  <c r="AH2194" i="2"/>
  <c r="AG2194" i="2"/>
  <c r="AF2194" i="2"/>
  <c r="AE2194" i="2"/>
  <c r="AD2194" i="2"/>
  <c r="AC2194" i="2"/>
  <c r="AB2194" i="2"/>
  <c r="AA2194" i="2"/>
  <c r="Z2194" i="2"/>
  <c r="Y2194" i="2"/>
  <c r="X2194" i="2"/>
  <c r="W2194" i="2"/>
  <c r="V2194" i="2"/>
  <c r="U2194" i="2"/>
  <c r="S2194" i="2"/>
  <c r="R2194" i="2"/>
  <c r="Q2194" i="2"/>
  <c r="P2194" i="2"/>
  <c r="O2194" i="2"/>
  <c r="N2194" i="2"/>
  <c r="M2194" i="2"/>
  <c r="L2194" i="2"/>
  <c r="K2194" i="2"/>
  <c r="J2194" i="2"/>
  <c r="I2194" i="2"/>
  <c r="H2194" i="2"/>
  <c r="G2194" i="2"/>
  <c r="F2194" i="2"/>
  <c r="E2194" i="2"/>
  <c r="D2194" i="2"/>
  <c r="C2194" i="2"/>
  <c r="B2194" i="2"/>
  <c r="A2194" i="2"/>
  <c r="CD2193" i="2"/>
  <c r="CC2193" i="2"/>
  <c r="CB2193" i="2"/>
  <c r="CA2193" i="2"/>
  <c r="BZ2193" i="2"/>
  <c r="BY2193" i="2"/>
  <c r="AJ2193" i="2"/>
  <c r="AI2193" i="2"/>
  <c r="AH2193" i="2"/>
  <c r="AG2193" i="2"/>
  <c r="AF2193" i="2"/>
  <c r="AE2193" i="2"/>
  <c r="AD2193" i="2"/>
  <c r="AC2193" i="2"/>
  <c r="AB2193" i="2"/>
  <c r="AA2193" i="2"/>
  <c r="Z2193" i="2"/>
  <c r="Y2193" i="2"/>
  <c r="X2193" i="2"/>
  <c r="W2193" i="2"/>
  <c r="V2193" i="2"/>
  <c r="U2193" i="2"/>
  <c r="S2193" i="2"/>
  <c r="R2193" i="2"/>
  <c r="Q2193" i="2"/>
  <c r="P2193" i="2"/>
  <c r="O2193" i="2"/>
  <c r="N2193" i="2"/>
  <c r="M2193" i="2"/>
  <c r="L2193" i="2"/>
  <c r="K2193" i="2"/>
  <c r="J2193" i="2"/>
  <c r="I2193" i="2"/>
  <c r="H2193" i="2"/>
  <c r="G2193" i="2"/>
  <c r="F2193" i="2"/>
  <c r="E2193" i="2"/>
  <c r="D2193" i="2"/>
  <c r="C2193" i="2"/>
  <c r="B2193" i="2"/>
  <c r="A2193" i="2"/>
  <c r="CD2192" i="2"/>
  <c r="CC2192" i="2"/>
  <c r="CB2192" i="2"/>
  <c r="CA2192" i="2"/>
  <c r="BZ2192" i="2"/>
  <c r="BY2192" i="2"/>
  <c r="AJ2192" i="2"/>
  <c r="AI2192" i="2"/>
  <c r="AH2192" i="2"/>
  <c r="AG2192" i="2"/>
  <c r="AF2192" i="2"/>
  <c r="AE2192" i="2"/>
  <c r="AD2192" i="2"/>
  <c r="AC2192" i="2"/>
  <c r="AB2192" i="2"/>
  <c r="AA2192" i="2"/>
  <c r="Z2192" i="2"/>
  <c r="Y2192" i="2"/>
  <c r="X2192" i="2"/>
  <c r="W2192" i="2"/>
  <c r="V2192" i="2"/>
  <c r="U2192" i="2"/>
  <c r="S2192" i="2"/>
  <c r="R2192" i="2"/>
  <c r="Q2192" i="2"/>
  <c r="P2192" i="2"/>
  <c r="O2192" i="2"/>
  <c r="N2192" i="2"/>
  <c r="M2192" i="2"/>
  <c r="L2192" i="2"/>
  <c r="K2192" i="2"/>
  <c r="J2192" i="2"/>
  <c r="I2192" i="2"/>
  <c r="H2192" i="2"/>
  <c r="G2192" i="2"/>
  <c r="F2192" i="2"/>
  <c r="E2192" i="2"/>
  <c r="D2192" i="2"/>
  <c r="C2192" i="2"/>
  <c r="B2192" i="2"/>
  <c r="A2192" i="2"/>
  <c r="CD2191" i="2"/>
  <c r="CC2191" i="2"/>
  <c r="CB2191" i="2"/>
  <c r="CA2191" i="2"/>
  <c r="BZ2191" i="2"/>
  <c r="BY2191" i="2"/>
  <c r="AJ2191" i="2"/>
  <c r="AI2191" i="2"/>
  <c r="AH2191" i="2"/>
  <c r="AG2191" i="2"/>
  <c r="AF2191" i="2"/>
  <c r="AE2191" i="2"/>
  <c r="AD2191" i="2"/>
  <c r="AC2191" i="2"/>
  <c r="AB2191" i="2"/>
  <c r="AA2191" i="2"/>
  <c r="Z2191" i="2"/>
  <c r="Y2191" i="2"/>
  <c r="X2191" i="2"/>
  <c r="W2191" i="2"/>
  <c r="V2191" i="2"/>
  <c r="U2191" i="2"/>
  <c r="S2191" i="2"/>
  <c r="R2191" i="2"/>
  <c r="Q2191" i="2"/>
  <c r="P2191" i="2"/>
  <c r="O2191" i="2"/>
  <c r="N2191" i="2"/>
  <c r="M2191" i="2"/>
  <c r="L2191" i="2"/>
  <c r="K2191" i="2"/>
  <c r="J2191" i="2"/>
  <c r="I2191" i="2"/>
  <c r="H2191" i="2"/>
  <c r="G2191" i="2"/>
  <c r="F2191" i="2"/>
  <c r="E2191" i="2"/>
  <c r="D2191" i="2"/>
  <c r="C2191" i="2"/>
  <c r="B2191" i="2"/>
  <c r="A2191" i="2"/>
  <c r="CD2190" i="2"/>
  <c r="CC2190" i="2"/>
  <c r="CB2190" i="2"/>
  <c r="CA2190" i="2"/>
  <c r="BZ2190" i="2"/>
  <c r="BY2190" i="2"/>
  <c r="AJ2190" i="2"/>
  <c r="AI2190" i="2"/>
  <c r="AH2190" i="2"/>
  <c r="AG2190" i="2"/>
  <c r="AF2190" i="2"/>
  <c r="AE2190" i="2"/>
  <c r="AD2190" i="2"/>
  <c r="AC2190" i="2"/>
  <c r="AB2190" i="2"/>
  <c r="AA2190" i="2"/>
  <c r="Z2190" i="2"/>
  <c r="Y2190" i="2"/>
  <c r="X2190" i="2"/>
  <c r="W2190" i="2"/>
  <c r="V2190" i="2"/>
  <c r="U2190" i="2"/>
  <c r="S2190" i="2"/>
  <c r="R2190" i="2"/>
  <c r="Q2190" i="2"/>
  <c r="P2190" i="2"/>
  <c r="O2190" i="2"/>
  <c r="N2190" i="2"/>
  <c r="M2190" i="2"/>
  <c r="L2190" i="2"/>
  <c r="K2190" i="2"/>
  <c r="J2190" i="2"/>
  <c r="I2190" i="2"/>
  <c r="H2190" i="2"/>
  <c r="G2190" i="2"/>
  <c r="F2190" i="2"/>
  <c r="E2190" i="2"/>
  <c r="D2190" i="2"/>
  <c r="C2190" i="2"/>
  <c r="B2190" i="2"/>
  <c r="A2190" i="2"/>
  <c r="CD2189" i="2"/>
  <c r="CC2189" i="2"/>
  <c r="CB2189" i="2"/>
  <c r="CA2189" i="2"/>
  <c r="BZ2189" i="2"/>
  <c r="BY2189" i="2"/>
  <c r="AJ2189" i="2"/>
  <c r="AI2189" i="2"/>
  <c r="AH2189" i="2"/>
  <c r="AG2189" i="2"/>
  <c r="AF2189" i="2"/>
  <c r="AE2189" i="2"/>
  <c r="AD2189" i="2"/>
  <c r="AC2189" i="2"/>
  <c r="AB2189" i="2"/>
  <c r="AA2189" i="2"/>
  <c r="Z2189" i="2"/>
  <c r="Y2189" i="2"/>
  <c r="X2189" i="2"/>
  <c r="W2189" i="2"/>
  <c r="V2189" i="2"/>
  <c r="U2189" i="2"/>
  <c r="S2189" i="2"/>
  <c r="R2189" i="2"/>
  <c r="Q2189" i="2"/>
  <c r="P2189" i="2"/>
  <c r="O2189" i="2"/>
  <c r="N2189" i="2"/>
  <c r="M2189" i="2"/>
  <c r="L2189" i="2"/>
  <c r="K2189" i="2"/>
  <c r="J2189" i="2"/>
  <c r="I2189" i="2"/>
  <c r="H2189" i="2"/>
  <c r="G2189" i="2"/>
  <c r="F2189" i="2"/>
  <c r="E2189" i="2"/>
  <c r="D2189" i="2"/>
  <c r="C2189" i="2"/>
  <c r="B2189" i="2"/>
  <c r="A2189" i="2"/>
  <c r="CD2188" i="2"/>
  <c r="CC2188" i="2"/>
  <c r="CB2188" i="2"/>
  <c r="CA2188" i="2"/>
  <c r="BZ2188" i="2"/>
  <c r="BY2188" i="2"/>
  <c r="AJ2188" i="2"/>
  <c r="AI2188" i="2"/>
  <c r="AH2188" i="2"/>
  <c r="AG2188" i="2"/>
  <c r="AF2188" i="2"/>
  <c r="AE2188" i="2"/>
  <c r="AD2188" i="2"/>
  <c r="AC2188" i="2"/>
  <c r="AB2188" i="2"/>
  <c r="AA2188" i="2"/>
  <c r="Z2188" i="2"/>
  <c r="Y2188" i="2"/>
  <c r="X2188" i="2"/>
  <c r="W2188" i="2"/>
  <c r="V2188" i="2"/>
  <c r="U2188" i="2"/>
  <c r="S2188" i="2"/>
  <c r="R2188" i="2"/>
  <c r="Q2188" i="2"/>
  <c r="P2188" i="2"/>
  <c r="O2188" i="2"/>
  <c r="N2188" i="2"/>
  <c r="M2188" i="2"/>
  <c r="L2188" i="2"/>
  <c r="K2188" i="2"/>
  <c r="J2188" i="2"/>
  <c r="I2188" i="2"/>
  <c r="H2188" i="2"/>
  <c r="G2188" i="2"/>
  <c r="F2188" i="2"/>
  <c r="E2188" i="2"/>
  <c r="D2188" i="2"/>
  <c r="C2188" i="2"/>
  <c r="B2188" i="2"/>
  <c r="A2188" i="2"/>
  <c r="CD2187" i="2"/>
  <c r="CC2187" i="2"/>
  <c r="CB2187" i="2"/>
  <c r="CA2187" i="2"/>
  <c r="BZ2187" i="2"/>
  <c r="BY2187" i="2"/>
  <c r="AJ2187" i="2"/>
  <c r="AI2187" i="2"/>
  <c r="AH2187" i="2"/>
  <c r="AG2187" i="2"/>
  <c r="AF2187" i="2"/>
  <c r="AE2187" i="2"/>
  <c r="AD2187" i="2"/>
  <c r="AC2187" i="2"/>
  <c r="AB2187" i="2"/>
  <c r="AA2187" i="2"/>
  <c r="Z2187" i="2"/>
  <c r="Y2187" i="2"/>
  <c r="X2187" i="2"/>
  <c r="W2187" i="2"/>
  <c r="V2187" i="2"/>
  <c r="U2187" i="2"/>
  <c r="S2187" i="2"/>
  <c r="R2187" i="2"/>
  <c r="Q2187" i="2"/>
  <c r="P2187" i="2"/>
  <c r="O2187" i="2"/>
  <c r="N2187" i="2"/>
  <c r="M2187" i="2"/>
  <c r="L2187" i="2"/>
  <c r="K2187" i="2"/>
  <c r="J2187" i="2"/>
  <c r="I2187" i="2"/>
  <c r="H2187" i="2"/>
  <c r="G2187" i="2"/>
  <c r="F2187" i="2"/>
  <c r="E2187" i="2"/>
  <c r="D2187" i="2"/>
  <c r="C2187" i="2"/>
  <c r="B2187" i="2"/>
  <c r="A2187" i="2"/>
  <c r="CD2186" i="2"/>
  <c r="CC2186" i="2"/>
  <c r="CB2186" i="2"/>
  <c r="CA2186" i="2"/>
  <c r="BZ2186" i="2"/>
  <c r="BY2186" i="2"/>
  <c r="AJ2186" i="2"/>
  <c r="AI2186" i="2"/>
  <c r="AH2186" i="2"/>
  <c r="AG2186" i="2"/>
  <c r="AF2186" i="2"/>
  <c r="AE2186" i="2"/>
  <c r="AD2186" i="2"/>
  <c r="AC2186" i="2"/>
  <c r="AB2186" i="2"/>
  <c r="AA2186" i="2"/>
  <c r="Z2186" i="2"/>
  <c r="Y2186" i="2"/>
  <c r="X2186" i="2"/>
  <c r="W2186" i="2"/>
  <c r="V2186" i="2"/>
  <c r="U2186" i="2"/>
  <c r="S2186" i="2"/>
  <c r="R2186" i="2"/>
  <c r="Q2186" i="2"/>
  <c r="P2186" i="2"/>
  <c r="O2186" i="2"/>
  <c r="N2186" i="2"/>
  <c r="M2186" i="2"/>
  <c r="L2186" i="2"/>
  <c r="K2186" i="2"/>
  <c r="J2186" i="2"/>
  <c r="I2186" i="2"/>
  <c r="H2186" i="2"/>
  <c r="G2186" i="2"/>
  <c r="F2186" i="2"/>
  <c r="E2186" i="2"/>
  <c r="D2186" i="2"/>
  <c r="C2186" i="2"/>
  <c r="B2186" i="2"/>
  <c r="A2186" i="2"/>
  <c r="CD2185" i="2"/>
  <c r="CC2185" i="2"/>
  <c r="CB2185" i="2"/>
  <c r="CA2185" i="2"/>
  <c r="BZ2185" i="2"/>
  <c r="BY2185" i="2"/>
  <c r="AJ2185" i="2"/>
  <c r="AI2185" i="2"/>
  <c r="AH2185" i="2"/>
  <c r="AG2185" i="2"/>
  <c r="AF2185" i="2"/>
  <c r="AE2185" i="2"/>
  <c r="AD2185" i="2"/>
  <c r="AC2185" i="2"/>
  <c r="AB2185" i="2"/>
  <c r="AA2185" i="2"/>
  <c r="Z2185" i="2"/>
  <c r="Y2185" i="2"/>
  <c r="X2185" i="2"/>
  <c r="W2185" i="2"/>
  <c r="V2185" i="2"/>
  <c r="U2185" i="2"/>
  <c r="S2185" i="2"/>
  <c r="R2185" i="2"/>
  <c r="Q2185" i="2"/>
  <c r="P2185" i="2"/>
  <c r="O2185" i="2"/>
  <c r="N2185" i="2"/>
  <c r="M2185" i="2"/>
  <c r="L2185" i="2"/>
  <c r="K2185" i="2"/>
  <c r="J2185" i="2"/>
  <c r="I2185" i="2"/>
  <c r="H2185" i="2"/>
  <c r="G2185" i="2"/>
  <c r="F2185" i="2"/>
  <c r="E2185" i="2"/>
  <c r="D2185" i="2"/>
  <c r="C2185" i="2"/>
  <c r="B2185" i="2"/>
  <c r="A2185" i="2"/>
  <c r="CD2184" i="2"/>
  <c r="CC2184" i="2"/>
  <c r="CB2184" i="2"/>
  <c r="CA2184" i="2"/>
  <c r="BZ2184" i="2"/>
  <c r="BY2184" i="2"/>
  <c r="AJ2184" i="2"/>
  <c r="AI2184" i="2"/>
  <c r="AH2184" i="2"/>
  <c r="AG2184" i="2"/>
  <c r="AF2184" i="2"/>
  <c r="AE2184" i="2"/>
  <c r="AD2184" i="2"/>
  <c r="AC2184" i="2"/>
  <c r="AB2184" i="2"/>
  <c r="AA2184" i="2"/>
  <c r="Z2184" i="2"/>
  <c r="Y2184" i="2"/>
  <c r="X2184" i="2"/>
  <c r="W2184" i="2"/>
  <c r="V2184" i="2"/>
  <c r="U2184" i="2"/>
  <c r="S2184" i="2"/>
  <c r="R2184" i="2"/>
  <c r="Q2184" i="2"/>
  <c r="P2184" i="2"/>
  <c r="O2184" i="2"/>
  <c r="N2184" i="2"/>
  <c r="M2184" i="2"/>
  <c r="L2184" i="2"/>
  <c r="K2184" i="2"/>
  <c r="J2184" i="2"/>
  <c r="I2184" i="2"/>
  <c r="H2184" i="2"/>
  <c r="G2184" i="2"/>
  <c r="F2184" i="2"/>
  <c r="E2184" i="2"/>
  <c r="D2184" i="2"/>
  <c r="C2184" i="2"/>
  <c r="B2184" i="2"/>
  <c r="A2184" i="2"/>
  <c r="CD2183" i="2"/>
  <c r="CC2183" i="2"/>
  <c r="CB2183" i="2"/>
  <c r="CA2183" i="2"/>
  <c r="BZ2183" i="2"/>
  <c r="BY2183" i="2"/>
  <c r="AJ2183" i="2"/>
  <c r="AI2183" i="2"/>
  <c r="AH2183" i="2"/>
  <c r="AG2183" i="2"/>
  <c r="AF2183" i="2"/>
  <c r="AE2183" i="2"/>
  <c r="AD2183" i="2"/>
  <c r="AC2183" i="2"/>
  <c r="AB2183" i="2"/>
  <c r="AA2183" i="2"/>
  <c r="Z2183" i="2"/>
  <c r="Y2183" i="2"/>
  <c r="X2183" i="2"/>
  <c r="W2183" i="2"/>
  <c r="V2183" i="2"/>
  <c r="U2183" i="2"/>
  <c r="S2183" i="2"/>
  <c r="R2183" i="2"/>
  <c r="Q2183" i="2"/>
  <c r="P2183" i="2"/>
  <c r="O2183" i="2"/>
  <c r="N2183" i="2"/>
  <c r="M2183" i="2"/>
  <c r="L2183" i="2"/>
  <c r="K2183" i="2"/>
  <c r="J2183" i="2"/>
  <c r="I2183" i="2"/>
  <c r="H2183" i="2"/>
  <c r="G2183" i="2"/>
  <c r="F2183" i="2"/>
  <c r="E2183" i="2"/>
  <c r="D2183" i="2"/>
  <c r="C2183" i="2"/>
  <c r="B2183" i="2"/>
  <c r="A2183" i="2"/>
  <c r="CD2182" i="2"/>
  <c r="CC2182" i="2"/>
  <c r="CB2182" i="2"/>
  <c r="CA2182" i="2"/>
  <c r="BZ2182" i="2"/>
  <c r="BY2182" i="2"/>
  <c r="AJ2182" i="2"/>
  <c r="AI2182" i="2"/>
  <c r="AH2182" i="2"/>
  <c r="AG2182" i="2"/>
  <c r="AF2182" i="2"/>
  <c r="AE2182" i="2"/>
  <c r="AD2182" i="2"/>
  <c r="AC2182" i="2"/>
  <c r="AB2182" i="2"/>
  <c r="AA2182" i="2"/>
  <c r="Z2182" i="2"/>
  <c r="Y2182" i="2"/>
  <c r="X2182" i="2"/>
  <c r="W2182" i="2"/>
  <c r="V2182" i="2"/>
  <c r="U2182" i="2"/>
  <c r="S2182" i="2"/>
  <c r="R2182" i="2"/>
  <c r="Q2182" i="2"/>
  <c r="P2182" i="2"/>
  <c r="O2182" i="2"/>
  <c r="N2182" i="2"/>
  <c r="M2182" i="2"/>
  <c r="L2182" i="2"/>
  <c r="K2182" i="2"/>
  <c r="J2182" i="2"/>
  <c r="I2182" i="2"/>
  <c r="H2182" i="2"/>
  <c r="G2182" i="2"/>
  <c r="F2182" i="2"/>
  <c r="E2182" i="2"/>
  <c r="D2182" i="2"/>
  <c r="C2182" i="2"/>
  <c r="B2182" i="2"/>
  <c r="A2182" i="2"/>
  <c r="CD2181" i="2"/>
  <c r="CC2181" i="2"/>
  <c r="CB2181" i="2"/>
  <c r="CA2181" i="2"/>
  <c r="BZ2181" i="2"/>
  <c r="BY2181" i="2"/>
  <c r="AJ2181" i="2"/>
  <c r="AI2181" i="2"/>
  <c r="AH2181" i="2"/>
  <c r="AG2181" i="2"/>
  <c r="AF2181" i="2"/>
  <c r="AE2181" i="2"/>
  <c r="AD2181" i="2"/>
  <c r="AC2181" i="2"/>
  <c r="AB2181" i="2"/>
  <c r="AA2181" i="2"/>
  <c r="Z2181" i="2"/>
  <c r="Y2181" i="2"/>
  <c r="X2181" i="2"/>
  <c r="W2181" i="2"/>
  <c r="V2181" i="2"/>
  <c r="U2181" i="2"/>
  <c r="S2181" i="2"/>
  <c r="R2181" i="2"/>
  <c r="Q2181" i="2"/>
  <c r="P2181" i="2"/>
  <c r="O2181" i="2"/>
  <c r="N2181" i="2"/>
  <c r="M2181" i="2"/>
  <c r="L2181" i="2"/>
  <c r="K2181" i="2"/>
  <c r="J2181" i="2"/>
  <c r="I2181" i="2"/>
  <c r="H2181" i="2"/>
  <c r="G2181" i="2"/>
  <c r="F2181" i="2"/>
  <c r="E2181" i="2"/>
  <c r="D2181" i="2"/>
  <c r="C2181" i="2"/>
  <c r="B2181" i="2"/>
  <c r="A2181" i="2"/>
  <c r="CD2180" i="2"/>
  <c r="CC2180" i="2"/>
  <c r="CB2180" i="2"/>
  <c r="CA2180" i="2"/>
  <c r="BZ2180" i="2"/>
  <c r="BY2180" i="2"/>
  <c r="AJ2180" i="2"/>
  <c r="AI2180" i="2"/>
  <c r="AH2180" i="2"/>
  <c r="AG2180" i="2"/>
  <c r="AF2180" i="2"/>
  <c r="AE2180" i="2"/>
  <c r="AD2180" i="2"/>
  <c r="AC2180" i="2"/>
  <c r="AB2180" i="2"/>
  <c r="AA2180" i="2"/>
  <c r="Z2180" i="2"/>
  <c r="Y2180" i="2"/>
  <c r="X2180" i="2"/>
  <c r="W2180" i="2"/>
  <c r="V2180" i="2"/>
  <c r="U2180" i="2"/>
  <c r="S2180" i="2"/>
  <c r="R2180" i="2"/>
  <c r="Q2180" i="2"/>
  <c r="P2180" i="2"/>
  <c r="O2180" i="2"/>
  <c r="N2180" i="2"/>
  <c r="M2180" i="2"/>
  <c r="L2180" i="2"/>
  <c r="K2180" i="2"/>
  <c r="J2180" i="2"/>
  <c r="I2180" i="2"/>
  <c r="H2180" i="2"/>
  <c r="G2180" i="2"/>
  <c r="F2180" i="2"/>
  <c r="E2180" i="2"/>
  <c r="D2180" i="2"/>
  <c r="C2180" i="2"/>
  <c r="B2180" i="2"/>
  <c r="A2180" i="2"/>
  <c r="CD2179" i="2"/>
  <c r="CC2179" i="2"/>
  <c r="CB2179" i="2"/>
  <c r="CA2179" i="2"/>
  <c r="BZ2179" i="2"/>
  <c r="BY2179" i="2"/>
  <c r="AJ2179" i="2"/>
  <c r="AI2179" i="2"/>
  <c r="AH2179" i="2"/>
  <c r="AG2179" i="2"/>
  <c r="AF2179" i="2"/>
  <c r="AE2179" i="2"/>
  <c r="AD2179" i="2"/>
  <c r="AC2179" i="2"/>
  <c r="AB2179" i="2"/>
  <c r="AA2179" i="2"/>
  <c r="Z2179" i="2"/>
  <c r="Y2179" i="2"/>
  <c r="X2179" i="2"/>
  <c r="W2179" i="2"/>
  <c r="V2179" i="2"/>
  <c r="U2179" i="2"/>
  <c r="S2179" i="2"/>
  <c r="R2179" i="2"/>
  <c r="Q2179" i="2"/>
  <c r="P2179" i="2"/>
  <c r="O2179" i="2"/>
  <c r="N2179" i="2"/>
  <c r="M2179" i="2"/>
  <c r="L2179" i="2"/>
  <c r="K2179" i="2"/>
  <c r="J2179" i="2"/>
  <c r="I2179" i="2"/>
  <c r="H2179" i="2"/>
  <c r="G2179" i="2"/>
  <c r="F2179" i="2"/>
  <c r="E2179" i="2"/>
  <c r="D2179" i="2"/>
  <c r="C2179" i="2"/>
  <c r="B2179" i="2"/>
  <c r="A2179" i="2"/>
  <c r="CD2178" i="2"/>
  <c r="CC2178" i="2"/>
  <c r="CB2178" i="2"/>
  <c r="CA2178" i="2"/>
  <c r="BZ2178" i="2"/>
  <c r="BY2178" i="2"/>
  <c r="AJ2178" i="2"/>
  <c r="AI2178" i="2"/>
  <c r="AH2178" i="2"/>
  <c r="AG2178" i="2"/>
  <c r="AF2178" i="2"/>
  <c r="AE2178" i="2"/>
  <c r="AD2178" i="2"/>
  <c r="AC2178" i="2"/>
  <c r="AB2178" i="2"/>
  <c r="AA2178" i="2"/>
  <c r="Z2178" i="2"/>
  <c r="Y2178" i="2"/>
  <c r="X2178" i="2"/>
  <c r="W2178" i="2"/>
  <c r="V2178" i="2"/>
  <c r="U2178" i="2"/>
  <c r="S2178" i="2"/>
  <c r="R2178" i="2"/>
  <c r="Q2178" i="2"/>
  <c r="P2178" i="2"/>
  <c r="O2178" i="2"/>
  <c r="N2178" i="2"/>
  <c r="M2178" i="2"/>
  <c r="L2178" i="2"/>
  <c r="K2178" i="2"/>
  <c r="J2178" i="2"/>
  <c r="I2178" i="2"/>
  <c r="H2178" i="2"/>
  <c r="G2178" i="2"/>
  <c r="F2178" i="2"/>
  <c r="E2178" i="2"/>
  <c r="D2178" i="2"/>
  <c r="C2178" i="2"/>
  <c r="B2178" i="2"/>
  <c r="A2178" i="2"/>
  <c r="CD2177" i="2"/>
  <c r="CC2177" i="2"/>
  <c r="CB2177" i="2"/>
  <c r="CA2177" i="2"/>
  <c r="BZ2177" i="2"/>
  <c r="BY2177" i="2"/>
  <c r="AJ2177" i="2"/>
  <c r="AI2177" i="2"/>
  <c r="AH2177" i="2"/>
  <c r="AG2177" i="2"/>
  <c r="AF2177" i="2"/>
  <c r="AE2177" i="2"/>
  <c r="AD2177" i="2"/>
  <c r="AC2177" i="2"/>
  <c r="AB2177" i="2"/>
  <c r="AA2177" i="2"/>
  <c r="Z2177" i="2"/>
  <c r="Y2177" i="2"/>
  <c r="X2177" i="2"/>
  <c r="W2177" i="2"/>
  <c r="V2177" i="2"/>
  <c r="U2177" i="2"/>
  <c r="S2177" i="2"/>
  <c r="R2177" i="2"/>
  <c r="Q2177" i="2"/>
  <c r="P2177" i="2"/>
  <c r="O2177" i="2"/>
  <c r="N2177" i="2"/>
  <c r="M2177" i="2"/>
  <c r="L2177" i="2"/>
  <c r="K2177" i="2"/>
  <c r="J2177" i="2"/>
  <c r="I2177" i="2"/>
  <c r="H2177" i="2"/>
  <c r="G2177" i="2"/>
  <c r="F2177" i="2"/>
  <c r="E2177" i="2"/>
  <c r="D2177" i="2"/>
  <c r="C2177" i="2"/>
  <c r="B2177" i="2"/>
  <c r="A2177" i="2"/>
  <c r="CD2176" i="2"/>
  <c r="CC2176" i="2"/>
  <c r="CB2176" i="2"/>
  <c r="CA2176" i="2"/>
  <c r="BZ2176" i="2"/>
  <c r="BY2176" i="2"/>
  <c r="AJ2176" i="2"/>
  <c r="AI2176" i="2"/>
  <c r="AH2176" i="2"/>
  <c r="AG2176" i="2"/>
  <c r="AF2176" i="2"/>
  <c r="AE2176" i="2"/>
  <c r="AD2176" i="2"/>
  <c r="AC2176" i="2"/>
  <c r="AB2176" i="2"/>
  <c r="AA2176" i="2"/>
  <c r="Z2176" i="2"/>
  <c r="Y2176" i="2"/>
  <c r="X2176" i="2"/>
  <c r="W2176" i="2"/>
  <c r="V2176" i="2"/>
  <c r="U2176" i="2"/>
  <c r="S2176" i="2"/>
  <c r="R2176" i="2"/>
  <c r="Q2176" i="2"/>
  <c r="P2176" i="2"/>
  <c r="O2176" i="2"/>
  <c r="N2176" i="2"/>
  <c r="M2176" i="2"/>
  <c r="L2176" i="2"/>
  <c r="K2176" i="2"/>
  <c r="J2176" i="2"/>
  <c r="I2176" i="2"/>
  <c r="H2176" i="2"/>
  <c r="G2176" i="2"/>
  <c r="F2176" i="2"/>
  <c r="E2176" i="2"/>
  <c r="D2176" i="2"/>
  <c r="C2176" i="2"/>
  <c r="B2176" i="2"/>
  <c r="A2176" i="2"/>
  <c r="CD2175" i="2"/>
  <c r="CC2175" i="2"/>
  <c r="CB2175" i="2"/>
  <c r="CA2175" i="2"/>
  <c r="BZ2175" i="2"/>
  <c r="BY2175" i="2"/>
  <c r="AJ2175" i="2"/>
  <c r="AI2175" i="2"/>
  <c r="AH2175" i="2"/>
  <c r="AG2175" i="2"/>
  <c r="AF2175" i="2"/>
  <c r="AE2175" i="2"/>
  <c r="AD2175" i="2"/>
  <c r="AC2175" i="2"/>
  <c r="AB2175" i="2"/>
  <c r="AA2175" i="2"/>
  <c r="Z2175" i="2"/>
  <c r="Y2175" i="2"/>
  <c r="X2175" i="2"/>
  <c r="W2175" i="2"/>
  <c r="V2175" i="2"/>
  <c r="U2175" i="2"/>
  <c r="S2175" i="2"/>
  <c r="R2175" i="2"/>
  <c r="Q2175" i="2"/>
  <c r="P2175" i="2"/>
  <c r="O2175" i="2"/>
  <c r="N2175" i="2"/>
  <c r="M2175" i="2"/>
  <c r="L2175" i="2"/>
  <c r="K2175" i="2"/>
  <c r="J2175" i="2"/>
  <c r="I2175" i="2"/>
  <c r="H2175" i="2"/>
  <c r="G2175" i="2"/>
  <c r="F2175" i="2"/>
  <c r="E2175" i="2"/>
  <c r="D2175" i="2"/>
  <c r="C2175" i="2"/>
  <c r="B2175" i="2"/>
  <c r="A2175" i="2"/>
  <c r="CD2174" i="2"/>
  <c r="CC2174" i="2"/>
  <c r="CB2174" i="2"/>
  <c r="CA2174" i="2"/>
  <c r="BZ2174" i="2"/>
  <c r="BY2174" i="2"/>
  <c r="AJ2174" i="2"/>
  <c r="AI2174" i="2"/>
  <c r="AH2174" i="2"/>
  <c r="AG2174" i="2"/>
  <c r="AF2174" i="2"/>
  <c r="AE2174" i="2"/>
  <c r="AD2174" i="2"/>
  <c r="AC2174" i="2"/>
  <c r="AB2174" i="2"/>
  <c r="AA2174" i="2"/>
  <c r="Z2174" i="2"/>
  <c r="Y2174" i="2"/>
  <c r="X2174" i="2"/>
  <c r="W2174" i="2"/>
  <c r="V2174" i="2"/>
  <c r="U2174" i="2"/>
  <c r="S2174" i="2"/>
  <c r="R2174" i="2"/>
  <c r="Q2174" i="2"/>
  <c r="P2174" i="2"/>
  <c r="O2174" i="2"/>
  <c r="N2174" i="2"/>
  <c r="M2174" i="2"/>
  <c r="L2174" i="2"/>
  <c r="K2174" i="2"/>
  <c r="J2174" i="2"/>
  <c r="I2174" i="2"/>
  <c r="H2174" i="2"/>
  <c r="G2174" i="2"/>
  <c r="F2174" i="2"/>
  <c r="E2174" i="2"/>
  <c r="D2174" i="2"/>
  <c r="C2174" i="2"/>
  <c r="B2174" i="2"/>
  <c r="A2174" i="2"/>
  <c r="CD2173" i="2"/>
  <c r="CC2173" i="2"/>
  <c r="CB2173" i="2"/>
  <c r="CA2173" i="2"/>
  <c r="BZ2173" i="2"/>
  <c r="BY2173" i="2"/>
  <c r="AJ2173" i="2"/>
  <c r="AI2173" i="2"/>
  <c r="AH2173" i="2"/>
  <c r="AG2173" i="2"/>
  <c r="AF2173" i="2"/>
  <c r="AE2173" i="2"/>
  <c r="AD2173" i="2"/>
  <c r="AC2173" i="2"/>
  <c r="AB2173" i="2"/>
  <c r="AA2173" i="2"/>
  <c r="Z2173" i="2"/>
  <c r="Y2173" i="2"/>
  <c r="X2173" i="2"/>
  <c r="W2173" i="2"/>
  <c r="V2173" i="2"/>
  <c r="U2173" i="2"/>
  <c r="S2173" i="2"/>
  <c r="R2173" i="2"/>
  <c r="Q2173" i="2"/>
  <c r="P2173" i="2"/>
  <c r="O2173" i="2"/>
  <c r="N2173" i="2"/>
  <c r="M2173" i="2"/>
  <c r="L2173" i="2"/>
  <c r="K2173" i="2"/>
  <c r="J2173" i="2"/>
  <c r="I2173" i="2"/>
  <c r="H2173" i="2"/>
  <c r="G2173" i="2"/>
  <c r="F2173" i="2"/>
  <c r="E2173" i="2"/>
  <c r="D2173" i="2"/>
  <c r="C2173" i="2"/>
  <c r="B2173" i="2"/>
  <c r="A2173" i="2"/>
  <c r="CD2172" i="2"/>
  <c r="CC2172" i="2"/>
  <c r="CB2172" i="2"/>
  <c r="CA2172" i="2"/>
  <c r="BZ2172" i="2"/>
  <c r="BY2172" i="2"/>
  <c r="AJ2172" i="2"/>
  <c r="AI2172" i="2"/>
  <c r="AH2172" i="2"/>
  <c r="AG2172" i="2"/>
  <c r="AF2172" i="2"/>
  <c r="AE2172" i="2"/>
  <c r="AD2172" i="2"/>
  <c r="AC2172" i="2"/>
  <c r="AB2172" i="2"/>
  <c r="AA2172" i="2"/>
  <c r="Z2172" i="2"/>
  <c r="Y2172" i="2"/>
  <c r="X2172" i="2"/>
  <c r="W2172" i="2"/>
  <c r="V2172" i="2"/>
  <c r="U2172" i="2"/>
  <c r="S2172" i="2"/>
  <c r="R2172" i="2"/>
  <c r="Q2172" i="2"/>
  <c r="P2172" i="2"/>
  <c r="O2172" i="2"/>
  <c r="N2172" i="2"/>
  <c r="M2172" i="2"/>
  <c r="L2172" i="2"/>
  <c r="K2172" i="2"/>
  <c r="J2172" i="2"/>
  <c r="I2172" i="2"/>
  <c r="H2172" i="2"/>
  <c r="G2172" i="2"/>
  <c r="F2172" i="2"/>
  <c r="E2172" i="2"/>
  <c r="D2172" i="2"/>
  <c r="C2172" i="2"/>
  <c r="B2172" i="2"/>
  <c r="A2172" i="2"/>
  <c r="CD2171" i="2"/>
  <c r="CC2171" i="2"/>
  <c r="CB2171" i="2"/>
  <c r="CA2171" i="2"/>
  <c r="BZ2171" i="2"/>
  <c r="BY2171" i="2"/>
  <c r="AJ2171" i="2"/>
  <c r="AI2171" i="2"/>
  <c r="AH2171" i="2"/>
  <c r="AG2171" i="2"/>
  <c r="AF2171" i="2"/>
  <c r="AE2171" i="2"/>
  <c r="AD2171" i="2"/>
  <c r="AC2171" i="2"/>
  <c r="AB2171" i="2"/>
  <c r="AA2171" i="2"/>
  <c r="Z2171" i="2"/>
  <c r="Y2171" i="2"/>
  <c r="X2171" i="2"/>
  <c r="W2171" i="2"/>
  <c r="V2171" i="2"/>
  <c r="U2171" i="2"/>
  <c r="S2171" i="2"/>
  <c r="R2171" i="2"/>
  <c r="Q2171" i="2"/>
  <c r="P2171" i="2"/>
  <c r="O2171" i="2"/>
  <c r="N2171" i="2"/>
  <c r="M2171" i="2"/>
  <c r="L2171" i="2"/>
  <c r="K2171" i="2"/>
  <c r="J2171" i="2"/>
  <c r="I2171" i="2"/>
  <c r="H2171" i="2"/>
  <c r="G2171" i="2"/>
  <c r="F2171" i="2"/>
  <c r="E2171" i="2"/>
  <c r="D2171" i="2"/>
  <c r="C2171" i="2"/>
  <c r="B2171" i="2"/>
  <c r="A2171" i="2"/>
  <c r="CD2170" i="2"/>
  <c r="CC2170" i="2"/>
  <c r="CB2170" i="2"/>
  <c r="CA2170" i="2"/>
  <c r="BZ2170" i="2"/>
  <c r="BY2170" i="2"/>
  <c r="AJ2170" i="2"/>
  <c r="AI2170" i="2"/>
  <c r="AH2170" i="2"/>
  <c r="AG2170" i="2"/>
  <c r="AF2170" i="2"/>
  <c r="AE2170" i="2"/>
  <c r="AD2170" i="2"/>
  <c r="AC2170" i="2"/>
  <c r="AB2170" i="2"/>
  <c r="AA2170" i="2"/>
  <c r="Z2170" i="2"/>
  <c r="Y2170" i="2"/>
  <c r="X2170" i="2"/>
  <c r="W2170" i="2"/>
  <c r="V2170" i="2"/>
  <c r="U2170" i="2"/>
  <c r="S2170" i="2"/>
  <c r="R2170" i="2"/>
  <c r="Q2170" i="2"/>
  <c r="P2170" i="2"/>
  <c r="O2170" i="2"/>
  <c r="N2170" i="2"/>
  <c r="M2170" i="2"/>
  <c r="L2170" i="2"/>
  <c r="K2170" i="2"/>
  <c r="J2170" i="2"/>
  <c r="I2170" i="2"/>
  <c r="H2170" i="2"/>
  <c r="G2170" i="2"/>
  <c r="F2170" i="2"/>
  <c r="E2170" i="2"/>
  <c r="D2170" i="2"/>
  <c r="C2170" i="2"/>
  <c r="B2170" i="2"/>
  <c r="A2170" i="2"/>
  <c r="CD2169" i="2"/>
  <c r="CC2169" i="2"/>
  <c r="CB2169" i="2"/>
  <c r="CA2169" i="2"/>
  <c r="BZ2169" i="2"/>
  <c r="BY2169" i="2"/>
  <c r="AJ2169" i="2"/>
  <c r="AI2169" i="2"/>
  <c r="AH2169" i="2"/>
  <c r="AG2169" i="2"/>
  <c r="AF2169" i="2"/>
  <c r="AE2169" i="2"/>
  <c r="AD2169" i="2"/>
  <c r="AC2169" i="2"/>
  <c r="AB2169" i="2"/>
  <c r="AA2169" i="2"/>
  <c r="Z2169" i="2"/>
  <c r="Y2169" i="2"/>
  <c r="X2169" i="2"/>
  <c r="W2169" i="2"/>
  <c r="V2169" i="2"/>
  <c r="U2169" i="2"/>
  <c r="S2169" i="2"/>
  <c r="R2169" i="2"/>
  <c r="Q2169" i="2"/>
  <c r="P2169" i="2"/>
  <c r="O2169" i="2"/>
  <c r="N2169" i="2"/>
  <c r="M2169" i="2"/>
  <c r="L2169" i="2"/>
  <c r="K2169" i="2"/>
  <c r="J2169" i="2"/>
  <c r="I2169" i="2"/>
  <c r="H2169" i="2"/>
  <c r="G2169" i="2"/>
  <c r="F2169" i="2"/>
  <c r="E2169" i="2"/>
  <c r="D2169" i="2"/>
  <c r="C2169" i="2"/>
  <c r="B2169" i="2"/>
  <c r="A2169" i="2"/>
  <c r="CD2168" i="2"/>
  <c r="CC2168" i="2"/>
  <c r="CB2168" i="2"/>
  <c r="CA2168" i="2"/>
  <c r="BZ2168" i="2"/>
  <c r="BY2168" i="2"/>
  <c r="AJ2168" i="2"/>
  <c r="AI2168" i="2"/>
  <c r="AH2168" i="2"/>
  <c r="AG2168" i="2"/>
  <c r="AF2168" i="2"/>
  <c r="AE2168" i="2"/>
  <c r="AD2168" i="2"/>
  <c r="AC2168" i="2"/>
  <c r="AB2168" i="2"/>
  <c r="AA2168" i="2"/>
  <c r="Z2168" i="2"/>
  <c r="Y2168" i="2"/>
  <c r="X2168" i="2"/>
  <c r="W2168" i="2"/>
  <c r="V2168" i="2"/>
  <c r="U2168" i="2"/>
  <c r="S2168" i="2"/>
  <c r="R2168" i="2"/>
  <c r="Q2168" i="2"/>
  <c r="P2168" i="2"/>
  <c r="O2168" i="2"/>
  <c r="N2168" i="2"/>
  <c r="M2168" i="2"/>
  <c r="L2168" i="2"/>
  <c r="K2168" i="2"/>
  <c r="J2168" i="2"/>
  <c r="I2168" i="2"/>
  <c r="H2168" i="2"/>
  <c r="G2168" i="2"/>
  <c r="F2168" i="2"/>
  <c r="E2168" i="2"/>
  <c r="D2168" i="2"/>
  <c r="C2168" i="2"/>
  <c r="B2168" i="2"/>
  <c r="A2168" i="2"/>
  <c r="CD2167" i="2"/>
  <c r="CC2167" i="2"/>
  <c r="CB2167" i="2"/>
  <c r="CA2167" i="2"/>
  <c r="BZ2167" i="2"/>
  <c r="BY2167" i="2"/>
  <c r="AJ2167" i="2"/>
  <c r="AI2167" i="2"/>
  <c r="AH2167" i="2"/>
  <c r="AG2167" i="2"/>
  <c r="AF2167" i="2"/>
  <c r="AE2167" i="2"/>
  <c r="AD2167" i="2"/>
  <c r="AC2167" i="2"/>
  <c r="AB2167" i="2"/>
  <c r="AA2167" i="2"/>
  <c r="Z2167" i="2"/>
  <c r="Y2167" i="2"/>
  <c r="X2167" i="2"/>
  <c r="W2167" i="2"/>
  <c r="V2167" i="2"/>
  <c r="U2167" i="2"/>
  <c r="S2167" i="2"/>
  <c r="R2167" i="2"/>
  <c r="Q2167" i="2"/>
  <c r="P2167" i="2"/>
  <c r="O2167" i="2"/>
  <c r="N2167" i="2"/>
  <c r="M2167" i="2"/>
  <c r="L2167" i="2"/>
  <c r="K2167" i="2"/>
  <c r="J2167" i="2"/>
  <c r="I2167" i="2"/>
  <c r="H2167" i="2"/>
  <c r="G2167" i="2"/>
  <c r="F2167" i="2"/>
  <c r="E2167" i="2"/>
  <c r="D2167" i="2"/>
  <c r="C2167" i="2"/>
  <c r="B2167" i="2"/>
  <c r="A2167" i="2"/>
  <c r="CD2166" i="2"/>
  <c r="CC2166" i="2"/>
  <c r="CB2166" i="2"/>
  <c r="CA2166" i="2"/>
  <c r="BZ2166" i="2"/>
  <c r="BY2166" i="2"/>
  <c r="AJ2166" i="2"/>
  <c r="AI2166" i="2"/>
  <c r="AH2166" i="2"/>
  <c r="AG2166" i="2"/>
  <c r="AF2166" i="2"/>
  <c r="AE2166" i="2"/>
  <c r="AD2166" i="2"/>
  <c r="AC2166" i="2"/>
  <c r="AB2166" i="2"/>
  <c r="AA2166" i="2"/>
  <c r="Z2166" i="2"/>
  <c r="Y2166" i="2"/>
  <c r="X2166" i="2"/>
  <c r="W2166" i="2"/>
  <c r="V2166" i="2"/>
  <c r="U2166" i="2"/>
  <c r="S2166" i="2"/>
  <c r="R2166" i="2"/>
  <c r="Q2166" i="2"/>
  <c r="P2166" i="2"/>
  <c r="O2166" i="2"/>
  <c r="N2166" i="2"/>
  <c r="M2166" i="2"/>
  <c r="L2166" i="2"/>
  <c r="K2166" i="2"/>
  <c r="J2166" i="2"/>
  <c r="I2166" i="2"/>
  <c r="H2166" i="2"/>
  <c r="G2166" i="2"/>
  <c r="F2166" i="2"/>
  <c r="E2166" i="2"/>
  <c r="D2166" i="2"/>
  <c r="C2166" i="2"/>
  <c r="B2166" i="2"/>
  <c r="A2166" i="2"/>
  <c r="CD2165" i="2"/>
  <c r="CC2165" i="2"/>
  <c r="CB2165" i="2"/>
  <c r="CA2165" i="2"/>
  <c r="BZ2165" i="2"/>
  <c r="BY2165" i="2"/>
  <c r="AJ2165" i="2"/>
  <c r="AI2165" i="2"/>
  <c r="AH2165" i="2"/>
  <c r="AG2165" i="2"/>
  <c r="AF2165" i="2"/>
  <c r="AE2165" i="2"/>
  <c r="AD2165" i="2"/>
  <c r="AC2165" i="2"/>
  <c r="AB2165" i="2"/>
  <c r="AA2165" i="2"/>
  <c r="Z2165" i="2"/>
  <c r="Y2165" i="2"/>
  <c r="X2165" i="2"/>
  <c r="W2165" i="2"/>
  <c r="V2165" i="2"/>
  <c r="U2165" i="2"/>
  <c r="S2165" i="2"/>
  <c r="R2165" i="2"/>
  <c r="Q2165" i="2"/>
  <c r="P2165" i="2"/>
  <c r="O2165" i="2"/>
  <c r="N2165" i="2"/>
  <c r="M2165" i="2"/>
  <c r="L2165" i="2"/>
  <c r="K2165" i="2"/>
  <c r="J2165" i="2"/>
  <c r="I2165" i="2"/>
  <c r="H2165" i="2"/>
  <c r="G2165" i="2"/>
  <c r="F2165" i="2"/>
  <c r="E2165" i="2"/>
  <c r="D2165" i="2"/>
  <c r="C2165" i="2"/>
  <c r="B2165" i="2"/>
  <c r="A2165" i="2"/>
  <c r="CD2164" i="2"/>
  <c r="CC2164" i="2"/>
  <c r="CB2164" i="2"/>
  <c r="CA2164" i="2"/>
  <c r="BZ2164" i="2"/>
  <c r="BY2164" i="2"/>
  <c r="AJ2164" i="2"/>
  <c r="AI2164" i="2"/>
  <c r="AH2164" i="2"/>
  <c r="AG2164" i="2"/>
  <c r="AF2164" i="2"/>
  <c r="AE2164" i="2"/>
  <c r="AD2164" i="2"/>
  <c r="AC2164" i="2"/>
  <c r="AB2164" i="2"/>
  <c r="AA2164" i="2"/>
  <c r="Z2164" i="2"/>
  <c r="Y2164" i="2"/>
  <c r="X2164" i="2"/>
  <c r="W2164" i="2"/>
  <c r="V2164" i="2"/>
  <c r="U2164" i="2"/>
  <c r="S2164" i="2"/>
  <c r="R2164" i="2"/>
  <c r="Q2164" i="2"/>
  <c r="P2164" i="2"/>
  <c r="O2164" i="2"/>
  <c r="N2164" i="2"/>
  <c r="M2164" i="2"/>
  <c r="L2164" i="2"/>
  <c r="K2164" i="2"/>
  <c r="J2164" i="2"/>
  <c r="I2164" i="2"/>
  <c r="H2164" i="2"/>
  <c r="G2164" i="2"/>
  <c r="F2164" i="2"/>
  <c r="E2164" i="2"/>
  <c r="D2164" i="2"/>
  <c r="C2164" i="2"/>
  <c r="B2164" i="2"/>
  <c r="A2164" i="2"/>
  <c r="CD2163" i="2"/>
  <c r="CC2163" i="2"/>
  <c r="CB2163" i="2"/>
  <c r="CA2163" i="2"/>
  <c r="BZ2163" i="2"/>
  <c r="BY2163" i="2"/>
  <c r="AJ2163" i="2"/>
  <c r="AI2163" i="2"/>
  <c r="AH2163" i="2"/>
  <c r="AG2163" i="2"/>
  <c r="AF2163" i="2"/>
  <c r="AE2163" i="2"/>
  <c r="AD2163" i="2"/>
  <c r="AC2163" i="2"/>
  <c r="AB2163" i="2"/>
  <c r="AA2163" i="2"/>
  <c r="Z2163" i="2"/>
  <c r="Y2163" i="2"/>
  <c r="X2163" i="2"/>
  <c r="W2163" i="2"/>
  <c r="V2163" i="2"/>
  <c r="U2163" i="2"/>
  <c r="S2163" i="2"/>
  <c r="R2163" i="2"/>
  <c r="Q2163" i="2"/>
  <c r="P2163" i="2"/>
  <c r="O2163" i="2"/>
  <c r="N2163" i="2"/>
  <c r="M2163" i="2"/>
  <c r="L2163" i="2"/>
  <c r="K2163" i="2"/>
  <c r="J2163" i="2"/>
  <c r="I2163" i="2"/>
  <c r="H2163" i="2"/>
  <c r="G2163" i="2"/>
  <c r="F2163" i="2"/>
  <c r="E2163" i="2"/>
  <c r="D2163" i="2"/>
  <c r="C2163" i="2"/>
  <c r="B2163" i="2"/>
  <c r="A2163" i="2"/>
  <c r="CD2162" i="2"/>
  <c r="CC2162" i="2"/>
  <c r="CB2162" i="2"/>
  <c r="CA2162" i="2"/>
  <c r="BZ2162" i="2"/>
  <c r="BY2162" i="2"/>
  <c r="AJ2162" i="2"/>
  <c r="AI2162" i="2"/>
  <c r="AH2162" i="2"/>
  <c r="AG2162" i="2"/>
  <c r="AF2162" i="2"/>
  <c r="AE2162" i="2"/>
  <c r="AD2162" i="2"/>
  <c r="AC2162" i="2"/>
  <c r="AB2162" i="2"/>
  <c r="AA2162" i="2"/>
  <c r="Z2162" i="2"/>
  <c r="Y2162" i="2"/>
  <c r="X2162" i="2"/>
  <c r="W2162" i="2"/>
  <c r="V2162" i="2"/>
  <c r="U2162" i="2"/>
  <c r="S2162" i="2"/>
  <c r="R2162" i="2"/>
  <c r="Q2162" i="2"/>
  <c r="P2162" i="2"/>
  <c r="O2162" i="2"/>
  <c r="N2162" i="2"/>
  <c r="M2162" i="2"/>
  <c r="L2162" i="2"/>
  <c r="K2162" i="2"/>
  <c r="J2162" i="2"/>
  <c r="I2162" i="2"/>
  <c r="H2162" i="2"/>
  <c r="G2162" i="2"/>
  <c r="F2162" i="2"/>
  <c r="E2162" i="2"/>
  <c r="D2162" i="2"/>
  <c r="C2162" i="2"/>
  <c r="B2162" i="2"/>
  <c r="A2162" i="2"/>
  <c r="CD2161" i="2"/>
  <c r="CC2161" i="2"/>
  <c r="CB2161" i="2"/>
  <c r="CA2161" i="2"/>
  <c r="BZ2161" i="2"/>
  <c r="BY2161" i="2"/>
  <c r="AJ2161" i="2"/>
  <c r="AI2161" i="2"/>
  <c r="AH2161" i="2"/>
  <c r="AG2161" i="2"/>
  <c r="AF2161" i="2"/>
  <c r="AE2161" i="2"/>
  <c r="AD2161" i="2"/>
  <c r="AC2161" i="2"/>
  <c r="AB2161" i="2"/>
  <c r="AA2161" i="2"/>
  <c r="Z2161" i="2"/>
  <c r="Y2161" i="2"/>
  <c r="X2161" i="2"/>
  <c r="W2161" i="2"/>
  <c r="V2161" i="2"/>
  <c r="U2161" i="2"/>
  <c r="S2161" i="2"/>
  <c r="R2161" i="2"/>
  <c r="Q2161" i="2"/>
  <c r="P2161" i="2"/>
  <c r="O2161" i="2"/>
  <c r="N2161" i="2"/>
  <c r="M2161" i="2"/>
  <c r="L2161" i="2"/>
  <c r="K2161" i="2"/>
  <c r="J2161" i="2"/>
  <c r="I2161" i="2"/>
  <c r="H2161" i="2"/>
  <c r="G2161" i="2"/>
  <c r="F2161" i="2"/>
  <c r="E2161" i="2"/>
  <c r="D2161" i="2"/>
  <c r="C2161" i="2"/>
  <c r="B2161" i="2"/>
  <c r="A2161" i="2"/>
  <c r="CD2160" i="2"/>
  <c r="CC2160" i="2"/>
  <c r="CB2160" i="2"/>
  <c r="CA2160" i="2"/>
  <c r="BZ2160" i="2"/>
  <c r="BY2160" i="2"/>
  <c r="AJ2160" i="2"/>
  <c r="AI2160" i="2"/>
  <c r="AH2160" i="2"/>
  <c r="AG2160" i="2"/>
  <c r="AF2160" i="2"/>
  <c r="AE2160" i="2"/>
  <c r="AD2160" i="2"/>
  <c r="AC2160" i="2"/>
  <c r="AB2160" i="2"/>
  <c r="AA2160" i="2"/>
  <c r="Z2160" i="2"/>
  <c r="Y2160" i="2"/>
  <c r="X2160" i="2"/>
  <c r="W2160" i="2"/>
  <c r="V2160" i="2"/>
  <c r="U2160" i="2"/>
  <c r="S2160" i="2"/>
  <c r="R2160" i="2"/>
  <c r="Q2160" i="2"/>
  <c r="P2160" i="2"/>
  <c r="O2160" i="2"/>
  <c r="N2160" i="2"/>
  <c r="M2160" i="2"/>
  <c r="L2160" i="2"/>
  <c r="K2160" i="2"/>
  <c r="J2160" i="2"/>
  <c r="I2160" i="2"/>
  <c r="H2160" i="2"/>
  <c r="G2160" i="2"/>
  <c r="F2160" i="2"/>
  <c r="E2160" i="2"/>
  <c r="D2160" i="2"/>
  <c r="C2160" i="2"/>
  <c r="B2160" i="2"/>
  <c r="A2160" i="2"/>
  <c r="CD2159" i="2"/>
  <c r="CC2159" i="2"/>
  <c r="CB2159" i="2"/>
  <c r="CA2159" i="2"/>
  <c r="BZ2159" i="2"/>
  <c r="BY2159" i="2"/>
  <c r="AJ2159" i="2"/>
  <c r="AI2159" i="2"/>
  <c r="AH2159" i="2"/>
  <c r="AG2159" i="2"/>
  <c r="AF2159" i="2"/>
  <c r="AE2159" i="2"/>
  <c r="AD2159" i="2"/>
  <c r="AC2159" i="2"/>
  <c r="AB2159" i="2"/>
  <c r="AA2159" i="2"/>
  <c r="Z2159" i="2"/>
  <c r="Y2159" i="2"/>
  <c r="X2159" i="2"/>
  <c r="W2159" i="2"/>
  <c r="V2159" i="2"/>
  <c r="U2159" i="2"/>
  <c r="S2159" i="2"/>
  <c r="R2159" i="2"/>
  <c r="Q2159" i="2"/>
  <c r="P2159" i="2"/>
  <c r="O2159" i="2"/>
  <c r="N2159" i="2"/>
  <c r="M2159" i="2"/>
  <c r="L2159" i="2"/>
  <c r="K2159" i="2"/>
  <c r="J2159" i="2"/>
  <c r="I2159" i="2"/>
  <c r="H2159" i="2"/>
  <c r="G2159" i="2"/>
  <c r="F2159" i="2"/>
  <c r="E2159" i="2"/>
  <c r="D2159" i="2"/>
  <c r="C2159" i="2"/>
  <c r="B2159" i="2"/>
  <c r="A2159" i="2"/>
  <c r="CD2158" i="2"/>
  <c r="CC2158" i="2"/>
  <c r="CB2158" i="2"/>
  <c r="CA2158" i="2"/>
  <c r="BZ2158" i="2"/>
  <c r="BY2158" i="2"/>
  <c r="AJ2158" i="2"/>
  <c r="AI2158" i="2"/>
  <c r="AH2158" i="2"/>
  <c r="AG2158" i="2"/>
  <c r="AF2158" i="2"/>
  <c r="AE2158" i="2"/>
  <c r="AD2158" i="2"/>
  <c r="AC2158" i="2"/>
  <c r="AB2158" i="2"/>
  <c r="AA2158" i="2"/>
  <c r="Z2158" i="2"/>
  <c r="Y2158" i="2"/>
  <c r="X2158" i="2"/>
  <c r="W2158" i="2"/>
  <c r="V2158" i="2"/>
  <c r="U2158" i="2"/>
  <c r="S2158" i="2"/>
  <c r="R2158" i="2"/>
  <c r="Q2158" i="2"/>
  <c r="P2158" i="2"/>
  <c r="O2158" i="2"/>
  <c r="N2158" i="2"/>
  <c r="M2158" i="2"/>
  <c r="L2158" i="2"/>
  <c r="K2158" i="2"/>
  <c r="J2158" i="2"/>
  <c r="I2158" i="2"/>
  <c r="H2158" i="2"/>
  <c r="G2158" i="2"/>
  <c r="F2158" i="2"/>
  <c r="E2158" i="2"/>
  <c r="D2158" i="2"/>
  <c r="C2158" i="2"/>
  <c r="B2158" i="2"/>
  <c r="A2158" i="2"/>
  <c r="CD2157" i="2"/>
  <c r="CC2157" i="2"/>
  <c r="CB2157" i="2"/>
  <c r="CA2157" i="2"/>
  <c r="BZ2157" i="2"/>
  <c r="BY2157" i="2"/>
  <c r="AJ2157" i="2"/>
  <c r="AI2157" i="2"/>
  <c r="AH2157" i="2"/>
  <c r="AG2157" i="2"/>
  <c r="AF2157" i="2"/>
  <c r="AE2157" i="2"/>
  <c r="AD2157" i="2"/>
  <c r="AC2157" i="2"/>
  <c r="AB2157" i="2"/>
  <c r="AA2157" i="2"/>
  <c r="Z2157" i="2"/>
  <c r="Y2157" i="2"/>
  <c r="X2157" i="2"/>
  <c r="W2157" i="2"/>
  <c r="V2157" i="2"/>
  <c r="U2157" i="2"/>
  <c r="S2157" i="2"/>
  <c r="R2157" i="2"/>
  <c r="Q2157" i="2"/>
  <c r="P2157" i="2"/>
  <c r="O2157" i="2"/>
  <c r="N2157" i="2"/>
  <c r="M2157" i="2"/>
  <c r="L2157" i="2"/>
  <c r="K2157" i="2"/>
  <c r="J2157" i="2"/>
  <c r="I2157" i="2"/>
  <c r="H2157" i="2"/>
  <c r="G2157" i="2"/>
  <c r="F2157" i="2"/>
  <c r="E2157" i="2"/>
  <c r="D2157" i="2"/>
  <c r="C2157" i="2"/>
  <c r="B2157" i="2"/>
  <c r="A2157" i="2"/>
  <c r="CD2156" i="2"/>
  <c r="CC2156" i="2"/>
  <c r="CB2156" i="2"/>
  <c r="CA2156" i="2"/>
  <c r="BZ2156" i="2"/>
  <c r="BY2156" i="2"/>
  <c r="AJ2156" i="2"/>
  <c r="AI2156" i="2"/>
  <c r="AH2156" i="2"/>
  <c r="AG2156" i="2"/>
  <c r="AF2156" i="2"/>
  <c r="AE2156" i="2"/>
  <c r="AD2156" i="2"/>
  <c r="AC2156" i="2"/>
  <c r="AB2156" i="2"/>
  <c r="AA2156" i="2"/>
  <c r="Z2156" i="2"/>
  <c r="Y2156" i="2"/>
  <c r="X2156" i="2"/>
  <c r="W2156" i="2"/>
  <c r="V2156" i="2"/>
  <c r="U2156" i="2"/>
  <c r="S2156" i="2"/>
  <c r="R2156" i="2"/>
  <c r="Q2156" i="2"/>
  <c r="P2156" i="2"/>
  <c r="O2156" i="2"/>
  <c r="N2156" i="2"/>
  <c r="M2156" i="2"/>
  <c r="L2156" i="2"/>
  <c r="K2156" i="2"/>
  <c r="J2156" i="2"/>
  <c r="I2156" i="2"/>
  <c r="H2156" i="2"/>
  <c r="G2156" i="2"/>
  <c r="F2156" i="2"/>
  <c r="E2156" i="2"/>
  <c r="D2156" i="2"/>
  <c r="C2156" i="2"/>
  <c r="B2156" i="2"/>
  <c r="A2156" i="2"/>
  <c r="CD2155" i="2"/>
  <c r="CC2155" i="2"/>
  <c r="CB2155" i="2"/>
  <c r="CA2155" i="2"/>
  <c r="BZ2155" i="2"/>
  <c r="BY2155" i="2"/>
  <c r="AJ2155" i="2"/>
  <c r="AI2155" i="2"/>
  <c r="AH2155" i="2"/>
  <c r="AG2155" i="2"/>
  <c r="AF2155" i="2"/>
  <c r="AE2155" i="2"/>
  <c r="AD2155" i="2"/>
  <c r="AC2155" i="2"/>
  <c r="AB2155" i="2"/>
  <c r="AA2155" i="2"/>
  <c r="Z2155" i="2"/>
  <c r="Y2155" i="2"/>
  <c r="X2155" i="2"/>
  <c r="W2155" i="2"/>
  <c r="V2155" i="2"/>
  <c r="U2155" i="2"/>
  <c r="S2155" i="2"/>
  <c r="R2155" i="2"/>
  <c r="Q2155" i="2"/>
  <c r="P2155" i="2"/>
  <c r="O2155" i="2"/>
  <c r="N2155" i="2"/>
  <c r="M2155" i="2"/>
  <c r="L2155" i="2"/>
  <c r="K2155" i="2"/>
  <c r="J2155" i="2"/>
  <c r="I2155" i="2"/>
  <c r="H2155" i="2"/>
  <c r="G2155" i="2"/>
  <c r="F2155" i="2"/>
  <c r="E2155" i="2"/>
  <c r="D2155" i="2"/>
  <c r="C2155" i="2"/>
  <c r="B2155" i="2"/>
  <c r="A2155" i="2"/>
  <c r="CD2154" i="2"/>
  <c r="CC2154" i="2"/>
  <c r="CB2154" i="2"/>
  <c r="CA2154" i="2"/>
  <c r="BZ2154" i="2"/>
  <c r="BY2154" i="2"/>
  <c r="AJ2154" i="2"/>
  <c r="AI2154" i="2"/>
  <c r="AH2154" i="2"/>
  <c r="AG2154" i="2"/>
  <c r="AF2154" i="2"/>
  <c r="AE2154" i="2"/>
  <c r="AD2154" i="2"/>
  <c r="AC2154" i="2"/>
  <c r="AB2154" i="2"/>
  <c r="AA2154" i="2"/>
  <c r="Z2154" i="2"/>
  <c r="Y2154" i="2"/>
  <c r="X2154" i="2"/>
  <c r="W2154" i="2"/>
  <c r="V2154" i="2"/>
  <c r="U2154" i="2"/>
  <c r="S2154" i="2"/>
  <c r="R2154" i="2"/>
  <c r="Q2154" i="2"/>
  <c r="P2154" i="2"/>
  <c r="O2154" i="2"/>
  <c r="N2154" i="2"/>
  <c r="M2154" i="2"/>
  <c r="L2154" i="2"/>
  <c r="K2154" i="2"/>
  <c r="J2154" i="2"/>
  <c r="I2154" i="2"/>
  <c r="H2154" i="2"/>
  <c r="G2154" i="2"/>
  <c r="F2154" i="2"/>
  <c r="E2154" i="2"/>
  <c r="D2154" i="2"/>
  <c r="C2154" i="2"/>
  <c r="B2154" i="2"/>
  <c r="A2154" i="2"/>
  <c r="CD2153" i="2"/>
  <c r="CC2153" i="2"/>
  <c r="CB2153" i="2"/>
  <c r="CA2153" i="2"/>
  <c r="BZ2153" i="2"/>
  <c r="BY2153" i="2"/>
  <c r="AJ2153" i="2"/>
  <c r="AI2153" i="2"/>
  <c r="AH2153" i="2"/>
  <c r="AG2153" i="2"/>
  <c r="AF2153" i="2"/>
  <c r="AE2153" i="2"/>
  <c r="AD2153" i="2"/>
  <c r="AC2153" i="2"/>
  <c r="AB2153" i="2"/>
  <c r="AA2153" i="2"/>
  <c r="Z2153" i="2"/>
  <c r="Y2153" i="2"/>
  <c r="X2153" i="2"/>
  <c r="W2153" i="2"/>
  <c r="V2153" i="2"/>
  <c r="U2153" i="2"/>
  <c r="S2153" i="2"/>
  <c r="R2153" i="2"/>
  <c r="Q2153" i="2"/>
  <c r="P2153" i="2"/>
  <c r="O2153" i="2"/>
  <c r="N2153" i="2"/>
  <c r="M2153" i="2"/>
  <c r="L2153" i="2"/>
  <c r="K2153" i="2"/>
  <c r="J2153" i="2"/>
  <c r="I2153" i="2"/>
  <c r="H2153" i="2"/>
  <c r="G2153" i="2"/>
  <c r="F2153" i="2"/>
  <c r="E2153" i="2"/>
  <c r="D2153" i="2"/>
  <c r="C2153" i="2"/>
  <c r="B2153" i="2"/>
  <c r="A2153" i="2"/>
  <c r="CD2152" i="2"/>
  <c r="CC2152" i="2"/>
  <c r="CB2152" i="2"/>
  <c r="CA2152" i="2"/>
  <c r="BZ2152" i="2"/>
  <c r="BY2152" i="2"/>
  <c r="AJ2152" i="2"/>
  <c r="AI2152" i="2"/>
  <c r="AH2152" i="2"/>
  <c r="AG2152" i="2"/>
  <c r="AF2152" i="2"/>
  <c r="AE2152" i="2"/>
  <c r="AD2152" i="2"/>
  <c r="AC2152" i="2"/>
  <c r="AB2152" i="2"/>
  <c r="AA2152" i="2"/>
  <c r="Z2152" i="2"/>
  <c r="Y2152" i="2"/>
  <c r="X2152" i="2"/>
  <c r="W2152" i="2"/>
  <c r="V2152" i="2"/>
  <c r="U2152" i="2"/>
  <c r="S2152" i="2"/>
  <c r="R2152" i="2"/>
  <c r="Q2152" i="2"/>
  <c r="P2152" i="2"/>
  <c r="O2152" i="2"/>
  <c r="N2152" i="2"/>
  <c r="M2152" i="2"/>
  <c r="L2152" i="2"/>
  <c r="K2152" i="2"/>
  <c r="J2152" i="2"/>
  <c r="I2152" i="2"/>
  <c r="H2152" i="2"/>
  <c r="G2152" i="2"/>
  <c r="F2152" i="2"/>
  <c r="E2152" i="2"/>
  <c r="D2152" i="2"/>
  <c r="C2152" i="2"/>
  <c r="B2152" i="2"/>
  <c r="A2152" i="2"/>
  <c r="CD2151" i="2"/>
  <c r="CC2151" i="2"/>
  <c r="CB2151" i="2"/>
  <c r="CA2151" i="2"/>
  <c r="BZ2151" i="2"/>
  <c r="BY2151" i="2"/>
  <c r="AJ2151" i="2"/>
  <c r="AI2151" i="2"/>
  <c r="AH2151" i="2"/>
  <c r="AG2151" i="2"/>
  <c r="AF2151" i="2"/>
  <c r="AE2151" i="2"/>
  <c r="AD2151" i="2"/>
  <c r="AC2151" i="2"/>
  <c r="AB2151" i="2"/>
  <c r="AA2151" i="2"/>
  <c r="Z2151" i="2"/>
  <c r="Y2151" i="2"/>
  <c r="X2151" i="2"/>
  <c r="W2151" i="2"/>
  <c r="V2151" i="2"/>
  <c r="U2151" i="2"/>
  <c r="S2151" i="2"/>
  <c r="R2151" i="2"/>
  <c r="Q2151" i="2"/>
  <c r="P2151" i="2"/>
  <c r="O2151" i="2"/>
  <c r="N2151" i="2"/>
  <c r="M2151" i="2"/>
  <c r="L2151" i="2"/>
  <c r="K2151" i="2"/>
  <c r="J2151" i="2"/>
  <c r="I2151" i="2"/>
  <c r="H2151" i="2"/>
  <c r="G2151" i="2"/>
  <c r="F2151" i="2"/>
  <c r="E2151" i="2"/>
  <c r="D2151" i="2"/>
  <c r="C2151" i="2"/>
  <c r="B2151" i="2"/>
  <c r="A2151" i="2"/>
  <c r="CD2150" i="2"/>
  <c r="CC2150" i="2"/>
  <c r="CB2150" i="2"/>
  <c r="CA2150" i="2"/>
  <c r="BZ2150" i="2"/>
  <c r="BY2150" i="2"/>
  <c r="AJ2150" i="2"/>
  <c r="AI2150" i="2"/>
  <c r="AH2150" i="2"/>
  <c r="AG2150" i="2"/>
  <c r="AF2150" i="2"/>
  <c r="AE2150" i="2"/>
  <c r="AD2150" i="2"/>
  <c r="AC2150" i="2"/>
  <c r="AB2150" i="2"/>
  <c r="AA2150" i="2"/>
  <c r="Z2150" i="2"/>
  <c r="Y2150" i="2"/>
  <c r="X2150" i="2"/>
  <c r="W2150" i="2"/>
  <c r="V2150" i="2"/>
  <c r="U2150" i="2"/>
  <c r="S2150" i="2"/>
  <c r="R2150" i="2"/>
  <c r="Q2150" i="2"/>
  <c r="P2150" i="2"/>
  <c r="O2150" i="2"/>
  <c r="N2150" i="2"/>
  <c r="M2150" i="2"/>
  <c r="L2150" i="2"/>
  <c r="K2150" i="2"/>
  <c r="J2150" i="2"/>
  <c r="I2150" i="2"/>
  <c r="H2150" i="2"/>
  <c r="G2150" i="2"/>
  <c r="F2150" i="2"/>
  <c r="E2150" i="2"/>
  <c r="D2150" i="2"/>
  <c r="C2150" i="2"/>
  <c r="B2150" i="2"/>
  <c r="A2150" i="2"/>
  <c r="CD2149" i="2"/>
  <c r="CC2149" i="2"/>
  <c r="CB2149" i="2"/>
  <c r="CA2149" i="2"/>
  <c r="BZ2149" i="2"/>
  <c r="BY2149" i="2"/>
  <c r="AJ2149" i="2"/>
  <c r="AI2149" i="2"/>
  <c r="AH2149" i="2"/>
  <c r="AG2149" i="2"/>
  <c r="AF2149" i="2"/>
  <c r="AE2149" i="2"/>
  <c r="AD2149" i="2"/>
  <c r="AC2149" i="2"/>
  <c r="AB2149" i="2"/>
  <c r="AA2149" i="2"/>
  <c r="Z2149" i="2"/>
  <c r="Y2149" i="2"/>
  <c r="X2149" i="2"/>
  <c r="W2149" i="2"/>
  <c r="V2149" i="2"/>
  <c r="U2149" i="2"/>
  <c r="S2149" i="2"/>
  <c r="R2149" i="2"/>
  <c r="Q2149" i="2"/>
  <c r="P2149" i="2"/>
  <c r="O2149" i="2"/>
  <c r="N2149" i="2"/>
  <c r="M2149" i="2"/>
  <c r="L2149" i="2"/>
  <c r="K2149" i="2"/>
  <c r="J2149" i="2"/>
  <c r="I2149" i="2"/>
  <c r="H2149" i="2"/>
  <c r="G2149" i="2"/>
  <c r="F2149" i="2"/>
  <c r="E2149" i="2"/>
  <c r="D2149" i="2"/>
  <c r="C2149" i="2"/>
  <c r="B2149" i="2"/>
  <c r="A2149" i="2"/>
  <c r="CD2148" i="2"/>
  <c r="CC2148" i="2"/>
  <c r="CB2148" i="2"/>
  <c r="CA2148" i="2"/>
  <c r="BZ2148" i="2"/>
  <c r="BY2148" i="2"/>
  <c r="AJ2148" i="2"/>
  <c r="AI2148" i="2"/>
  <c r="AH2148" i="2"/>
  <c r="AG2148" i="2"/>
  <c r="AF2148" i="2"/>
  <c r="AE2148" i="2"/>
  <c r="AD2148" i="2"/>
  <c r="AC2148" i="2"/>
  <c r="AB2148" i="2"/>
  <c r="AA2148" i="2"/>
  <c r="Z2148" i="2"/>
  <c r="Y2148" i="2"/>
  <c r="X2148" i="2"/>
  <c r="W2148" i="2"/>
  <c r="V2148" i="2"/>
  <c r="U2148" i="2"/>
  <c r="S2148" i="2"/>
  <c r="R2148" i="2"/>
  <c r="Q2148" i="2"/>
  <c r="P2148" i="2"/>
  <c r="O2148" i="2"/>
  <c r="N2148" i="2"/>
  <c r="M2148" i="2"/>
  <c r="L2148" i="2"/>
  <c r="K2148" i="2"/>
  <c r="J2148" i="2"/>
  <c r="I2148" i="2"/>
  <c r="H2148" i="2"/>
  <c r="G2148" i="2"/>
  <c r="F2148" i="2"/>
  <c r="E2148" i="2"/>
  <c r="D2148" i="2"/>
  <c r="C2148" i="2"/>
  <c r="B2148" i="2"/>
  <c r="A2148" i="2"/>
  <c r="CD2147" i="2"/>
  <c r="CC2147" i="2"/>
  <c r="CB2147" i="2"/>
  <c r="CA2147" i="2"/>
  <c r="BZ2147" i="2"/>
  <c r="BY2147" i="2"/>
  <c r="AJ2147" i="2"/>
  <c r="AI2147" i="2"/>
  <c r="AH2147" i="2"/>
  <c r="AG2147" i="2"/>
  <c r="AF2147" i="2"/>
  <c r="AE2147" i="2"/>
  <c r="AD2147" i="2"/>
  <c r="AC2147" i="2"/>
  <c r="AB2147" i="2"/>
  <c r="AA2147" i="2"/>
  <c r="Z2147" i="2"/>
  <c r="Y2147" i="2"/>
  <c r="X2147" i="2"/>
  <c r="W2147" i="2"/>
  <c r="V2147" i="2"/>
  <c r="U2147" i="2"/>
  <c r="S2147" i="2"/>
  <c r="R2147" i="2"/>
  <c r="Q2147" i="2"/>
  <c r="P2147" i="2"/>
  <c r="O2147" i="2"/>
  <c r="N2147" i="2"/>
  <c r="M2147" i="2"/>
  <c r="L2147" i="2"/>
  <c r="K2147" i="2"/>
  <c r="J2147" i="2"/>
  <c r="I2147" i="2"/>
  <c r="H2147" i="2"/>
  <c r="G2147" i="2"/>
  <c r="F2147" i="2"/>
  <c r="E2147" i="2"/>
  <c r="D2147" i="2"/>
  <c r="C2147" i="2"/>
  <c r="B2147" i="2"/>
  <c r="A2147" i="2"/>
  <c r="CD2146" i="2"/>
  <c r="CC2146" i="2"/>
  <c r="CB2146" i="2"/>
  <c r="CA2146" i="2"/>
  <c r="BZ2146" i="2"/>
  <c r="BY2146" i="2"/>
  <c r="AJ2146" i="2"/>
  <c r="AI2146" i="2"/>
  <c r="AH2146" i="2"/>
  <c r="AG2146" i="2"/>
  <c r="AF2146" i="2"/>
  <c r="AE2146" i="2"/>
  <c r="AD2146" i="2"/>
  <c r="AC2146" i="2"/>
  <c r="AB2146" i="2"/>
  <c r="AA2146" i="2"/>
  <c r="Z2146" i="2"/>
  <c r="Y2146" i="2"/>
  <c r="X2146" i="2"/>
  <c r="W2146" i="2"/>
  <c r="V2146" i="2"/>
  <c r="U2146" i="2"/>
  <c r="S2146" i="2"/>
  <c r="R2146" i="2"/>
  <c r="Q2146" i="2"/>
  <c r="P2146" i="2"/>
  <c r="O2146" i="2"/>
  <c r="N2146" i="2"/>
  <c r="M2146" i="2"/>
  <c r="L2146" i="2"/>
  <c r="K2146" i="2"/>
  <c r="J2146" i="2"/>
  <c r="I2146" i="2"/>
  <c r="H2146" i="2"/>
  <c r="G2146" i="2"/>
  <c r="F2146" i="2"/>
  <c r="E2146" i="2"/>
  <c r="D2146" i="2"/>
  <c r="C2146" i="2"/>
  <c r="B2146" i="2"/>
  <c r="A2146" i="2"/>
  <c r="CD2145" i="2"/>
  <c r="CC2145" i="2"/>
  <c r="CB2145" i="2"/>
  <c r="CA2145" i="2"/>
  <c r="BZ2145" i="2"/>
  <c r="BY2145" i="2"/>
  <c r="AJ2145" i="2"/>
  <c r="AI2145" i="2"/>
  <c r="AH2145" i="2"/>
  <c r="AG2145" i="2"/>
  <c r="AF2145" i="2"/>
  <c r="AE2145" i="2"/>
  <c r="AD2145" i="2"/>
  <c r="AC2145" i="2"/>
  <c r="AB2145" i="2"/>
  <c r="AA2145" i="2"/>
  <c r="Z2145" i="2"/>
  <c r="Y2145" i="2"/>
  <c r="X2145" i="2"/>
  <c r="W2145" i="2"/>
  <c r="V2145" i="2"/>
  <c r="U2145" i="2"/>
  <c r="S2145" i="2"/>
  <c r="R2145" i="2"/>
  <c r="Q2145" i="2"/>
  <c r="P2145" i="2"/>
  <c r="O2145" i="2"/>
  <c r="N2145" i="2"/>
  <c r="M2145" i="2"/>
  <c r="L2145" i="2"/>
  <c r="K2145" i="2"/>
  <c r="J2145" i="2"/>
  <c r="I2145" i="2"/>
  <c r="H2145" i="2"/>
  <c r="G2145" i="2"/>
  <c r="F2145" i="2"/>
  <c r="E2145" i="2"/>
  <c r="D2145" i="2"/>
  <c r="C2145" i="2"/>
  <c r="B2145" i="2"/>
  <c r="A2145" i="2"/>
  <c r="CD2144" i="2"/>
  <c r="CC2144" i="2"/>
  <c r="CB2144" i="2"/>
  <c r="CA2144" i="2"/>
  <c r="BZ2144" i="2"/>
  <c r="BY2144" i="2"/>
  <c r="AJ2144" i="2"/>
  <c r="AI2144" i="2"/>
  <c r="AH2144" i="2"/>
  <c r="AG2144" i="2"/>
  <c r="AF2144" i="2"/>
  <c r="AE2144" i="2"/>
  <c r="AD2144" i="2"/>
  <c r="AC2144" i="2"/>
  <c r="AB2144" i="2"/>
  <c r="AA2144" i="2"/>
  <c r="Z2144" i="2"/>
  <c r="Y2144" i="2"/>
  <c r="X2144" i="2"/>
  <c r="W2144" i="2"/>
  <c r="V2144" i="2"/>
  <c r="U2144" i="2"/>
  <c r="S2144" i="2"/>
  <c r="R2144" i="2"/>
  <c r="Q2144" i="2"/>
  <c r="P2144" i="2"/>
  <c r="O2144" i="2"/>
  <c r="N2144" i="2"/>
  <c r="M2144" i="2"/>
  <c r="L2144" i="2"/>
  <c r="K2144" i="2"/>
  <c r="J2144" i="2"/>
  <c r="I2144" i="2"/>
  <c r="H2144" i="2"/>
  <c r="G2144" i="2"/>
  <c r="F2144" i="2"/>
  <c r="E2144" i="2"/>
  <c r="D2144" i="2"/>
  <c r="C2144" i="2"/>
  <c r="B2144" i="2"/>
  <c r="A2144" i="2"/>
  <c r="CD2143" i="2"/>
  <c r="CC2143" i="2"/>
  <c r="CB2143" i="2"/>
  <c r="CA2143" i="2"/>
  <c r="BZ2143" i="2"/>
  <c r="BY2143" i="2"/>
  <c r="AJ2143" i="2"/>
  <c r="AI2143" i="2"/>
  <c r="AH2143" i="2"/>
  <c r="AG2143" i="2"/>
  <c r="AF2143" i="2"/>
  <c r="AE2143" i="2"/>
  <c r="AD2143" i="2"/>
  <c r="AC2143" i="2"/>
  <c r="AB2143" i="2"/>
  <c r="AA2143" i="2"/>
  <c r="Z2143" i="2"/>
  <c r="Y2143" i="2"/>
  <c r="X2143" i="2"/>
  <c r="W2143" i="2"/>
  <c r="V2143" i="2"/>
  <c r="U2143" i="2"/>
  <c r="S2143" i="2"/>
  <c r="R2143" i="2"/>
  <c r="Q2143" i="2"/>
  <c r="P2143" i="2"/>
  <c r="O2143" i="2"/>
  <c r="N2143" i="2"/>
  <c r="M2143" i="2"/>
  <c r="L2143" i="2"/>
  <c r="K2143" i="2"/>
  <c r="J2143" i="2"/>
  <c r="I2143" i="2"/>
  <c r="H2143" i="2"/>
  <c r="G2143" i="2"/>
  <c r="F2143" i="2"/>
  <c r="E2143" i="2"/>
  <c r="D2143" i="2"/>
  <c r="C2143" i="2"/>
  <c r="B2143" i="2"/>
  <c r="A2143" i="2"/>
  <c r="CD2142" i="2"/>
  <c r="CC2142" i="2"/>
  <c r="CB2142" i="2"/>
  <c r="CA2142" i="2"/>
  <c r="BZ2142" i="2"/>
  <c r="BY2142" i="2"/>
  <c r="AJ2142" i="2"/>
  <c r="AI2142" i="2"/>
  <c r="AH2142" i="2"/>
  <c r="AG2142" i="2"/>
  <c r="AF2142" i="2"/>
  <c r="AE2142" i="2"/>
  <c r="AD2142" i="2"/>
  <c r="AC2142" i="2"/>
  <c r="AB2142" i="2"/>
  <c r="AA2142" i="2"/>
  <c r="Z2142" i="2"/>
  <c r="Y2142" i="2"/>
  <c r="X2142" i="2"/>
  <c r="W2142" i="2"/>
  <c r="V2142" i="2"/>
  <c r="U2142" i="2"/>
  <c r="S2142" i="2"/>
  <c r="R2142" i="2"/>
  <c r="Q2142" i="2"/>
  <c r="P2142" i="2"/>
  <c r="O2142" i="2"/>
  <c r="N2142" i="2"/>
  <c r="M2142" i="2"/>
  <c r="L2142" i="2"/>
  <c r="K2142" i="2"/>
  <c r="J2142" i="2"/>
  <c r="I2142" i="2"/>
  <c r="H2142" i="2"/>
  <c r="G2142" i="2"/>
  <c r="F2142" i="2"/>
  <c r="E2142" i="2"/>
  <c r="D2142" i="2"/>
  <c r="C2142" i="2"/>
  <c r="B2142" i="2"/>
  <c r="A2142" i="2"/>
  <c r="CD2141" i="2"/>
  <c r="CC2141" i="2"/>
  <c r="CB2141" i="2"/>
  <c r="CA2141" i="2"/>
  <c r="BZ2141" i="2"/>
  <c r="BY2141" i="2"/>
  <c r="AJ2141" i="2"/>
  <c r="AI2141" i="2"/>
  <c r="AH2141" i="2"/>
  <c r="AG2141" i="2"/>
  <c r="AF2141" i="2"/>
  <c r="AE2141" i="2"/>
  <c r="AD2141" i="2"/>
  <c r="AC2141" i="2"/>
  <c r="AB2141" i="2"/>
  <c r="AA2141" i="2"/>
  <c r="Z2141" i="2"/>
  <c r="Y2141" i="2"/>
  <c r="X2141" i="2"/>
  <c r="W2141" i="2"/>
  <c r="V2141" i="2"/>
  <c r="U2141" i="2"/>
  <c r="S2141" i="2"/>
  <c r="R2141" i="2"/>
  <c r="Q2141" i="2"/>
  <c r="P2141" i="2"/>
  <c r="O2141" i="2"/>
  <c r="N2141" i="2"/>
  <c r="M2141" i="2"/>
  <c r="L2141" i="2"/>
  <c r="K2141" i="2"/>
  <c r="J2141" i="2"/>
  <c r="I2141" i="2"/>
  <c r="H2141" i="2"/>
  <c r="G2141" i="2"/>
  <c r="F2141" i="2"/>
  <c r="E2141" i="2"/>
  <c r="D2141" i="2"/>
  <c r="C2141" i="2"/>
  <c r="B2141" i="2"/>
  <c r="A2141" i="2"/>
  <c r="CD2140" i="2"/>
  <c r="CC2140" i="2"/>
  <c r="CB2140" i="2"/>
  <c r="CA2140" i="2"/>
  <c r="BZ2140" i="2"/>
  <c r="BY2140" i="2"/>
  <c r="AJ2140" i="2"/>
  <c r="AI2140" i="2"/>
  <c r="AH2140" i="2"/>
  <c r="AG2140" i="2"/>
  <c r="AF2140" i="2"/>
  <c r="AE2140" i="2"/>
  <c r="AD2140" i="2"/>
  <c r="AC2140" i="2"/>
  <c r="AB2140" i="2"/>
  <c r="AA2140" i="2"/>
  <c r="Z2140" i="2"/>
  <c r="Y2140" i="2"/>
  <c r="X2140" i="2"/>
  <c r="W2140" i="2"/>
  <c r="V2140" i="2"/>
  <c r="U2140" i="2"/>
  <c r="S2140" i="2"/>
  <c r="R2140" i="2"/>
  <c r="Q2140" i="2"/>
  <c r="P2140" i="2"/>
  <c r="O2140" i="2"/>
  <c r="N2140" i="2"/>
  <c r="M2140" i="2"/>
  <c r="L2140" i="2"/>
  <c r="K2140" i="2"/>
  <c r="J2140" i="2"/>
  <c r="I2140" i="2"/>
  <c r="H2140" i="2"/>
  <c r="G2140" i="2"/>
  <c r="F2140" i="2"/>
  <c r="E2140" i="2"/>
  <c r="D2140" i="2"/>
  <c r="C2140" i="2"/>
  <c r="B2140" i="2"/>
  <c r="A2140" i="2"/>
  <c r="CD2139" i="2"/>
  <c r="CC2139" i="2"/>
  <c r="CB2139" i="2"/>
  <c r="CA2139" i="2"/>
  <c r="BZ2139" i="2"/>
  <c r="BY2139" i="2"/>
  <c r="AJ2139" i="2"/>
  <c r="AI2139" i="2"/>
  <c r="AH2139" i="2"/>
  <c r="AG2139" i="2"/>
  <c r="AF2139" i="2"/>
  <c r="AE2139" i="2"/>
  <c r="AD2139" i="2"/>
  <c r="AC2139" i="2"/>
  <c r="AB2139" i="2"/>
  <c r="AA2139" i="2"/>
  <c r="Z2139" i="2"/>
  <c r="Y2139" i="2"/>
  <c r="X2139" i="2"/>
  <c r="W2139" i="2"/>
  <c r="V2139" i="2"/>
  <c r="U2139" i="2"/>
  <c r="S2139" i="2"/>
  <c r="R2139" i="2"/>
  <c r="Q2139" i="2"/>
  <c r="P2139" i="2"/>
  <c r="O2139" i="2"/>
  <c r="N2139" i="2"/>
  <c r="M2139" i="2"/>
  <c r="L2139" i="2"/>
  <c r="K2139" i="2"/>
  <c r="J2139" i="2"/>
  <c r="I2139" i="2"/>
  <c r="H2139" i="2"/>
  <c r="G2139" i="2"/>
  <c r="F2139" i="2"/>
  <c r="E2139" i="2"/>
  <c r="D2139" i="2"/>
  <c r="C2139" i="2"/>
  <c r="B2139" i="2"/>
  <c r="A2139" i="2"/>
  <c r="CD2138" i="2"/>
  <c r="CC2138" i="2"/>
  <c r="CB2138" i="2"/>
  <c r="CA2138" i="2"/>
  <c r="BZ2138" i="2"/>
  <c r="BY2138" i="2"/>
  <c r="AJ2138" i="2"/>
  <c r="AI2138" i="2"/>
  <c r="AH2138" i="2"/>
  <c r="AG2138" i="2"/>
  <c r="AF2138" i="2"/>
  <c r="AE2138" i="2"/>
  <c r="AD2138" i="2"/>
  <c r="AC2138" i="2"/>
  <c r="AB2138" i="2"/>
  <c r="AA2138" i="2"/>
  <c r="Z2138" i="2"/>
  <c r="Y2138" i="2"/>
  <c r="X2138" i="2"/>
  <c r="W2138" i="2"/>
  <c r="V2138" i="2"/>
  <c r="U2138" i="2"/>
  <c r="S2138" i="2"/>
  <c r="R2138" i="2"/>
  <c r="Q2138" i="2"/>
  <c r="P2138" i="2"/>
  <c r="O2138" i="2"/>
  <c r="N2138" i="2"/>
  <c r="M2138" i="2"/>
  <c r="L2138" i="2"/>
  <c r="K2138" i="2"/>
  <c r="J2138" i="2"/>
  <c r="I2138" i="2"/>
  <c r="H2138" i="2"/>
  <c r="G2138" i="2"/>
  <c r="F2138" i="2"/>
  <c r="E2138" i="2"/>
  <c r="D2138" i="2"/>
  <c r="C2138" i="2"/>
  <c r="B2138" i="2"/>
  <c r="A2138" i="2"/>
  <c r="CD2137" i="2"/>
  <c r="CC2137" i="2"/>
  <c r="CB2137" i="2"/>
  <c r="CA2137" i="2"/>
  <c r="BZ2137" i="2"/>
  <c r="BY2137" i="2"/>
  <c r="AJ2137" i="2"/>
  <c r="AI2137" i="2"/>
  <c r="AH2137" i="2"/>
  <c r="AG2137" i="2"/>
  <c r="AF2137" i="2"/>
  <c r="AE2137" i="2"/>
  <c r="AD2137" i="2"/>
  <c r="AC2137" i="2"/>
  <c r="AB2137" i="2"/>
  <c r="AA2137" i="2"/>
  <c r="Z2137" i="2"/>
  <c r="Y2137" i="2"/>
  <c r="X2137" i="2"/>
  <c r="W2137" i="2"/>
  <c r="V2137" i="2"/>
  <c r="U2137" i="2"/>
  <c r="S2137" i="2"/>
  <c r="R2137" i="2"/>
  <c r="Q2137" i="2"/>
  <c r="P2137" i="2"/>
  <c r="O2137" i="2"/>
  <c r="N2137" i="2"/>
  <c r="M2137" i="2"/>
  <c r="L2137" i="2"/>
  <c r="K2137" i="2"/>
  <c r="J2137" i="2"/>
  <c r="I2137" i="2"/>
  <c r="H2137" i="2"/>
  <c r="G2137" i="2"/>
  <c r="F2137" i="2"/>
  <c r="E2137" i="2"/>
  <c r="D2137" i="2"/>
  <c r="C2137" i="2"/>
  <c r="B2137" i="2"/>
  <c r="A2137" i="2"/>
  <c r="CD2136" i="2"/>
  <c r="CC2136" i="2"/>
  <c r="CB2136" i="2"/>
  <c r="CA2136" i="2"/>
  <c r="BZ2136" i="2"/>
  <c r="BY2136" i="2"/>
  <c r="AJ2136" i="2"/>
  <c r="AI2136" i="2"/>
  <c r="AH2136" i="2"/>
  <c r="AG2136" i="2"/>
  <c r="AF2136" i="2"/>
  <c r="AE2136" i="2"/>
  <c r="AD2136" i="2"/>
  <c r="AC2136" i="2"/>
  <c r="AB2136" i="2"/>
  <c r="AA2136" i="2"/>
  <c r="Z2136" i="2"/>
  <c r="Y2136" i="2"/>
  <c r="X2136" i="2"/>
  <c r="W2136" i="2"/>
  <c r="V2136" i="2"/>
  <c r="U2136" i="2"/>
  <c r="S2136" i="2"/>
  <c r="R2136" i="2"/>
  <c r="Q2136" i="2"/>
  <c r="P2136" i="2"/>
  <c r="O2136" i="2"/>
  <c r="N2136" i="2"/>
  <c r="M2136" i="2"/>
  <c r="L2136" i="2"/>
  <c r="K2136" i="2"/>
  <c r="J2136" i="2"/>
  <c r="I2136" i="2"/>
  <c r="H2136" i="2"/>
  <c r="G2136" i="2"/>
  <c r="F2136" i="2"/>
  <c r="E2136" i="2"/>
  <c r="D2136" i="2"/>
  <c r="C2136" i="2"/>
  <c r="B2136" i="2"/>
  <c r="A2136" i="2"/>
  <c r="CD2135" i="2"/>
  <c r="CC2135" i="2"/>
  <c r="CB2135" i="2"/>
  <c r="CA2135" i="2"/>
  <c r="BZ2135" i="2"/>
  <c r="BY2135" i="2"/>
  <c r="AJ2135" i="2"/>
  <c r="AI2135" i="2"/>
  <c r="AH2135" i="2"/>
  <c r="AG2135" i="2"/>
  <c r="AF2135" i="2"/>
  <c r="AE2135" i="2"/>
  <c r="AD2135" i="2"/>
  <c r="AC2135" i="2"/>
  <c r="AB2135" i="2"/>
  <c r="AA2135" i="2"/>
  <c r="Z2135" i="2"/>
  <c r="Y2135" i="2"/>
  <c r="X2135" i="2"/>
  <c r="W2135" i="2"/>
  <c r="V2135" i="2"/>
  <c r="U2135" i="2"/>
  <c r="S2135" i="2"/>
  <c r="R2135" i="2"/>
  <c r="Q2135" i="2"/>
  <c r="P2135" i="2"/>
  <c r="O2135" i="2"/>
  <c r="N2135" i="2"/>
  <c r="M2135" i="2"/>
  <c r="L2135" i="2"/>
  <c r="K2135" i="2"/>
  <c r="J2135" i="2"/>
  <c r="I2135" i="2"/>
  <c r="H2135" i="2"/>
  <c r="G2135" i="2"/>
  <c r="F2135" i="2"/>
  <c r="E2135" i="2"/>
  <c r="D2135" i="2"/>
  <c r="C2135" i="2"/>
  <c r="B2135" i="2"/>
  <c r="A2135" i="2"/>
  <c r="CD2134" i="2"/>
  <c r="CC2134" i="2"/>
  <c r="CB2134" i="2"/>
  <c r="CA2134" i="2"/>
  <c r="BZ2134" i="2"/>
  <c r="BY2134" i="2"/>
  <c r="AJ2134" i="2"/>
  <c r="AI2134" i="2"/>
  <c r="AH2134" i="2"/>
  <c r="AG2134" i="2"/>
  <c r="AF2134" i="2"/>
  <c r="AE2134" i="2"/>
  <c r="AD2134" i="2"/>
  <c r="AC2134" i="2"/>
  <c r="AB2134" i="2"/>
  <c r="AA2134" i="2"/>
  <c r="Z2134" i="2"/>
  <c r="Y2134" i="2"/>
  <c r="X2134" i="2"/>
  <c r="W2134" i="2"/>
  <c r="V2134" i="2"/>
  <c r="U2134" i="2"/>
  <c r="S2134" i="2"/>
  <c r="R2134" i="2"/>
  <c r="Q2134" i="2"/>
  <c r="P2134" i="2"/>
  <c r="O2134" i="2"/>
  <c r="N2134" i="2"/>
  <c r="M2134" i="2"/>
  <c r="L2134" i="2"/>
  <c r="K2134" i="2"/>
  <c r="J2134" i="2"/>
  <c r="I2134" i="2"/>
  <c r="H2134" i="2"/>
  <c r="G2134" i="2"/>
  <c r="F2134" i="2"/>
  <c r="E2134" i="2"/>
  <c r="D2134" i="2"/>
  <c r="C2134" i="2"/>
  <c r="B2134" i="2"/>
  <c r="A2134" i="2"/>
  <c r="CD2133" i="2"/>
  <c r="CC2133" i="2"/>
  <c r="CB2133" i="2"/>
  <c r="CA2133" i="2"/>
  <c r="BZ2133" i="2"/>
  <c r="BY2133" i="2"/>
  <c r="AJ2133" i="2"/>
  <c r="AI2133" i="2"/>
  <c r="AH2133" i="2"/>
  <c r="AG2133" i="2"/>
  <c r="AF2133" i="2"/>
  <c r="AE2133" i="2"/>
  <c r="AD2133" i="2"/>
  <c r="AC2133" i="2"/>
  <c r="AB2133" i="2"/>
  <c r="AA2133" i="2"/>
  <c r="Z2133" i="2"/>
  <c r="Y2133" i="2"/>
  <c r="X2133" i="2"/>
  <c r="W2133" i="2"/>
  <c r="V2133" i="2"/>
  <c r="U2133" i="2"/>
  <c r="S2133" i="2"/>
  <c r="R2133" i="2"/>
  <c r="Q2133" i="2"/>
  <c r="P2133" i="2"/>
  <c r="O2133" i="2"/>
  <c r="N2133" i="2"/>
  <c r="M2133" i="2"/>
  <c r="L2133" i="2"/>
  <c r="K2133" i="2"/>
  <c r="J2133" i="2"/>
  <c r="I2133" i="2"/>
  <c r="H2133" i="2"/>
  <c r="G2133" i="2"/>
  <c r="F2133" i="2"/>
  <c r="E2133" i="2"/>
  <c r="D2133" i="2"/>
  <c r="C2133" i="2"/>
  <c r="B2133" i="2"/>
  <c r="A2133" i="2"/>
  <c r="CD2132" i="2"/>
  <c r="CC2132" i="2"/>
  <c r="CB2132" i="2"/>
  <c r="CA2132" i="2"/>
  <c r="BZ2132" i="2"/>
  <c r="BY2132" i="2"/>
  <c r="AJ2132" i="2"/>
  <c r="AI2132" i="2"/>
  <c r="AH2132" i="2"/>
  <c r="AG2132" i="2"/>
  <c r="AF2132" i="2"/>
  <c r="AE2132" i="2"/>
  <c r="AD2132" i="2"/>
  <c r="AC2132" i="2"/>
  <c r="AB2132" i="2"/>
  <c r="AA2132" i="2"/>
  <c r="Z2132" i="2"/>
  <c r="Y2132" i="2"/>
  <c r="X2132" i="2"/>
  <c r="W2132" i="2"/>
  <c r="V2132" i="2"/>
  <c r="U2132" i="2"/>
  <c r="S2132" i="2"/>
  <c r="R2132" i="2"/>
  <c r="Q2132" i="2"/>
  <c r="P2132" i="2"/>
  <c r="O2132" i="2"/>
  <c r="N2132" i="2"/>
  <c r="M2132" i="2"/>
  <c r="L2132" i="2"/>
  <c r="K2132" i="2"/>
  <c r="J2132" i="2"/>
  <c r="I2132" i="2"/>
  <c r="H2132" i="2"/>
  <c r="G2132" i="2"/>
  <c r="F2132" i="2"/>
  <c r="E2132" i="2"/>
  <c r="D2132" i="2"/>
  <c r="C2132" i="2"/>
  <c r="B2132" i="2"/>
  <c r="A2132" i="2"/>
  <c r="CD2131" i="2"/>
  <c r="CC2131" i="2"/>
  <c r="CB2131" i="2"/>
  <c r="CA2131" i="2"/>
  <c r="BZ2131" i="2"/>
  <c r="BY2131" i="2"/>
  <c r="AJ2131" i="2"/>
  <c r="AI2131" i="2"/>
  <c r="AH2131" i="2"/>
  <c r="AG2131" i="2"/>
  <c r="AF2131" i="2"/>
  <c r="AE2131" i="2"/>
  <c r="AD2131" i="2"/>
  <c r="AC2131" i="2"/>
  <c r="AB2131" i="2"/>
  <c r="AA2131" i="2"/>
  <c r="Z2131" i="2"/>
  <c r="Y2131" i="2"/>
  <c r="X2131" i="2"/>
  <c r="W2131" i="2"/>
  <c r="V2131" i="2"/>
  <c r="U2131" i="2"/>
  <c r="S2131" i="2"/>
  <c r="R2131" i="2"/>
  <c r="Q2131" i="2"/>
  <c r="P2131" i="2"/>
  <c r="O2131" i="2"/>
  <c r="N2131" i="2"/>
  <c r="M2131" i="2"/>
  <c r="L2131" i="2"/>
  <c r="K2131" i="2"/>
  <c r="J2131" i="2"/>
  <c r="I2131" i="2"/>
  <c r="H2131" i="2"/>
  <c r="G2131" i="2"/>
  <c r="F2131" i="2"/>
  <c r="E2131" i="2"/>
  <c r="D2131" i="2"/>
  <c r="C2131" i="2"/>
  <c r="B2131" i="2"/>
  <c r="A2131" i="2"/>
  <c r="CD2130" i="2"/>
  <c r="CC2130" i="2"/>
  <c r="CB2130" i="2"/>
  <c r="CA2130" i="2"/>
  <c r="BZ2130" i="2"/>
  <c r="BY2130" i="2"/>
  <c r="AJ2130" i="2"/>
  <c r="AI2130" i="2"/>
  <c r="AH2130" i="2"/>
  <c r="AG2130" i="2"/>
  <c r="AF2130" i="2"/>
  <c r="AE2130" i="2"/>
  <c r="AD2130" i="2"/>
  <c r="AC2130" i="2"/>
  <c r="AB2130" i="2"/>
  <c r="AA2130" i="2"/>
  <c r="Z2130" i="2"/>
  <c r="Y2130" i="2"/>
  <c r="X2130" i="2"/>
  <c r="W2130" i="2"/>
  <c r="V2130" i="2"/>
  <c r="U2130" i="2"/>
  <c r="S2130" i="2"/>
  <c r="R2130" i="2"/>
  <c r="Q2130" i="2"/>
  <c r="P2130" i="2"/>
  <c r="O2130" i="2"/>
  <c r="N2130" i="2"/>
  <c r="M2130" i="2"/>
  <c r="L2130" i="2"/>
  <c r="K2130" i="2"/>
  <c r="J2130" i="2"/>
  <c r="I2130" i="2"/>
  <c r="H2130" i="2"/>
  <c r="G2130" i="2"/>
  <c r="F2130" i="2"/>
  <c r="E2130" i="2"/>
  <c r="D2130" i="2"/>
  <c r="C2130" i="2"/>
  <c r="B2130" i="2"/>
  <c r="A2130" i="2"/>
  <c r="CD2129" i="2"/>
  <c r="CC2129" i="2"/>
  <c r="CB2129" i="2"/>
  <c r="CA2129" i="2"/>
  <c r="BZ2129" i="2"/>
  <c r="BY2129" i="2"/>
  <c r="AJ2129" i="2"/>
  <c r="AI2129" i="2"/>
  <c r="AH2129" i="2"/>
  <c r="AG2129" i="2"/>
  <c r="AF2129" i="2"/>
  <c r="AE2129" i="2"/>
  <c r="AD2129" i="2"/>
  <c r="AC2129" i="2"/>
  <c r="AB2129" i="2"/>
  <c r="AA2129" i="2"/>
  <c r="Z2129" i="2"/>
  <c r="Y2129" i="2"/>
  <c r="X2129" i="2"/>
  <c r="W2129" i="2"/>
  <c r="V2129" i="2"/>
  <c r="U2129" i="2"/>
  <c r="S2129" i="2"/>
  <c r="R2129" i="2"/>
  <c r="Q2129" i="2"/>
  <c r="P2129" i="2"/>
  <c r="O2129" i="2"/>
  <c r="N2129" i="2"/>
  <c r="M2129" i="2"/>
  <c r="L2129" i="2"/>
  <c r="K2129" i="2"/>
  <c r="J2129" i="2"/>
  <c r="I2129" i="2"/>
  <c r="H2129" i="2"/>
  <c r="G2129" i="2"/>
  <c r="F2129" i="2"/>
  <c r="E2129" i="2"/>
  <c r="D2129" i="2"/>
  <c r="C2129" i="2"/>
  <c r="B2129" i="2"/>
  <c r="A2129" i="2"/>
  <c r="CD2128" i="2"/>
  <c r="CC2128" i="2"/>
  <c r="CB2128" i="2"/>
  <c r="CA2128" i="2"/>
  <c r="BZ2128" i="2"/>
  <c r="BY2128" i="2"/>
  <c r="AJ2128" i="2"/>
  <c r="AI2128" i="2"/>
  <c r="AH2128" i="2"/>
  <c r="AG2128" i="2"/>
  <c r="AF2128" i="2"/>
  <c r="AE2128" i="2"/>
  <c r="AD2128" i="2"/>
  <c r="AC2128" i="2"/>
  <c r="AB2128" i="2"/>
  <c r="AA2128" i="2"/>
  <c r="Z2128" i="2"/>
  <c r="Y2128" i="2"/>
  <c r="X2128" i="2"/>
  <c r="W2128" i="2"/>
  <c r="V2128" i="2"/>
  <c r="U2128" i="2"/>
  <c r="S2128" i="2"/>
  <c r="R2128" i="2"/>
  <c r="Q2128" i="2"/>
  <c r="P2128" i="2"/>
  <c r="O2128" i="2"/>
  <c r="N2128" i="2"/>
  <c r="M2128" i="2"/>
  <c r="L2128" i="2"/>
  <c r="K2128" i="2"/>
  <c r="J2128" i="2"/>
  <c r="I2128" i="2"/>
  <c r="H2128" i="2"/>
  <c r="G2128" i="2"/>
  <c r="F2128" i="2"/>
  <c r="E2128" i="2"/>
  <c r="D2128" i="2"/>
  <c r="C2128" i="2"/>
  <c r="B2128" i="2"/>
  <c r="A2128" i="2"/>
  <c r="CD2127" i="2"/>
  <c r="CC2127" i="2"/>
  <c r="CB2127" i="2"/>
  <c r="CA2127" i="2"/>
  <c r="BZ2127" i="2"/>
  <c r="BY2127" i="2"/>
  <c r="AJ2127" i="2"/>
  <c r="AI2127" i="2"/>
  <c r="AH2127" i="2"/>
  <c r="AG2127" i="2"/>
  <c r="AF2127" i="2"/>
  <c r="AE2127" i="2"/>
  <c r="AD2127" i="2"/>
  <c r="AC2127" i="2"/>
  <c r="AB2127" i="2"/>
  <c r="AA2127" i="2"/>
  <c r="Z2127" i="2"/>
  <c r="Y2127" i="2"/>
  <c r="X2127" i="2"/>
  <c r="W2127" i="2"/>
  <c r="V2127" i="2"/>
  <c r="U2127" i="2"/>
  <c r="S2127" i="2"/>
  <c r="R2127" i="2"/>
  <c r="Q2127" i="2"/>
  <c r="P2127" i="2"/>
  <c r="O2127" i="2"/>
  <c r="N2127" i="2"/>
  <c r="M2127" i="2"/>
  <c r="L2127" i="2"/>
  <c r="K2127" i="2"/>
  <c r="J2127" i="2"/>
  <c r="I2127" i="2"/>
  <c r="H2127" i="2"/>
  <c r="G2127" i="2"/>
  <c r="F2127" i="2"/>
  <c r="E2127" i="2"/>
  <c r="D2127" i="2"/>
  <c r="C2127" i="2"/>
  <c r="B2127" i="2"/>
  <c r="A2127" i="2"/>
  <c r="CD2126" i="2"/>
  <c r="CC2126" i="2"/>
  <c r="CB2126" i="2"/>
  <c r="CA2126" i="2"/>
  <c r="BZ2126" i="2"/>
  <c r="BY2126" i="2"/>
  <c r="AJ2126" i="2"/>
  <c r="AI2126" i="2"/>
  <c r="AH2126" i="2"/>
  <c r="AG2126" i="2"/>
  <c r="AF2126" i="2"/>
  <c r="AE2126" i="2"/>
  <c r="AD2126" i="2"/>
  <c r="AC2126" i="2"/>
  <c r="AB2126" i="2"/>
  <c r="AA2126" i="2"/>
  <c r="Z2126" i="2"/>
  <c r="Y2126" i="2"/>
  <c r="X2126" i="2"/>
  <c r="W2126" i="2"/>
  <c r="V2126" i="2"/>
  <c r="U2126" i="2"/>
  <c r="S2126" i="2"/>
  <c r="R2126" i="2"/>
  <c r="Q2126" i="2"/>
  <c r="P2126" i="2"/>
  <c r="O2126" i="2"/>
  <c r="N2126" i="2"/>
  <c r="M2126" i="2"/>
  <c r="L2126" i="2"/>
  <c r="K2126" i="2"/>
  <c r="J2126" i="2"/>
  <c r="I2126" i="2"/>
  <c r="H2126" i="2"/>
  <c r="G2126" i="2"/>
  <c r="F2126" i="2"/>
  <c r="E2126" i="2"/>
  <c r="D2126" i="2"/>
  <c r="C2126" i="2"/>
  <c r="B2126" i="2"/>
  <c r="A2126" i="2"/>
  <c r="CD2125" i="2"/>
  <c r="CC2125" i="2"/>
  <c r="CB2125" i="2"/>
  <c r="CA2125" i="2"/>
  <c r="BZ2125" i="2"/>
  <c r="BY2125" i="2"/>
  <c r="AJ2125" i="2"/>
  <c r="AI2125" i="2"/>
  <c r="AH2125" i="2"/>
  <c r="AG2125" i="2"/>
  <c r="AF2125" i="2"/>
  <c r="AE2125" i="2"/>
  <c r="AD2125" i="2"/>
  <c r="AC2125" i="2"/>
  <c r="AB2125" i="2"/>
  <c r="AA2125" i="2"/>
  <c r="Z2125" i="2"/>
  <c r="Y2125" i="2"/>
  <c r="X2125" i="2"/>
  <c r="W2125" i="2"/>
  <c r="V2125" i="2"/>
  <c r="U2125" i="2"/>
  <c r="S2125" i="2"/>
  <c r="R2125" i="2"/>
  <c r="Q2125" i="2"/>
  <c r="P2125" i="2"/>
  <c r="O2125" i="2"/>
  <c r="N2125" i="2"/>
  <c r="M2125" i="2"/>
  <c r="L2125" i="2"/>
  <c r="K2125" i="2"/>
  <c r="J2125" i="2"/>
  <c r="I2125" i="2"/>
  <c r="H2125" i="2"/>
  <c r="G2125" i="2"/>
  <c r="F2125" i="2"/>
  <c r="E2125" i="2"/>
  <c r="D2125" i="2"/>
  <c r="C2125" i="2"/>
  <c r="B2125" i="2"/>
  <c r="A2125" i="2"/>
  <c r="CD2124" i="2"/>
  <c r="CC2124" i="2"/>
  <c r="CB2124" i="2"/>
  <c r="CA2124" i="2"/>
  <c r="BZ2124" i="2"/>
  <c r="BY2124" i="2"/>
  <c r="AJ2124" i="2"/>
  <c r="AI2124" i="2"/>
  <c r="AH2124" i="2"/>
  <c r="AG2124" i="2"/>
  <c r="AF2124" i="2"/>
  <c r="AE2124" i="2"/>
  <c r="AD2124" i="2"/>
  <c r="AC2124" i="2"/>
  <c r="AB2124" i="2"/>
  <c r="AA2124" i="2"/>
  <c r="Z2124" i="2"/>
  <c r="Y2124" i="2"/>
  <c r="X2124" i="2"/>
  <c r="W2124" i="2"/>
  <c r="V2124" i="2"/>
  <c r="U2124" i="2"/>
  <c r="S2124" i="2"/>
  <c r="R2124" i="2"/>
  <c r="Q2124" i="2"/>
  <c r="P2124" i="2"/>
  <c r="O2124" i="2"/>
  <c r="N2124" i="2"/>
  <c r="M2124" i="2"/>
  <c r="L2124" i="2"/>
  <c r="K2124" i="2"/>
  <c r="J2124" i="2"/>
  <c r="I2124" i="2"/>
  <c r="H2124" i="2"/>
  <c r="G2124" i="2"/>
  <c r="F2124" i="2"/>
  <c r="E2124" i="2"/>
  <c r="D2124" i="2"/>
  <c r="C2124" i="2"/>
  <c r="B2124" i="2"/>
  <c r="A2124" i="2"/>
  <c r="CD2123" i="2"/>
  <c r="CC2123" i="2"/>
  <c r="CB2123" i="2"/>
  <c r="CA2123" i="2"/>
  <c r="BZ2123" i="2"/>
  <c r="BY2123" i="2"/>
  <c r="AJ2123" i="2"/>
  <c r="AI2123" i="2"/>
  <c r="AH2123" i="2"/>
  <c r="AG2123" i="2"/>
  <c r="AF2123" i="2"/>
  <c r="AE2123" i="2"/>
  <c r="AD2123" i="2"/>
  <c r="AC2123" i="2"/>
  <c r="AB2123" i="2"/>
  <c r="AA2123" i="2"/>
  <c r="Z2123" i="2"/>
  <c r="Y2123" i="2"/>
  <c r="X2123" i="2"/>
  <c r="W2123" i="2"/>
  <c r="V2123" i="2"/>
  <c r="U2123" i="2"/>
  <c r="S2123" i="2"/>
  <c r="R2123" i="2"/>
  <c r="Q2123" i="2"/>
  <c r="P2123" i="2"/>
  <c r="O2123" i="2"/>
  <c r="N2123" i="2"/>
  <c r="M2123" i="2"/>
  <c r="L2123" i="2"/>
  <c r="K2123" i="2"/>
  <c r="J2123" i="2"/>
  <c r="I2123" i="2"/>
  <c r="H2123" i="2"/>
  <c r="G2123" i="2"/>
  <c r="F2123" i="2"/>
  <c r="E2123" i="2"/>
  <c r="D2123" i="2"/>
  <c r="C2123" i="2"/>
  <c r="B2123" i="2"/>
  <c r="A2123" i="2"/>
  <c r="CD2122" i="2"/>
  <c r="CC2122" i="2"/>
  <c r="CB2122" i="2"/>
  <c r="CA2122" i="2"/>
  <c r="BZ2122" i="2"/>
  <c r="BY2122" i="2"/>
  <c r="AJ2122" i="2"/>
  <c r="AI2122" i="2"/>
  <c r="AH2122" i="2"/>
  <c r="AG2122" i="2"/>
  <c r="AF2122" i="2"/>
  <c r="AE2122" i="2"/>
  <c r="AD2122" i="2"/>
  <c r="AC2122" i="2"/>
  <c r="AB2122" i="2"/>
  <c r="AA2122" i="2"/>
  <c r="Z2122" i="2"/>
  <c r="Y2122" i="2"/>
  <c r="X2122" i="2"/>
  <c r="W2122" i="2"/>
  <c r="V2122" i="2"/>
  <c r="U2122" i="2"/>
  <c r="S2122" i="2"/>
  <c r="R2122" i="2"/>
  <c r="Q2122" i="2"/>
  <c r="P2122" i="2"/>
  <c r="O2122" i="2"/>
  <c r="N2122" i="2"/>
  <c r="M2122" i="2"/>
  <c r="L2122" i="2"/>
  <c r="K2122" i="2"/>
  <c r="J2122" i="2"/>
  <c r="I2122" i="2"/>
  <c r="H2122" i="2"/>
  <c r="G2122" i="2"/>
  <c r="F2122" i="2"/>
  <c r="E2122" i="2"/>
  <c r="D2122" i="2"/>
  <c r="C2122" i="2"/>
  <c r="B2122" i="2"/>
  <c r="A2122" i="2"/>
  <c r="CD2121" i="2"/>
  <c r="CC2121" i="2"/>
  <c r="CB2121" i="2"/>
  <c r="CA2121" i="2"/>
  <c r="BZ2121" i="2"/>
  <c r="BY2121" i="2"/>
  <c r="AJ2121" i="2"/>
  <c r="AI2121" i="2"/>
  <c r="AH2121" i="2"/>
  <c r="AG2121" i="2"/>
  <c r="AF2121" i="2"/>
  <c r="AE2121" i="2"/>
  <c r="AD2121" i="2"/>
  <c r="AC2121" i="2"/>
  <c r="AB2121" i="2"/>
  <c r="AA2121" i="2"/>
  <c r="Z2121" i="2"/>
  <c r="Y2121" i="2"/>
  <c r="X2121" i="2"/>
  <c r="W2121" i="2"/>
  <c r="V2121" i="2"/>
  <c r="U2121" i="2"/>
  <c r="S2121" i="2"/>
  <c r="R2121" i="2"/>
  <c r="Q2121" i="2"/>
  <c r="P2121" i="2"/>
  <c r="O2121" i="2"/>
  <c r="N2121" i="2"/>
  <c r="M2121" i="2"/>
  <c r="L2121" i="2"/>
  <c r="K2121" i="2"/>
  <c r="J2121" i="2"/>
  <c r="I2121" i="2"/>
  <c r="H2121" i="2"/>
  <c r="G2121" i="2"/>
  <c r="F2121" i="2"/>
  <c r="E2121" i="2"/>
  <c r="D2121" i="2"/>
  <c r="C2121" i="2"/>
  <c r="B2121" i="2"/>
  <c r="A2121" i="2"/>
  <c r="CD2120" i="2"/>
  <c r="CC2120" i="2"/>
  <c r="CB2120" i="2"/>
  <c r="CA2120" i="2"/>
  <c r="BZ2120" i="2"/>
  <c r="BY2120" i="2"/>
  <c r="AJ2120" i="2"/>
  <c r="AI2120" i="2"/>
  <c r="AH2120" i="2"/>
  <c r="AG2120" i="2"/>
  <c r="AF2120" i="2"/>
  <c r="AE2120" i="2"/>
  <c r="AD2120" i="2"/>
  <c r="AC2120" i="2"/>
  <c r="AB2120" i="2"/>
  <c r="AA2120" i="2"/>
  <c r="Z2120" i="2"/>
  <c r="Y2120" i="2"/>
  <c r="X2120" i="2"/>
  <c r="W2120" i="2"/>
  <c r="V2120" i="2"/>
  <c r="U2120" i="2"/>
  <c r="S2120" i="2"/>
  <c r="R2120" i="2"/>
  <c r="Q2120" i="2"/>
  <c r="P2120" i="2"/>
  <c r="O2120" i="2"/>
  <c r="N2120" i="2"/>
  <c r="M2120" i="2"/>
  <c r="L2120" i="2"/>
  <c r="K2120" i="2"/>
  <c r="J2120" i="2"/>
  <c r="I2120" i="2"/>
  <c r="H2120" i="2"/>
  <c r="G2120" i="2"/>
  <c r="F2120" i="2"/>
  <c r="E2120" i="2"/>
  <c r="D2120" i="2"/>
  <c r="C2120" i="2"/>
  <c r="B2120" i="2"/>
  <c r="A2120" i="2"/>
  <c r="CD2119" i="2"/>
  <c r="CC2119" i="2"/>
  <c r="CB2119" i="2"/>
  <c r="CA2119" i="2"/>
  <c r="BZ2119" i="2"/>
  <c r="BY2119" i="2"/>
  <c r="AJ2119" i="2"/>
  <c r="AI2119" i="2"/>
  <c r="AH2119" i="2"/>
  <c r="AG2119" i="2"/>
  <c r="AF2119" i="2"/>
  <c r="AE2119" i="2"/>
  <c r="AD2119" i="2"/>
  <c r="AC2119" i="2"/>
  <c r="AB2119" i="2"/>
  <c r="AA2119" i="2"/>
  <c r="Z2119" i="2"/>
  <c r="Y2119" i="2"/>
  <c r="X2119" i="2"/>
  <c r="W2119" i="2"/>
  <c r="V2119" i="2"/>
  <c r="U2119" i="2"/>
  <c r="S2119" i="2"/>
  <c r="R2119" i="2"/>
  <c r="Q2119" i="2"/>
  <c r="P2119" i="2"/>
  <c r="O2119" i="2"/>
  <c r="N2119" i="2"/>
  <c r="M2119" i="2"/>
  <c r="L2119" i="2"/>
  <c r="K2119" i="2"/>
  <c r="J2119" i="2"/>
  <c r="I2119" i="2"/>
  <c r="H2119" i="2"/>
  <c r="G2119" i="2"/>
  <c r="F2119" i="2"/>
  <c r="E2119" i="2"/>
  <c r="D2119" i="2"/>
  <c r="C2119" i="2"/>
  <c r="B2119" i="2"/>
  <c r="A2119" i="2"/>
  <c r="CD2118" i="2"/>
  <c r="CC2118" i="2"/>
  <c r="CB2118" i="2"/>
  <c r="CA2118" i="2"/>
  <c r="BZ2118" i="2"/>
  <c r="BY2118" i="2"/>
  <c r="AJ2118" i="2"/>
  <c r="AI2118" i="2"/>
  <c r="AH2118" i="2"/>
  <c r="AG2118" i="2"/>
  <c r="AF2118" i="2"/>
  <c r="AE2118" i="2"/>
  <c r="AD2118" i="2"/>
  <c r="AC2118" i="2"/>
  <c r="AB2118" i="2"/>
  <c r="AA2118" i="2"/>
  <c r="Z2118" i="2"/>
  <c r="Y2118" i="2"/>
  <c r="X2118" i="2"/>
  <c r="W2118" i="2"/>
  <c r="V2118" i="2"/>
  <c r="U2118" i="2"/>
  <c r="S2118" i="2"/>
  <c r="R2118" i="2"/>
  <c r="Q2118" i="2"/>
  <c r="P2118" i="2"/>
  <c r="O2118" i="2"/>
  <c r="N2118" i="2"/>
  <c r="M2118" i="2"/>
  <c r="L2118" i="2"/>
  <c r="K2118" i="2"/>
  <c r="J2118" i="2"/>
  <c r="I2118" i="2"/>
  <c r="H2118" i="2"/>
  <c r="G2118" i="2"/>
  <c r="F2118" i="2"/>
  <c r="E2118" i="2"/>
  <c r="D2118" i="2"/>
  <c r="C2118" i="2"/>
  <c r="B2118" i="2"/>
  <c r="A2118" i="2"/>
  <c r="CD2117" i="2"/>
  <c r="CC2117" i="2"/>
  <c r="CB2117" i="2"/>
  <c r="CA2117" i="2"/>
  <c r="BZ2117" i="2"/>
  <c r="BY2117" i="2"/>
  <c r="AJ2117" i="2"/>
  <c r="AI2117" i="2"/>
  <c r="AH2117" i="2"/>
  <c r="AG2117" i="2"/>
  <c r="AF2117" i="2"/>
  <c r="AE2117" i="2"/>
  <c r="AD2117" i="2"/>
  <c r="AC2117" i="2"/>
  <c r="AB2117" i="2"/>
  <c r="AA2117" i="2"/>
  <c r="Z2117" i="2"/>
  <c r="Y2117" i="2"/>
  <c r="X2117" i="2"/>
  <c r="W2117" i="2"/>
  <c r="V2117" i="2"/>
  <c r="U2117" i="2"/>
  <c r="S2117" i="2"/>
  <c r="R2117" i="2"/>
  <c r="Q2117" i="2"/>
  <c r="P2117" i="2"/>
  <c r="O2117" i="2"/>
  <c r="N2117" i="2"/>
  <c r="M2117" i="2"/>
  <c r="L2117" i="2"/>
  <c r="K2117" i="2"/>
  <c r="J2117" i="2"/>
  <c r="I2117" i="2"/>
  <c r="H2117" i="2"/>
  <c r="G2117" i="2"/>
  <c r="F2117" i="2"/>
  <c r="E2117" i="2"/>
  <c r="D2117" i="2"/>
  <c r="C2117" i="2"/>
  <c r="B2117" i="2"/>
  <c r="A2117" i="2"/>
  <c r="CD2116" i="2"/>
  <c r="CC2116" i="2"/>
  <c r="CB2116" i="2"/>
  <c r="CA2116" i="2"/>
  <c r="BZ2116" i="2"/>
  <c r="BY2116" i="2"/>
  <c r="AJ2116" i="2"/>
  <c r="AI2116" i="2"/>
  <c r="AH2116" i="2"/>
  <c r="AG2116" i="2"/>
  <c r="AF2116" i="2"/>
  <c r="AE2116" i="2"/>
  <c r="AD2116" i="2"/>
  <c r="AC2116" i="2"/>
  <c r="AB2116" i="2"/>
  <c r="AA2116" i="2"/>
  <c r="Z2116" i="2"/>
  <c r="Y2116" i="2"/>
  <c r="X2116" i="2"/>
  <c r="W2116" i="2"/>
  <c r="V2116" i="2"/>
  <c r="U2116" i="2"/>
  <c r="S2116" i="2"/>
  <c r="R2116" i="2"/>
  <c r="Q2116" i="2"/>
  <c r="P2116" i="2"/>
  <c r="O2116" i="2"/>
  <c r="N2116" i="2"/>
  <c r="M2116" i="2"/>
  <c r="L2116" i="2"/>
  <c r="K2116" i="2"/>
  <c r="J2116" i="2"/>
  <c r="I2116" i="2"/>
  <c r="H2116" i="2"/>
  <c r="G2116" i="2"/>
  <c r="F2116" i="2"/>
  <c r="E2116" i="2"/>
  <c r="D2116" i="2"/>
  <c r="C2116" i="2"/>
  <c r="B2116" i="2"/>
  <c r="A2116" i="2"/>
  <c r="CD2115" i="2"/>
  <c r="CC2115" i="2"/>
  <c r="CB2115" i="2"/>
  <c r="CA2115" i="2"/>
  <c r="BZ2115" i="2"/>
  <c r="BY2115" i="2"/>
  <c r="AJ2115" i="2"/>
  <c r="AI2115" i="2"/>
  <c r="AH2115" i="2"/>
  <c r="AG2115" i="2"/>
  <c r="AF2115" i="2"/>
  <c r="AE2115" i="2"/>
  <c r="AD2115" i="2"/>
  <c r="AC2115" i="2"/>
  <c r="AB2115" i="2"/>
  <c r="AA2115" i="2"/>
  <c r="Z2115" i="2"/>
  <c r="Y2115" i="2"/>
  <c r="X2115" i="2"/>
  <c r="W2115" i="2"/>
  <c r="V2115" i="2"/>
  <c r="U2115" i="2"/>
  <c r="S2115" i="2"/>
  <c r="R2115" i="2"/>
  <c r="Q2115" i="2"/>
  <c r="P2115" i="2"/>
  <c r="O2115" i="2"/>
  <c r="N2115" i="2"/>
  <c r="M2115" i="2"/>
  <c r="L2115" i="2"/>
  <c r="K2115" i="2"/>
  <c r="J2115" i="2"/>
  <c r="I2115" i="2"/>
  <c r="H2115" i="2"/>
  <c r="G2115" i="2"/>
  <c r="F2115" i="2"/>
  <c r="E2115" i="2"/>
  <c r="D2115" i="2"/>
  <c r="C2115" i="2"/>
  <c r="B2115" i="2"/>
  <c r="A2115" i="2"/>
  <c r="CD2114" i="2"/>
  <c r="CC2114" i="2"/>
  <c r="CB2114" i="2"/>
  <c r="CA2114" i="2"/>
  <c r="BZ2114" i="2"/>
  <c r="BY2114" i="2"/>
  <c r="AJ2114" i="2"/>
  <c r="AI2114" i="2"/>
  <c r="AH2114" i="2"/>
  <c r="AG2114" i="2"/>
  <c r="AF2114" i="2"/>
  <c r="AE2114" i="2"/>
  <c r="AD2114" i="2"/>
  <c r="AC2114" i="2"/>
  <c r="AB2114" i="2"/>
  <c r="AA2114" i="2"/>
  <c r="Z2114" i="2"/>
  <c r="Y2114" i="2"/>
  <c r="X2114" i="2"/>
  <c r="W2114" i="2"/>
  <c r="V2114" i="2"/>
  <c r="U2114" i="2"/>
  <c r="S2114" i="2"/>
  <c r="R2114" i="2"/>
  <c r="Q2114" i="2"/>
  <c r="P2114" i="2"/>
  <c r="O2114" i="2"/>
  <c r="N2114" i="2"/>
  <c r="M2114" i="2"/>
  <c r="L2114" i="2"/>
  <c r="K2114" i="2"/>
  <c r="J2114" i="2"/>
  <c r="I2114" i="2"/>
  <c r="H2114" i="2"/>
  <c r="G2114" i="2"/>
  <c r="F2114" i="2"/>
  <c r="E2114" i="2"/>
  <c r="D2114" i="2"/>
  <c r="C2114" i="2"/>
  <c r="B2114" i="2"/>
  <c r="A2114" i="2"/>
  <c r="CD2113" i="2"/>
  <c r="CC2113" i="2"/>
  <c r="CB2113" i="2"/>
  <c r="CA2113" i="2"/>
  <c r="BZ2113" i="2"/>
  <c r="BY2113" i="2"/>
  <c r="AJ2113" i="2"/>
  <c r="AI2113" i="2"/>
  <c r="AH2113" i="2"/>
  <c r="AG2113" i="2"/>
  <c r="AF2113" i="2"/>
  <c r="AE2113" i="2"/>
  <c r="AD2113" i="2"/>
  <c r="AC2113" i="2"/>
  <c r="AB2113" i="2"/>
  <c r="AA2113" i="2"/>
  <c r="Z2113" i="2"/>
  <c r="Y2113" i="2"/>
  <c r="X2113" i="2"/>
  <c r="W2113" i="2"/>
  <c r="V2113" i="2"/>
  <c r="U2113" i="2"/>
  <c r="S2113" i="2"/>
  <c r="R2113" i="2"/>
  <c r="Q2113" i="2"/>
  <c r="P2113" i="2"/>
  <c r="O2113" i="2"/>
  <c r="N2113" i="2"/>
  <c r="M2113" i="2"/>
  <c r="L2113" i="2"/>
  <c r="K2113" i="2"/>
  <c r="J2113" i="2"/>
  <c r="I2113" i="2"/>
  <c r="H2113" i="2"/>
  <c r="G2113" i="2"/>
  <c r="F2113" i="2"/>
  <c r="E2113" i="2"/>
  <c r="D2113" i="2"/>
  <c r="C2113" i="2"/>
  <c r="B2113" i="2"/>
  <c r="A2113" i="2"/>
  <c r="CD2112" i="2"/>
  <c r="CC2112" i="2"/>
  <c r="CB2112" i="2"/>
  <c r="CA2112" i="2"/>
  <c r="BZ2112" i="2"/>
  <c r="BY2112" i="2"/>
  <c r="AJ2112" i="2"/>
  <c r="AI2112" i="2"/>
  <c r="AH2112" i="2"/>
  <c r="AG2112" i="2"/>
  <c r="AF2112" i="2"/>
  <c r="AE2112" i="2"/>
  <c r="AD2112" i="2"/>
  <c r="AC2112" i="2"/>
  <c r="AB2112" i="2"/>
  <c r="AA2112" i="2"/>
  <c r="Z2112" i="2"/>
  <c r="Y2112" i="2"/>
  <c r="X2112" i="2"/>
  <c r="W2112" i="2"/>
  <c r="V2112" i="2"/>
  <c r="U2112" i="2"/>
  <c r="S2112" i="2"/>
  <c r="R2112" i="2"/>
  <c r="Q2112" i="2"/>
  <c r="P2112" i="2"/>
  <c r="O2112" i="2"/>
  <c r="N2112" i="2"/>
  <c r="M2112" i="2"/>
  <c r="L2112" i="2"/>
  <c r="K2112" i="2"/>
  <c r="J2112" i="2"/>
  <c r="I2112" i="2"/>
  <c r="H2112" i="2"/>
  <c r="G2112" i="2"/>
  <c r="F2112" i="2"/>
  <c r="E2112" i="2"/>
  <c r="D2112" i="2"/>
  <c r="C2112" i="2"/>
  <c r="B2112" i="2"/>
  <c r="A2112" i="2"/>
  <c r="CD2111" i="2"/>
  <c r="CC2111" i="2"/>
  <c r="CB2111" i="2"/>
  <c r="CA2111" i="2"/>
  <c r="BZ2111" i="2"/>
  <c r="BY2111" i="2"/>
  <c r="AJ2111" i="2"/>
  <c r="AI2111" i="2"/>
  <c r="AH2111" i="2"/>
  <c r="AG2111" i="2"/>
  <c r="AF2111" i="2"/>
  <c r="AE2111" i="2"/>
  <c r="AD2111" i="2"/>
  <c r="AC2111" i="2"/>
  <c r="AB2111" i="2"/>
  <c r="AA2111" i="2"/>
  <c r="Z2111" i="2"/>
  <c r="Y2111" i="2"/>
  <c r="X2111" i="2"/>
  <c r="W2111" i="2"/>
  <c r="V2111" i="2"/>
  <c r="U2111" i="2"/>
  <c r="S2111" i="2"/>
  <c r="R2111" i="2"/>
  <c r="Q2111" i="2"/>
  <c r="P2111" i="2"/>
  <c r="O2111" i="2"/>
  <c r="N2111" i="2"/>
  <c r="M2111" i="2"/>
  <c r="L2111" i="2"/>
  <c r="K2111" i="2"/>
  <c r="J2111" i="2"/>
  <c r="I2111" i="2"/>
  <c r="H2111" i="2"/>
  <c r="G2111" i="2"/>
  <c r="F2111" i="2"/>
  <c r="E2111" i="2"/>
  <c r="D2111" i="2"/>
  <c r="C2111" i="2"/>
  <c r="B2111" i="2"/>
  <c r="A2111" i="2"/>
  <c r="CD2110" i="2"/>
  <c r="CC2110" i="2"/>
  <c r="CB2110" i="2"/>
  <c r="CA2110" i="2"/>
  <c r="BZ2110" i="2"/>
  <c r="BY2110" i="2"/>
  <c r="AJ2110" i="2"/>
  <c r="AI2110" i="2"/>
  <c r="AH2110" i="2"/>
  <c r="AG2110" i="2"/>
  <c r="AF2110" i="2"/>
  <c r="AE2110" i="2"/>
  <c r="AD2110" i="2"/>
  <c r="AC2110" i="2"/>
  <c r="AB2110" i="2"/>
  <c r="AA2110" i="2"/>
  <c r="Z2110" i="2"/>
  <c r="Y2110" i="2"/>
  <c r="X2110" i="2"/>
  <c r="W2110" i="2"/>
  <c r="V2110" i="2"/>
  <c r="U2110" i="2"/>
  <c r="S2110" i="2"/>
  <c r="R2110" i="2"/>
  <c r="Q2110" i="2"/>
  <c r="P2110" i="2"/>
  <c r="O2110" i="2"/>
  <c r="N2110" i="2"/>
  <c r="M2110" i="2"/>
  <c r="L2110" i="2"/>
  <c r="K2110" i="2"/>
  <c r="J2110" i="2"/>
  <c r="I2110" i="2"/>
  <c r="H2110" i="2"/>
  <c r="G2110" i="2"/>
  <c r="F2110" i="2"/>
  <c r="E2110" i="2"/>
  <c r="D2110" i="2"/>
  <c r="C2110" i="2"/>
  <c r="B2110" i="2"/>
  <c r="A2110" i="2"/>
  <c r="CD2109" i="2"/>
  <c r="CC2109" i="2"/>
  <c r="CB2109" i="2"/>
  <c r="CA2109" i="2"/>
  <c r="BZ2109" i="2"/>
  <c r="BY2109" i="2"/>
  <c r="AJ2109" i="2"/>
  <c r="AI2109" i="2"/>
  <c r="AH2109" i="2"/>
  <c r="AG2109" i="2"/>
  <c r="AF2109" i="2"/>
  <c r="AE2109" i="2"/>
  <c r="AD2109" i="2"/>
  <c r="AC2109" i="2"/>
  <c r="AB2109" i="2"/>
  <c r="AA2109" i="2"/>
  <c r="Z2109" i="2"/>
  <c r="Y2109" i="2"/>
  <c r="X2109" i="2"/>
  <c r="W2109" i="2"/>
  <c r="V2109" i="2"/>
  <c r="U2109" i="2"/>
  <c r="S2109" i="2"/>
  <c r="R2109" i="2"/>
  <c r="Q2109" i="2"/>
  <c r="P2109" i="2"/>
  <c r="O2109" i="2"/>
  <c r="N2109" i="2"/>
  <c r="M2109" i="2"/>
  <c r="L2109" i="2"/>
  <c r="K2109" i="2"/>
  <c r="J2109" i="2"/>
  <c r="I2109" i="2"/>
  <c r="H2109" i="2"/>
  <c r="G2109" i="2"/>
  <c r="F2109" i="2"/>
  <c r="E2109" i="2"/>
  <c r="D2109" i="2"/>
  <c r="C2109" i="2"/>
  <c r="B2109" i="2"/>
  <c r="A2109" i="2"/>
  <c r="CD2108" i="2"/>
  <c r="CC2108" i="2"/>
  <c r="CB2108" i="2"/>
  <c r="CA2108" i="2"/>
  <c r="BZ2108" i="2"/>
  <c r="BY2108" i="2"/>
  <c r="AJ2108" i="2"/>
  <c r="AI2108" i="2"/>
  <c r="AH2108" i="2"/>
  <c r="AG2108" i="2"/>
  <c r="AF2108" i="2"/>
  <c r="AE2108" i="2"/>
  <c r="AD2108" i="2"/>
  <c r="AC2108" i="2"/>
  <c r="AB2108" i="2"/>
  <c r="AA2108" i="2"/>
  <c r="Z2108" i="2"/>
  <c r="Y2108" i="2"/>
  <c r="X2108" i="2"/>
  <c r="W2108" i="2"/>
  <c r="V2108" i="2"/>
  <c r="U2108" i="2"/>
  <c r="S2108" i="2"/>
  <c r="R2108" i="2"/>
  <c r="Q2108" i="2"/>
  <c r="P2108" i="2"/>
  <c r="O2108" i="2"/>
  <c r="N2108" i="2"/>
  <c r="M2108" i="2"/>
  <c r="L2108" i="2"/>
  <c r="K2108" i="2"/>
  <c r="J2108" i="2"/>
  <c r="I2108" i="2"/>
  <c r="H2108" i="2"/>
  <c r="G2108" i="2"/>
  <c r="F2108" i="2"/>
  <c r="E2108" i="2"/>
  <c r="D2108" i="2"/>
  <c r="C2108" i="2"/>
  <c r="B2108" i="2"/>
  <c r="A2108" i="2"/>
  <c r="CD2107" i="2"/>
  <c r="CC2107" i="2"/>
  <c r="CB2107" i="2"/>
  <c r="CA2107" i="2"/>
  <c r="BZ2107" i="2"/>
  <c r="BY2107" i="2"/>
  <c r="AJ2107" i="2"/>
  <c r="AI2107" i="2"/>
  <c r="AH2107" i="2"/>
  <c r="AG2107" i="2"/>
  <c r="AF2107" i="2"/>
  <c r="AE2107" i="2"/>
  <c r="AD2107" i="2"/>
  <c r="AC2107" i="2"/>
  <c r="AB2107" i="2"/>
  <c r="AA2107" i="2"/>
  <c r="Z2107" i="2"/>
  <c r="Y2107" i="2"/>
  <c r="X2107" i="2"/>
  <c r="W2107" i="2"/>
  <c r="V2107" i="2"/>
  <c r="U2107" i="2"/>
  <c r="S2107" i="2"/>
  <c r="R2107" i="2"/>
  <c r="Q2107" i="2"/>
  <c r="P2107" i="2"/>
  <c r="O2107" i="2"/>
  <c r="N2107" i="2"/>
  <c r="M2107" i="2"/>
  <c r="L2107" i="2"/>
  <c r="K2107" i="2"/>
  <c r="J2107" i="2"/>
  <c r="I2107" i="2"/>
  <c r="H2107" i="2"/>
  <c r="G2107" i="2"/>
  <c r="F2107" i="2"/>
  <c r="E2107" i="2"/>
  <c r="D2107" i="2"/>
  <c r="C2107" i="2"/>
  <c r="B2107" i="2"/>
  <c r="A2107" i="2"/>
  <c r="CD2106" i="2"/>
  <c r="CC2106" i="2"/>
  <c r="CB2106" i="2"/>
  <c r="CA2106" i="2"/>
  <c r="BZ2106" i="2"/>
  <c r="BY2106" i="2"/>
  <c r="AJ2106" i="2"/>
  <c r="AI2106" i="2"/>
  <c r="AH2106" i="2"/>
  <c r="AG2106" i="2"/>
  <c r="AF2106" i="2"/>
  <c r="AE2106" i="2"/>
  <c r="AD2106" i="2"/>
  <c r="AC2106" i="2"/>
  <c r="AB2106" i="2"/>
  <c r="AA2106" i="2"/>
  <c r="Z2106" i="2"/>
  <c r="Y2106" i="2"/>
  <c r="X2106" i="2"/>
  <c r="W2106" i="2"/>
  <c r="V2106" i="2"/>
  <c r="U2106" i="2"/>
  <c r="S2106" i="2"/>
  <c r="R2106" i="2"/>
  <c r="Q2106" i="2"/>
  <c r="P2106" i="2"/>
  <c r="O2106" i="2"/>
  <c r="N2106" i="2"/>
  <c r="M2106" i="2"/>
  <c r="L2106" i="2"/>
  <c r="K2106" i="2"/>
  <c r="J2106" i="2"/>
  <c r="I2106" i="2"/>
  <c r="H2106" i="2"/>
  <c r="G2106" i="2"/>
  <c r="F2106" i="2"/>
  <c r="E2106" i="2"/>
  <c r="D2106" i="2"/>
  <c r="C2106" i="2"/>
  <c r="B2106" i="2"/>
  <c r="A2106" i="2"/>
  <c r="CD2105" i="2"/>
  <c r="CC2105" i="2"/>
  <c r="CB2105" i="2"/>
  <c r="CA2105" i="2"/>
  <c r="BZ2105" i="2"/>
  <c r="BY2105" i="2"/>
  <c r="AJ2105" i="2"/>
  <c r="AI2105" i="2"/>
  <c r="AH2105" i="2"/>
  <c r="AG2105" i="2"/>
  <c r="AF2105" i="2"/>
  <c r="AE2105" i="2"/>
  <c r="AD2105" i="2"/>
  <c r="AC2105" i="2"/>
  <c r="AB2105" i="2"/>
  <c r="AA2105" i="2"/>
  <c r="Z2105" i="2"/>
  <c r="Y2105" i="2"/>
  <c r="X2105" i="2"/>
  <c r="W2105" i="2"/>
  <c r="V2105" i="2"/>
  <c r="U2105" i="2"/>
  <c r="S2105" i="2"/>
  <c r="R2105" i="2"/>
  <c r="Q2105" i="2"/>
  <c r="P2105" i="2"/>
  <c r="O2105" i="2"/>
  <c r="N2105" i="2"/>
  <c r="M2105" i="2"/>
  <c r="L2105" i="2"/>
  <c r="K2105" i="2"/>
  <c r="J2105" i="2"/>
  <c r="I2105" i="2"/>
  <c r="H2105" i="2"/>
  <c r="G2105" i="2"/>
  <c r="F2105" i="2"/>
  <c r="E2105" i="2"/>
  <c r="D2105" i="2"/>
  <c r="C2105" i="2"/>
  <c r="B2105" i="2"/>
  <c r="A2105" i="2"/>
  <c r="CD2104" i="2"/>
  <c r="CC2104" i="2"/>
  <c r="CB2104" i="2"/>
  <c r="CA2104" i="2"/>
  <c r="BZ2104" i="2"/>
  <c r="BY2104" i="2"/>
  <c r="AJ2104" i="2"/>
  <c r="AI2104" i="2"/>
  <c r="AH2104" i="2"/>
  <c r="AG2104" i="2"/>
  <c r="AF2104" i="2"/>
  <c r="AE2104" i="2"/>
  <c r="AD2104" i="2"/>
  <c r="AC2104" i="2"/>
  <c r="AB2104" i="2"/>
  <c r="AA2104" i="2"/>
  <c r="Z2104" i="2"/>
  <c r="Y2104" i="2"/>
  <c r="X2104" i="2"/>
  <c r="W2104" i="2"/>
  <c r="V2104" i="2"/>
  <c r="U2104" i="2"/>
  <c r="S2104" i="2"/>
  <c r="R2104" i="2"/>
  <c r="Q2104" i="2"/>
  <c r="P2104" i="2"/>
  <c r="O2104" i="2"/>
  <c r="N2104" i="2"/>
  <c r="M2104" i="2"/>
  <c r="L2104" i="2"/>
  <c r="K2104" i="2"/>
  <c r="J2104" i="2"/>
  <c r="I2104" i="2"/>
  <c r="H2104" i="2"/>
  <c r="G2104" i="2"/>
  <c r="F2104" i="2"/>
  <c r="E2104" i="2"/>
  <c r="D2104" i="2"/>
  <c r="C2104" i="2"/>
  <c r="B2104" i="2"/>
  <c r="A2104" i="2"/>
  <c r="CD2103" i="2"/>
  <c r="CC2103" i="2"/>
  <c r="CB2103" i="2"/>
  <c r="CA2103" i="2"/>
  <c r="BZ2103" i="2"/>
  <c r="BY2103" i="2"/>
  <c r="AJ2103" i="2"/>
  <c r="AI2103" i="2"/>
  <c r="AH2103" i="2"/>
  <c r="AG2103" i="2"/>
  <c r="AF2103" i="2"/>
  <c r="AE2103" i="2"/>
  <c r="AD2103" i="2"/>
  <c r="AC2103" i="2"/>
  <c r="AB2103" i="2"/>
  <c r="AA2103" i="2"/>
  <c r="Z2103" i="2"/>
  <c r="Y2103" i="2"/>
  <c r="X2103" i="2"/>
  <c r="W2103" i="2"/>
  <c r="V2103" i="2"/>
  <c r="U2103" i="2"/>
  <c r="S2103" i="2"/>
  <c r="R2103" i="2"/>
  <c r="Q2103" i="2"/>
  <c r="P2103" i="2"/>
  <c r="O2103" i="2"/>
  <c r="N2103" i="2"/>
  <c r="M2103" i="2"/>
  <c r="L2103" i="2"/>
  <c r="K2103" i="2"/>
  <c r="J2103" i="2"/>
  <c r="I2103" i="2"/>
  <c r="H2103" i="2"/>
  <c r="G2103" i="2"/>
  <c r="F2103" i="2"/>
  <c r="E2103" i="2"/>
  <c r="D2103" i="2"/>
  <c r="C2103" i="2"/>
  <c r="B2103" i="2"/>
  <c r="A2103" i="2"/>
  <c r="CD2102" i="2"/>
  <c r="CC2102" i="2"/>
  <c r="CB2102" i="2"/>
  <c r="CA2102" i="2"/>
  <c r="BZ2102" i="2"/>
  <c r="BY2102" i="2"/>
  <c r="AJ2102" i="2"/>
  <c r="AI2102" i="2"/>
  <c r="AH2102" i="2"/>
  <c r="AG2102" i="2"/>
  <c r="AF2102" i="2"/>
  <c r="AE2102" i="2"/>
  <c r="AD2102" i="2"/>
  <c r="AC2102" i="2"/>
  <c r="AB2102" i="2"/>
  <c r="AA2102" i="2"/>
  <c r="Z2102" i="2"/>
  <c r="Y2102" i="2"/>
  <c r="X2102" i="2"/>
  <c r="W2102" i="2"/>
  <c r="V2102" i="2"/>
  <c r="U2102" i="2"/>
  <c r="S2102" i="2"/>
  <c r="R2102" i="2"/>
  <c r="Q2102" i="2"/>
  <c r="P2102" i="2"/>
  <c r="O2102" i="2"/>
  <c r="N2102" i="2"/>
  <c r="M2102" i="2"/>
  <c r="L2102" i="2"/>
  <c r="K2102" i="2"/>
  <c r="J2102" i="2"/>
  <c r="I2102" i="2"/>
  <c r="H2102" i="2"/>
  <c r="G2102" i="2"/>
  <c r="F2102" i="2"/>
  <c r="E2102" i="2"/>
  <c r="D2102" i="2"/>
  <c r="C2102" i="2"/>
  <c r="B2102" i="2"/>
  <c r="A2102" i="2"/>
  <c r="CD2101" i="2"/>
  <c r="CC2101" i="2"/>
  <c r="CB2101" i="2"/>
  <c r="CA2101" i="2"/>
  <c r="BZ2101" i="2"/>
  <c r="BY2101" i="2"/>
  <c r="AJ2101" i="2"/>
  <c r="AI2101" i="2"/>
  <c r="AH2101" i="2"/>
  <c r="AG2101" i="2"/>
  <c r="AF2101" i="2"/>
  <c r="AE2101" i="2"/>
  <c r="AD2101" i="2"/>
  <c r="AC2101" i="2"/>
  <c r="AB2101" i="2"/>
  <c r="AA2101" i="2"/>
  <c r="Z2101" i="2"/>
  <c r="Y2101" i="2"/>
  <c r="X2101" i="2"/>
  <c r="W2101" i="2"/>
  <c r="V2101" i="2"/>
  <c r="U2101" i="2"/>
  <c r="S2101" i="2"/>
  <c r="R2101" i="2"/>
  <c r="Q2101" i="2"/>
  <c r="P2101" i="2"/>
  <c r="O2101" i="2"/>
  <c r="N2101" i="2"/>
  <c r="M2101" i="2"/>
  <c r="L2101" i="2"/>
  <c r="K2101" i="2"/>
  <c r="J2101" i="2"/>
  <c r="I2101" i="2"/>
  <c r="H2101" i="2"/>
  <c r="G2101" i="2"/>
  <c r="F2101" i="2"/>
  <c r="E2101" i="2"/>
  <c r="D2101" i="2"/>
  <c r="C2101" i="2"/>
  <c r="B2101" i="2"/>
  <c r="A2101" i="2"/>
  <c r="CD2100" i="2"/>
  <c r="CC2100" i="2"/>
  <c r="CB2100" i="2"/>
  <c r="CA2100" i="2"/>
  <c r="BZ2100" i="2"/>
  <c r="BY2100" i="2"/>
  <c r="AJ2100" i="2"/>
  <c r="AI2100" i="2"/>
  <c r="AH2100" i="2"/>
  <c r="AG2100" i="2"/>
  <c r="AF2100" i="2"/>
  <c r="AE2100" i="2"/>
  <c r="AD2100" i="2"/>
  <c r="AC2100" i="2"/>
  <c r="AB2100" i="2"/>
  <c r="AA2100" i="2"/>
  <c r="Z2100" i="2"/>
  <c r="Y2100" i="2"/>
  <c r="X2100" i="2"/>
  <c r="W2100" i="2"/>
  <c r="V2100" i="2"/>
  <c r="U2100" i="2"/>
  <c r="S2100" i="2"/>
  <c r="R2100" i="2"/>
  <c r="Q2100" i="2"/>
  <c r="P2100" i="2"/>
  <c r="O2100" i="2"/>
  <c r="N2100" i="2"/>
  <c r="M2100" i="2"/>
  <c r="L2100" i="2"/>
  <c r="K2100" i="2"/>
  <c r="J2100" i="2"/>
  <c r="I2100" i="2"/>
  <c r="H2100" i="2"/>
  <c r="G2100" i="2"/>
  <c r="F2100" i="2"/>
  <c r="E2100" i="2"/>
  <c r="D2100" i="2"/>
  <c r="C2100" i="2"/>
  <c r="B2100" i="2"/>
  <c r="A2100" i="2"/>
  <c r="CD2099" i="2"/>
  <c r="CC2099" i="2"/>
  <c r="CB2099" i="2"/>
  <c r="CA2099" i="2"/>
  <c r="BZ2099" i="2"/>
  <c r="BY2099" i="2"/>
  <c r="AJ2099" i="2"/>
  <c r="AI2099" i="2"/>
  <c r="AH2099" i="2"/>
  <c r="AG2099" i="2"/>
  <c r="AF2099" i="2"/>
  <c r="AE2099" i="2"/>
  <c r="AD2099" i="2"/>
  <c r="AC2099" i="2"/>
  <c r="AB2099" i="2"/>
  <c r="AA2099" i="2"/>
  <c r="Z2099" i="2"/>
  <c r="Y2099" i="2"/>
  <c r="X2099" i="2"/>
  <c r="W2099" i="2"/>
  <c r="V2099" i="2"/>
  <c r="U2099" i="2"/>
  <c r="S2099" i="2"/>
  <c r="R2099" i="2"/>
  <c r="Q2099" i="2"/>
  <c r="P2099" i="2"/>
  <c r="O2099" i="2"/>
  <c r="N2099" i="2"/>
  <c r="M2099" i="2"/>
  <c r="L2099" i="2"/>
  <c r="K2099" i="2"/>
  <c r="J2099" i="2"/>
  <c r="I2099" i="2"/>
  <c r="H2099" i="2"/>
  <c r="G2099" i="2"/>
  <c r="F2099" i="2"/>
  <c r="E2099" i="2"/>
  <c r="D2099" i="2"/>
  <c r="C2099" i="2"/>
  <c r="B2099" i="2"/>
  <c r="A2099" i="2"/>
  <c r="CD2098" i="2"/>
  <c r="CC2098" i="2"/>
  <c r="CB2098" i="2"/>
  <c r="CA2098" i="2"/>
  <c r="BZ2098" i="2"/>
  <c r="BY2098" i="2"/>
  <c r="AJ2098" i="2"/>
  <c r="AI2098" i="2"/>
  <c r="AH2098" i="2"/>
  <c r="AG2098" i="2"/>
  <c r="AF2098" i="2"/>
  <c r="AE2098" i="2"/>
  <c r="AD2098" i="2"/>
  <c r="AC2098" i="2"/>
  <c r="AB2098" i="2"/>
  <c r="AA2098" i="2"/>
  <c r="Z2098" i="2"/>
  <c r="Y2098" i="2"/>
  <c r="X2098" i="2"/>
  <c r="W2098" i="2"/>
  <c r="V2098" i="2"/>
  <c r="U2098" i="2"/>
  <c r="S2098" i="2"/>
  <c r="R2098" i="2"/>
  <c r="Q2098" i="2"/>
  <c r="P2098" i="2"/>
  <c r="O2098" i="2"/>
  <c r="N2098" i="2"/>
  <c r="M2098" i="2"/>
  <c r="L2098" i="2"/>
  <c r="K2098" i="2"/>
  <c r="J2098" i="2"/>
  <c r="I2098" i="2"/>
  <c r="H2098" i="2"/>
  <c r="G2098" i="2"/>
  <c r="F2098" i="2"/>
  <c r="E2098" i="2"/>
  <c r="D2098" i="2"/>
  <c r="C2098" i="2"/>
  <c r="B2098" i="2"/>
  <c r="A2098" i="2"/>
  <c r="CD2097" i="2"/>
  <c r="CC2097" i="2"/>
  <c r="CB2097" i="2"/>
  <c r="CA2097" i="2"/>
  <c r="BZ2097" i="2"/>
  <c r="BY2097" i="2"/>
  <c r="AJ2097" i="2"/>
  <c r="AI2097" i="2"/>
  <c r="AH2097" i="2"/>
  <c r="AG2097" i="2"/>
  <c r="AF2097" i="2"/>
  <c r="AE2097" i="2"/>
  <c r="AD2097" i="2"/>
  <c r="AC2097" i="2"/>
  <c r="AB2097" i="2"/>
  <c r="AA2097" i="2"/>
  <c r="Z2097" i="2"/>
  <c r="Y2097" i="2"/>
  <c r="X2097" i="2"/>
  <c r="W2097" i="2"/>
  <c r="V2097" i="2"/>
  <c r="U2097" i="2"/>
  <c r="S2097" i="2"/>
  <c r="R2097" i="2"/>
  <c r="Q2097" i="2"/>
  <c r="P2097" i="2"/>
  <c r="O2097" i="2"/>
  <c r="N2097" i="2"/>
  <c r="M2097" i="2"/>
  <c r="L2097" i="2"/>
  <c r="K2097" i="2"/>
  <c r="J2097" i="2"/>
  <c r="I2097" i="2"/>
  <c r="H2097" i="2"/>
  <c r="G2097" i="2"/>
  <c r="F2097" i="2"/>
  <c r="E2097" i="2"/>
  <c r="D2097" i="2"/>
  <c r="C2097" i="2"/>
  <c r="B2097" i="2"/>
  <c r="A2097" i="2"/>
  <c r="CD2096" i="2"/>
  <c r="CC2096" i="2"/>
  <c r="CB2096" i="2"/>
  <c r="CA2096" i="2"/>
  <c r="BZ2096" i="2"/>
  <c r="BY2096" i="2"/>
  <c r="AJ2096" i="2"/>
  <c r="AI2096" i="2"/>
  <c r="AH2096" i="2"/>
  <c r="AG2096" i="2"/>
  <c r="AF2096" i="2"/>
  <c r="AE2096" i="2"/>
  <c r="AD2096" i="2"/>
  <c r="AC2096" i="2"/>
  <c r="AB2096" i="2"/>
  <c r="AA2096" i="2"/>
  <c r="Z2096" i="2"/>
  <c r="Y2096" i="2"/>
  <c r="X2096" i="2"/>
  <c r="W2096" i="2"/>
  <c r="V2096" i="2"/>
  <c r="U2096" i="2"/>
  <c r="S2096" i="2"/>
  <c r="R2096" i="2"/>
  <c r="Q2096" i="2"/>
  <c r="P2096" i="2"/>
  <c r="O2096" i="2"/>
  <c r="N2096" i="2"/>
  <c r="M2096" i="2"/>
  <c r="L2096" i="2"/>
  <c r="K2096" i="2"/>
  <c r="J2096" i="2"/>
  <c r="I2096" i="2"/>
  <c r="H2096" i="2"/>
  <c r="G2096" i="2"/>
  <c r="F2096" i="2"/>
  <c r="E2096" i="2"/>
  <c r="D2096" i="2"/>
  <c r="C2096" i="2"/>
  <c r="B2096" i="2"/>
  <c r="A2096" i="2"/>
  <c r="CD2095" i="2"/>
  <c r="CC2095" i="2"/>
  <c r="CB2095" i="2"/>
  <c r="CA2095" i="2"/>
  <c r="BZ2095" i="2"/>
  <c r="BY2095" i="2"/>
  <c r="AJ2095" i="2"/>
  <c r="AI2095" i="2"/>
  <c r="AH2095" i="2"/>
  <c r="AG2095" i="2"/>
  <c r="AF2095" i="2"/>
  <c r="AE2095" i="2"/>
  <c r="AD2095" i="2"/>
  <c r="AC2095" i="2"/>
  <c r="AB2095" i="2"/>
  <c r="AA2095" i="2"/>
  <c r="Z2095" i="2"/>
  <c r="Y2095" i="2"/>
  <c r="X2095" i="2"/>
  <c r="W2095" i="2"/>
  <c r="V2095" i="2"/>
  <c r="U2095" i="2"/>
  <c r="S2095" i="2"/>
  <c r="R2095" i="2"/>
  <c r="Q2095" i="2"/>
  <c r="P2095" i="2"/>
  <c r="O2095" i="2"/>
  <c r="N2095" i="2"/>
  <c r="M2095" i="2"/>
  <c r="L2095" i="2"/>
  <c r="K2095" i="2"/>
  <c r="J2095" i="2"/>
  <c r="I2095" i="2"/>
  <c r="H2095" i="2"/>
  <c r="G2095" i="2"/>
  <c r="F2095" i="2"/>
  <c r="E2095" i="2"/>
  <c r="D2095" i="2"/>
  <c r="C2095" i="2"/>
  <c r="B2095" i="2"/>
  <c r="A2095" i="2"/>
  <c r="CD2094" i="2"/>
  <c r="CC2094" i="2"/>
  <c r="CB2094" i="2"/>
  <c r="CA2094" i="2"/>
  <c r="BZ2094" i="2"/>
  <c r="BY2094" i="2"/>
  <c r="AJ2094" i="2"/>
  <c r="AI2094" i="2"/>
  <c r="AH2094" i="2"/>
  <c r="AG2094" i="2"/>
  <c r="AF2094" i="2"/>
  <c r="AE2094" i="2"/>
  <c r="AD2094" i="2"/>
  <c r="AC2094" i="2"/>
  <c r="AB2094" i="2"/>
  <c r="AA2094" i="2"/>
  <c r="Z2094" i="2"/>
  <c r="Y2094" i="2"/>
  <c r="X2094" i="2"/>
  <c r="W2094" i="2"/>
  <c r="V2094" i="2"/>
  <c r="U2094" i="2"/>
  <c r="S2094" i="2"/>
  <c r="R2094" i="2"/>
  <c r="Q2094" i="2"/>
  <c r="P2094" i="2"/>
  <c r="O2094" i="2"/>
  <c r="N2094" i="2"/>
  <c r="M2094" i="2"/>
  <c r="L2094" i="2"/>
  <c r="K2094" i="2"/>
  <c r="J2094" i="2"/>
  <c r="I2094" i="2"/>
  <c r="H2094" i="2"/>
  <c r="G2094" i="2"/>
  <c r="F2094" i="2"/>
  <c r="E2094" i="2"/>
  <c r="D2094" i="2"/>
  <c r="C2094" i="2"/>
  <c r="B2094" i="2"/>
  <c r="A2094" i="2"/>
  <c r="CD2093" i="2"/>
  <c r="CC2093" i="2"/>
  <c r="CB2093" i="2"/>
  <c r="CA2093" i="2"/>
  <c r="BZ2093" i="2"/>
  <c r="BY2093" i="2"/>
  <c r="AJ2093" i="2"/>
  <c r="AI2093" i="2"/>
  <c r="AH2093" i="2"/>
  <c r="AG2093" i="2"/>
  <c r="AF2093" i="2"/>
  <c r="AE2093" i="2"/>
  <c r="AD2093" i="2"/>
  <c r="AC2093" i="2"/>
  <c r="AB2093" i="2"/>
  <c r="AA2093" i="2"/>
  <c r="Z2093" i="2"/>
  <c r="Y2093" i="2"/>
  <c r="X2093" i="2"/>
  <c r="W2093" i="2"/>
  <c r="V2093" i="2"/>
  <c r="U2093" i="2"/>
  <c r="S2093" i="2"/>
  <c r="R2093" i="2"/>
  <c r="Q2093" i="2"/>
  <c r="P2093" i="2"/>
  <c r="O2093" i="2"/>
  <c r="N2093" i="2"/>
  <c r="M2093" i="2"/>
  <c r="L2093" i="2"/>
  <c r="K2093" i="2"/>
  <c r="J2093" i="2"/>
  <c r="I2093" i="2"/>
  <c r="H2093" i="2"/>
  <c r="G2093" i="2"/>
  <c r="F2093" i="2"/>
  <c r="E2093" i="2"/>
  <c r="D2093" i="2"/>
  <c r="C2093" i="2"/>
  <c r="B2093" i="2"/>
  <c r="A2093" i="2"/>
  <c r="CD2092" i="2"/>
  <c r="CC2092" i="2"/>
  <c r="CB2092" i="2"/>
  <c r="CA2092" i="2"/>
  <c r="BZ2092" i="2"/>
  <c r="BY2092" i="2"/>
  <c r="AJ2092" i="2"/>
  <c r="AI2092" i="2"/>
  <c r="AH2092" i="2"/>
  <c r="AG2092" i="2"/>
  <c r="AF2092" i="2"/>
  <c r="AE2092" i="2"/>
  <c r="AD2092" i="2"/>
  <c r="AC2092" i="2"/>
  <c r="AB2092" i="2"/>
  <c r="AA2092" i="2"/>
  <c r="Z2092" i="2"/>
  <c r="Y2092" i="2"/>
  <c r="X2092" i="2"/>
  <c r="W2092" i="2"/>
  <c r="V2092" i="2"/>
  <c r="U2092" i="2"/>
  <c r="S2092" i="2"/>
  <c r="R2092" i="2"/>
  <c r="Q2092" i="2"/>
  <c r="P2092" i="2"/>
  <c r="O2092" i="2"/>
  <c r="N2092" i="2"/>
  <c r="M2092" i="2"/>
  <c r="L2092" i="2"/>
  <c r="K2092" i="2"/>
  <c r="J2092" i="2"/>
  <c r="I2092" i="2"/>
  <c r="H2092" i="2"/>
  <c r="G2092" i="2"/>
  <c r="F2092" i="2"/>
  <c r="E2092" i="2"/>
  <c r="D2092" i="2"/>
  <c r="C2092" i="2"/>
  <c r="B2092" i="2"/>
  <c r="A2092" i="2"/>
  <c r="CD2091" i="2"/>
  <c r="CC2091" i="2"/>
  <c r="CB2091" i="2"/>
  <c r="CA2091" i="2"/>
  <c r="BZ2091" i="2"/>
  <c r="BY2091" i="2"/>
  <c r="AJ2091" i="2"/>
  <c r="AI2091" i="2"/>
  <c r="AH2091" i="2"/>
  <c r="AG2091" i="2"/>
  <c r="AF2091" i="2"/>
  <c r="AE2091" i="2"/>
  <c r="AD2091" i="2"/>
  <c r="AC2091" i="2"/>
  <c r="AB2091" i="2"/>
  <c r="AA2091" i="2"/>
  <c r="Z2091" i="2"/>
  <c r="Y2091" i="2"/>
  <c r="X2091" i="2"/>
  <c r="W2091" i="2"/>
  <c r="V2091" i="2"/>
  <c r="U2091" i="2"/>
  <c r="S2091" i="2"/>
  <c r="R2091" i="2"/>
  <c r="Q2091" i="2"/>
  <c r="P2091" i="2"/>
  <c r="O2091" i="2"/>
  <c r="N2091" i="2"/>
  <c r="M2091" i="2"/>
  <c r="L2091" i="2"/>
  <c r="K2091" i="2"/>
  <c r="J2091" i="2"/>
  <c r="I2091" i="2"/>
  <c r="H2091" i="2"/>
  <c r="G2091" i="2"/>
  <c r="F2091" i="2"/>
  <c r="E2091" i="2"/>
  <c r="D2091" i="2"/>
  <c r="C2091" i="2"/>
  <c r="B2091" i="2"/>
  <c r="A2091" i="2"/>
  <c r="CD2090" i="2"/>
  <c r="CC2090" i="2"/>
  <c r="CB2090" i="2"/>
  <c r="CA2090" i="2"/>
  <c r="BZ2090" i="2"/>
  <c r="BY2090" i="2"/>
  <c r="AJ2090" i="2"/>
  <c r="AI2090" i="2"/>
  <c r="AH2090" i="2"/>
  <c r="AG2090" i="2"/>
  <c r="AF2090" i="2"/>
  <c r="AE2090" i="2"/>
  <c r="AD2090" i="2"/>
  <c r="AC2090" i="2"/>
  <c r="AB2090" i="2"/>
  <c r="AA2090" i="2"/>
  <c r="Z2090" i="2"/>
  <c r="Y2090" i="2"/>
  <c r="X2090" i="2"/>
  <c r="W2090" i="2"/>
  <c r="V2090" i="2"/>
  <c r="U2090" i="2"/>
  <c r="S2090" i="2"/>
  <c r="R2090" i="2"/>
  <c r="Q2090" i="2"/>
  <c r="P2090" i="2"/>
  <c r="O2090" i="2"/>
  <c r="N2090" i="2"/>
  <c r="M2090" i="2"/>
  <c r="L2090" i="2"/>
  <c r="K2090" i="2"/>
  <c r="J2090" i="2"/>
  <c r="I2090" i="2"/>
  <c r="H2090" i="2"/>
  <c r="G2090" i="2"/>
  <c r="F2090" i="2"/>
  <c r="E2090" i="2"/>
  <c r="D2090" i="2"/>
  <c r="C2090" i="2"/>
  <c r="B2090" i="2"/>
  <c r="A2090" i="2"/>
  <c r="CD2089" i="2"/>
  <c r="CC2089" i="2"/>
  <c r="CB2089" i="2"/>
  <c r="CA2089" i="2"/>
  <c r="BZ2089" i="2"/>
  <c r="BY2089" i="2"/>
  <c r="AJ2089" i="2"/>
  <c r="AI2089" i="2"/>
  <c r="AH2089" i="2"/>
  <c r="AG2089" i="2"/>
  <c r="AF2089" i="2"/>
  <c r="AE2089" i="2"/>
  <c r="AD2089" i="2"/>
  <c r="AC2089" i="2"/>
  <c r="AB2089" i="2"/>
  <c r="AA2089" i="2"/>
  <c r="Z2089" i="2"/>
  <c r="Y2089" i="2"/>
  <c r="X2089" i="2"/>
  <c r="W2089" i="2"/>
  <c r="V2089" i="2"/>
  <c r="U2089" i="2"/>
  <c r="S2089" i="2"/>
  <c r="R2089" i="2"/>
  <c r="Q2089" i="2"/>
  <c r="P2089" i="2"/>
  <c r="O2089" i="2"/>
  <c r="N2089" i="2"/>
  <c r="M2089" i="2"/>
  <c r="L2089" i="2"/>
  <c r="K2089" i="2"/>
  <c r="J2089" i="2"/>
  <c r="I2089" i="2"/>
  <c r="H2089" i="2"/>
  <c r="G2089" i="2"/>
  <c r="F2089" i="2"/>
  <c r="E2089" i="2"/>
  <c r="D2089" i="2"/>
  <c r="C2089" i="2"/>
  <c r="B2089" i="2"/>
  <c r="A2089" i="2"/>
  <c r="CD2088" i="2"/>
  <c r="CC2088" i="2"/>
  <c r="CB2088" i="2"/>
  <c r="CA2088" i="2"/>
  <c r="BZ2088" i="2"/>
  <c r="BY2088" i="2"/>
  <c r="AJ2088" i="2"/>
  <c r="AI2088" i="2"/>
  <c r="AH2088" i="2"/>
  <c r="AG2088" i="2"/>
  <c r="AF2088" i="2"/>
  <c r="AE2088" i="2"/>
  <c r="AD2088" i="2"/>
  <c r="AC2088" i="2"/>
  <c r="AB2088" i="2"/>
  <c r="AA2088" i="2"/>
  <c r="Z2088" i="2"/>
  <c r="Y2088" i="2"/>
  <c r="X2088" i="2"/>
  <c r="W2088" i="2"/>
  <c r="V2088" i="2"/>
  <c r="U2088" i="2"/>
  <c r="S2088" i="2"/>
  <c r="R2088" i="2"/>
  <c r="Q2088" i="2"/>
  <c r="P2088" i="2"/>
  <c r="O2088" i="2"/>
  <c r="N2088" i="2"/>
  <c r="M2088" i="2"/>
  <c r="L2088" i="2"/>
  <c r="K2088" i="2"/>
  <c r="J2088" i="2"/>
  <c r="I2088" i="2"/>
  <c r="H2088" i="2"/>
  <c r="G2088" i="2"/>
  <c r="F2088" i="2"/>
  <c r="E2088" i="2"/>
  <c r="D2088" i="2"/>
  <c r="C2088" i="2"/>
  <c r="B2088" i="2"/>
  <c r="A2088" i="2"/>
  <c r="CD2087" i="2"/>
  <c r="CC2087" i="2"/>
  <c r="CB2087" i="2"/>
  <c r="CA2087" i="2"/>
  <c r="BZ2087" i="2"/>
  <c r="BY2087" i="2"/>
  <c r="AJ2087" i="2"/>
  <c r="AI2087" i="2"/>
  <c r="AH2087" i="2"/>
  <c r="AG2087" i="2"/>
  <c r="AF2087" i="2"/>
  <c r="AE2087" i="2"/>
  <c r="AD2087" i="2"/>
  <c r="AC2087" i="2"/>
  <c r="AB2087" i="2"/>
  <c r="AA2087" i="2"/>
  <c r="Z2087" i="2"/>
  <c r="Y2087" i="2"/>
  <c r="X2087" i="2"/>
  <c r="W2087" i="2"/>
  <c r="V2087" i="2"/>
  <c r="U2087" i="2"/>
  <c r="S2087" i="2"/>
  <c r="R2087" i="2"/>
  <c r="Q2087" i="2"/>
  <c r="P2087" i="2"/>
  <c r="O2087" i="2"/>
  <c r="N2087" i="2"/>
  <c r="M2087" i="2"/>
  <c r="L2087" i="2"/>
  <c r="K2087" i="2"/>
  <c r="J2087" i="2"/>
  <c r="I2087" i="2"/>
  <c r="H2087" i="2"/>
  <c r="G2087" i="2"/>
  <c r="F2087" i="2"/>
  <c r="E2087" i="2"/>
  <c r="D2087" i="2"/>
  <c r="C2087" i="2"/>
  <c r="B2087" i="2"/>
  <c r="A2087" i="2"/>
  <c r="CD2086" i="2"/>
  <c r="CC2086" i="2"/>
  <c r="CB2086" i="2"/>
  <c r="CA2086" i="2"/>
  <c r="BZ2086" i="2"/>
  <c r="BY2086" i="2"/>
  <c r="AJ2086" i="2"/>
  <c r="AI2086" i="2"/>
  <c r="AH2086" i="2"/>
  <c r="AG2086" i="2"/>
  <c r="AF2086" i="2"/>
  <c r="AE2086" i="2"/>
  <c r="AD2086" i="2"/>
  <c r="AC2086" i="2"/>
  <c r="AB2086" i="2"/>
  <c r="AA2086" i="2"/>
  <c r="Z2086" i="2"/>
  <c r="Y2086" i="2"/>
  <c r="X2086" i="2"/>
  <c r="W2086" i="2"/>
  <c r="V2086" i="2"/>
  <c r="U2086" i="2"/>
  <c r="S2086" i="2"/>
  <c r="R2086" i="2"/>
  <c r="Q2086" i="2"/>
  <c r="P2086" i="2"/>
  <c r="O2086" i="2"/>
  <c r="N2086" i="2"/>
  <c r="M2086" i="2"/>
  <c r="L2086" i="2"/>
  <c r="K2086" i="2"/>
  <c r="J2086" i="2"/>
  <c r="I2086" i="2"/>
  <c r="H2086" i="2"/>
  <c r="G2086" i="2"/>
  <c r="F2086" i="2"/>
  <c r="E2086" i="2"/>
  <c r="D2086" i="2"/>
  <c r="C2086" i="2"/>
  <c r="B2086" i="2"/>
  <c r="A2086" i="2"/>
  <c r="CD2085" i="2"/>
  <c r="CC2085" i="2"/>
  <c r="CB2085" i="2"/>
  <c r="CA2085" i="2"/>
  <c r="BZ2085" i="2"/>
  <c r="BY2085" i="2"/>
  <c r="AJ2085" i="2"/>
  <c r="AI2085" i="2"/>
  <c r="AH2085" i="2"/>
  <c r="AG2085" i="2"/>
  <c r="AF2085" i="2"/>
  <c r="AE2085" i="2"/>
  <c r="AD2085" i="2"/>
  <c r="AC2085" i="2"/>
  <c r="AB2085" i="2"/>
  <c r="AA2085" i="2"/>
  <c r="Z2085" i="2"/>
  <c r="Y2085" i="2"/>
  <c r="X2085" i="2"/>
  <c r="W2085" i="2"/>
  <c r="V2085" i="2"/>
  <c r="U2085" i="2"/>
  <c r="S2085" i="2"/>
  <c r="R2085" i="2"/>
  <c r="Q2085" i="2"/>
  <c r="P2085" i="2"/>
  <c r="O2085" i="2"/>
  <c r="N2085" i="2"/>
  <c r="M2085" i="2"/>
  <c r="L2085" i="2"/>
  <c r="K2085" i="2"/>
  <c r="J2085" i="2"/>
  <c r="I2085" i="2"/>
  <c r="H2085" i="2"/>
  <c r="G2085" i="2"/>
  <c r="F2085" i="2"/>
  <c r="E2085" i="2"/>
  <c r="D2085" i="2"/>
  <c r="C2085" i="2"/>
  <c r="B2085" i="2"/>
  <c r="A2085" i="2"/>
  <c r="CD2084" i="2"/>
  <c r="CC2084" i="2"/>
  <c r="CB2084" i="2"/>
  <c r="CA2084" i="2"/>
  <c r="BZ2084" i="2"/>
  <c r="BY2084" i="2"/>
  <c r="AJ2084" i="2"/>
  <c r="AI2084" i="2"/>
  <c r="AH2084" i="2"/>
  <c r="AG2084" i="2"/>
  <c r="AF2084" i="2"/>
  <c r="AE2084" i="2"/>
  <c r="AD2084" i="2"/>
  <c r="AC2084" i="2"/>
  <c r="AB2084" i="2"/>
  <c r="AA2084" i="2"/>
  <c r="Z2084" i="2"/>
  <c r="Y2084" i="2"/>
  <c r="X2084" i="2"/>
  <c r="W2084" i="2"/>
  <c r="V2084" i="2"/>
  <c r="U2084" i="2"/>
  <c r="S2084" i="2"/>
  <c r="R2084" i="2"/>
  <c r="Q2084" i="2"/>
  <c r="P2084" i="2"/>
  <c r="O2084" i="2"/>
  <c r="N2084" i="2"/>
  <c r="M2084" i="2"/>
  <c r="L2084" i="2"/>
  <c r="K2084" i="2"/>
  <c r="J2084" i="2"/>
  <c r="I2084" i="2"/>
  <c r="H2084" i="2"/>
  <c r="G2084" i="2"/>
  <c r="F2084" i="2"/>
  <c r="E2084" i="2"/>
  <c r="D2084" i="2"/>
  <c r="C2084" i="2"/>
  <c r="B2084" i="2"/>
  <c r="A2084" i="2"/>
  <c r="CD2083" i="2"/>
  <c r="CC2083" i="2"/>
  <c r="CB2083" i="2"/>
  <c r="CA2083" i="2"/>
  <c r="BZ2083" i="2"/>
  <c r="BY2083" i="2"/>
  <c r="AJ2083" i="2"/>
  <c r="AI2083" i="2"/>
  <c r="AH2083" i="2"/>
  <c r="AG2083" i="2"/>
  <c r="AF2083" i="2"/>
  <c r="AE2083" i="2"/>
  <c r="AD2083" i="2"/>
  <c r="AC2083" i="2"/>
  <c r="AB2083" i="2"/>
  <c r="AA2083" i="2"/>
  <c r="Z2083" i="2"/>
  <c r="Y2083" i="2"/>
  <c r="X2083" i="2"/>
  <c r="W2083" i="2"/>
  <c r="V2083" i="2"/>
  <c r="U2083" i="2"/>
  <c r="S2083" i="2"/>
  <c r="R2083" i="2"/>
  <c r="Q2083" i="2"/>
  <c r="P2083" i="2"/>
  <c r="O2083" i="2"/>
  <c r="N2083" i="2"/>
  <c r="M2083" i="2"/>
  <c r="L2083" i="2"/>
  <c r="K2083" i="2"/>
  <c r="J2083" i="2"/>
  <c r="I2083" i="2"/>
  <c r="H2083" i="2"/>
  <c r="G2083" i="2"/>
  <c r="F2083" i="2"/>
  <c r="E2083" i="2"/>
  <c r="D2083" i="2"/>
  <c r="C2083" i="2"/>
  <c r="B2083" i="2"/>
  <c r="A2083" i="2"/>
  <c r="CD2082" i="2"/>
  <c r="CC2082" i="2"/>
  <c r="CB2082" i="2"/>
  <c r="CA2082" i="2"/>
  <c r="BZ2082" i="2"/>
  <c r="BY2082" i="2"/>
  <c r="AJ2082" i="2"/>
  <c r="AI2082" i="2"/>
  <c r="AH2082" i="2"/>
  <c r="AG2082" i="2"/>
  <c r="AF2082" i="2"/>
  <c r="AE2082" i="2"/>
  <c r="AD2082" i="2"/>
  <c r="AC2082" i="2"/>
  <c r="AB2082" i="2"/>
  <c r="AA2082" i="2"/>
  <c r="Z2082" i="2"/>
  <c r="Y2082" i="2"/>
  <c r="X2082" i="2"/>
  <c r="W2082" i="2"/>
  <c r="V2082" i="2"/>
  <c r="U2082" i="2"/>
  <c r="S2082" i="2"/>
  <c r="R2082" i="2"/>
  <c r="Q2082" i="2"/>
  <c r="P2082" i="2"/>
  <c r="O2082" i="2"/>
  <c r="N2082" i="2"/>
  <c r="M2082" i="2"/>
  <c r="L2082" i="2"/>
  <c r="K2082" i="2"/>
  <c r="J2082" i="2"/>
  <c r="I2082" i="2"/>
  <c r="H2082" i="2"/>
  <c r="G2082" i="2"/>
  <c r="F2082" i="2"/>
  <c r="E2082" i="2"/>
  <c r="D2082" i="2"/>
  <c r="C2082" i="2"/>
  <c r="B2082" i="2"/>
  <c r="A2082" i="2"/>
  <c r="CD2081" i="2"/>
  <c r="CC2081" i="2"/>
  <c r="CB2081" i="2"/>
  <c r="CA2081" i="2"/>
  <c r="BZ2081" i="2"/>
  <c r="BY2081" i="2"/>
  <c r="AJ2081" i="2"/>
  <c r="AI2081" i="2"/>
  <c r="AH2081" i="2"/>
  <c r="AG2081" i="2"/>
  <c r="AF2081" i="2"/>
  <c r="AE2081" i="2"/>
  <c r="AD2081" i="2"/>
  <c r="AC2081" i="2"/>
  <c r="AB2081" i="2"/>
  <c r="AA2081" i="2"/>
  <c r="Z2081" i="2"/>
  <c r="Y2081" i="2"/>
  <c r="X2081" i="2"/>
  <c r="W2081" i="2"/>
  <c r="V2081" i="2"/>
  <c r="U2081" i="2"/>
  <c r="S2081" i="2"/>
  <c r="R2081" i="2"/>
  <c r="Q2081" i="2"/>
  <c r="P2081" i="2"/>
  <c r="O2081" i="2"/>
  <c r="N2081" i="2"/>
  <c r="M2081" i="2"/>
  <c r="L2081" i="2"/>
  <c r="K2081" i="2"/>
  <c r="J2081" i="2"/>
  <c r="I2081" i="2"/>
  <c r="H2081" i="2"/>
  <c r="G2081" i="2"/>
  <c r="F2081" i="2"/>
  <c r="E2081" i="2"/>
  <c r="D2081" i="2"/>
  <c r="C2081" i="2"/>
  <c r="B2081" i="2"/>
  <c r="A2081" i="2"/>
  <c r="CD2080" i="2"/>
  <c r="CC2080" i="2"/>
  <c r="CB2080" i="2"/>
  <c r="CA2080" i="2"/>
  <c r="BZ2080" i="2"/>
  <c r="BY2080" i="2"/>
  <c r="AJ2080" i="2"/>
  <c r="AI2080" i="2"/>
  <c r="AH2080" i="2"/>
  <c r="AG2080" i="2"/>
  <c r="AF2080" i="2"/>
  <c r="AE2080" i="2"/>
  <c r="AD2080" i="2"/>
  <c r="AC2080" i="2"/>
  <c r="AB2080" i="2"/>
  <c r="AA2080" i="2"/>
  <c r="Z2080" i="2"/>
  <c r="Y2080" i="2"/>
  <c r="X2080" i="2"/>
  <c r="W2080" i="2"/>
  <c r="V2080" i="2"/>
  <c r="U2080" i="2"/>
  <c r="S2080" i="2"/>
  <c r="R2080" i="2"/>
  <c r="Q2080" i="2"/>
  <c r="P2080" i="2"/>
  <c r="O2080" i="2"/>
  <c r="N2080" i="2"/>
  <c r="M2080" i="2"/>
  <c r="L2080" i="2"/>
  <c r="K2080" i="2"/>
  <c r="J2080" i="2"/>
  <c r="I2080" i="2"/>
  <c r="H2080" i="2"/>
  <c r="G2080" i="2"/>
  <c r="F2080" i="2"/>
  <c r="E2080" i="2"/>
  <c r="D2080" i="2"/>
  <c r="C2080" i="2"/>
  <c r="B2080" i="2"/>
  <c r="A2080" i="2"/>
  <c r="CD2079" i="2"/>
  <c r="CC2079" i="2"/>
  <c r="CB2079" i="2"/>
  <c r="CA2079" i="2"/>
  <c r="BZ2079" i="2"/>
  <c r="BY2079" i="2"/>
  <c r="AJ2079" i="2"/>
  <c r="AI2079" i="2"/>
  <c r="AH2079" i="2"/>
  <c r="AG2079" i="2"/>
  <c r="AF2079" i="2"/>
  <c r="AE2079" i="2"/>
  <c r="AD2079" i="2"/>
  <c r="AC2079" i="2"/>
  <c r="AB2079" i="2"/>
  <c r="AA2079" i="2"/>
  <c r="Z2079" i="2"/>
  <c r="Y2079" i="2"/>
  <c r="X2079" i="2"/>
  <c r="W2079" i="2"/>
  <c r="V2079" i="2"/>
  <c r="U2079" i="2"/>
  <c r="S2079" i="2"/>
  <c r="R2079" i="2"/>
  <c r="Q2079" i="2"/>
  <c r="P2079" i="2"/>
  <c r="O2079" i="2"/>
  <c r="N2079" i="2"/>
  <c r="M2079" i="2"/>
  <c r="L2079" i="2"/>
  <c r="K2079" i="2"/>
  <c r="J2079" i="2"/>
  <c r="I2079" i="2"/>
  <c r="H2079" i="2"/>
  <c r="G2079" i="2"/>
  <c r="F2079" i="2"/>
  <c r="E2079" i="2"/>
  <c r="D2079" i="2"/>
  <c r="C2079" i="2"/>
  <c r="B2079" i="2"/>
  <c r="A2079" i="2"/>
  <c r="CD2078" i="2"/>
  <c r="CC2078" i="2"/>
  <c r="CB2078" i="2"/>
  <c r="CA2078" i="2"/>
  <c r="BZ2078" i="2"/>
  <c r="BY2078" i="2"/>
  <c r="AJ2078" i="2"/>
  <c r="AI2078" i="2"/>
  <c r="AH2078" i="2"/>
  <c r="AG2078" i="2"/>
  <c r="AF2078" i="2"/>
  <c r="AE2078" i="2"/>
  <c r="AD2078" i="2"/>
  <c r="AC2078" i="2"/>
  <c r="AB2078" i="2"/>
  <c r="AA2078" i="2"/>
  <c r="Z2078" i="2"/>
  <c r="Y2078" i="2"/>
  <c r="X2078" i="2"/>
  <c r="W2078" i="2"/>
  <c r="V2078" i="2"/>
  <c r="U2078" i="2"/>
  <c r="S2078" i="2"/>
  <c r="R2078" i="2"/>
  <c r="Q2078" i="2"/>
  <c r="P2078" i="2"/>
  <c r="O2078" i="2"/>
  <c r="N2078" i="2"/>
  <c r="M2078" i="2"/>
  <c r="L2078" i="2"/>
  <c r="K2078" i="2"/>
  <c r="J2078" i="2"/>
  <c r="I2078" i="2"/>
  <c r="H2078" i="2"/>
  <c r="G2078" i="2"/>
  <c r="F2078" i="2"/>
  <c r="E2078" i="2"/>
  <c r="D2078" i="2"/>
  <c r="C2078" i="2"/>
  <c r="B2078" i="2"/>
  <c r="A2078" i="2"/>
  <c r="CD2077" i="2"/>
  <c r="CC2077" i="2"/>
  <c r="CB2077" i="2"/>
  <c r="CA2077" i="2"/>
  <c r="BZ2077" i="2"/>
  <c r="BY2077" i="2"/>
  <c r="AJ2077" i="2"/>
  <c r="AI2077" i="2"/>
  <c r="AH2077" i="2"/>
  <c r="AG2077" i="2"/>
  <c r="AF2077" i="2"/>
  <c r="AE2077" i="2"/>
  <c r="AD2077" i="2"/>
  <c r="AC2077" i="2"/>
  <c r="AB2077" i="2"/>
  <c r="AA2077" i="2"/>
  <c r="Z2077" i="2"/>
  <c r="Y2077" i="2"/>
  <c r="X2077" i="2"/>
  <c r="W2077" i="2"/>
  <c r="V2077" i="2"/>
  <c r="U2077" i="2"/>
  <c r="S2077" i="2"/>
  <c r="R2077" i="2"/>
  <c r="Q2077" i="2"/>
  <c r="P2077" i="2"/>
  <c r="O2077" i="2"/>
  <c r="N2077" i="2"/>
  <c r="M2077" i="2"/>
  <c r="L2077" i="2"/>
  <c r="K2077" i="2"/>
  <c r="J2077" i="2"/>
  <c r="I2077" i="2"/>
  <c r="H2077" i="2"/>
  <c r="G2077" i="2"/>
  <c r="F2077" i="2"/>
  <c r="E2077" i="2"/>
  <c r="D2077" i="2"/>
  <c r="C2077" i="2"/>
  <c r="B2077" i="2"/>
  <c r="A2077" i="2"/>
  <c r="CD2076" i="2"/>
  <c r="CC2076" i="2"/>
  <c r="CB2076" i="2"/>
  <c r="CA2076" i="2"/>
  <c r="BZ2076" i="2"/>
  <c r="BY2076" i="2"/>
  <c r="AJ2076" i="2"/>
  <c r="AI2076" i="2"/>
  <c r="AH2076" i="2"/>
  <c r="AG2076" i="2"/>
  <c r="AF2076" i="2"/>
  <c r="AE2076" i="2"/>
  <c r="AD2076" i="2"/>
  <c r="AC2076" i="2"/>
  <c r="AB2076" i="2"/>
  <c r="AA2076" i="2"/>
  <c r="Z2076" i="2"/>
  <c r="Y2076" i="2"/>
  <c r="X2076" i="2"/>
  <c r="W2076" i="2"/>
  <c r="V2076" i="2"/>
  <c r="U2076" i="2"/>
  <c r="S2076" i="2"/>
  <c r="R2076" i="2"/>
  <c r="Q2076" i="2"/>
  <c r="P2076" i="2"/>
  <c r="O2076" i="2"/>
  <c r="N2076" i="2"/>
  <c r="M2076" i="2"/>
  <c r="L2076" i="2"/>
  <c r="K2076" i="2"/>
  <c r="J2076" i="2"/>
  <c r="I2076" i="2"/>
  <c r="H2076" i="2"/>
  <c r="G2076" i="2"/>
  <c r="F2076" i="2"/>
  <c r="E2076" i="2"/>
  <c r="D2076" i="2"/>
  <c r="C2076" i="2"/>
  <c r="B2076" i="2"/>
  <c r="A2076" i="2"/>
  <c r="CD2075" i="2"/>
  <c r="CC2075" i="2"/>
  <c r="CB2075" i="2"/>
  <c r="CA2075" i="2"/>
  <c r="BZ2075" i="2"/>
  <c r="BY2075" i="2"/>
  <c r="AJ2075" i="2"/>
  <c r="AI2075" i="2"/>
  <c r="AH2075" i="2"/>
  <c r="AG2075" i="2"/>
  <c r="AF2075" i="2"/>
  <c r="AE2075" i="2"/>
  <c r="AD2075" i="2"/>
  <c r="AC2075" i="2"/>
  <c r="AB2075" i="2"/>
  <c r="AA2075" i="2"/>
  <c r="Z2075" i="2"/>
  <c r="Y2075" i="2"/>
  <c r="X2075" i="2"/>
  <c r="W2075" i="2"/>
  <c r="V2075" i="2"/>
  <c r="U2075" i="2"/>
  <c r="S2075" i="2"/>
  <c r="R2075" i="2"/>
  <c r="Q2075" i="2"/>
  <c r="P2075" i="2"/>
  <c r="O2075" i="2"/>
  <c r="N2075" i="2"/>
  <c r="M2075" i="2"/>
  <c r="L2075" i="2"/>
  <c r="K2075" i="2"/>
  <c r="J2075" i="2"/>
  <c r="I2075" i="2"/>
  <c r="H2075" i="2"/>
  <c r="G2075" i="2"/>
  <c r="F2075" i="2"/>
  <c r="E2075" i="2"/>
  <c r="D2075" i="2"/>
  <c r="C2075" i="2"/>
  <c r="B2075" i="2"/>
  <c r="A2075" i="2"/>
  <c r="CD2074" i="2"/>
  <c r="CC2074" i="2"/>
  <c r="CB2074" i="2"/>
  <c r="CA2074" i="2"/>
  <c r="BZ2074" i="2"/>
  <c r="BY2074" i="2"/>
  <c r="AJ2074" i="2"/>
  <c r="AI2074" i="2"/>
  <c r="AH2074" i="2"/>
  <c r="AG2074" i="2"/>
  <c r="AF2074" i="2"/>
  <c r="AE2074" i="2"/>
  <c r="AD2074" i="2"/>
  <c r="AC2074" i="2"/>
  <c r="AB2074" i="2"/>
  <c r="AA2074" i="2"/>
  <c r="Z2074" i="2"/>
  <c r="Y2074" i="2"/>
  <c r="X2074" i="2"/>
  <c r="W2074" i="2"/>
  <c r="V2074" i="2"/>
  <c r="U2074" i="2"/>
  <c r="S2074" i="2"/>
  <c r="R2074" i="2"/>
  <c r="Q2074" i="2"/>
  <c r="P2074" i="2"/>
  <c r="O2074" i="2"/>
  <c r="N2074" i="2"/>
  <c r="M2074" i="2"/>
  <c r="L2074" i="2"/>
  <c r="K2074" i="2"/>
  <c r="J2074" i="2"/>
  <c r="I2074" i="2"/>
  <c r="H2074" i="2"/>
  <c r="G2074" i="2"/>
  <c r="F2074" i="2"/>
  <c r="E2074" i="2"/>
  <c r="D2074" i="2"/>
  <c r="C2074" i="2"/>
  <c r="B2074" i="2"/>
  <c r="A2074" i="2"/>
  <c r="CD2073" i="2"/>
  <c r="CC2073" i="2"/>
  <c r="CB2073" i="2"/>
  <c r="CA2073" i="2"/>
  <c r="BZ2073" i="2"/>
  <c r="BY2073" i="2"/>
  <c r="AJ2073" i="2"/>
  <c r="AI2073" i="2"/>
  <c r="AH2073" i="2"/>
  <c r="AG2073" i="2"/>
  <c r="AF2073" i="2"/>
  <c r="AE2073" i="2"/>
  <c r="AD2073" i="2"/>
  <c r="AC2073" i="2"/>
  <c r="AB2073" i="2"/>
  <c r="AA2073" i="2"/>
  <c r="Z2073" i="2"/>
  <c r="Y2073" i="2"/>
  <c r="X2073" i="2"/>
  <c r="W2073" i="2"/>
  <c r="V2073" i="2"/>
  <c r="U2073" i="2"/>
  <c r="S2073" i="2"/>
  <c r="R2073" i="2"/>
  <c r="Q2073" i="2"/>
  <c r="P2073" i="2"/>
  <c r="O2073" i="2"/>
  <c r="N2073" i="2"/>
  <c r="M2073" i="2"/>
  <c r="L2073" i="2"/>
  <c r="K2073" i="2"/>
  <c r="J2073" i="2"/>
  <c r="I2073" i="2"/>
  <c r="H2073" i="2"/>
  <c r="G2073" i="2"/>
  <c r="F2073" i="2"/>
  <c r="E2073" i="2"/>
  <c r="D2073" i="2"/>
  <c r="C2073" i="2"/>
  <c r="B2073" i="2"/>
  <c r="A2073" i="2"/>
  <c r="CD2072" i="2"/>
  <c r="CC2072" i="2"/>
  <c r="CB2072" i="2"/>
  <c r="CA2072" i="2"/>
  <c r="BZ2072" i="2"/>
  <c r="BY2072" i="2"/>
  <c r="AJ2072" i="2"/>
  <c r="AI2072" i="2"/>
  <c r="AH2072" i="2"/>
  <c r="AG2072" i="2"/>
  <c r="AF2072" i="2"/>
  <c r="AE2072" i="2"/>
  <c r="AD2072" i="2"/>
  <c r="AC2072" i="2"/>
  <c r="AB2072" i="2"/>
  <c r="AA2072" i="2"/>
  <c r="Z2072" i="2"/>
  <c r="Y2072" i="2"/>
  <c r="X2072" i="2"/>
  <c r="W2072" i="2"/>
  <c r="V2072" i="2"/>
  <c r="U2072" i="2"/>
  <c r="S2072" i="2"/>
  <c r="R2072" i="2"/>
  <c r="Q2072" i="2"/>
  <c r="P2072" i="2"/>
  <c r="O2072" i="2"/>
  <c r="N2072" i="2"/>
  <c r="M2072" i="2"/>
  <c r="L2072" i="2"/>
  <c r="K2072" i="2"/>
  <c r="J2072" i="2"/>
  <c r="I2072" i="2"/>
  <c r="H2072" i="2"/>
  <c r="G2072" i="2"/>
  <c r="F2072" i="2"/>
  <c r="E2072" i="2"/>
  <c r="D2072" i="2"/>
  <c r="C2072" i="2"/>
  <c r="B2072" i="2"/>
  <c r="A2072" i="2"/>
  <c r="CD2071" i="2"/>
  <c r="CC2071" i="2"/>
  <c r="CB2071" i="2"/>
  <c r="CA2071" i="2"/>
  <c r="BZ2071" i="2"/>
  <c r="BY2071" i="2"/>
  <c r="AJ2071" i="2"/>
  <c r="AI2071" i="2"/>
  <c r="AH2071" i="2"/>
  <c r="AG2071" i="2"/>
  <c r="AF2071" i="2"/>
  <c r="AE2071" i="2"/>
  <c r="AD2071" i="2"/>
  <c r="AC2071" i="2"/>
  <c r="AB2071" i="2"/>
  <c r="AA2071" i="2"/>
  <c r="Z2071" i="2"/>
  <c r="Y2071" i="2"/>
  <c r="X2071" i="2"/>
  <c r="W2071" i="2"/>
  <c r="V2071" i="2"/>
  <c r="U2071" i="2"/>
  <c r="S2071" i="2"/>
  <c r="R2071" i="2"/>
  <c r="Q2071" i="2"/>
  <c r="P2071" i="2"/>
  <c r="O2071" i="2"/>
  <c r="N2071" i="2"/>
  <c r="M2071" i="2"/>
  <c r="L2071" i="2"/>
  <c r="K2071" i="2"/>
  <c r="J2071" i="2"/>
  <c r="I2071" i="2"/>
  <c r="H2071" i="2"/>
  <c r="G2071" i="2"/>
  <c r="F2071" i="2"/>
  <c r="E2071" i="2"/>
  <c r="D2071" i="2"/>
  <c r="C2071" i="2"/>
  <c r="B2071" i="2"/>
  <c r="A2071" i="2"/>
  <c r="CD2070" i="2"/>
  <c r="CC2070" i="2"/>
  <c r="CB2070" i="2"/>
  <c r="CA2070" i="2"/>
  <c r="BZ2070" i="2"/>
  <c r="BY2070" i="2"/>
  <c r="AJ2070" i="2"/>
  <c r="AI2070" i="2"/>
  <c r="AH2070" i="2"/>
  <c r="AG2070" i="2"/>
  <c r="AF2070" i="2"/>
  <c r="AE2070" i="2"/>
  <c r="AD2070" i="2"/>
  <c r="AC2070" i="2"/>
  <c r="AB2070" i="2"/>
  <c r="AA2070" i="2"/>
  <c r="Z2070" i="2"/>
  <c r="Y2070" i="2"/>
  <c r="X2070" i="2"/>
  <c r="W2070" i="2"/>
  <c r="V2070" i="2"/>
  <c r="U2070" i="2"/>
  <c r="S2070" i="2"/>
  <c r="R2070" i="2"/>
  <c r="Q2070" i="2"/>
  <c r="P2070" i="2"/>
  <c r="O2070" i="2"/>
  <c r="N2070" i="2"/>
  <c r="M2070" i="2"/>
  <c r="L2070" i="2"/>
  <c r="K2070" i="2"/>
  <c r="J2070" i="2"/>
  <c r="I2070" i="2"/>
  <c r="H2070" i="2"/>
  <c r="G2070" i="2"/>
  <c r="F2070" i="2"/>
  <c r="E2070" i="2"/>
  <c r="D2070" i="2"/>
  <c r="C2070" i="2"/>
  <c r="B2070" i="2"/>
  <c r="A2070" i="2"/>
  <c r="CD2069" i="2"/>
  <c r="CC2069" i="2"/>
  <c r="CB2069" i="2"/>
  <c r="CA2069" i="2"/>
  <c r="BZ2069" i="2"/>
  <c r="BY2069" i="2"/>
  <c r="AJ2069" i="2"/>
  <c r="AI2069" i="2"/>
  <c r="AH2069" i="2"/>
  <c r="AG2069" i="2"/>
  <c r="AF2069" i="2"/>
  <c r="AE2069" i="2"/>
  <c r="AD2069" i="2"/>
  <c r="AC2069" i="2"/>
  <c r="AB2069" i="2"/>
  <c r="AA2069" i="2"/>
  <c r="Z2069" i="2"/>
  <c r="Y2069" i="2"/>
  <c r="X2069" i="2"/>
  <c r="W2069" i="2"/>
  <c r="V2069" i="2"/>
  <c r="U2069" i="2"/>
  <c r="S2069" i="2"/>
  <c r="R2069" i="2"/>
  <c r="Q2069" i="2"/>
  <c r="P2069" i="2"/>
  <c r="O2069" i="2"/>
  <c r="N2069" i="2"/>
  <c r="M2069" i="2"/>
  <c r="L2069" i="2"/>
  <c r="K2069" i="2"/>
  <c r="J2069" i="2"/>
  <c r="I2069" i="2"/>
  <c r="H2069" i="2"/>
  <c r="G2069" i="2"/>
  <c r="F2069" i="2"/>
  <c r="E2069" i="2"/>
  <c r="D2069" i="2"/>
  <c r="C2069" i="2"/>
  <c r="B2069" i="2"/>
  <c r="A2069" i="2"/>
  <c r="CD2068" i="2"/>
  <c r="CC2068" i="2"/>
  <c r="CB2068" i="2"/>
  <c r="CA2068" i="2"/>
  <c r="BZ2068" i="2"/>
  <c r="BY2068" i="2"/>
  <c r="AJ2068" i="2"/>
  <c r="AI2068" i="2"/>
  <c r="AH2068" i="2"/>
  <c r="AG2068" i="2"/>
  <c r="AF2068" i="2"/>
  <c r="AE2068" i="2"/>
  <c r="AD2068" i="2"/>
  <c r="AC2068" i="2"/>
  <c r="AB2068" i="2"/>
  <c r="AA2068" i="2"/>
  <c r="Z2068" i="2"/>
  <c r="Y2068" i="2"/>
  <c r="X2068" i="2"/>
  <c r="W2068" i="2"/>
  <c r="V2068" i="2"/>
  <c r="U2068" i="2"/>
  <c r="S2068" i="2"/>
  <c r="R2068" i="2"/>
  <c r="Q2068" i="2"/>
  <c r="P2068" i="2"/>
  <c r="O2068" i="2"/>
  <c r="N2068" i="2"/>
  <c r="M2068" i="2"/>
  <c r="L2068" i="2"/>
  <c r="K2068" i="2"/>
  <c r="J2068" i="2"/>
  <c r="I2068" i="2"/>
  <c r="H2068" i="2"/>
  <c r="G2068" i="2"/>
  <c r="F2068" i="2"/>
  <c r="E2068" i="2"/>
  <c r="D2068" i="2"/>
  <c r="C2068" i="2"/>
  <c r="B2068" i="2"/>
  <c r="A2068" i="2"/>
  <c r="CD2067" i="2"/>
  <c r="CC2067" i="2"/>
  <c r="CB2067" i="2"/>
  <c r="CA2067" i="2"/>
  <c r="BZ2067" i="2"/>
  <c r="BY2067" i="2"/>
  <c r="AJ2067" i="2"/>
  <c r="AI2067" i="2"/>
  <c r="AH2067" i="2"/>
  <c r="AG2067" i="2"/>
  <c r="AF2067" i="2"/>
  <c r="AE2067" i="2"/>
  <c r="AD2067" i="2"/>
  <c r="AC2067" i="2"/>
  <c r="AB2067" i="2"/>
  <c r="AA2067" i="2"/>
  <c r="Z2067" i="2"/>
  <c r="Y2067" i="2"/>
  <c r="X2067" i="2"/>
  <c r="W2067" i="2"/>
  <c r="V2067" i="2"/>
  <c r="U2067" i="2"/>
  <c r="S2067" i="2"/>
  <c r="R2067" i="2"/>
  <c r="Q2067" i="2"/>
  <c r="P2067" i="2"/>
  <c r="O2067" i="2"/>
  <c r="N2067" i="2"/>
  <c r="M2067" i="2"/>
  <c r="L2067" i="2"/>
  <c r="K2067" i="2"/>
  <c r="J2067" i="2"/>
  <c r="I2067" i="2"/>
  <c r="H2067" i="2"/>
  <c r="G2067" i="2"/>
  <c r="F2067" i="2"/>
  <c r="E2067" i="2"/>
  <c r="D2067" i="2"/>
  <c r="C2067" i="2"/>
  <c r="B2067" i="2"/>
  <c r="A2067" i="2"/>
  <c r="CD2066" i="2"/>
  <c r="CC2066" i="2"/>
  <c r="CB2066" i="2"/>
  <c r="CA2066" i="2"/>
  <c r="BZ2066" i="2"/>
  <c r="BY2066" i="2"/>
  <c r="AJ2066" i="2"/>
  <c r="AI2066" i="2"/>
  <c r="AH2066" i="2"/>
  <c r="AG2066" i="2"/>
  <c r="AF2066" i="2"/>
  <c r="AE2066" i="2"/>
  <c r="AD2066" i="2"/>
  <c r="AC2066" i="2"/>
  <c r="AB2066" i="2"/>
  <c r="AA2066" i="2"/>
  <c r="Z2066" i="2"/>
  <c r="Y2066" i="2"/>
  <c r="X2066" i="2"/>
  <c r="W2066" i="2"/>
  <c r="V2066" i="2"/>
  <c r="U2066" i="2"/>
  <c r="S2066" i="2"/>
  <c r="R2066" i="2"/>
  <c r="Q2066" i="2"/>
  <c r="P2066" i="2"/>
  <c r="O2066" i="2"/>
  <c r="N2066" i="2"/>
  <c r="M2066" i="2"/>
  <c r="L2066" i="2"/>
  <c r="K2066" i="2"/>
  <c r="J2066" i="2"/>
  <c r="I2066" i="2"/>
  <c r="H2066" i="2"/>
  <c r="G2066" i="2"/>
  <c r="F2066" i="2"/>
  <c r="E2066" i="2"/>
  <c r="D2066" i="2"/>
  <c r="C2066" i="2"/>
  <c r="B2066" i="2"/>
  <c r="A2066" i="2"/>
  <c r="CD2065" i="2"/>
  <c r="CC2065" i="2"/>
  <c r="CB2065" i="2"/>
  <c r="CA2065" i="2"/>
  <c r="BZ2065" i="2"/>
  <c r="BY2065" i="2"/>
  <c r="AJ2065" i="2"/>
  <c r="AI2065" i="2"/>
  <c r="AH2065" i="2"/>
  <c r="AG2065" i="2"/>
  <c r="AF2065" i="2"/>
  <c r="AE2065" i="2"/>
  <c r="AD2065" i="2"/>
  <c r="AC2065" i="2"/>
  <c r="AB2065" i="2"/>
  <c r="AA2065" i="2"/>
  <c r="Z2065" i="2"/>
  <c r="Y2065" i="2"/>
  <c r="X2065" i="2"/>
  <c r="W2065" i="2"/>
  <c r="V2065" i="2"/>
  <c r="U2065" i="2"/>
  <c r="S2065" i="2"/>
  <c r="R2065" i="2"/>
  <c r="Q2065" i="2"/>
  <c r="P2065" i="2"/>
  <c r="O2065" i="2"/>
  <c r="N2065" i="2"/>
  <c r="M2065" i="2"/>
  <c r="L2065" i="2"/>
  <c r="K2065" i="2"/>
  <c r="J2065" i="2"/>
  <c r="I2065" i="2"/>
  <c r="H2065" i="2"/>
  <c r="G2065" i="2"/>
  <c r="F2065" i="2"/>
  <c r="E2065" i="2"/>
  <c r="D2065" i="2"/>
  <c r="C2065" i="2"/>
  <c r="B2065" i="2"/>
  <c r="A2065" i="2"/>
  <c r="CD2064" i="2"/>
  <c r="CC2064" i="2"/>
  <c r="CB2064" i="2"/>
  <c r="CA2064" i="2"/>
  <c r="BZ2064" i="2"/>
  <c r="BY2064" i="2"/>
  <c r="AJ2064" i="2"/>
  <c r="AI2064" i="2"/>
  <c r="AH2064" i="2"/>
  <c r="AG2064" i="2"/>
  <c r="AF2064" i="2"/>
  <c r="AE2064" i="2"/>
  <c r="AD2064" i="2"/>
  <c r="AC2064" i="2"/>
  <c r="AB2064" i="2"/>
  <c r="AA2064" i="2"/>
  <c r="Z2064" i="2"/>
  <c r="Y2064" i="2"/>
  <c r="X2064" i="2"/>
  <c r="W2064" i="2"/>
  <c r="V2064" i="2"/>
  <c r="U2064" i="2"/>
  <c r="S2064" i="2"/>
  <c r="R2064" i="2"/>
  <c r="Q2064" i="2"/>
  <c r="P2064" i="2"/>
  <c r="O2064" i="2"/>
  <c r="N2064" i="2"/>
  <c r="M2064" i="2"/>
  <c r="L2064" i="2"/>
  <c r="K2064" i="2"/>
  <c r="J2064" i="2"/>
  <c r="I2064" i="2"/>
  <c r="H2064" i="2"/>
  <c r="G2064" i="2"/>
  <c r="F2064" i="2"/>
  <c r="E2064" i="2"/>
  <c r="D2064" i="2"/>
  <c r="C2064" i="2"/>
  <c r="B2064" i="2"/>
  <c r="A2064" i="2"/>
  <c r="CD2063" i="2"/>
  <c r="CC2063" i="2"/>
  <c r="CB2063" i="2"/>
  <c r="CA2063" i="2"/>
  <c r="BZ2063" i="2"/>
  <c r="BY2063" i="2"/>
  <c r="AJ2063" i="2"/>
  <c r="AI2063" i="2"/>
  <c r="AH2063" i="2"/>
  <c r="AG2063" i="2"/>
  <c r="AF2063" i="2"/>
  <c r="AE2063" i="2"/>
  <c r="AD2063" i="2"/>
  <c r="AC2063" i="2"/>
  <c r="AB2063" i="2"/>
  <c r="AA2063" i="2"/>
  <c r="Z2063" i="2"/>
  <c r="Y2063" i="2"/>
  <c r="X2063" i="2"/>
  <c r="W2063" i="2"/>
  <c r="V2063" i="2"/>
  <c r="U2063" i="2"/>
  <c r="S2063" i="2"/>
  <c r="R2063" i="2"/>
  <c r="Q2063" i="2"/>
  <c r="P2063" i="2"/>
  <c r="O2063" i="2"/>
  <c r="N2063" i="2"/>
  <c r="M2063" i="2"/>
  <c r="L2063" i="2"/>
  <c r="K2063" i="2"/>
  <c r="J2063" i="2"/>
  <c r="I2063" i="2"/>
  <c r="H2063" i="2"/>
  <c r="G2063" i="2"/>
  <c r="F2063" i="2"/>
  <c r="E2063" i="2"/>
  <c r="D2063" i="2"/>
  <c r="C2063" i="2"/>
  <c r="B2063" i="2"/>
  <c r="A2063" i="2"/>
  <c r="CD2062" i="2"/>
  <c r="CC2062" i="2"/>
  <c r="CB2062" i="2"/>
  <c r="CA2062" i="2"/>
  <c r="BZ2062" i="2"/>
  <c r="BY2062" i="2"/>
  <c r="AJ2062" i="2"/>
  <c r="AI2062" i="2"/>
  <c r="AH2062" i="2"/>
  <c r="AG2062" i="2"/>
  <c r="AF2062" i="2"/>
  <c r="AE2062" i="2"/>
  <c r="AD2062" i="2"/>
  <c r="AC2062" i="2"/>
  <c r="AB2062" i="2"/>
  <c r="AA2062" i="2"/>
  <c r="Z2062" i="2"/>
  <c r="Y2062" i="2"/>
  <c r="X2062" i="2"/>
  <c r="W2062" i="2"/>
  <c r="V2062" i="2"/>
  <c r="U2062" i="2"/>
  <c r="S2062" i="2"/>
  <c r="R2062" i="2"/>
  <c r="Q2062" i="2"/>
  <c r="P2062" i="2"/>
  <c r="O2062" i="2"/>
  <c r="N2062" i="2"/>
  <c r="M2062" i="2"/>
  <c r="L2062" i="2"/>
  <c r="K2062" i="2"/>
  <c r="J2062" i="2"/>
  <c r="I2062" i="2"/>
  <c r="H2062" i="2"/>
  <c r="G2062" i="2"/>
  <c r="F2062" i="2"/>
  <c r="E2062" i="2"/>
  <c r="D2062" i="2"/>
  <c r="C2062" i="2"/>
  <c r="B2062" i="2"/>
  <c r="A2062" i="2"/>
  <c r="CD2061" i="2"/>
  <c r="CC2061" i="2"/>
  <c r="CB2061" i="2"/>
  <c r="CA2061" i="2"/>
  <c r="BZ2061" i="2"/>
  <c r="BY2061" i="2"/>
  <c r="AJ2061" i="2"/>
  <c r="AI2061" i="2"/>
  <c r="AH2061" i="2"/>
  <c r="AG2061" i="2"/>
  <c r="AF2061" i="2"/>
  <c r="AE2061" i="2"/>
  <c r="AD2061" i="2"/>
  <c r="AC2061" i="2"/>
  <c r="AB2061" i="2"/>
  <c r="AA2061" i="2"/>
  <c r="Z2061" i="2"/>
  <c r="Y2061" i="2"/>
  <c r="X2061" i="2"/>
  <c r="W2061" i="2"/>
  <c r="V2061" i="2"/>
  <c r="U2061" i="2"/>
  <c r="S2061" i="2"/>
  <c r="R2061" i="2"/>
  <c r="Q2061" i="2"/>
  <c r="P2061" i="2"/>
  <c r="O2061" i="2"/>
  <c r="N2061" i="2"/>
  <c r="M2061" i="2"/>
  <c r="L2061" i="2"/>
  <c r="K2061" i="2"/>
  <c r="J2061" i="2"/>
  <c r="I2061" i="2"/>
  <c r="H2061" i="2"/>
  <c r="G2061" i="2"/>
  <c r="F2061" i="2"/>
  <c r="E2061" i="2"/>
  <c r="D2061" i="2"/>
  <c r="C2061" i="2"/>
  <c r="B2061" i="2"/>
  <c r="A2061" i="2"/>
  <c r="CD2060" i="2"/>
  <c r="CC2060" i="2"/>
  <c r="CB2060" i="2"/>
  <c r="CA2060" i="2"/>
  <c r="BZ2060" i="2"/>
  <c r="BY2060" i="2"/>
  <c r="AJ2060" i="2"/>
  <c r="AI2060" i="2"/>
  <c r="AH2060" i="2"/>
  <c r="AG2060" i="2"/>
  <c r="AF2060" i="2"/>
  <c r="AE2060" i="2"/>
  <c r="AD2060" i="2"/>
  <c r="AC2060" i="2"/>
  <c r="AB2060" i="2"/>
  <c r="AA2060" i="2"/>
  <c r="Z2060" i="2"/>
  <c r="Y2060" i="2"/>
  <c r="X2060" i="2"/>
  <c r="W2060" i="2"/>
  <c r="V2060" i="2"/>
  <c r="U2060" i="2"/>
  <c r="S2060" i="2"/>
  <c r="R2060" i="2"/>
  <c r="Q2060" i="2"/>
  <c r="P2060" i="2"/>
  <c r="O2060" i="2"/>
  <c r="N2060" i="2"/>
  <c r="M2060" i="2"/>
  <c r="L2060" i="2"/>
  <c r="K2060" i="2"/>
  <c r="J2060" i="2"/>
  <c r="I2060" i="2"/>
  <c r="H2060" i="2"/>
  <c r="G2060" i="2"/>
  <c r="F2060" i="2"/>
  <c r="E2060" i="2"/>
  <c r="D2060" i="2"/>
  <c r="C2060" i="2"/>
  <c r="B2060" i="2"/>
  <c r="A2060" i="2"/>
  <c r="CD2059" i="2"/>
  <c r="CC2059" i="2"/>
  <c r="CB2059" i="2"/>
  <c r="CA2059" i="2"/>
  <c r="BZ2059" i="2"/>
  <c r="BY2059" i="2"/>
  <c r="AJ2059" i="2"/>
  <c r="AI2059" i="2"/>
  <c r="AH2059" i="2"/>
  <c r="AG2059" i="2"/>
  <c r="AF2059" i="2"/>
  <c r="AE2059" i="2"/>
  <c r="AD2059" i="2"/>
  <c r="AC2059" i="2"/>
  <c r="AB2059" i="2"/>
  <c r="AA2059" i="2"/>
  <c r="Z2059" i="2"/>
  <c r="Y2059" i="2"/>
  <c r="X2059" i="2"/>
  <c r="W2059" i="2"/>
  <c r="V2059" i="2"/>
  <c r="U2059" i="2"/>
  <c r="S2059" i="2"/>
  <c r="R2059" i="2"/>
  <c r="Q2059" i="2"/>
  <c r="P2059" i="2"/>
  <c r="O2059" i="2"/>
  <c r="N2059" i="2"/>
  <c r="M2059" i="2"/>
  <c r="L2059" i="2"/>
  <c r="K2059" i="2"/>
  <c r="J2059" i="2"/>
  <c r="I2059" i="2"/>
  <c r="H2059" i="2"/>
  <c r="G2059" i="2"/>
  <c r="F2059" i="2"/>
  <c r="E2059" i="2"/>
  <c r="D2059" i="2"/>
  <c r="C2059" i="2"/>
  <c r="B2059" i="2"/>
  <c r="A2059" i="2"/>
  <c r="CD2058" i="2"/>
  <c r="CC2058" i="2"/>
  <c r="CB2058" i="2"/>
  <c r="CA2058" i="2"/>
  <c r="BZ2058" i="2"/>
  <c r="BY2058" i="2"/>
  <c r="AJ2058" i="2"/>
  <c r="AI2058" i="2"/>
  <c r="AH2058" i="2"/>
  <c r="AG2058" i="2"/>
  <c r="AF2058" i="2"/>
  <c r="AE2058" i="2"/>
  <c r="AD2058" i="2"/>
  <c r="AC2058" i="2"/>
  <c r="AB2058" i="2"/>
  <c r="AA2058" i="2"/>
  <c r="Z2058" i="2"/>
  <c r="Y2058" i="2"/>
  <c r="X2058" i="2"/>
  <c r="W2058" i="2"/>
  <c r="V2058" i="2"/>
  <c r="U2058" i="2"/>
  <c r="S2058" i="2"/>
  <c r="R2058" i="2"/>
  <c r="Q2058" i="2"/>
  <c r="P2058" i="2"/>
  <c r="O2058" i="2"/>
  <c r="N2058" i="2"/>
  <c r="M2058" i="2"/>
  <c r="L2058" i="2"/>
  <c r="K2058" i="2"/>
  <c r="J2058" i="2"/>
  <c r="I2058" i="2"/>
  <c r="H2058" i="2"/>
  <c r="G2058" i="2"/>
  <c r="F2058" i="2"/>
  <c r="E2058" i="2"/>
  <c r="D2058" i="2"/>
  <c r="C2058" i="2"/>
  <c r="B2058" i="2"/>
  <c r="A2058" i="2"/>
  <c r="CD2057" i="2"/>
  <c r="CC2057" i="2"/>
  <c r="CB2057" i="2"/>
  <c r="CA2057" i="2"/>
  <c r="BZ2057" i="2"/>
  <c r="BY2057" i="2"/>
  <c r="AJ2057" i="2"/>
  <c r="AI2057" i="2"/>
  <c r="AH2057" i="2"/>
  <c r="AG2057" i="2"/>
  <c r="AF2057" i="2"/>
  <c r="AE2057" i="2"/>
  <c r="AD2057" i="2"/>
  <c r="AC2057" i="2"/>
  <c r="AB2057" i="2"/>
  <c r="AA2057" i="2"/>
  <c r="Z2057" i="2"/>
  <c r="Y2057" i="2"/>
  <c r="X2057" i="2"/>
  <c r="W2057" i="2"/>
  <c r="V2057" i="2"/>
  <c r="U2057" i="2"/>
  <c r="S2057" i="2"/>
  <c r="R2057" i="2"/>
  <c r="Q2057" i="2"/>
  <c r="P2057" i="2"/>
  <c r="O2057" i="2"/>
  <c r="N2057" i="2"/>
  <c r="M2057" i="2"/>
  <c r="L2057" i="2"/>
  <c r="K2057" i="2"/>
  <c r="J2057" i="2"/>
  <c r="I2057" i="2"/>
  <c r="H2057" i="2"/>
  <c r="G2057" i="2"/>
  <c r="F2057" i="2"/>
  <c r="E2057" i="2"/>
  <c r="D2057" i="2"/>
  <c r="C2057" i="2"/>
  <c r="B2057" i="2"/>
  <c r="A2057" i="2"/>
  <c r="CD2056" i="2"/>
  <c r="CC2056" i="2"/>
  <c r="CB2056" i="2"/>
  <c r="CA2056" i="2"/>
  <c r="BZ2056" i="2"/>
  <c r="BY2056" i="2"/>
  <c r="AJ2056" i="2"/>
  <c r="AI2056" i="2"/>
  <c r="AH2056" i="2"/>
  <c r="AG2056" i="2"/>
  <c r="AF2056" i="2"/>
  <c r="AE2056" i="2"/>
  <c r="AD2056" i="2"/>
  <c r="AC2056" i="2"/>
  <c r="AB2056" i="2"/>
  <c r="AA2056" i="2"/>
  <c r="Z2056" i="2"/>
  <c r="Y2056" i="2"/>
  <c r="X2056" i="2"/>
  <c r="W2056" i="2"/>
  <c r="V2056" i="2"/>
  <c r="U2056" i="2"/>
  <c r="S2056" i="2"/>
  <c r="R2056" i="2"/>
  <c r="Q2056" i="2"/>
  <c r="P2056" i="2"/>
  <c r="O2056" i="2"/>
  <c r="N2056" i="2"/>
  <c r="M2056" i="2"/>
  <c r="L2056" i="2"/>
  <c r="K2056" i="2"/>
  <c r="J2056" i="2"/>
  <c r="I2056" i="2"/>
  <c r="H2056" i="2"/>
  <c r="G2056" i="2"/>
  <c r="F2056" i="2"/>
  <c r="E2056" i="2"/>
  <c r="D2056" i="2"/>
  <c r="C2056" i="2"/>
  <c r="B2056" i="2"/>
  <c r="A2056" i="2"/>
  <c r="CD2055" i="2"/>
  <c r="CC2055" i="2"/>
  <c r="CB2055" i="2"/>
  <c r="CA2055" i="2"/>
  <c r="BZ2055" i="2"/>
  <c r="BY2055" i="2"/>
  <c r="AJ2055" i="2"/>
  <c r="AI2055" i="2"/>
  <c r="AH2055" i="2"/>
  <c r="AG2055" i="2"/>
  <c r="AF2055" i="2"/>
  <c r="AE2055" i="2"/>
  <c r="AD2055" i="2"/>
  <c r="AC2055" i="2"/>
  <c r="AB2055" i="2"/>
  <c r="AA2055" i="2"/>
  <c r="Z2055" i="2"/>
  <c r="Y2055" i="2"/>
  <c r="X2055" i="2"/>
  <c r="W2055" i="2"/>
  <c r="V2055" i="2"/>
  <c r="U2055" i="2"/>
  <c r="S2055" i="2"/>
  <c r="R2055" i="2"/>
  <c r="Q2055" i="2"/>
  <c r="P2055" i="2"/>
  <c r="O2055" i="2"/>
  <c r="N2055" i="2"/>
  <c r="M2055" i="2"/>
  <c r="L2055" i="2"/>
  <c r="K2055" i="2"/>
  <c r="J2055" i="2"/>
  <c r="I2055" i="2"/>
  <c r="H2055" i="2"/>
  <c r="G2055" i="2"/>
  <c r="F2055" i="2"/>
  <c r="E2055" i="2"/>
  <c r="D2055" i="2"/>
  <c r="C2055" i="2"/>
  <c r="B2055" i="2"/>
  <c r="A2055" i="2"/>
  <c r="CD2054" i="2"/>
  <c r="CC2054" i="2"/>
  <c r="CB2054" i="2"/>
  <c r="CA2054" i="2"/>
  <c r="BZ2054" i="2"/>
  <c r="BY2054" i="2"/>
  <c r="AJ2054" i="2"/>
  <c r="AI2054" i="2"/>
  <c r="AH2054" i="2"/>
  <c r="AG2054" i="2"/>
  <c r="AF2054" i="2"/>
  <c r="AE2054" i="2"/>
  <c r="AD2054" i="2"/>
  <c r="AC2054" i="2"/>
  <c r="AB2054" i="2"/>
  <c r="AA2054" i="2"/>
  <c r="Z2054" i="2"/>
  <c r="Y2054" i="2"/>
  <c r="X2054" i="2"/>
  <c r="W2054" i="2"/>
  <c r="V2054" i="2"/>
  <c r="U2054" i="2"/>
  <c r="S2054" i="2"/>
  <c r="R2054" i="2"/>
  <c r="Q2054" i="2"/>
  <c r="P2054" i="2"/>
  <c r="O2054" i="2"/>
  <c r="N2054" i="2"/>
  <c r="M2054" i="2"/>
  <c r="L2054" i="2"/>
  <c r="K2054" i="2"/>
  <c r="J2054" i="2"/>
  <c r="I2054" i="2"/>
  <c r="H2054" i="2"/>
  <c r="G2054" i="2"/>
  <c r="F2054" i="2"/>
  <c r="E2054" i="2"/>
  <c r="D2054" i="2"/>
  <c r="C2054" i="2"/>
  <c r="B2054" i="2"/>
  <c r="A2054" i="2"/>
  <c r="CD2053" i="2"/>
  <c r="CC2053" i="2"/>
  <c r="CB2053" i="2"/>
  <c r="CA2053" i="2"/>
  <c r="BZ2053" i="2"/>
  <c r="BY2053" i="2"/>
  <c r="AJ2053" i="2"/>
  <c r="AI2053" i="2"/>
  <c r="AH2053" i="2"/>
  <c r="AG2053" i="2"/>
  <c r="AF2053" i="2"/>
  <c r="AE2053" i="2"/>
  <c r="AD2053" i="2"/>
  <c r="AC2053" i="2"/>
  <c r="AB2053" i="2"/>
  <c r="AA2053" i="2"/>
  <c r="Z2053" i="2"/>
  <c r="Y2053" i="2"/>
  <c r="X2053" i="2"/>
  <c r="W2053" i="2"/>
  <c r="V2053" i="2"/>
  <c r="U2053" i="2"/>
  <c r="S2053" i="2"/>
  <c r="R2053" i="2"/>
  <c r="Q2053" i="2"/>
  <c r="P2053" i="2"/>
  <c r="O2053" i="2"/>
  <c r="N2053" i="2"/>
  <c r="M2053" i="2"/>
  <c r="L2053" i="2"/>
  <c r="K2053" i="2"/>
  <c r="J2053" i="2"/>
  <c r="I2053" i="2"/>
  <c r="H2053" i="2"/>
  <c r="G2053" i="2"/>
  <c r="F2053" i="2"/>
  <c r="E2053" i="2"/>
  <c r="D2053" i="2"/>
  <c r="C2053" i="2"/>
  <c r="B2053" i="2"/>
  <c r="A2053" i="2"/>
  <c r="CD2052" i="2"/>
  <c r="CC2052" i="2"/>
  <c r="CB2052" i="2"/>
  <c r="CA2052" i="2"/>
  <c r="BZ2052" i="2"/>
  <c r="BY2052" i="2"/>
  <c r="AJ2052" i="2"/>
  <c r="AI2052" i="2"/>
  <c r="AH2052" i="2"/>
  <c r="AG2052" i="2"/>
  <c r="AF2052" i="2"/>
  <c r="AE2052" i="2"/>
  <c r="AD2052" i="2"/>
  <c r="AC2052" i="2"/>
  <c r="AB2052" i="2"/>
  <c r="AA2052" i="2"/>
  <c r="Z2052" i="2"/>
  <c r="Y2052" i="2"/>
  <c r="X2052" i="2"/>
  <c r="W2052" i="2"/>
  <c r="V2052" i="2"/>
  <c r="U2052" i="2"/>
  <c r="S2052" i="2"/>
  <c r="R2052" i="2"/>
  <c r="Q2052" i="2"/>
  <c r="P2052" i="2"/>
  <c r="O2052" i="2"/>
  <c r="N2052" i="2"/>
  <c r="M2052" i="2"/>
  <c r="L2052" i="2"/>
  <c r="K2052" i="2"/>
  <c r="J2052" i="2"/>
  <c r="I2052" i="2"/>
  <c r="H2052" i="2"/>
  <c r="G2052" i="2"/>
  <c r="F2052" i="2"/>
  <c r="E2052" i="2"/>
  <c r="D2052" i="2"/>
  <c r="C2052" i="2"/>
  <c r="B2052" i="2"/>
  <c r="A2052" i="2"/>
  <c r="CD2051" i="2"/>
  <c r="CC2051" i="2"/>
  <c r="CB2051" i="2"/>
  <c r="CA2051" i="2"/>
  <c r="BZ2051" i="2"/>
  <c r="BY2051" i="2"/>
  <c r="AJ2051" i="2"/>
  <c r="AI2051" i="2"/>
  <c r="AH2051" i="2"/>
  <c r="AG2051" i="2"/>
  <c r="AF2051" i="2"/>
  <c r="AE2051" i="2"/>
  <c r="AD2051" i="2"/>
  <c r="AC2051" i="2"/>
  <c r="AB2051" i="2"/>
  <c r="AA2051" i="2"/>
  <c r="Z2051" i="2"/>
  <c r="Y2051" i="2"/>
  <c r="X2051" i="2"/>
  <c r="W2051" i="2"/>
  <c r="V2051" i="2"/>
  <c r="U2051" i="2"/>
  <c r="S2051" i="2"/>
  <c r="R2051" i="2"/>
  <c r="Q2051" i="2"/>
  <c r="P2051" i="2"/>
  <c r="O2051" i="2"/>
  <c r="N2051" i="2"/>
  <c r="M2051" i="2"/>
  <c r="L2051" i="2"/>
  <c r="K2051" i="2"/>
  <c r="J2051" i="2"/>
  <c r="I2051" i="2"/>
  <c r="H2051" i="2"/>
  <c r="G2051" i="2"/>
  <c r="F2051" i="2"/>
  <c r="E2051" i="2"/>
  <c r="D2051" i="2"/>
  <c r="C2051" i="2"/>
  <c r="B2051" i="2"/>
  <c r="A2051" i="2"/>
  <c r="CD2050" i="2"/>
  <c r="CC2050" i="2"/>
  <c r="CB2050" i="2"/>
  <c r="CA2050" i="2"/>
  <c r="BZ2050" i="2"/>
  <c r="BY2050" i="2"/>
  <c r="AJ2050" i="2"/>
  <c r="AI2050" i="2"/>
  <c r="AH2050" i="2"/>
  <c r="AG2050" i="2"/>
  <c r="AF2050" i="2"/>
  <c r="AE2050" i="2"/>
  <c r="AD2050" i="2"/>
  <c r="AC2050" i="2"/>
  <c r="AB2050" i="2"/>
  <c r="AA2050" i="2"/>
  <c r="Z2050" i="2"/>
  <c r="Y2050" i="2"/>
  <c r="X2050" i="2"/>
  <c r="W2050" i="2"/>
  <c r="V2050" i="2"/>
  <c r="U2050" i="2"/>
  <c r="S2050" i="2"/>
  <c r="R2050" i="2"/>
  <c r="Q2050" i="2"/>
  <c r="P2050" i="2"/>
  <c r="O2050" i="2"/>
  <c r="N2050" i="2"/>
  <c r="M2050" i="2"/>
  <c r="L2050" i="2"/>
  <c r="K2050" i="2"/>
  <c r="J2050" i="2"/>
  <c r="I2050" i="2"/>
  <c r="H2050" i="2"/>
  <c r="G2050" i="2"/>
  <c r="F2050" i="2"/>
  <c r="E2050" i="2"/>
  <c r="D2050" i="2"/>
  <c r="C2050" i="2"/>
  <c r="B2050" i="2"/>
  <c r="A2050" i="2"/>
  <c r="CD2049" i="2"/>
  <c r="CC2049" i="2"/>
  <c r="CB2049" i="2"/>
  <c r="CA2049" i="2"/>
  <c r="BZ2049" i="2"/>
  <c r="BY2049" i="2"/>
  <c r="AJ2049" i="2"/>
  <c r="AI2049" i="2"/>
  <c r="AH2049" i="2"/>
  <c r="AG2049" i="2"/>
  <c r="AF2049" i="2"/>
  <c r="AE2049" i="2"/>
  <c r="AD2049" i="2"/>
  <c r="AC2049" i="2"/>
  <c r="AB2049" i="2"/>
  <c r="AA2049" i="2"/>
  <c r="Z2049" i="2"/>
  <c r="Y2049" i="2"/>
  <c r="X2049" i="2"/>
  <c r="W2049" i="2"/>
  <c r="V2049" i="2"/>
  <c r="U2049" i="2"/>
  <c r="S2049" i="2"/>
  <c r="R2049" i="2"/>
  <c r="Q2049" i="2"/>
  <c r="P2049" i="2"/>
  <c r="O2049" i="2"/>
  <c r="N2049" i="2"/>
  <c r="M2049" i="2"/>
  <c r="L2049" i="2"/>
  <c r="K2049" i="2"/>
  <c r="J2049" i="2"/>
  <c r="I2049" i="2"/>
  <c r="H2049" i="2"/>
  <c r="G2049" i="2"/>
  <c r="F2049" i="2"/>
  <c r="E2049" i="2"/>
  <c r="D2049" i="2"/>
  <c r="C2049" i="2"/>
  <c r="B2049" i="2"/>
  <c r="A2049" i="2"/>
  <c r="CD2048" i="2"/>
  <c r="CC2048" i="2"/>
  <c r="CB2048" i="2"/>
  <c r="CA2048" i="2"/>
  <c r="BZ2048" i="2"/>
  <c r="BY2048" i="2"/>
  <c r="AJ2048" i="2"/>
  <c r="AI2048" i="2"/>
  <c r="AH2048" i="2"/>
  <c r="AG2048" i="2"/>
  <c r="AF2048" i="2"/>
  <c r="AE2048" i="2"/>
  <c r="AD2048" i="2"/>
  <c r="AC2048" i="2"/>
  <c r="AB2048" i="2"/>
  <c r="AA2048" i="2"/>
  <c r="Z2048" i="2"/>
  <c r="Y2048" i="2"/>
  <c r="X2048" i="2"/>
  <c r="W2048" i="2"/>
  <c r="V2048" i="2"/>
  <c r="U2048" i="2"/>
  <c r="S2048" i="2"/>
  <c r="R2048" i="2"/>
  <c r="Q2048" i="2"/>
  <c r="P2048" i="2"/>
  <c r="O2048" i="2"/>
  <c r="N2048" i="2"/>
  <c r="M2048" i="2"/>
  <c r="L2048" i="2"/>
  <c r="K2048" i="2"/>
  <c r="J2048" i="2"/>
  <c r="I2048" i="2"/>
  <c r="H2048" i="2"/>
  <c r="G2048" i="2"/>
  <c r="F2048" i="2"/>
  <c r="E2048" i="2"/>
  <c r="D2048" i="2"/>
  <c r="C2048" i="2"/>
  <c r="B2048" i="2"/>
  <c r="A2048" i="2"/>
  <c r="CD2047" i="2"/>
  <c r="CC2047" i="2"/>
  <c r="CB2047" i="2"/>
  <c r="CA2047" i="2"/>
  <c r="BZ2047" i="2"/>
  <c r="BY2047" i="2"/>
  <c r="AJ2047" i="2"/>
  <c r="AI2047" i="2"/>
  <c r="AH2047" i="2"/>
  <c r="AG2047" i="2"/>
  <c r="AF2047" i="2"/>
  <c r="AE2047" i="2"/>
  <c r="AD2047" i="2"/>
  <c r="AC2047" i="2"/>
  <c r="AB2047" i="2"/>
  <c r="AA2047" i="2"/>
  <c r="Z2047" i="2"/>
  <c r="Y2047" i="2"/>
  <c r="X2047" i="2"/>
  <c r="W2047" i="2"/>
  <c r="V2047" i="2"/>
  <c r="U2047" i="2"/>
  <c r="S2047" i="2"/>
  <c r="R2047" i="2"/>
  <c r="Q2047" i="2"/>
  <c r="P2047" i="2"/>
  <c r="O2047" i="2"/>
  <c r="N2047" i="2"/>
  <c r="M2047" i="2"/>
  <c r="L2047" i="2"/>
  <c r="K2047" i="2"/>
  <c r="J2047" i="2"/>
  <c r="I2047" i="2"/>
  <c r="H2047" i="2"/>
  <c r="G2047" i="2"/>
  <c r="F2047" i="2"/>
  <c r="E2047" i="2"/>
  <c r="D2047" i="2"/>
  <c r="C2047" i="2"/>
  <c r="B2047" i="2"/>
  <c r="A2047" i="2"/>
  <c r="CD2046" i="2"/>
  <c r="CC2046" i="2"/>
  <c r="CB2046" i="2"/>
  <c r="CA2046" i="2"/>
  <c r="BZ2046" i="2"/>
  <c r="BY2046" i="2"/>
  <c r="AJ2046" i="2"/>
  <c r="AI2046" i="2"/>
  <c r="AH2046" i="2"/>
  <c r="AG2046" i="2"/>
  <c r="AF2046" i="2"/>
  <c r="AE2046" i="2"/>
  <c r="AD2046" i="2"/>
  <c r="AC2046" i="2"/>
  <c r="AB2046" i="2"/>
  <c r="AA2046" i="2"/>
  <c r="Z2046" i="2"/>
  <c r="Y2046" i="2"/>
  <c r="X2046" i="2"/>
  <c r="W2046" i="2"/>
  <c r="V2046" i="2"/>
  <c r="U2046" i="2"/>
  <c r="S2046" i="2"/>
  <c r="R2046" i="2"/>
  <c r="Q2046" i="2"/>
  <c r="P2046" i="2"/>
  <c r="O2046" i="2"/>
  <c r="N2046" i="2"/>
  <c r="M2046" i="2"/>
  <c r="L2046" i="2"/>
  <c r="K2046" i="2"/>
  <c r="J2046" i="2"/>
  <c r="I2046" i="2"/>
  <c r="H2046" i="2"/>
  <c r="G2046" i="2"/>
  <c r="F2046" i="2"/>
  <c r="E2046" i="2"/>
  <c r="D2046" i="2"/>
  <c r="C2046" i="2"/>
  <c r="B2046" i="2"/>
  <c r="A2046" i="2"/>
  <c r="CD2045" i="2"/>
  <c r="CC2045" i="2"/>
  <c r="CB2045" i="2"/>
  <c r="CA2045" i="2"/>
  <c r="BZ2045" i="2"/>
  <c r="BY2045" i="2"/>
  <c r="AJ2045" i="2"/>
  <c r="AI2045" i="2"/>
  <c r="AH2045" i="2"/>
  <c r="AG2045" i="2"/>
  <c r="AF2045" i="2"/>
  <c r="AE2045" i="2"/>
  <c r="AD2045" i="2"/>
  <c r="AC2045" i="2"/>
  <c r="AB2045" i="2"/>
  <c r="AA2045" i="2"/>
  <c r="Z2045" i="2"/>
  <c r="Y2045" i="2"/>
  <c r="X2045" i="2"/>
  <c r="W2045" i="2"/>
  <c r="V2045" i="2"/>
  <c r="U2045" i="2"/>
  <c r="S2045" i="2"/>
  <c r="R2045" i="2"/>
  <c r="Q2045" i="2"/>
  <c r="P2045" i="2"/>
  <c r="O2045" i="2"/>
  <c r="N2045" i="2"/>
  <c r="M2045" i="2"/>
  <c r="L2045" i="2"/>
  <c r="K2045" i="2"/>
  <c r="J2045" i="2"/>
  <c r="I2045" i="2"/>
  <c r="H2045" i="2"/>
  <c r="G2045" i="2"/>
  <c r="F2045" i="2"/>
  <c r="E2045" i="2"/>
  <c r="D2045" i="2"/>
  <c r="C2045" i="2"/>
  <c r="B2045" i="2"/>
  <c r="A2045" i="2"/>
  <c r="CD2044" i="2"/>
  <c r="CC2044" i="2"/>
  <c r="CB2044" i="2"/>
  <c r="CA2044" i="2"/>
  <c r="BZ2044" i="2"/>
  <c r="BY2044" i="2"/>
  <c r="AJ2044" i="2"/>
  <c r="AI2044" i="2"/>
  <c r="AH2044" i="2"/>
  <c r="AG2044" i="2"/>
  <c r="AF2044" i="2"/>
  <c r="AE2044" i="2"/>
  <c r="AD2044" i="2"/>
  <c r="AC2044" i="2"/>
  <c r="AB2044" i="2"/>
  <c r="AA2044" i="2"/>
  <c r="Z2044" i="2"/>
  <c r="Y2044" i="2"/>
  <c r="X2044" i="2"/>
  <c r="W2044" i="2"/>
  <c r="V2044" i="2"/>
  <c r="U2044" i="2"/>
  <c r="S2044" i="2"/>
  <c r="R2044" i="2"/>
  <c r="Q2044" i="2"/>
  <c r="P2044" i="2"/>
  <c r="O2044" i="2"/>
  <c r="N2044" i="2"/>
  <c r="M2044" i="2"/>
  <c r="L2044" i="2"/>
  <c r="K2044" i="2"/>
  <c r="J2044" i="2"/>
  <c r="I2044" i="2"/>
  <c r="H2044" i="2"/>
  <c r="G2044" i="2"/>
  <c r="F2044" i="2"/>
  <c r="E2044" i="2"/>
  <c r="D2044" i="2"/>
  <c r="C2044" i="2"/>
  <c r="B2044" i="2"/>
  <c r="A2044" i="2"/>
  <c r="CD2043" i="2"/>
  <c r="CC2043" i="2"/>
  <c r="CB2043" i="2"/>
  <c r="CA2043" i="2"/>
  <c r="BZ2043" i="2"/>
  <c r="BY2043" i="2"/>
  <c r="AJ2043" i="2"/>
  <c r="AI2043" i="2"/>
  <c r="AH2043" i="2"/>
  <c r="AG2043" i="2"/>
  <c r="AF2043" i="2"/>
  <c r="AE2043" i="2"/>
  <c r="AD2043" i="2"/>
  <c r="AC2043" i="2"/>
  <c r="AB2043" i="2"/>
  <c r="AA2043" i="2"/>
  <c r="Z2043" i="2"/>
  <c r="Y2043" i="2"/>
  <c r="X2043" i="2"/>
  <c r="W2043" i="2"/>
  <c r="V2043" i="2"/>
  <c r="U2043" i="2"/>
  <c r="S2043" i="2"/>
  <c r="R2043" i="2"/>
  <c r="Q2043" i="2"/>
  <c r="P2043" i="2"/>
  <c r="O2043" i="2"/>
  <c r="N2043" i="2"/>
  <c r="M2043" i="2"/>
  <c r="L2043" i="2"/>
  <c r="K2043" i="2"/>
  <c r="J2043" i="2"/>
  <c r="I2043" i="2"/>
  <c r="H2043" i="2"/>
  <c r="G2043" i="2"/>
  <c r="F2043" i="2"/>
  <c r="E2043" i="2"/>
  <c r="D2043" i="2"/>
  <c r="C2043" i="2"/>
  <c r="B2043" i="2"/>
  <c r="A2043" i="2"/>
  <c r="CD2042" i="2"/>
  <c r="CC2042" i="2"/>
  <c r="CB2042" i="2"/>
  <c r="CA2042" i="2"/>
  <c r="BZ2042" i="2"/>
  <c r="BY2042" i="2"/>
  <c r="AJ2042" i="2"/>
  <c r="AI2042" i="2"/>
  <c r="AH2042" i="2"/>
  <c r="AG2042" i="2"/>
  <c r="AF2042" i="2"/>
  <c r="AE2042" i="2"/>
  <c r="AD2042" i="2"/>
  <c r="AC2042" i="2"/>
  <c r="AB2042" i="2"/>
  <c r="AA2042" i="2"/>
  <c r="Z2042" i="2"/>
  <c r="Y2042" i="2"/>
  <c r="X2042" i="2"/>
  <c r="W2042" i="2"/>
  <c r="V2042" i="2"/>
  <c r="U2042" i="2"/>
  <c r="S2042" i="2"/>
  <c r="R2042" i="2"/>
  <c r="Q2042" i="2"/>
  <c r="P2042" i="2"/>
  <c r="O2042" i="2"/>
  <c r="N2042" i="2"/>
  <c r="M2042" i="2"/>
  <c r="L2042" i="2"/>
  <c r="K2042" i="2"/>
  <c r="J2042" i="2"/>
  <c r="I2042" i="2"/>
  <c r="H2042" i="2"/>
  <c r="G2042" i="2"/>
  <c r="F2042" i="2"/>
  <c r="E2042" i="2"/>
  <c r="D2042" i="2"/>
  <c r="C2042" i="2"/>
  <c r="B2042" i="2"/>
  <c r="A2042" i="2"/>
  <c r="CD2041" i="2"/>
  <c r="CC2041" i="2"/>
  <c r="CB2041" i="2"/>
  <c r="CA2041" i="2"/>
  <c r="BZ2041" i="2"/>
  <c r="BY2041" i="2"/>
  <c r="AJ2041" i="2"/>
  <c r="AI2041" i="2"/>
  <c r="AH2041" i="2"/>
  <c r="AG2041" i="2"/>
  <c r="AF2041" i="2"/>
  <c r="AE2041" i="2"/>
  <c r="AD2041" i="2"/>
  <c r="AC2041" i="2"/>
  <c r="AB2041" i="2"/>
  <c r="AA2041" i="2"/>
  <c r="Z2041" i="2"/>
  <c r="Y2041" i="2"/>
  <c r="X2041" i="2"/>
  <c r="W2041" i="2"/>
  <c r="V2041" i="2"/>
  <c r="U2041" i="2"/>
  <c r="S2041" i="2"/>
  <c r="R2041" i="2"/>
  <c r="Q2041" i="2"/>
  <c r="P2041" i="2"/>
  <c r="O2041" i="2"/>
  <c r="N2041" i="2"/>
  <c r="M2041" i="2"/>
  <c r="L2041" i="2"/>
  <c r="K2041" i="2"/>
  <c r="J2041" i="2"/>
  <c r="I2041" i="2"/>
  <c r="H2041" i="2"/>
  <c r="G2041" i="2"/>
  <c r="F2041" i="2"/>
  <c r="E2041" i="2"/>
  <c r="D2041" i="2"/>
  <c r="C2041" i="2"/>
  <c r="B2041" i="2"/>
  <c r="A2041" i="2"/>
  <c r="CD2040" i="2"/>
  <c r="CC2040" i="2"/>
  <c r="CB2040" i="2"/>
  <c r="CA2040" i="2"/>
  <c r="BZ2040" i="2"/>
  <c r="BY2040" i="2"/>
  <c r="AJ2040" i="2"/>
  <c r="AI2040" i="2"/>
  <c r="AH2040" i="2"/>
  <c r="AG2040" i="2"/>
  <c r="AF2040" i="2"/>
  <c r="AE2040" i="2"/>
  <c r="AD2040" i="2"/>
  <c r="AC2040" i="2"/>
  <c r="AB2040" i="2"/>
  <c r="AA2040" i="2"/>
  <c r="Z2040" i="2"/>
  <c r="Y2040" i="2"/>
  <c r="X2040" i="2"/>
  <c r="W2040" i="2"/>
  <c r="V2040" i="2"/>
  <c r="U2040" i="2"/>
  <c r="S2040" i="2"/>
  <c r="R2040" i="2"/>
  <c r="Q2040" i="2"/>
  <c r="P2040" i="2"/>
  <c r="O2040" i="2"/>
  <c r="N2040" i="2"/>
  <c r="M2040" i="2"/>
  <c r="L2040" i="2"/>
  <c r="K2040" i="2"/>
  <c r="J2040" i="2"/>
  <c r="I2040" i="2"/>
  <c r="H2040" i="2"/>
  <c r="G2040" i="2"/>
  <c r="F2040" i="2"/>
  <c r="E2040" i="2"/>
  <c r="D2040" i="2"/>
  <c r="C2040" i="2"/>
  <c r="B2040" i="2"/>
  <c r="A2040" i="2"/>
  <c r="CD2039" i="2"/>
  <c r="CC2039" i="2"/>
  <c r="CB2039" i="2"/>
  <c r="CA2039" i="2"/>
  <c r="BZ2039" i="2"/>
  <c r="BY2039" i="2"/>
  <c r="AJ2039" i="2"/>
  <c r="AI2039" i="2"/>
  <c r="AH2039" i="2"/>
  <c r="AG2039" i="2"/>
  <c r="AF2039" i="2"/>
  <c r="AE2039" i="2"/>
  <c r="AD2039" i="2"/>
  <c r="AC2039" i="2"/>
  <c r="AB2039" i="2"/>
  <c r="AA2039" i="2"/>
  <c r="Z2039" i="2"/>
  <c r="Y2039" i="2"/>
  <c r="X2039" i="2"/>
  <c r="W2039" i="2"/>
  <c r="V2039" i="2"/>
  <c r="U2039" i="2"/>
  <c r="S2039" i="2"/>
  <c r="R2039" i="2"/>
  <c r="Q2039" i="2"/>
  <c r="P2039" i="2"/>
  <c r="O2039" i="2"/>
  <c r="N2039" i="2"/>
  <c r="M2039" i="2"/>
  <c r="L2039" i="2"/>
  <c r="K2039" i="2"/>
  <c r="J2039" i="2"/>
  <c r="I2039" i="2"/>
  <c r="H2039" i="2"/>
  <c r="G2039" i="2"/>
  <c r="F2039" i="2"/>
  <c r="E2039" i="2"/>
  <c r="D2039" i="2"/>
  <c r="C2039" i="2"/>
  <c r="B2039" i="2"/>
  <c r="A2039" i="2"/>
  <c r="CD2038" i="2"/>
  <c r="CC2038" i="2"/>
  <c r="CB2038" i="2"/>
  <c r="CA2038" i="2"/>
  <c r="BZ2038" i="2"/>
  <c r="BY2038" i="2"/>
  <c r="AJ2038" i="2"/>
  <c r="AI2038" i="2"/>
  <c r="AH2038" i="2"/>
  <c r="AG2038" i="2"/>
  <c r="AF2038" i="2"/>
  <c r="AE2038" i="2"/>
  <c r="AD2038" i="2"/>
  <c r="AC2038" i="2"/>
  <c r="AB2038" i="2"/>
  <c r="AA2038" i="2"/>
  <c r="Z2038" i="2"/>
  <c r="Y2038" i="2"/>
  <c r="X2038" i="2"/>
  <c r="W2038" i="2"/>
  <c r="V2038" i="2"/>
  <c r="U2038" i="2"/>
  <c r="S2038" i="2"/>
  <c r="R2038" i="2"/>
  <c r="Q2038" i="2"/>
  <c r="P2038" i="2"/>
  <c r="O2038" i="2"/>
  <c r="N2038" i="2"/>
  <c r="M2038" i="2"/>
  <c r="L2038" i="2"/>
  <c r="K2038" i="2"/>
  <c r="J2038" i="2"/>
  <c r="I2038" i="2"/>
  <c r="H2038" i="2"/>
  <c r="G2038" i="2"/>
  <c r="F2038" i="2"/>
  <c r="E2038" i="2"/>
  <c r="D2038" i="2"/>
  <c r="C2038" i="2"/>
  <c r="B2038" i="2"/>
  <c r="A2038" i="2"/>
  <c r="CD2037" i="2"/>
  <c r="CC2037" i="2"/>
  <c r="CB2037" i="2"/>
  <c r="CA2037" i="2"/>
  <c r="BZ2037" i="2"/>
  <c r="BY2037" i="2"/>
  <c r="AJ2037" i="2"/>
  <c r="AI2037" i="2"/>
  <c r="AH2037" i="2"/>
  <c r="AG2037" i="2"/>
  <c r="AF2037" i="2"/>
  <c r="AE2037" i="2"/>
  <c r="AD2037" i="2"/>
  <c r="AC2037" i="2"/>
  <c r="AB2037" i="2"/>
  <c r="AA2037" i="2"/>
  <c r="Z2037" i="2"/>
  <c r="Y2037" i="2"/>
  <c r="X2037" i="2"/>
  <c r="W2037" i="2"/>
  <c r="V2037" i="2"/>
  <c r="U2037" i="2"/>
  <c r="S2037" i="2"/>
  <c r="R2037" i="2"/>
  <c r="Q2037" i="2"/>
  <c r="P2037" i="2"/>
  <c r="O2037" i="2"/>
  <c r="N2037" i="2"/>
  <c r="M2037" i="2"/>
  <c r="L2037" i="2"/>
  <c r="K2037" i="2"/>
  <c r="J2037" i="2"/>
  <c r="I2037" i="2"/>
  <c r="H2037" i="2"/>
  <c r="G2037" i="2"/>
  <c r="F2037" i="2"/>
  <c r="E2037" i="2"/>
  <c r="D2037" i="2"/>
  <c r="C2037" i="2"/>
  <c r="B2037" i="2"/>
  <c r="A2037" i="2"/>
  <c r="CD2036" i="2"/>
  <c r="CC2036" i="2"/>
  <c r="CB2036" i="2"/>
  <c r="CA2036" i="2"/>
  <c r="BZ2036" i="2"/>
  <c r="BY2036" i="2"/>
  <c r="AJ2036" i="2"/>
  <c r="AI2036" i="2"/>
  <c r="AH2036" i="2"/>
  <c r="AG2036" i="2"/>
  <c r="AF2036" i="2"/>
  <c r="AE2036" i="2"/>
  <c r="AD2036" i="2"/>
  <c r="AC2036" i="2"/>
  <c r="AB2036" i="2"/>
  <c r="AA2036" i="2"/>
  <c r="Z2036" i="2"/>
  <c r="Y2036" i="2"/>
  <c r="X2036" i="2"/>
  <c r="W2036" i="2"/>
  <c r="V2036" i="2"/>
  <c r="U2036" i="2"/>
  <c r="S2036" i="2"/>
  <c r="R2036" i="2"/>
  <c r="Q2036" i="2"/>
  <c r="P2036" i="2"/>
  <c r="O2036" i="2"/>
  <c r="N2036" i="2"/>
  <c r="M2036" i="2"/>
  <c r="L2036" i="2"/>
  <c r="K2036" i="2"/>
  <c r="J2036" i="2"/>
  <c r="I2036" i="2"/>
  <c r="H2036" i="2"/>
  <c r="G2036" i="2"/>
  <c r="F2036" i="2"/>
  <c r="E2036" i="2"/>
  <c r="D2036" i="2"/>
  <c r="C2036" i="2"/>
  <c r="B2036" i="2"/>
  <c r="A2036" i="2"/>
  <c r="CD2035" i="2"/>
  <c r="CC2035" i="2"/>
  <c r="CB2035" i="2"/>
  <c r="CA2035" i="2"/>
  <c r="BZ2035" i="2"/>
  <c r="BY2035" i="2"/>
  <c r="AJ2035" i="2"/>
  <c r="AI2035" i="2"/>
  <c r="AH2035" i="2"/>
  <c r="AG2035" i="2"/>
  <c r="AF2035" i="2"/>
  <c r="AE2035" i="2"/>
  <c r="AD2035" i="2"/>
  <c r="AC2035" i="2"/>
  <c r="AB2035" i="2"/>
  <c r="AA2035" i="2"/>
  <c r="Z2035" i="2"/>
  <c r="Y2035" i="2"/>
  <c r="X2035" i="2"/>
  <c r="W2035" i="2"/>
  <c r="V2035" i="2"/>
  <c r="U2035" i="2"/>
  <c r="S2035" i="2"/>
  <c r="R2035" i="2"/>
  <c r="Q2035" i="2"/>
  <c r="P2035" i="2"/>
  <c r="O2035" i="2"/>
  <c r="N2035" i="2"/>
  <c r="M2035" i="2"/>
  <c r="L2035" i="2"/>
  <c r="K2035" i="2"/>
  <c r="J2035" i="2"/>
  <c r="I2035" i="2"/>
  <c r="H2035" i="2"/>
  <c r="G2035" i="2"/>
  <c r="F2035" i="2"/>
  <c r="E2035" i="2"/>
  <c r="D2035" i="2"/>
  <c r="C2035" i="2"/>
  <c r="B2035" i="2"/>
  <c r="A2035" i="2"/>
  <c r="CD2034" i="2"/>
  <c r="CC2034" i="2"/>
  <c r="CB2034" i="2"/>
  <c r="CA2034" i="2"/>
  <c r="BZ2034" i="2"/>
  <c r="BY2034" i="2"/>
  <c r="AJ2034" i="2"/>
  <c r="AI2034" i="2"/>
  <c r="AH2034" i="2"/>
  <c r="AG2034" i="2"/>
  <c r="AF2034" i="2"/>
  <c r="AE2034" i="2"/>
  <c r="AD2034" i="2"/>
  <c r="AC2034" i="2"/>
  <c r="AB2034" i="2"/>
  <c r="AA2034" i="2"/>
  <c r="Z2034" i="2"/>
  <c r="Y2034" i="2"/>
  <c r="X2034" i="2"/>
  <c r="W2034" i="2"/>
  <c r="V2034" i="2"/>
  <c r="U2034" i="2"/>
  <c r="S2034" i="2"/>
  <c r="R2034" i="2"/>
  <c r="Q2034" i="2"/>
  <c r="P2034" i="2"/>
  <c r="O2034" i="2"/>
  <c r="N2034" i="2"/>
  <c r="M2034" i="2"/>
  <c r="L2034" i="2"/>
  <c r="K2034" i="2"/>
  <c r="J2034" i="2"/>
  <c r="I2034" i="2"/>
  <c r="H2034" i="2"/>
  <c r="G2034" i="2"/>
  <c r="F2034" i="2"/>
  <c r="E2034" i="2"/>
  <c r="D2034" i="2"/>
  <c r="C2034" i="2"/>
  <c r="B2034" i="2"/>
  <c r="A2034" i="2"/>
  <c r="CD2033" i="2"/>
  <c r="CC2033" i="2"/>
  <c r="CB2033" i="2"/>
  <c r="CA2033" i="2"/>
  <c r="BZ2033" i="2"/>
  <c r="BY2033" i="2"/>
  <c r="AJ2033" i="2"/>
  <c r="AI2033" i="2"/>
  <c r="AH2033" i="2"/>
  <c r="AG2033" i="2"/>
  <c r="AF2033" i="2"/>
  <c r="AE2033" i="2"/>
  <c r="AD2033" i="2"/>
  <c r="AC2033" i="2"/>
  <c r="AB2033" i="2"/>
  <c r="AA2033" i="2"/>
  <c r="Z2033" i="2"/>
  <c r="Y2033" i="2"/>
  <c r="X2033" i="2"/>
  <c r="W2033" i="2"/>
  <c r="V2033" i="2"/>
  <c r="U2033" i="2"/>
  <c r="S2033" i="2"/>
  <c r="R2033" i="2"/>
  <c r="Q2033" i="2"/>
  <c r="P2033" i="2"/>
  <c r="O2033" i="2"/>
  <c r="N2033" i="2"/>
  <c r="M2033" i="2"/>
  <c r="L2033" i="2"/>
  <c r="K2033" i="2"/>
  <c r="J2033" i="2"/>
  <c r="I2033" i="2"/>
  <c r="H2033" i="2"/>
  <c r="G2033" i="2"/>
  <c r="F2033" i="2"/>
  <c r="E2033" i="2"/>
  <c r="D2033" i="2"/>
  <c r="C2033" i="2"/>
  <c r="B2033" i="2"/>
  <c r="A2033" i="2"/>
  <c r="CD2032" i="2"/>
  <c r="CC2032" i="2"/>
  <c r="CB2032" i="2"/>
  <c r="CA2032" i="2"/>
  <c r="BZ2032" i="2"/>
  <c r="BY2032" i="2"/>
  <c r="AJ2032" i="2"/>
  <c r="AI2032" i="2"/>
  <c r="AH2032" i="2"/>
  <c r="AG2032" i="2"/>
  <c r="AF2032" i="2"/>
  <c r="AE2032" i="2"/>
  <c r="AD2032" i="2"/>
  <c r="AC2032" i="2"/>
  <c r="AB2032" i="2"/>
  <c r="AA2032" i="2"/>
  <c r="Z2032" i="2"/>
  <c r="Y2032" i="2"/>
  <c r="X2032" i="2"/>
  <c r="W2032" i="2"/>
  <c r="V2032" i="2"/>
  <c r="U2032" i="2"/>
  <c r="S2032" i="2"/>
  <c r="R2032" i="2"/>
  <c r="Q2032" i="2"/>
  <c r="P2032" i="2"/>
  <c r="O2032" i="2"/>
  <c r="N2032" i="2"/>
  <c r="M2032" i="2"/>
  <c r="L2032" i="2"/>
  <c r="K2032" i="2"/>
  <c r="J2032" i="2"/>
  <c r="I2032" i="2"/>
  <c r="H2032" i="2"/>
  <c r="G2032" i="2"/>
  <c r="F2032" i="2"/>
  <c r="E2032" i="2"/>
  <c r="D2032" i="2"/>
  <c r="C2032" i="2"/>
  <c r="B2032" i="2"/>
  <c r="A2032" i="2"/>
  <c r="CD2031" i="2"/>
  <c r="CC2031" i="2"/>
  <c r="CB2031" i="2"/>
  <c r="CA2031" i="2"/>
  <c r="BZ2031" i="2"/>
  <c r="BY2031" i="2"/>
  <c r="AJ2031" i="2"/>
  <c r="AI2031" i="2"/>
  <c r="AH2031" i="2"/>
  <c r="AG2031" i="2"/>
  <c r="AF2031" i="2"/>
  <c r="AE2031" i="2"/>
  <c r="AD2031" i="2"/>
  <c r="AC2031" i="2"/>
  <c r="AB2031" i="2"/>
  <c r="AA2031" i="2"/>
  <c r="Z2031" i="2"/>
  <c r="Y2031" i="2"/>
  <c r="X2031" i="2"/>
  <c r="W2031" i="2"/>
  <c r="V2031" i="2"/>
  <c r="U2031" i="2"/>
  <c r="S2031" i="2"/>
  <c r="R2031" i="2"/>
  <c r="Q2031" i="2"/>
  <c r="P2031" i="2"/>
  <c r="O2031" i="2"/>
  <c r="N2031" i="2"/>
  <c r="M2031" i="2"/>
  <c r="L2031" i="2"/>
  <c r="K2031" i="2"/>
  <c r="J2031" i="2"/>
  <c r="I2031" i="2"/>
  <c r="H2031" i="2"/>
  <c r="G2031" i="2"/>
  <c r="F2031" i="2"/>
  <c r="E2031" i="2"/>
  <c r="D2031" i="2"/>
  <c r="C2031" i="2"/>
  <c r="B2031" i="2"/>
  <c r="A2031" i="2"/>
  <c r="CD2030" i="2"/>
  <c r="CC2030" i="2"/>
  <c r="CB2030" i="2"/>
  <c r="CA2030" i="2"/>
  <c r="BZ2030" i="2"/>
  <c r="BY2030" i="2"/>
  <c r="AJ2030" i="2"/>
  <c r="AI2030" i="2"/>
  <c r="AH2030" i="2"/>
  <c r="AG2030" i="2"/>
  <c r="AF2030" i="2"/>
  <c r="AE2030" i="2"/>
  <c r="AD2030" i="2"/>
  <c r="AC2030" i="2"/>
  <c r="AB2030" i="2"/>
  <c r="AA2030" i="2"/>
  <c r="Z2030" i="2"/>
  <c r="Y2030" i="2"/>
  <c r="X2030" i="2"/>
  <c r="W2030" i="2"/>
  <c r="V2030" i="2"/>
  <c r="U2030" i="2"/>
  <c r="S2030" i="2"/>
  <c r="R2030" i="2"/>
  <c r="Q2030" i="2"/>
  <c r="P2030" i="2"/>
  <c r="O2030" i="2"/>
  <c r="N2030" i="2"/>
  <c r="M2030" i="2"/>
  <c r="L2030" i="2"/>
  <c r="K2030" i="2"/>
  <c r="J2030" i="2"/>
  <c r="I2030" i="2"/>
  <c r="H2030" i="2"/>
  <c r="G2030" i="2"/>
  <c r="F2030" i="2"/>
  <c r="E2030" i="2"/>
  <c r="D2030" i="2"/>
  <c r="C2030" i="2"/>
  <c r="B2030" i="2"/>
  <c r="A2030" i="2"/>
  <c r="CD2029" i="2"/>
  <c r="CC2029" i="2"/>
  <c r="CB2029" i="2"/>
  <c r="CA2029" i="2"/>
  <c r="BZ2029" i="2"/>
  <c r="BY2029" i="2"/>
  <c r="AJ2029" i="2"/>
  <c r="AI2029" i="2"/>
  <c r="AH2029" i="2"/>
  <c r="AG2029" i="2"/>
  <c r="AF2029" i="2"/>
  <c r="AE2029" i="2"/>
  <c r="AD2029" i="2"/>
  <c r="AC2029" i="2"/>
  <c r="AB2029" i="2"/>
  <c r="AA2029" i="2"/>
  <c r="Z2029" i="2"/>
  <c r="Y2029" i="2"/>
  <c r="X2029" i="2"/>
  <c r="W2029" i="2"/>
  <c r="V2029" i="2"/>
  <c r="U2029" i="2"/>
  <c r="S2029" i="2"/>
  <c r="R2029" i="2"/>
  <c r="Q2029" i="2"/>
  <c r="P2029" i="2"/>
  <c r="O2029" i="2"/>
  <c r="N2029" i="2"/>
  <c r="M2029" i="2"/>
  <c r="L2029" i="2"/>
  <c r="K2029" i="2"/>
  <c r="J2029" i="2"/>
  <c r="I2029" i="2"/>
  <c r="H2029" i="2"/>
  <c r="G2029" i="2"/>
  <c r="F2029" i="2"/>
  <c r="E2029" i="2"/>
  <c r="D2029" i="2"/>
  <c r="C2029" i="2"/>
  <c r="B2029" i="2"/>
  <c r="A2029" i="2"/>
  <c r="CD2028" i="2"/>
  <c r="CC2028" i="2"/>
  <c r="CB2028" i="2"/>
  <c r="CA2028" i="2"/>
  <c r="BZ2028" i="2"/>
  <c r="BY2028" i="2"/>
  <c r="AJ2028" i="2"/>
  <c r="AI2028" i="2"/>
  <c r="AH2028" i="2"/>
  <c r="AG2028" i="2"/>
  <c r="AF2028" i="2"/>
  <c r="AE2028" i="2"/>
  <c r="AD2028" i="2"/>
  <c r="AC2028" i="2"/>
  <c r="AB2028" i="2"/>
  <c r="AA2028" i="2"/>
  <c r="Z2028" i="2"/>
  <c r="Y2028" i="2"/>
  <c r="X2028" i="2"/>
  <c r="W2028" i="2"/>
  <c r="V2028" i="2"/>
  <c r="U2028" i="2"/>
  <c r="S2028" i="2"/>
  <c r="R2028" i="2"/>
  <c r="Q2028" i="2"/>
  <c r="P2028" i="2"/>
  <c r="O2028" i="2"/>
  <c r="N2028" i="2"/>
  <c r="M2028" i="2"/>
  <c r="L2028" i="2"/>
  <c r="K2028" i="2"/>
  <c r="J2028" i="2"/>
  <c r="I2028" i="2"/>
  <c r="H2028" i="2"/>
  <c r="G2028" i="2"/>
  <c r="F2028" i="2"/>
  <c r="E2028" i="2"/>
  <c r="D2028" i="2"/>
  <c r="C2028" i="2"/>
  <c r="B2028" i="2"/>
  <c r="A2028" i="2"/>
  <c r="CD2027" i="2"/>
  <c r="CC2027" i="2"/>
  <c r="CB2027" i="2"/>
  <c r="CA2027" i="2"/>
  <c r="BZ2027" i="2"/>
  <c r="BY2027" i="2"/>
  <c r="AJ2027" i="2"/>
  <c r="AI2027" i="2"/>
  <c r="AH2027" i="2"/>
  <c r="AG2027" i="2"/>
  <c r="AF2027" i="2"/>
  <c r="AE2027" i="2"/>
  <c r="AD2027" i="2"/>
  <c r="AC2027" i="2"/>
  <c r="AB2027" i="2"/>
  <c r="AA2027" i="2"/>
  <c r="Z2027" i="2"/>
  <c r="Y2027" i="2"/>
  <c r="X2027" i="2"/>
  <c r="W2027" i="2"/>
  <c r="V2027" i="2"/>
  <c r="U2027" i="2"/>
  <c r="S2027" i="2"/>
  <c r="R2027" i="2"/>
  <c r="Q2027" i="2"/>
  <c r="P2027" i="2"/>
  <c r="O2027" i="2"/>
  <c r="N2027" i="2"/>
  <c r="M2027" i="2"/>
  <c r="L2027" i="2"/>
  <c r="K2027" i="2"/>
  <c r="J2027" i="2"/>
  <c r="I2027" i="2"/>
  <c r="H2027" i="2"/>
  <c r="G2027" i="2"/>
  <c r="F2027" i="2"/>
  <c r="E2027" i="2"/>
  <c r="D2027" i="2"/>
  <c r="C2027" i="2"/>
  <c r="B2027" i="2"/>
  <c r="A2027" i="2"/>
  <c r="CD2026" i="2"/>
  <c r="CC2026" i="2"/>
  <c r="CB2026" i="2"/>
  <c r="CA2026" i="2"/>
  <c r="BZ2026" i="2"/>
  <c r="BY2026" i="2"/>
  <c r="AJ2026" i="2"/>
  <c r="AI2026" i="2"/>
  <c r="AH2026" i="2"/>
  <c r="AG2026" i="2"/>
  <c r="AF2026" i="2"/>
  <c r="AE2026" i="2"/>
  <c r="AD2026" i="2"/>
  <c r="AC2026" i="2"/>
  <c r="AB2026" i="2"/>
  <c r="AA2026" i="2"/>
  <c r="Z2026" i="2"/>
  <c r="Y2026" i="2"/>
  <c r="X2026" i="2"/>
  <c r="W2026" i="2"/>
  <c r="V2026" i="2"/>
  <c r="U2026" i="2"/>
  <c r="S2026" i="2"/>
  <c r="R2026" i="2"/>
  <c r="Q2026" i="2"/>
  <c r="P2026" i="2"/>
  <c r="O2026" i="2"/>
  <c r="N2026" i="2"/>
  <c r="M2026" i="2"/>
  <c r="L2026" i="2"/>
  <c r="K2026" i="2"/>
  <c r="J2026" i="2"/>
  <c r="I2026" i="2"/>
  <c r="H2026" i="2"/>
  <c r="G2026" i="2"/>
  <c r="F2026" i="2"/>
  <c r="E2026" i="2"/>
  <c r="D2026" i="2"/>
  <c r="C2026" i="2"/>
  <c r="B2026" i="2"/>
  <c r="A2026" i="2"/>
  <c r="CD2025" i="2"/>
  <c r="CC2025" i="2"/>
  <c r="CB2025" i="2"/>
  <c r="CA2025" i="2"/>
  <c r="BZ2025" i="2"/>
  <c r="BY2025" i="2"/>
  <c r="AJ2025" i="2"/>
  <c r="AI2025" i="2"/>
  <c r="AH2025" i="2"/>
  <c r="AG2025" i="2"/>
  <c r="AF2025" i="2"/>
  <c r="AE2025" i="2"/>
  <c r="AD2025" i="2"/>
  <c r="AC2025" i="2"/>
  <c r="AB2025" i="2"/>
  <c r="AA2025" i="2"/>
  <c r="Z2025" i="2"/>
  <c r="Y2025" i="2"/>
  <c r="X2025" i="2"/>
  <c r="W2025" i="2"/>
  <c r="V2025" i="2"/>
  <c r="U2025" i="2"/>
  <c r="S2025" i="2"/>
  <c r="R2025" i="2"/>
  <c r="Q2025" i="2"/>
  <c r="P2025" i="2"/>
  <c r="O2025" i="2"/>
  <c r="N2025" i="2"/>
  <c r="M2025" i="2"/>
  <c r="L2025" i="2"/>
  <c r="K2025" i="2"/>
  <c r="J2025" i="2"/>
  <c r="I2025" i="2"/>
  <c r="H2025" i="2"/>
  <c r="G2025" i="2"/>
  <c r="F2025" i="2"/>
  <c r="E2025" i="2"/>
  <c r="D2025" i="2"/>
  <c r="C2025" i="2"/>
  <c r="B2025" i="2"/>
  <c r="A2025" i="2"/>
  <c r="CD2024" i="2"/>
  <c r="CC2024" i="2"/>
  <c r="CB2024" i="2"/>
  <c r="CA2024" i="2"/>
  <c r="BZ2024" i="2"/>
  <c r="BY2024" i="2"/>
  <c r="AJ2024" i="2"/>
  <c r="AI2024" i="2"/>
  <c r="AH2024" i="2"/>
  <c r="AG2024" i="2"/>
  <c r="AF2024" i="2"/>
  <c r="AE2024" i="2"/>
  <c r="AD2024" i="2"/>
  <c r="AC2024" i="2"/>
  <c r="AB2024" i="2"/>
  <c r="AA2024" i="2"/>
  <c r="Z2024" i="2"/>
  <c r="Y2024" i="2"/>
  <c r="X2024" i="2"/>
  <c r="W2024" i="2"/>
  <c r="V2024" i="2"/>
  <c r="U2024" i="2"/>
  <c r="S2024" i="2"/>
  <c r="R2024" i="2"/>
  <c r="Q2024" i="2"/>
  <c r="P2024" i="2"/>
  <c r="O2024" i="2"/>
  <c r="N2024" i="2"/>
  <c r="M2024" i="2"/>
  <c r="L2024" i="2"/>
  <c r="K2024" i="2"/>
  <c r="J2024" i="2"/>
  <c r="I2024" i="2"/>
  <c r="H2024" i="2"/>
  <c r="G2024" i="2"/>
  <c r="F2024" i="2"/>
  <c r="E2024" i="2"/>
  <c r="D2024" i="2"/>
  <c r="C2024" i="2"/>
  <c r="B2024" i="2"/>
  <c r="A2024" i="2"/>
  <c r="CD2023" i="2"/>
  <c r="CC2023" i="2"/>
  <c r="CB2023" i="2"/>
  <c r="CA2023" i="2"/>
  <c r="BZ2023" i="2"/>
  <c r="BY2023" i="2"/>
  <c r="AJ2023" i="2"/>
  <c r="AI2023" i="2"/>
  <c r="AH2023" i="2"/>
  <c r="AG2023" i="2"/>
  <c r="AF2023" i="2"/>
  <c r="AE2023" i="2"/>
  <c r="AD2023" i="2"/>
  <c r="AC2023" i="2"/>
  <c r="AB2023" i="2"/>
  <c r="AA2023" i="2"/>
  <c r="Z2023" i="2"/>
  <c r="Y2023" i="2"/>
  <c r="X2023" i="2"/>
  <c r="W2023" i="2"/>
  <c r="V2023" i="2"/>
  <c r="U2023" i="2"/>
  <c r="S2023" i="2"/>
  <c r="R2023" i="2"/>
  <c r="Q2023" i="2"/>
  <c r="P2023" i="2"/>
  <c r="O2023" i="2"/>
  <c r="N2023" i="2"/>
  <c r="M2023" i="2"/>
  <c r="L2023" i="2"/>
  <c r="K2023" i="2"/>
  <c r="J2023" i="2"/>
  <c r="I2023" i="2"/>
  <c r="H2023" i="2"/>
  <c r="G2023" i="2"/>
  <c r="F2023" i="2"/>
  <c r="E2023" i="2"/>
  <c r="D2023" i="2"/>
  <c r="C2023" i="2"/>
  <c r="B2023" i="2"/>
  <c r="A2023" i="2"/>
  <c r="CD2022" i="2"/>
  <c r="CC2022" i="2"/>
  <c r="CB2022" i="2"/>
  <c r="CA2022" i="2"/>
  <c r="BZ2022" i="2"/>
  <c r="BY2022" i="2"/>
  <c r="AJ2022" i="2"/>
  <c r="AI2022" i="2"/>
  <c r="AH2022" i="2"/>
  <c r="AG2022" i="2"/>
  <c r="AF2022" i="2"/>
  <c r="AE2022" i="2"/>
  <c r="AD2022" i="2"/>
  <c r="AC2022" i="2"/>
  <c r="AB2022" i="2"/>
  <c r="AA2022" i="2"/>
  <c r="Z2022" i="2"/>
  <c r="Y2022" i="2"/>
  <c r="X2022" i="2"/>
  <c r="W2022" i="2"/>
  <c r="V2022" i="2"/>
  <c r="U2022" i="2"/>
  <c r="S2022" i="2"/>
  <c r="R2022" i="2"/>
  <c r="Q2022" i="2"/>
  <c r="P2022" i="2"/>
  <c r="O2022" i="2"/>
  <c r="N2022" i="2"/>
  <c r="M2022" i="2"/>
  <c r="L2022" i="2"/>
  <c r="K2022" i="2"/>
  <c r="J2022" i="2"/>
  <c r="I2022" i="2"/>
  <c r="H2022" i="2"/>
  <c r="G2022" i="2"/>
  <c r="F2022" i="2"/>
  <c r="E2022" i="2"/>
  <c r="D2022" i="2"/>
  <c r="C2022" i="2"/>
  <c r="B2022" i="2"/>
  <c r="A2022" i="2"/>
  <c r="CD2021" i="2"/>
  <c r="CC2021" i="2"/>
  <c r="CB2021" i="2"/>
  <c r="CA2021" i="2"/>
  <c r="BZ2021" i="2"/>
  <c r="BY2021" i="2"/>
  <c r="AJ2021" i="2"/>
  <c r="AI2021" i="2"/>
  <c r="AH2021" i="2"/>
  <c r="AG2021" i="2"/>
  <c r="AF2021" i="2"/>
  <c r="AE2021" i="2"/>
  <c r="AD2021" i="2"/>
  <c r="AC2021" i="2"/>
  <c r="AB2021" i="2"/>
  <c r="AA2021" i="2"/>
  <c r="Z2021" i="2"/>
  <c r="Y2021" i="2"/>
  <c r="X2021" i="2"/>
  <c r="W2021" i="2"/>
  <c r="V2021" i="2"/>
  <c r="U2021" i="2"/>
  <c r="S2021" i="2"/>
  <c r="R2021" i="2"/>
  <c r="Q2021" i="2"/>
  <c r="P2021" i="2"/>
  <c r="O2021" i="2"/>
  <c r="N2021" i="2"/>
  <c r="M2021" i="2"/>
  <c r="L2021" i="2"/>
  <c r="K2021" i="2"/>
  <c r="J2021" i="2"/>
  <c r="I2021" i="2"/>
  <c r="H2021" i="2"/>
  <c r="G2021" i="2"/>
  <c r="F2021" i="2"/>
  <c r="E2021" i="2"/>
  <c r="D2021" i="2"/>
  <c r="C2021" i="2"/>
  <c r="B2021" i="2"/>
  <c r="A2021" i="2"/>
  <c r="CD2020" i="2"/>
  <c r="CC2020" i="2"/>
  <c r="CB2020" i="2"/>
  <c r="CA2020" i="2"/>
  <c r="BZ2020" i="2"/>
  <c r="BY2020" i="2"/>
  <c r="AJ2020" i="2"/>
  <c r="AI2020" i="2"/>
  <c r="AH2020" i="2"/>
  <c r="AG2020" i="2"/>
  <c r="AF2020" i="2"/>
  <c r="AE2020" i="2"/>
  <c r="AD2020" i="2"/>
  <c r="AC2020" i="2"/>
  <c r="AB2020" i="2"/>
  <c r="AA2020" i="2"/>
  <c r="Z2020" i="2"/>
  <c r="Y2020" i="2"/>
  <c r="X2020" i="2"/>
  <c r="W2020" i="2"/>
  <c r="V2020" i="2"/>
  <c r="U2020" i="2"/>
  <c r="S2020" i="2"/>
  <c r="R2020" i="2"/>
  <c r="Q2020" i="2"/>
  <c r="P2020" i="2"/>
  <c r="O2020" i="2"/>
  <c r="N2020" i="2"/>
  <c r="M2020" i="2"/>
  <c r="L2020" i="2"/>
  <c r="K2020" i="2"/>
  <c r="J2020" i="2"/>
  <c r="I2020" i="2"/>
  <c r="H2020" i="2"/>
  <c r="G2020" i="2"/>
  <c r="F2020" i="2"/>
  <c r="E2020" i="2"/>
  <c r="D2020" i="2"/>
  <c r="C2020" i="2"/>
  <c r="B2020" i="2"/>
  <c r="A2020" i="2"/>
  <c r="CD2019" i="2"/>
  <c r="CC2019" i="2"/>
  <c r="CB2019" i="2"/>
  <c r="CA2019" i="2"/>
  <c r="BZ2019" i="2"/>
  <c r="BY2019" i="2"/>
  <c r="AJ2019" i="2"/>
  <c r="AI2019" i="2"/>
  <c r="AH2019" i="2"/>
  <c r="AG2019" i="2"/>
  <c r="AF2019" i="2"/>
  <c r="AE2019" i="2"/>
  <c r="AD2019" i="2"/>
  <c r="AC2019" i="2"/>
  <c r="AB2019" i="2"/>
  <c r="AA2019" i="2"/>
  <c r="Z2019" i="2"/>
  <c r="Y2019" i="2"/>
  <c r="X2019" i="2"/>
  <c r="W2019" i="2"/>
  <c r="V2019" i="2"/>
  <c r="U2019" i="2"/>
  <c r="S2019" i="2"/>
  <c r="R2019" i="2"/>
  <c r="Q2019" i="2"/>
  <c r="P2019" i="2"/>
  <c r="O2019" i="2"/>
  <c r="N2019" i="2"/>
  <c r="M2019" i="2"/>
  <c r="L2019" i="2"/>
  <c r="K2019" i="2"/>
  <c r="J2019" i="2"/>
  <c r="I2019" i="2"/>
  <c r="H2019" i="2"/>
  <c r="G2019" i="2"/>
  <c r="F2019" i="2"/>
  <c r="E2019" i="2"/>
  <c r="D2019" i="2"/>
  <c r="C2019" i="2"/>
  <c r="B2019" i="2"/>
  <c r="A2019" i="2"/>
  <c r="CD2018" i="2"/>
  <c r="CC2018" i="2"/>
  <c r="CB2018" i="2"/>
  <c r="CA2018" i="2"/>
  <c r="BZ2018" i="2"/>
  <c r="BY2018" i="2"/>
  <c r="AJ2018" i="2"/>
  <c r="AI2018" i="2"/>
  <c r="AH2018" i="2"/>
  <c r="AG2018" i="2"/>
  <c r="AF2018" i="2"/>
  <c r="AE2018" i="2"/>
  <c r="AD2018" i="2"/>
  <c r="AC2018" i="2"/>
  <c r="AB2018" i="2"/>
  <c r="AA2018" i="2"/>
  <c r="Z2018" i="2"/>
  <c r="Y2018" i="2"/>
  <c r="X2018" i="2"/>
  <c r="W2018" i="2"/>
  <c r="V2018" i="2"/>
  <c r="U2018" i="2"/>
  <c r="S2018" i="2"/>
  <c r="R2018" i="2"/>
  <c r="Q2018" i="2"/>
  <c r="P2018" i="2"/>
  <c r="O2018" i="2"/>
  <c r="N2018" i="2"/>
  <c r="M2018" i="2"/>
  <c r="L2018" i="2"/>
  <c r="K2018" i="2"/>
  <c r="J2018" i="2"/>
  <c r="I2018" i="2"/>
  <c r="H2018" i="2"/>
  <c r="G2018" i="2"/>
  <c r="F2018" i="2"/>
  <c r="E2018" i="2"/>
  <c r="D2018" i="2"/>
  <c r="C2018" i="2"/>
  <c r="B2018" i="2"/>
  <c r="A2018" i="2"/>
  <c r="CD2017" i="2"/>
  <c r="CC2017" i="2"/>
  <c r="CB2017" i="2"/>
  <c r="CA2017" i="2"/>
  <c r="BZ2017" i="2"/>
  <c r="BY2017" i="2"/>
  <c r="AJ2017" i="2"/>
  <c r="AI2017" i="2"/>
  <c r="AH2017" i="2"/>
  <c r="AG2017" i="2"/>
  <c r="AF2017" i="2"/>
  <c r="AE2017" i="2"/>
  <c r="AD2017" i="2"/>
  <c r="AC2017" i="2"/>
  <c r="AB2017" i="2"/>
  <c r="AA2017" i="2"/>
  <c r="Z2017" i="2"/>
  <c r="Y2017" i="2"/>
  <c r="X2017" i="2"/>
  <c r="W2017" i="2"/>
  <c r="V2017" i="2"/>
  <c r="U2017" i="2"/>
  <c r="S2017" i="2"/>
  <c r="R2017" i="2"/>
  <c r="Q2017" i="2"/>
  <c r="P2017" i="2"/>
  <c r="O2017" i="2"/>
  <c r="N2017" i="2"/>
  <c r="M2017" i="2"/>
  <c r="L2017" i="2"/>
  <c r="K2017" i="2"/>
  <c r="J2017" i="2"/>
  <c r="I2017" i="2"/>
  <c r="H2017" i="2"/>
  <c r="G2017" i="2"/>
  <c r="F2017" i="2"/>
  <c r="E2017" i="2"/>
  <c r="D2017" i="2"/>
  <c r="C2017" i="2"/>
  <c r="B2017" i="2"/>
  <c r="A2017" i="2"/>
  <c r="CD2016" i="2"/>
  <c r="CC2016" i="2"/>
  <c r="CB2016" i="2"/>
  <c r="CA2016" i="2"/>
  <c r="BZ2016" i="2"/>
  <c r="BY2016" i="2"/>
  <c r="AJ2016" i="2"/>
  <c r="AI2016" i="2"/>
  <c r="AH2016" i="2"/>
  <c r="AG2016" i="2"/>
  <c r="AF2016" i="2"/>
  <c r="AE2016" i="2"/>
  <c r="AD2016" i="2"/>
  <c r="AC2016" i="2"/>
  <c r="AB2016" i="2"/>
  <c r="AA2016" i="2"/>
  <c r="Z2016" i="2"/>
  <c r="Y2016" i="2"/>
  <c r="X2016" i="2"/>
  <c r="W2016" i="2"/>
  <c r="V2016" i="2"/>
  <c r="U2016" i="2"/>
  <c r="S2016" i="2"/>
  <c r="R2016" i="2"/>
  <c r="Q2016" i="2"/>
  <c r="P2016" i="2"/>
  <c r="O2016" i="2"/>
  <c r="N2016" i="2"/>
  <c r="M2016" i="2"/>
  <c r="L2016" i="2"/>
  <c r="K2016" i="2"/>
  <c r="J2016" i="2"/>
  <c r="I2016" i="2"/>
  <c r="H2016" i="2"/>
  <c r="G2016" i="2"/>
  <c r="F2016" i="2"/>
  <c r="E2016" i="2"/>
  <c r="D2016" i="2"/>
  <c r="C2016" i="2"/>
  <c r="B2016" i="2"/>
  <c r="A2016" i="2"/>
  <c r="CD2015" i="2"/>
  <c r="CC2015" i="2"/>
  <c r="CB2015" i="2"/>
  <c r="CA2015" i="2"/>
  <c r="BZ2015" i="2"/>
  <c r="BY2015" i="2"/>
  <c r="AJ2015" i="2"/>
  <c r="AI2015" i="2"/>
  <c r="AH2015" i="2"/>
  <c r="AG2015" i="2"/>
  <c r="AF2015" i="2"/>
  <c r="AE2015" i="2"/>
  <c r="AD2015" i="2"/>
  <c r="AC2015" i="2"/>
  <c r="AB2015" i="2"/>
  <c r="AA2015" i="2"/>
  <c r="Z2015" i="2"/>
  <c r="Y2015" i="2"/>
  <c r="X2015" i="2"/>
  <c r="W2015" i="2"/>
  <c r="V2015" i="2"/>
  <c r="U2015" i="2"/>
  <c r="S2015" i="2"/>
  <c r="R2015" i="2"/>
  <c r="Q2015" i="2"/>
  <c r="P2015" i="2"/>
  <c r="O2015" i="2"/>
  <c r="N2015" i="2"/>
  <c r="M2015" i="2"/>
  <c r="L2015" i="2"/>
  <c r="K2015" i="2"/>
  <c r="J2015" i="2"/>
  <c r="I2015" i="2"/>
  <c r="H2015" i="2"/>
  <c r="G2015" i="2"/>
  <c r="F2015" i="2"/>
  <c r="E2015" i="2"/>
  <c r="D2015" i="2"/>
  <c r="C2015" i="2"/>
  <c r="B2015" i="2"/>
  <c r="A2015" i="2"/>
  <c r="CD2014" i="2"/>
  <c r="CC2014" i="2"/>
  <c r="CB2014" i="2"/>
  <c r="CA2014" i="2"/>
  <c r="BZ2014" i="2"/>
  <c r="BY2014" i="2"/>
  <c r="AJ2014" i="2"/>
  <c r="AI2014" i="2"/>
  <c r="AH2014" i="2"/>
  <c r="AG2014" i="2"/>
  <c r="AF2014" i="2"/>
  <c r="AE2014" i="2"/>
  <c r="AD2014" i="2"/>
  <c r="AC2014" i="2"/>
  <c r="AB2014" i="2"/>
  <c r="AA2014" i="2"/>
  <c r="Z2014" i="2"/>
  <c r="Y2014" i="2"/>
  <c r="X2014" i="2"/>
  <c r="W2014" i="2"/>
  <c r="V2014" i="2"/>
  <c r="U2014" i="2"/>
  <c r="S2014" i="2"/>
  <c r="R2014" i="2"/>
  <c r="Q2014" i="2"/>
  <c r="P2014" i="2"/>
  <c r="O2014" i="2"/>
  <c r="N2014" i="2"/>
  <c r="M2014" i="2"/>
  <c r="L2014" i="2"/>
  <c r="K2014" i="2"/>
  <c r="J2014" i="2"/>
  <c r="I2014" i="2"/>
  <c r="H2014" i="2"/>
  <c r="G2014" i="2"/>
  <c r="F2014" i="2"/>
  <c r="E2014" i="2"/>
  <c r="D2014" i="2"/>
  <c r="C2014" i="2"/>
  <c r="B2014" i="2"/>
  <c r="A2014" i="2"/>
  <c r="CD2013" i="2"/>
  <c r="CC2013" i="2"/>
  <c r="CB2013" i="2"/>
  <c r="CA2013" i="2"/>
  <c r="BZ2013" i="2"/>
  <c r="BY2013" i="2"/>
  <c r="AJ2013" i="2"/>
  <c r="AI2013" i="2"/>
  <c r="AH2013" i="2"/>
  <c r="AG2013" i="2"/>
  <c r="AF2013" i="2"/>
  <c r="AE2013" i="2"/>
  <c r="AD2013" i="2"/>
  <c r="AC2013" i="2"/>
  <c r="AB2013" i="2"/>
  <c r="AA2013" i="2"/>
  <c r="Z2013" i="2"/>
  <c r="Y2013" i="2"/>
  <c r="X2013" i="2"/>
  <c r="W2013" i="2"/>
  <c r="V2013" i="2"/>
  <c r="U2013" i="2"/>
  <c r="S2013" i="2"/>
  <c r="R2013" i="2"/>
  <c r="Q2013" i="2"/>
  <c r="P2013" i="2"/>
  <c r="O2013" i="2"/>
  <c r="N2013" i="2"/>
  <c r="M2013" i="2"/>
  <c r="L2013" i="2"/>
  <c r="K2013" i="2"/>
  <c r="J2013" i="2"/>
  <c r="I2013" i="2"/>
  <c r="H2013" i="2"/>
  <c r="G2013" i="2"/>
  <c r="F2013" i="2"/>
  <c r="E2013" i="2"/>
  <c r="D2013" i="2"/>
  <c r="C2013" i="2"/>
  <c r="B2013" i="2"/>
  <c r="A2013" i="2"/>
  <c r="CD2012" i="2"/>
  <c r="CC2012" i="2"/>
  <c r="CB2012" i="2"/>
  <c r="CA2012" i="2"/>
  <c r="BZ2012" i="2"/>
  <c r="BY2012" i="2"/>
  <c r="AJ2012" i="2"/>
  <c r="AI2012" i="2"/>
  <c r="AH2012" i="2"/>
  <c r="AG2012" i="2"/>
  <c r="AF2012" i="2"/>
  <c r="AE2012" i="2"/>
  <c r="AD2012" i="2"/>
  <c r="AC2012" i="2"/>
  <c r="AB2012" i="2"/>
  <c r="AA2012" i="2"/>
  <c r="Z2012" i="2"/>
  <c r="Y2012" i="2"/>
  <c r="X2012" i="2"/>
  <c r="W2012" i="2"/>
  <c r="V2012" i="2"/>
  <c r="U2012" i="2"/>
  <c r="S2012" i="2"/>
  <c r="R2012" i="2"/>
  <c r="Q2012" i="2"/>
  <c r="P2012" i="2"/>
  <c r="O2012" i="2"/>
  <c r="N2012" i="2"/>
  <c r="M2012" i="2"/>
  <c r="L2012" i="2"/>
  <c r="K2012" i="2"/>
  <c r="J2012" i="2"/>
  <c r="I2012" i="2"/>
  <c r="H2012" i="2"/>
  <c r="G2012" i="2"/>
  <c r="F2012" i="2"/>
  <c r="E2012" i="2"/>
  <c r="D2012" i="2"/>
  <c r="C2012" i="2"/>
  <c r="B2012" i="2"/>
  <c r="A2012" i="2"/>
  <c r="CD2011" i="2"/>
  <c r="CC2011" i="2"/>
  <c r="CB2011" i="2"/>
  <c r="CA2011" i="2"/>
  <c r="BZ2011" i="2"/>
  <c r="BY2011" i="2"/>
  <c r="AJ2011" i="2"/>
  <c r="AI2011" i="2"/>
  <c r="AH2011" i="2"/>
  <c r="AG2011" i="2"/>
  <c r="AF2011" i="2"/>
  <c r="AE2011" i="2"/>
  <c r="AD2011" i="2"/>
  <c r="AC2011" i="2"/>
  <c r="AB2011" i="2"/>
  <c r="AA2011" i="2"/>
  <c r="Z2011" i="2"/>
  <c r="Y2011" i="2"/>
  <c r="X2011" i="2"/>
  <c r="W2011" i="2"/>
  <c r="V2011" i="2"/>
  <c r="U2011" i="2"/>
  <c r="S2011" i="2"/>
  <c r="R2011" i="2"/>
  <c r="Q2011" i="2"/>
  <c r="P2011" i="2"/>
  <c r="O2011" i="2"/>
  <c r="N2011" i="2"/>
  <c r="M2011" i="2"/>
  <c r="L2011" i="2"/>
  <c r="K2011" i="2"/>
  <c r="J2011" i="2"/>
  <c r="I2011" i="2"/>
  <c r="H2011" i="2"/>
  <c r="G2011" i="2"/>
  <c r="F2011" i="2"/>
  <c r="E2011" i="2"/>
  <c r="D2011" i="2"/>
  <c r="C2011" i="2"/>
  <c r="B2011" i="2"/>
  <c r="A2011" i="2"/>
  <c r="CD2010" i="2"/>
  <c r="CC2010" i="2"/>
  <c r="CB2010" i="2"/>
  <c r="CA2010" i="2"/>
  <c r="BZ2010" i="2"/>
  <c r="BY2010" i="2"/>
  <c r="AJ2010" i="2"/>
  <c r="AI2010" i="2"/>
  <c r="AH2010" i="2"/>
  <c r="AG2010" i="2"/>
  <c r="AF2010" i="2"/>
  <c r="AE2010" i="2"/>
  <c r="AD2010" i="2"/>
  <c r="AC2010" i="2"/>
  <c r="AB2010" i="2"/>
  <c r="AA2010" i="2"/>
  <c r="Z2010" i="2"/>
  <c r="Y2010" i="2"/>
  <c r="X2010" i="2"/>
  <c r="W2010" i="2"/>
  <c r="V2010" i="2"/>
  <c r="U2010" i="2"/>
  <c r="S2010" i="2"/>
  <c r="R2010" i="2"/>
  <c r="Q2010" i="2"/>
  <c r="P2010" i="2"/>
  <c r="O2010" i="2"/>
  <c r="N2010" i="2"/>
  <c r="M2010" i="2"/>
  <c r="L2010" i="2"/>
  <c r="K2010" i="2"/>
  <c r="J2010" i="2"/>
  <c r="I2010" i="2"/>
  <c r="H2010" i="2"/>
  <c r="G2010" i="2"/>
  <c r="F2010" i="2"/>
  <c r="E2010" i="2"/>
  <c r="D2010" i="2"/>
  <c r="C2010" i="2"/>
  <c r="B2010" i="2"/>
  <c r="A2010" i="2"/>
  <c r="CD2009" i="2"/>
  <c r="CC2009" i="2"/>
  <c r="CB2009" i="2"/>
  <c r="CA2009" i="2"/>
  <c r="BZ2009" i="2"/>
  <c r="BY2009" i="2"/>
  <c r="AJ2009" i="2"/>
  <c r="AI2009" i="2"/>
  <c r="AH2009" i="2"/>
  <c r="AG2009" i="2"/>
  <c r="AF2009" i="2"/>
  <c r="AE2009" i="2"/>
  <c r="AD2009" i="2"/>
  <c r="AC2009" i="2"/>
  <c r="AB2009" i="2"/>
  <c r="AA2009" i="2"/>
  <c r="Z2009" i="2"/>
  <c r="Y2009" i="2"/>
  <c r="X2009" i="2"/>
  <c r="W2009" i="2"/>
  <c r="V2009" i="2"/>
  <c r="U2009" i="2"/>
  <c r="S2009" i="2"/>
  <c r="R2009" i="2"/>
  <c r="Q2009" i="2"/>
  <c r="P2009" i="2"/>
  <c r="O2009" i="2"/>
  <c r="N2009" i="2"/>
  <c r="M2009" i="2"/>
  <c r="L2009" i="2"/>
  <c r="K2009" i="2"/>
  <c r="J2009" i="2"/>
  <c r="I2009" i="2"/>
  <c r="H2009" i="2"/>
  <c r="G2009" i="2"/>
  <c r="F2009" i="2"/>
  <c r="E2009" i="2"/>
  <c r="D2009" i="2"/>
  <c r="C2009" i="2"/>
  <c r="B2009" i="2"/>
  <c r="A2009" i="2"/>
  <c r="CD2008" i="2"/>
  <c r="CC2008" i="2"/>
  <c r="CB2008" i="2"/>
  <c r="CA2008" i="2"/>
  <c r="BZ2008" i="2"/>
  <c r="BY2008" i="2"/>
  <c r="AJ2008" i="2"/>
  <c r="AI2008" i="2"/>
  <c r="AH2008" i="2"/>
  <c r="AG2008" i="2"/>
  <c r="AF2008" i="2"/>
  <c r="AE2008" i="2"/>
  <c r="AD2008" i="2"/>
  <c r="AC2008" i="2"/>
  <c r="AB2008" i="2"/>
  <c r="AA2008" i="2"/>
  <c r="Z2008" i="2"/>
  <c r="Y2008" i="2"/>
  <c r="X2008" i="2"/>
  <c r="W2008" i="2"/>
  <c r="V2008" i="2"/>
  <c r="U2008" i="2"/>
  <c r="S2008" i="2"/>
  <c r="R2008" i="2"/>
  <c r="Q2008" i="2"/>
  <c r="P2008" i="2"/>
  <c r="O2008" i="2"/>
  <c r="N2008" i="2"/>
  <c r="M2008" i="2"/>
  <c r="L2008" i="2"/>
  <c r="K2008" i="2"/>
  <c r="J2008" i="2"/>
  <c r="I2008" i="2"/>
  <c r="H2008" i="2"/>
  <c r="G2008" i="2"/>
  <c r="F2008" i="2"/>
  <c r="E2008" i="2"/>
  <c r="D2008" i="2"/>
  <c r="C2008" i="2"/>
  <c r="B2008" i="2"/>
  <c r="A2008" i="2"/>
  <c r="CD2007" i="2"/>
  <c r="CC2007" i="2"/>
  <c r="CB2007" i="2"/>
  <c r="CA2007" i="2"/>
  <c r="BZ2007" i="2"/>
  <c r="BY2007" i="2"/>
  <c r="AJ2007" i="2"/>
  <c r="AI2007" i="2"/>
  <c r="AH2007" i="2"/>
  <c r="AG2007" i="2"/>
  <c r="AF2007" i="2"/>
  <c r="AE2007" i="2"/>
  <c r="AD2007" i="2"/>
  <c r="AC2007" i="2"/>
  <c r="AB2007" i="2"/>
  <c r="AA2007" i="2"/>
  <c r="Z2007" i="2"/>
  <c r="Y2007" i="2"/>
  <c r="X2007" i="2"/>
  <c r="W2007" i="2"/>
  <c r="V2007" i="2"/>
  <c r="U2007" i="2"/>
  <c r="S2007" i="2"/>
  <c r="R2007" i="2"/>
  <c r="Q2007" i="2"/>
  <c r="P2007" i="2"/>
  <c r="O2007" i="2"/>
  <c r="N2007" i="2"/>
  <c r="M2007" i="2"/>
  <c r="L2007" i="2"/>
  <c r="K2007" i="2"/>
  <c r="J2007" i="2"/>
  <c r="I2007" i="2"/>
  <c r="H2007" i="2"/>
  <c r="G2007" i="2"/>
  <c r="F2007" i="2"/>
  <c r="E2007" i="2"/>
  <c r="D2007" i="2"/>
  <c r="C2007" i="2"/>
  <c r="B2007" i="2"/>
  <c r="A2007" i="2"/>
  <c r="CD2006" i="2"/>
  <c r="CC2006" i="2"/>
  <c r="CB2006" i="2"/>
  <c r="CA2006" i="2"/>
  <c r="BZ2006" i="2"/>
  <c r="BY2006" i="2"/>
  <c r="AJ2006" i="2"/>
  <c r="AI2006" i="2"/>
  <c r="AH2006" i="2"/>
  <c r="AG2006" i="2"/>
  <c r="AF2006" i="2"/>
  <c r="AE2006" i="2"/>
  <c r="AD2006" i="2"/>
  <c r="AC2006" i="2"/>
  <c r="AB2006" i="2"/>
  <c r="AA2006" i="2"/>
  <c r="Z2006" i="2"/>
  <c r="Y2006" i="2"/>
  <c r="X2006" i="2"/>
  <c r="W2006" i="2"/>
  <c r="V2006" i="2"/>
  <c r="U2006" i="2"/>
  <c r="S2006" i="2"/>
  <c r="R2006" i="2"/>
  <c r="Q2006" i="2"/>
  <c r="P2006" i="2"/>
  <c r="O2006" i="2"/>
  <c r="N2006" i="2"/>
  <c r="M2006" i="2"/>
  <c r="L2006" i="2"/>
  <c r="K2006" i="2"/>
  <c r="J2006" i="2"/>
  <c r="I2006" i="2"/>
  <c r="H2006" i="2"/>
  <c r="G2006" i="2"/>
  <c r="F2006" i="2"/>
  <c r="E2006" i="2"/>
  <c r="D2006" i="2"/>
  <c r="C2006" i="2"/>
  <c r="B2006" i="2"/>
  <c r="A2006" i="2"/>
  <c r="CD2005" i="2"/>
  <c r="CC2005" i="2"/>
  <c r="CB2005" i="2"/>
  <c r="CA2005" i="2"/>
  <c r="BZ2005" i="2"/>
  <c r="BY2005" i="2"/>
  <c r="AJ2005" i="2"/>
  <c r="AI2005" i="2"/>
  <c r="AH2005" i="2"/>
  <c r="AG2005" i="2"/>
  <c r="AF2005" i="2"/>
  <c r="AE2005" i="2"/>
  <c r="AD2005" i="2"/>
  <c r="AC2005" i="2"/>
  <c r="AB2005" i="2"/>
  <c r="AA2005" i="2"/>
  <c r="Z2005" i="2"/>
  <c r="Y2005" i="2"/>
  <c r="X2005" i="2"/>
  <c r="W2005" i="2"/>
  <c r="V2005" i="2"/>
  <c r="U2005" i="2"/>
  <c r="S2005" i="2"/>
  <c r="R2005" i="2"/>
  <c r="Q2005" i="2"/>
  <c r="P2005" i="2"/>
  <c r="O2005" i="2"/>
  <c r="N2005" i="2"/>
  <c r="M2005" i="2"/>
  <c r="L2005" i="2"/>
  <c r="K2005" i="2"/>
  <c r="J2005" i="2"/>
  <c r="I2005" i="2"/>
  <c r="H2005" i="2"/>
  <c r="G2005" i="2"/>
  <c r="F2005" i="2"/>
  <c r="E2005" i="2"/>
  <c r="D2005" i="2"/>
  <c r="C2005" i="2"/>
  <c r="B2005" i="2"/>
  <c r="A2005" i="2"/>
  <c r="CD2004" i="2"/>
  <c r="CC2004" i="2"/>
  <c r="CB2004" i="2"/>
  <c r="CA2004" i="2"/>
  <c r="BZ2004" i="2"/>
  <c r="BY2004" i="2"/>
  <c r="AJ2004" i="2"/>
  <c r="AI2004" i="2"/>
  <c r="AH2004" i="2"/>
  <c r="AG2004" i="2"/>
  <c r="AF2004" i="2"/>
  <c r="AE2004" i="2"/>
  <c r="AD2004" i="2"/>
  <c r="AC2004" i="2"/>
  <c r="AB2004" i="2"/>
  <c r="AA2004" i="2"/>
  <c r="Z2004" i="2"/>
  <c r="Y2004" i="2"/>
  <c r="X2004" i="2"/>
  <c r="W2004" i="2"/>
  <c r="V2004" i="2"/>
  <c r="U2004" i="2"/>
  <c r="S2004" i="2"/>
  <c r="R2004" i="2"/>
  <c r="Q2004" i="2"/>
  <c r="P2004" i="2"/>
  <c r="O2004" i="2"/>
  <c r="N2004" i="2"/>
  <c r="M2004" i="2"/>
  <c r="L2004" i="2"/>
  <c r="K2004" i="2"/>
  <c r="J2004" i="2"/>
  <c r="I2004" i="2"/>
  <c r="H2004" i="2"/>
  <c r="G2004" i="2"/>
  <c r="F2004" i="2"/>
  <c r="E2004" i="2"/>
  <c r="D2004" i="2"/>
  <c r="C2004" i="2"/>
  <c r="B2004" i="2"/>
  <c r="A2004" i="2"/>
  <c r="CD2003" i="2"/>
  <c r="CC2003" i="2"/>
  <c r="CB2003" i="2"/>
  <c r="CA2003" i="2"/>
  <c r="BZ2003" i="2"/>
  <c r="BY2003" i="2"/>
  <c r="AJ2003" i="2"/>
  <c r="AI2003" i="2"/>
  <c r="AH2003" i="2"/>
  <c r="AG2003" i="2"/>
  <c r="AF2003" i="2"/>
  <c r="AE2003" i="2"/>
  <c r="AD2003" i="2"/>
  <c r="AC2003" i="2"/>
  <c r="AB2003" i="2"/>
  <c r="AA2003" i="2"/>
  <c r="Z2003" i="2"/>
  <c r="Y2003" i="2"/>
  <c r="X2003" i="2"/>
  <c r="W2003" i="2"/>
  <c r="V2003" i="2"/>
  <c r="U2003" i="2"/>
  <c r="S2003" i="2"/>
  <c r="R2003" i="2"/>
  <c r="Q2003" i="2"/>
  <c r="P2003" i="2"/>
  <c r="O2003" i="2"/>
  <c r="N2003" i="2"/>
  <c r="M2003" i="2"/>
  <c r="L2003" i="2"/>
  <c r="K2003" i="2"/>
  <c r="J2003" i="2"/>
  <c r="I2003" i="2"/>
  <c r="H2003" i="2"/>
  <c r="G2003" i="2"/>
  <c r="F2003" i="2"/>
  <c r="E2003" i="2"/>
  <c r="D2003" i="2"/>
  <c r="C2003" i="2"/>
  <c r="B2003" i="2"/>
  <c r="A2003" i="2"/>
  <c r="CD2002" i="2"/>
  <c r="CC2002" i="2"/>
  <c r="CB2002" i="2"/>
  <c r="CA2002" i="2"/>
  <c r="BZ2002" i="2"/>
  <c r="BY2002" i="2"/>
  <c r="AJ2002" i="2"/>
  <c r="AI2002" i="2"/>
  <c r="AH2002" i="2"/>
  <c r="AG2002" i="2"/>
  <c r="AF2002" i="2"/>
  <c r="AE2002" i="2"/>
  <c r="AD2002" i="2"/>
  <c r="AC2002" i="2"/>
  <c r="AB2002" i="2"/>
  <c r="AA2002" i="2"/>
  <c r="Z2002" i="2"/>
  <c r="Y2002" i="2"/>
  <c r="X2002" i="2"/>
  <c r="W2002" i="2"/>
  <c r="V2002" i="2"/>
  <c r="U2002" i="2"/>
  <c r="S2002" i="2"/>
  <c r="R2002" i="2"/>
  <c r="Q2002" i="2"/>
  <c r="P2002" i="2"/>
  <c r="O2002" i="2"/>
  <c r="N2002" i="2"/>
  <c r="M2002" i="2"/>
  <c r="L2002" i="2"/>
  <c r="K2002" i="2"/>
  <c r="J2002" i="2"/>
  <c r="I2002" i="2"/>
  <c r="H2002" i="2"/>
  <c r="G2002" i="2"/>
  <c r="F2002" i="2"/>
  <c r="E2002" i="2"/>
  <c r="D2002" i="2"/>
  <c r="C2002" i="2"/>
  <c r="B2002" i="2"/>
  <c r="A2002" i="2"/>
  <c r="CD2001" i="2"/>
  <c r="CC2001" i="2"/>
  <c r="CB2001" i="2"/>
  <c r="CA2001" i="2"/>
  <c r="BZ2001" i="2"/>
  <c r="BY2001" i="2"/>
  <c r="AJ2001" i="2"/>
  <c r="AI2001" i="2"/>
  <c r="AH2001" i="2"/>
  <c r="AG2001" i="2"/>
  <c r="AF2001" i="2"/>
  <c r="AE2001" i="2"/>
  <c r="AD2001" i="2"/>
  <c r="AC2001" i="2"/>
  <c r="AB2001" i="2"/>
  <c r="AA2001" i="2"/>
  <c r="Z2001" i="2"/>
  <c r="Y2001" i="2"/>
  <c r="X2001" i="2"/>
  <c r="W2001" i="2"/>
  <c r="V2001" i="2"/>
  <c r="U2001" i="2"/>
  <c r="S2001" i="2"/>
  <c r="R2001" i="2"/>
  <c r="Q2001" i="2"/>
  <c r="P2001" i="2"/>
  <c r="O2001" i="2"/>
  <c r="N2001" i="2"/>
  <c r="M2001" i="2"/>
  <c r="L2001" i="2"/>
  <c r="K2001" i="2"/>
  <c r="J2001" i="2"/>
  <c r="I2001" i="2"/>
  <c r="H2001" i="2"/>
  <c r="G2001" i="2"/>
  <c r="F2001" i="2"/>
  <c r="E2001" i="2"/>
  <c r="D2001" i="2"/>
  <c r="C2001" i="2"/>
  <c r="B2001" i="2"/>
  <c r="A2001" i="2"/>
  <c r="CD2000" i="2"/>
  <c r="CC2000" i="2"/>
  <c r="CB2000" i="2"/>
  <c r="CA2000" i="2"/>
  <c r="BZ2000" i="2"/>
  <c r="BY2000" i="2"/>
  <c r="AJ2000" i="2"/>
  <c r="AI2000" i="2"/>
  <c r="AH2000" i="2"/>
  <c r="AG2000" i="2"/>
  <c r="AF2000" i="2"/>
  <c r="AE2000" i="2"/>
  <c r="AD2000" i="2"/>
  <c r="AC2000" i="2"/>
  <c r="AB2000" i="2"/>
  <c r="AA2000" i="2"/>
  <c r="Z2000" i="2"/>
  <c r="Y2000" i="2"/>
  <c r="X2000" i="2"/>
  <c r="W2000" i="2"/>
  <c r="V2000" i="2"/>
  <c r="U2000" i="2"/>
  <c r="S2000" i="2"/>
  <c r="R2000" i="2"/>
  <c r="Q2000" i="2"/>
  <c r="P2000" i="2"/>
  <c r="O2000" i="2"/>
  <c r="N2000" i="2"/>
  <c r="M2000" i="2"/>
  <c r="L2000" i="2"/>
  <c r="K2000" i="2"/>
  <c r="J2000" i="2"/>
  <c r="I2000" i="2"/>
  <c r="H2000" i="2"/>
  <c r="G2000" i="2"/>
  <c r="F2000" i="2"/>
  <c r="E2000" i="2"/>
  <c r="D2000" i="2"/>
  <c r="C2000" i="2"/>
  <c r="B2000" i="2"/>
  <c r="A2000" i="2"/>
  <c r="CD1999" i="2"/>
  <c r="CC1999" i="2"/>
  <c r="CB1999" i="2"/>
  <c r="CA1999" i="2"/>
  <c r="BZ1999" i="2"/>
  <c r="BY1999" i="2"/>
  <c r="AJ1999" i="2"/>
  <c r="AI1999" i="2"/>
  <c r="AH1999" i="2"/>
  <c r="AG1999" i="2"/>
  <c r="AF1999" i="2"/>
  <c r="AE1999" i="2"/>
  <c r="AD1999" i="2"/>
  <c r="AC1999" i="2"/>
  <c r="AB1999" i="2"/>
  <c r="AA1999" i="2"/>
  <c r="Z1999" i="2"/>
  <c r="Y1999" i="2"/>
  <c r="X1999" i="2"/>
  <c r="W1999" i="2"/>
  <c r="V1999" i="2"/>
  <c r="U1999" i="2"/>
  <c r="S1999" i="2"/>
  <c r="R1999" i="2"/>
  <c r="Q1999" i="2"/>
  <c r="P1999" i="2"/>
  <c r="O1999" i="2"/>
  <c r="N1999" i="2"/>
  <c r="M1999" i="2"/>
  <c r="L1999" i="2"/>
  <c r="K1999" i="2"/>
  <c r="J1999" i="2"/>
  <c r="I1999" i="2"/>
  <c r="H1999" i="2"/>
  <c r="G1999" i="2"/>
  <c r="F1999" i="2"/>
  <c r="E1999" i="2"/>
  <c r="D1999" i="2"/>
  <c r="C1999" i="2"/>
  <c r="B1999" i="2"/>
  <c r="A1999" i="2"/>
  <c r="CD1998" i="2"/>
  <c r="CC1998" i="2"/>
  <c r="CB1998" i="2"/>
  <c r="CA1998" i="2"/>
  <c r="BZ1998" i="2"/>
  <c r="BY1998" i="2"/>
  <c r="AJ1998" i="2"/>
  <c r="AI1998" i="2"/>
  <c r="AH1998" i="2"/>
  <c r="AG1998" i="2"/>
  <c r="AF1998" i="2"/>
  <c r="AE1998" i="2"/>
  <c r="AD1998" i="2"/>
  <c r="AC1998" i="2"/>
  <c r="AB1998" i="2"/>
  <c r="AA1998" i="2"/>
  <c r="Z1998" i="2"/>
  <c r="Y1998" i="2"/>
  <c r="X1998" i="2"/>
  <c r="W1998" i="2"/>
  <c r="V1998" i="2"/>
  <c r="U1998" i="2"/>
  <c r="S1998" i="2"/>
  <c r="R1998" i="2"/>
  <c r="Q1998" i="2"/>
  <c r="P1998" i="2"/>
  <c r="O1998" i="2"/>
  <c r="N1998" i="2"/>
  <c r="M1998" i="2"/>
  <c r="L1998" i="2"/>
  <c r="K1998" i="2"/>
  <c r="J1998" i="2"/>
  <c r="I1998" i="2"/>
  <c r="H1998" i="2"/>
  <c r="G1998" i="2"/>
  <c r="F1998" i="2"/>
  <c r="E1998" i="2"/>
  <c r="D1998" i="2"/>
  <c r="C1998" i="2"/>
  <c r="B1998" i="2"/>
  <c r="A1998" i="2"/>
  <c r="CD1997" i="2"/>
  <c r="CC1997" i="2"/>
  <c r="CB1997" i="2"/>
  <c r="CA1997" i="2"/>
  <c r="BZ1997" i="2"/>
  <c r="BY1997" i="2"/>
  <c r="AJ1997" i="2"/>
  <c r="AI1997" i="2"/>
  <c r="AH1997" i="2"/>
  <c r="AG1997" i="2"/>
  <c r="AF1997" i="2"/>
  <c r="AE1997" i="2"/>
  <c r="AD1997" i="2"/>
  <c r="AC1997" i="2"/>
  <c r="AB1997" i="2"/>
  <c r="AA1997" i="2"/>
  <c r="Z1997" i="2"/>
  <c r="Y1997" i="2"/>
  <c r="X1997" i="2"/>
  <c r="W1997" i="2"/>
  <c r="V1997" i="2"/>
  <c r="U1997" i="2"/>
  <c r="S1997" i="2"/>
  <c r="R1997" i="2"/>
  <c r="Q1997" i="2"/>
  <c r="P1997" i="2"/>
  <c r="O1997" i="2"/>
  <c r="N1997" i="2"/>
  <c r="M1997" i="2"/>
  <c r="L1997" i="2"/>
  <c r="K1997" i="2"/>
  <c r="J1997" i="2"/>
  <c r="I1997" i="2"/>
  <c r="H1997" i="2"/>
  <c r="G1997" i="2"/>
  <c r="F1997" i="2"/>
  <c r="E1997" i="2"/>
  <c r="D1997" i="2"/>
  <c r="C1997" i="2"/>
  <c r="B1997" i="2"/>
  <c r="A1997" i="2"/>
  <c r="CD1996" i="2"/>
  <c r="CC1996" i="2"/>
  <c r="CB1996" i="2"/>
  <c r="CA1996" i="2"/>
  <c r="BZ1996" i="2"/>
  <c r="BY1996" i="2"/>
  <c r="AJ1996" i="2"/>
  <c r="AI1996" i="2"/>
  <c r="AH1996" i="2"/>
  <c r="AG1996" i="2"/>
  <c r="AF1996" i="2"/>
  <c r="AE1996" i="2"/>
  <c r="AD1996" i="2"/>
  <c r="AC1996" i="2"/>
  <c r="AB1996" i="2"/>
  <c r="AA1996" i="2"/>
  <c r="Z1996" i="2"/>
  <c r="Y1996" i="2"/>
  <c r="X1996" i="2"/>
  <c r="W1996" i="2"/>
  <c r="V1996" i="2"/>
  <c r="U1996" i="2"/>
  <c r="S1996" i="2"/>
  <c r="R1996" i="2"/>
  <c r="Q1996" i="2"/>
  <c r="P1996" i="2"/>
  <c r="O1996" i="2"/>
  <c r="N1996" i="2"/>
  <c r="M1996" i="2"/>
  <c r="L1996" i="2"/>
  <c r="K1996" i="2"/>
  <c r="J1996" i="2"/>
  <c r="I1996" i="2"/>
  <c r="H1996" i="2"/>
  <c r="G1996" i="2"/>
  <c r="F1996" i="2"/>
  <c r="E1996" i="2"/>
  <c r="D1996" i="2"/>
  <c r="C1996" i="2"/>
  <c r="B1996" i="2"/>
  <c r="A1996" i="2"/>
  <c r="CD1995" i="2"/>
  <c r="CC1995" i="2"/>
  <c r="CB1995" i="2"/>
  <c r="CA1995" i="2"/>
  <c r="BZ1995" i="2"/>
  <c r="BY1995" i="2"/>
  <c r="AJ1995" i="2"/>
  <c r="AI1995" i="2"/>
  <c r="AH1995" i="2"/>
  <c r="AG1995" i="2"/>
  <c r="AF1995" i="2"/>
  <c r="AE1995" i="2"/>
  <c r="AD1995" i="2"/>
  <c r="AC1995" i="2"/>
  <c r="AB1995" i="2"/>
  <c r="AA1995" i="2"/>
  <c r="Z1995" i="2"/>
  <c r="Y1995" i="2"/>
  <c r="X1995" i="2"/>
  <c r="W1995" i="2"/>
  <c r="V1995" i="2"/>
  <c r="U1995" i="2"/>
  <c r="S1995" i="2"/>
  <c r="R1995" i="2"/>
  <c r="Q1995" i="2"/>
  <c r="P1995" i="2"/>
  <c r="O1995" i="2"/>
  <c r="N1995" i="2"/>
  <c r="M1995" i="2"/>
  <c r="L1995" i="2"/>
  <c r="K1995" i="2"/>
  <c r="J1995" i="2"/>
  <c r="I1995" i="2"/>
  <c r="H1995" i="2"/>
  <c r="G1995" i="2"/>
  <c r="F1995" i="2"/>
  <c r="E1995" i="2"/>
  <c r="D1995" i="2"/>
  <c r="C1995" i="2"/>
  <c r="B1995" i="2"/>
  <c r="A1995" i="2"/>
  <c r="CD1994" i="2"/>
  <c r="CC1994" i="2"/>
  <c r="CB1994" i="2"/>
  <c r="CA1994" i="2"/>
  <c r="BZ1994" i="2"/>
  <c r="BY1994" i="2"/>
  <c r="AJ1994" i="2"/>
  <c r="AI1994" i="2"/>
  <c r="AH1994" i="2"/>
  <c r="AG1994" i="2"/>
  <c r="AF1994" i="2"/>
  <c r="AE1994" i="2"/>
  <c r="AD1994" i="2"/>
  <c r="AC1994" i="2"/>
  <c r="AB1994" i="2"/>
  <c r="AA1994" i="2"/>
  <c r="Z1994" i="2"/>
  <c r="Y1994" i="2"/>
  <c r="X1994" i="2"/>
  <c r="W1994" i="2"/>
  <c r="V1994" i="2"/>
  <c r="U1994" i="2"/>
  <c r="S1994" i="2"/>
  <c r="R1994" i="2"/>
  <c r="Q1994" i="2"/>
  <c r="P1994" i="2"/>
  <c r="O1994" i="2"/>
  <c r="N1994" i="2"/>
  <c r="M1994" i="2"/>
  <c r="L1994" i="2"/>
  <c r="K1994" i="2"/>
  <c r="J1994" i="2"/>
  <c r="I1994" i="2"/>
  <c r="H1994" i="2"/>
  <c r="G1994" i="2"/>
  <c r="F1994" i="2"/>
  <c r="E1994" i="2"/>
  <c r="D1994" i="2"/>
  <c r="C1994" i="2"/>
  <c r="B1994" i="2"/>
  <c r="A1994" i="2"/>
  <c r="CD1993" i="2"/>
  <c r="CC1993" i="2"/>
  <c r="CB1993" i="2"/>
  <c r="CA1993" i="2"/>
  <c r="BZ1993" i="2"/>
  <c r="BY1993" i="2"/>
  <c r="AJ1993" i="2"/>
  <c r="AI1993" i="2"/>
  <c r="AH1993" i="2"/>
  <c r="AG1993" i="2"/>
  <c r="AF1993" i="2"/>
  <c r="AE1993" i="2"/>
  <c r="AD1993" i="2"/>
  <c r="AC1993" i="2"/>
  <c r="AB1993" i="2"/>
  <c r="AA1993" i="2"/>
  <c r="Z1993" i="2"/>
  <c r="Y1993" i="2"/>
  <c r="X1993" i="2"/>
  <c r="W1993" i="2"/>
  <c r="V1993" i="2"/>
  <c r="U1993" i="2"/>
  <c r="S1993" i="2"/>
  <c r="R1993" i="2"/>
  <c r="Q1993" i="2"/>
  <c r="P1993" i="2"/>
  <c r="O1993" i="2"/>
  <c r="N1993" i="2"/>
  <c r="M1993" i="2"/>
  <c r="L1993" i="2"/>
  <c r="K1993" i="2"/>
  <c r="J1993" i="2"/>
  <c r="I1993" i="2"/>
  <c r="H1993" i="2"/>
  <c r="G1993" i="2"/>
  <c r="F1993" i="2"/>
  <c r="E1993" i="2"/>
  <c r="D1993" i="2"/>
  <c r="C1993" i="2"/>
  <c r="B1993" i="2"/>
  <c r="A1993" i="2"/>
  <c r="CD1992" i="2"/>
  <c r="CC1992" i="2"/>
  <c r="CB1992" i="2"/>
  <c r="CA1992" i="2"/>
  <c r="BZ1992" i="2"/>
  <c r="BY1992" i="2"/>
  <c r="AJ1992" i="2"/>
  <c r="AI1992" i="2"/>
  <c r="AH1992" i="2"/>
  <c r="AG1992" i="2"/>
  <c r="AF1992" i="2"/>
  <c r="AE1992" i="2"/>
  <c r="AD1992" i="2"/>
  <c r="AC1992" i="2"/>
  <c r="AB1992" i="2"/>
  <c r="AA1992" i="2"/>
  <c r="Z1992" i="2"/>
  <c r="Y1992" i="2"/>
  <c r="X1992" i="2"/>
  <c r="W1992" i="2"/>
  <c r="V1992" i="2"/>
  <c r="U1992" i="2"/>
  <c r="S1992" i="2"/>
  <c r="R1992" i="2"/>
  <c r="Q1992" i="2"/>
  <c r="P1992" i="2"/>
  <c r="O1992" i="2"/>
  <c r="N1992" i="2"/>
  <c r="M1992" i="2"/>
  <c r="L1992" i="2"/>
  <c r="K1992" i="2"/>
  <c r="J1992" i="2"/>
  <c r="I1992" i="2"/>
  <c r="H1992" i="2"/>
  <c r="G1992" i="2"/>
  <c r="F1992" i="2"/>
  <c r="E1992" i="2"/>
  <c r="D1992" i="2"/>
  <c r="C1992" i="2"/>
  <c r="B1992" i="2"/>
  <c r="A1992" i="2"/>
  <c r="CD1991" i="2"/>
  <c r="CC1991" i="2"/>
  <c r="CB1991" i="2"/>
  <c r="CA1991" i="2"/>
  <c r="BZ1991" i="2"/>
  <c r="BY1991" i="2"/>
  <c r="AJ1991" i="2"/>
  <c r="AI1991" i="2"/>
  <c r="AH1991" i="2"/>
  <c r="AG1991" i="2"/>
  <c r="AF1991" i="2"/>
  <c r="AE1991" i="2"/>
  <c r="AD1991" i="2"/>
  <c r="AC1991" i="2"/>
  <c r="AB1991" i="2"/>
  <c r="AA1991" i="2"/>
  <c r="Z1991" i="2"/>
  <c r="Y1991" i="2"/>
  <c r="X1991" i="2"/>
  <c r="W1991" i="2"/>
  <c r="V1991" i="2"/>
  <c r="U1991" i="2"/>
  <c r="S1991" i="2"/>
  <c r="R1991" i="2"/>
  <c r="Q1991" i="2"/>
  <c r="P1991" i="2"/>
  <c r="O1991" i="2"/>
  <c r="N1991" i="2"/>
  <c r="M1991" i="2"/>
  <c r="L1991" i="2"/>
  <c r="K1991" i="2"/>
  <c r="J1991" i="2"/>
  <c r="I1991" i="2"/>
  <c r="H1991" i="2"/>
  <c r="G1991" i="2"/>
  <c r="F1991" i="2"/>
  <c r="E1991" i="2"/>
  <c r="D1991" i="2"/>
  <c r="C1991" i="2"/>
  <c r="B1991" i="2"/>
  <c r="A1991" i="2"/>
  <c r="CD1990" i="2"/>
  <c r="CC1990" i="2"/>
  <c r="CB1990" i="2"/>
  <c r="CA1990" i="2"/>
  <c r="BZ1990" i="2"/>
  <c r="BY1990" i="2"/>
  <c r="AJ1990" i="2"/>
  <c r="AI1990" i="2"/>
  <c r="AH1990" i="2"/>
  <c r="AG1990" i="2"/>
  <c r="AF1990" i="2"/>
  <c r="AE1990" i="2"/>
  <c r="AD1990" i="2"/>
  <c r="AC1990" i="2"/>
  <c r="AB1990" i="2"/>
  <c r="AA1990" i="2"/>
  <c r="Z1990" i="2"/>
  <c r="Y1990" i="2"/>
  <c r="X1990" i="2"/>
  <c r="W1990" i="2"/>
  <c r="V1990" i="2"/>
  <c r="U1990" i="2"/>
  <c r="S1990" i="2"/>
  <c r="R1990" i="2"/>
  <c r="Q1990" i="2"/>
  <c r="P1990" i="2"/>
  <c r="O1990" i="2"/>
  <c r="N1990" i="2"/>
  <c r="M1990" i="2"/>
  <c r="L1990" i="2"/>
  <c r="K1990" i="2"/>
  <c r="J1990" i="2"/>
  <c r="I1990" i="2"/>
  <c r="H1990" i="2"/>
  <c r="G1990" i="2"/>
  <c r="F1990" i="2"/>
  <c r="E1990" i="2"/>
  <c r="D1990" i="2"/>
  <c r="C1990" i="2"/>
  <c r="B1990" i="2"/>
  <c r="A1990" i="2"/>
  <c r="CD1989" i="2"/>
  <c r="CC1989" i="2"/>
  <c r="CB1989" i="2"/>
  <c r="CA1989" i="2"/>
  <c r="BZ1989" i="2"/>
  <c r="BY1989" i="2"/>
  <c r="AJ1989" i="2"/>
  <c r="AI1989" i="2"/>
  <c r="AH1989" i="2"/>
  <c r="AG1989" i="2"/>
  <c r="AF1989" i="2"/>
  <c r="AE1989" i="2"/>
  <c r="AD1989" i="2"/>
  <c r="AC1989" i="2"/>
  <c r="AB1989" i="2"/>
  <c r="AA1989" i="2"/>
  <c r="Z1989" i="2"/>
  <c r="Y1989" i="2"/>
  <c r="X1989" i="2"/>
  <c r="W1989" i="2"/>
  <c r="V1989" i="2"/>
  <c r="U1989" i="2"/>
  <c r="S1989" i="2"/>
  <c r="R1989" i="2"/>
  <c r="Q1989" i="2"/>
  <c r="P1989" i="2"/>
  <c r="O1989" i="2"/>
  <c r="N1989" i="2"/>
  <c r="M1989" i="2"/>
  <c r="L1989" i="2"/>
  <c r="K1989" i="2"/>
  <c r="J1989" i="2"/>
  <c r="I1989" i="2"/>
  <c r="H1989" i="2"/>
  <c r="G1989" i="2"/>
  <c r="F1989" i="2"/>
  <c r="E1989" i="2"/>
  <c r="D1989" i="2"/>
  <c r="C1989" i="2"/>
  <c r="B1989" i="2"/>
  <c r="A1989" i="2"/>
  <c r="CD1988" i="2"/>
  <c r="CC1988" i="2"/>
  <c r="CB1988" i="2"/>
  <c r="CA1988" i="2"/>
  <c r="BZ1988" i="2"/>
  <c r="BY1988" i="2"/>
  <c r="AJ1988" i="2"/>
  <c r="AI1988" i="2"/>
  <c r="AH1988" i="2"/>
  <c r="AG1988" i="2"/>
  <c r="AF1988" i="2"/>
  <c r="AE1988" i="2"/>
  <c r="AD1988" i="2"/>
  <c r="AC1988" i="2"/>
  <c r="AB1988" i="2"/>
  <c r="AA1988" i="2"/>
  <c r="Z1988" i="2"/>
  <c r="Y1988" i="2"/>
  <c r="X1988" i="2"/>
  <c r="W1988" i="2"/>
  <c r="V1988" i="2"/>
  <c r="U1988" i="2"/>
  <c r="S1988" i="2"/>
  <c r="R1988" i="2"/>
  <c r="Q1988" i="2"/>
  <c r="P1988" i="2"/>
  <c r="O1988" i="2"/>
  <c r="N1988" i="2"/>
  <c r="M1988" i="2"/>
  <c r="L1988" i="2"/>
  <c r="K1988" i="2"/>
  <c r="J1988" i="2"/>
  <c r="I1988" i="2"/>
  <c r="H1988" i="2"/>
  <c r="G1988" i="2"/>
  <c r="F1988" i="2"/>
  <c r="E1988" i="2"/>
  <c r="D1988" i="2"/>
  <c r="C1988" i="2"/>
  <c r="B1988" i="2"/>
  <c r="A1988" i="2"/>
  <c r="CD1987" i="2"/>
  <c r="CC1987" i="2"/>
  <c r="CB1987" i="2"/>
  <c r="CA1987" i="2"/>
  <c r="BZ1987" i="2"/>
  <c r="BY1987" i="2"/>
  <c r="AJ1987" i="2"/>
  <c r="AI1987" i="2"/>
  <c r="AH1987" i="2"/>
  <c r="AG1987" i="2"/>
  <c r="AF1987" i="2"/>
  <c r="AE1987" i="2"/>
  <c r="AD1987" i="2"/>
  <c r="AC1987" i="2"/>
  <c r="AB1987" i="2"/>
  <c r="AA1987" i="2"/>
  <c r="Z1987" i="2"/>
  <c r="Y1987" i="2"/>
  <c r="X1987" i="2"/>
  <c r="W1987" i="2"/>
  <c r="V1987" i="2"/>
  <c r="U1987" i="2"/>
  <c r="S1987" i="2"/>
  <c r="R1987" i="2"/>
  <c r="Q1987" i="2"/>
  <c r="P1987" i="2"/>
  <c r="O1987" i="2"/>
  <c r="N1987" i="2"/>
  <c r="M1987" i="2"/>
  <c r="L1987" i="2"/>
  <c r="K1987" i="2"/>
  <c r="J1987" i="2"/>
  <c r="I1987" i="2"/>
  <c r="H1987" i="2"/>
  <c r="G1987" i="2"/>
  <c r="F1987" i="2"/>
  <c r="E1987" i="2"/>
  <c r="D1987" i="2"/>
  <c r="C1987" i="2"/>
  <c r="B1987" i="2"/>
  <c r="A1987" i="2"/>
  <c r="CD1986" i="2"/>
  <c r="CC1986" i="2"/>
  <c r="CB1986" i="2"/>
  <c r="CA1986" i="2"/>
  <c r="BZ1986" i="2"/>
  <c r="BY1986" i="2"/>
  <c r="AJ1986" i="2"/>
  <c r="AI1986" i="2"/>
  <c r="AH1986" i="2"/>
  <c r="AG1986" i="2"/>
  <c r="AF1986" i="2"/>
  <c r="AE1986" i="2"/>
  <c r="AD1986" i="2"/>
  <c r="AC1986" i="2"/>
  <c r="AB1986" i="2"/>
  <c r="AA1986" i="2"/>
  <c r="Z1986" i="2"/>
  <c r="Y1986" i="2"/>
  <c r="X1986" i="2"/>
  <c r="W1986" i="2"/>
  <c r="V1986" i="2"/>
  <c r="U1986" i="2"/>
  <c r="S1986" i="2"/>
  <c r="R1986" i="2"/>
  <c r="Q1986" i="2"/>
  <c r="P1986" i="2"/>
  <c r="O1986" i="2"/>
  <c r="N1986" i="2"/>
  <c r="M1986" i="2"/>
  <c r="L1986" i="2"/>
  <c r="K1986" i="2"/>
  <c r="J1986" i="2"/>
  <c r="I1986" i="2"/>
  <c r="H1986" i="2"/>
  <c r="G1986" i="2"/>
  <c r="F1986" i="2"/>
  <c r="E1986" i="2"/>
  <c r="D1986" i="2"/>
  <c r="C1986" i="2"/>
  <c r="B1986" i="2"/>
  <c r="A1986" i="2"/>
  <c r="CD1985" i="2"/>
  <c r="CC1985" i="2"/>
  <c r="CB1985" i="2"/>
  <c r="CA1985" i="2"/>
  <c r="BZ1985" i="2"/>
  <c r="BY1985" i="2"/>
  <c r="AJ1985" i="2"/>
  <c r="AI1985" i="2"/>
  <c r="AH1985" i="2"/>
  <c r="AG1985" i="2"/>
  <c r="AF1985" i="2"/>
  <c r="AE1985" i="2"/>
  <c r="AD1985" i="2"/>
  <c r="AC1985" i="2"/>
  <c r="AB1985" i="2"/>
  <c r="AA1985" i="2"/>
  <c r="Z1985" i="2"/>
  <c r="Y1985" i="2"/>
  <c r="X1985" i="2"/>
  <c r="W1985" i="2"/>
  <c r="V1985" i="2"/>
  <c r="U1985" i="2"/>
  <c r="S1985" i="2"/>
  <c r="R1985" i="2"/>
  <c r="Q1985" i="2"/>
  <c r="P1985" i="2"/>
  <c r="O1985" i="2"/>
  <c r="N1985" i="2"/>
  <c r="M1985" i="2"/>
  <c r="L1985" i="2"/>
  <c r="K1985" i="2"/>
  <c r="J1985" i="2"/>
  <c r="I1985" i="2"/>
  <c r="H1985" i="2"/>
  <c r="G1985" i="2"/>
  <c r="F1985" i="2"/>
  <c r="E1985" i="2"/>
  <c r="D1985" i="2"/>
  <c r="C1985" i="2"/>
  <c r="B1985" i="2"/>
  <c r="A1985" i="2"/>
  <c r="CD1984" i="2"/>
  <c r="CC1984" i="2"/>
  <c r="CB1984" i="2"/>
  <c r="CA1984" i="2"/>
  <c r="BZ1984" i="2"/>
  <c r="BY1984" i="2"/>
  <c r="AJ1984" i="2"/>
  <c r="AI1984" i="2"/>
  <c r="AH1984" i="2"/>
  <c r="AG1984" i="2"/>
  <c r="AF1984" i="2"/>
  <c r="AE1984" i="2"/>
  <c r="AD1984" i="2"/>
  <c r="AC1984" i="2"/>
  <c r="AB1984" i="2"/>
  <c r="AA1984" i="2"/>
  <c r="Z1984" i="2"/>
  <c r="Y1984" i="2"/>
  <c r="X1984" i="2"/>
  <c r="W1984" i="2"/>
  <c r="V1984" i="2"/>
  <c r="U1984" i="2"/>
  <c r="S1984" i="2"/>
  <c r="R1984" i="2"/>
  <c r="Q1984" i="2"/>
  <c r="P1984" i="2"/>
  <c r="O1984" i="2"/>
  <c r="N1984" i="2"/>
  <c r="M1984" i="2"/>
  <c r="L1984" i="2"/>
  <c r="K1984" i="2"/>
  <c r="J1984" i="2"/>
  <c r="I1984" i="2"/>
  <c r="H1984" i="2"/>
  <c r="G1984" i="2"/>
  <c r="F1984" i="2"/>
  <c r="E1984" i="2"/>
  <c r="D1984" i="2"/>
  <c r="C1984" i="2"/>
  <c r="B1984" i="2"/>
  <c r="A1984" i="2"/>
  <c r="CD1983" i="2"/>
  <c r="CC1983" i="2"/>
  <c r="CB1983" i="2"/>
  <c r="CA1983" i="2"/>
  <c r="BZ1983" i="2"/>
  <c r="BY1983" i="2"/>
  <c r="AJ1983" i="2"/>
  <c r="AI1983" i="2"/>
  <c r="AH1983" i="2"/>
  <c r="AG1983" i="2"/>
  <c r="AF1983" i="2"/>
  <c r="AE1983" i="2"/>
  <c r="AD1983" i="2"/>
  <c r="AC1983" i="2"/>
  <c r="AB1983" i="2"/>
  <c r="AA1983" i="2"/>
  <c r="Z1983" i="2"/>
  <c r="Y1983" i="2"/>
  <c r="X1983" i="2"/>
  <c r="W1983" i="2"/>
  <c r="V1983" i="2"/>
  <c r="U1983" i="2"/>
  <c r="S1983" i="2"/>
  <c r="R1983" i="2"/>
  <c r="Q1983" i="2"/>
  <c r="P1983" i="2"/>
  <c r="O1983" i="2"/>
  <c r="N1983" i="2"/>
  <c r="M1983" i="2"/>
  <c r="L1983" i="2"/>
  <c r="K1983" i="2"/>
  <c r="J1983" i="2"/>
  <c r="I1983" i="2"/>
  <c r="H1983" i="2"/>
  <c r="G1983" i="2"/>
  <c r="F1983" i="2"/>
  <c r="E1983" i="2"/>
  <c r="D1983" i="2"/>
  <c r="C1983" i="2"/>
  <c r="B1983" i="2"/>
  <c r="A1983" i="2"/>
  <c r="CD1982" i="2"/>
  <c r="CC1982" i="2"/>
  <c r="CB1982" i="2"/>
  <c r="CA1982" i="2"/>
  <c r="BZ1982" i="2"/>
  <c r="BY1982" i="2"/>
  <c r="AJ1982" i="2"/>
  <c r="AI1982" i="2"/>
  <c r="AH1982" i="2"/>
  <c r="AG1982" i="2"/>
  <c r="AF1982" i="2"/>
  <c r="AE1982" i="2"/>
  <c r="AD1982" i="2"/>
  <c r="AC1982" i="2"/>
  <c r="AB1982" i="2"/>
  <c r="AA1982" i="2"/>
  <c r="Z1982" i="2"/>
  <c r="Y1982" i="2"/>
  <c r="X1982" i="2"/>
  <c r="W1982" i="2"/>
  <c r="V1982" i="2"/>
  <c r="U1982" i="2"/>
  <c r="S1982" i="2"/>
  <c r="R1982" i="2"/>
  <c r="Q1982" i="2"/>
  <c r="P1982" i="2"/>
  <c r="O1982" i="2"/>
  <c r="N1982" i="2"/>
  <c r="M1982" i="2"/>
  <c r="L1982" i="2"/>
  <c r="K1982" i="2"/>
  <c r="J1982" i="2"/>
  <c r="I1982" i="2"/>
  <c r="H1982" i="2"/>
  <c r="G1982" i="2"/>
  <c r="F1982" i="2"/>
  <c r="E1982" i="2"/>
  <c r="D1982" i="2"/>
  <c r="C1982" i="2"/>
  <c r="B1982" i="2"/>
  <c r="A1982" i="2"/>
  <c r="CD1981" i="2"/>
  <c r="CC1981" i="2"/>
  <c r="CB1981" i="2"/>
  <c r="CA1981" i="2"/>
  <c r="BZ1981" i="2"/>
  <c r="BY1981" i="2"/>
  <c r="AJ1981" i="2"/>
  <c r="AI1981" i="2"/>
  <c r="AH1981" i="2"/>
  <c r="AG1981" i="2"/>
  <c r="AF1981" i="2"/>
  <c r="AE1981" i="2"/>
  <c r="AD1981" i="2"/>
  <c r="AC1981" i="2"/>
  <c r="AB1981" i="2"/>
  <c r="AA1981" i="2"/>
  <c r="Z1981" i="2"/>
  <c r="Y1981" i="2"/>
  <c r="X1981" i="2"/>
  <c r="W1981" i="2"/>
  <c r="V1981" i="2"/>
  <c r="U1981" i="2"/>
  <c r="S1981" i="2"/>
  <c r="R1981" i="2"/>
  <c r="Q1981" i="2"/>
  <c r="P1981" i="2"/>
  <c r="O1981" i="2"/>
  <c r="N1981" i="2"/>
  <c r="M1981" i="2"/>
  <c r="L1981" i="2"/>
  <c r="K1981" i="2"/>
  <c r="J1981" i="2"/>
  <c r="I1981" i="2"/>
  <c r="H1981" i="2"/>
  <c r="G1981" i="2"/>
  <c r="F1981" i="2"/>
  <c r="E1981" i="2"/>
  <c r="D1981" i="2"/>
  <c r="C1981" i="2"/>
  <c r="B1981" i="2"/>
  <c r="A1981" i="2"/>
  <c r="CD1980" i="2"/>
  <c r="CC1980" i="2"/>
  <c r="CB1980" i="2"/>
  <c r="CA1980" i="2"/>
  <c r="BZ1980" i="2"/>
  <c r="BY1980" i="2"/>
  <c r="AJ1980" i="2"/>
  <c r="AI1980" i="2"/>
  <c r="AH1980" i="2"/>
  <c r="AG1980" i="2"/>
  <c r="AF1980" i="2"/>
  <c r="AE1980" i="2"/>
  <c r="AD1980" i="2"/>
  <c r="AC1980" i="2"/>
  <c r="AB1980" i="2"/>
  <c r="AA1980" i="2"/>
  <c r="Z1980" i="2"/>
  <c r="Y1980" i="2"/>
  <c r="X1980" i="2"/>
  <c r="W1980" i="2"/>
  <c r="V1980" i="2"/>
  <c r="U1980" i="2"/>
  <c r="S1980" i="2"/>
  <c r="R1980" i="2"/>
  <c r="Q1980" i="2"/>
  <c r="P1980" i="2"/>
  <c r="O1980" i="2"/>
  <c r="N1980" i="2"/>
  <c r="M1980" i="2"/>
  <c r="L1980" i="2"/>
  <c r="K1980" i="2"/>
  <c r="J1980" i="2"/>
  <c r="I1980" i="2"/>
  <c r="H1980" i="2"/>
  <c r="G1980" i="2"/>
  <c r="F1980" i="2"/>
  <c r="E1980" i="2"/>
  <c r="D1980" i="2"/>
  <c r="C1980" i="2"/>
  <c r="B1980" i="2"/>
  <c r="A1980" i="2"/>
  <c r="CD1979" i="2"/>
  <c r="CC1979" i="2"/>
  <c r="CB1979" i="2"/>
  <c r="CA1979" i="2"/>
  <c r="BZ1979" i="2"/>
  <c r="BY1979" i="2"/>
  <c r="AJ1979" i="2"/>
  <c r="AI1979" i="2"/>
  <c r="AH1979" i="2"/>
  <c r="AG1979" i="2"/>
  <c r="AF1979" i="2"/>
  <c r="AE1979" i="2"/>
  <c r="AD1979" i="2"/>
  <c r="AC1979" i="2"/>
  <c r="AB1979" i="2"/>
  <c r="AA1979" i="2"/>
  <c r="Z1979" i="2"/>
  <c r="Y1979" i="2"/>
  <c r="X1979" i="2"/>
  <c r="W1979" i="2"/>
  <c r="V1979" i="2"/>
  <c r="U1979" i="2"/>
  <c r="S1979" i="2"/>
  <c r="R1979" i="2"/>
  <c r="Q1979" i="2"/>
  <c r="P1979" i="2"/>
  <c r="O1979" i="2"/>
  <c r="N1979" i="2"/>
  <c r="M1979" i="2"/>
  <c r="L1979" i="2"/>
  <c r="K1979" i="2"/>
  <c r="J1979" i="2"/>
  <c r="I1979" i="2"/>
  <c r="H1979" i="2"/>
  <c r="G1979" i="2"/>
  <c r="F1979" i="2"/>
  <c r="E1979" i="2"/>
  <c r="D1979" i="2"/>
  <c r="C1979" i="2"/>
  <c r="B1979" i="2"/>
  <c r="A1979" i="2"/>
  <c r="CD1978" i="2"/>
  <c r="CC1978" i="2"/>
  <c r="CB1978" i="2"/>
  <c r="CA1978" i="2"/>
  <c r="BZ1978" i="2"/>
  <c r="BY1978" i="2"/>
  <c r="AJ1978" i="2"/>
  <c r="AI1978" i="2"/>
  <c r="AH1978" i="2"/>
  <c r="AG1978" i="2"/>
  <c r="AF1978" i="2"/>
  <c r="AE1978" i="2"/>
  <c r="AD1978" i="2"/>
  <c r="AC1978" i="2"/>
  <c r="AB1978" i="2"/>
  <c r="AA1978" i="2"/>
  <c r="Z1978" i="2"/>
  <c r="Y1978" i="2"/>
  <c r="X1978" i="2"/>
  <c r="W1978" i="2"/>
  <c r="V1978" i="2"/>
  <c r="U1978" i="2"/>
  <c r="S1978" i="2"/>
  <c r="R1978" i="2"/>
  <c r="Q1978" i="2"/>
  <c r="P1978" i="2"/>
  <c r="O1978" i="2"/>
  <c r="N1978" i="2"/>
  <c r="M1978" i="2"/>
  <c r="L1978" i="2"/>
  <c r="K1978" i="2"/>
  <c r="J1978" i="2"/>
  <c r="I1978" i="2"/>
  <c r="H1978" i="2"/>
  <c r="G1978" i="2"/>
  <c r="F1978" i="2"/>
  <c r="E1978" i="2"/>
  <c r="D1978" i="2"/>
  <c r="C1978" i="2"/>
  <c r="B1978" i="2"/>
  <c r="A1978" i="2"/>
  <c r="CD1977" i="2"/>
  <c r="CC1977" i="2"/>
  <c r="CB1977" i="2"/>
  <c r="CA1977" i="2"/>
  <c r="BZ1977" i="2"/>
  <c r="BY1977" i="2"/>
  <c r="AJ1977" i="2"/>
  <c r="AI1977" i="2"/>
  <c r="AH1977" i="2"/>
  <c r="AG1977" i="2"/>
  <c r="AF1977" i="2"/>
  <c r="AE1977" i="2"/>
  <c r="AD1977" i="2"/>
  <c r="AC1977" i="2"/>
  <c r="AB1977" i="2"/>
  <c r="AA1977" i="2"/>
  <c r="Z1977" i="2"/>
  <c r="Y1977" i="2"/>
  <c r="X1977" i="2"/>
  <c r="W1977" i="2"/>
  <c r="V1977" i="2"/>
  <c r="U1977" i="2"/>
  <c r="S1977" i="2"/>
  <c r="R1977" i="2"/>
  <c r="Q1977" i="2"/>
  <c r="P1977" i="2"/>
  <c r="O1977" i="2"/>
  <c r="N1977" i="2"/>
  <c r="M1977" i="2"/>
  <c r="L1977" i="2"/>
  <c r="K1977" i="2"/>
  <c r="J1977" i="2"/>
  <c r="I1977" i="2"/>
  <c r="H1977" i="2"/>
  <c r="G1977" i="2"/>
  <c r="F1977" i="2"/>
  <c r="E1977" i="2"/>
  <c r="D1977" i="2"/>
  <c r="C1977" i="2"/>
  <c r="B1977" i="2"/>
  <c r="A1977" i="2"/>
  <c r="CD1976" i="2"/>
  <c r="CC1976" i="2"/>
  <c r="CB1976" i="2"/>
  <c r="CA1976" i="2"/>
  <c r="BZ1976" i="2"/>
  <c r="BY1976" i="2"/>
  <c r="AJ1976" i="2"/>
  <c r="AI1976" i="2"/>
  <c r="AH1976" i="2"/>
  <c r="AG1976" i="2"/>
  <c r="AF1976" i="2"/>
  <c r="AE1976" i="2"/>
  <c r="AD1976" i="2"/>
  <c r="AC1976" i="2"/>
  <c r="AB1976" i="2"/>
  <c r="AA1976" i="2"/>
  <c r="Z1976" i="2"/>
  <c r="Y1976" i="2"/>
  <c r="X1976" i="2"/>
  <c r="W1976" i="2"/>
  <c r="V1976" i="2"/>
  <c r="U1976" i="2"/>
  <c r="S1976" i="2"/>
  <c r="R1976" i="2"/>
  <c r="Q1976" i="2"/>
  <c r="P1976" i="2"/>
  <c r="O1976" i="2"/>
  <c r="N1976" i="2"/>
  <c r="M1976" i="2"/>
  <c r="L1976" i="2"/>
  <c r="K1976" i="2"/>
  <c r="J1976" i="2"/>
  <c r="I1976" i="2"/>
  <c r="H1976" i="2"/>
  <c r="G1976" i="2"/>
  <c r="F1976" i="2"/>
  <c r="E1976" i="2"/>
  <c r="D1976" i="2"/>
  <c r="C1976" i="2"/>
  <c r="B1976" i="2"/>
  <c r="A1976" i="2"/>
  <c r="CD1975" i="2"/>
  <c r="CC1975" i="2"/>
  <c r="CB1975" i="2"/>
  <c r="CA1975" i="2"/>
  <c r="BZ1975" i="2"/>
  <c r="BY1975" i="2"/>
  <c r="AJ1975" i="2"/>
  <c r="AI1975" i="2"/>
  <c r="AH1975" i="2"/>
  <c r="AG1975" i="2"/>
  <c r="AF1975" i="2"/>
  <c r="AE1975" i="2"/>
  <c r="AD1975" i="2"/>
  <c r="AC1975" i="2"/>
  <c r="AB1975" i="2"/>
  <c r="AA1975" i="2"/>
  <c r="Z1975" i="2"/>
  <c r="Y1975" i="2"/>
  <c r="X1975" i="2"/>
  <c r="W1975" i="2"/>
  <c r="V1975" i="2"/>
  <c r="U1975" i="2"/>
  <c r="S1975" i="2"/>
  <c r="R1975" i="2"/>
  <c r="Q1975" i="2"/>
  <c r="P1975" i="2"/>
  <c r="O1975" i="2"/>
  <c r="N1975" i="2"/>
  <c r="M1975" i="2"/>
  <c r="L1975" i="2"/>
  <c r="K1975" i="2"/>
  <c r="J1975" i="2"/>
  <c r="I1975" i="2"/>
  <c r="H1975" i="2"/>
  <c r="G1975" i="2"/>
  <c r="F1975" i="2"/>
  <c r="E1975" i="2"/>
  <c r="D1975" i="2"/>
  <c r="C1975" i="2"/>
  <c r="B1975" i="2"/>
  <c r="A1975" i="2"/>
  <c r="CD1974" i="2"/>
  <c r="CC1974" i="2"/>
  <c r="CB1974" i="2"/>
  <c r="CA1974" i="2"/>
  <c r="BZ1974" i="2"/>
  <c r="BY1974" i="2"/>
  <c r="AJ1974" i="2"/>
  <c r="AI1974" i="2"/>
  <c r="AH1974" i="2"/>
  <c r="AG1974" i="2"/>
  <c r="AF1974" i="2"/>
  <c r="AE1974" i="2"/>
  <c r="AD1974" i="2"/>
  <c r="AC1974" i="2"/>
  <c r="AB1974" i="2"/>
  <c r="AA1974" i="2"/>
  <c r="Z1974" i="2"/>
  <c r="Y1974" i="2"/>
  <c r="X1974" i="2"/>
  <c r="W1974" i="2"/>
  <c r="V1974" i="2"/>
  <c r="U1974" i="2"/>
  <c r="S1974" i="2"/>
  <c r="R1974" i="2"/>
  <c r="Q1974" i="2"/>
  <c r="P1974" i="2"/>
  <c r="O1974" i="2"/>
  <c r="N1974" i="2"/>
  <c r="M1974" i="2"/>
  <c r="L1974" i="2"/>
  <c r="K1974" i="2"/>
  <c r="J1974" i="2"/>
  <c r="I1974" i="2"/>
  <c r="H1974" i="2"/>
  <c r="G1974" i="2"/>
  <c r="F1974" i="2"/>
  <c r="E1974" i="2"/>
  <c r="D1974" i="2"/>
  <c r="C1974" i="2"/>
  <c r="B1974" i="2"/>
  <c r="A1974" i="2"/>
  <c r="CD1973" i="2"/>
  <c r="CC1973" i="2"/>
  <c r="CB1973" i="2"/>
  <c r="CA1973" i="2"/>
  <c r="BZ1973" i="2"/>
  <c r="BY1973" i="2"/>
  <c r="AJ1973" i="2"/>
  <c r="AI1973" i="2"/>
  <c r="AH1973" i="2"/>
  <c r="AG1973" i="2"/>
  <c r="AF1973" i="2"/>
  <c r="AE1973" i="2"/>
  <c r="AD1973" i="2"/>
  <c r="AC1973" i="2"/>
  <c r="AB1973" i="2"/>
  <c r="AA1973" i="2"/>
  <c r="Z1973" i="2"/>
  <c r="Y1973" i="2"/>
  <c r="X1973" i="2"/>
  <c r="W1973" i="2"/>
  <c r="V1973" i="2"/>
  <c r="U1973" i="2"/>
  <c r="S1973" i="2"/>
  <c r="R1973" i="2"/>
  <c r="Q1973" i="2"/>
  <c r="P1973" i="2"/>
  <c r="O1973" i="2"/>
  <c r="N1973" i="2"/>
  <c r="M1973" i="2"/>
  <c r="L1973" i="2"/>
  <c r="K1973" i="2"/>
  <c r="J1973" i="2"/>
  <c r="I1973" i="2"/>
  <c r="H1973" i="2"/>
  <c r="G1973" i="2"/>
  <c r="F1973" i="2"/>
  <c r="E1973" i="2"/>
  <c r="D1973" i="2"/>
  <c r="C1973" i="2"/>
  <c r="B1973" i="2"/>
  <c r="A1973" i="2"/>
  <c r="CD1972" i="2"/>
  <c r="CC1972" i="2"/>
  <c r="CB1972" i="2"/>
  <c r="CA1972" i="2"/>
  <c r="BZ1972" i="2"/>
  <c r="BY1972" i="2"/>
  <c r="AJ1972" i="2"/>
  <c r="AI1972" i="2"/>
  <c r="AH1972" i="2"/>
  <c r="AG1972" i="2"/>
  <c r="AF1972" i="2"/>
  <c r="AE1972" i="2"/>
  <c r="AD1972" i="2"/>
  <c r="AC1972" i="2"/>
  <c r="AB1972" i="2"/>
  <c r="AA1972" i="2"/>
  <c r="Z1972" i="2"/>
  <c r="Y1972" i="2"/>
  <c r="X1972" i="2"/>
  <c r="W1972" i="2"/>
  <c r="V1972" i="2"/>
  <c r="U1972" i="2"/>
  <c r="S1972" i="2"/>
  <c r="R1972" i="2"/>
  <c r="Q1972" i="2"/>
  <c r="P1972" i="2"/>
  <c r="O1972" i="2"/>
  <c r="N1972" i="2"/>
  <c r="M1972" i="2"/>
  <c r="L1972" i="2"/>
  <c r="K1972" i="2"/>
  <c r="J1972" i="2"/>
  <c r="I1972" i="2"/>
  <c r="H1972" i="2"/>
  <c r="G1972" i="2"/>
  <c r="F1972" i="2"/>
  <c r="E1972" i="2"/>
  <c r="D1972" i="2"/>
  <c r="C1972" i="2"/>
  <c r="B1972" i="2"/>
  <c r="A1972" i="2"/>
  <c r="CD1971" i="2"/>
  <c r="CC1971" i="2"/>
  <c r="CB1971" i="2"/>
  <c r="CA1971" i="2"/>
  <c r="BZ1971" i="2"/>
  <c r="BY1971" i="2"/>
  <c r="AJ1971" i="2"/>
  <c r="AI1971" i="2"/>
  <c r="AH1971" i="2"/>
  <c r="AG1971" i="2"/>
  <c r="AF1971" i="2"/>
  <c r="AE1971" i="2"/>
  <c r="AD1971" i="2"/>
  <c r="AC1971" i="2"/>
  <c r="AB1971" i="2"/>
  <c r="AA1971" i="2"/>
  <c r="Z1971" i="2"/>
  <c r="Y1971" i="2"/>
  <c r="X1971" i="2"/>
  <c r="W1971" i="2"/>
  <c r="V1971" i="2"/>
  <c r="U1971" i="2"/>
  <c r="S1971" i="2"/>
  <c r="R1971" i="2"/>
  <c r="Q1971" i="2"/>
  <c r="P1971" i="2"/>
  <c r="O1971" i="2"/>
  <c r="N1971" i="2"/>
  <c r="M1971" i="2"/>
  <c r="L1971" i="2"/>
  <c r="K1971" i="2"/>
  <c r="J1971" i="2"/>
  <c r="I1971" i="2"/>
  <c r="H1971" i="2"/>
  <c r="G1971" i="2"/>
  <c r="F1971" i="2"/>
  <c r="E1971" i="2"/>
  <c r="D1971" i="2"/>
  <c r="C1971" i="2"/>
  <c r="B1971" i="2"/>
  <c r="A1971" i="2"/>
  <c r="CD1970" i="2"/>
  <c r="CC1970" i="2"/>
  <c r="CB1970" i="2"/>
  <c r="CA1970" i="2"/>
  <c r="BZ1970" i="2"/>
  <c r="BY1970" i="2"/>
  <c r="AJ1970" i="2"/>
  <c r="AI1970" i="2"/>
  <c r="AH1970" i="2"/>
  <c r="AG1970" i="2"/>
  <c r="AF1970" i="2"/>
  <c r="AE1970" i="2"/>
  <c r="AD1970" i="2"/>
  <c r="AC1970" i="2"/>
  <c r="AB1970" i="2"/>
  <c r="AA1970" i="2"/>
  <c r="Z1970" i="2"/>
  <c r="Y1970" i="2"/>
  <c r="X1970" i="2"/>
  <c r="W1970" i="2"/>
  <c r="V1970" i="2"/>
  <c r="U1970" i="2"/>
  <c r="S1970" i="2"/>
  <c r="R1970" i="2"/>
  <c r="Q1970" i="2"/>
  <c r="P1970" i="2"/>
  <c r="O1970" i="2"/>
  <c r="N1970" i="2"/>
  <c r="M1970" i="2"/>
  <c r="L1970" i="2"/>
  <c r="K1970" i="2"/>
  <c r="J1970" i="2"/>
  <c r="I1970" i="2"/>
  <c r="H1970" i="2"/>
  <c r="G1970" i="2"/>
  <c r="F1970" i="2"/>
  <c r="E1970" i="2"/>
  <c r="D1970" i="2"/>
  <c r="C1970" i="2"/>
  <c r="B1970" i="2"/>
  <c r="A1970" i="2"/>
  <c r="CD1969" i="2"/>
  <c r="CC1969" i="2"/>
  <c r="CB1969" i="2"/>
  <c r="CA1969" i="2"/>
  <c r="BZ1969" i="2"/>
  <c r="BY1969" i="2"/>
  <c r="AJ1969" i="2"/>
  <c r="AI1969" i="2"/>
  <c r="AH1969" i="2"/>
  <c r="AG1969" i="2"/>
  <c r="AF1969" i="2"/>
  <c r="AE1969" i="2"/>
  <c r="AD1969" i="2"/>
  <c r="AC1969" i="2"/>
  <c r="AB1969" i="2"/>
  <c r="AA1969" i="2"/>
  <c r="Z1969" i="2"/>
  <c r="Y1969" i="2"/>
  <c r="X1969" i="2"/>
  <c r="W1969" i="2"/>
  <c r="V1969" i="2"/>
  <c r="U1969" i="2"/>
  <c r="S1969" i="2"/>
  <c r="R1969" i="2"/>
  <c r="Q1969" i="2"/>
  <c r="P1969" i="2"/>
  <c r="O1969" i="2"/>
  <c r="N1969" i="2"/>
  <c r="M1969" i="2"/>
  <c r="L1969" i="2"/>
  <c r="K1969" i="2"/>
  <c r="J1969" i="2"/>
  <c r="I1969" i="2"/>
  <c r="H1969" i="2"/>
  <c r="G1969" i="2"/>
  <c r="F1969" i="2"/>
  <c r="E1969" i="2"/>
  <c r="D1969" i="2"/>
  <c r="C1969" i="2"/>
  <c r="B1969" i="2"/>
  <c r="A1969" i="2"/>
  <c r="CD1968" i="2"/>
  <c r="CC1968" i="2"/>
  <c r="CB1968" i="2"/>
  <c r="CA1968" i="2"/>
  <c r="BZ1968" i="2"/>
  <c r="BY1968" i="2"/>
  <c r="AJ1968" i="2"/>
  <c r="AI1968" i="2"/>
  <c r="AH1968" i="2"/>
  <c r="AG1968" i="2"/>
  <c r="AF1968" i="2"/>
  <c r="AE1968" i="2"/>
  <c r="AD1968" i="2"/>
  <c r="AC1968" i="2"/>
  <c r="AB1968" i="2"/>
  <c r="AA1968" i="2"/>
  <c r="Z1968" i="2"/>
  <c r="Y1968" i="2"/>
  <c r="X1968" i="2"/>
  <c r="W1968" i="2"/>
  <c r="V1968" i="2"/>
  <c r="U1968" i="2"/>
  <c r="S1968" i="2"/>
  <c r="R1968" i="2"/>
  <c r="Q1968" i="2"/>
  <c r="P1968" i="2"/>
  <c r="O1968" i="2"/>
  <c r="N1968" i="2"/>
  <c r="M1968" i="2"/>
  <c r="L1968" i="2"/>
  <c r="K1968" i="2"/>
  <c r="J1968" i="2"/>
  <c r="I1968" i="2"/>
  <c r="H1968" i="2"/>
  <c r="G1968" i="2"/>
  <c r="F1968" i="2"/>
  <c r="E1968" i="2"/>
  <c r="D1968" i="2"/>
  <c r="C1968" i="2"/>
  <c r="B1968" i="2"/>
  <c r="A1968" i="2"/>
  <c r="CD1967" i="2"/>
  <c r="CC1967" i="2"/>
  <c r="CB1967" i="2"/>
  <c r="CA1967" i="2"/>
  <c r="BZ1967" i="2"/>
  <c r="BY1967" i="2"/>
  <c r="AJ1967" i="2"/>
  <c r="AI1967" i="2"/>
  <c r="AH1967" i="2"/>
  <c r="AG1967" i="2"/>
  <c r="AF1967" i="2"/>
  <c r="AE1967" i="2"/>
  <c r="AD1967" i="2"/>
  <c r="AC1967" i="2"/>
  <c r="AB1967" i="2"/>
  <c r="AA1967" i="2"/>
  <c r="Z1967" i="2"/>
  <c r="Y1967" i="2"/>
  <c r="X1967" i="2"/>
  <c r="W1967" i="2"/>
  <c r="V1967" i="2"/>
  <c r="U1967" i="2"/>
  <c r="S1967" i="2"/>
  <c r="R1967" i="2"/>
  <c r="Q1967" i="2"/>
  <c r="P1967" i="2"/>
  <c r="O1967" i="2"/>
  <c r="N1967" i="2"/>
  <c r="M1967" i="2"/>
  <c r="L1967" i="2"/>
  <c r="K1967" i="2"/>
  <c r="J1967" i="2"/>
  <c r="I1967" i="2"/>
  <c r="H1967" i="2"/>
  <c r="G1967" i="2"/>
  <c r="F1967" i="2"/>
  <c r="E1967" i="2"/>
  <c r="D1967" i="2"/>
  <c r="C1967" i="2"/>
  <c r="B1967" i="2"/>
  <c r="A1967" i="2"/>
  <c r="CD1966" i="2"/>
  <c r="CC1966" i="2"/>
  <c r="CB1966" i="2"/>
  <c r="CA1966" i="2"/>
  <c r="BZ1966" i="2"/>
  <c r="BY1966" i="2"/>
  <c r="AJ1966" i="2"/>
  <c r="AI1966" i="2"/>
  <c r="AH1966" i="2"/>
  <c r="AG1966" i="2"/>
  <c r="AF1966" i="2"/>
  <c r="AE1966" i="2"/>
  <c r="AD1966" i="2"/>
  <c r="AC1966" i="2"/>
  <c r="AB1966" i="2"/>
  <c r="AA1966" i="2"/>
  <c r="Z1966" i="2"/>
  <c r="Y1966" i="2"/>
  <c r="X1966" i="2"/>
  <c r="W1966" i="2"/>
  <c r="V1966" i="2"/>
  <c r="U1966" i="2"/>
  <c r="S1966" i="2"/>
  <c r="R1966" i="2"/>
  <c r="Q1966" i="2"/>
  <c r="P1966" i="2"/>
  <c r="O1966" i="2"/>
  <c r="N1966" i="2"/>
  <c r="M1966" i="2"/>
  <c r="L1966" i="2"/>
  <c r="K1966" i="2"/>
  <c r="J1966" i="2"/>
  <c r="I1966" i="2"/>
  <c r="H1966" i="2"/>
  <c r="G1966" i="2"/>
  <c r="F1966" i="2"/>
  <c r="E1966" i="2"/>
  <c r="D1966" i="2"/>
  <c r="C1966" i="2"/>
  <c r="B1966" i="2"/>
  <c r="A1966" i="2"/>
  <c r="CD1965" i="2"/>
  <c r="CC1965" i="2"/>
  <c r="CB1965" i="2"/>
  <c r="CA1965" i="2"/>
  <c r="BZ1965" i="2"/>
  <c r="BY1965" i="2"/>
  <c r="AJ1965" i="2"/>
  <c r="AI1965" i="2"/>
  <c r="AH1965" i="2"/>
  <c r="AG1965" i="2"/>
  <c r="AF1965" i="2"/>
  <c r="AE1965" i="2"/>
  <c r="AD1965" i="2"/>
  <c r="AC1965" i="2"/>
  <c r="AB1965" i="2"/>
  <c r="AA1965" i="2"/>
  <c r="Z1965" i="2"/>
  <c r="Y1965" i="2"/>
  <c r="X1965" i="2"/>
  <c r="W1965" i="2"/>
  <c r="V1965" i="2"/>
  <c r="U1965" i="2"/>
  <c r="S1965" i="2"/>
  <c r="R1965" i="2"/>
  <c r="Q1965" i="2"/>
  <c r="P1965" i="2"/>
  <c r="O1965" i="2"/>
  <c r="N1965" i="2"/>
  <c r="M1965" i="2"/>
  <c r="L1965" i="2"/>
  <c r="K1965" i="2"/>
  <c r="J1965" i="2"/>
  <c r="I1965" i="2"/>
  <c r="H1965" i="2"/>
  <c r="G1965" i="2"/>
  <c r="F1965" i="2"/>
  <c r="E1965" i="2"/>
  <c r="D1965" i="2"/>
  <c r="C1965" i="2"/>
  <c r="B1965" i="2"/>
  <c r="A1965" i="2"/>
  <c r="CD1964" i="2"/>
  <c r="CC1964" i="2"/>
  <c r="CB1964" i="2"/>
  <c r="CA1964" i="2"/>
  <c r="BZ1964" i="2"/>
  <c r="BY1964" i="2"/>
  <c r="AJ1964" i="2"/>
  <c r="AI1964" i="2"/>
  <c r="AH1964" i="2"/>
  <c r="AG1964" i="2"/>
  <c r="AF1964" i="2"/>
  <c r="AE1964" i="2"/>
  <c r="AD1964" i="2"/>
  <c r="AC1964" i="2"/>
  <c r="AB1964" i="2"/>
  <c r="AA1964" i="2"/>
  <c r="Z1964" i="2"/>
  <c r="Y1964" i="2"/>
  <c r="X1964" i="2"/>
  <c r="W1964" i="2"/>
  <c r="V1964" i="2"/>
  <c r="U1964" i="2"/>
  <c r="S1964" i="2"/>
  <c r="R1964" i="2"/>
  <c r="Q1964" i="2"/>
  <c r="P1964" i="2"/>
  <c r="O1964" i="2"/>
  <c r="N1964" i="2"/>
  <c r="M1964" i="2"/>
  <c r="L1964" i="2"/>
  <c r="K1964" i="2"/>
  <c r="J1964" i="2"/>
  <c r="I1964" i="2"/>
  <c r="H1964" i="2"/>
  <c r="G1964" i="2"/>
  <c r="F1964" i="2"/>
  <c r="E1964" i="2"/>
  <c r="D1964" i="2"/>
  <c r="C1964" i="2"/>
  <c r="B1964" i="2"/>
  <c r="A1964" i="2"/>
  <c r="CD1963" i="2"/>
  <c r="CC1963" i="2"/>
  <c r="CB1963" i="2"/>
  <c r="CA1963" i="2"/>
  <c r="BZ1963" i="2"/>
  <c r="BY1963" i="2"/>
  <c r="AJ1963" i="2"/>
  <c r="AI1963" i="2"/>
  <c r="AH1963" i="2"/>
  <c r="AG1963" i="2"/>
  <c r="AF1963" i="2"/>
  <c r="AE1963" i="2"/>
  <c r="AD1963" i="2"/>
  <c r="AC1963" i="2"/>
  <c r="AB1963" i="2"/>
  <c r="AA1963" i="2"/>
  <c r="Z1963" i="2"/>
  <c r="Y1963" i="2"/>
  <c r="X1963" i="2"/>
  <c r="W1963" i="2"/>
  <c r="V1963" i="2"/>
  <c r="U1963" i="2"/>
  <c r="S1963" i="2"/>
  <c r="R1963" i="2"/>
  <c r="Q1963" i="2"/>
  <c r="P1963" i="2"/>
  <c r="O1963" i="2"/>
  <c r="N1963" i="2"/>
  <c r="M1963" i="2"/>
  <c r="L1963" i="2"/>
  <c r="K1963" i="2"/>
  <c r="J1963" i="2"/>
  <c r="I1963" i="2"/>
  <c r="H1963" i="2"/>
  <c r="G1963" i="2"/>
  <c r="F1963" i="2"/>
  <c r="E1963" i="2"/>
  <c r="D1963" i="2"/>
  <c r="C1963" i="2"/>
  <c r="B1963" i="2"/>
  <c r="A1963" i="2"/>
  <c r="CD1962" i="2"/>
  <c r="CC1962" i="2"/>
  <c r="CB1962" i="2"/>
  <c r="CA1962" i="2"/>
  <c r="BZ1962" i="2"/>
  <c r="BY1962" i="2"/>
  <c r="AJ1962" i="2"/>
  <c r="AI1962" i="2"/>
  <c r="AH1962" i="2"/>
  <c r="AG1962" i="2"/>
  <c r="AF1962" i="2"/>
  <c r="AE1962" i="2"/>
  <c r="AD1962" i="2"/>
  <c r="AC1962" i="2"/>
  <c r="AB1962" i="2"/>
  <c r="AA1962" i="2"/>
  <c r="Z1962" i="2"/>
  <c r="Y1962" i="2"/>
  <c r="X1962" i="2"/>
  <c r="W1962" i="2"/>
  <c r="V1962" i="2"/>
  <c r="U1962" i="2"/>
  <c r="S1962" i="2"/>
  <c r="R1962" i="2"/>
  <c r="Q1962" i="2"/>
  <c r="P1962" i="2"/>
  <c r="O1962" i="2"/>
  <c r="N1962" i="2"/>
  <c r="M1962" i="2"/>
  <c r="L1962" i="2"/>
  <c r="K1962" i="2"/>
  <c r="J1962" i="2"/>
  <c r="I1962" i="2"/>
  <c r="H1962" i="2"/>
  <c r="G1962" i="2"/>
  <c r="F1962" i="2"/>
  <c r="E1962" i="2"/>
  <c r="D1962" i="2"/>
  <c r="C1962" i="2"/>
  <c r="B1962" i="2"/>
  <c r="A1962" i="2"/>
  <c r="CD1961" i="2"/>
  <c r="CC1961" i="2"/>
  <c r="CB1961" i="2"/>
  <c r="CA1961" i="2"/>
  <c r="BZ1961" i="2"/>
  <c r="BY1961" i="2"/>
  <c r="AJ1961" i="2"/>
  <c r="AI1961" i="2"/>
  <c r="AH1961" i="2"/>
  <c r="AG1961" i="2"/>
  <c r="AF1961" i="2"/>
  <c r="AE1961" i="2"/>
  <c r="AD1961" i="2"/>
  <c r="AC1961" i="2"/>
  <c r="AB1961" i="2"/>
  <c r="AA1961" i="2"/>
  <c r="Z1961" i="2"/>
  <c r="Y1961" i="2"/>
  <c r="X1961" i="2"/>
  <c r="W1961" i="2"/>
  <c r="V1961" i="2"/>
  <c r="U1961" i="2"/>
  <c r="S1961" i="2"/>
  <c r="R1961" i="2"/>
  <c r="Q1961" i="2"/>
  <c r="P1961" i="2"/>
  <c r="O1961" i="2"/>
  <c r="N1961" i="2"/>
  <c r="M1961" i="2"/>
  <c r="L1961" i="2"/>
  <c r="K1961" i="2"/>
  <c r="J1961" i="2"/>
  <c r="I1961" i="2"/>
  <c r="H1961" i="2"/>
  <c r="G1961" i="2"/>
  <c r="F1961" i="2"/>
  <c r="E1961" i="2"/>
  <c r="D1961" i="2"/>
  <c r="C1961" i="2"/>
  <c r="B1961" i="2"/>
  <c r="A1961" i="2"/>
  <c r="CD1960" i="2"/>
  <c r="CC1960" i="2"/>
  <c r="CB1960" i="2"/>
  <c r="CA1960" i="2"/>
  <c r="BZ1960" i="2"/>
  <c r="BY1960" i="2"/>
  <c r="AJ1960" i="2"/>
  <c r="AI1960" i="2"/>
  <c r="AH1960" i="2"/>
  <c r="AG1960" i="2"/>
  <c r="AF1960" i="2"/>
  <c r="AE1960" i="2"/>
  <c r="AD1960" i="2"/>
  <c r="AC1960" i="2"/>
  <c r="AB1960" i="2"/>
  <c r="AA1960" i="2"/>
  <c r="Z1960" i="2"/>
  <c r="Y1960" i="2"/>
  <c r="X1960" i="2"/>
  <c r="W1960" i="2"/>
  <c r="V1960" i="2"/>
  <c r="U1960" i="2"/>
  <c r="S1960" i="2"/>
  <c r="R1960" i="2"/>
  <c r="Q1960" i="2"/>
  <c r="P1960" i="2"/>
  <c r="O1960" i="2"/>
  <c r="N1960" i="2"/>
  <c r="M1960" i="2"/>
  <c r="L1960" i="2"/>
  <c r="K1960" i="2"/>
  <c r="J1960" i="2"/>
  <c r="I1960" i="2"/>
  <c r="H1960" i="2"/>
  <c r="G1960" i="2"/>
  <c r="F1960" i="2"/>
  <c r="E1960" i="2"/>
  <c r="D1960" i="2"/>
  <c r="C1960" i="2"/>
  <c r="B1960" i="2"/>
  <c r="A1960" i="2"/>
  <c r="CD1959" i="2"/>
  <c r="CC1959" i="2"/>
  <c r="CB1959" i="2"/>
  <c r="CA1959" i="2"/>
  <c r="BZ1959" i="2"/>
  <c r="BY1959" i="2"/>
  <c r="AJ1959" i="2"/>
  <c r="AI1959" i="2"/>
  <c r="AH1959" i="2"/>
  <c r="AG1959" i="2"/>
  <c r="AF1959" i="2"/>
  <c r="AE1959" i="2"/>
  <c r="AD1959" i="2"/>
  <c r="AC1959" i="2"/>
  <c r="AB1959" i="2"/>
  <c r="AA1959" i="2"/>
  <c r="Z1959" i="2"/>
  <c r="Y1959" i="2"/>
  <c r="X1959" i="2"/>
  <c r="W1959" i="2"/>
  <c r="V1959" i="2"/>
  <c r="U1959" i="2"/>
  <c r="S1959" i="2"/>
  <c r="R1959" i="2"/>
  <c r="Q1959" i="2"/>
  <c r="P1959" i="2"/>
  <c r="O1959" i="2"/>
  <c r="N1959" i="2"/>
  <c r="M1959" i="2"/>
  <c r="L1959" i="2"/>
  <c r="K1959" i="2"/>
  <c r="J1959" i="2"/>
  <c r="I1959" i="2"/>
  <c r="H1959" i="2"/>
  <c r="G1959" i="2"/>
  <c r="F1959" i="2"/>
  <c r="E1959" i="2"/>
  <c r="D1959" i="2"/>
  <c r="C1959" i="2"/>
  <c r="B1959" i="2"/>
  <c r="A1959" i="2"/>
  <c r="CD1958" i="2"/>
  <c r="CC1958" i="2"/>
  <c r="CB1958" i="2"/>
  <c r="CA1958" i="2"/>
  <c r="BZ1958" i="2"/>
  <c r="BY1958" i="2"/>
  <c r="AJ1958" i="2"/>
  <c r="AI1958" i="2"/>
  <c r="AH1958" i="2"/>
  <c r="AG1958" i="2"/>
  <c r="AF1958" i="2"/>
  <c r="AE1958" i="2"/>
  <c r="AD1958" i="2"/>
  <c r="AC1958" i="2"/>
  <c r="AB1958" i="2"/>
  <c r="AA1958" i="2"/>
  <c r="Z1958" i="2"/>
  <c r="Y1958" i="2"/>
  <c r="X1958" i="2"/>
  <c r="W1958" i="2"/>
  <c r="V1958" i="2"/>
  <c r="U1958" i="2"/>
  <c r="S1958" i="2"/>
  <c r="R1958" i="2"/>
  <c r="Q1958" i="2"/>
  <c r="P1958" i="2"/>
  <c r="O1958" i="2"/>
  <c r="N1958" i="2"/>
  <c r="M1958" i="2"/>
  <c r="L1958" i="2"/>
  <c r="K1958" i="2"/>
  <c r="J1958" i="2"/>
  <c r="I1958" i="2"/>
  <c r="H1958" i="2"/>
  <c r="G1958" i="2"/>
  <c r="F1958" i="2"/>
  <c r="E1958" i="2"/>
  <c r="D1958" i="2"/>
  <c r="C1958" i="2"/>
  <c r="B1958" i="2"/>
  <c r="A1958" i="2"/>
  <c r="CD1957" i="2"/>
  <c r="CC1957" i="2"/>
  <c r="CB1957" i="2"/>
  <c r="CA1957" i="2"/>
  <c r="BZ1957" i="2"/>
  <c r="BY1957" i="2"/>
  <c r="AJ1957" i="2"/>
  <c r="AI1957" i="2"/>
  <c r="AH1957" i="2"/>
  <c r="AG1957" i="2"/>
  <c r="AF1957" i="2"/>
  <c r="AE1957" i="2"/>
  <c r="AD1957" i="2"/>
  <c r="AC1957" i="2"/>
  <c r="AB1957" i="2"/>
  <c r="AA1957" i="2"/>
  <c r="Z1957" i="2"/>
  <c r="Y1957" i="2"/>
  <c r="X1957" i="2"/>
  <c r="W1957" i="2"/>
  <c r="V1957" i="2"/>
  <c r="U1957" i="2"/>
  <c r="S1957" i="2"/>
  <c r="R1957" i="2"/>
  <c r="Q1957" i="2"/>
  <c r="P1957" i="2"/>
  <c r="O1957" i="2"/>
  <c r="N1957" i="2"/>
  <c r="M1957" i="2"/>
  <c r="L1957" i="2"/>
  <c r="K1957" i="2"/>
  <c r="J1957" i="2"/>
  <c r="I1957" i="2"/>
  <c r="H1957" i="2"/>
  <c r="G1957" i="2"/>
  <c r="F1957" i="2"/>
  <c r="E1957" i="2"/>
  <c r="D1957" i="2"/>
  <c r="C1957" i="2"/>
  <c r="B1957" i="2"/>
  <c r="A1957" i="2"/>
  <c r="CD1956" i="2"/>
  <c r="CC1956" i="2"/>
  <c r="CB1956" i="2"/>
  <c r="CA1956" i="2"/>
  <c r="BZ1956" i="2"/>
  <c r="BY1956" i="2"/>
  <c r="AJ1956" i="2"/>
  <c r="AI1956" i="2"/>
  <c r="AH1956" i="2"/>
  <c r="AG1956" i="2"/>
  <c r="AF1956" i="2"/>
  <c r="AE1956" i="2"/>
  <c r="AD1956" i="2"/>
  <c r="AC1956" i="2"/>
  <c r="AB1956" i="2"/>
  <c r="AA1956" i="2"/>
  <c r="Z1956" i="2"/>
  <c r="Y1956" i="2"/>
  <c r="X1956" i="2"/>
  <c r="W1956" i="2"/>
  <c r="V1956" i="2"/>
  <c r="U1956" i="2"/>
  <c r="S1956" i="2"/>
  <c r="R1956" i="2"/>
  <c r="Q1956" i="2"/>
  <c r="P1956" i="2"/>
  <c r="O1956" i="2"/>
  <c r="N1956" i="2"/>
  <c r="M1956" i="2"/>
  <c r="L1956" i="2"/>
  <c r="K1956" i="2"/>
  <c r="J1956" i="2"/>
  <c r="I1956" i="2"/>
  <c r="H1956" i="2"/>
  <c r="G1956" i="2"/>
  <c r="F1956" i="2"/>
  <c r="E1956" i="2"/>
  <c r="D1956" i="2"/>
  <c r="C1956" i="2"/>
  <c r="B1956" i="2"/>
  <c r="A1956" i="2"/>
  <c r="CD1955" i="2"/>
  <c r="CC1955" i="2"/>
  <c r="CB1955" i="2"/>
  <c r="CA1955" i="2"/>
  <c r="BZ1955" i="2"/>
  <c r="BY1955" i="2"/>
  <c r="AJ1955" i="2"/>
  <c r="AI1955" i="2"/>
  <c r="AH1955" i="2"/>
  <c r="AG1955" i="2"/>
  <c r="AF1955" i="2"/>
  <c r="AE1955" i="2"/>
  <c r="AD1955" i="2"/>
  <c r="AC1955" i="2"/>
  <c r="AB1955" i="2"/>
  <c r="AA1955" i="2"/>
  <c r="Z1955" i="2"/>
  <c r="Y1955" i="2"/>
  <c r="X1955" i="2"/>
  <c r="W1955" i="2"/>
  <c r="V1955" i="2"/>
  <c r="U1955" i="2"/>
  <c r="S1955" i="2"/>
  <c r="R1955" i="2"/>
  <c r="Q1955" i="2"/>
  <c r="P1955" i="2"/>
  <c r="O1955" i="2"/>
  <c r="N1955" i="2"/>
  <c r="M1955" i="2"/>
  <c r="L1955" i="2"/>
  <c r="K1955" i="2"/>
  <c r="J1955" i="2"/>
  <c r="I1955" i="2"/>
  <c r="H1955" i="2"/>
  <c r="G1955" i="2"/>
  <c r="F1955" i="2"/>
  <c r="E1955" i="2"/>
  <c r="D1955" i="2"/>
  <c r="C1955" i="2"/>
  <c r="B1955" i="2"/>
  <c r="A1955" i="2"/>
  <c r="CD1954" i="2"/>
  <c r="CC1954" i="2"/>
  <c r="CB1954" i="2"/>
  <c r="CA1954" i="2"/>
  <c r="BZ1954" i="2"/>
  <c r="BY1954" i="2"/>
  <c r="AJ1954" i="2"/>
  <c r="AI1954" i="2"/>
  <c r="AH1954" i="2"/>
  <c r="AG1954" i="2"/>
  <c r="AF1954" i="2"/>
  <c r="AE1954" i="2"/>
  <c r="AD1954" i="2"/>
  <c r="AC1954" i="2"/>
  <c r="AB1954" i="2"/>
  <c r="AA1954" i="2"/>
  <c r="Z1954" i="2"/>
  <c r="Y1954" i="2"/>
  <c r="X1954" i="2"/>
  <c r="W1954" i="2"/>
  <c r="V1954" i="2"/>
  <c r="U1954" i="2"/>
  <c r="S1954" i="2"/>
  <c r="R1954" i="2"/>
  <c r="Q1954" i="2"/>
  <c r="P1954" i="2"/>
  <c r="O1954" i="2"/>
  <c r="N1954" i="2"/>
  <c r="M1954" i="2"/>
  <c r="L1954" i="2"/>
  <c r="K1954" i="2"/>
  <c r="J1954" i="2"/>
  <c r="I1954" i="2"/>
  <c r="H1954" i="2"/>
  <c r="G1954" i="2"/>
  <c r="F1954" i="2"/>
  <c r="E1954" i="2"/>
  <c r="D1954" i="2"/>
  <c r="C1954" i="2"/>
  <c r="B1954" i="2"/>
  <c r="A1954" i="2"/>
  <c r="CD1953" i="2"/>
  <c r="CC1953" i="2"/>
  <c r="CB1953" i="2"/>
  <c r="CA1953" i="2"/>
  <c r="BZ1953" i="2"/>
  <c r="BY1953" i="2"/>
  <c r="AJ1953" i="2"/>
  <c r="AI1953" i="2"/>
  <c r="AH1953" i="2"/>
  <c r="AG1953" i="2"/>
  <c r="AF1953" i="2"/>
  <c r="AE1953" i="2"/>
  <c r="AD1953" i="2"/>
  <c r="AC1953" i="2"/>
  <c r="AB1953" i="2"/>
  <c r="AA1953" i="2"/>
  <c r="Z1953" i="2"/>
  <c r="Y1953" i="2"/>
  <c r="X1953" i="2"/>
  <c r="W1953" i="2"/>
  <c r="V1953" i="2"/>
  <c r="U1953" i="2"/>
  <c r="S1953" i="2"/>
  <c r="R1953" i="2"/>
  <c r="Q1953" i="2"/>
  <c r="P1953" i="2"/>
  <c r="O1953" i="2"/>
  <c r="N1953" i="2"/>
  <c r="M1953" i="2"/>
  <c r="L1953" i="2"/>
  <c r="K1953" i="2"/>
  <c r="J1953" i="2"/>
  <c r="I1953" i="2"/>
  <c r="H1953" i="2"/>
  <c r="G1953" i="2"/>
  <c r="F1953" i="2"/>
  <c r="E1953" i="2"/>
  <c r="D1953" i="2"/>
  <c r="C1953" i="2"/>
  <c r="B1953" i="2"/>
  <c r="A1953" i="2"/>
  <c r="CD1952" i="2"/>
  <c r="CC1952" i="2"/>
  <c r="CB1952" i="2"/>
  <c r="CA1952" i="2"/>
  <c r="BZ1952" i="2"/>
  <c r="BY1952" i="2"/>
  <c r="AJ1952" i="2"/>
  <c r="AI1952" i="2"/>
  <c r="AH1952" i="2"/>
  <c r="AG1952" i="2"/>
  <c r="AF1952" i="2"/>
  <c r="AE1952" i="2"/>
  <c r="AD1952" i="2"/>
  <c r="AC1952" i="2"/>
  <c r="AB1952" i="2"/>
  <c r="AA1952" i="2"/>
  <c r="Z1952" i="2"/>
  <c r="Y1952" i="2"/>
  <c r="X1952" i="2"/>
  <c r="W1952" i="2"/>
  <c r="V1952" i="2"/>
  <c r="U1952" i="2"/>
  <c r="S1952" i="2"/>
  <c r="R1952" i="2"/>
  <c r="Q1952" i="2"/>
  <c r="P1952" i="2"/>
  <c r="O1952" i="2"/>
  <c r="N1952" i="2"/>
  <c r="M1952" i="2"/>
  <c r="L1952" i="2"/>
  <c r="K1952" i="2"/>
  <c r="J1952" i="2"/>
  <c r="I1952" i="2"/>
  <c r="H1952" i="2"/>
  <c r="G1952" i="2"/>
  <c r="F1952" i="2"/>
  <c r="E1952" i="2"/>
  <c r="D1952" i="2"/>
  <c r="C1952" i="2"/>
  <c r="B1952" i="2"/>
  <c r="A1952" i="2"/>
  <c r="CD1951" i="2"/>
  <c r="CC1951" i="2"/>
  <c r="CB1951" i="2"/>
  <c r="CA1951" i="2"/>
  <c r="BZ1951" i="2"/>
  <c r="BY1951" i="2"/>
  <c r="AJ1951" i="2"/>
  <c r="AI1951" i="2"/>
  <c r="AH1951" i="2"/>
  <c r="AG1951" i="2"/>
  <c r="AF1951" i="2"/>
  <c r="AE1951" i="2"/>
  <c r="AD1951" i="2"/>
  <c r="AC1951" i="2"/>
  <c r="AB1951" i="2"/>
  <c r="AA1951" i="2"/>
  <c r="Z1951" i="2"/>
  <c r="Y1951" i="2"/>
  <c r="X1951" i="2"/>
  <c r="W1951" i="2"/>
  <c r="V1951" i="2"/>
  <c r="U1951" i="2"/>
  <c r="S1951" i="2"/>
  <c r="R1951" i="2"/>
  <c r="Q1951" i="2"/>
  <c r="P1951" i="2"/>
  <c r="O1951" i="2"/>
  <c r="N1951" i="2"/>
  <c r="M1951" i="2"/>
  <c r="L1951" i="2"/>
  <c r="K1951" i="2"/>
  <c r="J1951" i="2"/>
  <c r="I1951" i="2"/>
  <c r="H1951" i="2"/>
  <c r="G1951" i="2"/>
  <c r="F1951" i="2"/>
  <c r="E1951" i="2"/>
  <c r="D1951" i="2"/>
  <c r="C1951" i="2"/>
  <c r="B1951" i="2"/>
  <c r="A1951" i="2"/>
  <c r="CD1950" i="2"/>
  <c r="CC1950" i="2"/>
  <c r="CB1950" i="2"/>
  <c r="CA1950" i="2"/>
  <c r="BZ1950" i="2"/>
  <c r="BY1950" i="2"/>
  <c r="AJ1950" i="2"/>
  <c r="AI1950" i="2"/>
  <c r="AH1950" i="2"/>
  <c r="AG1950" i="2"/>
  <c r="AF1950" i="2"/>
  <c r="AE1950" i="2"/>
  <c r="AD1950" i="2"/>
  <c r="AC1950" i="2"/>
  <c r="AB1950" i="2"/>
  <c r="AA1950" i="2"/>
  <c r="Z1950" i="2"/>
  <c r="Y1950" i="2"/>
  <c r="X1950" i="2"/>
  <c r="W1950" i="2"/>
  <c r="V1950" i="2"/>
  <c r="U1950" i="2"/>
  <c r="S1950" i="2"/>
  <c r="R1950" i="2"/>
  <c r="Q1950" i="2"/>
  <c r="P1950" i="2"/>
  <c r="O1950" i="2"/>
  <c r="N1950" i="2"/>
  <c r="M1950" i="2"/>
  <c r="L1950" i="2"/>
  <c r="K1950" i="2"/>
  <c r="J1950" i="2"/>
  <c r="I1950" i="2"/>
  <c r="H1950" i="2"/>
  <c r="G1950" i="2"/>
  <c r="F1950" i="2"/>
  <c r="E1950" i="2"/>
  <c r="D1950" i="2"/>
  <c r="C1950" i="2"/>
  <c r="B1950" i="2"/>
  <c r="A1950" i="2"/>
  <c r="CD1949" i="2"/>
  <c r="CC1949" i="2"/>
  <c r="CB1949" i="2"/>
  <c r="CA1949" i="2"/>
  <c r="BZ1949" i="2"/>
  <c r="BY1949" i="2"/>
  <c r="AJ1949" i="2"/>
  <c r="AI1949" i="2"/>
  <c r="AH1949" i="2"/>
  <c r="AG1949" i="2"/>
  <c r="AF1949" i="2"/>
  <c r="AE1949" i="2"/>
  <c r="AD1949" i="2"/>
  <c r="AC1949" i="2"/>
  <c r="AB1949" i="2"/>
  <c r="AA1949" i="2"/>
  <c r="Z1949" i="2"/>
  <c r="Y1949" i="2"/>
  <c r="X1949" i="2"/>
  <c r="W1949" i="2"/>
  <c r="V1949" i="2"/>
  <c r="U1949" i="2"/>
  <c r="S1949" i="2"/>
  <c r="R1949" i="2"/>
  <c r="Q1949" i="2"/>
  <c r="P1949" i="2"/>
  <c r="O1949" i="2"/>
  <c r="N1949" i="2"/>
  <c r="M1949" i="2"/>
  <c r="L1949" i="2"/>
  <c r="K1949" i="2"/>
  <c r="J1949" i="2"/>
  <c r="I1949" i="2"/>
  <c r="H1949" i="2"/>
  <c r="G1949" i="2"/>
  <c r="F1949" i="2"/>
  <c r="E1949" i="2"/>
  <c r="D1949" i="2"/>
  <c r="C1949" i="2"/>
  <c r="B1949" i="2"/>
  <c r="A1949" i="2"/>
  <c r="CD1948" i="2"/>
  <c r="CC1948" i="2"/>
  <c r="CB1948" i="2"/>
  <c r="CA1948" i="2"/>
  <c r="BZ1948" i="2"/>
  <c r="BY1948" i="2"/>
  <c r="AJ1948" i="2"/>
  <c r="AI1948" i="2"/>
  <c r="AH1948" i="2"/>
  <c r="AG1948" i="2"/>
  <c r="AF1948" i="2"/>
  <c r="AE1948" i="2"/>
  <c r="AD1948" i="2"/>
  <c r="AC1948" i="2"/>
  <c r="AB1948" i="2"/>
  <c r="AA1948" i="2"/>
  <c r="Z1948" i="2"/>
  <c r="Y1948" i="2"/>
  <c r="X1948" i="2"/>
  <c r="W1948" i="2"/>
  <c r="V1948" i="2"/>
  <c r="U1948" i="2"/>
  <c r="S1948" i="2"/>
  <c r="R1948" i="2"/>
  <c r="Q1948" i="2"/>
  <c r="P1948" i="2"/>
  <c r="O1948" i="2"/>
  <c r="N1948" i="2"/>
  <c r="M1948" i="2"/>
  <c r="L1948" i="2"/>
  <c r="K1948" i="2"/>
  <c r="J1948" i="2"/>
  <c r="I1948" i="2"/>
  <c r="H1948" i="2"/>
  <c r="G1948" i="2"/>
  <c r="F1948" i="2"/>
  <c r="E1948" i="2"/>
  <c r="D1948" i="2"/>
  <c r="C1948" i="2"/>
  <c r="B1948" i="2"/>
  <c r="A1948" i="2"/>
  <c r="CD1947" i="2"/>
  <c r="CC1947" i="2"/>
  <c r="CB1947" i="2"/>
  <c r="CA1947" i="2"/>
  <c r="BZ1947" i="2"/>
  <c r="BY1947" i="2"/>
  <c r="AJ1947" i="2"/>
  <c r="AI1947" i="2"/>
  <c r="AH1947" i="2"/>
  <c r="AG1947" i="2"/>
  <c r="AF1947" i="2"/>
  <c r="AE1947" i="2"/>
  <c r="AD1947" i="2"/>
  <c r="AC1947" i="2"/>
  <c r="AB1947" i="2"/>
  <c r="AA1947" i="2"/>
  <c r="Z1947" i="2"/>
  <c r="Y1947" i="2"/>
  <c r="X1947" i="2"/>
  <c r="W1947" i="2"/>
  <c r="V1947" i="2"/>
  <c r="U1947" i="2"/>
  <c r="S1947" i="2"/>
  <c r="R1947" i="2"/>
  <c r="Q1947" i="2"/>
  <c r="P1947" i="2"/>
  <c r="O1947" i="2"/>
  <c r="N1947" i="2"/>
  <c r="M1947" i="2"/>
  <c r="L1947" i="2"/>
  <c r="K1947" i="2"/>
  <c r="J1947" i="2"/>
  <c r="I1947" i="2"/>
  <c r="H1947" i="2"/>
  <c r="G1947" i="2"/>
  <c r="F1947" i="2"/>
  <c r="E1947" i="2"/>
  <c r="D1947" i="2"/>
  <c r="C1947" i="2"/>
  <c r="B1947" i="2"/>
  <c r="A1947" i="2"/>
  <c r="CD1946" i="2"/>
  <c r="CC1946" i="2"/>
  <c r="CB1946" i="2"/>
  <c r="CA1946" i="2"/>
  <c r="BZ1946" i="2"/>
  <c r="BY1946" i="2"/>
  <c r="AJ1946" i="2"/>
  <c r="AI1946" i="2"/>
  <c r="AH1946" i="2"/>
  <c r="AG1946" i="2"/>
  <c r="AF1946" i="2"/>
  <c r="AE1946" i="2"/>
  <c r="AD1946" i="2"/>
  <c r="AC1946" i="2"/>
  <c r="AB1946" i="2"/>
  <c r="AA1946" i="2"/>
  <c r="Z1946" i="2"/>
  <c r="Y1946" i="2"/>
  <c r="X1946" i="2"/>
  <c r="W1946" i="2"/>
  <c r="V1946" i="2"/>
  <c r="U1946" i="2"/>
  <c r="S1946" i="2"/>
  <c r="R1946" i="2"/>
  <c r="Q1946" i="2"/>
  <c r="P1946" i="2"/>
  <c r="O1946" i="2"/>
  <c r="N1946" i="2"/>
  <c r="M1946" i="2"/>
  <c r="L1946" i="2"/>
  <c r="K1946" i="2"/>
  <c r="J1946" i="2"/>
  <c r="I1946" i="2"/>
  <c r="H1946" i="2"/>
  <c r="G1946" i="2"/>
  <c r="F1946" i="2"/>
  <c r="E1946" i="2"/>
  <c r="D1946" i="2"/>
  <c r="C1946" i="2"/>
  <c r="B1946" i="2"/>
  <c r="A1946" i="2"/>
  <c r="CD1945" i="2"/>
  <c r="CC1945" i="2"/>
  <c r="CB1945" i="2"/>
  <c r="CA1945" i="2"/>
  <c r="BZ1945" i="2"/>
  <c r="BY1945" i="2"/>
  <c r="AJ1945" i="2"/>
  <c r="AI1945" i="2"/>
  <c r="AH1945" i="2"/>
  <c r="AG1945" i="2"/>
  <c r="AF1945" i="2"/>
  <c r="AE1945" i="2"/>
  <c r="AD1945" i="2"/>
  <c r="AC1945" i="2"/>
  <c r="AB1945" i="2"/>
  <c r="AA1945" i="2"/>
  <c r="Z1945" i="2"/>
  <c r="Y1945" i="2"/>
  <c r="X1945" i="2"/>
  <c r="W1945" i="2"/>
  <c r="V1945" i="2"/>
  <c r="U1945" i="2"/>
  <c r="S1945" i="2"/>
  <c r="R1945" i="2"/>
  <c r="Q1945" i="2"/>
  <c r="P1945" i="2"/>
  <c r="O1945" i="2"/>
  <c r="N1945" i="2"/>
  <c r="M1945" i="2"/>
  <c r="L1945" i="2"/>
  <c r="K1945" i="2"/>
  <c r="J1945" i="2"/>
  <c r="I1945" i="2"/>
  <c r="H1945" i="2"/>
  <c r="G1945" i="2"/>
  <c r="F1945" i="2"/>
  <c r="E1945" i="2"/>
  <c r="D1945" i="2"/>
  <c r="C1945" i="2"/>
  <c r="B1945" i="2"/>
  <c r="A1945" i="2"/>
  <c r="CD1944" i="2"/>
  <c r="CC1944" i="2"/>
  <c r="CB1944" i="2"/>
  <c r="CA1944" i="2"/>
  <c r="BZ1944" i="2"/>
  <c r="BY1944" i="2"/>
  <c r="AJ1944" i="2"/>
  <c r="AI1944" i="2"/>
  <c r="AH1944" i="2"/>
  <c r="AG1944" i="2"/>
  <c r="AF1944" i="2"/>
  <c r="AE1944" i="2"/>
  <c r="AD1944" i="2"/>
  <c r="AC1944" i="2"/>
  <c r="AB1944" i="2"/>
  <c r="AA1944" i="2"/>
  <c r="Z1944" i="2"/>
  <c r="Y1944" i="2"/>
  <c r="X1944" i="2"/>
  <c r="W1944" i="2"/>
  <c r="V1944" i="2"/>
  <c r="U1944" i="2"/>
  <c r="S1944" i="2"/>
  <c r="R1944" i="2"/>
  <c r="Q1944" i="2"/>
  <c r="P1944" i="2"/>
  <c r="O1944" i="2"/>
  <c r="N1944" i="2"/>
  <c r="M1944" i="2"/>
  <c r="L1944" i="2"/>
  <c r="K1944" i="2"/>
  <c r="J1944" i="2"/>
  <c r="I1944" i="2"/>
  <c r="H1944" i="2"/>
  <c r="G1944" i="2"/>
  <c r="F1944" i="2"/>
  <c r="E1944" i="2"/>
  <c r="D1944" i="2"/>
  <c r="C1944" i="2"/>
  <c r="B1944" i="2"/>
  <c r="A1944" i="2"/>
  <c r="CD1943" i="2"/>
  <c r="CC1943" i="2"/>
  <c r="CB1943" i="2"/>
  <c r="CA1943" i="2"/>
  <c r="BZ1943" i="2"/>
  <c r="BY1943" i="2"/>
  <c r="AJ1943" i="2"/>
  <c r="AI1943" i="2"/>
  <c r="AH1943" i="2"/>
  <c r="AG1943" i="2"/>
  <c r="AF1943" i="2"/>
  <c r="AE1943" i="2"/>
  <c r="AD1943" i="2"/>
  <c r="AC1943" i="2"/>
  <c r="AB1943" i="2"/>
  <c r="AA1943" i="2"/>
  <c r="Z1943" i="2"/>
  <c r="Y1943" i="2"/>
  <c r="X1943" i="2"/>
  <c r="W1943" i="2"/>
  <c r="V1943" i="2"/>
  <c r="U1943" i="2"/>
  <c r="S1943" i="2"/>
  <c r="R1943" i="2"/>
  <c r="Q1943" i="2"/>
  <c r="P1943" i="2"/>
  <c r="O1943" i="2"/>
  <c r="N1943" i="2"/>
  <c r="M1943" i="2"/>
  <c r="L1943" i="2"/>
  <c r="K1943" i="2"/>
  <c r="J1943" i="2"/>
  <c r="I1943" i="2"/>
  <c r="H1943" i="2"/>
  <c r="G1943" i="2"/>
  <c r="F1943" i="2"/>
  <c r="E1943" i="2"/>
  <c r="D1943" i="2"/>
  <c r="C1943" i="2"/>
  <c r="B1943" i="2"/>
  <c r="A1943" i="2"/>
  <c r="CD1942" i="2"/>
  <c r="CC1942" i="2"/>
  <c r="CB1942" i="2"/>
  <c r="CA1942" i="2"/>
  <c r="BZ1942" i="2"/>
  <c r="BY1942" i="2"/>
  <c r="AJ1942" i="2"/>
  <c r="AI1942" i="2"/>
  <c r="AH1942" i="2"/>
  <c r="AG1942" i="2"/>
  <c r="AF1942" i="2"/>
  <c r="AE1942" i="2"/>
  <c r="AD1942" i="2"/>
  <c r="AC1942" i="2"/>
  <c r="AB1942" i="2"/>
  <c r="AA1942" i="2"/>
  <c r="Z1942" i="2"/>
  <c r="Y1942" i="2"/>
  <c r="X1942" i="2"/>
  <c r="W1942" i="2"/>
  <c r="V1942" i="2"/>
  <c r="U1942" i="2"/>
  <c r="S1942" i="2"/>
  <c r="R1942" i="2"/>
  <c r="Q1942" i="2"/>
  <c r="P1942" i="2"/>
  <c r="O1942" i="2"/>
  <c r="N1942" i="2"/>
  <c r="M1942" i="2"/>
  <c r="L1942" i="2"/>
  <c r="K1942" i="2"/>
  <c r="J1942" i="2"/>
  <c r="I1942" i="2"/>
  <c r="H1942" i="2"/>
  <c r="G1942" i="2"/>
  <c r="F1942" i="2"/>
  <c r="E1942" i="2"/>
  <c r="D1942" i="2"/>
  <c r="C1942" i="2"/>
  <c r="B1942" i="2"/>
  <c r="A1942" i="2"/>
  <c r="CD1941" i="2"/>
  <c r="CC1941" i="2"/>
  <c r="CB1941" i="2"/>
  <c r="CA1941" i="2"/>
  <c r="BZ1941" i="2"/>
  <c r="BY1941" i="2"/>
  <c r="AJ1941" i="2"/>
  <c r="AI1941" i="2"/>
  <c r="AH1941" i="2"/>
  <c r="AG1941" i="2"/>
  <c r="AF1941" i="2"/>
  <c r="AE1941" i="2"/>
  <c r="AD1941" i="2"/>
  <c r="AC1941" i="2"/>
  <c r="AB1941" i="2"/>
  <c r="AA1941" i="2"/>
  <c r="Z1941" i="2"/>
  <c r="Y1941" i="2"/>
  <c r="X1941" i="2"/>
  <c r="W1941" i="2"/>
  <c r="V1941" i="2"/>
  <c r="U1941" i="2"/>
  <c r="S1941" i="2"/>
  <c r="R1941" i="2"/>
  <c r="Q1941" i="2"/>
  <c r="P1941" i="2"/>
  <c r="O1941" i="2"/>
  <c r="N1941" i="2"/>
  <c r="M1941" i="2"/>
  <c r="L1941" i="2"/>
  <c r="K1941" i="2"/>
  <c r="J1941" i="2"/>
  <c r="I1941" i="2"/>
  <c r="H1941" i="2"/>
  <c r="G1941" i="2"/>
  <c r="F1941" i="2"/>
  <c r="E1941" i="2"/>
  <c r="D1941" i="2"/>
  <c r="C1941" i="2"/>
  <c r="B1941" i="2"/>
  <c r="A1941" i="2"/>
  <c r="CD1940" i="2"/>
  <c r="CC1940" i="2"/>
  <c r="CB1940" i="2"/>
  <c r="CA1940" i="2"/>
  <c r="BZ1940" i="2"/>
  <c r="BY1940" i="2"/>
  <c r="AJ1940" i="2"/>
  <c r="AI1940" i="2"/>
  <c r="AH1940" i="2"/>
  <c r="AG1940" i="2"/>
  <c r="AF1940" i="2"/>
  <c r="AE1940" i="2"/>
  <c r="AD1940" i="2"/>
  <c r="AC1940" i="2"/>
  <c r="AB1940" i="2"/>
  <c r="AA1940" i="2"/>
  <c r="Z1940" i="2"/>
  <c r="Y1940" i="2"/>
  <c r="X1940" i="2"/>
  <c r="W1940" i="2"/>
  <c r="V1940" i="2"/>
  <c r="U1940" i="2"/>
  <c r="S1940" i="2"/>
  <c r="R1940" i="2"/>
  <c r="Q1940" i="2"/>
  <c r="P1940" i="2"/>
  <c r="O1940" i="2"/>
  <c r="N1940" i="2"/>
  <c r="M1940" i="2"/>
  <c r="L1940" i="2"/>
  <c r="K1940" i="2"/>
  <c r="J1940" i="2"/>
  <c r="I1940" i="2"/>
  <c r="H1940" i="2"/>
  <c r="G1940" i="2"/>
  <c r="F1940" i="2"/>
  <c r="E1940" i="2"/>
  <c r="D1940" i="2"/>
  <c r="C1940" i="2"/>
  <c r="B1940" i="2"/>
  <c r="A1940" i="2"/>
  <c r="CD1939" i="2"/>
  <c r="CC1939" i="2"/>
  <c r="CB1939" i="2"/>
  <c r="CA1939" i="2"/>
  <c r="BZ1939" i="2"/>
  <c r="BY1939" i="2"/>
  <c r="AJ1939" i="2"/>
  <c r="AI1939" i="2"/>
  <c r="AH1939" i="2"/>
  <c r="AG1939" i="2"/>
  <c r="AF1939" i="2"/>
  <c r="AE1939" i="2"/>
  <c r="AD1939" i="2"/>
  <c r="AC1939" i="2"/>
  <c r="AB1939" i="2"/>
  <c r="AA1939" i="2"/>
  <c r="Z1939" i="2"/>
  <c r="Y1939" i="2"/>
  <c r="X1939" i="2"/>
  <c r="W1939" i="2"/>
  <c r="V1939" i="2"/>
  <c r="U1939" i="2"/>
  <c r="S1939" i="2"/>
  <c r="R1939" i="2"/>
  <c r="Q1939" i="2"/>
  <c r="P1939" i="2"/>
  <c r="O1939" i="2"/>
  <c r="N1939" i="2"/>
  <c r="M1939" i="2"/>
  <c r="L1939" i="2"/>
  <c r="K1939" i="2"/>
  <c r="J1939" i="2"/>
  <c r="I1939" i="2"/>
  <c r="H1939" i="2"/>
  <c r="G1939" i="2"/>
  <c r="F1939" i="2"/>
  <c r="E1939" i="2"/>
  <c r="D1939" i="2"/>
  <c r="C1939" i="2"/>
  <c r="B1939" i="2"/>
  <c r="A1939" i="2"/>
  <c r="CD1938" i="2"/>
  <c r="CC1938" i="2"/>
  <c r="CB1938" i="2"/>
  <c r="CA1938" i="2"/>
  <c r="BZ1938" i="2"/>
  <c r="BY1938" i="2"/>
  <c r="AJ1938" i="2"/>
  <c r="AI1938" i="2"/>
  <c r="AH1938" i="2"/>
  <c r="AG1938" i="2"/>
  <c r="AF1938" i="2"/>
  <c r="AE1938" i="2"/>
  <c r="AD1938" i="2"/>
  <c r="AC1938" i="2"/>
  <c r="AB1938" i="2"/>
  <c r="AA1938" i="2"/>
  <c r="Z1938" i="2"/>
  <c r="Y1938" i="2"/>
  <c r="X1938" i="2"/>
  <c r="W1938" i="2"/>
  <c r="V1938" i="2"/>
  <c r="U1938" i="2"/>
  <c r="S1938" i="2"/>
  <c r="R1938" i="2"/>
  <c r="Q1938" i="2"/>
  <c r="P1938" i="2"/>
  <c r="O1938" i="2"/>
  <c r="N1938" i="2"/>
  <c r="M1938" i="2"/>
  <c r="L1938" i="2"/>
  <c r="K1938" i="2"/>
  <c r="J1938" i="2"/>
  <c r="I1938" i="2"/>
  <c r="H1938" i="2"/>
  <c r="G1938" i="2"/>
  <c r="F1938" i="2"/>
  <c r="E1938" i="2"/>
  <c r="D1938" i="2"/>
  <c r="C1938" i="2"/>
  <c r="B1938" i="2"/>
  <c r="A1938" i="2"/>
  <c r="CD1937" i="2"/>
  <c r="CC1937" i="2"/>
  <c r="CB1937" i="2"/>
  <c r="CA1937" i="2"/>
  <c r="BZ1937" i="2"/>
  <c r="BY1937" i="2"/>
  <c r="AJ1937" i="2"/>
  <c r="AI1937" i="2"/>
  <c r="AH1937" i="2"/>
  <c r="AG1937" i="2"/>
  <c r="AF1937" i="2"/>
  <c r="AE1937" i="2"/>
  <c r="AD1937" i="2"/>
  <c r="AC1937" i="2"/>
  <c r="AB1937" i="2"/>
  <c r="AA1937" i="2"/>
  <c r="Z1937" i="2"/>
  <c r="Y1937" i="2"/>
  <c r="X1937" i="2"/>
  <c r="W1937" i="2"/>
  <c r="V1937" i="2"/>
  <c r="U1937" i="2"/>
  <c r="S1937" i="2"/>
  <c r="R1937" i="2"/>
  <c r="Q1937" i="2"/>
  <c r="P1937" i="2"/>
  <c r="O1937" i="2"/>
  <c r="N1937" i="2"/>
  <c r="M1937" i="2"/>
  <c r="L1937" i="2"/>
  <c r="K1937" i="2"/>
  <c r="J1937" i="2"/>
  <c r="I1937" i="2"/>
  <c r="H1937" i="2"/>
  <c r="G1937" i="2"/>
  <c r="F1937" i="2"/>
  <c r="E1937" i="2"/>
  <c r="D1937" i="2"/>
  <c r="C1937" i="2"/>
  <c r="B1937" i="2"/>
  <c r="A1937" i="2"/>
  <c r="CD1936" i="2"/>
  <c r="CC1936" i="2"/>
  <c r="CB1936" i="2"/>
  <c r="CA1936" i="2"/>
  <c r="BZ1936" i="2"/>
  <c r="BY1936" i="2"/>
  <c r="AJ1936" i="2"/>
  <c r="AI1936" i="2"/>
  <c r="AH1936" i="2"/>
  <c r="AG1936" i="2"/>
  <c r="AF1936" i="2"/>
  <c r="AE1936" i="2"/>
  <c r="AD1936" i="2"/>
  <c r="AC1936" i="2"/>
  <c r="AB1936" i="2"/>
  <c r="AA1936" i="2"/>
  <c r="Z1936" i="2"/>
  <c r="Y1936" i="2"/>
  <c r="X1936" i="2"/>
  <c r="W1936" i="2"/>
  <c r="V1936" i="2"/>
  <c r="U1936" i="2"/>
  <c r="S1936" i="2"/>
  <c r="R1936" i="2"/>
  <c r="Q1936" i="2"/>
  <c r="P1936" i="2"/>
  <c r="O1936" i="2"/>
  <c r="N1936" i="2"/>
  <c r="M1936" i="2"/>
  <c r="L1936" i="2"/>
  <c r="K1936" i="2"/>
  <c r="J1936" i="2"/>
  <c r="I1936" i="2"/>
  <c r="H1936" i="2"/>
  <c r="G1936" i="2"/>
  <c r="F1936" i="2"/>
  <c r="E1936" i="2"/>
  <c r="D1936" i="2"/>
  <c r="C1936" i="2"/>
  <c r="B1936" i="2"/>
  <c r="A1936" i="2"/>
  <c r="CD1935" i="2"/>
  <c r="CC1935" i="2"/>
  <c r="CB1935" i="2"/>
  <c r="CA1935" i="2"/>
  <c r="BZ1935" i="2"/>
  <c r="BY1935" i="2"/>
  <c r="AJ1935" i="2"/>
  <c r="AI1935" i="2"/>
  <c r="AH1935" i="2"/>
  <c r="AG1935" i="2"/>
  <c r="AF1935" i="2"/>
  <c r="AE1935" i="2"/>
  <c r="AD1935" i="2"/>
  <c r="AC1935" i="2"/>
  <c r="AB1935" i="2"/>
  <c r="AA1935" i="2"/>
  <c r="Z1935" i="2"/>
  <c r="Y1935" i="2"/>
  <c r="X1935" i="2"/>
  <c r="W1935" i="2"/>
  <c r="V1935" i="2"/>
  <c r="U1935" i="2"/>
  <c r="S1935" i="2"/>
  <c r="R1935" i="2"/>
  <c r="Q1935" i="2"/>
  <c r="P1935" i="2"/>
  <c r="O1935" i="2"/>
  <c r="N1935" i="2"/>
  <c r="M1935" i="2"/>
  <c r="L1935" i="2"/>
  <c r="K1935" i="2"/>
  <c r="J1935" i="2"/>
  <c r="I1935" i="2"/>
  <c r="H1935" i="2"/>
  <c r="G1935" i="2"/>
  <c r="F1935" i="2"/>
  <c r="E1935" i="2"/>
  <c r="D1935" i="2"/>
  <c r="C1935" i="2"/>
  <c r="B1935" i="2"/>
  <c r="A1935" i="2"/>
  <c r="CD1934" i="2"/>
  <c r="CC1934" i="2"/>
  <c r="CB1934" i="2"/>
  <c r="CA1934" i="2"/>
  <c r="BZ1934" i="2"/>
  <c r="BY1934" i="2"/>
  <c r="AJ1934" i="2"/>
  <c r="AI1934" i="2"/>
  <c r="AH1934" i="2"/>
  <c r="AG1934" i="2"/>
  <c r="AF1934" i="2"/>
  <c r="AE1934" i="2"/>
  <c r="AD1934" i="2"/>
  <c r="AC1934" i="2"/>
  <c r="AB1934" i="2"/>
  <c r="AA1934" i="2"/>
  <c r="Z1934" i="2"/>
  <c r="Y1934" i="2"/>
  <c r="X1934" i="2"/>
  <c r="W1934" i="2"/>
  <c r="V1934" i="2"/>
  <c r="U1934" i="2"/>
  <c r="S1934" i="2"/>
  <c r="R1934" i="2"/>
  <c r="Q1934" i="2"/>
  <c r="P1934" i="2"/>
  <c r="O1934" i="2"/>
  <c r="N1934" i="2"/>
  <c r="M1934" i="2"/>
  <c r="L1934" i="2"/>
  <c r="K1934" i="2"/>
  <c r="J1934" i="2"/>
  <c r="I1934" i="2"/>
  <c r="H1934" i="2"/>
  <c r="G1934" i="2"/>
  <c r="F1934" i="2"/>
  <c r="E1934" i="2"/>
  <c r="D1934" i="2"/>
  <c r="C1934" i="2"/>
  <c r="B1934" i="2"/>
  <c r="A1934" i="2"/>
  <c r="CD1933" i="2"/>
  <c r="CC1933" i="2"/>
  <c r="CB1933" i="2"/>
  <c r="CA1933" i="2"/>
  <c r="BZ1933" i="2"/>
  <c r="BY1933" i="2"/>
  <c r="AJ1933" i="2"/>
  <c r="AI1933" i="2"/>
  <c r="AH1933" i="2"/>
  <c r="AG1933" i="2"/>
  <c r="AF1933" i="2"/>
  <c r="AE1933" i="2"/>
  <c r="AD1933" i="2"/>
  <c r="AC1933" i="2"/>
  <c r="AB1933" i="2"/>
  <c r="AA1933" i="2"/>
  <c r="Z1933" i="2"/>
  <c r="Y1933" i="2"/>
  <c r="X1933" i="2"/>
  <c r="W1933" i="2"/>
  <c r="V1933" i="2"/>
  <c r="U1933" i="2"/>
  <c r="S1933" i="2"/>
  <c r="R1933" i="2"/>
  <c r="Q1933" i="2"/>
  <c r="P1933" i="2"/>
  <c r="O1933" i="2"/>
  <c r="N1933" i="2"/>
  <c r="M1933" i="2"/>
  <c r="L1933" i="2"/>
  <c r="K1933" i="2"/>
  <c r="J1933" i="2"/>
  <c r="I1933" i="2"/>
  <c r="H1933" i="2"/>
  <c r="G1933" i="2"/>
  <c r="F1933" i="2"/>
  <c r="E1933" i="2"/>
  <c r="D1933" i="2"/>
  <c r="C1933" i="2"/>
  <c r="B1933" i="2"/>
  <c r="A1933" i="2"/>
  <c r="CD1932" i="2"/>
  <c r="CC1932" i="2"/>
  <c r="CB1932" i="2"/>
  <c r="CA1932" i="2"/>
  <c r="BZ1932" i="2"/>
  <c r="BY1932" i="2"/>
  <c r="AJ1932" i="2"/>
  <c r="AI1932" i="2"/>
  <c r="AH1932" i="2"/>
  <c r="AG1932" i="2"/>
  <c r="AF1932" i="2"/>
  <c r="AE1932" i="2"/>
  <c r="AD1932" i="2"/>
  <c r="AC1932" i="2"/>
  <c r="AB1932" i="2"/>
  <c r="AA1932" i="2"/>
  <c r="Z1932" i="2"/>
  <c r="Y1932" i="2"/>
  <c r="X1932" i="2"/>
  <c r="W1932" i="2"/>
  <c r="V1932" i="2"/>
  <c r="U1932" i="2"/>
  <c r="S1932" i="2"/>
  <c r="R1932" i="2"/>
  <c r="Q1932" i="2"/>
  <c r="P1932" i="2"/>
  <c r="O1932" i="2"/>
  <c r="N1932" i="2"/>
  <c r="M1932" i="2"/>
  <c r="L1932" i="2"/>
  <c r="K1932" i="2"/>
  <c r="J1932" i="2"/>
  <c r="I1932" i="2"/>
  <c r="H1932" i="2"/>
  <c r="G1932" i="2"/>
  <c r="F1932" i="2"/>
  <c r="E1932" i="2"/>
  <c r="D1932" i="2"/>
  <c r="C1932" i="2"/>
  <c r="B1932" i="2"/>
  <c r="A1932" i="2"/>
  <c r="CD1931" i="2"/>
  <c r="CC1931" i="2"/>
  <c r="CB1931" i="2"/>
  <c r="CA1931" i="2"/>
  <c r="BZ1931" i="2"/>
  <c r="BY1931" i="2"/>
  <c r="AJ1931" i="2"/>
  <c r="AI1931" i="2"/>
  <c r="AH1931" i="2"/>
  <c r="AG1931" i="2"/>
  <c r="AF1931" i="2"/>
  <c r="AE1931" i="2"/>
  <c r="AD1931" i="2"/>
  <c r="AC1931" i="2"/>
  <c r="AB1931" i="2"/>
  <c r="AA1931" i="2"/>
  <c r="Z1931" i="2"/>
  <c r="Y1931" i="2"/>
  <c r="X1931" i="2"/>
  <c r="W1931" i="2"/>
  <c r="V1931" i="2"/>
  <c r="U1931" i="2"/>
  <c r="S1931" i="2"/>
  <c r="R1931" i="2"/>
  <c r="Q1931" i="2"/>
  <c r="P1931" i="2"/>
  <c r="O1931" i="2"/>
  <c r="N1931" i="2"/>
  <c r="M1931" i="2"/>
  <c r="L1931" i="2"/>
  <c r="K1931" i="2"/>
  <c r="J1931" i="2"/>
  <c r="I1931" i="2"/>
  <c r="H1931" i="2"/>
  <c r="G1931" i="2"/>
  <c r="F1931" i="2"/>
  <c r="E1931" i="2"/>
  <c r="D1931" i="2"/>
  <c r="C1931" i="2"/>
  <c r="B1931" i="2"/>
  <c r="A1931" i="2"/>
  <c r="CD1930" i="2"/>
  <c r="CC1930" i="2"/>
  <c r="CB1930" i="2"/>
  <c r="CA1930" i="2"/>
  <c r="BZ1930" i="2"/>
  <c r="BY1930" i="2"/>
  <c r="AJ1930" i="2"/>
  <c r="AI1930" i="2"/>
  <c r="AH1930" i="2"/>
  <c r="AG1930" i="2"/>
  <c r="AF1930" i="2"/>
  <c r="AE1930" i="2"/>
  <c r="AD1930" i="2"/>
  <c r="AC1930" i="2"/>
  <c r="AB1930" i="2"/>
  <c r="AA1930" i="2"/>
  <c r="Z1930" i="2"/>
  <c r="Y1930" i="2"/>
  <c r="X1930" i="2"/>
  <c r="W1930" i="2"/>
  <c r="V1930" i="2"/>
  <c r="U1930" i="2"/>
  <c r="S1930" i="2"/>
  <c r="R1930" i="2"/>
  <c r="Q1930" i="2"/>
  <c r="P1930" i="2"/>
  <c r="O1930" i="2"/>
  <c r="N1930" i="2"/>
  <c r="M1930" i="2"/>
  <c r="L1930" i="2"/>
  <c r="K1930" i="2"/>
  <c r="J1930" i="2"/>
  <c r="I1930" i="2"/>
  <c r="H1930" i="2"/>
  <c r="G1930" i="2"/>
  <c r="F1930" i="2"/>
  <c r="E1930" i="2"/>
  <c r="D1930" i="2"/>
  <c r="C1930" i="2"/>
  <c r="B1930" i="2"/>
  <c r="A1930" i="2"/>
  <c r="CD1929" i="2"/>
  <c r="CC1929" i="2"/>
  <c r="CB1929" i="2"/>
  <c r="CA1929" i="2"/>
  <c r="BZ1929" i="2"/>
  <c r="BY1929" i="2"/>
  <c r="AJ1929" i="2"/>
  <c r="AI1929" i="2"/>
  <c r="AH1929" i="2"/>
  <c r="AG1929" i="2"/>
  <c r="AF1929" i="2"/>
  <c r="AE1929" i="2"/>
  <c r="AD1929" i="2"/>
  <c r="AC1929" i="2"/>
  <c r="AB1929" i="2"/>
  <c r="AA1929" i="2"/>
  <c r="Z1929" i="2"/>
  <c r="Y1929" i="2"/>
  <c r="X1929" i="2"/>
  <c r="W1929" i="2"/>
  <c r="V1929" i="2"/>
  <c r="U1929" i="2"/>
  <c r="S1929" i="2"/>
  <c r="R1929" i="2"/>
  <c r="Q1929" i="2"/>
  <c r="P1929" i="2"/>
  <c r="O1929" i="2"/>
  <c r="N1929" i="2"/>
  <c r="M1929" i="2"/>
  <c r="L1929" i="2"/>
  <c r="K1929" i="2"/>
  <c r="J1929" i="2"/>
  <c r="I1929" i="2"/>
  <c r="H1929" i="2"/>
  <c r="G1929" i="2"/>
  <c r="F1929" i="2"/>
  <c r="E1929" i="2"/>
  <c r="D1929" i="2"/>
  <c r="C1929" i="2"/>
  <c r="B1929" i="2"/>
  <c r="A1929" i="2"/>
  <c r="CD1928" i="2"/>
  <c r="CC1928" i="2"/>
  <c r="CB1928" i="2"/>
  <c r="CA1928" i="2"/>
  <c r="BZ1928" i="2"/>
  <c r="BY1928" i="2"/>
  <c r="AJ1928" i="2"/>
  <c r="AI1928" i="2"/>
  <c r="AH1928" i="2"/>
  <c r="AG1928" i="2"/>
  <c r="AF1928" i="2"/>
  <c r="AE1928" i="2"/>
  <c r="AD1928" i="2"/>
  <c r="AC1928" i="2"/>
  <c r="AB1928" i="2"/>
  <c r="AA1928" i="2"/>
  <c r="Z1928" i="2"/>
  <c r="Y1928" i="2"/>
  <c r="X1928" i="2"/>
  <c r="W1928" i="2"/>
  <c r="V1928" i="2"/>
  <c r="U1928" i="2"/>
  <c r="S1928" i="2"/>
  <c r="R1928" i="2"/>
  <c r="Q1928" i="2"/>
  <c r="P1928" i="2"/>
  <c r="O1928" i="2"/>
  <c r="N1928" i="2"/>
  <c r="M1928" i="2"/>
  <c r="L1928" i="2"/>
  <c r="K1928" i="2"/>
  <c r="J1928" i="2"/>
  <c r="I1928" i="2"/>
  <c r="H1928" i="2"/>
  <c r="G1928" i="2"/>
  <c r="F1928" i="2"/>
  <c r="E1928" i="2"/>
  <c r="D1928" i="2"/>
  <c r="C1928" i="2"/>
  <c r="B1928" i="2"/>
  <c r="A1928" i="2"/>
  <c r="CD1927" i="2"/>
  <c r="CC1927" i="2"/>
  <c r="CB1927" i="2"/>
  <c r="CA1927" i="2"/>
  <c r="BZ1927" i="2"/>
  <c r="BY1927" i="2"/>
  <c r="AJ1927" i="2"/>
  <c r="AI1927" i="2"/>
  <c r="AH1927" i="2"/>
  <c r="AG1927" i="2"/>
  <c r="AF1927" i="2"/>
  <c r="AE1927" i="2"/>
  <c r="AD1927" i="2"/>
  <c r="AC1927" i="2"/>
  <c r="AB1927" i="2"/>
  <c r="AA1927" i="2"/>
  <c r="Z1927" i="2"/>
  <c r="Y1927" i="2"/>
  <c r="X1927" i="2"/>
  <c r="W1927" i="2"/>
  <c r="V1927" i="2"/>
  <c r="U1927" i="2"/>
  <c r="S1927" i="2"/>
  <c r="R1927" i="2"/>
  <c r="Q1927" i="2"/>
  <c r="P1927" i="2"/>
  <c r="O1927" i="2"/>
  <c r="N1927" i="2"/>
  <c r="M1927" i="2"/>
  <c r="L1927" i="2"/>
  <c r="K1927" i="2"/>
  <c r="J1927" i="2"/>
  <c r="I1927" i="2"/>
  <c r="H1927" i="2"/>
  <c r="G1927" i="2"/>
  <c r="F1927" i="2"/>
  <c r="E1927" i="2"/>
  <c r="D1927" i="2"/>
  <c r="C1927" i="2"/>
  <c r="B1927" i="2"/>
  <c r="A1927" i="2"/>
  <c r="CD1926" i="2"/>
  <c r="CC1926" i="2"/>
  <c r="CB1926" i="2"/>
  <c r="CA1926" i="2"/>
  <c r="BZ1926" i="2"/>
  <c r="BY1926" i="2"/>
  <c r="AJ1926" i="2"/>
  <c r="AI1926" i="2"/>
  <c r="AH1926" i="2"/>
  <c r="AG1926" i="2"/>
  <c r="AF1926" i="2"/>
  <c r="AE1926" i="2"/>
  <c r="AD1926" i="2"/>
  <c r="AC1926" i="2"/>
  <c r="AB1926" i="2"/>
  <c r="AA1926" i="2"/>
  <c r="Z1926" i="2"/>
  <c r="Y1926" i="2"/>
  <c r="X1926" i="2"/>
  <c r="W1926" i="2"/>
  <c r="V1926" i="2"/>
  <c r="U1926" i="2"/>
  <c r="S1926" i="2"/>
  <c r="R1926" i="2"/>
  <c r="Q1926" i="2"/>
  <c r="P1926" i="2"/>
  <c r="O1926" i="2"/>
  <c r="N1926" i="2"/>
  <c r="M1926" i="2"/>
  <c r="L1926" i="2"/>
  <c r="K1926" i="2"/>
  <c r="J1926" i="2"/>
  <c r="I1926" i="2"/>
  <c r="H1926" i="2"/>
  <c r="G1926" i="2"/>
  <c r="F1926" i="2"/>
  <c r="E1926" i="2"/>
  <c r="D1926" i="2"/>
  <c r="C1926" i="2"/>
  <c r="B1926" i="2"/>
  <c r="A1926" i="2"/>
  <c r="CD1925" i="2"/>
  <c r="CC1925" i="2"/>
  <c r="CB1925" i="2"/>
  <c r="CA1925" i="2"/>
  <c r="BZ1925" i="2"/>
  <c r="BY1925" i="2"/>
  <c r="AJ1925" i="2"/>
  <c r="AI1925" i="2"/>
  <c r="AH1925" i="2"/>
  <c r="AG1925" i="2"/>
  <c r="AF1925" i="2"/>
  <c r="AE1925" i="2"/>
  <c r="AD1925" i="2"/>
  <c r="AC1925" i="2"/>
  <c r="AB1925" i="2"/>
  <c r="AA1925" i="2"/>
  <c r="Z1925" i="2"/>
  <c r="Y1925" i="2"/>
  <c r="X1925" i="2"/>
  <c r="W1925" i="2"/>
  <c r="V1925" i="2"/>
  <c r="U1925" i="2"/>
  <c r="S1925" i="2"/>
  <c r="R1925" i="2"/>
  <c r="Q1925" i="2"/>
  <c r="P1925" i="2"/>
  <c r="O1925" i="2"/>
  <c r="N1925" i="2"/>
  <c r="M1925" i="2"/>
  <c r="L1925" i="2"/>
  <c r="K1925" i="2"/>
  <c r="J1925" i="2"/>
  <c r="I1925" i="2"/>
  <c r="H1925" i="2"/>
  <c r="G1925" i="2"/>
  <c r="F1925" i="2"/>
  <c r="E1925" i="2"/>
  <c r="D1925" i="2"/>
  <c r="C1925" i="2"/>
  <c r="B1925" i="2"/>
  <c r="A1925" i="2"/>
  <c r="CD1924" i="2"/>
  <c r="CC1924" i="2"/>
  <c r="CB1924" i="2"/>
  <c r="CA1924" i="2"/>
  <c r="BZ1924" i="2"/>
  <c r="BY1924" i="2"/>
  <c r="AJ1924" i="2"/>
  <c r="AI1924" i="2"/>
  <c r="AH1924" i="2"/>
  <c r="AG1924" i="2"/>
  <c r="AF1924" i="2"/>
  <c r="AE1924" i="2"/>
  <c r="AD1924" i="2"/>
  <c r="AC1924" i="2"/>
  <c r="AB1924" i="2"/>
  <c r="AA1924" i="2"/>
  <c r="Z1924" i="2"/>
  <c r="Y1924" i="2"/>
  <c r="X1924" i="2"/>
  <c r="W1924" i="2"/>
  <c r="V1924" i="2"/>
  <c r="U1924" i="2"/>
  <c r="S1924" i="2"/>
  <c r="R1924" i="2"/>
  <c r="Q1924" i="2"/>
  <c r="P1924" i="2"/>
  <c r="O1924" i="2"/>
  <c r="N1924" i="2"/>
  <c r="M1924" i="2"/>
  <c r="L1924" i="2"/>
  <c r="K1924" i="2"/>
  <c r="J1924" i="2"/>
  <c r="I1924" i="2"/>
  <c r="H1924" i="2"/>
  <c r="G1924" i="2"/>
  <c r="F1924" i="2"/>
  <c r="E1924" i="2"/>
  <c r="D1924" i="2"/>
  <c r="C1924" i="2"/>
  <c r="B1924" i="2"/>
  <c r="A1924" i="2"/>
  <c r="CD1923" i="2"/>
  <c r="CC1923" i="2"/>
  <c r="CB1923" i="2"/>
  <c r="CA1923" i="2"/>
  <c r="BZ1923" i="2"/>
  <c r="BY1923" i="2"/>
  <c r="AJ1923" i="2"/>
  <c r="AI1923" i="2"/>
  <c r="AH1923" i="2"/>
  <c r="AG1923" i="2"/>
  <c r="AF1923" i="2"/>
  <c r="AE1923" i="2"/>
  <c r="AD1923" i="2"/>
  <c r="AC1923" i="2"/>
  <c r="AB1923" i="2"/>
  <c r="AA1923" i="2"/>
  <c r="Z1923" i="2"/>
  <c r="Y1923" i="2"/>
  <c r="X1923" i="2"/>
  <c r="W1923" i="2"/>
  <c r="V1923" i="2"/>
  <c r="U1923" i="2"/>
  <c r="S1923" i="2"/>
  <c r="R1923" i="2"/>
  <c r="Q1923" i="2"/>
  <c r="P1923" i="2"/>
  <c r="O1923" i="2"/>
  <c r="N1923" i="2"/>
  <c r="M1923" i="2"/>
  <c r="L1923" i="2"/>
  <c r="K1923" i="2"/>
  <c r="J1923" i="2"/>
  <c r="I1923" i="2"/>
  <c r="H1923" i="2"/>
  <c r="G1923" i="2"/>
  <c r="F1923" i="2"/>
  <c r="E1923" i="2"/>
  <c r="D1923" i="2"/>
  <c r="C1923" i="2"/>
  <c r="B1923" i="2"/>
  <c r="A1923" i="2"/>
  <c r="CD1922" i="2"/>
  <c r="CC1922" i="2"/>
  <c r="CB1922" i="2"/>
  <c r="CA1922" i="2"/>
  <c r="BZ1922" i="2"/>
  <c r="BY1922" i="2"/>
  <c r="AJ1922" i="2"/>
  <c r="AI1922" i="2"/>
  <c r="AH1922" i="2"/>
  <c r="AG1922" i="2"/>
  <c r="AF1922" i="2"/>
  <c r="AE1922" i="2"/>
  <c r="AD1922" i="2"/>
  <c r="AC1922" i="2"/>
  <c r="AB1922" i="2"/>
  <c r="AA1922" i="2"/>
  <c r="Z1922" i="2"/>
  <c r="Y1922" i="2"/>
  <c r="X1922" i="2"/>
  <c r="W1922" i="2"/>
  <c r="V1922" i="2"/>
  <c r="U1922" i="2"/>
  <c r="S1922" i="2"/>
  <c r="R1922" i="2"/>
  <c r="Q1922" i="2"/>
  <c r="P1922" i="2"/>
  <c r="O1922" i="2"/>
  <c r="N1922" i="2"/>
  <c r="M1922" i="2"/>
  <c r="L1922" i="2"/>
  <c r="K1922" i="2"/>
  <c r="J1922" i="2"/>
  <c r="I1922" i="2"/>
  <c r="H1922" i="2"/>
  <c r="G1922" i="2"/>
  <c r="F1922" i="2"/>
  <c r="E1922" i="2"/>
  <c r="D1922" i="2"/>
  <c r="C1922" i="2"/>
  <c r="B1922" i="2"/>
  <c r="A1922" i="2"/>
  <c r="CD1921" i="2"/>
  <c r="CC1921" i="2"/>
  <c r="CB1921" i="2"/>
  <c r="CA1921" i="2"/>
  <c r="BZ1921" i="2"/>
  <c r="BY1921" i="2"/>
  <c r="AJ1921" i="2"/>
  <c r="AI1921" i="2"/>
  <c r="AH1921" i="2"/>
  <c r="AG1921" i="2"/>
  <c r="AF1921" i="2"/>
  <c r="AE1921" i="2"/>
  <c r="AD1921" i="2"/>
  <c r="AC1921" i="2"/>
  <c r="AB1921" i="2"/>
  <c r="AA1921" i="2"/>
  <c r="Z1921" i="2"/>
  <c r="Y1921" i="2"/>
  <c r="X1921" i="2"/>
  <c r="W1921" i="2"/>
  <c r="V1921" i="2"/>
  <c r="U1921" i="2"/>
  <c r="S1921" i="2"/>
  <c r="R1921" i="2"/>
  <c r="Q1921" i="2"/>
  <c r="P1921" i="2"/>
  <c r="O1921" i="2"/>
  <c r="N1921" i="2"/>
  <c r="M1921" i="2"/>
  <c r="L1921" i="2"/>
  <c r="K1921" i="2"/>
  <c r="J1921" i="2"/>
  <c r="I1921" i="2"/>
  <c r="H1921" i="2"/>
  <c r="G1921" i="2"/>
  <c r="F1921" i="2"/>
  <c r="E1921" i="2"/>
  <c r="D1921" i="2"/>
  <c r="C1921" i="2"/>
  <c r="B1921" i="2"/>
  <c r="A1921" i="2"/>
  <c r="CD1920" i="2"/>
  <c r="CC1920" i="2"/>
  <c r="CB1920" i="2"/>
  <c r="CA1920" i="2"/>
  <c r="BZ1920" i="2"/>
  <c r="BY1920" i="2"/>
  <c r="AJ1920" i="2"/>
  <c r="AI1920" i="2"/>
  <c r="AH1920" i="2"/>
  <c r="AG1920" i="2"/>
  <c r="AF1920" i="2"/>
  <c r="AE1920" i="2"/>
  <c r="AD1920" i="2"/>
  <c r="AC1920" i="2"/>
  <c r="AB1920" i="2"/>
  <c r="AA1920" i="2"/>
  <c r="Z1920" i="2"/>
  <c r="Y1920" i="2"/>
  <c r="X1920" i="2"/>
  <c r="W1920" i="2"/>
  <c r="V1920" i="2"/>
  <c r="U1920" i="2"/>
  <c r="S1920" i="2"/>
  <c r="R1920" i="2"/>
  <c r="Q1920" i="2"/>
  <c r="P1920" i="2"/>
  <c r="O1920" i="2"/>
  <c r="N1920" i="2"/>
  <c r="M1920" i="2"/>
  <c r="L1920" i="2"/>
  <c r="K1920" i="2"/>
  <c r="J1920" i="2"/>
  <c r="I1920" i="2"/>
  <c r="H1920" i="2"/>
  <c r="G1920" i="2"/>
  <c r="F1920" i="2"/>
  <c r="E1920" i="2"/>
  <c r="D1920" i="2"/>
  <c r="C1920" i="2"/>
  <c r="B1920" i="2"/>
  <c r="A1920" i="2"/>
  <c r="CD1919" i="2"/>
  <c r="CC1919" i="2"/>
  <c r="CB1919" i="2"/>
  <c r="CA1919" i="2"/>
  <c r="BZ1919" i="2"/>
  <c r="BY1919" i="2"/>
  <c r="AJ1919" i="2"/>
  <c r="AI1919" i="2"/>
  <c r="AH1919" i="2"/>
  <c r="AG1919" i="2"/>
  <c r="AF1919" i="2"/>
  <c r="AE1919" i="2"/>
  <c r="AD1919" i="2"/>
  <c r="AC1919" i="2"/>
  <c r="AB1919" i="2"/>
  <c r="AA1919" i="2"/>
  <c r="Z1919" i="2"/>
  <c r="Y1919" i="2"/>
  <c r="X1919" i="2"/>
  <c r="W1919" i="2"/>
  <c r="V1919" i="2"/>
  <c r="U1919" i="2"/>
  <c r="S1919" i="2"/>
  <c r="R1919" i="2"/>
  <c r="Q1919" i="2"/>
  <c r="P1919" i="2"/>
  <c r="O1919" i="2"/>
  <c r="N1919" i="2"/>
  <c r="M1919" i="2"/>
  <c r="L1919" i="2"/>
  <c r="K1919" i="2"/>
  <c r="J1919" i="2"/>
  <c r="I1919" i="2"/>
  <c r="H1919" i="2"/>
  <c r="G1919" i="2"/>
  <c r="F1919" i="2"/>
  <c r="E1919" i="2"/>
  <c r="D1919" i="2"/>
  <c r="C1919" i="2"/>
  <c r="B1919" i="2"/>
  <c r="A1919" i="2"/>
  <c r="CD1918" i="2"/>
  <c r="CC1918" i="2"/>
  <c r="CB1918" i="2"/>
  <c r="CA1918" i="2"/>
  <c r="BZ1918" i="2"/>
  <c r="BY1918" i="2"/>
  <c r="AJ1918" i="2"/>
  <c r="AI1918" i="2"/>
  <c r="AH1918" i="2"/>
  <c r="AG1918" i="2"/>
  <c r="AF1918" i="2"/>
  <c r="AE1918" i="2"/>
  <c r="AD1918" i="2"/>
  <c r="AC1918" i="2"/>
  <c r="AB1918" i="2"/>
  <c r="AA1918" i="2"/>
  <c r="Z1918" i="2"/>
  <c r="Y1918" i="2"/>
  <c r="X1918" i="2"/>
  <c r="W1918" i="2"/>
  <c r="V1918" i="2"/>
  <c r="U1918" i="2"/>
  <c r="S1918" i="2"/>
  <c r="R1918" i="2"/>
  <c r="Q1918" i="2"/>
  <c r="P1918" i="2"/>
  <c r="O1918" i="2"/>
  <c r="N1918" i="2"/>
  <c r="M1918" i="2"/>
  <c r="L1918" i="2"/>
  <c r="K1918" i="2"/>
  <c r="J1918" i="2"/>
  <c r="I1918" i="2"/>
  <c r="H1918" i="2"/>
  <c r="G1918" i="2"/>
  <c r="F1918" i="2"/>
  <c r="E1918" i="2"/>
  <c r="D1918" i="2"/>
  <c r="C1918" i="2"/>
  <c r="B1918" i="2"/>
  <c r="A1918" i="2"/>
  <c r="CD1917" i="2"/>
  <c r="CC1917" i="2"/>
  <c r="CB1917" i="2"/>
  <c r="CA1917" i="2"/>
  <c r="BZ1917" i="2"/>
  <c r="BY1917" i="2"/>
  <c r="AJ1917" i="2"/>
  <c r="AI1917" i="2"/>
  <c r="AH1917" i="2"/>
  <c r="AG1917" i="2"/>
  <c r="AF1917" i="2"/>
  <c r="AE1917" i="2"/>
  <c r="AD1917" i="2"/>
  <c r="AC1917" i="2"/>
  <c r="AB1917" i="2"/>
  <c r="AA1917" i="2"/>
  <c r="Z1917" i="2"/>
  <c r="Y1917" i="2"/>
  <c r="X1917" i="2"/>
  <c r="W1917" i="2"/>
  <c r="V1917" i="2"/>
  <c r="U1917" i="2"/>
  <c r="S1917" i="2"/>
  <c r="R1917" i="2"/>
  <c r="Q1917" i="2"/>
  <c r="P1917" i="2"/>
  <c r="O1917" i="2"/>
  <c r="N1917" i="2"/>
  <c r="M1917" i="2"/>
  <c r="L1917" i="2"/>
  <c r="K1917" i="2"/>
  <c r="J1917" i="2"/>
  <c r="I1917" i="2"/>
  <c r="H1917" i="2"/>
  <c r="G1917" i="2"/>
  <c r="F1917" i="2"/>
  <c r="E1917" i="2"/>
  <c r="D1917" i="2"/>
  <c r="C1917" i="2"/>
  <c r="B1917" i="2"/>
  <c r="A1917" i="2"/>
  <c r="CD1916" i="2"/>
  <c r="CC1916" i="2"/>
  <c r="CB1916" i="2"/>
  <c r="CA1916" i="2"/>
  <c r="BZ1916" i="2"/>
  <c r="BY1916" i="2"/>
  <c r="AJ1916" i="2"/>
  <c r="AI1916" i="2"/>
  <c r="AH1916" i="2"/>
  <c r="AG1916" i="2"/>
  <c r="AF1916" i="2"/>
  <c r="AE1916" i="2"/>
  <c r="AD1916" i="2"/>
  <c r="AC1916" i="2"/>
  <c r="AB1916" i="2"/>
  <c r="AA1916" i="2"/>
  <c r="Z1916" i="2"/>
  <c r="Y1916" i="2"/>
  <c r="X1916" i="2"/>
  <c r="W1916" i="2"/>
  <c r="V1916" i="2"/>
  <c r="U1916" i="2"/>
  <c r="S1916" i="2"/>
  <c r="R1916" i="2"/>
  <c r="Q1916" i="2"/>
  <c r="P1916" i="2"/>
  <c r="O1916" i="2"/>
  <c r="N1916" i="2"/>
  <c r="M1916" i="2"/>
  <c r="L1916" i="2"/>
  <c r="K1916" i="2"/>
  <c r="J1916" i="2"/>
  <c r="I1916" i="2"/>
  <c r="H1916" i="2"/>
  <c r="G1916" i="2"/>
  <c r="F1916" i="2"/>
  <c r="E1916" i="2"/>
  <c r="D1916" i="2"/>
  <c r="C1916" i="2"/>
  <c r="B1916" i="2"/>
  <c r="A1916" i="2"/>
  <c r="CD1915" i="2"/>
  <c r="CC1915" i="2"/>
  <c r="CB1915" i="2"/>
  <c r="CA1915" i="2"/>
  <c r="BZ1915" i="2"/>
  <c r="BY1915" i="2"/>
  <c r="AJ1915" i="2"/>
  <c r="AI1915" i="2"/>
  <c r="AH1915" i="2"/>
  <c r="AG1915" i="2"/>
  <c r="AF1915" i="2"/>
  <c r="AE1915" i="2"/>
  <c r="AD1915" i="2"/>
  <c r="AC1915" i="2"/>
  <c r="AB1915" i="2"/>
  <c r="AA1915" i="2"/>
  <c r="Z1915" i="2"/>
  <c r="Y1915" i="2"/>
  <c r="X1915" i="2"/>
  <c r="W1915" i="2"/>
  <c r="V1915" i="2"/>
  <c r="U1915" i="2"/>
  <c r="S1915" i="2"/>
  <c r="R1915" i="2"/>
  <c r="Q1915" i="2"/>
  <c r="P1915" i="2"/>
  <c r="O1915" i="2"/>
  <c r="N1915" i="2"/>
  <c r="M1915" i="2"/>
  <c r="L1915" i="2"/>
  <c r="K1915" i="2"/>
  <c r="J1915" i="2"/>
  <c r="I1915" i="2"/>
  <c r="H1915" i="2"/>
  <c r="G1915" i="2"/>
  <c r="F1915" i="2"/>
  <c r="E1915" i="2"/>
  <c r="D1915" i="2"/>
  <c r="C1915" i="2"/>
  <c r="B1915" i="2"/>
  <c r="A1915" i="2"/>
  <c r="CD1914" i="2"/>
  <c r="CC1914" i="2"/>
  <c r="CB1914" i="2"/>
  <c r="CA1914" i="2"/>
  <c r="BZ1914" i="2"/>
  <c r="BY1914" i="2"/>
  <c r="AJ1914" i="2"/>
  <c r="AI1914" i="2"/>
  <c r="AH1914" i="2"/>
  <c r="AG1914" i="2"/>
  <c r="AF1914" i="2"/>
  <c r="AE1914" i="2"/>
  <c r="AD1914" i="2"/>
  <c r="AC1914" i="2"/>
  <c r="AB1914" i="2"/>
  <c r="AA1914" i="2"/>
  <c r="Z1914" i="2"/>
  <c r="Y1914" i="2"/>
  <c r="X1914" i="2"/>
  <c r="W1914" i="2"/>
  <c r="V1914" i="2"/>
  <c r="U1914" i="2"/>
  <c r="S1914" i="2"/>
  <c r="R1914" i="2"/>
  <c r="Q1914" i="2"/>
  <c r="P1914" i="2"/>
  <c r="O1914" i="2"/>
  <c r="N1914" i="2"/>
  <c r="M1914" i="2"/>
  <c r="L1914" i="2"/>
  <c r="K1914" i="2"/>
  <c r="J1914" i="2"/>
  <c r="I1914" i="2"/>
  <c r="H1914" i="2"/>
  <c r="G1914" i="2"/>
  <c r="F1914" i="2"/>
  <c r="E1914" i="2"/>
  <c r="D1914" i="2"/>
  <c r="C1914" i="2"/>
  <c r="B1914" i="2"/>
  <c r="A1914" i="2"/>
  <c r="CD1913" i="2"/>
  <c r="CC1913" i="2"/>
  <c r="CB1913" i="2"/>
  <c r="CA1913" i="2"/>
  <c r="BZ1913" i="2"/>
  <c r="BY1913" i="2"/>
  <c r="AJ1913" i="2"/>
  <c r="AI1913" i="2"/>
  <c r="AH1913" i="2"/>
  <c r="AG1913" i="2"/>
  <c r="AF1913" i="2"/>
  <c r="AE1913" i="2"/>
  <c r="AD1913" i="2"/>
  <c r="AC1913" i="2"/>
  <c r="AB1913" i="2"/>
  <c r="AA1913" i="2"/>
  <c r="Z1913" i="2"/>
  <c r="Y1913" i="2"/>
  <c r="X1913" i="2"/>
  <c r="W1913" i="2"/>
  <c r="V1913" i="2"/>
  <c r="U1913" i="2"/>
  <c r="S1913" i="2"/>
  <c r="R1913" i="2"/>
  <c r="Q1913" i="2"/>
  <c r="P1913" i="2"/>
  <c r="O1913" i="2"/>
  <c r="N1913" i="2"/>
  <c r="M1913" i="2"/>
  <c r="L1913" i="2"/>
  <c r="K1913" i="2"/>
  <c r="J1913" i="2"/>
  <c r="I1913" i="2"/>
  <c r="H1913" i="2"/>
  <c r="G1913" i="2"/>
  <c r="F1913" i="2"/>
  <c r="E1913" i="2"/>
  <c r="D1913" i="2"/>
  <c r="C1913" i="2"/>
  <c r="B1913" i="2"/>
  <c r="A1913" i="2"/>
  <c r="CD1912" i="2"/>
  <c r="CC1912" i="2"/>
  <c r="CB1912" i="2"/>
  <c r="CA1912" i="2"/>
  <c r="BZ1912" i="2"/>
  <c r="BY1912" i="2"/>
  <c r="AJ1912" i="2"/>
  <c r="AI1912" i="2"/>
  <c r="AH1912" i="2"/>
  <c r="AG1912" i="2"/>
  <c r="AF1912" i="2"/>
  <c r="AE1912" i="2"/>
  <c r="AD1912" i="2"/>
  <c r="AC1912" i="2"/>
  <c r="AB1912" i="2"/>
  <c r="AA1912" i="2"/>
  <c r="Z1912" i="2"/>
  <c r="Y1912" i="2"/>
  <c r="X1912" i="2"/>
  <c r="W1912" i="2"/>
  <c r="V1912" i="2"/>
  <c r="U1912" i="2"/>
  <c r="S1912" i="2"/>
  <c r="R1912" i="2"/>
  <c r="Q1912" i="2"/>
  <c r="P1912" i="2"/>
  <c r="O1912" i="2"/>
  <c r="N1912" i="2"/>
  <c r="M1912" i="2"/>
  <c r="L1912" i="2"/>
  <c r="K1912" i="2"/>
  <c r="J1912" i="2"/>
  <c r="I1912" i="2"/>
  <c r="H1912" i="2"/>
  <c r="G1912" i="2"/>
  <c r="F1912" i="2"/>
  <c r="E1912" i="2"/>
  <c r="D1912" i="2"/>
  <c r="C1912" i="2"/>
  <c r="B1912" i="2"/>
  <c r="A1912" i="2"/>
  <c r="CD1911" i="2"/>
  <c r="CC1911" i="2"/>
  <c r="CB1911" i="2"/>
  <c r="CA1911" i="2"/>
  <c r="BZ1911" i="2"/>
  <c r="BY1911" i="2"/>
  <c r="AJ1911" i="2"/>
  <c r="AI1911" i="2"/>
  <c r="AH1911" i="2"/>
  <c r="AG1911" i="2"/>
  <c r="AF1911" i="2"/>
  <c r="AE1911" i="2"/>
  <c r="AD1911" i="2"/>
  <c r="AC1911" i="2"/>
  <c r="AB1911" i="2"/>
  <c r="AA1911" i="2"/>
  <c r="Z1911" i="2"/>
  <c r="Y1911" i="2"/>
  <c r="X1911" i="2"/>
  <c r="W1911" i="2"/>
  <c r="V1911" i="2"/>
  <c r="U1911" i="2"/>
  <c r="S1911" i="2"/>
  <c r="R1911" i="2"/>
  <c r="Q1911" i="2"/>
  <c r="P1911" i="2"/>
  <c r="O1911" i="2"/>
  <c r="N1911" i="2"/>
  <c r="M1911" i="2"/>
  <c r="L1911" i="2"/>
  <c r="K1911" i="2"/>
  <c r="J1911" i="2"/>
  <c r="I1911" i="2"/>
  <c r="H1911" i="2"/>
  <c r="G1911" i="2"/>
  <c r="F1911" i="2"/>
  <c r="E1911" i="2"/>
  <c r="D1911" i="2"/>
  <c r="C1911" i="2"/>
  <c r="B1911" i="2"/>
  <c r="A1911" i="2"/>
  <c r="CD1910" i="2"/>
  <c r="CC1910" i="2"/>
  <c r="CB1910" i="2"/>
  <c r="CA1910" i="2"/>
  <c r="BZ1910" i="2"/>
  <c r="BY1910" i="2"/>
  <c r="AJ1910" i="2"/>
  <c r="AI1910" i="2"/>
  <c r="AH1910" i="2"/>
  <c r="AG1910" i="2"/>
  <c r="AF1910" i="2"/>
  <c r="AE1910" i="2"/>
  <c r="AD1910" i="2"/>
  <c r="AC1910" i="2"/>
  <c r="AB1910" i="2"/>
  <c r="AA1910" i="2"/>
  <c r="Z1910" i="2"/>
  <c r="Y1910" i="2"/>
  <c r="X1910" i="2"/>
  <c r="W1910" i="2"/>
  <c r="V1910" i="2"/>
  <c r="U1910" i="2"/>
  <c r="S1910" i="2"/>
  <c r="R1910" i="2"/>
  <c r="Q1910" i="2"/>
  <c r="P1910" i="2"/>
  <c r="O1910" i="2"/>
  <c r="N1910" i="2"/>
  <c r="M1910" i="2"/>
  <c r="L1910" i="2"/>
  <c r="K1910" i="2"/>
  <c r="J1910" i="2"/>
  <c r="I1910" i="2"/>
  <c r="H1910" i="2"/>
  <c r="G1910" i="2"/>
  <c r="F1910" i="2"/>
  <c r="E1910" i="2"/>
  <c r="D1910" i="2"/>
  <c r="C1910" i="2"/>
  <c r="B1910" i="2"/>
  <c r="A1910" i="2"/>
  <c r="CD1909" i="2"/>
  <c r="CC1909" i="2"/>
  <c r="CB1909" i="2"/>
  <c r="CA1909" i="2"/>
  <c r="BZ1909" i="2"/>
  <c r="BY1909" i="2"/>
  <c r="AJ1909" i="2"/>
  <c r="AI1909" i="2"/>
  <c r="AH1909" i="2"/>
  <c r="AG1909" i="2"/>
  <c r="AF1909" i="2"/>
  <c r="AE1909" i="2"/>
  <c r="AD1909" i="2"/>
  <c r="AC1909" i="2"/>
  <c r="AB1909" i="2"/>
  <c r="AA1909" i="2"/>
  <c r="Z1909" i="2"/>
  <c r="Y1909" i="2"/>
  <c r="X1909" i="2"/>
  <c r="W1909" i="2"/>
  <c r="V1909" i="2"/>
  <c r="U1909" i="2"/>
  <c r="S1909" i="2"/>
  <c r="R1909" i="2"/>
  <c r="Q1909" i="2"/>
  <c r="P1909" i="2"/>
  <c r="O1909" i="2"/>
  <c r="N1909" i="2"/>
  <c r="M1909" i="2"/>
  <c r="L1909" i="2"/>
  <c r="K1909" i="2"/>
  <c r="J1909" i="2"/>
  <c r="I1909" i="2"/>
  <c r="H1909" i="2"/>
  <c r="G1909" i="2"/>
  <c r="F1909" i="2"/>
  <c r="E1909" i="2"/>
  <c r="D1909" i="2"/>
  <c r="C1909" i="2"/>
  <c r="B1909" i="2"/>
  <c r="A1909" i="2"/>
  <c r="CD1908" i="2"/>
  <c r="CC1908" i="2"/>
  <c r="CB1908" i="2"/>
  <c r="CA1908" i="2"/>
  <c r="BZ1908" i="2"/>
  <c r="BY1908" i="2"/>
  <c r="AJ1908" i="2"/>
  <c r="AI1908" i="2"/>
  <c r="AH1908" i="2"/>
  <c r="AG1908" i="2"/>
  <c r="AF1908" i="2"/>
  <c r="AE1908" i="2"/>
  <c r="AD1908" i="2"/>
  <c r="AC1908" i="2"/>
  <c r="AB1908" i="2"/>
  <c r="AA1908" i="2"/>
  <c r="Z1908" i="2"/>
  <c r="Y1908" i="2"/>
  <c r="X1908" i="2"/>
  <c r="W1908" i="2"/>
  <c r="V1908" i="2"/>
  <c r="U1908" i="2"/>
  <c r="S1908" i="2"/>
  <c r="R1908" i="2"/>
  <c r="Q1908" i="2"/>
  <c r="P1908" i="2"/>
  <c r="O1908" i="2"/>
  <c r="N1908" i="2"/>
  <c r="M1908" i="2"/>
  <c r="L1908" i="2"/>
  <c r="K1908" i="2"/>
  <c r="J1908" i="2"/>
  <c r="I1908" i="2"/>
  <c r="H1908" i="2"/>
  <c r="G1908" i="2"/>
  <c r="F1908" i="2"/>
  <c r="E1908" i="2"/>
  <c r="D1908" i="2"/>
  <c r="C1908" i="2"/>
  <c r="B1908" i="2"/>
  <c r="A1908" i="2"/>
  <c r="CD1907" i="2"/>
  <c r="CC1907" i="2"/>
  <c r="CB1907" i="2"/>
  <c r="CA1907" i="2"/>
  <c r="BZ1907" i="2"/>
  <c r="BY1907" i="2"/>
  <c r="AJ1907" i="2"/>
  <c r="AI1907" i="2"/>
  <c r="AH1907" i="2"/>
  <c r="AG1907" i="2"/>
  <c r="AF1907" i="2"/>
  <c r="AE1907" i="2"/>
  <c r="AD1907" i="2"/>
  <c r="AC1907" i="2"/>
  <c r="AB1907" i="2"/>
  <c r="AA1907" i="2"/>
  <c r="Z1907" i="2"/>
  <c r="Y1907" i="2"/>
  <c r="X1907" i="2"/>
  <c r="W1907" i="2"/>
  <c r="V1907" i="2"/>
  <c r="U1907" i="2"/>
  <c r="S1907" i="2"/>
  <c r="R1907" i="2"/>
  <c r="Q1907" i="2"/>
  <c r="P1907" i="2"/>
  <c r="O1907" i="2"/>
  <c r="N1907" i="2"/>
  <c r="M1907" i="2"/>
  <c r="L1907" i="2"/>
  <c r="K1907" i="2"/>
  <c r="J1907" i="2"/>
  <c r="I1907" i="2"/>
  <c r="H1907" i="2"/>
  <c r="G1907" i="2"/>
  <c r="F1907" i="2"/>
  <c r="E1907" i="2"/>
  <c r="D1907" i="2"/>
  <c r="C1907" i="2"/>
  <c r="B1907" i="2"/>
  <c r="A1907" i="2"/>
  <c r="CD1906" i="2"/>
  <c r="CC1906" i="2"/>
  <c r="CB1906" i="2"/>
  <c r="CA1906" i="2"/>
  <c r="BZ1906" i="2"/>
  <c r="BY1906" i="2"/>
  <c r="AJ1906" i="2"/>
  <c r="AI1906" i="2"/>
  <c r="AH1906" i="2"/>
  <c r="AG1906" i="2"/>
  <c r="AF1906" i="2"/>
  <c r="AE1906" i="2"/>
  <c r="AD1906" i="2"/>
  <c r="AC1906" i="2"/>
  <c r="AB1906" i="2"/>
  <c r="AA1906" i="2"/>
  <c r="Z1906" i="2"/>
  <c r="Y1906" i="2"/>
  <c r="X1906" i="2"/>
  <c r="W1906" i="2"/>
  <c r="V1906" i="2"/>
  <c r="U1906" i="2"/>
  <c r="S1906" i="2"/>
  <c r="R1906" i="2"/>
  <c r="Q1906" i="2"/>
  <c r="P1906" i="2"/>
  <c r="O1906" i="2"/>
  <c r="N1906" i="2"/>
  <c r="M1906" i="2"/>
  <c r="L1906" i="2"/>
  <c r="K1906" i="2"/>
  <c r="J1906" i="2"/>
  <c r="I1906" i="2"/>
  <c r="H1906" i="2"/>
  <c r="G1906" i="2"/>
  <c r="F1906" i="2"/>
  <c r="E1906" i="2"/>
  <c r="D1906" i="2"/>
  <c r="C1906" i="2"/>
  <c r="B1906" i="2"/>
  <c r="A1906" i="2"/>
  <c r="CD1905" i="2"/>
  <c r="CC1905" i="2"/>
  <c r="CB1905" i="2"/>
  <c r="CA1905" i="2"/>
  <c r="BZ1905" i="2"/>
  <c r="BY1905" i="2"/>
  <c r="AJ1905" i="2"/>
  <c r="AI1905" i="2"/>
  <c r="AH1905" i="2"/>
  <c r="AG1905" i="2"/>
  <c r="AF1905" i="2"/>
  <c r="AE1905" i="2"/>
  <c r="AD1905" i="2"/>
  <c r="AC1905" i="2"/>
  <c r="AB1905" i="2"/>
  <c r="AA1905" i="2"/>
  <c r="Z1905" i="2"/>
  <c r="Y1905" i="2"/>
  <c r="X1905" i="2"/>
  <c r="W1905" i="2"/>
  <c r="V1905" i="2"/>
  <c r="U1905" i="2"/>
  <c r="S1905" i="2"/>
  <c r="R1905" i="2"/>
  <c r="Q1905" i="2"/>
  <c r="P1905" i="2"/>
  <c r="O1905" i="2"/>
  <c r="N1905" i="2"/>
  <c r="M1905" i="2"/>
  <c r="L1905" i="2"/>
  <c r="K1905" i="2"/>
  <c r="J1905" i="2"/>
  <c r="I1905" i="2"/>
  <c r="H1905" i="2"/>
  <c r="G1905" i="2"/>
  <c r="F1905" i="2"/>
  <c r="E1905" i="2"/>
  <c r="D1905" i="2"/>
  <c r="C1905" i="2"/>
  <c r="B1905" i="2"/>
  <c r="A1905" i="2"/>
  <c r="CD1904" i="2"/>
  <c r="CC1904" i="2"/>
  <c r="CB1904" i="2"/>
  <c r="CA1904" i="2"/>
  <c r="BZ1904" i="2"/>
  <c r="BY1904" i="2"/>
  <c r="AJ1904" i="2"/>
  <c r="AI1904" i="2"/>
  <c r="AH1904" i="2"/>
  <c r="AG1904" i="2"/>
  <c r="AF1904" i="2"/>
  <c r="AE1904" i="2"/>
  <c r="AD1904" i="2"/>
  <c r="AC1904" i="2"/>
  <c r="AB1904" i="2"/>
  <c r="AA1904" i="2"/>
  <c r="Z1904" i="2"/>
  <c r="Y1904" i="2"/>
  <c r="X1904" i="2"/>
  <c r="W1904" i="2"/>
  <c r="V1904" i="2"/>
  <c r="U1904" i="2"/>
  <c r="S1904" i="2"/>
  <c r="R1904" i="2"/>
  <c r="Q1904" i="2"/>
  <c r="P1904" i="2"/>
  <c r="O1904" i="2"/>
  <c r="N1904" i="2"/>
  <c r="M1904" i="2"/>
  <c r="L1904" i="2"/>
  <c r="K1904" i="2"/>
  <c r="J1904" i="2"/>
  <c r="I1904" i="2"/>
  <c r="H1904" i="2"/>
  <c r="G1904" i="2"/>
  <c r="F1904" i="2"/>
  <c r="E1904" i="2"/>
  <c r="D1904" i="2"/>
  <c r="C1904" i="2"/>
  <c r="B1904" i="2"/>
  <c r="A1904" i="2"/>
  <c r="CD1903" i="2"/>
  <c r="CC1903" i="2"/>
  <c r="CB1903" i="2"/>
  <c r="CA1903" i="2"/>
  <c r="BZ1903" i="2"/>
  <c r="BY1903" i="2"/>
  <c r="AJ1903" i="2"/>
  <c r="AI1903" i="2"/>
  <c r="AH1903" i="2"/>
  <c r="AG1903" i="2"/>
  <c r="AF1903" i="2"/>
  <c r="AE1903" i="2"/>
  <c r="AD1903" i="2"/>
  <c r="AC1903" i="2"/>
  <c r="AB1903" i="2"/>
  <c r="AA1903" i="2"/>
  <c r="Z1903" i="2"/>
  <c r="Y1903" i="2"/>
  <c r="X1903" i="2"/>
  <c r="W1903" i="2"/>
  <c r="V1903" i="2"/>
  <c r="U1903" i="2"/>
  <c r="S1903" i="2"/>
  <c r="R1903" i="2"/>
  <c r="Q1903" i="2"/>
  <c r="P1903" i="2"/>
  <c r="O1903" i="2"/>
  <c r="N1903" i="2"/>
  <c r="M1903" i="2"/>
  <c r="L1903" i="2"/>
  <c r="K1903" i="2"/>
  <c r="J1903" i="2"/>
  <c r="I1903" i="2"/>
  <c r="H1903" i="2"/>
  <c r="G1903" i="2"/>
  <c r="F1903" i="2"/>
  <c r="E1903" i="2"/>
  <c r="D1903" i="2"/>
  <c r="C1903" i="2"/>
  <c r="B1903" i="2"/>
  <c r="A1903" i="2"/>
  <c r="CD1902" i="2"/>
  <c r="CC1902" i="2"/>
  <c r="CB1902" i="2"/>
  <c r="CA1902" i="2"/>
  <c r="BZ1902" i="2"/>
  <c r="BY1902" i="2"/>
  <c r="AJ1902" i="2"/>
  <c r="AI1902" i="2"/>
  <c r="AH1902" i="2"/>
  <c r="AG1902" i="2"/>
  <c r="AF1902" i="2"/>
  <c r="AE1902" i="2"/>
  <c r="AD1902" i="2"/>
  <c r="AC1902" i="2"/>
  <c r="AB1902" i="2"/>
  <c r="AA1902" i="2"/>
  <c r="Z1902" i="2"/>
  <c r="Y1902" i="2"/>
  <c r="X1902" i="2"/>
  <c r="W1902" i="2"/>
  <c r="V1902" i="2"/>
  <c r="U1902" i="2"/>
  <c r="S1902" i="2"/>
  <c r="R1902" i="2"/>
  <c r="Q1902" i="2"/>
  <c r="P1902" i="2"/>
  <c r="O1902" i="2"/>
  <c r="N1902" i="2"/>
  <c r="M1902" i="2"/>
  <c r="L1902" i="2"/>
  <c r="K1902" i="2"/>
  <c r="J1902" i="2"/>
  <c r="I1902" i="2"/>
  <c r="H1902" i="2"/>
  <c r="G1902" i="2"/>
  <c r="F1902" i="2"/>
  <c r="E1902" i="2"/>
  <c r="D1902" i="2"/>
  <c r="C1902" i="2"/>
  <c r="B1902" i="2"/>
  <c r="A1902" i="2"/>
  <c r="CD1901" i="2"/>
  <c r="CC1901" i="2"/>
  <c r="CB1901" i="2"/>
  <c r="CA1901" i="2"/>
  <c r="BZ1901" i="2"/>
  <c r="BY1901" i="2"/>
  <c r="AJ1901" i="2"/>
  <c r="AI1901" i="2"/>
  <c r="AH1901" i="2"/>
  <c r="AG1901" i="2"/>
  <c r="AF1901" i="2"/>
  <c r="AE1901" i="2"/>
  <c r="AD1901" i="2"/>
  <c r="AC1901" i="2"/>
  <c r="AB1901" i="2"/>
  <c r="AA1901" i="2"/>
  <c r="Z1901" i="2"/>
  <c r="Y1901" i="2"/>
  <c r="X1901" i="2"/>
  <c r="W1901" i="2"/>
  <c r="V1901" i="2"/>
  <c r="U1901" i="2"/>
  <c r="S1901" i="2"/>
  <c r="R1901" i="2"/>
  <c r="Q1901" i="2"/>
  <c r="P1901" i="2"/>
  <c r="O1901" i="2"/>
  <c r="N1901" i="2"/>
  <c r="M1901" i="2"/>
  <c r="L1901" i="2"/>
  <c r="K1901" i="2"/>
  <c r="J1901" i="2"/>
  <c r="I1901" i="2"/>
  <c r="H1901" i="2"/>
  <c r="G1901" i="2"/>
  <c r="F1901" i="2"/>
  <c r="E1901" i="2"/>
  <c r="D1901" i="2"/>
  <c r="C1901" i="2"/>
  <c r="B1901" i="2"/>
  <c r="A1901" i="2"/>
  <c r="CD1900" i="2"/>
  <c r="CC1900" i="2"/>
  <c r="CB1900" i="2"/>
  <c r="CA1900" i="2"/>
  <c r="BZ1900" i="2"/>
  <c r="BY1900" i="2"/>
  <c r="AJ1900" i="2"/>
  <c r="AI1900" i="2"/>
  <c r="AH1900" i="2"/>
  <c r="AG1900" i="2"/>
  <c r="AF1900" i="2"/>
  <c r="AE1900" i="2"/>
  <c r="AD1900" i="2"/>
  <c r="AC1900" i="2"/>
  <c r="AB1900" i="2"/>
  <c r="AA1900" i="2"/>
  <c r="Z1900" i="2"/>
  <c r="Y1900" i="2"/>
  <c r="X1900" i="2"/>
  <c r="W1900" i="2"/>
  <c r="V1900" i="2"/>
  <c r="U1900" i="2"/>
  <c r="S1900" i="2"/>
  <c r="R1900" i="2"/>
  <c r="Q1900" i="2"/>
  <c r="P1900" i="2"/>
  <c r="O1900" i="2"/>
  <c r="N1900" i="2"/>
  <c r="M1900" i="2"/>
  <c r="L1900" i="2"/>
  <c r="K1900" i="2"/>
  <c r="J1900" i="2"/>
  <c r="I1900" i="2"/>
  <c r="H1900" i="2"/>
  <c r="G1900" i="2"/>
  <c r="F1900" i="2"/>
  <c r="E1900" i="2"/>
  <c r="D1900" i="2"/>
  <c r="C1900" i="2"/>
  <c r="B1900" i="2"/>
  <c r="A1900" i="2"/>
  <c r="CD1899" i="2"/>
  <c r="CC1899" i="2"/>
  <c r="CB1899" i="2"/>
  <c r="CA1899" i="2"/>
  <c r="BZ1899" i="2"/>
  <c r="BY1899" i="2"/>
  <c r="AJ1899" i="2"/>
  <c r="AI1899" i="2"/>
  <c r="AH1899" i="2"/>
  <c r="AG1899" i="2"/>
  <c r="AF1899" i="2"/>
  <c r="AE1899" i="2"/>
  <c r="AD1899" i="2"/>
  <c r="AC1899" i="2"/>
  <c r="AB1899" i="2"/>
  <c r="AA1899" i="2"/>
  <c r="Z1899" i="2"/>
  <c r="Y1899" i="2"/>
  <c r="X1899" i="2"/>
  <c r="W1899" i="2"/>
  <c r="V1899" i="2"/>
  <c r="U1899" i="2"/>
  <c r="S1899" i="2"/>
  <c r="R1899" i="2"/>
  <c r="Q1899" i="2"/>
  <c r="P1899" i="2"/>
  <c r="O1899" i="2"/>
  <c r="N1899" i="2"/>
  <c r="M1899" i="2"/>
  <c r="L1899" i="2"/>
  <c r="K1899" i="2"/>
  <c r="J1899" i="2"/>
  <c r="I1899" i="2"/>
  <c r="H1899" i="2"/>
  <c r="G1899" i="2"/>
  <c r="F1899" i="2"/>
  <c r="E1899" i="2"/>
  <c r="D1899" i="2"/>
  <c r="C1899" i="2"/>
  <c r="B1899" i="2"/>
  <c r="A1899" i="2"/>
  <c r="CD1898" i="2"/>
  <c r="CC1898" i="2"/>
  <c r="CB1898" i="2"/>
  <c r="CA1898" i="2"/>
  <c r="BZ1898" i="2"/>
  <c r="BY1898" i="2"/>
  <c r="AJ1898" i="2"/>
  <c r="AI1898" i="2"/>
  <c r="AH1898" i="2"/>
  <c r="AG1898" i="2"/>
  <c r="AF1898" i="2"/>
  <c r="AE1898" i="2"/>
  <c r="AD1898" i="2"/>
  <c r="AC1898" i="2"/>
  <c r="AB1898" i="2"/>
  <c r="AA1898" i="2"/>
  <c r="Z1898" i="2"/>
  <c r="Y1898" i="2"/>
  <c r="X1898" i="2"/>
  <c r="W1898" i="2"/>
  <c r="V1898" i="2"/>
  <c r="U1898" i="2"/>
  <c r="S1898" i="2"/>
  <c r="R1898" i="2"/>
  <c r="Q1898" i="2"/>
  <c r="P1898" i="2"/>
  <c r="O1898" i="2"/>
  <c r="N1898" i="2"/>
  <c r="M1898" i="2"/>
  <c r="L1898" i="2"/>
  <c r="K1898" i="2"/>
  <c r="J1898" i="2"/>
  <c r="I1898" i="2"/>
  <c r="H1898" i="2"/>
  <c r="G1898" i="2"/>
  <c r="F1898" i="2"/>
  <c r="E1898" i="2"/>
  <c r="D1898" i="2"/>
  <c r="C1898" i="2"/>
  <c r="B1898" i="2"/>
  <c r="A1898" i="2"/>
  <c r="CD1897" i="2"/>
  <c r="CC1897" i="2"/>
  <c r="CB1897" i="2"/>
  <c r="CA1897" i="2"/>
  <c r="BZ1897" i="2"/>
  <c r="BY1897" i="2"/>
  <c r="AJ1897" i="2"/>
  <c r="AI1897" i="2"/>
  <c r="AH1897" i="2"/>
  <c r="AG1897" i="2"/>
  <c r="AF1897" i="2"/>
  <c r="AE1897" i="2"/>
  <c r="AD1897" i="2"/>
  <c r="AC1897" i="2"/>
  <c r="AB1897" i="2"/>
  <c r="AA1897" i="2"/>
  <c r="Z1897" i="2"/>
  <c r="Y1897" i="2"/>
  <c r="X1897" i="2"/>
  <c r="W1897" i="2"/>
  <c r="V1897" i="2"/>
  <c r="U1897" i="2"/>
  <c r="S1897" i="2"/>
  <c r="R1897" i="2"/>
  <c r="Q1897" i="2"/>
  <c r="P1897" i="2"/>
  <c r="O1897" i="2"/>
  <c r="N1897" i="2"/>
  <c r="M1897" i="2"/>
  <c r="L1897" i="2"/>
  <c r="K1897" i="2"/>
  <c r="J1897" i="2"/>
  <c r="I1897" i="2"/>
  <c r="H1897" i="2"/>
  <c r="G1897" i="2"/>
  <c r="F1897" i="2"/>
  <c r="E1897" i="2"/>
  <c r="D1897" i="2"/>
  <c r="C1897" i="2"/>
  <c r="B1897" i="2"/>
  <c r="A1897" i="2"/>
  <c r="CD1896" i="2"/>
  <c r="CC1896" i="2"/>
  <c r="CB1896" i="2"/>
  <c r="CA1896" i="2"/>
  <c r="BZ1896" i="2"/>
  <c r="BY1896" i="2"/>
  <c r="AJ1896" i="2"/>
  <c r="AI1896" i="2"/>
  <c r="AH1896" i="2"/>
  <c r="AG1896" i="2"/>
  <c r="AF1896" i="2"/>
  <c r="AE1896" i="2"/>
  <c r="AD1896" i="2"/>
  <c r="AC1896" i="2"/>
  <c r="AB1896" i="2"/>
  <c r="AA1896" i="2"/>
  <c r="Z1896" i="2"/>
  <c r="Y1896" i="2"/>
  <c r="X1896" i="2"/>
  <c r="W1896" i="2"/>
  <c r="V1896" i="2"/>
  <c r="U1896" i="2"/>
  <c r="S1896" i="2"/>
  <c r="R1896" i="2"/>
  <c r="Q1896" i="2"/>
  <c r="P1896" i="2"/>
  <c r="O1896" i="2"/>
  <c r="N1896" i="2"/>
  <c r="M1896" i="2"/>
  <c r="L1896" i="2"/>
  <c r="K1896" i="2"/>
  <c r="J1896" i="2"/>
  <c r="I1896" i="2"/>
  <c r="H1896" i="2"/>
  <c r="G1896" i="2"/>
  <c r="F1896" i="2"/>
  <c r="E1896" i="2"/>
  <c r="D1896" i="2"/>
  <c r="C1896" i="2"/>
  <c r="B1896" i="2"/>
  <c r="A1896" i="2"/>
  <c r="CD1895" i="2"/>
  <c r="CC1895" i="2"/>
  <c r="CB1895" i="2"/>
  <c r="CA1895" i="2"/>
  <c r="BZ1895" i="2"/>
  <c r="BY1895" i="2"/>
  <c r="AJ1895" i="2"/>
  <c r="AI1895" i="2"/>
  <c r="AH1895" i="2"/>
  <c r="AG1895" i="2"/>
  <c r="AF1895" i="2"/>
  <c r="AE1895" i="2"/>
  <c r="AD1895" i="2"/>
  <c r="AC1895" i="2"/>
  <c r="AB1895" i="2"/>
  <c r="AA1895" i="2"/>
  <c r="Z1895" i="2"/>
  <c r="Y1895" i="2"/>
  <c r="X1895" i="2"/>
  <c r="W1895" i="2"/>
  <c r="V1895" i="2"/>
  <c r="U1895" i="2"/>
  <c r="S1895" i="2"/>
  <c r="R1895" i="2"/>
  <c r="Q1895" i="2"/>
  <c r="P1895" i="2"/>
  <c r="O1895" i="2"/>
  <c r="N1895" i="2"/>
  <c r="M1895" i="2"/>
  <c r="L1895" i="2"/>
  <c r="K1895" i="2"/>
  <c r="J1895" i="2"/>
  <c r="I1895" i="2"/>
  <c r="H1895" i="2"/>
  <c r="G1895" i="2"/>
  <c r="F1895" i="2"/>
  <c r="E1895" i="2"/>
  <c r="D1895" i="2"/>
  <c r="C1895" i="2"/>
  <c r="B1895" i="2"/>
  <c r="A1895" i="2"/>
  <c r="CD1894" i="2"/>
  <c r="CC1894" i="2"/>
  <c r="CB1894" i="2"/>
  <c r="CA1894" i="2"/>
  <c r="BZ1894" i="2"/>
  <c r="BY1894" i="2"/>
  <c r="AJ1894" i="2"/>
  <c r="AI1894" i="2"/>
  <c r="AH1894" i="2"/>
  <c r="AG1894" i="2"/>
  <c r="AF1894" i="2"/>
  <c r="AE1894" i="2"/>
  <c r="AD1894" i="2"/>
  <c r="AC1894" i="2"/>
  <c r="AB1894" i="2"/>
  <c r="AA1894" i="2"/>
  <c r="Z1894" i="2"/>
  <c r="Y1894" i="2"/>
  <c r="X1894" i="2"/>
  <c r="W1894" i="2"/>
  <c r="V1894" i="2"/>
  <c r="U1894" i="2"/>
  <c r="S1894" i="2"/>
  <c r="R1894" i="2"/>
  <c r="Q1894" i="2"/>
  <c r="P1894" i="2"/>
  <c r="O1894" i="2"/>
  <c r="N1894" i="2"/>
  <c r="M1894" i="2"/>
  <c r="L1894" i="2"/>
  <c r="K1894" i="2"/>
  <c r="J1894" i="2"/>
  <c r="I1894" i="2"/>
  <c r="H1894" i="2"/>
  <c r="G1894" i="2"/>
  <c r="F1894" i="2"/>
  <c r="E1894" i="2"/>
  <c r="D1894" i="2"/>
  <c r="C1894" i="2"/>
  <c r="B1894" i="2"/>
  <c r="A1894" i="2"/>
  <c r="CD1893" i="2"/>
  <c r="CC1893" i="2"/>
  <c r="CB1893" i="2"/>
  <c r="CA1893" i="2"/>
  <c r="BZ1893" i="2"/>
  <c r="BY1893" i="2"/>
  <c r="AJ1893" i="2"/>
  <c r="AI1893" i="2"/>
  <c r="AH1893" i="2"/>
  <c r="AG1893" i="2"/>
  <c r="AF1893" i="2"/>
  <c r="AE1893" i="2"/>
  <c r="AD1893" i="2"/>
  <c r="AC1893" i="2"/>
  <c r="AB1893" i="2"/>
  <c r="AA1893" i="2"/>
  <c r="Z1893" i="2"/>
  <c r="Y1893" i="2"/>
  <c r="X1893" i="2"/>
  <c r="W1893" i="2"/>
  <c r="V1893" i="2"/>
  <c r="U1893" i="2"/>
  <c r="S1893" i="2"/>
  <c r="R1893" i="2"/>
  <c r="Q1893" i="2"/>
  <c r="P1893" i="2"/>
  <c r="O1893" i="2"/>
  <c r="N1893" i="2"/>
  <c r="M1893" i="2"/>
  <c r="L1893" i="2"/>
  <c r="K1893" i="2"/>
  <c r="J1893" i="2"/>
  <c r="I1893" i="2"/>
  <c r="H1893" i="2"/>
  <c r="G1893" i="2"/>
  <c r="F1893" i="2"/>
  <c r="E1893" i="2"/>
  <c r="D1893" i="2"/>
  <c r="C1893" i="2"/>
  <c r="B1893" i="2"/>
  <c r="A1893" i="2"/>
  <c r="CD1892" i="2"/>
  <c r="CC1892" i="2"/>
  <c r="CB1892" i="2"/>
  <c r="CA1892" i="2"/>
  <c r="BZ1892" i="2"/>
  <c r="BY1892" i="2"/>
  <c r="AJ1892" i="2"/>
  <c r="AI1892" i="2"/>
  <c r="AH1892" i="2"/>
  <c r="AG1892" i="2"/>
  <c r="AF1892" i="2"/>
  <c r="AE1892" i="2"/>
  <c r="AD1892" i="2"/>
  <c r="AC1892" i="2"/>
  <c r="AB1892" i="2"/>
  <c r="AA1892" i="2"/>
  <c r="Z1892" i="2"/>
  <c r="Y1892" i="2"/>
  <c r="X1892" i="2"/>
  <c r="W1892" i="2"/>
  <c r="V1892" i="2"/>
  <c r="U1892" i="2"/>
  <c r="S1892" i="2"/>
  <c r="R1892" i="2"/>
  <c r="Q1892" i="2"/>
  <c r="P1892" i="2"/>
  <c r="O1892" i="2"/>
  <c r="N1892" i="2"/>
  <c r="M1892" i="2"/>
  <c r="L1892" i="2"/>
  <c r="K1892" i="2"/>
  <c r="J1892" i="2"/>
  <c r="I1892" i="2"/>
  <c r="H1892" i="2"/>
  <c r="G1892" i="2"/>
  <c r="F1892" i="2"/>
  <c r="E1892" i="2"/>
  <c r="D1892" i="2"/>
  <c r="C1892" i="2"/>
  <c r="B1892" i="2"/>
  <c r="A1892" i="2"/>
  <c r="CD1891" i="2"/>
  <c r="CC1891" i="2"/>
  <c r="CB1891" i="2"/>
  <c r="CA1891" i="2"/>
  <c r="BZ1891" i="2"/>
  <c r="BY1891" i="2"/>
  <c r="AJ1891" i="2"/>
  <c r="AI1891" i="2"/>
  <c r="AH1891" i="2"/>
  <c r="AG1891" i="2"/>
  <c r="AF1891" i="2"/>
  <c r="AE1891" i="2"/>
  <c r="AD1891" i="2"/>
  <c r="AC1891" i="2"/>
  <c r="AB1891" i="2"/>
  <c r="AA1891" i="2"/>
  <c r="Z1891" i="2"/>
  <c r="Y1891" i="2"/>
  <c r="X1891" i="2"/>
  <c r="W1891" i="2"/>
  <c r="V1891" i="2"/>
  <c r="U1891" i="2"/>
  <c r="S1891" i="2"/>
  <c r="R1891" i="2"/>
  <c r="Q1891" i="2"/>
  <c r="P1891" i="2"/>
  <c r="O1891" i="2"/>
  <c r="N1891" i="2"/>
  <c r="M1891" i="2"/>
  <c r="L1891" i="2"/>
  <c r="K1891" i="2"/>
  <c r="J1891" i="2"/>
  <c r="I1891" i="2"/>
  <c r="H1891" i="2"/>
  <c r="G1891" i="2"/>
  <c r="F1891" i="2"/>
  <c r="E1891" i="2"/>
  <c r="D1891" i="2"/>
  <c r="C1891" i="2"/>
  <c r="B1891" i="2"/>
  <c r="A1891" i="2"/>
  <c r="CD1890" i="2"/>
  <c r="CC1890" i="2"/>
  <c r="CB1890" i="2"/>
  <c r="CA1890" i="2"/>
  <c r="BZ1890" i="2"/>
  <c r="BY1890" i="2"/>
  <c r="AJ1890" i="2"/>
  <c r="AI1890" i="2"/>
  <c r="AH1890" i="2"/>
  <c r="AG1890" i="2"/>
  <c r="AF1890" i="2"/>
  <c r="AE1890" i="2"/>
  <c r="AD1890" i="2"/>
  <c r="AC1890" i="2"/>
  <c r="AB1890" i="2"/>
  <c r="AA1890" i="2"/>
  <c r="Z1890" i="2"/>
  <c r="Y1890" i="2"/>
  <c r="X1890" i="2"/>
  <c r="W1890" i="2"/>
  <c r="V1890" i="2"/>
  <c r="U1890" i="2"/>
  <c r="S1890" i="2"/>
  <c r="R1890" i="2"/>
  <c r="Q1890" i="2"/>
  <c r="P1890" i="2"/>
  <c r="O1890" i="2"/>
  <c r="N1890" i="2"/>
  <c r="M1890" i="2"/>
  <c r="L1890" i="2"/>
  <c r="K1890" i="2"/>
  <c r="J1890" i="2"/>
  <c r="I1890" i="2"/>
  <c r="H1890" i="2"/>
  <c r="G1890" i="2"/>
  <c r="F1890" i="2"/>
  <c r="E1890" i="2"/>
  <c r="D1890" i="2"/>
  <c r="C1890" i="2"/>
  <c r="B1890" i="2"/>
  <c r="A1890" i="2"/>
  <c r="CD1889" i="2"/>
  <c r="CC1889" i="2"/>
  <c r="CB1889" i="2"/>
  <c r="CA1889" i="2"/>
  <c r="BZ1889" i="2"/>
  <c r="BY1889" i="2"/>
  <c r="AJ1889" i="2"/>
  <c r="AI1889" i="2"/>
  <c r="AH1889" i="2"/>
  <c r="AG1889" i="2"/>
  <c r="AF1889" i="2"/>
  <c r="AE1889" i="2"/>
  <c r="AD1889" i="2"/>
  <c r="AC1889" i="2"/>
  <c r="AB1889" i="2"/>
  <c r="AA1889" i="2"/>
  <c r="Z1889" i="2"/>
  <c r="Y1889" i="2"/>
  <c r="X1889" i="2"/>
  <c r="W1889" i="2"/>
  <c r="V1889" i="2"/>
  <c r="U1889" i="2"/>
  <c r="S1889" i="2"/>
  <c r="R1889" i="2"/>
  <c r="Q1889" i="2"/>
  <c r="P1889" i="2"/>
  <c r="O1889" i="2"/>
  <c r="N1889" i="2"/>
  <c r="M1889" i="2"/>
  <c r="L1889" i="2"/>
  <c r="K1889" i="2"/>
  <c r="J1889" i="2"/>
  <c r="I1889" i="2"/>
  <c r="H1889" i="2"/>
  <c r="G1889" i="2"/>
  <c r="F1889" i="2"/>
  <c r="E1889" i="2"/>
  <c r="D1889" i="2"/>
  <c r="C1889" i="2"/>
  <c r="B1889" i="2"/>
  <c r="A1889" i="2"/>
  <c r="CD1888" i="2"/>
  <c r="CC1888" i="2"/>
  <c r="CB1888" i="2"/>
  <c r="CA1888" i="2"/>
  <c r="BZ1888" i="2"/>
  <c r="BY1888" i="2"/>
  <c r="AJ1888" i="2"/>
  <c r="AI1888" i="2"/>
  <c r="AH1888" i="2"/>
  <c r="AG1888" i="2"/>
  <c r="AF1888" i="2"/>
  <c r="AE1888" i="2"/>
  <c r="AD1888" i="2"/>
  <c r="AC1888" i="2"/>
  <c r="AB1888" i="2"/>
  <c r="AA1888" i="2"/>
  <c r="Z1888" i="2"/>
  <c r="Y1888" i="2"/>
  <c r="X1888" i="2"/>
  <c r="W1888" i="2"/>
  <c r="V1888" i="2"/>
  <c r="U1888" i="2"/>
  <c r="S1888" i="2"/>
  <c r="R1888" i="2"/>
  <c r="Q1888" i="2"/>
  <c r="P1888" i="2"/>
  <c r="O1888" i="2"/>
  <c r="N1888" i="2"/>
  <c r="M1888" i="2"/>
  <c r="L1888" i="2"/>
  <c r="K1888" i="2"/>
  <c r="J1888" i="2"/>
  <c r="I1888" i="2"/>
  <c r="H1888" i="2"/>
  <c r="G1888" i="2"/>
  <c r="F1888" i="2"/>
  <c r="E1888" i="2"/>
  <c r="D1888" i="2"/>
  <c r="C1888" i="2"/>
  <c r="B1888" i="2"/>
  <c r="A1888" i="2"/>
  <c r="CD1887" i="2"/>
  <c r="CC1887" i="2"/>
  <c r="CB1887" i="2"/>
  <c r="CA1887" i="2"/>
  <c r="BZ1887" i="2"/>
  <c r="BY1887" i="2"/>
  <c r="AJ1887" i="2"/>
  <c r="AI1887" i="2"/>
  <c r="AH1887" i="2"/>
  <c r="AG1887" i="2"/>
  <c r="AF1887" i="2"/>
  <c r="AE1887" i="2"/>
  <c r="AD1887" i="2"/>
  <c r="AC1887" i="2"/>
  <c r="AB1887" i="2"/>
  <c r="AA1887" i="2"/>
  <c r="Z1887" i="2"/>
  <c r="Y1887" i="2"/>
  <c r="X1887" i="2"/>
  <c r="W1887" i="2"/>
  <c r="V1887" i="2"/>
  <c r="U1887" i="2"/>
  <c r="S1887" i="2"/>
  <c r="R1887" i="2"/>
  <c r="Q1887" i="2"/>
  <c r="P1887" i="2"/>
  <c r="O1887" i="2"/>
  <c r="N1887" i="2"/>
  <c r="M1887" i="2"/>
  <c r="L1887" i="2"/>
  <c r="K1887" i="2"/>
  <c r="J1887" i="2"/>
  <c r="I1887" i="2"/>
  <c r="H1887" i="2"/>
  <c r="G1887" i="2"/>
  <c r="F1887" i="2"/>
  <c r="E1887" i="2"/>
  <c r="D1887" i="2"/>
  <c r="C1887" i="2"/>
  <c r="B1887" i="2"/>
  <c r="A1887" i="2"/>
  <c r="CD1886" i="2"/>
  <c r="CC1886" i="2"/>
  <c r="CB1886" i="2"/>
  <c r="CA1886" i="2"/>
  <c r="BZ1886" i="2"/>
  <c r="BY1886" i="2"/>
  <c r="AJ1886" i="2"/>
  <c r="AI1886" i="2"/>
  <c r="AH1886" i="2"/>
  <c r="AG1886" i="2"/>
  <c r="AF1886" i="2"/>
  <c r="AE1886" i="2"/>
  <c r="AD1886" i="2"/>
  <c r="AC1886" i="2"/>
  <c r="AB1886" i="2"/>
  <c r="AA1886" i="2"/>
  <c r="Z1886" i="2"/>
  <c r="Y1886" i="2"/>
  <c r="X1886" i="2"/>
  <c r="W1886" i="2"/>
  <c r="V1886" i="2"/>
  <c r="U1886" i="2"/>
  <c r="S1886" i="2"/>
  <c r="R1886" i="2"/>
  <c r="Q1886" i="2"/>
  <c r="P1886" i="2"/>
  <c r="O1886" i="2"/>
  <c r="N1886" i="2"/>
  <c r="M1886" i="2"/>
  <c r="L1886" i="2"/>
  <c r="K1886" i="2"/>
  <c r="J1886" i="2"/>
  <c r="I1886" i="2"/>
  <c r="H1886" i="2"/>
  <c r="G1886" i="2"/>
  <c r="F1886" i="2"/>
  <c r="E1886" i="2"/>
  <c r="D1886" i="2"/>
  <c r="C1886" i="2"/>
  <c r="B1886" i="2"/>
  <c r="A1886" i="2"/>
  <c r="CD1885" i="2"/>
  <c r="CC1885" i="2"/>
  <c r="CB1885" i="2"/>
  <c r="CA1885" i="2"/>
  <c r="BZ1885" i="2"/>
  <c r="BY1885" i="2"/>
  <c r="AJ1885" i="2"/>
  <c r="AI1885" i="2"/>
  <c r="AH1885" i="2"/>
  <c r="AG1885" i="2"/>
  <c r="AF1885" i="2"/>
  <c r="AE1885" i="2"/>
  <c r="AD1885" i="2"/>
  <c r="AC1885" i="2"/>
  <c r="AB1885" i="2"/>
  <c r="AA1885" i="2"/>
  <c r="Z1885" i="2"/>
  <c r="Y1885" i="2"/>
  <c r="X1885" i="2"/>
  <c r="W1885" i="2"/>
  <c r="V1885" i="2"/>
  <c r="U1885" i="2"/>
  <c r="S1885" i="2"/>
  <c r="R1885" i="2"/>
  <c r="Q1885" i="2"/>
  <c r="P1885" i="2"/>
  <c r="O1885" i="2"/>
  <c r="N1885" i="2"/>
  <c r="M1885" i="2"/>
  <c r="L1885" i="2"/>
  <c r="K1885" i="2"/>
  <c r="J1885" i="2"/>
  <c r="I1885" i="2"/>
  <c r="H1885" i="2"/>
  <c r="G1885" i="2"/>
  <c r="F1885" i="2"/>
  <c r="E1885" i="2"/>
  <c r="D1885" i="2"/>
  <c r="C1885" i="2"/>
  <c r="B1885" i="2"/>
  <c r="A1885" i="2"/>
  <c r="CD1884" i="2"/>
  <c r="CC1884" i="2"/>
  <c r="CB1884" i="2"/>
  <c r="CA1884" i="2"/>
  <c r="BZ1884" i="2"/>
  <c r="BY1884" i="2"/>
  <c r="AJ1884" i="2"/>
  <c r="AI1884" i="2"/>
  <c r="AH1884" i="2"/>
  <c r="AG1884" i="2"/>
  <c r="AF1884" i="2"/>
  <c r="AE1884" i="2"/>
  <c r="AD1884" i="2"/>
  <c r="AC1884" i="2"/>
  <c r="AB1884" i="2"/>
  <c r="AA1884" i="2"/>
  <c r="Z1884" i="2"/>
  <c r="Y1884" i="2"/>
  <c r="X1884" i="2"/>
  <c r="W1884" i="2"/>
  <c r="V1884" i="2"/>
  <c r="U1884" i="2"/>
  <c r="S1884" i="2"/>
  <c r="R1884" i="2"/>
  <c r="Q1884" i="2"/>
  <c r="P1884" i="2"/>
  <c r="O1884" i="2"/>
  <c r="N1884" i="2"/>
  <c r="M1884" i="2"/>
  <c r="L1884" i="2"/>
  <c r="K1884" i="2"/>
  <c r="J1884" i="2"/>
  <c r="I1884" i="2"/>
  <c r="H1884" i="2"/>
  <c r="G1884" i="2"/>
  <c r="F1884" i="2"/>
  <c r="E1884" i="2"/>
  <c r="D1884" i="2"/>
  <c r="C1884" i="2"/>
  <c r="B1884" i="2"/>
  <c r="A1884" i="2"/>
  <c r="CD1883" i="2"/>
  <c r="CC1883" i="2"/>
  <c r="CB1883" i="2"/>
  <c r="CA1883" i="2"/>
  <c r="BZ1883" i="2"/>
  <c r="BY1883" i="2"/>
  <c r="AJ1883" i="2"/>
  <c r="AI1883" i="2"/>
  <c r="AH1883" i="2"/>
  <c r="AG1883" i="2"/>
  <c r="AF1883" i="2"/>
  <c r="AE1883" i="2"/>
  <c r="AD1883" i="2"/>
  <c r="AC1883" i="2"/>
  <c r="AB1883" i="2"/>
  <c r="AA1883" i="2"/>
  <c r="Z1883" i="2"/>
  <c r="Y1883" i="2"/>
  <c r="X1883" i="2"/>
  <c r="W1883" i="2"/>
  <c r="V1883" i="2"/>
  <c r="U1883" i="2"/>
  <c r="S1883" i="2"/>
  <c r="R1883" i="2"/>
  <c r="Q1883" i="2"/>
  <c r="P1883" i="2"/>
  <c r="O1883" i="2"/>
  <c r="N1883" i="2"/>
  <c r="M1883" i="2"/>
  <c r="L1883" i="2"/>
  <c r="K1883" i="2"/>
  <c r="J1883" i="2"/>
  <c r="I1883" i="2"/>
  <c r="H1883" i="2"/>
  <c r="G1883" i="2"/>
  <c r="F1883" i="2"/>
  <c r="E1883" i="2"/>
  <c r="D1883" i="2"/>
  <c r="C1883" i="2"/>
  <c r="B1883" i="2"/>
  <c r="A1883" i="2"/>
  <c r="CD1882" i="2"/>
  <c r="CC1882" i="2"/>
  <c r="CB1882" i="2"/>
  <c r="CA1882" i="2"/>
  <c r="BZ1882" i="2"/>
  <c r="BY1882" i="2"/>
  <c r="AJ1882" i="2"/>
  <c r="AI1882" i="2"/>
  <c r="AH1882" i="2"/>
  <c r="AG1882" i="2"/>
  <c r="AF1882" i="2"/>
  <c r="AE1882" i="2"/>
  <c r="AD1882" i="2"/>
  <c r="AC1882" i="2"/>
  <c r="AB1882" i="2"/>
  <c r="AA1882" i="2"/>
  <c r="Z1882" i="2"/>
  <c r="Y1882" i="2"/>
  <c r="X1882" i="2"/>
  <c r="W1882" i="2"/>
  <c r="V1882" i="2"/>
  <c r="U1882" i="2"/>
  <c r="S1882" i="2"/>
  <c r="R1882" i="2"/>
  <c r="Q1882" i="2"/>
  <c r="P1882" i="2"/>
  <c r="O1882" i="2"/>
  <c r="N1882" i="2"/>
  <c r="M1882" i="2"/>
  <c r="L1882" i="2"/>
  <c r="K1882" i="2"/>
  <c r="J1882" i="2"/>
  <c r="I1882" i="2"/>
  <c r="H1882" i="2"/>
  <c r="G1882" i="2"/>
  <c r="F1882" i="2"/>
  <c r="E1882" i="2"/>
  <c r="D1882" i="2"/>
  <c r="C1882" i="2"/>
  <c r="B1882" i="2"/>
  <c r="A1882" i="2"/>
  <c r="CD1881" i="2"/>
  <c r="CC1881" i="2"/>
  <c r="CB1881" i="2"/>
  <c r="CA1881" i="2"/>
  <c r="BZ1881" i="2"/>
  <c r="BY1881" i="2"/>
  <c r="AJ1881" i="2"/>
  <c r="AI1881" i="2"/>
  <c r="AH1881" i="2"/>
  <c r="AG1881" i="2"/>
  <c r="AF1881" i="2"/>
  <c r="AE1881" i="2"/>
  <c r="AD1881" i="2"/>
  <c r="AC1881" i="2"/>
  <c r="AB1881" i="2"/>
  <c r="AA1881" i="2"/>
  <c r="Z1881" i="2"/>
  <c r="Y1881" i="2"/>
  <c r="X1881" i="2"/>
  <c r="W1881" i="2"/>
  <c r="V1881" i="2"/>
  <c r="U1881" i="2"/>
  <c r="S1881" i="2"/>
  <c r="R1881" i="2"/>
  <c r="Q1881" i="2"/>
  <c r="P1881" i="2"/>
  <c r="O1881" i="2"/>
  <c r="N1881" i="2"/>
  <c r="M1881" i="2"/>
  <c r="L1881" i="2"/>
  <c r="K1881" i="2"/>
  <c r="J1881" i="2"/>
  <c r="I1881" i="2"/>
  <c r="H1881" i="2"/>
  <c r="G1881" i="2"/>
  <c r="F1881" i="2"/>
  <c r="E1881" i="2"/>
  <c r="D1881" i="2"/>
  <c r="C1881" i="2"/>
  <c r="B1881" i="2"/>
  <c r="A1881" i="2"/>
  <c r="CD1880" i="2"/>
  <c r="CC1880" i="2"/>
  <c r="CB1880" i="2"/>
  <c r="CA1880" i="2"/>
  <c r="BZ1880" i="2"/>
  <c r="BY1880" i="2"/>
  <c r="AJ1880" i="2"/>
  <c r="AI1880" i="2"/>
  <c r="AH1880" i="2"/>
  <c r="AG1880" i="2"/>
  <c r="AF1880" i="2"/>
  <c r="AE1880" i="2"/>
  <c r="AD1880" i="2"/>
  <c r="AC1880" i="2"/>
  <c r="AB1880" i="2"/>
  <c r="AA1880" i="2"/>
  <c r="Z1880" i="2"/>
  <c r="Y1880" i="2"/>
  <c r="X1880" i="2"/>
  <c r="W1880" i="2"/>
  <c r="V1880" i="2"/>
  <c r="U1880" i="2"/>
  <c r="S1880" i="2"/>
  <c r="R1880" i="2"/>
  <c r="Q1880" i="2"/>
  <c r="P1880" i="2"/>
  <c r="O1880" i="2"/>
  <c r="N1880" i="2"/>
  <c r="M1880" i="2"/>
  <c r="L1880" i="2"/>
  <c r="K1880" i="2"/>
  <c r="J1880" i="2"/>
  <c r="I1880" i="2"/>
  <c r="H1880" i="2"/>
  <c r="G1880" i="2"/>
  <c r="F1880" i="2"/>
  <c r="E1880" i="2"/>
  <c r="D1880" i="2"/>
  <c r="C1880" i="2"/>
  <c r="B1880" i="2"/>
  <c r="A1880" i="2"/>
  <c r="CD1879" i="2"/>
  <c r="CC1879" i="2"/>
  <c r="CB1879" i="2"/>
  <c r="CA1879" i="2"/>
  <c r="BZ1879" i="2"/>
  <c r="BY1879" i="2"/>
  <c r="AJ1879" i="2"/>
  <c r="AI1879" i="2"/>
  <c r="AH1879" i="2"/>
  <c r="AG1879" i="2"/>
  <c r="AF1879" i="2"/>
  <c r="AE1879" i="2"/>
  <c r="AD1879" i="2"/>
  <c r="AC1879" i="2"/>
  <c r="AB1879" i="2"/>
  <c r="AA1879" i="2"/>
  <c r="Z1879" i="2"/>
  <c r="Y1879" i="2"/>
  <c r="X1879" i="2"/>
  <c r="W1879" i="2"/>
  <c r="V1879" i="2"/>
  <c r="U1879" i="2"/>
  <c r="S1879" i="2"/>
  <c r="R1879" i="2"/>
  <c r="Q1879" i="2"/>
  <c r="P1879" i="2"/>
  <c r="O1879" i="2"/>
  <c r="N1879" i="2"/>
  <c r="M1879" i="2"/>
  <c r="L1879" i="2"/>
  <c r="K1879" i="2"/>
  <c r="J1879" i="2"/>
  <c r="I1879" i="2"/>
  <c r="H1879" i="2"/>
  <c r="G1879" i="2"/>
  <c r="F1879" i="2"/>
  <c r="E1879" i="2"/>
  <c r="D1879" i="2"/>
  <c r="C1879" i="2"/>
  <c r="B1879" i="2"/>
  <c r="A1879" i="2"/>
  <c r="CD1878" i="2"/>
  <c r="CC1878" i="2"/>
  <c r="CB1878" i="2"/>
  <c r="CA1878" i="2"/>
  <c r="BZ1878" i="2"/>
  <c r="BY1878" i="2"/>
  <c r="AJ1878" i="2"/>
  <c r="AI1878" i="2"/>
  <c r="AH1878" i="2"/>
  <c r="AG1878" i="2"/>
  <c r="AF1878" i="2"/>
  <c r="AE1878" i="2"/>
  <c r="AD1878" i="2"/>
  <c r="AC1878" i="2"/>
  <c r="AB1878" i="2"/>
  <c r="AA1878" i="2"/>
  <c r="Z1878" i="2"/>
  <c r="Y1878" i="2"/>
  <c r="X1878" i="2"/>
  <c r="W1878" i="2"/>
  <c r="V1878" i="2"/>
  <c r="U1878" i="2"/>
  <c r="S1878" i="2"/>
  <c r="R1878" i="2"/>
  <c r="Q1878" i="2"/>
  <c r="P1878" i="2"/>
  <c r="O1878" i="2"/>
  <c r="N1878" i="2"/>
  <c r="M1878" i="2"/>
  <c r="L1878" i="2"/>
  <c r="K1878" i="2"/>
  <c r="J1878" i="2"/>
  <c r="I1878" i="2"/>
  <c r="H1878" i="2"/>
  <c r="G1878" i="2"/>
  <c r="F1878" i="2"/>
  <c r="E1878" i="2"/>
  <c r="D1878" i="2"/>
  <c r="C1878" i="2"/>
  <c r="B1878" i="2"/>
  <c r="A1878" i="2"/>
  <c r="CD1877" i="2"/>
  <c r="CC1877" i="2"/>
  <c r="CB1877" i="2"/>
  <c r="CA1877" i="2"/>
  <c r="BZ1877" i="2"/>
  <c r="BY1877" i="2"/>
  <c r="AJ1877" i="2"/>
  <c r="AI1877" i="2"/>
  <c r="AH1877" i="2"/>
  <c r="AG1877" i="2"/>
  <c r="AF1877" i="2"/>
  <c r="AE1877" i="2"/>
  <c r="AD1877" i="2"/>
  <c r="AC1877" i="2"/>
  <c r="AB1877" i="2"/>
  <c r="AA1877" i="2"/>
  <c r="Z1877" i="2"/>
  <c r="Y1877" i="2"/>
  <c r="X1877" i="2"/>
  <c r="W1877" i="2"/>
  <c r="V1877" i="2"/>
  <c r="U1877" i="2"/>
  <c r="S1877" i="2"/>
  <c r="R1877" i="2"/>
  <c r="Q1877" i="2"/>
  <c r="P1877" i="2"/>
  <c r="O1877" i="2"/>
  <c r="N1877" i="2"/>
  <c r="M1877" i="2"/>
  <c r="L1877" i="2"/>
  <c r="K1877" i="2"/>
  <c r="J1877" i="2"/>
  <c r="I1877" i="2"/>
  <c r="H1877" i="2"/>
  <c r="G1877" i="2"/>
  <c r="F1877" i="2"/>
  <c r="E1877" i="2"/>
  <c r="D1877" i="2"/>
  <c r="C1877" i="2"/>
  <c r="B1877" i="2"/>
  <c r="A1877" i="2"/>
  <c r="CD1876" i="2"/>
  <c r="CC1876" i="2"/>
  <c r="CB1876" i="2"/>
  <c r="CA1876" i="2"/>
  <c r="BZ1876" i="2"/>
  <c r="BY1876" i="2"/>
  <c r="AJ1876" i="2"/>
  <c r="AI1876" i="2"/>
  <c r="AH1876" i="2"/>
  <c r="AG1876" i="2"/>
  <c r="AF1876" i="2"/>
  <c r="AE1876" i="2"/>
  <c r="AD1876" i="2"/>
  <c r="AC1876" i="2"/>
  <c r="AB1876" i="2"/>
  <c r="AA1876" i="2"/>
  <c r="Z1876" i="2"/>
  <c r="Y1876" i="2"/>
  <c r="X1876" i="2"/>
  <c r="W1876" i="2"/>
  <c r="V1876" i="2"/>
  <c r="U1876" i="2"/>
  <c r="S1876" i="2"/>
  <c r="R1876" i="2"/>
  <c r="Q1876" i="2"/>
  <c r="P1876" i="2"/>
  <c r="O1876" i="2"/>
  <c r="N1876" i="2"/>
  <c r="M1876" i="2"/>
  <c r="L1876" i="2"/>
  <c r="K1876" i="2"/>
  <c r="J1876" i="2"/>
  <c r="I1876" i="2"/>
  <c r="H1876" i="2"/>
  <c r="G1876" i="2"/>
  <c r="F1876" i="2"/>
  <c r="E1876" i="2"/>
  <c r="D1876" i="2"/>
  <c r="C1876" i="2"/>
  <c r="B1876" i="2"/>
  <c r="A1876" i="2"/>
  <c r="CD1875" i="2"/>
  <c r="CC1875" i="2"/>
  <c r="CB1875" i="2"/>
  <c r="CA1875" i="2"/>
  <c r="BZ1875" i="2"/>
  <c r="BY1875" i="2"/>
  <c r="AJ1875" i="2"/>
  <c r="AI1875" i="2"/>
  <c r="AH1875" i="2"/>
  <c r="AG1875" i="2"/>
  <c r="AF1875" i="2"/>
  <c r="AE1875" i="2"/>
  <c r="AD1875" i="2"/>
  <c r="AC1875" i="2"/>
  <c r="AB1875" i="2"/>
  <c r="AA1875" i="2"/>
  <c r="Z1875" i="2"/>
  <c r="Y1875" i="2"/>
  <c r="X1875" i="2"/>
  <c r="W1875" i="2"/>
  <c r="V1875" i="2"/>
  <c r="U1875" i="2"/>
  <c r="S1875" i="2"/>
  <c r="R1875" i="2"/>
  <c r="Q1875" i="2"/>
  <c r="P1875" i="2"/>
  <c r="O1875" i="2"/>
  <c r="N1875" i="2"/>
  <c r="M1875" i="2"/>
  <c r="L1875" i="2"/>
  <c r="K1875" i="2"/>
  <c r="J1875" i="2"/>
  <c r="I1875" i="2"/>
  <c r="H1875" i="2"/>
  <c r="G1875" i="2"/>
  <c r="F1875" i="2"/>
  <c r="E1875" i="2"/>
  <c r="D1875" i="2"/>
  <c r="C1875" i="2"/>
  <c r="B1875" i="2"/>
  <c r="A1875" i="2"/>
  <c r="CD1874" i="2"/>
  <c r="CC1874" i="2"/>
  <c r="CB1874" i="2"/>
  <c r="CA1874" i="2"/>
  <c r="BZ1874" i="2"/>
  <c r="BY1874" i="2"/>
  <c r="AJ1874" i="2"/>
  <c r="AI1874" i="2"/>
  <c r="AH1874" i="2"/>
  <c r="AG1874" i="2"/>
  <c r="AF1874" i="2"/>
  <c r="AE1874" i="2"/>
  <c r="AD1874" i="2"/>
  <c r="AC1874" i="2"/>
  <c r="AB1874" i="2"/>
  <c r="AA1874" i="2"/>
  <c r="Z1874" i="2"/>
  <c r="Y1874" i="2"/>
  <c r="X1874" i="2"/>
  <c r="W1874" i="2"/>
  <c r="V1874" i="2"/>
  <c r="U1874" i="2"/>
  <c r="S1874" i="2"/>
  <c r="R1874" i="2"/>
  <c r="Q1874" i="2"/>
  <c r="P1874" i="2"/>
  <c r="O1874" i="2"/>
  <c r="N1874" i="2"/>
  <c r="M1874" i="2"/>
  <c r="L1874" i="2"/>
  <c r="K1874" i="2"/>
  <c r="J1874" i="2"/>
  <c r="I1874" i="2"/>
  <c r="H1874" i="2"/>
  <c r="G1874" i="2"/>
  <c r="F1874" i="2"/>
  <c r="E1874" i="2"/>
  <c r="D1874" i="2"/>
  <c r="C1874" i="2"/>
  <c r="B1874" i="2"/>
  <c r="A1874" i="2"/>
  <c r="CD1873" i="2"/>
  <c r="CC1873" i="2"/>
  <c r="CB1873" i="2"/>
  <c r="CA1873" i="2"/>
  <c r="BZ1873" i="2"/>
  <c r="BY1873" i="2"/>
  <c r="AJ1873" i="2"/>
  <c r="AI1873" i="2"/>
  <c r="AH1873" i="2"/>
  <c r="AG1873" i="2"/>
  <c r="AF1873" i="2"/>
  <c r="AE1873" i="2"/>
  <c r="AD1873" i="2"/>
  <c r="AC1873" i="2"/>
  <c r="AB1873" i="2"/>
  <c r="AA1873" i="2"/>
  <c r="Z1873" i="2"/>
  <c r="Y1873" i="2"/>
  <c r="X1873" i="2"/>
  <c r="W1873" i="2"/>
  <c r="V1873" i="2"/>
  <c r="U1873" i="2"/>
  <c r="S1873" i="2"/>
  <c r="R1873" i="2"/>
  <c r="Q1873" i="2"/>
  <c r="P1873" i="2"/>
  <c r="O1873" i="2"/>
  <c r="N1873" i="2"/>
  <c r="M1873" i="2"/>
  <c r="L1873" i="2"/>
  <c r="K1873" i="2"/>
  <c r="J1873" i="2"/>
  <c r="I1873" i="2"/>
  <c r="H1873" i="2"/>
  <c r="G1873" i="2"/>
  <c r="F1873" i="2"/>
  <c r="E1873" i="2"/>
  <c r="D1873" i="2"/>
  <c r="C1873" i="2"/>
  <c r="B1873" i="2"/>
  <c r="A1873" i="2"/>
  <c r="CD1872" i="2"/>
  <c r="CC1872" i="2"/>
  <c r="CB1872" i="2"/>
  <c r="CA1872" i="2"/>
  <c r="BZ1872" i="2"/>
  <c r="BY1872" i="2"/>
  <c r="AJ1872" i="2"/>
  <c r="AI1872" i="2"/>
  <c r="AH1872" i="2"/>
  <c r="AG1872" i="2"/>
  <c r="AF1872" i="2"/>
  <c r="AE1872" i="2"/>
  <c r="AD1872" i="2"/>
  <c r="AC1872" i="2"/>
  <c r="AB1872" i="2"/>
  <c r="AA1872" i="2"/>
  <c r="Z1872" i="2"/>
  <c r="Y1872" i="2"/>
  <c r="X1872" i="2"/>
  <c r="W1872" i="2"/>
  <c r="V1872" i="2"/>
  <c r="U1872" i="2"/>
  <c r="S1872" i="2"/>
  <c r="R1872" i="2"/>
  <c r="Q1872" i="2"/>
  <c r="P1872" i="2"/>
  <c r="O1872" i="2"/>
  <c r="N1872" i="2"/>
  <c r="M1872" i="2"/>
  <c r="L1872" i="2"/>
  <c r="K1872" i="2"/>
  <c r="J1872" i="2"/>
  <c r="I1872" i="2"/>
  <c r="H1872" i="2"/>
  <c r="G1872" i="2"/>
  <c r="F1872" i="2"/>
  <c r="E1872" i="2"/>
  <c r="D1872" i="2"/>
  <c r="C1872" i="2"/>
  <c r="B1872" i="2"/>
  <c r="A1872" i="2"/>
  <c r="CD1871" i="2"/>
  <c r="CC1871" i="2"/>
  <c r="CB1871" i="2"/>
  <c r="CA1871" i="2"/>
  <c r="BZ1871" i="2"/>
  <c r="BY1871" i="2"/>
  <c r="AJ1871" i="2"/>
  <c r="AI1871" i="2"/>
  <c r="AH1871" i="2"/>
  <c r="AG1871" i="2"/>
  <c r="AF1871" i="2"/>
  <c r="AE1871" i="2"/>
  <c r="AD1871" i="2"/>
  <c r="AC1871" i="2"/>
  <c r="AB1871" i="2"/>
  <c r="AA1871" i="2"/>
  <c r="Z1871" i="2"/>
  <c r="Y1871" i="2"/>
  <c r="X1871" i="2"/>
  <c r="W1871" i="2"/>
  <c r="V1871" i="2"/>
  <c r="U1871" i="2"/>
  <c r="S1871" i="2"/>
  <c r="R1871" i="2"/>
  <c r="Q1871" i="2"/>
  <c r="P1871" i="2"/>
  <c r="O1871" i="2"/>
  <c r="N1871" i="2"/>
  <c r="M1871" i="2"/>
  <c r="L1871" i="2"/>
  <c r="K1871" i="2"/>
  <c r="J1871" i="2"/>
  <c r="I1871" i="2"/>
  <c r="H1871" i="2"/>
  <c r="G1871" i="2"/>
  <c r="F1871" i="2"/>
  <c r="E1871" i="2"/>
  <c r="D1871" i="2"/>
  <c r="C1871" i="2"/>
  <c r="B1871" i="2"/>
  <c r="A1871" i="2"/>
  <c r="CD1870" i="2"/>
  <c r="CC1870" i="2"/>
  <c r="CB1870" i="2"/>
  <c r="CA1870" i="2"/>
  <c r="BZ1870" i="2"/>
  <c r="BY1870" i="2"/>
  <c r="AJ1870" i="2"/>
  <c r="AI1870" i="2"/>
  <c r="AH1870" i="2"/>
  <c r="AG1870" i="2"/>
  <c r="AF1870" i="2"/>
  <c r="AE1870" i="2"/>
  <c r="AD1870" i="2"/>
  <c r="AC1870" i="2"/>
  <c r="AB1870" i="2"/>
  <c r="AA1870" i="2"/>
  <c r="Z1870" i="2"/>
  <c r="Y1870" i="2"/>
  <c r="X1870" i="2"/>
  <c r="W1870" i="2"/>
  <c r="V1870" i="2"/>
  <c r="U1870" i="2"/>
  <c r="S1870" i="2"/>
  <c r="R1870" i="2"/>
  <c r="Q1870" i="2"/>
  <c r="P1870" i="2"/>
  <c r="O1870" i="2"/>
  <c r="N1870" i="2"/>
  <c r="M1870" i="2"/>
  <c r="L1870" i="2"/>
  <c r="K1870" i="2"/>
  <c r="J1870" i="2"/>
  <c r="I1870" i="2"/>
  <c r="H1870" i="2"/>
  <c r="G1870" i="2"/>
  <c r="F1870" i="2"/>
  <c r="E1870" i="2"/>
  <c r="D1870" i="2"/>
  <c r="C1870" i="2"/>
  <c r="B1870" i="2"/>
  <c r="A1870" i="2"/>
  <c r="CD1869" i="2"/>
  <c r="CC1869" i="2"/>
  <c r="CB1869" i="2"/>
  <c r="CA1869" i="2"/>
  <c r="BZ1869" i="2"/>
  <c r="BY1869" i="2"/>
  <c r="AJ1869" i="2"/>
  <c r="AI1869" i="2"/>
  <c r="AH1869" i="2"/>
  <c r="AG1869" i="2"/>
  <c r="AF1869" i="2"/>
  <c r="AE1869" i="2"/>
  <c r="AD1869" i="2"/>
  <c r="AC1869" i="2"/>
  <c r="AB1869" i="2"/>
  <c r="AA1869" i="2"/>
  <c r="Z1869" i="2"/>
  <c r="Y1869" i="2"/>
  <c r="X1869" i="2"/>
  <c r="W1869" i="2"/>
  <c r="V1869" i="2"/>
  <c r="U1869" i="2"/>
  <c r="S1869" i="2"/>
  <c r="R1869" i="2"/>
  <c r="Q1869" i="2"/>
  <c r="P1869" i="2"/>
  <c r="O1869" i="2"/>
  <c r="N1869" i="2"/>
  <c r="M1869" i="2"/>
  <c r="L1869" i="2"/>
  <c r="K1869" i="2"/>
  <c r="J1869" i="2"/>
  <c r="I1869" i="2"/>
  <c r="H1869" i="2"/>
  <c r="G1869" i="2"/>
  <c r="F1869" i="2"/>
  <c r="E1869" i="2"/>
  <c r="D1869" i="2"/>
  <c r="C1869" i="2"/>
  <c r="B1869" i="2"/>
  <c r="A1869" i="2"/>
  <c r="CD1868" i="2"/>
  <c r="CC1868" i="2"/>
  <c r="CB1868" i="2"/>
  <c r="CA1868" i="2"/>
  <c r="BZ1868" i="2"/>
  <c r="BY1868" i="2"/>
  <c r="AJ1868" i="2"/>
  <c r="AI1868" i="2"/>
  <c r="AH1868" i="2"/>
  <c r="AG1868" i="2"/>
  <c r="AF1868" i="2"/>
  <c r="AE1868" i="2"/>
  <c r="AD1868" i="2"/>
  <c r="AC1868" i="2"/>
  <c r="AB1868" i="2"/>
  <c r="AA1868" i="2"/>
  <c r="Z1868" i="2"/>
  <c r="Y1868" i="2"/>
  <c r="X1868" i="2"/>
  <c r="W1868" i="2"/>
  <c r="V1868" i="2"/>
  <c r="U1868" i="2"/>
  <c r="S1868" i="2"/>
  <c r="R1868" i="2"/>
  <c r="Q1868" i="2"/>
  <c r="P1868" i="2"/>
  <c r="O1868" i="2"/>
  <c r="N1868" i="2"/>
  <c r="M1868" i="2"/>
  <c r="L1868" i="2"/>
  <c r="K1868" i="2"/>
  <c r="J1868" i="2"/>
  <c r="I1868" i="2"/>
  <c r="H1868" i="2"/>
  <c r="G1868" i="2"/>
  <c r="F1868" i="2"/>
  <c r="E1868" i="2"/>
  <c r="D1868" i="2"/>
  <c r="C1868" i="2"/>
  <c r="B1868" i="2"/>
  <c r="A1868" i="2"/>
  <c r="CD1867" i="2"/>
  <c r="CC1867" i="2"/>
  <c r="CB1867" i="2"/>
  <c r="CA1867" i="2"/>
  <c r="BZ1867" i="2"/>
  <c r="BY1867" i="2"/>
  <c r="AJ1867" i="2"/>
  <c r="AI1867" i="2"/>
  <c r="AH1867" i="2"/>
  <c r="AG1867" i="2"/>
  <c r="AF1867" i="2"/>
  <c r="AE1867" i="2"/>
  <c r="AD1867" i="2"/>
  <c r="AC1867" i="2"/>
  <c r="AB1867" i="2"/>
  <c r="AA1867" i="2"/>
  <c r="Z1867" i="2"/>
  <c r="Y1867" i="2"/>
  <c r="X1867" i="2"/>
  <c r="W1867" i="2"/>
  <c r="V1867" i="2"/>
  <c r="U1867" i="2"/>
  <c r="S1867" i="2"/>
  <c r="R1867" i="2"/>
  <c r="Q1867" i="2"/>
  <c r="P1867" i="2"/>
  <c r="O1867" i="2"/>
  <c r="N1867" i="2"/>
  <c r="M1867" i="2"/>
  <c r="L1867" i="2"/>
  <c r="K1867" i="2"/>
  <c r="J1867" i="2"/>
  <c r="I1867" i="2"/>
  <c r="H1867" i="2"/>
  <c r="G1867" i="2"/>
  <c r="F1867" i="2"/>
  <c r="E1867" i="2"/>
  <c r="D1867" i="2"/>
  <c r="C1867" i="2"/>
  <c r="B1867" i="2"/>
  <c r="A1867" i="2"/>
  <c r="CD1866" i="2"/>
  <c r="CC1866" i="2"/>
  <c r="CB1866" i="2"/>
  <c r="CA1866" i="2"/>
  <c r="BZ1866" i="2"/>
  <c r="BY1866" i="2"/>
  <c r="AJ1866" i="2"/>
  <c r="AI1866" i="2"/>
  <c r="AH1866" i="2"/>
  <c r="AG1866" i="2"/>
  <c r="AF1866" i="2"/>
  <c r="AE1866" i="2"/>
  <c r="AD1866" i="2"/>
  <c r="AC1866" i="2"/>
  <c r="AB1866" i="2"/>
  <c r="AA1866" i="2"/>
  <c r="Z1866" i="2"/>
  <c r="Y1866" i="2"/>
  <c r="X1866" i="2"/>
  <c r="W1866" i="2"/>
  <c r="V1866" i="2"/>
  <c r="U1866" i="2"/>
  <c r="S1866" i="2"/>
  <c r="R1866" i="2"/>
  <c r="Q1866" i="2"/>
  <c r="P1866" i="2"/>
  <c r="O1866" i="2"/>
  <c r="N1866" i="2"/>
  <c r="M1866" i="2"/>
  <c r="L1866" i="2"/>
  <c r="K1866" i="2"/>
  <c r="J1866" i="2"/>
  <c r="I1866" i="2"/>
  <c r="H1866" i="2"/>
  <c r="G1866" i="2"/>
  <c r="F1866" i="2"/>
  <c r="E1866" i="2"/>
  <c r="D1866" i="2"/>
  <c r="C1866" i="2"/>
  <c r="B1866" i="2"/>
  <c r="A1866" i="2"/>
  <c r="CD1865" i="2"/>
  <c r="CC1865" i="2"/>
  <c r="CB1865" i="2"/>
  <c r="CA1865" i="2"/>
  <c r="BZ1865" i="2"/>
  <c r="BY1865" i="2"/>
  <c r="AJ1865" i="2"/>
  <c r="AI1865" i="2"/>
  <c r="AH1865" i="2"/>
  <c r="AG1865" i="2"/>
  <c r="AF1865" i="2"/>
  <c r="AE1865" i="2"/>
  <c r="AD1865" i="2"/>
  <c r="AC1865" i="2"/>
  <c r="AB1865" i="2"/>
  <c r="AA1865" i="2"/>
  <c r="Z1865" i="2"/>
  <c r="Y1865" i="2"/>
  <c r="X1865" i="2"/>
  <c r="W1865" i="2"/>
  <c r="V1865" i="2"/>
  <c r="U1865" i="2"/>
  <c r="S1865" i="2"/>
  <c r="R1865" i="2"/>
  <c r="Q1865" i="2"/>
  <c r="P1865" i="2"/>
  <c r="O1865" i="2"/>
  <c r="N1865" i="2"/>
  <c r="M1865" i="2"/>
  <c r="L1865" i="2"/>
  <c r="K1865" i="2"/>
  <c r="J1865" i="2"/>
  <c r="I1865" i="2"/>
  <c r="H1865" i="2"/>
  <c r="G1865" i="2"/>
  <c r="F1865" i="2"/>
  <c r="E1865" i="2"/>
  <c r="D1865" i="2"/>
  <c r="C1865" i="2"/>
  <c r="B1865" i="2"/>
  <c r="A1865" i="2"/>
  <c r="CD1864" i="2"/>
  <c r="CC1864" i="2"/>
  <c r="CB1864" i="2"/>
  <c r="CA1864" i="2"/>
  <c r="BZ1864" i="2"/>
  <c r="BY1864" i="2"/>
  <c r="AJ1864" i="2"/>
  <c r="AI1864" i="2"/>
  <c r="AH1864" i="2"/>
  <c r="AG1864" i="2"/>
  <c r="AF1864" i="2"/>
  <c r="AE1864" i="2"/>
  <c r="AD1864" i="2"/>
  <c r="AC1864" i="2"/>
  <c r="AB1864" i="2"/>
  <c r="AA1864" i="2"/>
  <c r="Z1864" i="2"/>
  <c r="Y1864" i="2"/>
  <c r="X1864" i="2"/>
  <c r="W1864" i="2"/>
  <c r="V1864" i="2"/>
  <c r="U1864" i="2"/>
  <c r="S1864" i="2"/>
  <c r="R1864" i="2"/>
  <c r="Q1864" i="2"/>
  <c r="P1864" i="2"/>
  <c r="O1864" i="2"/>
  <c r="N1864" i="2"/>
  <c r="M1864" i="2"/>
  <c r="L1864" i="2"/>
  <c r="K1864" i="2"/>
  <c r="J1864" i="2"/>
  <c r="I1864" i="2"/>
  <c r="H1864" i="2"/>
  <c r="G1864" i="2"/>
  <c r="F1864" i="2"/>
  <c r="E1864" i="2"/>
  <c r="D1864" i="2"/>
  <c r="C1864" i="2"/>
  <c r="B1864" i="2"/>
  <c r="A1864" i="2"/>
  <c r="CD1863" i="2"/>
  <c r="CC1863" i="2"/>
  <c r="CB1863" i="2"/>
  <c r="CA1863" i="2"/>
  <c r="BZ1863" i="2"/>
  <c r="BY1863" i="2"/>
  <c r="AJ1863" i="2"/>
  <c r="AI1863" i="2"/>
  <c r="AH1863" i="2"/>
  <c r="AG1863" i="2"/>
  <c r="AF1863" i="2"/>
  <c r="AE1863" i="2"/>
  <c r="AD1863" i="2"/>
  <c r="AC1863" i="2"/>
  <c r="AB1863" i="2"/>
  <c r="AA1863" i="2"/>
  <c r="Z1863" i="2"/>
  <c r="Y1863" i="2"/>
  <c r="X1863" i="2"/>
  <c r="W1863" i="2"/>
  <c r="V1863" i="2"/>
  <c r="U1863" i="2"/>
  <c r="S1863" i="2"/>
  <c r="R1863" i="2"/>
  <c r="Q1863" i="2"/>
  <c r="P1863" i="2"/>
  <c r="O1863" i="2"/>
  <c r="N1863" i="2"/>
  <c r="M1863" i="2"/>
  <c r="L1863" i="2"/>
  <c r="K1863" i="2"/>
  <c r="J1863" i="2"/>
  <c r="I1863" i="2"/>
  <c r="H1863" i="2"/>
  <c r="G1863" i="2"/>
  <c r="F1863" i="2"/>
  <c r="E1863" i="2"/>
  <c r="D1863" i="2"/>
  <c r="C1863" i="2"/>
  <c r="B1863" i="2"/>
  <c r="A1863" i="2"/>
  <c r="CD1862" i="2"/>
  <c r="CC1862" i="2"/>
  <c r="CB1862" i="2"/>
  <c r="CA1862" i="2"/>
  <c r="BZ1862" i="2"/>
  <c r="BY1862" i="2"/>
  <c r="AJ1862" i="2"/>
  <c r="AI1862" i="2"/>
  <c r="AH1862" i="2"/>
  <c r="AG1862" i="2"/>
  <c r="AF1862" i="2"/>
  <c r="AE1862" i="2"/>
  <c r="AD1862" i="2"/>
  <c r="AC1862" i="2"/>
  <c r="AB1862" i="2"/>
  <c r="AA1862" i="2"/>
  <c r="Z1862" i="2"/>
  <c r="Y1862" i="2"/>
  <c r="X1862" i="2"/>
  <c r="W1862" i="2"/>
  <c r="V1862" i="2"/>
  <c r="U1862" i="2"/>
  <c r="S1862" i="2"/>
  <c r="R1862" i="2"/>
  <c r="Q1862" i="2"/>
  <c r="P1862" i="2"/>
  <c r="O1862" i="2"/>
  <c r="N1862" i="2"/>
  <c r="M1862" i="2"/>
  <c r="L1862" i="2"/>
  <c r="K1862" i="2"/>
  <c r="J1862" i="2"/>
  <c r="I1862" i="2"/>
  <c r="H1862" i="2"/>
  <c r="G1862" i="2"/>
  <c r="F1862" i="2"/>
  <c r="E1862" i="2"/>
  <c r="D1862" i="2"/>
  <c r="C1862" i="2"/>
  <c r="B1862" i="2"/>
  <c r="A1862" i="2"/>
  <c r="CD1861" i="2"/>
  <c r="CC1861" i="2"/>
  <c r="CB1861" i="2"/>
  <c r="CA1861" i="2"/>
  <c r="BZ1861" i="2"/>
  <c r="BY1861" i="2"/>
  <c r="AJ1861" i="2"/>
  <c r="AI1861" i="2"/>
  <c r="AH1861" i="2"/>
  <c r="AG1861" i="2"/>
  <c r="AF1861" i="2"/>
  <c r="AE1861" i="2"/>
  <c r="AD1861" i="2"/>
  <c r="AC1861" i="2"/>
  <c r="AB1861" i="2"/>
  <c r="AA1861" i="2"/>
  <c r="Z1861" i="2"/>
  <c r="Y1861" i="2"/>
  <c r="X1861" i="2"/>
  <c r="W1861" i="2"/>
  <c r="V1861" i="2"/>
  <c r="U1861" i="2"/>
  <c r="S1861" i="2"/>
  <c r="R1861" i="2"/>
  <c r="Q1861" i="2"/>
  <c r="P1861" i="2"/>
  <c r="O1861" i="2"/>
  <c r="N1861" i="2"/>
  <c r="M1861" i="2"/>
  <c r="L1861" i="2"/>
  <c r="K1861" i="2"/>
  <c r="J1861" i="2"/>
  <c r="I1861" i="2"/>
  <c r="H1861" i="2"/>
  <c r="G1861" i="2"/>
  <c r="F1861" i="2"/>
  <c r="E1861" i="2"/>
  <c r="D1861" i="2"/>
  <c r="C1861" i="2"/>
  <c r="B1861" i="2"/>
  <c r="A1861" i="2"/>
  <c r="CD1860" i="2"/>
  <c r="CC1860" i="2"/>
  <c r="CB1860" i="2"/>
  <c r="CA1860" i="2"/>
  <c r="BZ1860" i="2"/>
  <c r="BY1860" i="2"/>
  <c r="AJ1860" i="2"/>
  <c r="AI1860" i="2"/>
  <c r="AH1860" i="2"/>
  <c r="AG1860" i="2"/>
  <c r="AF1860" i="2"/>
  <c r="AE1860" i="2"/>
  <c r="AD1860" i="2"/>
  <c r="AC1860" i="2"/>
  <c r="AB1860" i="2"/>
  <c r="AA1860" i="2"/>
  <c r="Z1860" i="2"/>
  <c r="Y1860" i="2"/>
  <c r="X1860" i="2"/>
  <c r="W1860" i="2"/>
  <c r="V1860" i="2"/>
  <c r="U1860" i="2"/>
  <c r="S1860" i="2"/>
  <c r="R1860" i="2"/>
  <c r="Q1860" i="2"/>
  <c r="P1860" i="2"/>
  <c r="O1860" i="2"/>
  <c r="N1860" i="2"/>
  <c r="M1860" i="2"/>
  <c r="L1860" i="2"/>
  <c r="K1860" i="2"/>
  <c r="J1860" i="2"/>
  <c r="I1860" i="2"/>
  <c r="H1860" i="2"/>
  <c r="G1860" i="2"/>
  <c r="F1860" i="2"/>
  <c r="E1860" i="2"/>
  <c r="D1860" i="2"/>
  <c r="C1860" i="2"/>
  <c r="B1860" i="2"/>
  <c r="A1860" i="2"/>
  <c r="CD1859" i="2"/>
  <c r="CC1859" i="2"/>
  <c r="CB1859" i="2"/>
  <c r="CA1859" i="2"/>
  <c r="BZ1859" i="2"/>
  <c r="BY1859" i="2"/>
  <c r="AJ1859" i="2"/>
  <c r="AI1859" i="2"/>
  <c r="AH1859" i="2"/>
  <c r="AG1859" i="2"/>
  <c r="AF1859" i="2"/>
  <c r="AE1859" i="2"/>
  <c r="AD1859" i="2"/>
  <c r="AC1859" i="2"/>
  <c r="AB1859" i="2"/>
  <c r="AA1859" i="2"/>
  <c r="Z1859" i="2"/>
  <c r="Y1859" i="2"/>
  <c r="X1859" i="2"/>
  <c r="W1859" i="2"/>
  <c r="V1859" i="2"/>
  <c r="U1859" i="2"/>
  <c r="S1859" i="2"/>
  <c r="R1859" i="2"/>
  <c r="Q1859" i="2"/>
  <c r="P1859" i="2"/>
  <c r="O1859" i="2"/>
  <c r="N1859" i="2"/>
  <c r="M1859" i="2"/>
  <c r="L1859" i="2"/>
  <c r="K1859" i="2"/>
  <c r="J1859" i="2"/>
  <c r="I1859" i="2"/>
  <c r="H1859" i="2"/>
  <c r="G1859" i="2"/>
  <c r="F1859" i="2"/>
  <c r="E1859" i="2"/>
  <c r="D1859" i="2"/>
  <c r="C1859" i="2"/>
  <c r="B1859" i="2"/>
  <c r="A1859" i="2"/>
  <c r="CD1858" i="2"/>
  <c r="CC1858" i="2"/>
  <c r="CB1858" i="2"/>
  <c r="CA1858" i="2"/>
  <c r="BZ1858" i="2"/>
  <c r="BY1858" i="2"/>
  <c r="AJ1858" i="2"/>
  <c r="AI1858" i="2"/>
  <c r="AH1858" i="2"/>
  <c r="AG1858" i="2"/>
  <c r="AF1858" i="2"/>
  <c r="AE1858" i="2"/>
  <c r="AD1858" i="2"/>
  <c r="AC1858" i="2"/>
  <c r="AB1858" i="2"/>
  <c r="AA1858" i="2"/>
  <c r="Z1858" i="2"/>
  <c r="Y1858" i="2"/>
  <c r="X1858" i="2"/>
  <c r="W1858" i="2"/>
  <c r="V1858" i="2"/>
  <c r="U1858" i="2"/>
  <c r="S1858" i="2"/>
  <c r="R1858" i="2"/>
  <c r="Q1858" i="2"/>
  <c r="P1858" i="2"/>
  <c r="O1858" i="2"/>
  <c r="N1858" i="2"/>
  <c r="M1858" i="2"/>
  <c r="L1858" i="2"/>
  <c r="K1858" i="2"/>
  <c r="J1858" i="2"/>
  <c r="I1858" i="2"/>
  <c r="H1858" i="2"/>
  <c r="G1858" i="2"/>
  <c r="F1858" i="2"/>
  <c r="E1858" i="2"/>
  <c r="D1858" i="2"/>
  <c r="C1858" i="2"/>
  <c r="B1858" i="2"/>
  <c r="A1858" i="2"/>
  <c r="CD1857" i="2"/>
  <c r="CC1857" i="2"/>
  <c r="CB1857" i="2"/>
  <c r="CA1857" i="2"/>
  <c r="BZ1857" i="2"/>
  <c r="BY1857" i="2"/>
  <c r="AJ1857" i="2"/>
  <c r="AI1857" i="2"/>
  <c r="AH1857" i="2"/>
  <c r="AG1857" i="2"/>
  <c r="AF1857" i="2"/>
  <c r="AE1857" i="2"/>
  <c r="AD1857" i="2"/>
  <c r="AC1857" i="2"/>
  <c r="AB1857" i="2"/>
  <c r="AA1857" i="2"/>
  <c r="Z1857" i="2"/>
  <c r="Y1857" i="2"/>
  <c r="X1857" i="2"/>
  <c r="W1857" i="2"/>
  <c r="V1857" i="2"/>
  <c r="U1857" i="2"/>
  <c r="S1857" i="2"/>
  <c r="R1857" i="2"/>
  <c r="Q1857" i="2"/>
  <c r="P1857" i="2"/>
  <c r="O1857" i="2"/>
  <c r="N1857" i="2"/>
  <c r="M1857" i="2"/>
  <c r="L1857" i="2"/>
  <c r="K1857" i="2"/>
  <c r="J1857" i="2"/>
  <c r="I1857" i="2"/>
  <c r="H1857" i="2"/>
  <c r="G1857" i="2"/>
  <c r="F1857" i="2"/>
  <c r="E1857" i="2"/>
  <c r="D1857" i="2"/>
  <c r="C1857" i="2"/>
  <c r="B1857" i="2"/>
  <c r="A1857" i="2"/>
  <c r="CD1856" i="2"/>
  <c r="CC1856" i="2"/>
  <c r="CB1856" i="2"/>
  <c r="CA1856" i="2"/>
  <c r="BZ1856" i="2"/>
  <c r="BY1856" i="2"/>
  <c r="AJ1856" i="2"/>
  <c r="AI1856" i="2"/>
  <c r="AH1856" i="2"/>
  <c r="AG1856" i="2"/>
  <c r="AF1856" i="2"/>
  <c r="AE1856" i="2"/>
  <c r="AD1856" i="2"/>
  <c r="AC1856" i="2"/>
  <c r="AB1856" i="2"/>
  <c r="AA1856" i="2"/>
  <c r="Z1856" i="2"/>
  <c r="Y1856" i="2"/>
  <c r="X1856" i="2"/>
  <c r="W1856" i="2"/>
  <c r="V1856" i="2"/>
  <c r="U1856" i="2"/>
  <c r="S1856" i="2"/>
  <c r="R1856" i="2"/>
  <c r="Q1856" i="2"/>
  <c r="P1856" i="2"/>
  <c r="O1856" i="2"/>
  <c r="N1856" i="2"/>
  <c r="M1856" i="2"/>
  <c r="L1856" i="2"/>
  <c r="K1856" i="2"/>
  <c r="J1856" i="2"/>
  <c r="I1856" i="2"/>
  <c r="H1856" i="2"/>
  <c r="G1856" i="2"/>
  <c r="F1856" i="2"/>
  <c r="E1856" i="2"/>
  <c r="D1856" i="2"/>
  <c r="C1856" i="2"/>
  <c r="B1856" i="2"/>
  <c r="A1856" i="2"/>
  <c r="CD1855" i="2"/>
  <c r="CC1855" i="2"/>
  <c r="CB1855" i="2"/>
  <c r="CA1855" i="2"/>
  <c r="BZ1855" i="2"/>
  <c r="BY1855" i="2"/>
  <c r="AJ1855" i="2"/>
  <c r="AI1855" i="2"/>
  <c r="AH1855" i="2"/>
  <c r="AG1855" i="2"/>
  <c r="AF1855" i="2"/>
  <c r="AE1855" i="2"/>
  <c r="AD1855" i="2"/>
  <c r="AC1855" i="2"/>
  <c r="AB1855" i="2"/>
  <c r="AA1855" i="2"/>
  <c r="Z1855" i="2"/>
  <c r="Y1855" i="2"/>
  <c r="X1855" i="2"/>
  <c r="W1855" i="2"/>
  <c r="V1855" i="2"/>
  <c r="U1855" i="2"/>
  <c r="S1855" i="2"/>
  <c r="R1855" i="2"/>
  <c r="Q1855" i="2"/>
  <c r="P1855" i="2"/>
  <c r="O1855" i="2"/>
  <c r="N1855" i="2"/>
  <c r="M1855" i="2"/>
  <c r="L1855" i="2"/>
  <c r="K1855" i="2"/>
  <c r="J1855" i="2"/>
  <c r="I1855" i="2"/>
  <c r="H1855" i="2"/>
  <c r="G1855" i="2"/>
  <c r="F1855" i="2"/>
  <c r="E1855" i="2"/>
  <c r="D1855" i="2"/>
  <c r="C1855" i="2"/>
  <c r="B1855" i="2"/>
  <c r="A1855" i="2"/>
  <c r="CD1854" i="2"/>
  <c r="CC1854" i="2"/>
  <c r="CB1854" i="2"/>
  <c r="CA1854" i="2"/>
  <c r="BZ1854" i="2"/>
  <c r="BY1854" i="2"/>
  <c r="AJ1854" i="2"/>
  <c r="AI1854" i="2"/>
  <c r="AH1854" i="2"/>
  <c r="AG1854" i="2"/>
  <c r="AF1854" i="2"/>
  <c r="AE1854" i="2"/>
  <c r="AD1854" i="2"/>
  <c r="AC1854" i="2"/>
  <c r="AB1854" i="2"/>
  <c r="AA1854" i="2"/>
  <c r="Z1854" i="2"/>
  <c r="Y1854" i="2"/>
  <c r="X1854" i="2"/>
  <c r="W1854" i="2"/>
  <c r="V1854" i="2"/>
  <c r="U1854" i="2"/>
  <c r="S1854" i="2"/>
  <c r="R1854" i="2"/>
  <c r="Q1854" i="2"/>
  <c r="P1854" i="2"/>
  <c r="O1854" i="2"/>
  <c r="N1854" i="2"/>
  <c r="M1854" i="2"/>
  <c r="L1854" i="2"/>
  <c r="K1854" i="2"/>
  <c r="J1854" i="2"/>
  <c r="I1854" i="2"/>
  <c r="H1854" i="2"/>
  <c r="G1854" i="2"/>
  <c r="F1854" i="2"/>
  <c r="E1854" i="2"/>
  <c r="D1854" i="2"/>
  <c r="C1854" i="2"/>
  <c r="B1854" i="2"/>
  <c r="A1854" i="2"/>
  <c r="CD1853" i="2"/>
  <c r="CC1853" i="2"/>
  <c r="CB1853" i="2"/>
  <c r="CA1853" i="2"/>
  <c r="BZ1853" i="2"/>
  <c r="BY1853" i="2"/>
  <c r="AJ1853" i="2"/>
  <c r="AI1853" i="2"/>
  <c r="AH1853" i="2"/>
  <c r="AG1853" i="2"/>
  <c r="AF1853" i="2"/>
  <c r="AE1853" i="2"/>
  <c r="AD1853" i="2"/>
  <c r="AC1853" i="2"/>
  <c r="AB1853" i="2"/>
  <c r="AA1853" i="2"/>
  <c r="Z1853" i="2"/>
  <c r="Y1853" i="2"/>
  <c r="X1853" i="2"/>
  <c r="W1853" i="2"/>
  <c r="V1853" i="2"/>
  <c r="U1853" i="2"/>
  <c r="S1853" i="2"/>
  <c r="R1853" i="2"/>
  <c r="Q1853" i="2"/>
  <c r="P1853" i="2"/>
  <c r="O1853" i="2"/>
  <c r="N1853" i="2"/>
  <c r="M1853" i="2"/>
  <c r="L1853" i="2"/>
  <c r="K1853" i="2"/>
  <c r="J1853" i="2"/>
  <c r="I1853" i="2"/>
  <c r="H1853" i="2"/>
  <c r="G1853" i="2"/>
  <c r="F1853" i="2"/>
  <c r="E1853" i="2"/>
  <c r="D1853" i="2"/>
  <c r="C1853" i="2"/>
  <c r="B1853" i="2"/>
  <c r="A1853" i="2"/>
  <c r="CD1852" i="2"/>
  <c r="CC1852" i="2"/>
  <c r="CB1852" i="2"/>
  <c r="CA1852" i="2"/>
  <c r="BZ1852" i="2"/>
  <c r="BY1852" i="2"/>
  <c r="AJ1852" i="2"/>
  <c r="AI1852" i="2"/>
  <c r="AH1852" i="2"/>
  <c r="AG1852" i="2"/>
  <c r="AF1852" i="2"/>
  <c r="AE1852" i="2"/>
  <c r="AD1852" i="2"/>
  <c r="AC1852" i="2"/>
  <c r="AB1852" i="2"/>
  <c r="AA1852" i="2"/>
  <c r="Z1852" i="2"/>
  <c r="Y1852" i="2"/>
  <c r="X1852" i="2"/>
  <c r="W1852" i="2"/>
  <c r="V1852" i="2"/>
  <c r="U1852" i="2"/>
  <c r="S1852" i="2"/>
  <c r="R1852" i="2"/>
  <c r="Q1852" i="2"/>
  <c r="P1852" i="2"/>
  <c r="O1852" i="2"/>
  <c r="N1852" i="2"/>
  <c r="M1852" i="2"/>
  <c r="L1852" i="2"/>
  <c r="K1852" i="2"/>
  <c r="J1852" i="2"/>
  <c r="I1852" i="2"/>
  <c r="H1852" i="2"/>
  <c r="G1852" i="2"/>
  <c r="F1852" i="2"/>
  <c r="E1852" i="2"/>
  <c r="D1852" i="2"/>
  <c r="C1852" i="2"/>
  <c r="B1852" i="2"/>
  <c r="A1852" i="2"/>
  <c r="CD1851" i="2"/>
  <c r="CC1851" i="2"/>
  <c r="CB1851" i="2"/>
  <c r="CA1851" i="2"/>
  <c r="BZ1851" i="2"/>
  <c r="BY1851" i="2"/>
  <c r="AJ1851" i="2"/>
  <c r="AI1851" i="2"/>
  <c r="AH1851" i="2"/>
  <c r="AG1851" i="2"/>
  <c r="AF1851" i="2"/>
  <c r="AE1851" i="2"/>
  <c r="AD1851" i="2"/>
  <c r="AC1851" i="2"/>
  <c r="AB1851" i="2"/>
  <c r="AA1851" i="2"/>
  <c r="Z1851" i="2"/>
  <c r="Y1851" i="2"/>
  <c r="X1851" i="2"/>
  <c r="W1851" i="2"/>
  <c r="V1851" i="2"/>
  <c r="U1851" i="2"/>
  <c r="S1851" i="2"/>
  <c r="R1851" i="2"/>
  <c r="Q1851" i="2"/>
  <c r="P1851" i="2"/>
  <c r="O1851" i="2"/>
  <c r="N1851" i="2"/>
  <c r="M1851" i="2"/>
  <c r="L1851" i="2"/>
  <c r="K1851" i="2"/>
  <c r="J1851" i="2"/>
  <c r="I1851" i="2"/>
  <c r="H1851" i="2"/>
  <c r="G1851" i="2"/>
  <c r="F1851" i="2"/>
  <c r="E1851" i="2"/>
  <c r="D1851" i="2"/>
  <c r="C1851" i="2"/>
  <c r="B1851" i="2"/>
  <c r="A1851" i="2"/>
  <c r="CD1850" i="2"/>
  <c r="CC1850" i="2"/>
  <c r="CB1850" i="2"/>
  <c r="CA1850" i="2"/>
  <c r="BZ1850" i="2"/>
  <c r="BY1850" i="2"/>
  <c r="AJ1850" i="2"/>
  <c r="AI1850" i="2"/>
  <c r="AH1850" i="2"/>
  <c r="AG1850" i="2"/>
  <c r="AF1850" i="2"/>
  <c r="AE1850" i="2"/>
  <c r="AD1850" i="2"/>
  <c r="AC1850" i="2"/>
  <c r="AB1850" i="2"/>
  <c r="AA1850" i="2"/>
  <c r="Z1850" i="2"/>
  <c r="Y1850" i="2"/>
  <c r="X1850" i="2"/>
  <c r="W1850" i="2"/>
  <c r="V1850" i="2"/>
  <c r="U1850" i="2"/>
  <c r="S1850" i="2"/>
  <c r="R1850" i="2"/>
  <c r="Q1850" i="2"/>
  <c r="P1850" i="2"/>
  <c r="O1850" i="2"/>
  <c r="N1850" i="2"/>
  <c r="M1850" i="2"/>
  <c r="L1850" i="2"/>
  <c r="K1850" i="2"/>
  <c r="J1850" i="2"/>
  <c r="I1850" i="2"/>
  <c r="H1850" i="2"/>
  <c r="G1850" i="2"/>
  <c r="F1850" i="2"/>
  <c r="E1850" i="2"/>
  <c r="D1850" i="2"/>
  <c r="C1850" i="2"/>
  <c r="B1850" i="2"/>
  <c r="A1850" i="2"/>
  <c r="CD1849" i="2"/>
  <c r="CC1849" i="2"/>
  <c r="CB1849" i="2"/>
  <c r="CA1849" i="2"/>
  <c r="BZ1849" i="2"/>
  <c r="BY1849" i="2"/>
  <c r="AJ1849" i="2"/>
  <c r="AI1849" i="2"/>
  <c r="AH1849" i="2"/>
  <c r="AG1849" i="2"/>
  <c r="AF1849" i="2"/>
  <c r="AE1849" i="2"/>
  <c r="AD1849" i="2"/>
  <c r="AC1849" i="2"/>
  <c r="AB1849" i="2"/>
  <c r="AA1849" i="2"/>
  <c r="Z1849" i="2"/>
  <c r="Y1849" i="2"/>
  <c r="X1849" i="2"/>
  <c r="W1849" i="2"/>
  <c r="V1849" i="2"/>
  <c r="U1849" i="2"/>
  <c r="S1849" i="2"/>
  <c r="R1849" i="2"/>
  <c r="Q1849" i="2"/>
  <c r="P1849" i="2"/>
  <c r="O1849" i="2"/>
  <c r="N1849" i="2"/>
  <c r="M1849" i="2"/>
  <c r="L1849" i="2"/>
  <c r="K1849" i="2"/>
  <c r="J1849" i="2"/>
  <c r="I1849" i="2"/>
  <c r="H1849" i="2"/>
  <c r="G1849" i="2"/>
  <c r="F1849" i="2"/>
  <c r="E1849" i="2"/>
  <c r="D1849" i="2"/>
  <c r="C1849" i="2"/>
  <c r="B1849" i="2"/>
  <c r="A1849" i="2"/>
  <c r="CD1848" i="2"/>
  <c r="CC1848" i="2"/>
  <c r="CB1848" i="2"/>
  <c r="CA1848" i="2"/>
  <c r="BZ1848" i="2"/>
  <c r="BY1848" i="2"/>
  <c r="AJ1848" i="2"/>
  <c r="AI1848" i="2"/>
  <c r="AH1848" i="2"/>
  <c r="AG1848" i="2"/>
  <c r="AF1848" i="2"/>
  <c r="AE1848" i="2"/>
  <c r="AD1848" i="2"/>
  <c r="AC1848" i="2"/>
  <c r="AB1848" i="2"/>
  <c r="AA1848" i="2"/>
  <c r="Z1848" i="2"/>
  <c r="Y1848" i="2"/>
  <c r="X1848" i="2"/>
  <c r="W1848" i="2"/>
  <c r="V1848" i="2"/>
  <c r="U1848" i="2"/>
  <c r="S1848" i="2"/>
  <c r="R1848" i="2"/>
  <c r="Q1848" i="2"/>
  <c r="P1848" i="2"/>
  <c r="O1848" i="2"/>
  <c r="N1848" i="2"/>
  <c r="M1848" i="2"/>
  <c r="L1848" i="2"/>
  <c r="K1848" i="2"/>
  <c r="J1848" i="2"/>
  <c r="I1848" i="2"/>
  <c r="H1848" i="2"/>
  <c r="G1848" i="2"/>
  <c r="F1848" i="2"/>
  <c r="E1848" i="2"/>
  <c r="D1848" i="2"/>
  <c r="C1848" i="2"/>
  <c r="B1848" i="2"/>
  <c r="A1848" i="2"/>
  <c r="CD1847" i="2"/>
  <c r="CC1847" i="2"/>
  <c r="CB1847" i="2"/>
  <c r="CA1847" i="2"/>
  <c r="BZ1847" i="2"/>
  <c r="BY1847" i="2"/>
  <c r="AJ1847" i="2"/>
  <c r="AI1847" i="2"/>
  <c r="AH1847" i="2"/>
  <c r="AG1847" i="2"/>
  <c r="AF1847" i="2"/>
  <c r="AE1847" i="2"/>
  <c r="AD1847" i="2"/>
  <c r="AC1847" i="2"/>
  <c r="AB1847" i="2"/>
  <c r="AA1847" i="2"/>
  <c r="Z1847" i="2"/>
  <c r="Y1847" i="2"/>
  <c r="X1847" i="2"/>
  <c r="W1847" i="2"/>
  <c r="V1847" i="2"/>
  <c r="U1847" i="2"/>
  <c r="S1847" i="2"/>
  <c r="R1847" i="2"/>
  <c r="Q1847" i="2"/>
  <c r="P1847" i="2"/>
  <c r="O1847" i="2"/>
  <c r="N1847" i="2"/>
  <c r="M1847" i="2"/>
  <c r="L1847" i="2"/>
  <c r="K1847" i="2"/>
  <c r="J1847" i="2"/>
  <c r="I1847" i="2"/>
  <c r="H1847" i="2"/>
  <c r="G1847" i="2"/>
  <c r="F1847" i="2"/>
  <c r="E1847" i="2"/>
  <c r="D1847" i="2"/>
  <c r="C1847" i="2"/>
  <c r="B1847" i="2"/>
  <c r="A1847" i="2"/>
  <c r="CD1846" i="2"/>
  <c r="CC1846" i="2"/>
  <c r="CB1846" i="2"/>
  <c r="CA1846" i="2"/>
  <c r="BZ1846" i="2"/>
  <c r="BY1846" i="2"/>
  <c r="AJ1846" i="2"/>
  <c r="AI1846" i="2"/>
  <c r="AH1846" i="2"/>
  <c r="AG1846" i="2"/>
  <c r="AF1846" i="2"/>
  <c r="AE1846" i="2"/>
  <c r="AD1846" i="2"/>
  <c r="AC1846" i="2"/>
  <c r="AB1846" i="2"/>
  <c r="AA1846" i="2"/>
  <c r="Z1846" i="2"/>
  <c r="Y1846" i="2"/>
  <c r="X1846" i="2"/>
  <c r="W1846" i="2"/>
  <c r="V1846" i="2"/>
  <c r="U1846" i="2"/>
  <c r="S1846" i="2"/>
  <c r="R1846" i="2"/>
  <c r="Q1846" i="2"/>
  <c r="P1846" i="2"/>
  <c r="O1846" i="2"/>
  <c r="N1846" i="2"/>
  <c r="M1846" i="2"/>
  <c r="L1846" i="2"/>
  <c r="K1846" i="2"/>
  <c r="J1846" i="2"/>
  <c r="I1846" i="2"/>
  <c r="H1846" i="2"/>
  <c r="G1846" i="2"/>
  <c r="F1846" i="2"/>
  <c r="E1846" i="2"/>
  <c r="D1846" i="2"/>
  <c r="C1846" i="2"/>
  <c r="B1846" i="2"/>
  <c r="A1846" i="2"/>
  <c r="CD1845" i="2"/>
  <c r="CC1845" i="2"/>
  <c r="CB1845" i="2"/>
  <c r="CA1845" i="2"/>
  <c r="BZ1845" i="2"/>
  <c r="BY1845" i="2"/>
  <c r="AJ1845" i="2"/>
  <c r="AI1845" i="2"/>
  <c r="AH1845" i="2"/>
  <c r="AG1845" i="2"/>
  <c r="AF1845" i="2"/>
  <c r="AE1845" i="2"/>
  <c r="AD1845" i="2"/>
  <c r="AC1845" i="2"/>
  <c r="AB1845" i="2"/>
  <c r="AA1845" i="2"/>
  <c r="Z1845" i="2"/>
  <c r="Y1845" i="2"/>
  <c r="X1845" i="2"/>
  <c r="W1845" i="2"/>
  <c r="V1845" i="2"/>
  <c r="U1845" i="2"/>
  <c r="S1845" i="2"/>
  <c r="R1845" i="2"/>
  <c r="Q1845" i="2"/>
  <c r="P1845" i="2"/>
  <c r="O1845" i="2"/>
  <c r="N1845" i="2"/>
  <c r="M1845" i="2"/>
  <c r="L1845" i="2"/>
  <c r="K1845" i="2"/>
  <c r="J1845" i="2"/>
  <c r="I1845" i="2"/>
  <c r="H1845" i="2"/>
  <c r="G1845" i="2"/>
  <c r="F1845" i="2"/>
  <c r="E1845" i="2"/>
  <c r="D1845" i="2"/>
  <c r="C1845" i="2"/>
  <c r="B1845" i="2"/>
  <c r="A1845" i="2"/>
  <c r="CD1844" i="2"/>
  <c r="CC1844" i="2"/>
  <c r="CB1844" i="2"/>
  <c r="CA1844" i="2"/>
  <c r="BZ1844" i="2"/>
  <c r="BY1844" i="2"/>
  <c r="AJ1844" i="2"/>
  <c r="AI1844" i="2"/>
  <c r="AH1844" i="2"/>
  <c r="AG1844" i="2"/>
  <c r="AF1844" i="2"/>
  <c r="AE1844" i="2"/>
  <c r="AD1844" i="2"/>
  <c r="AC1844" i="2"/>
  <c r="AB1844" i="2"/>
  <c r="AA1844" i="2"/>
  <c r="Z1844" i="2"/>
  <c r="Y1844" i="2"/>
  <c r="X1844" i="2"/>
  <c r="W1844" i="2"/>
  <c r="V1844" i="2"/>
  <c r="U1844" i="2"/>
  <c r="S1844" i="2"/>
  <c r="R1844" i="2"/>
  <c r="Q1844" i="2"/>
  <c r="P1844" i="2"/>
  <c r="O1844" i="2"/>
  <c r="N1844" i="2"/>
  <c r="M1844" i="2"/>
  <c r="L1844" i="2"/>
  <c r="K1844" i="2"/>
  <c r="J1844" i="2"/>
  <c r="I1844" i="2"/>
  <c r="H1844" i="2"/>
  <c r="G1844" i="2"/>
  <c r="F1844" i="2"/>
  <c r="E1844" i="2"/>
  <c r="D1844" i="2"/>
  <c r="C1844" i="2"/>
  <c r="B1844" i="2"/>
  <c r="A1844" i="2"/>
  <c r="CD1843" i="2"/>
  <c r="CC1843" i="2"/>
  <c r="CB1843" i="2"/>
  <c r="CA1843" i="2"/>
  <c r="BZ1843" i="2"/>
  <c r="BY1843" i="2"/>
  <c r="AJ1843" i="2"/>
  <c r="AI1843" i="2"/>
  <c r="AH1843" i="2"/>
  <c r="AG1843" i="2"/>
  <c r="AF1843" i="2"/>
  <c r="AE1843" i="2"/>
  <c r="AD1843" i="2"/>
  <c r="AC1843" i="2"/>
  <c r="AB1843" i="2"/>
  <c r="AA1843" i="2"/>
  <c r="Z1843" i="2"/>
  <c r="Y1843" i="2"/>
  <c r="X1843" i="2"/>
  <c r="W1843" i="2"/>
  <c r="V1843" i="2"/>
  <c r="U1843" i="2"/>
  <c r="S1843" i="2"/>
  <c r="R1843" i="2"/>
  <c r="Q1843" i="2"/>
  <c r="P1843" i="2"/>
  <c r="O1843" i="2"/>
  <c r="N1843" i="2"/>
  <c r="M1843" i="2"/>
  <c r="L1843" i="2"/>
  <c r="K1843" i="2"/>
  <c r="J1843" i="2"/>
  <c r="I1843" i="2"/>
  <c r="H1843" i="2"/>
  <c r="G1843" i="2"/>
  <c r="F1843" i="2"/>
  <c r="E1843" i="2"/>
  <c r="D1843" i="2"/>
  <c r="C1843" i="2"/>
  <c r="B1843" i="2"/>
  <c r="A1843" i="2"/>
  <c r="CD1842" i="2"/>
  <c r="CC1842" i="2"/>
  <c r="CB1842" i="2"/>
  <c r="CA1842" i="2"/>
  <c r="BZ1842" i="2"/>
  <c r="BY1842" i="2"/>
  <c r="AJ1842" i="2"/>
  <c r="AI1842" i="2"/>
  <c r="AH1842" i="2"/>
  <c r="AG1842" i="2"/>
  <c r="AF1842" i="2"/>
  <c r="AE1842" i="2"/>
  <c r="AD1842" i="2"/>
  <c r="AC1842" i="2"/>
  <c r="AB1842" i="2"/>
  <c r="AA1842" i="2"/>
  <c r="Z1842" i="2"/>
  <c r="Y1842" i="2"/>
  <c r="X1842" i="2"/>
  <c r="W1842" i="2"/>
  <c r="V1842" i="2"/>
  <c r="U1842" i="2"/>
  <c r="S1842" i="2"/>
  <c r="R1842" i="2"/>
  <c r="Q1842" i="2"/>
  <c r="P1842" i="2"/>
  <c r="O1842" i="2"/>
  <c r="N1842" i="2"/>
  <c r="M1842" i="2"/>
  <c r="L1842" i="2"/>
  <c r="K1842" i="2"/>
  <c r="J1842" i="2"/>
  <c r="I1842" i="2"/>
  <c r="H1842" i="2"/>
  <c r="G1842" i="2"/>
  <c r="F1842" i="2"/>
  <c r="E1842" i="2"/>
  <c r="D1842" i="2"/>
  <c r="C1842" i="2"/>
  <c r="B1842" i="2"/>
  <c r="A1842" i="2"/>
  <c r="CD1841" i="2"/>
  <c r="CC1841" i="2"/>
  <c r="CB1841" i="2"/>
  <c r="CA1841" i="2"/>
  <c r="BZ1841" i="2"/>
  <c r="BY1841" i="2"/>
  <c r="AJ1841" i="2"/>
  <c r="AI1841" i="2"/>
  <c r="AH1841" i="2"/>
  <c r="AG1841" i="2"/>
  <c r="AF1841" i="2"/>
  <c r="AE1841" i="2"/>
  <c r="AD1841" i="2"/>
  <c r="AC1841" i="2"/>
  <c r="AB1841" i="2"/>
  <c r="AA1841" i="2"/>
  <c r="Z1841" i="2"/>
  <c r="Y1841" i="2"/>
  <c r="X1841" i="2"/>
  <c r="W1841" i="2"/>
  <c r="V1841" i="2"/>
  <c r="U1841" i="2"/>
  <c r="S1841" i="2"/>
  <c r="R1841" i="2"/>
  <c r="Q1841" i="2"/>
  <c r="P1841" i="2"/>
  <c r="O1841" i="2"/>
  <c r="N1841" i="2"/>
  <c r="M1841" i="2"/>
  <c r="L1841" i="2"/>
  <c r="K1841" i="2"/>
  <c r="J1841" i="2"/>
  <c r="I1841" i="2"/>
  <c r="H1841" i="2"/>
  <c r="G1841" i="2"/>
  <c r="F1841" i="2"/>
  <c r="E1841" i="2"/>
  <c r="D1841" i="2"/>
  <c r="C1841" i="2"/>
  <c r="B1841" i="2"/>
  <c r="A1841" i="2"/>
  <c r="CD1840" i="2"/>
  <c r="CC1840" i="2"/>
  <c r="CB1840" i="2"/>
  <c r="CA1840" i="2"/>
  <c r="BZ1840" i="2"/>
  <c r="BY1840" i="2"/>
  <c r="AJ1840" i="2"/>
  <c r="AI1840" i="2"/>
  <c r="AH1840" i="2"/>
  <c r="AG1840" i="2"/>
  <c r="AF1840" i="2"/>
  <c r="AE1840" i="2"/>
  <c r="AD1840" i="2"/>
  <c r="AC1840" i="2"/>
  <c r="AB1840" i="2"/>
  <c r="AA1840" i="2"/>
  <c r="Z1840" i="2"/>
  <c r="Y1840" i="2"/>
  <c r="X1840" i="2"/>
  <c r="W1840" i="2"/>
  <c r="V1840" i="2"/>
  <c r="U1840" i="2"/>
  <c r="S1840" i="2"/>
  <c r="R1840" i="2"/>
  <c r="Q1840" i="2"/>
  <c r="P1840" i="2"/>
  <c r="O1840" i="2"/>
  <c r="N1840" i="2"/>
  <c r="M1840" i="2"/>
  <c r="L1840" i="2"/>
  <c r="K1840" i="2"/>
  <c r="J1840" i="2"/>
  <c r="I1840" i="2"/>
  <c r="H1840" i="2"/>
  <c r="G1840" i="2"/>
  <c r="F1840" i="2"/>
  <c r="E1840" i="2"/>
  <c r="D1840" i="2"/>
  <c r="C1840" i="2"/>
  <c r="B1840" i="2"/>
  <c r="A1840" i="2"/>
  <c r="CD1839" i="2"/>
  <c r="CC1839" i="2"/>
  <c r="CB1839" i="2"/>
  <c r="CA1839" i="2"/>
  <c r="BZ1839" i="2"/>
  <c r="BY1839" i="2"/>
  <c r="AJ1839" i="2"/>
  <c r="AI1839" i="2"/>
  <c r="AH1839" i="2"/>
  <c r="AG1839" i="2"/>
  <c r="AF1839" i="2"/>
  <c r="AE1839" i="2"/>
  <c r="AD1839" i="2"/>
  <c r="AC1839" i="2"/>
  <c r="AB1839" i="2"/>
  <c r="AA1839" i="2"/>
  <c r="Z1839" i="2"/>
  <c r="Y1839" i="2"/>
  <c r="X1839" i="2"/>
  <c r="W1839" i="2"/>
  <c r="V1839" i="2"/>
  <c r="U1839" i="2"/>
  <c r="S1839" i="2"/>
  <c r="R1839" i="2"/>
  <c r="Q1839" i="2"/>
  <c r="P1839" i="2"/>
  <c r="O1839" i="2"/>
  <c r="N1839" i="2"/>
  <c r="M1839" i="2"/>
  <c r="L1839" i="2"/>
  <c r="K1839" i="2"/>
  <c r="J1839" i="2"/>
  <c r="I1839" i="2"/>
  <c r="H1839" i="2"/>
  <c r="G1839" i="2"/>
  <c r="F1839" i="2"/>
  <c r="E1839" i="2"/>
  <c r="D1839" i="2"/>
  <c r="C1839" i="2"/>
  <c r="B1839" i="2"/>
  <c r="A1839" i="2"/>
  <c r="CD1838" i="2"/>
  <c r="CC1838" i="2"/>
  <c r="CB1838" i="2"/>
  <c r="CA1838" i="2"/>
  <c r="BZ1838" i="2"/>
  <c r="BY1838" i="2"/>
  <c r="AJ1838" i="2"/>
  <c r="AI1838" i="2"/>
  <c r="AH1838" i="2"/>
  <c r="AG1838" i="2"/>
  <c r="AF1838" i="2"/>
  <c r="AE1838" i="2"/>
  <c r="AD1838" i="2"/>
  <c r="AC1838" i="2"/>
  <c r="AB1838" i="2"/>
  <c r="AA1838" i="2"/>
  <c r="Z1838" i="2"/>
  <c r="Y1838" i="2"/>
  <c r="X1838" i="2"/>
  <c r="W1838" i="2"/>
  <c r="V1838" i="2"/>
  <c r="U1838" i="2"/>
  <c r="S1838" i="2"/>
  <c r="R1838" i="2"/>
  <c r="Q1838" i="2"/>
  <c r="P1838" i="2"/>
  <c r="O1838" i="2"/>
  <c r="N1838" i="2"/>
  <c r="M1838" i="2"/>
  <c r="L1838" i="2"/>
  <c r="K1838" i="2"/>
  <c r="J1838" i="2"/>
  <c r="I1838" i="2"/>
  <c r="H1838" i="2"/>
  <c r="G1838" i="2"/>
  <c r="F1838" i="2"/>
  <c r="E1838" i="2"/>
  <c r="D1838" i="2"/>
  <c r="C1838" i="2"/>
  <c r="B1838" i="2"/>
  <c r="A1838" i="2"/>
  <c r="CD1837" i="2"/>
  <c r="CC1837" i="2"/>
  <c r="CB1837" i="2"/>
  <c r="CA1837" i="2"/>
  <c r="BZ1837" i="2"/>
  <c r="BY1837" i="2"/>
  <c r="AJ1837" i="2"/>
  <c r="AI1837" i="2"/>
  <c r="AH1837" i="2"/>
  <c r="AG1837" i="2"/>
  <c r="AF1837" i="2"/>
  <c r="AE1837" i="2"/>
  <c r="AD1837" i="2"/>
  <c r="AC1837" i="2"/>
  <c r="AB1837" i="2"/>
  <c r="AA1837" i="2"/>
  <c r="Z1837" i="2"/>
  <c r="Y1837" i="2"/>
  <c r="X1837" i="2"/>
  <c r="W1837" i="2"/>
  <c r="V1837" i="2"/>
  <c r="U1837" i="2"/>
  <c r="S1837" i="2"/>
  <c r="R1837" i="2"/>
  <c r="Q1837" i="2"/>
  <c r="P1837" i="2"/>
  <c r="O1837" i="2"/>
  <c r="N1837" i="2"/>
  <c r="M1837" i="2"/>
  <c r="L1837" i="2"/>
  <c r="K1837" i="2"/>
  <c r="J1837" i="2"/>
  <c r="I1837" i="2"/>
  <c r="H1837" i="2"/>
  <c r="G1837" i="2"/>
  <c r="F1837" i="2"/>
  <c r="E1837" i="2"/>
  <c r="D1837" i="2"/>
  <c r="C1837" i="2"/>
  <c r="B1837" i="2"/>
  <c r="A1837" i="2"/>
  <c r="CD1836" i="2"/>
  <c r="CC1836" i="2"/>
  <c r="CB1836" i="2"/>
  <c r="CA1836" i="2"/>
  <c r="BZ1836" i="2"/>
  <c r="BY1836" i="2"/>
  <c r="AJ1836" i="2"/>
  <c r="AI1836" i="2"/>
  <c r="AH1836" i="2"/>
  <c r="AG1836" i="2"/>
  <c r="AF1836" i="2"/>
  <c r="AE1836" i="2"/>
  <c r="AD1836" i="2"/>
  <c r="AC1836" i="2"/>
  <c r="AB1836" i="2"/>
  <c r="AA1836" i="2"/>
  <c r="Z1836" i="2"/>
  <c r="Y1836" i="2"/>
  <c r="X1836" i="2"/>
  <c r="W1836" i="2"/>
  <c r="V1836" i="2"/>
  <c r="U1836" i="2"/>
  <c r="S1836" i="2"/>
  <c r="R1836" i="2"/>
  <c r="Q1836" i="2"/>
  <c r="P1836" i="2"/>
  <c r="O1836" i="2"/>
  <c r="N1836" i="2"/>
  <c r="M1836" i="2"/>
  <c r="L1836" i="2"/>
  <c r="K1836" i="2"/>
  <c r="J1836" i="2"/>
  <c r="I1836" i="2"/>
  <c r="H1836" i="2"/>
  <c r="G1836" i="2"/>
  <c r="F1836" i="2"/>
  <c r="E1836" i="2"/>
  <c r="D1836" i="2"/>
  <c r="C1836" i="2"/>
  <c r="B1836" i="2"/>
  <c r="A1836" i="2"/>
  <c r="CD1835" i="2"/>
  <c r="CC1835" i="2"/>
  <c r="CB1835" i="2"/>
  <c r="CA1835" i="2"/>
  <c r="BZ1835" i="2"/>
  <c r="BY1835" i="2"/>
  <c r="AJ1835" i="2"/>
  <c r="AI1835" i="2"/>
  <c r="AH1835" i="2"/>
  <c r="AG1835" i="2"/>
  <c r="AF1835" i="2"/>
  <c r="AE1835" i="2"/>
  <c r="AD1835" i="2"/>
  <c r="AC1835" i="2"/>
  <c r="AB1835" i="2"/>
  <c r="AA1835" i="2"/>
  <c r="Z1835" i="2"/>
  <c r="Y1835" i="2"/>
  <c r="X1835" i="2"/>
  <c r="W1835" i="2"/>
  <c r="V1835" i="2"/>
  <c r="U1835" i="2"/>
  <c r="S1835" i="2"/>
  <c r="R1835" i="2"/>
  <c r="Q1835" i="2"/>
  <c r="P1835" i="2"/>
  <c r="O1835" i="2"/>
  <c r="N1835" i="2"/>
  <c r="M1835" i="2"/>
  <c r="L1835" i="2"/>
  <c r="K1835" i="2"/>
  <c r="J1835" i="2"/>
  <c r="I1835" i="2"/>
  <c r="H1835" i="2"/>
  <c r="G1835" i="2"/>
  <c r="F1835" i="2"/>
  <c r="E1835" i="2"/>
  <c r="D1835" i="2"/>
  <c r="C1835" i="2"/>
  <c r="B1835" i="2"/>
  <c r="A1835" i="2"/>
  <c r="CD1834" i="2"/>
  <c r="CC1834" i="2"/>
  <c r="CB1834" i="2"/>
  <c r="CA1834" i="2"/>
  <c r="BZ1834" i="2"/>
  <c r="BY1834" i="2"/>
  <c r="AJ1834" i="2"/>
  <c r="AI1834" i="2"/>
  <c r="AH1834" i="2"/>
  <c r="AG1834" i="2"/>
  <c r="AF1834" i="2"/>
  <c r="AE1834" i="2"/>
  <c r="AD1834" i="2"/>
  <c r="AC1834" i="2"/>
  <c r="AB1834" i="2"/>
  <c r="AA1834" i="2"/>
  <c r="Z1834" i="2"/>
  <c r="Y1834" i="2"/>
  <c r="X1834" i="2"/>
  <c r="W1834" i="2"/>
  <c r="V1834" i="2"/>
  <c r="U1834" i="2"/>
  <c r="S1834" i="2"/>
  <c r="R1834" i="2"/>
  <c r="Q1834" i="2"/>
  <c r="P1834" i="2"/>
  <c r="O1834" i="2"/>
  <c r="N1834" i="2"/>
  <c r="M1834" i="2"/>
  <c r="L1834" i="2"/>
  <c r="K1834" i="2"/>
  <c r="J1834" i="2"/>
  <c r="I1834" i="2"/>
  <c r="H1834" i="2"/>
  <c r="G1834" i="2"/>
  <c r="F1834" i="2"/>
  <c r="E1834" i="2"/>
  <c r="D1834" i="2"/>
  <c r="C1834" i="2"/>
  <c r="B1834" i="2"/>
  <c r="A1834" i="2"/>
  <c r="CD1833" i="2"/>
  <c r="CC1833" i="2"/>
  <c r="CB1833" i="2"/>
  <c r="CA1833" i="2"/>
  <c r="BZ1833" i="2"/>
  <c r="BY1833" i="2"/>
  <c r="AJ1833" i="2"/>
  <c r="AI1833" i="2"/>
  <c r="AH1833" i="2"/>
  <c r="AG1833" i="2"/>
  <c r="AF1833" i="2"/>
  <c r="AE1833" i="2"/>
  <c r="AD1833" i="2"/>
  <c r="AC1833" i="2"/>
  <c r="AB1833" i="2"/>
  <c r="AA1833" i="2"/>
  <c r="Z1833" i="2"/>
  <c r="Y1833" i="2"/>
  <c r="X1833" i="2"/>
  <c r="W1833" i="2"/>
  <c r="V1833" i="2"/>
  <c r="U1833" i="2"/>
  <c r="S1833" i="2"/>
  <c r="R1833" i="2"/>
  <c r="Q1833" i="2"/>
  <c r="P1833" i="2"/>
  <c r="O1833" i="2"/>
  <c r="N1833" i="2"/>
  <c r="M1833" i="2"/>
  <c r="L1833" i="2"/>
  <c r="K1833" i="2"/>
  <c r="J1833" i="2"/>
  <c r="I1833" i="2"/>
  <c r="H1833" i="2"/>
  <c r="G1833" i="2"/>
  <c r="F1833" i="2"/>
  <c r="E1833" i="2"/>
  <c r="D1833" i="2"/>
  <c r="C1833" i="2"/>
  <c r="B1833" i="2"/>
  <c r="A1833" i="2"/>
  <c r="CD1832" i="2"/>
  <c r="CC1832" i="2"/>
  <c r="CB1832" i="2"/>
  <c r="CA1832" i="2"/>
  <c r="BZ1832" i="2"/>
  <c r="BY1832" i="2"/>
  <c r="AJ1832" i="2"/>
  <c r="AI1832" i="2"/>
  <c r="AH1832" i="2"/>
  <c r="AG1832" i="2"/>
  <c r="AF1832" i="2"/>
  <c r="AE1832" i="2"/>
  <c r="AD1832" i="2"/>
  <c r="AC1832" i="2"/>
  <c r="AB1832" i="2"/>
  <c r="AA1832" i="2"/>
  <c r="Z1832" i="2"/>
  <c r="Y1832" i="2"/>
  <c r="X1832" i="2"/>
  <c r="W1832" i="2"/>
  <c r="V1832" i="2"/>
  <c r="U1832" i="2"/>
  <c r="S1832" i="2"/>
  <c r="R1832" i="2"/>
  <c r="Q1832" i="2"/>
  <c r="P1832" i="2"/>
  <c r="O1832" i="2"/>
  <c r="N1832" i="2"/>
  <c r="M1832" i="2"/>
  <c r="L1832" i="2"/>
  <c r="K1832" i="2"/>
  <c r="J1832" i="2"/>
  <c r="I1832" i="2"/>
  <c r="H1832" i="2"/>
  <c r="G1832" i="2"/>
  <c r="F1832" i="2"/>
  <c r="E1832" i="2"/>
  <c r="D1832" i="2"/>
  <c r="C1832" i="2"/>
  <c r="B1832" i="2"/>
  <c r="A1832" i="2"/>
  <c r="CD1831" i="2"/>
  <c r="CC1831" i="2"/>
  <c r="CB1831" i="2"/>
  <c r="CA1831" i="2"/>
  <c r="BZ1831" i="2"/>
  <c r="BY1831" i="2"/>
  <c r="AJ1831" i="2"/>
  <c r="AI1831" i="2"/>
  <c r="AH1831" i="2"/>
  <c r="AG1831" i="2"/>
  <c r="AF1831" i="2"/>
  <c r="AE1831" i="2"/>
  <c r="AD1831" i="2"/>
  <c r="AC1831" i="2"/>
  <c r="AB1831" i="2"/>
  <c r="AA1831" i="2"/>
  <c r="Z1831" i="2"/>
  <c r="Y1831" i="2"/>
  <c r="X1831" i="2"/>
  <c r="W1831" i="2"/>
  <c r="V1831" i="2"/>
  <c r="U1831" i="2"/>
  <c r="S1831" i="2"/>
  <c r="R1831" i="2"/>
  <c r="Q1831" i="2"/>
  <c r="P1831" i="2"/>
  <c r="O1831" i="2"/>
  <c r="N1831" i="2"/>
  <c r="M1831" i="2"/>
  <c r="L1831" i="2"/>
  <c r="K1831" i="2"/>
  <c r="J1831" i="2"/>
  <c r="I1831" i="2"/>
  <c r="H1831" i="2"/>
  <c r="G1831" i="2"/>
  <c r="F1831" i="2"/>
  <c r="E1831" i="2"/>
  <c r="D1831" i="2"/>
  <c r="C1831" i="2"/>
  <c r="B1831" i="2"/>
  <c r="A1831" i="2"/>
  <c r="CD1830" i="2"/>
  <c r="CC1830" i="2"/>
  <c r="CB1830" i="2"/>
  <c r="CA1830" i="2"/>
  <c r="BZ1830" i="2"/>
  <c r="BY1830" i="2"/>
  <c r="AJ1830" i="2"/>
  <c r="AI1830" i="2"/>
  <c r="AH1830" i="2"/>
  <c r="AG1830" i="2"/>
  <c r="AF1830" i="2"/>
  <c r="AE1830" i="2"/>
  <c r="AD1830" i="2"/>
  <c r="AC1830" i="2"/>
  <c r="AB1830" i="2"/>
  <c r="AA1830" i="2"/>
  <c r="Z1830" i="2"/>
  <c r="Y1830" i="2"/>
  <c r="X1830" i="2"/>
  <c r="W1830" i="2"/>
  <c r="V1830" i="2"/>
  <c r="U1830" i="2"/>
  <c r="S1830" i="2"/>
  <c r="R1830" i="2"/>
  <c r="Q1830" i="2"/>
  <c r="P1830" i="2"/>
  <c r="O1830" i="2"/>
  <c r="N1830" i="2"/>
  <c r="M1830" i="2"/>
  <c r="L1830" i="2"/>
  <c r="K1830" i="2"/>
  <c r="J1830" i="2"/>
  <c r="I1830" i="2"/>
  <c r="H1830" i="2"/>
  <c r="G1830" i="2"/>
  <c r="F1830" i="2"/>
  <c r="E1830" i="2"/>
  <c r="D1830" i="2"/>
  <c r="C1830" i="2"/>
  <c r="B1830" i="2"/>
  <c r="A1830" i="2"/>
  <c r="CD1829" i="2"/>
  <c r="CC1829" i="2"/>
  <c r="CB1829" i="2"/>
  <c r="CA1829" i="2"/>
  <c r="BZ1829" i="2"/>
  <c r="BY1829" i="2"/>
  <c r="AJ1829" i="2"/>
  <c r="AI1829" i="2"/>
  <c r="AH1829" i="2"/>
  <c r="AG1829" i="2"/>
  <c r="AF1829" i="2"/>
  <c r="AE1829" i="2"/>
  <c r="AD1829" i="2"/>
  <c r="AC1829" i="2"/>
  <c r="AB1829" i="2"/>
  <c r="AA1829" i="2"/>
  <c r="Z1829" i="2"/>
  <c r="Y1829" i="2"/>
  <c r="X1829" i="2"/>
  <c r="W1829" i="2"/>
  <c r="V1829" i="2"/>
  <c r="U1829" i="2"/>
  <c r="S1829" i="2"/>
  <c r="R1829" i="2"/>
  <c r="Q1829" i="2"/>
  <c r="P1829" i="2"/>
  <c r="O1829" i="2"/>
  <c r="N1829" i="2"/>
  <c r="M1829" i="2"/>
  <c r="L1829" i="2"/>
  <c r="K1829" i="2"/>
  <c r="J1829" i="2"/>
  <c r="I1829" i="2"/>
  <c r="H1829" i="2"/>
  <c r="G1829" i="2"/>
  <c r="F1829" i="2"/>
  <c r="E1829" i="2"/>
  <c r="D1829" i="2"/>
  <c r="C1829" i="2"/>
  <c r="B1829" i="2"/>
  <c r="A1829" i="2"/>
  <c r="CD1828" i="2"/>
  <c r="CC1828" i="2"/>
  <c r="CB1828" i="2"/>
  <c r="CA1828" i="2"/>
  <c r="BZ1828" i="2"/>
  <c r="BY1828" i="2"/>
  <c r="AJ1828" i="2"/>
  <c r="AI1828" i="2"/>
  <c r="AH1828" i="2"/>
  <c r="AG1828" i="2"/>
  <c r="AF1828" i="2"/>
  <c r="AE1828" i="2"/>
  <c r="AD1828" i="2"/>
  <c r="AC1828" i="2"/>
  <c r="AB1828" i="2"/>
  <c r="AA1828" i="2"/>
  <c r="Z1828" i="2"/>
  <c r="Y1828" i="2"/>
  <c r="X1828" i="2"/>
  <c r="W1828" i="2"/>
  <c r="V1828" i="2"/>
  <c r="U1828" i="2"/>
  <c r="S1828" i="2"/>
  <c r="R1828" i="2"/>
  <c r="Q1828" i="2"/>
  <c r="P1828" i="2"/>
  <c r="O1828" i="2"/>
  <c r="N1828" i="2"/>
  <c r="M1828" i="2"/>
  <c r="L1828" i="2"/>
  <c r="K1828" i="2"/>
  <c r="J1828" i="2"/>
  <c r="I1828" i="2"/>
  <c r="H1828" i="2"/>
  <c r="G1828" i="2"/>
  <c r="F1828" i="2"/>
  <c r="E1828" i="2"/>
  <c r="D1828" i="2"/>
  <c r="C1828" i="2"/>
  <c r="B1828" i="2"/>
  <c r="A1828" i="2"/>
  <c r="CD1827" i="2"/>
  <c r="CC1827" i="2"/>
  <c r="CB1827" i="2"/>
  <c r="CA1827" i="2"/>
  <c r="BZ1827" i="2"/>
  <c r="BY1827" i="2"/>
  <c r="AJ1827" i="2"/>
  <c r="AI1827" i="2"/>
  <c r="AH1827" i="2"/>
  <c r="AG1827" i="2"/>
  <c r="AF1827" i="2"/>
  <c r="AE1827" i="2"/>
  <c r="AD1827" i="2"/>
  <c r="AC1827" i="2"/>
  <c r="AB1827" i="2"/>
  <c r="AA1827" i="2"/>
  <c r="Z1827" i="2"/>
  <c r="Y1827" i="2"/>
  <c r="X1827" i="2"/>
  <c r="W1827" i="2"/>
  <c r="V1827" i="2"/>
  <c r="U1827" i="2"/>
  <c r="S1827" i="2"/>
  <c r="R1827" i="2"/>
  <c r="Q1827" i="2"/>
  <c r="P1827" i="2"/>
  <c r="O1827" i="2"/>
  <c r="N1827" i="2"/>
  <c r="M1827" i="2"/>
  <c r="L1827" i="2"/>
  <c r="K1827" i="2"/>
  <c r="J1827" i="2"/>
  <c r="I1827" i="2"/>
  <c r="H1827" i="2"/>
  <c r="G1827" i="2"/>
  <c r="F1827" i="2"/>
  <c r="E1827" i="2"/>
  <c r="D1827" i="2"/>
  <c r="C1827" i="2"/>
  <c r="B1827" i="2"/>
  <c r="A1827" i="2"/>
  <c r="CD1826" i="2"/>
  <c r="CC1826" i="2"/>
  <c r="CB1826" i="2"/>
  <c r="CA1826" i="2"/>
  <c r="BZ1826" i="2"/>
  <c r="BY1826" i="2"/>
  <c r="AJ1826" i="2"/>
  <c r="AI1826" i="2"/>
  <c r="AH1826" i="2"/>
  <c r="AG1826" i="2"/>
  <c r="AF1826" i="2"/>
  <c r="AE1826" i="2"/>
  <c r="AD1826" i="2"/>
  <c r="AC1826" i="2"/>
  <c r="AB1826" i="2"/>
  <c r="AA1826" i="2"/>
  <c r="Z1826" i="2"/>
  <c r="Y1826" i="2"/>
  <c r="X1826" i="2"/>
  <c r="W1826" i="2"/>
  <c r="V1826" i="2"/>
  <c r="U1826" i="2"/>
  <c r="S1826" i="2"/>
  <c r="R1826" i="2"/>
  <c r="Q1826" i="2"/>
  <c r="P1826" i="2"/>
  <c r="O1826" i="2"/>
  <c r="N1826" i="2"/>
  <c r="M1826" i="2"/>
  <c r="L1826" i="2"/>
  <c r="K1826" i="2"/>
  <c r="J1826" i="2"/>
  <c r="I1826" i="2"/>
  <c r="H1826" i="2"/>
  <c r="G1826" i="2"/>
  <c r="F1826" i="2"/>
  <c r="E1826" i="2"/>
  <c r="D1826" i="2"/>
  <c r="C1826" i="2"/>
  <c r="B1826" i="2"/>
  <c r="A1826" i="2"/>
  <c r="CD1825" i="2"/>
  <c r="CC1825" i="2"/>
  <c r="CB1825" i="2"/>
  <c r="CA1825" i="2"/>
  <c r="BZ1825" i="2"/>
  <c r="BY1825" i="2"/>
  <c r="AJ1825" i="2"/>
  <c r="AI1825" i="2"/>
  <c r="AH1825" i="2"/>
  <c r="AG1825" i="2"/>
  <c r="AF1825" i="2"/>
  <c r="AE1825" i="2"/>
  <c r="AD1825" i="2"/>
  <c r="AC1825" i="2"/>
  <c r="AB1825" i="2"/>
  <c r="AA1825" i="2"/>
  <c r="Z1825" i="2"/>
  <c r="Y1825" i="2"/>
  <c r="X1825" i="2"/>
  <c r="W1825" i="2"/>
  <c r="V1825" i="2"/>
  <c r="U1825" i="2"/>
  <c r="S1825" i="2"/>
  <c r="R1825" i="2"/>
  <c r="Q1825" i="2"/>
  <c r="P1825" i="2"/>
  <c r="O1825" i="2"/>
  <c r="N1825" i="2"/>
  <c r="M1825" i="2"/>
  <c r="L1825" i="2"/>
  <c r="K1825" i="2"/>
  <c r="J1825" i="2"/>
  <c r="I1825" i="2"/>
  <c r="H1825" i="2"/>
  <c r="G1825" i="2"/>
  <c r="F1825" i="2"/>
  <c r="E1825" i="2"/>
  <c r="D1825" i="2"/>
  <c r="C1825" i="2"/>
  <c r="B1825" i="2"/>
  <c r="A1825" i="2"/>
  <c r="CD1824" i="2"/>
  <c r="CC1824" i="2"/>
  <c r="CB1824" i="2"/>
  <c r="CA1824" i="2"/>
  <c r="BZ1824" i="2"/>
  <c r="BY1824" i="2"/>
  <c r="AJ1824" i="2"/>
  <c r="AI1824" i="2"/>
  <c r="AH1824" i="2"/>
  <c r="AG1824" i="2"/>
  <c r="AF1824" i="2"/>
  <c r="AE1824" i="2"/>
  <c r="AD1824" i="2"/>
  <c r="AC1824" i="2"/>
  <c r="AB1824" i="2"/>
  <c r="AA1824" i="2"/>
  <c r="Z1824" i="2"/>
  <c r="Y1824" i="2"/>
  <c r="X1824" i="2"/>
  <c r="W1824" i="2"/>
  <c r="V1824" i="2"/>
  <c r="U1824" i="2"/>
  <c r="S1824" i="2"/>
  <c r="R1824" i="2"/>
  <c r="Q1824" i="2"/>
  <c r="P1824" i="2"/>
  <c r="O1824" i="2"/>
  <c r="N1824" i="2"/>
  <c r="M1824" i="2"/>
  <c r="L1824" i="2"/>
  <c r="K1824" i="2"/>
  <c r="J1824" i="2"/>
  <c r="I1824" i="2"/>
  <c r="H1824" i="2"/>
  <c r="G1824" i="2"/>
  <c r="F1824" i="2"/>
  <c r="E1824" i="2"/>
  <c r="D1824" i="2"/>
  <c r="C1824" i="2"/>
  <c r="B1824" i="2"/>
  <c r="A1824" i="2"/>
  <c r="CD1823" i="2"/>
  <c r="CC1823" i="2"/>
  <c r="CB1823" i="2"/>
  <c r="CA1823" i="2"/>
  <c r="BZ1823" i="2"/>
  <c r="BY1823" i="2"/>
  <c r="AJ1823" i="2"/>
  <c r="AI1823" i="2"/>
  <c r="AH1823" i="2"/>
  <c r="AG1823" i="2"/>
  <c r="AF1823" i="2"/>
  <c r="AE1823" i="2"/>
  <c r="AD1823" i="2"/>
  <c r="AC1823" i="2"/>
  <c r="AB1823" i="2"/>
  <c r="AA1823" i="2"/>
  <c r="Z1823" i="2"/>
  <c r="Y1823" i="2"/>
  <c r="X1823" i="2"/>
  <c r="W1823" i="2"/>
  <c r="V1823" i="2"/>
  <c r="U1823" i="2"/>
  <c r="S1823" i="2"/>
  <c r="R1823" i="2"/>
  <c r="Q1823" i="2"/>
  <c r="P1823" i="2"/>
  <c r="O1823" i="2"/>
  <c r="N1823" i="2"/>
  <c r="M1823" i="2"/>
  <c r="L1823" i="2"/>
  <c r="K1823" i="2"/>
  <c r="J1823" i="2"/>
  <c r="I1823" i="2"/>
  <c r="H1823" i="2"/>
  <c r="G1823" i="2"/>
  <c r="F1823" i="2"/>
  <c r="E1823" i="2"/>
  <c r="D1823" i="2"/>
  <c r="C1823" i="2"/>
  <c r="B1823" i="2"/>
  <c r="A1823" i="2"/>
  <c r="CD1822" i="2"/>
  <c r="CC1822" i="2"/>
  <c r="CB1822" i="2"/>
  <c r="CA1822" i="2"/>
  <c r="BZ1822" i="2"/>
  <c r="BY1822" i="2"/>
  <c r="AJ1822" i="2"/>
  <c r="AI1822" i="2"/>
  <c r="AH1822" i="2"/>
  <c r="AG1822" i="2"/>
  <c r="AF1822" i="2"/>
  <c r="AE1822" i="2"/>
  <c r="AD1822" i="2"/>
  <c r="AC1822" i="2"/>
  <c r="AB1822" i="2"/>
  <c r="AA1822" i="2"/>
  <c r="Z1822" i="2"/>
  <c r="Y1822" i="2"/>
  <c r="X1822" i="2"/>
  <c r="W1822" i="2"/>
  <c r="V1822" i="2"/>
  <c r="U1822" i="2"/>
  <c r="S1822" i="2"/>
  <c r="R1822" i="2"/>
  <c r="Q1822" i="2"/>
  <c r="P1822" i="2"/>
  <c r="O1822" i="2"/>
  <c r="N1822" i="2"/>
  <c r="M1822" i="2"/>
  <c r="L1822" i="2"/>
  <c r="K1822" i="2"/>
  <c r="J1822" i="2"/>
  <c r="I1822" i="2"/>
  <c r="H1822" i="2"/>
  <c r="G1822" i="2"/>
  <c r="F1822" i="2"/>
  <c r="E1822" i="2"/>
  <c r="D1822" i="2"/>
  <c r="C1822" i="2"/>
  <c r="B1822" i="2"/>
  <c r="A1822" i="2"/>
  <c r="CD1821" i="2"/>
  <c r="CC1821" i="2"/>
  <c r="CB1821" i="2"/>
  <c r="CA1821" i="2"/>
  <c r="BZ1821" i="2"/>
  <c r="BY1821" i="2"/>
  <c r="AJ1821" i="2"/>
  <c r="AI1821" i="2"/>
  <c r="AH1821" i="2"/>
  <c r="AG1821" i="2"/>
  <c r="AF1821" i="2"/>
  <c r="AE1821" i="2"/>
  <c r="AD1821" i="2"/>
  <c r="AC1821" i="2"/>
  <c r="AB1821" i="2"/>
  <c r="AA1821" i="2"/>
  <c r="Z1821" i="2"/>
  <c r="Y1821" i="2"/>
  <c r="X1821" i="2"/>
  <c r="W1821" i="2"/>
  <c r="V1821" i="2"/>
  <c r="U1821" i="2"/>
  <c r="S1821" i="2"/>
  <c r="R1821" i="2"/>
  <c r="Q1821" i="2"/>
  <c r="P1821" i="2"/>
  <c r="O1821" i="2"/>
  <c r="N1821" i="2"/>
  <c r="M1821" i="2"/>
  <c r="L1821" i="2"/>
  <c r="K1821" i="2"/>
  <c r="J1821" i="2"/>
  <c r="I1821" i="2"/>
  <c r="H1821" i="2"/>
  <c r="G1821" i="2"/>
  <c r="F1821" i="2"/>
  <c r="E1821" i="2"/>
  <c r="D1821" i="2"/>
  <c r="C1821" i="2"/>
  <c r="B1821" i="2"/>
  <c r="A1821" i="2"/>
  <c r="CD1820" i="2"/>
  <c r="CC1820" i="2"/>
  <c r="CB1820" i="2"/>
  <c r="CA1820" i="2"/>
  <c r="BZ1820" i="2"/>
  <c r="BY1820" i="2"/>
  <c r="AJ1820" i="2"/>
  <c r="AI1820" i="2"/>
  <c r="AH1820" i="2"/>
  <c r="AG1820" i="2"/>
  <c r="AF1820" i="2"/>
  <c r="AE1820" i="2"/>
  <c r="AD1820" i="2"/>
  <c r="AC1820" i="2"/>
  <c r="AB1820" i="2"/>
  <c r="AA1820" i="2"/>
  <c r="Z1820" i="2"/>
  <c r="Y1820" i="2"/>
  <c r="X1820" i="2"/>
  <c r="W1820" i="2"/>
  <c r="V1820" i="2"/>
  <c r="U1820" i="2"/>
  <c r="S1820" i="2"/>
  <c r="R1820" i="2"/>
  <c r="Q1820" i="2"/>
  <c r="P1820" i="2"/>
  <c r="O1820" i="2"/>
  <c r="N1820" i="2"/>
  <c r="M1820" i="2"/>
  <c r="L1820" i="2"/>
  <c r="K1820" i="2"/>
  <c r="J1820" i="2"/>
  <c r="I1820" i="2"/>
  <c r="H1820" i="2"/>
  <c r="G1820" i="2"/>
  <c r="F1820" i="2"/>
  <c r="E1820" i="2"/>
  <c r="D1820" i="2"/>
  <c r="C1820" i="2"/>
  <c r="B1820" i="2"/>
  <c r="A1820" i="2"/>
  <c r="CD1819" i="2"/>
  <c r="CC1819" i="2"/>
  <c r="CB1819" i="2"/>
  <c r="CA1819" i="2"/>
  <c r="BZ1819" i="2"/>
  <c r="BY1819" i="2"/>
  <c r="AJ1819" i="2"/>
  <c r="AI1819" i="2"/>
  <c r="AH1819" i="2"/>
  <c r="AG1819" i="2"/>
  <c r="AF1819" i="2"/>
  <c r="AE1819" i="2"/>
  <c r="AD1819" i="2"/>
  <c r="AC1819" i="2"/>
  <c r="AB1819" i="2"/>
  <c r="AA1819" i="2"/>
  <c r="Z1819" i="2"/>
  <c r="Y1819" i="2"/>
  <c r="X1819" i="2"/>
  <c r="W1819" i="2"/>
  <c r="V1819" i="2"/>
  <c r="U1819" i="2"/>
  <c r="S1819" i="2"/>
  <c r="R1819" i="2"/>
  <c r="Q1819" i="2"/>
  <c r="P1819" i="2"/>
  <c r="O1819" i="2"/>
  <c r="N1819" i="2"/>
  <c r="M1819" i="2"/>
  <c r="L1819" i="2"/>
  <c r="K1819" i="2"/>
  <c r="J1819" i="2"/>
  <c r="I1819" i="2"/>
  <c r="H1819" i="2"/>
  <c r="G1819" i="2"/>
  <c r="F1819" i="2"/>
  <c r="E1819" i="2"/>
  <c r="D1819" i="2"/>
  <c r="C1819" i="2"/>
  <c r="B1819" i="2"/>
  <c r="A1819" i="2"/>
  <c r="CD1818" i="2"/>
  <c r="CC1818" i="2"/>
  <c r="CB1818" i="2"/>
  <c r="CA1818" i="2"/>
  <c r="BZ1818" i="2"/>
  <c r="BY1818" i="2"/>
  <c r="AJ1818" i="2"/>
  <c r="AI1818" i="2"/>
  <c r="AH1818" i="2"/>
  <c r="AG1818" i="2"/>
  <c r="AF1818" i="2"/>
  <c r="AE1818" i="2"/>
  <c r="AD1818" i="2"/>
  <c r="AC1818" i="2"/>
  <c r="AB1818" i="2"/>
  <c r="AA1818" i="2"/>
  <c r="Z1818" i="2"/>
  <c r="Y1818" i="2"/>
  <c r="X1818" i="2"/>
  <c r="W1818" i="2"/>
  <c r="V1818" i="2"/>
  <c r="U1818" i="2"/>
  <c r="S1818" i="2"/>
  <c r="R1818" i="2"/>
  <c r="Q1818" i="2"/>
  <c r="P1818" i="2"/>
  <c r="O1818" i="2"/>
  <c r="N1818" i="2"/>
  <c r="M1818" i="2"/>
  <c r="L1818" i="2"/>
  <c r="K1818" i="2"/>
  <c r="J1818" i="2"/>
  <c r="I1818" i="2"/>
  <c r="H1818" i="2"/>
  <c r="G1818" i="2"/>
  <c r="F1818" i="2"/>
  <c r="E1818" i="2"/>
  <c r="D1818" i="2"/>
  <c r="C1818" i="2"/>
  <c r="B1818" i="2"/>
  <c r="A1818" i="2"/>
  <c r="CD1817" i="2"/>
  <c r="CC1817" i="2"/>
  <c r="CB1817" i="2"/>
  <c r="CA1817" i="2"/>
  <c r="BZ1817" i="2"/>
  <c r="BY1817" i="2"/>
  <c r="AJ1817" i="2"/>
  <c r="AI1817" i="2"/>
  <c r="AH1817" i="2"/>
  <c r="AG1817" i="2"/>
  <c r="AF1817" i="2"/>
  <c r="AE1817" i="2"/>
  <c r="AD1817" i="2"/>
  <c r="AC1817" i="2"/>
  <c r="AB1817" i="2"/>
  <c r="AA1817" i="2"/>
  <c r="Z1817" i="2"/>
  <c r="Y1817" i="2"/>
  <c r="X1817" i="2"/>
  <c r="W1817" i="2"/>
  <c r="V1817" i="2"/>
  <c r="U1817" i="2"/>
  <c r="S1817" i="2"/>
  <c r="R1817" i="2"/>
  <c r="Q1817" i="2"/>
  <c r="P1817" i="2"/>
  <c r="O1817" i="2"/>
  <c r="N1817" i="2"/>
  <c r="M1817" i="2"/>
  <c r="L1817" i="2"/>
  <c r="K1817" i="2"/>
  <c r="J1817" i="2"/>
  <c r="I1817" i="2"/>
  <c r="H1817" i="2"/>
  <c r="G1817" i="2"/>
  <c r="F1817" i="2"/>
  <c r="E1817" i="2"/>
  <c r="D1817" i="2"/>
  <c r="C1817" i="2"/>
  <c r="B1817" i="2"/>
  <c r="A1817" i="2"/>
  <c r="CD1816" i="2"/>
  <c r="CC1816" i="2"/>
  <c r="CB1816" i="2"/>
  <c r="CA1816" i="2"/>
  <c r="BZ1816" i="2"/>
  <c r="BY1816" i="2"/>
  <c r="AJ1816" i="2"/>
  <c r="AI1816" i="2"/>
  <c r="AH1816" i="2"/>
  <c r="AG1816" i="2"/>
  <c r="AF1816" i="2"/>
  <c r="AE1816" i="2"/>
  <c r="AD1816" i="2"/>
  <c r="AC1816" i="2"/>
  <c r="AB1816" i="2"/>
  <c r="AA1816" i="2"/>
  <c r="Z1816" i="2"/>
  <c r="Y1816" i="2"/>
  <c r="X1816" i="2"/>
  <c r="W1816" i="2"/>
  <c r="V1816" i="2"/>
  <c r="U1816" i="2"/>
  <c r="S1816" i="2"/>
  <c r="R1816" i="2"/>
  <c r="Q1816" i="2"/>
  <c r="P1816" i="2"/>
  <c r="O1816" i="2"/>
  <c r="N1816" i="2"/>
  <c r="M1816" i="2"/>
  <c r="L1816" i="2"/>
  <c r="K1816" i="2"/>
  <c r="J1816" i="2"/>
  <c r="I1816" i="2"/>
  <c r="H1816" i="2"/>
  <c r="G1816" i="2"/>
  <c r="F1816" i="2"/>
  <c r="E1816" i="2"/>
  <c r="D1816" i="2"/>
  <c r="C1816" i="2"/>
  <c r="B1816" i="2"/>
  <c r="A1816" i="2"/>
  <c r="CD1815" i="2"/>
  <c r="CC1815" i="2"/>
  <c r="CB1815" i="2"/>
  <c r="CA1815" i="2"/>
  <c r="BZ1815" i="2"/>
  <c r="BY1815" i="2"/>
  <c r="AJ1815" i="2"/>
  <c r="AI1815" i="2"/>
  <c r="AH1815" i="2"/>
  <c r="AG1815" i="2"/>
  <c r="AF1815" i="2"/>
  <c r="AE1815" i="2"/>
  <c r="AD1815" i="2"/>
  <c r="AC1815" i="2"/>
  <c r="AB1815" i="2"/>
  <c r="AA1815" i="2"/>
  <c r="Z1815" i="2"/>
  <c r="Y1815" i="2"/>
  <c r="X1815" i="2"/>
  <c r="W1815" i="2"/>
  <c r="V1815" i="2"/>
  <c r="U1815" i="2"/>
  <c r="S1815" i="2"/>
  <c r="R1815" i="2"/>
  <c r="Q1815" i="2"/>
  <c r="P1815" i="2"/>
  <c r="O1815" i="2"/>
  <c r="N1815" i="2"/>
  <c r="M1815" i="2"/>
  <c r="L1815" i="2"/>
  <c r="K1815" i="2"/>
  <c r="J1815" i="2"/>
  <c r="I1815" i="2"/>
  <c r="H1815" i="2"/>
  <c r="G1815" i="2"/>
  <c r="F1815" i="2"/>
  <c r="E1815" i="2"/>
  <c r="D1815" i="2"/>
  <c r="C1815" i="2"/>
  <c r="B1815" i="2"/>
  <c r="A1815" i="2"/>
  <c r="CD1814" i="2"/>
  <c r="CC1814" i="2"/>
  <c r="CB1814" i="2"/>
  <c r="CA1814" i="2"/>
  <c r="BZ1814" i="2"/>
  <c r="BY1814" i="2"/>
  <c r="AJ1814" i="2"/>
  <c r="AI1814" i="2"/>
  <c r="AH1814" i="2"/>
  <c r="AG1814" i="2"/>
  <c r="AF1814" i="2"/>
  <c r="AE1814" i="2"/>
  <c r="AD1814" i="2"/>
  <c r="AC1814" i="2"/>
  <c r="AB1814" i="2"/>
  <c r="AA1814" i="2"/>
  <c r="Z1814" i="2"/>
  <c r="Y1814" i="2"/>
  <c r="X1814" i="2"/>
  <c r="W1814" i="2"/>
  <c r="V1814" i="2"/>
  <c r="U1814" i="2"/>
  <c r="S1814" i="2"/>
  <c r="R1814" i="2"/>
  <c r="Q1814" i="2"/>
  <c r="P1814" i="2"/>
  <c r="O1814" i="2"/>
  <c r="N1814" i="2"/>
  <c r="M1814" i="2"/>
  <c r="L1814" i="2"/>
  <c r="K1814" i="2"/>
  <c r="J1814" i="2"/>
  <c r="I1814" i="2"/>
  <c r="H1814" i="2"/>
  <c r="G1814" i="2"/>
  <c r="F1814" i="2"/>
  <c r="E1814" i="2"/>
  <c r="D1814" i="2"/>
  <c r="C1814" i="2"/>
  <c r="B1814" i="2"/>
  <c r="A1814" i="2"/>
  <c r="CD1813" i="2"/>
  <c r="CC1813" i="2"/>
  <c r="CB1813" i="2"/>
  <c r="CA1813" i="2"/>
  <c r="BZ1813" i="2"/>
  <c r="BY1813" i="2"/>
  <c r="AJ1813" i="2"/>
  <c r="AI1813" i="2"/>
  <c r="AH1813" i="2"/>
  <c r="AG1813" i="2"/>
  <c r="AF1813" i="2"/>
  <c r="AE1813" i="2"/>
  <c r="AD1813" i="2"/>
  <c r="AC1813" i="2"/>
  <c r="AB1813" i="2"/>
  <c r="AA1813" i="2"/>
  <c r="Z1813" i="2"/>
  <c r="Y1813" i="2"/>
  <c r="X1813" i="2"/>
  <c r="W1813" i="2"/>
  <c r="V1813" i="2"/>
  <c r="U1813" i="2"/>
  <c r="S1813" i="2"/>
  <c r="R1813" i="2"/>
  <c r="Q1813" i="2"/>
  <c r="P1813" i="2"/>
  <c r="O1813" i="2"/>
  <c r="N1813" i="2"/>
  <c r="M1813" i="2"/>
  <c r="L1813" i="2"/>
  <c r="K1813" i="2"/>
  <c r="J1813" i="2"/>
  <c r="I1813" i="2"/>
  <c r="H1813" i="2"/>
  <c r="G1813" i="2"/>
  <c r="F1813" i="2"/>
  <c r="E1813" i="2"/>
  <c r="D1813" i="2"/>
  <c r="C1813" i="2"/>
  <c r="B1813" i="2"/>
  <c r="A1813" i="2"/>
  <c r="CD1812" i="2"/>
  <c r="CC1812" i="2"/>
  <c r="CB1812" i="2"/>
  <c r="CA1812" i="2"/>
  <c r="BZ1812" i="2"/>
  <c r="BY1812" i="2"/>
  <c r="AJ1812" i="2"/>
  <c r="AI1812" i="2"/>
  <c r="AH1812" i="2"/>
  <c r="AG1812" i="2"/>
  <c r="AF1812" i="2"/>
  <c r="AE1812" i="2"/>
  <c r="AD1812" i="2"/>
  <c r="AC1812" i="2"/>
  <c r="AB1812" i="2"/>
  <c r="AA1812" i="2"/>
  <c r="Z1812" i="2"/>
  <c r="Y1812" i="2"/>
  <c r="X1812" i="2"/>
  <c r="W1812" i="2"/>
  <c r="V1812" i="2"/>
  <c r="U1812" i="2"/>
  <c r="S1812" i="2"/>
  <c r="R1812" i="2"/>
  <c r="Q1812" i="2"/>
  <c r="P1812" i="2"/>
  <c r="O1812" i="2"/>
  <c r="N1812" i="2"/>
  <c r="M1812" i="2"/>
  <c r="L1812" i="2"/>
  <c r="K1812" i="2"/>
  <c r="J1812" i="2"/>
  <c r="I1812" i="2"/>
  <c r="H1812" i="2"/>
  <c r="G1812" i="2"/>
  <c r="F1812" i="2"/>
  <c r="E1812" i="2"/>
  <c r="D1812" i="2"/>
  <c r="C1812" i="2"/>
  <c r="B1812" i="2"/>
  <c r="A1812" i="2"/>
  <c r="CD1811" i="2"/>
  <c r="CC1811" i="2"/>
  <c r="CB1811" i="2"/>
  <c r="CA1811" i="2"/>
  <c r="BZ1811" i="2"/>
  <c r="BY1811" i="2"/>
  <c r="AJ1811" i="2"/>
  <c r="AI1811" i="2"/>
  <c r="AH1811" i="2"/>
  <c r="AG1811" i="2"/>
  <c r="AF1811" i="2"/>
  <c r="AE1811" i="2"/>
  <c r="AD1811" i="2"/>
  <c r="AC1811" i="2"/>
  <c r="AB1811" i="2"/>
  <c r="AA1811" i="2"/>
  <c r="Z1811" i="2"/>
  <c r="Y1811" i="2"/>
  <c r="X1811" i="2"/>
  <c r="W1811" i="2"/>
  <c r="V1811" i="2"/>
  <c r="U1811" i="2"/>
  <c r="S1811" i="2"/>
  <c r="R1811" i="2"/>
  <c r="Q1811" i="2"/>
  <c r="P1811" i="2"/>
  <c r="O1811" i="2"/>
  <c r="N1811" i="2"/>
  <c r="M1811" i="2"/>
  <c r="L1811" i="2"/>
  <c r="K1811" i="2"/>
  <c r="J1811" i="2"/>
  <c r="I1811" i="2"/>
  <c r="H1811" i="2"/>
  <c r="G1811" i="2"/>
  <c r="F1811" i="2"/>
  <c r="E1811" i="2"/>
  <c r="D1811" i="2"/>
  <c r="C1811" i="2"/>
  <c r="B1811" i="2"/>
  <c r="A1811" i="2"/>
  <c r="CD1810" i="2"/>
  <c r="CC1810" i="2"/>
  <c r="CB1810" i="2"/>
  <c r="CA1810" i="2"/>
  <c r="BZ1810" i="2"/>
  <c r="BY1810" i="2"/>
  <c r="AJ1810" i="2"/>
  <c r="AI1810" i="2"/>
  <c r="AH1810" i="2"/>
  <c r="AG1810" i="2"/>
  <c r="AF1810" i="2"/>
  <c r="AE1810" i="2"/>
  <c r="AD1810" i="2"/>
  <c r="AC1810" i="2"/>
  <c r="AB1810" i="2"/>
  <c r="AA1810" i="2"/>
  <c r="Z1810" i="2"/>
  <c r="Y1810" i="2"/>
  <c r="X1810" i="2"/>
  <c r="W1810" i="2"/>
  <c r="V1810" i="2"/>
  <c r="U1810" i="2"/>
  <c r="S1810" i="2"/>
  <c r="R1810" i="2"/>
  <c r="Q1810" i="2"/>
  <c r="P1810" i="2"/>
  <c r="O1810" i="2"/>
  <c r="N1810" i="2"/>
  <c r="M1810" i="2"/>
  <c r="L1810" i="2"/>
  <c r="K1810" i="2"/>
  <c r="J1810" i="2"/>
  <c r="I1810" i="2"/>
  <c r="H1810" i="2"/>
  <c r="G1810" i="2"/>
  <c r="F1810" i="2"/>
  <c r="E1810" i="2"/>
  <c r="D1810" i="2"/>
  <c r="C1810" i="2"/>
  <c r="B1810" i="2"/>
  <c r="A1810" i="2"/>
  <c r="CD1809" i="2"/>
  <c r="CC1809" i="2"/>
  <c r="CB1809" i="2"/>
  <c r="CA1809" i="2"/>
  <c r="BZ1809" i="2"/>
  <c r="BY1809" i="2"/>
  <c r="AJ1809" i="2"/>
  <c r="AI1809" i="2"/>
  <c r="AH1809" i="2"/>
  <c r="AG1809" i="2"/>
  <c r="AF1809" i="2"/>
  <c r="AE1809" i="2"/>
  <c r="AD1809" i="2"/>
  <c r="AC1809" i="2"/>
  <c r="AB1809" i="2"/>
  <c r="AA1809" i="2"/>
  <c r="Z1809" i="2"/>
  <c r="Y1809" i="2"/>
  <c r="X1809" i="2"/>
  <c r="W1809" i="2"/>
  <c r="V1809" i="2"/>
  <c r="U1809" i="2"/>
  <c r="S1809" i="2"/>
  <c r="R1809" i="2"/>
  <c r="Q1809" i="2"/>
  <c r="P1809" i="2"/>
  <c r="O1809" i="2"/>
  <c r="N1809" i="2"/>
  <c r="M1809" i="2"/>
  <c r="L1809" i="2"/>
  <c r="K1809" i="2"/>
  <c r="J1809" i="2"/>
  <c r="I1809" i="2"/>
  <c r="H1809" i="2"/>
  <c r="G1809" i="2"/>
  <c r="F1809" i="2"/>
  <c r="E1809" i="2"/>
  <c r="D1809" i="2"/>
  <c r="C1809" i="2"/>
  <c r="B1809" i="2"/>
  <c r="A1809" i="2"/>
  <c r="CD1808" i="2"/>
  <c r="CC1808" i="2"/>
  <c r="CB1808" i="2"/>
  <c r="CA1808" i="2"/>
  <c r="BZ1808" i="2"/>
  <c r="BY1808" i="2"/>
  <c r="AJ1808" i="2"/>
  <c r="AI1808" i="2"/>
  <c r="AH1808" i="2"/>
  <c r="AG1808" i="2"/>
  <c r="AF1808" i="2"/>
  <c r="AE1808" i="2"/>
  <c r="AD1808" i="2"/>
  <c r="AC1808" i="2"/>
  <c r="AB1808" i="2"/>
  <c r="AA1808" i="2"/>
  <c r="Z1808" i="2"/>
  <c r="Y1808" i="2"/>
  <c r="X1808" i="2"/>
  <c r="W1808" i="2"/>
  <c r="V1808" i="2"/>
  <c r="U1808" i="2"/>
  <c r="S1808" i="2"/>
  <c r="R1808" i="2"/>
  <c r="Q1808" i="2"/>
  <c r="P1808" i="2"/>
  <c r="O1808" i="2"/>
  <c r="N1808" i="2"/>
  <c r="M1808" i="2"/>
  <c r="L1808" i="2"/>
  <c r="K1808" i="2"/>
  <c r="J1808" i="2"/>
  <c r="I1808" i="2"/>
  <c r="H1808" i="2"/>
  <c r="G1808" i="2"/>
  <c r="F1808" i="2"/>
  <c r="E1808" i="2"/>
  <c r="D1808" i="2"/>
  <c r="C1808" i="2"/>
  <c r="B1808" i="2"/>
  <c r="A1808" i="2"/>
  <c r="CD1807" i="2"/>
  <c r="CC1807" i="2"/>
  <c r="CB1807" i="2"/>
  <c r="CA1807" i="2"/>
  <c r="BZ1807" i="2"/>
  <c r="BY1807" i="2"/>
  <c r="AJ1807" i="2"/>
  <c r="AI1807" i="2"/>
  <c r="AH1807" i="2"/>
  <c r="AG1807" i="2"/>
  <c r="AF1807" i="2"/>
  <c r="AE1807" i="2"/>
  <c r="AD1807" i="2"/>
  <c r="AC1807" i="2"/>
  <c r="AB1807" i="2"/>
  <c r="AA1807" i="2"/>
  <c r="Z1807" i="2"/>
  <c r="Y1807" i="2"/>
  <c r="X1807" i="2"/>
  <c r="W1807" i="2"/>
  <c r="V1807" i="2"/>
  <c r="U1807" i="2"/>
  <c r="S1807" i="2"/>
  <c r="R1807" i="2"/>
  <c r="Q1807" i="2"/>
  <c r="P1807" i="2"/>
  <c r="O1807" i="2"/>
  <c r="N1807" i="2"/>
  <c r="M1807" i="2"/>
  <c r="L1807" i="2"/>
  <c r="K1807" i="2"/>
  <c r="J1807" i="2"/>
  <c r="I1807" i="2"/>
  <c r="H1807" i="2"/>
  <c r="G1807" i="2"/>
  <c r="F1807" i="2"/>
  <c r="E1807" i="2"/>
  <c r="D1807" i="2"/>
  <c r="C1807" i="2"/>
  <c r="B1807" i="2"/>
  <c r="A1807" i="2"/>
  <c r="CD1806" i="2"/>
  <c r="CC1806" i="2"/>
  <c r="CB1806" i="2"/>
  <c r="CA1806" i="2"/>
  <c r="BZ1806" i="2"/>
  <c r="BY1806" i="2"/>
  <c r="AJ1806" i="2"/>
  <c r="AI1806" i="2"/>
  <c r="AH1806" i="2"/>
  <c r="AG1806" i="2"/>
  <c r="AF1806" i="2"/>
  <c r="AE1806" i="2"/>
  <c r="AD1806" i="2"/>
  <c r="AC1806" i="2"/>
  <c r="AB1806" i="2"/>
  <c r="AA1806" i="2"/>
  <c r="Z1806" i="2"/>
  <c r="Y1806" i="2"/>
  <c r="X1806" i="2"/>
  <c r="W1806" i="2"/>
  <c r="V1806" i="2"/>
  <c r="U1806" i="2"/>
  <c r="S1806" i="2"/>
  <c r="R1806" i="2"/>
  <c r="Q1806" i="2"/>
  <c r="P1806" i="2"/>
  <c r="O1806" i="2"/>
  <c r="N1806" i="2"/>
  <c r="M1806" i="2"/>
  <c r="L1806" i="2"/>
  <c r="K1806" i="2"/>
  <c r="J1806" i="2"/>
  <c r="I1806" i="2"/>
  <c r="H1806" i="2"/>
  <c r="G1806" i="2"/>
  <c r="F1806" i="2"/>
  <c r="E1806" i="2"/>
  <c r="D1806" i="2"/>
  <c r="C1806" i="2"/>
  <c r="B1806" i="2"/>
  <c r="A1806" i="2"/>
  <c r="CD1805" i="2"/>
  <c r="CC1805" i="2"/>
  <c r="CB1805" i="2"/>
  <c r="CA1805" i="2"/>
  <c r="BZ1805" i="2"/>
  <c r="BY1805" i="2"/>
  <c r="AJ1805" i="2"/>
  <c r="AI1805" i="2"/>
  <c r="AH1805" i="2"/>
  <c r="AG1805" i="2"/>
  <c r="AF1805" i="2"/>
  <c r="AE1805" i="2"/>
  <c r="AD1805" i="2"/>
  <c r="AC1805" i="2"/>
  <c r="AB1805" i="2"/>
  <c r="AA1805" i="2"/>
  <c r="Z1805" i="2"/>
  <c r="Y1805" i="2"/>
  <c r="X1805" i="2"/>
  <c r="W1805" i="2"/>
  <c r="V1805" i="2"/>
  <c r="U1805" i="2"/>
  <c r="S1805" i="2"/>
  <c r="R1805" i="2"/>
  <c r="Q1805" i="2"/>
  <c r="P1805" i="2"/>
  <c r="O1805" i="2"/>
  <c r="N1805" i="2"/>
  <c r="M1805" i="2"/>
  <c r="L1805" i="2"/>
  <c r="K1805" i="2"/>
  <c r="J1805" i="2"/>
  <c r="I1805" i="2"/>
  <c r="H1805" i="2"/>
  <c r="G1805" i="2"/>
  <c r="F1805" i="2"/>
  <c r="E1805" i="2"/>
  <c r="D1805" i="2"/>
  <c r="C1805" i="2"/>
  <c r="B1805" i="2"/>
  <c r="A1805" i="2"/>
  <c r="CD1804" i="2"/>
  <c r="CC1804" i="2"/>
  <c r="CB1804" i="2"/>
  <c r="CA1804" i="2"/>
  <c r="BZ1804" i="2"/>
  <c r="BY1804" i="2"/>
  <c r="AJ1804" i="2"/>
  <c r="AI1804" i="2"/>
  <c r="AH1804" i="2"/>
  <c r="AG1804" i="2"/>
  <c r="AF1804" i="2"/>
  <c r="AE1804" i="2"/>
  <c r="AD1804" i="2"/>
  <c r="AC1804" i="2"/>
  <c r="AB1804" i="2"/>
  <c r="AA1804" i="2"/>
  <c r="Z1804" i="2"/>
  <c r="Y1804" i="2"/>
  <c r="X1804" i="2"/>
  <c r="W1804" i="2"/>
  <c r="V1804" i="2"/>
  <c r="U1804" i="2"/>
  <c r="S1804" i="2"/>
  <c r="R1804" i="2"/>
  <c r="Q1804" i="2"/>
  <c r="P1804" i="2"/>
  <c r="O1804" i="2"/>
  <c r="N1804" i="2"/>
  <c r="M1804" i="2"/>
  <c r="L1804" i="2"/>
  <c r="K1804" i="2"/>
  <c r="J1804" i="2"/>
  <c r="I1804" i="2"/>
  <c r="H1804" i="2"/>
  <c r="G1804" i="2"/>
  <c r="F1804" i="2"/>
  <c r="E1804" i="2"/>
  <c r="D1804" i="2"/>
  <c r="C1804" i="2"/>
  <c r="B1804" i="2"/>
  <c r="A1804" i="2"/>
  <c r="CD1803" i="2"/>
  <c r="CC1803" i="2"/>
  <c r="CB1803" i="2"/>
  <c r="CA1803" i="2"/>
  <c r="BZ1803" i="2"/>
  <c r="BY1803" i="2"/>
  <c r="AJ1803" i="2"/>
  <c r="AI1803" i="2"/>
  <c r="AH1803" i="2"/>
  <c r="AG1803" i="2"/>
  <c r="AF1803" i="2"/>
  <c r="AE1803" i="2"/>
  <c r="AD1803" i="2"/>
  <c r="AC1803" i="2"/>
  <c r="AB1803" i="2"/>
  <c r="AA1803" i="2"/>
  <c r="Z1803" i="2"/>
  <c r="Y1803" i="2"/>
  <c r="X1803" i="2"/>
  <c r="W1803" i="2"/>
  <c r="V1803" i="2"/>
  <c r="U1803" i="2"/>
  <c r="S1803" i="2"/>
  <c r="R1803" i="2"/>
  <c r="Q1803" i="2"/>
  <c r="P1803" i="2"/>
  <c r="O1803" i="2"/>
  <c r="N1803" i="2"/>
  <c r="M1803" i="2"/>
  <c r="L1803" i="2"/>
  <c r="K1803" i="2"/>
  <c r="J1803" i="2"/>
  <c r="I1803" i="2"/>
  <c r="H1803" i="2"/>
  <c r="G1803" i="2"/>
  <c r="F1803" i="2"/>
  <c r="E1803" i="2"/>
  <c r="D1803" i="2"/>
  <c r="C1803" i="2"/>
  <c r="B1803" i="2"/>
  <c r="A1803" i="2"/>
  <c r="CD1802" i="2"/>
  <c r="CC1802" i="2"/>
  <c r="CB1802" i="2"/>
  <c r="CA1802" i="2"/>
  <c r="BZ1802" i="2"/>
  <c r="BY1802" i="2"/>
  <c r="AJ1802" i="2"/>
  <c r="AI1802" i="2"/>
  <c r="AH1802" i="2"/>
  <c r="AG1802" i="2"/>
  <c r="AF1802" i="2"/>
  <c r="AE1802" i="2"/>
  <c r="AD1802" i="2"/>
  <c r="AC1802" i="2"/>
  <c r="AB1802" i="2"/>
  <c r="AA1802" i="2"/>
  <c r="Z1802" i="2"/>
  <c r="Y1802" i="2"/>
  <c r="X1802" i="2"/>
  <c r="W1802" i="2"/>
  <c r="V1802" i="2"/>
  <c r="U1802" i="2"/>
  <c r="S1802" i="2"/>
  <c r="R1802" i="2"/>
  <c r="Q1802" i="2"/>
  <c r="P1802" i="2"/>
  <c r="O1802" i="2"/>
  <c r="N1802" i="2"/>
  <c r="M1802" i="2"/>
  <c r="L1802" i="2"/>
  <c r="K1802" i="2"/>
  <c r="J1802" i="2"/>
  <c r="I1802" i="2"/>
  <c r="H1802" i="2"/>
  <c r="G1802" i="2"/>
  <c r="F1802" i="2"/>
  <c r="E1802" i="2"/>
  <c r="D1802" i="2"/>
  <c r="C1802" i="2"/>
  <c r="B1802" i="2"/>
  <c r="A1802" i="2"/>
  <c r="CD1801" i="2"/>
  <c r="CC1801" i="2"/>
  <c r="CB1801" i="2"/>
  <c r="CA1801" i="2"/>
  <c r="BZ1801" i="2"/>
  <c r="BY1801" i="2"/>
  <c r="AJ1801" i="2"/>
  <c r="AI1801" i="2"/>
  <c r="AH1801" i="2"/>
  <c r="AG1801" i="2"/>
  <c r="AF1801" i="2"/>
  <c r="AE1801" i="2"/>
  <c r="AD1801" i="2"/>
  <c r="AC1801" i="2"/>
  <c r="AB1801" i="2"/>
  <c r="AA1801" i="2"/>
  <c r="Z1801" i="2"/>
  <c r="Y1801" i="2"/>
  <c r="X1801" i="2"/>
  <c r="W1801" i="2"/>
  <c r="V1801" i="2"/>
  <c r="U1801" i="2"/>
  <c r="S1801" i="2"/>
  <c r="R1801" i="2"/>
  <c r="Q1801" i="2"/>
  <c r="P1801" i="2"/>
  <c r="O1801" i="2"/>
  <c r="N1801" i="2"/>
  <c r="M1801" i="2"/>
  <c r="L1801" i="2"/>
  <c r="K1801" i="2"/>
  <c r="J1801" i="2"/>
  <c r="I1801" i="2"/>
  <c r="H1801" i="2"/>
  <c r="G1801" i="2"/>
  <c r="F1801" i="2"/>
  <c r="E1801" i="2"/>
  <c r="D1801" i="2"/>
  <c r="C1801" i="2"/>
  <c r="B1801" i="2"/>
  <c r="A1801" i="2"/>
  <c r="CD1800" i="2"/>
  <c r="CC1800" i="2"/>
  <c r="CB1800" i="2"/>
  <c r="CA1800" i="2"/>
  <c r="BZ1800" i="2"/>
  <c r="BY1800" i="2"/>
  <c r="AJ1800" i="2"/>
  <c r="AI1800" i="2"/>
  <c r="AH1800" i="2"/>
  <c r="AG1800" i="2"/>
  <c r="AF1800" i="2"/>
  <c r="AE1800" i="2"/>
  <c r="AD1800" i="2"/>
  <c r="AC1800" i="2"/>
  <c r="AB1800" i="2"/>
  <c r="AA1800" i="2"/>
  <c r="Z1800" i="2"/>
  <c r="Y1800" i="2"/>
  <c r="X1800" i="2"/>
  <c r="W1800" i="2"/>
  <c r="V1800" i="2"/>
  <c r="U1800" i="2"/>
  <c r="S1800" i="2"/>
  <c r="R1800" i="2"/>
  <c r="Q1800" i="2"/>
  <c r="P1800" i="2"/>
  <c r="O1800" i="2"/>
  <c r="N1800" i="2"/>
  <c r="M1800" i="2"/>
  <c r="L1800" i="2"/>
  <c r="K1800" i="2"/>
  <c r="J1800" i="2"/>
  <c r="I1800" i="2"/>
  <c r="H1800" i="2"/>
  <c r="G1800" i="2"/>
  <c r="F1800" i="2"/>
  <c r="E1800" i="2"/>
  <c r="D1800" i="2"/>
  <c r="C1800" i="2"/>
  <c r="B1800" i="2"/>
  <c r="A1800" i="2"/>
  <c r="CD1799" i="2"/>
  <c r="CC1799" i="2"/>
  <c r="CB1799" i="2"/>
  <c r="CA1799" i="2"/>
  <c r="BZ1799" i="2"/>
  <c r="BY1799" i="2"/>
  <c r="AJ1799" i="2"/>
  <c r="AI1799" i="2"/>
  <c r="AH1799" i="2"/>
  <c r="AG1799" i="2"/>
  <c r="AF1799" i="2"/>
  <c r="AE1799" i="2"/>
  <c r="AD1799" i="2"/>
  <c r="AC1799" i="2"/>
  <c r="AB1799" i="2"/>
  <c r="AA1799" i="2"/>
  <c r="Z1799" i="2"/>
  <c r="Y1799" i="2"/>
  <c r="X1799" i="2"/>
  <c r="W1799" i="2"/>
  <c r="V1799" i="2"/>
  <c r="U1799" i="2"/>
  <c r="S1799" i="2"/>
  <c r="R1799" i="2"/>
  <c r="Q1799" i="2"/>
  <c r="P1799" i="2"/>
  <c r="O1799" i="2"/>
  <c r="N1799" i="2"/>
  <c r="M1799" i="2"/>
  <c r="L1799" i="2"/>
  <c r="K1799" i="2"/>
  <c r="J1799" i="2"/>
  <c r="I1799" i="2"/>
  <c r="H1799" i="2"/>
  <c r="G1799" i="2"/>
  <c r="F1799" i="2"/>
  <c r="E1799" i="2"/>
  <c r="D1799" i="2"/>
  <c r="C1799" i="2"/>
  <c r="B1799" i="2"/>
  <c r="A1799" i="2"/>
  <c r="CD1798" i="2"/>
  <c r="CC1798" i="2"/>
  <c r="CB1798" i="2"/>
  <c r="CA1798" i="2"/>
  <c r="BZ1798" i="2"/>
  <c r="BY1798" i="2"/>
  <c r="AJ1798" i="2"/>
  <c r="AI1798" i="2"/>
  <c r="AH1798" i="2"/>
  <c r="AG1798" i="2"/>
  <c r="AF1798" i="2"/>
  <c r="AE1798" i="2"/>
  <c r="AD1798" i="2"/>
  <c r="AC1798" i="2"/>
  <c r="AB1798" i="2"/>
  <c r="AA1798" i="2"/>
  <c r="Z1798" i="2"/>
  <c r="Y1798" i="2"/>
  <c r="X1798" i="2"/>
  <c r="W1798" i="2"/>
  <c r="V1798" i="2"/>
  <c r="U1798" i="2"/>
  <c r="S1798" i="2"/>
  <c r="R1798" i="2"/>
  <c r="Q1798" i="2"/>
  <c r="P1798" i="2"/>
  <c r="O1798" i="2"/>
  <c r="N1798" i="2"/>
  <c r="M1798" i="2"/>
  <c r="L1798" i="2"/>
  <c r="K1798" i="2"/>
  <c r="J1798" i="2"/>
  <c r="I1798" i="2"/>
  <c r="H1798" i="2"/>
  <c r="G1798" i="2"/>
  <c r="F1798" i="2"/>
  <c r="E1798" i="2"/>
  <c r="D1798" i="2"/>
  <c r="C1798" i="2"/>
  <c r="B1798" i="2"/>
  <c r="A1798" i="2"/>
  <c r="CD1797" i="2"/>
  <c r="CC1797" i="2"/>
  <c r="CB1797" i="2"/>
  <c r="CA1797" i="2"/>
  <c r="BZ1797" i="2"/>
  <c r="BY1797" i="2"/>
  <c r="AJ1797" i="2"/>
  <c r="AI1797" i="2"/>
  <c r="AH1797" i="2"/>
  <c r="AG1797" i="2"/>
  <c r="AF1797" i="2"/>
  <c r="AE1797" i="2"/>
  <c r="AD1797" i="2"/>
  <c r="AC1797" i="2"/>
  <c r="AB1797" i="2"/>
  <c r="AA1797" i="2"/>
  <c r="Z1797" i="2"/>
  <c r="Y1797" i="2"/>
  <c r="X1797" i="2"/>
  <c r="W1797" i="2"/>
  <c r="V1797" i="2"/>
  <c r="U1797" i="2"/>
  <c r="S1797" i="2"/>
  <c r="R1797" i="2"/>
  <c r="Q1797" i="2"/>
  <c r="P1797" i="2"/>
  <c r="O1797" i="2"/>
  <c r="N1797" i="2"/>
  <c r="M1797" i="2"/>
  <c r="L1797" i="2"/>
  <c r="K1797" i="2"/>
  <c r="J1797" i="2"/>
  <c r="I1797" i="2"/>
  <c r="H1797" i="2"/>
  <c r="G1797" i="2"/>
  <c r="F1797" i="2"/>
  <c r="E1797" i="2"/>
  <c r="D1797" i="2"/>
  <c r="C1797" i="2"/>
  <c r="B1797" i="2"/>
  <c r="A1797" i="2"/>
  <c r="CD1796" i="2"/>
  <c r="CC1796" i="2"/>
  <c r="CB1796" i="2"/>
  <c r="CA1796" i="2"/>
  <c r="BZ1796" i="2"/>
  <c r="BY1796" i="2"/>
  <c r="AJ1796" i="2"/>
  <c r="AI1796" i="2"/>
  <c r="AH1796" i="2"/>
  <c r="AG1796" i="2"/>
  <c r="AF1796" i="2"/>
  <c r="AE1796" i="2"/>
  <c r="AD1796" i="2"/>
  <c r="AC1796" i="2"/>
  <c r="AB1796" i="2"/>
  <c r="AA1796" i="2"/>
  <c r="Z1796" i="2"/>
  <c r="Y1796" i="2"/>
  <c r="X1796" i="2"/>
  <c r="W1796" i="2"/>
  <c r="V1796" i="2"/>
  <c r="U1796" i="2"/>
  <c r="S1796" i="2"/>
  <c r="R1796" i="2"/>
  <c r="Q1796" i="2"/>
  <c r="P1796" i="2"/>
  <c r="O1796" i="2"/>
  <c r="N1796" i="2"/>
  <c r="M1796" i="2"/>
  <c r="L1796" i="2"/>
  <c r="K1796" i="2"/>
  <c r="J1796" i="2"/>
  <c r="I1796" i="2"/>
  <c r="H1796" i="2"/>
  <c r="G1796" i="2"/>
  <c r="F1796" i="2"/>
  <c r="E1796" i="2"/>
  <c r="D1796" i="2"/>
  <c r="C1796" i="2"/>
  <c r="B1796" i="2"/>
  <c r="A1796" i="2"/>
  <c r="CD1795" i="2"/>
  <c r="CC1795" i="2"/>
  <c r="CB1795" i="2"/>
  <c r="CA1795" i="2"/>
  <c r="BZ1795" i="2"/>
  <c r="BY1795" i="2"/>
  <c r="AJ1795" i="2"/>
  <c r="AI1795" i="2"/>
  <c r="AH1795" i="2"/>
  <c r="AG1795" i="2"/>
  <c r="AF1795" i="2"/>
  <c r="AE1795" i="2"/>
  <c r="AD1795" i="2"/>
  <c r="AC1795" i="2"/>
  <c r="AB1795" i="2"/>
  <c r="AA1795" i="2"/>
  <c r="Z1795" i="2"/>
  <c r="Y1795" i="2"/>
  <c r="X1795" i="2"/>
  <c r="W1795" i="2"/>
  <c r="V1795" i="2"/>
  <c r="U1795" i="2"/>
  <c r="S1795" i="2"/>
  <c r="R1795" i="2"/>
  <c r="Q1795" i="2"/>
  <c r="P1795" i="2"/>
  <c r="O1795" i="2"/>
  <c r="N1795" i="2"/>
  <c r="M1795" i="2"/>
  <c r="L1795" i="2"/>
  <c r="K1795" i="2"/>
  <c r="J1795" i="2"/>
  <c r="I1795" i="2"/>
  <c r="H1795" i="2"/>
  <c r="G1795" i="2"/>
  <c r="F1795" i="2"/>
  <c r="E1795" i="2"/>
  <c r="D1795" i="2"/>
  <c r="C1795" i="2"/>
  <c r="B1795" i="2"/>
  <c r="A1795" i="2"/>
  <c r="CD1794" i="2"/>
  <c r="CC1794" i="2"/>
  <c r="CB1794" i="2"/>
  <c r="CA1794" i="2"/>
  <c r="BZ1794" i="2"/>
  <c r="BY1794" i="2"/>
  <c r="AJ1794" i="2"/>
  <c r="AI1794" i="2"/>
  <c r="AH1794" i="2"/>
  <c r="AG1794" i="2"/>
  <c r="AF1794" i="2"/>
  <c r="AE1794" i="2"/>
  <c r="AD1794" i="2"/>
  <c r="AC1794" i="2"/>
  <c r="AB1794" i="2"/>
  <c r="AA1794" i="2"/>
  <c r="Z1794" i="2"/>
  <c r="Y1794" i="2"/>
  <c r="X1794" i="2"/>
  <c r="W1794" i="2"/>
  <c r="V1794" i="2"/>
  <c r="U1794" i="2"/>
  <c r="S1794" i="2"/>
  <c r="R1794" i="2"/>
  <c r="Q1794" i="2"/>
  <c r="P1794" i="2"/>
  <c r="O1794" i="2"/>
  <c r="N1794" i="2"/>
  <c r="M1794" i="2"/>
  <c r="L1794" i="2"/>
  <c r="K1794" i="2"/>
  <c r="J1794" i="2"/>
  <c r="I1794" i="2"/>
  <c r="H1794" i="2"/>
  <c r="G1794" i="2"/>
  <c r="F1794" i="2"/>
  <c r="E1794" i="2"/>
  <c r="D1794" i="2"/>
  <c r="C1794" i="2"/>
  <c r="B1794" i="2"/>
  <c r="A1794" i="2"/>
  <c r="CD1793" i="2"/>
  <c r="CC1793" i="2"/>
  <c r="CB1793" i="2"/>
  <c r="CA1793" i="2"/>
  <c r="BZ1793" i="2"/>
  <c r="BY1793" i="2"/>
  <c r="AJ1793" i="2"/>
  <c r="AI1793" i="2"/>
  <c r="AH1793" i="2"/>
  <c r="AG1793" i="2"/>
  <c r="AF1793" i="2"/>
  <c r="AE1793" i="2"/>
  <c r="AD1793" i="2"/>
  <c r="AC1793" i="2"/>
  <c r="AB1793" i="2"/>
  <c r="AA1793" i="2"/>
  <c r="Z1793" i="2"/>
  <c r="Y1793" i="2"/>
  <c r="X1793" i="2"/>
  <c r="W1793" i="2"/>
  <c r="V1793" i="2"/>
  <c r="U1793" i="2"/>
  <c r="S1793" i="2"/>
  <c r="R1793" i="2"/>
  <c r="Q1793" i="2"/>
  <c r="P1793" i="2"/>
  <c r="O1793" i="2"/>
  <c r="N1793" i="2"/>
  <c r="M1793" i="2"/>
  <c r="L1793" i="2"/>
  <c r="K1793" i="2"/>
  <c r="J1793" i="2"/>
  <c r="I1793" i="2"/>
  <c r="H1793" i="2"/>
  <c r="G1793" i="2"/>
  <c r="F1793" i="2"/>
  <c r="E1793" i="2"/>
  <c r="D1793" i="2"/>
  <c r="C1793" i="2"/>
  <c r="B1793" i="2"/>
  <c r="A1793" i="2"/>
  <c r="CD1792" i="2"/>
  <c r="CC1792" i="2"/>
  <c r="CB1792" i="2"/>
  <c r="CA1792" i="2"/>
  <c r="BZ1792" i="2"/>
  <c r="BY1792" i="2"/>
  <c r="AJ1792" i="2"/>
  <c r="AI1792" i="2"/>
  <c r="AH1792" i="2"/>
  <c r="AG1792" i="2"/>
  <c r="AF1792" i="2"/>
  <c r="AE1792" i="2"/>
  <c r="AD1792" i="2"/>
  <c r="AC1792" i="2"/>
  <c r="AB1792" i="2"/>
  <c r="AA1792" i="2"/>
  <c r="Z1792" i="2"/>
  <c r="Y1792" i="2"/>
  <c r="X1792" i="2"/>
  <c r="W1792" i="2"/>
  <c r="V1792" i="2"/>
  <c r="U1792" i="2"/>
  <c r="S1792" i="2"/>
  <c r="R1792" i="2"/>
  <c r="Q1792" i="2"/>
  <c r="P1792" i="2"/>
  <c r="O1792" i="2"/>
  <c r="N1792" i="2"/>
  <c r="M1792" i="2"/>
  <c r="L1792" i="2"/>
  <c r="K1792" i="2"/>
  <c r="J1792" i="2"/>
  <c r="I1792" i="2"/>
  <c r="H1792" i="2"/>
  <c r="G1792" i="2"/>
  <c r="F1792" i="2"/>
  <c r="E1792" i="2"/>
  <c r="D1792" i="2"/>
  <c r="C1792" i="2"/>
  <c r="B1792" i="2"/>
  <c r="A1792" i="2"/>
  <c r="CD1791" i="2"/>
  <c r="CC1791" i="2"/>
  <c r="CB1791" i="2"/>
  <c r="CA1791" i="2"/>
  <c r="BZ1791" i="2"/>
  <c r="BY1791" i="2"/>
  <c r="AJ1791" i="2"/>
  <c r="AI1791" i="2"/>
  <c r="AH1791" i="2"/>
  <c r="AG1791" i="2"/>
  <c r="AF1791" i="2"/>
  <c r="AE1791" i="2"/>
  <c r="AD1791" i="2"/>
  <c r="AC1791" i="2"/>
  <c r="AB1791" i="2"/>
  <c r="AA1791" i="2"/>
  <c r="Z1791" i="2"/>
  <c r="Y1791" i="2"/>
  <c r="X1791" i="2"/>
  <c r="W1791" i="2"/>
  <c r="V1791" i="2"/>
  <c r="U1791" i="2"/>
  <c r="S1791" i="2"/>
  <c r="R1791" i="2"/>
  <c r="Q1791" i="2"/>
  <c r="P1791" i="2"/>
  <c r="O1791" i="2"/>
  <c r="N1791" i="2"/>
  <c r="M1791" i="2"/>
  <c r="L1791" i="2"/>
  <c r="K1791" i="2"/>
  <c r="J1791" i="2"/>
  <c r="I1791" i="2"/>
  <c r="H1791" i="2"/>
  <c r="G1791" i="2"/>
  <c r="F1791" i="2"/>
  <c r="E1791" i="2"/>
  <c r="D1791" i="2"/>
  <c r="C1791" i="2"/>
  <c r="B1791" i="2"/>
  <c r="A1791" i="2"/>
  <c r="CD1790" i="2"/>
  <c r="CC1790" i="2"/>
  <c r="CB1790" i="2"/>
  <c r="CA1790" i="2"/>
  <c r="BZ1790" i="2"/>
  <c r="BY1790" i="2"/>
  <c r="AJ1790" i="2"/>
  <c r="AI1790" i="2"/>
  <c r="AH1790" i="2"/>
  <c r="AG1790" i="2"/>
  <c r="AF1790" i="2"/>
  <c r="AE1790" i="2"/>
  <c r="AD1790" i="2"/>
  <c r="AC1790" i="2"/>
  <c r="AB1790" i="2"/>
  <c r="AA1790" i="2"/>
  <c r="Z1790" i="2"/>
  <c r="Y1790" i="2"/>
  <c r="X1790" i="2"/>
  <c r="W1790" i="2"/>
  <c r="V1790" i="2"/>
  <c r="U1790" i="2"/>
  <c r="S1790" i="2"/>
  <c r="R1790" i="2"/>
  <c r="Q1790" i="2"/>
  <c r="P1790" i="2"/>
  <c r="O1790" i="2"/>
  <c r="N1790" i="2"/>
  <c r="M1790" i="2"/>
  <c r="L1790" i="2"/>
  <c r="K1790" i="2"/>
  <c r="J1790" i="2"/>
  <c r="I1790" i="2"/>
  <c r="H1790" i="2"/>
  <c r="G1790" i="2"/>
  <c r="F1790" i="2"/>
  <c r="E1790" i="2"/>
  <c r="D1790" i="2"/>
  <c r="C1790" i="2"/>
  <c r="B1790" i="2"/>
  <c r="A1790" i="2"/>
  <c r="CD1789" i="2"/>
  <c r="CC1789" i="2"/>
  <c r="CB1789" i="2"/>
  <c r="CA1789" i="2"/>
  <c r="BZ1789" i="2"/>
  <c r="BY1789" i="2"/>
  <c r="AJ1789" i="2"/>
  <c r="AI1789" i="2"/>
  <c r="AH1789" i="2"/>
  <c r="AG1789" i="2"/>
  <c r="AF1789" i="2"/>
  <c r="AE1789" i="2"/>
  <c r="AD1789" i="2"/>
  <c r="AC1789" i="2"/>
  <c r="AB1789" i="2"/>
  <c r="AA1789" i="2"/>
  <c r="Z1789" i="2"/>
  <c r="Y1789" i="2"/>
  <c r="X1789" i="2"/>
  <c r="W1789" i="2"/>
  <c r="V1789" i="2"/>
  <c r="U1789" i="2"/>
  <c r="S1789" i="2"/>
  <c r="R1789" i="2"/>
  <c r="Q1789" i="2"/>
  <c r="P1789" i="2"/>
  <c r="O1789" i="2"/>
  <c r="N1789" i="2"/>
  <c r="M1789" i="2"/>
  <c r="L1789" i="2"/>
  <c r="K1789" i="2"/>
  <c r="J1789" i="2"/>
  <c r="I1789" i="2"/>
  <c r="H1789" i="2"/>
  <c r="G1789" i="2"/>
  <c r="F1789" i="2"/>
  <c r="E1789" i="2"/>
  <c r="D1789" i="2"/>
  <c r="C1789" i="2"/>
  <c r="B1789" i="2"/>
  <c r="A1789" i="2"/>
  <c r="CD1788" i="2"/>
  <c r="CC1788" i="2"/>
  <c r="CB1788" i="2"/>
  <c r="CA1788" i="2"/>
  <c r="BZ1788" i="2"/>
  <c r="BY1788" i="2"/>
  <c r="AJ1788" i="2"/>
  <c r="AI1788" i="2"/>
  <c r="AH1788" i="2"/>
  <c r="AG1788" i="2"/>
  <c r="AF1788" i="2"/>
  <c r="AE1788" i="2"/>
  <c r="AD1788" i="2"/>
  <c r="AC1788" i="2"/>
  <c r="AB1788" i="2"/>
  <c r="AA1788" i="2"/>
  <c r="Z1788" i="2"/>
  <c r="Y1788" i="2"/>
  <c r="X1788" i="2"/>
  <c r="W1788" i="2"/>
  <c r="V1788" i="2"/>
  <c r="U1788" i="2"/>
  <c r="S1788" i="2"/>
  <c r="R1788" i="2"/>
  <c r="Q1788" i="2"/>
  <c r="P1788" i="2"/>
  <c r="O1788" i="2"/>
  <c r="N1788" i="2"/>
  <c r="M1788" i="2"/>
  <c r="L1788" i="2"/>
  <c r="K1788" i="2"/>
  <c r="J1788" i="2"/>
  <c r="I1788" i="2"/>
  <c r="H1788" i="2"/>
  <c r="G1788" i="2"/>
  <c r="F1788" i="2"/>
  <c r="E1788" i="2"/>
  <c r="D1788" i="2"/>
  <c r="C1788" i="2"/>
  <c r="B1788" i="2"/>
  <c r="A1788" i="2"/>
  <c r="CD1787" i="2"/>
  <c r="CC1787" i="2"/>
  <c r="CB1787" i="2"/>
  <c r="CA1787" i="2"/>
  <c r="BZ1787" i="2"/>
  <c r="BY1787" i="2"/>
  <c r="AJ1787" i="2"/>
  <c r="AI1787" i="2"/>
  <c r="AH1787" i="2"/>
  <c r="AG1787" i="2"/>
  <c r="AF1787" i="2"/>
  <c r="AE1787" i="2"/>
  <c r="AD1787" i="2"/>
  <c r="AC1787" i="2"/>
  <c r="AB1787" i="2"/>
  <c r="AA1787" i="2"/>
  <c r="Z1787" i="2"/>
  <c r="Y1787" i="2"/>
  <c r="X1787" i="2"/>
  <c r="W1787" i="2"/>
  <c r="V1787" i="2"/>
  <c r="U1787" i="2"/>
  <c r="S1787" i="2"/>
  <c r="R1787" i="2"/>
  <c r="Q1787" i="2"/>
  <c r="P1787" i="2"/>
  <c r="O1787" i="2"/>
  <c r="N1787" i="2"/>
  <c r="M1787" i="2"/>
  <c r="L1787" i="2"/>
  <c r="K1787" i="2"/>
  <c r="J1787" i="2"/>
  <c r="I1787" i="2"/>
  <c r="H1787" i="2"/>
  <c r="G1787" i="2"/>
  <c r="F1787" i="2"/>
  <c r="E1787" i="2"/>
  <c r="D1787" i="2"/>
  <c r="C1787" i="2"/>
  <c r="B1787" i="2"/>
  <c r="A1787" i="2"/>
  <c r="CD1786" i="2"/>
  <c r="CC1786" i="2"/>
  <c r="CB1786" i="2"/>
  <c r="CA1786" i="2"/>
  <c r="BZ1786" i="2"/>
  <c r="BY1786" i="2"/>
  <c r="AJ1786" i="2"/>
  <c r="AI1786" i="2"/>
  <c r="AH1786" i="2"/>
  <c r="AG1786" i="2"/>
  <c r="AF1786" i="2"/>
  <c r="AE1786" i="2"/>
  <c r="AD1786" i="2"/>
  <c r="AC1786" i="2"/>
  <c r="AB1786" i="2"/>
  <c r="AA1786" i="2"/>
  <c r="Z1786" i="2"/>
  <c r="Y1786" i="2"/>
  <c r="X1786" i="2"/>
  <c r="W1786" i="2"/>
  <c r="V1786" i="2"/>
  <c r="U1786" i="2"/>
  <c r="S1786" i="2"/>
  <c r="R1786" i="2"/>
  <c r="Q1786" i="2"/>
  <c r="P1786" i="2"/>
  <c r="O1786" i="2"/>
  <c r="N1786" i="2"/>
  <c r="M1786" i="2"/>
  <c r="L1786" i="2"/>
  <c r="K1786" i="2"/>
  <c r="J1786" i="2"/>
  <c r="I1786" i="2"/>
  <c r="H1786" i="2"/>
  <c r="G1786" i="2"/>
  <c r="F1786" i="2"/>
  <c r="E1786" i="2"/>
  <c r="D1786" i="2"/>
  <c r="C1786" i="2"/>
  <c r="B1786" i="2"/>
  <c r="A1786" i="2"/>
  <c r="CD1785" i="2"/>
  <c r="CC1785" i="2"/>
  <c r="CB1785" i="2"/>
  <c r="CA1785" i="2"/>
  <c r="BZ1785" i="2"/>
  <c r="BY1785" i="2"/>
  <c r="AJ1785" i="2"/>
  <c r="AI1785" i="2"/>
  <c r="AH1785" i="2"/>
  <c r="AG1785" i="2"/>
  <c r="AF1785" i="2"/>
  <c r="AE1785" i="2"/>
  <c r="AD1785" i="2"/>
  <c r="AC1785" i="2"/>
  <c r="AB1785" i="2"/>
  <c r="AA1785" i="2"/>
  <c r="Z1785" i="2"/>
  <c r="Y1785" i="2"/>
  <c r="X1785" i="2"/>
  <c r="W1785" i="2"/>
  <c r="V1785" i="2"/>
  <c r="U1785" i="2"/>
  <c r="S1785" i="2"/>
  <c r="R1785" i="2"/>
  <c r="Q1785" i="2"/>
  <c r="P1785" i="2"/>
  <c r="O1785" i="2"/>
  <c r="N1785" i="2"/>
  <c r="M1785" i="2"/>
  <c r="L1785" i="2"/>
  <c r="K1785" i="2"/>
  <c r="J1785" i="2"/>
  <c r="I1785" i="2"/>
  <c r="H1785" i="2"/>
  <c r="G1785" i="2"/>
  <c r="F1785" i="2"/>
  <c r="E1785" i="2"/>
  <c r="D1785" i="2"/>
  <c r="C1785" i="2"/>
  <c r="B1785" i="2"/>
  <c r="A1785" i="2"/>
  <c r="CD1784" i="2"/>
  <c r="CC1784" i="2"/>
  <c r="CB1784" i="2"/>
  <c r="CA1784" i="2"/>
  <c r="BZ1784" i="2"/>
  <c r="BY1784" i="2"/>
  <c r="AJ1784" i="2"/>
  <c r="AI1784" i="2"/>
  <c r="AH1784" i="2"/>
  <c r="AG1784" i="2"/>
  <c r="AF1784" i="2"/>
  <c r="AE1784" i="2"/>
  <c r="AD1784" i="2"/>
  <c r="AC1784" i="2"/>
  <c r="AB1784" i="2"/>
  <c r="AA1784" i="2"/>
  <c r="Z1784" i="2"/>
  <c r="Y1784" i="2"/>
  <c r="X1784" i="2"/>
  <c r="W1784" i="2"/>
  <c r="V1784" i="2"/>
  <c r="U1784" i="2"/>
  <c r="S1784" i="2"/>
  <c r="R1784" i="2"/>
  <c r="Q1784" i="2"/>
  <c r="P1784" i="2"/>
  <c r="O1784" i="2"/>
  <c r="N1784" i="2"/>
  <c r="M1784" i="2"/>
  <c r="L1784" i="2"/>
  <c r="K1784" i="2"/>
  <c r="J1784" i="2"/>
  <c r="I1784" i="2"/>
  <c r="H1784" i="2"/>
  <c r="G1784" i="2"/>
  <c r="F1784" i="2"/>
  <c r="E1784" i="2"/>
  <c r="D1784" i="2"/>
  <c r="C1784" i="2"/>
  <c r="B1784" i="2"/>
  <c r="A1784" i="2"/>
  <c r="CD1783" i="2"/>
  <c r="CC1783" i="2"/>
  <c r="CB1783" i="2"/>
  <c r="CA1783" i="2"/>
  <c r="BZ1783" i="2"/>
  <c r="BY1783" i="2"/>
  <c r="AJ1783" i="2"/>
  <c r="AI1783" i="2"/>
  <c r="AH1783" i="2"/>
  <c r="AG1783" i="2"/>
  <c r="AF1783" i="2"/>
  <c r="AE1783" i="2"/>
  <c r="AD1783" i="2"/>
  <c r="AC1783" i="2"/>
  <c r="AB1783" i="2"/>
  <c r="AA1783" i="2"/>
  <c r="Z1783" i="2"/>
  <c r="Y1783" i="2"/>
  <c r="X1783" i="2"/>
  <c r="W1783" i="2"/>
  <c r="V1783" i="2"/>
  <c r="U1783" i="2"/>
  <c r="S1783" i="2"/>
  <c r="R1783" i="2"/>
  <c r="Q1783" i="2"/>
  <c r="P1783" i="2"/>
  <c r="O1783" i="2"/>
  <c r="N1783" i="2"/>
  <c r="M1783" i="2"/>
  <c r="L1783" i="2"/>
  <c r="K1783" i="2"/>
  <c r="J1783" i="2"/>
  <c r="I1783" i="2"/>
  <c r="H1783" i="2"/>
  <c r="G1783" i="2"/>
  <c r="F1783" i="2"/>
  <c r="E1783" i="2"/>
  <c r="D1783" i="2"/>
  <c r="C1783" i="2"/>
  <c r="B1783" i="2"/>
  <c r="A1783" i="2"/>
  <c r="CD1782" i="2"/>
  <c r="CC1782" i="2"/>
  <c r="CB1782" i="2"/>
  <c r="CA1782" i="2"/>
  <c r="BZ1782" i="2"/>
  <c r="BY1782" i="2"/>
  <c r="AJ1782" i="2"/>
  <c r="AI1782" i="2"/>
  <c r="AH1782" i="2"/>
  <c r="AG1782" i="2"/>
  <c r="AF1782" i="2"/>
  <c r="AE1782" i="2"/>
  <c r="AD1782" i="2"/>
  <c r="AC1782" i="2"/>
  <c r="AB1782" i="2"/>
  <c r="AA1782" i="2"/>
  <c r="Z1782" i="2"/>
  <c r="Y1782" i="2"/>
  <c r="X1782" i="2"/>
  <c r="W1782" i="2"/>
  <c r="V1782" i="2"/>
  <c r="U1782" i="2"/>
  <c r="S1782" i="2"/>
  <c r="R1782" i="2"/>
  <c r="Q1782" i="2"/>
  <c r="P1782" i="2"/>
  <c r="O1782" i="2"/>
  <c r="N1782" i="2"/>
  <c r="M1782" i="2"/>
  <c r="L1782" i="2"/>
  <c r="K1782" i="2"/>
  <c r="J1782" i="2"/>
  <c r="I1782" i="2"/>
  <c r="H1782" i="2"/>
  <c r="G1782" i="2"/>
  <c r="F1782" i="2"/>
  <c r="E1782" i="2"/>
  <c r="D1782" i="2"/>
  <c r="C1782" i="2"/>
  <c r="B1782" i="2"/>
  <c r="A1782" i="2"/>
  <c r="CD1781" i="2"/>
  <c r="CC1781" i="2"/>
  <c r="CB1781" i="2"/>
  <c r="CA1781" i="2"/>
  <c r="BZ1781" i="2"/>
  <c r="BY1781" i="2"/>
  <c r="AJ1781" i="2"/>
  <c r="AI1781" i="2"/>
  <c r="AH1781" i="2"/>
  <c r="AG1781" i="2"/>
  <c r="AF1781" i="2"/>
  <c r="AE1781" i="2"/>
  <c r="AD1781" i="2"/>
  <c r="AC1781" i="2"/>
  <c r="AB1781" i="2"/>
  <c r="AA1781" i="2"/>
  <c r="Z1781" i="2"/>
  <c r="Y1781" i="2"/>
  <c r="X1781" i="2"/>
  <c r="W1781" i="2"/>
  <c r="V1781" i="2"/>
  <c r="U1781" i="2"/>
  <c r="S1781" i="2"/>
  <c r="R1781" i="2"/>
  <c r="Q1781" i="2"/>
  <c r="P1781" i="2"/>
  <c r="O1781" i="2"/>
  <c r="N1781" i="2"/>
  <c r="M1781" i="2"/>
  <c r="L1781" i="2"/>
  <c r="K1781" i="2"/>
  <c r="J1781" i="2"/>
  <c r="I1781" i="2"/>
  <c r="H1781" i="2"/>
  <c r="G1781" i="2"/>
  <c r="F1781" i="2"/>
  <c r="E1781" i="2"/>
  <c r="D1781" i="2"/>
  <c r="C1781" i="2"/>
  <c r="B1781" i="2"/>
  <c r="A1781" i="2"/>
  <c r="CD1780" i="2"/>
  <c r="CC1780" i="2"/>
  <c r="CB1780" i="2"/>
  <c r="CA1780" i="2"/>
  <c r="BZ1780" i="2"/>
  <c r="BY1780" i="2"/>
  <c r="AJ1780" i="2"/>
  <c r="AI1780" i="2"/>
  <c r="AH1780" i="2"/>
  <c r="AG1780" i="2"/>
  <c r="AF1780" i="2"/>
  <c r="AE1780" i="2"/>
  <c r="AD1780" i="2"/>
  <c r="AC1780" i="2"/>
  <c r="AB1780" i="2"/>
  <c r="AA1780" i="2"/>
  <c r="Z1780" i="2"/>
  <c r="Y1780" i="2"/>
  <c r="X1780" i="2"/>
  <c r="W1780" i="2"/>
  <c r="V1780" i="2"/>
  <c r="U1780" i="2"/>
  <c r="S1780" i="2"/>
  <c r="R1780" i="2"/>
  <c r="Q1780" i="2"/>
  <c r="P1780" i="2"/>
  <c r="O1780" i="2"/>
  <c r="N1780" i="2"/>
  <c r="M1780" i="2"/>
  <c r="L1780" i="2"/>
  <c r="K1780" i="2"/>
  <c r="J1780" i="2"/>
  <c r="I1780" i="2"/>
  <c r="H1780" i="2"/>
  <c r="G1780" i="2"/>
  <c r="F1780" i="2"/>
  <c r="E1780" i="2"/>
  <c r="D1780" i="2"/>
  <c r="C1780" i="2"/>
  <c r="B1780" i="2"/>
  <c r="A1780" i="2"/>
  <c r="CD1779" i="2"/>
  <c r="CC1779" i="2"/>
  <c r="CB1779" i="2"/>
  <c r="CA1779" i="2"/>
  <c r="BZ1779" i="2"/>
  <c r="BY1779" i="2"/>
  <c r="AJ1779" i="2"/>
  <c r="AI1779" i="2"/>
  <c r="AH1779" i="2"/>
  <c r="AG1779" i="2"/>
  <c r="AF1779" i="2"/>
  <c r="AE1779" i="2"/>
  <c r="AD1779" i="2"/>
  <c r="AC1779" i="2"/>
  <c r="AB1779" i="2"/>
  <c r="AA1779" i="2"/>
  <c r="Z1779" i="2"/>
  <c r="Y1779" i="2"/>
  <c r="X1779" i="2"/>
  <c r="W1779" i="2"/>
  <c r="V1779" i="2"/>
  <c r="U1779" i="2"/>
  <c r="S1779" i="2"/>
  <c r="R1779" i="2"/>
  <c r="Q1779" i="2"/>
  <c r="P1779" i="2"/>
  <c r="O1779" i="2"/>
  <c r="N1779" i="2"/>
  <c r="M1779" i="2"/>
  <c r="L1779" i="2"/>
  <c r="K1779" i="2"/>
  <c r="J1779" i="2"/>
  <c r="I1779" i="2"/>
  <c r="H1779" i="2"/>
  <c r="G1779" i="2"/>
  <c r="F1779" i="2"/>
  <c r="E1779" i="2"/>
  <c r="D1779" i="2"/>
  <c r="C1779" i="2"/>
  <c r="B1779" i="2"/>
  <c r="A1779" i="2"/>
  <c r="CD1778" i="2"/>
  <c r="CC1778" i="2"/>
  <c r="CB1778" i="2"/>
  <c r="CA1778" i="2"/>
  <c r="BZ1778" i="2"/>
  <c r="BY1778" i="2"/>
  <c r="AJ1778" i="2"/>
  <c r="AI1778" i="2"/>
  <c r="AH1778" i="2"/>
  <c r="AG1778" i="2"/>
  <c r="AF1778" i="2"/>
  <c r="AE1778" i="2"/>
  <c r="AD1778" i="2"/>
  <c r="AC1778" i="2"/>
  <c r="AB1778" i="2"/>
  <c r="AA1778" i="2"/>
  <c r="Z1778" i="2"/>
  <c r="Y1778" i="2"/>
  <c r="X1778" i="2"/>
  <c r="W1778" i="2"/>
  <c r="V1778" i="2"/>
  <c r="U1778" i="2"/>
  <c r="S1778" i="2"/>
  <c r="R1778" i="2"/>
  <c r="Q1778" i="2"/>
  <c r="P1778" i="2"/>
  <c r="O1778" i="2"/>
  <c r="N1778" i="2"/>
  <c r="M1778" i="2"/>
  <c r="L1778" i="2"/>
  <c r="K1778" i="2"/>
  <c r="J1778" i="2"/>
  <c r="I1778" i="2"/>
  <c r="H1778" i="2"/>
  <c r="G1778" i="2"/>
  <c r="F1778" i="2"/>
  <c r="E1778" i="2"/>
  <c r="D1778" i="2"/>
  <c r="C1778" i="2"/>
  <c r="B1778" i="2"/>
  <c r="A1778" i="2"/>
  <c r="CD1777" i="2"/>
  <c r="CC1777" i="2"/>
  <c r="CB1777" i="2"/>
  <c r="CA1777" i="2"/>
  <c r="BZ1777" i="2"/>
  <c r="BY1777" i="2"/>
  <c r="AJ1777" i="2"/>
  <c r="AI1777" i="2"/>
  <c r="AH1777" i="2"/>
  <c r="AG1777" i="2"/>
  <c r="AF1777" i="2"/>
  <c r="AE1777" i="2"/>
  <c r="AD1777" i="2"/>
  <c r="AC1777" i="2"/>
  <c r="AB1777" i="2"/>
  <c r="AA1777" i="2"/>
  <c r="Z1777" i="2"/>
  <c r="Y1777" i="2"/>
  <c r="X1777" i="2"/>
  <c r="W1777" i="2"/>
  <c r="V1777" i="2"/>
  <c r="U1777" i="2"/>
  <c r="S1777" i="2"/>
  <c r="R1777" i="2"/>
  <c r="Q1777" i="2"/>
  <c r="P1777" i="2"/>
  <c r="O1777" i="2"/>
  <c r="N1777" i="2"/>
  <c r="M1777" i="2"/>
  <c r="L1777" i="2"/>
  <c r="K1777" i="2"/>
  <c r="J1777" i="2"/>
  <c r="I1777" i="2"/>
  <c r="H1777" i="2"/>
  <c r="G1777" i="2"/>
  <c r="F1777" i="2"/>
  <c r="E1777" i="2"/>
  <c r="D1777" i="2"/>
  <c r="C1777" i="2"/>
  <c r="B1777" i="2"/>
  <c r="A1777" i="2"/>
  <c r="CD1776" i="2"/>
  <c r="CC1776" i="2"/>
  <c r="CB1776" i="2"/>
  <c r="CA1776" i="2"/>
  <c r="BZ1776" i="2"/>
  <c r="BY1776" i="2"/>
  <c r="AJ1776" i="2"/>
  <c r="AI1776" i="2"/>
  <c r="AH1776" i="2"/>
  <c r="AG1776" i="2"/>
  <c r="AF1776" i="2"/>
  <c r="AE1776" i="2"/>
  <c r="AD1776" i="2"/>
  <c r="AC1776" i="2"/>
  <c r="AB1776" i="2"/>
  <c r="AA1776" i="2"/>
  <c r="Z1776" i="2"/>
  <c r="Y1776" i="2"/>
  <c r="X1776" i="2"/>
  <c r="W1776" i="2"/>
  <c r="V1776" i="2"/>
  <c r="U1776" i="2"/>
  <c r="S1776" i="2"/>
  <c r="R1776" i="2"/>
  <c r="Q1776" i="2"/>
  <c r="P1776" i="2"/>
  <c r="O1776" i="2"/>
  <c r="N1776" i="2"/>
  <c r="M1776" i="2"/>
  <c r="L1776" i="2"/>
  <c r="K1776" i="2"/>
  <c r="J1776" i="2"/>
  <c r="I1776" i="2"/>
  <c r="H1776" i="2"/>
  <c r="G1776" i="2"/>
  <c r="F1776" i="2"/>
  <c r="E1776" i="2"/>
  <c r="D1776" i="2"/>
  <c r="C1776" i="2"/>
  <c r="B1776" i="2"/>
  <c r="A1776" i="2"/>
  <c r="CD1775" i="2"/>
  <c r="CC1775" i="2"/>
  <c r="CB1775" i="2"/>
  <c r="CA1775" i="2"/>
  <c r="BZ1775" i="2"/>
  <c r="BY1775" i="2"/>
  <c r="AJ1775" i="2"/>
  <c r="AI1775" i="2"/>
  <c r="AH1775" i="2"/>
  <c r="AG1775" i="2"/>
  <c r="AF1775" i="2"/>
  <c r="AE1775" i="2"/>
  <c r="AD1775" i="2"/>
  <c r="AC1775" i="2"/>
  <c r="AB1775" i="2"/>
  <c r="AA1775" i="2"/>
  <c r="Z1775" i="2"/>
  <c r="Y1775" i="2"/>
  <c r="X1775" i="2"/>
  <c r="W1775" i="2"/>
  <c r="V1775" i="2"/>
  <c r="U1775" i="2"/>
  <c r="S1775" i="2"/>
  <c r="R1775" i="2"/>
  <c r="Q1775" i="2"/>
  <c r="P1775" i="2"/>
  <c r="O1775" i="2"/>
  <c r="N1775" i="2"/>
  <c r="M1775" i="2"/>
  <c r="L1775" i="2"/>
  <c r="K1775" i="2"/>
  <c r="J1775" i="2"/>
  <c r="I1775" i="2"/>
  <c r="H1775" i="2"/>
  <c r="G1775" i="2"/>
  <c r="F1775" i="2"/>
  <c r="E1775" i="2"/>
  <c r="D1775" i="2"/>
  <c r="C1775" i="2"/>
  <c r="B1775" i="2"/>
  <c r="A1775" i="2"/>
  <c r="CD1774" i="2"/>
  <c r="CC1774" i="2"/>
  <c r="CB1774" i="2"/>
  <c r="CA1774" i="2"/>
  <c r="BZ1774" i="2"/>
  <c r="BY1774" i="2"/>
  <c r="AJ1774" i="2"/>
  <c r="AI1774" i="2"/>
  <c r="AH1774" i="2"/>
  <c r="AG1774" i="2"/>
  <c r="AF1774" i="2"/>
  <c r="AE1774" i="2"/>
  <c r="AD1774" i="2"/>
  <c r="AC1774" i="2"/>
  <c r="AB1774" i="2"/>
  <c r="AA1774" i="2"/>
  <c r="Z1774" i="2"/>
  <c r="Y1774" i="2"/>
  <c r="X1774" i="2"/>
  <c r="W1774" i="2"/>
  <c r="V1774" i="2"/>
  <c r="U1774" i="2"/>
  <c r="S1774" i="2"/>
  <c r="R1774" i="2"/>
  <c r="Q1774" i="2"/>
  <c r="P1774" i="2"/>
  <c r="O1774" i="2"/>
  <c r="N1774" i="2"/>
  <c r="M1774" i="2"/>
  <c r="L1774" i="2"/>
  <c r="K1774" i="2"/>
  <c r="J1774" i="2"/>
  <c r="I1774" i="2"/>
  <c r="H1774" i="2"/>
  <c r="G1774" i="2"/>
  <c r="F1774" i="2"/>
  <c r="E1774" i="2"/>
  <c r="D1774" i="2"/>
  <c r="C1774" i="2"/>
  <c r="B1774" i="2"/>
  <c r="A1774" i="2"/>
  <c r="CD1773" i="2"/>
  <c r="CC1773" i="2"/>
  <c r="CB1773" i="2"/>
  <c r="CA1773" i="2"/>
  <c r="BZ1773" i="2"/>
  <c r="BY1773" i="2"/>
  <c r="AJ1773" i="2"/>
  <c r="AI1773" i="2"/>
  <c r="AH1773" i="2"/>
  <c r="AG1773" i="2"/>
  <c r="AF1773" i="2"/>
  <c r="AE1773" i="2"/>
  <c r="AD1773" i="2"/>
  <c r="AC1773" i="2"/>
  <c r="AB1773" i="2"/>
  <c r="AA1773" i="2"/>
  <c r="Z1773" i="2"/>
  <c r="Y1773" i="2"/>
  <c r="X1773" i="2"/>
  <c r="W1773" i="2"/>
  <c r="V1773" i="2"/>
  <c r="U1773" i="2"/>
  <c r="S1773" i="2"/>
  <c r="R1773" i="2"/>
  <c r="Q1773" i="2"/>
  <c r="P1773" i="2"/>
  <c r="O1773" i="2"/>
  <c r="N1773" i="2"/>
  <c r="M1773" i="2"/>
  <c r="L1773" i="2"/>
  <c r="K1773" i="2"/>
  <c r="J1773" i="2"/>
  <c r="I1773" i="2"/>
  <c r="H1773" i="2"/>
  <c r="G1773" i="2"/>
  <c r="F1773" i="2"/>
  <c r="E1773" i="2"/>
  <c r="D1773" i="2"/>
  <c r="C1773" i="2"/>
  <c r="B1773" i="2"/>
  <c r="A1773" i="2"/>
  <c r="CD1772" i="2"/>
  <c r="CC1772" i="2"/>
  <c r="CB1772" i="2"/>
  <c r="CA1772" i="2"/>
  <c r="BZ1772" i="2"/>
  <c r="BY1772" i="2"/>
  <c r="AJ1772" i="2"/>
  <c r="AI1772" i="2"/>
  <c r="AH1772" i="2"/>
  <c r="AG1772" i="2"/>
  <c r="AF1772" i="2"/>
  <c r="AE1772" i="2"/>
  <c r="AD1772" i="2"/>
  <c r="AC1772" i="2"/>
  <c r="AB1772" i="2"/>
  <c r="AA1772" i="2"/>
  <c r="Z1772" i="2"/>
  <c r="Y1772" i="2"/>
  <c r="X1772" i="2"/>
  <c r="W1772" i="2"/>
  <c r="V1772" i="2"/>
  <c r="U1772" i="2"/>
  <c r="S1772" i="2"/>
  <c r="R1772" i="2"/>
  <c r="Q1772" i="2"/>
  <c r="P1772" i="2"/>
  <c r="O1772" i="2"/>
  <c r="N1772" i="2"/>
  <c r="M1772" i="2"/>
  <c r="L1772" i="2"/>
  <c r="K1772" i="2"/>
  <c r="J1772" i="2"/>
  <c r="I1772" i="2"/>
  <c r="H1772" i="2"/>
  <c r="G1772" i="2"/>
  <c r="F1772" i="2"/>
  <c r="E1772" i="2"/>
  <c r="D1772" i="2"/>
  <c r="C1772" i="2"/>
  <c r="B1772" i="2"/>
  <c r="A1772" i="2"/>
  <c r="CD1771" i="2"/>
  <c r="CC1771" i="2"/>
  <c r="CB1771" i="2"/>
  <c r="CA1771" i="2"/>
  <c r="BZ1771" i="2"/>
  <c r="BY1771" i="2"/>
  <c r="AJ1771" i="2"/>
  <c r="AI1771" i="2"/>
  <c r="AH1771" i="2"/>
  <c r="AG1771" i="2"/>
  <c r="AF1771" i="2"/>
  <c r="AE1771" i="2"/>
  <c r="AD1771" i="2"/>
  <c r="AC1771" i="2"/>
  <c r="AB1771" i="2"/>
  <c r="AA1771" i="2"/>
  <c r="Z1771" i="2"/>
  <c r="Y1771" i="2"/>
  <c r="X1771" i="2"/>
  <c r="W1771" i="2"/>
  <c r="V1771" i="2"/>
  <c r="U1771" i="2"/>
  <c r="S1771" i="2"/>
  <c r="R1771" i="2"/>
  <c r="Q1771" i="2"/>
  <c r="P1771" i="2"/>
  <c r="O1771" i="2"/>
  <c r="N1771" i="2"/>
  <c r="M1771" i="2"/>
  <c r="L1771" i="2"/>
  <c r="K1771" i="2"/>
  <c r="J1771" i="2"/>
  <c r="I1771" i="2"/>
  <c r="H1771" i="2"/>
  <c r="G1771" i="2"/>
  <c r="F1771" i="2"/>
  <c r="E1771" i="2"/>
  <c r="D1771" i="2"/>
  <c r="C1771" i="2"/>
  <c r="B1771" i="2"/>
  <c r="A1771" i="2"/>
  <c r="CD1770" i="2"/>
  <c r="CC1770" i="2"/>
  <c r="CB1770" i="2"/>
  <c r="CA1770" i="2"/>
  <c r="BZ1770" i="2"/>
  <c r="BY1770" i="2"/>
  <c r="AJ1770" i="2"/>
  <c r="AI1770" i="2"/>
  <c r="AH1770" i="2"/>
  <c r="AG1770" i="2"/>
  <c r="AF1770" i="2"/>
  <c r="AE1770" i="2"/>
  <c r="AD1770" i="2"/>
  <c r="AC1770" i="2"/>
  <c r="AB1770" i="2"/>
  <c r="AA1770" i="2"/>
  <c r="Z1770" i="2"/>
  <c r="Y1770" i="2"/>
  <c r="X1770" i="2"/>
  <c r="W1770" i="2"/>
  <c r="V1770" i="2"/>
  <c r="U1770" i="2"/>
  <c r="S1770" i="2"/>
  <c r="R1770" i="2"/>
  <c r="Q1770" i="2"/>
  <c r="P1770" i="2"/>
  <c r="O1770" i="2"/>
  <c r="N1770" i="2"/>
  <c r="M1770" i="2"/>
  <c r="L1770" i="2"/>
  <c r="K1770" i="2"/>
  <c r="J1770" i="2"/>
  <c r="I1770" i="2"/>
  <c r="H1770" i="2"/>
  <c r="G1770" i="2"/>
  <c r="F1770" i="2"/>
  <c r="E1770" i="2"/>
  <c r="D1770" i="2"/>
  <c r="C1770" i="2"/>
  <c r="B1770" i="2"/>
  <c r="A1770" i="2"/>
  <c r="CD1769" i="2"/>
  <c r="CC1769" i="2"/>
  <c r="CB1769" i="2"/>
  <c r="CA1769" i="2"/>
  <c r="BZ1769" i="2"/>
  <c r="BY1769" i="2"/>
  <c r="AJ1769" i="2"/>
  <c r="AI1769" i="2"/>
  <c r="AH1769" i="2"/>
  <c r="AG1769" i="2"/>
  <c r="AF1769" i="2"/>
  <c r="AE1769" i="2"/>
  <c r="AD1769" i="2"/>
  <c r="AC1769" i="2"/>
  <c r="AB1769" i="2"/>
  <c r="AA1769" i="2"/>
  <c r="Z1769" i="2"/>
  <c r="Y1769" i="2"/>
  <c r="X1769" i="2"/>
  <c r="W1769" i="2"/>
  <c r="V1769" i="2"/>
  <c r="U1769" i="2"/>
  <c r="S1769" i="2"/>
  <c r="R1769" i="2"/>
  <c r="Q1769" i="2"/>
  <c r="P1769" i="2"/>
  <c r="O1769" i="2"/>
  <c r="N1769" i="2"/>
  <c r="M1769" i="2"/>
  <c r="L1769" i="2"/>
  <c r="K1769" i="2"/>
  <c r="J1769" i="2"/>
  <c r="I1769" i="2"/>
  <c r="H1769" i="2"/>
  <c r="G1769" i="2"/>
  <c r="F1769" i="2"/>
  <c r="E1769" i="2"/>
  <c r="D1769" i="2"/>
  <c r="C1769" i="2"/>
  <c r="B1769" i="2"/>
  <c r="A1769" i="2"/>
  <c r="CD1768" i="2"/>
  <c r="CC1768" i="2"/>
  <c r="CB1768" i="2"/>
  <c r="CA1768" i="2"/>
  <c r="BZ1768" i="2"/>
  <c r="BY1768" i="2"/>
  <c r="AJ1768" i="2"/>
  <c r="AI1768" i="2"/>
  <c r="AH1768" i="2"/>
  <c r="AG1768" i="2"/>
  <c r="AF1768" i="2"/>
  <c r="AE1768" i="2"/>
  <c r="AD1768" i="2"/>
  <c r="AC1768" i="2"/>
  <c r="AB1768" i="2"/>
  <c r="AA1768" i="2"/>
  <c r="Z1768" i="2"/>
  <c r="Y1768" i="2"/>
  <c r="X1768" i="2"/>
  <c r="W1768" i="2"/>
  <c r="V1768" i="2"/>
  <c r="U1768" i="2"/>
  <c r="S1768" i="2"/>
  <c r="R1768" i="2"/>
  <c r="Q1768" i="2"/>
  <c r="P1768" i="2"/>
  <c r="O1768" i="2"/>
  <c r="N1768" i="2"/>
  <c r="M1768" i="2"/>
  <c r="L1768" i="2"/>
  <c r="K1768" i="2"/>
  <c r="J1768" i="2"/>
  <c r="I1768" i="2"/>
  <c r="H1768" i="2"/>
  <c r="G1768" i="2"/>
  <c r="F1768" i="2"/>
  <c r="E1768" i="2"/>
  <c r="D1768" i="2"/>
  <c r="C1768" i="2"/>
  <c r="B1768" i="2"/>
  <c r="A1768" i="2"/>
  <c r="CD1767" i="2"/>
  <c r="CC1767" i="2"/>
  <c r="CB1767" i="2"/>
  <c r="CA1767" i="2"/>
  <c r="BZ1767" i="2"/>
  <c r="BY1767" i="2"/>
  <c r="AJ1767" i="2"/>
  <c r="AI1767" i="2"/>
  <c r="AH1767" i="2"/>
  <c r="AG1767" i="2"/>
  <c r="AF1767" i="2"/>
  <c r="AE1767" i="2"/>
  <c r="AD1767" i="2"/>
  <c r="AC1767" i="2"/>
  <c r="AB1767" i="2"/>
  <c r="AA1767" i="2"/>
  <c r="Z1767" i="2"/>
  <c r="Y1767" i="2"/>
  <c r="X1767" i="2"/>
  <c r="W1767" i="2"/>
  <c r="V1767" i="2"/>
  <c r="U1767" i="2"/>
  <c r="S1767" i="2"/>
  <c r="R1767" i="2"/>
  <c r="Q1767" i="2"/>
  <c r="P1767" i="2"/>
  <c r="O1767" i="2"/>
  <c r="N1767" i="2"/>
  <c r="M1767" i="2"/>
  <c r="L1767" i="2"/>
  <c r="K1767" i="2"/>
  <c r="J1767" i="2"/>
  <c r="I1767" i="2"/>
  <c r="H1767" i="2"/>
  <c r="G1767" i="2"/>
  <c r="F1767" i="2"/>
  <c r="E1767" i="2"/>
  <c r="D1767" i="2"/>
  <c r="C1767" i="2"/>
  <c r="B1767" i="2"/>
  <c r="A1767" i="2"/>
  <c r="CD1766" i="2"/>
  <c r="CC1766" i="2"/>
  <c r="CB1766" i="2"/>
  <c r="CA1766" i="2"/>
  <c r="BZ1766" i="2"/>
  <c r="BY1766" i="2"/>
  <c r="AJ1766" i="2"/>
  <c r="AI1766" i="2"/>
  <c r="AH1766" i="2"/>
  <c r="AG1766" i="2"/>
  <c r="AF1766" i="2"/>
  <c r="AE1766" i="2"/>
  <c r="AD1766" i="2"/>
  <c r="AC1766" i="2"/>
  <c r="AB1766" i="2"/>
  <c r="AA1766" i="2"/>
  <c r="Z1766" i="2"/>
  <c r="Y1766" i="2"/>
  <c r="X1766" i="2"/>
  <c r="W1766" i="2"/>
  <c r="V1766" i="2"/>
  <c r="U1766" i="2"/>
  <c r="S1766" i="2"/>
  <c r="R1766" i="2"/>
  <c r="Q1766" i="2"/>
  <c r="P1766" i="2"/>
  <c r="O1766" i="2"/>
  <c r="N1766" i="2"/>
  <c r="M1766" i="2"/>
  <c r="L1766" i="2"/>
  <c r="K1766" i="2"/>
  <c r="J1766" i="2"/>
  <c r="I1766" i="2"/>
  <c r="H1766" i="2"/>
  <c r="G1766" i="2"/>
  <c r="F1766" i="2"/>
  <c r="E1766" i="2"/>
  <c r="D1766" i="2"/>
  <c r="C1766" i="2"/>
  <c r="B1766" i="2"/>
  <c r="A1766" i="2"/>
  <c r="CD1765" i="2"/>
  <c r="CC1765" i="2"/>
  <c r="CB1765" i="2"/>
  <c r="CA1765" i="2"/>
  <c r="BZ1765" i="2"/>
  <c r="BY1765" i="2"/>
  <c r="AJ1765" i="2"/>
  <c r="AI1765" i="2"/>
  <c r="AH1765" i="2"/>
  <c r="AG1765" i="2"/>
  <c r="AF1765" i="2"/>
  <c r="AE1765" i="2"/>
  <c r="AD1765" i="2"/>
  <c r="AC1765" i="2"/>
  <c r="AB1765" i="2"/>
  <c r="AA1765" i="2"/>
  <c r="Z1765" i="2"/>
  <c r="Y1765" i="2"/>
  <c r="X1765" i="2"/>
  <c r="W1765" i="2"/>
  <c r="V1765" i="2"/>
  <c r="U1765" i="2"/>
  <c r="S1765" i="2"/>
  <c r="R1765" i="2"/>
  <c r="Q1765" i="2"/>
  <c r="P1765" i="2"/>
  <c r="O1765" i="2"/>
  <c r="N1765" i="2"/>
  <c r="M1765" i="2"/>
  <c r="L1765" i="2"/>
  <c r="K1765" i="2"/>
  <c r="J1765" i="2"/>
  <c r="I1765" i="2"/>
  <c r="H1765" i="2"/>
  <c r="G1765" i="2"/>
  <c r="F1765" i="2"/>
  <c r="E1765" i="2"/>
  <c r="D1765" i="2"/>
  <c r="C1765" i="2"/>
  <c r="B1765" i="2"/>
  <c r="A1765" i="2"/>
  <c r="CD1764" i="2"/>
  <c r="CC1764" i="2"/>
  <c r="CB1764" i="2"/>
  <c r="CA1764" i="2"/>
  <c r="BZ1764" i="2"/>
  <c r="BY1764" i="2"/>
  <c r="AJ1764" i="2"/>
  <c r="AI1764" i="2"/>
  <c r="AH1764" i="2"/>
  <c r="AG1764" i="2"/>
  <c r="AF1764" i="2"/>
  <c r="AE1764" i="2"/>
  <c r="AD1764" i="2"/>
  <c r="AC1764" i="2"/>
  <c r="AB1764" i="2"/>
  <c r="AA1764" i="2"/>
  <c r="Z1764" i="2"/>
  <c r="Y1764" i="2"/>
  <c r="X1764" i="2"/>
  <c r="W1764" i="2"/>
  <c r="V1764" i="2"/>
  <c r="U1764" i="2"/>
  <c r="S1764" i="2"/>
  <c r="R1764" i="2"/>
  <c r="Q1764" i="2"/>
  <c r="P1764" i="2"/>
  <c r="O1764" i="2"/>
  <c r="N1764" i="2"/>
  <c r="M1764" i="2"/>
  <c r="L1764" i="2"/>
  <c r="K1764" i="2"/>
  <c r="J1764" i="2"/>
  <c r="I1764" i="2"/>
  <c r="H1764" i="2"/>
  <c r="G1764" i="2"/>
  <c r="F1764" i="2"/>
  <c r="E1764" i="2"/>
  <c r="D1764" i="2"/>
  <c r="C1764" i="2"/>
  <c r="B1764" i="2"/>
  <c r="A1764" i="2"/>
  <c r="CD1763" i="2"/>
  <c r="CC1763" i="2"/>
  <c r="CB1763" i="2"/>
  <c r="CA1763" i="2"/>
  <c r="BZ1763" i="2"/>
  <c r="BY1763" i="2"/>
  <c r="AJ1763" i="2"/>
  <c r="AI1763" i="2"/>
  <c r="AH1763" i="2"/>
  <c r="AG1763" i="2"/>
  <c r="AF1763" i="2"/>
  <c r="AE1763" i="2"/>
  <c r="AD1763" i="2"/>
  <c r="AC1763" i="2"/>
  <c r="AB1763" i="2"/>
  <c r="AA1763" i="2"/>
  <c r="Z1763" i="2"/>
  <c r="Y1763" i="2"/>
  <c r="X1763" i="2"/>
  <c r="W1763" i="2"/>
  <c r="V1763" i="2"/>
  <c r="U1763" i="2"/>
  <c r="S1763" i="2"/>
  <c r="R1763" i="2"/>
  <c r="Q1763" i="2"/>
  <c r="P1763" i="2"/>
  <c r="O1763" i="2"/>
  <c r="N1763" i="2"/>
  <c r="M1763" i="2"/>
  <c r="L1763" i="2"/>
  <c r="K1763" i="2"/>
  <c r="J1763" i="2"/>
  <c r="I1763" i="2"/>
  <c r="H1763" i="2"/>
  <c r="G1763" i="2"/>
  <c r="F1763" i="2"/>
  <c r="E1763" i="2"/>
  <c r="D1763" i="2"/>
  <c r="C1763" i="2"/>
  <c r="B1763" i="2"/>
  <c r="A1763" i="2"/>
  <c r="CD1762" i="2"/>
  <c r="CC1762" i="2"/>
  <c r="CB1762" i="2"/>
  <c r="CA1762" i="2"/>
  <c r="BZ1762" i="2"/>
  <c r="BY1762" i="2"/>
  <c r="AJ1762" i="2"/>
  <c r="AI1762" i="2"/>
  <c r="AH1762" i="2"/>
  <c r="AG1762" i="2"/>
  <c r="AF1762" i="2"/>
  <c r="AE1762" i="2"/>
  <c r="AD1762" i="2"/>
  <c r="AC1762" i="2"/>
  <c r="AB1762" i="2"/>
  <c r="AA1762" i="2"/>
  <c r="Z1762" i="2"/>
  <c r="Y1762" i="2"/>
  <c r="X1762" i="2"/>
  <c r="W1762" i="2"/>
  <c r="V1762" i="2"/>
  <c r="U1762" i="2"/>
  <c r="S1762" i="2"/>
  <c r="R1762" i="2"/>
  <c r="Q1762" i="2"/>
  <c r="P1762" i="2"/>
  <c r="O1762" i="2"/>
  <c r="N1762" i="2"/>
  <c r="M1762" i="2"/>
  <c r="L1762" i="2"/>
  <c r="K1762" i="2"/>
  <c r="J1762" i="2"/>
  <c r="I1762" i="2"/>
  <c r="H1762" i="2"/>
  <c r="G1762" i="2"/>
  <c r="F1762" i="2"/>
  <c r="E1762" i="2"/>
  <c r="D1762" i="2"/>
  <c r="C1762" i="2"/>
  <c r="B1762" i="2"/>
  <c r="A1762" i="2"/>
  <c r="CD1761" i="2"/>
  <c r="CC1761" i="2"/>
  <c r="CB1761" i="2"/>
  <c r="CA1761" i="2"/>
  <c r="BZ1761" i="2"/>
  <c r="BY1761" i="2"/>
  <c r="AJ1761" i="2"/>
  <c r="AI1761" i="2"/>
  <c r="AH1761" i="2"/>
  <c r="AG1761" i="2"/>
  <c r="AF1761" i="2"/>
  <c r="AE1761" i="2"/>
  <c r="AD1761" i="2"/>
  <c r="AC1761" i="2"/>
  <c r="AB1761" i="2"/>
  <c r="AA1761" i="2"/>
  <c r="Z1761" i="2"/>
  <c r="Y1761" i="2"/>
  <c r="X1761" i="2"/>
  <c r="W1761" i="2"/>
  <c r="V1761" i="2"/>
  <c r="U1761" i="2"/>
  <c r="S1761" i="2"/>
  <c r="R1761" i="2"/>
  <c r="Q1761" i="2"/>
  <c r="P1761" i="2"/>
  <c r="O1761" i="2"/>
  <c r="N1761" i="2"/>
  <c r="M1761" i="2"/>
  <c r="L1761" i="2"/>
  <c r="K1761" i="2"/>
  <c r="J1761" i="2"/>
  <c r="I1761" i="2"/>
  <c r="H1761" i="2"/>
  <c r="G1761" i="2"/>
  <c r="F1761" i="2"/>
  <c r="E1761" i="2"/>
  <c r="D1761" i="2"/>
  <c r="C1761" i="2"/>
  <c r="B1761" i="2"/>
  <c r="A1761" i="2"/>
  <c r="CD1760" i="2"/>
  <c r="CC1760" i="2"/>
  <c r="CB1760" i="2"/>
  <c r="CA1760" i="2"/>
  <c r="BZ1760" i="2"/>
  <c r="BY1760" i="2"/>
  <c r="AJ1760" i="2"/>
  <c r="AI1760" i="2"/>
  <c r="AH1760" i="2"/>
  <c r="AG1760" i="2"/>
  <c r="AF1760" i="2"/>
  <c r="AE1760" i="2"/>
  <c r="AD1760" i="2"/>
  <c r="AC1760" i="2"/>
  <c r="AB1760" i="2"/>
  <c r="AA1760" i="2"/>
  <c r="Z1760" i="2"/>
  <c r="Y1760" i="2"/>
  <c r="X1760" i="2"/>
  <c r="W1760" i="2"/>
  <c r="V1760" i="2"/>
  <c r="U1760" i="2"/>
  <c r="S1760" i="2"/>
  <c r="R1760" i="2"/>
  <c r="Q1760" i="2"/>
  <c r="P1760" i="2"/>
  <c r="O1760" i="2"/>
  <c r="N1760" i="2"/>
  <c r="M1760" i="2"/>
  <c r="L1760" i="2"/>
  <c r="K1760" i="2"/>
  <c r="J1760" i="2"/>
  <c r="I1760" i="2"/>
  <c r="H1760" i="2"/>
  <c r="G1760" i="2"/>
  <c r="F1760" i="2"/>
  <c r="E1760" i="2"/>
  <c r="D1760" i="2"/>
  <c r="C1760" i="2"/>
  <c r="B1760" i="2"/>
  <c r="A1760" i="2"/>
  <c r="CD1759" i="2"/>
  <c r="CC1759" i="2"/>
  <c r="CB1759" i="2"/>
  <c r="CA1759" i="2"/>
  <c r="BZ1759" i="2"/>
  <c r="BY1759" i="2"/>
  <c r="AJ1759" i="2"/>
  <c r="AI1759" i="2"/>
  <c r="AH1759" i="2"/>
  <c r="AG1759" i="2"/>
  <c r="AF1759" i="2"/>
  <c r="AE1759" i="2"/>
  <c r="AD1759" i="2"/>
  <c r="AC1759" i="2"/>
  <c r="AB1759" i="2"/>
  <c r="AA1759" i="2"/>
  <c r="Z1759" i="2"/>
  <c r="Y1759" i="2"/>
  <c r="X1759" i="2"/>
  <c r="W1759" i="2"/>
  <c r="V1759" i="2"/>
  <c r="U1759" i="2"/>
  <c r="S1759" i="2"/>
  <c r="R1759" i="2"/>
  <c r="Q1759" i="2"/>
  <c r="P1759" i="2"/>
  <c r="O1759" i="2"/>
  <c r="N1759" i="2"/>
  <c r="M1759" i="2"/>
  <c r="L1759" i="2"/>
  <c r="K1759" i="2"/>
  <c r="J1759" i="2"/>
  <c r="I1759" i="2"/>
  <c r="H1759" i="2"/>
  <c r="G1759" i="2"/>
  <c r="F1759" i="2"/>
  <c r="E1759" i="2"/>
  <c r="D1759" i="2"/>
  <c r="C1759" i="2"/>
  <c r="B1759" i="2"/>
  <c r="A1759" i="2"/>
  <c r="CD1758" i="2"/>
  <c r="CC1758" i="2"/>
  <c r="CB1758" i="2"/>
  <c r="CA1758" i="2"/>
  <c r="BZ1758" i="2"/>
  <c r="BY1758" i="2"/>
  <c r="AJ1758" i="2"/>
  <c r="AI1758" i="2"/>
  <c r="AH1758" i="2"/>
  <c r="AG1758" i="2"/>
  <c r="AF1758" i="2"/>
  <c r="AE1758" i="2"/>
  <c r="AD1758" i="2"/>
  <c r="AC1758" i="2"/>
  <c r="AB1758" i="2"/>
  <c r="AA1758" i="2"/>
  <c r="Z1758" i="2"/>
  <c r="Y1758" i="2"/>
  <c r="X1758" i="2"/>
  <c r="W1758" i="2"/>
  <c r="V1758" i="2"/>
  <c r="U1758" i="2"/>
  <c r="S1758" i="2"/>
  <c r="R1758" i="2"/>
  <c r="Q1758" i="2"/>
  <c r="P1758" i="2"/>
  <c r="O1758" i="2"/>
  <c r="N1758" i="2"/>
  <c r="M1758" i="2"/>
  <c r="L1758" i="2"/>
  <c r="K1758" i="2"/>
  <c r="J1758" i="2"/>
  <c r="I1758" i="2"/>
  <c r="H1758" i="2"/>
  <c r="G1758" i="2"/>
  <c r="F1758" i="2"/>
  <c r="E1758" i="2"/>
  <c r="D1758" i="2"/>
  <c r="C1758" i="2"/>
  <c r="B1758" i="2"/>
  <c r="A1758" i="2"/>
  <c r="CD1757" i="2"/>
  <c r="CC1757" i="2"/>
  <c r="CB1757" i="2"/>
  <c r="CA1757" i="2"/>
  <c r="BZ1757" i="2"/>
  <c r="BY1757" i="2"/>
  <c r="AJ1757" i="2"/>
  <c r="AI1757" i="2"/>
  <c r="AH1757" i="2"/>
  <c r="AG1757" i="2"/>
  <c r="AF1757" i="2"/>
  <c r="AE1757" i="2"/>
  <c r="AD1757" i="2"/>
  <c r="AC1757" i="2"/>
  <c r="AB1757" i="2"/>
  <c r="AA1757" i="2"/>
  <c r="Z1757" i="2"/>
  <c r="Y1757" i="2"/>
  <c r="X1757" i="2"/>
  <c r="W1757" i="2"/>
  <c r="V1757" i="2"/>
  <c r="U1757" i="2"/>
  <c r="S1757" i="2"/>
  <c r="R1757" i="2"/>
  <c r="Q1757" i="2"/>
  <c r="P1757" i="2"/>
  <c r="O1757" i="2"/>
  <c r="N1757" i="2"/>
  <c r="M1757" i="2"/>
  <c r="L1757" i="2"/>
  <c r="K1757" i="2"/>
  <c r="J1757" i="2"/>
  <c r="I1757" i="2"/>
  <c r="H1757" i="2"/>
  <c r="G1757" i="2"/>
  <c r="F1757" i="2"/>
  <c r="E1757" i="2"/>
  <c r="D1757" i="2"/>
  <c r="C1757" i="2"/>
  <c r="B1757" i="2"/>
  <c r="A1757" i="2"/>
  <c r="CD1756" i="2"/>
  <c r="CC1756" i="2"/>
  <c r="CB1756" i="2"/>
  <c r="CA1756" i="2"/>
  <c r="BZ1756" i="2"/>
  <c r="BY1756" i="2"/>
  <c r="AJ1756" i="2"/>
  <c r="AI1756" i="2"/>
  <c r="AH1756" i="2"/>
  <c r="AG1756" i="2"/>
  <c r="AF1756" i="2"/>
  <c r="AE1756" i="2"/>
  <c r="AD1756" i="2"/>
  <c r="AC1756" i="2"/>
  <c r="AB1756" i="2"/>
  <c r="AA1756" i="2"/>
  <c r="Z1756" i="2"/>
  <c r="Y1756" i="2"/>
  <c r="X1756" i="2"/>
  <c r="W1756" i="2"/>
  <c r="V1756" i="2"/>
  <c r="U1756" i="2"/>
  <c r="S1756" i="2"/>
  <c r="R1756" i="2"/>
  <c r="Q1756" i="2"/>
  <c r="P1756" i="2"/>
  <c r="O1756" i="2"/>
  <c r="N1756" i="2"/>
  <c r="M1756" i="2"/>
  <c r="L1756" i="2"/>
  <c r="K1756" i="2"/>
  <c r="J1756" i="2"/>
  <c r="I1756" i="2"/>
  <c r="H1756" i="2"/>
  <c r="G1756" i="2"/>
  <c r="F1756" i="2"/>
  <c r="E1756" i="2"/>
  <c r="D1756" i="2"/>
  <c r="C1756" i="2"/>
  <c r="B1756" i="2"/>
  <c r="A1756" i="2"/>
  <c r="CD1755" i="2"/>
  <c r="CC1755" i="2"/>
  <c r="CB1755" i="2"/>
  <c r="CA1755" i="2"/>
  <c r="BZ1755" i="2"/>
  <c r="BY1755" i="2"/>
  <c r="AJ1755" i="2"/>
  <c r="AI1755" i="2"/>
  <c r="AH1755" i="2"/>
  <c r="AG1755" i="2"/>
  <c r="AF1755" i="2"/>
  <c r="AE1755" i="2"/>
  <c r="AD1755" i="2"/>
  <c r="AC1755" i="2"/>
  <c r="AB1755" i="2"/>
  <c r="AA1755" i="2"/>
  <c r="Z1755" i="2"/>
  <c r="Y1755" i="2"/>
  <c r="X1755" i="2"/>
  <c r="W1755" i="2"/>
  <c r="V1755" i="2"/>
  <c r="U1755" i="2"/>
  <c r="S1755" i="2"/>
  <c r="R1755" i="2"/>
  <c r="Q1755" i="2"/>
  <c r="P1755" i="2"/>
  <c r="O1755" i="2"/>
  <c r="N1755" i="2"/>
  <c r="M1755" i="2"/>
  <c r="L1755" i="2"/>
  <c r="K1755" i="2"/>
  <c r="J1755" i="2"/>
  <c r="I1755" i="2"/>
  <c r="H1755" i="2"/>
  <c r="G1755" i="2"/>
  <c r="F1755" i="2"/>
  <c r="E1755" i="2"/>
  <c r="D1755" i="2"/>
  <c r="C1755" i="2"/>
  <c r="B1755" i="2"/>
  <c r="A1755" i="2"/>
  <c r="CD1754" i="2"/>
  <c r="CC1754" i="2"/>
  <c r="CB1754" i="2"/>
  <c r="CA1754" i="2"/>
  <c r="BZ1754" i="2"/>
  <c r="BY1754" i="2"/>
  <c r="AJ1754" i="2"/>
  <c r="AI1754" i="2"/>
  <c r="AH1754" i="2"/>
  <c r="AG1754" i="2"/>
  <c r="AF1754" i="2"/>
  <c r="AE1754" i="2"/>
  <c r="AD1754" i="2"/>
  <c r="AC1754" i="2"/>
  <c r="AB1754" i="2"/>
  <c r="AA1754" i="2"/>
  <c r="Z1754" i="2"/>
  <c r="Y1754" i="2"/>
  <c r="X1754" i="2"/>
  <c r="W1754" i="2"/>
  <c r="V1754" i="2"/>
  <c r="U1754" i="2"/>
  <c r="S1754" i="2"/>
  <c r="R1754" i="2"/>
  <c r="Q1754" i="2"/>
  <c r="P1754" i="2"/>
  <c r="O1754" i="2"/>
  <c r="N1754" i="2"/>
  <c r="M1754" i="2"/>
  <c r="L1754" i="2"/>
  <c r="K1754" i="2"/>
  <c r="J1754" i="2"/>
  <c r="I1754" i="2"/>
  <c r="H1754" i="2"/>
  <c r="G1754" i="2"/>
  <c r="F1754" i="2"/>
  <c r="E1754" i="2"/>
  <c r="D1754" i="2"/>
  <c r="C1754" i="2"/>
  <c r="B1754" i="2"/>
  <c r="A1754" i="2"/>
  <c r="CD1753" i="2"/>
  <c r="CC1753" i="2"/>
  <c r="CB1753" i="2"/>
  <c r="CA1753" i="2"/>
  <c r="BZ1753" i="2"/>
  <c r="BY1753" i="2"/>
  <c r="AJ1753" i="2"/>
  <c r="AI1753" i="2"/>
  <c r="AH1753" i="2"/>
  <c r="AG1753" i="2"/>
  <c r="AF1753" i="2"/>
  <c r="AE1753" i="2"/>
  <c r="AD1753" i="2"/>
  <c r="AC1753" i="2"/>
  <c r="AB1753" i="2"/>
  <c r="AA1753" i="2"/>
  <c r="Z1753" i="2"/>
  <c r="Y1753" i="2"/>
  <c r="X1753" i="2"/>
  <c r="W1753" i="2"/>
  <c r="V1753" i="2"/>
  <c r="U1753" i="2"/>
  <c r="S1753" i="2"/>
  <c r="R1753" i="2"/>
  <c r="Q1753" i="2"/>
  <c r="P1753" i="2"/>
  <c r="O1753" i="2"/>
  <c r="N1753" i="2"/>
  <c r="M1753" i="2"/>
  <c r="L1753" i="2"/>
  <c r="K1753" i="2"/>
  <c r="J1753" i="2"/>
  <c r="I1753" i="2"/>
  <c r="H1753" i="2"/>
  <c r="G1753" i="2"/>
  <c r="F1753" i="2"/>
  <c r="E1753" i="2"/>
  <c r="D1753" i="2"/>
  <c r="C1753" i="2"/>
  <c r="B1753" i="2"/>
  <c r="A1753" i="2"/>
  <c r="CD1752" i="2"/>
  <c r="CC1752" i="2"/>
  <c r="CB1752" i="2"/>
  <c r="CA1752" i="2"/>
  <c r="BZ1752" i="2"/>
  <c r="BY1752" i="2"/>
  <c r="AJ1752" i="2"/>
  <c r="AI1752" i="2"/>
  <c r="AH1752" i="2"/>
  <c r="AG1752" i="2"/>
  <c r="AF1752" i="2"/>
  <c r="AE1752" i="2"/>
  <c r="AD1752" i="2"/>
  <c r="AC1752" i="2"/>
  <c r="AB1752" i="2"/>
  <c r="AA1752" i="2"/>
  <c r="Z1752" i="2"/>
  <c r="Y1752" i="2"/>
  <c r="X1752" i="2"/>
  <c r="W1752" i="2"/>
  <c r="V1752" i="2"/>
  <c r="U1752" i="2"/>
  <c r="S1752" i="2"/>
  <c r="R1752" i="2"/>
  <c r="Q1752" i="2"/>
  <c r="P1752" i="2"/>
  <c r="O1752" i="2"/>
  <c r="N1752" i="2"/>
  <c r="M1752" i="2"/>
  <c r="L1752" i="2"/>
  <c r="K1752" i="2"/>
  <c r="J1752" i="2"/>
  <c r="I1752" i="2"/>
  <c r="H1752" i="2"/>
  <c r="G1752" i="2"/>
  <c r="F1752" i="2"/>
  <c r="E1752" i="2"/>
  <c r="D1752" i="2"/>
  <c r="C1752" i="2"/>
  <c r="B1752" i="2"/>
  <c r="A1752" i="2"/>
  <c r="CD1751" i="2"/>
  <c r="CC1751" i="2"/>
  <c r="CB1751" i="2"/>
  <c r="CA1751" i="2"/>
  <c r="BZ1751" i="2"/>
  <c r="BY1751" i="2"/>
  <c r="AJ1751" i="2"/>
  <c r="AI1751" i="2"/>
  <c r="AH1751" i="2"/>
  <c r="AG1751" i="2"/>
  <c r="AF1751" i="2"/>
  <c r="AE1751" i="2"/>
  <c r="AD1751" i="2"/>
  <c r="AC1751" i="2"/>
  <c r="AB1751" i="2"/>
  <c r="AA1751" i="2"/>
  <c r="Z1751" i="2"/>
  <c r="Y1751" i="2"/>
  <c r="X1751" i="2"/>
  <c r="W1751" i="2"/>
  <c r="V1751" i="2"/>
  <c r="U1751" i="2"/>
  <c r="S1751" i="2"/>
  <c r="R1751" i="2"/>
  <c r="Q1751" i="2"/>
  <c r="P1751" i="2"/>
  <c r="O1751" i="2"/>
  <c r="N1751" i="2"/>
  <c r="M1751" i="2"/>
  <c r="L1751" i="2"/>
  <c r="K1751" i="2"/>
  <c r="J1751" i="2"/>
  <c r="I1751" i="2"/>
  <c r="H1751" i="2"/>
  <c r="G1751" i="2"/>
  <c r="F1751" i="2"/>
  <c r="E1751" i="2"/>
  <c r="D1751" i="2"/>
  <c r="C1751" i="2"/>
  <c r="B1751" i="2"/>
  <c r="A1751" i="2"/>
  <c r="CD1750" i="2"/>
  <c r="CC1750" i="2"/>
  <c r="CB1750" i="2"/>
  <c r="CA1750" i="2"/>
  <c r="BZ1750" i="2"/>
  <c r="BY1750" i="2"/>
  <c r="AJ1750" i="2"/>
  <c r="AI1750" i="2"/>
  <c r="AH1750" i="2"/>
  <c r="AG1750" i="2"/>
  <c r="AF1750" i="2"/>
  <c r="AE1750" i="2"/>
  <c r="AD1750" i="2"/>
  <c r="AC1750" i="2"/>
  <c r="AB1750" i="2"/>
  <c r="AA1750" i="2"/>
  <c r="Z1750" i="2"/>
  <c r="Y1750" i="2"/>
  <c r="X1750" i="2"/>
  <c r="W1750" i="2"/>
  <c r="V1750" i="2"/>
  <c r="U1750" i="2"/>
  <c r="S1750" i="2"/>
  <c r="R1750" i="2"/>
  <c r="Q1750" i="2"/>
  <c r="P1750" i="2"/>
  <c r="O1750" i="2"/>
  <c r="N1750" i="2"/>
  <c r="M1750" i="2"/>
  <c r="L1750" i="2"/>
  <c r="K1750" i="2"/>
  <c r="J1750" i="2"/>
  <c r="I1750" i="2"/>
  <c r="H1750" i="2"/>
  <c r="G1750" i="2"/>
  <c r="F1750" i="2"/>
  <c r="E1750" i="2"/>
  <c r="D1750" i="2"/>
  <c r="C1750" i="2"/>
  <c r="B1750" i="2"/>
  <c r="A1750" i="2"/>
  <c r="CD1749" i="2"/>
  <c r="CC1749" i="2"/>
  <c r="CB1749" i="2"/>
  <c r="CA1749" i="2"/>
  <c r="BZ1749" i="2"/>
  <c r="BY1749" i="2"/>
  <c r="AJ1749" i="2"/>
  <c r="AI1749" i="2"/>
  <c r="AH1749" i="2"/>
  <c r="AG1749" i="2"/>
  <c r="AF1749" i="2"/>
  <c r="AE1749" i="2"/>
  <c r="AD1749" i="2"/>
  <c r="AC1749" i="2"/>
  <c r="AB1749" i="2"/>
  <c r="AA1749" i="2"/>
  <c r="Z1749" i="2"/>
  <c r="Y1749" i="2"/>
  <c r="X1749" i="2"/>
  <c r="W1749" i="2"/>
  <c r="V1749" i="2"/>
  <c r="U1749" i="2"/>
  <c r="S1749" i="2"/>
  <c r="R1749" i="2"/>
  <c r="Q1749" i="2"/>
  <c r="P1749" i="2"/>
  <c r="O1749" i="2"/>
  <c r="N1749" i="2"/>
  <c r="M1749" i="2"/>
  <c r="L1749" i="2"/>
  <c r="K1749" i="2"/>
  <c r="J1749" i="2"/>
  <c r="I1749" i="2"/>
  <c r="H1749" i="2"/>
  <c r="G1749" i="2"/>
  <c r="F1749" i="2"/>
  <c r="E1749" i="2"/>
  <c r="D1749" i="2"/>
  <c r="C1749" i="2"/>
  <c r="B1749" i="2"/>
  <c r="A1749" i="2"/>
  <c r="CD1748" i="2"/>
  <c r="CC1748" i="2"/>
  <c r="CB1748" i="2"/>
  <c r="CA1748" i="2"/>
  <c r="BZ1748" i="2"/>
  <c r="BY1748" i="2"/>
  <c r="AJ1748" i="2"/>
  <c r="AI1748" i="2"/>
  <c r="AH1748" i="2"/>
  <c r="AG1748" i="2"/>
  <c r="AF1748" i="2"/>
  <c r="AE1748" i="2"/>
  <c r="AD1748" i="2"/>
  <c r="AC1748" i="2"/>
  <c r="AB1748" i="2"/>
  <c r="AA1748" i="2"/>
  <c r="Z1748" i="2"/>
  <c r="Y1748" i="2"/>
  <c r="X1748" i="2"/>
  <c r="W1748" i="2"/>
  <c r="V1748" i="2"/>
  <c r="U1748" i="2"/>
  <c r="S1748" i="2"/>
  <c r="R1748" i="2"/>
  <c r="Q1748" i="2"/>
  <c r="P1748" i="2"/>
  <c r="O1748" i="2"/>
  <c r="N1748" i="2"/>
  <c r="M1748" i="2"/>
  <c r="L1748" i="2"/>
  <c r="K1748" i="2"/>
  <c r="J1748" i="2"/>
  <c r="I1748" i="2"/>
  <c r="H1748" i="2"/>
  <c r="G1748" i="2"/>
  <c r="F1748" i="2"/>
  <c r="E1748" i="2"/>
  <c r="D1748" i="2"/>
  <c r="C1748" i="2"/>
  <c r="B1748" i="2"/>
  <c r="A1748" i="2"/>
  <c r="CD1747" i="2"/>
  <c r="CC1747" i="2"/>
  <c r="CB1747" i="2"/>
  <c r="CA1747" i="2"/>
  <c r="BZ1747" i="2"/>
  <c r="BY1747" i="2"/>
  <c r="AJ1747" i="2"/>
  <c r="AI1747" i="2"/>
  <c r="AH1747" i="2"/>
  <c r="AG1747" i="2"/>
  <c r="AF1747" i="2"/>
  <c r="AE1747" i="2"/>
  <c r="AD1747" i="2"/>
  <c r="AC1747" i="2"/>
  <c r="AB1747" i="2"/>
  <c r="AA1747" i="2"/>
  <c r="Z1747" i="2"/>
  <c r="Y1747" i="2"/>
  <c r="X1747" i="2"/>
  <c r="W1747" i="2"/>
  <c r="V1747" i="2"/>
  <c r="U1747" i="2"/>
  <c r="S1747" i="2"/>
  <c r="R1747" i="2"/>
  <c r="Q1747" i="2"/>
  <c r="P1747" i="2"/>
  <c r="O1747" i="2"/>
  <c r="N1747" i="2"/>
  <c r="M1747" i="2"/>
  <c r="L1747" i="2"/>
  <c r="K1747" i="2"/>
  <c r="J1747" i="2"/>
  <c r="I1747" i="2"/>
  <c r="H1747" i="2"/>
  <c r="G1747" i="2"/>
  <c r="F1747" i="2"/>
  <c r="E1747" i="2"/>
  <c r="D1747" i="2"/>
  <c r="C1747" i="2"/>
  <c r="B1747" i="2"/>
  <c r="A1747" i="2"/>
  <c r="CD1746" i="2"/>
  <c r="CC1746" i="2"/>
  <c r="CB1746" i="2"/>
  <c r="CA1746" i="2"/>
  <c r="BZ1746" i="2"/>
  <c r="BY1746" i="2"/>
  <c r="AJ1746" i="2"/>
  <c r="AI1746" i="2"/>
  <c r="AH1746" i="2"/>
  <c r="AG1746" i="2"/>
  <c r="AF1746" i="2"/>
  <c r="AE1746" i="2"/>
  <c r="AD1746" i="2"/>
  <c r="AC1746" i="2"/>
  <c r="AB1746" i="2"/>
  <c r="AA1746" i="2"/>
  <c r="Z1746" i="2"/>
  <c r="Y1746" i="2"/>
  <c r="X1746" i="2"/>
  <c r="W1746" i="2"/>
  <c r="V1746" i="2"/>
  <c r="U1746" i="2"/>
  <c r="S1746" i="2"/>
  <c r="R1746" i="2"/>
  <c r="Q1746" i="2"/>
  <c r="P1746" i="2"/>
  <c r="O1746" i="2"/>
  <c r="N1746" i="2"/>
  <c r="M1746" i="2"/>
  <c r="L1746" i="2"/>
  <c r="K1746" i="2"/>
  <c r="J1746" i="2"/>
  <c r="I1746" i="2"/>
  <c r="H1746" i="2"/>
  <c r="G1746" i="2"/>
  <c r="F1746" i="2"/>
  <c r="E1746" i="2"/>
  <c r="D1746" i="2"/>
  <c r="C1746" i="2"/>
  <c r="B1746" i="2"/>
  <c r="A1746" i="2"/>
  <c r="CD1745" i="2"/>
  <c r="CC1745" i="2"/>
  <c r="CB1745" i="2"/>
  <c r="CA1745" i="2"/>
  <c r="BZ1745" i="2"/>
  <c r="BY1745" i="2"/>
  <c r="AJ1745" i="2"/>
  <c r="AI1745" i="2"/>
  <c r="AH1745" i="2"/>
  <c r="AG1745" i="2"/>
  <c r="AF1745" i="2"/>
  <c r="AE1745" i="2"/>
  <c r="AD1745" i="2"/>
  <c r="AC1745" i="2"/>
  <c r="AB1745" i="2"/>
  <c r="AA1745" i="2"/>
  <c r="Z1745" i="2"/>
  <c r="Y1745" i="2"/>
  <c r="X1745" i="2"/>
  <c r="W1745" i="2"/>
  <c r="V1745" i="2"/>
  <c r="U1745" i="2"/>
  <c r="S1745" i="2"/>
  <c r="R1745" i="2"/>
  <c r="Q1745" i="2"/>
  <c r="P1745" i="2"/>
  <c r="O1745" i="2"/>
  <c r="N1745" i="2"/>
  <c r="M1745" i="2"/>
  <c r="L1745" i="2"/>
  <c r="K1745" i="2"/>
  <c r="J1745" i="2"/>
  <c r="I1745" i="2"/>
  <c r="H1745" i="2"/>
  <c r="G1745" i="2"/>
  <c r="F1745" i="2"/>
  <c r="E1745" i="2"/>
  <c r="D1745" i="2"/>
  <c r="C1745" i="2"/>
  <c r="B1745" i="2"/>
  <c r="A1745" i="2"/>
  <c r="CD1744" i="2"/>
  <c r="CC1744" i="2"/>
  <c r="CB1744" i="2"/>
  <c r="CA1744" i="2"/>
  <c r="BZ1744" i="2"/>
  <c r="BY1744" i="2"/>
  <c r="AJ1744" i="2"/>
  <c r="AI1744" i="2"/>
  <c r="AH1744" i="2"/>
  <c r="AG1744" i="2"/>
  <c r="AF1744" i="2"/>
  <c r="AE1744" i="2"/>
  <c r="AD1744" i="2"/>
  <c r="AC1744" i="2"/>
  <c r="AB1744" i="2"/>
  <c r="AA1744" i="2"/>
  <c r="Z1744" i="2"/>
  <c r="Y1744" i="2"/>
  <c r="X1744" i="2"/>
  <c r="W1744" i="2"/>
  <c r="V1744" i="2"/>
  <c r="U1744" i="2"/>
  <c r="S1744" i="2"/>
  <c r="R1744" i="2"/>
  <c r="Q1744" i="2"/>
  <c r="P1744" i="2"/>
  <c r="O1744" i="2"/>
  <c r="N1744" i="2"/>
  <c r="M1744" i="2"/>
  <c r="L1744" i="2"/>
  <c r="K1744" i="2"/>
  <c r="J1744" i="2"/>
  <c r="I1744" i="2"/>
  <c r="H1744" i="2"/>
  <c r="G1744" i="2"/>
  <c r="F1744" i="2"/>
  <c r="E1744" i="2"/>
  <c r="D1744" i="2"/>
  <c r="C1744" i="2"/>
  <c r="B1744" i="2"/>
  <c r="A1744" i="2"/>
  <c r="CD1743" i="2"/>
  <c r="CC1743" i="2"/>
  <c r="CB1743" i="2"/>
  <c r="CA1743" i="2"/>
  <c r="BZ1743" i="2"/>
  <c r="BY1743" i="2"/>
  <c r="AJ1743" i="2"/>
  <c r="AI1743" i="2"/>
  <c r="AH1743" i="2"/>
  <c r="AG1743" i="2"/>
  <c r="AF1743" i="2"/>
  <c r="AE1743" i="2"/>
  <c r="AD1743" i="2"/>
  <c r="AC1743" i="2"/>
  <c r="AB1743" i="2"/>
  <c r="AA1743" i="2"/>
  <c r="Z1743" i="2"/>
  <c r="Y1743" i="2"/>
  <c r="X1743" i="2"/>
  <c r="W1743" i="2"/>
  <c r="V1743" i="2"/>
  <c r="U1743" i="2"/>
  <c r="S1743" i="2"/>
  <c r="R1743" i="2"/>
  <c r="Q1743" i="2"/>
  <c r="P1743" i="2"/>
  <c r="O1743" i="2"/>
  <c r="N1743" i="2"/>
  <c r="M1743" i="2"/>
  <c r="L1743" i="2"/>
  <c r="K1743" i="2"/>
  <c r="J1743" i="2"/>
  <c r="I1743" i="2"/>
  <c r="H1743" i="2"/>
  <c r="G1743" i="2"/>
  <c r="F1743" i="2"/>
  <c r="E1743" i="2"/>
  <c r="D1743" i="2"/>
  <c r="C1743" i="2"/>
  <c r="B1743" i="2"/>
  <c r="A1743" i="2"/>
  <c r="CD1742" i="2"/>
  <c r="CC1742" i="2"/>
  <c r="CB1742" i="2"/>
  <c r="CA1742" i="2"/>
  <c r="BZ1742" i="2"/>
  <c r="BY1742" i="2"/>
  <c r="AJ1742" i="2"/>
  <c r="AI1742" i="2"/>
  <c r="AH1742" i="2"/>
  <c r="AG1742" i="2"/>
  <c r="AF1742" i="2"/>
  <c r="AE1742" i="2"/>
  <c r="AD1742" i="2"/>
  <c r="AC1742" i="2"/>
  <c r="AB1742" i="2"/>
  <c r="AA1742" i="2"/>
  <c r="Z1742" i="2"/>
  <c r="Y1742" i="2"/>
  <c r="X1742" i="2"/>
  <c r="W1742" i="2"/>
  <c r="V1742" i="2"/>
  <c r="U1742" i="2"/>
  <c r="S1742" i="2"/>
  <c r="R1742" i="2"/>
  <c r="Q1742" i="2"/>
  <c r="P1742" i="2"/>
  <c r="O1742" i="2"/>
  <c r="N1742" i="2"/>
  <c r="M1742" i="2"/>
  <c r="L1742" i="2"/>
  <c r="K1742" i="2"/>
  <c r="J1742" i="2"/>
  <c r="I1742" i="2"/>
  <c r="H1742" i="2"/>
  <c r="G1742" i="2"/>
  <c r="F1742" i="2"/>
  <c r="E1742" i="2"/>
  <c r="D1742" i="2"/>
  <c r="C1742" i="2"/>
  <c r="B1742" i="2"/>
  <c r="A1742" i="2"/>
  <c r="CD1741" i="2"/>
  <c r="CC1741" i="2"/>
  <c r="CB1741" i="2"/>
  <c r="CA1741" i="2"/>
  <c r="BZ1741" i="2"/>
  <c r="BY1741" i="2"/>
  <c r="AJ1741" i="2"/>
  <c r="AI1741" i="2"/>
  <c r="AH1741" i="2"/>
  <c r="AG1741" i="2"/>
  <c r="AF1741" i="2"/>
  <c r="AE1741" i="2"/>
  <c r="AD1741" i="2"/>
  <c r="AC1741" i="2"/>
  <c r="AB1741" i="2"/>
  <c r="AA1741" i="2"/>
  <c r="Z1741" i="2"/>
  <c r="Y1741" i="2"/>
  <c r="X1741" i="2"/>
  <c r="W1741" i="2"/>
  <c r="V1741" i="2"/>
  <c r="U1741" i="2"/>
  <c r="S1741" i="2"/>
  <c r="R1741" i="2"/>
  <c r="Q1741" i="2"/>
  <c r="P1741" i="2"/>
  <c r="O1741" i="2"/>
  <c r="N1741" i="2"/>
  <c r="M1741" i="2"/>
  <c r="L1741" i="2"/>
  <c r="K1741" i="2"/>
  <c r="J1741" i="2"/>
  <c r="I1741" i="2"/>
  <c r="H1741" i="2"/>
  <c r="G1741" i="2"/>
  <c r="F1741" i="2"/>
  <c r="E1741" i="2"/>
  <c r="D1741" i="2"/>
  <c r="C1741" i="2"/>
  <c r="B1741" i="2"/>
  <c r="A1741" i="2"/>
  <c r="CD1740" i="2"/>
  <c r="CC1740" i="2"/>
  <c r="CB1740" i="2"/>
  <c r="CA1740" i="2"/>
  <c r="BZ1740" i="2"/>
  <c r="BY1740" i="2"/>
  <c r="AJ1740" i="2"/>
  <c r="AI1740" i="2"/>
  <c r="AH1740" i="2"/>
  <c r="AG1740" i="2"/>
  <c r="AF1740" i="2"/>
  <c r="AE1740" i="2"/>
  <c r="AD1740" i="2"/>
  <c r="AC1740" i="2"/>
  <c r="AB1740" i="2"/>
  <c r="AA1740" i="2"/>
  <c r="Z1740" i="2"/>
  <c r="Y1740" i="2"/>
  <c r="X1740" i="2"/>
  <c r="W1740" i="2"/>
  <c r="V1740" i="2"/>
  <c r="U1740" i="2"/>
  <c r="S1740" i="2"/>
  <c r="R1740" i="2"/>
  <c r="Q1740" i="2"/>
  <c r="P1740" i="2"/>
  <c r="O1740" i="2"/>
  <c r="N1740" i="2"/>
  <c r="M1740" i="2"/>
  <c r="L1740" i="2"/>
  <c r="K1740" i="2"/>
  <c r="J1740" i="2"/>
  <c r="I1740" i="2"/>
  <c r="H1740" i="2"/>
  <c r="G1740" i="2"/>
  <c r="F1740" i="2"/>
  <c r="E1740" i="2"/>
  <c r="D1740" i="2"/>
  <c r="C1740" i="2"/>
  <c r="B1740" i="2"/>
  <c r="A1740" i="2"/>
  <c r="CD1739" i="2"/>
  <c r="CC1739" i="2"/>
  <c r="CB1739" i="2"/>
  <c r="CA1739" i="2"/>
  <c r="BZ1739" i="2"/>
  <c r="BY1739" i="2"/>
  <c r="AJ1739" i="2"/>
  <c r="AI1739" i="2"/>
  <c r="AH1739" i="2"/>
  <c r="AG1739" i="2"/>
  <c r="AF1739" i="2"/>
  <c r="AE1739" i="2"/>
  <c r="AD1739" i="2"/>
  <c r="AC1739" i="2"/>
  <c r="AB1739" i="2"/>
  <c r="AA1739" i="2"/>
  <c r="Z1739" i="2"/>
  <c r="Y1739" i="2"/>
  <c r="X1739" i="2"/>
  <c r="W1739" i="2"/>
  <c r="V1739" i="2"/>
  <c r="U1739" i="2"/>
  <c r="S1739" i="2"/>
  <c r="R1739" i="2"/>
  <c r="Q1739" i="2"/>
  <c r="P1739" i="2"/>
  <c r="O1739" i="2"/>
  <c r="N1739" i="2"/>
  <c r="M1739" i="2"/>
  <c r="L1739" i="2"/>
  <c r="K1739" i="2"/>
  <c r="J1739" i="2"/>
  <c r="I1739" i="2"/>
  <c r="H1739" i="2"/>
  <c r="G1739" i="2"/>
  <c r="F1739" i="2"/>
  <c r="E1739" i="2"/>
  <c r="D1739" i="2"/>
  <c r="C1739" i="2"/>
  <c r="B1739" i="2"/>
  <c r="A1739" i="2"/>
  <c r="CD1738" i="2"/>
  <c r="CC1738" i="2"/>
  <c r="CB1738" i="2"/>
  <c r="CA1738" i="2"/>
  <c r="BZ1738" i="2"/>
  <c r="BY1738" i="2"/>
  <c r="AJ1738" i="2"/>
  <c r="AI1738" i="2"/>
  <c r="AH1738" i="2"/>
  <c r="AG1738" i="2"/>
  <c r="AF1738" i="2"/>
  <c r="AE1738" i="2"/>
  <c r="AD1738" i="2"/>
  <c r="AC1738" i="2"/>
  <c r="AB1738" i="2"/>
  <c r="AA1738" i="2"/>
  <c r="Z1738" i="2"/>
  <c r="Y1738" i="2"/>
  <c r="X1738" i="2"/>
  <c r="W1738" i="2"/>
  <c r="V1738" i="2"/>
  <c r="U1738" i="2"/>
  <c r="S1738" i="2"/>
  <c r="R1738" i="2"/>
  <c r="Q1738" i="2"/>
  <c r="P1738" i="2"/>
  <c r="O1738" i="2"/>
  <c r="N1738" i="2"/>
  <c r="M1738" i="2"/>
  <c r="L1738" i="2"/>
  <c r="K1738" i="2"/>
  <c r="J1738" i="2"/>
  <c r="I1738" i="2"/>
  <c r="H1738" i="2"/>
  <c r="G1738" i="2"/>
  <c r="F1738" i="2"/>
  <c r="E1738" i="2"/>
  <c r="D1738" i="2"/>
  <c r="C1738" i="2"/>
  <c r="B1738" i="2"/>
  <c r="A1738" i="2"/>
  <c r="CD1737" i="2"/>
  <c r="CC1737" i="2"/>
  <c r="CB1737" i="2"/>
  <c r="CA1737" i="2"/>
  <c r="BZ1737" i="2"/>
  <c r="BY1737" i="2"/>
  <c r="AJ1737" i="2"/>
  <c r="AI1737" i="2"/>
  <c r="AH1737" i="2"/>
  <c r="AG1737" i="2"/>
  <c r="AF1737" i="2"/>
  <c r="AE1737" i="2"/>
  <c r="AD1737" i="2"/>
  <c r="AC1737" i="2"/>
  <c r="AB1737" i="2"/>
  <c r="AA1737" i="2"/>
  <c r="Z1737" i="2"/>
  <c r="Y1737" i="2"/>
  <c r="X1737" i="2"/>
  <c r="W1737" i="2"/>
  <c r="V1737" i="2"/>
  <c r="U1737" i="2"/>
  <c r="S1737" i="2"/>
  <c r="R1737" i="2"/>
  <c r="Q1737" i="2"/>
  <c r="P1737" i="2"/>
  <c r="O1737" i="2"/>
  <c r="N1737" i="2"/>
  <c r="M1737" i="2"/>
  <c r="L1737" i="2"/>
  <c r="K1737" i="2"/>
  <c r="J1737" i="2"/>
  <c r="I1737" i="2"/>
  <c r="H1737" i="2"/>
  <c r="G1737" i="2"/>
  <c r="F1737" i="2"/>
  <c r="E1737" i="2"/>
  <c r="D1737" i="2"/>
  <c r="C1737" i="2"/>
  <c r="B1737" i="2"/>
  <c r="A1737" i="2"/>
  <c r="CD1736" i="2"/>
  <c r="CC1736" i="2"/>
  <c r="CB1736" i="2"/>
  <c r="CA1736" i="2"/>
  <c r="BZ1736" i="2"/>
  <c r="BY1736" i="2"/>
  <c r="AJ1736" i="2"/>
  <c r="AI1736" i="2"/>
  <c r="AH1736" i="2"/>
  <c r="AG1736" i="2"/>
  <c r="AF1736" i="2"/>
  <c r="AE1736" i="2"/>
  <c r="AD1736" i="2"/>
  <c r="AC1736" i="2"/>
  <c r="AB1736" i="2"/>
  <c r="AA1736" i="2"/>
  <c r="Z1736" i="2"/>
  <c r="Y1736" i="2"/>
  <c r="X1736" i="2"/>
  <c r="W1736" i="2"/>
  <c r="V1736" i="2"/>
  <c r="U1736" i="2"/>
  <c r="S1736" i="2"/>
  <c r="R1736" i="2"/>
  <c r="Q1736" i="2"/>
  <c r="P1736" i="2"/>
  <c r="O1736" i="2"/>
  <c r="N1736" i="2"/>
  <c r="M1736" i="2"/>
  <c r="L1736" i="2"/>
  <c r="K1736" i="2"/>
  <c r="J1736" i="2"/>
  <c r="I1736" i="2"/>
  <c r="H1736" i="2"/>
  <c r="G1736" i="2"/>
  <c r="F1736" i="2"/>
  <c r="E1736" i="2"/>
  <c r="D1736" i="2"/>
  <c r="C1736" i="2"/>
  <c r="B1736" i="2"/>
  <c r="A1736" i="2"/>
  <c r="CD1735" i="2"/>
  <c r="CC1735" i="2"/>
  <c r="CB1735" i="2"/>
  <c r="CA1735" i="2"/>
  <c r="BZ1735" i="2"/>
  <c r="BY1735" i="2"/>
  <c r="AJ1735" i="2"/>
  <c r="AI1735" i="2"/>
  <c r="AH1735" i="2"/>
  <c r="AG1735" i="2"/>
  <c r="AF1735" i="2"/>
  <c r="AE1735" i="2"/>
  <c r="AD1735" i="2"/>
  <c r="AC1735" i="2"/>
  <c r="AB1735" i="2"/>
  <c r="AA1735" i="2"/>
  <c r="Z1735" i="2"/>
  <c r="Y1735" i="2"/>
  <c r="X1735" i="2"/>
  <c r="W1735" i="2"/>
  <c r="V1735" i="2"/>
  <c r="U1735" i="2"/>
  <c r="S1735" i="2"/>
  <c r="R1735" i="2"/>
  <c r="Q1735" i="2"/>
  <c r="P1735" i="2"/>
  <c r="O1735" i="2"/>
  <c r="N1735" i="2"/>
  <c r="M1735" i="2"/>
  <c r="L1735" i="2"/>
  <c r="K1735" i="2"/>
  <c r="J1735" i="2"/>
  <c r="I1735" i="2"/>
  <c r="H1735" i="2"/>
  <c r="G1735" i="2"/>
  <c r="F1735" i="2"/>
  <c r="E1735" i="2"/>
  <c r="D1735" i="2"/>
  <c r="C1735" i="2"/>
  <c r="B1735" i="2"/>
  <c r="A1735" i="2"/>
  <c r="CD1734" i="2"/>
  <c r="CC1734" i="2"/>
  <c r="CB1734" i="2"/>
  <c r="CA1734" i="2"/>
  <c r="BZ1734" i="2"/>
  <c r="BY1734" i="2"/>
  <c r="AJ1734" i="2"/>
  <c r="AI1734" i="2"/>
  <c r="AH1734" i="2"/>
  <c r="AG1734" i="2"/>
  <c r="AF1734" i="2"/>
  <c r="AE1734" i="2"/>
  <c r="AD1734" i="2"/>
  <c r="AC1734" i="2"/>
  <c r="AB1734" i="2"/>
  <c r="AA1734" i="2"/>
  <c r="Z1734" i="2"/>
  <c r="Y1734" i="2"/>
  <c r="X1734" i="2"/>
  <c r="W1734" i="2"/>
  <c r="V1734" i="2"/>
  <c r="U1734" i="2"/>
  <c r="S1734" i="2"/>
  <c r="R1734" i="2"/>
  <c r="Q1734" i="2"/>
  <c r="P1734" i="2"/>
  <c r="O1734" i="2"/>
  <c r="N1734" i="2"/>
  <c r="M1734" i="2"/>
  <c r="L1734" i="2"/>
  <c r="K1734" i="2"/>
  <c r="J1734" i="2"/>
  <c r="I1734" i="2"/>
  <c r="H1734" i="2"/>
  <c r="G1734" i="2"/>
  <c r="F1734" i="2"/>
  <c r="E1734" i="2"/>
  <c r="D1734" i="2"/>
  <c r="C1734" i="2"/>
  <c r="B1734" i="2"/>
  <c r="A1734" i="2"/>
  <c r="CD1733" i="2"/>
  <c r="CC1733" i="2"/>
  <c r="CB1733" i="2"/>
  <c r="CA1733" i="2"/>
  <c r="BZ1733" i="2"/>
  <c r="BY1733" i="2"/>
  <c r="AJ1733" i="2"/>
  <c r="AI1733" i="2"/>
  <c r="AH1733" i="2"/>
  <c r="AG1733" i="2"/>
  <c r="AF1733" i="2"/>
  <c r="AE1733" i="2"/>
  <c r="AD1733" i="2"/>
  <c r="AC1733" i="2"/>
  <c r="AB1733" i="2"/>
  <c r="AA1733" i="2"/>
  <c r="Z1733" i="2"/>
  <c r="Y1733" i="2"/>
  <c r="X1733" i="2"/>
  <c r="W1733" i="2"/>
  <c r="V1733" i="2"/>
  <c r="U1733" i="2"/>
  <c r="S1733" i="2"/>
  <c r="R1733" i="2"/>
  <c r="Q1733" i="2"/>
  <c r="P1733" i="2"/>
  <c r="O1733" i="2"/>
  <c r="N1733" i="2"/>
  <c r="M1733" i="2"/>
  <c r="L1733" i="2"/>
  <c r="K1733" i="2"/>
  <c r="J1733" i="2"/>
  <c r="I1733" i="2"/>
  <c r="H1733" i="2"/>
  <c r="G1733" i="2"/>
  <c r="F1733" i="2"/>
  <c r="E1733" i="2"/>
  <c r="D1733" i="2"/>
  <c r="C1733" i="2"/>
  <c r="B1733" i="2"/>
  <c r="A1733" i="2"/>
  <c r="CD1732" i="2"/>
  <c r="CC1732" i="2"/>
  <c r="CB1732" i="2"/>
  <c r="CA1732" i="2"/>
  <c r="BZ1732" i="2"/>
  <c r="BY1732" i="2"/>
  <c r="AJ1732" i="2"/>
  <c r="AI1732" i="2"/>
  <c r="AH1732" i="2"/>
  <c r="AG1732" i="2"/>
  <c r="AF1732" i="2"/>
  <c r="AE1732" i="2"/>
  <c r="AD1732" i="2"/>
  <c r="AC1732" i="2"/>
  <c r="AB1732" i="2"/>
  <c r="AA1732" i="2"/>
  <c r="Z1732" i="2"/>
  <c r="Y1732" i="2"/>
  <c r="X1732" i="2"/>
  <c r="W1732" i="2"/>
  <c r="V1732" i="2"/>
  <c r="U1732" i="2"/>
  <c r="S1732" i="2"/>
  <c r="R1732" i="2"/>
  <c r="Q1732" i="2"/>
  <c r="P1732" i="2"/>
  <c r="O1732" i="2"/>
  <c r="N1732" i="2"/>
  <c r="M1732" i="2"/>
  <c r="L1732" i="2"/>
  <c r="K1732" i="2"/>
  <c r="J1732" i="2"/>
  <c r="I1732" i="2"/>
  <c r="H1732" i="2"/>
  <c r="G1732" i="2"/>
  <c r="F1732" i="2"/>
  <c r="E1732" i="2"/>
  <c r="D1732" i="2"/>
  <c r="C1732" i="2"/>
  <c r="B1732" i="2"/>
  <c r="A1732" i="2"/>
  <c r="CD1731" i="2"/>
  <c r="CC1731" i="2"/>
  <c r="CB1731" i="2"/>
  <c r="CA1731" i="2"/>
  <c r="BZ1731" i="2"/>
  <c r="BY1731" i="2"/>
  <c r="AJ1731" i="2"/>
  <c r="AI1731" i="2"/>
  <c r="AH1731" i="2"/>
  <c r="AG1731" i="2"/>
  <c r="AF1731" i="2"/>
  <c r="AE1731" i="2"/>
  <c r="AD1731" i="2"/>
  <c r="AC1731" i="2"/>
  <c r="AB1731" i="2"/>
  <c r="AA1731" i="2"/>
  <c r="Z1731" i="2"/>
  <c r="Y1731" i="2"/>
  <c r="X1731" i="2"/>
  <c r="W1731" i="2"/>
  <c r="V1731" i="2"/>
  <c r="U1731" i="2"/>
  <c r="S1731" i="2"/>
  <c r="R1731" i="2"/>
  <c r="Q1731" i="2"/>
  <c r="P1731" i="2"/>
  <c r="O1731" i="2"/>
  <c r="N1731" i="2"/>
  <c r="M1731" i="2"/>
  <c r="L1731" i="2"/>
  <c r="K1731" i="2"/>
  <c r="J1731" i="2"/>
  <c r="I1731" i="2"/>
  <c r="H1731" i="2"/>
  <c r="G1731" i="2"/>
  <c r="F1731" i="2"/>
  <c r="E1731" i="2"/>
  <c r="D1731" i="2"/>
  <c r="C1731" i="2"/>
  <c r="B1731" i="2"/>
  <c r="A1731" i="2"/>
  <c r="CD1730" i="2"/>
  <c r="CC1730" i="2"/>
  <c r="CB1730" i="2"/>
  <c r="CA1730" i="2"/>
  <c r="BZ1730" i="2"/>
  <c r="BY1730" i="2"/>
  <c r="AJ1730" i="2"/>
  <c r="AI1730" i="2"/>
  <c r="AH1730" i="2"/>
  <c r="AG1730" i="2"/>
  <c r="AF1730" i="2"/>
  <c r="AE1730" i="2"/>
  <c r="AD1730" i="2"/>
  <c r="AC1730" i="2"/>
  <c r="AB1730" i="2"/>
  <c r="AA1730" i="2"/>
  <c r="Z1730" i="2"/>
  <c r="Y1730" i="2"/>
  <c r="X1730" i="2"/>
  <c r="W1730" i="2"/>
  <c r="V1730" i="2"/>
  <c r="U1730" i="2"/>
  <c r="S1730" i="2"/>
  <c r="R1730" i="2"/>
  <c r="Q1730" i="2"/>
  <c r="P1730" i="2"/>
  <c r="O1730" i="2"/>
  <c r="N1730" i="2"/>
  <c r="M1730" i="2"/>
  <c r="L1730" i="2"/>
  <c r="K1730" i="2"/>
  <c r="J1730" i="2"/>
  <c r="I1730" i="2"/>
  <c r="H1730" i="2"/>
  <c r="G1730" i="2"/>
  <c r="F1730" i="2"/>
  <c r="E1730" i="2"/>
  <c r="D1730" i="2"/>
  <c r="C1730" i="2"/>
  <c r="B1730" i="2"/>
  <c r="A1730" i="2"/>
  <c r="CD1729" i="2"/>
  <c r="CC1729" i="2"/>
  <c r="CB1729" i="2"/>
  <c r="CA1729" i="2"/>
  <c r="BZ1729" i="2"/>
  <c r="BY1729" i="2"/>
  <c r="AJ1729" i="2"/>
  <c r="AI1729" i="2"/>
  <c r="AH1729" i="2"/>
  <c r="AG1729" i="2"/>
  <c r="AF1729" i="2"/>
  <c r="AE1729" i="2"/>
  <c r="AD1729" i="2"/>
  <c r="AC1729" i="2"/>
  <c r="AB1729" i="2"/>
  <c r="AA1729" i="2"/>
  <c r="Z1729" i="2"/>
  <c r="Y1729" i="2"/>
  <c r="X1729" i="2"/>
  <c r="W1729" i="2"/>
  <c r="V1729" i="2"/>
  <c r="U1729" i="2"/>
  <c r="S1729" i="2"/>
  <c r="R1729" i="2"/>
  <c r="Q1729" i="2"/>
  <c r="P1729" i="2"/>
  <c r="O1729" i="2"/>
  <c r="N1729" i="2"/>
  <c r="M1729" i="2"/>
  <c r="L1729" i="2"/>
  <c r="K1729" i="2"/>
  <c r="J1729" i="2"/>
  <c r="I1729" i="2"/>
  <c r="H1729" i="2"/>
  <c r="G1729" i="2"/>
  <c r="F1729" i="2"/>
  <c r="E1729" i="2"/>
  <c r="D1729" i="2"/>
  <c r="C1729" i="2"/>
  <c r="B1729" i="2"/>
  <c r="A1729" i="2"/>
  <c r="CD1728" i="2"/>
  <c r="CC1728" i="2"/>
  <c r="CB1728" i="2"/>
  <c r="CA1728" i="2"/>
  <c r="BZ1728" i="2"/>
  <c r="BY1728" i="2"/>
  <c r="AJ1728" i="2"/>
  <c r="AI1728" i="2"/>
  <c r="AH1728" i="2"/>
  <c r="AG1728" i="2"/>
  <c r="AF1728" i="2"/>
  <c r="AE1728" i="2"/>
  <c r="AD1728" i="2"/>
  <c r="AC1728" i="2"/>
  <c r="AB1728" i="2"/>
  <c r="AA1728" i="2"/>
  <c r="Z1728" i="2"/>
  <c r="Y1728" i="2"/>
  <c r="X1728" i="2"/>
  <c r="W1728" i="2"/>
  <c r="V1728" i="2"/>
  <c r="U1728" i="2"/>
  <c r="S1728" i="2"/>
  <c r="R1728" i="2"/>
  <c r="Q1728" i="2"/>
  <c r="P1728" i="2"/>
  <c r="O1728" i="2"/>
  <c r="N1728" i="2"/>
  <c r="M1728" i="2"/>
  <c r="L1728" i="2"/>
  <c r="K1728" i="2"/>
  <c r="J1728" i="2"/>
  <c r="I1728" i="2"/>
  <c r="H1728" i="2"/>
  <c r="G1728" i="2"/>
  <c r="F1728" i="2"/>
  <c r="E1728" i="2"/>
  <c r="D1728" i="2"/>
  <c r="C1728" i="2"/>
  <c r="B1728" i="2"/>
  <c r="A1728" i="2"/>
  <c r="CD1727" i="2"/>
  <c r="CC1727" i="2"/>
  <c r="CB1727" i="2"/>
  <c r="CA1727" i="2"/>
  <c r="BZ1727" i="2"/>
  <c r="BY1727" i="2"/>
  <c r="AJ1727" i="2"/>
  <c r="AI1727" i="2"/>
  <c r="AH1727" i="2"/>
  <c r="AG1727" i="2"/>
  <c r="AF1727" i="2"/>
  <c r="AE1727" i="2"/>
  <c r="AD1727" i="2"/>
  <c r="AC1727" i="2"/>
  <c r="AB1727" i="2"/>
  <c r="AA1727" i="2"/>
  <c r="Z1727" i="2"/>
  <c r="Y1727" i="2"/>
  <c r="X1727" i="2"/>
  <c r="W1727" i="2"/>
  <c r="V1727" i="2"/>
  <c r="U1727" i="2"/>
  <c r="S1727" i="2"/>
  <c r="R1727" i="2"/>
  <c r="Q1727" i="2"/>
  <c r="P1727" i="2"/>
  <c r="O1727" i="2"/>
  <c r="N1727" i="2"/>
  <c r="M1727" i="2"/>
  <c r="L1727" i="2"/>
  <c r="K1727" i="2"/>
  <c r="J1727" i="2"/>
  <c r="I1727" i="2"/>
  <c r="H1727" i="2"/>
  <c r="G1727" i="2"/>
  <c r="F1727" i="2"/>
  <c r="E1727" i="2"/>
  <c r="D1727" i="2"/>
  <c r="C1727" i="2"/>
  <c r="B1727" i="2"/>
  <c r="A1727" i="2"/>
  <c r="CD1726" i="2"/>
  <c r="CC1726" i="2"/>
  <c r="CB1726" i="2"/>
  <c r="CA1726" i="2"/>
  <c r="BZ1726" i="2"/>
  <c r="BY1726" i="2"/>
  <c r="AJ1726" i="2"/>
  <c r="AI1726" i="2"/>
  <c r="AH1726" i="2"/>
  <c r="AG1726" i="2"/>
  <c r="AF1726" i="2"/>
  <c r="AE1726" i="2"/>
  <c r="AD1726" i="2"/>
  <c r="AC1726" i="2"/>
  <c r="AB1726" i="2"/>
  <c r="AA1726" i="2"/>
  <c r="Z1726" i="2"/>
  <c r="Y1726" i="2"/>
  <c r="X1726" i="2"/>
  <c r="W1726" i="2"/>
  <c r="V1726" i="2"/>
  <c r="U1726" i="2"/>
  <c r="S1726" i="2"/>
  <c r="R1726" i="2"/>
  <c r="Q1726" i="2"/>
  <c r="P1726" i="2"/>
  <c r="O1726" i="2"/>
  <c r="N1726" i="2"/>
  <c r="M1726" i="2"/>
  <c r="L1726" i="2"/>
  <c r="K1726" i="2"/>
  <c r="J1726" i="2"/>
  <c r="I1726" i="2"/>
  <c r="H1726" i="2"/>
  <c r="G1726" i="2"/>
  <c r="F1726" i="2"/>
  <c r="E1726" i="2"/>
  <c r="D1726" i="2"/>
  <c r="C1726" i="2"/>
  <c r="B1726" i="2"/>
  <c r="A1726" i="2"/>
  <c r="CD1725" i="2"/>
  <c r="CC1725" i="2"/>
  <c r="CB1725" i="2"/>
  <c r="CA1725" i="2"/>
  <c r="BZ1725" i="2"/>
  <c r="BY1725" i="2"/>
  <c r="AJ1725" i="2"/>
  <c r="AI1725" i="2"/>
  <c r="AH1725" i="2"/>
  <c r="AG1725" i="2"/>
  <c r="AF1725" i="2"/>
  <c r="AE1725" i="2"/>
  <c r="AD1725" i="2"/>
  <c r="AC1725" i="2"/>
  <c r="AB1725" i="2"/>
  <c r="AA1725" i="2"/>
  <c r="Z1725" i="2"/>
  <c r="Y1725" i="2"/>
  <c r="X1725" i="2"/>
  <c r="W1725" i="2"/>
  <c r="V1725" i="2"/>
  <c r="U1725" i="2"/>
  <c r="S1725" i="2"/>
  <c r="R1725" i="2"/>
  <c r="Q1725" i="2"/>
  <c r="P1725" i="2"/>
  <c r="O1725" i="2"/>
  <c r="N1725" i="2"/>
  <c r="M1725" i="2"/>
  <c r="L1725" i="2"/>
  <c r="K1725" i="2"/>
  <c r="J1725" i="2"/>
  <c r="I1725" i="2"/>
  <c r="H1725" i="2"/>
  <c r="G1725" i="2"/>
  <c r="F1725" i="2"/>
  <c r="E1725" i="2"/>
  <c r="D1725" i="2"/>
  <c r="C1725" i="2"/>
  <c r="B1725" i="2"/>
  <c r="A1725" i="2"/>
  <c r="CD1724" i="2"/>
  <c r="CC1724" i="2"/>
  <c r="CB1724" i="2"/>
  <c r="CA1724" i="2"/>
  <c r="BZ1724" i="2"/>
  <c r="BY1724" i="2"/>
  <c r="AJ1724" i="2"/>
  <c r="AI1724" i="2"/>
  <c r="AH1724" i="2"/>
  <c r="AG1724" i="2"/>
  <c r="AF1724" i="2"/>
  <c r="AE1724" i="2"/>
  <c r="AD1724" i="2"/>
  <c r="AC1724" i="2"/>
  <c r="AB1724" i="2"/>
  <c r="AA1724" i="2"/>
  <c r="Z1724" i="2"/>
  <c r="Y1724" i="2"/>
  <c r="X1724" i="2"/>
  <c r="W1724" i="2"/>
  <c r="V1724" i="2"/>
  <c r="U1724" i="2"/>
  <c r="S1724" i="2"/>
  <c r="R1724" i="2"/>
  <c r="Q1724" i="2"/>
  <c r="P1724" i="2"/>
  <c r="O1724" i="2"/>
  <c r="N1724" i="2"/>
  <c r="M1724" i="2"/>
  <c r="L1724" i="2"/>
  <c r="K1724" i="2"/>
  <c r="J1724" i="2"/>
  <c r="I1724" i="2"/>
  <c r="H1724" i="2"/>
  <c r="G1724" i="2"/>
  <c r="F1724" i="2"/>
  <c r="E1724" i="2"/>
  <c r="D1724" i="2"/>
  <c r="C1724" i="2"/>
  <c r="B1724" i="2"/>
  <c r="A1724" i="2"/>
  <c r="CD1723" i="2"/>
  <c r="CC1723" i="2"/>
  <c r="CB1723" i="2"/>
  <c r="CA1723" i="2"/>
  <c r="BZ1723" i="2"/>
  <c r="BY1723" i="2"/>
  <c r="AJ1723" i="2"/>
  <c r="AI1723" i="2"/>
  <c r="AH1723" i="2"/>
  <c r="AG1723" i="2"/>
  <c r="AF1723" i="2"/>
  <c r="AE1723" i="2"/>
  <c r="AD1723" i="2"/>
  <c r="AC1723" i="2"/>
  <c r="AB1723" i="2"/>
  <c r="AA1723" i="2"/>
  <c r="Z1723" i="2"/>
  <c r="Y1723" i="2"/>
  <c r="X1723" i="2"/>
  <c r="W1723" i="2"/>
  <c r="V1723" i="2"/>
  <c r="U1723" i="2"/>
  <c r="S1723" i="2"/>
  <c r="R1723" i="2"/>
  <c r="Q1723" i="2"/>
  <c r="P1723" i="2"/>
  <c r="O1723" i="2"/>
  <c r="N1723" i="2"/>
  <c r="M1723" i="2"/>
  <c r="L1723" i="2"/>
  <c r="K1723" i="2"/>
  <c r="J1723" i="2"/>
  <c r="I1723" i="2"/>
  <c r="H1723" i="2"/>
  <c r="G1723" i="2"/>
  <c r="F1723" i="2"/>
  <c r="E1723" i="2"/>
  <c r="D1723" i="2"/>
  <c r="C1723" i="2"/>
  <c r="B1723" i="2"/>
  <c r="A1723" i="2"/>
  <c r="CD1722" i="2"/>
  <c r="CC1722" i="2"/>
  <c r="CB1722" i="2"/>
  <c r="CA1722" i="2"/>
  <c r="BZ1722" i="2"/>
  <c r="BY1722" i="2"/>
  <c r="AJ1722" i="2"/>
  <c r="AI1722" i="2"/>
  <c r="AH1722" i="2"/>
  <c r="AG1722" i="2"/>
  <c r="AF1722" i="2"/>
  <c r="AE1722" i="2"/>
  <c r="AD1722" i="2"/>
  <c r="AC1722" i="2"/>
  <c r="AB1722" i="2"/>
  <c r="AA1722" i="2"/>
  <c r="Z1722" i="2"/>
  <c r="Y1722" i="2"/>
  <c r="X1722" i="2"/>
  <c r="W1722" i="2"/>
  <c r="V1722" i="2"/>
  <c r="U1722" i="2"/>
  <c r="S1722" i="2"/>
  <c r="R1722" i="2"/>
  <c r="Q1722" i="2"/>
  <c r="P1722" i="2"/>
  <c r="O1722" i="2"/>
  <c r="N1722" i="2"/>
  <c r="M1722" i="2"/>
  <c r="L1722" i="2"/>
  <c r="K1722" i="2"/>
  <c r="J1722" i="2"/>
  <c r="I1722" i="2"/>
  <c r="H1722" i="2"/>
  <c r="G1722" i="2"/>
  <c r="F1722" i="2"/>
  <c r="E1722" i="2"/>
  <c r="D1722" i="2"/>
  <c r="C1722" i="2"/>
  <c r="B1722" i="2"/>
  <c r="A1722" i="2"/>
  <c r="CD1721" i="2"/>
  <c r="CC1721" i="2"/>
  <c r="CB1721" i="2"/>
  <c r="CA1721" i="2"/>
  <c r="BZ1721" i="2"/>
  <c r="BY1721" i="2"/>
  <c r="AJ1721" i="2"/>
  <c r="AI1721" i="2"/>
  <c r="AH1721" i="2"/>
  <c r="AG1721" i="2"/>
  <c r="AF1721" i="2"/>
  <c r="AE1721" i="2"/>
  <c r="AD1721" i="2"/>
  <c r="AC1721" i="2"/>
  <c r="AB1721" i="2"/>
  <c r="AA1721" i="2"/>
  <c r="Z1721" i="2"/>
  <c r="Y1721" i="2"/>
  <c r="X1721" i="2"/>
  <c r="W1721" i="2"/>
  <c r="V1721" i="2"/>
  <c r="U1721" i="2"/>
  <c r="S1721" i="2"/>
  <c r="R1721" i="2"/>
  <c r="Q1721" i="2"/>
  <c r="P1721" i="2"/>
  <c r="O1721" i="2"/>
  <c r="N1721" i="2"/>
  <c r="M1721" i="2"/>
  <c r="L1721" i="2"/>
  <c r="K1721" i="2"/>
  <c r="J1721" i="2"/>
  <c r="I1721" i="2"/>
  <c r="H1721" i="2"/>
  <c r="G1721" i="2"/>
  <c r="F1721" i="2"/>
  <c r="E1721" i="2"/>
  <c r="D1721" i="2"/>
  <c r="C1721" i="2"/>
  <c r="B1721" i="2"/>
  <c r="A1721" i="2"/>
  <c r="CD1720" i="2"/>
  <c r="CC1720" i="2"/>
  <c r="CB1720" i="2"/>
  <c r="CA1720" i="2"/>
  <c r="BZ1720" i="2"/>
  <c r="BY1720" i="2"/>
  <c r="AJ1720" i="2"/>
  <c r="AI1720" i="2"/>
  <c r="AH1720" i="2"/>
  <c r="AG1720" i="2"/>
  <c r="AF1720" i="2"/>
  <c r="AE1720" i="2"/>
  <c r="AD1720" i="2"/>
  <c r="AC1720" i="2"/>
  <c r="AB1720" i="2"/>
  <c r="AA1720" i="2"/>
  <c r="Z1720" i="2"/>
  <c r="Y1720" i="2"/>
  <c r="X1720" i="2"/>
  <c r="W1720" i="2"/>
  <c r="V1720" i="2"/>
  <c r="U1720" i="2"/>
  <c r="S1720" i="2"/>
  <c r="R1720" i="2"/>
  <c r="Q1720" i="2"/>
  <c r="P1720" i="2"/>
  <c r="O1720" i="2"/>
  <c r="N1720" i="2"/>
  <c r="M1720" i="2"/>
  <c r="L1720" i="2"/>
  <c r="K1720" i="2"/>
  <c r="J1720" i="2"/>
  <c r="I1720" i="2"/>
  <c r="H1720" i="2"/>
  <c r="G1720" i="2"/>
  <c r="F1720" i="2"/>
  <c r="E1720" i="2"/>
  <c r="D1720" i="2"/>
  <c r="C1720" i="2"/>
  <c r="B1720" i="2"/>
  <c r="A1720" i="2"/>
  <c r="CD1719" i="2"/>
  <c r="CC1719" i="2"/>
  <c r="CB1719" i="2"/>
  <c r="CA1719" i="2"/>
  <c r="BZ1719" i="2"/>
  <c r="BY1719" i="2"/>
  <c r="AJ1719" i="2"/>
  <c r="AI1719" i="2"/>
  <c r="AH1719" i="2"/>
  <c r="AG1719" i="2"/>
  <c r="AF1719" i="2"/>
  <c r="AE1719" i="2"/>
  <c r="AD1719" i="2"/>
  <c r="AC1719" i="2"/>
  <c r="AB1719" i="2"/>
  <c r="AA1719" i="2"/>
  <c r="Z1719" i="2"/>
  <c r="Y1719" i="2"/>
  <c r="X1719" i="2"/>
  <c r="W1719" i="2"/>
  <c r="V1719" i="2"/>
  <c r="U1719" i="2"/>
  <c r="S1719" i="2"/>
  <c r="R1719" i="2"/>
  <c r="Q1719" i="2"/>
  <c r="P1719" i="2"/>
  <c r="O1719" i="2"/>
  <c r="N1719" i="2"/>
  <c r="M1719" i="2"/>
  <c r="L1719" i="2"/>
  <c r="K1719" i="2"/>
  <c r="J1719" i="2"/>
  <c r="I1719" i="2"/>
  <c r="H1719" i="2"/>
  <c r="G1719" i="2"/>
  <c r="F1719" i="2"/>
  <c r="E1719" i="2"/>
  <c r="D1719" i="2"/>
  <c r="C1719" i="2"/>
  <c r="B1719" i="2"/>
  <c r="A1719" i="2"/>
  <c r="CD1718" i="2"/>
  <c r="CC1718" i="2"/>
  <c r="CB1718" i="2"/>
  <c r="CA1718" i="2"/>
  <c r="BZ1718" i="2"/>
  <c r="BY1718" i="2"/>
  <c r="AJ1718" i="2"/>
  <c r="AI1718" i="2"/>
  <c r="AH1718" i="2"/>
  <c r="AG1718" i="2"/>
  <c r="AF1718" i="2"/>
  <c r="AE1718" i="2"/>
  <c r="AD1718" i="2"/>
  <c r="AC1718" i="2"/>
  <c r="AB1718" i="2"/>
  <c r="AA1718" i="2"/>
  <c r="Z1718" i="2"/>
  <c r="Y1718" i="2"/>
  <c r="X1718" i="2"/>
  <c r="W1718" i="2"/>
  <c r="V1718" i="2"/>
  <c r="U1718" i="2"/>
  <c r="S1718" i="2"/>
  <c r="R1718" i="2"/>
  <c r="Q1718" i="2"/>
  <c r="P1718" i="2"/>
  <c r="O1718" i="2"/>
  <c r="N1718" i="2"/>
  <c r="M1718" i="2"/>
  <c r="L1718" i="2"/>
  <c r="K1718" i="2"/>
  <c r="J1718" i="2"/>
  <c r="I1718" i="2"/>
  <c r="H1718" i="2"/>
  <c r="G1718" i="2"/>
  <c r="F1718" i="2"/>
  <c r="E1718" i="2"/>
  <c r="D1718" i="2"/>
  <c r="C1718" i="2"/>
  <c r="B1718" i="2"/>
  <c r="A1718" i="2"/>
  <c r="CD1717" i="2"/>
  <c r="CC1717" i="2"/>
  <c r="CB1717" i="2"/>
  <c r="CA1717" i="2"/>
  <c r="BZ1717" i="2"/>
  <c r="BY1717" i="2"/>
  <c r="AJ1717" i="2"/>
  <c r="AI1717" i="2"/>
  <c r="AH1717" i="2"/>
  <c r="AG1717" i="2"/>
  <c r="AF1717" i="2"/>
  <c r="AE1717" i="2"/>
  <c r="AD1717" i="2"/>
  <c r="AC1717" i="2"/>
  <c r="AB1717" i="2"/>
  <c r="AA1717" i="2"/>
  <c r="Z1717" i="2"/>
  <c r="Y1717" i="2"/>
  <c r="X1717" i="2"/>
  <c r="W1717" i="2"/>
  <c r="V1717" i="2"/>
  <c r="U1717" i="2"/>
  <c r="S1717" i="2"/>
  <c r="R1717" i="2"/>
  <c r="Q1717" i="2"/>
  <c r="P1717" i="2"/>
  <c r="O1717" i="2"/>
  <c r="N1717" i="2"/>
  <c r="M1717" i="2"/>
  <c r="L1717" i="2"/>
  <c r="K1717" i="2"/>
  <c r="J1717" i="2"/>
  <c r="I1717" i="2"/>
  <c r="H1717" i="2"/>
  <c r="G1717" i="2"/>
  <c r="F1717" i="2"/>
  <c r="E1717" i="2"/>
  <c r="D1717" i="2"/>
  <c r="C1717" i="2"/>
  <c r="B1717" i="2"/>
  <c r="A1717" i="2"/>
  <c r="CD1716" i="2"/>
  <c r="CC1716" i="2"/>
  <c r="CB1716" i="2"/>
  <c r="CA1716" i="2"/>
  <c r="BZ1716" i="2"/>
  <c r="BY1716" i="2"/>
  <c r="AJ1716" i="2"/>
  <c r="AI1716" i="2"/>
  <c r="AH1716" i="2"/>
  <c r="AG1716" i="2"/>
  <c r="AF1716" i="2"/>
  <c r="AE1716" i="2"/>
  <c r="AD1716" i="2"/>
  <c r="AC1716" i="2"/>
  <c r="AB1716" i="2"/>
  <c r="AA1716" i="2"/>
  <c r="Z1716" i="2"/>
  <c r="Y1716" i="2"/>
  <c r="X1716" i="2"/>
  <c r="W1716" i="2"/>
  <c r="V1716" i="2"/>
  <c r="U1716" i="2"/>
  <c r="S1716" i="2"/>
  <c r="R1716" i="2"/>
  <c r="Q1716" i="2"/>
  <c r="P1716" i="2"/>
  <c r="O1716" i="2"/>
  <c r="N1716" i="2"/>
  <c r="M1716" i="2"/>
  <c r="L1716" i="2"/>
  <c r="K1716" i="2"/>
  <c r="J1716" i="2"/>
  <c r="I1716" i="2"/>
  <c r="H1716" i="2"/>
  <c r="G1716" i="2"/>
  <c r="F1716" i="2"/>
  <c r="E1716" i="2"/>
  <c r="D1716" i="2"/>
  <c r="C1716" i="2"/>
  <c r="B1716" i="2"/>
  <c r="A1716" i="2"/>
  <c r="CD1715" i="2"/>
  <c r="CC1715" i="2"/>
  <c r="CB1715" i="2"/>
  <c r="CA1715" i="2"/>
  <c r="BZ1715" i="2"/>
  <c r="BY1715" i="2"/>
  <c r="AJ1715" i="2"/>
  <c r="AI1715" i="2"/>
  <c r="AH1715" i="2"/>
  <c r="AG1715" i="2"/>
  <c r="AF1715" i="2"/>
  <c r="AE1715" i="2"/>
  <c r="AD1715" i="2"/>
  <c r="AC1715" i="2"/>
  <c r="AB1715" i="2"/>
  <c r="AA1715" i="2"/>
  <c r="Z1715" i="2"/>
  <c r="Y1715" i="2"/>
  <c r="X1715" i="2"/>
  <c r="W1715" i="2"/>
  <c r="V1715" i="2"/>
  <c r="U1715" i="2"/>
  <c r="S1715" i="2"/>
  <c r="R1715" i="2"/>
  <c r="Q1715" i="2"/>
  <c r="P1715" i="2"/>
  <c r="O1715" i="2"/>
  <c r="N1715" i="2"/>
  <c r="M1715" i="2"/>
  <c r="L1715" i="2"/>
  <c r="K1715" i="2"/>
  <c r="J1715" i="2"/>
  <c r="I1715" i="2"/>
  <c r="H1715" i="2"/>
  <c r="G1715" i="2"/>
  <c r="F1715" i="2"/>
  <c r="E1715" i="2"/>
  <c r="D1715" i="2"/>
  <c r="C1715" i="2"/>
  <c r="B1715" i="2"/>
  <c r="A1715" i="2"/>
  <c r="CD1714" i="2"/>
  <c r="CC1714" i="2"/>
  <c r="CB1714" i="2"/>
  <c r="CA1714" i="2"/>
  <c r="BZ1714" i="2"/>
  <c r="BY1714" i="2"/>
  <c r="AJ1714" i="2"/>
  <c r="AI1714" i="2"/>
  <c r="AH1714" i="2"/>
  <c r="AG1714" i="2"/>
  <c r="AF1714" i="2"/>
  <c r="AE1714" i="2"/>
  <c r="AD1714" i="2"/>
  <c r="AC1714" i="2"/>
  <c r="AB1714" i="2"/>
  <c r="AA1714" i="2"/>
  <c r="Z1714" i="2"/>
  <c r="Y1714" i="2"/>
  <c r="X1714" i="2"/>
  <c r="W1714" i="2"/>
  <c r="V1714" i="2"/>
  <c r="U1714" i="2"/>
  <c r="S1714" i="2"/>
  <c r="R1714" i="2"/>
  <c r="Q1714" i="2"/>
  <c r="P1714" i="2"/>
  <c r="O1714" i="2"/>
  <c r="N1714" i="2"/>
  <c r="M1714" i="2"/>
  <c r="L1714" i="2"/>
  <c r="K1714" i="2"/>
  <c r="J1714" i="2"/>
  <c r="I1714" i="2"/>
  <c r="H1714" i="2"/>
  <c r="G1714" i="2"/>
  <c r="F1714" i="2"/>
  <c r="E1714" i="2"/>
  <c r="D1714" i="2"/>
  <c r="C1714" i="2"/>
  <c r="B1714" i="2"/>
  <c r="A1714" i="2"/>
  <c r="CD1713" i="2"/>
  <c r="CC1713" i="2"/>
  <c r="CB1713" i="2"/>
  <c r="CA1713" i="2"/>
  <c r="BZ1713" i="2"/>
  <c r="BY1713" i="2"/>
  <c r="AJ1713" i="2"/>
  <c r="AI1713" i="2"/>
  <c r="AH1713" i="2"/>
  <c r="AG1713" i="2"/>
  <c r="AF1713" i="2"/>
  <c r="AE1713" i="2"/>
  <c r="AD1713" i="2"/>
  <c r="AC1713" i="2"/>
  <c r="AB1713" i="2"/>
  <c r="AA1713" i="2"/>
  <c r="Z1713" i="2"/>
  <c r="Y1713" i="2"/>
  <c r="X1713" i="2"/>
  <c r="W1713" i="2"/>
  <c r="V1713" i="2"/>
  <c r="U1713" i="2"/>
  <c r="S1713" i="2"/>
  <c r="R1713" i="2"/>
  <c r="Q1713" i="2"/>
  <c r="P1713" i="2"/>
  <c r="O1713" i="2"/>
  <c r="N1713" i="2"/>
  <c r="M1713" i="2"/>
  <c r="L1713" i="2"/>
  <c r="K1713" i="2"/>
  <c r="J1713" i="2"/>
  <c r="I1713" i="2"/>
  <c r="H1713" i="2"/>
  <c r="G1713" i="2"/>
  <c r="F1713" i="2"/>
  <c r="E1713" i="2"/>
  <c r="D1713" i="2"/>
  <c r="C1713" i="2"/>
  <c r="B1713" i="2"/>
  <c r="A1713" i="2"/>
  <c r="CD1712" i="2"/>
  <c r="CC1712" i="2"/>
  <c r="CB1712" i="2"/>
  <c r="CA1712" i="2"/>
  <c r="BZ1712" i="2"/>
  <c r="BY1712" i="2"/>
  <c r="AJ1712" i="2"/>
  <c r="AI1712" i="2"/>
  <c r="AH1712" i="2"/>
  <c r="AG1712" i="2"/>
  <c r="AF1712" i="2"/>
  <c r="AE1712" i="2"/>
  <c r="AD1712" i="2"/>
  <c r="AC1712" i="2"/>
  <c r="AB1712" i="2"/>
  <c r="AA1712" i="2"/>
  <c r="Z1712" i="2"/>
  <c r="Y1712" i="2"/>
  <c r="X1712" i="2"/>
  <c r="W1712" i="2"/>
  <c r="V1712" i="2"/>
  <c r="U1712" i="2"/>
  <c r="S1712" i="2"/>
  <c r="R1712" i="2"/>
  <c r="Q1712" i="2"/>
  <c r="P1712" i="2"/>
  <c r="O1712" i="2"/>
  <c r="N1712" i="2"/>
  <c r="M1712" i="2"/>
  <c r="L1712" i="2"/>
  <c r="K1712" i="2"/>
  <c r="J1712" i="2"/>
  <c r="I1712" i="2"/>
  <c r="H1712" i="2"/>
  <c r="G1712" i="2"/>
  <c r="F1712" i="2"/>
  <c r="E1712" i="2"/>
  <c r="D1712" i="2"/>
  <c r="C1712" i="2"/>
  <c r="B1712" i="2"/>
  <c r="A1712" i="2"/>
  <c r="CD1711" i="2"/>
  <c r="CC1711" i="2"/>
  <c r="CB1711" i="2"/>
  <c r="CA1711" i="2"/>
  <c r="BZ1711" i="2"/>
  <c r="BY1711" i="2"/>
  <c r="AJ1711" i="2"/>
  <c r="AI1711" i="2"/>
  <c r="AH1711" i="2"/>
  <c r="AG1711" i="2"/>
  <c r="AF1711" i="2"/>
  <c r="AE1711" i="2"/>
  <c r="AD1711" i="2"/>
  <c r="AC1711" i="2"/>
  <c r="AB1711" i="2"/>
  <c r="AA1711" i="2"/>
  <c r="Z1711" i="2"/>
  <c r="Y1711" i="2"/>
  <c r="X1711" i="2"/>
  <c r="W1711" i="2"/>
  <c r="V1711" i="2"/>
  <c r="U1711" i="2"/>
  <c r="S1711" i="2"/>
  <c r="R1711" i="2"/>
  <c r="Q1711" i="2"/>
  <c r="P1711" i="2"/>
  <c r="O1711" i="2"/>
  <c r="N1711" i="2"/>
  <c r="M1711" i="2"/>
  <c r="L1711" i="2"/>
  <c r="K1711" i="2"/>
  <c r="J1711" i="2"/>
  <c r="I1711" i="2"/>
  <c r="H1711" i="2"/>
  <c r="G1711" i="2"/>
  <c r="F1711" i="2"/>
  <c r="E1711" i="2"/>
  <c r="D1711" i="2"/>
  <c r="C1711" i="2"/>
  <c r="B1711" i="2"/>
  <c r="A1711" i="2"/>
  <c r="CD1710" i="2"/>
  <c r="CC1710" i="2"/>
  <c r="CB1710" i="2"/>
  <c r="CA1710" i="2"/>
  <c r="BZ1710" i="2"/>
  <c r="BY1710" i="2"/>
  <c r="AJ1710" i="2"/>
  <c r="AI1710" i="2"/>
  <c r="AH1710" i="2"/>
  <c r="AG1710" i="2"/>
  <c r="AF1710" i="2"/>
  <c r="AE1710" i="2"/>
  <c r="AD1710" i="2"/>
  <c r="AC1710" i="2"/>
  <c r="AB1710" i="2"/>
  <c r="AA1710" i="2"/>
  <c r="Z1710" i="2"/>
  <c r="Y1710" i="2"/>
  <c r="X1710" i="2"/>
  <c r="W1710" i="2"/>
  <c r="V1710" i="2"/>
  <c r="U1710" i="2"/>
  <c r="S1710" i="2"/>
  <c r="R1710" i="2"/>
  <c r="Q1710" i="2"/>
  <c r="P1710" i="2"/>
  <c r="O1710" i="2"/>
  <c r="N1710" i="2"/>
  <c r="M1710" i="2"/>
  <c r="L1710" i="2"/>
  <c r="K1710" i="2"/>
  <c r="J1710" i="2"/>
  <c r="I1710" i="2"/>
  <c r="H1710" i="2"/>
  <c r="G1710" i="2"/>
  <c r="F1710" i="2"/>
  <c r="E1710" i="2"/>
  <c r="D1710" i="2"/>
  <c r="C1710" i="2"/>
  <c r="B1710" i="2"/>
  <c r="A1710" i="2"/>
  <c r="CD1709" i="2"/>
  <c r="CC1709" i="2"/>
  <c r="CB1709" i="2"/>
  <c r="CA1709" i="2"/>
  <c r="BZ1709" i="2"/>
  <c r="BY1709" i="2"/>
  <c r="AJ1709" i="2"/>
  <c r="AI1709" i="2"/>
  <c r="AH1709" i="2"/>
  <c r="AG1709" i="2"/>
  <c r="AF1709" i="2"/>
  <c r="AE1709" i="2"/>
  <c r="AD1709" i="2"/>
  <c r="AC1709" i="2"/>
  <c r="AB1709" i="2"/>
  <c r="AA1709" i="2"/>
  <c r="Z1709" i="2"/>
  <c r="Y1709" i="2"/>
  <c r="X1709" i="2"/>
  <c r="W1709" i="2"/>
  <c r="V1709" i="2"/>
  <c r="U1709" i="2"/>
  <c r="S1709" i="2"/>
  <c r="R1709" i="2"/>
  <c r="Q1709" i="2"/>
  <c r="P1709" i="2"/>
  <c r="O1709" i="2"/>
  <c r="N1709" i="2"/>
  <c r="M1709" i="2"/>
  <c r="L1709" i="2"/>
  <c r="K1709" i="2"/>
  <c r="J1709" i="2"/>
  <c r="I1709" i="2"/>
  <c r="H1709" i="2"/>
  <c r="G1709" i="2"/>
  <c r="F1709" i="2"/>
  <c r="E1709" i="2"/>
  <c r="D1709" i="2"/>
  <c r="C1709" i="2"/>
  <c r="B1709" i="2"/>
  <c r="A1709" i="2"/>
  <c r="CD1708" i="2"/>
  <c r="CC1708" i="2"/>
  <c r="CB1708" i="2"/>
  <c r="CA1708" i="2"/>
  <c r="BZ1708" i="2"/>
  <c r="BY1708" i="2"/>
  <c r="AJ1708" i="2"/>
  <c r="AI1708" i="2"/>
  <c r="AH1708" i="2"/>
  <c r="AG1708" i="2"/>
  <c r="AF1708" i="2"/>
  <c r="AE1708" i="2"/>
  <c r="AD1708" i="2"/>
  <c r="AC1708" i="2"/>
  <c r="AB1708" i="2"/>
  <c r="AA1708" i="2"/>
  <c r="Z1708" i="2"/>
  <c r="Y1708" i="2"/>
  <c r="X1708" i="2"/>
  <c r="W1708" i="2"/>
  <c r="V1708" i="2"/>
  <c r="U1708" i="2"/>
  <c r="S1708" i="2"/>
  <c r="R1708" i="2"/>
  <c r="Q1708" i="2"/>
  <c r="P1708" i="2"/>
  <c r="O1708" i="2"/>
  <c r="N1708" i="2"/>
  <c r="M1708" i="2"/>
  <c r="L1708" i="2"/>
  <c r="K1708" i="2"/>
  <c r="J1708" i="2"/>
  <c r="I1708" i="2"/>
  <c r="H1708" i="2"/>
  <c r="G1708" i="2"/>
  <c r="F1708" i="2"/>
  <c r="E1708" i="2"/>
  <c r="D1708" i="2"/>
  <c r="C1708" i="2"/>
  <c r="B1708" i="2"/>
  <c r="A1708" i="2"/>
  <c r="CD1707" i="2"/>
  <c r="CC1707" i="2"/>
  <c r="CB1707" i="2"/>
  <c r="CA1707" i="2"/>
  <c r="BZ1707" i="2"/>
  <c r="BY1707" i="2"/>
  <c r="AJ1707" i="2"/>
  <c r="AI1707" i="2"/>
  <c r="AH1707" i="2"/>
  <c r="AG1707" i="2"/>
  <c r="AF1707" i="2"/>
  <c r="AE1707" i="2"/>
  <c r="AD1707" i="2"/>
  <c r="AC1707" i="2"/>
  <c r="AB1707" i="2"/>
  <c r="AA1707" i="2"/>
  <c r="Z1707" i="2"/>
  <c r="Y1707" i="2"/>
  <c r="X1707" i="2"/>
  <c r="W1707" i="2"/>
  <c r="V1707" i="2"/>
  <c r="U1707" i="2"/>
  <c r="S1707" i="2"/>
  <c r="R1707" i="2"/>
  <c r="Q1707" i="2"/>
  <c r="P1707" i="2"/>
  <c r="O1707" i="2"/>
  <c r="N1707" i="2"/>
  <c r="M1707" i="2"/>
  <c r="L1707" i="2"/>
  <c r="K1707" i="2"/>
  <c r="J1707" i="2"/>
  <c r="I1707" i="2"/>
  <c r="H1707" i="2"/>
  <c r="G1707" i="2"/>
  <c r="F1707" i="2"/>
  <c r="E1707" i="2"/>
  <c r="D1707" i="2"/>
  <c r="C1707" i="2"/>
  <c r="B1707" i="2"/>
  <c r="A1707" i="2"/>
  <c r="CD1706" i="2"/>
  <c r="CC1706" i="2"/>
  <c r="CB1706" i="2"/>
  <c r="CA1706" i="2"/>
  <c r="BZ1706" i="2"/>
  <c r="BY1706" i="2"/>
  <c r="AJ1706" i="2"/>
  <c r="AI1706" i="2"/>
  <c r="AH1706" i="2"/>
  <c r="AG1706" i="2"/>
  <c r="AF1706" i="2"/>
  <c r="AE1706" i="2"/>
  <c r="AD1706" i="2"/>
  <c r="AC1706" i="2"/>
  <c r="AB1706" i="2"/>
  <c r="AA1706" i="2"/>
  <c r="Z1706" i="2"/>
  <c r="Y1706" i="2"/>
  <c r="X1706" i="2"/>
  <c r="W1706" i="2"/>
  <c r="V1706" i="2"/>
  <c r="U1706" i="2"/>
  <c r="S1706" i="2"/>
  <c r="R1706" i="2"/>
  <c r="Q1706" i="2"/>
  <c r="P1706" i="2"/>
  <c r="O1706" i="2"/>
  <c r="N1706" i="2"/>
  <c r="M1706" i="2"/>
  <c r="L1706" i="2"/>
  <c r="K1706" i="2"/>
  <c r="J1706" i="2"/>
  <c r="I1706" i="2"/>
  <c r="H1706" i="2"/>
  <c r="G1706" i="2"/>
  <c r="F1706" i="2"/>
  <c r="E1706" i="2"/>
  <c r="D1706" i="2"/>
  <c r="C1706" i="2"/>
  <c r="B1706" i="2"/>
  <c r="A1706" i="2"/>
  <c r="CD1705" i="2"/>
  <c r="CC1705" i="2"/>
  <c r="CB1705" i="2"/>
  <c r="CA1705" i="2"/>
  <c r="BZ1705" i="2"/>
  <c r="BY1705" i="2"/>
  <c r="AJ1705" i="2"/>
  <c r="AI1705" i="2"/>
  <c r="AH1705" i="2"/>
  <c r="AG1705" i="2"/>
  <c r="AF1705" i="2"/>
  <c r="AE1705" i="2"/>
  <c r="AD1705" i="2"/>
  <c r="AC1705" i="2"/>
  <c r="AB1705" i="2"/>
  <c r="AA1705" i="2"/>
  <c r="Z1705" i="2"/>
  <c r="Y1705" i="2"/>
  <c r="X1705" i="2"/>
  <c r="W1705" i="2"/>
  <c r="V1705" i="2"/>
  <c r="U1705" i="2"/>
  <c r="S1705" i="2"/>
  <c r="R1705" i="2"/>
  <c r="Q1705" i="2"/>
  <c r="P1705" i="2"/>
  <c r="O1705" i="2"/>
  <c r="N1705" i="2"/>
  <c r="M1705" i="2"/>
  <c r="L1705" i="2"/>
  <c r="K1705" i="2"/>
  <c r="J1705" i="2"/>
  <c r="I1705" i="2"/>
  <c r="H1705" i="2"/>
  <c r="G1705" i="2"/>
  <c r="F1705" i="2"/>
  <c r="E1705" i="2"/>
  <c r="D1705" i="2"/>
  <c r="C1705" i="2"/>
  <c r="B1705" i="2"/>
  <c r="A1705" i="2"/>
  <c r="CD1704" i="2"/>
  <c r="CC1704" i="2"/>
  <c r="CB1704" i="2"/>
  <c r="CA1704" i="2"/>
  <c r="BZ1704" i="2"/>
  <c r="BY1704" i="2"/>
  <c r="AJ1704" i="2"/>
  <c r="AI1704" i="2"/>
  <c r="AH1704" i="2"/>
  <c r="AG1704" i="2"/>
  <c r="AF1704" i="2"/>
  <c r="AE1704" i="2"/>
  <c r="AD1704" i="2"/>
  <c r="AC1704" i="2"/>
  <c r="AB1704" i="2"/>
  <c r="AA1704" i="2"/>
  <c r="Z1704" i="2"/>
  <c r="Y1704" i="2"/>
  <c r="X1704" i="2"/>
  <c r="W1704" i="2"/>
  <c r="V1704" i="2"/>
  <c r="U1704" i="2"/>
  <c r="S1704" i="2"/>
  <c r="R1704" i="2"/>
  <c r="Q1704" i="2"/>
  <c r="P1704" i="2"/>
  <c r="O1704" i="2"/>
  <c r="N1704" i="2"/>
  <c r="M1704" i="2"/>
  <c r="L1704" i="2"/>
  <c r="K1704" i="2"/>
  <c r="J1704" i="2"/>
  <c r="I1704" i="2"/>
  <c r="H1704" i="2"/>
  <c r="G1704" i="2"/>
  <c r="F1704" i="2"/>
  <c r="E1704" i="2"/>
  <c r="D1704" i="2"/>
  <c r="C1704" i="2"/>
  <c r="B1704" i="2"/>
  <c r="A1704" i="2"/>
  <c r="CD1703" i="2"/>
  <c r="CC1703" i="2"/>
  <c r="CB1703" i="2"/>
  <c r="CA1703" i="2"/>
  <c r="BZ1703" i="2"/>
  <c r="BY1703" i="2"/>
  <c r="AJ1703" i="2"/>
  <c r="AI1703" i="2"/>
  <c r="AH1703" i="2"/>
  <c r="AG1703" i="2"/>
  <c r="AF1703" i="2"/>
  <c r="AE1703" i="2"/>
  <c r="AD1703" i="2"/>
  <c r="AC1703" i="2"/>
  <c r="AB1703" i="2"/>
  <c r="AA1703" i="2"/>
  <c r="Z1703" i="2"/>
  <c r="Y1703" i="2"/>
  <c r="X1703" i="2"/>
  <c r="W1703" i="2"/>
  <c r="V1703" i="2"/>
  <c r="U1703" i="2"/>
  <c r="S1703" i="2"/>
  <c r="R1703" i="2"/>
  <c r="Q1703" i="2"/>
  <c r="P1703" i="2"/>
  <c r="O1703" i="2"/>
  <c r="N1703" i="2"/>
  <c r="M1703" i="2"/>
  <c r="L1703" i="2"/>
  <c r="K1703" i="2"/>
  <c r="J1703" i="2"/>
  <c r="I1703" i="2"/>
  <c r="H1703" i="2"/>
  <c r="G1703" i="2"/>
  <c r="F1703" i="2"/>
  <c r="E1703" i="2"/>
  <c r="D1703" i="2"/>
  <c r="C1703" i="2"/>
  <c r="B1703" i="2"/>
  <c r="A1703" i="2"/>
  <c r="CD1702" i="2"/>
  <c r="CC1702" i="2"/>
  <c r="CB1702" i="2"/>
  <c r="CA1702" i="2"/>
  <c r="BZ1702" i="2"/>
  <c r="BY1702" i="2"/>
  <c r="AJ1702" i="2"/>
  <c r="AI1702" i="2"/>
  <c r="AH1702" i="2"/>
  <c r="AG1702" i="2"/>
  <c r="AF1702" i="2"/>
  <c r="AE1702" i="2"/>
  <c r="AD1702" i="2"/>
  <c r="AC1702" i="2"/>
  <c r="AB1702" i="2"/>
  <c r="AA1702" i="2"/>
  <c r="Z1702" i="2"/>
  <c r="Y1702" i="2"/>
  <c r="X1702" i="2"/>
  <c r="W1702" i="2"/>
  <c r="V1702" i="2"/>
  <c r="U1702" i="2"/>
  <c r="S1702" i="2"/>
  <c r="R1702" i="2"/>
  <c r="Q1702" i="2"/>
  <c r="P1702" i="2"/>
  <c r="O1702" i="2"/>
  <c r="N1702" i="2"/>
  <c r="M1702" i="2"/>
  <c r="L1702" i="2"/>
  <c r="K1702" i="2"/>
  <c r="J1702" i="2"/>
  <c r="I1702" i="2"/>
  <c r="H1702" i="2"/>
  <c r="G1702" i="2"/>
  <c r="F1702" i="2"/>
  <c r="E1702" i="2"/>
  <c r="D1702" i="2"/>
  <c r="C1702" i="2"/>
  <c r="B1702" i="2"/>
  <c r="A1702" i="2"/>
  <c r="CD1701" i="2"/>
  <c r="CC1701" i="2"/>
  <c r="CB1701" i="2"/>
  <c r="CA1701" i="2"/>
  <c r="BZ1701" i="2"/>
  <c r="BY1701" i="2"/>
  <c r="AJ1701" i="2"/>
  <c r="AI1701" i="2"/>
  <c r="AH1701" i="2"/>
  <c r="AG1701" i="2"/>
  <c r="AF1701" i="2"/>
  <c r="AE1701" i="2"/>
  <c r="AD1701" i="2"/>
  <c r="AC1701" i="2"/>
  <c r="AB1701" i="2"/>
  <c r="AA1701" i="2"/>
  <c r="Z1701" i="2"/>
  <c r="Y1701" i="2"/>
  <c r="X1701" i="2"/>
  <c r="W1701" i="2"/>
  <c r="V1701" i="2"/>
  <c r="U1701" i="2"/>
  <c r="S1701" i="2"/>
  <c r="R1701" i="2"/>
  <c r="Q1701" i="2"/>
  <c r="P1701" i="2"/>
  <c r="O1701" i="2"/>
  <c r="N1701" i="2"/>
  <c r="M1701" i="2"/>
  <c r="L1701" i="2"/>
  <c r="K1701" i="2"/>
  <c r="J1701" i="2"/>
  <c r="I1701" i="2"/>
  <c r="H1701" i="2"/>
  <c r="G1701" i="2"/>
  <c r="F1701" i="2"/>
  <c r="E1701" i="2"/>
  <c r="D1701" i="2"/>
  <c r="C1701" i="2"/>
  <c r="B1701" i="2"/>
  <c r="A1701" i="2"/>
  <c r="CD1700" i="2"/>
  <c r="CC1700" i="2"/>
  <c r="CB1700" i="2"/>
  <c r="CA1700" i="2"/>
  <c r="BZ1700" i="2"/>
  <c r="BY1700" i="2"/>
  <c r="AJ1700" i="2"/>
  <c r="AI1700" i="2"/>
  <c r="AH1700" i="2"/>
  <c r="AG1700" i="2"/>
  <c r="AF1700" i="2"/>
  <c r="AE1700" i="2"/>
  <c r="AD1700" i="2"/>
  <c r="AC1700" i="2"/>
  <c r="AB1700" i="2"/>
  <c r="AA1700" i="2"/>
  <c r="Z1700" i="2"/>
  <c r="Y1700" i="2"/>
  <c r="X1700" i="2"/>
  <c r="W1700" i="2"/>
  <c r="V1700" i="2"/>
  <c r="U1700" i="2"/>
  <c r="S1700" i="2"/>
  <c r="R1700" i="2"/>
  <c r="Q1700" i="2"/>
  <c r="P1700" i="2"/>
  <c r="O1700" i="2"/>
  <c r="N1700" i="2"/>
  <c r="M1700" i="2"/>
  <c r="L1700" i="2"/>
  <c r="K1700" i="2"/>
  <c r="J1700" i="2"/>
  <c r="I1700" i="2"/>
  <c r="H1700" i="2"/>
  <c r="G1700" i="2"/>
  <c r="F1700" i="2"/>
  <c r="E1700" i="2"/>
  <c r="D1700" i="2"/>
  <c r="C1700" i="2"/>
  <c r="B1700" i="2"/>
  <c r="A1700" i="2"/>
  <c r="CD1699" i="2"/>
  <c r="CC1699" i="2"/>
  <c r="CB1699" i="2"/>
  <c r="CA1699" i="2"/>
  <c r="BZ1699" i="2"/>
  <c r="BY1699" i="2"/>
  <c r="AJ1699" i="2"/>
  <c r="AI1699" i="2"/>
  <c r="AH1699" i="2"/>
  <c r="AG1699" i="2"/>
  <c r="AF1699" i="2"/>
  <c r="AE1699" i="2"/>
  <c r="AD1699" i="2"/>
  <c r="AC1699" i="2"/>
  <c r="AB1699" i="2"/>
  <c r="AA1699" i="2"/>
  <c r="Z1699" i="2"/>
  <c r="Y1699" i="2"/>
  <c r="X1699" i="2"/>
  <c r="W1699" i="2"/>
  <c r="V1699" i="2"/>
  <c r="U1699" i="2"/>
  <c r="S1699" i="2"/>
  <c r="R1699" i="2"/>
  <c r="Q1699" i="2"/>
  <c r="P1699" i="2"/>
  <c r="O1699" i="2"/>
  <c r="N1699" i="2"/>
  <c r="M1699" i="2"/>
  <c r="L1699" i="2"/>
  <c r="K1699" i="2"/>
  <c r="J1699" i="2"/>
  <c r="I1699" i="2"/>
  <c r="H1699" i="2"/>
  <c r="G1699" i="2"/>
  <c r="F1699" i="2"/>
  <c r="E1699" i="2"/>
  <c r="D1699" i="2"/>
  <c r="C1699" i="2"/>
  <c r="B1699" i="2"/>
  <c r="A1699" i="2"/>
  <c r="CD1698" i="2"/>
  <c r="CC1698" i="2"/>
  <c r="CB1698" i="2"/>
  <c r="CA1698" i="2"/>
  <c r="BZ1698" i="2"/>
  <c r="BY1698" i="2"/>
  <c r="AJ1698" i="2"/>
  <c r="AI1698" i="2"/>
  <c r="AH1698" i="2"/>
  <c r="AG1698" i="2"/>
  <c r="AF1698" i="2"/>
  <c r="AE1698" i="2"/>
  <c r="AD1698" i="2"/>
  <c r="AC1698" i="2"/>
  <c r="AB1698" i="2"/>
  <c r="AA1698" i="2"/>
  <c r="Z1698" i="2"/>
  <c r="Y1698" i="2"/>
  <c r="X1698" i="2"/>
  <c r="W1698" i="2"/>
  <c r="V1698" i="2"/>
  <c r="U1698" i="2"/>
  <c r="S1698" i="2"/>
  <c r="R1698" i="2"/>
  <c r="Q1698" i="2"/>
  <c r="P1698" i="2"/>
  <c r="O1698" i="2"/>
  <c r="N1698" i="2"/>
  <c r="M1698" i="2"/>
  <c r="L1698" i="2"/>
  <c r="K1698" i="2"/>
  <c r="J1698" i="2"/>
  <c r="I1698" i="2"/>
  <c r="H1698" i="2"/>
  <c r="G1698" i="2"/>
  <c r="F1698" i="2"/>
  <c r="E1698" i="2"/>
  <c r="D1698" i="2"/>
  <c r="C1698" i="2"/>
  <c r="B1698" i="2"/>
  <c r="A1698" i="2"/>
  <c r="CD1697" i="2"/>
  <c r="CC1697" i="2"/>
  <c r="CB1697" i="2"/>
  <c r="CA1697" i="2"/>
  <c r="BZ1697" i="2"/>
  <c r="BY1697" i="2"/>
  <c r="AJ1697" i="2"/>
  <c r="AI1697" i="2"/>
  <c r="AH1697" i="2"/>
  <c r="AG1697" i="2"/>
  <c r="AF1697" i="2"/>
  <c r="AE1697" i="2"/>
  <c r="AD1697" i="2"/>
  <c r="AC1697" i="2"/>
  <c r="AB1697" i="2"/>
  <c r="AA1697" i="2"/>
  <c r="Z1697" i="2"/>
  <c r="Y1697" i="2"/>
  <c r="X1697" i="2"/>
  <c r="W1697" i="2"/>
  <c r="V1697" i="2"/>
  <c r="U1697" i="2"/>
  <c r="S1697" i="2"/>
  <c r="R1697" i="2"/>
  <c r="Q1697" i="2"/>
  <c r="P1697" i="2"/>
  <c r="O1697" i="2"/>
  <c r="N1697" i="2"/>
  <c r="M1697" i="2"/>
  <c r="L1697" i="2"/>
  <c r="K1697" i="2"/>
  <c r="J1697" i="2"/>
  <c r="I1697" i="2"/>
  <c r="H1697" i="2"/>
  <c r="G1697" i="2"/>
  <c r="F1697" i="2"/>
  <c r="E1697" i="2"/>
  <c r="D1697" i="2"/>
  <c r="C1697" i="2"/>
  <c r="B1697" i="2"/>
  <c r="A1697" i="2"/>
  <c r="CD1696" i="2"/>
  <c r="CC1696" i="2"/>
  <c r="CB1696" i="2"/>
  <c r="CA1696" i="2"/>
  <c r="BZ1696" i="2"/>
  <c r="BY1696" i="2"/>
  <c r="AJ1696" i="2"/>
  <c r="AI1696" i="2"/>
  <c r="AH1696" i="2"/>
  <c r="AG1696" i="2"/>
  <c r="AF1696" i="2"/>
  <c r="AE1696" i="2"/>
  <c r="AD1696" i="2"/>
  <c r="AC1696" i="2"/>
  <c r="AB1696" i="2"/>
  <c r="AA1696" i="2"/>
  <c r="Z1696" i="2"/>
  <c r="Y1696" i="2"/>
  <c r="X1696" i="2"/>
  <c r="W1696" i="2"/>
  <c r="V1696" i="2"/>
  <c r="U1696" i="2"/>
  <c r="S1696" i="2"/>
  <c r="R1696" i="2"/>
  <c r="Q1696" i="2"/>
  <c r="P1696" i="2"/>
  <c r="O1696" i="2"/>
  <c r="N1696" i="2"/>
  <c r="M1696" i="2"/>
  <c r="L1696" i="2"/>
  <c r="K1696" i="2"/>
  <c r="J1696" i="2"/>
  <c r="I1696" i="2"/>
  <c r="H1696" i="2"/>
  <c r="G1696" i="2"/>
  <c r="F1696" i="2"/>
  <c r="E1696" i="2"/>
  <c r="D1696" i="2"/>
  <c r="C1696" i="2"/>
  <c r="B1696" i="2"/>
  <c r="A1696" i="2"/>
  <c r="CD1695" i="2"/>
  <c r="CC1695" i="2"/>
  <c r="CB1695" i="2"/>
  <c r="CA1695" i="2"/>
  <c r="BZ1695" i="2"/>
  <c r="BY1695" i="2"/>
  <c r="AJ1695" i="2"/>
  <c r="AI1695" i="2"/>
  <c r="AH1695" i="2"/>
  <c r="AG1695" i="2"/>
  <c r="AF1695" i="2"/>
  <c r="AE1695" i="2"/>
  <c r="AD1695" i="2"/>
  <c r="AC1695" i="2"/>
  <c r="AB1695" i="2"/>
  <c r="AA1695" i="2"/>
  <c r="Z1695" i="2"/>
  <c r="Y1695" i="2"/>
  <c r="X1695" i="2"/>
  <c r="W1695" i="2"/>
  <c r="V1695" i="2"/>
  <c r="U1695" i="2"/>
  <c r="S1695" i="2"/>
  <c r="R1695" i="2"/>
  <c r="Q1695" i="2"/>
  <c r="P1695" i="2"/>
  <c r="O1695" i="2"/>
  <c r="N1695" i="2"/>
  <c r="M1695" i="2"/>
  <c r="L1695" i="2"/>
  <c r="K1695" i="2"/>
  <c r="J1695" i="2"/>
  <c r="I1695" i="2"/>
  <c r="H1695" i="2"/>
  <c r="G1695" i="2"/>
  <c r="F1695" i="2"/>
  <c r="E1695" i="2"/>
  <c r="D1695" i="2"/>
  <c r="C1695" i="2"/>
  <c r="B1695" i="2"/>
  <c r="A1695" i="2"/>
  <c r="CD1694" i="2"/>
  <c r="CC1694" i="2"/>
  <c r="CB1694" i="2"/>
  <c r="CA1694" i="2"/>
  <c r="BZ1694" i="2"/>
  <c r="BY1694" i="2"/>
  <c r="AJ1694" i="2"/>
  <c r="AI1694" i="2"/>
  <c r="AH1694" i="2"/>
  <c r="AG1694" i="2"/>
  <c r="AF1694" i="2"/>
  <c r="AE1694" i="2"/>
  <c r="AD1694" i="2"/>
  <c r="AC1694" i="2"/>
  <c r="AB1694" i="2"/>
  <c r="AA1694" i="2"/>
  <c r="Z1694" i="2"/>
  <c r="Y1694" i="2"/>
  <c r="X1694" i="2"/>
  <c r="W1694" i="2"/>
  <c r="V1694" i="2"/>
  <c r="U1694" i="2"/>
  <c r="S1694" i="2"/>
  <c r="R1694" i="2"/>
  <c r="Q1694" i="2"/>
  <c r="P1694" i="2"/>
  <c r="O1694" i="2"/>
  <c r="N1694" i="2"/>
  <c r="M1694" i="2"/>
  <c r="L1694" i="2"/>
  <c r="K1694" i="2"/>
  <c r="J1694" i="2"/>
  <c r="I1694" i="2"/>
  <c r="H1694" i="2"/>
  <c r="G1694" i="2"/>
  <c r="F1694" i="2"/>
  <c r="E1694" i="2"/>
  <c r="D1694" i="2"/>
  <c r="C1694" i="2"/>
  <c r="B1694" i="2"/>
  <c r="A1694" i="2"/>
  <c r="CD1693" i="2"/>
  <c r="CC1693" i="2"/>
  <c r="CB1693" i="2"/>
  <c r="CA1693" i="2"/>
  <c r="BZ1693" i="2"/>
  <c r="BY1693" i="2"/>
  <c r="AJ1693" i="2"/>
  <c r="AI1693" i="2"/>
  <c r="AH1693" i="2"/>
  <c r="AG1693" i="2"/>
  <c r="AF1693" i="2"/>
  <c r="AE1693" i="2"/>
  <c r="AD1693" i="2"/>
  <c r="AC1693" i="2"/>
  <c r="AB1693" i="2"/>
  <c r="AA1693" i="2"/>
  <c r="Z1693" i="2"/>
  <c r="Y1693" i="2"/>
  <c r="X1693" i="2"/>
  <c r="W1693" i="2"/>
  <c r="V1693" i="2"/>
  <c r="U1693" i="2"/>
  <c r="S1693" i="2"/>
  <c r="R1693" i="2"/>
  <c r="Q1693" i="2"/>
  <c r="P1693" i="2"/>
  <c r="O1693" i="2"/>
  <c r="N1693" i="2"/>
  <c r="M1693" i="2"/>
  <c r="L1693" i="2"/>
  <c r="K1693" i="2"/>
  <c r="J1693" i="2"/>
  <c r="I1693" i="2"/>
  <c r="H1693" i="2"/>
  <c r="G1693" i="2"/>
  <c r="F1693" i="2"/>
  <c r="E1693" i="2"/>
  <c r="D1693" i="2"/>
  <c r="C1693" i="2"/>
  <c r="B1693" i="2"/>
  <c r="A1693" i="2"/>
  <c r="CD1692" i="2"/>
  <c r="CC1692" i="2"/>
  <c r="CB1692" i="2"/>
  <c r="CA1692" i="2"/>
  <c r="BZ1692" i="2"/>
  <c r="BY1692" i="2"/>
  <c r="AJ1692" i="2"/>
  <c r="AI1692" i="2"/>
  <c r="AH1692" i="2"/>
  <c r="AG1692" i="2"/>
  <c r="AF1692" i="2"/>
  <c r="AE1692" i="2"/>
  <c r="AD1692" i="2"/>
  <c r="AC1692" i="2"/>
  <c r="AB1692" i="2"/>
  <c r="AA1692" i="2"/>
  <c r="Z1692" i="2"/>
  <c r="Y1692" i="2"/>
  <c r="X1692" i="2"/>
  <c r="W1692" i="2"/>
  <c r="V1692" i="2"/>
  <c r="U1692" i="2"/>
  <c r="S1692" i="2"/>
  <c r="R1692" i="2"/>
  <c r="Q1692" i="2"/>
  <c r="P1692" i="2"/>
  <c r="O1692" i="2"/>
  <c r="N1692" i="2"/>
  <c r="M1692" i="2"/>
  <c r="L1692" i="2"/>
  <c r="K1692" i="2"/>
  <c r="J1692" i="2"/>
  <c r="I1692" i="2"/>
  <c r="H1692" i="2"/>
  <c r="G1692" i="2"/>
  <c r="F1692" i="2"/>
  <c r="E1692" i="2"/>
  <c r="D1692" i="2"/>
  <c r="C1692" i="2"/>
  <c r="B1692" i="2"/>
  <c r="A1692" i="2"/>
  <c r="CD1691" i="2"/>
  <c r="CC1691" i="2"/>
  <c r="CB1691" i="2"/>
  <c r="CA1691" i="2"/>
  <c r="BZ1691" i="2"/>
  <c r="BY1691" i="2"/>
  <c r="AJ1691" i="2"/>
  <c r="AI1691" i="2"/>
  <c r="AH1691" i="2"/>
  <c r="AG1691" i="2"/>
  <c r="AF1691" i="2"/>
  <c r="AE1691" i="2"/>
  <c r="AD1691" i="2"/>
  <c r="AC1691" i="2"/>
  <c r="AB1691" i="2"/>
  <c r="AA1691" i="2"/>
  <c r="Z1691" i="2"/>
  <c r="Y1691" i="2"/>
  <c r="X1691" i="2"/>
  <c r="W1691" i="2"/>
  <c r="V1691" i="2"/>
  <c r="U1691" i="2"/>
  <c r="S1691" i="2"/>
  <c r="R1691" i="2"/>
  <c r="Q1691" i="2"/>
  <c r="P1691" i="2"/>
  <c r="O1691" i="2"/>
  <c r="N1691" i="2"/>
  <c r="M1691" i="2"/>
  <c r="L1691" i="2"/>
  <c r="K1691" i="2"/>
  <c r="J1691" i="2"/>
  <c r="I1691" i="2"/>
  <c r="H1691" i="2"/>
  <c r="G1691" i="2"/>
  <c r="F1691" i="2"/>
  <c r="E1691" i="2"/>
  <c r="D1691" i="2"/>
  <c r="C1691" i="2"/>
  <c r="B1691" i="2"/>
  <c r="A1691" i="2"/>
  <c r="CD1690" i="2"/>
  <c r="CC1690" i="2"/>
  <c r="CB1690" i="2"/>
  <c r="CA1690" i="2"/>
  <c r="BZ1690" i="2"/>
  <c r="BY1690" i="2"/>
  <c r="AJ1690" i="2"/>
  <c r="AI1690" i="2"/>
  <c r="AH1690" i="2"/>
  <c r="AG1690" i="2"/>
  <c r="AF1690" i="2"/>
  <c r="AE1690" i="2"/>
  <c r="AD1690" i="2"/>
  <c r="AC1690" i="2"/>
  <c r="AB1690" i="2"/>
  <c r="AA1690" i="2"/>
  <c r="Z1690" i="2"/>
  <c r="Y1690" i="2"/>
  <c r="X1690" i="2"/>
  <c r="W1690" i="2"/>
  <c r="V1690" i="2"/>
  <c r="U1690" i="2"/>
  <c r="S1690" i="2"/>
  <c r="R1690" i="2"/>
  <c r="Q1690" i="2"/>
  <c r="P1690" i="2"/>
  <c r="O1690" i="2"/>
  <c r="N1690" i="2"/>
  <c r="M1690" i="2"/>
  <c r="L1690" i="2"/>
  <c r="K1690" i="2"/>
  <c r="J1690" i="2"/>
  <c r="I1690" i="2"/>
  <c r="H1690" i="2"/>
  <c r="G1690" i="2"/>
  <c r="F1690" i="2"/>
  <c r="E1690" i="2"/>
  <c r="D1690" i="2"/>
  <c r="C1690" i="2"/>
  <c r="B1690" i="2"/>
  <c r="A1690" i="2"/>
  <c r="CD1689" i="2"/>
  <c r="CC1689" i="2"/>
  <c r="CB1689" i="2"/>
  <c r="CA1689" i="2"/>
  <c r="BZ1689" i="2"/>
  <c r="BY1689" i="2"/>
  <c r="AJ1689" i="2"/>
  <c r="AI1689" i="2"/>
  <c r="AH1689" i="2"/>
  <c r="AG1689" i="2"/>
  <c r="AF1689" i="2"/>
  <c r="AE1689" i="2"/>
  <c r="AD1689" i="2"/>
  <c r="AC1689" i="2"/>
  <c r="AB1689" i="2"/>
  <c r="AA1689" i="2"/>
  <c r="Z1689" i="2"/>
  <c r="Y1689" i="2"/>
  <c r="X1689" i="2"/>
  <c r="W1689" i="2"/>
  <c r="V1689" i="2"/>
  <c r="U1689" i="2"/>
  <c r="S1689" i="2"/>
  <c r="R1689" i="2"/>
  <c r="Q1689" i="2"/>
  <c r="P1689" i="2"/>
  <c r="O1689" i="2"/>
  <c r="N1689" i="2"/>
  <c r="M1689" i="2"/>
  <c r="L1689" i="2"/>
  <c r="K1689" i="2"/>
  <c r="J1689" i="2"/>
  <c r="I1689" i="2"/>
  <c r="H1689" i="2"/>
  <c r="G1689" i="2"/>
  <c r="F1689" i="2"/>
  <c r="E1689" i="2"/>
  <c r="D1689" i="2"/>
  <c r="C1689" i="2"/>
  <c r="B1689" i="2"/>
  <c r="A1689" i="2"/>
  <c r="CD1688" i="2"/>
  <c r="CC1688" i="2"/>
  <c r="CB1688" i="2"/>
  <c r="CA1688" i="2"/>
  <c r="BZ1688" i="2"/>
  <c r="BY1688" i="2"/>
  <c r="AJ1688" i="2"/>
  <c r="AI1688" i="2"/>
  <c r="AH1688" i="2"/>
  <c r="AG1688" i="2"/>
  <c r="AF1688" i="2"/>
  <c r="AE1688" i="2"/>
  <c r="AD1688" i="2"/>
  <c r="AC1688" i="2"/>
  <c r="AB1688" i="2"/>
  <c r="AA1688" i="2"/>
  <c r="Z1688" i="2"/>
  <c r="Y1688" i="2"/>
  <c r="X1688" i="2"/>
  <c r="W1688" i="2"/>
  <c r="V1688" i="2"/>
  <c r="U1688" i="2"/>
  <c r="S1688" i="2"/>
  <c r="R1688" i="2"/>
  <c r="Q1688" i="2"/>
  <c r="P1688" i="2"/>
  <c r="O1688" i="2"/>
  <c r="N1688" i="2"/>
  <c r="M1688" i="2"/>
  <c r="L1688" i="2"/>
  <c r="K1688" i="2"/>
  <c r="J1688" i="2"/>
  <c r="I1688" i="2"/>
  <c r="H1688" i="2"/>
  <c r="G1688" i="2"/>
  <c r="F1688" i="2"/>
  <c r="E1688" i="2"/>
  <c r="D1688" i="2"/>
  <c r="C1688" i="2"/>
  <c r="B1688" i="2"/>
  <c r="A1688" i="2"/>
  <c r="CD1687" i="2"/>
  <c r="CC1687" i="2"/>
  <c r="CB1687" i="2"/>
  <c r="CA1687" i="2"/>
  <c r="BZ1687" i="2"/>
  <c r="BY1687" i="2"/>
  <c r="AJ1687" i="2"/>
  <c r="AI1687" i="2"/>
  <c r="AH1687" i="2"/>
  <c r="AG1687" i="2"/>
  <c r="AF1687" i="2"/>
  <c r="AE1687" i="2"/>
  <c r="AD1687" i="2"/>
  <c r="AC1687" i="2"/>
  <c r="AB1687" i="2"/>
  <c r="AA1687" i="2"/>
  <c r="Z1687" i="2"/>
  <c r="Y1687" i="2"/>
  <c r="X1687" i="2"/>
  <c r="W1687" i="2"/>
  <c r="V1687" i="2"/>
  <c r="U1687" i="2"/>
  <c r="S1687" i="2"/>
  <c r="R1687" i="2"/>
  <c r="Q1687" i="2"/>
  <c r="P1687" i="2"/>
  <c r="O1687" i="2"/>
  <c r="N1687" i="2"/>
  <c r="M1687" i="2"/>
  <c r="L1687" i="2"/>
  <c r="K1687" i="2"/>
  <c r="J1687" i="2"/>
  <c r="I1687" i="2"/>
  <c r="H1687" i="2"/>
  <c r="G1687" i="2"/>
  <c r="F1687" i="2"/>
  <c r="E1687" i="2"/>
  <c r="D1687" i="2"/>
  <c r="C1687" i="2"/>
  <c r="B1687" i="2"/>
  <c r="A1687" i="2"/>
  <c r="CD1686" i="2"/>
  <c r="CC1686" i="2"/>
  <c r="CB1686" i="2"/>
  <c r="CA1686" i="2"/>
  <c r="BZ1686" i="2"/>
  <c r="BY1686" i="2"/>
  <c r="AJ1686" i="2"/>
  <c r="AI1686" i="2"/>
  <c r="AH1686" i="2"/>
  <c r="AG1686" i="2"/>
  <c r="AF1686" i="2"/>
  <c r="AE1686" i="2"/>
  <c r="AD1686" i="2"/>
  <c r="AC1686" i="2"/>
  <c r="AB1686" i="2"/>
  <c r="AA1686" i="2"/>
  <c r="Z1686" i="2"/>
  <c r="Y1686" i="2"/>
  <c r="X1686" i="2"/>
  <c r="W1686" i="2"/>
  <c r="V1686" i="2"/>
  <c r="U1686" i="2"/>
  <c r="S1686" i="2"/>
  <c r="R1686" i="2"/>
  <c r="Q1686" i="2"/>
  <c r="P1686" i="2"/>
  <c r="O1686" i="2"/>
  <c r="N1686" i="2"/>
  <c r="M1686" i="2"/>
  <c r="L1686" i="2"/>
  <c r="K1686" i="2"/>
  <c r="J1686" i="2"/>
  <c r="I1686" i="2"/>
  <c r="H1686" i="2"/>
  <c r="G1686" i="2"/>
  <c r="F1686" i="2"/>
  <c r="E1686" i="2"/>
  <c r="D1686" i="2"/>
  <c r="C1686" i="2"/>
  <c r="B1686" i="2"/>
  <c r="A1686" i="2"/>
  <c r="CD1685" i="2"/>
  <c r="CC1685" i="2"/>
  <c r="CB1685" i="2"/>
  <c r="CA1685" i="2"/>
  <c r="BZ1685" i="2"/>
  <c r="BY1685" i="2"/>
  <c r="AJ1685" i="2"/>
  <c r="AI1685" i="2"/>
  <c r="AH1685" i="2"/>
  <c r="AG1685" i="2"/>
  <c r="AF1685" i="2"/>
  <c r="AE1685" i="2"/>
  <c r="AD1685" i="2"/>
  <c r="AC1685" i="2"/>
  <c r="AB1685" i="2"/>
  <c r="AA1685" i="2"/>
  <c r="Z1685" i="2"/>
  <c r="Y1685" i="2"/>
  <c r="X1685" i="2"/>
  <c r="W1685" i="2"/>
  <c r="V1685" i="2"/>
  <c r="U1685" i="2"/>
  <c r="S1685" i="2"/>
  <c r="R1685" i="2"/>
  <c r="Q1685" i="2"/>
  <c r="P1685" i="2"/>
  <c r="O1685" i="2"/>
  <c r="N1685" i="2"/>
  <c r="M1685" i="2"/>
  <c r="L1685" i="2"/>
  <c r="K1685" i="2"/>
  <c r="J1685" i="2"/>
  <c r="I1685" i="2"/>
  <c r="H1685" i="2"/>
  <c r="G1685" i="2"/>
  <c r="F1685" i="2"/>
  <c r="E1685" i="2"/>
  <c r="D1685" i="2"/>
  <c r="C1685" i="2"/>
  <c r="B1685" i="2"/>
  <c r="A1685" i="2"/>
  <c r="CD1684" i="2"/>
  <c r="CC1684" i="2"/>
  <c r="CB1684" i="2"/>
  <c r="CA1684" i="2"/>
  <c r="BZ1684" i="2"/>
  <c r="BY1684" i="2"/>
  <c r="AJ1684" i="2"/>
  <c r="AI1684" i="2"/>
  <c r="AH1684" i="2"/>
  <c r="AG1684" i="2"/>
  <c r="AF1684" i="2"/>
  <c r="AE1684" i="2"/>
  <c r="AD1684" i="2"/>
  <c r="AC1684" i="2"/>
  <c r="AB1684" i="2"/>
  <c r="AA1684" i="2"/>
  <c r="Z1684" i="2"/>
  <c r="Y1684" i="2"/>
  <c r="X1684" i="2"/>
  <c r="W1684" i="2"/>
  <c r="V1684" i="2"/>
  <c r="U1684" i="2"/>
  <c r="S1684" i="2"/>
  <c r="R1684" i="2"/>
  <c r="Q1684" i="2"/>
  <c r="P1684" i="2"/>
  <c r="O1684" i="2"/>
  <c r="N1684" i="2"/>
  <c r="M1684" i="2"/>
  <c r="L1684" i="2"/>
  <c r="K1684" i="2"/>
  <c r="J1684" i="2"/>
  <c r="I1684" i="2"/>
  <c r="H1684" i="2"/>
  <c r="G1684" i="2"/>
  <c r="F1684" i="2"/>
  <c r="E1684" i="2"/>
  <c r="D1684" i="2"/>
  <c r="C1684" i="2"/>
  <c r="B1684" i="2"/>
  <c r="A1684" i="2"/>
  <c r="CD1683" i="2"/>
  <c r="CC1683" i="2"/>
  <c r="CB1683" i="2"/>
  <c r="CA1683" i="2"/>
  <c r="BZ1683" i="2"/>
  <c r="BY1683" i="2"/>
  <c r="AJ1683" i="2"/>
  <c r="AI1683" i="2"/>
  <c r="AH1683" i="2"/>
  <c r="AG1683" i="2"/>
  <c r="AF1683" i="2"/>
  <c r="AE1683" i="2"/>
  <c r="AD1683" i="2"/>
  <c r="AC1683" i="2"/>
  <c r="AB1683" i="2"/>
  <c r="AA1683" i="2"/>
  <c r="Z1683" i="2"/>
  <c r="Y1683" i="2"/>
  <c r="X1683" i="2"/>
  <c r="W1683" i="2"/>
  <c r="V1683" i="2"/>
  <c r="U1683" i="2"/>
  <c r="S1683" i="2"/>
  <c r="R1683" i="2"/>
  <c r="Q1683" i="2"/>
  <c r="P1683" i="2"/>
  <c r="O1683" i="2"/>
  <c r="N1683" i="2"/>
  <c r="M1683" i="2"/>
  <c r="L1683" i="2"/>
  <c r="K1683" i="2"/>
  <c r="J1683" i="2"/>
  <c r="I1683" i="2"/>
  <c r="H1683" i="2"/>
  <c r="G1683" i="2"/>
  <c r="F1683" i="2"/>
  <c r="E1683" i="2"/>
  <c r="D1683" i="2"/>
  <c r="C1683" i="2"/>
  <c r="B1683" i="2"/>
  <c r="A1683" i="2"/>
  <c r="CD1682" i="2"/>
  <c r="CC1682" i="2"/>
  <c r="CB1682" i="2"/>
  <c r="CA1682" i="2"/>
  <c r="BZ1682" i="2"/>
  <c r="BY1682" i="2"/>
  <c r="AJ1682" i="2"/>
  <c r="AI1682" i="2"/>
  <c r="AH1682" i="2"/>
  <c r="AG1682" i="2"/>
  <c r="AF1682" i="2"/>
  <c r="AE1682" i="2"/>
  <c r="AD1682" i="2"/>
  <c r="AC1682" i="2"/>
  <c r="AB1682" i="2"/>
  <c r="AA1682" i="2"/>
  <c r="Z1682" i="2"/>
  <c r="Y1682" i="2"/>
  <c r="X1682" i="2"/>
  <c r="W1682" i="2"/>
  <c r="V1682" i="2"/>
  <c r="U1682" i="2"/>
  <c r="S1682" i="2"/>
  <c r="R1682" i="2"/>
  <c r="Q1682" i="2"/>
  <c r="P1682" i="2"/>
  <c r="O1682" i="2"/>
  <c r="N1682" i="2"/>
  <c r="M1682" i="2"/>
  <c r="L1682" i="2"/>
  <c r="K1682" i="2"/>
  <c r="J1682" i="2"/>
  <c r="I1682" i="2"/>
  <c r="H1682" i="2"/>
  <c r="G1682" i="2"/>
  <c r="F1682" i="2"/>
  <c r="E1682" i="2"/>
  <c r="D1682" i="2"/>
  <c r="C1682" i="2"/>
  <c r="B1682" i="2"/>
  <c r="A1682" i="2"/>
  <c r="CD1681" i="2"/>
  <c r="CC1681" i="2"/>
  <c r="CB1681" i="2"/>
  <c r="CA1681" i="2"/>
  <c r="BZ1681" i="2"/>
  <c r="BY1681" i="2"/>
  <c r="AJ1681" i="2"/>
  <c r="AI1681" i="2"/>
  <c r="AH1681" i="2"/>
  <c r="AG1681" i="2"/>
  <c r="AF1681" i="2"/>
  <c r="AE1681" i="2"/>
  <c r="AD1681" i="2"/>
  <c r="AC1681" i="2"/>
  <c r="AB1681" i="2"/>
  <c r="AA1681" i="2"/>
  <c r="Z1681" i="2"/>
  <c r="Y1681" i="2"/>
  <c r="X1681" i="2"/>
  <c r="W1681" i="2"/>
  <c r="V1681" i="2"/>
  <c r="U1681" i="2"/>
  <c r="S1681" i="2"/>
  <c r="R1681" i="2"/>
  <c r="Q1681" i="2"/>
  <c r="P1681" i="2"/>
  <c r="O1681" i="2"/>
  <c r="N1681" i="2"/>
  <c r="M1681" i="2"/>
  <c r="L1681" i="2"/>
  <c r="K1681" i="2"/>
  <c r="J1681" i="2"/>
  <c r="I1681" i="2"/>
  <c r="H1681" i="2"/>
  <c r="G1681" i="2"/>
  <c r="F1681" i="2"/>
  <c r="E1681" i="2"/>
  <c r="D1681" i="2"/>
  <c r="C1681" i="2"/>
  <c r="B1681" i="2"/>
  <c r="A1681" i="2"/>
  <c r="CD1680" i="2"/>
  <c r="CC1680" i="2"/>
  <c r="CB1680" i="2"/>
  <c r="CA1680" i="2"/>
  <c r="BZ1680" i="2"/>
  <c r="BY1680" i="2"/>
  <c r="AJ1680" i="2"/>
  <c r="AI1680" i="2"/>
  <c r="AH1680" i="2"/>
  <c r="AG1680" i="2"/>
  <c r="AF1680" i="2"/>
  <c r="AE1680" i="2"/>
  <c r="AD1680" i="2"/>
  <c r="AC1680" i="2"/>
  <c r="AB1680" i="2"/>
  <c r="AA1680" i="2"/>
  <c r="Z1680" i="2"/>
  <c r="Y1680" i="2"/>
  <c r="X1680" i="2"/>
  <c r="W1680" i="2"/>
  <c r="V1680" i="2"/>
  <c r="U1680" i="2"/>
  <c r="S1680" i="2"/>
  <c r="R1680" i="2"/>
  <c r="Q1680" i="2"/>
  <c r="P1680" i="2"/>
  <c r="O1680" i="2"/>
  <c r="N1680" i="2"/>
  <c r="M1680" i="2"/>
  <c r="L1680" i="2"/>
  <c r="K1680" i="2"/>
  <c r="J1680" i="2"/>
  <c r="I1680" i="2"/>
  <c r="H1680" i="2"/>
  <c r="G1680" i="2"/>
  <c r="F1680" i="2"/>
  <c r="E1680" i="2"/>
  <c r="D1680" i="2"/>
  <c r="C1680" i="2"/>
  <c r="B1680" i="2"/>
  <c r="A1680" i="2"/>
  <c r="CD1679" i="2"/>
  <c r="CC1679" i="2"/>
  <c r="CB1679" i="2"/>
  <c r="CA1679" i="2"/>
  <c r="BZ1679" i="2"/>
  <c r="BY1679" i="2"/>
  <c r="AJ1679" i="2"/>
  <c r="AI1679" i="2"/>
  <c r="AH1679" i="2"/>
  <c r="AG1679" i="2"/>
  <c r="AF1679" i="2"/>
  <c r="AE1679" i="2"/>
  <c r="AD1679" i="2"/>
  <c r="AC1679" i="2"/>
  <c r="AB1679" i="2"/>
  <c r="AA1679" i="2"/>
  <c r="Z1679" i="2"/>
  <c r="Y1679" i="2"/>
  <c r="X1679" i="2"/>
  <c r="W1679" i="2"/>
  <c r="V1679" i="2"/>
  <c r="U1679" i="2"/>
  <c r="S1679" i="2"/>
  <c r="R1679" i="2"/>
  <c r="Q1679" i="2"/>
  <c r="P1679" i="2"/>
  <c r="O1679" i="2"/>
  <c r="N1679" i="2"/>
  <c r="M1679" i="2"/>
  <c r="L1679" i="2"/>
  <c r="K1679" i="2"/>
  <c r="J1679" i="2"/>
  <c r="I1679" i="2"/>
  <c r="H1679" i="2"/>
  <c r="G1679" i="2"/>
  <c r="F1679" i="2"/>
  <c r="E1679" i="2"/>
  <c r="D1679" i="2"/>
  <c r="C1679" i="2"/>
  <c r="B1679" i="2"/>
  <c r="A1679" i="2"/>
  <c r="CD1678" i="2"/>
  <c r="CC1678" i="2"/>
  <c r="CB1678" i="2"/>
  <c r="CA1678" i="2"/>
  <c r="BZ1678" i="2"/>
  <c r="BY1678" i="2"/>
  <c r="AJ1678" i="2"/>
  <c r="AI1678" i="2"/>
  <c r="AH1678" i="2"/>
  <c r="AG1678" i="2"/>
  <c r="AF1678" i="2"/>
  <c r="AE1678" i="2"/>
  <c r="AD1678" i="2"/>
  <c r="AC1678" i="2"/>
  <c r="AB1678" i="2"/>
  <c r="AA1678" i="2"/>
  <c r="Z1678" i="2"/>
  <c r="Y1678" i="2"/>
  <c r="X1678" i="2"/>
  <c r="W1678" i="2"/>
  <c r="V1678" i="2"/>
  <c r="U1678" i="2"/>
  <c r="S1678" i="2"/>
  <c r="R1678" i="2"/>
  <c r="Q1678" i="2"/>
  <c r="P1678" i="2"/>
  <c r="O1678" i="2"/>
  <c r="N1678" i="2"/>
  <c r="M1678" i="2"/>
  <c r="L1678" i="2"/>
  <c r="K1678" i="2"/>
  <c r="J1678" i="2"/>
  <c r="I1678" i="2"/>
  <c r="H1678" i="2"/>
  <c r="G1678" i="2"/>
  <c r="F1678" i="2"/>
  <c r="E1678" i="2"/>
  <c r="D1678" i="2"/>
  <c r="C1678" i="2"/>
  <c r="B1678" i="2"/>
  <c r="A1678" i="2"/>
  <c r="CD1677" i="2"/>
  <c r="CC1677" i="2"/>
  <c r="CB1677" i="2"/>
  <c r="CA1677" i="2"/>
  <c r="BZ1677" i="2"/>
  <c r="BY1677" i="2"/>
  <c r="AJ1677" i="2"/>
  <c r="AI1677" i="2"/>
  <c r="AH1677" i="2"/>
  <c r="AG1677" i="2"/>
  <c r="AF1677" i="2"/>
  <c r="AE1677" i="2"/>
  <c r="AD1677" i="2"/>
  <c r="AC1677" i="2"/>
  <c r="AB1677" i="2"/>
  <c r="AA1677" i="2"/>
  <c r="Z1677" i="2"/>
  <c r="Y1677" i="2"/>
  <c r="X1677" i="2"/>
  <c r="W1677" i="2"/>
  <c r="V1677" i="2"/>
  <c r="U1677" i="2"/>
  <c r="S1677" i="2"/>
  <c r="R1677" i="2"/>
  <c r="Q1677" i="2"/>
  <c r="P1677" i="2"/>
  <c r="O1677" i="2"/>
  <c r="N1677" i="2"/>
  <c r="M1677" i="2"/>
  <c r="L1677" i="2"/>
  <c r="K1677" i="2"/>
  <c r="J1677" i="2"/>
  <c r="I1677" i="2"/>
  <c r="H1677" i="2"/>
  <c r="G1677" i="2"/>
  <c r="F1677" i="2"/>
  <c r="E1677" i="2"/>
  <c r="D1677" i="2"/>
  <c r="C1677" i="2"/>
  <c r="B1677" i="2"/>
  <c r="A1677" i="2"/>
  <c r="CD1676" i="2"/>
  <c r="CC1676" i="2"/>
  <c r="CB1676" i="2"/>
  <c r="CA1676" i="2"/>
  <c r="BZ1676" i="2"/>
  <c r="BY1676" i="2"/>
  <c r="AJ1676" i="2"/>
  <c r="AI1676" i="2"/>
  <c r="AH1676" i="2"/>
  <c r="AG1676" i="2"/>
  <c r="AF1676" i="2"/>
  <c r="AE1676" i="2"/>
  <c r="AD1676" i="2"/>
  <c r="AC1676" i="2"/>
  <c r="AB1676" i="2"/>
  <c r="AA1676" i="2"/>
  <c r="Z1676" i="2"/>
  <c r="Y1676" i="2"/>
  <c r="X1676" i="2"/>
  <c r="W1676" i="2"/>
  <c r="V1676" i="2"/>
  <c r="U1676" i="2"/>
  <c r="S1676" i="2"/>
  <c r="R1676" i="2"/>
  <c r="Q1676" i="2"/>
  <c r="P1676" i="2"/>
  <c r="O1676" i="2"/>
  <c r="N1676" i="2"/>
  <c r="M1676" i="2"/>
  <c r="L1676" i="2"/>
  <c r="K1676" i="2"/>
  <c r="J1676" i="2"/>
  <c r="I1676" i="2"/>
  <c r="H1676" i="2"/>
  <c r="G1676" i="2"/>
  <c r="F1676" i="2"/>
  <c r="E1676" i="2"/>
  <c r="D1676" i="2"/>
  <c r="C1676" i="2"/>
  <c r="B1676" i="2"/>
  <c r="A1676" i="2"/>
  <c r="CD1675" i="2"/>
  <c r="CC1675" i="2"/>
  <c r="CB1675" i="2"/>
  <c r="CA1675" i="2"/>
  <c r="BZ1675" i="2"/>
  <c r="BY1675" i="2"/>
  <c r="AJ1675" i="2"/>
  <c r="AI1675" i="2"/>
  <c r="AH1675" i="2"/>
  <c r="AG1675" i="2"/>
  <c r="AF1675" i="2"/>
  <c r="AE1675" i="2"/>
  <c r="AD1675" i="2"/>
  <c r="AC1675" i="2"/>
  <c r="AB1675" i="2"/>
  <c r="AA1675" i="2"/>
  <c r="Z1675" i="2"/>
  <c r="Y1675" i="2"/>
  <c r="X1675" i="2"/>
  <c r="W1675" i="2"/>
  <c r="V1675" i="2"/>
  <c r="U1675" i="2"/>
  <c r="S1675" i="2"/>
  <c r="R1675" i="2"/>
  <c r="Q1675" i="2"/>
  <c r="P1675" i="2"/>
  <c r="O1675" i="2"/>
  <c r="N1675" i="2"/>
  <c r="M1675" i="2"/>
  <c r="L1675" i="2"/>
  <c r="K1675" i="2"/>
  <c r="J1675" i="2"/>
  <c r="I1675" i="2"/>
  <c r="H1675" i="2"/>
  <c r="G1675" i="2"/>
  <c r="F1675" i="2"/>
  <c r="E1675" i="2"/>
  <c r="D1675" i="2"/>
  <c r="C1675" i="2"/>
  <c r="B1675" i="2"/>
  <c r="A1675" i="2"/>
  <c r="CD1674" i="2"/>
  <c r="CC1674" i="2"/>
  <c r="CB1674" i="2"/>
  <c r="CA1674" i="2"/>
  <c r="BZ1674" i="2"/>
  <c r="BY1674" i="2"/>
  <c r="AJ1674" i="2"/>
  <c r="AI1674" i="2"/>
  <c r="AH1674" i="2"/>
  <c r="AG1674" i="2"/>
  <c r="AF1674" i="2"/>
  <c r="AE1674" i="2"/>
  <c r="AD1674" i="2"/>
  <c r="AC1674" i="2"/>
  <c r="AB1674" i="2"/>
  <c r="AA1674" i="2"/>
  <c r="Z1674" i="2"/>
  <c r="Y1674" i="2"/>
  <c r="X1674" i="2"/>
  <c r="W1674" i="2"/>
  <c r="V1674" i="2"/>
  <c r="U1674" i="2"/>
  <c r="S1674" i="2"/>
  <c r="R1674" i="2"/>
  <c r="Q1674" i="2"/>
  <c r="P1674" i="2"/>
  <c r="O1674" i="2"/>
  <c r="N1674" i="2"/>
  <c r="M1674" i="2"/>
  <c r="L1674" i="2"/>
  <c r="K1674" i="2"/>
  <c r="J1674" i="2"/>
  <c r="I1674" i="2"/>
  <c r="H1674" i="2"/>
  <c r="G1674" i="2"/>
  <c r="F1674" i="2"/>
  <c r="E1674" i="2"/>
  <c r="D1674" i="2"/>
  <c r="C1674" i="2"/>
  <c r="B1674" i="2"/>
  <c r="A1674" i="2"/>
  <c r="CD1673" i="2"/>
  <c r="CC1673" i="2"/>
  <c r="CB1673" i="2"/>
  <c r="CA1673" i="2"/>
  <c r="BZ1673" i="2"/>
  <c r="BY1673" i="2"/>
  <c r="AJ1673" i="2"/>
  <c r="AI1673" i="2"/>
  <c r="AH1673" i="2"/>
  <c r="AG1673" i="2"/>
  <c r="AF1673" i="2"/>
  <c r="AE1673" i="2"/>
  <c r="AD1673" i="2"/>
  <c r="AC1673" i="2"/>
  <c r="AB1673" i="2"/>
  <c r="AA1673" i="2"/>
  <c r="Z1673" i="2"/>
  <c r="Y1673" i="2"/>
  <c r="X1673" i="2"/>
  <c r="W1673" i="2"/>
  <c r="V1673" i="2"/>
  <c r="U1673" i="2"/>
  <c r="S1673" i="2"/>
  <c r="R1673" i="2"/>
  <c r="Q1673" i="2"/>
  <c r="P1673" i="2"/>
  <c r="O1673" i="2"/>
  <c r="N1673" i="2"/>
  <c r="M1673" i="2"/>
  <c r="L1673" i="2"/>
  <c r="K1673" i="2"/>
  <c r="J1673" i="2"/>
  <c r="I1673" i="2"/>
  <c r="H1673" i="2"/>
  <c r="G1673" i="2"/>
  <c r="F1673" i="2"/>
  <c r="E1673" i="2"/>
  <c r="D1673" i="2"/>
  <c r="C1673" i="2"/>
  <c r="B1673" i="2"/>
  <c r="A1673" i="2"/>
  <c r="CD1672" i="2"/>
  <c r="CC1672" i="2"/>
  <c r="CB1672" i="2"/>
  <c r="CA1672" i="2"/>
  <c r="BZ1672" i="2"/>
  <c r="BY1672" i="2"/>
  <c r="AJ1672" i="2"/>
  <c r="AI1672" i="2"/>
  <c r="AH1672" i="2"/>
  <c r="AG1672" i="2"/>
  <c r="AF1672" i="2"/>
  <c r="AE1672" i="2"/>
  <c r="AD1672" i="2"/>
  <c r="AC1672" i="2"/>
  <c r="AB1672" i="2"/>
  <c r="AA1672" i="2"/>
  <c r="Z1672" i="2"/>
  <c r="Y1672" i="2"/>
  <c r="X1672" i="2"/>
  <c r="W1672" i="2"/>
  <c r="V1672" i="2"/>
  <c r="U1672" i="2"/>
  <c r="S1672" i="2"/>
  <c r="R1672" i="2"/>
  <c r="Q1672" i="2"/>
  <c r="P1672" i="2"/>
  <c r="O1672" i="2"/>
  <c r="N1672" i="2"/>
  <c r="M1672" i="2"/>
  <c r="L1672" i="2"/>
  <c r="K1672" i="2"/>
  <c r="J1672" i="2"/>
  <c r="I1672" i="2"/>
  <c r="H1672" i="2"/>
  <c r="G1672" i="2"/>
  <c r="F1672" i="2"/>
  <c r="E1672" i="2"/>
  <c r="D1672" i="2"/>
  <c r="C1672" i="2"/>
  <c r="B1672" i="2"/>
  <c r="A1672" i="2"/>
  <c r="CD1671" i="2"/>
  <c r="CC1671" i="2"/>
  <c r="CB1671" i="2"/>
  <c r="CA1671" i="2"/>
  <c r="BZ1671" i="2"/>
  <c r="BY1671" i="2"/>
  <c r="AJ1671" i="2"/>
  <c r="AI1671" i="2"/>
  <c r="AH1671" i="2"/>
  <c r="AG1671" i="2"/>
  <c r="AF1671" i="2"/>
  <c r="AE1671" i="2"/>
  <c r="AD1671" i="2"/>
  <c r="AC1671" i="2"/>
  <c r="AB1671" i="2"/>
  <c r="AA1671" i="2"/>
  <c r="Z1671" i="2"/>
  <c r="Y1671" i="2"/>
  <c r="X1671" i="2"/>
  <c r="W1671" i="2"/>
  <c r="V1671" i="2"/>
  <c r="U1671" i="2"/>
  <c r="S1671" i="2"/>
  <c r="R1671" i="2"/>
  <c r="Q1671" i="2"/>
  <c r="P1671" i="2"/>
  <c r="O1671" i="2"/>
  <c r="N1671" i="2"/>
  <c r="M1671" i="2"/>
  <c r="L1671" i="2"/>
  <c r="K1671" i="2"/>
  <c r="J1671" i="2"/>
  <c r="I1671" i="2"/>
  <c r="H1671" i="2"/>
  <c r="G1671" i="2"/>
  <c r="F1671" i="2"/>
  <c r="E1671" i="2"/>
  <c r="D1671" i="2"/>
  <c r="C1671" i="2"/>
  <c r="B1671" i="2"/>
  <c r="A1671" i="2"/>
  <c r="CD1670" i="2"/>
  <c r="CC1670" i="2"/>
  <c r="CB1670" i="2"/>
  <c r="CA1670" i="2"/>
  <c r="BZ1670" i="2"/>
  <c r="BY1670" i="2"/>
  <c r="AJ1670" i="2"/>
  <c r="AI1670" i="2"/>
  <c r="AH1670" i="2"/>
  <c r="AG1670" i="2"/>
  <c r="AF1670" i="2"/>
  <c r="AE1670" i="2"/>
  <c r="AD1670" i="2"/>
  <c r="AC1670" i="2"/>
  <c r="AB1670" i="2"/>
  <c r="AA1670" i="2"/>
  <c r="Z1670" i="2"/>
  <c r="Y1670" i="2"/>
  <c r="X1670" i="2"/>
  <c r="W1670" i="2"/>
  <c r="V1670" i="2"/>
  <c r="U1670" i="2"/>
  <c r="S1670" i="2"/>
  <c r="R1670" i="2"/>
  <c r="Q1670" i="2"/>
  <c r="P1670" i="2"/>
  <c r="O1670" i="2"/>
  <c r="N1670" i="2"/>
  <c r="M1670" i="2"/>
  <c r="L1670" i="2"/>
  <c r="K1670" i="2"/>
  <c r="J1670" i="2"/>
  <c r="I1670" i="2"/>
  <c r="H1670" i="2"/>
  <c r="G1670" i="2"/>
  <c r="F1670" i="2"/>
  <c r="E1670" i="2"/>
  <c r="D1670" i="2"/>
  <c r="C1670" i="2"/>
  <c r="B1670" i="2"/>
  <c r="A1670" i="2"/>
  <c r="CD1669" i="2"/>
  <c r="CC1669" i="2"/>
  <c r="CB1669" i="2"/>
  <c r="CA1669" i="2"/>
  <c r="BZ1669" i="2"/>
  <c r="BY1669" i="2"/>
  <c r="AJ1669" i="2"/>
  <c r="AI1669" i="2"/>
  <c r="AH1669" i="2"/>
  <c r="AG1669" i="2"/>
  <c r="AF1669" i="2"/>
  <c r="AE1669" i="2"/>
  <c r="AD1669" i="2"/>
  <c r="AC1669" i="2"/>
  <c r="AB1669" i="2"/>
  <c r="AA1669" i="2"/>
  <c r="Z1669" i="2"/>
  <c r="Y1669" i="2"/>
  <c r="X1669" i="2"/>
  <c r="W1669" i="2"/>
  <c r="V1669" i="2"/>
  <c r="U1669" i="2"/>
  <c r="S1669" i="2"/>
  <c r="R1669" i="2"/>
  <c r="Q1669" i="2"/>
  <c r="P1669" i="2"/>
  <c r="O1669" i="2"/>
  <c r="N1669" i="2"/>
  <c r="M1669" i="2"/>
  <c r="L1669" i="2"/>
  <c r="K1669" i="2"/>
  <c r="J1669" i="2"/>
  <c r="I1669" i="2"/>
  <c r="H1669" i="2"/>
  <c r="G1669" i="2"/>
  <c r="F1669" i="2"/>
  <c r="E1669" i="2"/>
  <c r="D1669" i="2"/>
  <c r="C1669" i="2"/>
  <c r="B1669" i="2"/>
  <c r="A1669" i="2"/>
  <c r="CD1668" i="2"/>
  <c r="CC1668" i="2"/>
  <c r="CB1668" i="2"/>
  <c r="CA1668" i="2"/>
  <c r="BZ1668" i="2"/>
  <c r="BY1668" i="2"/>
  <c r="AJ1668" i="2"/>
  <c r="AI1668" i="2"/>
  <c r="AH1668" i="2"/>
  <c r="AG1668" i="2"/>
  <c r="AF1668" i="2"/>
  <c r="AE1668" i="2"/>
  <c r="AD1668" i="2"/>
  <c r="AC1668" i="2"/>
  <c r="AB1668" i="2"/>
  <c r="AA1668" i="2"/>
  <c r="Z1668" i="2"/>
  <c r="Y1668" i="2"/>
  <c r="X1668" i="2"/>
  <c r="W1668" i="2"/>
  <c r="V1668" i="2"/>
  <c r="U1668" i="2"/>
  <c r="S1668" i="2"/>
  <c r="R1668" i="2"/>
  <c r="Q1668" i="2"/>
  <c r="P1668" i="2"/>
  <c r="O1668" i="2"/>
  <c r="N1668" i="2"/>
  <c r="M1668" i="2"/>
  <c r="L1668" i="2"/>
  <c r="K1668" i="2"/>
  <c r="J1668" i="2"/>
  <c r="I1668" i="2"/>
  <c r="H1668" i="2"/>
  <c r="G1668" i="2"/>
  <c r="F1668" i="2"/>
  <c r="E1668" i="2"/>
  <c r="D1668" i="2"/>
  <c r="C1668" i="2"/>
  <c r="B1668" i="2"/>
  <c r="A1668" i="2"/>
  <c r="CD1667" i="2"/>
  <c r="CC1667" i="2"/>
  <c r="CB1667" i="2"/>
  <c r="CA1667" i="2"/>
  <c r="BZ1667" i="2"/>
  <c r="BY1667" i="2"/>
  <c r="AJ1667" i="2"/>
  <c r="AI1667" i="2"/>
  <c r="AH1667" i="2"/>
  <c r="AG1667" i="2"/>
  <c r="AF1667" i="2"/>
  <c r="AE1667" i="2"/>
  <c r="AD1667" i="2"/>
  <c r="AC1667" i="2"/>
  <c r="AB1667" i="2"/>
  <c r="AA1667" i="2"/>
  <c r="Z1667" i="2"/>
  <c r="Y1667" i="2"/>
  <c r="X1667" i="2"/>
  <c r="W1667" i="2"/>
  <c r="V1667" i="2"/>
  <c r="U1667" i="2"/>
  <c r="S1667" i="2"/>
  <c r="R1667" i="2"/>
  <c r="Q1667" i="2"/>
  <c r="P1667" i="2"/>
  <c r="O1667" i="2"/>
  <c r="N1667" i="2"/>
  <c r="M1667" i="2"/>
  <c r="L1667" i="2"/>
  <c r="K1667" i="2"/>
  <c r="J1667" i="2"/>
  <c r="I1667" i="2"/>
  <c r="H1667" i="2"/>
  <c r="G1667" i="2"/>
  <c r="F1667" i="2"/>
  <c r="E1667" i="2"/>
  <c r="D1667" i="2"/>
  <c r="C1667" i="2"/>
  <c r="B1667" i="2"/>
  <c r="A1667" i="2"/>
  <c r="CD1666" i="2"/>
  <c r="CC1666" i="2"/>
  <c r="CB1666" i="2"/>
  <c r="CA1666" i="2"/>
  <c r="BZ1666" i="2"/>
  <c r="BY1666" i="2"/>
  <c r="AJ1666" i="2"/>
  <c r="AI1666" i="2"/>
  <c r="AH1666" i="2"/>
  <c r="AG1666" i="2"/>
  <c r="AF1666" i="2"/>
  <c r="AE1666" i="2"/>
  <c r="AD1666" i="2"/>
  <c r="AC1666" i="2"/>
  <c r="AB1666" i="2"/>
  <c r="AA1666" i="2"/>
  <c r="Z1666" i="2"/>
  <c r="Y1666" i="2"/>
  <c r="X1666" i="2"/>
  <c r="W1666" i="2"/>
  <c r="V1666" i="2"/>
  <c r="U1666" i="2"/>
  <c r="S1666" i="2"/>
  <c r="R1666" i="2"/>
  <c r="Q1666" i="2"/>
  <c r="P1666" i="2"/>
  <c r="O1666" i="2"/>
  <c r="N1666" i="2"/>
  <c r="M1666" i="2"/>
  <c r="L1666" i="2"/>
  <c r="K1666" i="2"/>
  <c r="J1666" i="2"/>
  <c r="I1666" i="2"/>
  <c r="H1666" i="2"/>
  <c r="G1666" i="2"/>
  <c r="F1666" i="2"/>
  <c r="E1666" i="2"/>
  <c r="D1666" i="2"/>
  <c r="C1666" i="2"/>
  <c r="B1666" i="2"/>
  <c r="A1666" i="2"/>
  <c r="CD1665" i="2"/>
  <c r="CC1665" i="2"/>
  <c r="CB1665" i="2"/>
  <c r="CA1665" i="2"/>
  <c r="BZ1665" i="2"/>
  <c r="BY1665" i="2"/>
  <c r="AJ1665" i="2"/>
  <c r="AI1665" i="2"/>
  <c r="AH1665" i="2"/>
  <c r="AG1665" i="2"/>
  <c r="AF1665" i="2"/>
  <c r="AE1665" i="2"/>
  <c r="AD1665" i="2"/>
  <c r="AC1665" i="2"/>
  <c r="AB1665" i="2"/>
  <c r="AA1665" i="2"/>
  <c r="Z1665" i="2"/>
  <c r="Y1665" i="2"/>
  <c r="X1665" i="2"/>
  <c r="W1665" i="2"/>
  <c r="V1665" i="2"/>
  <c r="U1665" i="2"/>
  <c r="S1665" i="2"/>
  <c r="R1665" i="2"/>
  <c r="Q1665" i="2"/>
  <c r="P1665" i="2"/>
  <c r="O1665" i="2"/>
  <c r="N1665" i="2"/>
  <c r="M1665" i="2"/>
  <c r="L1665" i="2"/>
  <c r="K1665" i="2"/>
  <c r="J1665" i="2"/>
  <c r="I1665" i="2"/>
  <c r="H1665" i="2"/>
  <c r="G1665" i="2"/>
  <c r="F1665" i="2"/>
  <c r="E1665" i="2"/>
  <c r="D1665" i="2"/>
  <c r="C1665" i="2"/>
  <c r="B1665" i="2"/>
  <c r="A1665" i="2"/>
  <c r="CD1664" i="2"/>
  <c r="CC1664" i="2"/>
  <c r="CB1664" i="2"/>
  <c r="CA1664" i="2"/>
  <c r="BZ1664" i="2"/>
  <c r="BY1664" i="2"/>
  <c r="AJ1664" i="2"/>
  <c r="AI1664" i="2"/>
  <c r="AH1664" i="2"/>
  <c r="AG1664" i="2"/>
  <c r="AF1664" i="2"/>
  <c r="AE1664" i="2"/>
  <c r="AD1664" i="2"/>
  <c r="AC1664" i="2"/>
  <c r="AB1664" i="2"/>
  <c r="AA1664" i="2"/>
  <c r="Z1664" i="2"/>
  <c r="Y1664" i="2"/>
  <c r="X1664" i="2"/>
  <c r="W1664" i="2"/>
  <c r="V1664" i="2"/>
  <c r="U1664" i="2"/>
  <c r="S1664" i="2"/>
  <c r="R1664" i="2"/>
  <c r="Q1664" i="2"/>
  <c r="P1664" i="2"/>
  <c r="O1664" i="2"/>
  <c r="N1664" i="2"/>
  <c r="M1664" i="2"/>
  <c r="L1664" i="2"/>
  <c r="K1664" i="2"/>
  <c r="J1664" i="2"/>
  <c r="I1664" i="2"/>
  <c r="H1664" i="2"/>
  <c r="G1664" i="2"/>
  <c r="F1664" i="2"/>
  <c r="E1664" i="2"/>
  <c r="D1664" i="2"/>
  <c r="C1664" i="2"/>
  <c r="B1664" i="2"/>
  <c r="A1664" i="2"/>
  <c r="CD1663" i="2"/>
  <c r="CC1663" i="2"/>
  <c r="CB1663" i="2"/>
  <c r="CA1663" i="2"/>
  <c r="BZ1663" i="2"/>
  <c r="BY1663" i="2"/>
  <c r="AJ1663" i="2"/>
  <c r="AI1663" i="2"/>
  <c r="AH1663" i="2"/>
  <c r="AG1663" i="2"/>
  <c r="AF1663" i="2"/>
  <c r="AE1663" i="2"/>
  <c r="AD1663" i="2"/>
  <c r="AC1663" i="2"/>
  <c r="AB1663" i="2"/>
  <c r="AA1663" i="2"/>
  <c r="Z1663" i="2"/>
  <c r="Y1663" i="2"/>
  <c r="X1663" i="2"/>
  <c r="W1663" i="2"/>
  <c r="V1663" i="2"/>
  <c r="U1663" i="2"/>
  <c r="S1663" i="2"/>
  <c r="R1663" i="2"/>
  <c r="Q1663" i="2"/>
  <c r="P1663" i="2"/>
  <c r="O1663" i="2"/>
  <c r="N1663" i="2"/>
  <c r="M1663" i="2"/>
  <c r="L1663" i="2"/>
  <c r="K1663" i="2"/>
  <c r="J1663" i="2"/>
  <c r="I1663" i="2"/>
  <c r="H1663" i="2"/>
  <c r="G1663" i="2"/>
  <c r="F1663" i="2"/>
  <c r="E1663" i="2"/>
  <c r="D1663" i="2"/>
  <c r="C1663" i="2"/>
  <c r="B1663" i="2"/>
  <c r="A1663" i="2"/>
  <c r="CD1662" i="2"/>
  <c r="CC1662" i="2"/>
  <c r="CB1662" i="2"/>
  <c r="CA1662" i="2"/>
  <c r="BZ1662" i="2"/>
  <c r="BY1662" i="2"/>
  <c r="AJ1662" i="2"/>
  <c r="AI1662" i="2"/>
  <c r="AH1662" i="2"/>
  <c r="AG1662" i="2"/>
  <c r="AF1662" i="2"/>
  <c r="AE1662" i="2"/>
  <c r="AD1662" i="2"/>
  <c r="AC1662" i="2"/>
  <c r="AB1662" i="2"/>
  <c r="AA1662" i="2"/>
  <c r="Z1662" i="2"/>
  <c r="Y1662" i="2"/>
  <c r="X1662" i="2"/>
  <c r="W1662" i="2"/>
  <c r="V1662" i="2"/>
  <c r="U1662" i="2"/>
  <c r="S1662" i="2"/>
  <c r="R1662" i="2"/>
  <c r="Q1662" i="2"/>
  <c r="P1662" i="2"/>
  <c r="O1662" i="2"/>
  <c r="N1662" i="2"/>
  <c r="M1662" i="2"/>
  <c r="L1662" i="2"/>
  <c r="K1662" i="2"/>
  <c r="J1662" i="2"/>
  <c r="I1662" i="2"/>
  <c r="H1662" i="2"/>
  <c r="G1662" i="2"/>
  <c r="F1662" i="2"/>
  <c r="E1662" i="2"/>
  <c r="D1662" i="2"/>
  <c r="C1662" i="2"/>
  <c r="B1662" i="2"/>
  <c r="A1662" i="2"/>
  <c r="CD1661" i="2"/>
  <c r="CC1661" i="2"/>
  <c r="CB1661" i="2"/>
  <c r="CA1661" i="2"/>
  <c r="BZ1661" i="2"/>
  <c r="BY1661" i="2"/>
  <c r="AJ1661" i="2"/>
  <c r="AI1661" i="2"/>
  <c r="AH1661" i="2"/>
  <c r="AG1661" i="2"/>
  <c r="AF1661" i="2"/>
  <c r="AE1661" i="2"/>
  <c r="AD1661" i="2"/>
  <c r="AC1661" i="2"/>
  <c r="AB1661" i="2"/>
  <c r="AA1661" i="2"/>
  <c r="Z1661" i="2"/>
  <c r="Y1661" i="2"/>
  <c r="X1661" i="2"/>
  <c r="W1661" i="2"/>
  <c r="V1661" i="2"/>
  <c r="U1661" i="2"/>
  <c r="S1661" i="2"/>
  <c r="R1661" i="2"/>
  <c r="Q1661" i="2"/>
  <c r="P1661" i="2"/>
  <c r="O1661" i="2"/>
  <c r="N1661" i="2"/>
  <c r="M1661" i="2"/>
  <c r="L1661" i="2"/>
  <c r="K1661" i="2"/>
  <c r="J1661" i="2"/>
  <c r="I1661" i="2"/>
  <c r="H1661" i="2"/>
  <c r="G1661" i="2"/>
  <c r="F1661" i="2"/>
  <c r="E1661" i="2"/>
  <c r="D1661" i="2"/>
  <c r="C1661" i="2"/>
  <c r="B1661" i="2"/>
  <c r="A1661" i="2"/>
  <c r="CD1660" i="2"/>
  <c r="CC1660" i="2"/>
  <c r="CB1660" i="2"/>
  <c r="CA1660" i="2"/>
  <c r="BZ1660" i="2"/>
  <c r="BY1660" i="2"/>
  <c r="AJ1660" i="2"/>
  <c r="AI1660" i="2"/>
  <c r="AH1660" i="2"/>
  <c r="AG1660" i="2"/>
  <c r="AF1660" i="2"/>
  <c r="AE1660" i="2"/>
  <c r="AD1660" i="2"/>
  <c r="AC1660" i="2"/>
  <c r="AB1660" i="2"/>
  <c r="AA1660" i="2"/>
  <c r="Z1660" i="2"/>
  <c r="Y1660" i="2"/>
  <c r="X1660" i="2"/>
  <c r="W1660" i="2"/>
  <c r="V1660" i="2"/>
  <c r="U1660" i="2"/>
  <c r="S1660" i="2"/>
  <c r="R1660" i="2"/>
  <c r="Q1660" i="2"/>
  <c r="P1660" i="2"/>
  <c r="O1660" i="2"/>
  <c r="N1660" i="2"/>
  <c r="M1660" i="2"/>
  <c r="L1660" i="2"/>
  <c r="K1660" i="2"/>
  <c r="J1660" i="2"/>
  <c r="I1660" i="2"/>
  <c r="H1660" i="2"/>
  <c r="G1660" i="2"/>
  <c r="F1660" i="2"/>
  <c r="E1660" i="2"/>
  <c r="D1660" i="2"/>
  <c r="C1660" i="2"/>
  <c r="B1660" i="2"/>
  <c r="A1660" i="2"/>
  <c r="CD1659" i="2"/>
  <c r="CC1659" i="2"/>
  <c r="CB1659" i="2"/>
  <c r="CA1659" i="2"/>
  <c r="BZ1659" i="2"/>
  <c r="BY1659" i="2"/>
  <c r="AJ1659" i="2"/>
  <c r="AI1659" i="2"/>
  <c r="AH1659" i="2"/>
  <c r="AG1659" i="2"/>
  <c r="AF1659" i="2"/>
  <c r="AE1659" i="2"/>
  <c r="AD1659" i="2"/>
  <c r="AC1659" i="2"/>
  <c r="AB1659" i="2"/>
  <c r="AA1659" i="2"/>
  <c r="Z1659" i="2"/>
  <c r="Y1659" i="2"/>
  <c r="X1659" i="2"/>
  <c r="W1659" i="2"/>
  <c r="V1659" i="2"/>
  <c r="U1659" i="2"/>
  <c r="S1659" i="2"/>
  <c r="R1659" i="2"/>
  <c r="Q1659" i="2"/>
  <c r="P1659" i="2"/>
  <c r="O1659" i="2"/>
  <c r="N1659" i="2"/>
  <c r="M1659" i="2"/>
  <c r="L1659" i="2"/>
  <c r="K1659" i="2"/>
  <c r="J1659" i="2"/>
  <c r="I1659" i="2"/>
  <c r="H1659" i="2"/>
  <c r="G1659" i="2"/>
  <c r="F1659" i="2"/>
  <c r="E1659" i="2"/>
  <c r="D1659" i="2"/>
  <c r="C1659" i="2"/>
  <c r="B1659" i="2"/>
  <c r="A1659" i="2"/>
  <c r="CD1658" i="2"/>
  <c r="CC1658" i="2"/>
  <c r="CB1658" i="2"/>
  <c r="CA1658" i="2"/>
  <c r="BZ1658" i="2"/>
  <c r="BY1658" i="2"/>
  <c r="AJ1658" i="2"/>
  <c r="AI1658" i="2"/>
  <c r="AH1658" i="2"/>
  <c r="AG1658" i="2"/>
  <c r="AF1658" i="2"/>
  <c r="AE1658" i="2"/>
  <c r="AD1658" i="2"/>
  <c r="AC1658" i="2"/>
  <c r="AB1658" i="2"/>
  <c r="AA1658" i="2"/>
  <c r="Z1658" i="2"/>
  <c r="Y1658" i="2"/>
  <c r="X1658" i="2"/>
  <c r="W1658" i="2"/>
  <c r="V1658" i="2"/>
  <c r="U1658" i="2"/>
  <c r="S1658" i="2"/>
  <c r="R1658" i="2"/>
  <c r="Q1658" i="2"/>
  <c r="P1658" i="2"/>
  <c r="O1658" i="2"/>
  <c r="N1658" i="2"/>
  <c r="M1658" i="2"/>
  <c r="L1658" i="2"/>
  <c r="K1658" i="2"/>
  <c r="J1658" i="2"/>
  <c r="I1658" i="2"/>
  <c r="H1658" i="2"/>
  <c r="G1658" i="2"/>
  <c r="F1658" i="2"/>
  <c r="E1658" i="2"/>
  <c r="D1658" i="2"/>
  <c r="C1658" i="2"/>
  <c r="B1658" i="2"/>
  <c r="A1658" i="2"/>
  <c r="CD1657" i="2"/>
  <c r="CC1657" i="2"/>
  <c r="CB1657" i="2"/>
  <c r="CA1657" i="2"/>
  <c r="BZ1657" i="2"/>
  <c r="BY1657" i="2"/>
  <c r="AJ1657" i="2"/>
  <c r="AI1657" i="2"/>
  <c r="AH1657" i="2"/>
  <c r="AG1657" i="2"/>
  <c r="AF1657" i="2"/>
  <c r="AE1657" i="2"/>
  <c r="AD1657" i="2"/>
  <c r="AC1657" i="2"/>
  <c r="AB1657" i="2"/>
  <c r="AA1657" i="2"/>
  <c r="Z1657" i="2"/>
  <c r="Y1657" i="2"/>
  <c r="X1657" i="2"/>
  <c r="W1657" i="2"/>
  <c r="V1657" i="2"/>
  <c r="U1657" i="2"/>
  <c r="S1657" i="2"/>
  <c r="R1657" i="2"/>
  <c r="Q1657" i="2"/>
  <c r="P1657" i="2"/>
  <c r="O1657" i="2"/>
  <c r="N1657" i="2"/>
  <c r="M1657" i="2"/>
  <c r="L1657" i="2"/>
  <c r="K1657" i="2"/>
  <c r="J1657" i="2"/>
  <c r="I1657" i="2"/>
  <c r="H1657" i="2"/>
  <c r="G1657" i="2"/>
  <c r="F1657" i="2"/>
  <c r="E1657" i="2"/>
  <c r="D1657" i="2"/>
  <c r="C1657" i="2"/>
  <c r="B1657" i="2"/>
  <c r="A1657" i="2"/>
  <c r="CD1656" i="2"/>
  <c r="CC1656" i="2"/>
  <c r="CB1656" i="2"/>
  <c r="CA1656" i="2"/>
  <c r="BZ1656" i="2"/>
  <c r="BY1656" i="2"/>
  <c r="AJ1656" i="2"/>
  <c r="AI1656" i="2"/>
  <c r="AH1656" i="2"/>
  <c r="AG1656" i="2"/>
  <c r="AF1656" i="2"/>
  <c r="AE1656" i="2"/>
  <c r="AD1656" i="2"/>
  <c r="AC1656" i="2"/>
  <c r="AB1656" i="2"/>
  <c r="AA1656" i="2"/>
  <c r="Z1656" i="2"/>
  <c r="Y1656" i="2"/>
  <c r="X1656" i="2"/>
  <c r="W1656" i="2"/>
  <c r="V1656" i="2"/>
  <c r="U1656" i="2"/>
  <c r="S1656" i="2"/>
  <c r="R1656" i="2"/>
  <c r="Q1656" i="2"/>
  <c r="P1656" i="2"/>
  <c r="O1656" i="2"/>
  <c r="N1656" i="2"/>
  <c r="M1656" i="2"/>
  <c r="L1656" i="2"/>
  <c r="K1656" i="2"/>
  <c r="J1656" i="2"/>
  <c r="I1656" i="2"/>
  <c r="H1656" i="2"/>
  <c r="G1656" i="2"/>
  <c r="F1656" i="2"/>
  <c r="E1656" i="2"/>
  <c r="D1656" i="2"/>
  <c r="C1656" i="2"/>
  <c r="B1656" i="2"/>
  <c r="A1656" i="2"/>
  <c r="CD1655" i="2"/>
  <c r="CC1655" i="2"/>
  <c r="CB1655" i="2"/>
  <c r="CA1655" i="2"/>
  <c r="BZ1655" i="2"/>
  <c r="BY1655" i="2"/>
  <c r="AJ1655" i="2"/>
  <c r="AI1655" i="2"/>
  <c r="AH1655" i="2"/>
  <c r="AG1655" i="2"/>
  <c r="AF1655" i="2"/>
  <c r="AE1655" i="2"/>
  <c r="AD1655" i="2"/>
  <c r="AC1655" i="2"/>
  <c r="AB1655" i="2"/>
  <c r="AA1655" i="2"/>
  <c r="Z1655" i="2"/>
  <c r="Y1655" i="2"/>
  <c r="X1655" i="2"/>
  <c r="W1655" i="2"/>
  <c r="V1655" i="2"/>
  <c r="U1655" i="2"/>
  <c r="S1655" i="2"/>
  <c r="R1655" i="2"/>
  <c r="Q1655" i="2"/>
  <c r="P1655" i="2"/>
  <c r="O1655" i="2"/>
  <c r="N1655" i="2"/>
  <c r="M1655" i="2"/>
  <c r="L1655" i="2"/>
  <c r="K1655" i="2"/>
  <c r="J1655" i="2"/>
  <c r="I1655" i="2"/>
  <c r="H1655" i="2"/>
  <c r="G1655" i="2"/>
  <c r="F1655" i="2"/>
  <c r="E1655" i="2"/>
  <c r="D1655" i="2"/>
  <c r="C1655" i="2"/>
  <c r="B1655" i="2"/>
  <c r="A1655" i="2"/>
  <c r="CD1654" i="2"/>
  <c r="CC1654" i="2"/>
  <c r="CB1654" i="2"/>
  <c r="CA1654" i="2"/>
  <c r="BZ1654" i="2"/>
  <c r="BY1654" i="2"/>
  <c r="AJ1654" i="2"/>
  <c r="AI1654" i="2"/>
  <c r="AH1654" i="2"/>
  <c r="AG1654" i="2"/>
  <c r="AF1654" i="2"/>
  <c r="AE1654" i="2"/>
  <c r="AD1654" i="2"/>
  <c r="AC1654" i="2"/>
  <c r="AB1654" i="2"/>
  <c r="AA1654" i="2"/>
  <c r="Z1654" i="2"/>
  <c r="Y1654" i="2"/>
  <c r="X1654" i="2"/>
  <c r="W1654" i="2"/>
  <c r="V1654" i="2"/>
  <c r="U1654" i="2"/>
  <c r="S1654" i="2"/>
  <c r="R1654" i="2"/>
  <c r="Q1654" i="2"/>
  <c r="P1654" i="2"/>
  <c r="O1654" i="2"/>
  <c r="N1654" i="2"/>
  <c r="M1654" i="2"/>
  <c r="L1654" i="2"/>
  <c r="K1654" i="2"/>
  <c r="J1654" i="2"/>
  <c r="I1654" i="2"/>
  <c r="H1654" i="2"/>
  <c r="G1654" i="2"/>
  <c r="F1654" i="2"/>
  <c r="E1654" i="2"/>
  <c r="D1654" i="2"/>
  <c r="C1654" i="2"/>
  <c r="B1654" i="2"/>
  <c r="A1654" i="2"/>
  <c r="CD1653" i="2"/>
  <c r="CC1653" i="2"/>
  <c r="CB1653" i="2"/>
  <c r="CA1653" i="2"/>
  <c r="BZ1653" i="2"/>
  <c r="BY1653" i="2"/>
  <c r="AJ1653" i="2"/>
  <c r="AI1653" i="2"/>
  <c r="AH1653" i="2"/>
  <c r="AG1653" i="2"/>
  <c r="AF1653" i="2"/>
  <c r="AE1653" i="2"/>
  <c r="AD1653" i="2"/>
  <c r="AC1653" i="2"/>
  <c r="AB1653" i="2"/>
  <c r="AA1653" i="2"/>
  <c r="Z1653" i="2"/>
  <c r="Y1653" i="2"/>
  <c r="X1653" i="2"/>
  <c r="W1653" i="2"/>
  <c r="V1653" i="2"/>
  <c r="U1653" i="2"/>
  <c r="S1653" i="2"/>
  <c r="R1653" i="2"/>
  <c r="Q1653" i="2"/>
  <c r="P1653" i="2"/>
  <c r="O1653" i="2"/>
  <c r="N1653" i="2"/>
  <c r="M1653" i="2"/>
  <c r="L1653" i="2"/>
  <c r="K1653" i="2"/>
  <c r="J1653" i="2"/>
  <c r="I1653" i="2"/>
  <c r="H1653" i="2"/>
  <c r="G1653" i="2"/>
  <c r="F1653" i="2"/>
  <c r="E1653" i="2"/>
  <c r="D1653" i="2"/>
  <c r="C1653" i="2"/>
  <c r="B1653" i="2"/>
  <c r="A1653" i="2"/>
  <c r="CD1652" i="2"/>
  <c r="CC1652" i="2"/>
  <c r="CB1652" i="2"/>
  <c r="CA1652" i="2"/>
  <c r="BZ1652" i="2"/>
  <c r="BY1652" i="2"/>
  <c r="AJ1652" i="2"/>
  <c r="AI1652" i="2"/>
  <c r="AH1652" i="2"/>
  <c r="AG1652" i="2"/>
  <c r="AF1652" i="2"/>
  <c r="AE1652" i="2"/>
  <c r="AD1652" i="2"/>
  <c r="AC1652" i="2"/>
  <c r="AB1652" i="2"/>
  <c r="AA1652" i="2"/>
  <c r="Z1652" i="2"/>
  <c r="Y1652" i="2"/>
  <c r="X1652" i="2"/>
  <c r="W1652" i="2"/>
  <c r="V1652" i="2"/>
  <c r="U1652" i="2"/>
  <c r="S1652" i="2"/>
  <c r="R1652" i="2"/>
  <c r="Q1652" i="2"/>
  <c r="P1652" i="2"/>
  <c r="O1652" i="2"/>
  <c r="N1652" i="2"/>
  <c r="M1652" i="2"/>
  <c r="L1652" i="2"/>
  <c r="K1652" i="2"/>
  <c r="J1652" i="2"/>
  <c r="I1652" i="2"/>
  <c r="H1652" i="2"/>
  <c r="G1652" i="2"/>
  <c r="F1652" i="2"/>
  <c r="E1652" i="2"/>
  <c r="D1652" i="2"/>
  <c r="C1652" i="2"/>
  <c r="B1652" i="2"/>
  <c r="A1652" i="2"/>
  <c r="CD1651" i="2"/>
  <c r="CC1651" i="2"/>
  <c r="CB1651" i="2"/>
  <c r="CA1651" i="2"/>
  <c r="BZ1651" i="2"/>
  <c r="BY1651" i="2"/>
  <c r="AJ1651" i="2"/>
  <c r="AI1651" i="2"/>
  <c r="AH1651" i="2"/>
  <c r="AG1651" i="2"/>
  <c r="AF1651" i="2"/>
  <c r="AE1651" i="2"/>
  <c r="AD1651" i="2"/>
  <c r="AC1651" i="2"/>
  <c r="AB1651" i="2"/>
  <c r="AA1651" i="2"/>
  <c r="Z1651" i="2"/>
  <c r="Y1651" i="2"/>
  <c r="X1651" i="2"/>
  <c r="W1651" i="2"/>
  <c r="V1651" i="2"/>
  <c r="U1651" i="2"/>
  <c r="S1651" i="2"/>
  <c r="R1651" i="2"/>
  <c r="Q1651" i="2"/>
  <c r="P1651" i="2"/>
  <c r="O1651" i="2"/>
  <c r="N1651" i="2"/>
  <c r="M1651" i="2"/>
  <c r="L1651" i="2"/>
  <c r="K1651" i="2"/>
  <c r="J1651" i="2"/>
  <c r="I1651" i="2"/>
  <c r="H1651" i="2"/>
  <c r="G1651" i="2"/>
  <c r="F1651" i="2"/>
  <c r="E1651" i="2"/>
  <c r="D1651" i="2"/>
  <c r="C1651" i="2"/>
  <c r="B1651" i="2"/>
  <c r="A1651" i="2"/>
  <c r="CD1650" i="2"/>
  <c r="CC1650" i="2"/>
  <c r="CB1650" i="2"/>
  <c r="CA1650" i="2"/>
  <c r="BZ1650" i="2"/>
  <c r="BY1650" i="2"/>
  <c r="AJ1650" i="2"/>
  <c r="AI1650" i="2"/>
  <c r="AH1650" i="2"/>
  <c r="AG1650" i="2"/>
  <c r="AF1650" i="2"/>
  <c r="AE1650" i="2"/>
  <c r="AD1650" i="2"/>
  <c r="AC1650" i="2"/>
  <c r="AB1650" i="2"/>
  <c r="AA1650" i="2"/>
  <c r="Z1650" i="2"/>
  <c r="Y1650" i="2"/>
  <c r="X1650" i="2"/>
  <c r="W1650" i="2"/>
  <c r="V1650" i="2"/>
  <c r="U1650" i="2"/>
  <c r="S1650" i="2"/>
  <c r="R1650" i="2"/>
  <c r="Q1650" i="2"/>
  <c r="P1650" i="2"/>
  <c r="O1650" i="2"/>
  <c r="N1650" i="2"/>
  <c r="M1650" i="2"/>
  <c r="L1650" i="2"/>
  <c r="K1650" i="2"/>
  <c r="J1650" i="2"/>
  <c r="I1650" i="2"/>
  <c r="H1650" i="2"/>
  <c r="G1650" i="2"/>
  <c r="F1650" i="2"/>
  <c r="E1650" i="2"/>
  <c r="D1650" i="2"/>
  <c r="C1650" i="2"/>
  <c r="B1650" i="2"/>
  <c r="A1650" i="2"/>
  <c r="CD1649" i="2"/>
  <c r="CC1649" i="2"/>
  <c r="CB1649" i="2"/>
  <c r="CA1649" i="2"/>
  <c r="BZ1649" i="2"/>
  <c r="BY1649" i="2"/>
  <c r="AJ1649" i="2"/>
  <c r="AI1649" i="2"/>
  <c r="AH1649" i="2"/>
  <c r="AG1649" i="2"/>
  <c r="AF1649" i="2"/>
  <c r="AE1649" i="2"/>
  <c r="AD1649" i="2"/>
  <c r="AC1649" i="2"/>
  <c r="AB1649" i="2"/>
  <c r="AA1649" i="2"/>
  <c r="Z1649" i="2"/>
  <c r="Y1649" i="2"/>
  <c r="X1649" i="2"/>
  <c r="W1649" i="2"/>
  <c r="V1649" i="2"/>
  <c r="U1649" i="2"/>
  <c r="S1649" i="2"/>
  <c r="R1649" i="2"/>
  <c r="Q1649" i="2"/>
  <c r="P1649" i="2"/>
  <c r="O1649" i="2"/>
  <c r="N1649" i="2"/>
  <c r="M1649" i="2"/>
  <c r="L1649" i="2"/>
  <c r="K1649" i="2"/>
  <c r="J1649" i="2"/>
  <c r="I1649" i="2"/>
  <c r="H1649" i="2"/>
  <c r="G1649" i="2"/>
  <c r="F1649" i="2"/>
  <c r="E1649" i="2"/>
  <c r="D1649" i="2"/>
  <c r="C1649" i="2"/>
  <c r="B1649" i="2"/>
  <c r="A1649" i="2"/>
  <c r="CD1648" i="2"/>
  <c r="CC1648" i="2"/>
  <c r="CB1648" i="2"/>
  <c r="CA1648" i="2"/>
  <c r="BZ1648" i="2"/>
  <c r="BY1648" i="2"/>
  <c r="AJ1648" i="2"/>
  <c r="AI1648" i="2"/>
  <c r="AH1648" i="2"/>
  <c r="AG1648" i="2"/>
  <c r="AF1648" i="2"/>
  <c r="AE1648" i="2"/>
  <c r="AD1648" i="2"/>
  <c r="AC1648" i="2"/>
  <c r="AB1648" i="2"/>
  <c r="AA1648" i="2"/>
  <c r="Z1648" i="2"/>
  <c r="Y1648" i="2"/>
  <c r="X1648" i="2"/>
  <c r="W1648" i="2"/>
  <c r="V1648" i="2"/>
  <c r="U1648" i="2"/>
  <c r="S1648" i="2"/>
  <c r="R1648" i="2"/>
  <c r="Q1648" i="2"/>
  <c r="P1648" i="2"/>
  <c r="O1648" i="2"/>
  <c r="N1648" i="2"/>
  <c r="M1648" i="2"/>
  <c r="L1648" i="2"/>
  <c r="K1648" i="2"/>
  <c r="J1648" i="2"/>
  <c r="I1648" i="2"/>
  <c r="H1648" i="2"/>
  <c r="G1648" i="2"/>
  <c r="F1648" i="2"/>
  <c r="E1648" i="2"/>
  <c r="D1648" i="2"/>
  <c r="C1648" i="2"/>
  <c r="B1648" i="2"/>
  <c r="A1648" i="2"/>
  <c r="CD1647" i="2"/>
  <c r="CC1647" i="2"/>
  <c r="CB1647" i="2"/>
  <c r="CA1647" i="2"/>
  <c r="BZ1647" i="2"/>
  <c r="BY1647" i="2"/>
  <c r="AJ1647" i="2"/>
  <c r="AI1647" i="2"/>
  <c r="AH1647" i="2"/>
  <c r="AG1647" i="2"/>
  <c r="AF1647" i="2"/>
  <c r="AE1647" i="2"/>
  <c r="AD1647" i="2"/>
  <c r="AC1647" i="2"/>
  <c r="AB1647" i="2"/>
  <c r="AA1647" i="2"/>
  <c r="Z1647" i="2"/>
  <c r="Y1647" i="2"/>
  <c r="X1647" i="2"/>
  <c r="W1647" i="2"/>
  <c r="V1647" i="2"/>
  <c r="U1647" i="2"/>
  <c r="S1647" i="2"/>
  <c r="R1647" i="2"/>
  <c r="Q1647" i="2"/>
  <c r="P1647" i="2"/>
  <c r="O1647" i="2"/>
  <c r="N1647" i="2"/>
  <c r="M1647" i="2"/>
  <c r="L1647" i="2"/>
  <c r="K1647" i="2"/>
  <c r="J1647" i="2"/>
  <c r="I1647" i="2"/>
  <c r="H1647" i="2"/>
  <c r="G1647" i="2"/>
  <c r="F1647" i="2"/>
  <c r="E1647" i="2"/>
  <c r="D1647" i="2"/>
  <c r="C1647" i="2"/>
  <c r="B1647" i="2"/>
  <c r="A1647" i="2"/>
  <c r="CD1646" i="2"/>
  <c r="CC1646" i="2"/>
  <c r="CB1646" i="2"/>
  <c r="CA1646" i="2"/>
  <c r="BZ1646" i="2"/>
  <c r="BY1646" i="2"/>
  <c r="AJ1646" i="2"/>
  <c r="AI1646" i="2"/>
  <c r="AH1646" i="2"/>
  <c r="AG1646" i="2"/>
  <c r="AF1646" i="2"/>
  <c r="AE1646" i="2"/>
  <c r="AD1646" i="2"/>
  <c r="AC1646" i="2"/>
  <c r="AB1646" i="2"/>
  <c r="AA1646" i="2"/>
  <c r="Z1646" i="2"/>
  <c r="Y1646" i="2"/>
  <c r="X1646" i="2"/>
  <c r="W1646" i="2"/>
  <c r="V1646" i="2"/>
  <c r="U1646" i="2"/>
  <c r="S1646" i="2"/>
  <c r="R1646" i="2"/>
  <c r="Q1646" i="2"/>
  <c r="P1646" i="2"/>
  <c r="O1646" i="2"/>
  <c r="N1646" i="2"/>
  <c r="M1646" i="2"/>
  <c r="L1646" i="2"/>
  <c r="K1646" i="2"/>
  <c r="J1646" i="2"/>
  <c r="I1646" i="2"/>
  <c r="H1646" i="2"/>
  <c r="G1646" i="2"/>
  <c r="F1646" i="2"/>
  <c r="E1646" i="2"/>
  <c r="D1646" i="2"/>
  <c r="C1646" i="2"/>
  <c r="B1646" i="2"/>
  <c r="A1646" i="2"/>
  <c r="CD1645" i="2"/>
  <c r="CC1645" i="2"/>
  <c r="CB1645" i="2"/>
  <c r="CA1645" i="2"/>
  <c r="BZ1645" i="2"/>
  <c r="BY1645" i="2"/>
  <c r="AJ1645" i="2"/>
  <c r="AI1645" i="2"/>
  <c r="AH1645" i="2"/>
  <c r="AG1645" i="2"/>
  <c r="AF1645" i="2"/>
  <c r="AE1645" i="2"/>
  <c r="AD1645" i="2"/>
  <c r="AC1645" i="2"/>
  <c r="AB1645" i="2"/>
  <c r="AA1645" i="2"/>
  <c r="Z1645" i="2"/>
  <c r="Y1645" i="2"/>
  <c r="X1645" i="2"/>
  <c r="W1645" i="2"/>
  <c r="V1645" i="2"/>
  <c r="U1645" i="2"/>
  <c r="S1645" i="2"/>
  <c r="R1645" i="2"/>
  <c r="Q1645" i="2"/>
  <c r="P1645" i="2"/>
  <c r="O1645" i="2"/>
  <c r="N1645" i="2"/>
  <c r="M1645" i="2"/>
  <c r="L1645" i="2"/>
  <c r="K1645" i="2"/>
  <c r="J1645" i="2"/>
  <c r="I1645" i="2"/>
  <c r="H1645" i="2"/>
  <c r="G1645" i="2"/>
  <c r="F1645" i="2"/>
  <c r="E1645" i="2"/>
  <c r="D1645" i="2"/>
  <c r="C1645" i="2"/>
  <c r="B1645" i="2"/>
  <c r="A1645" i="2"/>
  <c r="CD1644" i="2"/>
  <c r="CC1644" i="2"/>
  <c r="CB1644" i="2"/>
  <c r="CA1644" i="2"/>
  <c r="BZ1644" i="2"/>
  <c r="BY1644" i="2"/>
  <c r="AJ1644" i="2"/>
  <c r="AI1644" i="2"/>
  <c r="AH1644" i="2"/>
  <c r="AG1644" i="2"/>
  <c r="AF1644" i="2"/>
  <c r="AE1644" i="2"/>
  <c r="AD1644" i="2"/>
  <c r="AC1644" i="2"/>
  <c r="AB1644" i="2"/>
  <c r="AA1644" i="2"/>
  <c r="Z1644" i="2"/>
  <c r="Y1644" i="2"/>
  <c r="X1644" i="2"/>
  <c r="W1644" i="2"/>
  <c r="V1644" i="2"/>
  <c r="U1644" i="2"/>
  <c r="S1644" i="2"/>
  <c r="R1644" i="2"/>
  <c r="Q1644" i="2"/>
  <c r="P1644" i="2"/>
  <c r="O1644" i="2"/>
  <c r="N1644" i="2"/>
  <c r="M1644" i="2"/>
  <c r="L1644" i="2"/>
  <c r="K1644" i="2"/>
  <c r="J1644" i="2"/>
  <c r="I1644" i="2"/>
  <c r="H1644" i="2"/>
  <c r="G1644" i="2"/>
  <c r="F1644" i="2"/>
  <c r="E1644" i="2"/>
  <c r="D1644" i="2"/>
  <c r="C1644" i="2"/>
  <c r="B1644" i="2"/>
  <c r="A1644" i="2"/>
  <c r="CD1643" i="2"/>
  <c r="CC1643" i="2"/>
  <c r="CB1643" i="2"/>
  <c r="CA1643" i="2"/>
  <c r="BZ1643" i="2"/>
  <c r="BY1643" i="2"/>
  <c r="AJ1643" i="2"/>
  <c r="AI1643" i="2"/>
  <c r="AH1643" i="2"/>
  <c r="AG1643" i="2"/>
  <c r="AF1643" i="2"/>
  <c r="AE1643" i="2"/>
  <c r="AD1643" i="2"/>
  <c r="AC1643" i="2"/>
  <c r="AB1643" i="2"/>
  <c r="AA1643" i="2"/>
  <c r="Z1643" i="2"/>
  <c r="Y1643" i="2"/>
  <c r="X1643" i="2"/>
  <c r="W1643" i="2"/>
  <c r="V1643" i="2"/>
  <c r="U1643" i="2"/>
  <c r="S1643" i="2"/>
  <c r="R1643" i="2"/>
  <c r="Q1643" i="2"/>
  <c r="P1643" i="2"/>
  <c r="O1643" i="2"/>
  <c r="N1643" i="2"/>
  <c r="M1643" i="2"/>
  <c r="L1643" i="2"/>
  <c r="K1643" i="2"/>
  <c r="J1643" i="2"/>
  <c r="I1643" i="2"/>
  <c r="H1643" i="2"/>
  <c r="G1643" i="2"/>
  <c r="F1643" i="2"/>
  <c r="E1643" i="2"/>
  <c r="D1643" i="2"/>
  <c r="C1643" i="2"/>
  <c r="B1643" i="2"/>
  <c r="A1643" i="2"/>
  <c r="CD1642" i="2"/>
  <c r="CC1642" i="2"/>
  <c r="CB1642" i="2"/>
  <c r="CA1642" i="2"/>
  <c r="BZ1642" i="2"/>
  <c r="BY1642" i="2"/>
  <c r="AJ1642" i="2"/>
  <c r="AI1642" i="2"/>
  <c r="AH1642" i="2"/>
  <c r="AG1642" i="2"/>
  <c r="AF1642" i="2"/>
  <c r="AE1642" i="2"/>
  <c r="AD1642" i="2"/>
  <c r="AC1642" i="2"/>
  <c r="AB1642" i="2"/>
  <c r="AA1642" i="2"/>
  <c r="Z1642" i="2"/>
  <c r="Y1642" i="2"/>
  <c r="X1642" i="2"/>
  <c r="W1642" i="2"/>
  <c r="V1642" i="2"/>
  <c r="U1642" i="2"/>
  <c r="S1642" i="2"/>
  <c r="R1642" i="2"/>
  <c r="Q1642" i="2"/>
  <c r="P1642" i="2"/>
  <c r="O1642" i="2"/>
  <c r="N1642" i="2"/>
  <c r="M1642" i="2"/>
  <c r="L1642" i="2"/>
  <c r="K1642" i="2"/>
  <c r="J1642" i="2"/>
  <c r="I1642" i="2"/>
  <c r="H1642" i="2"/>
  <c r="G1642" i="2"/>
  <c r="F1642" i="2"/>
  <c r="E1642" i="2"/>
  <c r="D1642" i="2"/>
  <c r="C1642" i="2"/>
  <c r="B1642" i="2"/>
  <c r="A1642" i="2"/>
  <c r="CD1641" i="2"/>
  <c r="CC1641" i="2"/>
  <c r="CB1641" i="2"/>
  <c r="CA1641" i="2"/>
  <c r="BZ1641" i="2"/>
  <c r="BY1641" i="2"/>
  <c r="AJ1641" i="2"/>
  <c r="AI1641" i="2"/>
  <c r="AH1641" i="2"/>
  <c r="AG1641" i="2"/>
  <c r="AF1641" i="2"/>
  <c r="AE1641" i="2"/>
  <c r="AD1641" i="2"/>
  <c r="AC1641" i="2"/>
  <c r="AB1641" i="2"/>
  <c r="AA1641" i="2"/>
  <c r="Z1641" i="2"/>
  <c r="Y1641" i="2"/>
  <c r="X1641" i="2"/>
  <c r="W1641" i="2"/>
  <c r="V1641" i="2"/>
  <c r="U1641" i="2"/>
  <c r="S1641" i="2"/>
  <c r="R1641" i="2"/>
  <c r="Q1641" i="2"/>
  <c r="P1641" i="2"/>
  <c r="O1641" i="2"/>
  <c r="N1641" i="2"/>
  <c r="M1641" i="2"/>
  <c r="L1641" i="2"/>
  <c r="K1641" i="2"/>
  <c r="J1641" i="2"/>
  <c r="I1641" i="2"/>
  <c r="H1641" i="2"/>
  <c r="G1641" i="2"/>
  <c r="F1641" i="2"/>
  <c r="E1641" i="2"/>
  <c r="D1641" i="2"/>
  <c r="C1641" i="2"/>
  <c r="B1641" i="2"/>
  <c r="A1641" i="2"/>
  <c r="CD1640" i="2"/>
  <c r="CC1640" i="2"/>
  <c r="CB1640" i="2"/>
  <c r="CA1640" i="2"/>
  <c r="BZ1640" i="2"/>
  <c r="BY1640" i="2"/>
  <c r="AJ1640" i="2"/>
  <c r="AI1640" i="2"/>
  <c r="AH1640" i="2"/>
  <c r="AG1640" i="2"/>
  <c r="AF1640" i="2"/>
  <c r="AE1640" i="2"/>
  <c r="AD1640" i="2"/>
  <c r="AC1640" i="2"/>
  <c r="AB1640" i="2"/>
  <c r="AA1640" i="2"/>
  <c r="Z1640" i="2"/>
  <c r="Y1640" i="2"/>
  <c r="X1640" i="2"/>
  <c r="W1640" i="2"/>
  <c r="V1640" i="2"/>
  <c r="U1640" i="2"/>
  <c r="S1640" i="2"/>
  <c r="R1640" i="2"/>
  <c r="Q1640" i="2"/>
  <c r="P1640" i="2"/>
  <c r="O1640" i="2"/>
  <c r="N1640" i="2"/>
  <c r="M1640" i="2"/>
  <c r="L1640" i="2"/>
  <c r="K1640" i="2"/>
  <c r="J1640" i="2"/>
  <c r="I1640" i="2"/>
  <c r="H1640" i="2"/>
  <c r="G1640" i="2"/>
  <c r="F1640" i="2"/>
  <c r="E1640" i="2"/>
  <c r="D1640" i="2"/>
  <c r="C1640" i="2"/>
  <c r="B1640" i="2"/>
  <c r="A1640" i="2"/>
  <c r="CD1639" i="2"/>
  <c r="CC1639" i="2"/>
  <c r="CB1639" i="2"/>
  <c r="CA1639" i="2"/>
  <c r="BZ1639" i="2"/>
  <c r="BY1639" i="2"/>
  <c r="AJ1639" i="2"/>
  <c r="AI1639" i="2"/>
  <c r="AH1639" i="2"/>
  <c r="AG1639" i="2"/>
  <c r="AF1639" i="2"/>
  <c r="AE1639" i="2"/>
  <c r="AD1639" i="2"/>
  <c r="AC1639" i="2"/>
  <c r="AB1639" i="2"/>
  <c r="AA1639" i="2"/>
  <c r="Z1639" i="2"/>
  <c r="Y1639" i="2"/>
  <c r="X1639" i="2"/>
  <c r="W1639" i="2"/>
  <c r="V1639" i="2"/>
  <c r="U1639" i="2"/>
  <c r="S1639" i="2"/>
  <c r="R1639" i="2"/>
  <c r="Q1639" i="2"/>
  <c r="P1639" i="2"/>
  <c r="O1639" i="2"/>
  <c r="N1639" i="2"/>
  <c r="M1639" i="2"/>
  <c r="L1639" i="2"/>
  <c r="K1639" i="2"/>
  <c r="J1639" i="2"/>
  <c r="I1639" i="2"/>
  <c r="H1639" i="2"/>
  <c r="G1639" i="2"/>
  <c r="F1639" i="2"/>
  <c r="E1639" i="2"/>
  <c r="D1639" i="2"/>
  <c r="C1639" i="2"/>
  <c r="B1639" i="2"/>
  <c r="A1639" i="2"/>
  <c r="CD1638" i="2"/>
  <c r="CC1638" i="2"/>
  <c r="CB1638" i="2"/>
  <c r="CA1638" i="2"/>
  <c r="BZ1638" i="2"/>
  <c r="BY1638" i="2"/>
  <c r="AJ1638" i="2"/>
  <c r="AI1638" i="2"/>
  <c r="AH1638" i="2"/>
  <c r="AG1638" i="2"/>
  <c r="AF1638" i="2"/>
  <c r="AE1638" i="2"/>
  <c r="AD1638" i="2"/>
  <c r="AC1638" i="2"/>
  <c r="AB1638" i="2"/>
  <c r="AA1638" i="2"/>
  <c r="Z1638" i="2"/>
  <c r="Y1638" i="2"/>
  <c r="X1638" i="2"/>
  <c r="W1638" i="2"/>
  <c r="V1638" i="2"/>
  <c r="U1638" i="2"/>
  <c r="S1638" i="2"/>
  <c r="R1638" i="2"/>
  <c r="Q1638" i="2"/>
  <c r="P1638" i="2"/>
  <c r="O1638" i="2"/>
  <c r="N1638" i="2"/>
  <c r="M1638" i="2"/>
  <c r="L1638" i="2"/>
  <c r="K1638" i="2"/>
  <c r="J1638" i="2"/>
  <c r="I1638" i="2"/>
  <c r="H1638" i="2"/>
  <c r="G1638" i="2"/>
  <c r="F1638" i="2"/>
  <c r="E1638" i="2"/>
  <c r="D1638" i="2"/>
  <c r="C1638" i="2"/>
  <c r="B1638" i="2"/>
  <c r="A1638" i="2"/>
  <c r="CD1637" i="2"/>
  <c r="CC1637" i="2"/>
  <c r="CB1637" i="2"/>
  <c r="CA1637" i="2"/>
  <c r="BZ1637" i="2"/>
  <c r="BY1637" i="2"/>
  <c r="AJ1637" i="2"/>
  <c r="AI1637" i="2"/>
  <c r="AH1637" i="2"/>
  <c r="AG1637" i="2"/>
  <c r="AF1637" i="2"/>
  <c r="AE1637" i="2"/>
  <c r="AD1637" i="2"/>
  <c r="AC1637" i="2"/>
  <c r="AB1637" i="2"/>
  <c r="AA1637" i="2"/>
  <c r="Z1637" i="2"/>
  <c r="Y1637" i="2"/>
  <c r="X1637" i="2"/>
  <c r="W1637" i="2"/>
  <c r="V1637" i="2"/>
  <c r="U1637" i="2"/>
  <c r="S1637" i="2"/>
  <c r="R1637" i="2"/>
  <c r="Q1637" i="2"/>
  <c r="P1637" i="2"/>
  <c r="O1637" i="2"/>
  <c r="N1637" i="2"/>
  <c r="M1637" i="2"/>
  <c r="L1637" i="2"/>
  <c r="K1637" i="2"/>
  <c r="J1637" i="2"/>
  <c r="I1637" i="2"/>
  <c r="H1637" i="2"/>
  <c r="G1637" i="2"/>
  <c r="F1637" i="2"/>
  <c r="E1637" i="2"/>
  <c r="D1637" i="2"/>
  <c r="C1637" i="2"/>
  <c r="B1637" i="2"/>
  <c r="A1637" i="2"/>
  <c r="CD1636" i="2"/>
  <c r="CC1636" i="2"/>
  <c r="CB1636" i="2"/>
  <c r="CA1636" i="2"/>
  <c r="BZ1636" i="2"/>
  <c r="BY1636" i="2"/>
  <c r="AJ1636" i="2"/>
  <c r="AI1636" i="2"/>
  <c r="AH1636" i="2"/>
  <c r="AG1636" i="2"/>
  <c r="AF1636" i="2"/>
  <c r="AE1636" i="2"/>
  <c r="AD1636" i="2"/>
  <c r="AC1636" i="2"/>
  <c r="AB1636" i="2"/>
  <c r="AA1636" i="2"/>
  <c r="Z1636" i="2"/>
  <c r="Y1636" i="2"/>
  <c r="X1636" i="2"/>
  <c r="W1636" i="2"/>
  <c r="V1636" i="2"/>
  <c r="U1636" i="2"/>
  <c r="S1636" i="2"/>
  <c r="R1636" i="2"/>
  <c r="Q1636" i="2"/>
  <c r="P1636" i="2"/>
  <c r="O1636" i="2"/>
  <c r="N1636" i="2"/>
  <c r="M1636" i="2"/>
  <c r="L1636" i="2"/>
  <c r="K1636" i="2"/>
  <c r="J1636" i="2"/>
  <c r="I1636" i="2"/>
  <c r="H1636" i="2"/>
  <c r="G1636" i="2"/>
  <c r="F1636" i="2"/>
  <c r="E1636" i="2"/>
  <c r="D1636" i="2"/>
  <c r="C1636" i="2"/>
  <c r="B1636" i="2"/>
  <c r="A1636" i="2"/>
  <c r="CD1635" i="2"/>
  <c r="CC1635" i="2"/>
  <c r="CB1635" i="2"/>
  <c r="CA1635" i="2"/>
  <c r="BZ1635" i="2"/>
  <c r="BY1635" i="2"/>
  <c r="AJ1635" i="2"/>
  <c r="AI1635" i="2"/>
  <c r="AH1635" i="2"/>
  <c r="AG1635" i="2"/>
  <c r="AF1635" i="2"/>
  <c r="AE1635" i="2"/>
  <c r="AD1635" i="2"/>
  <c r="AC1635" i="2"/>
  <c r="AB1635" i="2"/>
  <c r="AA1635" i="2"/>
  <c r="Z1635" i="2"/>
  <c r="Y1635" i="2"/>
  <c r="X1635" i="2"/>
  <c r="W1635" i="2"/>
  <c r="V1635" i="2"/>
  <c r="U1635" i="2"/>
  <c r="S1635" i="2"/>
  <c r="R1635" i="2"/>
  <c r="Q1635" i="2"/>
  <c r="P1635" i="2"/>
  <c r="O1635" i="2"/>
  <c r="N1635" i="2"/>
  <c r="M1635" i="2"/>
  <c r="L1635" i="2"/>
  <c r="K1635" i="2"/>
  <c r="J1635" i="2"/>
  <c r="I1635" i="2"/>
  <c r="H1635" i="2"/>
  <c r="G1635" i="2"/>
  <c r="F1635" i="2"/>
  <c r="E1635" i="2"/>
  <c r="D1635" i="2"/>
  <c r="C1635" i="2"/>
  <c r="B1635" i="2"/>
  <c r="A1635" i="2"/>
  <c r="CD1634" i="2"/>
  <c r="CC1634" i="2"/>
  <c r="CB1634" i="2"/>
  <c r="CA1634" i="2"/>
  <c r="BZ1634" i="2"/>
  <c r="BY1634" i="2"/>
  <c r="AJ1634" i="2"/>
  <c r="AI1634" i="2"/>
  <c r="AH1634" i="2"/>
  <c r="AG1634" i="2"/>
  <c r="AF1634" i="2"/>
  <c r="AE1634" i="2"/>
  <c r="AD1634" i="2"/>
  <c r="AC1634" i="2"/>
  <c r="AB1634" i="2"/>
  <c r="AA1634" i="2"/>
  <c r="Z1634" i="2"/>
  <c r="Y1634" i="2"/>
  <c r="X1634" i="2"/>
  <c r="W1634" i="2"/>
  <c r="V1634" i="2"/>
  <c r="U1634" i="2"/>
  <c r="S1634" i="2"/>
  <c r="R1634" i="2"/>
  <c r="Q1634" i="2"/>
  <c r="P1634" i="2"/>
  <c r="O1634" i="2"/>
  <c r="N1634" i="2"/>
  <c r="M1634" i="2"/>
  <c r="L1634" i="2"/>
  <c r="K1634" i="2"/>
  <c r="J1634" i="2"/>
  <c r="I1634" i="2"/>
  <c r="H1634" i="2"/>
  <c r="G1634" i="2"/>
  <c r="F1634" i="2"/>
  <c r="E1634" i="2"/>
  <c r="D1634" i="2"/>
  <c r="C1634" i="2"/>
  <c r="B1634" i="2"/>
  <c r="A1634" i="2"/>
  <c r="CD1633" i="2"/>
  <c r="CC1633" i="2"/>
  <c r="CB1633" i="2"/>
  <c r="CA1633" i="2"/>
  <c r="BZ1633" i="2"/>
  <c r="BY1633" i="2"/>
  <c r="AJ1633" i="2"/>
  <c r="AI1633" i="2"/>
  <c r="AH1633" i="2"/>
  <c r="AG1633" i="2"/>
  <c r="AF1633" i="2"/>
  <c r="AE1633" i="2"/>
  <c r="AD1633" i="2"/>
  <c r="AC1633" i="2"/>
  <c r="AB1633" i="2"/>
  <c r="AA1633" i="2"/>
  <c r="Z1633" i="2"/>
  <c r="Y1633" i="2"/>
  <c r="X1633" i="2"/>
  <c r="W1633" i="2"/>
  <c r="V1633" i="2"/>
  <c r="U1633" i="2"/>
  <c r="S1633" i="2"/>
  <c r="R1633" i="2"/>
  <c r="Q1633" i="2"/>
  <c r="P1633" i="2"/>
  <c r="O1633" i="2"/>
  <c r="N1633" i="2"/>
  <c r="M1633" i="2"/>
  <c r="L1633" i="2"/>
  <c r="K1633" i="2"/>
  <c r="J1633" i="2"/>
  <c r="I1633" i="2"/>
  <c r="H1633" i="2"/>
  <c r="G1633" i="2"/>
  <c r="F1633" i="2"/>
  <c r="E1633" i="2"/>
  <c r="D1633" i="2"/>
  <c r="C1633" i="2"/>
  <c r="B1633" i="2"/>
  <c r="A1633" i="2"/>
  <c r="CD1632" i="2"/>
  <c r="CC1632" i="2"/>
  <c r="CB1632" i="2"/>
  <c r="CA1632" i="2"/>
  <c r="BZ1632" i="2"/>
  <c r="BY1632" i="2"/>
  <c r="AJ1632" i="2"/>
  <c r="AI1632" i="2"/>
  <c r="AH1632" i="2"/>
  <c r="AG1632" i="2"/>
  <c r="AF1632" i="2"/>
  <c r="AE1632" i="2"/>
  <c r="AD1632" i="2"/>
  <c r="AC1632" i="2"/>
  <c r="AB1632" i="2"/>
  <c r="AA1632" i="2"/>
  <c r="Z1632" i="2"/>
  <c r="Y1632" i="2"/>
  <c r="X1632" i="2"/>
  <c r="W1632" i="2"/>
  <c r="V1632" i="2"/>
  <c r="U1632" i="2"/>
  <c r="S1632" i="2"/>
  <c r="R1632" i="2"/>
  <c r="Q1632" i="2"/>
  <c r="P1632" i="2"/>
  <c r="O1632" i="2"/>
  <c r="N1632" i="2"/>
  <c r="M1632" i="2"/>
  <c r="L1632" i="2"/>
  <c r="K1632" i="2"/>
  <c r="J1632" i="2"/>
  <c r="I1632" i="2"/>
  <c r="H1632" i="2"/>
  <c r="G1632" i="2"/>
  <c r="F1632" i="2"/>
  <c r="E1632" i="2"/>
  <c r="D1632" i="2"/>
  <c r="C1632" i="2"/>
  <c r="B1632" i="2"/>
  <c r="A1632" i="2"/>
  <c r="CD1631" i="2"/>
  <c r="CC1631" i="2"/>
  <c r="CB1631" i="2"/>
  <c r="CA1631" i="2"/>
  <c r="BZ1631" i="2"/>
  <c r="BY1631" i="2"/>
  <c r="AJ1631" i="2"/>
  <c r="AI1631" i="2"/>
  <c r="AH1631" i="2"/>
  <c r="AG1631" i="2"/>
  <c r="AF1631" i="2"/>
  <c r="AE1631" i="2"/>
  <c r="AD1631" i="2"/>
  <c r="AC1631" i="2"/>
  <c r="AB1631" i="2"/>
  <c r="AA1631" i="2"/>
  <c r="Z1631" i="2"/>
  <c r="Y1631" i="2"/>
  <c r="X1631" i="2"/>
  <c r="W1631" i="2"/>
  <c r="V1631" i="2"/>
  <c r="U1631" i="2"/>
  <c r="S1631" i="2"/>
  <c r="R1631" i="2"/>
  <c r="Q1631" i="2"/>
  <c r="P1631" i="2"/>
  <c r="O1631" i="2"/>
  <c r="N1631" i="2"/>
  <c r="M1631" i="2"/>
  <c r="L1631" i="2"/>
  <c r="K1631" i="2"/>
  <c r="J1631" i="2"/>
  <c r="I1631" i="2"/>
  <c r="H1631" i="2"/>
  <c r="G1631" i="2"/>
  <c r="F1631" i="2"/>
  <c r="E1631" i="2"/>
  <c r="D1631" i="2"/>
  <c r="C1631" i="2"/>
  <c r="B1631" i="2"/>
  <c r="A1631" i="2"/>
  <c r="CD1630" i="2"/>
  <c r="CC1630" i="2"/>
  <c r="CB1630" i="2"/>
  <c r="CA1630" i="2"/>
  <c r="BZ1630" i="2"/>
  <c r="BY1630" i="2"/>
  <c r="AJ1630" i="2"/>
  <c r="AI1630" i="2"/>
  <c r="AH1630" i="2"/>
  <c r="AG1630" i="2"/>
  <c r="AF1630" i="2"/>
  <c r="AE1630" i="2"/>
  <c r="AD1630" i="2"/>
  <c r="AC1630" i="2"/>
  <c r="AB1630" i="2"/>
  <c r="AA1630" i="2"/>
  <c r="Z1630" i="2"/>
  <c r="Y1630" i="2"/>
  <c r="X1630" i="2"/>
  <c r="W1630" i="2"/>
  <c r="V1630" i="2"/>
  <c r="U1630" i="2"/>
  <c r="S1630" i="2"/>
  <c r="R1630" i="2"/>
  <c r="Q1630" i="2"/>
  <c r="P1630" i="2"/>
  <c r="O1630" i="2"/>
  <c r="N1630" i="2"/>
  <c r="M1630" i="2"/>
  <c r="L1630" i="2"/>
  <c r="K1630" i="2"/>
  <c r="J1630" i="2"/>
  <c r="I1630" i="2"/>
  <c r="H1630" i="2"/>
  <c r="G1630" i="2"/>
  <c r="F1630" i="2"/>
  <c r="E1630" i="2"/>
  <c r="D1630" i="2"/>
  <c r="C1630" i="2"/>
  <c r="B1630" i="2"/>
  <c r="A1630" i="2"/>
  <c r="CD1629" i="2"/>
  <c r="CC1629" i="2"/>
  <c r="CB1629" i="2"/>
  <c r="CA1629" i="2"/>
  <c r="BZ1629" i="2"/>
  <c r="BY1629" i="2"/>
  <c r="AJ1629" i="2"/>
  <c r="AI1629" i="2"/>
  <c r="AH1629" i="2"/>
  <c r="AG1629" i="2"/>
  <c r="AF1629" i="2"/>
  <c r="AE1629" i="2"/>
  <c r="AD1629" i="2"/>
  <c r="AC1629" i="2"/>
  <c r="AB1629" i="2"/>
  <c r="AA1629" i="2"/>
  <c r="Z1629" i="2"/>
  <c r="Y1629" i="2"/>
  <c r="X1629" i="2"/>
  <c r="W1629" i="2"/>
  <c r="V1629" i="2"/>
  <c r="U1629" i="2"/>
  <c r="S1629" i="2"/>
  <c r="R1629" i="2"/>
  <c r="Q1629" i="2"/>
  <c r="P1629" i="2"/>
  <c r="O1629" i="2"/>
  <c r="N1629" i="2"/>
  <c r="M1629" i="2"/>
  <c r="L1629" i="2"/>
  <c r="K1629" i="2"/>
  <c r="J1629" i="2"/>
  <c r="I1629" i="2"/>
  <c r="H1629" i="2"/>
  <c r="G1629" i="2"/>
  <c r="F1629" i="2"/>
  <c r="E1629" i="2"/>
  <c r="D1629" i="2"/>
  <c r="C1629" i="2"/>
  <c r="B1629" i="2"/>
  <c r="A1629" i="2"/>
  <c r="CD1628" i="2"/>
  <c r="CC1628" i="2"/>
  <c r="CB1628" i="2"/>
  <c r="CA1628" i="2"/>
  <c r="BZ1628" i="2"/>
  <c r="BY1628" i="2"/>
  <c r="AJ1628" i="2"/>
  <c r="AI1628" i="2"/>
  <c r="AH1628" i="2"/>
  <c r="AG1628" i="2"/>
  <c r="AF1628" i="2"/>
  <c r="AE1628" i="2"/>
  <c r="AD1628" i="2"/>
  <c r="AC1628" i="2"/>
  <c r="AB1628" i="2"/>
  <c r="AA1628" i="2"/>
  <c r="Z1628" i="2"/>
  <c r="Y1628" i="2"/>
  <c r="X1628" i="2"/>
  <c r="W1628" i="2"/>
  <c r="V1628" i="2"/>
  <c r="U1628" i="2"/>
  <c r="S1628" i="2"/>
  <c r="R1628" i="2"/>
  <c r="Q1628" i="2"/>
  <c r="P1628" i="2"/>
  <c r="O1628" i="2"/>
  <c r="N1628" i="2"/>
  <c r="M1628" i="2"/>
  <c r="L1628" i="2"/>
  <c r="K1628" i="2"/>
  <c r="J1628" i="2"/>
  <c r="I1628" i="2"/>
  <c r="H1628" i="2"/>
  <c r="G1628" i="2"/>
  <c r="F1628" i="2"/>
  <c r="E1628" i="2"/>
  <c r="D1628" i="2"/>
  <c r="C1628" i="2"/>
  <c r="B1628" i="2"/>
  <c r="A1628" i="2"/>
  <c r="CD1627" i="2"/>
  <c r="CC1627" i="2"/>
  <c r="CB1627" i="2"/>
  <c r="CA1627" i="2"/>
  <c r="BZ1627" i="2"/>
  <c r="BY1627" i="2"/>
  <c r="AJ1627" i="2"/>
  <c r="AI1627" i="2"/>
  <c r="AH1627" i="2"/>
  <c r="AG1627" i="2"/>
  <c r="AF1627" i="2"/>
  <c r="AE1627" i="2"/>
  <c r="AD1627" i="2"/>
  <c r="AC1627" i="2"/>
  <c r="AB1627" i="2"/>
  <c r="AA1627" i="2"/>
  <c r="Z1627" i="2"/>
  <c r="Y1627" i="2"/>
  <c r="X1627" i="2"/>
  <c r="W1627" i="2"/>
  <c r="V1627" i="2"/>
  <c r="U1627" i="2"/>
  <c r="S1627" i="2"/>
  <c r="R1627" i="2"/>
  <c r="Q1627" i="2"/>
  <c r="P1627" i="2"/>
  <c r="O1627" i="2"/>
  <c r="N1627" i="2"/>
  <c r="M1627" i="2"/>
  <c r="L1627" i="2"/>
  <c r="K1627" i="2"/>
  <c r="J1627" i="2"/>
  <c r="I1627" i="2"/>
  <c r="H1627" i="2"/>
  <c r="G1627" i="2"/>
  <c r="F1627" i="2"/>
  <c r="E1627" i="2"/>
  <c r="D1627" i="2"/>
  <c r="C1627" i="2"/>
  <c r="B1627" i="2"/>
  <c r="A1627" i="2"/>
  <c r="CD1626" i="2"/>
  <c r="CC1626" i="2"/>
  <c r="CB1626" i="2"/>
  <c r="CA1626" i="2"/>
  <c r="BZ1626" i="2"/>
  <c r="BY1626" i="2"/>
  <c r="AJ1626" i="2"/>
  <c r="AI1626" i="2"/>
  <c r="AH1626" i="2"/>
  <c r="AG1626" i="2"/>
  <c r="AF1626" i="2"/>
  <c r="AE1626" i="2"/>
  <c r="AD1626" i="2"/>
  <c r="AC1626" i="2"/>
  <c r="AB1626" i="2"/>
  <c r="AA1626" i="2"/>
  <c r="Z1626" i="2"/>
  <c r="Y1626" i="2"/>
  <c r="X1626" i="2"/>
  <c r="W1626" i="2"/>
  <c r="V1626" i="2"/>
  <c r="U1626" i="2"/>
  <c r="S1626" i="2"/>
  <c r="R1626" i="2"/>
  <c r="Q1626" i="2"/>
  <c r="P1626" i="2"/>
  <c r="O1626" i="2"/>
  <c r="N1626" i="2"/>
  <c r="M1626" i="2"/>
  <c r="L1626" i="2"/>
  <c r="K1626" i="2"/>
  <c r="J1626" i="2"/>
  <c r="I1626" i="2"/>
  <c r="H1626" i="2"/>
  <c r="G1626" i="2"/>
  <c r="F1626" i="2"/>
  <c r="E1626" i="2"/>
  <c r="D1626" i="2"/>
  <c r="C1626" i="2"/>
  <c r="B1626" i="2"/>
  <c r="A1626" i="2"/>
  <c r="CD1625" i="2"/>
  <c r="CC1625" i="2"/>
  <c r="CB1625" i="2"/>
  <c r="CA1625" i="2"/>
  <c r="BZ1625" i="2"/>
  <c r="BY1625" i="2"/>
  <c r="AJ1625" i="2"/>
  <c r="AI1625" i="2"/>
  <c r="AH1625" i="2"/>
  <c r="AG1625" i="2"/>
  <c r="AF1625" i="2"/>
  <c r="AE1625" i="2"/>
  <c r="AD1625" i="2"/>
  <c r="AC1625" i="2"/>
  <c r="AB1625" i="2"/>
  <c r="AA1625" i="2"/>
  <c r="Z1625" i="2"/>
  <c r="Y1625" i="2"/>
  <c r="X1625" i="2"/>
  <c r="W1625" i="2"/>
  <c r="V1625" i="2"/>
  <c r="U1625" i="2"/>
  <c r="S1625" i="2"/>
  <c r="R1625" i="2"/>
  <c r="Q1625" i="2"/>
  <c r="P1625" i="2"/>
  <c r="O1625" i="2"/>
  <c r="N1625" i="2"/>
  <c r="M1625" i="2"/>
  <c r="L1625" i="2"/>
  <c r="K1625" i="2"/>
  <c r="J1625" i="2"/>
  <c r="I1625" i="2"/>
  <c r="H1625" i="2"/>
  <c r="G1625" i="2"/>
  <c r="F1625" i="2"/>
  <c r="E1625" i="2"/>
  <c r="D1625" i="2"/>
  <c r="C1625" i="2"/>
  <c r="B1625" i="2"/>
  <c r="A1625" i="2"/>
  <c r="CD1624" i="2"/>
  <c r="CC1624" i="2"/>
  <c r="CB1624" i="2"/>
  <c r="CA1624" i="2"/>
  <c r="BZ1624" i="2"/>
  <c r="BY1624" i="2"/>
  <c r="AJ1624" i="2"/>
  <c r="AI1624" i="2"/>
  <c r="AH1624" i="2"/>
  <c r="AG1624" i="2"/>
  <c r="AF1624" i="2"/>
  <c r="AE1624" i="2"/>
  <c r="AD1624" i="2"/>
  <c r="AC1624" i="2"/>
  <c r="AB1624" i="2"/>
  <c r="AA1624" i="2"/>
  <c r="Z1624" i="2"/>
  <c r="Y1624" i="2"/>
  <c r="X1624" i="2"/>
  <c r="W1624" i="2"/>
  <c r="V1624" i="2"/>
  <c r="U1624" i="2"/>
  <c r="S1624" i="2"/>
  <c r="R1624" i="2"/>
  <c r="Q1624" i="2"/>
  <c r="P1624" i="2"/>
  <c r="O1624" i="2"/>
  <c r="N1624" i="2"/>
  <c r="M1624" i="2"/>
  <c r="L1624" i="2"/>
  <c r="K1624" i="2"/>
  <c r="J1624" i="2"/>
  <c r="I1624" i="2"/>
  <c r="H1624" i="2"/>
  <c r="G1624" i="2"/>
  <c r="F1624" i="2"/>
  <c r="E1624" i="2"/>
  <c r="D1624" i="2"/>
  <c r="C1624" i="2"/>
  <c r="B1624" i="2"/>
  <c r="A1624" i="2"/>
  <c r="CD1623" i="2"/>
  <c r="CC1623" i="2"/>
  <c r="CB1623" i="2"/>
  <c r="CA1623" i="2"/>
  <c r="BZ1623" i="2"/>
  <c r="BY1623" i="2"/>
  <c r="AJ1623" i="2"/>
  <c r="AI1623" i="2"/>
  <c r="AH1623" i="2"/>
  <c r="AG1623" i="2"/>
  <c r="AF1623" i="2"/>
  <c r="AE1623" i="2"/>
  <c r="AD1623" i="2"/>
  <c r="AC1623" i="2"/>
  <c r="AB1623" i="2"/>
  <c r="AA1623" i="2"/>
  <c r="Z1623" i="2"/>
  <c r="Y1623" i="2"/>
  <c r="X1623" i="2"/>
  <c r="W1623" i="2"/>
  <c r="V1623" i="2"/>
  <c r="U1623" i="2"/>
  <c r="S1623" i="2"/>
  <c r="R1623" i="2"/>
  <c r="Q1623" i="2"/>
  <c r="P1623" i="2"/>
  <c r="O1623" i="2"/>
  <c r="N1623" i="2"/>
  <c r="M1623" i="2"/>
  <c r="L1623" i="2"/>
  <c r="K1623" i="2"/>
  <c r="J1623" i="2"/>
  <c r="I1623" i="2"/>
  <c r="H1623" i="2"/>
  <c r="G1623" i="2"/>
  <c r="F1623" i="2"/>
  <c r="E1623" i="2"/>
  <c r="D1623" i="2"/>
  <c r="C1623" i="2"/>
  <c r="B1623" i="2"/>
  <c r="A1623" i="2"/>
  <c r="CD1622" i="2"/>
  <c r="CC1622" i="2"/>
  <c r="CB1622" i="2"/>
  <c r="CA1622" i="2"/>
  <c r="BZ1622" i="2"/>
  <c r="BY1622" i="2"/>
  <c r="AJ1622" i="2"/>
  <c r="AI1622" i="2"/>
  <c r="AH1622" i="2"/>
  <c r="AG1622" i="2"/>
  <c r="AF1622" i="2"/>
  <c r="AE1622" i="2"/>
  <c r="AD1622" i="2"/>
  <c r="AC1622" i="2"/>
  <c r="AB1622" i="2"/>
  <c r="AA1622" i="2"/>
  <c r="Z1622" i="2"/>
  <c r="Y1622" i="2"/>
  <c r="X1622" i="2"/>
  <c r="W1622" i="2"/>
  <c r="V1622" i="2"/>
  <c r="U1622" i="2"/>
  <c r="S1622" i="2"/>
  <c r="R1622" i="2"/>
  <c r="Q1622" i="2"/>
  <c r="P1622" i="2"/>
  <c r="O1622" i="2"/>
  <c r="N1622" i="2"/>
  <c r="M1622" i="2"/>
  <c r="L1622" i="2"/>
  <c r="K1622" i="2"/>
  <c r="J1622" i="2"/>
  <c r="I1622" i="2"/>
  <c r="H1622" i="2"/>
  <c r="G1622" i="2"/>
  <c r="F1622" i="2"/>
  <c r="E1622" i="2"/>
  <c r="D1622" i="2"/>
  <c r="C1622" i="2"/>
  <c r="B1622" i="2"/>
  <c r="A1622" i="2"/>
  <c r="CD1621" i="2"/>
  <c r="CC1621" i="2"/>
  <c r="CB1621" i="2"/>
  <c r="CA1621" i="2"/>
  <c r="BZ1621" i="2"/>
  <c r="BY1621" i="2"/>
  <c r="AJ1621" i="2"/>
  <c r="AI1621" i="2"/>
  <c r="AH1621" i="2"/>
  <c r="AG1621" i="2"/>
  <c r="AF1621" i="2"/>
  <c r="AE1621" i="2"/>
  <c r="AD1621" i="2"/>
  <c r="AC1621" i="2"/>
  <c r="AB1621" i="2"/>
  <c r="AA1621" i="2"/>
  <c r="Z1621" i="2"/>
  <c r="Y1621" i="2"/>
  <c r="X1621" i="2"/>
  <c r="W1621" i="2"/>
  <c r="V1621" i="2"/>
  <c r="U1621" i="2"/>
  <c r="S1621" i="2"/>
  <c r="R1621" i="2"/>
  <c r="Q1621" i="2"/>
  <c r="P1621" i="2"/>
  <c r="O1621" i="2"/>
  <c r="N1621" i="2"/>
  <c r="M1621" i="2"/>
  <c r="L1621" i="2"/>
  <c r="K1621" i="2"/>
  <c r="J1621" i="2"/>
  <c r="I1621" i="2"/>
  <c r="H1621" i="2"/>
  <c r="G1621" i="2"/>
  <c r="F1621" i="2"/>
  <c r="E1621" i="2"/>
  <c r="D1621" i="2"/>
  <c r="C1621" i="2"/>
  <c r="B1621" i="2"/>
  <c r="A1621" i="2"/>
  <c r="CD1620" i="2"/>
  <c r="CC1620" i="2"/>
  <c r="CB1620" i="2"/>
  <c r="CA1620" i="2"/>
  <c r="BZ1620" i="2"/>
  <c r="BY1620" i="2"/>
  <c r="AJ1620" i="2"/>
  <c r="AI1620" i="2"/>
  <c r="AH1620" i="2"/>
  <c r="AG1620" i="2"/>
  <c r="AF1620" i="2"/>
  <c r="AE1620" i="2"/>
  <c r="AD1620" i="2"/>
  <c r="AC1620" i="2"/>
  <c r="AB1620" i="2"/>
  <c r="AA1620" i="2"/>
  <c r="Z1620" i="2"/>
  <c r="Y1620" i="2"/>
  <c r="X1620" i="2"/>
  <c r="W1620" i="2"/>
  <c r="V1620" i="2"/>
  <c r="U1620" i="2"/>
  <c r="S1620" i="2"/>
  <c r="R1620" i="2"/>
  <c r="Q1620" i="2"/>
  <c r="P1620" i="2"/>
  <c r="O1620" i="2"/>
  <c r="N1620" i="2"/>
  <c r="M1620" i="2"/>
  <c r="L1620" i="2"/>
  <c r="K1620" i="2"/>
  <c r="J1620" i="2"/>
  <c r="I1620" i="2"/>
  <c r="H1620" i="2"/>
  <c r="G1620" i="2"/>
  <c r="F1620" i="2"/>
  <c r="E1620" i="2"/>
  <c r="D1620" i="2"/>
  <c r="C1620" i="2"/>
  <c r="B1620" i="2"/>
  <c r="A1620" i="2"/>
  <c r="CD1619" i="2"/>
  <c r="CC1619" i="2"/>
  <c r="CB1619" i="2"/>
  <c r="CA1619" i="2"/>
  <c r="BZ1619" i="2"/>
  <c r="BY1619" i="2"/>
  <c r="AJ1619" i="2"/>
  <c r="AI1619" i="2"/>
  <c r="AH1619" i="2"/>
  <c r="AG1619" i="2"/>
  <c r="AF1619" i="2"/>
  <c r="AE1619" i="2"/>
  <c r="AD1619" i="2"/>
  <c r="AC1619" i="2"/>
  <c r="AB1619" i="2"/>
  <c r="AA1619" i="2"/>
  <c r="Z1619" i="2"/>
  <c r="Y1619" i="2"/>
  <c r="X1619" i="2"/>
  <c r="W1619" i="2"/>
  <c r="V1619" i="2"/>
  <c r="U1619" i="2"/>
  <c r="S1619" i="2"/>
  <c r="R1619" i="2"/>
  <c r="Q1619" i="2"/>
  <c r="P1619" i="2"/>
  <c r="O1619" i="2"/>
  <c r="N1619" i="2"/>
  <c r="M1619" i="2"/>
  <c r="L1619" i="2"/>
  <c r="K1619" i="2"/>
  <c r="J1619" i="2"/>
  <c r="I1619" i="2"/>
  <c r="H1619" i="2"/>
  <c r="G1619" i="2"/>
  <c r="F1619" i="2"/>
  <c r="E1619" i="2"/>
  <c r="D1619" i="2"/>
  <c r="C1619" i="2"/>
  <c r="B1619" i="2"/>
  <c r="A1619" i="2"/>
  <c r="CD1618" i="2"/>
  <c r="CC1618" i="2"/>
  <c r="CB1618" i="2"/>
  <c r="CA1618" i="2"/>
  <c r="BZ1618" i="2"/>
  <c r="BY1618" i="2"/>
  <c r="AJ1618" i="2"/>
  <c r="AI1618" i="2"/>
  <c r="AH1618" i="2"/>
  <c r="AG1618" i="2"/>
  <c r="AF1618" i="2"/>
  <c r="AE1618" i="2"/>
  <c r="AD1618" i="2"/>
  <c r="AC1618" i="2"/>
  <c r="AB1618" i="2"/>
  <c r="AA1618" i="2"/>
  <c r="Z1618" i="2"/>
  <c r="Y1618" i="2"/>
  <c r="X1618" i="2"/>
  <c r="W1618" i="2"/>
  <c r="V1618" i="2"/>
  <c r="U1618" i="2"/>
  <c r="S1618" i="2"/>
  <c r="R1618" i="2"/>
  <c r="Q1618" i="2"/>
  <c r="P1618" i="2"/>
  <c r="O1618" i="2"/>
  <c r="N1618" i="2"/>
  <c r="M1618" i="2"/>
  <c r="L1618" i="2"/>
  <c r="K1618" i="2"/>
  <c r="J1618" i="2"/>
  <c r="I1618" i="2"/>
  <c r="H1618" i="2"/>
  <c r="G1618" i="2"/>
  <c r="F1618" i="2"/>
  <c r="E1618" i="2"/>
  <c r="D1618" i="2"/>
  <c r="C1618" i="2"/>
  <c r="B1618" i="2"/>
  <c r="A1618" i="2"/>
  <c r="CD1617" i="2"/>
  <c r="CC1617" i="2"/>
  <c r="CB1617" i="2"/>
  <c r="CA1617" i="2"/>
  <c r="BZ1617" i="2"/>
  <c r="BY1617" i="2"/>
  <c r="AJ1617" i="2"/>
  <c r="AI1617" i="2"/>
  <c r="AH1617" i="2"/>
  <c r="AG1617" i="2"/>
  <c r="AF1617" i="2"/>
  <c r="AE1617" i="2"/>
  <c r="AD1617" i="2"/>
  <c r="AC1617" i="2"/>
  <c r="AB1617" i="2"/>
  <c r="AA1617" i="2"/>
  <c r="Z1617" i="2"/>
  <c r="Y1617" i="2"/>
  <c r="X1617" i="2"/>
  <c r="W1617" i="2"/>
  <c r="V1617" i="2"/>
  <c r="U1617" i="2"/>
  <c r="S1617" i="2"/>
  <c r="R1617" i="2"/>
  <c r="Q1617" i="2"/>
  <c r="P1617" i="2"/>
  <c r="O1617" i="2"/>
  <c r="N1617" i="2"/>
  <c r="M1617" i="2"/>
  <c r="L1617" i="2"/>
  <c r="K1617" i="2"/>
  <c r="J1617" i="2"/>
  <c r="I1617" i="2"/>
  <c r="H1617" i="2"/>
  <c r="G1617" i="2"/>
  <c r="F1617" i="2"/>
  <c r="E1617" i="2"/>
  <c r="D1617" i="2"/>
  <c r="C1617" i="2"/>
  <c r="B1617" i="2"/>
  <c r="A1617" i="2"/>
  <c r="CD1616" i="2"/>
  <c r="CC1616" i="2"/>
  <c r="CB1616" i="2"/>
  <c r="CA1616" i="2"/>
  <c r="BZ1616" i="2"/>
  <c r="BY1616" i="2"/>
  <c r="AJ1616" i="2"/>
  <c r="AI1616" i="2"/>
  <c r="AH1616" i="2"/>
  <c r="AG1616" i="2"/>
  <c r="AF1616" i="2"/>
  <c r="AE1616" i="2"/>
  <c r="AD1616" i="2"/>
  <c r="AC1616" i="2"/>
  <c r="AB1616" i="2"/>
  <c r="AA1616" i="2"/>
  <c r="Z1616" i="2"/>
  <c r="Y1616" i="2"/>
  <c r="X1616" i="2"/>
  <c r="W1616" i="2"/>
  <c r="V1616" i="2"/>
  <c r="U1616" i="2"/>
  <c r="S1616" i="2"/>
  <c r="R1616" i="2"/>
  <c r="Q1616" i="2"/>
  <c r="P1616" i="2"/>
  <c r="O1616" i="2"/>
  <c r="N1616" i="2"/>
  <c r="M1616" i="2"/>
  <c r="L1616" i="2"/>
  <c r="K1616" i="2"/>
  <c r="J1616" i="2"/>
  <c r="I1616" i="2"/>
  <c r="H1616" i="2"/>
  <c r="G1616" i="2"/>
  <c r="F1616" i="2"/>
  <c r="E1616" i="2"/>
  <c r="D1616" i="2"/>
  <c r="C1616" i="2"/>
  <c r="B1616" i="2"/>
  <c r="A1616" i="2"/>
  <c r="CD1615" i="2"/>
  <c r="CC1615" i="2"/>
  <c r="CB1615" i="2"/>
  <c r="CA1615" i="2"/>
  <c r="BZ1615" i="2"/>
  <c r="BY1615" i="2"/>
  <c r="AJ1615" i="2"/>
  <c r="AI1615" i="2"/>
  <c r="AH1615" i="2"/>
  <c r="AG1615" i="2"/>
  <c r="AF1615" i="2"/>
  <c r="AE1615" i="2"/>
  <c r="AD1615" i="2"/>
  <c r="AC1615" i="2"/>
  <c r="AB1615" i="2"/>
  <c r="AA1615" i="2"/>
  <c r="Z1615" i="2"/>
  <c r="Y1615" i="2"/>
  <c r="X1615" i="2"/>
  <c r="W1615" i="2"/>
  <c r="V1615" i="2"/>
  <c r="U1615" i="2"/>
  <c r="S1615" i="2"/>
  <c r="R1615" i="2"/>
  <c r="Q1615" i="2"/>
  <c r="P1615" i="2"/>
  <c r="O1615" i="2"/>
  <c r="N1615" i="2"/>
  <c r="M1615" i="2"/>
  <c r="L1615" i="2"/>
  <c r="K1615" i="2"/>
  <c r="J1615" i="2"/>
  <c r="I1615" i="2"/>
  <c r="H1615" i="2"/>
  <c r="G1615" i="2"/>
  <c r="F1615" i="2"/>
  <c r="E1615" i="2"/>
  <c r="D1615" i="2"/>
  <c r="C1615" i="2"/>
  <c r="B1615" i="2"/>
  <c r="A1615" i="2"/>
  <c r="CD1614" i="2"/>
  <c r="CC1614" i="2"/>
  <c r="CB1614" i="2"/>
  <c r="CA1614" i="2"/>
  <c r="BZ1614" i="2"/>
  <c r="BY1614" i="2"/>
  <c r="AJ1614" i="2"/>
  <c r="AI1614" i="2"/>
  <c r="AH1614" i="2"/>
  <c r="AG1614" i="2"/>
  <c r="AF1614" i="2"/>
  <c r="AE1614" i="2"/>
  <c r="AD1614" i="2"/>
  <c r="AC1614" i="2"/>
  <c r="AB1614" i="2"/>
  <c r="AA1614" i="2"/>
  <c r="Z1614" i="2"/>
  <c r="Y1614" i="2"/>
  <c r="X1614" i="2"/>
  <c r="W1614" i="2"/>
  <c r="V1614" i="2"/>
  <c r="U1614" i="2"/>
  <c r="S1614" i="2"/>
  <c r="R1614" i="2"/>
  <c r="Q1614" i="2"/>
  <c r="P1614" i="2"/>
  <c r="O1614" i="2"/>
  <c r="N1614" i="2"/>
  <c r="M1614" i="2"/>
  <c r="L1614" i="2"/>
  <c r="K1614" i="2"/>
  <c r="J1614" i="2"/>
  <c r="I1614" i="2"/>
  <c r="H1614" i="2"/>
  <c r="G1614" i="2"/>
  <c r="F1614" i="2"/>
  <c r="E1614" i="2"/>
  <c r="D1614" i="2"/>
  <c r="C1614" i="2"/>
  <c r="B1614" i="2"/>
  <c r="A1614" i="2"/>
  <c r="CD1613" i="2"/>
  <c r="CC1613" i="2"/>
  <c r="CB1613" i="2"/>
  <c r="CA1613" i="2"/>
  <c r="BZ1613" i="2"/>
  <c r="BY1613" i="2"/>
  <c r="AJ1613" i="2"/>
  <c r="AI1613" i="2"/>
  <c r="AH1613" i="2"/>
  <c r="AG1613" i="2"/>
  <c r="AF1613" i="2"/>
  <c r="AE1613" i="2"/>
  <c r="AD1613" i="2"/>
  <c r="AC1613" i="2"/>
  <c r="AB1613" i="2"/>
  <c r="AA1613" i="2"/>
  <c r="Z1613" i="2"/>
  <c r="Y1613" i="2"/>
  <c r="X1613" i="2"/>
  <c r="W1613" i="2"/>
  <c r="V1613" i="2"/>
  <c r="U1613" i="2"/>
  <c r="S1613" i="2"/>
  <c r="R1613" i="2"/>
  <c r="Q1613" i="2"/>
  <c r="P1613" i="2"/>
  <c r="O1613" i="2"/>
  <c r="N1613" i="2"/>
  <c r="M1613" i="2"/>
  <c r="L1613" i="2"/>
  <c r="K1613" i="2"/>
  <c r="J1613" i="2"/>
  <c r="I1613" i="2"/>
  <c r="H1613" i="2"/>
  <c r="G1613" i="2"/>
  <c r="F1613" i="2"/>
  <c r="E1613" i="2"/>
  <c r="D1613" i="2"/>
  <c r="C1613" i="2"/>
  <c r="B1613" i="2"/>
  <c r="A1613" i="2"/>
  <c r="CD1612" i="2"/>
  <c r="CC1612" i="2"/>
  <c r="CB1612" i="2"/>
  <c r="CA1612" i="2"/>
  <c r="BZ1612" i="2"/>
  <c r="BY1612" i="2"/>
  <c r="AJ1612" i="2"/>
  <c r="AI1612" i="2"/>
  <c r="AH1612" i="2"/>
  <c r="AG1612" i="2"/>
  <c r="AF1612" i="2"/>
  <c r="AE1612" i="2"/>
  <c r="AD1612" i="2"/>
  <c r="AC1612" i="2"/>
  <c r="AB1612" i="2"/>
  <c r="AA1612" i="2"/>
  <c r="Z1612" i="2"/>
  <c r="Y1612" i="2"/>
  <c r="X1612" i="2"/>
  <c r="W1612" i="2"/>
  <c r="V1612" i="2"/>
  <c r="U1612" i="2"/>
  <c r="S1612" i="2"/>
  <c r="R1612" i="2"/>
  <c r="Q1612" i="2"/>
  <c r="P1612" i="2"/>
  <c r="O1612" i="2"/>
  <c r="N1612" i="2"/>
  <c r="M1612" i="2"/>
  <c r="L1612" i="2"/>
  <c r="K1612" i="2"/>
  <c r="J1612" i="2"/>
  <c r="I1612" i="2"/>
  <c r="H1612" i="2"/>
  <c r="G1612" i="2"/>
  <c r="F1612" i="2"/>
  <c r="E1612" i="2"/>
  <c r="D1612" i="2"/>
  <c r="C1612" i="2"/>
  <c r="B1612" i="2"/>
  <c r="A1612" i="2"/>
  <c r="CD1611" i="2"/>
  <c r="CC1611" i="2"/>
  <c r="CB1611" i="2"/>
  <c r="CA1611" i="2"/>
  <c r="BZ1611" i="2"/>
  <c r="BY1611" i="2"/>
  <c r="AJ1611" i="2"/>
  <c r="AI1611" i="2"/>
  <c r="AH1611" i="2"/>
  <c r="AG1611" i="2"/>
  <c r="AF1611" i="2"/>
  <c r="AE1611" i="2"/>
  <c r="AD1611" i="2"/>
  <c r="AC1611" i="2"/>
  <c r="AB1611" i="2"/>
  <c r="AA1611" i="2"/>
  <c r="Z1611" i="2"/>
  <c r="Y1611" i="2"/>
  <c r="X1611" i="2"/>
  <c r="W1611" i="2"/>
  <c r="V1611" i="2"/>
  <c r="U1611" i="2"/>
  <c r="S1611" i="2"/>
  <c r="R1611" i="2"/>
  <c r="Q1611" i="2"/>
  <c r="P1611" i="2"/>
  <c r="O1611" i="2"/>
  <c r="N1611" i="2"/>
  <c r="M1611" i="2"/>
  <c r="L1611" i="2"/>
  <c r="K1611" i="2"/>
  <c r="J1611" i="2"/>
  <c r="I1611" i="2"/>
  <c r="H1611" i="2"/>
  <c r="G1611" i="2"/>
  <c r="F1611" i="2"/>
  <c r="E1611" i="2"/>
  <c r="D1611" i="2"/>
  <c r="C1611" i="2"/>
  <c r="B1611" i="2"/>
  <c r="A1611" i="2"/>
  <c r="CD1610" i="2"/>
  <c r="CC1610" i="2"/>
  <c r="CB1610" i="2"/>
  <c r="CA1610" i="2"/>
  <c r="BZ1610" i="2"/>
  <c r="BY1610" i="2"/>
  <c r="AJ1610" i="2"/>
  <c r="AI1610" i="2"/>
  <c r="AH1610" i="2"/>
  <c r="AG1610" i="2"/>
  <c r="AF1610" i="2"/>
  <c r="AE1610" i="2"/>
  <c r="AD1610" i="2"/>
  <c r="AC1610" i="2"/>
  <c r="AB1610" i="2"/>
  <c r="AA1610" i="2"/>
  <c r="Z1610" i="2"/>
  <c r="Y1610" i="2"/>
  <c r="X1610" i="2"/>
  <c r="W1610" i="2"/>
  <c r="V1610" i="2"/>
  <c r="U1610" i="2"/>
  <c r="S1610" i="2"/>
  <c r="R1610" i="2"/>
  <c r="Q1610" i="2"/>
  <c r="P1610" i="2"/>
  <c r="O1610" i="2"/>
  <c r="N1610" i="2"/>
  <c r="M1610" i="2"/>
  <c r="L1610" i="2"/>
  <c r="K1610" i="2"/>
  <c r="J1610" i="2"/>
  <c r="I1610" i="2"/>
  <c r="H1610" i="2"/>
  <c r="G1610" i="2"/>
  <c r="F1610" i="2"/>
  <c r="E1610" i="2"/>
  <c r="D1610" i="2"/>
  <c r="C1610" i="2"/>
  <c r="B1610" i="2"/>
  <c r="A1610" i="2"/>
  <c r="CD1609" i="2"/>
  <c r="CC1609" i="2"/>
  <c r="CB1609" i="2"/>
  <c r="CA1609" i="2"/>
  <c r="BZ1609" i="2"/>
  <c r="BY1609" i="2"/>
  <c r="AJ1609" i="2"/>
  <c r="AI1609" i="2"/>
  <c r="AH1609" i="2"/>
  <c r="AG1609" i="2"/>
  <c r="AF1609" i="2"/>
  <c r="AE1609" i="2"/>
  <c r="AD1609" i="2"/>
  <c r="AC1609" i="2"/>
  <c r="AB1609" i="2"/>
  <c r="AA1609" i="2"/>
  <c r="Z1609" i="2"/>
  <c r="Y1609" i="2"/>
  <c r="X1609" i="2"/>
  <c r="W1609" i="2"/>
  <c r="V1609" i="2"/>
  <c r="U1609" i="2"/>
  <c r="S1609" i="2"/>
  <c r="R1609" i="2"/>
  <c r="Q1609" i="2"/>
  <c r="P1609" i="2"/>
  <c r="O1609" i="2"/>
  <c r="N1609" i="2"/>
  <c r="M1609" i="2"/>
  <c r="L1609" i="2"/>
  <c r="K1609" i="2"/>
  <c r="J1609" i="2"/>
  <c r="I1609" i="2"/>
  <c r="H1609" i="2"/>
  <c r="G1609" i="2"/>
  <c r="F1609" i="2"/>
  <c r="E1609" i="2"/>
  <c r="D1609" i="2"/>
  <c r="C1609" i="2"/>
  <c r="B1609" i="2"/>
  <c r="A1609" i="2"/>
  <c r="CD1608" i="2"/>
  <c r="CC1608" i="2"/>
  <c r="CB1608" i="2"/>
  <c r="CA1608" i="2"/>
  <c r="BZ1608" i="2"/>
  <c r="BY1608" i="2"/>
  <c r="AJ1608" i="2"/>
  <c r="AI1608" i="2"/>
  <c r="AH1608" i="2"/>
  <c r="AG1608" i="2"/>
  <c r="AF1608" i="2"/>
  <c r="AE1608" i="2"/>
  <c r="AD1608" i="2"/>
  <c r="AC1608" i="2"/>
  <c r="AB1608" i="2"/>
  <c r="AA1608" i="2"/>
  <c r="Z1608" i="2"/>
  <c r="Y1608" i="2"/>
  <c r="X1608" i="2"/>
  <c r="W1608" i="2"/>
  <c r="V1608" i="2"/>
  <c r="U1608" i="2"/>
  <c r="S1608" i="2"/>
  <c r="R1608" i="2"/>
  <c r="Q1608" i="2"/>
  <c r="P1608" i="2"/>
  <c r="O1608" i="2"/>
  <c r="N1608" i="2"/>
  <c r="M1608" i="2"/>
  <c r="L1608" i="2"/>
  <c r="K1608" i="2"/>
  <c r="J1608" i="2"/>
  <c r="I1608" i="2"/>
  <c r="H1608" i="2"/>
  <c r="G1608" i="2"/>
  <c r="F1608" i="2"/>
  <c r="E1608" i="2"/>
  <c r="D1608" i="2"/>
  <c r="C1608" i="2"/>
  <c r="B1608" i="2"/>
  <c r="A1608" i="2"/>
  <c r="CD1607" i="2"/>
  <c r="CC1607" i="2"/>
  <c r="CB1607" i="2"/>
  <c r="CA1607" i="2"/>
  <c r="BZ1607" i="2"/>
  <c r="BY1607" i="2"/>
  <c r="AJ1607" i="2"/>
  <c r="AI1607" i="2"/>
  <c r="AH1607" i="2"/>
  <c r="AG1607" i="2"/>
  <c r="AF1607" i="2"/>
  <c r="AE1607" i="2"/>
  <c r="AD1607" i="2"/>
  <c r="AC1607" i="2"/>
  <c r="AB1607" i="2"/>
  <c r="AA1607" i="2"/>
  <c r="Z1607" i="2"/>
  <c r="Y1607" i="2"/>
  <c r="X1607" i="2"/>
  <c r="W1607" i="2"/>
  <c r="V1607" i="2"/>
  <c r="U1607" i="2"/>
  <c r="S1607" i="2"/>
  <c r="R1607" i="2"/>
  <c r="Q1607" i="2"/>
  <c r="P1607" i="2"/>
  <c r="O1607" i="2"/>
  <c r="N1607" i="2"/>
  <c r="M1607" i="2"/>
  <c r="L1607" i="2"/>
  <c r="K1607" i="2"/>
  <c r="J1607" i="2"/>
  <c r="I1607" i="2"/>
  <c r="H1607" i="2"/>
  <c r="G1607" i="2"/>
  <c r="F1607" i="2"/>
  <c r="E1607" i="2"/>
  <c r="D1607" i="2"/>
  <c r="C1607" i="2"/>
  <c r="B1607" i="2"/>
  <c r="A1607" i="2"/>
  <c r="CD1606" i="2"/>
  <c r="CC1606" i="2"/>
  <c r="CB1606" i="2"/>
  <c r="CA1606" i="2"/>
  <c r="BZ1606" i="2"/>
  <c r="BY1606" i="2"/>
  <c r="AJ1606" i="2"/>
  <c r="AI1606" i="2"/>
  <c r="AH1606" i="2"/>
  <c r="AG1606" i="2"/>
  <c r="AF1606" i="2"/>
  <c r="AE1606" i="2"/>
  <c r="AD1606" i="2"/>
  <c r="AC1606" i="2"/>
  <c r="AB1606" i="2"/>
  <c r="AA1606" i="2"/>
  <c r="Z1606" i="2"/>
  <c r="Y1606" i="2"/>
  <c r="X1606" i="2"/>
  <c r="W1606" i="2"/>
  <c r="V1606" i="2"/>
  <c r="U1606" i="2"/>
  <c r="S1606" i="2"/>
  <c r="R1606" i="2"/>
  <c r="Q1606" i="2"/>
  <c r="P1606" i="2"/>
  <c r="O1606" i="2"/>
  <c r="N1606" i="2"/>
  <c r="M1606" i="2"/>
  <c r="L1606" i="2"/>
  <c r="K1606" i="2"/>
  <c r="J1606" i="2"/>
  <c r="I1606" i="2"/>
  <c r="H1606" i="2"/>
  <c r="G1606" i="2"/>
  <c r="F1606" i="2"/>
  <c r="E1606" i="2"/>
  <c r="D1606" i="2"/>
  <c r="C1606" i="2"/>
  <c r="B1606" i="2"/>
  <c r="A1606" i="2"/>
  <c r="CD1605" i="2"/>
  <c r="CC1605" i="2"/>
  <c r="CB1605" i="2"/>
  <c r="CA1605" i="2"/>
  <c r="BZ1605" i="2"/>
  <c r="BY1605" i="2"/>
  <c r="AJ1605" i="2"/>
  <c r="AI1605" i="2"/>
  <c r="AH1605" i="2"/>
  <c r="AG1605" i="2"/>
  <c r="AF1605" i="2"/>
  <c r="AE1605" i="2"/>
  <c r="AD1605" i="2"/>
  <c r="AC1605" i="2"/>
  <c r="AB1605" i="2"/>
  <c r="AA1605" i="2"/>
  <c r="Z1605" i="2"/>
  <c r="Y1605" i="2"/>
  <c r="X1605" i="2"/>
  <c r="W1605" i="2"/>
  <c r="V1605" i="2"/>
  <c r="U1605" i="2"/>
  <c r="S1605" i="2"/>
  <c r="R1605" i="2"/>
  <c r="Q1605" i="2"/>
  <c r="P1605" i="2"/>
  <c r="O1605" i="2"/>
  <c r="N1605" i="2"/>
  <c r="M1605" i="2"/>
  <c r="L1605" i="2"/>
  <c r="K1605" i="2"/>
  <c r="J1605" i="2"/>
  <c r="I1605" i="2"/>
  <c r="H1605" i="2"/>
  <c r="G1605" i="2"/>
  <c r="F1605" i="2"/>
  <c r="E1605" i="2"/>
  <c r="D1605" i="2"/>
  <c r="C1605" i="2"/>
  <c r="B1605" i="2"/>
  <c r="A1605" i="2"/>
  <c r="CD1604" i="2"/>
  <c r="CC1604" i="2"/>
  <c r="CB1604" i="2"/>
  <c r="CA1604" i="2"/>
  <c r="BZ1604" i="2"/>
  <c r="BY1604" i="2"/>
  <c r="AJ1604" i="2"/>
  <c r="AI1604" i="2"/>
  <c r="AH1604" i="2"/>
  <c r="AG1604" i="2"/>
  <c r="AF1604" i="2"/>
  <c r="AE1604" i="2"/>
  <c r="AD1604" i="2"/>
  <c r="AC1604" i="2"/>
  <c r="AB1604" i="2"/>
  <c r="AA1604" i="2"/>
  <c r="Z1604" i="2"/>
  <c r="Y1604" i="2"/>
  <c r="X1604" i="2"/>
  <c r="W1604" i="2"/>
  <c r="V1604" i="2"/>
  <c r="U1604" i="2"/>
  <c r="S1604" i="2"/>
  <c r="R1604" i="2"/>
  <c r="Q1604" i="2"/>
  <c r="P1604" i="2"/>
  <c r="O1604" i="2"/>
  <c r="N1604" i="2"/>
  <c r="M1604" i="2"/>
  <c r="L1604" i="2"/>
  <c r="K1604" i="2"/>
  <c r="J1604" i="2"/>
  <c r="I1604" i="2"/>
  <c r="H1604" i="2"/>
  <c r="G1604" i="2"/>
  <c r="F1604" i="2"/>
  <c r="E1604" i="2"/>
  <c r="D1604" i="2"/>
  <c r="C1604" i="2"/>
  <c r="B1604" i="2"/>
  <c r="A1604" i="2"/>
  <c r="CD1603" i="2"/>
  <c r="CC1603" i="2"/>
  <c r="CB1603" i="2"/>
  <c r="CA1603" i="2"/>
  <c r="BZ1603" i="2"/>
  <c r="BY1603" i="2"/>
  <c r="AJ1603" i="2"/>
  <c r="AI1603" i="2"/>
  <c r="AH1603" i="2"/>
  <c r="AG1603" i="2"/>
  <c r="AF1603" i="2"/>
  <c r="AE1603" i="2"/>
  <c r="AD1603" i="2"/>
  <c r="AC1603" i="2"/>
  <c r="AB1603" i="2"/>
  <c r="AA1603" i="2"/>
  <c r="Z1603" i="2"/>
  <c r="Y1603" i="2"/>
  <c r="X1603" i="2"/>
  <c r="W1603" i="2"/>
  <c r="V1603" i="2"/>
  <c r="U1603" i="2"/>
  <c r="S1603" i="2"/>
  <c r="R1603" i="2"/>
  <c r="Q1603" i="2"/>
  <c r="P1603" i="2"/>
  <c r="O1603" i="2"/>
  <c r="N1603" i="2"/>
  <c r="M1603" i="2"/>
  <c r="L1603" i="2"/>
  <c r="K1603" i="2"/>
  <c r="J1603" i="2"/>
  <c r="I1603" i="2"/>
  <c r="H1603" i="2"/>
  <c r="G1603" i="2"/>
  <c r="F1603" i="2"/>
  <c r="E1603" i="2"/>
  <c r="D1603" i="2"/>
  <c r="C1603" i="2"/>
  <c r="B1603" i="2"/>
  <c r="A1603" i="2"/>
  <c r="CD1602" i="2"/>
  <c r="CC1602" i="2"/>
  <c r="CB1602" i="2"/>
  <c r="CA1602" i="2"/>
  <c r="BZ1602" i="2"/>
  <c r="BY1602" i="2"/>
  <c r="AJ1602" i="2"/>
  <c r="AI1602" i="2"/>
  <c r="AH1602" i="2"/>
  <c r="AG1602" i="2"/>
  <c r="AF1602" i="2"/>
  <c r="AE1602" i="2"/>
  <c r="AD1602" i="2"/>
  <c r="AC1602" i="2"/>
  <c r="AB1602" i="2"/>
  <c r="AA1602" i="2"/>
  <c r="Z1602" i="2"/>
  <c r="Y1602" i="2"/>
  <c r="X1602" i="2"/>
  <c r="W1602" i="2"/>
  <c r="V1602" i="2"/>
  <c r="U1602" i="2"/>
  <c r="S1602" i="2"/>
  <c r="R1602" i="2"/>
  <c r="Q1602" i="2"/>
  <c r="P1602" i="2"/>
  <c r="O1602" i="2"/>
  <c r="N1602" i="2"/>
  <c r="M1602" i="2"/>
  <c r="L1602" i="2"/>
  <c r="K1602" i="2"/>
  <c r="J1602" i="2"/>
  <c r="I1602" i="2"/>
  <c r="H1602" i="2"/>
  <c r="G1602" i="2"/>
  <c r="F1602" i="2"/>
  <c r="E1602" i="2"/>
  <c r="D1602" i="2"/>
  <c r="C1602" i="2"/>
  <c r="B1602" i="2"/>
  <c r="A1602" i="2"/>
  <c r="CD1601" i="2"/>
  <c r="CC1601" i="2"/>
  <c r="CB1601" i="2"/>
  <c r="CA1601" i="2"/>
  <c r="BZ1601" i="2"/>
  <c r="BY1601" i="2"/>
  <c r="AJ1601" i="2"/>
  <c r="AI1601" i="2"/>
  <c r="AH1601" i="2"/>
  <c r="AG1601" i="2"/>
  <c r="AF1601" i="2"/>
  <c r="AE1601" i="2"/>
  <c r="AD1601" i="2"/>
  <c r="AC1601" i="2"/>
  <c r="AB1601" i="2"/>
  <c r="AA1601" i="2"/>
  <c r="Z1601" i="2"/>
  <c r="Y1601" i="2"/>
  <c r="X1601" i="2"/>
  <c r="W1601" i="2"/>
  <c r="V1601" i="2"/>
  <c r="U1601" i="2"/>
  <c r="S1601" i="2"/>
  <c r="R1601" i="2"/>
  <c r="Q1601" i="2"/>
  <c r="P1601" i="2"/>
  <c r="O1601" i="2"/>
  <c r="N1601" i="2"/>
  <c r="M1601" i="2"/>
  <c r="L1601" i="2"/>
  <c r="K1601" i="2"/>
  <c r="J1601" i="2"/>
  <c r="I1601" i="2"/>
  <c r="H1601" i="2"/>
  <c r="G1601" i="2"/>
  <c r="F1601" i="2"/>
  <c r="E1601" i="2"/>
  <c r="D1601" i="2"/>
  <c r="C1601" i="2"/>
  <c r="B1601" i="2"/>
  <c r="A1601" i="2"/>
  <c r="CD1600" i="2"/>
  <c r="CC1600" i="2"/>
  <c r="CB1600" i="2"/>
  <c r="CA1600" i="2"/>
  <c r="BZ1600" i="2"/>
  <c r="BY1600" i="2"/>
  <c r="AJ1600" i="2"/>
  <c r="AI1600" i="2"/>
  <c r="AH1600" i="2"/>
  <c r="AG1600" i="2"/>
  <c r="AF1600" i="2"/>
  <c r="AE1600" i="2"/>
  <c r="AD1600" i="2"/>
  <c r="AC1600" i="2"/>
  <c r="AB1600" i="2"/>
  <c r="AA1600" i="2"/>
  <c r="Z1600" i="2"/>
  <c r="Y1600" i="2"/>
  <c r="X1600" i="2"/>
  <c r="W1600" i="2"/>
  <c r="V1600" i="2"/>
  <c r="U1600" i="2"/>
  <c r="S1600" i="2"/>
  <c r="R1600" i="2"/>
  <c r="Q1600" i="2"/>
  <c r="P1600" i="2"/>
  <c r="O1600" i="2"/>
  <c r="N1600" i="2"/>
  <c r="M1600" i="2"/>
  <c r="L1600" i="2"/>
  <c r="K1600" i="2"/>
  <c r="J1600" i="2"/>
  <c r="I1600" i="2"/>
  <c r="H1600" i="2"/>
  <c r="G1600" i="2"/>
  <c r="F1600" i="2"/>
  <c r="E1600" i="2"/>
  <c r="D1600" i="2"/>
  <c r="C1600" i="2"/>
  <c r="B1600" i="2"/>
  <c r="A1600" i="2"/>
  <c r="CD1599" i="2"/>
  <c r="CC1599" i="2"/>
  <c r="CB1599" i="2"/>
  <c r="CA1599" i="2"/>
  <c r="BZ1599" i="2"/>
  <c r="BY1599" i="2"/>
  <c r="AJ1599" i="2"/>
  <c r="AI1599" i="2"/>
  <c r="AH1599" i="2"/>
  <c r="AG1599" i="2"/>
  <c r="AF1599" i="2"/>
  <c r="AE1599" i="2"/>
  <c r="AD1599" i="2"/>
  <c r="AC1599" i="2"/>
  <c r="AB1599" i="2"/>
  <c r="AA1599" i="2"/>
  <c r="Z1599" i="2"/>
  <c r="Y1599" i="2"/>
  <c r="X1599" i="2"/>
  <c r="W1599" i="2"/>
  <c r="V1599" i="2"/>
  <c r="U1599" i="2"/>
  <c r="S1599" i="2"/>
  <c r="R1599" i="2"/>
  <c r="Q1599" i="2"/>
  <c r="P1599" i="2"/>
  <c r="O1599" i="2"/>
  <c r="N1599" i="2"/>
  <c r="M1599" i="2"/>
  <c r="L1599" i="2"/>
  <c r="K1599" i="2"/>
  <c r="J1599" i="2"/>
  <c r="I1599" i="2"/>
  <c r="H1599" i="2"/>
  <c r="G1599" i="2"/>
  <c r="F1599" i="2"/>
  <c r="E1599" i="2"/>
  <c r="D1599" i="2"/>
  <c r="C1599" i="2"/>
  <c r="B1599" i="2"/>
  <c r="A1599" i="2"/>
  <c r="CD1598" i="2"/>
  <c r="CC1598" i="2"/>
  <c r="CB1598" i="2"/>
  <c r="CA1598" i="2"/>
  <c r="BZ1598" i="2"/>
  <c r="BY1598" i="2"/>
  <c r="AJ1598" i="2"/>
  <c r="AI1598" i="2"/>
  <c r="AH1598" i="2"/>
  <c r="AG1598" i="2"/>
  <c r="AF1598" i="2"/>
  <c r="AE1598" i="2"/>
  <c r="AD1598" i="2"/>
  <c r="AC1598" i="2"/>
  <c r="AB1598" i="2"/>
  <c r="AA1598" i="2"/>
  <c r="Z1598" i="2"/>
  <c r="Y1598" i="2"/>
  <c r="X1598" i="2"/>
  <c r="W1598" i="2"/>
  <c r="V1598" i="2"/>
  <c r="U1598" i="2"/>
  <c r="S1598" i="2"/>
  <c r="R1598" i="2"/>
  <c r="Q1598" i="2"/>
  <c r="P1598" i="2"/>
  <c r="O1598" i="2"/>
  <c r="N1598" i="2"/>
  <c r="M1598" i="2"/>
  <c r="L1598" i="2"/>
  <c r="K1598" i="2"/>
  <c r="J1598" i="2"/>
  <c r="I1598" i="2"/>
  <c r="H1598" i="2"/>
  <c r="G1598" i="2"/>
  <c r="F1598" i="2"/>
  <c r="E1598" i="2"/>
  <c r="D1598" i="2"/>
  <c r="C1598" i="2"/>
  <c r="B1598" i="2"/>
  <c r="A1598" i="2"/>
  <c r="CD1597" i="2"/>
  <c r="CC1597" i="2"/>
  <c r="CB1597" i="2"/>
  <c r="CA1597" i="2"/>
  <c r="BZ1597" i="2"/>
  <c r="BY1597" i="2"/>
  <c r="AJ1597" i="2"/>
  <c r="AI1597" i="2"/>
  <c r="AH1597" i="2"/>
  <c r="AG1597" i="2"/>
  <c r="AF1597" i="2"/>
  <c r="AE1597" i="2"/>
  <c r="AD1597" i="2"/>
  <c r="AC1597" i="2"/>
  <c r="AB1597" i="2"/>
  <c r="AA1597" i="2"/>
  <c r="Z1597" i="2"/>
  <c r="Y1597" i="2"/>
  <c r="X1597" i="2"/>
  <c r="W1597" i="2"/>
  <c r="V1597" i="2"/>
  <c r="U1597" i="2"/>
  <c r="S1597" i="2"/>
  <c r="R1597" i="2"/>
  <c r="Q1597" i="2"/>
  <c r="P1597" i="2"/>
  <c r="O1597" i="2"/>
  <c r="N1597" i="2"/>
  <c r="M1597" i="2"/>
  <c r="L1597" i="2"/>
  <c r="K1597" i="2"/>
  <c r="J1597" i="2"/>
  <c r="I1597" i="2"/>
  <c r="H1597" i="2"/>
  <c r="G1597" i="2"/>
  <c r="F1597" i="2"/>
  <c r="E1597" i="2"/>
  <c r="D1597" i="2"/>
  <c r="C1597" i="2"/>
  <c r="B1597" i="2"/>
  <c r="A1597" i="2"/>
  <c r="CD1596" i="2"/>
  <c r="CC1596" i="2"/>
  <c r="CB1596" i="2"/>
  <c r="CA1596" i="2"/>
  <c r="BZ1596" i="2"/>
  <c r="BY1596" i="2"/>
  <c r="AJ1596" i="2"/>
  <c r="AI1596" i="2"/>
  <c r="AH1596" i="2"/>
  <c r="AG1596" i="2"/>
  <c r="AF1596" i="2"/>
  <c r="AE1596" i="2"/>
  <c r="AD1596" i="2"/>
  <c r="AC1596" i="2"/>
  <c r="AB1596" i="2"/>
  <c r="AA1596" i="2"/>
  <c r="Z1596" i="2"/>
  <c r="Y1596" i="2"/>
  <c r="X1596" i="2"/>
  <c r="W1596" i="2"/>
  <c r="V1596" i="2"/>
  <c r="U1596" i="2"/>
  <c r="S1596" i="2"/>
  <c r="R1596" i="2"/>
  <c r="Q1596" i="2"/>
  <c r="P1596" i="2"/>
  <c r="O1596" i="2"/>
  <c r="N1596" i="2"/>
  <c r="M1596" i="2"/>
  <c r="L1596" i="2"/>
  <c r="K1596" i="2"/>
  <c r="J1596" i="2"/>
  <c r="I1596" i="2"/>
  <c r="H1596" i="2"/>
  <c r="G1596" i="2"/>
  <c r="F1596" i="2"/>
  <c r="E1596" i="2"/>
  <c r="D1596" i="2"/>
  <c r="C1596" i="2"/>
  <c r="B1596" i="2"/>
  <c r="A1596" i="2"/>
  <c r="CD1595" i="2"/>
  <c r="CC1595" i="2"/>
  <c r="CB1595" i="2"/>
  <c r="CA1595" i="2"/>
  <c r="BZ1595" i="2"/>
  <c r="BY1595" i="2"/>
  <c r="AJ1595" i="2"/>
  <c r="AI1595" i="2"/>
  <c r="AH1595" i="2"/>
  <c r="AG1595" i="2"/>
  <c r="AF1595" i="2"/>
  <c r="AE1595" i="2"/>
  <c r="AD1595" i="2"/>
  <c r="AC1595" i="2"/>
  <c r="AB1595" i="2"/>
  <c r="AA1595" i="2"/>
  <c r="Z1595" i="2"/>
  <c r="Y1595" i="2"/>
  <c r="X1595" i="2"/>
  <c r="W1595" i="2"/>
  <c r="V1595" i="2"/>
  <c r="U1595" i="2"/>
  <c r="S1595" i="2"/>
  <c r="R1595" i="2"/>
  <c r="Q1595" i="2"/>
  <c r="P1595" i="2"/>
  <c r="O1595" i="2"/>
  <c r="N1595" i="2"/>
  <c r="M1595" i="2"/>
  <c r="L1595" i="2"/>
  <c r="K1595" i="2"/>
  <c r="J1595" i="2"/>
  <c r="I1595" i="2"/>
  <c r="H1595" i="2"/>
  <c r="G1595" i="2"/>
  <c r="F1595" i="2"/>
  <c r="E1595" i="2"/>
  <c r="D1595" i="2"/>
  <c r="C1595" i="2"/>
  <c r="B1595" i="2"/>
  <c r="A1595" i="2"/>
  <c r="CD1594" i="2"/>
  <c r="CC1594" i="2"/>
  <c r="CB1594" i="2"/>
  <c r="CA1594" i="2"/>
  <c r="BZ1594" i="2"/>
  <c r="BY1594" i="2"/>
  <c r="AJ1594" i="2"/>
  <c r="AI1594" i="2"/>
  <c r="AH1594" i="2"/>
  <c r="AG1594" i="2"/>
  <c r="AF1594" i="2"/>
  <c r="AE1594" i="2"/>
  <c r="AD1594" i="2"/>
  <c r="AC1594" i="2"/>
  <c r="AB1594" i="2"/>
  <c r="AA1594" i="2"/>
  <c r="Z1594" i="2"/>
  <c r="Y1594" i="2"/>
  <c r="X1594" i="2"/>
  <c r="W1594" i="2"/>
  <c r="V1594" i="2"/>
  <c r="U1594" i="2"/>
  <c r="S1594" i="2"/>
  <c r="R1594" i="2"/>
  <c r="Q1594" i="2"/>
  <c r="P1594" i="2"/>
  <c r="O1594" i="2"/>
  <c r="N1594" i="2"/>
  <c r="M1594" i="2"/>
  <c r="L1594" i="2"/>
  <c r="K1594" i="2"/>
  <c r="J1594" i="2"/>
  <c r="I1594" i="2"/>
  <c r="H1594" i="2"/>
  <c r="G1594" i="2"/>
  <c r="F1594" i="2"/>
  <c r="E1594" i="2"/>
  <c r="D1594" i="2"/>
  <c r="C1594" i="2"/>
  <c r="B1594" i="2"/>
  <c r="A1594" i="2"/>
  <c r="CD1593" i="2"/>
  <c r="CC1593" i="2"/>
  <c r="CB1593" i="2"/>
  <c r="CA1593" i="2"/>
  <c r="BZ1593" i="2"/>
  <c r="BY1593" i="2"/>
  <c r="AJ1593" i="2"/>
  <c r="AI1593" i="2"/>
  <c r="AH1593" i="2"/>
  <c r="AG1593" i="2"/>
  <c r="AF1593" i="2"/>
  <c r="AE1593" i="2"/>
  <c r="AD1593" i="2"/>
  <c r="AC1593" i="2"/>
  <c r="AB1593" i="2"/>
  <c r="AA1593" i="2"/>
  <c r="Z1593" i="2"/>
  <c r="Y1593" i="2"/>
  <c r="X1593" i="2"/>
  <c r="W1593" i="2"/>
  <c r="V1593" i="2"/>
  <c r="U1593" i="2"/>
  <c r="S1593" i="2"/>
  <c r="R1593" i="2"/>
  <c r="Q1593" i="2"/>
  <c r="P1593" i="2"/>
  <c r="O1593" i="2"/>
  <c r="N1593" i="2"/>
  <c r="M1593" i="2"/>
  <c r="L1593" i="2"/>
  <c r="K1593" i="2"/>
  <c r="J1593" i="2"/>
  <c r="I1593" i="2"/>
  <c r="H1593" i="2"/>
  <c r="G1593" i="2"/>
  <c r="F1593" i="2"/>
  <c r="E1593" i="2"/>
  <c r="D1593" i="2"/>
  <c r="C1593" i="2"/>
  <c r="B1593" i="2"/>
  <c r="A1593" i="2"/>
  <c r="CD1592" i="2"/>
  <c r="CC1592" i="2"/>
  <c r="CB1592" i="2"/>
  <c r="CA1592" i="2"/>
  <c r="BZ1592" i="2"/>
  <c r="BY1592" i="2"/>
  <c r="AJ1592" i="2"/>
  <c r="AI1592" i="2"/>
  <c r="AH1592" i="2"/>
  <c r="AG1592" i="2"/>
  <c r="AF1592" i="2"/>
  <c r="AE1592" i="2"/>
  <c r="AD1592" i="2"/>
  <c r="AC1592" i="2"/>
  <c r="AB1592" i="2"/>
  <c r="AA1592" i="2"/>
  <c r="Z1592" i="2"/>
  <c r="Y1592" i="2"/>
  <c r="X1592" i="2"/>
  <c r="W1592" i="2"/>
  <c r="V1592" i="2"/>
  <c r="U1592" i="2"/>
  <c r="S1592" i="2"/>
  <c r="R1592" i="2"/>
  <c r="Q1592" i="2"/>
  <c r="P1592" i="2"/>
  <c r="O1592" i="2"/>
  <c r="N1592" i="2"/>
  <c r="M1592" i="2"/>
  <c r="L1592" i="2"/>
  <c r="K1592" i="2"/>
  <c r="J1592" i="2"/>
  <c r="I1592" i="2"/>
  <c r="H1592" i="2"/>
  <c r="G1592" i="2"/>
  <c r="F1592" i="2"/>
  <c r="E1592" i="2"/>
  <c r="D1592" i="2"/>
  <c r="C1592" i="2"/>
  <c r="B1592" i="2"/>
  <c r="A1592" i="2"/>
  <c r="CD1591" i="2"/>
  <c r="CC1591" i="2"/>
  <c r="CB1591" i="2"/>
  <c r="CA1591" i="2"/>
  <c r="BZ1591" i="2"/>
  <c r="BY1591" i="2"/>
  <c r="AJ1591" i="2"/>
  <c r="AI1591" i="2"/>
  <c r="AH1591" i="2"/>
  <c r="AG1591" i="2"/>
  <c r="AF1591" i="2"/>
  <c r="AE1591" i="2"/>
  <c r="AD1591" i="2"/>
  <c r="AC1591" i="2"/>
  <c r="AB1591" i="2"/>
  <c r="AA1591" i="2"/>
  <c r="Z1591" i="2"/>
  <c r="Y1591" i="2"/>
  <c r="X1591" i="2"/>
  <c r="W1591" i="2"/>
  <c r="V1591" i="2"/>
  <c r="U1591" i="2"/>
  <c r="S1591" i="2"/>
  <c r="R1591" i="2"/>
  <c r="Q1591" i="2"/>
  <c r="P1591" i="2"/>
  <c r="O1591" i="2"/>
  <c r="N1591" i="2"/>
  <c r="M1591" i="2"/>
  <c r="L1591" i="2"/>
  <c r="K1591" i="2"/>
  <c r="J1591" i="2"/>
  <c r="I1591" i="2"/>
  <c r="H1591" i="2"/>
  <c r="G1591" i="2"/>
  <c r="F1591" i="2"/>
  <c r="E1591" i="2"/>
  <c r="D1591" i="2"/>
  <c r="C1591" i="2"/>
  <c r="B1591" i="2"/>
  <c r="A1591" i="2"/>
  <c r="CD1590" i="2"/>
  <c r="CC1590" i="2"/>
  <c r="CB1590" i="2"/>
  <c r="CA1590" i="2"/>
  <c r="BZ1590" i="2"/>
  <c r="BY1590" i="2"/>
  <c r="AJ1590" i="2"/>
  <c r="AI1590" i="2"/>
  <c r="AH1590" i="2"/>
  <c r="AG1590" i="2"/>
  <c r="AF1590" i="2"/>
  <c r="AE1590" i="2"/>
  <c r="AD1590" i="2"/>
  <c r="AC1590" i="2"/>
  <c r="AB1590" i="2"/>
  <c r="AA1590" i="2"/>
  <c r="Z1590" i="2"/>
  <c r="Y1590" i="2"/>
  <c r="X1590" i="2"/>
  <c r="W1590" i="2"/>
  <c r="V1590" i="2"/>
  <c r="U1590" i="2"/>
  <c r="S1590" i="2"/>
  <c r="R1590" i="2"/>
  <c r="Q1590" i="2"/>
  <c r="P1590" i="2"/>
  <c r="O1590" i="2"/>
  <c r="N1590" i="2"/>
  <c r="M1590" i="2"/>
  <c r="L1590" i="2"/>
  <c r="K1590" i="2"/>
  <c r="J1590" i="2"/>
  <c r="I1590" i="2"/>
  <c r="H1590" i="2"/>
  <c r="G1590" i="2"/>
  <c r="F1590" i="2"/>
  <c r="E1590" i="2"/>
  <c r="D1590" i="2"/>
  <c r="C1590" i="2"/>
  <c r="B1590" i="2"/>
  <c r="A1590" i="2"/>
  <c r="CD1589" i="2"/>
  <c r="CC1589" i="2"/>
  <c r="CB1589" i="2"/>
  <c r="CA1589" i="2"/>
  <c r="BZ1589" i="2"/>
  <c r="BY1589" i="2"/>
  <c r="AJ1589" i="2"/>
  <c r="AI1589" i="2"/>
  <c r="AH1589" i="2"/>
  <c r="AG1589" i="2"/>
  <c r="AF1589" i="2"/>
  <c r="AE1589" i="2"/>
  <c r="AD1589" i="2"/>
  <c r="AC1589" i="2"/>
  <c r="AB1589" i="2"/>
  <c r="AA1589" i="2"/>
  <c r="Z1589" i="2"/>
  <c r="Y1589" i="2"/>
  <c r="X1589" i="2"/>
  <c r="W1589" i="2"/>
  <c r="V1589" i="2"/>
  <c r="U1589" i="2"/>
  <c r="S1589" i="2"/>
  <c r="R1589" i="2"/>
  <c r="Q1589" i="2"/>
  <c r="P1589" i="2"/>
  <c r="O1589" i="2"/>
  <c r="N1589" i="2"/>
  <c r="M1589" i="2"/>
  <c r="L1589" i="2"/>
  <c r="K1589" i="2"/>
  <c r="J1589" i="2"/>
  <c r="I1589" i="2"/>
  <c r="H1589" i="2"/>
  <c r="G1589" i="2"/>
  <c r="F1589" i="2"/>
  <c r="E1589" i="2"/>
  <c r="D1589" i="2"/>
  <c r="C1589" i="2"/>
  <c r="B1589" i="2"/>
  <c r="A1589" i="2"/>
  <c r="CD1588" i="2"/>
  <c r="CC1588" i="2"/>
  <c r="CB1588" i="2"/>
  <c r="CA1588" i="2"/>
  <c r="BZ1588" i="2"/>
  <c r="BY1588" i="2"/>
  <c r="AJ1588" i="2"/>
  <c r="AI1588" i="2"/>
  <c r="AH1588" i="2"/>
  <c r="AG1588" i="2"/>
  <c r="AF1588" i="2"/>
  <c r="AE1588" i="2"/>
  <c r="AD1588" i="2"/>
  <c r="AC1588" i="2"/>
  <c r="AB1588" i="2"/>
  <c r="AA1588" i="2"/>
  <c r="Z1588" i="2"/>
  <c r="Y1588" i="2"/>
  <c r="X1588" i="2"/>
  <c r="W1588" i="2"/>
  <c r="V1588" i="2"/>
  <c r="U1588" i="2"/>
  <c r="S1588" i="2"/>
  <c r="R1588" i="2"/>
  <c r="Q1588" i="2"/>
  <c r="P1588" i="2"/>
  <c r="O1588" i="2"/>
  <c r="N1588" i="2"/>
  <c r="M1588" i="2"/>
  <c r="L1588" i="2"/>
  <c r="K1588" i="2"/>
  <c r="J1588" i="2"/>
  <c r="I1588" i="2"/>
  <c r="H1588" i="2"/>
  <c r="G1588" i="2"/>
  <c r="F1588" i="2"/>
  <c r="E1588" i="2"/>
  <c r="D1588" i="2"/>
  <c r="C1588" i="2"/>
  <c r="B1588" i="2"/>
  <c r="A1588" i="2"/>
  <c r="CD1587" i="2"/>
  <c r="CC1587" i="2"/>
  <c r="CB1587" i="2"/>
  <c r="CA1587" i="2"/>
  <c r="BZ1587" i="2"/>
  <c r="BY1587" i="2"/>
  <c r="AJ1587" i="2"/>
  <c r="AI1587" i="2"/>
  <c r="AH1587" i="2"/>
  <c r="AG1587" i="2"/>
  <c r="AF1587" i="2"/>
  <c r="AE1587" i="2"/>
  <c r="AD1587" i="2"/>
  <c r="AC1587" i="2"/>
  <c r="AB1587" i="2"/>
  <c r="AA1587" i="2"/>
  <c r="Z1587" i="2"/>
  <c r="Y1587" i="2"/>
  <c r="X1587" i="2"/>
  <c r="W1587" i="2"/>
  <c r="V1587" i="2"/>
  <c r="U1587" i="2"/>
  <c r="S1587" i="2"/>
  <c r="R1587" i="2"/>
  <c r="Q1587" i="2"/>
  <c r="P1587" i="2"/>
  <c r="O1587" i="2"/>
  <c r="N1587" i="2"/>
  <c r="M1587" i="2"/>
  <c r="L1587" i="2"/>
  <c r="K1587" i="2"/>
  <c r="J1587" i="2"/>
  <c r="I1587" i="2"/>
  <c r="H1587" i="2"/>
  <c r="G1587" i="2"/>
  <c r="F1587" i="2"/>
  <c r="E1587" i="2"/>
  <c r="D1587" i="2"/>
  <c r="C1587" i="2"/>
  <c r="B1587" i="2"/>
  <c r="A1587" i="2"/>
  <c r="CD1586" i="2"/>
  <c r="CC1586" i="2"/>
  <c r="CB1586" i="2"/>
  <c r="CA1586" i="2"/>
  <c r="BZ1586" i="2"/>
  <c r="BY1586" i="2"/>
  <c r="AJ1586" i="2"/>
  <c r="AI1586" i="2"/>
  <c r="AH1586" i="2"/>
  <c r="AG1586" i="2"/>
  <c r="AF1586" i="2"/>
  <c r="AE1586" i="2"/>
  <c r="AD1586" i="2"/>
  <c r="AC1586" i="2"/>
  <c r="AB1586" i="2"/>
  <c r="AA1586" i="2"/>
  <c r="Z1586" i="2"/>
  <c r="Y1586" i="2"/>
  <c r="X1586" i="2"/>
  <c r="W1586" i="2"/>
  <c r="V1586" i="2"/>
  <c r="U1586" i="2"/>
  <c r="S1586" i="2"/>
  <c r="R1586" i="2"/>
  <c r="Q1586" i="2"/>
  <c r="P1586" i="2"/>
  <c r="O1586" i="2"/>
  <c r="N1586" i="2"/>
  <c r="M1586" i="2"/>
  <c r="L1586" i="2"/>
  <c r="K1586" i="2"/>
  <c r="J1586" i="2"/>
  <c r="I1586" i="2"/>
  <c r="H1586" i="2"/>
  <c r="G1586" i="2"/>
  <c r="F1586" i="2"/>
  <c r="E1586" i="2"/>
  <c r="D1586" i="2"/>
  <c r="C1586" i="2"/>
  <c r="B1586" i="2"/>
  <c r="A1586" i="2"/>
  <c r="CD1585" i="2"/>
  <c r="CC1585" i="2"/>
  <c r="CB1585" i="2"/>
  <c r="CA1585" i="2"/>
  <c r="BZ1585" i="2"/>
  <c r="BY1585" i="2"/>
  <c r="AJ1585" i="2"/>
  <c r="AI1585" i="2"/>
  <c r="AH1585" i="2"/>
  <c r="AG1585" i="2"/>
  <c r="AF1585" i="2"/>
  <c r="AE1585" i="2"/>
  <c r="AD1585" i="2"/>
  <c r="AC1585" i="2"/>
  <c r="AB1585" i="2"/>
  <c r="AA1585" i="2"/>
  <c r="Z1585" i="2"/>
  <c r="Y1585" i="2"/>
  <c r="X1585" i="2"/>
  <c r="W1585" i="2"/>
  <c r="V1585" i="2"/>
  <c r="U1585" i="2"/>
  <c r="S1585" i="2"/>
  <c r="R1585" i="2"/>
  <c r="Q1585" i="2"/>
  <c r="P1585" i="2"/>
  <c r="O1585" i="2"/>
  <c r="N1585" i="2"/>
  <c r="M1585" i="2"/>
  <c r="L1585" i="2"/>
  <c r="K1585" i="2"/>
  <c r="J1585" i="2"/>
  <c r="I1585" i="2"/>
  <c r="H1585" i="2"/>
  <c r="G1585" i="2"/>
  <c r="F1585" i="2"/>
  <c r="E1585" i="2"/>
  <c r="D1585" i="2"/>
  <c r="C1585" i="2"/>
  <c r="B1585" i="2"/>
  <c r="A1585" i="2"/>
  <c r="CD1584" i="2"/>
  <c r="CC1584" i="2"/>
  <c r="CB1584" i="2"/>
  <c r="CA1584" i="2"/>
  <c r="BZ1584" i="2"/>
  <c r="BY1584" i="2"/>
  <c r="AJ1584" i="2"/>
  <c r="AI1584" i="2"/>
  <c r="AH1584" i="2"/>
  <c r="AG1584" i="2"/>
  <c r="AF1584" i="2"/>
  <c r="AE1584" i="2"/>
  <c r="AD1584" i="2"/>
  <c r="AC1584" i="2"/>
  <c r="AB1584" i="2"/>
  <c r="AA1584" i="2"/>
  <c r="Z1584" i="2"/>
  <c r="Y1584" i="2"/>
  <c r="X1584" i="2"/>
  <c r="W1584" i="2"/>
  <c r="V1584" i="2"/>
  <c r="U1584" i="2"/>
  <c r="S1584" i="2"/>
  <c r="R1584" i="2"/>
  <c r="Q1584" i="2"/>
  <c r="P1584" i="2"/>
  <c r="O1584" i="2"/>
  <c r="N1584" i="2"/>
  <c r="M1584" i="2"/>
  <c r="L1584" i="2"/>
  <c r="K1584" i="2"/>
  <c r="J1584" i="2"/>
  <c r="I1584" i="2"/>
  <c r="H1584" i="2"/>
  <c r="G1584" i="2"/>
  <c r="F1584" i="2"/>
  <c r="E1584" i="2"/>
  <c r="D1584" i="2"/>
  <c r="C1584" i="2"/>
  <c r="B1584" i="2"/>
  <c r="A1584" i="2"/>
  <c r="CD1583" i="2"/>
  <c r="CC1583" i="2"/>
  <c r="CB1583" i="2"/>
  <c r="CA1583" i="2"/>
  <c r="BZ1583" i="2"/>
  <c r="BY1583" i="2"/>
  <c r="AJ1583" i="2"/>
  <c r="AI1583" i="2"/>
  <c r="AH1583" i="2"/>
  <c r="AG1583" i="2"/>
  <c r="AF1583" i="2"/>
  <c r="AE1583" i="2"/>
  <c r="AD1583" i="2"/>
  <c r="AC1583" i="2"/>
  <c r="AB1583" i="2"/>
  <c r="AA1583" i="2"/>
  <c r="Z1583" i="2"/>
  <c r="Y1583" i="2"/>
  <c r="X1583" i="2"/>
  <c r="W1583" i="2"/>
  <c r="V1583" i="2"/>
  <c r="U1583" i="2"/>
  <c r="S1583" i="2"/>
  <c r="R1583" i="2"/>
  <c r="Q1583" i="2"/>
  <c r="P1583" i="2"/>
  <c r="O1583" i="2"/>
  <c r="N1583" i="2"/>
  <c r="M1583" i="2"/>
  <c r="L1583" i="2"/>
  <c r="K1583" i="2"/>
  <c r="J1583" i="2"/>
  <c r="I1583" i="2"/>
  <c r="H1583" i="2"/>
  <c r="G1583" i="2"/>
  <c r="F1583" i="2"/>
  <c r="E1583" i="2"/>
  <c r="D1583" i="2"/>
  <c r="C1583" i="2"/>
  <c r="B1583" i="2"/>
  <c r="A1583" i="2"/>
  <c r="CD1582" i="2"/>
  <c r="CC1582" i="2"/>
  <c r="CB1582" i="2"/>
  <c r="CA1582" i="2"/>
  <c r="BZ1582" i="2"/>
  <c r="BY1582" i="2"/>
  <c r="AJ1582" i="2"/>
  <c r="AI1582" i="2"/>
  <c r="AH1582" i="2"/>
  <c r="AG1582" i="2"/>
  <c r="AF1582" i="2"/>
  <c r="AE1582" i="2"/>
  <c r="AD1582" i="2"/>
  <c r="AC1582" i="2"/>
  <c r="AB1582" i="2"/>
  <c r="AA1582" i="2"/>
  <c r="Z1582" i="2"/>
  <c r="Y1582" i="2"/>
  <c r="X1582" i="2"/>
  <c r="W1582" i="2"/>
  <c r="V1582" i="2"/>
  <c r="U1582" i="2"/>
  <c r="S1582" i="2"/>
  <c r="R1582" i="2"/>
  <c r="Q1582" i="2"/>
  <c r="P1582" i="2"/>
  <c r="O1582" i="2"/>
  <c r="N1582" i="2"/>
  <c r="M1582" i="2"/>
  <c r="L1582" i="2"/>
  <c r="K1582" i="2"/>
  <c r="J1582" i="2"/>
  <c r="I1582" i="2"/>
  <c r="H1582" i="2"/>
  <c r="G1582" i="2"/>
  <c r="F1582" i="2"/>
  <c r="E1582" i="2"/>
  <c r="D1582" i="2"/>
  <c r="C1582" i="2"/>
  <c r="B1582" i="2"/>
  <c r="A1582" i="2"/>
  <c r="CD1581" i="2"/>
  <c r="CC1581" i="2"/>
  <c r="CB1581" i="2"/>
  <c r="CA1581" i="2"/>
  <c r="BZ1581" i="2"/>
  <c r="BY1581" i="2"/>
  <c r="AJ1581" i="2"/>
  <c r="AI1581" i="2"/>
  <c r="AH1581" i="2"/>
  <c r="AG1581" i="2"/>
  <c r="AF1581" i="2"/>
  <c r="AE1581" i="2"/>
  <c r="AD1581" i="2"/>
  <c r="AC1581" i="2"/>
  <c r="AB1581" i="2"/>
  <c r="AA1581" i="2"/>
  <c r="Z1581" i="2"/>
  <c r="Y1581" i="2"/>
  <c r="X1581" i="2"/>
  <c r="W1581" i="2"/>
  <c r="V1581" i="2"/>
  <c r="U1581" i="2"/>
  <c r="S1581" i="2"/>
  <c r="R1581" i="2"/>
  <c r="Q1581" i="2"/>
  <c r="P1581" i="2"/>
  <c r="O1581" i="2"/>
  <c r="N1581" i="2"/>
  <c r="M1581" i="2"/>
  <c r="L1581" i="2"/>
  <c r="K1581" i="2"/>
  <c r="J1581" i="2"/>
  <c r="I1581" i="2"/>
  <c r="H1581" i="2"/>
  <c r="G1581" i="2"/>
  <c r="F1581" i="2"/>
  <c r="E1581" i="2"/>
  <c r="D1581" i="2"/>
  <c r="C1581" i="2"/>
  <c r="B1581" i="2"/>
  <c r="A1581" i="2"/>
  <c r="CD1580" i="2"/>
  <c r="CC1580" i="2"/>
  <c r="CB1580" i="2"/>
  <c r="CA1580" i="2"/>
  <c r="BZ1580" i="2"/>
  <c r="BY1580" i="2"/>
  <c r="AJ1580" i="2"/>
  <c r="AI1580" i="2"/>
  <c r="AH1580" i="2"/>
  <c r="AG1580" i="2"/>
  <c r="AF1580" i="2"/>
  <c r="AE1580" i="2"/>
  <c r="AD1580" i="2"/>
  <c r="AC1580" i="2"/>
  <c r="AB1580" i="2"/>
  <c r="AA1580" i="2"/>
  <c r="Z1580" i="2"/>
  <c r="Y1580" i="2"/>
  <c r="X1580" i="2"/>
  <c r="W1580" i="2"/>
  <c r="V1580" i="2"/>
  <c r="U1580" i="2"/>
  <c r="S1580" i="2"/>
  <c r="R1580" i="2"/>
  <c r="Q1580" i="2"/>
  <c r="P1580" i="2"/>
  <c r="O1580" i="2"/>
  <c r="N1580" i="2"/>
  <c r="M1580" i="2"/>
  <c r="L1580" i="2"/>
  <c r="K1580" i="2"/>
  <c r="J1580" i="2"/>
  <c r="I1580" i="2"/>
  <c r="H1580" i="2"/>
  <c r="G1580" i="2"/>
  <c r="F1580" i="2"/>
  <c r="E1580" i="2"/>
  <c r="D1580" i="2"/>
  <c r="C1580" i="2"/>
  <c r="B1580" i="2"/>
  <c r="A1580" i="2"/>
  <c r="CD1579" i="2"/>
  <c r="CC1579" i="2"/>
  <c r="CB1579" i="2"/>
  <c r="CA1579" i="2"/>
  <c r="BZ1579" i="2"/>
  <c r="BY1579" i="2"/>
  <c r="AJ1579" i="2"/>
  <c r="AI1579" i="2"/>
  <c r="AH1579" i="2"/>
  <c r="AG1579" i="2"/>
  <c r="AF1579" i="2"/>
  <c r="AE1579" i="2"/>
  <c r="AD1579" i="2"/>
  <c r="AC1579" i="2"/>
  <c r="AB1579" i="2"/>
  <c r="AA1579" i="2"/>
  <c r="Z1579" i="2"/>
  <c r="Y1579" i="2"/>
  <c r="X1579" i="2"/>
  <c r="W1579" i="2"/>
  <c r="V1579" i="2"/>
  <c r="U1579" i="2"/>
  <c r="S1579" i="2"/>
  <c r="R1579" i="2"/>
  <c r="Q1579" i="2"/>
  <c r="P1579" i="2"/>
  <c r="O1579" i="2"/>
  <c r="N1579" i="2"/>
  <c r="M1579" i="2"/>
  <c r="L1579" i="2"/>
  <c r="K1579" i="2"/>
  <c r="J1579" i="2"/>
  <c r="I1579" i="2"/>
  <c r="H1579" i="2"/>
  <c r="G1579" i="2"/>
  <c r="F1579" i="2"/>
  <c r="E1579" i="2"/>
  <c r="D1579" i="2"/>
  <c r="C1579" i="2"/>
  <c r="B1579" i="2"/>
  <c r="A1579" i="2"/>
  <c r="CD1578" i="2"/>
  <c r="CC1578" i="2"/>
  <c r="CB1578" i="2"/>
  <c r="CA1578" i="2"/>
  <c r="BZ1578" i="2"/>
  <c r="BY1578" i="2"/>
  <c r="AJ1578" i="2"/>
  <c r="AI1578" i="2"/>
  <c r="AH1578" i="2"/>
  <c r="AG1578" i="2"/>
  <c r="AF1578" i="2"/>
  <c r="AE1578" i="2"/>
  <c r="AD1578" i="2"/>
  <c r="AC1578" i="2"/>
  <c r="AB1578" i="2"/>
  <c r="AA1578" i="2"/>
  <c r="Z1578" i="2"/>
  <c r="Y1578" i="2"/>
  <c r="X1578" i="2"/>
  <c r="W1578" i="2"/>
  <c r="V1578" i="2"/>
  <c r="U1578" i="2"/>
  <c r="S1578" i="2"/>
  <c r="R1578" i="2"/>
  <c r="Q1578" i="2"/>
  <c r="P1578" i="2"/>
  <c r="O1578" i="2"/>
  <c r="N1578" i="2"/>
  <c r="M1578" i="2"/>
  <c r="L1578" i="2"/>
  <c r="K1578" i="2"/>
  <c r="J1578" i="2"/>
  <c r="I1578" i="2"/>
  <c r="H1578" i="2"/>
  <c r="G1578" i="2"/>
  <c r="F1578" i="2"/>
  <c r="E1578" i="2"/>
  <c r="D1578" i="2"/>
  <c r="C1578" i="2"/>
  <c r="B1578" i="2"/>
  <c r="A1578" i="2"/>
  <c r="CD1577" i="2"/>
  <c r="CC1577" i="2"/>
  <c r="CB1577" i="2"/>
  <c r="CA1577" i="2"/>
  <c r="BZ1577" i="2"/>
  <c r="BY1577" i="2"/>
  <c r="AJ1577" i="2"/>
  <c r="AI1577" i="2"/>
  <c r="AH1577" i="2"/>
  <c r="AG1577" i="2"/>
  <c r="AF1577" i="2"/>
  <c r="AE1577" i="2"/>
  <c r="AD1577" i="2"/>
  <c r="AC1577" i="2"/>
  <c r="AB1577" i="2"/>
  <c r="AA1577" i="2"/>
  <c r="Z1577" i="2"/>
  <c r="Y1577" i="2"/>
  <c r="X1577" i="2"/>
  <c r="W1577" i="2"/>
  <c r="V1577" i="2"/>
  <c r="U1577" i="2"/>
  <c r="S1577" i="2"/>
  <c r="R1577" i="2"/>
  <c r="Q1577" i="2"/>
  <c r="P1577" i="2"/>
  <c r="O1577" i="2"/>
  <c r="N1577" i="2"/>
  <c r="M1577" i="2"/>
  <c r="L1577" i="2"/>
  <c r="K1577" i="2"/>
  <c r="J1577" i="2"/>
  <c r="I1577" i="2"/>
  <c r="H1577" i="2"/>
  <c r="G1577" i="2"/>
  <c r="F1577" i="2"/>
  <c r="E1577" i="2"/>
  <c r="D1577" i="2"/>
  <c r="C1577" i="2"/>
  <c r="B1577" i="2"/>
  <c r="A1577" i="2"/>
  <c r="CD1576" i="2"/>
  <c r="CC1576" i="2"/>
  <c r="CB1576" i="2"/>
  <c r="CA1576" i="2"/>
  <c r="BZ1576" i="2"/>
  <c r="BY1576" i="2"/>
  <c r="AJ1576" i="2"/>
  <c r="AI1576" i="2"/>
  <c r="AH1576" i="2"/>
  <c r="AG1576" i="2"/>
  <c r="AF1576" i="2"/>
  <c r="AE1576" i="2"/>
  <c r="AD1576" i="2"/>
  <c r="AC1576" i="2"/>
  <c r="AB1576" i="2"/>
  <c r="AA1576" i="2"/>
  <c r="Z1576" i="2"/>
  <c r="Y1576" i="2"/>
  <c r="X1576" i="2"/>
  <c r="W1576" i="2"/>
  <c r="V1576" i="2"/>
  <c r="U1576" i="2"/>
  <c r="S1576" i="2"/>
  <c r="R1576" i="2"/>
  <c r="Q1576" i="2"/>
  <c r="P1576" i="2"/>
  <c r="O1576" i="2"/>
  <c r="N1576" i="2"/>
  <c r="M1576" i="2"/>
  <c r="L1576" i="2"/>
  <c r="K1576" i="2"/>
  <c r="J1576" i="2"/>
  <c r="I1576" i="2"/>
  <c r="H1576" i="2"/>
  <c r="G1576" i="2"/>
  <c r="F1576" i="2"/>
  <c r="E1576" i="2"/>
  <c r="D1576" i="2"/>
  <c r="C1576" i="2"/>
  <c r="B1576" i="2"/>
  <c r="A1576" i="2"/>
  <c r="CD1575" i="2"/>
  <c r="CC1575" i="2"/>
  <c r="CB1575" i="2"/>
  <c r="CA1575" i="2"/>
  <c r="BZ1575" i="2"/>
  <c r="BY1575" i="2"/>
  <c r="AJ1575" i="2"/>
  <c r="AI1575" i="2"/>
  <c r="AH1575" i="2"/>
  <c r="AG1575" i="2"/>
  <c r="AF1575" i="2"/>
  <c r="AE1575" i="2"/>
  <c r="AD1575" i="2"/>
  <c r="AC1575" i="2"/>
  <c r="AB1575" i="2"/>
  <c r="AA1575" i="2"/>
  <c r="Z1575" i="2"/>
  <c r="Y1575" i="2"/>
  <c r="X1575" i="2"/>
  <c r="W1575" i="2"/>
  <c r="V1575" i="2"/>
  <c r="U1575" i="2"/>
  <c r="S1575" i="2"/>
  <c r="R1575" i="2"/>
  <c r="Q1575" i="2"/>
  <c r="P1575" i="2"/>
  <c r="O1575" i="2"/>
  <c r="N1575" i="2"/>
  <c r="M1575" i="2"/>
  <c r="L1575" i="2"/>
  <c r="K1575" i="2"/>
  <c r="J1575" i="2"/>
  <c r="I1575" i="2"/>
  <c r="H1575" i="2"/>
  <c r="G1575" i="2"/>
  <c r="F1575" i="2"/>
  <c r="E1575" i="2"/>
  <c r="D1575" i="2"/>
  <c r="C1575" i="2"/>
  <c r="B1575" i="2"/>
  <c r="A1575" i="2"/>
  <c r="CD1574" i="2"/>
  <c r="CC1574" i="2"/>
  <c r="CB1574" i="2"/>
  <c r="CA1574" i="2"/>
  <c r="BZ1574" i="2"/>
  <c r="BY1574" i="2"/>
  <c r="AJ1574" i="2"/>
  <c r="AI1574" i="2"/>
  <c r="AH1574" i="2"/>
  <c r="AG1574" i="2"/>
  <c r="AF1574" i="2"/>
  <c r="AE1574" i="2"/>
  <c r="AD1574" i="2"/>
  <c r="AC1574" i="2"/>
  <c r="AB1574" i="2"/>
  <c r="AA1574" i="2"/>
  <c r="Z1574" i="2"/>
  <c r="Y1574" i="2"/>
  <c r="X1574" i="2"/>
  <c r="W1574" i="2"/>
  <c r="V1574" i="2"/>
  <c r="U1574" i="2"/>
  <c r="S1574" i="2"/>
  <c r="R1574" i="2"/>
  <c r="Q1574" i="2"/>
  <c r="P1574" i="2"/>
  <c r="O1574" i="2"/>
  <c r="N1574" i="2"/>
  <c r="M1574" i="2"/>
  <c r="L1574" i="2"/>
  <c r="K1574" i="2"/>
  <c r="J1574" i="2"/>
  <c r="I1574" i="2"/>
  <c r="H1574" i="2"/>
  <c r="G1574" i="2"/>
  <c r="F1574" i="2"/>
  <c r="E1574" i="2"/>
  <c r="D1574" i="2"/>
  <c r="C1574" i="2"/>
  <c r="B1574" i="2"/>
  <c r="A1574" i="2"/>
  <c r="CD1573" i="2"/>
  <c r="CC1573" i="2"/>
  <c r="CB1573" i="2"/>
  <c r="CA1573" i="2"/>
  <c r="BZ1573" i="2"/>
  <c r="BY1573" i="2"/>
  <c r="AJ1573" i="2"/>
  <c r="AI1573" i="2"/>
  <c r="AH1573" i="2"/>
  <c r="AG1573" i="2"/>
  <c r="AF1573" i="2"/>
  <c r="AE1573" i="2"/>
  <c r="AD1573" i="2"/>
  <c r="AC1573" i="2"/>
  <c r="AB1573" i="2"/>
  <c r="AA1573" i="2"/>
  <c r="Z1573" i="2"/>
  <c r="Y1573" i="2"/>
  <c r="X1573" i="2"/>
  <c r="W1573" i="2"/>
  <c r="V1573" i="2"/>
  <c r="U1573" i="2"/>
  <c r="S1573" i="2"/>
  <c r="R1573" i="2"/>
  <c r="Q1573" i="2"/>
  <c r="P1573" i="2"/>
  <c r="O1573" i="2"/>
  <c r="N1573" i="2"/>
  <c r="M1573" i="2"/>
  <c r="L1573" i="2"/>
  <c r="K1573" i="2"/>
  <c r="J1573" i="2"/>
  <c r="I1573" i="2"/>
  <c r="H1573" i="2"/>
  <c r="G1573" i="2"/>
  <c r="F1573" i="2"/>
  <c r="E1573" i="2"/>
  <c r="D1573" i="2"/>
  <c r="C1573" i="2"/>
  <c r="B1573" i="2"/>
  <c r="A1573" i="2"/>
  <c r="CD1572" i="2"/>
  <c r="CC1572" i="2"/>
  <c r="CB1572" i="2"/>
  <c r="CA1572" i="2"/>
  <c r="BZ1572" i="2"/>
  <c r="BY1572" i="2"/>
  <c r="AJ1572" i="2"/>
  <c r="AI1572" i="2"/>
  <c r="AH1572" i="2"/>
  <c r="AG1572" i="2"/>
  <c r="AF1572" i="2"/>
  <c r="AE1572" i="2"/>
  <c r="AD1572" i="2"/>
  <c r="AC1572" i="2"/>
  <c r="AB1572" i="2"/>
  <c r="AA1572" i="2"/>
  <c r="Z1572" i="2"/>
  <c r="Y1572" i="2"/>
  <c r="X1572" i="2"/>
  <c r="W1572" i="2"/>
  <c r="V1572" i="2"/>
  <c r="U1572" i="2"/>
  <c r="S1572" i="2"/>
  <c r="R1572" i="2"/>
  <c r="Q1572" i="2"/>
  <c r="P1572" i="2"/>
  <c r="O1572" i="2"/>
  <c r="N1572" i="2"/>
  <c r="M1572" i="2"/>
  <c r="L1572" i="2"/>
  <c r="K1572" i="2"/>
  <c r="J1572" i="2"/>
  <c r="I1572" i="2"/>
  <c r="H1572" i="2"/>
  <c r="G1572" i="2"/>
  <c r="F1572" i="2"/>
  <c r="E1572" i="2"/>
  <c r="D1572" i="2"/>
  <c r="C1572" i="2"/>
  <c r="B1572" i="2"/>
  <c r="A1572" i="2"/>
  <c r="CD1571" i="2"/>
  <c r="CC1571" i="2"/>
  <c r="CB1571" i="2"/>
  <c r="CA1571" i="2"/>
  <c r="BZ1571" i="2"/>
  <c r="BY1571" i="2"/>
  <c r="AJ1571" i="2"/>
  <c r="AI1571" i="2"/>
  <c r="AH1571" i="2"/>
  <c r="AG1571" i="2"/>
  <c r="AF1571" i="2"/>
  <c r="AE1571" i="2"/>
  <c r="AD1571" i="2"/>
  <c r="AC1571" i="2"/>
  <c r="AB1571" i="2"/>
  <c r="AA1571" i="2"/>
  <c r="Z1571" i="2"/>
  <c r="Y1571" i="2"/>
  <c r="X1571" i="2"/>
  <c r="W1571" i="2"/>
  <c r="V1571" i="2"/>
  <c r="U1571" i="2"/>
  <c r="S1571" i="2"/>
  <c r="R1571" i="2"/>
  <c r="Q1571" i="2"/>
  <c r="P1571" i="2"/>
  <c r="O1571" i="2"/>
  <c r="N1571" i="2"/>
  <c r="M1571" i="2"/>
  <c r="L1571" i="2"/>
  <c r="K1571" i="2"/>
  <c r="J1571" i="2"/>
  <c r="I1571" i="2"/>
  <c r="H1571" i="2"/>
  <c r="G1571" i="2"/>
  <c r="F1571" i="2"/>
  <c r="E1571" i="2"/>
  <c r="D1571" i="2"/>
  <c r="C1571" i="2"/>
  <c r="B1571" i="2"/>
  <c r="A1571" i="2"/>
  <c r="CD1570" i="2"/>
  <c r="CC1570" i="2"/>
  <c r="CB1570" i="2"/>
  <c r="CA1570" i="2"/>
  <c r="BZ1570" i="2"/>
  <c r="BY1570" i="2"/>
  <c r="AJ1570" i="2"/>
  <c r="AI1570" i="2"/>
  <c r="AH1570" i="2"/>
  <c r="AG1570" i="2"/>
  <c r="AF1570" i="2"/>
  <c r="AE1570" i="2"/>
  <c r="AD1570" i="2"/>
  <c r="AC1570" i="2"/>
  <c r="AB1570" i="2"/>
  <c r="AA1570" i="2"/>
  <c r="Z1570" i="2"/>
  <c r="Y1570" i="2"/>
  <c r="X1570" i="2"/>
  <c r="W1570" i="2"/>
  <c r="V1570" i="2"/>
  <c r="U1570" i="2"/>
  <c r="S1570" i="2"/>
  <c r="R1570" i="2"/>
  <c r="Q1570" i="2"/>
  <c r="P1570" i="2"/>
  <c r="O1570" i="2"/>
  <c r="N1570" i="2"/>
  <c r="M1570" i="2"/>
  <c r="L1570" i="2"/>
  <c r="K1570" i="2"/>
  <c r="J1570" i="2"/>
  <c r="I1570" i="2"/>
  <c r="H1570" i="2"/>
  <c r="G1570" i="2"/>
  <c r="F1570" i="2"/>
  <c r="E1570" i="2"/>
  <c r="D1570" i="2"/>
  <c r="C1570" i="2"/>
  <c r="B1570" i="2"/>
  <c r="A1570" i="2"/>
  <c r="CD1569" i="2"/>
  <c r="CC1569" i="2"/>
  <c r="CB1569" i="2"/>
  <c r="CA1569" i="2"/>
  <c r="BZ1569" i="2"/>
  <c r="BY1569" i="2"/>
  <c r="AJ1569" i="2"/>
  <c r="AI1569" i="2"/>
  <c r="AH1569" i="2"/>
  <c r="AG1569" i="2"/>
  <c r="AF1569" i="2"/>
  <c r="AE1569" i="2"/>
  <c r="AD1569" i="2"/>
  <c r="AC1569" i="2"/>
  <c r="AB1569" i="2"/>
  <c r="AA1569" i="2"/>
  <c r="Z1569" i="2"/>
  <c r="Y1569" i="2"/>
  <c r="X1569" i="2"/>
  <c r="W1569" i="2"/>
  <c r="V1569" i="2"/>
  <c r="U1569" i="2"/>
  <c r="S1569" i="2"/>
  <c r="R1569" i="2"/>
  <c r="Q1569" i="2"/>
  <c r="P1569" i="2"/>
  <c r="O1569" i="2"/>
  <c r="N1569" i="2"/>
  <c r="M1569" i="2"/>
  <c r="L1569" i="2"/>
  <c r="K1569" i="2"/>
  <c r="J1569" i="2"/>
  <c r="I1569" i="2"/>
  <c r="H1569" i="2"/>
  <c r="G1569" i="2"/>
  <c r="F1569" i="2"/>
  <c r="E1569" i="2"/>
  <c r="D1569" i="2"/>
  <c r="C1569" i="2"/>
  <c r="B1569" i="2"/>
  <c r="A1569" i="2"/>
  <c r="CD1568" i="2"/>
  <c r="CC1568" i="2"/>
  <c r="CB1568" i="2"/>
  <c r="CA1568" i="2"/>
  <c r="BZ1568" i="2"/>
  <c r="BY1568" i="2"/>
  <c r="AJ1568" i="2"/>
  <c r="AI1568" i="2"/>
  <c r="AH1568" i="2"/>
  <c r="AG1568" i="2"/>
  <c r="AF1568" i="2"/>
  <c r="AE1568" i="2"/>
  <c r="AD1568" i="2"/>
  <c r="AC1568" i="2"/>
  <c r="AB1568" i="2"/>
  <c r="AA1568" i="2"/>
  <c r="Z1568" i="2"/>
  <c r="Y1568" i="2"/>
  <c r="X1568" i="2"/>
  <c r="W1568" i="2"/>
  <c r="V1568" i="2"/>
  <c r="U1568" i="2"/>
  <c r="S1568" i="2"/>
  <c r="R1568" i="2"/>
  <c r="Q1568" i="2"/>
  <c r="P1568" i="2"/>
  <c r="O1568" i="2"/>
  <c r="N1568" i="2"/>
  <c r="M1568" i="2"/>
  <c r="L1568" i="2"/>
  <c r="K1568" i="2"/>
  <c r="J1568" i="2"/>
  <c r="I1568" i="2"/>
  <c r="H1568" i="2"/>
  <c r="G1568" i="2"/>
  <c r="F1568" i="2"/>
  <c r="E1568" i="2"/>
  <c r="D1568" i="2"/>
  <c r="C1568" i="2"/>
  <c r="B1568" i="2"/>
  <c r="A1568" i="2"/>
  <c r="CD1567" i="2"/>
  <c r="CC1567" i="2"/>
  <c r="CB1567" i="2"/>
  <c r="CA1567" i="2"/>
  <c r="BZ1567" i="2"/>
  <c r="BY1567" i="2"/>
  <c r="AJ1567" i="2"/>
  <c r="AI1567" i="2"/>
  <c r="AH1567" i="2"/>
  <c r="AG1567" i="2"/>
  <c r="AF1567" i="2"/>
  <c r="AE1567" i="2"/>
  <c r="AD1567" i="2"/>
  <c r="AC1567" i="2"/>
  <c r="AB1567" i="2"/>
  <c r="AA1567" i="2"/>
  <c r="Z1567" i="2"/>
  <c r="Y1567" i="2"/>
  <c r="X1567" i="2"/>
  <c r="W1567" i="2"/>
  <c r="V1567" i="2"/>
  <c r="U1567" i="2"/>
  <c r="S1567" i="2"/>
  <c r="R1567" i="2"/>
  <c r="Q1567" i="2"/>
  <c r="P1567" i="2"/>
  <c r="O1567" i="2"/>
  <c r="N1567" i="2"/>
  <c r="M1567" i="2"/>
  <c r="L1567" i="2"/>
  <c r="K1567" i="2"/>
  <c r="J1567" i="2"/>
  <c r="I1567" i="2"/>
  <c r="H1567" i="2"/>
  <c r="G1567" i="2"/>
  <c r="F1567" i="2"/>
  <c r="E1567" i="2"/>
  <c r="D1567" i="2"/>
  <c r="C1567" i="2"/>
  <c r="B1567" i="2"/>
  <c r="A1567" i="2"/>
  <c r="CD1566" i="2"/>
  <c r="CC1566" i="2"/>
  <c r="CB1566" i="2"/>
  <c r="CA1566" i="2"/>
  <c r="BZ1566" i="2"/>
  <c r="BY1566" i="2"/>
  <c r="AJ1566" i="2"/>
  <c r="AI1566" i="2"/>
  <c r="AH1566" i="2"/>
  <c r="AG1566" i="2"/>
  <c r="AF1566" i="2"/>
  <c r="AE1566" i="2"/>
  <c r="AD1566" i="2"/>
  <c r="AC1566" i="2"/>
  <c r="AB1566" i="2"/>
  <c r="AA1566" i="2"/>
  <c r="Z1566" i="2"/>
  <c r="Y1566" i="2"/>
  <c r="X1566" i="2"/>
  <c r="W1566" i="2"/>
  <c r="V1566" i="2"/>
  <c r="U1566" i="2"/>
  <c r="S1566" i="2"/>
  <c r="R1566" i="2"/>
  <c r="Q1566" i="2"/>
  <c r="P1566" i="2"/>
  <c r="O1566" i="2"/>
  <c r="N1566" i="2"/>
  <c r="M1566" i="2"/>
  <c r="L1566" i="2"/>
  <c r="K1566" i="2"/>
  <c r="J1566" i="2"/>
  <c r="I1566" i="2"/>
  <c r="H1566" i="2"/>
  <c r="G1566" i="2"/>
  <c r="F1566" i="2"/>
  <c r="E1566" i="2"/>
  <c r="D1566" i="2"/>
  <c r="C1566" i="2"/>
  <c r="B1566" i="2"/>
  <c r="A1566" i="2"/>
  <c r="CD1565" i="2"/>
  <c r="CC1565" i="2"/>
  <c r="CB1565" i="2"/>
  <c r="CA1565" i="2"/>
  <c r="BZ1565" i="2"/>
  <c r="BY1565" i="2"/>
  <c r="AJ1565" i="2"/>
  <c r="AI1565" i="2"/>
  <c r="AH1565" i="2"/>
  <c r="AG1565" i="2"/>
  <c r="AF1565" i="2"/>
  <c r="AE1565" i="2"/>
  <c r="AD1565" i="2"/>
  <c r="AC1565" i="2"/>
  <c r="AB1565" i="2"/>
  <c r="AA1565" i="2"/>
  <c r="Z1565" i="2"/>
  <c r="Y1565" i="2"/>
  <c r="X1565" i="2"/>
  <c r="W1565" i="2"/>
  <c r="V1565" i="2"/>
  <c r="U1565" i="2"/>
  <c r="S1565" i="2"/>
  <c r="R1565" i="2"/>
  <c r="Q1565" i="2"/>
  <c r="P1565" i="2"/>
  <c r="O1565" i="2"/>
  <c r="N1565" i="2"/>
  <c r="M1565" i="2"/>
  <c r="L1565" i="2"/>
  <c r="K1565" i="2"/>
  <c r="J1565" i="2"/>
  <c r="I1565" i="2"/>
  <c r="H1565" i="2"/>
  <c r="G1565" i="2"/>
  <c r="F1565" i="2"/>
  <c r="E1565" i="2"/>
  <c r="D1565" i="2"/>
  <c r="C1565" i="2"/>
  <c r="B1565" i="2"/>
  <c r="A1565" i="2"/>
  <c r="CD1564" i="2"/>
  <c r="CC1564" i="2"/>
  <c r="CB1564" i="2"/>
  <c r="CA1564" i="2"/>
  <c r="BZ1564" i="2"/>
  <c r="BY1564" i="2"/>
  <c r="AJ1564" i="2"/>
  <c r="AI1564" i="2"/>
  <c r="AH1564" i="2"/>
  <c r="AG1564" i="2"/>
  <c r="AF1564" i="2"/>
  <c r="AE1564" i="2"/>
  <c r="AD1564" i="2"/>
  <c r="AC1564" i="2"/>
  <c r="AB1564" i="2"/>
  <c r="AA1564" i="2"/>
  <c r="Z1564" i="2"/>
  <c r="Y1564" i="2"/>
  <c r="X1564" i="2"/>
  <c r="W1564" i="2"/>
  <c r="V1564" i="2"/>
  <c r="U1564" i="2"/>
  <c r="S1564" i="2"/>
  <c r="R1564" i="2"/>
  <c r="Q1564" i="2"/>
  <c r="P1564" i="2"/>
  <c r="O1564" i="2"/>
  <c r="N1564" i="2"/>
  <c r="M1564" i="2"/>
  <c r="L1564" i="2"/>
  <c r="K1564" i="2"/>
  <c r="J1564" i="2"/>
  <c r="I1564" i="2"/>
  <c r="H1564" i="2"/>
  <c r="G1564" i="2"/>
  <c r="F1564" i="2"/>
  <c r="E1564" i="2"/>
  <c r="D1564" i="2"/>
  <c r="C1564" i="2"/>
  <c r="B1564" i="2"/>
  <c r="A1564" i="2"/>
  <c r="CD1563" i="2"/>
  <c r="CC1563" i="2"/>
  <c r="CB1563" i="2"/>
  <c r="CA1563" i="2"/>
  <c r="BZ1563" i="2"/>
  <c r="BY1563" i="2"/>
  <c r="AJ1563" i="2"/>
  <c r="AI1563" i="2"/>
  <c r="AH1563" i="2"/>
  <c r="AG1563" i="2"/>
  <c r="AF1563" i="2"/>
  <c r="AE1563" i="2"/>
  <c r="AD1563" i="2"/>
  <c r="AC1563" i="2"/>
  <c r="AB1563" i="2"/>
  <c r="AA1563" i="2"/>
  <c r="Z1563" i="2"/>
  <c r="Y1563" i="2"/>
  <c r="X1563" i="2"/>
  <c r="W1563" i="2"/>
  <c r="V1563" i="2"/>
  <c r="U1563" i="2"/>
  <c r="S1563" i="2"/>
  <c r="R1563" i="2"/>
  <c r="Q1563" i="2"/>
  <c r="P1563" i="2"/>
  <c r="O1563" i="2"/>
  <c r="N1563" i="2"/>
  <c r="M1563" i="2"/>
  <c r="L1563" i="2"/>
  <c r="K1563" i="2"/>
  <c r="J1563" i="2"/>
  <c r="I1563" i="2"/>
  <c r="H1563" i="2"/>
  <c r="G1563" i="2"/>
  <c r="F1563" i="2"/>
  <c r="E1563" i="2"/>
  <c r="D1563" i="2"/>
  <c r="C1563" i="2"/>
  <c r="B1563" i="2"/>
  <c r="A1563" i="2"/>
  <c r="CD1562" i="2"/>
  <c r="CC1562" i="2"/>
  <c r="CB1562" i="2"/>
  <c r="CA1562" i="2"/>
  <c r="BZ1562" i="2"/>
  <c r="BY1562" i="2"/>
  <c r="AJ1562" i="2"/>
  <c r="AI1562" i="2"/>
  <c r="AH1562" i="2"/>
  <c r="AG1562" i="2"/>
  <c r="AF1562" i="2"/>
  <c r="AE1562" i="2"/>
  <c r="AD1562" i="2"/>
  <c r="AC1562" i="2"/>
  <c r="AB1562" i="2"/>
  <c r="AA1562" i="2"/>
  <c r="Z1562" i="2"/>
  <c r="Y1562" i="2"/>
  <c r="X1562" i="2"/>
  <c r="W1562" i="2"/>
  <c r="V1562" i="2"/>
  <c r="U1562" i="2"/>
  <c r="S1562" i="2"/>
  <c r="R1562" i="2"/>
  <c r="Q1562" i="2"/>
  <c r="P1562" i="2"/>
  <c r="O1562" i="2"/>
  <c r="N1562" i="2"/>
  <c r="M1562" i="2"/>
  <c r="L1562" i="2"/>
  <c r="K1562" i="2"/>
  <c r="J1562" i="2"/>
  <c r="I1562" i="2"/>
  <c r="H1562" i="2"/>
  <c r="G1562" i="2"/>
  <c r="F1562" i="2"/>
  <c r="E1562" i="2"/>
  <c r="D1562" i="2"/>
  <c r="C1562" i="2"/>
  <c r="B1562" i="2"/>
  <c r="A1562" i="2"/>
  <c r="CD1561" i="2"/>
  <c r="CC1561" i="2"/>
  <c r="CB1561" i="2"/>
  <c r="CA1561" i="2"/>
  <c r="BZ1561" i="2"/>
  <c r="BY1561" i="2"/>
  <c r="AJ1561" i="2"/>
  <c r="AI1561" i="2"/>
  <c r="AH1561" i="2"/>
  <c r="AG1561" i="2"/>
  <c r="AF1561" i="2"/>
  <c r="AE1561" i="2"/>
  <c r="AD1561" i="2"/>
  <c r="AC1561" i="2"/>
  <c r="AB1561" i="2"/>
  <c r="AA1561" i="2"/>
  <c r="Z1561" i="2"/>
  <c r="Y1561" i="2"/>
  <c r="X1561" i="2"/>
  <c r="W1561" i="2"/>
  <c r="V1561" i="2"/>
  <c r="U1561" i="2"/>
  <c r="S1561" i="2"/>
  <c r="R1561" i="2"/>
  <c r="Q1561" i="2"/>
  <c r="P1561" i="2"/>
  <c r="O1561" i="2"/>
  <c r="N1561" i="2"/>
  <c r="M1561" i="2"/>
  <c r="L1561" i="2"/>
  <c r="K1561" i="2"/>
  <c r="J1561" i="2"/>
  <c r="I1561" i="2"/>
  <c r="H1561" i="2"/>
  <c r="G1561" i="2"/>
  <c r="F1561" i="2"/>
  <c r="E1561" i="2"/>
  <c r="D1561" i="2"/>
  <c r="C1561" i="2"/>
  <c r="B1561" i="2"/>
  <c r="A1561" i="2"/>
  <c r="CD1560" i="2"/>
  <c r="CC1560" i="2"/>
  <c r="CB1560" i="2"/>
  <c r="CA1560" i="2"/>
  <c r="BZ1560" i="2"/>
  <c r="BY1560" i="2"/>
  <c r="AJ1560" i="2"/>
  <c r="AI1560" i="2"/>
  <c r="AH1560" i="2"/>
  <c r="AG1560" i="2"/>
  <c r="AF1560" i="2"/>
  <c r="AE1560" i="2"/>
  <c r="AD1560" i="2"/>
  <c r="AC1560" i="2"/>
  <c r="AB1560" i="2"/>
  <c r="AA1560" i="2"/>
  <c r="Z1560" i="2"/>
  <c r="Y1560" i="2"/>
  <c r="X1560" i="2"/>
  <c r="W1560" i="2"/>
  <c r="V1560" i="2"/>
  <c r="U1560" i="2"/>
  <c r="S1560" i="2"/>
  <c r="R1560" i="2"/>
  <c r="Q1560" i="2"/>
  <c r="P1560" i="2"/>
  <c r="O1560" i="2"/>
  <c r="N1560" i="2"/>
  <c r="M1560" i="2"/>
  <c r="L1560" i="2"/>
  <c r="K1560" i="2"/>
  <c r="J1560" i="2"/>
  <c r="I1560" i="2"/>
  <c r="H1560" i="2"/>
  <c r="G1560" i="2"/>
  <c r="F1560" i="2"/>
  <c r="E1560" i="2"/>
  <c r="D1560" i="2"/>
  <c r="C1560" i="2"/>
  <c r="B1560" i="2"/>
  <c r="A1560" i="2"/>
  <c r="CD1559" i="2"/>
  <c r="CC1559" i="2"/>
  <c r="CB1559" i="2"/>
  <c r="CA1559" i="2"/>
  <c r="BZ1559" i="2"/>
  <c r="BY1559" i="2"/>
  <c r="AJ1559" i="2"/>
  <c r="AI1559" i="2"/>
  <c r="AH1559" i="2"/>
  <c r="AG1559" i="2"/>
  <c r="AF1559" i="2"/>
  <c r="AE1559" i="2"/>
  <c r="AD1559" i="2"/>
  <c r="AC1559" i="2"/>
  <c r="AB1559" i="2"/>
  <c r="AA1559" i="2"/>
  <c r="Z1559" i="2"/>
  <c r="Y1559" i="2"/>
  <c r="X1559" i="2"/>
  <c r="W1559" i="2"/>
  <c r="V1559" i="2"/>
  <c r="U1559" i="2"/>
  <c r="S1559" i="2"/>
  <c r="R1559" i="2"/>
  <c r="Q1559" i="2"/>
  <c r="P1559" i="2"/>
  <c r="O1559" i="2"/>
  <c r="N1559" i="2"/>
  <c r="M1559" i="2"/>
  <c r="L1559" i="2"/>
  <c r="K1559" i="2"/>
  <c r="J1559" i="2"/>
  <c r="I1559" i="2"/>
  <c r="H1559" i="2"/>
  <c r="G1559" i="2"/>
  <c r="F1559" i="2"/>
  <c r="E1559" i="2"/>
  <c r="D1559" i="2"/>
  <c r="C1559" i="2"/>
  <c r="B1559" i="2"/>
  <c r="A1559" i="2"/>
  <c r="CD1558" i="2"/>
  <c r="CC1558" i="2"/>
  <c r="CB1558" i="2"/>
  <c r="CA1558" i="2"/>
  <c r="BZ1558" i="2"/>
  <c r="BY1558" i="2"/>
  <c r="AJ1558" i="2"/>
  <c r="AI1558" i="2"/>
  <c r="AH1558" i="2"/>
  <c r="AG1558" i="2"/>
  <c r="AF1558" i="2"/>
  <c r="AE1558" i="2"/>
  <c r="AD1558" i="2"/>
  <c r="AC1558" i="2"/>
  <c r="AB1558" i="2"/>
  <c r="AA1558" i="2"/>
  <c r="Z1558" i="2"/>
  <c r="Y1558" i="2"/>
  <c r="X1558" i="2"/>
  <c r="W1558" i="2"/>
  <c r="V1558" i="2"/>
  <c r="U1558" i="2"/>
  <c r="S1558" i="2"/>
  <c r="R1558" i="2"/>
  <c r="Q1558" i="2"/>
  <c r="P1558" i="2"/>
  <c r="O1558" i="2"/>
  <c r="N1558" i="2"/>
  <c r="M1558" i="2"/>
  <c r="L1558" i="2"/>
  <c r="K1558" i="2"/>
  <c r="J1558" i="2"/>
  <c r="I1558" i="2"/>
  <c r="H1558" i="2"/>
  <c r="G1558" i="2"/>
  <c r="F1558" i="2"/>
  <c r="E1558" i="2"/>
  <c r="D1558" i="2"/>
  <c r="C1558" i="2"/>
  <c r="B1558" i="2"/>
  <c r="A1558" i="2"/>
  <c r="CD1557" i="2"/>
  <c r="CC1557" i="2"/>
  <c r="CB1557" i="2"/>
  <c r="CA1557" i="2"/>
  <c r="BZ1557" i="2"/>
  <c r="BY1557" i="2"/>
  <c r="AJ1557" i="2"/>
  <c r="AI1557" i="2"/>
  <c r="AH1557" i="2"/>
  <c r="AG1557" i="2"/>
  <c r="AF1557" i="2"/>
  <c r="AE1557" i="2"/>
  <c r="AD1557" i="2"/>
  <c r="AC1557" i="2"/>
  <c r="AB1557" i="2"/>
  <c r="AA1557" i="2"/>
  <c r="Z1557" i="2"/>
  <c r="Y1557" i="2"/>
  <c r="X1557" i="2"/>
  <c r="W1557" i="2"/>
  <c r="V1557" i="2"/>
  <c r="U1557" i="2"/>
  <c r="S1557" i="2"/>
  <c r="R1557" i="2"/>
  <c r="Q1557" i="2"/>
  <c r="P1557" i="2"/>
  <c r="O1557" i="2"/>
  <c r="N1557" i="2"/>
  <c r="M1557" i="2"/>
  <c r="L1557" i="2"/>
  <c r="K1557" i="2"/>
  <c r="J1557" i="2"/>
  <c r="I1557" i="2"/>
  <c r="H1557" i="2"/>
  <c r="G1557" i="2"/>
  <c r="F1557" i="2"/>
  <c r="E1557" i="2"/>
  <c r="D1557" i="2"/>
  <c r="C1557" i="2"/>
  <c r="B1557" i="2"/>
  <c r="A1557" i="2"/>
  <c r="CD1556" i="2"/>
  <c r="CC1556" i="2"/>
  <c r="CB1556" i="2"/>
  <c r="CA1556" i="2"/>
  <c r="BZ1556" i="2"/>
  <c r="BY1556" i="2"/>
  <c r="AJ1556" i="2"/>
  <c r="AI1556" i="2"/>
  <c r="AH1556" i="2"/>
  <c r="AG1556" i="2"/>
  <c r="AF1556" i="2"/>
  <c r="AE1556" i="2"/>
  <c r="AD1556" i="2"/>
  <c r="AC1556" i="2"/>
  <c r="AB1556" i="2"/>
  <c r="AA1556" i="2"/>
  <c r="Z1556" i="2"/>
  <c r="Y1556" i="2"/>
  <c r="X1556" i="2"/>
  <c r="W1556" i="2"/>
  <c r="V1556" i="2"/>
  <c r="U1556" i="2"/>
  <c r="S1556" i="2"/>
  <c r="R1556" i="2"/>
  <c r="Q1556" i="2"/>
  <c r="P1556" i="2"/>
  <c r="O1556" i="2"/>
  <c r="N1556" i="2"/>
  <c r="M1556" i="2"/>
  <c r="L1556" i="2"/>
  <c r="K1556" i="2"/>
  <c r="J1556" i="2"/>
  <c r="I1556" i="2"/>
  <c r="H1556" i="2"/>
  <c r="G1556" i="2"/>
  <c r="F1556" i="2"/>
  <c r="E1556" i="2"/>
  <c r="D1556" i="2"/>
  <c r="C1556" i="2"/>
  <c r="B1556" i="2"/>
  <c r="A1556" i="2"/>
  <c r="CD1555" i="2"/>
  <c r="CC1555" i="2"/>
  <c r="CB1555" i="2"/>
  <c r="CA1555" i="2"/>
  <c r="BZ1555" i="2"/>
  <c r="BY1555" i="2"/>
  <c r="AJ1555" i="2"/>
  <c r="AI1555" i="2"/>
  <c r="AH1555" i="2"/>
  <c r="AG1555" i="2"/>
  <c r="AF1555" i="2"/>
  <c r="AE1555" i="2"/>
  <c r="AD1555" i="2"/>
  <c r="AC1555" i="2"/>
  <c r="AB1555" i="2"/>
  <c r="AA1555" i="2"/>
  <c r="Z1555" i="2"/>
  <c r="Y1555" i="2"/>
  <c r="X1555" i="2"/>
  <c r="W1555" i="2"/>
  <c r="V1555" i="2"/>
  <c r="U1555" i="2"/>
  <c r="S1555" i="2"/>
  <c r="R1555" i="2"/>
  <c r="Q1555" i="2"/>
  <c r="P1555" i="2"/>
  <c r="O1555" i="2"/>
  <c r="N1555" i="2"/>
  <c r="M1555" i="2"/>
  <c r="L1555" i="2"/>
  <c r="K1555" i="2"/>
  <c r="J1555" i="2"/>
  <c r="I1555" i="2"/>
  <c r="H1555" i="2"/>
  <c r="G1555" i="2"/>
  <c r="F1555" i="2"/>
  <c r="E1555" i="2"/>
  <c r="D1555" i="2"/>
  <c r="C1555" i="2"/>
  <c r="B1555" i="2"/>
  <c r="A1555" i="2"/>
  <c r="CD1554" i="2"/>
  <c r="CC1554" i="2"/>
  <c r="CB1554" i="2"/>
  <c r="CA1554" i="2"/>
  <c r="BZ1554" i="2"/>
  <c r="BY1554" i="2"/>
  <c r="AJ1554" i="2"/>
  <c r="AI1554" i="2"/>
  <c r="AH1554" i="2"/>
  <c r="AG1554" i="2"/>
  <c r="AF1554" i="2"/>
  <c r="AE1554" i="2"/>
  <c r="AD1554" i="2"/>
  <c r="AC1554" i="2"/>
  <c r="AB1554" i="2"/>
  <c r="AA1554" i="2"/>
  <c r="Z1554" i="2"/>
  <c r="Y1554" i="2"/>
  <c r="X1554" i="2"/>
  <c r="W1554" i="2"/>
  <c r="V1554" i="2"/>
  <c r="U1554" i="2"/>
  <c r="S1554" i="2"/>
  <c r="R1554" i="2"/>
  <c r="Q1554" i="2"/>
  <c r="P1554" i="2"/>
  <c r="O1554" i="2"/>
  <c r="N1554" i="2"/>
  <c r="M1554" i="2"/>
  <c r="L1554" i="2"/>
  <c r="K1554" i="2"/>
  <c r="J1554" i="2"/>
  <c r="I1554" i="2"/>
  <c r="H1554" i="2"/>
  <c r="G1554" i="2"/>
  <c r="F1554" i="2"/>
  <c r="E1554" i="2"/>
  <c r="D1554" i="2"/>
  <c r="C1554" i="2"/>
  <c r="B1554" i="2"/>
  <c r="A1554" i="2"/>
  <c r="CD1553" i="2"/>
  <c r="CC1553" i="2"/>
  <c r="CB1553" i="2"/>
  <c r="CA1553" i="2"/>
  <c r="BZ1553" i="2"/>
  <c r="BY1553" i="2"/>
  <c r="AJ1553" i="2"/>
  <c r="AI1553" i="2"/>
  <c r="AH1553" i="2"/>
  <c r="AG1553" i="2"/>
  <c r="AF1553" i="2"/>
  <c r="AE1553" i="2"/>
  <c r="AD1553" i="2"/>
  <c r="AC1553" i="2"/>
  <c r="AB1553" i="2"/>
  <c r="AA1553" i="2"/>
  <c r="Z1553" i="2"/>
  <c r="Y1553" i="2"/>
  <c r="X1553" i="2"/>
  <c r="W1553" i="2"/>
  <c r="V1553" i="2"/>
  <c r="U1553" i="2"/>
  <c r="S1553" i="2"/>
  <c r="R1553" i="2"/>
  <c r="Q1553" i="2"/>
  <c r="P1553" i="2"/>
  <c r="O1553" i="2"/>
  <c r="N1553" i="2"/>
  <c r="M1553" i="2"/>
  <c r="L1553" i="2"/>
  <c r="K1553" i="2"/>
  <c r="J1553" i="2"/>
  <c r="I1553" i="2"/>
  <c r="H1553" i="2"/>
  <c r="G1553" i="2"/>
  <c r="F1553" i="2"/>
  <c r="E1553" i="2"/>
  <c r="D1553" i="2"/>
  <c r="C1553" i="2"/>
  <c r="B1553" i="2"/>
  <c r="A1553" i="2"/>
  <c r="CD1552" i="2"/>
  <c r="CC1552" i="2"/>
  <c r="CB1552" i="2"/>
  <c r="CA1552" i="2"/>
  <c r="BZ1552" i="2"/>
  <c r="BY1552" i="2"/>
  <c r="AJ1552" i="2"/>
  <c r="AI1552" i="2"/>
  <c r="AH1552" i="2"/>
  <c r="AG1552" i="2"/>
  <c r="AF1552" i="2"/>
  <c r="AE1552" i="2"/>
  <c r="AD1552" i="2"/>
  <c r="AC1552" i="2"/>
  <c r="AB1552" i="2"/>
  <c r="AA1552" i="2"/>
  <c r="Z1552" i="2"/>
  <c r="Y1552" i="2"/>
  <c r="X1552" i="2"/>
  <c r="W1552" i="2"/>
  <c r="V1552" i="2"/>
  <c r="U1552" i="2"/>
  <c r="S1552" i="2"/>
  <c r="R1552" i="2"/>
  <c r="Q1552" i="2"/>
  <c r="P1552" i="2"/>
  <c r="O1552" i="2"/>
  <c r="N1552" i="2"/>
  <c r="M1552" i="2"/>
  <c r="L1552" i="2"/>
  <c r="K1552" i="2"/>
  <c r="J1552" i="2"/>
  <c r="I1552" i="2"/>
  <c r="H1552" i="2"/>
  <c r="G1552" i="2"/>
  <c r="F1552" i="2"/>
  <c r="E1552" i="2"/>
  <c r="D1552" i="2"/>
  <c r="C1552" i="2"/>
  <c r="B1552" i="2"/>
  <c r="A1552" i="2"/>
  <c r="CD1551" i="2"/>
  <c r="CC1551" i="2"/>
  <c r="CB1551" i="2"/>
  <c r="CA1551" i="2"/>
  <c r="BZ1551" i="2"/>
  <c r="BY1551" i="2"/>
  <c r="AJ1551" i="2"/>
  <c r="AI1551" i="2"/>
  <c r="AH1551" i="2"/>
  <c r="AG1551" i="2"/>
  <c r="AF1551" i="2"/>
  <c r="AE1551" i="2"/>
  <c r="AD1551" i="2"/>
  <c r="AC1551" i="2"/>
  <c r="AB1551" i="2"/>
  <c r="AA1551" i="2"/>
  <c r="Z1551" i="2"/>
  <c r="Y1551" i="2"/>
  <c r="X1551" i="2"/>
  <c r="W1551" i="2"/>
  <c r="V1551" i="2"/>
  <c r="U1551" i="2"/>
  <c r="S1551" i="2"/>
  <c r="R1551" i="2"/>
  <c r="Q1551" i="2"/>
  <c r="P1551" i="2"/>
  <c r="O1551" i="2"/>
  <c r="N1551" i="2"/>
  <c r="M1551" i="2"/>
  <c r="L1551" i="2"/>
  <c r="K1551" i="2"/>
  <c r="J1551" i="2"/>
  <c r="I1551" i="2"/>
  <c r="H1551" i="2"/>
  <c r="G1551" i="2"/>
  <c r="F1551" i="2"/>
  <c r="E1551" i="2"/>
  <c r="D1551" i="2"/>
  <c r="C1551" i="2"/>
  <c r="B1551" i="2"/>
  <c r="A1551" i="2"/>
  <c r="CD1550" i="2"/>
  <c r="CC1550" i="2"/>
  <c r="CB1550" i="2"/>
  <c r="CA1550" i="2"/>
  <c r="BZ1550" i="2"/>
  <c r="BY1550" i="2"/>
  <c r="AJ1550" i="2"/>
  <c r="AI1550" i="2"/>
  <c r="AH1550" i="2"/>
  <c r="AG1550" i="2"/>
  <c r="AF1550" i="2"/>
  <c r="AE1550" i="2"/>
  <c r="AD1550" i="2"/>
  <c r="AC1550" i="2"/>
  <c r="AB1550" i="2"/>
  <c r="AA1550" i="2"/>
  <c r="Z1550" i="2"/>
  <c r="Y1550" i="2"/>
  <c r="X1550" i="2"/>
  <c r="W1550" i="2"/>
  <c r="V1550" i="2"/>
  <c r="U1550" i="2"/>
  <c r="S1550" i="2"/>
  <c r="R1550" i="2"/>
  <c r="Q1550" i="2"/>
  <c r="P1550" i="2"/>
  <c r="O1550" i="2"/>
  <c r="N1550" i="2"/>
  <c r="M1550" i="2"/>
  <c r="L1550" i="2"/>
  <c r="K1550" i="2"/>
  <c r="J1550" i="2"/>
  <c r="I1550" i="2"/>
  <c r="H1550" i="2"/>
  <c r="G1550" i="2"/>
  <c r="F1550" i="2"/>
  <c r="E1550" i="2"/>
  <c r="D1550" i="2"/>
  <c r="C1550" i="2"/>
  <c r="B1550" i="2"/>
  <c r="A1550" i="2"/>
  <c r="CD1549" i="2"/>
  <c r="CC1549" i="2"/>
  <c r="CB1549" i="2"/>
  <c r="CA1549" i="2"/>
  <c r="BZ1549" i="2"/>
  <c r="BY1549" i="2"/>
  <c r="AJ1549" i="2"/>
  <c r="AI1549" i="2"/>
  <c r="AH1549" i="2"/>
  <c r="AG1549" i="2"/>
  <c r="AF1549" i="2"/>
  <c r="AE1549" i="2"/>
  <c r="AD1549" i="2"/>
  <c r="AC1549" i="2"/>
  <c r="AB1549" i="2"/>
  <c r="AA1549" i="2"/>
  <c r="Z1549" i="2"/>
  <c r="Y1549" i="2"/>
  <c r="X1549" i="2"/>
  <c r="W1549" i="2"/>
  <c r="V1549" i="2"/>
  <c r="U1549" i="2"/>
  <c r="S1549" i="2"/>
  <c r="R1549" i="2"/>
  <c r="Q1549" i="2"/>
  <c r="P1549" i="2"/>
  <c r="O1549" i="2"/>
  <c r="N1549" i="2"/>
  <c r="M1549" i="2"/>
  <c r="L1549" i="2"/>
  <c r="K1549" i="2"/>
  <c r="J1549" i="2"/>
  <c r="I1549" i="2"/>
  <c r="H1549" i="2"/>
  <c r="G1549" i="2"/>
  <c r="F1549" i="2"/>
  <c r="E1549" i="2"/>
  <c r="D1549" i="2"/>
  <c r="C1549" i="2"/>
  <c r="B1549" i="2"/>
  <c r="A1549" i="2"/>
  <c r="CD1548" i="2"/>
  <c r="CC1548" i="2"/>
  <c r="CB1548" i="2"/>
  <c r="CA1548" i="2"/>
  <c r="BZ1548" i="2"/>
  <c r="BY1548" i="2"/>
  <c r="AJ1548" i="2"/>
  <c r="AI1548" i="2"/>
  <c r="AH1548" i="2"/>
  <c r="AG1548" i="2"/>
  <c r="AF1548" i="2"/>
  <c r="AE1548" i="2"/>
  <c r="AD1548" i="2"/>
  <c r="AC1548" i="2"/>
  <c r="AB1548" i="2"/>
  <c r="AA1548" i="2"/>
  <c r="Z1548" i="2"/>
  <c r="Y1548" i="2"/>
  <c r="X1548" i="2"/>
  <c r="W1548" i="2"/>
  <c r="V1548" i="2"/>
  <c r="U1548" i="2"/>
  <c r="S1548" i="2"/>
  <c r="R1548" i="2"/>
  <c r="Q1548" i="2"/>
  <c r="P1548" i="2"/>
  <c r="O1548" i="2"/>
  <c r="N1548" i="2"/>
  <c r="M1548" i="2"/>
  <c r="L1548" i="2"/>
  <c r="K1548" i="2"/>
  <c r="J1548" i="2"/>
  <c r="I1548" i="2"/>
  <c r="H1548" i="2"/>
  <c r="G1548" i="2"/>
  <c r="F1548" i="2"/>
  <c r="E1548" i="2"/>
  <c r="D1548" i="2"/>
  <c r="C1548" i="2"/>
  <c r="B1548" i="2"/>
  <c r="A1548" i="2"/>
  <c r="CD1547" i="2"/>
  <c r="CC1547" i="2"/>
  <c r="CB1547" i="2"/>
  <c r="CA1547" i="2"/>
  <c r="BZ1547" i="2"/>
  <c r="BY1547" i="2"/>
  <c r="AJ1547" i="2"/>
  <c r="AI1547" i="2"/>
  <c r="AH1547" i="2"/>
  <c r="AG1547" i="2"/>
  <c r="AF1547" i="2"/>
  <c r="AE1547" i="2"/>
  <c r="AD1547" i="2"/>
  <c r="AC1547" i="2"/>
  <c r="AB1547" i="2"/>
  <c r="AA1547" i="2"/>
  <c r="Z1547" i="2"/>
  <c r="Y1547" i="2"/>
  <c r="X1547" i="2"/>
  <c r="W1547" i="2"/>
  <c r="V1547" i="2"/>
  <c r="U1547" i="2"/>
  <c r="S1547" i="2"/>
  <c r="R1547" i="2"/>
  <c r="Q1547" i="2"/>
  <c r="P1547" i="2"/>
  <c r="O1547" i="2"/>
  <c r="N1547" i="2"/>
  <c r="M1547" i="2"/>
  <c r="L1547" i="2"/>
  <c r="K1547" i="2"/>
  <c r="J1547" i="2"/>
  <c r="I1547" i="2"/>
  <c r="H1547" i="2"/>
  <c r="G1547" i="2"/>
  <c r="F1547" i="2"/>
  <c r="E1547" i="2"/>
  <c r="D1547" i="2"/>
  <c r="C1547" i="2"/>
  <c r="B1547" i="2"/>
  <c r="A1547" i="2"/>
  <c r="CD1546" i="2"/>
  <c r="CC1546" i="2"/>
  <c r="CB1546" i="2"/>
  <c r="CA1546" i="2"/>
  <c r="BZ1546" i="2"/>
  <c r="BY1546" i="2"/>
  <c r="AJ1546" i="2"/>
  <c r="AI1546" i="2"/>
  <c r="AH1546" i="2"/>
  <c r="AG1546" i="2"/>
  <c r="AF1546" i="2"/>
  <c r="AE1546" i="2"/>
  <c r="AD1546" i="2"/>
  <c r="AC1546" i="2"/>
  <c r="AB1546" i="2"/>
  <c r="AA1546" i="2"/>
  <c r="Z1546" i="2"/>
  <c r="Y1546" i="2"/>
  <c r="X1546" i="2"/>
  <c r="W1546" i="2"/>
  <c r="V1546" i="2"/>
  <c r="U1546" i="2"/>
  <c r="S1546" i="2"/>
  <c r="R1546" i="2"/>
  <c r="Q1546" i="2"/>
  <c r="P1546" i="2"/>
  <c r="O1546" i="2"/>
  <c r="N1546" i="2"/>
  <c r="M1546" i="2"/>
  <c r="L1546" i="2"/>
  <c r="K1546" i="2"/>
  <c r="J1546" i="2"/>
  <c r="I1546" i="2"/>
  <c r="H1546" i="2"/>
  <c r="G1546" i="2"/>
  <c r="F1546" i="2"/>
  <c r="E1546" i="2"/>
  <c r="D1546" i="2"/>
  <c r="C1546" i="2"/>
  <c r="B1546" i="2"/>
  <c r="A1546" i="2"/>
  <c r="CD1545" i="2"/>
  <c r="CC1545" i="2"/>
  <c r="CB1545" i="2"/>
  <c r="CA1545" i="2"/>
  <c r="BZ1545" i="2"/>
  <c r="BY1545" i="2"/>
  <c r="AJ1545" i="2"/>
  <c r="AI1545" i="2"/>
  <c r="AH1545" i="2"/>
  <c r="AG1545" i="2"/>
  <c r="AF1545" i="2"/>
  <c r="AE1545" i="2"/>
  <c r="AD1545" i="2"/>
  <c r="AC1545" i="2"/>
  <c r="AB1545" i="2"/>
  <c r="AA1545" i="2"/>
  <c r="Z1545" i="2"/>
  <c r="Y1545" i="2"/>
  <c r="X1545" i="2"/>
  <c r="W1545" i="2"/>
  <c r="V1545" i="2"/>
  <c r="U1545" i="2"/>
  <c r="S1545" i="2"/>
  <c r="R1545" i="2"/>
  <c r="Q1545" i="2"/>
  <c r="P1545" i="2"/>
  <c r="O1545" i="2"/>
  <c r="N1545" i="2"/>
  <c r="M1545" i="2"/>
  <c r="L1545" i="2"/>
  <c r="K1545" i="2"/>
  <c r="J1545" i="2"/>
  <c r="I1545" i="2"/>
  <c r="H1545" i="2"/>
  <c r="G1545" i="2"/>
  <c r="F1545" i="2"/>
  <c r="E1545" i="2"/>
  <c r="D1545" i="2"/>
  <c r="C1545" i="2"/>
  <c r="B1545" i="2"/>
  <c r="A1545" i="2"/>
  <c r="CD1544" i="2"/>
  <c r="CC1544" i="2"/>
  <c r="CB1544" i="2"/>
  <c r="CA1544" i="2"/>
  <c r="BZ1544" i="2"/>
  <c r="BY1544" i="2"/>
  <c r="AJ1544" i="2"/>
  <c r="AI1544" i="2"/>
  <c r="AH1544" i="2"/>
  <c r="AG1544" i="2"/>
  <c r="AF1544" i="2"/>
  <c r="AE1544" i="2"/>
  <c r="AD1544" i="2"/>
  <c r="AC1544" i="2"/>
  <c r="AB1544" i="2"/>
  <c r="AA1544" i="2"/>
  <c r="Z1544" i="2"/>
  <c r="Y1544" i="2"/>
  <c r="X1544" i="2"/>
  <c r="W1544" i="2"/>
  <c r="V1544" i="2"/>
  <c r="U1544" i="2"/>
  <c r="S1544" i="2"/>
  <c r="R1544" i="2"/>
  <c r="Q1544" i="2"/>
  <c r="P1544" i="2"/>
  <c r="O1544" i="2"/>
  <c r="N1544" i="2"/>
  <c r="M1544" i="2"/>
  <c r="L1544" i="2"/>
  <c r="K1544" i="2"/>
  <c r="J1544" i="2"/>
  <c r="I1544" i="2"/>
  <c r="H1544" i="2"/>
  <c r="G1544" i="2"/>
  <c r="F1544" i="2"/>
  <c r="E1544" i="2"/>
  <c r="D1544" i="2"/>
  <c r="C1544" i="2"/>
  <c r="B1544" i="2"/>
  <c r="A1544" i="2"/>
  <c r="CD1543" i="2"/>
  <c r="CC1543" i="2"/>
  <c r="CB1543" i="2"/>
  <c r="CA1543" i="2"/>
  <c r="BZ1543" i="2"/>
  <c r="BY1543" i="2"/>
  <c r="AJ1543" i="2"/>
  <c r="AI1543" i="2"/>
  <c r="AH1543" i="2"/>
  <c r="AG1543" i="2"/>
  <c r="AF1543" i="2"/>
  <c r="AE1543" i="2"/>
  <c r="AD1543" i="2"/>
  <c r="AC1543" i="2"/>
  <c r="AB1543" i="2"/>
  <c r="AA1543" i="2"/>
  <c r="Z1543" i="2"/>
  <c r="Y1543" i="2"/>
  <c r="X1543" i="2"/>
  <c r="W1543" i="2"/>
  <c r="V1543" i="2"/>
  <c r="U1543" i="2"/>
  <c r="S1543" i="2"/>
  <c r="R1543" i="2"/>
  <c r="Q1543" i="2"/>
  <c r="P1543" i="2"/>
  <c r="O1543" i="2"/>
  <c r="N1543" i="2"/>
  <c r="M1543" i="2"/>
  <c r="L1543" i="2"/>
  <c r="K1543" i="2"/>
  <c r="J1543" i="2"/>
  <c r="I1543" i="2"/>
  <c r="H1543" i="2"/>
  <c r="G1543" i="2"/>
  <c r="F1543" i="2"/>
  <c r="E1543" i="2"/>
  <c r="D1543" i="2"/>
  <c r="C1543" i="2"/>
  <c r="B1543" i="2"/>
  <c r="A1543" i="2"/>
  <c r="CD1542" i="2"/>
  <c r="CC1542" i="2"/>
  <c r="CB1542" i="2"/>
  <c r="CA1542" i="2"/>
  <c r="BZ1542" i="2"/>
  <c r="BY1542" i="2"/>
  <c r="AJ1542" i="2"/>
  <c r="AI1542" i="2"/>
  <c r="AH1542" i="2"/>
  <c r="AG1542" i="2"/>
  <c r="AF1542" i="2"/>
  <c r="AE1542" i="2"/>
  <c r="AD1542" i="2"/>
  <c r="AC1542" i="2"/>
  <c r="AB1542" i="2"/>
  <c r="AA1542" i="2"/>
  <c r="Z1542" i="2"/>
  <c r="Y1542" i="2"/>
  <c r="X1542" i="2"/>
  <c r="W1542" i="2"/>
  <c r="V1542" i="2"/>
  <c r="U1542" i="2"/>
  <c r="S1542" i="2"/>
  <c r="R1542" i="2"/>
  <c r="Q1542" i="2"/>
  <c r="P1542" i="2"/>
  <c r="O1542" i="2"/>
  <c r="N1542" i="2"/>
  <c r="M1542" i="2"/>
  <c r="L1542" i="2"/>
  <c r="K1542" i="2"/>
  <c r="J1542" i="2"/>
  <c r="I1542" i="2"/>
  <c r="H1542" i="2"/>
  <c r="G1542" i="2"/>
  <c r="F1542" i="2"/>
  <c r="E1542" i="2"/>
  <c r="D1542" i="2"/>
  <c r="C1542" i="2"/>
  <c r="B1542" i="2"/>
  <c r="A1542" i="2"/>
  <c r="CD1541" i="2"/>
  <c r="CC1541" i="2"/>
  <c r="CB1541" i="2"/>
  <c r="CA1541" i="2"/>
  <c r="BZ1541" i="2"/>
  <c r="BY1541" i="2"/>
  <c r="AJ1541" i="2"/>
  <c r="AI1541" i="2"/>
  <c r="AH1541" i="2"/>
  <c r="AG1541" i="2"/>
  <c r="AF1541" i="2"/>
  <c r="AE1541" i="2"/>
  <c r="AD1541" i="2"/>
  <c r="AC1541" i="2"/>
  <c r="AB1541" i="2"/>
  <c r="AA1541" i="2"/>
  <c r="Z1541" i="2"/>
  <c r="Y1541" i="2"/>
  <c r="X1541" i="2"/>
  <c r="W1541" i="2"/>
  <c r="V1541" i="2"/>
  <c r="U1541" i="2"/>
  <c r="S1541" i="2"/>
  <c r="R1541" i="2"/>
  <c r="Q1541" i="2"/>
  <c r="P1541" i="2"/>
  <c r="O1541" i="2"/>
  <c r="N1541" i="2"/>
  <c r="M1541" i="2"/>
  <c r="L1541" i="2"/>
  <c r="K1541" i="2"/>
  <c r="J1541" i="2"/>
  <c r="I1541" i="2"/>
  <c r="H1541" i="2"/>
  <c r="G1541" i="2"/>
  <c r="F1541" i="2"/>
  <c r="E1541" i="2"/>
  <c r="D1541" i="2"/>
  <c r="C1541" i="2"/>
  <c r="B1541" i="2"/>
  <c r="A1541" i="2"/>
  <c r="CD1540" i="2"/>
  <c r="CC1540" i="2"/>
  <c r="CB1540" i="2"/>
  <c r="CA1540" i="2"/>
  <c r="BZ1540" i="2"/>
  <c r="BY1540" i="2"/>
  <c r="AJ1540" i="2"/>
  <c r="AI1540" i="2"/>
  <c r="AH1540" i="2"/>
  <c r="AG1540" i="2"/>
  <c r="AF1540" i="2"/>
  <c r="AE1540" i="2"/>
  <c r="AD1540" i="2"/>
  <c r="AC1540" i="2"/>
  <c r="AB1540" i="2"/>
  <c r="AA1540" i="2"/>
  <c r="Z1540" i="2"/>
  <c r="Y1540" i="2"/>
  <c r="X1540" i="2"/>
  <c r="W1540" i="2"/>
  <c r="V1540" i="2"/>
  <c r="U1540" i="2"/>
  <c r="S1540" i="2"/>
  <c r="R1540" i="2"/>
  <c r="Q1540" i="2"/>
  <c r="P1540" i="2"/>
  <c r="O1540" i="2"/>
  <c r="N1540" i="2"/>
  <c r="M1540" i="2"/>
  <c r="L1540" i="2"/>
  <c r="K1540" i="2"/>
  <c r="J1540" i="2"/>
  <c r="I1540" i="2"/>
  <c r="H1540" i="2"/>
  <c r="G1540" i="2"/>
  <c r="F1540" i="2"/>
  <c r="E1540" i="2"/>
  <c r="D1540" i="2"/>
  <c r="C1540" i="2"/>
  <c r="B1540" i="2"/>
  <c r="A1540" i="2"/>
  <c r="CD1539" i="2"/>
  <c r="CC1539" i="2"/>
  <c r="CB1539" i="2"/>
  <c r="CA1539" i="2"/>
  <c r="BZ1539" i="2"/>
  <c r="BY1539" i="2"/>
  <c r="AJ1539" i="2"/>
  <c r="AI1539" i="2"/>
  <c r="AH1539" i="2"/>
  <c r="AG1539" i="2"/>
  <c r="AF1539" i="2"/>
  <c r="AE1539" i="2"/>
  <c r="AD1539" i="2"/>
  <c r="AC1539" i="2"/>
  <c r="AB1539" i="2"/>
  <c r="AA1539" i="2"/>
  <c r="Z1539" i="2"/>
  <c r="Y1539" i="2"/>
  <c r="X1539" i="2"/>
  <c r="W1539" i="2"/>
  <c r="V1539" i="2"/>
  <c r="U1539" i="2"/>
  <c r="S1539" i="2"/>
  <c r="R1539" i="2"/>
  <c r="Q1539" i="2"/>
  <c r="P1539" i="2"/>
  <c r="O1539" i="2"/>
  <c r="N1539" i="2"/>
  <c r="M1539" i="2"/>
  <c r="L1539" i="2"/>
  <c r="K1539" i="2"/>
  <c r="J1539" i="2"/>
  <c r="I1539" i="2"/>
  <c r="H1539" i="2"/>
  <c r="G1539" i="2"/>
  <c r="F1539" i="2"/>
  <c r="E1539" i="2"/>
  <c r="D1539" i="2"/>
  <c r="C1539" i="2"/>
  <c r="B1539" i="2"/>
  <c r="A1539" i="2"/>
  <c r="CD1538" i="2"/>
  <c r="CC1538" i="2"/>
  <c r="CB1538" i="2"/>
  <c r="CA1538" i="2"/>
  <c r="BZ1538" i="2"/>
  <c r="BY1538" i="2"/>
  <c r="AJ1538" i="2"/>
  <c r="AI1538" i="2"/>
  <c r="AH1538" i="2"/>
  <c r="AG1538" i="2"/>
  <c r="AF1538" i="2"/>
  <c r="AE1538" i="2"/>
  <c r="AD1538" i="2"/>
  <c r="AC1538" i="2"/>
  <c r="AB1538" i="2"/>
  <c r="AA1538" i="2"/>
  <c r="Z1538" i="2"/>
  <c r="Y1538" i="2"/>
  <c r="X1538" i="2"/>
  <c r="W1538" i="2"/>
  <c r="V1538" i="2"/>
  <c r="U1538" i="2"/>
  <c r="S1538" i="2"/>
  <c r="R1538" i="2"/>
  <c r="Q1538" i="2"/>
  <c r="P1538" i="2"/>
  <c r="O1538" i="2"/>
  <c r="N1538" i="2"/>
  <c r="M1538" i="2"/>
  <c r="L1538" i="2"/>
  <c r="K1538" i="2"/>
  <c r="J1538" i="2"/>
  <c r="I1538" i="2"/>
  <c r="H1538" i="2"/>
  <c r="G1538" i="2"/>
  <c r="F1538" i="2"/>
  <c r="E1538" i="2"/>
  <c r="D1538" i="2"/>
  <c r="C1538" i="2"/>
  <c r="B1538" i="2"/>
  <c r="A1538" i="2"/>
  <c r="CD1537" i="2"/>
  <c r="CC1537" i="2"/>
  <c r="CB1537" i="2"/>
  <c r="CA1537" i="2"/>
  <c r="BZ1537" i="2"/>
  <c r="BY1537" i="2"/>
  <c r="AJ1537" i="2"/>
  <c r="AI1537" i="2"/>
  <c r="AH1537" i="2"/>
  <c r="AG1537" i="2"/>
  <c r="AF1537" i="2"/>
  <c r="AE1537" i="2"/>
  <c r="AD1537" i="2"/>
  <c r="AC1537" i="2"/>
  <c r="AB1537" i="2"/>
  <c r="AA1537" i="2"/>
  <c r="Z1537" i="2"/>
  <c r="Y1537" i="2"/>
  <c r="X1537" i="2"/>
  <c r="W1537" i="2"/>
  <c r="V1537" i="2"/>
  <c r="U1537" i="2"/>
  <c r="S1537" i="2"/>
  <c r="R1537" i="2"/>
  <c r="Q1537" i="2"/>
  <c r="P1537" i="2"/>
  <c r="O1537" i="2"/>
  <c r="N1537" i="2"/>
  <c r="M1537" i="2"/>
  <c r="L1537" i="2"/>
  <c r="K1537" i="2"/>
  <c r="J1537" i="2"/>
  <c r="I1537" i="2"/>
  <c r="H1537" i="2"/>
  <c r="G1537" i="2"/>
  <c r="F1537" i="2"/>
  <c r="E1537" i="2"/>
  <c r="D1537" i="2"/>
  <c r="C1537" i="2"/>
  <c r="B1537" i="2"/>
  <c r="A1537" i="2"/>
  <c r="CD1536" i="2"/>
  <c r="CC1536" i="2"/>
  <c r="CB1536" i="2"/>
  <c r="CA1536" i="2"/>
  <c r="BZ1536" i="2"/>
  <c r="BY1536" i="2"/>
  <c r="AJ1536" i="2"/>
  <c r="AI1536" i="2"/>
  <c r="AH1536" i="2"/>
  <c r="AG1536" i="2"/>
  <c r="AF1536" i="2"/>
  <c r="AE1536" i="2"/>
  <c r="AD1536" i="2"/>
  <c r="AC1536" i="2"/>
  <c r="AB1536" i="2"/>
  <c r="AA1536" i="2"/>
  <c r="Z1536" i="2"/>
  <c r="Y1536" i="2"/>
  <c r="X1536" i="2"/>
  <c r="W1536" i="2"/>
  <c r="V1536" i="2"/>
  <c r="U1536" i="2"/>
  <c r="S1536" i="2"/>
  <c r="R1536" i="2"/>
  <c r="Q1536" i="2"/>
  <c r="P1536" i="2"/>
  <c r="O1536" i="2"/>
  <c r="N1536" i="2"/>
  <c r="M1536" i="2"/>
  <c r="L1536" i="2"/>
  <c r="K1536" i="2"/>
  <c r="J1536" i="2"/>
  <c r="I1536" i="2"/>
  <c r="H1536" i="2"/>
  <c r="G1536" i="2"/>
  <c r="F1536" i="2"/>
  <c r="E1536" i="2"/>
  <c r="D1536" i="2"/>
  <c r="C1536" i="2"/>
  <c r="B1536" i="2"/>
  <c r="A1536" i="2"/>
  <c r="CD1535" i="2"/>
  <c r="CC1535" i="2"/>
  <c r="CB1535" i="2"/>
  <c r="CA1535" i="2"/>
  <c r="BZ1535" i="2"/>
  <c r="BY1535" i="2"/>
  <c r="AJ1535" i="2"/>
  <c r="AI1535" i="2"/>
  <c r="AH1535" i="2"/>
  <c r="AG1535" i="2"/>
  <c r="AF1535" i="2"/>
  <c r="AE1535" i="2"/>
  <c r="AD1535" i="2"/>
  <c r="AC1535" i="2"/>
  <c r="AB1535" i="2"/>
  <c r="AA1535" i="2"/>
  <c r="Z1535" i="2"/>
  <c r="Y1535" i="2"/>
  <c r="X1535" i="2"/>
  <c r="W1535" i="2"/>
  <c r="V1535" i="2"/>
  <c r="U1535" i="2"/>
  <c r="S1535" i="2"/>
  <c r="R1535" i="2"/>
  <c r="Q1535" i="2"/>
  <c r="P1535" i="2"/>
  <c r="O1535" i="2"/>
  <c r="N1535" i="2"/>
  <c r="M1535" i="2"/>
  <c r="L1535" i="2"/>
  <c r="K1535" i="2"/>
  <c r="J1535" i="2"/>
  <c r="I1535" i="2"/>
  <c r="H1535" i="2"/>
  <c r="G1535" i="2"/>
  <c r="F1535" i="2"/>
  <c r="E1535" i="2"/>
  <c r="D1535" i="2"/>
  <c r="C1535" i="2"/>
  <c r="B1535" i="2"/>
  <c r="A1535" i="2"/>
  <c r="CD1534" i="2"/>
  <c r="CC1534" i="2"/>
  <c r="CB1534" i="2"/>
  <c r="CA1534" i="2"/>
  <c r="BZ1534" i="2"/>
  <c r="BY1534" i="2"/>
  <c r="AJ1534" i="2"/>
  <c r="AI1534" i="2"/>
  <c r="AH1534" i="2"/>
  <c r="AG1534" i="2"/>
  <c r="AF1534" i="2"/>
  <c r="AE1534" i="2"/>
  <c r="AD1534" i="2"/>
  <c r="AC1534" i="2"/>
  <c r="AB1534" i="2"/>
  <c r="AA1534" i="2"/>
  <c r="Z1534" i="2"/>
  <c r="Y1534" i="2"/>
  <c r="X1534" i="2"/>
  <c r="W1534" i="2"/>
  <c r="V1534" i="2"/>
  <c r="U1534" i="2"/>
  <c r="S1534" i="2"/>
  <c r="R1534" i="2"/>
  <c r="Q1534" i="2"/>
  <c r="P1534" i="2"/>
  <c r="O1534" i="2"/>
  <c r="N1534" i="2"/>
  <c r="M1534" i="2"/>
  <c r="L1534" i="2"/>
  <c r="K1534" i="2"/>
  <c r="J1534" i="2"/>
  <c r="I1534" i="2"/>
  <c r="H1534" i="2"/>
  <c r="G1534" i="2"/>
  <c r="F1534" i="2"/>
  <c r="E1534" i="2"/>
  <c r="D1534" i="2"/>
  <c r="C1534" i="2"/>
  <c r="B1534" i="2"/>
  <c r="A1534" i="2"/>
  <c r="CD1533" i="2"/>
  <c r="CC1533" i="2"/>
  <c r="CB1533" i="2"/>
  <c r="CA1533" i="2"/>
  <c r="BZ1533" i="2"/>
  <c r="BY1533" i="2"/>
  <c r="AJ1533" i="2"/>
  <c r="AI1533" i="2"/>
  <c r="AH1533" i="2"/>
  <c r="AG1533" i="2"/>
  <c r="AF1533" i="2"/>
  <c r="AE1533" i="2"/>
  <c r="AD1533" i="2"/>
  <c r="AC1533" i="2"/>
  <c r="AB1533" i="2"/>
  <c r="AA1533" i="2"/>
  <c r="Z1533" i="2"/>
  <c r="Y1533" i="2"/>
  <c r="X1533" i="2"/>
  <c r="W1533" i="2"/>
  <c r="V1533" i="2"/>
  <c r="U1533" i="2"/>
  <c r="S1533" i="2"/>
  <c r="R1533" i="2"/>
  <c r="Q1533" i="2"/>
  <c r="P1533" i="2"/>
  <c r="O1533" i="2"/>
  <c r="N1533" i="2"/>
  <c r="M1533" i="2"/>
  <c r="L1533" i="2"/>
  <c r="K1533" i="2"/>
  <c r="J1533" i="2"/>
  <c r="I1533" i="2"/>
  <c r="H1533" i="2"/>
  <c r="G1533" i="2"/>
  <c r="F1533" i="2"/>
  <c r="E1533" i="2"/>
  <c r="D1533" i="2"/>
  <c r="C1533" i="2"/>
  <c r="B1533" i="2"/>
  <c r="A1533" i="2"/>
  <c r="CD1532" i="2"/>
  <c r="CC1532" i="2"/>
  <c r="CB1532" i="2"/>
  <c r="CA1532" i="2"/>
  <c r="BZ1532" i="2"/>
  <c r="BY1532" i="2"/>
  <c r="AJ1532" i="2"/>
  <c r="AI1532" i="2"/>
  <c r="AH1532" i="2"/>
  <c r="AG1532" i="2"/>
  <c r="AF1532" i="2"/>
  <c r="AE1532" i="2"/>
  <c r="AD1532" i="2"/>
  <c r="AC1532" i="2"/>
  <c r="AB1532" i="2"/>
  <c r="AA1532" i="2"/>
  <c r="Z1532" i="2"/>
  <c r="Y1532" i="2"/>
  <c r="X1532" i="2"/>
  <c r="W1532" i="2"/>
  <c r="V1532" i="2"/>
  <c r="U1532" i="2"/>
  <c r="S1532" i="2"/>
  <c r="R1532" i="2"/>
  <c r="Q1532" i="2"/>
  <c r="P1532" i="2"/>
  <c r="O1532" i="2"/>
  <c r="N1532" i="2"/>
  <c r="M1532" i="2"/>
  <c r="L1532" i="2"/>
  <c r="K1532" i="2"/>
  <c r="J1532" i="2"/>
  <c r="I1532" i="2"/>
  <c r="H1532" i="2"/>
  <c r="G1532" i="2"/>
  <c r="F1532" i="2"/>
  <c r="E1532" i="2"/>
  <c r="D1532" i="2"/>
  <c r="C1532" i="2"/>
  <c r="B1532" i="2"/>
  <c r="A1532" i="2"/>
  <c r="CD1531" i="2"/>
  <c r="CC1531" i="2"/>
  <c r="CB1531" i="2"/>
  <c r="CA1531" i="2"/>
  <c r="BZ1531" i="2"/>
  <c r="BY1531" i="2"/>
  <c r="AJ1531" i="2"/>
  <c r="AI1531" i="2"/>
  <c r="AH1531" i="2"/>
  <c r="AG1531" i="2"/>
  <c r="AF1531" i="2"/>
  <c r="AE1531" i="2"/>
  <c r="AD1531" i="2"/>
  <c r="AC1531" i="2"/>
  <c r="AB1531" i="2"/>
  <c r="AA1531" i="2"/>
  <c r="Z1531" i="2"/>
  <c r="Y1531" i="2"/>
  <c r="X1531" i="2"/>
  <c r="W1531" i="2"/>
  <c r="V1531" i="2"/>
  <c r="U1531" i="2"/>
  <c r="S1531" i="2"/>
  <c r="R1531" i="2"/>
  <c r="Q1531" i="2"/>
  <c r="P1531" i="2"/>
  <c r="O1531" i="2"/>
  <c r="N1531" i="2"/>
  <c r="M1531" i="2"/>
  <c r="L1531" i="2"/>
  <c r="K1531" i="2"/>
  <c r="J1531" i="2"/>
  <c r="I1531" i="2"/>
  <c r="H1531" i="2"/>
  <c r="G1531" i="2"/>
  <c r="F1531" i="2"/>
  <c r="E1531" i="2"/>
  <c r="D1531" i="2"/>
  <c r="C1531" i="2"/>
  <c r="B1531" i="2"/>
  <c r="A1531" i="2"/>
  <c r="CD1530" i="2"/>
  <c r="CC1530" i="2"/>
  <c r="CB1530" i="2"/>
  <c r="CA1530" i="2"/>
  <c r="BZ1530" i="2"/>
  <c r="BY1530" i="2"/>
  <c r="AJ1530" i="2"/>
  <c r="AI1530" i="2"/>
  <c r="AH1530" i="2"/>
  <c r="AG1530" i="2"/>
  <c r="AF1530" i="2"/>
  <c r="AE1530" i="2"/>
  <c r="AD1530" i="2"/>
  <c r="AC1530" i="2"/>
  <c r="AB1530" i="2"/>
  <c r="AA1530" i="2"/>
  <c r="Z1530" i="2"/>
  <c r="Y1530" i="2"/>
  <c r="X1530" i="2"/>
  <c r="W1530" i="2"/>
  <c r="V1530" i="2"/>
  <c r="U1530" i="2"/>
  <c r="S1530" i="2"/>
  <c r="R1530" i="2"/>
  <c r="Q1530" i="2"/>
  <c r="P1530" i="2"/>
  <c r="O1530" i="2"/>
  <c r="N1530" i="2"/>
  <c r="M1530" i="2"/>
  <c r="L1530" i="2"/>
  <c r="K1530" i="2"/>
  <c r="J1530" i="2"/>
  <c r="I1530" i="2"/>
  <c r="H1530" i="2"/>
  <c r="G1530" i="2"/>
  <c r="F1530" i="2"/>
  <c r="E1530" i="2"/>
  <c r="D1530" i="2"/>
  <c r="C1530" i="2"/>
  <c r="B1530" i="2"/>
  <c r="A1530" i="2"/>
  <c r="CD1529" i="2"/>
  <c r="CC1529" i="2"/>
  <c r="CB1529" i="2"/>
  <c r="CA1529" i="2"/>
  <c r="BZ1529" i="2"/>
  <c r="BY1529" i="2"/>
  <c r="AJ1529" i="2"/>
  <c r="AI1529" i="2"/>
  <c r="AH1529" i="2"/>
  <c r="AG1529" i="2"/>
  <c r="AF1529" i="2"/>
  <c r="AE1529" i="2"/>
  <c r="AD1529" i="2"/>
  <c r="AC1529" i="2"/>
  <c r="AB1529" i="2"/>
  <c r="AA1529" i="2"/>
  <c r="Z1529" i="2"/>
  <c r="Y1529" i="2"/>
  <c r="X1529" i="2"/>
  <c r="W1529" i="2"/>
  <c r="V1529" i="2"/>
  <c r="U1529" i="2"/>
  <c r="S1529" i="2"/>
  <c r="R1529" i="2"/>
  <c r="Q1529" i="2"/>
  <c r="P1529" i="2"/>
  <c r="O1529" i="2"/>
  <c r="N1529" i="2"/>
  <c r="M1529" i="2"/>
  <c r="L1529" i="2"/>
  <c r="K1529" i="2"/>
  <c r="J1529" i="2"/>
  <c r="I1529" i="2"/>
  <c r="H1529" i="2"/>
  <c r="G1529" i="2"/>
  <c r="F1529" i="2"/>
  <c r="E1529" i="2"/>
  <c r="D1529" i="2"/>
  <c r="C1529" i="2"/>
  <c r="B1529" i="2"/>
  <c r="A1529" i="2"/>
  <c r="CD1528" i="2"/>
  <c r="CC1528" i="2"/>
  <c r="CB1528" i="2"/>
  <c r="CA1528" i="2"/>
  <c r="BZ1528" i="2"/>
  <c r="BY1528" i="2"/>
  <c r="AJ1528" i="2"/>
  <c r="AI1528" i="2"/>
  <c r="AH1528" i="2"/>
  <c r="AG1528" i="2"/>
  <c r="AF1528" i="2"/>
  <c r="AE1528" i="2"/>
  <c r="AD1528" i="2"/>
  <c r="AC1528" i="2"/>
  <c r="AB1528" i="2"/>
  <c r="AA1528" i="2"/>
  <c r="Z1528" i="2"/>
  <c r="Y1528" i="2"/>
  <c r="X1528" i="2"/>
  <c r="W1528" i="2"/>
  <c r="V1528" i="2"/>
  <c r="U1528" i="2"/>
  <c r="S1528" i="2"/>
  <c r="R1528" i="2"/>
  <c r="Q1528" i="2"/>
  <c r="P1528" i="2"/>
  <c r="O1528" i="2"/>
  <c r="N1528" i="2"/>
  <c r="M1528" i="2"/>
  <c r="L1528" i="2"/>
  <c r="K1528" i="2"/>
  <c r="J1528" i="2"/>
  <c r="I1528" i="2"/>
  <c r="H1528" i="2"/>
  <c r="G1528" i="2"/>
  <c r="F1528" i="2"/>
  <c r="E1528" i="2"/>
  <c r="D1528" i="2"/>
  <c r="C1528" i="2"/>
  <c r="B1528" i="2"/>
  <c r="A1528" i="2"/>
  <c r="CD1527" i="2"/>
  <c r="CC1527" i="2"/>
  <c r="CB1527" i="2"/>
  <c r="CA1527" i="2"/>
  <c r="BZ1527" i="2"/>
  <c r="BY1527" i="2"/>
  <c r="AJ1527" i="2"/>
  <c r="AI1527" i="2"/>
  <c r="AH1527" i="2"/>
  <c r="AG1527" i="2"/>
  <c r="AF1527" i="2"/>
  <c r="AE1527" i="2"/>
  <c r="AD1527" i="2"/>
  <c r="AC1527" i="2"/>
  <c r="AB1527" i="2"/>
  <c r="AA1527" i="2"/>
  <c r="Z1527" i="2"/>
  <c r="Y1527" i="2"/>
  <c r="X1527" i="2"/>
  <c r="W1527" i="2"/>
  <c r="V1527" i="2"/>
  <c r="U1527" i="2"/>
  <c r="S1527" i="2"/>
  <c r="R1527" i="2"/>
  <c r="Q1527" i="2"/>
  <c r="P1527" i="2"/>
  <c r="O1527" i="2"/>
  <c r="N1527" i="2"/>
  <c r="M1527" i="2"/>
  <c r="L1527" i="2"/>
  <c r="K1527" i="2"/>
  <c r="J1527" i="2"/>
  <c r="I1527" i="2"/>
  <c r="H1527" i="2"/>
  <c r="G1527" i="2"/>
  <c r="F1527" i="2"/>
  <c r="E1527" i="2"/>
  <c r="D1527" i="2"/>
  <c r="C1527" i="2"/>
  <c r="B1527" i="2"/>
  <c r="A1527" i="2"/>
  <c r="CD1526" i="2"/>
  <c r="CC1526" i="2"/>
  <c r="CB1526" i="2"/>
  <c r="CA1526" i="2"/>
  <c r="BZ1526" i="2"/>
  <c r="BY1526" i="2"/>
  <c r="AJ1526" i="2"/>
  <c r="AI1526" i="2"/>
  <c r="AH1526" i="2"/>
  <c r="AG1526" i="2"/>
  <c r="AF1526" i="2"/>
  <c r="AE1526" i="2"/>
  <c r="AD1526" i="2"/>
  <c r="AC1526" i="2"/>
  <c r="AB1526" i="2"/>
  <c r="AA1526" i="2"/>
  <c r="Z1526" i="2"/>
  <c r="Y1526" i="2"/>
  <c r="X1526" i="2"/>
  <c r="W1526" i="2"/>
  <c r="V1526" i="2"/>
  <c r="U1526" i="2"/>
  <c r="S1526" i="2"/>
  <c r="R1526" i="2"/>
  <c r="Q1526" i="2"/>
  <c r="P1526" i="2"/>
  <c r="O1526" i="2"/>
  <c r="N1526" i="2"/>
  <c r="M1526" i="2"/>
  <c r="L1526" i="2"/>
  <c r="K1526" i="2"/>
  <c r="J1526" i="2"/>
  <c r="I1526" i="2"/>
  <c r="H1526" i="2"/>
  <c r="G1526" i="2"/>
  <c r="F1526" i="2"/>
  <c r="E1526" i="2"/>
  <c r="D1526" i="2"/>
  <c r="C1526" i="2"/>
  <c r="B1526" i="2"/>
  <c r="A1526" i="2"/>
  <c r="CD1525" i="2"/>
  <c r="CC1525" i="2"/>
  <c r="CB1525" i="2"/>
  <c r="CA1525" i="2"/>
  <c r="BZ1525" i="2"/>
  <c r="BY1525" i="2"/>
  <c r="AJ1525" i="2"/>
  <c r="AI1525" i="2"/>
  <c r="AH1525" i="2"/>
  <c r="AG1525" i="2"/>
  <c r="AF1525" i="2"/>
  <c r="AE1525" i="2"/>
  <c r="AD1525" i="2"/>
  <c r="AC1525" i="2"/>
  <c r="AB1525" i="2"/>
  <c r="AA1525" i="2"/>
  <c r="Z1525" i="2"/>
  <c r="Y1525" i="2"/>
  <c r="X1525" i="2"/>
  <c r="W1525" i="2"/>
  <c r="V1525" i="2"/>
  <c r="U1525" i="2"/>
  <c r="S1525" i="2"/>
  <c r="R1525" i="2"/>
  <c r="Q1525" i="2"/>
  <c r="P1525" i="2"/>
  <c r="O1525" i="2"/>
  <c r="N1525" i="2"/>
  <c r="M1525" i="2"/>
  <c r="L1525" i="2"/>
  <c r="K1525" i="2"/>
  <c r="J1525" i="2"/>
  <c r="I1525" i="2"/>
  <c r="H1525" i="2"/>
  <c r="G1525" i="2"/>
  <c r="F1525" i="2"/>
  <c r="E1525" i="2"/>
  <c r="D1525" i="2"/>
  <c r="C1525" i="2"/>
  <c r="B1525" i="2"/>
  <c r="A1525" i="2"/>
  <c r="CD1524" i="2"/>
  <c r="CC1524" i="2"/>
  <c r="CB1524" i="2"/>
  <c r="CA1524" i="2"/>
  <c r="BZ1524" i="2"/>
  <c r="BY1524" i="2"/>
  <c r="AJ1524" i="2"/>
  <c r="AI1524" i="2"/>
  <c r="AH1524" i="2"/>
  <c r="AG1524" i="2"/>
  <c r="AF1524" i="2"/>
  <c r="AE1524" i="2"/>
  <c r="AD1524" i="2"/>
  <c r="AC1524" i="2"/>
  <c r="AB1524" i="2"/>
  <c r="AA1524" i="2"/>
  <c r="Z1524" i="2"/>
  <c r="Y1524" i="2"/>
  <c r="X1524" i="2"/>
  <c r="W1524" i="2"/>
  <c r="V1524" i="2"/>
  <c r="U1524" i="2"/>
  <c r="S1524" i="2"/>
  <c r="R1524" i="2"/>
  <c r="Q1524" i="2"/>
  <c r="P1524" i="2"/>
  <c r="O1524" i="2"/>
  <c r="N1524" i="2"/>
  <c r="M1524" i="2"/>
  <c r="L1524" i="2"/>
  <c r="K1524" i="2"/>
  <c r="J1524" i="2"/>
  <c r="I1524" i="2"/>
  <c r="H1524" i="2"/>
  <c r="G1524" i="2"/>
  <c r="F1524" i="2"/>
  <c r="E1524" i="2"/>
  <c r="D1524" i="2"/>
  <c r="C1524" i="2"/>
  <c r="B1524" i="2"/>
  <c r="A1524" i="2"/>
  <c r="CD1523" i="2"/>
  <c r="CC1523" i="2"/>
  <c r="CB1523" i="2"/>
  <c r="CA1523" i="2"/>
  <c r="BZ1523" i="2"/>
  <c r="BY1523" i="2"/>
  <c r="AJ1523" i="2"/>
  <c r="AI1523" i="2"/>
  <c r="AH1523" i="2"/>
  <c r="AG1523" i="2"/>
  <c r="AF1523" i="2"/>
  <c r="AE1523" i="2"/>
  <c r="AD1523" i="2"/>
  <c r="AC1523" i="2"/>
  <c r="AB1523" i="2"/>
  <c r="AA1523" i="2"/>
  <c r="Z1523" i="2"/>
  <c r="Y1523" i="2"/>
  <c r="X1523" i="2"/>
  <c r="W1523" i="2"/>
  <c r="V1523" i="2"/>
  <c r="U1523" i="2"/>
  <c r="S1523" i="2"/>
  <c r="R1523" i="2"/>
  <c r="Q1523" i="2"/>
  <c r="P1523" i="2"/>
  <c r="O1523" i="2"/>
  <c r="N1523" i="2"/>
  <c r="M1523" i="2"/>
  <c r="L1523" i="2"/>
  <c r="K1523" i="2"/>
  <c r="J1523" i="2"/>
  <c r="I1523" i="2"/>
  <c r="H1523" i="2"/>
  <c r="G1523" i="2"/>
  <c r="F1523" i="2"/>
  <c r="E1523" i="2"/>
  <c r="D1523" i="2"/>
  <c r="C1523" i="2"/>
  <c r="B1523" i="2"/>
  <c r="A1523" i="2"/>
  <c r="CD1522" i="2"/>
  <c r="CC1522" i="2"/>
  <c r="CB1522" i="2"/>
  <c r="CA1522" i="2"/>
  <c r="BZ1522" i="2"/>
  <c r="BY1522" i="2"/>
  <c r="AJ1522" i="2"/>
  <c r="AI1522" i="2"/>
  <c r="AH1522" i="2"/>
  <c r="AG1522" i="2"/>
  <c r="AF1522" i="2"/>
  <c r="AE1522" i="2"/>
  <c r="AD1522" i="2"/>
  <c r="AC1522" i="2"/>
  <c r="AB1522" i="2"/>
  <c r="AA1522" i="2"/>
  <c r="Z1522" i="2"/>
  <c r="Y1522" i="2"/>
  <c r="X1522" i="2"/>
  <c r="W1522" i="2"/>
  <c r="V1522" i="2"/>
  <c r="U1522" i="2"/>
  <c r="S1522" i="2"/>
  <c r="R1522" i="2"/>
  <c r="Q1522" i="2"/>
  <c r="P1522" i="2"/>
  <c r="O1522" i="2"/>
  <c r="N1522" i="2"/>
  <c r="M1522" i="2"/>
  <c r="L1522" i="2"/>
  <c r="K1522" i="2"/>
  <c r="J1522" i="2"/>
  <c r="I1522" i="2"/>
  <c r="H1522" i="2"/>
  <c r="G1522" i="2"/>
  <c r="F1522" i="2"/>
  <c r="E1522" i="2"/>
  <c r="D1522" i="2"/>
  <c r="C1522" i="2"/>
  <c r="B1522" i="2"/>
  <c r="A1522" i="2"/>
  <c r="CD1521" i="2"/>
  <c r="CC1521" i="2"/>
  <c r="CB1521" i="2"/>
  <c r="CA1521" i="2"/>
  <c r="BZ1521" i="2"/>
  <c r="BY1521" i="2"/>
  <c r="AJ1521" i="2"/>
  <c r="AI1521" i="2"/>
  <c r="AH1521" i="2"/>
  <c r="AG1521" i="2"/>
  <c r="AF1521" i="2"/>
  <c r="AE1521" i="2"/>
  <c r="AD1521" i="2"/>
  <c r="AC1521" i="2"/>
  <c r="AB1521" i="2"/>
  <c r="AA1521" i="2"/>
  <c r="Z1521" i="2"/>
  <c r="Y1521" i="2"/>
  <c r="X1521" i="2"/>
  <c r="W1521" i="2"/>
  <c r="V1521" i="2"/>
  <c r="U1521" i="2"/>
  <c r="S1521" i="2"/>
  <c r="R1521" i="2"/>
  <c r="Q1521" i="2"/>
  <c r="P1521" i="2"/>
  <c r="O1521" i="2"/>
  <c r="N1521" i="2"/>
  <c r="M1521" i="2"/>
  <c r="L1521" i="2"/>
  <c r="K1521" i="2"/>
  <c r="J1521" i="2"/>
  <c r="I1521" i="2"/>
  <c r="H1521" i="2"/>
  <c r="G1521" i="2"/>
  <c r="F1521" i="2"/>
  <c r="E1521" i="2"/>
  <c r="D1521" i="2"/>
  <c r="C1521" i="2"/>
  <c r="B1521" i="2"/>
  <c r="A1521" i="2"/>
  <c r="CD1520" i="2"/>
  <c r="CC1520" i="2"/>
  <c r="CB1520" i="2"/>
  <c r="CA1520" i="2"/>
  <c r="BZ1520" i="2"/>
  <c r="BY1520" i="2"/>
  <c r="AJ1520" i="2"/>
  <c r="AI1520" i="2"/>
  <c r="AH1520" i="2"/>
  <c r="AG1520" i="2"/>
  <c r="AF1520" i="2"/>
  <c r="AE1520" i="2"/>
  <c r="AD1520" i="2"/>
  <c r="AC1520" i="2"/>
  <c r="AB1520" i="2"/>
  <c r="AA1520" i="2"/>
  <c r="Z1520" i="2"/>
  <c r="Y1520" i="2"/>
  <c r="X1520" i="2"/>
  <c r="W1520" i="2"/>
  <c r="V1520" i="2"/>
  <c r="U1520" i="2"/>
  <c r="S1520" i="2"/>
  <c r="R1520" i="2"/>
  <c r="Q1520" i="2"/>
  <c r="P1520" i="2"/>
  <c r="O1520" i="2"/>
  <c r="N1520" i="2"/>
  <c r="M1520" i="2"/>
  <c r="L1520" i="2"/>
  <c r="K1520" i="2"/>
  <c r="J1520" i="2"/>
  <c r="I1520" i="2"/>
  <c r="H1520" i="2"/>
  <c r="G1520" i="2"/>
  <c r="F1520" i="2"/>
  <c r="E1520" i="2"/>
  <c r="D1520" i="2"/>
  <c r="C1520" i="2"/>
  <c r="B1520" i="2"/>
  <c r="A1520" i="2"/>
  <c r="CD1519" i="2"/>
  <c r="CC1519" i="2"/>
  <c r="CB1519" i="2"/>
  <c r="CA1519" i="2"/>
  <c r="BZ1519" i="2"/>
  <c r="BY1519" i="2"/>
  <c r="AJ1519" i="2"/>
  <c r="AI1519" i="2"/>
  <c r="AH1519" i="2"/>
  <c r="AG1519" i="2"/>
  <c r="AF1519" i="2"/>
  <c r="AE1519" i="2"/>
  <c r="AD1519" i="2"/>
  <c r="AC1519" i="2"/>
  <c r="AB1519" i="2"/>
  <c r="AA1519" i="2"/>
  <c r="Z1519" i="2"/>
  <c r="Y1519" i="2"/>
  <c r="X1519" i="2"/>
  <c r="W1519" i="2"/>
  <c r="V1519" i="2"/>
  <c r="U1519" i="2"/>
  <c r="S1519" i="2"/>
  <c r="R1519" i="2"/>
  <c r="Q1519" i="2"/>
  <c r="P1519" i="2"/>
  <c r="O1519" i="2"/>
  <c r="N1519" i="2"/>
  <c r="M1519" i="2"/>
  <c r="L1519" i="2"/>
  <c r="K1519" i="2"/>
  <c r="J1519" i="2"/>
  <c r="I1519" i="2"/>
  <c r="H1519" i="2"/>
  <c r="G1519" i="2"/>
  <c r="F1519" i="2"/>
  <c r="E1519" i="2"/>
  <c r="D1519" i="2"/>
  <c r="C1519" i="2"/>
  <c r="B1519" i="2"/>
  <c r="A1519" i="2"/>
  <c r="CD1518" i="2"/>
  <c r="CC1518" i="2"/>
  <c r="CB1518" i="2"/>
  <c r="CA1518" i="2"/>
  <c r="BZ1518" i="2"/>
  <c r="BY1518" i="2"/>
  <c r="AJ1518" i="2"/>
  <c r="AI1518" i="2"/>
  <c r="AH1518" i="2"/>
  <c r="AG1518" i="2"/>
  <c r="AF1518" i="2"/>
  <c r="AE1518" i="2"/>
  <c r="AD1518" i="2"/>
  <c r="AC1518" i="2"/>
  <c r="AB1518" i="2"/>
  <c r="AA1518" i="2"/>
  <c r="Z1518" i="2"/>
  <c r="Y1518" i="2"/>
  <c r="X1518" i="2"/>
  <c r="W1518" i="2"/>
  <c r="V1518" i="2"/>
  <c r="U1518" i="2"/>
  <c r="S1518" i="2"/>
  <c r="R1518" i="2"/>
  <c r="Q1518" i="2"/>
  <c r="P1518" i="2"/>
  <c r="O1518" i="2"/>
  <c r="N1518" i="2"/>
  <c r="M1518" i="2"/>
  <c r="L1518" i="2"/>
  <c r="K1518" i="2"/>
  <c r="J1518" i="2"/>
  <c r="I1518" i="2"/>
  <c r="H1518" i="2"/>
  <c r="G1518" i="2"/>
  <c r="F1518" i="2"/>
  <c r="E1518" i="2"/>
  <c r="D1518" i="2"/>
  <c r="C1518" i="2"/>
  <c r="B1518" i="2"/>
  <c r="A1518" i="2"/>
  <c r="CD1517" i="2"/>
  <c r="CC1517" i="2"/>
  <c r="CB1517" i="2"/>
  <c r="CA1517" i="2"/>
  <c r="BZ1517" i="2"/>
  <c r="BY1517" i="2"/>
  <c r="AJ1517" i="2"/>
  <c r="AI1517" i="2"/>
  <c r="AH1517" i="2"/>
  <c r="AG1517" i="2"/>
  <c r="AF1517" i="2"/>
  <c r="AE1517" i="2"/>
  <c r="AD1517" i="2"/>
  <c r="AC1517" i="2"/>
  <c r="AB1517" i="2"/>
  <c r="AA1517" i="2"/>
  <c r="Z1517" i="2"/>
  <c r="Y1517" i="2"/>
  <c r="X1517" i="2"/>
  <c r="W1517" i="2"/>
  <c r="V1517" i="2"/>
  <c r="U1517" i="2"/>
  <c r="S1517" i="2"/>
  <c r="R1517" i="2"/>
  <c r="Q1517" i="2"/>
  <c r="P1517" i="2"/>
  <c r="O1517" i="2"/>
  <c r="N1517" i="2"/>
  <c r="M1517" i="2"/>
  <c r="L1517" i="2"/>
  <c r="K1517" i="2"/>
  <c r="J1517" i="2"/>
  <c r="I1517" i="2"/>
  <c r="H1517" i="2"/>
  <c r="G1517" i="2"/>
  <c r="F1517" i="2"/>
  <c r="E1517" i="2"/>
  <c r="D1517" i="2"/>
  <c r="C1517" i="2"/>
  <c r="B1517" i="2"/>
  <c r="A1517" i="2"/>
  <c r="CD1516" i="2"/>
  <c r="CC1516" i="2"/>
  <c r="CB1516" i="2"/>
  <c r="CA1516" i="2"/>
  <c r="BZ1516" i="2"/>
  <c r="BY1516" i="2"/>
  <c r="AJ1516" i="2"/>
  <c r="AI1516" i="2"/>
  <c r="AH1516" i="2"/>
  <c r="AG1516" i="2"/>
  <c r="AF1516" i="2"/>
  <c r="AE1516" i="2"/>
  <c r="AD1516" i="2"/>
  <c r="AC1516" i="2"/>
  <c r="AB1516" i="2"/>
  <c r="AA1516" i="2"/>
  <c r="Z1516" i="2"/>
  <c r="Y1516" i="2"/>
  <c r="X1516" i="2"/>
  <c r="W1516" i="2"/>
  <c r="V1516" i="2"/>
  <c r="U1516" i="2"/>
  <c r="S1516" i="2"/>
  <c r="R1516" i="2"/>
  <c r="Q1516" i="2"/>
  <c r="P1516" i="2"/>
  <c r="O1516" i="2"/>
  <c r="N1516" i="2"/>
  <c r="M1516" i="2"/>
  <c r="L1516" i="2"/>
  <c r="K1516" i="2"/>
  <c r="J1516" i="2"/>
  <c r="I1516" i="2"/>
  <c r="H1516" i="2"/>
  <c r="G1516" i="2"/>
  <c r="F1516" i="2"/>
  <c r="E1516" i="2"/>
  <c r="D1516" i="2"/>
  <c r="C1516" i="2"/>
  <c r="B1516" i="2"/>
  <c r="A1516" i="2"/>
  <c r="CD1515" i="2"/>
  <c r="CC1515" i="2"/>
  <c r="CB1515" i="2"/>
  <c r="CA1515" i="2"/>
  <c r="BZ1515" i="2"/>
  <c r="BY1515" i="2"/>
  <c r="AJ1515" i="2"/>
  <c r="AI1515" i="2"/>
  <c r="AH1515" i="2"/>
  <c r="AG1515" i="2"/>
  <c r="AF1515" i="2"/>
  <c r="AE1515" i="2"/>
  <c r="AD1515" i="2"/>
  <c r="AC1515" i="2"/>
  <c r="AB1515" i="2"/>
  <c r="AA1515" i="2"/>
  <c r="Z1515" i="2"/>
  <c r="Y1515" i="2"/>
  <c r="X1515" i="2"/>
  <c r="W1515" i="2"/>
  <c r="V1515" i="2"/>
  <c r="U1515" i="2"/>
  <c r="S1515" i="2"/>
  <c r="R1515" i="2"/>
  <c r="Q1515" i="2"/>
  <c r="P1515" i="2"/>
  <c r="O1515" i="2"/>
  <c r="N1515" i="2"/>
  <c r="M1515" i="2"/>
  <c r="L1515" i="2"/>
  <c r="K1515" i="2"/>
  <c r="J1515" i="2"/>
  <c r="I1515" i="2"/>
  <c r="H1515" i="2"/>
  <c r="G1515" i="2"/>
  <c r="F1515" i="2"/>
  <c r="E1515" i="2"/>
  <c r="D1515" i="2"/>
  <c r="C1515" i="2"/>
  <c r="B1515" i="2"/>
  <c r="A1515" i="2"/>
  <c r="CD1514" i="2"/>
  <c r="CC1514" i="2"/>
  <c r="CB1514" i="2"/>
  <c r="CA1514" i="2"/>
  <c r="BZ1514" i="2"/>
  <c r="BY1514" i="2"/>
  <c r="AJ1514" i="2"/>
  <c r="AI1514" i="2"/>
  <c r="AH1514" i="2"/>
  <c r="AG1514" i="2"/>
  <c r="AF1514" i="2"/>
  <c r="AE1514" i="2"/>
  <c r="AD1514" i="2"/>
  <c r="AC1514" i="2"/>
  <c r="AB1514" i="2"/>
  <c r="AA1514" i="2"/>
  <c r="Z1514" i="2"/>
  <c r="Y1514" i="2"/>
  <c r="X1514" i="2"/>
  <c r="W1514" i="2"/>
  <c r="V1514" i="2"/>
  <c r="U1514" i="2"/>
  <c r="S1514" i="2"/>
  <c r="R1514" i="2"/>
  <c r="Q1514" i="2"/>
  <c r="P1514" i="2"/>
  <c r="O1514" i="2"/>
  <c r="N1514" i="2"/>
  <c r="M1514" i="2"/>
  <c r="L1514" i="2"/>
  <c r="K1514" i="2"/>
  <c r="J1514" i="2"/>
  <c r="I1514" i="2"/>
  <c r="H1514" i="2"/>
  <c r="G1514" i="2"/>
  <c r="F1514" i="2"/>
  <c r="E1514" i="2"/>
  <c r="D1514" i="2"/>
  <c r="C1514" i="2"/>
  <c r="B1514" i="2"/>
  <c r="A1514" i="2"/>
  <c r="CD1513" i="2"/>
  <c r="CC1513" i="2"/>
  <c r="CB1513" i="2"/>
  <c r="CA1513" i="2"/>
  <c r="BZ1513" i="2"/>
  <c r="BY1513" i="2"/>
  <c r="AJ1513" i="2"/>
  <c r="AI1513" i="2"/>
  <c r="AH1513" i="2"/>
  <c r="AG1513" i="2"/>
  <c r="AF1513" i="2"/>
  <c r="AE1513" i="2"/>
  <c r="AD1513" i="2"/>
  <c r="AC1513" i="2"/>
  <c r="AB1513" i="2"/>
  <c r="AA1513" i="2"/>
  <c r="Z1513" i="2"/>
  <c r="Y1513" i="2"/>
  <c r="X1513" i="2"/>
  <c r="W1513" i="2"/>
  <c r="V1513" i="2"/>
  <c r="U1513" i="2"/>
  <c r="S1513" i="2"/>
  <c r="R1513" i="2"/>
  <c r="Q1513" i="2"/>
  <c r="P1513" i="2"/>
  <c r="O1513" i="2"/>
  <c r="N1513" i="2"/>
  <c r="M1513" i="2"/>
  <c r="L1513" i="2"/>
  <c r="K1513" i="2"/>
  <c r="J1513" i="2"/>
  <c r="I1513" i="2"/>
  <c r="H1513" i="2"/>
  <c r="G1513" i="2"/>
  <c r="F1513" i="2"/>
  <c r="E1513" i="2"/>
  <c r="D1513" i="2"/>
  <c r="C1513" i="2"/>
  <c r="B1513" i="2"/>
  <c r="A1513" i="2"/>
  <c r="CD1512" i="2"/>
  <c r="CC1512" i="2"/>
  <c r="CB1512" i="2"/>
  <c r="CA1512" i="2"/>
  <c r="BZ1512" i="2"/>
  <c r="BY1512" i="2"/>
  <c r="AJ1512" i="2"/>
  <c r="AI1512" i="2"/>
  <c r="AH1512" i="2"/>
  <c r="AG1512" i="2"/>
  <c r="AF1512" i="2"/>
  <c r="AE1512" i="2"/>
  <c r="AD1512" i="2"/>
  <c r="AC1512" i="2"/>
  <c r="AB1512" i="2"/>
  <c r="AA1512" i="2"/>
  <c r="Z1512" i="2"/>
  <c r="Y1512" i="2"/>
  <c r="X1512" i="2"/>
  <c r="W1512" i="2"/>
  <c r="V1512" i="2"/>
  <c r="U1512" i="2"/>
  <c r="S1512" i="2"/>
  <c r="R1512" i="2"/>
  <c r="Q1512" i="2"/>
  <c r="P1512" i="2"/>
  <c r="O1512" i="2"/>
  <c r="N1512" i="2"/>
  <c r="M1512" i="2"/>
  <c r="L1512" i="2"/>
  <c r="K1512" i="2"/>
  <c r="J1512" i="2"/>
  <c r="I1512" i="2"/>
  <c r="H1512" i="2"/>
  <c r="G1512" i="2"/>
  <c r="F1512" i="2"/>
  <c r="E1512" i="2"/>
  <c r="D1512" i="2"/>
  <c r="C1512" i="2"/>
  <c r="B1512" i="2"/>
  <c r="A1512" i="2"/>
  <c r="CD1511" i="2"/>
  <c r="CC1511" i="2"/>
  <c r="CB1511" i="2"/>
  <c r="CA1511" i="2"/>
  <c r="BZ1511" i="2"/>
  <c r="BY1511" i="2"/>
  <c r="AJ1511" i="2"/>
  <c r="AI1511" i="2"/>
  <c r="AH1511" i="2"/>
  <c r="AG1511" i="2"/>
  <c r="AF1511" i="2"/>
  <c r="AE1511" i="2"/>
  <c r="AD1511" i="2"/>
  <c r="AC1511" i="2"/>
  <c r="AB1511" i="2"/>
  <c r="AA1511" i="2"/>
  <c r="Z1511" i="2"/>
  <c r="Y1511" i="2"/>
  <c r="X1511" i="2"/>
  <c r="W1511" i="2"/>
  <c r="V1511" i="2"/>
  <c r="U1511" i="2"/>
  <c r="S1511" i="2"/>
  <c r="R1511" i="2"/>
  <c r="Q1511" i="2"/>
  <c r="P1511" i="2"/>
  <c r="O1511" i="2"/>
  <c r="N1511" i="2"/>
  <c r="M1511" i="2"/>
  <c r="L1511" i="2"/>
  <c r="K1511" i="2"/>
  <c r="J1511" i="2"/>
  <c r="I1511" i="2"/>
  <c r="H1511" i="2"/>
  <c r="G1511" i="2"/>
  <c r="F1511" i="2"/>
  <c r="E1511" i="2"/>
  <c r="D1511" i="2"/>
  <c r="C1511" i="2"/>
  <c r="B1511" i="2"/>
  <c r="A1511" i="2"/>
  <c r="CD1510" i="2"/>
  <c r="CC1510" i="2"/>
  <c r="CB1510" i="2"/>
  <c r="CA1510" i="2"/>
  <c r="BZ1510" i="2"/>
  <c r="BY1510" i="2"/>
  <c r="AJ1510" i="2"/>
  <c r="AI1510" i="2"/>
  <c r="AH1510" i="2"/>
  <c r="AG1510" i="2"/>
  <c r="AF1510" i="2"/>
  <c r="AE1510" i="2"/>
  <c r="AD1510" i="2"/>
  <c r="AC1510" i="2"/>
  <c r="AB1510" i="2"/>
  <c r="AA1510" i="2"/>
  <c r="Z1510" i="2"/>
  <c r="Y1510" i="2"/>
  <c r="X1510" i="2"/>
  <c r="W1510" i="2"/>
  <c r="V1510" i="2"/>
  <c r="U1510" i="2"/>
  <c r="S1510" i="2"/>
  <c r="R1510" i="2"/>
  <c r="Q1510" i="2"/>
  <c r="P1510" i="2"/>
  <c r="O1510" i="2"/>
  <c r="N1510" i="2"/>
  <c r="M1510" i="2"/>
  <c r="L1510" i="2"/>
  <c r="K1510" i="2"/>
  <c r="J1510" i="2"/>
  <c r="I1510" i="2"/>
  <c r="H1510" i="2"/>
  <c r="G1510" i="2"/>
  <c r="F1510" i="2"/>
  <c r="E1510" i="2"/>
  <c r="D1510" i="2"/>
  <c r="C1510" i="2"/>
  <c r="B1510" i="2"/>
  <c r="A1510" i="2"/>
  <c r="CD1509" i="2"/>
  <c r="CC1509" i="2"/>
  <c r="CB1509" i="2"/>
  <c r="CA1509" i="2"/>
  <c r="BZ1509" i="2"/>
  <c r="BY1509" i="2"/>
  <c r="AJ1509" i="2"/>
  <c r="AI1509" i="2"/>
  <c r="AH1509" i="2"/>
  <c r="AG1509" i="2"/>
  <c r="AF1509" i="2"/>
  <c r="AE1509" i="2"/>
  <c r="AD1509" i="2"/>
  <c r="AC1509" i="2"/>
  <c r="AB1509" i="2"/>
  <c r="AA1509" i="2"/>
  <c r="Z1509" i="2"/>
  <c r="Y1509" i="2"/>
  <c r="X1509" i="2"/>
  <c r="W1509" i="2"/>
  <c r="V1509" i="2"/>
  <c r="U1509" i="2"/>
  <c r="S1509" i="2"/>
  <c r="R1509" i="2"/>
  <c r="Q1509" i="2"/>
  <c r="P1509" i="2"/>
  <c r="O1509" i="2"/>
  <c r="N1509" i="2"/>
  <c r="M1509" i="2"/>
  <c r="L1509" i="2"/>
  <c r="K1509" i="2"/>
  <c r="J1509" i="2"/>
  <c r="I1509" i="2"/>
  <c r="H1509" i="2"/>
  <c r="G1509" i="2"/>
  <c r="F1509" i="2"/>
  <c r="E1509" i="2"/>
  <c r="D1509" i="2"/>
  <c r="C1509" i="2"/>
  <c r="B1509" i="2"/>
  <c r="A1509" i="2"/>
  <c r="CD1508" i="2"/>
  <c r="CC1508" i="2"/>
  <c r="CB1508" i="2"/>
  <c r="CA1508" i="2"/>
  <c r="BZ1508" i="2"/>
  <c r="BY1508" i="2"/>
  <c r="AJ1508" i="2"/>
  <c r="AI1508" i="2"/>
  <c r="AH1508" i="2"/>
  <c r="AG1508" i="2"/>
  <c r="AF1508" i="2"/>
  <c r="AE1508" i="2"/>
  <c r="AD1508" i="2"/>
  <c r="AC1508" i="2"/>
  <c r="AB1508" i="2"/>
  <c r="AA1508" i="2"/>
  <c r="Z1508" i="2"/>
  <c r="Y1508" i="2"/>
  <c r="X1508" i="2"/>
  <c r="W1508" i="2"/>
  <c r="V1508" i="2"/>
  <c r="U1508" i="2"/>
  <c r="S1508" i="2"/>
  <c r="R1508" i="2"/>
  <c r="Q1508" i="2"/>
  <c r="P1508" i="2"/>
  <c r="O1508" i="2"/>
  <c r="N1508" i="2"/>
  <c r="M1508" i="2"/>
  <c r="L1508" i="2"/>
  <c r="K1508" i="2"/>
  <c r="J1508" i="2"/>
  <c r="I1508" i="2"/>
  <c r="H1508" i="2"/>
  <c r="G1508" i="2"/>
  <c r="F1508" i="2"/>
  <c r="E1508" i="2"/>
  <c r="D1508" i="2"/>
  <c r="C1508" i="2"/>
  <c r="B1508" i="2"/>
  <c r="A1508" i="2"/>
  <c r="CD1507" i="2"/>
  <c r="CC1507" i="2"/>
  <c r="CB1507" i="2"/>
  <c r="CA1507" i="2"/>
  <c r="BZ1507" i="2"/>
  <c r="BY1507" i="2"/>
  <c r="AJ1507" i="2"/>
  <c r="AI1507" i="2"/>
  <c r="AH1507" i="2"/>
  <c r="AG1507" i="2"/>
  <c r="AF1507" i="2"/>
  <c r="AE1507" i="2"/>
  <c r="AD1507" i="2"/>
  <c r="AC1507" i="2"/>
  <c r="AB1507" i="2"/>
  <c r="AA1507" i="2"/>
  <c r="Z1507" i="2"/>
  <c r="Y1507" i="2"/>
  <c r="X1507" i="2"/>
  <c r="W1507" i="2"/>
  <c r="V1507" i="2"/>
  <c r="U1507" i="2"/>
  <c r="S1507" i="2"/>
  <c r="R1507" i="2"/>
  <c r="Q1507" i="2"/>
  <c r="P1507" i="2"/>
  <c r="O1507" i="2"/>
  <c r="N1507" i="2"/>
  <c r="M1507" i="2"/>
  <c r="L1507" i="2"/>
  <c r="K1507" i="2"/>
  <c r="J1507" i="2"/>
  <c r="I1507" i="2"/>
  <c r="H1507" i="2"/>
  <c r="G1507" i="2"/>
  <c r="F1507" i="2"/>
  <c r="E1507" i="2"/>
  <c r="D1507" i="2"/>
  <c r="C1507" i="2"/>
  <c r="B1507" i="2"/>
  <c r="A1507" i="2"/>
  <c r="CD1506" i="2"/>
  <c r="CC1506" i="2"/>
  <c r="CB1506" i="2"/>
  <c r="CA1506" i="2"/>
  <c r="BZ1506" i="2"/>
  <c r="BY1506" i="2"/>
  <c r="AJ1506" i="2"/>
  <c r="AI1506" i="2"/>
  <c r="AH1506" i="2"/>
  <c r="AG1506" i="2"/>
  <c r="AF1506" i="2"/>
  <c r="AE1506" i="2"/>
  <c r="AD1506" i="2"/>
  <c r="AC1506" i="2"/>
  <c r="AB1506" i="2"/>
  <c r="AA1506" i="2"/>
  <c r="Z1506" i="2"/>
  <c r="Y1506" i="2"/>
  <c r="X1506" i="2"/>
  <c r="W1506" i="2"/>
  <c r="V1506" i="2"/>
  <c r="U1506" i="2"/>
  <c r="S1506" i="2"/>
  <c r="R1506" i="2"/>
  <c r="Q1506" i="2"/>
  <c r="P1506" i="2"/>
  <c r="O1506" i="2"/>
  <c r="N1506" i="2"/>
  <c r="M1506" i="2"/>
  <c r="L1506" i="2"/>
  <c r="K1506" i="2"/>
  <c r="J1506" i="2"/>
  <c r="I1506" i="2"/>
  <c r="H1506" i="2"/>
  <c r="G1506" i="2"/>
  <c r="F1506" i="2"/>
  <c r="E1506" i="2"/>
  <c r="D1506" i="2"/>
  <c r="C1506" i="2"/>
  <c r="B1506" i="2"/>
  <c r="A1506" i="2"/>
  <c r="CD1505" i="2"/>
  <c r="CC1505" i="2"/>
  <c r="CB1505" i="2"/>
  <c r="CA1505" i="2"/>
  <c r="BZ1505" i="2"/>
  <c r="BY1505" i="2"/>
  <c r="AJ1505" i="2"/>
  <c r="AI1505" i="2"/>
  <c r="AH1505" i="2"/>
  <c r="AG1505" i="2"/>
  <c r="AF1505" i="2"/>
  <c r="AE1505" i="2"/>
  <c r="AD1505" i="2"/>
  <c r="AC1505" i="2"/>
  <c r="AB1505" i="2"/>
  <c r="AA1505" i="2"/>
  <c r="Z1505" i="2"/>
  <c r="Y1505" i="2"/>
  <c r="X1505" i="2"/>
  <c r="W1505" i="2"/>
  <c r="V1505" i="2"/>
  <c r="U1505" i="2"/>
  <c r="S1505" i="2"/>
  <c r="R1505" i="2"/>
  <c r="Q1505" i="2"/>
  <c r="P1505" i="2"/>
  <c r="O1505" i="2"/>
  <c r="N1505" i="2"/>
  <c r="M1505" i="2"/>
  <c r="L1505" i="2"/>
  <c r="K1505" i="2"/>
  <c r="J1505" i="2"/>
  <c r="I1505" i="2"/>
  <c r="H1505" i="2"/>
  <c r="G1505" i="2"/>
  <c r="F1505" i="2"/>
  <c r="E1505" i="2"/>
  <c r="D1505" i="2"/>
  <c r="C1505" i="2"/>
  <c r="B1505" i="2"/>
  <c r="A1505" i="2"/>
  <c r="CD1504" i="2"/>
  <c r="CC1504" i="2"/>
  <c r="CB1504" i="2"/>
  <c r="CA1504" i="2"/>
  <c r="BZ1504" i="2"/>
  <c r="BY1504" i="2"/>
  <c r="AJ1504" i="2"/>
  <c r="AI1504" i="2"/>
  <c r="AH1504" i="2"/>
  <c r="AG1504" i="2"/>
  <c r="AF1504" i="2"/>
  <c r="AE1504" i="2"/>
  <c r="AD1504" i="2"/>
  <c r="AC1504" i="2"/>
  <c r="AB1504" i="2"/>
  <c r="AA1504" i="2"/>
  <c r="Z1504" i="2"/>
  <c r="Y1504" i="2"/>
  <c r="X1504" i="2"/>
  <c r="W1504" i="2"/>
  <c r="V1504" i="2"/>
  <c r="U1504" i="2"/>
  <c r="S1504" i="2"/>
  <c r="R1504" i="2"/>
  <c r="Q1504" i="2"/>
  <c r="P1504" i="2"/>
  <c r="O1504" i="2"/>
  <c r="N1504" i="2"/>
  <c r="M1504" i="2"/>
  <c r="L1504" i="2"/>
  <c r="K1504" i="2"/>
  <c r="J1504" i="2"/>
  <c r="I1504" i="2"/>
  <c r="H1504" i="2"/>
  <c r="G1504" i="2"/>
  <c r="F1504" i="2"/>
  <c r="E1504" i="2"/>
  <c r="D1504" i="2"/>
  <c r="C1504" i="2"/>
  <c r="B1504" i="2"/>
  <c r="A1504" i="2"/>
  <c r="CD1503" i="2"/>
  <c r="CC1503" i="2"/>
  <c r="CB1503" i="2"/>
  <c r="CA1503" i="2"/>
  <c r="BZ1503" i="2"/>
  <c r="BY1503" i="2"/>
  <c r="AJ1503" i="2"/>
  <c r="AI1503" i="2"/>
  <c r="AH1503" i="2"/>
  <c r="AG1503" i="2"/>
  <c r="AF1503" i="2"/>
  <c r="AE1503" i="2"/>
  <c r="AD1503" i="2"/>
  <c r="AC1503" i="2"/>
  <c r="AB1503" i="2"/>
  <c r="AA1503" i="2"/>
  <c r="Z1503" i="2"/>
  <c r="Y1503" i="2"/>
  <c r="X1503" i="2"/>
  <c r="W1503" i="2"/>
  <c r="V1503" i="2"/>
  <c r="U1503" i="2"/>
  <c r="S1503" i="2"/>
  <c r="R1503" i="2"/>
  <c r="Q1503" i="2"/>
  <c r="P1503" i="2"/>
  <c r="O1503" i="2"/>
  <c r="N1503" i="2"/>
  <c r="M1503" i="2"/>
  <c r="L1503" i="2"/>
  <c r="K1503" i="2"/>
  <c r="J1503" i="2"/>
  <c r="I1503" i="2"/>
  <c r="H1503" i="2"/>
  <c r="G1503" i="2"/>
  <c r="F1503" i="2"/>
  <c r="E1503" i="2"/>
  <c r="D1503" i="2"/>
  <c r="C1503" i="2"/>
  <c r="B1503" i="2"/>
  <c r="A1503" i="2"/>
  <c r="CD1502" i="2"/>
  <c r="CC1502" i="2"/>
  <c r="CB1502" i="2"/>
  <c r="CA1502" i="2"/>
  <c r="BZ1502" i="2"/>
  <c r="BY1502" i="2"/>
  <c r="AJ1502" i="2"/>
  <c r="AI1502" i="2"/>
  <c r="AH1502" i="2"/>
  <c r="AG1502" i="2"/>
  <c r="AF1502" i="2"/>
  <c r="AE1502" i="2"/>
  <c r="AD1502" i="2"/>
  <c r="AC1502" i="2"/>
  <c r="AB1502" i="2"/>
  <c r="AA1502" i="2"/>
  <c r="Z1502" i="2"/>
  <c r="Y1502" i="2"/>
  <c r="X1502" i="2"/>
  <c r="W1502" i="2"/>
  <c r="V1502" i="2"/>
  <c r="U1502" i="2"/>
  <c r="S1502" i="2"/>
  <c r="R1502" i="2"/>
  <c r="Q1502" i="2"/>
  <c r="P1502" i="2"/>
  <c r="O1502" i="2"/>
  <c r="N1502" i="2"/>
  <c r="M1502" i="2"/>
  <c r="L1502" i="2"/>
  <c r="K1502" i="2"/>
  <c r="J1502" i="2"/>
  <c r="I1502" i="2"/>
  <c r="H1502" i="2"/>
  <c r="G1502" i="2"/>
  <c r="F1502" i="2"/>
  <c r="E1502" i="2"/>
  <c r="D1502" i="2"/>
  <c r="C1502" i="2"/>
  <c r="B1502" i="2"/>
  <c r="A1502" i="2"/>
  <c r="CD1501" i="2"/>
  <c r="CC1501" i="2"/>
  <c r="CB1501" i="2"/>
  <c r="CA1501" i="2"/>
  <c r="BZ1501" i="2"/>
  <c r="BY1501" i="2"/>
  <c r="AJ1501" i="2"/>
  <c r="AI1501" i="2"/>
  <c r="AH1501" i="2"/>
  <c r="AG1501" i="2"/>
  <c r="AF1501" i="2"/>
  <c r="AE1501" i="2"/>
  <c r="AD1501" i="2"/>
  <c r="AC1501" i="2"/>
  <c r="AB1501" i="2"/>
  <c r="AA1501" i="2"/>
  <c r="Z1501" i="2"/>
  <c r="Y1501" i="2"/>
  <c r="X1501" i="2"/>
  <c r="W1501" i="2"/>
  <c r="V1501" i="2"/>
  <c r="U1501" i="2"/>
  <c r="S1501" i="2"/>
  <c r="R1501" i="2"/>
  <c r="Q1501" i="2"/>
  <c r="P1501" i="2"/>
  <c r="O1501" i="2"/>
  <c r="N1501" i="2"/>
  <c r="M1501" i="2"/>
  <c r="L1501" i="2"/>
  <c r="K1501" i="2"/>
  <c r="J1501" i="2"/>
  <c r="I1501" i="2"/>
  <c r="H1501" i="2"/>
  <c r="G1501" i="2"/>
  <c r="F1501" i="2"/>
  <c r="E1501" i="2"/>
  <c r="D1501" i="2"/>
  <c r="C1501" i="2"/>
  <c r="B1501" i="2"/>
  <c r="A1501" i="2"/>
  <c r="CD1500" i="2"/>
  <c r="CC1500" i="2"/>
  <c r="CB1500" i="2"/>
  <c r="CA1500" i="2"/>
  <c r="BZ1500" i="2"/>
  <c r="BY1500" i="2"/>
  <c r="AJ1500" i="2"/>
  <c r="AI1500" i="2"/>
  <c r="AH1500" i="2"/>
  <c r="AG1500" i="2"/>
  <c r="AF1500" i="2"/>
  <c r="AE1500" i="2"/>
  <c r="AD1500" i="2"/>
  <c r="AC1500" i="2"/>
  <c r="AB1500" i="2"/>
  <c r="AA1500" i="2"/>
  <c r="Z1500" i="2"/>
  <c r="Y1500" i="2"/>
  <c r="X1500" i="2"/>
  <c r="W1500" i="2"/>
  <c r="V1500" i="2"/>
  <c r="U1500" i="2"/>
  <c r="S1500" i="2"/>
  <c r="R1500" i="2"/>
  <c r="Q1500" i="2"/>
  <c r="P1500" i="2"/>
  <c r="O1500" i="2"/>
  <c r="N1500" i="2"/>
  <c r="M1500" i="2"/>
  <c r="L1500" i="2"/>
  <c r="K1500" i="2"/>
  <c r="J1500" i="2"/>
  <c r="I1500" i="2"/>
  <c r="H1500" i="2"/>
  <c r="G1500" i="2"/>
  <c r="F1500" i="2"/>
  <c r="E1500" i="2"/>
  <c r="D1500" i="2"/>
  <c r="C1500" i="2"/>
  <c r="B1500" i="2"/>
  <c r="A1500" i="2"/>
  <c r="CD1499" i="2"/>
  <c r="CC1499" i="2"/>
  <c r="CB1499" i="2"/>
  <c r="CA1499" i="2"/>
  <c r="BZ1499" i="2"/>
  <c r="BY1499" i="2"/>
  <c r="AJ1499" i="2"/>
  <c r="AI1499" i="2"/>
  <c r="AH1499" i="2"/>
  <c r="AG1499" i="2"/>
  <c r="AF1499" i="2"/>
  <c r="AE1499" i="2"/>
  <c r="AD1499" i="2"/>
  <c r="AC1499" i="2"/>
  <c r="AB1499" i="2"/>
  <c r="AA1499" i="2"/>
  <c r="Z1499" i="2"/>
  <c r="Y1499" i="2"/>
  <c r="X1499" i="2"/>
  <c r="W1499" i="2"/>
  <c r="V1499" i="2"/>
  <c r="U1499" i="2"/>
  <c r="S1499" i="2"/>
  <c r="R1499" i="2"/>
  <c r="Q1499" i="2"/>
  <c r="P1499" i="2"/>
  <c r="O1499" i="2"/>
  <c r="N1499" i="2"/>
  <c r="M1499" i="2"/>
  <c r="L1499" i="2"/>
  <c r="K1499" i="2"/>
  <c r="J1499" i="2"/>
  <c r="I1499" i="2"/>
  <c r="H1499" i="2"/>
  <c r="G1499" i="2"/>
  <c r="F1499" i="2"/>
  <c r="E1499" i="2"/>
  <c r="D1499" i="2"/>
  <c r="C1499" i="2"/>
  <c r="B1499" i="2"/>
  <c r="A1499" i="2"/>
  <c r="CD1498" i="2"/>
  <c r="CC1498" i="2"/>
  <c r="CB1498" i="2"/>
  <c r="CA1498" i="2"/>
  <c r="BZ1498" i="2"/>
  <c r="BY1498" i="2"/>
  <c r="AJ1498" i="2"/>
  <c r="AI1498" i="2"/>
  <c r="AH1498" i="2"/>
  <c r="AG1498" i="2"/>
  <c r="AF1498" i="2"/>
  <c r="AE1498" i="2"/>
  <c r="AD1498" i="2"/>
  <c r="AC1498" i="2"/>
  <c r="AB1498" i="2"/>
  <c r="AA1498" i="2"/>
  <c r="Z1498" i="2"/>
  <c r="Y1498" i="2"/>
  <c r="X1498" i="2"/>
  <c r="W1498" i="2"/>
  <c r="V1498" i="2"/>
  <c r="U1498" i="2"/>
  <c r="S1498" i="2"/>
  <c r="R1498" i="2"/>
  <c r="Q1498" i="2"/>
  <c r="P1498" i="2"/>
  <c r="O1498" i="2"/>
  <c r="N1498" i="2"/>
  <c r="M1498" i="2"/>
  <c r="L1498" i="2"/>
  <c r="K1498" i="2"/>
  <c r="J1498" i="2"/>
  <c r="I1498" i="2"/>
  <c r="H1498" i="2"/>
  <c r="G1498" i="2"/>
  <c r="F1498" i="2"/>
  <c r="E1498" i="2"/>
  <c r="D1498" i="2"/>
  <c r="C1498" i="2"/>
  <c r="B1498" i="2"/>
  <c r="A1498" i="2"/>
  <c r="CD1497" i="2"/>
  <c r="CC1497" i="2"/>
  <c r="CB1497" i="2"/>
  <c r="CA1497" i="2"/>
  <c r="BZ1497" i="2"/>
  <c r="BY1497" i="2"/>
  <c r="AJ1497" i="2"/>
  <c r="AI1497" i="2"/>
  <c r="AH1497" i="2"/>
  <c r="AG1497" i="2"/>
  <c r="AF1497" i="2"/>
  <c r="AE1497" i="2"/>
  <c r="AD1497" i="2"/>
  <c r="AC1497" i="2"/>
  <c r="AB1497" i="2"/>
  <c r="AA1497" i="2"/>
  <c r="Z1497" i="2"/>
  <c r="Y1497" i="2"/>
  <c r="X1497" i="2"/>
  <c r="W1497" i="2"/>
  <c r="V1497" i="2"/>
  <c r="U1497" i="2"/>
  <c r="S1497" i="2"/>
  <c r="R1497" i="2"/>
  <c r="Q1497" i="2"/>
  <c r="P1497" i="2"/>
  <c r="O1497" i="2"/>
  <c r="N1497" i="2"/>
  <c r="M1497" i="2"/>
  <c r="L1497" i="2"/>
  <c r="K1497" i="2"/>
  <c r="J1497" i="2"/>
  <c r="I1497" i="2"/>
  <c r="H1497" i="2"/>
  <c r="G1497" i="2"/>
  <c r="F1497" i="2"/>
  <c r="E1497" i="2"/>
  <c r="D1497" i="2"/>
  <c r="C1497" i="2"/>
  <c r="B1497" i="2"/>
  <c r="A1497" i="2"/>
  <c r="CD1496" i="2"/>
  <c r="CC1496" i="2"/>
  <c r="CB1496" i="2"/>
  <c r="CA1496" i="2"/>
  <c r="BZ1496" i="2"/>
  <c r="BY1496" i="2"/>
  <c r="AJ1496" i="2"/>
  <c r="AI1496" i="2"/>
  <c r="AH1496" i="2"/>
  <c r="AG1496" i="2"/>
  <c r="AF1496" i="2"/>
  <c r="AE1496" i="2"/>
  <c r="AD1496" i="2"/>
  <c r="AC1496" i="2"/>
  <c r="AB1496" i="2"/>
  <c r="AA1496" i="2"/>
  <c r="Z1496" i="2"/>
  <c r="Y1496" i="2"/>
  <c r="X1496" i="2"/>
  <c r="W1496" i="2"/>
  <c r="V1496" i="2"/>
  <c r="U1496" i="2"/>
  <c r="S1496" i="2"/>
  <c r="R1496" i="2"/>
  <c r="Q1496" i="2"/>
  <c r="P1496" i="2"/>
  <c r="O1496" i="2"/>
  <c r="N1496" i="2"/>
  <c r="M1496" i="2"/>
  <c r="L1496" i="2"/>
  <c r="K1496" i="2"/>
  <c r="J1496" i="2"/>
  <c r="I1496" i="2"/>
  <c r="H1496" i="2"/>
  <c r="G1496" i="2"/>
  <c r="F1496" i="2"/>
  <c r="E1496" i="2"/>
  <c r="D1496" i="2"/>
  <c r="C1496" i="2"/>
  <c r="B1496" i="2"/>
  <c r="A1496" i="2"/>
  <c r="CD1495" i="2"/>
  <c r="CC1495" i="2"/>
  <c r="CB1495" i="2"/>
  <c r="CA1495" i="2"/>
  <c r="BZ1495" i="2"/>
  <c r="BY1495" i="2"/>
  <c r="AJ1495" i="2"/>
  <c r="AI1495" i="2"/>
  <c r="AH1495" i="2"/>
  <c r="AG1495" i="2"/>
  <c r="AF1495" i="2"/>
  <c r="AE1495" i="2"/>
  <c r="AD1495" i="2"/>
  <c r="AC1495" i="2"/>
  <c r="AB1495" i="2"/>
  <c r="AA1495" i="2"/>
  <c r="Z1495" i="2"/>
  <c r="Y1495" i="2"/>
  <c r="X1495" i="2"/>
  <c r="W1495" i="2"/>
  <c r="V1495" i="2"/>
  <c r="U1495" i="2"/>
  <c r="S1495" i="2"/>
  <c r="R1495" i="2"/>
  <c r="Q1495" i="2"/>
  <c r="P1495" i="2"/>
  <c r="O1495" i="2"/>
  <c r="N1495" i="2"/>
  <c r="M1495" i="2"/>
  <c r="L1495" i="2"/>
  <c r="K1495" i="2"/>
  <c r="J1495" i="2"/>
  <c r="I1495" i="2"/>
  <c r="H1495" i="2"/>
  <c r="G1495" i="2"/>
  <c r="F1495" i="2"/>
  <c r="E1495" i="2"/>
  <c r="D1495" i="2"/>
  <c r="C1495" i="2"/>
  <c r="B1495" i="2"/>
  <c r="A1495" i="2"/>
  <c r="CD1494" i="2"/>
  <c r="CC1494" i="2"/>
  <c r="CB1494" i="2"/>
  <c r="CA1494" i="2"/>
  <c r="BZ1494" i="2"/>
  <c r="BY1494" i="2"/>
  <c r="AJ1494" i="2"/>
  <c r="AI1494" i="2"/>
  <c r="AH1494" i="2"/>
  <c r="AG1494" i="2"/>
  <c r="AF1494" i="2"/>
  <c r="AE1494" i="2"/>
  <c r="AD1494" i="2"/>
  <c r="AC1494" i="2"/>
  <c r="AB1494" i="2"/>
  <c r="AA1494" i="2"/>
  <c r="Z1494" i="2"/>
  <c r="Y1494" i="2"/>
  <c r="X1494" i="2"/>
  <c r="W1494" i="2"/>
  <c r="V1494" i="2"/>
  <c r="U1494" i="2"/>
  <c r="S1494" i="2"/>
  <c r="R1494" i="2"/>
  <c r="Q1494" i="2"/>
  <c r="P1494" i="2"/>
  <c r="O1494" i="2"/>
  <c r="N1494" i="2"/>
  <c r="M1494" i="2"/>
  <c r="L1494" i="2"/>
  <c r="K1494" i="2"/>
  <c r="J1494" i="2"/>
  <c r="I1494" i="2"/>
  <c r="H1494" i="2"/>
  <c r="G1494" i="2"/>
  <c r="F1494" i="2"/>
  <c r="E1494" i="2"/>
  <c r="D1494" i="2"/>
  <c r="C1494" i="2"/>
  <c r="B1494" i="2"/>
  <c r="A1494" i="2"/>
  <c r="CD1493" i="2"/>
  <c r="CC1493" i="2"/>
  <c r="CB1493" i="2"/>
  <c r="CA1493" i="2"/>
  <c r="BZ1493" i="2"/>
  <c r="BY1493" i="2"/>
  <c r="AJ1493" i="2"/>
  <c r="AI1493" i="2"/>
  <c r="AH1493" i="2"/>
  <c r="AG1493" i="2"/>
  <c r="AF1493" i="2"/>
  <c r="AE1493" i="2"/>
  <c r="AD1493" i="2"/>
  <c r="AC1493" i="2"/>
  <c r="AB1493" i="2"/>
  <c r="AA1493" i="2"/>
  <c r="Z1493" i="2"/>
  <c r="Y1493" i="2"/>
  <c r="X1493" i="2"/>
  <c r="W1493" i="2"/>
  <c r="V1493" i="2"/>
  <c r="U1493" i="2"/>
  <c r="S1493" i="2"/>
  <c r="R1493" i="2"/>
  <c r="Q1493" i="2"/>
  <c r="P1493" i="2"/>
  <c r="O1493" i="2"/>
  <c r="N1493" i="2"/>
  <c r="M1493" i="2"/>
  <c r="L1493" i="2"/>
  <c r="K1493" i="2"/>
  <c r="J1493" i="2"/>
  <c r="I1493" i="2"/>
  <c r="H1493" i="2"/>
  <c r="G1493" i="2"/>
  <c r="F1493" i="2"/>
  <c r="E1493" i="2"/>
  <c r="D1493" i="2"/>
  <c r="C1493" i="2"/>
  <c r="B1493" i="2"/>
  <c r="A1493" i="2"/>
  <c r="CD1492" i="2"/>
  <c r="CC1492" i="2"/>
  <c r="CB1492" i="2"/>
  <c r="CA1492" i="2"/>
  <c r="BZ1492" i="2"/>
  <c r="BY1492" i="2"/>
  <c r="AJ1492" i="2"/>
  <c r="AI1492" i="2"/>
  <c r="AH1492" i="2"/>
  <c r="AG1492" i="2"/>
  <c r="AF1492" i="2"/>
  <c r="AE1492" i="2"/>
  <c r="AD1492" i="2"/>
  <c r="AC1492" i="2"/>
  <c r="AB1492" i="2"/>
  <c r="AA1492" i="2"/>
  <c r="Z1492" i="2"/>
  <c r="Y1492" i="2"/>
  <c r="X1492" i="2"/>
  <c r="W1492" i="2"/>
  <c r="V1492" i="2"/>
  <c r="U1492" i="2"/>
  <c r="S1492" i="2"/>
  <c r="R1492" i="2"/>
  <c r="Q1492" i="2"/>
  <c r="P1492" i="2"/>
  <c r="O1492" i="2"/>
  <c r="N1492" i="2"/>
  <c r="M1492" i="2"/>
  <c r="L1492" i="2"/>
  <c r="K1492" i="2"/>
  <c r="J1492" i="2"/>
  <c r="I1492" i="2"/>
  <c r="H1492" i="2"/>
  <c r="G1492" i="2"/>
  <c r="F1492" i="2"/>
  <c r="E1492" i="2"/>
  <c r="D1492" i="2"/>
  <c r="C1492" i="2"/>
  <c r="B1492" i="2"/>
  <c r="A1492" i="2"/>
  <c r="CD1491" i="2"/>
  <c r="CC1491" i="2"/>
  <c r="CB1491" i="2"/>
  <c r="CA1491" i="2"/>
  <c r="BZ1491" i="2"/>
  <c r="BY1491" i="2"/>
  <c r="AJ1491" i="2"/>
  <c r="AI1491" i="2"/>
  <c r="AH1491" i="2"/>
  <c r="AG1491" i="2"/>
  <c r="AF1491" i="2"/>
  <c r="AE1491" i="2"/>
  <c r="AD1491" i="2"/>
  <c r="AC1491" i="2"/>
  <c r="AB1491" i="2"/>
  <c r="AA1491" i="2"/>
  <c r="Z1491" i="2"/>
  <c r="Y1491" i="2"/>
  <c r="X1491" i="2"/>
  <c r="W1491" i="2"/>
  <c r="V1491" i="2"/>
  <c r="U1491" i="2"/>
  <c r="S1491" i="2"/>
  <c r="R1491" i="2"/>
  <c r="Q1491" i="2"/>
  <c r="P1491" i="2"/>
  <c r="O1491" i="2"/>
  <c r="N1491" i="2"/>
  <c r="M1491" i="2"/>
  <c r="L1491" i="2"/>
  <c r="K1491" i="2"/>
  <c r="J1491" i="2"/>
  <c r="I1491" i="2"/>
  <c r="H1491" i="2"/>
  <c r="G1491" i="2"/>
  <c r="F1491" i="2"/>
  <c r="E1491" i="2"/>
  <c r="D1491" i="2"/>
  <c r="C1491" i="2"/>
  <c r="B1491" i="2"/>
  <c r="A1491" i="2"/>
  <c r="CD1490" i="2"/>
  <c r="CC1490" i="2"/>
  <c r="CB1490" i="2"/>
  <c r="CA1490" i="2"/>
  <c r="BZ1490" i="2"/>
  <c r="BY1490" i="2"/>
  <c r="AJ1490" i="2"/>
  <c r="AI1490" i="2"/>
  <c r="AH1490" i="2"/>
  <c r="AG1490" i="2"/>
  <c r="AF1490" i="2"/>
  <c r="AE1490" i="2"/>
  <c r="AD1490" i="2"/>
  <c r="AC1490" i="2"/>
  <c r="AB1490" i="2"/>
  <c r="AA1490" i="2"/>
  <c r="Z1490" i="2"/>
  <c r="Y1490" i="2"/>
  <c r="X1490" i="2"/>
  <c r="W1490" i="2"/>
  <c r="V1490" i="2"/>
  <c r="U1490" i="2"/>
  <c r="S1490" i="2"/>
  <c r="R1490" i="2"/>
  <c r="Q1490" i="2"/>
  <c r="P1490" i="2"/>
  <c r="O1490" i="2"/>
  <c r="N1490" i="2"/>
  <c r="M1490" i="2"/>
  <c r="L1490" i="2"/>
  <c r="K1490" i="2"/>
  <c r="J1490" i="2"/>
  <c r="I1490" i="2"/>
  <c r="H1490" i="2"/>
  <c r="G1490" i="2"/>
  <c r="F1490" i="2"/>
  <c r="E1490" i="2"/>
  <c r="D1490" i="2"/>
  <c r="C1490" i="2"/>
  <c r="B1490" i="2"/>
  <c r="A1490" i="2"/>
  <c r="CD1489" i="2"/>
  <c r="CC1489" i="2"/>
  <c r="CB1489" i="2"/>
  <c r="CA1489" i="2"/>
  <c r="BZ1489" i="2"/>
  <c r="BY1489" i="2"/>
  <c r="AJ1489" i="2"/>
  <c r="AI1489" i="2"/>
  <c r="AH1489" i="2"/>
  <c r="AG1489" i="2"/>
  <c r="AF1489" i="2"/>
  <c r="AE1489" i="2"/>
  <c r="AD1489" i="2"/>
  <c r="AC1489" i="2"/>
  <c r="AB1489" i="2"/>
  <c r="AA1489" i="2"/>
  <c r="Z1489" i="2"/>
  <c r="Y1489" i="2"/>
  <c r="X1489" i="2"/>
  <c r="W1489" i="2"/>
  <c r="V1489" i="2"/>
  <c r="U1489" i="2"/>
  <c r="S1489" i="2"/>
  <c r="R1489" i="2"/>
  <c r="Q1489" i="2"/>
  <c r="P1489" i="2"/>
  <c r="O1489" i="2"/>
  <c r="N1489" i="2"/>
  <c r="M1489" i="2"/>
  <c r="L1489" i="2"/>
  <c r="K1489" i="2"/>
  <c r="J1489" i="2"/>
  <c r="I1489" i="2"/>
  <c r="H1489" i="2"/>
  <c r="G1489" i="2"/>
  <c r="F1489" i="2"/>
  <c r="E1489" i="2"/>
  <c r="D1489" i="2"/>
  <c r="C1489" i="2"/>
  <c r="B1489" i="2"/>
  <c r="A1489" i="2"/>
  <c r="CD1488" i="2"/>
  <c r="CC1488" i="2"/>
  <c r="CB1488" i="2"/>
  <c r="CA1488" i="2"/>
  <c r="BZ1488" i="2"/>
  <c r="BY1488" i="2"/>
  <c r="AJ1488" i="2"/>
  <c r="AI1488" i="2"/>
  <c r="AH1488" i="2"/>
  <c r="AG1488" i="2"/>
  <c r="AF1488" i="2"/>
  <c r="AE1488" i="2"/>
  <c r="AD1488" i="2"/>
  <c r="AC1488" i="2"/>
  <c r="AB1488" i="2"/>
  <c r="AA1488" i="2"/>
  <c r="Z1488" i="2"/>
  <c r="Y1488" i="2"/>
  <c r="X1488" i="2"/>
  <c r="W1488" i="2"/>
  <c r="V1488" i="2"/>
  <c r="U1488" i="2"/>
  <c r="S1488" i="2"/>
  <c r="R1488" i="2"/>
  <c r="Q1488" i="2"/>
  <c r="P1488" i="2"/>
  <c r="O1488" i="2"/>
  <c r="N1488" i="2"/>
  <c r="M1488" i="2"/>
  <c r="L1488" i="2"/>
  <c r="K1488" i="2"/>
  <c r="J1488" i="2"/>
  <c r="I1488" i="2"/>
  <c r="H1488" i="2"/>
  <c r="G1488" i="2"/>
  <c r="F1488" i="2"/>
  <c r="E1488" i="2"/>
  <c r="D1488" i="2"/>
  <c r="C1488" i="2"/>
  <c r="B1488" i="2"/>
  <c r="A1488" i="2"/>
  <c r="CD1487" i="2"/>
  <c r="CC1487" i="2"/>
  <c r="CB1487" i="2"/>
  <c r="CA1487" i="2"/>
  <c r="BZ1487" i="2"/>
  <c r="BY1487" i="2"/>
  <c r="AJ1487" i="2"/>
  <c r="AI1487" i="2"/>
  <c r="AH1487" i="2"/>
  <c r="AG1487" i="2"/>
  <c r="AF1487" i="2"/>
  <c r="AE1487" i="2"/>
  <c r="AD1487" i="2"/>
  <c r="AC1487" i="2"/>
  <c r="AB1487" i="2"/>
  <c r="AA1487" i="2"/>
  <c r="Z1487" i="2"/>
  <c r="Y1487" i="2"/>
  <c r="X1487" i="2"/>
  <c r="W1487" i="2"/>
  <c r="V1487" i="2"/>
  <c r="U1487" i="2"/>
  <c r="S1487" i="2"/>
  <c r="R1487" i="2"/>
  <c r="Q1487" i="2"/>
  <c r="P1487" i="2"/>
  <c r="O1487" i="2"/>
  <c r="N1487" i="2"/>
  <c r="M1487" i="2"/>
  <c r="L1487" i="2"/>
  <c r="K1487" i="2"/>
  <c r="J1487" i="2"/>
  <c r="I1487" i="2"/>
  <c r="H1487" i="2"/>
  <c r="G1487" i="2"/>
  <c r="F1487" i="2"/>
  <c r="E1487" i="2"/>
  <c r="D1487" i="2"/>
  <c r="C1487" i="2"/>
  <c r="B1487" i="2"/>
  <c r="A1487" i="2"/>
  <c r="CD1486" i="2"/>
  <c r="CC1486" i="2"/>
  <c r="CB1486" i="2"/>
  <c r="CA1486" i="2"/>
  <c r="BZ1486" i="2"/>
  <c r="BY1486" i="2"/>
  <c r="AJ1486" i="2"/>
  <c r="AI1486" i="2"/>
  <c r="AH1486" i="2"/>
  <c r="AG1486" i="2"/>
  <c r="AF1486" i="2"/>
  <c r="AE1486" i="2"/>
  <c r="AD1486" i="2"/>
  <c r="AC1486" i="2"/>
  <c r="AB1486" i="2"/>
  <c r="AA1486" i="2"/>
  <c r="Z1486" i="2"/>
  <c r="Y1486" i="2"/>
  <c r="X1486" i="2"/>
  <c r="W1486" i="2"/>
  <c r="V1486" i="2"/>
  <c r="U1486" i="2"/>
  <c r="S1486" i="2"/>
  <c r="R1486" i="2"/>
  <c r="Q1486" i="2"/>
  <c r="P1486" i="2"/>
  <c r="O1486" i="2"/>
  <c r="N1486" i="2"/>
  <c r="M1486" i="2"/>
  <c r="L1486" i="2"/>
  <c r="K1486" i="2"/>
  <c r="J1486" i="2"/>
  <c r="I1486" i="2"/>
  <c r="H1486" i="2"/>
  <c r="G1486" i="2"/>
  <c r="F1486" i="2"/>
  <c r="E1486" i="2"/>
  <c r="D1486" i="2"/>
  <c r="C1486" i="2"/>
  <c r="B1486" i="2"/>
  <c r="A1486" i="2"/>
  <c r="CD1485" i="2"/>
  <c r="CC1485" i="2"/>
  <c r="CB1485" i="2"/>
  <c r="CA1485" i="2"/>
  <c r="BZ1485" i="2"/>
  <c r="BY1485" i="2"/>
  <c r="AJ1485" i="2"/>
  <c r="AI1485" i="2"/>
  <c r="AH1485" i="2"/>
  <c r="AG1485" i="2"/>
  <c r="AF1485" i="2"/>
  <c r="AE1485" i="2"/>
  <c r="AD1485" i="2"/>
  <c r="AC1485" i="2"/>
  <c r="AB1485" i="2"/>
  <c r="AA1485" i="2"/>
  <c r="Z1485" i="2"/>
  <c r="Y1485" i="2"/>
  <c r="X1485" i="2"/>
  <c r="W1485" i="2"/>
  <c r="V1485" i="2"/>
  <c r="U1485" i="2"/>
  <c r="S1485" i="2"/>
  <c r="R1485" i="2"/>
  <c r="Q1485" i="2"/>
  <c r="P1485" i="2"/>
  <c r="O1485" i="2"/>
  <c r="N1485" i="2"/>
  <c r="M1485" i="2"/>
  <c r="L1485" i="2"/>
  <c r="K1485" i="2"/>
  <c r="J1485" i="2"/>
  <c r="I1485" i="2"/>
  <c r="H1485" i="2"/>
  <c r="G1485" i="2"/>
  <c r="F1485" i="2"/>
  <c r="E1485" i="2"/>
  <c r="D1485" i="2"/>
  <c r="C1485" i="2"/>
  <c r="B1485" i="2"/>
  <c r="A1485" i="2"/>
  <c r="CD1484" i="2"/>
  <c r="CC1484" i="2"/>
  <c r="CB1484" i="2"/>
  <c r="CA1484" i="2"/>
  <c r="BZ1484" i="2"/>
  <c r="BY1484" i="2"/>
  <c r="AJ1484" i="2"/>
  <c r="AI1484" i="2"/>
  <c r="AH1484" i="2"/>
  <c r="AG1484" i="2"/>
  <c r="AF1484" i="2"/>
  <c r="AE1484" i="2"/>
  <c r="AD1484" i="2"/>
  <c r="AC1484" i="2"/>
  <c r="AB1484" i="2"/>
  <c r="AA1484" i="2"/>
  <c r="Z1484" i="2"/>
  <c r="Y1484" i="2"/>
  <c r="X1484" i="2"/>
  <c r="W1484" i="2"/>
  <c r="V1484" i="2"/>
  <c r="U1484" i="2"/>
  <c r="S1484" i="2"/>
  <c r="R1484" i="2"/>
  <c r="Q1484" i="2"/>
  <c r="P1484" i="2"/>
  <c r="O1484" i="2"/>
  <c r="N1484" i="2"/>
  <c r="M1484" i="2"/>
  <c r="L1484" i="2"/>
  <c r="K1484" i="2"/>
  <c r="J1484" i="2"/>
  <c r="I1484" i="2"/>
  <c r="H1484" i="2"/>
  <c r="G1484" i="2"/>
  <c r="F1484" i="2"/>
  <c r="E1484" i="2"/>
  <c r="D1484" i="2"/>
  <c r="C1484" i="2"/>
  <c r="B1484" i="2"/>
  <c r="A1484" i="2"/>
  <c r="CD1483" i="2"/>
  <c r="CC1483" i="2"/>
  <c r="CB1483" i="2"/>
  <c r="CA1483" i="2"/>
  <c r="BZ1483" i="2"/>
  <c r="BY1483" i="2"/>
  <c r="AJ1483" i="2"/>
  <c r="AI1483" i="2"/>
  <c r="AH1483" i="2"/>
  <c r="AG1483" i="2"/>
  <c r="AF1483" i="2"/>
  <c r="AE1483" i="2"/>
  <c r="AD1483" i="2"/>
  <c r="AC1483" i="2"/>
  <c r="AB1483" i="2"/>
  <c r="AA1483" i="2"/>
  <c r="Z1483" i="2"/>
  <c r="Y1483" i="2"/>
  <c r="X1483" i="2"/>
  <c r="W1483" i="2"/>
  <c r="V1483" i="2"/>
  <c r="U1483" i="2"/>
  <c r="S1483" i="2"/>
  <c r="R1483" i="2"/>
  <c r="Q1483" i="2"/>
  <c r="P1483" i="2"/>
  <c r="O1483" i="2"/>
  <c r="N1483" i="2"/>
  <c r="M1483" i="2"/>
  <c r="L1483" i="2"/>
  <c r="K1483" i="2"/>
  <c r="J1483" i="2"/>
  <c r="I1483" i="2"/>
  <c r="H1483" i="2"/>
  <c r="G1483" i="2"/>
  <c r="F1483" i="2"/>
  <c r="E1483" i="2"/>
  <c r="D1483" i="2"/>
  <c r="C1483" i="2"/>
  <c r="B1483" i="2"/>
  <c r="A1483" i="2"/>
  <c r="CD1482" i="2"/>
  <c r="CC1482" i="2"/>
  <c r="CB1482" i="2"/>
  <c r="CA1482" i="2"/>
  <c r="BZ1482" i="2"/>
  <c r="BY1482" i="2"/>
  <c r="AJ1482" i="2"/>
  <c r="AI1482" i="2"/>
  <c r="AH1482" i="2"/>
  <c r="AG1482" i="2"/>
  <c r="AF1482" i="2"/>
  <c r="AE1482" i="2"/>
  <c r="AD1482" i="2"/>
  <c r="AC1482" i="2"/>
  <c r="AB1482" i="2"/>
  <c r="AA1482" i="2"/>
  <c r="Z1482" i="2"/>
  <c r="Y1482" i="2"/>
  <c r="X1482" i="2"/>
  <c r="W1482" i="2"/>
  <c r="V1482" i="2"/>
  <c r="U1482" i="2"/>
  <c r="S1482" i="2"/>
  <c r="R1482" i="2"/>
  <c r="Q1482" i="2"/>
  <c r="P1482" i="2"/>
  <c r="O1482" i="2"/>
  <c r="N1482" i="2"/>
  <c r="M1482" i="2"/>
  <c r="L1482" i="2"/>
  <c r="K1482" i="2"/>
  <c r="J1482" i="2"/>
  <c r="I1482" i="2"/>
  <c r="H1482" i="2"/>
  <c r="G1482" i="2"/>
  <c r="F1482" i="2"/>
  <c r="E1482" i="2"/>
  <c r="D1482" i="2"/>
  <c r="C1482" i="2"/>
  <c r="B1482" i="2"/>
  <c r="A1482" i="2"/>
  <c r="CD1481" i="2"/>
  <c r="CC1481" i="2"/>
  <c r="CB1481" i="2"/>
  <c r="CA1481" i="2"/>
  <c r="BZ1481" i="2"/>
  <c r="BY1481" i="2"/>
  <c r="AJ1481" i="2"/>
  <c r="AI1481" i="2"/>
  <c r="AH1481" i="2"/>
  <c r="AG1481" i="2"/>
  <c r="AF1481" i="2"/>
  <c r="AE1481" i="2"/>
  <c r="AD1481" i="2"/>
  <c r="AC1481" i="2"/>
  <c r="AB1481" i="2"/>
  <c r="AA1481" i="2"/>
  <c r="Z1481" i="2"/>
  <c r="Y1481" i="2"/>
  <c r="X1481" i="2"/>
  <c r="W1481" i="2"/>
  <c r="V1481" i="2"/>
  <c r="U1481" i="2"/>
  <c r="S1481" i="2"/>
  <c r="R1481" i="2"/>
  <c r="Q1481" i="2"/>
  <c r="P1481" i="2"/>
  <c r="O1481" i="2"/>
  <c r="N1481" i="2"/>
  <c r="M1481" i="2"/>
  <c r="L1481" i="2"/>
  <c r="K1481" i="2"/>
  <c r="J1481" i="2"/>
  <c r="I1481" i="2"/>
  <c r="H1481" i="2"/>
  <c r="G1481" i="2"/>
  <c r="F1481" i="2"/>
  <c r="E1481" i="2"/>
  <c r="D1481" i="2"/>
  <c r="C1481" i="2"/>
  <c r="B1481" i="2"/>
  <c r="A1481" i="2"/>
  <c r="CD1480" i="2"/>
  <c r="CC1480" i="2"/>
  <c r="CB1480" i="2"/>
  <c r="CA1480" i="2"/>
  <c r="BZ1480" i="2"/>
  <c r="BY1480" i="2"/>
  <c r="AJ1480" i="2"/>
  <c r="AI1480" i="2"/>
  <c r="AH1480" i="2"/>
  <c r="AG1480" i="2"/>
  <c r="AF1480" i="2"/>
  <c r="AE1480" i="2"/>
  <c r="AD1480" i="2"/>
  <c r="AC1480" i="2"/>
  <c r="AB1480" i="2"/>
  <c r="AA1480" i="2"/>
  <c r="Z1480" i="2"/>
  <c r="Y1480" i="2"/>
  <c r="X1480" i="2"/>
  <c r="W1480" i="2"/>
  <c r="V1480" i="2"/>
  <c r="U1480" i="2"/>
  <c r="S1480" i="2"/>
  <c r="R1480" i="2"/>
  <c r="Q1480" i="2"/>
  <c r="P1480" i="2"/>
  <c r="O1480" i="2"/>
  <c r="N1480" i="2"/>
  <c r="M1480" i="2"/>
  <c r="L1480" i="2"/>
  <c r="K1480" i="2"/>
  <c r="J1480" i="2"/>
  <c r="I1480" i="2"/>
  <c r="H1480" i="2"/>
  <c r="G1480" i="2"/>
  <c r="F1480" i="2"/>
  <c r="E1480" i="2"/>
  <c r="D1480" i="2"/>
  <c r="C1480" i="2"/>
  <c r="B1480" i="2"/>
  <c r="A1480" i="2"/>
  <c r="CD1479" i="2"/>
  <c r="CC1479" i="2"/>
  <c r="CB1479" i="2"/>
  <c r="CA1479" i="2"/>
  <c r="BZ1479" i="2"/>
  <c r="BY1479" i="2"/>
  <c r="AJ1479" i="2"/>
  <c r="AI1479" i="2"/>
  <c r="AH1479" i="2"/>
  <c r="AG1479" i="2"/>
  <c r="AF1479" i="2"/>
  <c r="AE1479" i="2"/>
  <c r="AD1479" i="2"/>
  <c r="AC1479" i="2"/>
  <c r="AB1479" i="2"/>
  <c r="AA1479" i="2"/>
  <c r="Z1479" i="2"/>
  <c r="Y1479" i="2"/>
  <c r="X1479" i="2"/>
  <c r="W1479" i="2"/>
  <c r="V1479" i="2"/>
  <c r="U1479" i="2"/>
  <c r="S1479" i="2"/>
  <c r="R1479" i="2"/>
  <c r="Q1479" i="2"/>
  <c r="P1479" i="2"/>
  <c r="O1479" i="2"/>
  <c r="N1479" i="2"/>
  <c r="M1479" i="2"/>
  <c r="L1479" i="2"/>
  <c r="K1479" i="2"/>
  <c r="J1479" i="2"/>
  <c r="I1479" i="2"/>
  <c r="H1479" i="2"/>
  <c r="G1479" i="2"/>
  <c r="F1479" i="2"/>
  <c r="E1479" i="2"/>
  <c r="D1479" i="2"/>
  <c r="C1479" i="2"/>
  <c r="B1479" i="2"/>
  <c r="A1479" i="2"/>
  <c r="CD1478" i="2"/>
  <c r="CC1478" i="2"/>
  <c r="CB1478" i="2"/>
  <c r="CA1478" i="2"/>
  <c r="BZ1478" i="2"/>
  <c r="BY1478" i="2"/>
  <c r="AJ1478" i="2"/>
  <c r="AI1478" i="2"/>
  <c r="AH1478" i="2"/>
  <c r="AG1478" i="2"/>
  <c r="AF1478" i="2"/>
  <c r="AE1478" i="2"/>
  <c r="AD1478" i="2"/>
  <c r="AC1478" i="2"/>
  <c r="AB1478" i="2"/>
  <c r="AA1478" i="2"/>
  <c r="Z1478" i="2"/>
  <c r="Y1478" i="2"/>
  <c r="X1478" i="2"/>
  <c r="W1478" i="2"/>
  <c r="V1478" i="2"/>
  <c r="U1478" i="2"/>
  <c r="S1478" i="2"/>
  <c r="R1478" i="2"/>
  <c r="Q1478" i="2"/>
  <c r="P1478" i="2"/>
  <c r="O1478" i="2"/>
  <c r="N1478" i="2"/>
  <c r="M1478" i="2"/>
  <c r="L1478" i="2"/>
  <c r="K1478" i="2"/>
  <c r="J1478" i="2"/>
  <c r="I1478" i="2"/>
  <c r="H1478" i="2"/>
  <c r="G1478" i="2"/>
  <c r="F1478" i="2"/>
  <c r="E1478" i="2"/>
  <c r="D1478" i="2"/>
  <c r="C1478" i="2"/>
  <c r="B1478" i="2"/>
  <c r="A1478" i="2"/>
  <c r="CD1477" i="2"/>
  <c r="CC1477" i="2"/>
  <c r="CB1477" i="2"/>
  <c r="CA1477" i="2"/>
  <c r="BZ1477" i="2"/>
  <c r="BY1477" i="2"/>
  <c r="AJ1477" i="2"/>
  <c r="AI1477" i="2"/>
  <c r="AH1477" i="2"/>
  <c r="AG1477" i="2"/>
  <c r="AF1477" i="2"/>
  <c r="AE1477" i="2"/>
  <c r="AD1477" i="2"/>
  <c r="AC1477" i="2"/>
  <c r="AB1477" i="2"/>
  <c r="AA1477" i="2"/>
  <c r="Z1477" i="2"/>
  <c r="Y1477" i="2"/>
  <c r="X1477" i="2"/>
  <c r="W1477" i="2"/>
  <c r="V1477" i="2"/>
  <c r="U1477" i="2"/>
  <c r="S1477" i="2"/>
  <c r="R1477" i="2"/>
  <c r="Q1477" i="2"/>
  <c r="P1477" i="2"/>
  <c r="O1477" i="2"/>
  <c r="N1477" i="2"/>
  <c r="M1477" i="2"/>
  <c r="L1477" i="2"/>
  <c r="K1477" i="2"/>
  <c r="J1477" i="2"/>
  <c r="I1477" i="2"/>
  <c r="H1477" i="2"/>
  <c r="G1477" i="2"/>
  <c r="F1477" i="2"/>
  <c r="E1477" i="2"/>
  <c r="D1477" i="2"/>
  <c r="C1477" i="2"/>
  <c r="B1477" i="2"/>
  <c r="A1477" i="2"/>
  <c r="CD1476" i="2"/>
  <c r="CC1476" i="2"/>
  <c r="CB1476" i="2"/>
  <c r="CA1476" i="2"/>
  <c r="BZ1476" i="2"/>
  <c r="BY1476" i="2"/>
  <c r="AJ1476" i="2"/>
  <c r="AI1476" i="2"/>
  <c r="AH1476" i="2"/>
  <c r="AG1476" i="2"/>
  <c r="AF1476" i="2"/>
  <c r="AE1476" i="2"/>
  <c r="AD1476" i="2"/>
  <c r="AC1476" i="2"/>
  <c r="AB1476" i="2"/>
  <c r="AA1476" i="2"/>
  <c r="Z1476" i="2"/>
  <c r="Y1476" i="2"/>
  <c r="X1476" i="2"/>
  <c r="W1476" i="2"/>
  <c r="V1476" i="2"/>
  <c r="U1476" i="2"/>
  <c r="S1476" i="2"/>
  <c r="R1476" i="2"/>
  <c r="Q1476" i="2"/>
  <c r="P1476" i="2"/>
  <c r="O1476" i="2"/>
  <c r="N1476" i="2"/>
  <c r="M1476" i="2"/>
  <c r="L1476" i="2"/>
  <c r="K1476" i="2"/>
  <c r="J1476" i="2"/>
  <c r="I1476" i="2"/>
  <c r="H1476" i="2"/>
  <c r="G1476" i="2"/>
  <c r="F1476" i="2"/>
  <c r="E1476" i="2"/>
  <c r="D1476" i="2"/>
  <c r="C1476" i="2"/>
  <c r="B1476" i="2"/>
  <c r="A1476" i="2"/>
  <c r="CD1475" i="2"/>
  <c r="CC1475" i="2"/>
  <c r="CB1475" i="2"/>
  <c r="CA1475" i="2"/>
  <c r="BZ1475" i="2"/>
  <c r="BY1475" i="2"/>
  <c r="AJ1475" i="2"/>
  <c r="AI1475" i="2"/>
  <c r="AH1475" i="2"/>
  <c r="AG1475" i="2"/>
  <c r="AF1475" i="2"/>
  <c r="AE1475" i="2"/>
  <c r="AD1475" i="2"/>
  <c r="AC1475" i="2"/>
  <c r="AB1475" i="2"/>
  <c r="AA1475" i="2"/>
  <c r="Z1475" i="2"/>
  <c r="Y1475" i="2"/>
  <c r="X1475" i="2"/>
  <c r="W1475" i="2"/>
  <c r="V1475" i="2"/>
  <c r="U1475" i="2"/>
  <c r="S1475" i="2"/>
  <c r="R1475" i="2"/>
  <c r="Q1475" i="2"/>
  <c r="P1475" i="2"/>
  <c r="O1475" i="2"/>
  <c r="N1475" i="2"/>
  <c r="M1475" i="2"/>
  <c r="L1475" i="2"/>
  <c r="K1475" i="2"/>
  <c r="J1475" i="2"/>
  <c r="I1475" i="2"/>
  <c r="H1475" i="2"/>
  <c r="G1475" i="2"/>
  <c r="F1475" i="2"/>
  <c r="E1475" i="2"/>
  <c r="D1475" i="2"/>
  <c r="C1475" i="2"/>
  <c r="B1475" i="2"/>
  <c r="A1475" i="2"/>
  <c r="CD1474" i="2"/>
  <c r="CC1474" i="2"/>
  <c r="CB1474" i="2"/>
  <c r="CA1474" i="2"/>
  <c r="BZ1474" i="2"/>
  <c r="BY1474" i="2"/>
  <c r="AJ1474" i="2"/>
  <c r="AI1474" i="2"/>
  <c r="AH1474" i="2"/>
  <c r="AG1474" i="2"/>
  <c r="AF1474" i="2"/>
  <c r="AE1474" i="2"/>
  <c r="AD1474" i="2"/>
  <c r="AC1474" i="2"/>
  <c r="AB1474" i="2"/>
  <c r="AA1474" i="2"/>
  <c r="Z1474" i="2"/>
  <c r="Y1474" i="2"/>
  <c r="X1474" i="2"/>
  <c r="W1474" i="2"/>
  <c r="V1474" i="2"/>
  <c r="U1474" i="2"/>
  <c r="S1474" i="2"/>
  <c r="R1474" i="2"/>
  <c r="Q1474" i="2"/>
  <c r="P1474" i="2"/>
  <c r="O1474" i="2"/>
  <c r="N1474" i="2"/>
  <c r="M1474" i="2"/>
  <c r="L1474" i="2"/>
  <c r="K1474" i="2"/>
  <c r="J1474" i="2"/>
  <c r="I1474" i="2"/>
  <c r="H1474" i="2"/>
  <c r="G1474" i="2"/>
  <c r="F1474" i="2"/>
  <c r="E1474" i="2"/>
  <c r="D1474" i="2"/>
  <c r="C1474" i="2"/>
  <c r="B1474" i="2"/>
  <c r="A1474" i="2"/>
  <c r="CD1473" i="2"/>
  <c r="CC1473" i="2"/>
  <c r="CB1473" i="2"/>
  <c r="CA1473" i="2"/>
  <c r="BZ1473" i="2"/>
  <c r="BY1473" i="2"/>
  <c r="AJ1473" i="2"/>
  <c r="AI1473" i="2"/>
  <c r="AH1473" i="2"/>
  <c r="AG1473" i="2"/>
  <c r="AF1473" i="2"/>
  <c r="AE1473" i="2"/>
  <c r="AD1473" i="2"/>
  <c r="AC1473" i="2"/>
  <c r="AB1473" i="2"/>
  <c r="AA1473" i="2"/>
  <c r="Z1473" i="2"/>
  <c r="Y1473" i="2"/>
  <c r="X1473" i="2"/>
  <c r="W1473" i="2"/>
  <c r="V1473" i="2"/>
  <c r="U1473" i="2"/>
  <c r="S1473" i="2"/>
  <c r="R1473" i="2"/>
  <c r="Q1473" i="2"/>
  <c r="P1473" i="2"/>
  <c r="O1473" i="2"/>
  <c r="N1473" i="2"/>
  <c r="M1473" i="2"/>
  <c r="L1473" i="2"/>
  <c r="K1473" i="2"/>
  <c r="J1473" i="2"/>
  <c r="I1473" i="2"/>
  <c r="H1473" i="2"/>
  <c r="G1473" i="2"/>
  <c r="F1473" i="2"/>
  <c r="E1473" i="2"/>
  <c r="D1473" i="2"/>
  <c r="C1473" i="2"/>
  <c r="B1473" i="2"/>
  <c r="A1473" i="2"/>
  <c r="CD1472" i="2"/>
  <c r="CC1472" i="2"/>
  <c r="CB1472" i="2"/>
  <c r="CA1472" i="2"/>
  <c r="BZ1472" i="2"/>
  <c r="BY1472" i="2"/>
  <c r="AJ1472" i="2"/>
  <c r="AI1472" i="2"/>
  <c r="AH1472" i="2"/>
  <c r="AG1472" i="2"/>
  <c r="AF1472" i="2"/>
  <c r="AE1472" i="2"/>
  <c r="AD1472" i="2"/>
  <c r="AC1472" i="2"/>
  <c r="AB1472" i="2"/>
  <c r="AA1472" i="2"/>
  <c r="Z1472" i="2"/>
  <c r="Y1472" i="2"/>
  <c r="X1472" i="2"/>
  <c r="W1472" i="2"/>
  <c r="V1472" i="2"/>
  <c r="U1472" i="2"/>
  <c r="S1472" i="2"/>
  <c r="R1472" i="2"/>
  <c r="Q1472" i="2"/>
  <c r="P1472" i="2"/>
  <c r="O1472" i="2"/>
  <c r="N1472" i="2"/>
  <c r="M1472" i="2"/>
  <c r="L1472" i="2"/>
  <c r="K1472" i="2"/>
  <c r="J1472" i="2"/>
  <c r="I1472" i="2"/>
  <c r="H1472" i="2"/>
  <c r="G1472" i="2"/>
  <c r="F1472" i="2"/>
  <c r="E1472" i="2"/>
  <c r="D1472" i="2"/>
  <c r="C1472" i="2"/>
  <c r="B1472" i="2"/>
  <c r="A1472" i="2"/>
  <c r="CD1471" i="2"/>
  <c r="CC1471" i="2"/>
  <c r="CB1471" i="2"/>
  <c r="CA1471" i="2"/>
  <c r="BZ1471" i="2"/>
  <c r="BY1471" i="2"/>
  <c r="AJ1471" i="2"/>
  <c r="AI1471" i="2"/>
  <c r="AH1471" i="2"/>
  <c r="AG1471" i="2"/>
  <c r="AF1471" i="2"/>
  <c r="AE1471" i="2"/>
  <c r="AD1471" i="2"/>
  <c r="AC1471" i="2"/>
  <c r="AB1471" i="2"/>
  <c r="AA1471" i="2"/>
  <c r="Z1471" i="2"/>
  <c r="Y1471" i="2"/>
  <c r="X1471" i="2"/>
  <c r="W1471" i="2"/>
  <c r="V1471" i="2"/>
  <c r="U1471" i="2"/>
  <c r="S1471" i="2"/>
  <c r="R1471" i="2"/>
  <c r="Q1471" i="2"/>
  <c r="P1471" i="2"/>
  <c r="O1471" i="2"/>
  <c r="N1471" i="2"/>
  <c r="M1471" i="2"/>
  <c r="L1471" i="2"/>
  <c r="K1471" i="2"/>
  <c r="J1471" i="2"/>
  <c r="I1471" i="2"/>
  <c r="H1471" i="2"/>
  <c r="G1471" i="2"/>
  <c r="F1471" i="2"/>
  <c r="E1471" i="2"/>
  <c r="D1471" i="2"/>
  <c r="C1471" i="2"/>
  <c r="B1471" i="2"/>
  <c r="A1471" i="2"/>
  <c r="CD1470" i="2"/>
  <c r="CC1470" i="2"/>
  <c r="CB1470" i="2"/>
  <c r="CA1470" i="2"/>
  <c r="BZ1470" i="2"/>
  <c r="BY1470" i="2"/>
  <c r="AJ1470" i="2"/>
  <c r="AI1470" i="2"/>
  <c r="AH1470" i="2"/>
  <c r="AG1470" i="2"/>
  <c r="AF1470" i="2"/>
  <c r="AE1470" i="2"/>
  <c r="AD1470" i="2"/>
  <c r="AC1470" i="2"/>
  <c r="AB1470" i="2"/>
  <c r="AA1470" i="2"/>
  <c r="Z1470" i="2"/>
  <c r="Y1470" i="2"/>
  <c r="X1470" i="2"/>
  <c r="W1470" i="2"/>
  <c r="V1470" i="2"/>
  <c r="U1470" i="2"/>
  <c r="S1470" i="2"/>
  <c r="R1470" i="2"/>
  <c r="Q1470" i="2"/>
  <c r="P1470" i="2"/>
  <c r="O1470" i="2"/>
  <c r="N1470" i="2"/>
  <c r="M1470" i="2"/>
  <c r="L1470" i="2"/>
  <c r="K1470" i="2"/>
  <c r="J1470" i="2"/>
  <c r="I1470" i="2"/>
  <c r="H1470" i="2"/>
  <c r="G1470" i="2"/>
  <c r="F1470" i="2"/>
  <c r="E1470" i="2"/>
  <c r="D1470" i="2"/>
  <c r="C1470" i="2"/>
  <c r="B1470" i="2"/>
  <c r="A1470" i="2"/>
  <c r="CD1469" i="2"/>
  <c r="CC1469" i="2"/>
  <c r="CB1469" i="2"/>
  <c r="CA1469" i="2"/>
  <c r="BZ1469" i="2"/>
  <c r="BY1469" i="2"/>
  <c r="AJ1469" i="2"/>
  <c r="AI1469" i="2"/>
  <c r="AH1469" i="2"/>
  <c r="AG1469" i="2"/>
  <c r="AF1469" i="2"/>
  <c r="AE1469" i="2"/>
  <c r="AD1469" i="2"/>
  <c r="AC1469" i="2"/>
  <c r="AB1469" i="2"/>
  <c r="AA1469" i="2"/>
  <c r="Z1469" i="2"/>
  <c r="Y1469" i="2"/>
  <c r="X1469" i="2"/>
  <c r="W1469" i="2"/>
  <c r="V1469" i="2"/>
  <c r="U1469" i="2"/>
  <c r="S1469" i="2"/>
  <c r="R1469" i="2"/>
  <c r="Q1469" i="2"/>
  <c r="P1469" i="2"/>
  <c r="O1469" i="2"/>
  <c r="N1469" i="2"/>
  <c r="M1469" i="2"/>
  <c r="L1469" i="2"/>
  <c r="K1469" i="2"/>
  <c r="J1469" i="2"/>
  <c r="I1469" i="2"/>
  <c r="H1469" i="2"/>
  <c r="G1469" i="2"/>
  <c r="F1469" i="2"/>
  <c r="E1469" i="2"/>
  <c r="D1469" i="2"/>
  <c r="C1469" i="2"/>
  <c r="B1469" i="2"/>
  <c r="A1469" i="2"/>
  <c r="CD1468" i="2"/>
  <c r="CC1468" i="2"/>
  <c r="CB1468" i="2"/>
  <c r="CA1468" i="2"/>
  <c r="BZ1468" i="2"/>
  <c r="BY1468" i="2"/>
  <c r="AJ1468" i="2"/>
  <c r="AI1468" i="2"/>
  <c r="AH1468" i="2"/>
  <c r="AG1468" i="2"/>
  <c r="AF1468" i="2"/>
  <c r="AE1468" i="2"/>
  <c r="AD1468" i="2"/>
  <c r="AC1468" i="2"/>
  <c r="AB1468" i="2"/>
  <c r="AA1468" i="2"/>
  <c r="Z1468" i="2"/>
  <c r="Y1468" i="2"/>
  <c r="X1468" i="2"/>
  <c r="W1468" i="2"/>
  <c r="V1468" i="2"/>
  <c r="U1468" i="2"/>
  <c r="S1468" i="2"/>
  <c r="R1468" i="2"/>
  <c r="Q1468" i="2"/>
  <c r="P1468" i="2"/>
  <c r="O1468" i="2"/>
  <c r="N1468" i="2"/>
  <c r="M1468" i="2"/>
  <c r="L1468" i="2"/>
  <c r="K1468" i="2"/>
  <c r="J1468" i="2"/>
  <c r="I1468" i="2"/>
  <c r="H1468" i="2"/>
  <c r="G1468" i="2"/>
  <c r="F1468" i="2"/>
  <c r="E1468" i="2"/>
  <c r="D1468" i="2"/>
  <c r="C1468" i="2"/>
  <c r="B1468" i="2"/>
  <c r="A1468" i="2"/>
  <c r="CD1467" i="2"/>
  <c r="CC1467" i="2"/>
  <c r="CB1467" i="2"/>
  <c r="CA1467" i="2"/>
  <c r="BZ1467" i="2"/>
  <c r="BY1467" i="2"/>
  <c r="AJ1467" i="2"/>
  <c r="AI1467" i="2"/>
  <c r="AH1467" i="2"/>
  <c r="AG1467" i="2"/>
  <c r="AF1467" i="2"/>
  <c r="AE1467" i="2"/>
  <c r="AD1467" i="2"/>
  <c r="AC1467" i="2"/>
  <c r="AB1467" i="2"/>
  <c r="AA1467" i="2"/>
  <c r="Z1467" i="2"/>
  <c r="Y1467" i="2"/>
  <c r="X1467" i="2"/>
  <c r="W1467" i="2"/>
  <c r="V1467" i="2"/>
  <c r="U1467" i="2"/>
  <c r="S1467" i="2"/>
  <c r="R1467" i="2"/>
  <c r="Q1467" i="2"/>
  <c r="P1467" i="2"/>
  <c r="O1467" i="2"/>
  <c r="N1467" i="2"/>
  <c r="M1467" i="2"/>
  <c r="L1467" i="2"/>
  <c r="K1467" i="2"/>
  <c r="J1467" i="2"/>
  <c r="I1467" i="2"/>
  <c r="H1467" i="2"/>
  <c r="G1467" i="2"/>
  <c r="F1467" i="2"/>
  <c r="E1467" i="2"/>
  <c r="D1467" i="2"/>
  <c r="C1467" i="2"/>
  <c r="B1467" i="2"/>
  <c r="A1467" i="2"/>
  <c r="CD1466" i="2"/>
  <c r="CC1466" i="2"/>
  <c r="CB1466" i="2"/>
  <c r="CA1466" i="2"/>
  <c r="BZ1466" i="2"/>
  <c r="BY1466" i="2"/>
  <c r="AJ1466" i="2"/>
  <c r="AI1466" i="2"/>
  <c r="AH1466" i="2"/>
  <c r="AG1466" i="2"/>
  <c r="AF1466" i="2"/>
  <c r="AE1466" i="2"/>
  <c r="AD1466" i="2"/>
  <c r="AC1466" i="2"/>
  <c r="AB1466" i="2"/>
  <c r="AA1466" i="2"/>
  <c r="Z1466" i="2"/>
  <c r="Y1466" i="2"/>
  <c r="X1466" i="2"/>
  <c r="W1466" i="2"/>
  <c r="V1466" i="2"/>
  <c r="U1466" i="2"/>
  <c r="S1466" i="2"/>
  <c r="R1466" i="2"/>
  <c r="Q1466" i="2"/>
  <c r="P1466" i="2"/>
  <c r="O1466" i="2"/>
  <c r="N1466" i="2"/>
  <c r="M1466" i="2"/>
  <c r="L1466" i="2"/>
  <c r="K1466" i="2"/>
  <c r="J1466" i="2"/>
  <c r="I1466" i="2"/>
  <c r="H1466" i="2"/>
  <c r="G1466" i="2"/>
  <c r="F1466" i="2"/>
  <c r="E1466" i="2"/>
  <c r="D1466" i="2"/>
  <c r="C1466" i="2"/>
  <c r="B1466" i="2"/>
  <c r="A1466" i="2"/>
  <c r="CD1465" i="2"/>
  <c r="CC1465" i="2"/>
  <c r="CB1465" i="2"/>
  <c r="CA1465" i="2"/>
  <c r="BZ1465" i="2"/>
  <c r="BY1465" i="2"/>
  <c r="AJ1465" i="2"/>
  <c r="AI1465" i="2"/>
  <c r="AH1465" i="2"/>
  <c r="AG1465" i="2"/>
  <c r="AF1465" i="2"/>
  <c r="AE1465" i="2"/>
  <c r="AD1465" i="2"/>
  <c r="AC1465" i="2"/>
  <c r="AB1465" i="2"/>
  <c r="AA1465" i="2"/>
  <c r="Z1465" i="2"/>
  <c r="Y1465" i="2"/>
  <c r="X1465" i="2"/>
  <c r="W1465" i="2"/>
  <c r="V1465" i="2"/>
  <c r="U1465" i="2"/>
  <c r="S1465" i="2"/>
  <c r="R1465" i="2"/>
  <c r="Q1465" i="2"/>
  <c r="P1465" i="2"/>
  <c r="O1465" i="2"/>
  <c r="N1465" i="2"/>
  <c r="M1465" i="2"/>
  <c r="L1465" i="2"/>
  <c r="K1465" i="2"/>
  <c r="J1465" i="2"/>
  <c r="I1465" i="2"/>
  <c r="H1465" i="2"/>
  <c r="G1465" i="2"/>
  <c r="F1465" i="2"/>
  <c r="E1465" i="2"/>
  <c r="D1465" i="2"/>
  <c r="C1465" i="2"/>
  <c r="B1465" i="2"/>
  <c r="A1465" i="2"/>
  <c r="CD1464" i="2"/>
  <c r="CC1464" i="2"/>
  <c r="CB1464" i="2"/>
  <c r="CA1464" i="2"/>
  <c r="BZ1464" i="2"/>
  <c r="BY1464" i="2"/>
  <c r="AJ1464" i="2"/>
  <c r="AI1464" i="2"/>
  <c r="AH1464" i="2"/>
  <c r="AG1464" i="2"/>
  <c r="AF1464" i="2"/>
  <c r="AE1464" i="2"/>
  <c r="AD1464" i="2"/>
  <c r="AC1464" i="2"/>
  <c r="AB1464" i="2"/>
  <c r="AA1464" i="2"/>
  <c r="Z1464" i="2"/>
  <c r="Y1464" i="2"/>
  <c r="X1464" i="2"/>
  <c r="W1464" i="2"/>
  <c r="V1464" i="2"/>
  <c r="U1464" i="2"/>
  <c r="S1464" i="2"/>
  <c r="R1464" i="2"/>
  <c r="Q1464" i="2"/>
  <c r="P1464" i="2"/>
  <c r="O1464" i="2"/>
  <c r="N1464" i="2"/>
  <c r="M1464" i="2"/>
  <c r="L1464" i="2"/>
  <c r="K1464" i="2"/>
  <c r="J1464" i="2"/>
  <c r="I1464" i="2"/>
  <c r="H1464" i="2"/>
  <c r="G1464" i="2"/>
  <c r="F1464" i="2"/>
  <c r="E1464" i="2"/>
  <c r="D1464" i="2"/>
  <c r="C1464" i="2"/>
  <c r="B1464" i="2"/>
  <c r="A1464" i="2"/>
  <c r="CD1463" i="2"/>
  <c r="CC1463" i="2"/>
  <c r="CB1463" i="2"/>
  <c r="CA1463" i="2"/>
  <c r="BZ1463" i="2"/>
  <c r="BY1463" i="2"/>
  <c r="AJ1463" i="2"/>
  <c r="AI1463" i="2"/>
  <c r="AH1463" i="2"/>
  <c r="AG1463" i="2"/>
  <c r="AF1463" i="2"/>
  <c r="AE1463" i="2"/>
  <c r="AD1463" i="2"/>
  <c r="AC1463" i="2"/>
  <c r="AB1463" i="2"/>
  <c r="AA1463" i="2"/>
  <c r="Z1463" i="2"/>
  <c r="Y1463" i="2"/>
  <c r="X1463" i="2"/>
  <c r="W1463" i="2"/>
  <c r="V1463" i="2"/>
  <c r="U1463" i="2"/>
  <c r="S1463" i="2"/>
  <c r="R1463" i="2"/>
  <c r="Q1463" i="2"/>
  <c r="P1463" i="2"/>
  <c r="O1463" i="2"/>
  <c r="N1463" i="2"/>
  <c r="M1463" i="2"/>
  <c r="L1463" i="2"/>
  <c r="K1463" i="2"/>
  <c r="J1463" i="2"/>
  <c r="I1463" i="2"/>
  <c r="H1463" i="2"/>
  <c r="G1463" i="2"/>
  <c r="F1463" i="2"/>
  <c r="E1463" i="2"/>
  <c r="D1463" i="2"/>
  <c r="C1463" i="2"/>
  <c r="B1463" i="2"/>
  <c r="A1463" i="2"/>
  <c r="CD1462" i="2"/>
  <c r="CC1462" i="2"/>
  <c r="CB1462" i="2"/>
  <c r="CA1462" i="2"/>
  <c r="BZ1462" i="2"/>
  <c r="BY1462" i="2"/>
  <c r="AJ1462" i="2"/>
  <c r="AI1462" i="2"/>
  <c r="AH1462" i="2"/>
  <c r="AG1462" i="2"/>
  <c r="AF1462" i="2"/>
  <c r="AE1462" i="2"/>
  <c r="AD1462" i="2"/>
  <c r="AC1462" i="2"/>
  <c r="AB1462" i="2"/>
  <c r="AA1462" i="2"/>
  <c r="Z1462" i="2"/>
  <c r="Y1462" i="2"/>
  <c r="X1462" i="2"/>
  <c r="W1462" i="2"/>
  <c r="V1462" i="2"/>
  <c r="U1462" i="2"/>
  <c r="S1462" i="2"/>
  <c r="R1462" i="2"/>
  <c r="Q1462" i="2"/>
  <c r="P1462" i="2"/>
  <c r="O1462" i="2"/>
  <c r="N1462" i="2"/>
  <c r="M1462" i="2"/>
  <c r="L1462" i="2"/>
  <c r="K1462" i="2"/>
  <c r="J1462" i="2"/>
  <c r="I1462" i="2"/>
  <c r="H1462" i="2"/>
  <c r="G1462" i="2"/>
  <c r="F1462" i="2"/>
  <c r="E1462" i="2"/>
  <c r="D1462" i="2"/>
  <c r="C1462" i="2"/>
  <c r="B1462" i="2"/>
  <c r="A1462" i="2"/>
  <c r="CD1461" i="2"/>
  <c r="CC1461" i="2"/>
  <c r="CB1461" i="2"/>
  <c r="CA1461" i="2"/>
  <c r="BZ1461" i="2"/>
  <c r="BY1461" i="2"/>
  <c r="AJ1461" i="2"/>
  <c r="AI1461" i="2"/>
  <c r="AH1461" i="2"/>
  <c r="AG1461" i="2"/>
  <c r="AF1461" i="2"/>
  <c r="AE1461" i="2"/>
  <c r="AD1461" i="2"/>
  <c r="AC1461" i="2"/>
  <c r="AB1461" i="2"/>
  <c r="AA1461" i="2"/>
  <c r="Z1461" i="2"/>
  <c r="Y1461" i="2"/>
  <c r="X1461" i="2"/>
  <c r="W1461" i="2"/>
  <c r="V1461" i="2"/>
  <c r="U1461" i="2"/>
  <c r="S1461" i="2"/>
  <c r="R1461" i="2"/>
  <c r="Q1461" i="2"/>
  <c r="P1461" i="2"/>
  <c r="O1461" i="2"/>
  <c r="N1461" i="2"/>
  <c r="M1461" i="2"/>
  <c r="L1461" i="2"/>
  <c r="K1461" i="2"/>
  <c r="J1461" i="2"/>
  <c r="I1461" i="2"/>
  <c r="H1461" i="2"/>
  <c r="G1461" i="2"/>
  <c r="F1461" i="2"/>
  <c r="E1461" i="2"/>
  <c r="D1461" i="2"/>
  <c r="C1461" i="2"/>
  <c r="B1461" i="2"/>
  <c r="A1461" i="2"/>
  <c r="CD1460" i="2"/>
  <c r="CC1460" i="2"/>
  <c r="CB1460" i="2"/>
  <c r="CA1460" i="2"/>
  <c r="BZ1460" i="2"/>
  <c r="BY1460" i="2"/>
  <c r="AJ1460" i="2"/>
  <c r="AI1460" i="2"/>
  <c r="AH1460" i="2"/>
  <c r="AG1460" i="2"/>
  <c r="AF1460" i="2"/>
  <c r="AE1460" i="2"/>
  <c r="AD1460" i="2"/>
  <c r="AC1460" i="2"/>
  <c r="AB1460" i="2"/>
  <c r="AA1460" i="2"/>
  <c r="Z1460" i="2"/>
  <c r="Y1460" i="2"/>
  <c r="X1460" i="2"/>
  <c r="W1460" i="2"/>
  <c r="V1460" i="2"/>
  <c r="U1460" i="2"/>
  <c r="S1460" i="2"/>
  <c r="R1460" i="2"/>
  <c r="Q1460" i="2"/>
  <c r="P1460" i="2"/>
  <c r="O1460" i="2"/>
  <c r="N1460" i="2"/>
  <c r="M1460" i="2"/>
  <c r="L1460" i="2"/>
  <c r="K1460" i="2"/>
  <c r="J1460" i="2"/>
  <c r="I1460" i="2"/>
  <c r="H1460" i="2"/>
  <c r="G1460" i="2"/>
  <c r="F1460" i="2"/>
  <c r="E1460" i="2"/>
  <c r="D1460" i="2"/>
  <c r="C1460" i="2"/>
  <c r="B1460" i="2"/>
  <c r="A1460" i="2"/>
  <c r="CD1459" i="2"/>
  <c r="CC1459" i="2"/>
  <c r="CB1459" i="2"/>
  <c r="CA1459" i="2"/>
  <c r="BZ1459" i="2"/>
  <c r="BY1459" i="2"/>
  <c r="AJ1459" i="2"/>
  <c r="AI1459" i="2"/>
  <c r="AH1459" i="2"/>
  <c r="AG1459" i="2"/>
  <c r="AF1459" i="2"/>
  <c r="AE1459" i="2"/>
  <c r="AD1459" i="2"/>
  <c r="AC1459" i="2"/>
  <c r="AB1459" i="2"/>
  <c r="AA1459" i="2"/>
  <c r="Z1459" i="2"/>
  <c r="Y1459" i="2"/>
  <c r="X1459" i="2"/>
  <c r="W1459" i="2"/>
  <c r="V1459" i="2"/>
  <c r="U1459" i="2"/>
  <c r="S1459" i="2"/>
  <c r="R1459" i="2"/>
  <c r="Q1459" i="2"/>
  <c r="P1459" i="2"/>
  <c r="O1459" i="2"/>
  <c r="N1459" i="2"/>
  <c r="M1459" i="2"/>
  <c r="L1459" i="2"/>
  <c r="K1459" i="2"/>
  <c r="J1459" i="2"/>
  <c r="I1459" i="2"/>
  <c r="H1459" i="2"/>
  <c r="G1459" i="2"/>
  <c r="F1459" i="2"/>
  <c r="E1459" i="2"/>
  <c r="D1459" i="2"/>
  <c r="C1459" i="2"/>
  <c r="B1459" i="2"/>
  <c r="A1459" i="2"/>
  <c r="CD1458" i="2"/>
  <c r="CC1458" i="2"/>
  <c r="CB1458" i="2"/>
  <c r="CA1458" i="2"/>
  <c r="BZ1458" i="2"/>
  <c r="BY1458" i="2"/>
  <c r="AJ1458" i="2"/>
  <c r="AI1458" i="2"/>
  <c r="AH1458" i="2"/>
  <c r="AG1458" i="2"/>
  <c r="AF1458" i="2"/>
  <c r="AE1458" i="2"/>
  <c r="AD1458" i="2"/>
  <c r="AC1458" i="2"/>
  <c r="AB1458" i="2"/>
  <c r="AA1458" i="2"/>
  <c r="Z1458" i="2"/>
  <c r="Y1458" i="2"/>
  <c r="X1458" i="2"/>
  <c r="W1458" i="2"/>
  <c r="V1458" i="2"/>
  <c r="U1458" i="2"/>
  <c r="S1458" i="2"/>
  <c r="R1458" i="2"/>
  <c r="Q1458" i="2"/>
  <c r="P1458" i="2"/>
  <c r="O1458" i="2"/>
  <c r="N1458" i="2"/>
  <c r="M1458" i="2"/>
  <c r="L1458" i="2"/>
  <c r="K1458" i="2"/>
  <c r="J1458" i="2"/>
  <c r="I1458" i="2"/>
  <c r="H1458" i="2"/>
  <c r="G1458" i="2"/>
  <c r="F1458" i="2"/>
  <c r="E1458" i="2"/>
  <c r="D1458" i="2"/>
  <c r="C1458" i="2"/>
  <c r="B1458" i="2"/>
  <c r="A1458" i="2"/>
  <c r="CD1457" i="2"/>
  <c r="CC1457" i="2"/>
  <c r="CB1457" i="2"/>
  <c r="CA1457" i="2"/>
  <c r="BZ1457" i="2"/>
  <c r="BY1457" i="2"/>
  <c r="AJ1457" i="2"/>
  <c r="AI1457" i="2"/>
  <c r="AH1457" i="2"/>
  <c r="AG1457" i="2"/>
  <c r="AF1457" i="2"/>
  <c r="AE1457" i="2"/>
  <c r="AD1457" i="2"/>
  <c r="AC1457" i="2"/>
  <c r="AB1457" i="2"/>
  <c r="AA1457" i="2"/>
  <c r="Z1457" i="2"/>
  <c r="Y1457" i="2"/>
  <c r="X1457" i="2"/>
  <c r="W1457" i="2"/>
  <c r="V1457" i="2"/>
  <c r="U1457" i="2"/>
  <c r="S1457" i="2"/>
  <c r="R1457" i="2"/>
  <c r="Q1457" i="2"/>
  <c r="P1457" i="2"/>
  <c r="O1457" i="2"/>
  <c r="N1457" i="2"/>
  <c r="M1457" i="2"/>
  <c r="L1457" i="2"/>
  <c r="K1457" i="2"/>
  <c r="J1457" i="2"/>
  <c r="I1457" i="2"/>
  <c r="H1457" i="2"/>
  <c r="G1457" i="2"/>
  <c r="F1457" i="2"/>
  <c r="E1457" i="2"/>
  <c r="D1457" i="2"/>
  <c r="C1457" i="2"/>
  <c r="B1457" i="2"/>
  <c r="A1457" i="2"/>
  <c r="CD1456" i="2"/>
  <c r="CC1456" i="2"/>
  <c r="CB1456" i="2"/>
  <c r="CA1456" i="2"/>
  <c r="BZ1456" i="2"/>
  <c r="BY1456" i="2"/>
  <c r="AJ1456" i="2"/>
  <c r="AI1456" i="2"/>
  <c r="AH1456" i="2"/>
  <c r="AG1456" i="2"/>
  <c r="AF1456" i="2"/>
  <c r="AE1456" i="2"/>
  <c r="AD1456" i="2"/>
  <c r="AC1456" i="2"/>
  <c r="AB1456" i="2"/>
  <c r="AA1456" i="2"/>
  <c r="Z1456" i="2"/>
  <c r="Y1456" i="2"/>
  <c r="X1456" i="2"/>
  <c r="W1456" i="2"/>
  <c r="V1456" i="2"/>
  <c r="U1456" i="2"/>
  <c r="S1456" i="2"/>
  <c r="R1456" i="2"/>
  <c r="Q1456" i="2"/>
  <c r="P1456" i="2"/>
  <c r="O1456" i="2"/>
  <c r="N1456" i="2"/>
  <c r="M1456" i="2"/>
  <c r="L1456" i="2"/>
  <c r="K1456" i="2"/>
  <c r="J1456" i="2"/>
  <c r="I1456" i="2"/>
  <c r="H1456" i="2"/>
  <c r="G1456" i="2"/>
  <c r="F1456" i="2"/>
  <c r="E1456" i="2"/>
  <c r="D1456" i="2"/>
  <c r="C1456" i="2"/>
  <c r="B1456" i="2"/>
  <c r="A1456" i="2"/>
  <c r="CD1455" i="2"/>
  <c r="CC1455" i="2"/>
  <c r="CB1455" i="2"/>
  <c r="CA1455" i="2"/>
  <c r="BZ1455" i="2"/>
  <c r="BY1455" i="2"/>
  <c r="AJ1455" i="2"/>
  <c r="AI1455" i="2"/>
  <c r="AH1455" i="2"/>
  <c r="AG1455" i="2"/>
  <c r="AF1455" i="2"/>
  <c r="AE1455" i="2"/>
  <c r="AD1455" i="2"/>
  <c r="AC1455" i="2"/>
  <c r="AB1455" i="2"/>
  <c r="AA1455" i="2"/>
  <c r="Z1455" i="2"/>
  <c r="Y1455" i="2"/>
  <c r="X1455" i="2"/>
  <c r="W1455" i="2"/>
  <c r="V1455" i="2"/>
  <c r="U1455" i="2"/>
  <c r="S1455" i="2"/>
  <c r="R1455" i="2"/>
  <c r="Q1455" i="2"/>
  <c r="P1455" i="2"/>
  <c r="O1455" i="2"/>
  <c r="N1455" i="2"/>
  <c r="M1455" i="2"/>
  <c r="L1455" i="2"/>
  <c r="K1455" i="2"/>
  <c r="J1455" i="2"/>
  <c r="I1455" i="2"/>
  <c r="H1455" i="2"/>
  <c r="G1455" i="2"/>
  <c r="F1455" i="2"/>
  <c r="E1455" i="2"/>
  <c r="D1455" i="2"/>
  <c r="C1455" i="2"/>
  <c r="B1455" i="2"/>
  <c r="A1455" i="2"/>
  <c r="CD1454" i="2"/>
  <c r="CC1454" i="2"/>
  <c r="CB1454" i="2"/>
  <c r="CA1454" i="2"/>
  <c r="BZ1454" i="2"/>
  <c r="BY1454" i="2"/>
  <c r="AJ1454" i="2"/>
  <c r="AI1454" i="2"/>
  <c r="AH1454" i="2"/>
  <c r="AG1454" i="2"/>
  <c r="AF1454" i="2"/>
  <c r="AE1454" i="2"/>
  <c r="AD1454" i="2"/>
  <c r="AC1454" i="2"/>
  <c r="AB1454" i="2"/>
  <c r="AA1454" i="2"/>
  <c r="Z1454" i="2"/>
  <c r="Y1454" i="2"/>
  <c r="X1454" i="2"/>
  <c r="W1454" i="2"/>
  <c r="V1454" i="2"/>
  <c r="U1454" i="2"/>
  <c r="S1454" i="2"/>
  <c r="R1454" i="2"/>
  <c r="Q1454" i="2"/>
  <c r="P1454" i="2"/>
  <c r="O1454" i="2"/>
  <c r="N1454" i="2"/>
  <c r="M1454" i="2"/>
  <c r="L1454" i="2"/>
  <c r="K1454" i="2"/>
  <c r="J1454" i="2"/>
  <c r="I1454" i="2"/>
  <c r="H1454" i="2"/>
  <c r="G1454" i="2"/>
  <c r="F1454" i="2"/>
  <c r="E1454" i="2"/>
  <c r="D1454" i="2"/>
  <c r="C1454" i="2"/>
  <c r="B1454" i="2"/>
  <c r="A1454" i="2"/>
  <c r="CD1453" i="2"/>
  <c r="CC1453" i="2"/>
  <c r="CB1453" i="2"/>
  <c r="CA1453" i="2"/>
  <c r="BZ1453" i="2"/>
  <c r="BY1453" i="2"/>
  <c r="AJ1453" i="2"/>
  <c r="AI1453" i="2"/>
  <c r="AH1453" i="2"/>
  <c r="AG1453" i="2"/>
  <c r="AF1453" i="2"/>
  <c r="AE1453" i="2"/>
  <c r="AD1453" i="2"/>
  <c r="AC1453" i="2"/>
  <c r="AB1453" i="2"/>
  <c r="AA1453" i="2"/>
  <c r="Z1453" i="2"/>
  <c r="Y1453" i="2"/>
  <c r="X1453" i="2"/>
  <c r="W1453" i="2"/>
  <c r="V1453" i="2"/>
  <c r="U1453" i="2"/>
  <c r="S1453" i="2"/>
  <c r="R1453" i="2"/>
  <c r="Q1453" i="2"/>
  <c r="P1453" i="2"/>
  <c r="O1453" i="2"/>
  <c r="N1453" i="2"/>
  <c r="M1453" i="2"/>
  <c r="L1453" i="2"/>
  <c r="K1453" i="2"/>
  <c r="J1453" i="2"/>
  <c r="I1453" i="2"/>
  <c r="H1453" i="2"/>
  <c r="G1453" i="2"/>
  <c r="F1453" i="2"/>
  <c r="E1453" i="2"/>
  <c r="D1453" i="2"/>
  <c r="C1453" i="2"/>
  <c r="B1453" i="2"/>
  <c r="A1453" i="2"/>
  <c r="CD1452" i="2"/>
  <c r="CC1452" i="2"/>
  <c r="CB1452" i="2"/>
  <c r="CA1452" i="2"/>
  <c r="BZ1452" i="2"/>
  <c r="BY1452" i="2"/>
  <c r="AJ1452" i="2"/>
  <c r="AI1452" i="2"/>
  <c r="AH1452" i="2"/>
  <c r="AG1452" i="2"/>
  <c r="AF1452" i="2"/>
  <c r="AE1452" i="2"/>
  <c r="AD1452" i="2"/>
  <c r="AC1452" i="2"/>
  <c r="AB1452" i="2"/>
  <c r="AA1452" i="2"/>
  <c r="Z1452" i="2"/>
  <c r="Y1452" i="2"/>
  <c r="X1452" i="2"/>
  <c r="W1452" i="2"/>
  <c r="V1452" i="2"/>
  <c r="U1452" i="2"/>
  <c r="S1452" i="2"/>
  <c r="R1452" i="2"/>
  <c r="Q1452" i="2"/>
  <c r="P1452" i="2"/>
  <c r="O1452" i="2"/>
  <c r="N1452" i="2"/>
  <c r="M1452" i="2"/>
  <c r="L1452" i="2"/>
  <c r="K1452" i="2"/>
  <c r="J1452" i="2"/>
  <c r="I1452" i="2"/>
  <c r="H1452" i="2"/>
  <c r="G1452" i="2"/>
  <c r="F1452" i="2"/>
  <c r="E1452" i="2"/>
  <c r="D1452" i="2"/>
  <c r="C1452" i="2"/>
  <c r="B1452" i="2"/>
  <c r="A1452" i="2"/>
  <c r="CD1451" i="2"/>
  <c r="CC1451" i="2"/>
  <c r="CB1451" i="2"/>
  <c r="CA1451" i="2"/>
  <c r="BZ1451" i="2"/>
  <c r="BY1451" i="2"/>
  <c r="AJ1451" i="2"/>
  <c r="AI1451" i="2"/>
  <c r="AH1451" i="2"/>
  <c r="AG1451" i="2"/>
  <c r="AF1451" i="2"/>
  <c r="AE1451" i="2"/>
  <c r="AD1451" i="2"/>
  <c r="AC1451" i="2"/>
  <c r="AB1451" i="2"/>
  <c r="AA1451" i="2"/>
  <c r="Z1451" i="2"/>
  <c r="Y1451" i="2"/>
  <c r="X1451" i="2"/>
  <c r="W1451" i="2"/>
  <c r="V1451" i="2"/>
  <c r="U1451" i="2"/>
  <c r="S1451" i="2"/>
  <c r="R1451" i="2"/>
  <c r="Q1451" i="2"/>
  <c r="P1451" i="2"/>
  <c r="O1451" i="2"/>
  <c r="N1451" i="2"/>
  <c r="M1451" i="2"/>
  <c r="L1451" i="2"/>
  <c r="K1451" i="2"/>
  <c r="J1451" i="2"/>
  <c r="I1451" i="2"/>
  <c r="H1451" i="2"/>
  <c r="G1451" i="2"/>
  <c r="F1451" i="2"/>
  <c r="E1451" i="2"/>
  <c r="D1451" i="2"/>
  <c r="C1451" i="2"/>
  <c r="B1451" i="2"/>
  <c r="A1451" i="2"/>
  <c r="CD1450" i="2"/>
  <c r="CC1450" i="2"/>
  <c r="CB1450" i="2"/>
  <c r="CA1450" i="2"/>
  <c r="BZ1450" i="2"/>
  <c r="BY1450" i="2"/>
  <c r="AJ1450" i="2"/>
  <c r="AI1450" i="2"/>
  <c r="AH1450" i="2"/>
  <c r="AG1450" i="2"/>
  <c r="AF1450" i="2"/>
  <c r="AE1450" i="2"/>
  <c r="AD1450" i="2"/>
  <c r="AC1450" i="2"/>
  <c r="AB1450" i="2"/>
  <c r="AA1450" i="2"/>
  <c r="Z1450" i="2"/>
  <c r="Y1450" i="2"/>
  <c r="X1450" i="2"/>
  <c r="W1450" i="2"/>
  <c r="V1450" i="2"/>
  <c r="U1450" i="2"/>
  <c r="S1450" i="2"/>
  <c r="R1450" i="2"/>
  <c r="Q1450" i="2"/>
  <c r="P1450" i="2"/>
  <c r="O1450" i="2"/>
  <c r="N1450" i="2"/>
  <c r="M1450" i="2"/>
  <c r="L1450" i="2"/>
  <c r="K1450" i="2"/>
  <c r="J1450" i="2"/>
  <c r="I1450" i="2"/>
  <c r="H1450" i="2"/>
  <c r="G1450" i="2"/>
  <c r="F1450" i="2"/>
  <c r="E1450" i="2"/>
  <c r="D1450" i="2"/>
  <c r="C1450" i="2"/>
  <c r="B1450" i="2"/>
  <c r="A1450" i="2"/>
  <c r="CD1449" i="2"/>
  <c r="CC1449" i="2"/>
  <c r="CB1449" i="2"/>
  <c r="CA1449" i="2"/>
  <c r="BZ1449" i="2"/>
  <c r="BY1449" i="2"/>
  <c r="AJ1449" i="2"/>
  <c r="AI1449" i="2"/>
  <c r="AH1449" i="2"/>
  <c r="AG1449" i="2"/>
  <c r="AF1449" i="2"/>
  <c r="AE1449" i="2"/>
  <c r="AD1449" i="2"/>
  <c r="AC1449" i="2"/>
  <c r="AB1449" i="2"/>
  <c r="AA1449" i="2"/>
  <c r="Z1449" i="2"/>
  <c r="Y1449" i="2"/>
  <c r="X1449" i="2"/>
  <c r="W1449" i="2"/>
  <c r="V1449" i="2"/>
  <c r="U1449" i="2"/>
  <c r="S1449" i="2"/>
  <c r="R1449" i="2"/>
  <c r="Q1449" i="2"/>
  <c r="P1449" i="2"/>
  <c r="O1449" i="2"/>
  <c r="N1449" i="2"/>
  <c r="M1449" i="2"/>
  <c r="L1449" i="2"/>
  <c r="K1449" i="2"/>
  <c r="J1449" i="2"/>
  <c r="I1449" i="2"/>
  <c r="H1449" i="2"/>
  <c r="G1449" i="2"/>
  <c r="F1449" i="2"/>
  <c r="E1449" i="2"/>
  <c r="D1449" i="2"/>
  <c r="C1449" i="2"/>
  <c r="B1449" i="2"/>
  <c r="A1449" i="2"/>
  <c r="CD1448" i="2"/>
  <c r="CC1448" i="2"/>
  <c r="CB1448" i="2"/>
  <c r="CA1448" i="2"/>
  <c r="BZ1448" i="2"/>
  <c r="BY1448" i="2"/>
  <c r="AJ1448" i="2"/>
  <c r="AI1448" i="2"/>
  <c r="AH1448" i="2"/>
  <c r="AG1448" i="2"/>
  <c r="AF1448" i="2"/>
  <c r="AE1448" i="2"/>
  <c r="AD1448" i="2"/>
  <c r="AC1448" i="2"/>
  <c r="AB1448" i="2"/>
  <c r="AA1448" i="2"/>
  <c r="Z1448" i="2"/>
  <c r="Y1448" i="2"/>
  <c r="X1448" i="2"/>
  <c r="W1448" i="2"/>
  <c r="V1448" i="2"/>
  <c r="U1448" i="2"/>
  <c r="S1448" i="2"/>
  <c r="R1448" i="2"/>
  <c r="Q1448" i="2"/>
  <c r="P1448" i="2"/>
  <c r="O1448" i="2"/>
  <c r="N1448" i="2"/>
  <c r="M1448" i="2"/>
  <c r="L1448" i="2"/>
  <c r="K1448" i="2"/>
  <c r="J1448" i="2"/>
  <c r="I1448" i="2"/>
  <c r="H1448" i="2"/>
  <c r="G1448" i="2"/>
  <c r="F1448" i="2"/>
  <c r="E1448" i="2"/>
  <c r="D1448" i="2"/>
  <c r="C1448" i="2"/>
  <c r="B1448" i="2"/>
  <c r="A1448" i="2"/>
  <c r="CD1447" i="2"/>
  <c r="CC1447" i="2"/>
  <c r="CB1447" i="2"/>
  <c r="CA1447" i="2"/>
  <c r="BZ1447" i="2"/>
  <c r="BY1447" i="2"/>
  <c r="AJ1447" i="2"/>
  <c r="AI1447" i="2"/>
  <c r="AH1447" i="2"/>
  <c r="AG1447" i="2"/>
  <c r="AF1447" i="2"/>
  <c r="AE1447" i="2"/>
  <c r="AD1447" i="2"/>
  <c r="AC1447" i="2"/>
  <c r="AB1447" i="2"/>
  <c r="AA1447" i="2"/>
  <c r="Z1447" i="2"/>
  <c r="Y1447" i="2"/>
  <c r="X1447" i="2"/>
  <c r="W1447" i="2"/>
  <c r="V1447" i="2"/>
  <c r="U1447" i="2"/>
  <c r="S1447" i="2"/>
  <c r="R1447" i="2"/>
  <c r="Q1447" i="2"/>
  <c r="P1447" i="2"/>
  <c r="O1447" i="2"/>
  <c r="N1447" i="2"/>
  <c r="M1447" i="2"/>
  <c r="L1447" i="2"/>
  <c r="K1447" i="2"/>
  <c r="J1447" i="2"/>
  <c r="I1447" i="2"/>
  <c r="H1447" i="2"/>
  <c r="G1447" i="2"/>
  <c r="F1447" i="2"/>
  <c r="E1447" i="2"/>
  <c r="D1447" i="2"/>
  <c r="C1447" i="2"/>
  <c r="B1447" i="2"/>
  <c r="A1447" i="2"/>
  <c r="CD1446" i="2"/>
  <c r="CC1446" i="2"/>
  <c r="CB1446" i="2"/>
  <c r="CA1446" i="2"/>
  <c r="BZ1446" i="2"/>
  <c r="BY1446" i="2"/>
  <c r="AJ1446" i="2"/>
  <c r="AI1446" i="2"/>
  <c r="AH1446" i="2"/>
  <c r="AG1446" i="2"/>
  <c r="AF1446" i="2"/>
  <c r="AE1446" i="2"/>
  <c r="AD1446" i="2"/>
  <c r="AC1446" i="2"/>
  <c r="AB1446" i="2"/>
  <c r="AA1446" i="2"/>
  <c r="Z1446" i="2"/>
  <c r="Y1446" i="2"/>
  <c r="X1446" i="2"/>
  <c r="W1446" i="2"/>
  <c r="V1446" i="2"/>
  <c r="U1446" i="2"/>
  <c r="S1446" i="2"/>
  <c r="R1446" i="2"/>
  <c r="Q1446" i="2"/>
  <c r="P1446" i="2"/>
  <c r="O1446" i="2"/>
  <c r="N1446" i="2"/>
  <c r="M1446" i="2"/>
  <c r="L1446" i="2"/>
  <c r="K1446" i="2"/>
  <c r="J1446" i="2"/>
  <c r="I1446" i="2"/>
  <c r="H1446" i="2"/>
  <c r="G1446" i="2"/>
  <c r="F1446" i="2"/>
  <c r="E1446" i="2"/>
  <c r="D1446" i="2"/>
  <c r="C1446" i="2"/>
  <c r="B1446" i="2"/>
  <c r="A1446" i="2"/>
  <c r="CD1445" i="2"/>
  <c r="CC1445" i="2"/>
  <c r="CB1445" i="2"/>
  <c r="CA1445" i="2"/>
  <c r="BZ1445" i="2"/>
  <c r="BY1445" i="2"/>
  <c r="AJ1445" i="2"/>
  <c r="AI1445" i="2"/>
  <c r="AH1445" i="2"/>
  <c r="AG1445" i="2"/>
  <c r="AF1445" i="2"/>
  <c r="AE1445" i="2"/>
  <c r="AD1445" i="2"/>
  <c r="AC1445" i="2"/>
  <c r="AB1445" i="2"/>
  <c r="AA1445" i="2"/>
  <c r="Z1445" i="2"/>
  <c r="Y1445" i="2"/>
  <c r="X1445" i="2"/>
  <c r="W1445" i="2"/>
  <c r="V1445" i="2"/>
  <c r="U1445" i="2"/>
  <c r="S1445" i="2"/>
  <c r="R1445" i="2"/>
  <c r="Q1445" i="2"/>
  <c r="P1445" i="2"/>
  <c r="O1445" i="2"/>
  <c r="N1445" i="2"/>
  <c r="M1445" i="2"/>
  <c r="L1445" i="2"/>
  <c r="K1445" i="2"/>
  <c r="J1445" i="2"/>
  <c r="I1445" i="2"/>
  <c r="H1445" i="2"/>
  <c r="G1445" i="2"/>
  <c r="F1445" i="2"/>
  <c r="E1445" i="2"/>
  <c r="D1445" i="2"/>
  <c r="C1445" i="2"/>
  <c r="B1445" i="2"/>
  <c r="A1445" i="2"/>
  <c r="CD1444" i="2"/>
  <c r="CC1444" i="2"/>
  <c r="CB1444" i="2"/>
  <c r="CA1444" i="2"/>
  <c r="BZ1444" i="2"/>
  <c r="BY1444" i="2"/>
  <c r="AJ1444" i="2"/>
  <c r="AI1444" i="2"/>
  <c r="AH1444" i="2"/>
  <c r="AG1444" i="2"/>
  <c r="AF1444" i="2"/>
  <c r="AE1444" i="2"/>
  <c r="AD1444" i="2"/>
  <c r="AC1444" i="2"/>
  <c r="AB1444" i="2"/>
  <c r="AA1444" i="2"/>
  <c r="Z1444" i="2"/>
  <c r="Y1444" i="2"/>
  <c r="X1444" i="2"/>
  <c r="W1444" i="2"/>
  <c r="V1444" i="2"/>
  <c r="U1444" i="2"/>
  <c r="S1444" i="2"/>
  <c r="R1444" i="2"/>
  <c r="Q1444" i="2"/>
  <c r="P1444" i="2"/>
  <c r="O1444" i="2"/>
  <c r="N1444" i="2"/>
  <c r="M1444" i="2"/>
  <c r="L1444" i="2"/>
  <c r="K1444" i="2"/>
  <c r="J1444" i="2"/>
  <c r="I1444" i="2"/>
  <c r="H1444" i="2"/>
  <c r="G1444" i="2"/>
  <c r="F1444" i="2"/>
  <c r="E1444" i="2"/>
  <c r="D1444" i="2"/>
  <c r="C1444" i="2"/>
  <c r="B1444" i="2"/>
  <c r="A1444" i="2"/>
  <c r="CD1443" i="2"/>
  <c r="CC1443" i="2"/>
  <c r="CB1443" i="2"/>
  <c r="CA1443" i="2"/>
  <c r="BZ1443" i="2"/>
  <c r="BY1443" i="2"/>
  <c r="AJ1443" i="2"/>
  <c r="AI1443" i="2"/>
  <c r="AH1443" i="2"/>
  <c r="AG1443" i="2"/>
  <c r="AF1443" i="2"/>
  <c r="AE1443" i="2"/>
  <c r="AD1443" i="2"/>
  <c r="AC1443" i="2"/>
  <c r="AB1443" i="2"/>
  <c r="AA1443" i="2"/>
  <c r="Z1443" i="2"/>
  <c r="Y1443" i="2"/>
  <c r="X1443" i="2"/>
  <c r="W1443" i="2"/>
  <c r="V1443" i="2"/>
  <c r="U1443" i="2"/>
  <c r="S1443" i="2"/>
  <c r="R1443" i="2"/>
  <c r="Q1443" i="2"/>
  <c r="P1443" i="2"/>
  <c r="O1443" i="2"/>
  <c r="N1443" i="2"/>
  <c r="M1443" i="2"/>
  <c r="L1443" i="2"/>
  <c r="K1443" i="2"/>
  <c r="J1443" i="2"/>
  <c r="I1443" i="2"/>
  <c r="H1443" i="2"/>
  <c r="G1443" i="2"/>
  <c r="F1443" i="2"/>
  <c r="E1443" i="2"/>
  <c r="D1443" i="2"/>
  <c r="C1443" i="2"/>
  <c r="B1443" i="2"/>
  <c r="A1443" i="2"/>
  <c r="CD1442" i="2"/>
  <c r="CC1442" i="2"/>
  <c r="CB1442" i="2"/>
  <c r="CA1442" i="2"/>
  <c r="BZ1442" i="2"/>
  <c r="BY1442" i="2"/>
  <c r="AJ1442" i="2"/>
  <c r="AI1442" i="2"/>
  <c r="AH1442" i="2"/>
  <c r="AG1442" i="2"/>
  <c r="AF1442" i="2"/>
  <c r="AE1442" i="2"/>
  <c r="AD1442" i="2"/>
  <c r="AC1442" i="2"/>
  <c r="AB1442" i="2"/>
  <c r="AA1442" i="2"/>
  <c r="Z1442" i="2"/>
  <c r="Y1442" i="2"/>
  <c r="X1442" i="2"/>
  <c r="W1442" i="2"/>
  <c r="V1442" i="2"/>
  <c r="U1442" i="2"/>
  <c r="S1442" i="2"/>
  <c r="R1442" i="2"/>
  <c r="Q1442" i="2"/>
  <c r="P1442" i="2"/>
  <c r="O1442" i="2"/>
  <c r="N1442" i="2"/>
  <c r="M1442" i="2"/>
  <c r="L1442" i="2"/>
  <c r="K1442" i="2"/>
  <c r="J1442" i="2"/>
  <c r="I1442" i="2"/>
  <c r="H1442" i="2"/>
  <c r="G1442" i="2"/>
  <c r="F1442" i="2"/>
  <c r="E1442" i="2"/>
  <c r="D1442" i="2"/>
  <c r="C1442" i="2"/>
  <c r="B1442" i="2"/>
  <c r="A1442" i="2"/>
  <c r="CD1441" i="2"/>
  <c r="CC1441" i="2"/>
  <c r="CB1441" i="2"/>
  <c r="CA1441" i="2"/>
  <c r="BZ1441" i="2"/>
  <c r="BY1441" i="2"/>
  <c r="AJ1441" i="2"/>
  <c r="AI1441" i="2"/>
  <c r="AH1441" i="2"/>
  <c r="AG1441" i="2"/>
  <c r="AF1441" i="2"/>
  <c r="AE1441" i="2"/>
  <c r="AD1441" i="2"/>
  <c r="AC1441" i="2"/>
  <c r="AB1441" i="2"/>
  <c r="AA1441" i="2"/>
  <c r="Z1441" i="2"/>
  <c r="Y1441" i="2"/>
  <c r="X1441" i="2"/>
  <c r="W1441" i="2"/>
  <c r="V1441" i="2"/>
  <c r="U1441" i="2"/>
  <c r="S1441" i="2"/>
  <c r="R1441" i="2"/>
  <c r="Q1441" i="2"/>
  <c r="P1441" i="2"/>
  <c r="O1441" i="2"/>
  <c r="N1441" i="2"/>
  <c r="M1441" i="2"/>
  <c r="L1441" i="2"/>
  <c r="K1441" i="2"/>
  <c r="J1441" i="2"/>
  <c r="I1441" i="2"/>
  <c r="H1441" i="2"/>
  <c r="G1441" i="2"/>
  <c r="F1441" i="2"/>
  <c r="E1441" i="2"/>
  <c r="D1441" i="2"/>
  <c r="C1441" i="2"/>
  <c r="B1441" i="2"/>
  <c r="A1441" i="2"/>
  <c r="CD1440" i="2"/>
  <c r="CC1440" i="2"/>
  <c r="CB1440" i="2"/>
  <c r="CA1440" i="2"/>
  <c r="BZ1440" i="2"/>
  <c r="BY1440" i="2"/>
  <c r="AJ1440" i="2"/>
  <c r="AI1440" i="2"/>
  <c r="AH1440" i="2"/>
  <c r="AG1440" i="2"/>
  <c r="AF1440" i="2"/>
  <c r="AE1440" i="2"/>
  <c r="AD1440" i="2"/>
  <c r="AC1440" i="2"/>
  <c r="AB1440" i="2"/>
  <c r="AA1440" i="2"/>
  <c r="Z1440" i="2"/>
  <c r="Y1440" i="2"/>
  <c r="X1440" i="2"/>
  <c r="W1440" i="2"/>
  <c r="V1440" i="2"/>
  <c r="U1440" i="2"/>
  <c r="S1440" i="2"/>
  <c r="R1440" i="2"/>
  <c r="Q1440" i="2"/>
  <c r="P1440" i="2"/>
  <c r="O1440" i="2"/>
  <c r="N1440" i="2"/>
  <c r="M1440" i="2"/>
  <c r="L1440" i="2"/>
  <c r="K1440" i="2"/>
  <c r="J1440" i="2"/>
  <c r="I1440" i="2"/>
  <c r="H1440" i="2"/>
  <c r="G1440" i="2"/>
  <c r="F1440" i="2"/>
  <c r="E1440" i="2"/>
  <c r="D1440" i="2"/>
  <c r="C1440" i="2"/>
  <c r="B1440" i="2"/>
  <c r="A1440" i="2"/>
  <c r="CD1439" i="2"/>
  <c r="CC1439" i="2"/>
  <c r="CB1439" i="2"/>
  <c r="CA1439" i="2"/>
  <c r="BZ1439" i="2"/>
  <c r="BY1439" i="2"/>
  <c r="AJ1439" i="2"/>
  <c r="AI1439" i="2"/>
  <c r="AH1439" i="2"/>
  <c r="AG1439" i="2"/>
  <c r="AF1439" i="2"/>
  <c r="AE1439" i="2"/>
  <c r="AD1439" i="2"/>
  <c r="AC1439" i="2"/>
  <c r="AB1439" i="2"/>
  <c r="AA1439" i="2"/>
  <c r="Z1439" i="2"/>
  <c r="Y1439" i="2"/>
  <c r="X1439" i="2"/>
  <c r="W1439" i="2"/>
  <c r="V1439" i="2"/>
  <c r="U1439" i="2"/>
  <c r="S1439" i="2"/>
  <c r="R1439" i="2"/>
  <c r="Q1439" i="2"/>
  <c r="P1439" i="2"/>
  <c r="O1439" i="2"/>
  <c r="N1439" i="2"/>
  <c r="M1439" i="2"/>
  <c r="L1439" i="2"/>
  <c r="K1439" i="2"/>
  <c r="J1439" i="2"/>
  <c r="I1439" i="2"/>
  <c r="H1439" i="2"/>
  <c r="G1439" i="2"/>
  <c r="F1439" i="2"/>
  <c r="E1439" i="2"/>
  <c r="D1439" i="2"/>
  <c r="C1439" i="2"/>
  <c r="B1439" i="2"/>
  <c r="A1439" i="2"/>
  <c r="CD1438" i="2"/>
  <c r="CC1438" i="2"/>
  <c r="CB1438" i="2"/>
  <c r="CA1438" i="2"/>
  <c r="BZ1438" i="2"/>
  <c r="BY1438" i="2"/>
  <c r="AJ1438" i="2"/>
  <c r="AI1438" i="2"/>
  <c r="AH1438" i="2"/>
  <c r="AG1438" i="2"/>
  <c r="AF1438" i="2"/>
  <c r="AE1438" i="2"/>
  <c r="AD1438" i="2"/>
  <c r="AC1438" i="2"/>
  <c r="AB1438" i="2"/>
  <c r="AA1438" i="2"/>
  <c r="Z1438" i="2"/>
  <c r="Y1438" i="2"/>
  <c r="X1438" i="2"/>
  <c r="W1438" i="2"/>
  <c r="V1438" i="2"/>
  <c r="U1438" i="2"/>
  <c r="S1438" i="2"/>
  <c r="R1438" i="2"/>
  <c r="Q1438" i="2"/>
  <c r="P1438" i="2"/>
  <c r="O1438" i="2"/>
  <c r="N1438" i="2"/>
  <c r="M1438" i="2"/>
  <c r="L1438" i="2"/>
  <c r="K1438" i="2"/>
  <c r="J1438" i="2"/>
  <c r="I1438" i="2"/>
  <c r="H1438" i="2"/>
  <c r="G1438" i="2"/>
  <c r="F1438" i="2"/>
  <c r="E1438" i="2"/>
  <c r="D1438" i="2"/>
  <c r="C1438" i="2"/>
  <c r="B1438" i="2"/>
  <c r="A1438" i="2"/>
  <c r="CD1437" i="2"/>
  <c r="CC1437" i="2"/>
  <c r="CB1437" i="2"/>
  <c r="CA1437" i="2"/>
  <c r="BZ1437" i="2"/>
  <c r="BY1437" i="2"/>
  <c r="AJ1437" i="2"/>
  <c r="AI1437" i="2"/>
  <c r="AH1437" i="2"/>
  <c r="AG1437" i="2"/>
  <c r="AF1437" i="2"/>
  <c r="AE1437" i="2"/>
  <c r="AD1437" i="2"/>
  <c r="AC1437" i="2"/>
  <c r="AB1437" i="2"/>
  <c r="AA1437" i="2"/>
  <c r="Z1437" i="2"/>
  <c r="Y1437" i="2"/>
  <c r="X1437" i="2"/>
  <c r="W1437" i="2"/>
  <c r="V1437" i="2"/>
  <c r="U1437" i="2"/>
  <c r="S1437" i="2"/>
  <c r="R1437" i="2"/>
  <c r="Q1437" i="2"/>
  <c r="P1437" i="2"/>
  <c r="O1437" i="2"/>
  <c r="N1437" i="2"/>
  <c r="M1437" i="2"/>
  <c r="L1437" i="2"/>
  <c r="K1437" i="2"/>
  <c r="J1437" i="2"/>
  <c r="I1437" i="2"/>
  <c r="H1437" i="2"/>
  <c r="G1437" i="2"/>
  <c r="F1437" i="2"/>
  <c r="E1437" i="2"/>
  <c r="D1437" i="2"/>
  <c r="C1437" i="2"/>
  <c r="B1437" i="2"/>
  <c r="A1437" i="2"/>
  <c r="CD1436" i="2"/>
  <c r="CC1436" i="2"/>
  <c r="CB1436" i="2"/>
  <c r="CA1436" i="2"/>
  <c r="BZ1436" i="2"/>
  <c r="BY1436" i="2"/>
  <c r="AJ1436" i="2"/>
  <c r="AI1436" i="2"/>
  <c r="AH1436" i="2"/>
  <c r="AG1436" i="2"/>
  <c r="AF1436" i="2"/>
  <c r="AE1436" i="2"/>
  <c r="AD1436" i="2"/>
  <c r="AC1436" i="2"/>
  <c r="AB1436" i="2"/>
  <c r="AA1436" i="2"/>
  <c r="Z1436" i="2"/>
  <c r="Y1436" i="2"/>
  <c r="X1436" i="2"/>
  <c r="W1436" i="2"/>
  <c r="V1436" i="2"/>
  <c r="U1436" i="2"/>
  <c r="S1436" i="2"/>
  <c r="R1436" i="2"/>
  <c r="Q1436" i="2"/>
  <c r="P1436" i="2"/>
  <c r="O1436" i="2"/>
  <c r="N1436" i="2"/>
  <c r="M1436" i="2"/>
  <c r="L1436" i="2"/>
  <c r="K1436" i="2"/>
  <c r="J1436" i="2"/>
  <c r="I1436" i="2"/>
  <c r="H1436" i="2"/>
  <c r="G1436" i="2"/>
  <c r="F1436" i="2"/>
  <c r="E1436" i="2"/>
  <c r="D1436" i="2"/>
  <c r="C1436" i="2"/>
  <c r="B1436" i="2"/>
  <c r="A1436" i="2"/>
  <c r="CD1435" i="2"/>
  <c r="CC1435" i="2"/>
  <c r="CB1435" i="2"/>
  <c r="CA1435" i="2"/>
  <c r="BZ1435" i="2"/>
  <c r="BY1435" i="2"/>
  <c r="AJ1435" i="2"/>
  <c r="AI1435" i="2"/>
  <c r="AH1435" i="2"/>
  <c r="AG1435" i="2"/>
  <c r="AF1435" i="2"/>
  <c r="AE1435" i="2"/>
  <c r="AD1435" i="2"/>
  <c r="AC1435" i="2"/>
  <c r="AB1435" i="2"/>
  <c r="AA1435" i="2"/>
  <c r="Z1435" i="2"/>
  <c r="Y1435" i="2"/>
  <c r="X1435" i="2"/>
  <c r="W1435" i="2"/>
  <c r="V1435" i="2"/>
  <c r="U1435" i="2"/>
  <c r="S1435" i="2"/>
  <c r="R1435" i="2"/>
  <c r="Q1435" i="2"/>
  <c r="P1435" i="2"/>
  <c r="O1435" i="2"/>
  <c r="N1435" i="2"/>
  <c r="M1435" i="2"/>
  <c r="L1435" i="2"/>
  <c r="K1435" i="2"/>
  <c r="J1435" i="2"/>
  <c r="I1435" i="2"/>
  <c r="H1435" i="2"/>
  <c r="G1435" i="2"/>
  <c r="F1435" i="2"/>
  <c r="E1435" i="2"/>
  <c r="D1435" i="2"/>
  <c r="C1435" i="2"/>
  <c r="B1435" i="2"/>
  <c r="A1435" i="2"/>
  <c r="CD1434" i="2"/>
  <c r="CC1434" i="2"/>
  <c r="CB1434" i="2"/>
  <c r="CA1434" i="2"/>
  <c r="BZ1434" i="2"/>
  <c r="BY1434" i="2"/>
  <c r="AJ1434" i="2"/>
  <c r="AI1434" i="2"/>
  <c r="AH1434" i="2"/>
  <c r="AG1434" i="2"/>
  <c r="AF1434" i="2"/>
  <c r="AE1434" i="2"/>
  <c r="AD1434" i="2"/>
  <c r="AC1434" i="2"/>
  <c r="AB1434" i="2"/>
  <c r="AA1434" i="2"/>
  <c r="Z1434" i="2"/>
  <c r="Y1434" i="2"/>
  <c r="X1434" i="2"/>
  <c r="W1434" i="2"/>
  <c r="V1434" i="2"/>
  <c r="U1434" i="2"/>
  <c r="S1434" i="2"/>
  <c r="R1434" i="2"/>
  <c r="Q1434" i="2"/>
  <c r="P1434" i="2"/>
  <c r="O1434" i="2"/>
  <c r="N1434" i="2"/>
  <c r="M1434" i="2"/>
  <c r="L1434" i="2"/>
  <c r="K1434" i="2"/>
  <c r="J1434" i="2"/>
  <c r="I1434" i="2"/>
  <c r="H1434" i="2"/>
  <c r="G1434" i="2"/>
  <c r="F1434" i="2"/>
  <c r="E1434" i="2"/>
  <c r="D1434" i="2"/>
  <c r="C1434" i="2"/>
  <c r="B1434" i="2"/>
  <c r="A1434" i="2"/>
  <c r="CD1433" i="2"/>
  <c r="CC1433" i="2"/>
  <c r="CB1433" i="2"/>
  <c r="CA1433" i="2"/>
  <c r="BZ1433" i="2"/>
  <c r="BY1433" i="2"/>
  <c r="AJ1433" i="2"/>
  <c r="AI1433" i="2"/>
  <c r="AH1433" i="2"/>
  <c r="AG1433" i="2"/>
  <c r="AF1433" i="2"/>
  <c r="AE1433" i="2"/>
  <c r="AD1433" i="2"/>
  <c r="AC1433" i="2"/>
  <c r="AB1433" i="2"/>
  <c r="AA1433" i="2"/>
  <c r="Z1433" i="2"/>
  <c r="Y1433" i="2"/>
  <c r="X1433" i="2"/>
  <c r="W1433" i="2"/>
  <c r="V1433" i="2"/>
  <c r="U1433" i="2"/>
  <c r="S1433" i="2"/>
  <c r="R1433" i="2"/>
  <c r="Q1433" i="2"/>
  <c r="P1433" i="2"/>
  <c r="O1433" i="2"/>
  <c r="N1433" i="2"/>
  <c r="M1433" i="2"/>
  <c r="L1433" i="2"/>
  <c r="K1433" i="2"/>
  <c r="J1433" i="2"/>
  <c r="I1433" i="2"/>
  <c r="H1433" i="2"/>
  <c r="G1433" i="2"/>
  <c r="F1433" i="2"/>
  <c r="E1433" i="2"/>
  <c r="D1433" i="2"/>
  <c r="C1433" i="2"/>
  <c r="B1433" i="2"/>
  <c r="A1433" i="2"/>
  <c r="CD1432" i="2"/>
  <c r="CC1432" i="2"/>
  <c r="CB1432" i="2"/>
  <c r="CA1432" i="2"/>
  <c r="BZ1432" i="2"/>
  <c r="BY1432" i="2"/>
  <c r="AJ1432" i="2"/>
  <c r="AI1432" i="2"/>
  <c r="AH1432" i="2"/>
  <c r="AG1432" i="2"/>
  <c r="AF1432" i="2"/>
  <c r="AE1432" i="2"/>
  <c r="AD1432" i="2"/>
  <c r="AC1432" i="2"/>
  <c r="AB1432" i="2"/>
  <c r="AA1432" i="2"/>
  <c r="Z1432" i="2"/>
  <c r="Y1432" i="2"/>
  <c r="X1432" i="2"/>
  <c r="W1432" i="2"/>
  <c r="V1432" i="2"/>
  <c r="U1432" i="2"/>
  <c r="S1432" i="2"/>
  <c r="R1432" i="2"/>
  <c r="Q1432" i="2"/>
  <c r="P1432" i="2"/>
  <c r="O1432" i="2"/>
  <c r="N1432" i="2"/>
  <c r="M1432" i="2"/>
  <c r="L1432" i="2"/>
  <c r="K1432" i="2"/>
  <c r="J1432" i="2"/>
  <c r="I1432" i="2"/>
  <c r="H1432" i="2"/>
  <c r="G1432" i="2"/>
  <c r="F1432" i="2"/>
  <c r="E1432" i="2"/>
  <c r="D1432" i="2"/>
  <c r="C1432" i="2"/>
  <c r="B1432" i="2"/>
  <c r="A1432" i="2"/>
  <c r="CD1431" i="2"/>
  <c r="CC1431" i="2"/>
  <c r="CB1431" i="2"/>
  <c r="CA1431" i="2"/>
  <c r="BZ1431" i="2"/>
  <c r="BY1431" i="2"/>
  <c r="AJ1431" i="2"/>
  <c r="AI1431" i="2"/>
  <c r="AH1431" i="2"/>
  <c r="AG1431" i="2"/>
  <c r="AF1431" i="2"/>
  <c r="AE1431" i="2"/>
  <c r="AD1431" i="2"/>
  <c r="AC1431" i="2"/>
  <c r="AB1431" i="2"/>
  <c r="AA1431" i="2"/>
  <c r="Z1431" i="2"/>
  <c r="Y1431" i="2"/>
  <c r="X1431" i="2"/>
  <c r="W1431" i="2"/>
  <c r="V1431" i="2"/>
  <c r="U1431" i="2"/>
  <c r="S1431" i="2"/>
  <c r="R1431" i="2"/>
  <c r="Q1431" i="2"/>
  <c r="P1431" i="2"/>
  <c r="O1431" i="2"/>
  <c r="N1431" i="2"/>
  <c r="M1431" i="2"/>
  <c r="L1431" i="2"/>
  <c r="K1431" i="2"/>
  <c r="J1431" i="2"/>
  <c r="I1431" i="2"/>
  <c r="H1431" i="2"/>
  <c r="G1431" i="2"/>
  <c r="F1431" i="2"/>
  <c r="E1431" i="2"/>
  <c r="D1431" i="2"/>
  <c r="C1431" i="2"/>
  <c r="B1431" i="2"/>
  <c r="A1431" i="2"/>
  <c r="CD1430" i="2"/>
  <c r="CC1430" i="2"/>
  <c r="CB1430" i="2"/>
  <c r="CA1430" i="2"/>
  <c r="BZ1430" i="2"/>
  <c r="BY1430" i="2"/>
  <c r="AJ1430" i="2"/>
  <c r="AI1430" i="2"/>
  <c r="AH1430" i="2"/>
  <c r="AG1430" i="2"/>
  <c r="AF1430" i="2"/>
  <c r="AE1430" i="2"/>
  <c r="AD1430" i="2"/>
  <c r="AC1430" i="2"/>
  <c r="AB1430" i="2"/>
  <c r="AA1430" i="2"/>
  <c r="Z1430" i="2"/>
  <c r="Y1430" i="2"/>
  <c r="X1430" i="2"/>
  <c r="W1430" i="2"/>
  <c r="V1430" i="2"/>
  <c r="U1430" i="2"/>
  <c r="S1430" i="2"/>
  <c r="R1430" i="2"/>
  <c r="Q1430" i="2"/>
  <c r="P1430" i="2"/>
  <c r="O1430" i="2"/>
  <c r="N1430" i="2"/>
  <c r="M1430" i="2"/>
  <c r="L1430" i="2"/>
  <c r="K1430" i="2"/>
  <c r="J1430" i="2"/>
  <c r="I1430" i="2"/>
  <c r="H1430" i="2"/>
  <c r="G1430" i="2"/>
  <c r="F1430" i="2"/>
  <c r="E1430" i="2"/>
  <c r="D1430" i="2"/>
  <c r="C1430" i="2"/>
  <c r="B1430" i="2"/>
  <c r="A1430" i="2"/>
  <c r="CD1429" i="2"/>
  <c r="CC1429" i="2"/>
  <c r="CB1429" i="2"/>
  <c r="CA1429" i="2"/>
  <c r="BZ1429" i="2"/>
  <c r="BY1429" i="2"/>
  <c r="AJ1429" i="2"/>
  <c r="AI1429" i="2"/>
  <c r="AH1429" i="2"/>
  <c r="AG1429" i="2"/>
  <c r="AF1429" i="2"/>
  <c r="AE1429" i="2"/>
  <c r="AD1429" i="2"/>
  <c r="AC1429" i="2"/>
  <c r="AB1429" i="2"/>
  <c r="AA1429" i="2"/>
  <c r="Z1429" i="2"/>
  <c r="Y1429" i="2"/>
  <c r="X1429" i="2"/>
  <c r="W1429" i="2"/>
  <c r="V1429" i="2"/>
  <c r="U1429" i="2"/>
  <c r="S1429" i="2"/>
  <c r="R1429" i="2"/>
  <c r="Q1429" i="2"/>
  <c r="P1429" i="2"/>
  <c r="O1429" i="2"/>
  <c r="N1429" i="2"/>
  <c r="M1429" i="2"/>
  <c r="L1429" i="2"/>
  <c r="K1429" i="2"/>
  <c r="J1429" i="2"/>
  <c r="I1429" i="2"/>
  <c r="H1429" i="2"/>
  <c r="G1429" i="2"/>
  <c r="F1429" i="2"/>
  <c r="E1429" i="2"/>
  <c r="D1429" i="2"/>
  <c r="C1429" i="2"/>
  <c r="B1429" i="2"/>
  <c r="A1429" i="2"/>
  <c r="CD1428" i="2"/>
  <c r="CC1428" i="2"/>
  <c r="CB1428" i="2"/>
  <c r="CA1428" i="2"/>
  <c r="BZ1428" i="2"/>
  <c r="BY1428" i="2"/>
  <c r="AJ1428" i="2"/>
  <c r="AI1428" i="2"/>
  <c r="AH1428" i="2"/>
  <c r="AG1428" i="2"/>
  <c r="AF1428" i="2"/>
  <c r="AE1428" i="2"/>
  <c r="AD1428" i="2"/>
  <c r="AC1428" i="2"/>
  <c r="AB1428" i="2"/>
  <c r="AA1428" i="2"/>
  <c r="Z1428" i="2"/>
  <c r="Y1428" i="2"/>
  <c r="X1428" i="2"/>
  <c r="W1428" i="2"/>
  <c r="V1428" i="2"/>
  <c r="U1428" i="2"/>
  <c r="S1428" i="2"/>
  <c r="R1428" i="2"/>
  <c r="Q1428" i="2"/>
  <c r="P1428" i="2"/>
  <c r="O1428" i="2"/>
  <c r="N1428" i="2"/>
  <c r="M1428" i="2"/>
  <c r="L1428" i="2"/>
  <c r="K1428" i="2"/>
  <c r="J1428" i="2"/>
  <c r="I1428" i="2"/>
  <c r="H1428" i="2"/>
  <c r="G1428" i="2"/>
  <c r="F1428" i="2"/>
  <c r="E1428" i="2"/>
  <c r="D1428" i="2"/>
  <c r="C1428" i="2"/>
  <c r="B1428" i="2"/>
  <c r="A1428" i="2"/>
  <c r="CD1427" i="2"/>
  <c r="CC1427" i="2"/>
  <c r="CB1427" i="2"/>
  <c r="CA1427" i="2"/>
  <c r="BZ1427" i="2"/>
  <c r="BY1427" i="2"/>
  <c r="AJ1427" i="2"/>
  <c r="AI1427" i="2"/>
  <c r="AH1427" i="2"/>
  <c r="AG1427" i="2"/>
  <c r="AF1427" i="2"/>
  <c r="AE1427" i="2"/>
  <c r="AD1427" i="2"/>
  <c r="AC1427" i="2"/>
  <c r="AB1427" i="2"/>
  <c r="AA1427" i="2"/>
  <c r="Z1427" i="2"/>
  <c r="Y1427" i="2"/>
  <c r="X1427" i="2"/>
  <c r="W1427" i="2"/>
  <c r="V1427" i="2"/>
  <c r="U1427" i="2"/>
  <c r="S1427" i="2"/>
  <c r="R1427" i="2"/>
  <c r="Q1427" i="2"/>
  <c r="P1427" i="2"/>
  <c r="O1427" i="2"/>
  <c r="N1427" i="2"/>
  <c r="M1427" i="2"/>
  <c r="L1427" i="2"/>
  <c r="K1427" i="2"/>
  <c r="J1427" i="2"/>
  <c r="I1427" i="2"/>
  <c r="H1427" i="2"/>
  <c r="G1427" i="2"/>
  <c r="F1427" i="2"/>
  <c r="E1427" i="2"/>
  <c r="D1427" i="2"/>
  <c r="C1427" i="2"/>
  <c r="B1427" i="2"/>
  <c r="A1427" i="2"/>
  <c r="CD1426" i="2"/>
  <c r="CC1426" i="2"/>
  <c r="CB1426" i="2"/>
  <c r="CA1426" i="2"/>
  <c r="BZ1426" i="2"/>
  <c r="BY1426" i="2"/>
  <c r="AJ1426" i="2"/>
  <c r="AI1426" i="2"/>
  <c r="AH1426" i="2"/>
  <c r="AG1426" i="2"/>
  <c r="AF1426" i="2"/>
  <c r="AE1426" i="2"/>
  <c r="AD1426" i="2"/>
  <c r="AC1426" i="2"/>
  <c r="AB1426" i="2"/>
  <c r="AA1426" i="2"/>
  <c r="Z1426" i="2"/>
  <c r="Y1426" i="2"/>
  <c r="X1426" i="2"/>
  <c r="W1426" i="2"/>
  <c r="V1426" i="2"/>
  <c r="U1426" i="2"/>
  <c r="S1426" i="2"/>
  <c r="R1426" i="2"/>
  <c r="Q1426" i="2"/>
  <c r="P1426" i="2"/>
  <c r="O1426" i="2"/>
  <c r="N1426" i="2"/>
  <c r="M1426" i="2"/>
  <c r="L1426" i="2"/>
  <c r="K1426" i="2"/>
  <c r="J1426" i="2"/>
  <c r="I1426" i="2"/>
  <c r="H1426" i="2"/>
  <c r="G1426" i="2"/>
  <c r="F1426" i="2"/>
  <c r="E1426" i="2"/>
  <c r="D1426" i="2"/>
  <c r="C1426" i="2"/>
  <c r="B1426" i="2"/>
  <c r="A1426" i="2"/>
  <c r="CD1425" i="2"/>
  <c r="CC1425" i="2"/>
  <c r="CB1425" i="2"/>
  <c r="CA1425" i="2"/>
  <c r="BZ1425" i="2"/>
  <c r="BY1425" i="2"/>
  <c r="AJ1425" i="2"/>
  <c r="AI1425" i="2"/>
  <c r="AH1425" i="2"/>
  <c r="AG1425" i="2"/>
  <c r="AF1425" i="2"/>
  <c r="AE1425" i="2"/>
  <c r="AD1425" i="2"/>
  <c r="AC1425" i="2"/>
  <c r="AB1425" i="2"/>
  <c r="AA1425" i="2"/>
  <c r="Z1425" i="2"/>
  <c r="Y1425" i="2"/>
  <c r="X1425" i="2"/>
  <c r="W1425" i="2"/>
  <c r="V1425" i="2"/>
  <c r="U1425" i="2"/>
  <c r="S1425" i="2"/>
  <c r="R1425" i="2"/>
  <c r="Q1425" i="2"/>
  <c r="P1425" i="2"/>
  <c r="O1425" i="2"/>
  <c r="N1425" i="2"/>
  <c r="M1425" i="2"/>
  <c r="L1425" i="2"/>
  <c r="K1425" i="2"/>
  <c r="J1425" i="2"/>
  <c r="I1425" i="2"/>
  <c r="H1425" i="2"/>
  <c r="G1425" i="2"/>
  <c r="F1425" i="2"/>
  <c r="E1425" i="2"/>
  <c r="D1425" i="2"/>
  <c r="C1425" i="2"/>
  <c r="B1425" i="2"/>
  <c r="A1425" i="2"/>
  <c r="CD1424" i="2"/>
  <c r="CC1424" i="2"/>
  <c r="CB1424" i="2"/>
  <c r="CA1424" i="2"/>
  <c r="BZ1424" i="2"/>
  <c r="BY1424" i="2"/>
  <c r="AJ1424" i="2"/>
  <c r="AI1424" i="2"/>
  <c r="AH1424" i="2"/>
  <c r="AG1424" i="2"/>
  <c r="AF1424" i="2"/>
  <c r="AE1424" i="2"/>
  <c r="AD1424" i="2"/>
  <c r="AC1424" i="2"/>
  <c r="AB1424" i="2"/>
  <c r="AA1424" i="2"/>
  <c r="Z1424" i="2"/>
  <c r="Y1424" i="2"/>
  <c r="X1424" i="2"/>
  <c r="W1424" i="2"/>
  <c r="V1424" i="2"/>
  <c r="U1424" i="2"/>
  <c r="S1424" i="2"/>
  <c r="R1424" i="2"/>
  <c r="Q1424" i="2"/>
  <c r="P1424" i="2"/>
  <c r="O1424" i="2"/>
  <c r="N1424" i="2"/>
  <c r="M1424" i="2"/>
  <c r="L1424" i="2"/>
  <c r="K1424" i="2"/>
  <c r="J1424" i="2"/>
  <c r="I1424" i="2"/>
  <c r="H1424" i="2"/>
  <c r="G1424" i="2"/>
  <c r="F1424" i="2"/>
  <c r="E1424" i="2"/>
  <c r="D1424" i="2"/>
  <c r="C1424" i="2"/>
  <c r="B1424" i="2"/>
  <c r="A1424" i="2"/>
  <c r="CD1423" i="2"/>
  <c r="CC1423" i="2"/>
  <c r="CB1423" i="2"/>
  <c r="CA1423" i="2"/>
  <c r="BZ1423" i="2"/>
  <c r="BY1423" i="2"/>
  <c r="AJ1423" i="2"/>
  <c r="AI1423" i="2"/>
  <c r="AH1423" i="2"/>
  <c r="AG1423" i="2"/>
  <c r="AF1423" i="2"/>
  <c r="AE1423" i="2"/>
  <c r="AD1423" i="2"/>
  <c r="AC1423" i="2"/>
  <c r="AB1423" i="2"/>
  <c r="AA1423" i="2"/>
  <c r="Z1423" i="2"/>
  <c r="Y1423" i="2"/>
  <c r="X1423" i="2"/>
  <c r="W1423" i="2"/>
  <c r="V1423" i="2"/>
  <c r="U1423" i="2"/>
  <c r="S1423" i="2"/>
  <c r="R1423" i="2"/>
  <c r="Q1423" i="2"/>
  <c r="P1423" i="2"/>
  <c r="O1423" i="2"/>
  <c r="N1423" i="2"/>
  <c r="M1423" i="2"/>
  <c r="L1423" i="2"/>
  <c r="K1423" i="2"/>
  <c r="J1423" i="2"/>
  <c r="I1423" i="2"/>
  <c r="H1423" i="2"/>
  <c r="G1423" i="2"/>
  <c r="F1423" i="2"/>
  <c r="E1423" i="2"/>
  <c r="D1423" i="2"/>
  <c r="C1423" i="2"/>
  <c r="B1423" i="2"/>
  <c r="A1423" i="2"/>
  <c r="CD1422" i="2"/>
  <c r="CC1422" i="2"/>
  <c r="CB1422" i="2"/>
  <c r="CA1422" i="2"/>
  <c r="BZ1422" i="2"/>
  <c r="BY1422" i="2"/>
  <c r="AJ1422" i="2"/>
  <c r="AI1422" i="2"/>
  <c r="AH1422" i="2"/>
  <c r="AG1422" i="2"/>
  <c r="AF1422" i="2"/>
  <c r="AE1422" i="2"/>
  <c r="AD1422" i="2"/>
  <c r="AC1422" i="2"/>
  <c r="AB1422" i="2"/>
  <c r="AA1422" i="2"/>
  <c r="Z1422" i="2"/>
  <c r="Y1422" i="2"/>
  <c r="X1422" i="2"/>
  <c r="W1422" i="2"/>
  <c r="V1422" i="2"/>
  <c r="U1422" i="2"/>
  <c r="S1422" i="2"/>
  <c r="R1422" i="2"/>
  <c r="Q1422" i="2"/>
  <c r="P1422" i="2"/>
  <c r="O1422" i="2"/>
  <c r="N1422" i="2"/>
  <c r="M1422" i="2"/>
  <c r="L1422" i="2"/>
  <c r="K1422" i="2"/>
  <c r="J1422" i="2"/>
  <c r="I1422" i="2"/>
  <c r="H1422" i="2"/>
  <c r="G1422" i="2"/>
  <c r="F1422" i="2"/>
  <c r="E1422" i="2"/>
  <c r="D1422" i="2"/>
  <c r="C1422" i="2"/>
  <c r="B1422" i="2"/>
  <c r="A1422" i="2"/>
  <c r="CD1421" i="2"/>
  <c r="CC1421" i="2"/>
  <c r="CB1421" i="2"/>
  <c r="CA1421" i="2"/>
  <c r="BZ1421" i="2"/>
  <c r="BY1421" i="2"/>
  <c r="AJ1421" i="2"/>
  <c r="AI1421" i="2"/>
  <c r="AH1421" i="2"/>
  <c r="AG1421" i="2"/>
  <c r="AF1421" i="2"/>
  <c r="AE1421" i="2"/>
  <c r="AD1421" i="2"/>
  <c r="AC1421" i="2"/>
  <c r="AB1421" i="2"/>
  <c r="AA1421" i="2"/>
  <c r="Z1421" i="2"/>
  <c r="Y1421" i="2"/>
  <c r="X1421" i="2"/>
  <c r="W1421" i="2"/>
  <c r="V1421" i="2"/>
  <c r="U1421" i="2"/>
  <c r="S1421" i="2"/>
  <c r="R1421" i="2"/>
  <c r="Q1421" i="2"/>
  <c r="P1421" i="2"/>
  <c r="O1421" i="2"/>
  <c r="N1421" i="2"/>
  <c r="M1421" i="2"/>
  <c r="L1421" i="2"/>
  <c r="K1421" i="2"/>
  <c r="J1421" i="2"/>
  <c r="I1421" i="2"/>
  <c r="H1421" i="2"/>
  <c r="G1421" i="2"/>
  <c r="F1421" i="2"/>
  <c r="E1421" i="2"/>
  <c r="D1421" i="2"/>
  <c r="C1421" i="2"/>
  <c r="B1421" i="2"/>
  <c r="A1421" i="2"/>
  <c r="CD1420" i="2"/>
  <c r="CC1420" i="2"/>
  <c r="CB1420" i="2"/>
  <c r="CA1420" i="2"/>
  <c r="BZ1420" i="2"/>
  <c r="BY1420" i="2"/>
  <c r="AJ1420" i="2"/>
  <c r="AI1420" i="2"/>
  <c r="AH1420" i="2"/>
  <c r="AG1420" i="2"/>
  <c r="AF1420" i="2"/>
  <c r="AE1420" i="2"/>
  <c r="AD1420" i="2"/>
  <c r="AC1420" i="2"/>
  <c r="AB1420" i="2"/>
  <c r="AA1420" i="2"/>
  <c r="Z1420" i="2"/>
  <c r="Y1420" i="2"/>
  <c r="X1420" i="2"/>
  <c r="W1420" i="2"/>
  <c r="V1420" i="2"/>
  <c r="U1420" i="2"/>
  <c r="S1420" i="2"/>
  <c r="R1420" i="2"/>
  <c r="Q1420" i="2"/>
  <c r="P1420" i="2"/>
  <c r="O1420" i="2"/>
  <c r="N1420" i="2"/>
  <c r="M1420" i="2"/>
  <c r="L1420" i="2"/>
  <c r="K1420" i="2"/>
  <c r="J1420" i="2"/>
  <c r="I1420" i="2"/>
  <c r="H1420" i="2"/>
  <c r="G1420" i="2"/>
  <c r="F1420" i="2"/>
  <c r="E1420" i="2"/>
  <c r="D1420" i="2"/>
  <c r="C1420" i="2"/>
  <c r="B1420" i="2"/>
  <c r="A1420" i="2"/>
  <c r="CD1419" i="2"/>
  <c r="CC1419" i="2"/>
  <c r="CB1419" i="2"/>
  <c r="CA1419" i="2"/>
  <c r="BZ1419" i="2"/>
  <c r="BY1419" i="2"/>
  <c r="AJ1419" i="2"/>
  <c r="AI1419" i="2"/>
  <c r="AH1419" i="2"/>
  <c r="AG1419" i="2"/>
  <c r="AF1419" i="2"/>
  <c r="AE1419" i="2"/>
  <c r="AD1419" i="2"/>
  <c r="AC1419" i="2"/>
  <c r="AB1419" i="2"/>
  <c r="AA1419" i="2"/>
  <c r="Z1419" i="2"/>
  <c r="Y1419" i="2"/>
  <c r="X1419" i="2"/>
  <c r="W1419" i="2"/>
  <c r="V1419" i="2"/>
  <c r="U1419" i="2"/>
  <c r="S1419" i="2"/>
  <c r="R1419" i="2"/>
  <c r="Q1419" i="2"/>
  <c r="P1419" i="2"/>
  <c r="O1419" i="2"/>
  <c r="N1419" i="2"/>
  <c r="M1419" i="2"/>
  <c r="L1419" i="2"/>
  <c r="K1419" i="2"/>
  <c r="J1419" i="2"/>
  <c r="I1419" i="2"/>
  <c r="H1419" i="2"/>
  <c r="G1419" i="2"/>
  <c r="F1419" i="2"/>
  <c r="E1419" i="2"/>
  <c r="D1419" i="2"/>
  <c r="C1419" i="2"/>
  <c r="B1419" i="2"/>
  <c r="A1419" i="2"/>
  <c r="CD1418" i="2"/>
  <c r="CC1418" i="2"/>
  <c r="CB1418" i="2"/>
  <c r="CA1418" i="2"/>
  <c r="BZ1418" i="2"/>
  <c r="BY1418" i="2"/>
  <c r="AJ1418" i="2"/>
  <c r="AI1418" i="2"/>
  <c r="AH1418" i="2"/>
  <c r="AG1418" i="2"/>
  <c r="AF1418" i="2"/>
  <c r="AE1418" i="2"/>
  <c r="AD1418" i="2"/>
  <c r="AC1418" i="2"/>
  <c r="AB1418" i="2"/>
  <c r="AA1418" i="2"/>
  <c r="Z1418" i="2"/>
  <c r="Y1418" i="2"/>
  <c r="X1418" i="2"/>
  <c r="W1418" i="2"/>
  <c r="V1418" i="2"/>
  <c r="U1418" i="2"/>
  <c r="S1418" i="2"/>
  <c r="R1418" i="2"/>
  <c r="Q1418" i="2"/>
  <c r="P1418" i="2"/>
  <c r="O1418" i="2"/>
  <c r="N1418" i="2"/>
  <c r="M1418" i="2"/>
  <c r="L1418" i="2"/>
  <c r="K1418" i="2"/>
  <c r="J1418" i="2"/>
  <c r="I1418" i="2"/>
  <c r="H1418" i="2"/>
  <c r="G1418" i="2"/>
  <c r="F1418" i="2"/>
  <c r="E1418" i="2"/>
  <c r="D1418" i="2"/>
  <c r="C1418" i="2"/>
  <c r="B1418" i="2"/>
  <c r="A1418" i="2"/>
  <c r="CD1417" i="2"/>
  <c r="CC1417" i="2"/>
  <c r="CB1417" i="2"/>
  <c r="CA1417" i="2"/>
  <c r="BZ1417" i="2"/>
  <c r="BY1417" i="2"/>
  <c r="AJ1417" i="2"/>
  <c r="AI1417" i="2"/>
  <c r="AH1417" i="2"/>
  <c r="AG1417" i="2"/>
  <c r="AF1417" i="2"/>
  <c r="AE1417" i="2"/>
  <c r="AD1417" i="2"/>
  <c r="AC1417" i="2"/>
  <c r="AB1417" i="2"/>
  <c r="AA1417" i="2"/>
  <c r="Z1417" i="2"/>
  <c r="Y1417" i="2"/>
  <c r="X1417" i="2"/>
  <c r="W1417" i="2"/>
  <c r="V1417" i="2"/>
  <c r="U1417" i="2"/>
  <c r="S1417" i="2"/>
  <c r="R1417" i="2"/>
  <c r="Q1417" i="2"/>
  <c r="P1417" i="2"/>
  <c r="O1417" i="2"/>
  <c r="N1417" i="2"/>
  <c r="M1417" i="2"/>
  <c r="L1417" i="2"/>
  <c r="K1417" i="2"/>
  <c r="J1417" i="2"/>
  <c r="I1417" i="2"/>
  <c r="H1417" i="2"/>
  <c r="G1417" i="2"/>
  <c r="F1417" i="2"/>
  <c r="E1417" i="2"/>
  <c r="D1417" i="2"/>
  <c r="C1417" i="2"/>
  <c r="B1417" i="2"/>
  <c r="A1417" i="2"/>
  <c r="CD1416" i="2"/>
  <c r="CC1416" i="2"/>
  <c r="CB1416" i="2"/>
  <c r="CA1416" i="2"/>
  <c r="BZ1416" i="2"/>
  <c r="BY1416" i="2"/>
  <c r="AJ1416" i="2"/>
  <c r="AI1416" i="2"/>
  <c r="AH1416" i="2"/>
  <c r="AG1416" i="2"/>
  <c r="AF1416" i="2"/>
  <c r="AE1416" i="2"/>
  <c r="AD1416" i="2"/>
  <c r="AC1416" i="2"/>
  <c r="AB1416" i="2"/>
  <c r="AA1416" i="2"/>
  <c r="Z1416" i="2"/>
  <c r="Y1416" i="2"/>
  <c r="X1416" i="2"/>
  <c r="W1416" i="2"/>
  <c r="V1416" i="2"/>
  <c r="U1416" i="2"/>
  <c r="S1416" i="2"/>
  <c r="R1416" i="2"/>
  <c r="Q1416" i="2"/>
  <c r="P1416" i="2"/>
  <c r="O1416" i="2"/>
  <c r="N1416" i="2"/>
  <c r="M1416" i="2"/>
  <c r="L1416" i="2"/>
  <c r="K1416" i="2"/>
  <c r="J1416" i="2"/>
  <c r="I1416" i="2"/>
  <c r="H1416" i="2"/>
  <c r="G1416" i="2"/>
  <c r="F1416" i="2"/>
  <c r="E1416" i="2"/>
  <c r="D1416" i="2"/>
  <c r="C1416" i="2"/>
  <c r="B1416" i="2"/>
  <c r="A1416" i="2"/>
  <c r="CD1415" i="2"/>
  <c r="CC1415" i="2"/>
  <c r="CB1415" i="2"/>
  <c r="CA1415" i="2"/>
  <c r="BZ1415" i="2"/>
  <c r="BY1415" i="2"/>
  <c r="AJ1415" i="2"/>
  <c r="AI1415" i="2"/>
  <c r="AH1415" i="2"/>
  <c r="AG1415" i="2"/>
  <c r="AF1415" i="2"/>
  <c r="AE1415" i="2"/>
  <c r="AD1415" i="2"/>
  <c r="AC1415" i="2"/>
  <c r="AB1415" i="2"/>
  <c r="AA1415" i="2"/>
  <c r="Z1415" i="2"/>
  <c r="Y1415" i="2"/>
  <c r="X1415" i="2"/>
  <c r="W1415" i="2"/>
  <c r="V1415" i="2"/>
  <c r="U1415" i="2"/>
  <c r="S1415" i="2"/>
  <c r="R1415" i="2"/>
  <c r="Q1415" i="2"/>
  <c r="P1415" i="2"/>
  <c r="O1415" i="2"/>
  <c r="N1415" i="2"/>
  <c r="M1415" i="2"/>
  <c r="L1415" i="2"/>
  <c r="K1415" i="2"/>
  <c r="J1415" i="2"/>
  <c r="I1415" i="2"/>
  <c r="H1415" i="2"/>
  <c r="G1415" i="2"/>
  <c r="F1415" i="2"/>
  <c r="E1415" i="2"/>
  <c r="D1415" i="2"/>
  <c r="C1415" i="2"/>
  <c r="B1415" i="2"/>
  <c r="A1415" i="2"/>
  <c r="CD1414" i="2"/>
  <c r="CC1414" i="2"/>
  <c r="CB1414" i="2"/>
  <c r="CA1414" i="2"/>
  <c r="BZ1414" i="2"/>
  <c r="BY1414" i="2"/>
  <c r="AJ1414" i="2"/>
  <c r="AI1414" i="2"/>
  <c r="AH1414" i="2"/>
  <c r="AG1414" i="2"/>
  <c r="AF1414" i="2"/>
  <c r="AE1414" i="2"/>
  <c r="AD1414" i="2"/>
  <c r="AC1414" i="2"/>
  <c r="AB1414" i="2"/>
  <c r="AA1414" i="2"/>
  <c r="Z1414" i="2"/>
  <c r="Y1414" i="2"/>
  <c r="X1414" i="2"/>
  <c r="W1414" i="2"/>
  <c r="V1414" i="2"/>
  <c r="U1414" i="2"/>
  <c r="S1414" i="2"/>
  <c r="R1414" i="2"/>
  <c r="Q1414" i="2"/>
  <c r="P1414" i="2"/>
  <c r="O1414" i="2"/>
  <c r="N1414" i="2"/>
  <c r="M1414" i="2"/>
  <c r="L1414" i="2"/>
  <c r="K1414" i="2"/>
  <c r="J1414" i="2"/>
  <c r="I1414" i="2"/>
  <c r="H1414" i="2"/>
  <c r="G1414" i="2"/>
  <c r="F1414" i="2"/>
  <c r="E1414" i="2"/>
  <c r="D1414" i="2"/>
  <c r="C1414" i="2"/>
  <c r="B1414" i="2"/>
  <c r="A1414" i="2"/>
  <c r="CD1413" i="2"/>
  <c r="CC1413" i="2"/>
  <c r="CB1413" i="2"/>
  <c r="CA1413" i="2"/>
  <c r="BZ1413" i="2"/>
  <c r="BY1413" i="2"/>
  <c r="AJ1413" i="2"/>
  <c r="AI1413" i="2"/>
  <c r="AH1413" i="2"/>
  <c r="AG1413" i="2"/>
  <c r="AF1413" i="2"/>
  <c r="AE1413" i="2"/>
  <c r="AD1413" i="2"/>
  <c r="AC1413" i="2"/>
  <c r="AB1413" i="2"/>
  <c r="AA1413" i="2"/>
  <c r="Z1413" i="2"/>
  <c r="Y1413" i="2"/>
  <c r="X1413" i="2"/>
  <c r="W1413" i="2"/>
  <c r="V1413" i="2"/>
  <c r="U1413" i="2"/>
  <c r="S1413" i="2"/>
  <c r="R1413" i="2"/>
  <c r="Q1413" i="2"/>
  <c r="P1413" i="2"/>
  <c r="O1413" i="2"/>
  <c r="N1413" i="2"/>
  <c r="M1413" i="2"/>
  <c r="L1413" i="2"/>
  <c r="K1413" i="2"/>
  <c r="J1413" i="2"/>
  <c r="I1413" i="2"/>
  <c r="H1413" i="2"/>
  <c r="G1413" i="2"/>
  <c r="F1413" i="2"/>
  <c r="E1413" i="2"/>
  <c r="D1413" i="2"/>
  <c r="C1413" i="2"/>
  <c r="B1413" i="2"/>
  <c r="A1413" i="2"/>
  <c r="CD1412" i="2"/>
  <c r="CC1412" i="2"/>
  <c r="CB1412" i="2"/>
  <c r="CA1412" i="2"/>
  <c r="BZ1412" i="2"/>
  <c r="BY1412" i="2"/>
  <c r="AJ1412" i="2"/>
  <c r="AI1412" i="2"/>
  <c r="AH1412" i="2"/>
  <c r="AG1412" i="2"/>
  <c r="AF1412" i="2"/>
  <c r="AE1412" i="2"/>
  <c r="AD1412" i="2"/>
  <c r="AC1412" i="2"/>
  <c r="AB1412" i="2"/>
  <c r="AA1412" i="2"/>
  <c r="Z1412" i="2"/>
  <c r="Y1412" i="2"/>
  <c r="X1412" i="2"/>
  <c r="W1412" i="2"/>
  <c r="V1412" i="2"/>
  <c r="U1412" i="2"/>
  <c r="S1412" i="2"/>
  <c r="R1412" i="2"/>
  <c r="Q1412" i="2"/>
  <c r="P1412" i="2"/>
  <c r="O1412" i="2"/>
  <c r="N1412" i="2"/>
  <c r="M1412" i="2"/>
  <c r="L1412" i="2"/>
  <c r="K1412" i="2"/>
  <c r="J1412" i="2"/>
  <c r="I1412" i="2"/>
  <c r="H1412" i="2"/>
  <c r="G1412" i="2"/>
  <c r="F1412" i="2"/>
  <c r="E1412" i="2"/>
  <c r="D1412" i="2"/>
  <c r="C1412" i="2"/>
  <c r="B1412" i="2"/>
  <c r="A1412" i="2"/>
  <c r="CD1411" i="2"/>
  <c r="CC1411" i="2"/>
  <c r="CB1411" i="2"/>
  <c r="CA1411" i="2"/>
  <c r="BZ1411" i="2"/>
  <c r="BY1411" i="2"/>
  <c r="AJ1411" i="2"/>
  <c r="AI1411" i="2"/>
  <c r="AH1411" i="2"/>
  <c r="AG1411" i="2"/>
  <c r="AF1411" i="2"/>
  <c r="AE1411" i="2"/>
  <c r="AD1411" i="2"/>
  <c r="AC1411" i="2"/>
  <c r="AB1411" i="2"/>
  <c r="AA1411" i="2"/>
  <c r="Z1411" i="2"/>
  <c r="Y1411" i="2"/>
  <c r="X1411" i="2"/>
  <c r="W1411" i="2"/>
  <c r="V1411" i="2"/>
  <c r="U1411" i="2"/>
  <c r="S1411" i="2"/>
  <c r="R1411" i="2"/>
  <c r="Q1411" i="2"/>
  <c r="P1411" i="2"/>
  <c r="O1411" i="2"/>
  <c r="N1411" i="2"/>
  <c r="M1411" i="2"/>
  <c r="L1411" i="2"/>
  <c r="K1411" i="2"/>
  <c r="J1411" i="2"/>
  <c r="I1411" i="2"/>
  <c r="H1411" i="2"/>
  <c r="G1411" i="2"/>
  <c r="F1411" i="2"/>
  <c r="E1411" i="2"/>
  <c r="D1411" i="2"/>
  <c r="C1411" i="2"/>
  <c r="B1411" i="2"/>
  <c r="A1411" i="2"/>
  <c r="CD1410" i="2"/>
  <c r="CC1410" i="2"/>
  <c r="CB1410" i="2"/>
  <c r="CA1410" i="2"/>
  <c r="BZ1410" i="2"/>
  <c r="BY1410" i="2"/>
  <c r="AJ1410" i="2"/>
  <c r="AI1410" i="2"/>
  <c r="AH1410" i="2"/>
  <c r="AG1410" i="2"/>
  <c r="AF1410" i="2"/>
  <c r="AE1410" i="2"/>
  <c r="AD1410" i="2"/>
  <c r="AC1410" i="2"/>
  <c r="AB1410" i="2"/>
  <c r="AA1410" i="2"/>
  <c r="Z1410" i="2"/>
  <c r="Y1410" i="2"/>
  <c r="X1410" i="2"/>
  <c r="W1410" i="2"/>
  <c r="V1410" i="2"/>
  <c r="U1410" i="2"/>
  <c r="S1410" i="2"/>
  <c r="R1410" i="2"/>
  <c r="Q1410" i="2"/>
  <c r="P1410" i="2"/>
  <c r="O1410" i="2"/>
  <c r="N1410" i="2"/>
  <c r="M1410" i="2"/>
  <c r="L1410" i="2"/>
  <c r="K1410" i="2"/>
  <c r="J1410" i="2"/>
  <c r="I1410" i="2"/>
  <c r="H1410" i="2"/>
  <c r="G1410" i="2"/>
  <c r="F1410" i="2"/>
  <c r="E1410" i="2"/>
  <c r="D1410" i="2"/>
  <c r="C1410" i="2"/>
  <c r="B1410" i="2"/>
  <c r="A1410" i="2"/>
  <c r="CD1409" i="2"/>
  <c r="CC1409" i="2"/>
  <c r="CB1409" i="2"/>
  <c r="CA1409" i="2"/>
  <c r="BZ1409" i="2"/>
  <c r="BY1409" i="2"/>
  <c r="AJ1409" i="2"/>
  <c r="AI1409" i="2"/>
  <c r="AH1409" i="2"/>
  <c r="AG1409" i="2"/>
  <c r="AF1409" i="2"/>
  <c r="AE1409" i="2"/>
  <c r="AD1409" i="2"/>
  <c r="AC1409" i="2"/>
  <c r="AB1409" i="2"/>
  <c r="AA1409" i="2"/>
  <c r="Z1409" i="2"/>
  <c r="Y1409" i="2"/>
  <c r="X1409" i="2"/>
  <c r="W1409" i="2"/>
  <c r="V1409" i="2"/>
  <c r="U1409" i="2"/>
  <c r="S1409" i="2"/>
  <c r="R1409" i="2"/>
  <c r="Q1409" i="2"/>
  <c r="P1409" i="2"/>
  <c r="O1409" i="2"/>
  <c r="N1409" i="2"/>
  <c r="M1409" i="2"/>
  <c r="L1409" i="2"/>
  <c r="K1409" i="2"/>
  <c r="J1409" i="2"/>
  <c r="I1409" i="2"/>
  <c r="H1409" i="2"/>
  <c r="G1409" i="2"/>
  <c r="F1409" i="2"/>
  <c r="E1409" i="2"/>
  <c r="D1409" i="2"/>
  <c r="C1409" i="2"/>
  <c r="B1409" i="2"/>
  <c r="A1409" i="2"/>
  <c r="CD1408" i="2"/>
  <c r="CC1408" i="2"/>
  <c r="CB1408" i="2"/>
  <c r="CA1408" i="2"/>
  <c r="BZ1408" i="2"/>
  <c r="BY1408" i="2"/>
  <c r="AJ1408" i="2"/>
  <c r="AI1408" i="2"/>
  <c r="AH1408" i="2"/>
  <c r="AG1408" i="2"/>
  <c r="AF1408" i="2"/>
  <c r="AE1408" i="2"/>
  <c r="AD1408" i="2"/>
  <c r="AC1408" i="2"/>
  <c r="AB1408" i="2"/>
  <c r="AA1408" i="2"/>
  <c r="Z1408" i="2"/>
  <c r="Y1408" i="2"/>
  <c r="X1408" i="2"/>
  <c r="W1408" i="2"/>
  <c r="V1408" i="2"/>
  <c r="U1408" i="2"/>
  <c r="S1408" i="2"/>
  <c r="R1408" i="2"/>
  <c r="Q1408" i="2"/>
  <c r="P1408" i="2"/>
  <c r="O1408" i="2"/>
  <c r="N1408" i="2"/>
  <c r="M1408" i="2"/>
  <c r="L1408" i="2"/>
  <c r="K1408" i="2"/>
  <c r="J1408" i="2"/>
  <c r="I1408" i="2"/>
  <c r="H1408" i="2"/>
  <c r="G1408" i="2"/>
  <c r="F1408" i="2"/>
  <c r="E1408" i="2"/>
  <c r="D1408" i="2"/>
  <c r="C1408" i="2"/>
  <c r="B1408" i="2"/>
  <c r="A1408" i="2"/>
  <c r="CD1407" i="2"/>
  <c r="CC1407" i="2"/>
  <c r="CB1407" i="2"/>
  <c r="CA1407" i="2"/>
  <c r="BZ1407" i="2"/>
  <c r="BY1407" i="2"/>
  <c r="AJ1407" i="2"/>
  <c r="AI1407" i="2"/>
  <c r="AH1407" i="2"/>
  <c r="AG1407" i="2"/>
  <c r="AF1407" i="2"/>
  <c r="AE1407" i="2"/>
  <c r="AD1407" i="2"/>
  <c r="AC1407" i="2"/>
  <c r="AB1407" i="2"/>
  <c r="AA1407" i="2"/>
  <c r="Z1407" i="2"/>
  <c r="Y1407" i="2"/>
  <c r="X1407" i="2"/>
  <c r="W1407" i="2"/>
  <c r="V1407" i="2"/>
  <c r="U1407" i="2"/>
  <c r="S1407" i="2"/>
  <c r="R1407" i="2"/>
  <c r="Q1407" i="2"/>
  <c r="P1407" i="2"/>
  <c r="O1407" i="2"/>
  <c r="N1407" i="2"/>
  <c r="M1407" i="2"/>
  <c r="L1407" i="2"/>
  <c r="K1407" i="2"/>
  <c r="J1407" i="2"/>
  <c r="I1407" i="2"/>
  <c r="H1407" i="2"/>
  <c r="G1407" i="2"/>
  <c r="F1407" i="2"/>
  <c r="E1407" i="2"/>
  <c r="D1407" i="2"/>
  <c r="C1407" i="2"/>
  <c r="B1407" i="2"/>
  <c r="A1407" i="2"/>
  <c r="CD1406" i="2"/>
  <c r="CC1406" i="2"/>
  <c r="CB1406" i="2"/>
  <c r="CA1406" i="2"/>
  <c r="BZ1406" i="2"/>
  <c r="BY1406" i="2"/>
  <c r="AJ1406" i="2"/>
  <c r="AI1406" i="2"/>
  <c r="AH1406" i="2"/>
  <c r="AG1406" i="2"/>
  <c r="AF1406" i="2"/>
  <c r="AE1406" i="2"/>
  <c r="AD1406" i="2"/>
  <c r="AC1406" i="2"/>
  <c r="AB1406" i="2"/>
  <c r="AA1406" i="2"/>
  <c r="Z1406" i="2"/>
  <c r="Y1406" i="2"/>
  <c r="X1406" i="2"/>
  <c r="W1406" i="2"/>
  <c r="V1406" i="2"/>
  <c r="U1406" i="2"/>
  <c r="S1406" i="2"/>
  <c r="R1406" i="2"/>
  <c r="Q1406" i="2"/>
  <c r="P1406" i="2"/>
  <c r="O1406" i="2"/>
  <c r="N1406" i="2"/>
  <c r="M1406" i="2"/>
  <c r="L1406" i="2"/>
  <c r="K1406" i="2"/>
  <c r="J1406" i="2"/>
  <c r="I1406" i="2"/>
  <c r="H1406" i="2"/>
  <c r="G1406" i="2"/>
  <c r="F1406" i="2"/>
  <c r="E1406" i="2"/>
  <c r="D1406" i="2"/>
  <c r="C1406" i="2"/>
  <c r="B1406" i="2"/>
  <c r="A1406" i="2"/>
  <c r="CD1405" i="2"/>
  <c r="CC1405" i="2"/>
  <c r="CB1405" i="2"/>
  <c r="CA1405" i="2"/>
  <c r="BZ1405" i="2"/>
  <c r="BY1405" i="2"/>
  <c r="AJ1405" i="2"/>
  <c r="AI1405" i="2"/>
  <c r="AH1405" i="2"/>
  <c r="AG1405" i="2"/>
  <c r="AF1405" i="2"/>
  <c r="AE1405" i="2"/>
  <c r="AD1405" i="2"/>
  <c r="AC1405" i="2"/>
  <c r="AB1405" i="2"/>
  <c r="AA1405" i="2"/>
  <c r="Z1405" i="2"/>
  <c r="Y1405" i="2"/>
  <c r="X1405" i="2"/>
  <c r="W1405" i="2"/>
  <c r="V1405" i="2"/>
  <c r="U1405" i="2"/>
  <c r="S1405" i="2"/>
  <c r="R1405" i="2"/>
  <c r="Q1405" i="2"/>
  <c r="P1405" i="2"/>
  <c r="O1405" i="2"/>
  <c r="N1405" i="2"/>
  <c r="M1405" i="2"/>
  <c r="L1405" i="2"/>
  <c r="K1405" i="2"/>
  <c r="J1405" i="2"/>
  <c r="I1405" i="2"/>
  <c r="H1405" i="2"/>
  <c r="G1405" i="2"/>
  <c r="F1405" i="2"/>
  <c r="E1405" i="2"/>
  <c r="D1405" i="2"/>
  <c r="C1405" i="2"/>
  <c r="B1405" i="2"/>
  <c r="A1405" i="2"/>
  <c r="CD1404" i="2"/>
  <c r="CC1404" i="2"/>
  <c r="CB1404" i="2"/>
  <c r="CA1404" i="2"/>
  <c r="BZ1404" i="2"/>
  <c r="BY1404" i="2"/>
  <c r="AJ1404" i="2"/>
  <c r="AI1404" i="2"/>
  <c r="AH1404" i="2"/>
  <c r="AG1404" i="2"/>
  <c r="AF1404" i="2"/>
  <c r="AE1404" i="2"/>
  <c r="AD1404" i="2"/>
  <c r="AC1404" i="2"/>
  <c r="AB1404" i="2"/>
  <c r="AA1404" i="2"/>
  <c r="Z1404" i="2"/>
  <c r="Y1404" i="2"/>
  <c r="X1404" i="2"/>
  <c r="W1404" i="2"/>
  <c r="V1404" i="2"/>
  <c r="U1404" i="2"/>
  <c r="S1404" i="2"/>
  <c r="R1404" i="2"/>
  <c r="Q1404" i="2"/>
  <c r="P1404" i="2"/>
  <c r="O1404" i="2"/>
  <c r="N1404" i="2"/>
  <c r="M1404" i="2"/>
  <c r="L1404" i="2"/>
  <c r="K1404" i="2"/>
  <c r="J1404" i="2"/>
  <c r="I1404" i="2"/>
  <c r="H1404" i="2"/>
  <c r="G1404" i="2"/>
  <c r="F1404" i="2"/>
  <c r="E1404" i="2"/>
  <c r="D1404" i="2"/>
  <c r="C1404" i="2"/>
  <c r="B1404" i="2"/>
  <c r="A1404" i="2"/>
  <c r="CD1403" i="2"/>
  <c r="CC1403" i="2"/>
  <c r="CB1403" i="2"/>
  <c r="CA1403" i="2"/>
  <c r="BZ1403" i="2"/>
  <c r="BY1403" i="2"/>
  <c r="AJ1403" i="2"/>
  <c r="AI1403" i="2"/>
  <c r="AH1403" i="2"/>
  <c r="AG1403" i="2"/>
  <c r="AF1403" i="2"/>
  <c r="AE1403" i="2"/>
  <c r="AD1403" i="2"/>
  <c r="AC1403" i="2"/>
  <c r="AB1403" i="2"/>
  <c r="AA1403" i="2"/>
  <c r="Z1403" i="2"/>
  <c r="Y1403" i="2"/>
  <c r="X1403" i="2"/>
  <c r="W1403" i="2"/>
  <c r="V1403" i="2"/>
  <c r="U1403" i="2"/>
  <c r="S1403" i="2"/>
  <c r="R1403" i="2"/>
  <c r="Q1403" i="2"/>
  <c r="P1403" i="2"/>
  <c r="O1403" i="2"/>
  <c r="N1403" i="2"/>
  <c r="M1403" i="2"/>
  <c r="L1403" i="2"/>
  <c r="K1403" i="2"/>
  <c r="J1403" i="2"/>
  <c r="I1403" i="2"/>
  <c r="H1403" i="2"/>
  <c r="G1403" i="2"/>
  <c r="F1403" i="2"/>
  <c r="E1403" i="2"/>
  <c r="D1403" i="2"/>
  <c r="C1403" i="2"/>
  <c r="B1403" i="2"/>
  <c r="A1403" i="2"/>
  <c r="CD1402" i="2"/>
  <c r="CC1402" i="2"/>
  <c r="CB1402" i="2"/>
  <c r="CA1402" i="2"/>
  <c r="BZ1402" i="2"/>
  <c r="BY1402" i="2"/>
  <c r="AJ1402" i="2"/>
  <c r="AI1402" i="2"/>
  <c r="AH1402" i="2"/>
  <c r="AG1402" i="2"/>
  <c r="AF1402" i="2"/>
  <c r="AE1402" i="2"/>
  <c r="AD1402" i="2"/>
  <c r="AC1402" i="2"/>
  <c r="AB1402" i="2"/>
  <c r="AA1402" i="2"/>
  <c r="Z1402" i="2"/>
  <c r="Y1402" i="2"/>
  <c r="X1402" i="2"/>
  <c r="W1402" i="2"/>
  <c r="V1402" i="2"/>
  <c r="U1402" i="2"/>
  <c r="S1402" i="2"/>
  <c r="R1402" i="2"/>
  <c r="Q1402" i="2"/>
  <c r="P1402" i="2"/>
  <c r="O1402" i="2"/>
  <c r="N1402" i="2"/>
  <c r="M1402" i="2"/>
  <c r="L1402" i="2"/>
  <c r="K1402" i="2"/>
  <c r="J1402" i="2"/>
  <c r="I1402" i="2"/>
  <c r="H1402" i="2"/>
  <c r="G1402" i="2"/>
  <c r="F1402" i="2"/>
  <c r="E1402" i="2"/>
  <c r="D1402" i="2"/>
  <c r="C1402" i="2"/>
  <c r="B1402" i="2"/>
  <c r="A1402" i="2"/>
  <c r="CD1401" i="2"/>
  <c r="CC1401" i="2"/>
  <c r="CB1401" i="2"/>
  <c r="CA1401" i="2"/>
  <c r="BZ1401" i="2"/>
  <c r="BY1401" i="2"/>
  <c r="AJ1401" i="2"/>
  <c r="AI1401" i="2"/>
  <c r="AH1401" i="2"/>
  <c r="AG1401" i="2"/>
  <c r="AF1401" i="2"/>
  <c r="AE1401" i="2"/>
  <c r="AD1401" i="2"/>
  <c r="AC1401" i="2"/>
  <c r="AB1401" i="2"/>
  <c r="AA1401" i="2"/>
  <c r="Z1401" i="2"/>
  <c r="Y1401" i="2"/>
  <c r="X1401" i="2"/>
  <c r="W1401" i="2"/>
  <c r="V1401" i="2"/>
  <c r="U1401" i="2"/>
  <c r="S1401" i="2"/>
  <c r="R1401" i="2"/>
  <c r="Q1401" i="2"/>
  <c r="P1401" i="2"/>
  <c r="O1401" i="2"/>
  <c r="N1401" i="2"/>
  <c r="M1401" i="2"/>
  <c r="L1401" i="2"/>
  <c r="K1401" i="2"/>
  <c r="J1401" i="2"/>
  <c r="I1401" i="2"/>
  <c r="H1401" i="2"/>
  <c r="G1401" i="2"/>
  <c r="F1401" i="2"/>
  <c r="E1401" i="2"/>
  <c r="D1401" i="2"/>
  <c r="C1401" i="2"/>
  <c r="B1401" i="2"/>
  <c r="A1401" i="2"/>
  <c r="CD1400" i="2"/>
  <c r="CC1400" i="2"/>
  <c r="CB1400" i="2"/>
  <c r="CA1400" i="2"/>
  <c r="BZ1400" i="2"/>
  <c r="BY1400" i="2"/>
  <c r="AJ1400" i="2"/>
  <c r="AI1400" i="2"/>
  <c r="AH1400" i="2"/>
  <c r="AG1400" i="2"/>
  <c r="AF1400" i="2"/>
  <c r="AE1400" i="2"/>
  <c r="AD1400" i="2"/>
  <c r="AC1400" i="2"/>
  <c r="AB1400" i="2"/>
  <c r="AA1400" i="2"/>
  <c r="Z1400" i="2"/>
  <c r="Y1400" i="2"/>
  <c r="X1400" i="2"/>
  <c r="W1400" i="2"/>
  <c r="V1400" i="2"/>
  <c r="U1400" i="2"/>
  <c r="S1400" i="2"/>
  <c r="R1400" i="2"/>
  <c r="Q1400" i="2"/>
  <c r="P1400" i="2"/>
  <c r="O1400" i="2"/>
  <c r="N1400" i="2"/>
  <c r="M1400" i="2"/>
  <c r="L1400" i="2"/>
  <c r="K1400" i="2"/>
  <c r="J1400" i="2"/>
  <c r="I1400" i="2"/>
  <c r="H1400" i="2"/>
  <c r="G1400" i="2"/>
  <c r="F1400" i="2"/>
  <c r="E1400" i="2"/>
  <c r="D1400" i="2"/>
  <c r="C1400" i="2"/>
  <c r="B1400" i="2"/>
  <c r="A1400" i="2"/>
  <c r="CD1399" i="2"/>
  <c r="CC1399" i="2"/>
  <c r="CB1399" i="2"/>
  <c r="CA1399" i="2"/>
  <c r="BZ1399" i="2"/>
  <c r="BY1399" i="2"/>
  <c r="AJ1399" i="2"/>
  <c r="AI1399" i="2"/>
  <c r="AH1399" i="2"/>
  <c r="AG1399" i="2"/>
  <c r="AF1399" i="2"/>
  <c r="AE1399" i="2"/>
  <c r="AD1399" i="2"/>
  <c r="AC1399" i="2"/>
  <c r="AB1399" i="2"/>
  <c r="AA1399" i="2"/>
  <c r="Z1399" i="2"/>
  <c r="Y1399" i="2"/>
  <c r="X1399" i="2"/>
  <c r="W1399" i="2"/>
  <c r="V1399" i="2"/>
  <c r="U1399" i="2"/>
  <c r="S1399" i="2"/>
  <c r="R1399" i="2"/>
  <c r="Q1399" i="2"/>
  <c r="P1399" i="2"/>
  <c r="O1399" i="2"/>
  <c r="N1399" i="2"/>
  <c r="M1399" i="2"/>
  <c r="L1399" i="2"/>
  <c r="K1399" i="2"/>
  <c r="J1399" i="2"/>
  <c r="I1399" i="2"/>
  <c r="H1399" i="2"/>
  <c r="G1399" i="2"/>
  <c r="F1399" i="2"/>
  <c r="E1399" i="2"/>
  <c r="D1399" i="2"/>
  <c r="C1399" i="2"/>
  <c r="B1399" i="2"/>
  <c r="A1399" i="2"/>
  <c r="CD1398" i="2"/>
  <c r="CC1398" i="2"/>
  <c r="CB1398" i="2"/>
  <c r="CA1398" i="2"/>
  <c r="BZ1398" i="2"/>
  <c r="BY1398" i="2"/>
  <c r="AJ1398" i="2"/>
  <c r="AI1398" i="2"/>
  <c r="AH1398" i="2"/>
  <c r="AG1398" i="2"/>
  <c r="AF1398" i="2"/>
  <c r="AE1398" i="2"/>
  <c r="AD1398" i="2"/>
  <c r="AC1398" i="2"/>
  <c r="AB1398" i="2"/>
  <c r="AA1398" i="2"/>
  <c r="Z1398" i="2"/>
  <c r="Y1398" i="2"/>
  <c r="X1398" i="2"/>
  <c r="W1398" i="2"/>
  <c r="V1398" i="2"/>
  <c r="U1398" i="2"/>
  <c r="S1398" i="2"/>
  <c r="R1398" i="2"/>
  <c r="Q1398" i="2"/>
  <c r="P1398" i="2"/>
  <c r="O1398" i="2"/>
  <c r="N1398" i="2"/>
  <c r="M1398" i="2"/>
  <c r="L1398" i="2"/>
  <c r="K1398" i="2"/>
  <c r="J1398" i="2"/>
  <c r="I1398" i="2"/>
  <c r="H1398" i="2"/>
  <c r="G1398" i="2"/>
  <c r="F1398" i="2"/>
  <c r="E1398" i="2"/>
  <c r="D1398" i="2"/>
  <c r="C1398" i="2"/>
  <c r="B1398" i="2"/>
  <c r="A1398" i="2"/>
  <c r="CD1397" i="2"/>
  <c r="CC1397" i="2"/>
  <c r="CB1397" i="2"/>
  <c r="CA1397" i="2"/>
  <c r="BZ1397" i="2"/>
  <c r="BY1397" i="2"/>
  <c r="AJ1397" i="2"/>
  <c r="AI1397" i="2"/>
  <c r="AH1397" i="2"/>
  <c r="AG1397" i="2"/>
  <c r="AF1397" i="2"/>
  <c r="AE1397" i="2"/>
  <c r="AD1397" i="2"/>
  <c r="AC1397" i="2"/>
  <c r="AB1397" i="2"/>
  <c r="AA1397" i="2"/>
  <c r="Z1397" i="2"/>
  <c r="Y1397" i="2"/>
  <c r="X1397" i="2"/>
  <c r="W1397" i="2"/>
  <c r="V1397" i="2"/>
  <c r="U1397" i="2"/>
  <c r="S1397" i="2"/>
  <c r="R1397" i="2"/>
  <c r="Q1397" i="2"/>
  <c r="P1397" i="2"/>
  <c r="O1397" i="2"/>
  <c r="N1397" i="2"/>
  <c r="M1397" i="2"/>
  <c r="L1397" i="2"/>
  <c r="K1397" i="2"/>
  <c r="J1397" i="2"/>
  <c r="I1397" i="2"/>
  <c r="H1397" i="2"/>
  <c r="G1397" i="2"/>
  <c r="F1397" i="2"/>
  <c r="E1397" i="2"/>
  <c r="D1397" i="2"/>
  <c r="C1397" i="2"/>
  <c r="B1397" i="2"/>
  <c r="A1397" i="2"/>
  <c r="CD1396" i="2"/>
  <c r="CC1396" i="2"/>
  <c r="CB1396" i="2"/>
  <c r="CA1396" i="2"/>
  <c r="BZ1396" i="2"/>
  <c r="BY1396" i="2"/>
  <c r="AJ1396" i="2"/>
  <c r="AI1396" i="2"/>
  <c r="AH1396" i="2"/>
  <c r="AG1396" i="2"/>
  <c r="AF1396" i="2"/>
  <c r="AE1396" i="2"/>
  <c r="AD1396" i="2"/>
  <c r="AC1396" i="2"/>
  <c r="AB1396" i="2"/>
  <c r="AA1396" i="2"/>
  <c r="Z1396" i="2"/>
  <c r="Y1396" i="2"/>
  <c r="X1396" i="2"/>
  <c r="W1396" i="2"/>
  <c r="V1396" i="2"/>
  <c r="U1396" i="2"/>
  <c r="S1396" i="2"/>
  <c r="R1396" i="2"/>
  <c r="Q1396" i="2"/>
  <c r="P1396" i="2"/>
  <c r="O1396" i="2"/>
  <c r="N1396" i="2"/>
  <c r="M1396" i="2"/>
  <c r="L1396" i="2"/>
  <c r="K1396" i="2"/>
  <c r="J1396" i="2"/>
  <c r="I1396" i="2"/>
  <c r="H1396" i="2"/>
  <c r="G1396" i="2"/>
  <c r="F1396" i="2"/>
  <c r="E1396" i="2"/>
  <c r="D1396" i="2"/>
  <c r="C1396" i="2"/>
  <c r="B1396" i="2"/>
  <c r="A1396" i="2"/>
  <c r="CD1395" i="2"/>
  <c r="CC1395" i="2"/>
  <c r="CB1395" i="2"/>
  <c r="CA1395" i="2"/>
  <c r="BZ1395" i="2"/>
  <c r="BY1395" i="2"/>
  <c r="AJ1395" i="2"/>
  <c r="AI1395" i="2"/>
  <c r="AH1395" i="2"/>
  <c r="AG1395" i="2"/>
  <c r="AF1395" i="2"/>
  <c r="AE1395" i="2"/>
  <c r="AD1395" i="2"/>
  <c r="AC1395" i="2"/>
  <c r="AB1395" i="2"/>
  <c r="AA1395" i="2"/>
  <c r="Z1395" i="2"/>
  <c r="Y1395" i="2"/>
  <c r="X1395" i="2"/>
  <c r="W1395" i="2"/>
  <c r="V1395" i="2"/>
  <c r="U1395" i="2"/>
  <c r="S1395" i="2"/>
  <c r="R1395" i="2"/>
  <c r="Q1395" i="2"/>
  <c r="P1395" i="2"/>
  <c r="O1395" i="2"/>
  <c r="N1395" i="2"/>
  <c r="M1395" i="2"/>
  <c r="L1395" i="2"/>
  <c r="K1395" i="2"/>
  <c r="J1395" i="2"/>
  <c r="I1395" i="2"/>
  <c r="H1395" i="2"/>
  <c r="G1395" i="2"/>
  <c r="F1395" i="2"/>
  <c r="E1395" i="2"/>
  <c r="D1395" i="2"/>
  <c r="C1395" i="2"/>
  <c r="B1395" i="2"/>
  <c r="A1395" i="2"/>
  <c r="CD1394" i="2"/>
  <c r="CC1394" i="2"/>
  <c r="CB1394" i="2"/>
  <c r="CA1394" i="2"/>
  <c r="BZ1394" i="2"/>
  <c r="BY1394" i="2"/>
  <c r="AJ1394" i="2"/>
  <c r="AI1394" i="2"/>
  <c r="AH1394" i="2"/>
  <c r="AG1394" i="2"/>
  <c r="AF1394" i="2"/>
  <c r="AE1394" i="2"/>
  <c r="AD1394" i="2"/>
  <c r="AC1394" i="2"/>
  <c r="AB1394" i="2"/>
  <c r="AA1394" i="2"/>
  <c r="Z1394" i="2"/>
  <c r="Y1394" i="2"/>
  <c r="X1394" i="2"/>
  <c r="W1394" i="2"/>
  <c r="V1394" i="2"/>
  <c r="U1394" i="2"/>
  <c r="S1394" i="2"/>
  <c r="R1394" i="2"/>
  <c r="Q1394" i="2"/>
  <c r="P1394" i="2"/>
  <c r="O1394" i="2"/>
  <c r="N1394" i="2"/>
  <c r="M1394" i="2"/>
  <c r="L1394" i="2"/>
  <c r="K1394" i="2"/>
  <c r="J1394" i="2"/>
  <c r="I1394" i="2"/>
  <c r="H1394" i="2"/>
  <c r="G1394" i="2"/>
  <c r="F1394" i="2"/>
  <c r="E1394" i="2"/>
  <c r="D1394" i="2"/>
  <c r="C1394" i="2"/>
  <c r="B1394" i="2"/>
  <c r="A1394" i="2"/>
  <c r="CD1393" i="2"/>
  <c r="CC1393" i="2"/>
  <c r="CB1393" i="2"/>
  <c r="CA1393" i="2"/>
  <c r="BZ1393" i="2"/>
  <c r="BY1393" i="2"/>
  <c r="AJ1393" i="2"/>
  <c r="AI1393" i="2"/>
  <c r="AH1393" i="2"/>
  <c r="AG1393" i="2"/>
  <c r="AF1393" i="2"/>
  <c r="AE1393" i="2"/>
  <c r="AD1393" i="2"/>
  <c r="AC1393" i="2"/>
  <c r="AB1393" i="2"/>
  <c r="AA1393" i="2"/>
  <c r="Z1393" i="2"/>
  <c r="Y1393" i="2"/>
  <c r="X1393" i="2"/>
  <c r="W1393" i="2"/>
  <c r="V1393" i="2"/>
  <c r="U1393" i="2"/>
  <c r="S1393" i="2"/>
  <c r="R1393" i="2"/>
  <c r="Q1393" i="2"/>
  <c r="P1393" i="2"/>
  <c r="O1393" i="2"/>
  <c r="N1393" i="2"/>
  <c r="M1393" i="2"/>
  <c r="L1393" i="2"/>
  <c r="K1393" i="2"/>
  <c r="J1393" i="2"/>
  <c r="I1393" i="2"/>
  <c r="H1393" i="2"/>
  <c r="G1393" i="2"/>
  <c r="F1393" i="2"/>
  <c r="E1393" i="2"/>
  <c r="D1393" i="2"/>
  <c r="C1393" i="2"/>
  <c r="B1393" i="2"/>
  <c r="A1393" i="2"/>
  <c r="CD1392" i="2"/>
  <c r="CC1392" i="2"/>
  <c r="CB1392" i="2"/>
  <c r="CA1392" i="2"/>
  <c r="BZ1392" i="2"/>
  <c r="BY1392" i="2"/>
  <c r="AJ1392" i="2"/>
  <c r="AI1392" i="2"/>
  <c r="AH1392" i="2"/>
  <c r="AG1392" i="2"/>
  <c r="AF1392" i="2"/>
  <c r="AE1392" i="2"/>
  <c r="AD1392" i="2"/>
  <c r="AC1392" i="2"/>
  <c r="AB1392" i="2"/>
  <c r="AA1392" i="2"/>
  <c r="Z1392" i="2"/>
  <c r="Y1392" i="2"/>
  <c r="X1392" i="2"/>
  <c r="W1392" i="2"/>
  <c r="V1392" i="2"/>
  <c r="U1392" i="2"/>
  <c r="S1392" i="2"/>
  <c r="R1392" i="2"/>
  <c r="Q1392" i="2"/>
  <c r="P1392" i="2"/>
  <c r="O1392" i="2"/>
  <c r="N1392" i="2"/>
  <c r="M1392" i="2"/>
  <c r="L1392" i="2"/>
  <c r="K1392" i="2"/>
  <c r="J1392" i="2"/>
  <c r="I1392" i="2"/>
  <c r="H1392" i="2"/>
  <c r="G1392" i="2"/>
  <c r="F1392" i="2"/>
  <c r="E1392" i="2"/>
  <c r="D1392" i="2"/>
  <c r="C1392" i="2"/>
  <c r="B1392" i="2"/>
  <c r="A1392" i="2"/>
  <c r="CD1391" i="2"/>
  <c r="CC1391" i="2"/>
  <c r="CB1391" i="2"/>
  <c r="CA1391" i="2"/>
  <c r="BZ1391" i="2"/>
  <c r="BY1391" i="2"/>
  <c r="AJ1391" i="2"/>
  <c r="AI1391" i="2"/>
  <c r="AH1391" i="2"/>
  <c r="AG1391" i="2"/>
  <c r="AF1391" i="2"/>
  <c r="AE1391" i="2"/>
  <c r="AD1391" i="2"/>
  <c r="AC1391" i="2"/>
  <c r="AB1391" i="2"/>
  <c r="AA1391" i="2"/>
  <c r="Z1391" i="2"/>
  <c r="Y1391" i="2"/>
  <c r="X1391" i="2"/>
  <c r="W1391" i="2"/>
  <c r="V1391" i="2"/>
  <c r="U1391" i="2"/>
  <c r="S1391" i="2"/>
  <c r="R1391" i="2"/>
  <c r="Q1391" i="2"/>
  <c r="P1391" i="2"/>
  <c r="O1391" i="2"/>
  <c r="N1391" i="2"/>
  <c r="M1391" i="2"/>
  <c r="L1391" i="2"/>
  <c r="K1391" i="2"/>
  <c r="J1391" i="2"/>
  <c r="I1391" i="2"/>
  <c r="H1391" i="2"/>
  <c r="G1391" i="2"/>
  <c r="F1391" i="2"/>
  <c r="E1391" i="2"/>
  <c r="D1391" i="2"/>
  <c r="C1391" i="2"/>
  <c r="B1391" i="2"/>
  <c r="A1391" i="2"/>
  <c r="CD1390" i="2"/>
  <c r="CC1390" i="2"/>
  <c r="CB1390" i="2"/>
  <c r="CA1390" i="2"/>
  <c r="BZ1390" i="2"/>
  <c r="BY1390" i="2"/>
  <c r="AJ1390" i="2"/>
  <c r="AI1390" i="2"/>
  <c r="AH1390" i="2"/>
  <c r="AG1390" i="2"/>
  <c r="AF1390" i="2"/>
  <c r="AE1390" i="2"/>
  <c r="AD1390" i="2"/>
  <c r="AC1390" i="2"/>
  <c r="AB1390" i="2"/>
  <c r="AA1390" i="2"/>
  <c r="Z1390" i="2"/>
  <c r="Y1390" i="2"/>
  <c r="X1390" i="2"/>
  <c r="W1390" i="2"/>
  <c r="V1390" i="2"/>
  <c r="U1390" i="2"/>
  <c r="S1390" i="2"/>
  <c r="R1390" i="2"/>
  <c r="Q1390" i="2"/>
  <c r="P1390" i="2"/>
  <c r="O1390" i="2"/>
  <c r="N1390" i="2"/>
  <c r="M1390" i="2"/>
  <c r="L1390" i="2"/>
  <c r="K1390" i="2"/>
  <c r="J1390" i="2"/>
  <c r="I1390" i="2"/>
  <c r="H1390" i="2"/>
  <c r="G1390" i="2"/>
  <c r="F1390" i="2"/>
  <c r="E1390" i="2"/>
  <c r="D1390" i="2"/>
  <c r="C1390" i="2"/>
  <c r="B1390" i="2"/>
  <c r="A1390" i="2"/>
  <c r="CD1389" i="2"/>
  <c r="CC1389" i="2"/>
  <c r="CB1389" i="2"/>
  <c r="CA1389" i="2"/>
  <c r="BZ1389" i="2"/>
  <c r="BY1389" i="2"/>
  <c r="AJ1389" i="2"/>
  <c r="AI1389" i="2"/>
  <c r="AH1389" i="2"/>
  <c r="AG1389" i="2"/>
  <c r="AF1389" i="2"/>
  <c r="AE1389" i="2"/>
  <c r="AD1389" i="2"/>
  <c r="AC1389" i="2"/>
  <c r="AB1389" i="2"/>
  <c r="AA1389" i="2"/>
  <c r="Z1389" i="2"/>
  <c r="Y1389" i="2"/>
  <c r="X1389" i="2"/>
  <c r="W1389" i="2"/>
  <c r="V1389" i="2"/>
  <c r="U1389" i="2"/>
  <c r="S1389" i="2"/>
  <c r="R1389" i="2"/>
  <c r="Q1389" i="2"/>
  <c r="P1389" i="2"/>
  <c r="O1389" i="2"/>
  <c r="N1389" i="2"/>
  <c r="M1389" i="2"/>
  <c r="L1389" i="2"/>
  <c r="K1389" i="2"/>
  <c r="J1389" i="2"/>
  <c r="I1389" i="2"/>
  <c r="H1389" i="2"/>
  <c r="G1389" i="2"/>
  <c r="F1389" i="2"/>
  <c r="E1389" i="2"/>
  <c r="D1389" i="2"/>
  <c r="C1389" i="2"/>
  <c r="B1389" i="2"/>
  <c r="A1389" i="2"/>
  <c r="CD1388" i="2"/>
  <c r="CC1388" i="2"/>
  <c r="CB1388" i="2"/>
  <c r="CA1388" i="2"/>
  <c r="BZ1388" i="2"/>
  <c r="BY1388" i="2"/>
  <c r="AJ1388" i="2"/>
  <c r="AI1388" i="2"/>
  <c r="AH1388" i="2"/>
  <c r="AG1388" i="2"/>
  <c r="AF1388" i="2"/>
  <c r="AE1388" i="2"/>
  <c r="AD1388" i="2"/>
  <c r="AC1388" i="2"/>
  <c r="AB1388" i="2"/>
  <c r="AA1388" i="2"/>
  <c r="Z1388" i="2"/>
  <c r="Y1388" i="2"/>
  <c r="X1388" i="2"/>
  <c r="W1388" i="2"/>
  <c r="V1388" i="2"/>
  <c r="U1388" i="2"/>
  <c r="S1388" i="2"/>
  <c r="R1388" i="2"/>
  <c r="Q1388" i="2"/>
  <c r="P1388" i="2"/>
  <c r="O1388" i="2"/>
  <c r="N1388" i="2"/>
  <c r="M1388" i="2"/>
  <c r="L1388" i="2"/>
  <c r="K1388" i="2"/>
  <c r="J1388" i="2"/>
  <c r="I1388" i="2"/>
  <c r="H1388" i="2"/>
  <c r="G1388" i="2"/>
  <c r="F1388" i="2"/>
  <c r="E1388" i="2"/>
  <c r="D1388" i="2"/>
  <c r="C1388" i="2"/>
  <c r="B1388" i="2"/>
  <c r="A1388" i="2"/>
  <c r="CD1387" i="2"/>
  <c r="CC1387" i="2"/>
  <c r="CB1387" i="2"/>
  <c r="CA1387" i="2"/>
  <c r="BZ1387" i="2"/>
  <c r="BY1387" i="2"/>
  <c r="AJ1387" i="2"/>
  <c r="AI1387" i="2"/>
  <c r="AH1387" i="2"/>
  <c r="AG1387" i="2"/>
  <c r="AF1387" i="2"/>
  <c r="AE1387" i="2"/>
  <c r="AD1387" i="2"/>
  <c r="AC1387" i="2"/>
  <c r="AB1387" i="2"/>
  <c r="AA1387" i="2"/>
  <c r="Z1387" i="2"/>
  <c r="Y1387" i="2"/>
  <c r="X1387" i="2"/>
  <c r="W1387" i="2"/>
  <c r="V1387" i="2"/>
  <c r="U1387" i="2"/>
  <c r="S1387" i="2"/>
  <c r="R1387" i="2"/>
  <c r="Q1387" i="2"/>
  <c r="P1387" i="2"/>
  <c r="O1387" i="2"/>
  <c r="N1387" i="2"/>
  <c r="M1387" i="2"/>
  <c r="L1387" i="2"/>
  <c r="K1387" i="2"/>
  <c r="J1387" i="2"/>
  <c r="I1387" i="2"/>
  <c r="H1387" i="2"/>
  <c r="G1387" i="2"/>
  <c r="F1387" i="2"/>
  <c r="E1387" i="2"/>
  <c r="D1387" i="2"/>
  <c r="C1387" i="2"/>
  <c r="B1387" i="2"/>
  <c r="A1387" i="2"/>
  <c r="CD1386" i="2"/>
  <c r="CC1386" i="2"/>
  <c r="CB1386" i="2"/>
  <c r="CA1386" i="2"/>
  <c r="BZ1386" i="2"/>
  <c r="BY1386" i="2"/>
  <c r="AJ1386" i="2"/>
  <c r="AI1386" i="2"/>
  <c r="AH1386" i="2"/>
  <c r="AG1386" i="2"/>
  <c r="AF1386" i="2"/>
  <c r="AE1386" i="2"/>
  <c r="AD1386" i="2"/>
  <c r="AC1386" i="2"/>
  <c r="AB1386" i="2"/>
  <c r="AA1386" i="2"/>
  <c r="Z1386" i="2"/>
  <c r="Y1386" i="2"/>
  <c r="X1386" i="2"/>
  <c r="W1386" i="2"/>
  <c r="V1386" i="2"/>
  <c r="U1386" i="2"/>
  <c r="S1386" i="2"/>
  <c r="R1386" i="2"/>
  <c r="Q1386" i="2"/>
  <c r="P1386" i="2"/>
  <c r="O1386" i="2"/>
  <c r="N1386" i="2"/>
  <c r="M1386" i="2"/>
  <c r="L1386" i="2"/>
  <c r="K1386" i="2"/>
  <c r="J1386" i="2"/>
  <c r="I1386" i="2"/>
  <c r="H1386" i="2"/>
  <c r="G1386" i="2"/>
  <c r="F1386" i="2"/>
  <c r="E1386" i="2"/>
  <c r="D1386" i="2"/>
  <c r="C1386" i="2"/>
  <c r="B1386" i="2"/>
  <c r="A1386" i="2"/>
  <c r="CD1385" i="2"/>
  <c r="CC1385" i="2"/>
  <c r="CB1385" i="2"/>
  <c r="CA1385" i="2"/>
  <c r="BZ1385" i="2"/>
  <c r="BY1385" i="2"/>
  <c r="AJ1385" i="2"/>
  <c r="AI1385" i="2"/>
  <c r="AH1385" i="2"/>
  <c r="AG1385" i="2"/>
  <c r="AF1385" i="2"/>
  <c r="AE1385" i="2"/>
  <c r="AD1385" i="2"/>
  <c r="AC1385" i="2"/>
  <c r="AB1385" i="2"/>
  <c r="AA1385" i="2"/>
  <c r="Z1385" i="2"/>
  <c r="Y1385" i="2"/>
  <c r="X1385" i="2"/>
  <c r="W1385" i="2"/>
  <c r="V1385" i="2"/>
  <c r="U1385" i="2"/>
  <c r="S1385" i="2"/>
  <c r="R1385" i="2"/>
  <c r="Q1385" i="2"/>
  <c r="P1385" i="2"/>
  <c r="O1385" i="2"/>
  <c r="N1385" i="2"/>
  <c r="M1385" i="2"/>
  <c r="L1385" i="2"/>
  <c r="K1385" i="2"/>
  <c r="J1385" i="2"/>
  <c r="I1385" i="2"/>
  <c r="H1385" i="2"/>
  <c r="G1385" i="2"/>
  <c r="F1385" i="2"/>
  <c r="E1385" i="2"/>
  <c r="D1385" i="2"/>
  <c r="C1385" i="2"/>
  <c r="B1385" i="2"/>
  <c r="A1385" i="2"/>
  <c r="CD1384" i="2"/>
  <c r="CC1384" i="2"/>
  <c r="CB1384" i="2"/>
  <c r="CA1384" i="2"/>
  <c r="BZ1384" i="2"/>
  <c r="BY1384" i="2"/>
  <c r="AJ1384" i="2"/>
  <c r="AI1384" i="2"/>
  <c r="AH1384" i="2"/>
  <c r="AG1384" i="2"/>
  <c r="AF1384" i="2"/>
  <c r="AE1384" i="2"/>
  <c r="AD1384" i="2"/>
  <c r="AC1384" i="2"/>
  <c r="AB1384" i="2"/>
  <c r="AA1384" i="2"/>
  <c r="Z1384" i="2"/>
  <c r="Y1384" i="2"/>
  <c r="X1384" i="2"/>
  <c r="W1384" i="2"/>
  <c r="V1384" i="2"/>
  <c r="U1384" i="2"/>
  <c r="S1384" i="2"/>
  <c r="R1384" i="2"/>
  <c r="Q1384" i="2"/>
  <c r="P1384" i="2"/>
  <c r="O1384" i="2"/>
  <c r="N1384" i="2"/>
  <c r="M1384" i="2"/>
  <c r="L1384" i="2"/>
  <c r="K1384" i="2"/>
  <c r="J1384" i="2"/>
  <c r="I1384" i="2"/>
  <c r="H1384" i="2"/>
  <c r="G1384" i="2"/>
  <c r="F1384" i="2"/>
  <c r="E1384" i="2"/>
  <c r="D1384" i="2"/>
  <c r="C1384" i="2"/>
  <c r="B1384" i="2"/>
  <c r="A1384" i="2"/>
  <c r="CD1383" i="2"/>
  <c r="CC1383" i="2"/>
  <c r="CB1383" i="2"/>
  <c r="CA1383" i="2"/>
  <c r="BZ1383" i="2"/>
  <c r="BY1383" i="2"/>
  <c r="AJ1383" i="2"/>
  <c r="AI1383" i="2"/>
  <c r="AH1383" i="2"/>
  <c r="AG1383" i="2"/>
  <c r="AF1383" i="2"/>
  <c r="AE1383" i="2"/>
  <c r="AD1383" i="2"/>
  <c r="AC1383" i="2"/>
  <c r="AB1383" i="2"/>
  <c r="AA1383" i="2"/>
  <c r="Z1383" i="2"/>
  <c r="Y1383" i="2"/>
  <c r="X1383" i="2"/>
  <c r="W1383" i="2"/>
  <c r="V1383" i="2"/>
  <c r="U1383" i="2"/>
  <c r="S1383" i="2"/>
  <c r="R1383" i="2"/>
  <c r="Q1383" i="2"/>
  <c r="P1383" i="2"/>
  <c r="O1383" i="2"/>
  <c r="N1383" i="2"/>
  <c r="M1383" i="2"/>
  <c r="L1383" i="2"/>
  <c r="K1383" i="2"/>
  <c r="J1383" i="2"/>
  <c r="I1383" i="2"/>
  <c r="H1383" i="2"/>
  <c r="G1383" i="2"/>
  <c r="F1383" i="2"/>
  <c r="E1383" i="2"/>
  <c r="D1383" i="2"/>
  <c r="C1383" i="2"/>
  <c r="B1383" i="2"/>
  <c r="A1383" i="2"/>
  <c r="CD1382" i="2"/>
  <c r="CC1382" i="2"/>
  <c r="CB1382" i="2"/>
  <c r="CA1382" i="2"/>
  <c r="BZ1382" i="2"/>
  <c r="BY1382" i="2"/>
  <c r="AJ1382" i="2"/>
  <c r="AI1382" i="2"/>
  <c r="AH1382" i="2"/>
  <c r="AG1382" i="2"/>
  <c r="AF1382" i="2"/>
  <c r="AE1382" i="2"/>
  <c r="AD1382" i="2"/>
  <c r="AC1382" i="2"/>
  <c r="AB1382" i="2"/>
  <c r="AA1382" i="2"/>
  <c r="Z1382" i="2"/>
  <c r="Y1382" i="2"/>
  <c r="X1382" i="2"/>
  <c r="W1382" i="2"/>
  <c r="V1382" i="2"/>
  <c r="U1382" i="2"/>
  <c r="S1382" i="2"/>
  <c r="R1382" i="2"/>
  <c r="Q1382" i="2"/>
  <c r="P1382" i="2"/>
  <c r="O1382" i="2"/>
  <c r="N1382" i="2"/>
  <c r="M1382" i="2"/>
  <c r="L1382" i="2"/>
  <c r="K1382" i="2"/>
  <c r="J1382" i="2"/>
  <c r="I1382" i="2"/>
  <c r="H1382" i="2"/>
  <c r="G1382" i="2"/>
  <c r="F1382" i="2"/>
  <c r="E1382" i="2"/>
  <c r="D1382" i="2"/>
  <c r="C1382" i="2"/>
  <c r="B1382" i="2"/>
  <c r="A1382" i="2"/>
  <c r="CD1381" i="2"/>
  <c r="CC1381" i="2"/>
  <c r="CB1381" i="2"/>
  <c r="CA1381" i="2"/>
  <c r="BZ1381" i="2"/>
  <c r="BY1381" i="2"/>
  <c r="AJ1381" i="2"/>
  <c r="AI1381" i="2"/>
  <c r="AH1381" i="2"/>
  <c r="AG1381" i="2"/>
  <c r="AF1381" i="2"/>
  <c r="AE1381" i="2"/>
  <c r="AD1381" i="2"/>
  <c r="AC1381" i="2"/>
  <c r="AB1381" i="2"/>
  <c r="AA1381" i="2"/>
  <c r="Z1381" i="2"/>
  <c r="Y1381" i="2"/>
  <c r="X1381" i="2"/>
  <c r="W1381" i="2"/>
  <c r="V1381" i="2"/>
  <c r="U1381" i="2"/>
  <c r="S1381" i="2"/>
  <c r="R1381" i="2"/>
  <c r="Q1381" i="2"/>
  <c r="P1381" i="2"/>
  <c r="O1381" i="2"/>
  <c r="N1381" i="2"/>
  <c r="M1381" i="2"/>
  <c r="L1381" i="2"/>
  <c r="K1381" i="2"/>
  <c r="J1381" i="2"/>
  <c r="I1381" i="2"/>
  <c r="H1381" i="2"/>
  <c r="G1381" i="2"/>
  <c r="F1381" i="2"/>
  <c r="E1381" i="2"/>
  <c r="D1381" i="2"/>
  <c r="C1381" i="2"/>
  <c r="B1381" i="2"/>
  <c r="A1381" i="2"/>
  <c r="CD1380" i="2"/>
  <c r="CC1380" i="2"/>
  <c r="CB1380" i="2"/>
  <c r="CA1380" i="2"/>
  <c r="BZ1380" i="2"/>
  <c r="BY1380" i="2"/>
  <c r="AJ1380" i="2"/>
  <c r="AI1380" i="2"/>
  <c r="AH1380" i="2"/>
  <c r="AG1380" i="2"/>
  <c r="AF1380" i="2"/>
  <c r="AE1380" i="2"/>
  <c r="AD1380" i="2"/>
  <c r="AC1380" i="2"/>
  <c r="AB1380" i="2"/>
  <c r="AA1380" i="2"/>
  <c r="Z1380" i="2"/>
  <c r="Y1380" i="2"/>
  <c r="X1380" i="2"/>
  <c r="W1380" i="2"/>
  <c r="V1380" i="2"/>
  <c r="U1380" i="2"/>
  <c r="S1380" i="2"/>
  <c r="R1380" i="2"/>
  <c r="Q1380" i="2"/>
  <c r="P1380" i="2"/>
  <c r="O1380" i="2"/>
  <c r="N1380" i="2"/>
  <c r="M1380" i="2"/>
  <c r="L1380" i="2"/>
  <c r="K1380" i="2"/>
  <c r="J1380" i="2"/>
  <c r="I1380" i="2"/>
  <c r="H1380" i="2"/>
  <c r="G1380" i="2"/>
  <c r="F1380" i="2"/>
  <c r="E1380" i="2"/>
  <c r="D1380" i="2"/>
  <c r="C1380" i="2"/>
  <c r="B1380" i="2"/>
  <c r="A1380" i="2"/>
  <c r="CD1379" i="2"/>
  <c r="CC1379" i="2"/>
  <c r="CB1379" i="2"/>
  <c r="CA1379" i="2"/>
  <c r="BZ1379" i="2"/>
  <c r="BY1379" i="2"/>
  <c r="AJ1379" i="2"/>
  <c r="AI1379" i="2"/>
  <c r="AH1379" i="2"/>
  <c r="AG1379" i="2"/>
  <c r="AF1379" i="2"/>
  <c r="AE1379" i="2"/>
  <c r="AD1379" i="2"/>
  <c r="AC1379" i="2"/>
  <c r="AB1379" i="2"/>
  <c r="AA1379" i="2"/>
  <c r="Z1379" i="2"/>
  <c r="Y1379" i="2"/>
  <c r="X1379" i="2"/>
  <c r="W1379" i="2"/>
  <c r="V1379" i="2"/>
  <c r="U1379" i="2"/>
  <c r="S1379" i="2"/>
  <c r="R1379" i="2"/>
  <c r="Q1379" i="2"/>
  <c r="P1379" i="2"/>
  <c r="O1379" i="2"/>
  <c r="N1379" i="2"/>
  <c r="M1379" i="2"/>
  <c r="L1379" i="2"/>
  <c r="K1379" i="2"/>
  <c r="J1379" i="2"/>
  <c r="I1379" i="2"/>
  <c r="H1379" i="2"/>
  <c r="G1379" i="2"/>
  <c r="F1379" i="2"/>
  <c r="E1379" i="2"/>
  <c r="D1379" i="2"/>
  <c r="C1379" i="2"/>
  <c r="B1379" i="2"/>
  <c r="A1379" i="2"/>
  <c r="CD1378" i="2"/>
  <c r="CC1378" i="2"/>
  <c r="CB1378" i="2"/>
  <c r="CA1378" i="2"/>
  <c r="BZ1378" i="2"/>
  <c r="BY1378" i="2"/>
  <c r="AJ1378" i="2"/>
  <c r="AI1378" i="2"/>
  <c r="AH1378" i="2"/>
  <c r="AG1378" i="2"/>
  <c r="AF1378" i="2"/>
  <c r="AE1378" i="2"/>
  <c r="AD1378" i="2"/>
  <c r="AC1378" i="2"/>
  <c r="AB1378" i="2"/>
  <c r="AA1378" i="2"/>
  <c r="Z1378" i="2"/>
  <c r="Y1378" i="2"/>
  <c r="X1378" i="2"/>
  <c r="W1378" i="2"/>
  <c r="V1378" i="2"/>
  <c r="U1378" i="2"/>
  <c r="S1378" i="2"/>
  <c r="R1378" i="2"/>
  <c r="Q1378" i="2"/>
  <c r="P1378" i="2"/>
  <c r="O1378" i="2"/>
  <c r="N1378" i="2"/>
  <c r="M1378" i="2"/>
  <c r="L1378" i="2"/>
  <c r="K1378" i="2"/>
  <c r="J1378" i="2"/>
  <c r="I1378" i="2"/>
  <c r="H1378" i="2"/>
  <c r="G1378" i="2"/>
  <c r="F1378" i="2"/>
  <c r="E1378" i="2"/>
  <c r="D1378" i="2"/>
  <c r="C1378" i="2"/>
  <c r="B1378" i="2"/>
  <c r="A1378" i="2"/>
  <c r="CD1377" i="2"/>
  <c r="CC1377" i="2"/>
  <c r="CB1377" i="2"/>
  <c r="CA1377" i="2"/>
  <c r="BZ1377" i="2"/>
  <c r="BY1377" i="2"/>
  <c r="AJ1377" i="2"/>
  <c r="AI1377" i="2"/>
  <c r="AH1377" i="2"/>
  <c r="AG1377" i="2"/>
  <c r="AF1377" i="2"/>
  <c r="AE1377" i="2"/>
  <c r="AD1377" i="2"/>
  <c r="AC1377" i="2"/>
  <c r="AB1377" i="2"/>
  <c r="AA1377" i="2"/>
  <c r="Z1377" i="2"/>
  <c r="Y1377" i="2"/>
  <c r="X1377" i="2"/>
  <c r="W1377" i="2"/>
  <c r="V1377" i="2"/>
  <c r="U1377" i="2"/>
  <c r="S1377" i="2"/>
  <c r="R1377" i="2"/>
  <c r="Q1377" i="2"/>
  <c r="P1377" i="2"/>
  <c r="O1377" i="2"/>
  <c r="N1377" i="2"/>
  <c r="M1377" i="2"/>
  <c r="L1377" i="2"/>
  <c r="K1377" i="2"/>
  <c r="J1377" i="2"/>
  <c r="I1377" i="2"/>
  <c r="H1377" i="2"/>
  <c r="G1377" i="2"/>
  <c r="F1377" i="2"/>
  <c r="E1377" i="2"/>
  <c r="D1377" i="2"/>
  <c r="C1377" i="2"/>
  <c r="B1377" i="2"/>
  <c r="A1377" i="2"/>
  <c r="CD1376" i="2"/>
  <c r="CC1376" i="2"/>
  <c r="CB1376" i="2"/>
  <c r="CA1376" i="2"/>
  <c r="BZ1376" i="2"/>
  <c r="BY1376" i="2"/>
  <c r="AJ1376" i="2"/>
  <c r="AI1376" i="2"/>
  <c r="AH1376" i="2"/>
  <c r="AG1376" i="2"/>
  <c r="AF1376" i="2"/>
  <c r="AE1376" i="2"/>
  <c r="AD1376" i="2"/>
  <c r="AC1376" i="2"/>
  <c r="AB1376" i="2"/>
  <c r="AA1376" i="2"/>
  <c r="Z1376" i="2"/>
  <c r="Y1376" i="2"/>
  <c r="X1376" i="2"/>
  <c r="W1376" i="2"/>
  <c r="V1376" i="2"/>
  <c r="U1376" i="2"/>
  <c r="S1376" i="2"/>
  <c r="R1376" i="2"/>
  <c r="Q1376" i="2"/>
  <c r="P1376" i="2"/>
  <c r="O1376" i="2"/>
  <c r="N1376" i="2"/>
  <c r="M1376" i="2"/>
  <c r="L1376" i="2"/>
  <c r="K1376" i="2"/>
  <c r="J1376" i="2"/>
  <c r="I1376" i="2"/>
  <c r="H1376" i="2"/>
  <c r="G1376" i="2"/>
  <c r="F1376" i="2"/>
  <c r="E1376" i="2"/>
  <c r="D1376" i="2"/>
  <c r="C1376" i="2"/>
  <c r="B1376" i="2"/>
  <c r="A1376" i="2"/>
  <c r="CD1375" i="2"/>
  <c r="CC1375" i="2"/>
  <c r="CB1375" i="2"/>
  <c r="CA1375" i="2"/>
  <c r="BZ1375" i="2"/>
  <c r="BY1375" i="2"/>
  <c r="AJ1375" i="2"/>
  <c r="AI1375" i="2"/>
  <c r="AH1375" i="2"/>
  <c r="AG1375" i="2"/>
  <c r="AF1375" i="2"/>
  <c r="AE1375" i="2"/>
  <c r="AD1375" i="2"/>
  <c r="AC1375" i="2"/>
  <c r="AB1375" i="2"/>
  <c r="AA1375" i="2"/>
  <c r="Z1375" i="2"/>
  <c r="Y1375" i="2"/>
  <c r="X1375" i="2"/>
  <c r="W1375" i="2"/>
  <c r="V1375" i="2"/>
  <c r="U1375" i="2"/>
  <c r="S1375" i="2"/>
  <c r="R1375" i="2"/>
  <c r="Q1375" i="2"/>
  <c r="P1375" i="2"/>
  <c r="O1375" i="2"/>
  <c r="N1375" i="2"/>
  <c r="M1375" i="2"/>
  <c r="L1375" i="2"/>
  <c r="K1375" i="2"/>
  <c r="J1375" i="2"/>
  <c r="I1375" i="2"/>
  <c r="H1375" i="2"/>
  <c r="G1375" i="2"/>
  <c r="F1375" i="2"/>
  <c r="E1375" i="2"/>
  <c r="D1375" i="2"/>
  <c r="C1375" i="2"/>
  <c r="B1375" i="2"/>
  <c r="A1375" i="2"/>
  <c r="CD1374" i="2"/>
  <c r="CC1374" i="2"/>
  <c r="CB1374" i="2"/>
  <c r="CA1374" i="2"/>
  <c r="BZ1374" i="2"/>
  <c r="BY1374" i="2"/>
  <c r="AJ1374" i="2"/>
  <c r="AI1374" i="2"/>
  <c r="AH1374" i="2"/>
  <c r="AG1374" i="2"/>
  <c r="AF1374" i="2"/>
  <c r="AE1374" i="2"/>
  <c r="AD1374" i="2"/>
  <c r="AC1374" i="2"/>
  <c r="AB1374" i="2"/>
  <c r="AA1374" i="2"/>
  <c r="Z1374" i="2"/>
  <c r="Y1374" i="2"/>
  <c r="X1374" i="2"/>
  <c r="W1374" i="2"/>
  <c r="V1374" i="2"/>
  <c r="U1374" i="2"/>
  <c r="S1374" i="2"/>
  <c r="R1374" i="2"/>
  <c r="Q1374" i="2"/>
  <c r="P1374" i="2"/>
  <c r="O1374" i="2"/>
  <c r="N1374" i="2"/>
  <c r="M1374" i="2"/>
  <c r="L1374" i="2"/>
  <c r="K1374" i="2"/>
  <c r="J1374" i="2"/>
  <c r="I1374" i="2"/>
  <c r="H1374" i="2"/>
  <c r="G1374" i="2"/>
  <c r="F1374" i="2"/>
  <c r="E1374" i="2"/>
  <c r="D1374" i="2"/>
  <c r="C1374" i="2"/>
  <c r="B1374" i="2"/>
  <c r="A1374" i="2"/>
  <c r="CD1373" i="2"/>
  <c r="CC1373" i="2"/>
  <c r="CB1373" i="2"/>
  <c r="CA1373" i="2"/>
  <c r="BZ1373" i="2"/>
  <c r="BY1373" i="2"/>
  <c r="AJ1373" i="2"/>
  <c r="AI1373" i="2"/>
  <c r="AH1373" i="2"/>
  <c r="AG1373" i="2"/>
  <c r="AF1373" i="2"/>
  <c r="AE1373" i="2"/>
  <c r="AD1373" i="2"/>
  <c r="AC1373" i="2"/>
  <c r="AB1373" i="2"/>
  <c r="AA1373" i="2"/>
  <c r="Z1373" i="2"/>
  <c r="Y1373" i="2"/>
  <c r="X1373" i="2"/>
  <c r="W1373" i="2"/>
  <c r="V1373" i="2"/>
  <c r="U1373" i="2"/>
  <c r="S1373" i="2"/>
  <c r="R1373" i="2"/>
  <c r="Q1373" i="2"/>
  <c r="P1373" i="2"/>
  <c r="O1373" i="2"/>
  <c r="N1373" i="2"/>
  <c r="M1373" i="2"/>
  <c r="L1373" i="2"/>
  <c r="K1373" i="2"/>
  <c r="J1373" i="2"/>
  <c r="I1373" i="2"/>
  <c r="H1373" i="2"/>
  <c r="G1373" i="2"/>
  <c r="F1373" i="2"/>
  <c r="E1373" i="2"/>
  <c r="D1373" i="2"/>
  <c r="C1373" i="2"/>
  <c r="B1373" i="2"/>
  <c r="A1373" i="2"/>
  <c r="CD1372" i="2"/>
  <c r="CC1372" i="2"/>
  <c r="CB1372" i="2"/>
  <c r="CA1372" i="2"/>
  <c r="BZ1372" i="2"/>
  <c r="BY1372" i="2"/>
  <c r="AJ1372" i="2"/>
  <c r="AI1372" i="2"/>
  <c r="AH1372" i="2"/>
  <c r="AG1372" i="2"/>
  <c r="AF1372" i="2"/>
  <c r="AE1372" i="2"/>
  <c r="AD1372" i="2"/>
  <c r="AC1372" i="2"/>
  <c r="AB1372" i="2"/>
  <c r="AA1372" i="2"/>
  <c r="Z1372" i="2"/>
  <c r="Y1372" i="2"/>
  <c r="X1372" i="2"/>
  <c r="W1372" i="2"/>
  <c r="V1372" i="2"/>
  <c r="U1372" i="2"/>
  <c r="S1372" i="2"/>
  <c r="R1372" i="2"/>
  <c r="Q1372" i="2"/>
  <c r="P1372" i="2"/>
  <c r="O1372" i="2"/>
  <c r="N1372" i="2"/>
  <c r="M1372" i="2"/>
  <c r="L1372" i="2"/>
  <c r="K1372" i="2"/>
  <c r="J1372" i="2"/>
  <c r="I1372" i="2"/>
  <c r="H1372" i="2"/>
  <c r="G1372" i="2"/>
  <c r="F1372" i="2"/>
  <c r="E1372" i="2"/>
  <c r="D1372" i="2"/>
  <c r="C1372" i="2"/>
  <c r="B1372" i="2"/>
  <c r="A1372" i="2"/>
  <c r="CD1371" i="2"/>
  <c r="CC1371" i="2"/>
  <c r="CB1371" i="2"/>
  <c r="CA1371" i="2"/>
  <c r="BZ1371" i="2"/>
  <c r="BY1371" i="2"/>
  <c r="AJ1371" i="2"/>
  <c r="AI1371" i="2"/>
  <c r="AH1371" i="2"/>
  <c r="AG1371" i="2"/>
  <c r="AF1371" i="2"/>
  <c r="AE1371" i="2"/>
  <c r="AD1371" i="2"/>
  <c r="AC1371" i="2"/>
  <c r="AB1371" i="2"/>
  <c r="AA1371" i="2"/>
  <c r="Z1371" i="2"/>
  <c r="Y1371" i="2"/>
  <c r="X1371" i="2"/>
  <c r="W1371" i="2"/>
  <c r="V1371" i="2"/>
  <c r="U1371" i="2"/>
  <c r="S1371" i="2"/>
  <c r="R1371" i="2"/>
  <c r="Q1371" i="2"/>
  <c r="P1371" i="2"/>
  <c r="O1371" i="2"/>
  <c r="N1371" i="2"/>
  <c r="M1371" i="2"/>
  <c r="L1371" i="2"/>
  <c r="K1371" i="2"/>
  <c r="J1371" i="2"/>
  <c r="I1371" i="2"/>
  <c r="H1371" i="2"/>
  <c r="G1371" i="2"/>
  <c r="F1371" i="2"/>
  <c r="E1371" i="2"/>
  <c r="D1371" i="2"/>
  <c r="C1371" i="2"/>
  <c r="B1371" i="2"/>
  <c r="A1371" i="2"/>
  <c r="CD1370" i="2"/>
  <c r="CC1370" i="2"/>
  <c r="CB1370" i="2"/>
  <c r="CA1370" i="2"/>
  <c r="BZ1370" i="2"/>
  <c r="BY1370" i="2"/>
  <c r="AJ1370" i="2"/>
  <c r="AI1370" i="2"/>
  <c r="AH1370" i="2"/>
  <c r="AG1370" i="2"/>
  <c r="AF1370" i="2"/>
  <c r="AE1370" i="2"/>
  <c r="AD1370" i="2"/>
  <c r="AC1370" i="2"/>
  <c r="AB1370" i="2"/>
  <c r="AA1370" i="2"/>
  <c r="Z1370" i="2"/>
  <c r="Y1370" i="2"/>
  <c r="X1370" i="2"/>
  <c r="W1370" i="2"/>
  <c r="V1370" i="2"/>
  <c r="U1370" i="2"/>
  <c r="S1370" i="2"/>
  <c r="R1370" i="2"/>
  <c r="Q1370" i="2"/>
  <c r="P1370" i="2"/>
  <c r="O1370" i="2"/>
  <c r="N1370" i="2"/>
  <c r="M1370" i="2"/>
  <c r="L1370" i="2"/>
  <c r="K1370" i="2"/>
  <c r="J1370" i="2"/>
  <c r="I1370" i="2"/>
  <c r="H1370" i="2"/>
  <c r="G1370" i="2"/>
  <c r="F1370" i="2"/>
  <c r="E1370" i="2"/>
  <c r="D1370" i="2"/>
  <c r="C1370" i="2"/>
  <c r="B1370" i="2"/>
  <c r="A1370" i="2"/>
  <c r="CD1369" i="2"/>
  <c r="CC1369" i="2"/>
  <c r="CB1369" i="2"/>
  <c r="CA1369" i="2"/>
  <c r="BZ1369" i="2"/>
  <c r="BY1369" i="2"/>
  <c r="AJ1369" i="2"/>
  <c r="AI1369" i="2"/>
  <c r="AH1369" i="2"/>
  <c r="AG1369" i="2"/>
  <c r="AF1369" i="2"/>
  <c r="AE1369" i="2"/>
  <c r="AD1369" i="2"/>
  <c r="AC1369" i="2"/>
  <c r="AB1369" i="2"/>
  <c r="AA1369" i="2"/>
  <c r="Z1369" i="2"/>
  <c r="Y1369" i="2"/>
  <c r="X1369" i="2"/>
  <c r="W1369" i="2"/>
  <c r="V1369" i="2"/>
  <c r="U1369" i="2"/>
  <c r="S1369" i="2"/>
  <c r="R1369" i="2"/>
  <c r="Q1369" i="2"/>
  <c r="P1369" i="2"/>
  <c r="O1369" i="2"/>
  <c r="N1369" i="2"/>
  <c r="M1369" i="2"/>
  <c r="L1369" i="2"/>
  <c r="K1369" i="2"/>
  <c r="J1369" i="2"/>
  <c r="I1369" i="2"/>
  <c r="H1369" i="2"/>
  <c r="G1369" i="2"/>
  <c r="F1369" i="2"/>
  <c r="E1369" i="2"/>
  <c r="D1369" i="2"/>
  <c r="C1369" i="2"/>
  <c r="B1369" i="2"/>
  <c r="A1369" i="2"/>
  <c r="CD1368" i="2"/>
  <c r="CC1368" i="2"/>
  <c r="CB1368" i="2"/>
  <c r="CA1368" i="2"/>
  <c r="BZ1368" i="2"/>
  <c r="BY1368" i="2"/>
  <c r="AJ1368" i="2"/>
  <c r="AI1368" i="2"/>
  <c r="AH1368" i="2"/>
  <c r="AG1368" i="2"/>
  <c r="AF1368" i="2"/>
  <c r="AE1368" i="2"/>
  <c r="AD1368" i="2"/>
  <c r="AC1368" i="2"/>
  <c r="AB1368" i="2"/>
  <c r="AA1368" i="2"/>
  <c r="Z1368" i="2"/>
  <c r="Y1368" i="2"/>
  <c r="X1368" i="2"/>
  <c r="W1368" i="2"/>
  <c r="V1368" i="2"/>
  <c r="U1368" i="2"/>
  <c r="S1368" i="2"/>
  <c r="R1368" i="2"/>
  <c r="Q1368" i="2"/>
  <c r="P1368" i="2"/>
  <c r="O1368" i="2"/>
  <c r="N1368" i="2"/>
  <c r="M1368" i="2"/>
  <c r="L1368" i="2"/>
  <c r="K1368" i="2"/>
  <c r="J1368" i="2"/>
  <c r="I1368" i="2"/>
  <c r="H1368" i="2"/>
  <c r="G1368" i="2"/>
  <c r="F1368" i="2"/>
  <c r="E1368" i="2"/>
  <c r="D1368" i="2"/>
  <c r="C1368" i="2"/>
  <c r="B1368" i="2"/>
  <c r="A1368" i="2"/>
  <c r="CD1367" i="2"/>
  <c r="CC1367" i="2"/>
  <c r="CB1367" i="2"/>
  <c r="CA1367" i="2"/>
  <c r="BZ1367" i="2"/>
  <c r="BY1367" i="2"/>
  <c r="AJ1367" i="2"/>
  <c r="AI1367" i="2"/>
  <c r="AH1367" i="2"/>
  <c r="AG1367" i="2"/>
  <c r="AF1367" i="2"/>
  <c r="AE1367" i="2"/>
  <c r="AD1367" i="2"/>
  <c r="AC1367" i="2"/>
  <c r="AB1367" i="2"/>
  <c r="AA1367" i="2"/>
  <c r="Z1367" i="2"/>
  <c r="Y1367" i="2"/>
  <c r="X1367" i="2"/>
  <c r="W1367" i="2"/>
  <c r="V1367" i="2"/>
  <c r="U1367" i="2"/>
  <c r="S1367" i="2"/>
  <c r="R1367" i="2"/>
  <c r="Q1367" i="2"/>
  <c r="P1367" i="2"/>
  <c r="O1367" i="2"/>
  <c r="N1367" i="2"/>
  <c r="M1367" i="2"/>
  <c r="L1367" i="2"/>
  <c r="K1367" i="2"/>
  <c r="J1367" i="2"/>
  <c r="I1367" i="2"/>
  <c r="H1367" i="2"/>
  <c r="G1367" i="2"/>
  <c r="F1367" i="2"/>
  <c r="E1367" i="2"/>
  <c r="D1367" i="2"/>
  <c r="C1367" i="2"/>
  <c r="B1367" i="2"/>
  <c r="A1367" i="2"/>
  <c r="CD1366" i="2"/>
  <c r="CC1366" i="2"/>
  <c r="CB1366" i="2"/>
  <c r="CA1366" i="2"/>
  <c r="BZ1366" i="2"/>
  <c r="BY1366" i="2"/>
  <c r="AJ1366" i="2"/>
  <c r="AI1366" i="2"/>
  <c r="AH1366" i="2"/>
  <c r="AG1366" i="2"/>
  <c r="AF1366" i="2"/>
  <c r="AE1366" i="2"/>
  <c r="AD1366" i="2"/>
  <c r="AC1366" i="2"/>
  <c r="AB1366" i="2"/>
  <c r="AA1366" i="2"/>
  <c r="Z1366" i="2"/>
  <c r="Y1366" i="2"/>
  <c r="X1366" i="2"/>
  <c r="W1366" i="2"/>
  <c r="V1366" i="2"/>
  <c r="U1366" i="2"/>
  <c r="S1366" i="2"/>
  <c r="R1366" i="2"/>
  <c r="Q1366" i="2"/>
  <c r="P1366" i="2"/>
  <c r="O1366" i="2"/>
  <c r="N1366" i="2"/>
  <c r="M1366" i="2"/>
  <c r="L1366" i="2"/>
  <c r="K1366" i="2"/>
  <c r="J1366" i="2"/>
  <c r="I1366" i="2"/>
  <c r="H1366" i="2"/>
  <c r="G1366" i="2"/>
  <c r="F1366" i="2"/>
  <c r="E1366" i="2"/>
  <c r="D1366" i="2"/>
  <c r="C1366" i="2"/>
  <c r="B1366" i="2"/>
  <c r="A1366" i="2"/>
  <c r="CD1365" i="2"/>
  <c r="CC1365" i="2"/>
  <c r="CB1365" i="2"/>
  <c r="CA1365" i="2"/>
  <c r="BZ1365" i="2"/>
  <c r="BY1365" i="2"/>
  <c r="AJ1365" i="2"/>
  <c r="AI1365" i="2"/>
  <c r="AH1365" i="2"/>
  <c r="AG1365" i="2"/>
  <c r="AF1365" i="2"/>
  <c r="AE1365" i="2"/>
  <c r="AD1365" i="2"/>
  <c r="AC1365" i="2"/>
  <c r="AB1365" i="2"/>
  <c r="AA1365" i="2"/>
  <c r="Z1365" i="2"/>
  <c r="Y1365" i="2"/>
  <c r="X1365" i="2"/>
  <c r="W1365" i="2"/>
  <c r="V1365" i="2"/>
  <c r="U1365" i="2"/>
  <c r="S1365" i="2"/>
  <c r="R1365" i="2"/>
  <c r="Q1365" i="2"/>
  <c r="P1365" i="2"/>
  <c r="O1365" i="2"/>
  <c r="N1365" i="2"/>
  <c r="M1365" i="2"/>
  <c r="L1365" i="2"/>
  <c r="K1365" i="2"/>
  <c r="J1365" i="2"/>
  <c r="I1365" i="2"/>
  <c r="H1365" i="2"/>
  <c r="G1365" i="2"/>
  <c r="F1365" i="2"/>
  <c r="E1365" i="2"/>
  <c r="D1365" i="2"/>
  <c r="C1365" i="2"/>
  <c r="B1365" i="2"/>
  <c r="A1365" i="2"/>
  <c r="CD1364" i="2"/>
  <c r="CC1364" i="2"/>
  <c r="CB1364" i="2"/>
  <c r="CA1364" i="2"/>
  <c r="BZ1364" i="2"/>
  <c r="BY1364" i="2"/>
  <c r="AJ1364" i="2"/>
  <c r="AI1364" i="2"/>
  <c r="AH1364" i="2"/>
  <c r="AG1364" i="2"/>
  <c r="AF1364" i="2"/>
  <c r="AE1364" i="2"/>
  <c r="AD1364" i="2"/>
  <c r="AC1364" i="2"/>
  <c r="AB1364" i="2"/>
  <c r="AA1364" i="2"/>
  <c r="Z1364" i="2"/>
  <c r="Y1364" i="2"/>
  <c r="X1364" i="2"/>
  <c r="W1364" i="2"/>
  <c r="V1364" i="2"/>
  <c r="U1364" i="2"/>
  <c r="S1364" i="2"/>
  <c r="R1364" i="2"/>
  <c r="Q1364" i="2"/>
  <c r="P1364" i="2"/>
  <c r="O1364" i="2"/>
  <c r="N1364" i="2"/>
  <c r="M1364" i="2"/>
  <c r="L1364" i="2"/>
  <c r="K1364" i="2"/>
  <c r="J1364" i="2"/>
  <c r="I1364" i="2"/>
  <c r="H1364" i="2"/>
  <c r="G1364" i="2"/>
  <c r="F1364" i="2"/>
  <c r="E1364" i="2"/>
  <c r="D1364" i="2"/>
  <c r="C1364" i="2"/>
  <c r="B1364" i="2"/>
  <c r="A1364" i="2"/>
  <c r="CD1363" i="2"/>
  <c r="CC1363" i="2"/>
  <c r="CB1363" i="2"/>
  <c r="CA1363" i="2"/>
  <c r="BZ1363" i="2"/>
  <c r="BY1363" i="2"/>
  <c r="AJ1363" i="2"/>
  <c r="AI1363" i="2"/>
  <c r="AH1363" i="2"/>
  <c r="AG1363" i="2"/>
  <c r="AF1363" i="2"/>
  <c r="AE1363" i="2"/>
  <c r="AD1363" i="2"/>
  <c r="AC1363" i="2"/>
  <c r="AB1363" i="2"/>
  <c r="AA1363" i="2"/>
  <c r="Z1363" i="2"/>
  <c r="Y1363" i="2"/>
  <c r="X1363" i="2"/>
  <c r="W1363" i="2"/>
  <c r="V1363" i="2"/>
  <c r="U1363" i="2"/>
  <c r="S1363" i="2"/>
  <c r="R1363" i="2"/>
  <c r="Q1363" i="2"/>
  <c r="P1363" i="2"/>
  <c r="O1363" i="2"/>
  <c r="N1363" i="2"/>
  <c r="M1363" i="2"/>
  <c r="L1363" i="2"/>
  <c r="K1363" i="2"/>
  <c r="J1363" i="2"/>
  <c r="I1363" i="2"/>
  <c r="H1363" i="2"/>
  <c r="G1363" i="2"/>
  <c r="F1363" i="2"/>
  <c r="E1363" i="2"/>
  <c r="D1363" i="2"/>
  <c r="C1363" i="2"/>
  <c r="B1363" i="2"/>
  <c r="A1363" i="2"/>
  <c r="CD1362" i="2"/>
  <c r="CC1362" i="2"/>
  <c r="CB1362" i="2"/>
  <c r="CA1362" i="2"/>
  <c r="BZ1362" i="2"/>
  <c r="BY1362" i="2"/>
  <c r="AJ1362" i="2"/>
  <c r="AI1362" i="2"/>
  <c r="AH1362" i="2"/>
  <c r="AG1362" i="2"/>
  <c r="AF1362" i="2"/>
  <c r="AE1362" i="2"/>
  <c r="AD1362" i="2"/>
  <c r="AC1362" i="2"/>
  <c r="AB1362" i="2"/>
  <c r="AA1362" i="2"/>
  <c r="Z1362" i="2"/>
  <c r="Y1362" i="2"/>
  <c r="X1362" i="2"/>
  <c r="W1362" i="2"/>
  <c r="V1362" i="2"/>
  <c r="U1362" i="2"/>
  <c r="S1362" i="2"/>
  <c r="R1362" i="2"/>
  <c r="Q1362" i="2"/>
  <c r="P1362" i="2"/>
  <c r="O1362" i="2"/>
  <c r="N1362" i="2"/>
  <c r="M1362" i="2"/>
  <c r="L1362" i="2"/>
  <c r="K1362" i="2"/>
  <c r="J1362" i="2"/>
  <c r="I1362" i="2"/>
  <c r="H1362" i="2"/>
  <c r="G1362" i="2"/>
  <c r="F1362" i="2"/>
  <c r="E1362" i="2"/>
  <c r="D1362" i="2"/>
  <c r="C1362" i="2"/>
  <c r="B1362" i="2"/>
  <c r="A1362" i="2"/>
  <c r="CD1361" i="2"/>
  <c r="CC1361" i="2"/>
  <c r="CB1361" i="2"/>
  <c r="CA1361" i="2"/>
  <c r="BZ1361" i="2"/>
  <c r="BY1361" i="2"/>
  <c r="AJ1361" i="2"/>
  <c r="AI1361" i="2"/>
  <c r="AH1361" i="2"/>
  <c r="AG1361" i="2"/>
  <c r="AF1361" i="2"/>
  <c r="AE1361" i="2"/>
  <c r="AD1361" i="2"/>
  <c r="AC1361" i="2"/>
  <c r="AB1361" i="2"/>
  <c r="AA1361" i="2"/>
  <c r="Z1361" i="2"/>
  <c r="Y1361" i="2"/>
  <c r="X1361" i="2"/>
  <c r="W1361" i="2"/>
  <c r="V1361" i="2"/>
  <c r="U1361" i="2"/>
  <c r="S1361" i="2"/>
  <c r="R1361" i="2"/>
  <c r="Q1361" i="2"/>
  <c r="P1361" i="2"/>
  <c r="O1361" i="2"/>
  <c r="N1361" i="2"/>
  <c r="M1361" i="2"/>
  <c r="L1361" i="2"/>
  <c r="K1361" i="2"/>
  <c r="J1361" i="2"/>
  <c r="I1361" i="2"/>
  <c r="H1361" i="2"/>
  <c r="G1361" i="2"/>
  <c r="F1361" i="2"/>
  <c r="E1361" i="2"/>
  <c r="D1361" i="2"/>
  <c r="C1361" i="2"/>
  <c r="B1361" i="2"/>
  <c r="A1361" i="2"/>
  <c r="CD1360" i="2"/>
  <c r="CC1360" i="2"/>
  <c r="CB1360" i="2"/>
  <c r="CA1360" i="2"/>
  <c r="BZ1360" i="2"/>
  <c r="BY1360" i="2"/>
  <c r="AJ1360" i="2"/>
  <c r="AI1360" i="2"/>
  <c r="AH1360" i="2"/>
  <c r="AG1360" i="2"/>
  <c r="AF1360" i="2"/>
  <c r="AE1360" i="2"/>
  <c r="AD1360" i="2"/>
  <c r="AC1360" i="2"/>
  <c r="AB1360" i="2"/>
  <c r="AA1360" i="2"/>
  <c r="Z1360" i="2"/>
  <c r="Y1360" i="2"/>
  <c r="X1360" i="2"/>
  <c r="W1360" i="2"/>
  <c r="V1360" i="2"/>
  <c r="U1360" i="2"/>
  <c r="S1360" i="2"/>
  <c r="R1360" i="2"/>
  <c r="Q1360" i="2"/>
  <c r="P1360" i="2"/>
  <c r="O1360" i="2"/>
  <c r="N1360" i="2"/>
  <c r="M1360" i="2"/>
  <c r="L1360" i="2"/>
  <c r="K1360" i="2"/>
  <c r="J1360" i="2"/>
  <c r="I1360" i="2"/>
  <c r="H1360" i="2"/>
  <c r="G1360" i="2"/>
  <c r="F1360" i="2"/>
  <c r="E1360" i="2"/>
  <c r="D1360" i="2"/>
  <c r="C1360" i="2"/>
  <c r="B1360" i="2"/>
  <c r="A1360" i="2"/>
  <c r="CD1359" i="2"/>
  <c r="CC1359" i="2"/>
  <c r="CB1359" i="2"/>
  <c r="CA1359" i="2"/>
  <c r="BZ1359" i="2"/>
  <c r="BY1359" i="2"/>
  <c r="AJ1359" i="2"/>
  <c r="AI1359" i="2"/>
  <c r="AH1359" i="2"/>
  <c r="AG1359" i="2"/>
  <c r="AF1359" i="2"/>
  <c r="AE1359" i="2"/>
  <c r="AD1359" i="2"/>
  <c r="AC1359" i="2"/>
  <c r="AB1359" i="2"/>
  <c r="AA1359" i="2"/>
  <c r="Z1359" i="2"/>
  <c r="Y1359" i="2"/>
  <c r="X1359" i="2"/>
  <c r="W1359" i="2"/>
  <c r="V1359" i="2"/>
  <c r="U1359" i="2"/>
  <c r="S1359" i="2"/>
  <c r="R1359" i="2"/>
  <c r="Q1359" i="2"/>
  <c r="P1359" i="2"/>
  <c r="O1359" i="2"/>
  <c r="N1359" i="2"/>
  <c r="M1359" i="2"/>
  <c r="L1359" i="2"/>
  <c r="K1359" i="2"/>
  <c r="J1359" i="2"/>
  <c r="I1359" i="2"/>
  <c r="H1359" i="2"/>
  <c r="G1359" i="2"/>
  <c r="F1359" i="2"/>
  <c r="E1359" i="2"/>
  <c r="D1359" i="2"/>
  <c r="C1359" i="2"/>
  <c r="B1359" i="2"/>
  <c r="A1359" i="2"/>
  <c r="CD1358" i="2"/>
  <c r="CC1358" i="2"/>
  <c r="CB1358" i="2"/>
  <c r="CA1358" i="2"/>
  <c r="BZ1358" i="2"/>
  <c r="BY1358" i="2"/>
  <c r="AJ1358" i="2"/>
  <c r="AI1358" i="2"/>
  <c r="AH1358" i="2"/>
  <c r="AG1358" i="2"/>
  <c r="AF1358" i="2"/>
  <c r="AE1358" i="2"/>
  <c r="AD1358" i="2"/>
  <c r="AC1358" i="2"/>
  <c r="AB1358" i="2"/>
  <c r="AA1358" i="2"/>
  <c r="Z1358" i="2"/>
  <c r="Y1358" i="2"/>
  <c r="X1358" i="2"/>
  <c r="W1358" i="2"/>
  <c r="V1358" i="2"/>
  <c r="U1358" i="2"/>
  <c r="S1358" i="2"/>
  <c r="R1358" i="2"/>
  <c r="Q1358" i="2"/>
  <c r="P1358" i="2"/>
  <c r="O1358" i="2"/>
  <c r="N1358" i="2"/>
  <c r="M1358" i="2"/>
  <c r="L1358" i="2"/>
  <c r="K1358" i="2"/>
  <c r="J1358" i="2"/>
  <c r="I1358" i="2"/>
  <c r="H1358" i="2"/>
  <c r="G1358" i="2"/>
  <c r="F1358" i="2"/>
  <c r="E1358" i="2"/>
  <c r="D1358" i="2"/>
  <c r="C1358" i="2"/>
  <c r="B1358" i="2"/>
  <c r="A1358" i="2"/>
  <c r="CD1357" i="2"/>
  <c r="CC1357" i="2"/>
  <c r="CB1357" i="2"/>
  <c r="CA1357" i="2"/>
  <c r="BZ1357" i="2"/>
  <c r="BY1357" i="2"/>
  <c r="AJ1357" i="2"/>
  <c r="AI1357" i="2"/>
  <c r="AH1357" i="2"/>
  <c r="AG1357" i="2"/>
  <c r="AF1357" i="2"/>
  <c r="AE1357" i="2"/>
  <c r="AD1357" i="2"/>
  <c r="AC1357" i="2"/>
  <c r="AB1357" i="2"/>
  <c r="AA1357" i="2"/>
  <c r="Z1357" i="2"/>
  <c r="Y1357" i="2"/>
  <c r="X1357" i="2"/>
  <c r="W1357" i="2"/>
  <c r="V1357" i="2"/>
  <c r="U1357" i="2"/>
  <c r="S1357" i="2"/>
  <c r="R1357" i="2"/>
  <c r="Q1357" i="2"/>
  <c r="P1357" i="2"/>
  <c r="O1357" i="2"/>
  <c r="N1357" i="2"/>
  <c r="M1357" i="2"/>
  <c r="L1357" i="2"/>
  <c r="K1357" i="2"/>
  <c r="J1357" i="2"/>
  <c r="I1357" i="2"/>
  <c r="H1357" i="2"/>
  <c r="G1357" i="2"/>
  <c r="F1357" i="2"/>
  <c r="E1357" i="2"/>
  <c r="D1357" i="2"/>
  <c r="C1357" i="2"/>
  <c r="B1357" i="2"/>
  <c r="A1357" i="2"/>
  <c r="CD1356" i="2"/>
  <c r="CC1356" i="2"/>
  <c r="CB1356" i="2"/>
  <c r="CA1356" i="2"/>
  <c r="BZ1356" i="2"/>
  <c r="BY1356" i="2"/>
  <c r="AJ1356" i="2"/>
  <c r="AI1356" i="2"/>
  <c r="AH1356" i="2"/>
  <c r="AG1356" i="2"/>
  <c r="AF1356" i="2"/>
  <c r="AE1356" i="2"/>
  <c r="AD1356" i="2"/>
  <c r="AC1356" i="2"/>
  <c r="AB1356" i="2"/>
  <c r="AA1356" i="2"/>
  <c r="Z1356" i="2"/>
  <c r="Y1356" i="2"/>
  <c r="X1356" i="2"/>
  <c r="W1356" i="2"/>
  <c r="V1356" i="2"/>
  <c r="U1356" i="2"/>
  <c r="S1356" i="2"/>
  <c r="R1356" i="2"/>
  <c r="Q1356" i="2"/>
  <c r="P1356" i="2"/>
  <c r="O1356" i="2"/>
  <c r="N1356" i="2"/>
  <c r="M1356" i="2"/>
  <c r="L1356" i="2"/>
  <c r="K1356" i="2"/>
  <c r="J1356" i="2"/>
  <c r="I1356" i="2"/>
  <c r="H1356" i="2"/>
  <c r="G1356" i="2"/>
  <c r="F1356" i="2"/>
  <c r="E1356" i="2"/>
  <c r="D1356" i="2"/>
  <c r="C1356" i="2"/>
  <c r="B1356" i="2"/>
  <c r="A1356" i="2"/>
  <c r="CD1355" i="2"/>
  <c r="CC1355" i="2"/>
  <c r="CB1355" i="2"/>
  <c r="CA1355" i="2"/>
  <c r="BZ1355" i="2"/>
  <c r="BY1355" i="2"/>
  <c r="AJ1355" i="2"/>
  <c r="AI1355" i="2"/>
  <c r="AH1355" i="2"/>
  <c r="AG1355" i="2"/>
  <c r="AF1355" i="2"/>
  <c r="AE1355" i="2"/>
  <c r="AD1355" i="2"/>
  <c r="AC1355" i="2"/>
  <c r="AB1355" i="2"/>
  <c r="AA1355" i="2"/>
  <c r="Z1355" i="2"/>
  <c r="Y1355" i="2"/>
  <c r="X1355" i="2"/>
  <c r="W1355" i="2"/>
  <c r="V1355" i="2"/>
  <c r="U1355" i="2"/>
  <c r="S1355" i="2"/>
  <c r="R1355" i="2"/>
  <c r="Q1355" i="2"/>
  <c r="P1355" i="2"/>
  <c r="O1355" i="2"/>
  <c r="N1355" i="2"/>
  <c r="M1355" i="2"/>
  <c r="L1355" i="2"/>
  <c r="K1355" i="2"/>
  <c r="J1355" i="2"/>
  <c r="I1355" i="2"/>
  <c r="H1355" i="2"/>
  <c r="G1355" i="2"/>
  <c r="F1355" i="2"/>
  <c r="E1355" i="2"/>
  <c r="D1355" i="2"/>
  <c r="C1355" i="2"/>
  <c r="B1355" i="2"/>
  <c r="A1355" i="2"/>
  <c r="CD1354" i="2"/>
  <c r="CC1354" i="2"/>
  <c r="CB1354" i="2"/>
  <c r="CA1354" i="2"/>
  <c r="BZ1354" i="2"/>
  <c r="BY1354" i="2"/>
  <c r="AJ1354" i="2"/>
  <c r="AI1354" i="2"/>
  <c r="AH1354" i="2"/>
  <c r="AG1354" i="2"/>
  <c r="AF1354" i="2"/>
  <c r="AE1354" i="2"/>
  <c r="AD1354" i="2"/>
  <c r="AC1354" i="2"/>
  <c r="AB1354" i="2"/>
  <c r="AA1354" i="2"/>
  <c r="Z1354" i="2"/>
  <c r="Y1354" i="2"/>
  <c r="X1354" i="2"/>
  <c r="W1354" i="2"/>
  <c r="V1354" i="2"/>
  <c r="U1354" i="2"/>
  <c r="S1354" i="2"/>
  <c r="R1354" i="2"/>
  <c r="Q1354" i="2"/>
  <c r="P1354" i="2"/>
  <c r="O1354" i="2"/>
  <c r="N1354" i="2"/>
  <c r="M1354" i="2"/>
  <c r="L1354" i="2"/>
  <c r="K1354" i="2"/>
  <c r="J1354" i="2"/>
  <c r="I1354" i="2"/>
  <c r="H1354" i="2"/>
  <c r="G1354" i="2"/>
  <c r="F1354" i="2"/>
  <c r="E1354" i="2"/>
  <c r="D1354" i="2"/>
  <c r="C1354" i="2"/>
  <c r="B1354" i="2"/>
  <c r="A1354" i="2"/>
  <c r="CD1353" i="2"/>
  <c r="CC1353" i="2"/>
  <c r="CB1353" i="2"/>
  <c r="CA1353" i="2"/>
  <c r="BZ1353" i="2"/>
  <c r="BY1353" i="2"/>
  <c r="AJ1353" i="2"/>
  <c r="AI1353" i="2"/>
  <c r="AH1353" i="2"/>
  <c r="AG1353" i="2"/>
  <c r="AF1353" i="2"/>
  <c r="AE1353" i="2"/>
  <c r="AD1353" i="2"/>
  <c r="AC1353" i="2"/>
  <c r="AB1353" i="2"/>
  <c r="AA1353" i="2"/>
  <c r="Z1353" i="2"/>
  <c r="Y1353" i="2"/>
  <c r="X1353" i="2"/>
  <c r="W1353" i="2"/>
  <c r="V1353" i="2"/>
  <c r="U1353" i="2"/>
  <c r="S1353" i="2"/>
  <c r="R1353" i="2"/>
  <c r="Q1353" i="2"/>
  <c r="P1353" i="2"/>
  <c r="O1353" i="2"/>
  <c r="N1353" i="2"/>
  <c r="M1353" i="2"/>
  <c r="L1353" i="2"/>
  <c r="K1353" i="2"/>
  <c r="J1353" i="2"/>
  <c r="I1353" i="2"/>
  <c r="H1353" i="2"/>
  <c r="G1353" i="2"/>
  <c r="F1353" i="2"/>
  <c r="E1353" i="2"/>
  <c r="D1353" i="2"/>
  <c r="C1353" i="2"/>
  <c r="B1353" i="2"/>
  <c r="A1353" i="2"/>
  <c r="CD1352" i="2"/>
  <c r="CC1352" i="2"/>
  <c r="CB1352" i="2"/>
  <c r="CA1352" i="2"/>
  <c r="BZ1352" i="2"/>
  <c r="BY1352" i="2"/>
  <c r="AJ1352" i="2"/>
  <c r="AI1352" i="2"/>
  <c r="AH1352" i="2"/>
  <c r="AG1352" i="2"/>
  <c r="AF1352" i="2"/>
  <c r="AE1352" i="2"/>
  <c r="AD1352" i="2"/>
  <c r="AC1352" i="2"/>
  <c r="AB1352" i="2"/>
  <c r="AA1352" i="2"/>
  <c r="Z1352" i="2"/>
  <c r="Y1352" i="2"/>
  <c r="X1352" i="2"/>
  <c r="W1352" i="2"/>
  <c r="V1352" i="2"/>
  <c r="U1352" i="2"/>
  <c r="S1352" i="2"/>
  <c r="R1352" i="2"/>
  <c r="Q1352" i="2"/>
  <c r="P1352" i="2"/>
  <c r="O1352" i="2"/>
  <c r="N1352" i="2"/>
  <c r="M1352" i="2"/>
  <c r="L1352" i="2"/>
  <c r="K1352" i="2"/>
  <c r="J1352" i="2"/>
  <c r="I1352" i="2"/>
  <c r="H1352" i="2"/>
  <c r="G1352" i="2"/>
  <c r="F1352" i="2"/>
  <c r="E1352" i="2"/>
  <c r="D1352" i="2"/>
  <c r="C1352" i="2"/>
  <c r="B1352" i="2"/>
  <c r="A1352" i="2"/>
  <c r="CD1351" i="2"/>
  <c r="CC1351" i="2"/>
  <c r="CB1351" i="2"/>
  <c r="CA1351" i="2"/>
  <c r="BZ1351" i="2"/>
  <c r="BY1351" i="2"/>
  <c r="AJ1351" i="2"/>
  <c r="AI1351" i="2"/>
  <c r="AH1351" i="2"/>
  <c r="AG1351" i="2"/>
  <c r="AF1351" i="2"/>
  <c r="AE1351" i="2"/>
  <c r="AD1351" i="2"/>
  <c r="AC1351" i="2"/>
  <c r="AB1351" i="2"/>
  <c r="AA1351" i="2"/>
  <c r="Z1351" i="2"/>
  <c r="Y1351" i="2"/>
  <c r="X1351" i="2"/>
  <c r="W1351" i="2"/>
  <c r="V1351" i="2"/>
  <c r="U1351" i="2"/>
  <c r="S1351" i="2"/>
  <c r="R1351" i="2"/>
  <c r="Q1351" i="2"/>
  <c r="P1351" i="2"/>
  <c r="O1351" i="2"/>
  <c r="N1351" i="2"/>
  <c r="M1351" i="2"/>
  <c r="L1351" i="2"/>
  <c r="K1351" i="2"/>
  <c r="J1351" i="2"/>
  <c r="I1351" i="2"/>
  <c r="H1351" i="2"/>
  <c r="G1351" i="2"/>
  <c r="F1351" i="2"/>
  <c r="E1351" i="2"/>
  <c r="D1351" i="2"/>
  <c r="C1351" i="2"/>
  <c r="B1351" i="2"/>
  <c r="A1351" i="2"/>
  <c r="CD1350" i="2"/>
  <c r="CC1350" i="2"/>
  <c r="CB1350" i="2"/>
  <c r="CA1350" i="2"/>
  <c r="BZ1350" i="2"/>
  <c r="BY1350" i="2"/>
  <c r="AJ1350" i="2"/>
  <c r="AI1350" i="2"/>
  <c r="AH1350" i="2"/>
  <c r="AG1350" i="2"/>
  <c r="AF1350" i="2"/>
  <c r="AE1350" i="2"/>
  <c r="AD1350" i="2"/>
  <c r="AC1350" i="2"/>
  <c r="AB1350" i="2"/>
  <c r="AA1350" i="2"/>
  <c r="Z1350" i="2"/>
  <c r="Y1350" i="2"/>
  <c r="X1350" i="2"/>
  <c r="W1350" i="2"/>
  <c r="V1350" i="2"/>
  <c r="U1350" i="2"/>
  <c r="S1350" i="2"/>
  <c r="R1350" i="2"/>
  <c r="Q1350" i="2"/>
  <c r="P1350" i="2"/>
  <c r="O1350" i="2"/>
  <c r="N1350" i="2"/>
  <c r="M1350" i="2"/>
  <c r="L1350" i="2"/>
  <c r="K1350" i="2"/>
  <c r="J1350" i="2"/>
  <c r="I1350" i="2"/>
  <c r="H1350" i="2"/>
  <c r="G1350" i="2"/>
  <c r="F1350" i="2"/>
  <c r="E1350" i="2"/>
  <c r="D1350" i="2"/>
  <c r="C1350" i="2"/>
  <c r="B1350" i="2"/>
  <c r="A1350" i="2"/>
  <c r="CD1349" i="2"/>
  <c r="CC1349" i="2"/>
  <c r="CB1349" i="2"/>
  <c r="CA1349" i="2"/>
  <c r="BZ1349" i="2"/>
  <c r="BY1349" i="2"/>
  <c r="AJ1349" i="2"/>
  <c r="AI1349" i="2"/>
  <c r="AH1349" i="2"/>
  <c r="AG1349" i="2"/>
  <c r="AF1349" i="2"/>
  <c r="AE1349" i="2"/>
  <c r="AD1349" i="2"/>
  <c r="AC1349" i="2"/>
  <c r="AB1349" i="2"/>
  <c r="AA1349" i="2"/>
  <c r="Z1349" i="2"/>
  <c r="Y1349" i="2"/>
  <c r="X1349" i="2"/>
  <c r="W1349" i="2"/>
  <c r="V1349" i="2"/>
  <c r="U1349" i="2"/>
  <c r="S1349" i="2"/>
  <c r="R1349" i="2"/>
  <c r="Q1349" i="2"/>
  <c r="P1349" i="2"/>
  <c r="O1349" i="2"/>
  <c r="N1349" i="2"/>
  <c r="M1349" i="2"/>
  <c r="L1349" i="2"/>
  <c r="K1349" i="2"/>
  <c r="J1349" i="2"/>
  <c r="I1349" i="2"/>
  <c r="H1349" i="2"/>
  <c r="G1349" i="2"/>
  <c r="F1349" i="2"/>
  <c r="E1349" i="2"/>
  <c r="D1349" i="2"/>
  <c r="C1349" i="2"/>
  <c r="B1349" i="2"/>
  <c r="A1349" i="2"/>
  <c r="CD1348" i="2"/>
  <c r="CC1348" i="2"/>
  <c r="CB1348" i="2"/>
  <c r="CA1348" i="2"/>
  <c r="BZ1348" i="2"/>
  <c r="BY1348" i="2"/>
  <c r="AJ1348" i="2"/>
  <c r="AI1348" i="2"/>
  <c r="AH1348" i="2"/>
  <c r="AG1348" i="2"/>
  <c r="AF1348" i="2"/>
  <c r="AE1348" i="2"/>
  <c r="AD1348" i="2"/>
  <c r="AC1348" i="2"/>
  <c r="AB1348" i="2"/>
  <c r="AA1348" i="2"/>
  <c r="Z1348" i="2"/>
  <c r="Y1348" i="2"/>
  <c r="X1348" i="2"/>
  <c r="W1348" i="2"/>
  <c r="V1348" i="2"/>
  <c r="U1348" i="2"/>
  <c r="S1348" i="2"/>
  <c r="R1348" i="2"/>
  <c r="Q1348" i="2"/>
  <c r="P1348" i="2"/>
  <c r="O1348" i="2"/>
  <c r="N1348" i="2"/>
  <c r="M1348" i="2"/>
  <c r="L1348" i="2"/>
  <c r="K1348" i="2"/>
  <c r="J1348" i="2"/>
  <c r="I1348" i="2"/>
  <c r="H1348" i="2"/>
  <c r="G1348" i="2"/>
  <c r="F1348" i="2"/>
  <c r="E1348" i="2"/>
  <c r="D1348" i="2"/>
  <c r="C1348" i="2"/>
  <c r="B1348" i="2"/>
  <c r="A1348" i="2"/>
  <c r="CD1347" i="2"/>
  <c r="CC1347" i="2"/>
  <c r="CB1347" i="2"/>
  <c r="CA1347" i="2"/>
  <c r="BZ1347" i="2"/>
  <c r="BY1347" i="2"/>
  <c r="AJ1347" i="2"/>
  <c r="AI1347" i="2"/>
  <c r="AH1347" i="2"/>
  <c r="AG1347" i="2"/>
  <c r="AF1347" i="2"/>
  <c r="AE1347" i="2"/>
  <c r="AD1347" i="2"/>
  <c r="AC1347" i="2"/>
  <c r="AB1347" i="2"/>
  <c r="AA1347" i="2"/>
  <c r="Z1347" i="2"/>
  <c r="Y1347" i="2"/>
  <c r="X1347" i="2"/>
  <c r="W1347" i="2"/>
  <c r="V1347" i="2"/>
  <c r="U1347" i="2"/>
  <c r="S1347" i="2"/>
  <c r="R1347" i="2"/>
  <c r="Q1347" i="2"/>
  <c r="P1347" i="2"/>
  <c r="O1347" i="2"/>
  <c r="N1347" i="2"/>
  <c r="M1347" i="2"/>
  <c r="L1347" i="2"/>
  <c r="K1347" i="2"/>
  <c r="J1347" i="2"/>
  <c r="I1347" i="2"/>
  <c r="H1347" i="2"/>
  <c r="G1347" i="2"/>
  <c r="F1347" i="2"/>
  <c r="E1347" i="2"/>
  <c r="D1347" i="2"/>
  <c r="C1347" i="2"/>
  <c r="B1347" i="2"/>
  <c r="A1347" i="2"/>
  <c r="CD1346" i="2"/>
  <c r="CC1346" i="2"/>
  <c r="CB1346" i="2"/>
  <c r="CA1346" i="2"/>
  <c r="BZ1346" i="2"/>
  <c r="BY1346" i="2"/>
  <c r="AJ1346" i="2"/>
  <c r="AI1346" i="2"/>
  <c r="AH1346" i="2"/>
  <c r="AG1346" i="2"/>
  <c r="AF1346" i="2"/>
  <c r="AE1346" i="2"/>
  <c r="AD1346" i="2"/>
  <c r="AC1346" i="2"/>
  <c r="AB1346" i="2"/>
  <c r="AA1346" i="2"/>
  <c r="Z1346" i="2"/>
  <c r="Y1346" i="2"/>
  <c r="X1346" i="2"/>
  <c r="W1346" i="2"/>
  <c r="V1346" i="2"/>
  <c r="U1346" i="2"/>
  <c r="S1346" i="2"/>
  <c r="R1346" i="2"/>
  <c r="Q1346" i="2"/>
  <c r="P1346" i="2"/>
  <c r="O1346" i="2"/>
  <c r="N1346" i="2"/>
  <c r="M1346" i="2"/>
  <c r="L1346" i="2"/>
  <c r="K1346" i="2"/>
  <c r="J1346" i="2"/>
  <c r="I1346" i="2"/>
  <c r="H1346" i="2"/>
  <c r="G1346" i="2"/>
  <c r="F1346" i="2"/>
  <c r="E1346" i="2"/>
  <c r="D1346" i="2"/>
  <c r="C1346" i="2"/>
  <c r="B1346" i="2"/>
  <c r="A1346" i="2"/>
  <c r="CD1345" i="2"/>
  <c r="CC1345" i="2"/>
  <c r="CB1345" i="2"/>
  <c r="CA1345" i="2"/>
  <c r="BZ1345" i="2"/>
  <c r="BY1345" i="2"/>
  <c r="AJ1345" i="2"/>
  <c r="AI1345" i="2"/>
  <c r="AH1345" i="2"/>
  <c r="AG1345" i="2"/>
  <c r="AF1345" i="2"/>
  <c r="AE1345" i="2"/>
  <c r="AD1345" i="2"/>
  <c r="AC1345" i="2"/>
  <c r="AB1345" i="2"/>
  <c r="AA1345" i="2"/>
  <c r="Z1345" i="2"/>
  <c r="Y1345" i="2"/>
  <c r="X1345" i="2"/>
  <c r="W1345" i="2"/>
  <c r="V1345" i="2"/>
  <c r="U1345" i="2"/>
  <c r="S1345" i="2"/>
  <c r="R1345" i="2"/>
  <c r="Q1345" i="2"/>
  <c r="P1345" i="2"/>
  <c r="O1345" i="2"/>
  <c r="N1345" i="2"/>
  <c r="M1345" i="2"/>
  <c r="L1345" i="2"/>
  <c r="K1345" i="2"/>
  <c r="J1345" i="2"/>
  <c r="I1345" i="2"/>
  <c r="H1345" i="2"/>
  <c r="G1345" i="2"/>
  <c r="F1345" i="2"/>
  <c r="E1345" i="2"/>
  <c r="D1345" i="2"/>
  <c r="C1345" i="2"/>
  <c r="B1345" i="2"/>
  <c r="A1345" i="2"/>
  <c r="CD1344" i="2"/>
  <c r="CC1344" i="2"/>
  <c r="CB1344" i="2"/>
  <c r="CA1344" i="2"/>
  <c r="BZ1344" i="2"/>
  <c r="BY1344" i="2"/>
  <c r="AJ1344" i="2"/>
  <c r="AI1344" i="2"/>
  <c r="AH1344" i="2"/>
  <c r="AG1344" i="2"/>
  <c r="AF1344" i="2"/>
  <c r="AE1344" i="2"/>
  <c r="AD1344" i="2"/>
  <c r="AC1344" i="2"/>
  <c r="AB1344" i="2"/>
  <c r="AA1344" i="2"/>
  <c r="Z1344" i="2"/>
  <c r="Y1344" i="2"/>
  <c r="X1344" i="2"/>
  <c r="W1344" i="2"/>
  <c r="V1344" i="2"/>
  <c r="U1344" i="2"/>
  <c r="S1344" i="2"/>
  <c r="R1344" i="2"/>
  <c r="Q1344" i="2"/>
  <c r="P1344" i="2"/>
  <c r="O1344" i="2"/>
  <c r="N1344" i="2"/>
  <c r="M1344" i="2"/>
  <c r="L1344" i="2"/>
  <c r="K1344" i="2"/>
  <c r="J1344" i="2"/>
  <c r="I1344" i="2"/>
  <c r="H1344" i="2"/>
  <c r="G1344" i="2"/>
  <c r="F1344" i="2"/>
  <c r="E1344" i="2"/>
  <c r="D1344" i="2"/>
  <c r="C1344" i="2"/>
  <c r="B1344" i="2"/>
  <c r="A1344" i="2"/>
  <c r="CD1343" i="2"/>
  <c r="CC1343" i="2"/>
  <c r="CB1343" i="2"/>
  <c r="CA1343" i="2"/>
  <c r="BZ1343" i="2"/>
  <c r="BY1343" i="2"/>
  <c r="AJ1343" i="2"/>
  <c r="AI1343" i="2"/>
  <c r="AH1343" i="2"/>
  <c r="AG1343" i="2"/>
  <c r="AF1343" i="2"/>
  <c r="AE1343" i="2"/>
  <c r="AD1343" i="2"/>
  <c r="AC1343" i="2"/>
  <c r="AB1343" i="2"/>
  <c r="AA1343" i="2"/>
  <c r="Z1343" i="2"/>
  <c r="Y1343" i="2"/>
  <c r="X1343" i="2"/>
  <c r="W1343" i="2"/>
  <c r="V1343" i="2"/>
  <c r="U1343" i="2"/>
  <c r="S1343" i="2"/>
  <c r="R1343" i="2"/>
  <c r="Q1343" i="2"/>
  <c r="P1343" i="2"/>
  <c r="O1343" i="2"/>
  <c r="N1343" i="2"/>
  <c r="M1343" i="2"/>
  <c r="L1343" i="2"/>
  <c r="K1343" i="2"/>
  <c r="J1343" i="2"/>
  <c r="I1343" i="2"/>
  <c r="H1343" i="2"/>
  <c r="G1343" i="2"/>
  <c r="F1343" i="2"/>
  <c r="E1343" i="2"/>
  <c r="D1343" i="2"/>
  <c r="C1343" i="2"/>
  <c r="B1343" i="2"/>
  <c r="A1343" i="2"/>
  <c r="CD1342" i="2"/>
  <c r="CC1342" i="2"/>
  <c r="CB1342" i="2"/>
  <c r="CA1342" i="2"/>
  <c r="BZ1342" i="2"/>
  <c r="BY1342" i="2"/>
  <c r="AJ1342" i="2"/>
  <c r="AI1342" i="2"/>
  <c r="AH1342" i="2"/>
  <c r="AG1342" i="2"/>
  <c r="AF1342" i="2"/>
  <c r="AE1342" i="2"/>
  <c r="AD1342" i="2"/>
  <c r="AC1342" i="2"/>
  <c r="AB1342" i="2"/>
  <c r="AA1342" i="2"/>
  <c r="Z1342" i="2"/>
  <c r="Y1342" i="2"/>
  <c r="X1342" i="2"/>
  <c r="W1342" i="2"/>
  <c r="V1342" i="2"/>
  <c r="U1342" i="2"/>
  <c r="S1342" i="2"/>
  <c r="R1342" i="2"/>
  <c r="Q1342" i="2"/>
  <c r="P1342" i="2"/>
  <c r="O1342" i="2"/>
  <c r="N1342" i="2"/>
  <c r="M1342" i="2"/>
  <c r="L1342" i="2"/>
  <c r="K1342" i="2"/>
  <c r="J1342" i="2"/>
  <c r="I1342" i="2"/>
  <c r="H1342" i="2"/>
  <c r="G1342" i="2"/>
  <c r="F1342" i="2"/>
  <c r="E1342" i="2"/>
  <c r="D1342" i="2"/>
  <c r="C1342" i="2"/>
  <c r="B1342" i="2"/>
  <c r="A1342" i="2"/>
  <c r="CD1341" i="2"/>
  <c r="CC1341" i="2"/>
  <c r="CB1341" i="2"/>
  <c r="CA1341" i="2"/>
  <c r="BZ1341" i="2"/>
  <c r="BY1341" i="2"/>
  <c r="AJ1341" i="2"/>
  <c r="AI1341" i="2"/>
  <c r="AH1341" i="2"/>
  <c r="AG1341" i="2"/>
  <c r="AF1341" i="2"/>
  <c r="AE1341" i="2"/>
  <c r="AD1341" i="2"/>
  <c r="AC1341" i="2"/>
  <c r="AB1341" i="2"/>
  <c r="AA1341" i="2"/>
  <c r="Z1341" i="2"/>
  <c r="Y1341" i="2"/>
  <c r="X1341" i="2"/>
  <c r="W1341" i="2"/>
  <c r="V1341" i="2"/>
  <c r="U1341" i="2"/>
  <c r="S1341" i="2"/>
  <c r="R1341" i="2"/>
  <c r="Q1341" i="2"/>
  <c r="P1341" i="2"/>
  <c r="O1341" i="2"/>
  <c r="N1341" i="2"/>
  <c r="M1341" i="2"/>
  <c r="L1341" i="2"/>
  <c r="K1341" i="2"/>
  <c r="J1341" i="2"/>
  <c r="I1341" i="2"/>
  <c r="H1341" i="2"/>
  <c r="G1341" i="2"/>
  <c r="F1341" i="2"/>
  <c r="E1341" i="2"/>
  <c r="D1341" i="2"/>
  <c r="C1341" i="2"/>
  <c r="B1341" i="2"/>
  <c r="A1341" i="2"/>
  <c r="CD1340" i="2"/>
  <c r="CC1340" i="2"/>
  <c r="CB1340" i="2"/>
  <c r="CA1340" i="2"/>
  <c r="BZ1340" i="2"/>
  <c r="BY1340" i="2"/>
  <c r="AJ1340" i="2"/>
  <c r="AI1340" i="2"/>
  <c r="AH1340" i="2"/>
  <c r="AG1340" i="2"/>
  <c r="AF1340" i="2"/>
  <c r="AE1340" i="2"/>
  <c r="AD1340" i="2"/>
  <c r="AC1340" i="2"/>
  <c r="AB1340" i="2"/>
  <c r="AA1340" i="2"/>
  <c r="Z1340" i="2"/>
  <c r="Y1340" i="2"/>
  <c r="X1340" i="2"/>
  <c r="W1340" i="2"/>
  <c r="V1340" i="2"/>
  <c r="U1340" i="2"/>
  <c r="S1340" i="2"/>
  <c r="R1340" i="2"/>
  <c r="Q1340" i="2"/>
  <c r="P1340" i="2"/>
  <c r="O1340" i="2"/>
  <c r="N1340" i="2"/>
  <c r="M1340" i="2"/>
  <c r="L1340" i="2"/>
  <c r="K1340" i="2"/>
  <c r="J1340" i="2"/>
  <c r="I1340" i="2"/>
  <c r="H1340" i="2"/>
  <c r="G1340" i="2"/>
  <c r="F1340" i="2"/>
  <c r="E1340" i="2"/>
  <c r="D1340" i="2"/>
  <c r="C1340" i="2"/>
  <c r="B1340" i="2"/>
  <c r="A1340" i="2"/>
  <c r="CD1339" i="2"/>
  <c r="CC1339" i="2"/>
  <c r="CB1339" i="2"/>
  <c r="CA1339" i="2"/>
  <c r="BZ1339" i="2"/>
  <c r="BY1339" i="2"/>
  <c r="AJ1339" i="2"/>
  <c r="AI1339" i="2"/>
  <c r="AH1339" i="2"/>
  <c r="AG1339" i="2"/>
  <c r="AF1339" i="2"/>
  <c r="AE1339" i="2"/>
  <c r="AD1339" i="2"/>
  <c r="AC1339" i="2"/>
  <c r="AB1339" i="2"/>
  <c r="AA1339" i="2"/>
  <c r="Z1339" i="2"/>
  <c r="Y1339" i="2"/>
  <c r="X1339" i="2"/>
  <c r="W1339" i="2"/>
  <c r="V1339" i="2"/>
  <c r="U1339" i="2"/>
  <c r="S1339" i="2"/>
  <c r="R1339" i="2"/>
  <c r="Q1339" i="2"/>
  <c r="P1339" i="2"/>
  <c r="O1339" i="2"/>
  <c r="N1339" i="2"/>
  <c r="M1339" i="2"/>
  <c r="L1339" i="2"/>
  <c r="K1339" i="2"/>
  <c r="J1339" i="2"/>
  <c r="I1339" i="2"/>
  <c r="H1339" i="2"/>
  <c r="G1339" i="2"/>
  <c r="F1339" i="2"/>
  <c r="E1339" i="2"/>
  <c r="D1339" i="2"/>
  <c r="C1339" i="2"/>
  <c r="B1339" i="2"/>
  <c r="A1339" i="2"/>
  <c r="CD1338" i="2"/>
  <c r="CC1338" i="2"/>
  <c r="CB1338" i="2"/>
  <c r="CA1338" i="2"/>
  <c r="BZ1338" i="2"/>
  <c r="BY1338" i="2"/>
  <c r="AJ1338" i="2"/>
  <c r="AI1338" i="2"/>
  <c r="AH1338" i="2"/>
  <c r="AG1338" i="2"/>
  <c r="AF1338" i="2"/>
  <c r="AE1338" i="2"/>
  <c r="AD1338" i="2"/>
  <c r="AC1338" i="2"/>
  <c r="AB1338" i="2"/>
  <c r="AA1338" i="2"/>
  <c r="Z1338" i="2"/>
  <c r="Y1338" i="2"/>
  <c r="X1338" i="2"/>
  <c r="W1338" i="2"/>
  <c r="V1338" i="2"/>
  <c r="U1338" i="2"/>
  <c r="S1338" i="2"/>
  <c r="R1338" i="2"/>
  <c r="Q1338" i="2"/>
  <c r="P1338" i="2"/>
  <c r="O1338" i="2"/>
  <c r="N1338" i="2"/>
  <c r="M1338" i="2"/>
  <c r="L1338" i="2"/>
  <c r="K1338" i="2"/>
  <c r="J1338" i="2"/>
  <c r="I1338" i="2"/>
  <c r="H1338" i="2"/>
  <c r="G1338" i="2"/>
  <c r="F1338" i="2"/>
  <c r="E1338" i="2"/>
  <c r="D1338" i="2"/>
  <c r="C1338" i="2"/>
  <c r="B1338" i="2"/>
  <c r="A1338" i="2"/>
  <c r="CD1337" i="2"/>
  <c r="CC1337" i="2"/>
  <c r="CB1337" i="2"/>
  <c r="CA1337" i="2"/>
  <c r="BZ1337" i="2"/>
  <c r="BY1337" i="2"/>
  <c r="AJ1337" i="2"/>
  <c r="AI1337" i="2"/>
  <c r="AH1337" i="2"/>
  <c r="AG1337" i="2"/>
  <c r="AF1337" i="2"/>
  <c r="AE1337" i="2"/>
  <c r="AD1337" i="2"/>
  <c r="AC1337" i="2"/>
  <c r="AB1337" i="2"/>
  <c r="AA1337" i="2"/>
  <c r="Z1337" i="2"/>
  <c r="Y1337" i="2"/>
  <c r="X1337" i="2"/>
  <c r="W1337" i="2"/>
  <c r="V1337" i="2"/>
  <c r="U1337" i="2"/>
  <c r="S1337" i="2"/>
  <c r="R1337" i="2"/>
  <c r="Q1337" i="2"/>
  <c r="P1337" i="2"/>
  <c r="O1337" i="2"/>
  <c r="N1337" i="2"/>
  <c r="M1337" i="2"/>
  <c r="L1337" i="2"/>
  <c r="K1337" i="2"/>
  <c r="J1337" i="2"/>
  <c r="I1337" i="2"/>
  <c r="H1337" i="2"/>
  <c r="G1337" i="2"/>
  <c r="F1337" i="2"/>
  <c r="E1337" i="2"/>
  <c r="D1337" i="2"/>
  <c r="C1337" i="2"/>
  <c r="B1337" i="2"/>
  <c r="A1337" i="2"/>
  <c r="CD1336" i="2"/>
  <c r="CC1336" i="2"/>
  <c r="CB1336" i="2"/>
  <c r="CA1336" i="2"/>
  <c r="BZ1336" i="2"/>
  <c r="BY1336" i="2"/>
  <c r="AJ1336" i="2"/>
  <c r="AI1336" i="2"/>
  <c r="AH1336" i="2"/>
  <c r="AG1336" i="2"/>
  <c r="AF1336" i="2"/>
  <c r="AE1336" i="2"/>
  <c r="AD1336" i="2"/>
  <c r="AC1336" i="2"/>
  <c r="AB1336" i="2"/>
  <c r="AA1336" i="2"/>
  <c r="Z1336" i="2"/>
  <c r="Y1336" i="2"/>
  <c r="X1336" i="2"/>
  <c r="W1336" i="2"/>
  <c r="V1336" i="2"/>
  <c r="U1336" i="2"/>
  <c r="S1336" i="2"/>
  <c r="R1336" i="2"/>
  <c r="Q1336" i="2"/>
  <c r="P1336" i="2"/>
  <c r="O1336" i="2"/>
  <c r="N1336" i="2"/>
  <c r="M1336" i="2"/>
  <c r="L1336" i="2"/>
  <c r="K1336" i="2"/>
  <c r="J1336" i="2"/>
  <c r="I1336" i="2"/>
  <c r="H1336" i="2"/>
  <c r="G1336" i="2"/>
  <c r="F1336" i="2"/>
  <c r="E1336" i="2"/>
  <c r="D1336" i="2"/>
  <c r="C1336" i="2"/>
  <c r="B1336" i="2"/>
  <c r="A1336" i="2"/>
  <c r="CD1335" i="2"/>
  <c r="CC1335" i="2"/>
  <c r="CB1335" i="2"/>
  <c r="CA1335" i="2"/>
  <c r="BZ1335" i="2"/>
  <c r="BY1335" i="2"/>
  <c r="AJ1335" i="2"/>
  <c r="AI1335" i="2"/>
  <c r="AH1335" i="2"/>
  <c r="AG1335" i="2"/>
  <c r="AF1335" i="2"/>
  <c r="AE1335" i="2"/>
  <c r="AD1335" i="2"/>
  <c r="AC1335" i="2"/>
  <c r="AB1335" i="2"/>
  <c r="AA1335" i="2"/>
  <c r="Z1335" i="2"/>
  <c r="Y1335" i="2"/>
  <c r="X1335" i="2"/>
  <c r="W1335" i="2"/>
  <c r="V1335" i="2"/>
  <c r="U1335" i="2"/>
  <c r="S1335" i="2"/>
  <c r="R1335" i="2"/>
  <c r="Q1335" i="2"/>
  <c r="P1335" i="2"/>
  <c r="O1335" i="2"/>
  <c r="N1335" i="2"/>
  <c r="M1335" i="2"/>
  <c r="L1335" i="2"/>
  <c r="K1335" i="2"/>
  <c r="J1335" i="2"/>
  <c r="I1335" i="2"/>
  <c r="H1335" i="2"/>
  <c r="G1335" i="2"/>
  <c r="F1335" i="2"/>
  <c r="E1335" i="2"/>
  <c r="D1335" i="2"/>
  <c r="C1335" i="2"/>
  <c r="B1335" i="2"/>
  <c r="A1335" i="2"/>
  <c r="CD1334" i="2"/>
  <c r="CC1334" i="2"/>
  <c r="CB1334" i="2"/>
  <c r="CA1334" i="2"/>
  <c r="BZ1334" i="2"/>
  <c r="BY1334" i="2"/>
  <c r="AJ1334" i="2"/>
  <c r="AI1334" i="2"/>
  <c r="AH1334" i="2"/>
  <c r="AG1334" i="2"/>
  <c r="AF1334" i="2"/>
  <c r="AE1334" i="2"/>
  <c r="AD1334" i="2"/>
  <c r="AC1334" i="2"/>
  <c r="AB1334" i="2"/>
  <c r="AA1334" i="2"/>
  <c r="Z1334" i="2"/>
  <c r="Y1334" i="2"/>
  <c r="X1334" i="2"/>
  <c r="W1334" i="2"/>
  <c r="V1334" i="2"/>
  <c r="U1334" i="2"/>
  <c r="S1334" i="2"/>
  <c r="R1334" i="2"/>
  <c r="Q1334" i="2"/>
  <c r="P1334" i="2"/>
  <c r="O1334" i="2"/>
  <c r="N1334" i="2"/>
  <c r="M1334" i="2"/>
  <c r="L1334" i="2"/>
  <c r="K1334" i="2"/>
  <c r="J1334" i="2"/>
  <c r="I1334" i="2"/>
  <c r="H1334" i="2"/>
  <c r="G1334" i="2"/>
  <c r="F1334" i="2"/>
  <c r="E1334" i="2"/>
  <c r="D1334" i="2"/>
  <c r="C1334" i="2"/>
  <c r="B1334" i="2"/>
  <c r="A1334" i="2"/>
  <c r="CD1333" i="2"/>
  <c r="CC1333" i="2"/>
  <c r="CB1333" i="2"/>
  <c r="CA1333" i="2"/>
  <c r="BZ1333" i="2"/>
  <c r="BY1333" i="2"/>
  <c r="AJ1333" i="2"/>
  <c r="AI1333" i="2"/>
  <c r="AH1333" i="2"/>
  <c r="AG1333" i="2"/>
  <c r="AF1333" i="2"/>
  <c r="AE1333" i="2"/>
  <c r="AD1333" i="2"/>
  <c r="AC1333" i="2"/>
  <c r="AB1333" i="2"/>
  <c r="AA1333" i="2"/>
  <c r="Z1333" i="2"/>
  <c r="Y1333" i="2"/>
  <c r="X1333" i="2"/>
  <c r="W1333" i="2"/>
  <c r="V1333" i="2"/>
  <c r="U1333" i="2"/>
  <c r="S1333" i="2"/>
  <c r="R1333" i="2"/>
  <c r="Q1333" i="2"/>
  <c r="P1333" i="2"/>
  <c r="O1333" i="2"/>
  <c r="N1333" i="2"/>
  <c r="M1333" i="2"/>
  <c r="L1333" i="2"/>
  <c r="K1333" i="2"/>
  <c r="J1333" i="2"/>
  <c r="I1333" i="2"/>
  <c r="H1333" i="2"/>
  <c r="G1333" i="2"/>
  <c r="F1333" i="2"/>
  <c r="E1333" i="2"/>
  <c r="D1333" i="2"/>
  <c r="C1333" i="2"/>
  <c r="B1333" i="2"/>
  <c r="A1333" i="2"/>
  <c r="CD1332" i="2"/>
  <c r="CC1332" i="2"/>
  <c r="CB1332" i="2"/>
  <c r="CA1332" i="2"/>
  <c r="BZ1332" i="2"/>
  <c r="BY1332" i="2"/>
  <c r="AJ1332" i="2"/>
  <c r="AI1332" i="2"/>
  <c r="AH1332" i="2"/>
  <c r="AG1332" i="2"/>
  <c r="AF1332" i="2"/>
  <c r="AE1332" i="2"/>
  <c r="AD1332" i="2"/>
  <c r="AC1332" i="2"/>
  <c r="AB1332" i="2"/>
  <c r="AA1332" i="2"/>
  <c r="Z1332" i="2"/>
  <c r="Y1332" i="2"/>
  <c r="X1332" i="2"/>
  <c r="W1332" i="2"/>
  <c r="V1332" i="2"/>
  <c r="U1332" i="2"/>
  <c r="S1332" i="2"/>
  <c r="R1332" i="2"/>
  <c r="Q1332" i="2"/>
  <c r="P1332" i="2"/>
  <c r="O1332" i="2"/>
  <c r="N1332" i="2"/>
  <c r="M1332" i="2"/>
  <c r="L1332" i="2"/>
  <c r="K1332" i="2"/>
  <c r="J1332" i="2"/>
  <c r="I1332" i="2"/>
  <c r="H1332" i="2"/>
  <c r="G1332" i="2"/>
  <c r="F1332" i="2"/>
  <c r="E1332" i="2"/>
  <c r="D1332" i="2"/>
  <c r="C1332" i="2"/>
  <c r="B1332" i="2"/>
  <c r="A1332" i="2"/>
  <c r="CD1331" i="2"/>
  <c r="CC1331" i="2"/>
  <c r="CB1331" i="2"/>
  <c r="CA1331" i="2"/>
  <c r="BZ1331" i="2"/>
  <c r="BY1331" i="2"/>
  <c r="AJ1331" i="2"/>
  <c r="AI1331" i="2"/>
  <c r="AH1331" i="2"/>
  <c r="AG1331" i="2"/>
  <c r="AF1331" i="2"/>
  <c r="AE1331" i="2"/>
  <c r="AD1331" i="2"/>
  <c r="AC1331" i="2"/>
  <c r="AB1331" i="2"/>
  <c r="AA1331" i="2"/>
  <c r="Z1331" i="2"/>
  <c r="Y1331" i="2"/>
  <c r="X1331" i="2"/>
  <c r="W1331" i="2"/>
  <c r="V1331" i="2"/>
  <c r="U1331" i="2"/>
  <c r="S1331" i="2"/>
  <c r="R1331" i="2"/>
  <c r="Q1331" i="2"/>
  <c r="P1331" i="2"/>
  <c r="O1331" i="2"/>
  <c r="N1331" i="2"/>
  <c r="M1331" i="2"/>
  <c r="L1331" i="2"/>
  <c r="K1331" i="2"/>
  <c r="J1331" i="2"/>
  <c r="I1331" i="2"/>
  <c r="H1331" i="2"/>
  <c r="G1331" i="2"/>
  <c r="F1331" i="2"/>
  <c r="E1331" i="2"/>
  <c r="D1331" i="2"/>
  <c r="C1331" i="2"/>
  <c r="B1331" i="2"/>
  <c r="A1331" i="2"/>
  <c r="CD1330" i="2"/>
  <c r="CC1330" i="2"/>
  <c r="CB1330" i="2"/>
  <c r="CA1330" i="2"/>
  <c r="BZ1330" i="2"/>
  <c r="BY1330" i="2"/>
  <c r="AJ1330" i="2"/>
  <c r="AI1330" i="2"/>
  <c r="AH1330" i="2"/>
  <c r="AG1330" i="2"/>
  <c r="AF1330" i="2"/>
  <c r="AE1330" i="2"/>
  <c r="AD1330" i="2"/>
  <c r="AC1330" i="2"/>
  <c r="AB1330" i="2"/>
  <c r="AA1330" i="2"/>
  <c r="Z1330" i="2"/>
  <c r="Y1330" i="2"/>
  <c r="X1330" i="2"/>
  <c r="W1330" i="2"/>
  <c r="V1330" i="2"/>
  <c r="U1330" i="2"/>
  <c r="S1330" i="2"/>
  <c r="R1330" i="2"/>
  <c r="Q1330" i="2"/>
  <c r="P1330" i="2"/>
  <c r="O1330" i="2"/>
  <c r="N1330" i="2"/>
  <c r="M1330" i="2"/>
  <c r="L1330" i="2"/>
  <c r="K1330" i="2"/>
  <c r="J1330" i="2"/>
  <c r="I1330" i="2"/>
  <c r="H1330" i="2"/>
  <c r="G1330" i="2"/>
  <c r="F1330" i="2"/>
  <c r="E1330" i="2"/>
  <c r="D1330" i="2"/>
  <c r="C1330" i="2"/>
  <c r="B1330" i="2"/>
  <c r="A1330" i="2"/>
  <c r="CD1329" i="2"/>
  <c r="CC1329" i="2"/>
  <c r="CB1329" i="2"/>
  <c r="CA1329" i="2"/>
  <c r="BZ1329" i="2"/>
  <c r="BY1329" i="2"/>
  <c r="AJ1329" i="2"/>
  <c r="AI1329" i="2"/>
  <c r="AH1329" i="2"/>
  <c r="AG1329" i="2"/>
  <c r="AF1329" i="2"/>
  <c r="AE1329" i="2"/>
  <c r="AD1329" i="2"/>
  <c r="AC1329" i="2"/>
  <c r="AB1329" i="2"/>
  <c r="AA1329" i="2"/>
  <c r="Z1329" i="2"/>
  <c r="Y1329" i="2"/>
  <c r="X1329" i="2"/>
  <c r="W1329" i="2"/>
  <c r="V1329" i="2"/>
  <c r="U1329" i="2"/>
  <c r="S1329" i="2"/>
  <c r="R1329" i="2"/>
  <c r="Q1329" i="2"/>
  <c r="P1329" i="2"/>
  <c r="O1329" i="2"/>
  <c r="N1329" i="2"/>
  <c r="M1329" i="2"/>
  <c r="L1329" i="2"/>
  <c r="K1329" i="2"/>
  <c r="J1329" i="2"/>
  <c r="I1329" i="2"/>
  <c r="H1329" i="2"/>
  <c r="G1329" i="2"/>
  <c r="F1329" i="2"/>
  <c r="E1329" i="2"/>
  <c r="D1329" i="2"/>
  <c r="C1329" i="2"/>
  <c r="B1329" i="2"/>
  <c r="A1329" i="2"/>
  <c r="CD1328" i="2"/>
  <c r="CC1328" i="2"/>
  <c r="CB1328" i="2"/>
  <c r="CA1328" i="2"/>
  <c r="BZ1328" i="2"/>
  <c r="BY1328" i="2"/>
  <c r="AJ1328" i="2"/>
  <c r="AI1328" i="2"/>
  <c r="AH1328" i="2"/>
  <c r="AG1328" i="2"/>
  <c r="AF1328" i="2"/>
  <c r="AE1328" i="2"/>
  <c r="AD1328" i="2"/>
  <c r="AC1328" i="2"/>
  <c r="AB1328" i="2"/>
  <c r="AA1328" i="2"/>
  <c r="Z1328" i="2"/>
  <c r="Y1328" i="2"/>
  <c r="X1328" i="2"/>
  <c r="W1328" i="2"/>
  <c r="V1328" i="2"/>
  <c r="U1328" i="2"/>
  <c r="S1328" i="2"/>
  <c r="R1328" i="2"/>
  <c r="Q1328" i="2"/>
  <c r="P1328" i="2"/>
  <c r="O1328" i="2"/>
  <c r="N1328" i="2"/>
  <c r="M1328" i="2"/>
  <c r="L1328" i="2"/>
  <c r="K1328" i="2"/>
  <c r="J1328" i="2"/>
  <c r="I1328" i="2"/>
  <c r="H1328" i="2"/>
  <c r="G1328" i="2"/>
  <c r="F1328" i="2"/>
  <c r="E1328" i="2"/>
  <c r="D1328" i="2"/>
  <c r="C1328" i="2"/>
  <c r="B1328" i="2"/>
  <c r="A1328" i="2"/>
  <c r="CD1327" i="2"/>
  <c r="CC1327" i="2"/>
  <c r="CB1327" i="2"/>
  <c r="CA1327" i="2"/>
  <c r="BZ1327" i="2"/>
  <c r="BY1327" i="2"/>
  <c r="AJ1327" i="2"/>
  <c r="AI1327" i="2"/>
  <c r="AH1327" i="2"/>
  <c r="AG1327" i="2"/>
  <c r="AF1327" i="2"/>
  <c r="AE1327" i="2"/>
  <c r="AD1327" i="2"/>
  <c r="AC1327" i="2"/>
  <c r="AB1327" i="2"/>
  <c r="AA1327" i="2"/>
  <c r="Z1327" i="2"/>
  <c r="Y1327" i="2"/>
  <c r="X1327" i="2"/>
  <c r="W1327" i="2"/>
  <c r="V1327" i="2"/>
  <c r="U1327" i="2"/>
  <c r="S1327" i="2"/>
  <c r="R1327" i="2"/>
  <c r="Q1327" i="2"/>
  <c r="P1327" i="2"/>
  <c r="O1327" i="2"/>
  <c r="N1327" i="2"/>
  <c r="M1327" i="2"/>
  <c r="L1327" i="2"/>
  <c r="K1327" i="2"/>
  <c r="J1327" i="2"/>
  <c r="I1327" i="2"/>
  <c r="H1327" i="2"/>
  <c r="G1327" i="2"/>
  <c r="F1327" i="2"/>
  <c r="E1327" i="2"/>
  <c r="D1327" i="2"/>
  <c r="C1327" i="2"/>
  <c r="B1327" i="2"/>
  <c r="A1327" i="2"/>
  <c r="CD1326" i="2"/>
  <c r="CC1326" i="2"/>
  <c r="CB1326" i="2"/>
  <c r="CA1326" i="2"/>
  <c r="BZ1326" i="2"/>
  <c r="BY1326" i="2"/>
  <c r="AJ1326" i="2"/>
  <c r="AI1326" i="2"/>
  <c r="AH1326" i="2"/>
  <c r="AG1326" i="2"/>
  <c r="AF1326" i="2"/>
  <c r="AE1326" i="2"/>
  <c r="AD1326" i="2"/>
  <c r="AC1326" i="2"/>
  <c r="AB1326" i="2"/>
  <c r="AA1326" i="2"/>
  <c r="Z1326" i="2"/>
  <c r="Y1326" i="2"/>
  <c r="X1326" i="2"/>
  <c r="W1326" i="2"/>
  <c r="V1326" i="2"/>
  <c r="U1326" i="2"/>
  <c r="S1326" i="2"/>
  <c r="R1326" i="2"/>
  <c r="Q1326" i="2"/>
  <c r="P1326" i="2"/>
  <c r="O1326" i="2"/>
  <c r="N1326" i="2"/>
  <c r="M1326" i="2"/>
  <c r="L1326" i="2"/>
  <c r="K1326" i="2"/>
  <c r="J1326" i="2"/>
  <c r="I1326" i="2"/>
  <c r="H1326" i="2"/>
  <c r="G1326" i="2"/>
  <c r="F1326" i="2"/>
  <c r="E1326" i="2"/>
  <c r="D1326" i="2"/>
  <c r="C1326" i="2"/>
  <c r="B1326" i="2"/>
  <c r="A1326" i="2"/>
  <c r="CD1325" i="2"/>
  <c r="CC1325" i="2"/>
  <c r="CB1325" i="2"/>
  <c r="CA1325" i="2"/>
  <c r="BZ1325" i="2"/>
  <c r="BY1325" i="2"/>
  <c r="AJ1325" i="2"/>
  <c r="AI1325" i="2"/>
  <c r="AH1325" i="2"/>
  <c r="AG1325" i="2"/>
  <c r="AF1325" i="2"/>
  <c r="AE1325" i="2"/>
  <c r="AD1325" i="2"/>
  <c r="AC1325" i="2"/>
  <c r="AB1325" i="2"/>
  <c r="AA1325" i="2"/>
  <c r="Z1325" i="2"/>
  <c r="Y1325" i="2"/>
  <c r="X1325" i="2"/>
  <c r="W1325" i="2"/>
  <c r="V1325" i="2"/>
  <c r="U1325" i="2"/>
  <c r="S1325" i="2"/>
  <c r="R1325" i="2"/>
  <c r="Q1325" i="2"/>
  <c r="P1325" i="2"/>
  <c r="O1325" i="2"/>
  <c r="N1325" i="2"/>
  <c r="M1325" i="2"/>
  <c r="L1325" i="2"/>
  <c r="K1325" i="2"/>
  <c r="J1325" i="2"/>
  <c r="I1325" i="2"/>
  <c r="H1325" i="2"/>
  <c r="G1325" i="2"/>
  <c r="F1325" i="2"/>
  <c r="E1325" i="2"/>
  <c r="D1325" i="2"/>
  <c r="C1325" i="2"/>
  <c r="B1325" i="2"/>
  <c r="A1325" i="2"/>
  <c r="CD1324" i="2"/>
  <c r="CC1324" i="2"/>
  <c r="CB1324" i="2"/>
  <c r="CA1324" i="2"/>
  <c r="BZ1324" i="2"/>
  <c r="BY1324" i="2"/>
  <c r="AJ1324" i="2"/>
  <c r="AI1324" i="2"/>
  <c r="AH1324" i="2"/>
  <c r="AG1324" i="2"/>
  <c r="AF1324" i="2"/>
  <c r="AE1324" i="2"/>
  <c r="AD1324" i="2"/>
  <c r="AC1324" i="2"/>
  <c r="AB1324" i="2"/>
  <c r="AA1324" i="2"/>
  <c r="Z1324" i="2"/>
  <c r="Y1324" i="2"/>
  <c r="X1324" i="2"/>
  <c r="W1324" i="2"/>
  <c r="V1324" i="2"/>
  <c r="U1324" i="2"/>
  <c r="S1324" i="2"/>
  <c r="R1324" i="2"/>
  <c r="Q1324" i="2"/>
  <c r="P1324" i="2"/>
  <c r="O1324" i="2"/>
  <c r="N1324" i="2"/>
  <c r="M1324" i="2"/>
  <c r="L1324" i="2"/>
  <c r="K1324" i="2"/>
  <c r="J1324" i="2"/>
  <c r="I1324" i="2"/>
  <c r="H1324" i="2"/>
  <c r="G1324" i="2"/>
  <c r="F1324" i="2"/>
  <c r="E1324" i="2"/>
  <c r="D1324" i="2"/>
  <c r="C1324" i="2"/>
  <c r="B1324" i="2"/>
  <c r="A1324" i="2"/>
  <c r="CD1323" i="2"/>
  <c r="CC1323" i="2"/>
  <c r="CB1323" i="2"/>
  <c r="CA1323" i="2"/>
  <c r="BZ1323" i="2"/>
  <c r="BY1323" i="2"/>
  <c r="AJ1323" i="2"/>
  <c r="AI1323" i="2"/>
  <c r="AH1323" i="2"/>
  <c r="AG1323" i="2"/>
  <c r="AF1323" i="2"/>
  <c r="AE1323" i="2"/>
  <c r="AD1323" i="2"/>
  <c r="AC1323" i="2"/>
  <c r="AB1323" i="2"/>
  <c r="AA1323" i="2"/>
  <c r="Z1323" i="2"/>
  <c r="Y1323" i="2"/>
  <c r="X1323" i="2"/>
  <c r="W1323" i="2"/>
  <c r="V1323" i="2"/>
  <c r="U1323" i="2"/>
  <c r="S1323" i="2"/>
  <c r="R1323" i="2"/>
  <c r="Q1323" i="2"/>
  <c r="P1323" i="2"/>
  <c r="O1323" i="2"/>
  <c r="N1323" i="2"/>
  <c r="M1323" i="2"/>
  <c r="L1323" i="2"/>
  <c r="K1323" i="2"/>
  <c r="J1323" i="2"/>
  <c r="I1323" i="2"/>
  <c r="H1323" i="2"/>
  <c r="G1323" i="2"/>
  <c r="F1323" i="2"/>
  <c r="E1323" i="2"/>
  <c r="D1323" i="2"/>
  <c r="C1323" i="2"/>
  <c r="B1323" i="2"/>
  <c r="A1323" i="2"/>
  <c r="CD1322" i="2"/>
  <c r="CC1322" i="2"/>
  <c r="CB1322" i="2"/>
  <c r="CA1322" i="2"/>
  <c r="BZ1322" i="2"/>
  <c r="BY1322" i="2"/>
  <c r="AJ1322" i="2"/>
  <c r="AI1322" i="2"/>
  <c r="AH1322" i="2"/>
  <c r="AG1322" i="2"/>
  <c r="AF1322" i="2"/>
  <c r="AE1322" i="2"/>
  <c r="AD1322" i="2"/>
  <c r="AC1322" i="2"/>
  <c r="AB1322" i="2"/>
  <c r="AA1322" i="2"/>
  <c r="Z1322" i="2"/>
  <c r="Y1322" i="2"/>
  <c r="X1322" i="2"/>
  <c r="W1322" i="2"/>
  <c r="V1322" i="2"/>
  <c r="U1322" i="2"/>
  <c r="S1322" i="2"/>
  <c r="R1322" i="2"/>
  <c r="Q1322" i="2"/>
  <c r="P1322" i="2"/>
  <c r="O1322" i="2"/>
  <c r="N1322" i="2"/>
  <c r="M1322" i="2"/>
  <c r="L1322" i="2"/>
  <c r="K1322" i="2"/>
  <c r="J1322" i="2"/>
  <c r="I1322" i="2"/>
  <c r="H1322" i="2"/>
  <c r="G1322" i="2"/>
  <c r="F1322" i="2"/>
  <c r="E1322" i="2"/>
  <c r="D1322" i="2"/>
  <c r="C1322" i="2"/>
  <c r="B1322" i="2"/>
  <c r="A1322" i="2"/>
  <c r="CD1321" i="2"/>
  <c r="CC1321" i="2"/>
  <c r="CB1321" i="2"/>
  <c r="CA1321" i="2"/>
  <c r="BZ1321" i="2"/>
  <c r="BY1321" i="2"/>
  <c r="AJ1321" i="2"/>
  <c r="AI1321" i="2"/>
  <c r="AH1321" i="2"/>
  <c r="AG1321" i="2"/>
  <c r="AF1321" i="2"/>
  <c r="AE1321" i="2"/>
  <c r="AD1321" i="2"/>
  <c r="AC1321" i="2"/>
  <c r="AB1321" i="2"/>
  <c r="AA1321" i="2"/>
  <c r="Z1321" i="2"/>
  <c r="Y1321" i="2"/>
  <c r="X1321" i="2"/>
  <c r="W1321" i="2"/>
  <c r="V1321" i="2"/>
  <c r="U1321" i="2"/>
  <c r="S1321" i="2"/>
  <c r="R1321" i="2"/>
  <c r="Q1321" i="2"/>
  <c r="P1321" i="2"/>
  <c r="O1321" i="2"/>
  <c r="N1321" i="2"/>
  <c r="M1321" i="2"/>
  <c r="L1321" i="2"/>
  <c r="K1321" i="2"/>
  <c r="J1321" i="2"/>
  <c r="I1321" i="2"/>
  <c r="H1321" i="2"/>
  <c r="G1321" i="2"/>
  <c r="F1321" i="2"/>
  <c r="E1321" i="2"/>
  <c r="D1321" i="2"/>
  <c r="C1321" i="2"/>
  <c r="B1321" i="2"/>
  <c r="A1321" i="2"/>
  <c r="CD1320" i="2"/>
  <c r="CC1320" i="2"/>
  <c r="CB1320" i="2"/>
  <c r="CA1320" i="2"/>
  <c r="BZ1320" i="2"/>
  <c r="BY1320" i="2"/>
  <c r="AJ1320" i="2"/>
  <c r="AI1320" i="2"/>
  <c r="AH1320" i="2"/>
  <c r="AG1320" i="2"/>
  <c r="AF1320" i="2"/>
  <c r="AE1320" i="2"/>
  <c r="AD1320" i="2"/>
  <c r="AC1320" i="2"/>
  <c r="AB1320" i="2"/>
  <c r="AA1320" i="2"/>
  <c r="Z1320" i="2"/>
  <c r="Y1320" i="2"/>
  <c r="X1320" i="2"/>
  <c r="W1320" i="2"/>
  <c r="V1320" i="2"/>
  <c r="U1320" i="2"/>
  <c r="S1320" i="2"/>
  <c r="R1320" i="2"/>
  <c r="Q1320" i="2"/>
  <c r="P1320" i="2"/>
  <c r="O1320" i="2"/>
  <c r="N1320" i="2"/>
  <c r="M1320" i="2"/>
  <c r="L1320" i="2"/>
  <c r="K1320" i="2"/>
  <c r="J1320" i="2"/>
  <c r="I1320" i="2"/>
  <c r="H1320" i="2"/>
  <c r="G1320" i="2"/>
  <c r="F1320" i="2"/>
  <c r="E1320" i="2"/>
  <c r="D1320" i="2"/>
  <c r="C1320" i="2"/>
  <c r="B1320" i="2"/>
  <c r="A1320" i="2"/>
  <c r="CD1319" i="2"/>
  <c r="CC1319" i="2"/>
  <c r="CB1319" i="2"/>
  <c r="CA1319" i="2"/>
  <c r="BZ1319" i="2"/>
  <c r="BY1319" i="2"/>
  <c r="AJ1319" i="2"/>
  <c r="AI1319" i="2"/>
  <c r="AH1319" i="2"/>
  <c r="AG1319" i="2"/>
  <c r="AF1319" i="2"/>
  <c r="AE1319" i="2"/>
  <c r="AD1319" i="2"/>
  <c r="AC1319" i="2"/>
  <c r="AB1319" i="2"/>
  <c r="AA1319" i="2"/>
  <c r="Z1319" i="2"/>
  <c r="Y1319" i="2"/>
  <c r="X1319" i="2"/>
  <c r="W1319" i="2"/>
  <c r="V1319" i="2"/>
  <c r="U1319" i="2"/>
  <c r="S1319" i="2"/>
  <c r="R1319" i="2"/>
  <c r="Q1319" i="2"/>
  <c r="P1319" i="2"/>
  <c r="O1319" i="2"/>
  <c r="N1319" i="2"/>
  <c r="M1319" i="2"/>
  <c r="L1319" i="2"/>
  <c r="K1319" i="2"/>
  <c r="J1319" i="2"/>
  <c r="I1319" i="2"/>
  <c r="H1319" i="2"/>
  <c r="G1319" i="2"/>
  <c r="F1319" i="2"/>
  <c r="E1319" i="2"/>
  <c r="D1319" i="2"/>
  <c r="C1319" i="2"/>
  <c r="B1319" i="2"/>
  <c r="A1319" i="2"/>
  <c r="CD1318" i="2"/>
  <c r="CC1318" i="2"/>
  <c r="CB1318" i="2"/>
  <c r="CA1318" i="2"/>
  <c r="BZ1318" i="2"/>
  <c r="BY1318" i="2"/>
  <c r="AJ1318" i="2"/>
  <c r="AI1318" i="2"/>
  <c r="AH1318" i="2"/>
  <c r="AG1318" i="2"/>
  <c r="AF1318" i="2"/>
  <c r="AE1318" i="2"/>
  <c r="AD1318" i="2"/>
  <c r="AC1318" i="2"/>
  <c r="AB1318" i="2"/>
  <c r="AA1318" i="2"/>
  <c r="Z1318" i="2"/>
  <c r="Y1318" i="2"/>
  <c r="X1318" i="2"/>
  <c r="W1318" i="2"/>
  <c r="V1318" i="2"/>
  <c r="U1318" i="2"/>
  <c r="S1318" i="2"/>
  <c r="R1318" i="2"/>
  <c r="Q1318" i="2"/>
  <c r="P1318" i="2"/>
  <c r="O1318" i="2"/>
  <c r="N1318" i="2"/>
  <c r="M1318" i="2"/>
  <c r="L1318" i="2"/>
  <c r="K1318" i="2"/>
  <c r="J1318" i="2"/>
  <c r="I1318" i="2"/>
  <c r="H1318" i="2"/>
  <c r="G1318" i="2"/>
  <c r="F1318" i="2"/>
  <c r="E1318" i="2"/>
  <c r="D1318" i="2"/>
  <c r="C1318" i="2"/>
  <c r="B1318" i="2"/>
  <c r="A1318" i="2"/>
  <c r="CD1317" i="2"/>
  <c r="CC1317" i="2"/>
  <c r="CB1317" i="2"/>
  <c r="CA1317" i="2"/>
  <c r="BZ1317" i="2"/>
  <c r="BY1317" i="2"/>
  <c r="AJ1317" i="2"/>
  <c r="AI1317" i="2"/>
  <c r="AH1317" i="2"/>
  <c r="AG1317" i="2"/>
  <c r="AF1317" i="2"/>
  <c r="AE1317" i="2"/>
  <c r="AD1317" i="2"/>
  <c r="AC1317" i="2"/>
  <c r="AB1317" i="2"/>
  <c r="AA1317" i="2"/>
  <c r="Z1317" i="2"/>
  <c r="Y1317" i="2"/>
  <c r="X1317" i="2"/>
  <c r="W1317" i="2"/>
  <c r="V1317" i="2"/>
  <c r="U1317" i="2"/>
  <c r="S1317" i="2"/>
  <c r="R1317" i="2"/>
  <c r="Q1317" i="2"/>
  <c r="P1317" i="2"/>
  <c r="O1317" i="2"/>
  <c r="N1317" i="2"/>
  <c r="M1317" i="2"/>
  <c r="L1317" i="2"/>
  <c r="K1317" i="2"/>
  <c r="J1317" i="2"/>
  <c r="I1317" i="2"/>
  <c r="H1317" i="2"/>
  <c r="G1317" i="2"/>
  <c r="F1317" i="2"/>
  <c r="E1317" i="2"/>
  <c r="D1317" i="2"/>
  <c r="C1317" i="2"/>
  <c r="B1317" i="2"/>
  <c r="A1317" i="2"/>
  <c r="CD1316" i="2"/>
  <c r="CC1316" i="2"/>
  <c r="CB1316" i="2"/>
  <c r="CA1316" i="2"/>
  <c r="BZ1316" i="2"/>
  <c r="BY1316" i="2"/>
  <c r="AJ1316" i="2"/>
  <c r="AI1316" i="2"/>
  <c r="AH1316" i="2"/>
  <c r="AG1316" i="2"/>
  <c r="AF1316" i="2"/>
  <c r="AE1316" i="2"/>
  <c r="AD1316" i="2"/>
  <c r="AC1316" i="2"/>
  <c r="AB1316" i="2"/>
  <c r="AA1316" i="2"/>
  <c r="Z1316" i="2"/>
  <c r="Y1316" i="2"/>
  <c r="X1316" i="2"/>
  <c r="W1316" i="2"/>
  <c r="V1316" i="2"/>
  <c r="U1316" i="2"/>
  <c r="S1316" i="2"/>
  <c r="R1316" i="2"/>
  <c r="Q1316" i="2"/>
  <c r="P1316" i="2"/>
  <c r="O1316" i="2"/>
  <c r="N1316" i="2"/>
  <c r="M1316" i="2"/>
  <c r="L1316" i="2"/>
  <c r="K1316" i="2"/>
  <c r="J1316" i="2"/>
  <c r="I1316" i="2"/>
  <c r="H1316" i="2"/>
  <c r="G1316" i="2"/>
  <c r="F1316" i="2"/>
  <c r="E1316" i="2"/>
  <c r="D1316" i="2"/>
  <c r="C1316" i="2"/>
  <c r="B1316" i="2"/>
  <c r="A1316" i="2"/>
  <c r="CD1315" i="2"/>
  <c r="CC1315" i="2"/>
  <c r="CB1315" i="2"/>
  <c r="CA1315" i="2"/>
  <c r="BZ1315" i="2"/>
  <c r="BY1315" i="2"/>
  <c r="AJ1315" i="2"/>
  <c r="AI1315" i="2"/>
  <c r="AH1315" i="2"/>
  <c r="AG1315" i="2"/>
  <c r="AF1315" i="2"/>
  <c r="AE1315" i="2"/>
  <c r="AD1315" i="2"/>
  <c r="AC1315" i="2"/>
  <c r="AB1315" i="2"/>
  <c r="AA1315" i="2"/>
  <c r="Z1315" i="2"/>
  <c r="Y1315" i="2"/>
  <c r="X1315" i="2"/>
  <c r="W1315" i="2"/>
  <c r="V1315" i="2"/>
  <c r="U1315" i="2"/>
  <c r="S1315" i="2"/>
  <c r="R1315" i="2"/>
  <c r="Q1315" i="2"/>
  <c r="P1315" i="2"/>
  <c r="O1315" i="2"/>
  <c r="N1315" i="2"/>
  <c r="M1315" i="2"/>
  <c r="L1315" i="2"/>
  <c r="K1315" i="2"/>
  <c r="J1315" i="2"/>
  <c r="I1315" i="2"/>
  <c r="H1315" i="2"/>
  <c r="G1315" i="2"/>
  <c r="F1315" i="2"/>
  <c r="E1315" i="2"/>
  <c r="D1315" i="2"/>
  <c r="C1315" i="2"/>
  <c r="B1315" i="2"/>
  <c r="A1315" i="2"/>
  <c r="CD1314" i="2"/>
  <c r="CC1314" i="2"/>
  <c r="CB1314" i="2"/>
  <c r="CA1314" i="2"/>
  <c r="BZ1314" i="2"/>
  <c r="BY1314" i="2"/>
  <c r="AJ1314" i="2"/>
  <c r="AI1314" i="2"/>
  <c r="AH1314" i="2"/>
  <c r="AG1314" i="2"/>
  <c r="AF1314" i="2"/>
  <c r="AE1314" i="2"/>
  <c r="AD1314" i="2"/>
  <c r="AC1314" i="2"/>
  <c r="AB1314" i="2"/>
  <c r="AA1314" i="2"/>
  <c r="Z1314" i="2"/>
  <c r="Y1314" i="2"/>
  <c r="X1314" i="2"/>
  <c r="W1314" i="2"/>
  <c r="V1314" i="2"/>
  <c r="U1314" i="2"/>
  <c r="S1314" i="2"/>
  <c r="R1314" i="2"/>
  <c r="Q1314" i="2"/>
  <c r="P1314" i="2"/>
  <c r="O1314" i="2"/>
  <c r="N1314" i="2"/>
  <c r="M1314" i="2"/>
  <c r="L1314" i="2"/>
  <c r="K1314" i="2"/>
  <c r="J1314" i="2"/>
  <c r="I1314" i="2"/>
  <c r="H1314" i="2"/>
  <c r="G1314" i="2"/>
  <c r="F1314" i="2"/>
  <c r="E1314" i="2"/>
  <c r="D1314" i="2"/>
  <c r="C1314" i="2"/>
  <c r="B1314" i="2"/>
  <c r="A1314" i="2"/>
  <c r="CD1313" i="2"/>
  <c r="CC1313" i="2"/>
  <c r="CB1313" i="2"/>
  <c r="CA1313" i="2"/>
  <c r="BZ1313" i="2"/>
  <c r="BY1313" i="2"/>
  <c r="AJ1313" i="2"/>
  <c r="AI1313" i="2"/>
  <c r="AH1313" i="2"/>
  <c r="AG1313" i="2"/>
  <c r="AF1313" i="2"/>
  <c r="AE1313" i="2"/>
  <c r="AD1313" i="2"/>
  <c r="AC1313" i="2"/>
  <c r="AB1313" i="2"/>
  <c r="AA1313" i="2"/>
  <c r="Z1313" i="2"/>
  <c r="Y1313" i="2"/>
  <c r="X1313" i="2"/>
  <c r="W1313" i="2"/>
  <c r="V1313" i="2"/>
  <c r="U1313" i="2"/>
  <c r="S1313" i="2"/>
  <c r="R1313" i="2"/>
  <c r="Q1313" i="2"/>
  <c r="P1313" i="2"/>
  <c r="O1313" i="2"/>
  <c r="N1313" i="2"/>
  <c r="M1313" i="2"/>
  <c r="L1313" i="2"/>
  <c r="K1313" i="2"/>
  <c r="J1313" i="2"/>
  <c r="I1313" i="2"/>
  <c r="H1313" i="2"/>
  <c r="G1313" i="2"/>
  <c r="F1313" i="2"/>
  <c r="E1313" i="2"/>
  <c r="D1313" i="2"/>
  <c r="C1313" i="2"/>
  <c r="B1313" i="2"/>
  <c r="A1313" i="2"/>
  <c r="CD1312" i="2"/>
  <c r="CC1312" i="2"/>
  <c r="CB1312" i="2"/>
  <c r="CA1312" i="2"/>
  <c r="BZ1312" i="2"/>
  <c r="BY1312" i="2"/>
  <c r="AJ1312" i="2"/>
  <c r="AI1312" i="2"/>
  <c r="AH1312" i="2"/>
  <c r="AG1312" i="2"/>
  <c r="AF1312" i="2"/>
  <c r="AE1312" i="2"/>
  <c r="AD1312" i="2"/>
  <c r="AC1312" i="2"/>
  <c r="AB1312" i="2"/>
  <c r="AA1312" i="2"/>
  <c r="Z1312" i="2"/>
  <c r="Y1312" i="2"/>
  <c r="X1312" i="2"/>
  <c r="W1312" i="2"/>
  <c r="V1312" i="2"/>
  <c r="U1312" i="2"/>
  <c r="S1312" i="2"/>
  <c r="R1312" i="2"/>
  <c r="Q1312" i="2"/>
  <c r="P1312" i="2"/>
  <c r="O1312" i="2"/>
  <c r="N1312" i="2"/>
  <c r="M1312" i="2"/>
  <c r="L1312" i="2"/>
  <c r="K1312" i="2"/>
  <c r="J1312" i="2"/>
  <c r="I1312" i="2"/>
  <c r="H1312" i="2"/>
  <c r="G1312" i="2"/>
  <c r="F1312" i="2"/>
  <c r="E1312" i="2"/>
  <c r="D1312" i="2"/>
  <c r="C1312" i="2"/>
  <c r="B1312" i="2"/>
  <c r="A1312" i="2"/>
  <c r="CD1311" i="2"/>
  <c r="CC1311" i="2"/>
  <c r="CB1311" i="2"/>
  <c r="CA1311" i="2"/>
  <c r="BZ1311" i="2"/>
  <c r="BY1311" i="2"/>
  <c r="AJ1311" i="2"/>
  <c r="AI1311" i="2"/>
  <c r="AH1311" i="2"/>
  <c r="AG1311" i="2"/>
  <c r="AF1311" i="2"/>
  <c r="AE1311" i="2"/>
  <c r="AD1311" i="2"/>
  <c r="AC1311" i="2"/>
  <c r="AB1311" i="2"/>
  <c r="AA1311" i="2"/>
  <c r="Z1311" i="2"/>
  <c r="Y1311" i="2"/>
  <c r="X1311" i="2"/>
  <c r="W1311" i="2"/>
  <c r="V1311" i="2"/>
  <c r="U1311" i="2"/>
  <c r="S1311" i="2"/>
  <c r="R1311" i="2"/>
  <c r="Q1311" i="2"/>
  <c r="P1311" i="2"/>
  <c r="O1311" i="2"/>
  <c r="N1311" i="2"/>
  <c r="M1311" i="2"/>
  <c r="L1311" i="2"/>
  <c r="K1311" i="2"/>
  <c r="J1311" i="2"/>
  <c r="I1311" i="2"/>
  <c r="H1311" i="2"/>
  <c r="G1311" i="2"/>
  <c r="F1311" i="2"/>
  <c r="E1311" i="2"/>
  <c r="D1311" i="2"/>
  <c r="C1311" i="2"/>
  <c r="B1311" i="2"/>
  <c r="A1311" i="2"/>
  <c r="CD1310" i="2"/>
  <c r="CC1310" i="2"/>
  <c r="CB1310" i="2"/>
  <c r="CA1310" i="2"/>
  <c r="BZ1310" i="2"/>
  <c r="BY1310" i="2"/>
  <c r="AJ1310" i="2"/>
  <c r="AI1310" i="2"/>
  <c r="AH1310" i="2"/>
  <c r="AG1310" i="2"/>
  <c r="AF1310" i="2"/>
  <c r="AE1310" i="2"/>
  <c r="AD1310" i="2"/>
  <c r="AC1310" i="2"/>
  <c r="AB1310" i="2"/>
  <c r="AA1310" i="2"/>
  <c r="Z1310" i="2"/>
  <c r="Y1310" i="2"/>
  <c r="X1310" i="2"/>
  <c r="W1310" i="2"/>
  <c r="V1310" i="2"/>
  <c r="U1310" i="2"/>
  <c r="S1310" i="2"/>
  <c r="R1310" i="2"/>
  <c r="Q1310" i="2"/>
  <c r="P1310" i="2"/>
  <c r="O1310" i="2"/>
  <c r="N1310" i="2"/>
  <c r="M1310" i="2"/>
  <c r="L1310" i="2"/>
  <c r="K1310" i="2"/>
  <c r="J1310" i="2"/>
  <c r="I1310" i="2"/>
  <c r="H1310" i="2"/>
  <c r="G1310" i="2"/>
  <c r="F1310" i="2"/>
  <c r="E1310" i="2"/>
  <c r="D1310" i="2"/>
  <c r="C1310" i="2"/>
  <c r="B1310" i="2"/>
  <c r="A1310" i="2"/>
  <c r="CD1309" i="2"/>
  <c r="CC1309" i="2"/>
  <c r="CB1309" i="2"/>
  <c r="CA1309" i="2"/>
  <c r="BZ1309" i="2"/>
  <c r="BY1309" i="2"/>
  <c r="AJ1309" i="2"/>
  <c r="AI1309" i="2"/>
  <c r="AH1309" i="2"/>
  <c r="AG1309" i="2"/>
  <c r="AF1309" i="2"/>
  <c r="AE1309" i="2"/>
  <c r="AD1309" i="2"/>
  <c r="AC1309" i="2"/>
  <c r="AB1309" i="2"/>
  <c r="AA1309" i="2"/>
  <c r="Z1309" i="2"/>
  <c r="Y1309" i="2"/>
  <c r="X1309" i="2"/>
  <c r="W1309" i="2"/>
  <c r="V1309" i="2"/>
  <c r="U1309" i="2"/>
  <c r="S1309" i="2"/>
  <c r="R1309" i="2"/>
  <c r="Q1309" i="2"/>
  <c r="P1309" i="2"/>
  <c r="O1309" i="2"/>
  <c r="N1309" i="2"/>
  <c r="M1309" i="2"/>
  <c r="L1309" i="2"/>
  <c r="K1309" i="2"/>
  <c r="J1309" i="2"/>
  <c r="I1309" i="2"/>
  <c r="H1309" i="2"/>
  <c r="G1309" i="2"/>
  <c r="F1309" i="2"/>
  <c r="E1309" i="2"/>
  <c r="D1309" i="2"/>
  <c r="C1309" i="2"/>
  <c r="B1309" i="2"/>
  <c r="A1309" i="2"/>
  <c r="CD1308" i="2"/>
  <c r="CC1308" i="2"/>
  <c r="CB1308" i="2"/>
  <c r="CA1308" i="2"/>
  <c r="BZ1308" i="2"/>
  <c r="BY1308" i="2"/>
  <c r="AJ1308" i="2"/>
  <c r="AI1308" i="2"/>
  <c r="AH1308" i="2"/>
  <c r="AG1308" i="2"/>
  <c r="AF1308" i="2"/>
  <c r="AE1308" i="2"/>
  <c r="AD1308" i="2"/>
  <c r="AC1308" i="2"/>
  <c r="AB1308" i="2"/>
  <c r="AA1308" i="2"/>
  <c r="Z1308" i="2"/>
  <c r="Y1308" i="2"/>
  <c r="X1308" i="2"/>
  <c r="W1308" i="2"/>
  <c r="V1308" i="2"/>
  <c r="U1308" i="2"/>
  <c r="S1308" i="2"/>
  <c r="R1308" i="2"/>
  <c r="Q1308" i="2"/>
  <c r="P1308" i="2"/>
  <c r="O1308" i="2"/>
  <c r="N1308" i="2"/>
  <c r="M1308" i="2"/>
  <c r="L1308" i="2"/>
  <c r="K1308" i="2"/>
  <c r="J1308" i="2"/>
  <c r="I1308" i="2"/>
  <c r="H1308" i="2"/>
  <c r="G1308" i="2"/>
  <c r="F1308" i="2"/>
  <c r="E1308" i="2"/>
  <c r="D1308" i="2"/>
  <c r="C1308" i="2"/>
  <c r="B1308" i="2"/>
  <c r="A1308" i="2"/>
  <c r="CD1307" i="2"/>
  <c r="CC1307" i="2"/>
  <c r="CB1307" i="2"/>
  <c r="CA1307" i="2"/>
  <c r="BZ1307" i="2"/>
  <c r="BY1307" i="2"/>
  <c r="AJ1307" i="2"/>
  <c r="AI1307" i="2"/>
  <c r="AH1307" i="2"/>
  <c r="AG1307" i="2"/>
  <c r="AF1307" i="2"/>
  <c r="AE1307" i="2"/>
  <c r="AD1307" i="2"/>
  <c r="AC1307" i="2"/>
  <c r="AB1307" i="2"/>
  <c r="AA1307" i="2"/>
  <c r="Z1307" i="2"/>
  <c r="Y1307" i="2"/>
  <c r="X1307" i="2"/>
  <c r="W1307" i="2"/>
  <c r="V1307" i="2"/>
  <c r="U1307" i="2"/>
  <c r="S1307" i="2"/>
  <c r="R1307" i="2"/>
  <c r="Q1307" i="2"/>
  <c r="P1307" i="2"/>
  <c r="O1307" i="2"/>
  <c r="N1307" i="2"/>
  <c r="M1307" i="2"/>
  <c r="L1307" i="2"/>
  <c r="K1307" i="2"/>
  <c r="J1307" i="2"/>
  <c r="I1307" i="2"/>
  <c r="H1307" i="2"/>
  <c r="G1307" i="2"/>
  <c r="F1307" i="2"/>
  <c r="E1307" i="2"/>
  <c r="D1307" i="2"/>
  <c r="C1307" i="2"/>
  <c r="B1307" i="2"/>
  <c r="A1307" i="2"/>
  <c r="CD1306" i="2"/>
  <c r="CC1306" i="2"/>
  <c r="CB1306" i="2"/>
  <c r="CA1306" i="2"/>
  <c r="BZ1306" i="2"/>
  <c r="BY1306" i="2"/>
  <c r="AJ1306" i="2"/>
  <c r="AI1306" i="2"/>
  <c r="AH1306" i="2"/>
  <c r="AG1306" i="2"/>
  <c r="AF1306" i="2"/>
  <c r="AE1306" i="2"/>
  <c r="AD1306" i="2"/>
  <c r="AC1306" i="2"/>
  <c r="AB1306" i="2"/>
  <c r="AA1306" i="2"/>
  <c r="Z1306" i="2"/>
  <c r="Y1306" i="2"/>
  <c r="X1306" i="2"/>
  <c r="W1306" i="2"/>
  <c r="V1306" i="2"/>
  <c r="U1306" i="2"/>
  <c r="S1306" i="2"/>
  <c r="R1306" i="2"/>
  <c r="Q1306" i="2"/>
  <c r="P1306" i="2"/>
  <c r="O1306" i="2"/>
  <c r="N1306" i="2"/>
  <c r="M1306" i="2"/>
  <c r="L1306" i="2"/>
  <c r="K1306" i="2"/>
  <c r="J1306" i="2"/>
  <c r="I1306" i="2"/>
  <c r="H1306" i="2"/>
  <c r="G1306" i="2"/>
  <c r="F1306" i="2"/>
  <c r="E1306" i="2"/>
  <c r="D1306" i="2"/>
  <c r="C1306" i="2"/>
  <c r="B1306" i="2"/>
  <c r="A1306" i="2"/>
  <c r="CD1305" i="2"/>
  <c r="CC1305" i="2"/>
  <c r="CB1305" i="2"/>
  <c r="CA1305" i="2"/>
  <c r="BZ1305" i="2"/>
  <c r="BY1305" i="2"/>
  <c r="AJ1305" i="2"/>
  <c r="AI1305" i="2"/>
  <c r="AH1305" i="2"/>
  <c r="AG1305" i="2"/>
  <c r="AF1305" i="2"/>
  <c r="AE1305" i="2"/>
  <c r="AD1305" i="2"/>
  <c r="AC1305" i="2"/>
  <c r="AB1305" i="2"/>
  <c r="AA1305" i="2"/>
  <c r="Z1305" i="2"/>
  <c r="Y1305" i="2"/>
  <c r="X1305" i="2"/>
  <c r="W1305" i="2"/>
  <c r="V1305" i="2"/>
  <c r="U1305" i="2"/>
  <c r="S1305" i="2"/>
  <c r="R1305" i="2"/>
  <c r="Q1305" i="2"/>
  <c r="P1305" i="2"/>
  <c r="O1305" i="2"/>
  <c r="N1305" i="2"/>
  <c r="M1305" i="2"/>
  <c r="L1305" i="2"/>
  <c r="K1305" i="2"/>
  <c r="J1305" i="2"/>
  <c r="I1305" i="2"/>
  <c r="H1305" i="2"/>
  <c r="G1305" i="2"/>
  <c r="F1305" i="2"/>
  <c r="E1305" i="2"/>
  <c r="D1305" i="2"/>
  <c r="C1305" i="2"/>
  <c r="B1305" i="2"/>
  <c r="A1305" i="2"/>
  <c r="CD1304" i="2"/>
  <c r="CC1304" i="2"/>
  <c r="CB1304" i="2"/>
  <c r="CA1304" i="2"/>
  <c r="BZ1304" i="2"/>
  <c r="BY1304" i="2"/>
  <c r="AJ1304" i="2"/>
  <c r="AI1304" i="2"/>
  <c r="AH1304" i="2"/>
  <c r="AG1304" i="2"/>
  <c r="AF1304" i="2"/>
  <c r="AE1304" i="2"/>
  <c r="AD1304" i="2"/>
  <c r="AC1304" i="2"/>
  <c r="AB1304" i="2"/>
  <c r="AA1304" i="2"/>
  <c r="Z1304" i="2"/>
  <c r="Y1304" i="2"/>
  <c r="X1304" i="2"/>
  <c r="W1304" i="2"/>
  <c r="V1304" i="2"/>
  <c r="U1304" i="2"/>
  <c r="S1304" i="2"/>
  <c r="R1304" i="2"/>
  <c r="Q1304" i="2"/>
  <c r="P1304" i="2"/>
  <c r="O1304" i="2"/>
  <c r="N1304" i="2"/>
  <c r="M1304" i="2"/>
  <c r="L1304" i="2"/>
  <c r="K1304" i="2"/>
  <c r="J1304" i="2"/>
  <c r="I1304" i="2"/>
  <c r="H1304" i="2"/>
  <c r="G1304" i="2"/>
  <c r="F1304" i="2"/>
  <c r="E1304" i="2"/>
  <c r="D1304" i="2"/>
  <c r="C1304" i="2"/>
  <c r="B1304" i="2"/>
  <c r="A1304" i="2"/>
  <c r="CD1303" i="2"/>
  <c r="CC1303" i="2"/>
  <c r="CB1303" i="2"/>
  <c r="CA1303" i="2"/>
  <c r="BZ1303" i="2"/>
  <c r="BY1303" i="2"/>
  <c r="AJ1303" i="2"/>
  <c r="AI1303" i="2"/>
  <c r="AH1303" i="2"/>
  <c r="AG1303" i="2"/>
  <c r="AF1303" i="2"/>
  <c r="AE1303" i="2"/>
  <c r="AD1303" i="2"/>
  <c r="AC1303" i="2"/>
  <c r="AB1303" i="2"/>
  <c r="AA1303" i="2"/>
  <c r="Z1303" i="2"/>
  <c r="Y1303" i="2"/>
  <c r="X1303" i="2"/>
  <c r="W1303" i="2"/>
  <c r="V1303" i="2"/>
  <c r="U1303" i="2"/>
  <c r="S1303" i="2"/>
  <c r="R1303" i="2"/>
  <c r="Q1303" i="2"/>
  <c r="P1303" i="2"/>
  <c r="O1303" i="2"/>
  <c r="N1303" i="2"/>
  <c r="M1303" i="2"/>
  <c r="L1303" i="2"/>
  <c r="K1303" i="2"/>
  <c r="J1303" i="2"/>
  <c r="I1303" i="2"/>
  <c r="H1303" i="2"/>
  <c r="G1303" i="2"/>
  <c r="F1303" i="2"/>
  <c r="E1303" i="2"/>
  <c r="D1303" i="2"/>
  <c r="C1303" i="2"/>
  <c r="B1303" i="2"/>
  <c r="A1303" i="2"/>
  <c r="CD1302" i="2"/>
  <c r="CC1302" i="2"/>
  <c r="CB1302" i="2"/>
  <c r="CA1302" i="2"/>
  <c r="BZ1302" i="2"/>
  <c r="BY1302" i="2"/>
  <c r="AJ1302" i="2"/>
  <c r="AI1302" i="2"/>
  <c r="AH1302" i="2"/>
  <c r="AG1302" i="2"/>
  <c r="AF1302" i="2"/>
  <c r="AE1302" i="2"/>
  <c r="AD1302" i="2"/>
  <c r="AC1302" i="2"/>
  <c r="AB1302" i="2"/>
  <c r="AA1302" i="2"/>
  <c r="Z1302" i="2"/>
  <c r="Y1302" i="2"/>
  <c r="X1302" i="2"/>
  <c r="W1302" i="2"/>
  <c r="V1302" i="2"/>
  <c r="U1302" i="2"/>
  <c r="S1302" i="2"/>
  <c r="R1302" i="2"/>
  <c r="Q1302" i="2"/>
  <c r="P1302" i="2"/>
  <c r="O1302" i="2"/>
  <c r="N1302" i="2"/>
  <c r="M1302" i="2"/>
  <c r="L1302" i="2"/>
  <c r="K1302" i="2"/>
  <c r="J1302" i="2"/>
  <c r="I1302" i="2"/>
  <c r="H1302" i="2"/>
  <c r="G1302" i="2"/>
  <c r="F1302" i="2"/>
  <c r="E1302" i="2"/>
  <c r="D1302" i="2"/>
  <c r="C1302" i="2"/>
  <c r="B1302" i="2"/>
  <c r="A1302" i="2"/>
  <c r="CD1301" i="2"/>
  <c r="CC1301" i="2"/>
  <c r="CB1301" i="2"/>
  <c r="CA1301" i="2"/>
  <c r="BZ1301" i="2"/>
  <c r="BY1301" i="2"/>
  <c r="AJ1301" i="2"/>
  <c r="AI1301" i="2"/>
  <c r="AH1301" i="2"/>
  <c r="AG1301" i="2"/>
  <c r="AF1301" i="2"/>
  <c r="AE1301" i="2"/>
  <c r="AD1301" i="2"/>
  <c r="AC1301" i="2"/>
  <c r="AB1301" i="2"/>
  <c r="AA1301" i="2"/>
  <c r="Z1301" i="2"/>
  <c r="Y1301" i="2"/>
  <c r="X1301" i="2"/>
  <c r="W1301" i="2"/>
  <c r="V1301" i="2"/>
  <c r="U1301" i="2"/>
  <c r="S1301" i="2"/>
  <c r="R1301" i="2"/>
  <c r="Q1301" i="2"/>
  <c r="P1301" i="2"/>
  <c r="O1301" i="2"/>
  <c r="N1301" i="2"/>
  <c r="M1301" i="2"/>
  <c r="L1301" i="2"/>
  <c r="K1301" i="2"/>
  <c r="J1301" i="2"/>
  <c r="I1301" i="2"/>
  <c r="H1301" i="2"/>
  <c r="G1301" i="2"/>
  <c r="F1301" i="2"/>
  <c r="E1301" i="2"/>
  <c r="D1301" i="2"/>
  <c r="C1301" i="2"/>
  <c r="B1301" i="2"/>
  <c r="A1301" i="2"/>
  <c r="CD1300" i="2"/>
  <c r="CC1300" i="2"/>
  <c r="CB1300" i="2"/>
  <c r="CA1300" i="2"/>
  <c r="BZ1300" i="2"/>
  <c r="BY1300" i="2"/>
  <c r="AJ1300" i="2"/>
  <c r="AI1300" i="2"/>
  <c r="AH1300" i="2"/>
  <c r="AG1300" i="2"/>
  <c r="AF1300" i="2"/>
  <c r="AE1300" i="2"/>
  <c r="AD1300" i="2"/>
  <c r="AC1300" i="2"/>
  <c r="AB1300" i="2"/>
  <c r="AA1300" i="2"/>
  <c r="Z1300" i="2"/>
  <c r="Y1300" i="2"/>
  <c r="X1300" i="2"/>
  <c r="W1300" i="2"/>
  <c r="V1300" i="2"/>
  <c r="U1300" i="2"/>
  <c r="S1300" i="2"/>
  <c r="R1300" i="2"/>
  <c r="Q1300" i="2"/>
  <c r="P1300" i="2"/>
  <c r="O1300" i="2"/>
  <c r="N1300" i="2"/>
  <c r="M1300" i="2"/>
  <c r="L1300" i="2"/>
  <c r="K1300" i="2"/>
  <c r="J1300" i="2"/>
  <c r="I1300" i="2"/>
  <c r="H1300" i="2"/>
  <c r="G1300" i="2"/>
  <c r="F1300" i="2"/>
  <c r="E1300" i="2"/>
  <c r="D1300" i="2"/>
  <c r="C1300" i="2"/>
  <c r="B1300" i="2"/>
  <c r="A1300" i="2"/>
  <c r="CD1299" i="2"/>
  <c r="CC1299" i="2"/>
  <c r="CB1299" i="2"/>
  <c r="CA1299" i="2"/>
  <c r="BZ1299" i="2"/>
  <c r="BY1299" i="2"/>
  <c r="AJ1299" i="2"/>
  <c r="AI1299" i="2"/>
  <c r="AH1299" i="2"/>
  <c r="AG1299" i="2"/>
  <c r="AF1299" i="2"/>
  <c r="AE1299" i="2"/>
  <c r="AD1299" i="2"/>
  <c r="AC1299" i="2"/>
  <c r="AB1299" i="2"/>
  <c r="AA1299" i="2"/>
  <c r="Z1299" i="2"/>
  <c r="Y1299" i="2"/>
  <c r="X1299" i="2"/>
  <c r="W1299" i="2"/>
  <c r="V1299" i="2"/>
  <c r="U1299" i="2"/>
  <c r="S1299" i="2"/>
  <c r="R1299" i="2"/>
  <c r="Q1299" i="2"/>
  <c r="P1299" i="2"/>
  <c r="O1299" i="2"/>
  <c r="N1299" i="2"/>
  <c r="M1299" i="2"/>
  <c r="L1299" i="2"/>
  <c r="K1299" i="2"/>
  <c r="J1299" i="2"/>
  <c r="I1299" i="2"/>
  <c r="H1299" i="2"/>
  <c r="G1299" i="2"/>
  <c r="F1299" i="2"/>
  <c r="E1299" i="2"/>
  <c r="D1299" i="2"/>
  <c r="C1299" i="2"/>
  <c r="B1299" i="2"/>
  <c r="A1299" i="2"/>
  <c r="CD1298" i="2"/>
  <c r="CC1298" i="2"/>
  <c r="CB1298" i="2"/>
  <c r="CA1298" i="2"/>
  <c r="BZ1298" i="2"/>
  <c r="BY1298" i="2"/>
  <c r="AJ1298" i="2"/>
  <c r="AI1298" i="2"/>
  <c r="AH1298" i="2"/>
  <c r="AG1298" i="2"/>
  <c r="AF1298" i="2"/>
  <c r="AE1298" i="2"/>
  <c r="AD1298" i="2"/>
  <c r="AC1298" i="2"/>
  <c r="AB1298" i="2"/>
  <c r="AA1298" i="2"/>
  <c r="Z1298" i="2"/>
  <c r="Y1298" i="2"/>
  <c r="X1298" i="2"/>
  <c r="W1298" i="2"/>
  <c r="V1298" i="2"/>
  <c r="U1298" i="2"/>
  <c r="S1298" i="2"/>
  <c r="R1298" i="2"/>
  <c r="Q1298" i="2"/>
  <c r="P1298" i="2"/>
  <c r="O1298" i="2"/>
  <c r="N1298" i="2"/>
  <c r="M1298" i="2"/>
  <c r="L1298" i="2"/>
  <c r="K1298" i="2"/>
  <c r="J1298" i="2"/>
  <c r="I1298" i="2"/>
  <c r="H1298" i="2"/>
  <c r="G1298" i="2"/>
  <c r="F1298" i="2"/>
  <c r="E1298" i="2"/>
  <c r="D1298" i="2"/>
  <c r="C1298" i="2"/>
  <c r="B1298" i="2"/>
  <c r="A1298" i="2"/>
  <c r="CD1297" i="2"/>
  <c r="CC1297" i="2"/>
  <c r="CB1297" i="2"/>
  <c r="CA1297" i="2"/>
  <c r="BZ1297" i="2"/>
  <c r="BY1297" i="2"/>
  <c r="AJ1297" i="2"/>
  <c r="AI1297" i="2"/>
  <c r="AH1297" i="2"/>
  <c r="AG1297" i="2"/>
  <c r="AF1297" i="2"/>
  <c r="AE1297" i="2"/>
  <c r="AD1297" i="2"/>
  <c r="AC1297" i="2"/>
  <c r="AB1297" i="2"/>
  <c r="AA1297" i="2"/>
  <c r="Z1297" i="2"/>
  <c r="Y1297" i="2"/>
  <c r="X1297" i="2"/>
  <c r="W1297" i="2"/>
  <c r="V1297" i="2"/>
  <c r="U1297" i="2"/>
  <c r="S1297" i="2"/>
  <c r="R1297" i="2"/>
  <c r="Q1297" i="2"/>
  <c r="P1297" i="2"/>
  <c r="O1297" i="2"/>
  <c r="N1297" i="2"/>
  <c r="M1297" i="2"/>
  <c r="L1297" i="2"/>
  <c r="K1297" i="2"/>
  <c r="J1297" i="2"/>
  <c r="I1297" i="2"/>
  <c r="H1297" i="2"/>
  <c r="G1297" i="2"/>
  <c r="F1297" i="2"/>
  <c r="E1297" i="2"/>
  <c r="D1297" i="2"/>
  <c r="C1297" i="2"/>
  <c r="B1297" i="2"/>
  <c r="A1297" i="2"/>
  <c r="CD1296" i="2"/>
  <c r="CC1296" i="2"/>
  <c r="CB1296" i="2"/>
  <c r="CA1296" i="2"/>
  <c r="BZ1296" i="2"/>
  <c r="BY1296" i="2"/>
  <c r="AJ1296" i="2"/>
  <c r="AI1296" i="2"/>
  <c r="AH1296" i="2"/>
  <c r="AG1296" i="2"/>
  <c r="AF1296" i="2"/>
  <c r="AE1296" i="2"/>
  <c r="AD1296" i="2"/>
  <c r="AC1296" i="2"/>
  <c r="AB1296" i="2"/>
  <c r="AA1296" i="2"/>
  <c r="Z1296" i="2"/>
  <c r="Y1296" i="2"/>
  <c r="X1296" i="2"/>
  <c r="W1296" i="2"/>
  <c r="V1296" i="2"/>
  <c r="U1296" i="2"/>
  <c r="S1296" i="2"/>
  <c r="R1296" i="2"/>
  <c r="Q1296" i="2"/>
  <c r="P1296" i="2"/>
  <c r="O1296" i="2"/>
  <c r="N1296" i="2"/>
  <c r="M1296" i="2"/>
  <c r="L1296" i="2"/>
  <c r="K1296" i="2"/>
  <c r="J1296" i="2"/>
  <c r="I1296" i="2"/>
  <c r="H1296" i="2"/>
  <c r="G1296" i="2"/>
  <c r="F1296" i="2"/>
  <c r="E1296" i="2"/>
  <c r="D1296" i="2"/>
  <c r="C1296" i="2"/>
  <c r="B1296" i="2"/>
  <c r="A1296" i="2"/>
  <c r="CD1295" i="2"/>
  <c r="CC1295" i="2"/>
  <c r="CB1295" i="2"/>
  <c r="CA1295" i="2"/>
  <c r="BZ1295" i="2"/>
  <c r="BY1295" i="2"/>
  <c r="AJ1295" i="2"/>
  <c r="AI1295" i="2"/>
  <c r="AH1295" i="2"/>
  <c r="AG1295" i="2"/>
  <c r="AF1295" i="2"/>
  <c r="AE1295" i="2"/>
  <c r="AD1295" i="2"/>
  <c r="AC1295" i="2"/>
  <c r="AB1295" i="2"/>
  <c r="AA1295" i="2"/>
  <c r="Z1295" i="2"/>
  <c r="Y1295" i="2"/>
  <c r="X1295" i="2"/>
  <c r="W1295" i="2"/>
  <c r="V1295" i="2"/>
  <c r="U1295" i="2"/>
  <c r="S1295" i="2"/>
  <c r="R1295" i="2"/>
  <c r="Q1295" i="2"/>
  <c r="P1295" i="2"/>
  <c r="O1295" i="2"/>
  <c r="N1295" i="2"/>
  <c r="M1295" i="2"/>
  <c r="L1295" i="2"/>
  <c r="K1295" i="2"/>
  <c r="J1295" i="2"/>
  <c r="I1295" i="2"/>
  <c r="H1295" i="2"/>
  <c r="G1295" i="2"/>
  <c r="F1295" i="2"/>
  <c r="E1295" i="2"/>
  <c r="D1295" i="2"/>
  <c r="C1295" i="2"/>
  <c r="B1295" i="2"/>
  <c r="A1295" i="2"/>
  <c r="CD1294" i="2"/>
  <c r="CC1294" i="2"/>
  <c r="CB1294" i="2"/>
  <c r="CA1294" i="2"/>
  <c r="BZ1294" i="2"/>
  <c r="BY1294" i="2"/>
  <c r="AJ1294" i="2"/>
  <c r="AI1294" i="2"/>
  <c r="AH1294" i="2"/>
  <c r="AG1294" i="2"/>
  <c r="AF1294" i="2"/>
  <c r="AE1294" i="2"/>
  <c r="AD1294" i="2"/>
  <c r="AC1294" i="2"/>
  <c r="AB1294" i="2"/>
  <c r="AA1294" i="2"/>
  <c r="Z1294" i="2"/>
  <c r="Y1294" i="2"/>
  <c r="X1294" i="2"/>
  <c r="W1294" i="2"/>
  <c r="V1294" i="2"/>
  <c r="U1294" i="2"/>
  <c r="S1294" i="2"/>
  <c r="R1294" i="2"/>
  <c r="Q1294" i="2"/>
  <c r="P1294" i="2"/>
  <c r="O1294" i="2"/>
  <c r="N1294" i="2"/>
  <c r="M1294" i="2"/>
  <c r="L1294" i="2"/>
  <c r="K1294" i="2"/>
  <c r="J1294" i="2"/>
  <c r="I1294" i="2"/>
  <c r="H1294" i="2"/>
  <c r="G1294" i="2"/>
  <c r="F1294" i="2"/>
  <c r="E1294" i="2"/>
  <c r="D1294" i="2"/>
  <c r="C1294" i="2"/>
  <c r="B1294" i="2"/>
  <c r="A1294" i="2"/>
  <c r="CD1293" i="2"/>
  <c r="CC1293" i="2"/>
  <c r="CB1293" i="2"/>
  <c r="CA1293" i="2"/>
  <c r="BZ1293" i="2"/>
  <c r="BY1293" i="2"/>
  <c r="AJ1293" i="2"/>
  <c r="AI1293" i="2"/>
  <c r="AH1293" i="2"/>
  <c r="AG1293" i="2"/>
  <c r="AF1293" i="2"/>
  <c r="AE1293" i="2"/>
  <c r="AD1293" i="2"/>
  <c r="AC1293" i="2"/>
  <c r="AB1293" i="2"/>
  <c r="AA1293" i="2"/>
  <c r="Z1293" i="2"/>
  <c r="Y1293" i="2"/>
  <c r="X1293" i="2"/>
  <c r="W1293" i="2"/>
  <c r="V1293" i="2"/>
  <c r="U1293" i="2"/>
  <c r="S1293" i="2"/>
  <c r="R1293" i="2"/>
  <c r="Q1293" i="2"/>
  <c r="P1293" i="2"/>
  <c r="O1293" i="2"/>
  <c r="N1293" i="2"/>
  <c r="M1293" i="2"/>
  <c r="L1293" i="2"/>
  <c r="K1293" i="2"/>
  <c r="J1293" i="2"/>
  <c r="I1293" i="2"/>
  <c r="H1293" i="2"/>
  <c r="G1293" i="2"/>
  <c r="F1293" i="2"/>
  <c r="E1293" i="2"/>
  <c r="D1293" i="2"/>
  <c r="C1293" i="2"/>
  <c r="B1293" i="2"/>
  <c r="A1293" i="2"/>
  <c r="CD1292" i="2"/>
  <c r="CC1292" i="2"/>
  <c r="CB1292" i="2"/>
  <c r="CA1292" i="2"/>
  <c r="BZ1292" i="2"/>
  <c r="BY1292" i="2"/>
  <c r="AJ1292" i="2"/>
  <c r="AI1292" i="2"/>
  <c r="AH1292" i="2"/>
  <c r="AG1292" i="2"/>
  <c r="AF1292" i="2"/>
  <c r="AE1292" i="2"/>
  <c r="AD1292" i="2"/>
  <c r="AC1292" i="2"/>
  <c r="AB1292" i="2"/>
  <c r="AA1292" i="2"/>
  <c r="Z1292" i="2"/>
  <c r="Y1292" i="2"/>
  <c r="X1292" i="2"/>
  <c r="W1292" i="2"/>
  <c r="V1292" i="2"/>
  <c r="U1292" i="2"/>
  <c r="S1292" i="2"/>
  <c r="R1292" i="2"/>
  <c r="Q1292" i="2"/>
  <c r="P1292" i="2"/>
  <c r="O1292" i="2"/>
  <c r="N1292" i="2"/>
  <c r="M1292" i="2"/>
  <c r="L1292" i="2"/>
  <c r="K1292" i="2"/>
  <c r="J1292" i="2"/>
  <c r="I1292" i="2"/>
  <c r="H1292" i="2"/>
  <c r="G1292" i="2"/>
  <c r="F1292" i="2"/>
  <c r="E1292" i="2"/>
  <c r="D1292" i="2"/>
  <c r="C1292" i="2"/>
  <c r="B1292" i="2"/>
  <c r="A1292" i="2"/>
  <c r="CD1291" i="2"/>
  <c r="CC1291" i="2"/>
  <c r="CB1291" i="2"/>
  <c r="CA1291" i="2"/>
  <c r="BZ1291" i="2"/>
  <c r="BY1291" i="2"/>
  <c r="AJ1291" i="2"/>
  <c r="AI1291" i="2"/>
  <c r="AH1291" i="2"/>
  <c r="AG1291" i="2"/>
  <c r="AF1291" i="2"/>
  <c r="AE1291" i="2"/>
  <c r="AD1291" i="2"/>
  <c r="AC1291" i="2"/>
  <c r="AB1291" i="2"/>
  <c r="AA1291" i="2"/>
  <c r="Z1291" i="2"/>
  <c r="Y1291" i="2"/>
  <c r="X1291" i="2"/>
  <c r="W1291" i="2"/>
  <c r="V1291" i="2"/>
  <c r="U1291" i="2"/>
  <c r="S1291" i="2"/>
  <c r="R1291" i="2"/>
  <c r="Q1291" i="2"/>
  <c r="P1291" i="2"/>
  <c r="O1291" i="2"/>
  <c r="N1291" i="2"/>
  <c r="M1291" i="2"/>
  <c r="L1291" i="2"/>
  <c r="K1291" i="2"/>
  <c r="J1291" i="2"/>
  <c r="I1291" i="2"/>
  <c r="H1291" i="2"/>
  <c r="G1291" i="2"/>
  <c r="F1291" i="2"/>
  <c r="E1291" i="2"/>
  <c r="D1291" i="2"/>
  <c r="C1291" i="2"/>
  <c r="B1291" i="2"/>
  <c r="A1291" i="2"/>
  <c r="CD1290" i="2"/>
  <c r="CC1290" i="2"/>
  <c r="CB1290" i="2"/>
  <c r="CA1290" i="2"/>
  <c r="BZ1290" i="2"/>
  <c r="BY1290" i="2"/>
  <c r="AJ1290" i="2"/>
  <c r="AI1290" i="2"/>
  <c r="AH1290" i="2"/>
  <c r="AG1290" i="2"/>
  <c r="AF1290" i="2"/>
  <c r="AE1290" i="2"/>
  <c r="AD1290" i="2"/>
  <c r="AC1290" i="2"/>
  <c r="AB1290" i="2"/>
  <c r="AA1290" i="2"/>
  <c r="Z1290" i="2"/>
  <c r="Y1290" i="2"/>
  <c r="X1290" i="2"/>
  <c r="W1290" i="2"/>
  <c r="V1290" i="2"/>
  <c r="U1290" i="2"/>
  <c r="S1290" i="2"/>
  <c r="R1290" i="2"/>
  <c r="Q1290" i="2"/>
  <c r="P1290" i="2"/>
  <c r="O1290" i="2"/>
  <c r="N1290" i="2"/>
  <c r="M1290" i="2"/>
  <c r="L1290" i="2"/>
  <c r="K1290" i="2"/>
  <c r="J1290" i="2"/>
  <c r="I1290" i="2"/>
  <c r="H1290" i="2"/>
  <c r="G1290" i="2"/>
  <c r="F1290" i="2"/>
  <c r="E1290" i="2"/>
  <c r="D1290" i="2"/>
  <c r="C1290" i="2"/>
  <c r="B1290" i="2"/>
  <c r="A1290" i="2"/>
  <c r="CD1289" i="2"/>
  <c r="CC1289" i="2"/>
  <c r="CB1289" i="2"/>
  <c r="CA1289" i="2"/>
  <c r="BZ1289" i="2"/>
  <c r="BY1289" i="2"/>
  <c r="AJ1289" i="2"/>
  <c r="AI1289" i="2"/>
  <c r="AH1289" i="2"/>
  <c r="AG1289" i="2"/>
  <c r="AF1289" i="2"/>
  <c r="AE1289" i="2"/>
  <c r="AD1289" i="2"/>
  <c r="AC1289" i="2"/>
  <c r="AB1289" i="2"/>
  <c r="AA1289" i="2"/>
  <c r="Z1289" i="2"/>
  <c r="Y1289" i="2"/>
  <c r="X1289" i="2"/>
  <c r="W1289" i="2"/>
  <c r="V1289" i="2"/>
  <c r="U1289" i="2"/>
  <c r="S1289" i="2"/>
  <c r="R1289" i="2"/>
  <c r="Q1289" i="2"/>
  <c r="P1289" i="2"/>
  <c r="O1289" i="2"/>
  <c r="N1289" i="2"/>
  <c r="M1289" i="2"/>
  <c r="L1289" i="2"/>
  <c r="K1289" i="2"/>
  <c r="J1289" i="2"/>
  <c r="I1289" i="2"/>
  <c r="H1289" i="2"/>
  <c r="G1289" i="2"/>
  <c r="F1289" i="2"/>
  <c r="E1289" i="2"/>
  <c r="D1289" i="2"/>
  <c r="C1289" i="2"/>
  <c r="B1289" i="2"/>
  <c r="A1289" i="2"/>
  <c r="CD1288" i="2"/>
  <c r="CC1288" i="2"/>
  <c r="CB1288" i="2"/>
  <c r="CA1288" i="2"/>
  <c r="BZ1288" i="2"/>
  <c r="BY1288" i="2"/>
  <c r="AJ1288" i="2"/>
  <c r="AI1288" i="2"/>
  <c r="AH1288" i="2"/>
  <c r="AG1288" i="2"/>
  <c r="AF1288" i="2"/>
  <c r="AE1288" i="2"/>
  <c r="AD1288" i="2"/>
  <c r="AC1288" i="2"/>
  <c r="AB1288" i="2"/>
  <c r="AA1288" i="2"/>
  <c r="Z1288" i="2"/>
  <c r="Y1288" i="2"/>
  <c r="X1288" i="2"/>
  <c r="W1288" i="2"/>
  <c r="V1288" i="2"/>
  <c r="U1288" i="2"/>
  <c r="S1288" i="2"/>
  <c r="R1288" i="2"/>
  <c r="Q1288" i="2"/>
  <c r="P1288" i="2"/>
  <c r="O1288" i="2"/>
  <c r="N1288" i="2"/>
  <c r="M1288" i="2"/>
  <c r="L1288" i="2"/>
  <c r="K1288" i="2"/>
  <c r="J1288" i="2"/>
  <c r="I1288" i="2"/>
  <c r="H1288" i="2"/>
  <c r="G1288" i="2"/>
  <c r="F1288" i="2"/>
  <c r="E1288" i="2"/>
  <c r="D1288" i="2"/>
  <c r="C1288" i="2"/>
  <c r="B1288" i="2"/>
  <c r="A1288" i="2"/>
  <c r="CD1287" i="2"/>
  <c r="CC1287" i="2"/>
  <c r="CB1287" i="2"/>
  <c r="CA1287" i="2"/>
  <c r="BZ1287" i="2"/>
  <c r="BY1287" i="2"/>
  <c r="AJ1287" i="2"/>
  <c r="AI1287" i="2"/>
  <c r="AH1287" i="2"/>
  <c r="AG1287" i="2"/>
  <c r="AF1287" i="2"/>
  <c r="AE1287" i="2"/>
  <c r="AD1287" i="2"/>
  <c r="AC1287" i="2"/>
  <c r="AB1287" i="2"/>
  <c r="AA1287" i="2"/>
  <c r="Z1287" i="2"/>
  <c r="Y1287" i="2"/>
  <c r="X1287" i="2"/>
  <c r="W1287" i="2"/>
  <c r="V1287" i="2"/>
  <c r="U1287" i="2"/>
  <c r="S1287" i="2"/>
  <c r="R1287" i="2"/>
  <c r="Q1287" i="2"/>
  <c r="P1287" i="2"/>
  <c r="O1287" i="2"/>
  <c r="N1287" i="2"/>
  <c r="M1287" i="2"/>
  <c r="L1287" i="2"/>
  <c r="K1287" i="2"/>
  <c r="J1287" i="2"/>
  <c r="I1287" i="2"/>
  <c r="H1287" i="2"/>
  <c r="G1287" i="2"/>
  <c r="F1287" i="2"/>
  <c r="E1287" i="2"/>
  <c r="D1287" i="2"/>
  <c r="C1287" i="2"/>
  <c r="B1287" i="2"/>
  <c r="A1287" i="2"/>
  <c r="CD1286" i="2"/>
  <c r="CC1286" i="2"/>
  <c r="CB1286" i="2"/>
  <c r="CA1286" i="2"/>
  <c r="BZ1286" i="2"/>
  <c r="BY1286" i="2"/>
  <c r="AJ1286" i="2"/>
  <c r="AI1286" i="2"/>
  <c r="AH1286" i="2"/>
  <c r="AG1286" i="2"/>
  <c r="AF1286" i="2"/>
  <c r="AE1286" i="2"/>
  <c r="AD1286" i="2"/>
  <c r="AC1286" i="2"/>
  <c r="AB1286" i="2"/>
  <c r="AA1286" i="2"/>
  <c r="Z1286" i="2"/>
  <c r="Y1286" i="2"/>
  <c r="X1286" i="2"/>
  <c r="W1286" i="2"/>
  <c r="V1286" i="2"/>
  <c r="U1286" i="2"/>
  <c r="S1286" i="2"/>
  <c r="R1286" i="2"/>
  <c r="Q1286" i="2"/>
  <c r="P1286" i="2"/>
  <c r="O1286" i="2"/>
  <c r="N1286" i="2"/>
  <c r="M1286" i="2"/>
  <c r="L1286" i="2"/>
  <c r="K1286" i="2"/>
  <c r="J1286" i="2"/>
  <c r="I1286" i="2"/>
  <c r="H1286" i="2"/>
  <c r="G1286" i="2"/>
  <c r="F1286" i="2"/>
  <c r="E1286" i="2"/>
  <c r="D1286" i="2"/>
  <c r="C1286" i="2"/>
  <c r="B1286" i="2"/>
  <c r="A1286" i="2"/>
  <c r="CD1285" i="2"/>
  <c r="CC1285" i="2"/>
  <c r="CB1285" i="2"/>
  <c r="CA1285" i="2"/>
  <c r="BZ1285" i="2"/>
  <c r="BY1285" i="2"/>
  <c r="AJ1285" i="2"/>
  <c r="AI1285" i="2"/>
  <c r="AH1285" i="2"/>
  <c r="AG1285" i="2"/>
  <c r="AF1285" i="2"/>
  <c r="AE1285" i="2"/>
  <c r="AD1285" i="2"/>
  <c r="AC1285" i="2"/>
  <c r="AB1285" i="2"/>
  <c r="AA1285" i="2"/>
  <c r="Z1285" i="2"/>
  <c r="Y1285" i="2"/>
  <c r="X1285" i="2"/>
  <c r="W1285" i="2"/>
  <c r="V1285" i="2"/>
  <c r="U1285" i="2"/>
  <c r="S1285" i="2"/>
  <c r="R1285" i="2"/>
  <c r="Q1285" i="2"/>
  <c r="P1285" i="2"/>
  <c r="O1285" i="2"/>
  <c r="N1285" i="2"/>
  <c r="M1285" i="2"/>
  <c r="L1285" i="2"/>
  <c r="K1285" i="2"/>
  <c r="J1285" i="2"/>
  <c r="I1285" i="2"/>
  <c r="H1285" i="2"/>
  <c r="G1285" i="2"/>
  <c r="F1285" i="2"/>
  <c r="E1285" i="2"/>
  <c r="D1285" i="2"/>
  <c r="C1285" i="2"/>
  <c r="B1285" i="2"/>
  <c r="A1285" i="2"/>
  <c r="CD1284" i="2"/>
  <c r="CC1284" i="2"/>
  <c r="CB1284" i="2"/>
  <c r="CA1284" i="2"/>
  <c r="BZ1284" i="2"/>
  <c r="BY1284" i="2"/>
  <c r="AJ1284" i="2"/>
  <c r="AI1284" i="2"/>
  <c r="AH1284" i="2"/>
  <c r="AG1284" i="2"/>
  <c r="AF1284" i="2"/>
  <c r="AE1284" i="2"/>
  <c r="AD1284" i="2"/>
  <c r="AC1284" i="2"/>
  <c r="AB1284" i="2"/>
  <c r="AA1284" i="2"/>
  <c r="Z1284" i="2"/>
  <c r="Y1284" i="2"/>
  <c r="X1284" i="2"/>
  <c r="W1284" i="2"/>
  <c r="V1284" i="2"/>
  <c r="U1284" i="2"/>
  <c r="S1284" i="2"/>
  <c r="R1284" i="2"/>
  <c r="Q1284" i="2"/>
  <c r="P1284" i="2"/>
  <c r="O1284" i="2"/>
  <c r="N1284" i="2"/>
  <c r="M1284" i="2"/>
  <c r="L1284" i="2"/>
  <c r="K1284" i="2"/>
  <c r="J1284" i="2"/>
  <c r="I1284" i="2"/>
  <c r="H1284" i="2"/>
  <c r="G1284" i="2"/>
  <c r="F1284" i="2"/>
  <c r="E1284" i="2"/>
  <c r="D1284" i="2"/>
  <c r="C1284" i="2"/>
  <c r="B1284" i="2"/>
  <c r="A1284" i="2"/>
  <c r="CD1283" i="2"/>
  <c r="CC1283" i="2"/>
  <c r="CB1283" i="2"/>
  <c r="CA1283" i="2"/>
  <c r="BZ1283" i="2"/>
  <c r="BY1283" i="2"/>
  <c r="AJ1283" i="2"/>
  <c r="AI1283" i="2"/>
  <c r="AH1283" i="2"/>
  <c r="AG1283" i="2"/>
  <c r="AF1283" i="2"/>
  <c r="AE1283" i="2"/>
  <c r="AD1283" i="2"/>
  <c r="AC1283" i="2"/>
  <c r="AB1283" i="2"/>
  <c r="AA1283" i="2"/>
  <c r="Z1283" i="2"/>
  <c r="Y1283" i="2"/>
  <c r="X1283" i="2"/>
  <c r="W1283" i="2"/>
  <c r="V1283" i="2"/>
  <c r="U1283" i="2"/>
  <c r="S1283" i="2"/>
  <c r="R1283" i="2"/>
  <c r="Q1283" i="2"/>
  <c r="P1283" i="2"/>
  <c r="O1283" i="2"/>
  <c r="N1283" i="2"/>
  <c r="M1283" i="2"/>
  <c r="L1283" i="2"/>
  <c r="K1283" i="2"/>
  <c r="J1283" i="2"/>
  <c r="I1283" i="2"/>
  <c r="H1283" i="2"/>
  <c r="G1283" i="2"/>
  <c r="F1283" i="2"/>
  <c r="E1283" i="2"/>
  <c r="D1283" i="2"/>
  <c r="C1283" i="2"/>
  <c r="B1283" i="2"/>
  <c r="A1283" i="2"/>
  <c r="CD1282" i="2"/>
  <c r="CC1282" i="2"/>
  <c r="CB1282" i="2"/>
  <c r="CA1282" i="2"/>
  <c r="BZ1282" i="2"/>
  <c r="BY1282" i="2"/>
  <c r="AJ1282" i="2"/>
  <c r="AI1282" i="2"/>
  <c r="AH1282" i="2"/>
  <c r="AG1282" i="2"/>
  <c r="AF1282" i="2"/>
  <c r="AE1282" i="2"/>
  <c r="AD1282" i="2"/>
  <c r="AC1282" i="2"/>
  <c r="AB1282" i="2"/>
  <c r="AA1282" i="2"/>
  <c r="Z1282" i="2"/>
  <c r="Y1282" i="2"/>
  <c r="X1282" i="2"/>
  <c r="W1282" i="2"/>
  <c r="V1282" i="2"/>
  <c r="U1282" i="2"/>
  <c r="S1282" i="2"/>
  <c r="R1282" i="2"/>
  <c r="Q1282" i="2"/>
  <c r="P1282" i="2"/>
  <c r="O1282" i="2"/>
  <c r="N1282" i="2"/>
  <c r="M1282" i="2"/>
  <c r="L1282" i="2"/>
  <c r="K1282" i="2"/>
  <c r="J1282" i="2"/>
  <c r="I1282" i="2"/>
  <c r="H1282" i="2"/>
  <c r="G1282" i="2"/>
  <c r="F1282" i="2"/>
  <c r="E1282" i="2"/>
  <c r="D1282" i="2"/>
  <c r="C1282" i="2"/>
  <c r="B1282" i="2"/>
  <c r="A1282" i="2"/>
  <c r="CD1281" i="2"/>
  <c r="CC1281" i="2"/>
  <c r="CB1281" i="2"/>
  <c r="CA1281" i="2"/>
  <c r="BZ1281" i="2"/>
  <c r="BY1281" i="2"/>
  <c r="AJ1281" i="2"/>
  <c r="AI1281" i="2"/>
  <c r="AH1281" i="2"/>
  <c r="AG1281" i="2"/>
  <c r="AF1281" i="2"/>
  <c r="AE1281" i="2"/>
  <c r="AD1281" i="2"/>
  <c r="AC1281" i="2"/>
  <c r="AB1281" i="2"/>
  <c r="AA1281" i="2"/>
  <c r="Z1281" i="2"/>
  <c r="Y1281" i="2"/>
  <c r="X1281" i="2"/>
  <c r="W1281" i="2"/>
  <c r="V1281" i="2"/>
  <c r="U1281" i="2"/>
  <c r="S1281" i="2"/>
  <c r="R1281" i="2"/>
  <c r="Q1281" i="2"/>
  <c r="P1281" i="2"/>
  <c r="O1281" i="2"/>
  <c r="N1281" i="2"/>
  <c r="M1281" i="2"/>
  <c r="L1281" i="2"/>
  <c r="K1281" i="2"/>
  <c r="J1281" i="2"/>
  <c r="I1281" i="2"/>
  <c r="H1281" i="2"/>
  <c r="G1281" i="2"/>
  <c r="F1281" i="2"/>
  <c r="E1281" i="2"/>
  <c r="D1281" i="2"/>
  <c r="C1281" i="2"/>
  <c r="B1281" i="2"/>
  <c r="A1281" i="2"/>
  <c r="CD1280" i="2"/>
  <c r="CC1280" i="2"/>
  <c r="CB1280" i="2"/>
  <c r="CA1280" i="2"/>
  <c r="BZ1280" i="2"/>
  <c r="BY1280" i="2"/>
  <c r="AJ1280" i="2"/>
  <c r="AI1280" i="2"/>
  <c r="AH1280" i="2"/>
  <c r="AG1280" i="2"/>
  <c r="AF1280" i="2"/>
  <c r="AE1280" i="2"/>
  <c r="AD1280" i="2"/>
  <c r="AC1280" i="2"/>
  <c r="AB1280" i="2"/>
  <c r="AA1280" i="2"/>
  <c r="Z1280" i="2"/>
  <c r="Y1280" i="2"/>
  <c r="X1280" i="2"/>
  <c r="W1280" i="2"/>
  <c r="V1280" i="2"/>
  <c r="U1280" i="2"/>
  <c r="S1280" i="2"/>
  <c r="R1280" i="2"/>
  <c r="Q1280" i="2"/>
  <c r="P1280" i="2"/>
  <c r="O1280" i="2"/>
  <c r="N1280" i="2"/>
  <c r="M1280" i="2"/>
  <c r="L1280" i="2"/>
  <c r="K1280" i="2"/>
  <c r="J1280" i="2"/>
  <c r="I1280" i="2"/>
  <c r="H1280" i="2"/>
  <c r="G1280" i="2"/>
  <c r="F1280" i="2"/>
  <c r="E1280" i="2"/>
  <c r="D1280" i="2"/>
  <c r="C1280" i="2"/>
  <c r="B1280" i="2"/>
  <c r="A1280" i="2"/>
  <c r="CD1279" i="2"/>
  <c r="CC1279" i="2"/>
  <c r="CB1279" i="2"/>
  <c r="CA1279" i="2"/>
  <c r="BZ1279" i="2"/>
  <c r="BY1279" i="2"/>
  <c r="AJ1279" i="2"/>
  <c r="AI1279" i="2"/>
  <c r="AH1279" i="2"/>
  <c r="AG1279" i="2"/>
  <c r="AF1279" i="2"/>
  <c r="AE1279" i="2"/>
  <c r="AD1279" i="2"/>
  <c r="AC1279" i="2"/>
  <c r="AB1279" i="2"/>
  <c r="AA1279" i="2"/>
  <c r="Z1279" i="2"/>
  <c r="Y1279" i="2"/>
  <c r="X1279" i="2"/>
  <c r="W1279" i="2"/>
  <c r="V1279" i="2"/>
  <c r="U1279" i="2"/>
  <c r="S1279" i="2"/>
  <c r="R1279" i="2"/>
  <c r="Q1279" i="2"/>
  <c r="P1279" i="2"/>
  <c r="O1279" i="2"/>
  <c r="N1279" i="2"/>
  <c r="M1279" i="2"/>
  <c r="L1279" i="2"/>
  <c r="K1279" i="2"/>
  <c r="J1279" i="2"/>
  <c r="I1279" i="2"/>
  <c r="H1279" i="2"/>
  <c r="G1279" i="2"/>
  <c r="F1279" i="2"/>
  <c r="E1279" i="2"/>
  <c r="D1279" i="2"/>
  <c r="C1279" i="2"/>
  <c r="B1279" i="2"/>
  <c r="A1279" i="2"/>
  <c r="CD1278" i="2"/>
  <c r="CC1278" i="2"/>
  <c r="CB1278" i="2"/>
  <c r="CA1278" i="2"/>
  <c r="BZ1278" i="2"/>
  <c r="BY1278" i="2"/>
  <c r="AJ1278" i="2"/>
  <c r="AI1278" i="2"/>
  <c r="AH1278" i="2"/>
  <c r="AG1278" i="2"/>
  <c r="AF1278" i="2"/>
  <c r="AE1278" i="2"/>
  <c r="AD1278" i="2"/>
  <c r="AC1278" i="2"/>
  <c r="AB1278" i="2"/>
  <c r="AA1278" i="2"/>
  <c r="Z1278" i="2"/>
  <c r="Y1278" i="2"/>
  <c r="X1278" i="2"/>
  <c r="W1278" i="2"/>
  <c r="V1278" i="2"/>
  <c r="U1278" i="2"/>
  <c r="S1278" i="2"/>
  <c r="R1278" i="2"/>
  <c r="Q1278" i="2"/>
  <c r="P1278" i="2"/>
  <c r="O1278" i="2"/>
  <c r="N1278" i="2"/>
  <c r="M1278" i="2"/>
  <c r="L1278" i="2"/>
  <c r="K1278" i="2"/>
  <c r="J1278" i="2"/>
  <c r="I1278" i="2"/>
  <c r="H1278" i="2"/>
  <c r="G1278" i="2"/>
  <c r="F1278" i="2"/>
  <c r="E1278" i="2"/>
  <c r="D1278" i="2"/>
  <c r="C1278" i="2"/>
  <c r="B1278" i="2"/>
  <c r="A1278" i="2"/>
  <c r="CD1277" i="2"/>
  <c r="CC1277" i="2"/>
  <c r="CB1277" i="2"/>
  <c r="CA1277" i="2"/>
  <c r="BZ1277" i="2"/>
  <c r="BY1277" i="2"/>
  <c r="AJ1277" i="2"/>
  <c r="AI1277" i="2"/>
  <c r="AH1277" i="2"/>
  <c r="AG1277" i="2"/>
  <c r="AF1277" i="2"/>
  <c r="AE1277" i="2"/>
  <c r="AD1277" i="2"/>
  <c r="AC1277" i="2"/>
  <c r="AB1277" i="2"/>
  <c r="AA1277" i="2"/>
  <c r="Z1277" i="2"/>
  <c r="Y1277" i="2"/>
  <c r="X1277" i="2"/>
  <c r="W1277" i="2"/>
  <c r="V1277" i="2"/>
  <c r="U1277" i="2"/>
  <c r="S1277" i="2"/>
  <c r="R1277" i="2"/>
  <c r="Q1277" i="2"/>
  <c r="P1277" i="2"/>
  <c r="O1277" i="2"/>
  <c r="N1277" i="2"/>
  <c r="M1277" i="2"/>
  <c r="L1277" i="2"/>
  <c r="K1277" i="2"/>
  <c r="J1277" i="2"/>
  <c r="I1277" i="2"/>
  <c r="H1277" i="2"/>
  <c r="G1277" i="2"/>
  <c r="F1277" i="2"/>
  <c r="E1277" i="2"/>
  <c r="D1277" i="2"/>
  <c r="C1277" i="2"/>
  <c r="B1277" i="2"/>
  <c r="A1277" i="2"/>
  <c r="CD1276" i="2"/>
  <c r="CC1276" i="2"/>
  <c r="CB1276" i="2"/>
  <c r="CA1276" i="2"/>
  <c r="BZ1276" i="2"/>
  <c r="BY1276" i="2"/>
  <c r="AJ1276" i="2"/>
  <c r="AI1276" i="2"/>
  <c r="AH1276" i="2"/>
  <c r="AG1276" i="2"/>
  <c r="AF1276" i="2"/>
  <c r="AE1276" i="2"/>
  <c r="AD1276" i="2"/>
  <c r="AC1276" i="2"/>
  <c r="AB1276" i="2"/>
  <c r="AA1276" i="2"/>
  <c r="Z1276" i="2"/>
  <c r="Y1276" i="2"/>
  <c r="X1276" i="2"/>
  <c r="W1276" i="2"/>
  <c r="V1276" i="2"/>
  <c r="U1276" i="2"/>
  <c r="S1276" i="2"/>
  <c r="R1276" i="2"/>
  <c r="Q1276" i="2"/>
  <c r="P1276" i="2"/>
  <c r="O1276" i="2"/>
  <c r="N1276" i="2"/>
  <c r="M1276" i="2"/>
  <c r="L1276" i="2"/>
  <c r="K1276" i="2"/>
  <c r="J1276" i="2"/>
  <c r="I1276" i="2"/>
  <c r="H1276" i="2"/>
  <c r="G1276" i="2"/>
  <c r="F1276" i="2"/>
  <c r="E1276" i="2"/>
  <c r="D1276" i="2"/>
  <c r="C1276" i="2"/>
  <c r="B1276" i="2"/>
  <c r="A1276" i="2"/>
  <c r="CD1275" i="2"/>
  <c r="CC1275" i="2"/>
  <c r="CB1275" i="2"/>
  <c r="CA1275" i="2"/>
  <c r="BZ1275" i="2"/>
  <c r="BY1275" i="2"/>
  <c r="AJ1275" i="2"/>
  <c r="AI1275" i="2"/>
  <c r="AH1275" i="2"/>
  <c r="AG1275" i="2"/>
  <c r="AF1275" i="2"/>
  <c r="AE1275" i="2"/>
  <c r="AD1275" i="2"/>
  <c r="AC1275" i="2"/>
  <c r="AB1275" i="2"/>
  <c r="AA1275" i="2"/>
  <c r="Z1275" i="2"/>
  <c r="Y1275" i="2"/>
  <c r="X1275" i="2"/>
  <c r="W1275" i="2"/>
  <c r="V1275" i="2"/>
  <c r="U1275" i="2"/>
  <c r="S1275" i="2"/>
  <c r="R1275" i="2"/>
  <c r="Q1275" i="2"/>
  <c r="P1275" i="2"/>
  <c r="O1275" i="2"/>
  <c r="N1275" i="2"/>
  <c r="M1275" i="2"/>
  <c r="L1275" i="2"/>
  <c r="K1275" i="2"/>
  <c r="J1275" i="2"/>
  <c r="I1275" i="2"/>
  <c r="H1275" i="2"/>
  <c r="G1275" i="2"/>
  <c r="F1275" i="2"/>
  <c r="E1275" i="2"/>
  <c r="D1275" i="2"/>
  <c r="C1275" i="2"/>
  <c r="B1275" i="2"/>
  <c r="A1275" i="2"/>
  <c r="CD1274" i="2"/>
  <c r="CC1274" i="2"/>
  <c r="CB1274" i="2"/>
  <c r="CA1274" i="2"/>
  <c r="BZ1274" i="2"/>
  <c r="BY1274" i="2"/>
  <c r="AJ1274" i="2"/>
  <c r="AI1274" i="2"/>
  <c r="AH1274" i="2"/>
  <c r="AG1274" i="2"/>
  <c r="AF1274" i="2"/>
  <c r="AE1274" i="2"/>
  <c r="AD1274" i="2"/>
  <c r="AC1274" i="2"/>
  <c r="AB1274" i="2"/>
  <c r="AA1274" i="2"/>
  <c r="Z1274" i="2"/>
  <c r="Y1274" i="2"/>
  <c r="X1274" i="2"/>
  <c r="W1274" i="2"/>
  <c r="V1274" i="2"/>
  <c r="U1274" i="2"/>
  <c r="S1274" i="2"/>
  <c r="R1274" i="2"/>
  <c r="Q1274" i="2"/>
  <c r="P1274" i="2"/>
  <c r="O1274" i="2"/>
  <c r="N1274" i="2"/>
  <c r="M1274" i="2"/>
  <c r="L1274" i="2"/>
  <c r="K1274" i="2"/>
  <c r="J1274" i="2"/>
  <c r="I1274" i="2"/>
  <c r="H1274" i="2"/>
  <c r="G1274" i="2"/>
  <c r="F1274" i="2"/>
  <c r="E1274" i="2"/>
  <c r="D1274" i="2"/>
  <c r="C1274" i="2"/>
  <c r="B1274" i="2"/>
  <c r="A1274" i="2"/>
  <c r="CD1273" i="2"/>
  <c r="CC1273" i="2"/>
  <c r="CB1273" i="2"/>
  <c r="CA1273" i="2"/>
  <c r="BZ1273" i="2"/>
  <c r="BY1273" i="2"/>
  <c r="AJ1273" i="2"/>
  <c r="AI1273" i="2"/>
  <c r="AH1273" i="2"/>
  <c r="AG1273" i="2"/>
  <c r="AF1273" i="2"/>
  <c r="AE1273" i="2"/>
  <c r="AD1273" i="2"/>
  <c r="AC1273" i="2"/>
  <c r="AB1273" i="2"/>
  <c r="AA1273" i="2"/>
  <c r="Z1273" i="2"/>
  <c r="Y1273" i="2"/>
  <c r="X1273" i="2"/>
  <c r="W1273" i="2"/>
  <c r="V1273" i="2"/>
  <c r="U1273" i="2"/>
  <c r="S1273" i="2"/>
  <c r="R1273" i="2"/>
  <c r="Q1273" i="2"/>
  <c r="P1273" i="2"/>
  <c r="O1273" i="2"/>
  <c r="N1273" i="2"/>
  <c r="M1273" i="2"/>
  <c r="L1273" i="2"/>
  <c r="K1273" i="2"/>
  <c r="J1273" i="2"/>
  <c r="I1273" i="2"/>
  <c r="H1273" i="2"/>
  <c r="G1273" i="2"/>
  <c r="F1273" i="2"/>
  <c r="E1273" i="2"/>
  <c r="D1273" i="2"/>
  <c r="C1273" i="2"/>
  <c r="B1273" i="2"/>
  <c r="A1273" i="2"/>
  <c r="CD1272" i="2"/>
  <c r="CC1272" i="2"/>
  <c r="CB1272" i="2"/>
  <c r="CA1272" i="2"/>
  <c r="BZ1272" i="2"/>
  <c r="BY1272" i="2"/>
  <c r="AJ1272" i="2"/>
  <c r="AI1272" i="2"/>
  <c r="AH1272" i="2"/>
  <c r="AG1272" i="2"/>
  <c r="AF1272" i="2"/>
  <c r="AE1272" i="2"/>
  <c r="AD1272" i="2"/>
  <c r="AC1272" i="2"/>
  <c r="AB1272" i="2"/>
  <c r="AA1272" i="2"/>
  <c r="Z1272" i="2"/>
  <c r="Y1272" i="2"/>
  <c r="X1272" i="2"/>
  <c r="W1272" i="2"/>
  <c r="V1272" i="2"/>
  <c r="U1272" i="2"/>
  <c r="S1272" i="2"/>
  <c r="R1272" i="2"/>
  <c r="Q1272" i="2"/>
  <c r="P1272" i="2"/>
  <c r="O1272" i="2"/>
  <c r="N1272" i="2"/>
  <c r="M1272" i="2"/>
  <c r="L1272" i="2"/>
  <c r="K1272" i="2"/>
  <c r="J1272" i="2"/>
  <c r="I1272" i="2"/>
  <c r="H1272" i="2"/>
  <c r="G1272" i="2"/>
  <c r="F1272" i="2"/>
  <c r="E1272" i="2"/>
  <c r="D1272" i="2"/>
  <c r="C1272" i="2"/>
  <c r="B1272" i="2"/>
  <c r="A1272" i="2"/>
  <c r="CD1271" i="2"/>
  <c r="CC1271" i="2"/>
  <c r="CB1271" i="2"/>
  <c r="CA1271" i="2"/>
  <c r="BZ1271" i="2"/>
  <c r="BY1271" i="2"/>
  <c r="AJ1271" i="2"/>
  <c r="AI1271" i="2"/>
  <c r="AH1271" i="2"/>
  <c r="AG1271" i="2"/>
  <c r="AF1271" i="2"/>
  <c r="AE1271" i="2"/>
  <c r="AD1271" i="2"/>
  <c r="AC1271" i="2"/>
  <c r="AB1271" i="2"/>
  <c r="AA1271" i="2"/>
  <c r="Z1271" i="2"/>
  <c r="Y1271" i="2"/>
  <c r="X1271" i="2"/>
  <c r="W1271" i="2"/>
  <c r="V1271" i="2"/>
  <c r="U1271" i="2"/>
  <c r="S1271" i="2"/>
  <c r="R1271" i="2"/>
  <c r="Q1271" i="2"/>
  <c r="P1271" i="2"/>
  <c r="O1271" i="2"/>
  <c r="N1271" i="2"/>
  <c r="M1271" i="2"/>
  <c r="L1271" i="2"/>
  <c r="K1271" i="2"/>
  <c r="J1271" i="2"/>
  <c r="I1271" i="2"/>
  <c r="H1271" i="2"/>
  <c r="G1271" i="2"/>
  <c r="F1271" i="2"/>
  <c r="E1271" i="2"/>
  <c r="D1271" i="2"/>
  <c r="C1271" i="2"/>
  <c r="B1271" i="2"/>
  <c r="A1271" i="2"/>
  <c r="CD1270" i="2"/>
  <c r="CC1270" i="2"/>
  <c r="CB1270" i="2"/>
  <c r="CA1270" i="2"/>
  <c r="BZ1270" i="2"/>
  <c r="BY1270" i="2"/>
  <c r="AJ1270" i="2"/>
  <c r="AI1270" i="2"/>
  <c r="AH1270" i="2"/>
  <c r="AG1270" i="2"/>
  <c r="AF1270" i="2"/>
  <c r="AE1270" i="2"/>
  <c r="AD1270" i="2"/>
  <c r="AC1270" i="2"/>
  <c r="AB1270" i="2"/>
  <c r="AA1270" i="2"/>
  <c r="Z1270" i="2"/>
  <c r="Y1270" i="2"/>
  <c r="X1270" i="2"/>
  <c r="W1270" i="2"/>
  <c r="V1270" i="2"/>
  <c r="U1270" i="2"/>
  <c r="S1270" i="2"/>
  <c r="R1270" i="2"/>
  <c r="Q1270" i="2"/>
  <c r="P1270" i="2"/>
  <c r="O1270" i="2"/>
  <c r="N1270" i="2"/>
  <c r="M1270" i="2"/>
  <c r="L1270" i="2"/>
  <c r="K1270" i="2"/>
  <c r="J1270" i="2"/>
  <c r="I1270" i="2"/>
  <c r="H1270" i="2"/>
  <c r="G1270" i="2"/>
  <c r="F1270" i="2"/>
  <c r="E1270" i="2"/>
  <c r="D1270" i="2"/>
  <c r="C1270" i="2"/>
  <c r="B1270" i="2"/>
  <c r="A1270" i="2"/>
  <c r="CD1269" i="2"/>
  <c r="CC1269" i="2"/>
  <c r="CB1269" i="2"/>
  <c r="CA1269" i="2"/>
  <c r="BZ1269" i="2"/>
  <c r="BY1269" i="2"/>
  <c r="AJ1269" i="2"/>
  <c r="AI1269" i="2"/>
  <c r="AH1269" i="2"/>
  <c r="AG1269" i="2"/>
  <c r="AF1269" i="2"/>
  <c r="AE1269" i="2"/>
  <c r="AD1269" i="2"/>
  <c r="AC1269" i="2"/>
  <c r="AB1269" i="2"/>
  <c r="AA1269" i="2"/>
  <c r="Z1269" i="2"/>
  <c r="Y1269" i="2"/>
  <c r="X1269" i="2"/>
  <c r="W1269" i="2"/>
  <c r="V1269" i="2"/>
  <c r="U1269" i="2"/>
  <c r="S1269" i="2"/>
  <c r="R1269" i="2"/>
  <c r="Q1269" i="2"/>
  <c r="P1269" i="2"/>
  <c r="O1269" i="2"/>
  <c r="N1269" i="2"/>
  <c r="M1269" i="2"/>
  <c r="L1269" i="2"/>
  <c r="K1269" i="2"/>
  <c r="J1269" i="2"/>
  <c r="I1269" i="2"/>
  <c r="H1269" i="2"/>
  <c r="G1269" i="2"/>
  <c r="F1269" i="2"/>
  <c r="E1269" i="2"/>
  <c r="D1269" i="2"/>
  <c r="C1269" i="2"/>
  <c r="B1269" i="2"/>
  <c r="A1269" i="2"/>
  <c r="CD1268" i="2"/>
  <c r="CC1268" i="2"/>
  <c r="CB1268" i="2"/>
  <c r="CA1268" i="2"/>
  <c r="BZ1268" i="2"/>
  <c r="BY1268" i="2"/>
  <c r="AJ1268" i="2"/>
  <c r="AI1268" i="2"/>
  <c r="AH1268" i="2"/>
  <c r="AG1268" i="2"/>
  <c r="AF1268" i="2"/>
  <c r="AE1268" i="2"/>
  <c r="AD1268" i="2"/>
  <c r="AC1268" i="2"/>
  <c r="AB1268" i="2"/>
  <c r="AA1268" i="2"/>
  <c r="Z1268" i="2"/>
  <c r="Y1268" i="2"/>
  <c r="X1268" i="2"/>
  <c r="W1268" i="2"/>
  <c r="V1268" i="2"/>
  <c r="U1268" i="2"/>
  <c r="S1268" i="2"/>
  <c r="R1268" i="2"/>
  <c r="Q1268" i="2"/>
  <c r="P1268" i="2"/>
  <c r="O1268" i="2"/>
  <c r="N1268" i="2"/>
  <c r="M1268" i="2"/>
  <c r="L1268" i="2"/>
  <c r="K1268" i="2"/>
  <c r="J1268" i="2"/>
  <c r="I1268" i="2"/>
  <c r="H1268" i="2"/>
  <c r="G1268" i="2"/>
  <c r="F1268" i="2"/>
  <c r="E1268" i="2"/>
  <c r="D1268" i="2"/>
  <c r="C1268" i="2"/>
  <c r="B1268" i="2"/>
  <c r="A1268" i="2"/>
  <c r="CD1267" i="2"/>
  <c r="CC1267" i="2"/>
  <c r="CB1267" i="2"/>
  <c r="CA1267" i="2"/>
  <c r="BZ1267" i="2"/>
  <c r="BY1267" i="2"/>
  <c r="AJ1267" i="2"/>
  <c r="AI1267" i="2"/>
  <c r="AH1267" i="2"/>
  <c r="AG1267" i="2"/>
  <c r="AF1267" i="2"/>
  <c r="AE1267" i="2"/>
  <c r="AD1267" i="2"/>
  <c r="AC1267" i="2"/>
  <c r="AB1267" i="2"/>
  <c r="AA1267" i="2"/>
  <c r="Z1267" i="2"/>
  <c r="Y1267" i="2"/>
  <c r="X1267" i="2"/>
  <c r="W1267" i="2"/>
  <c r="V1267" i="2"/>
  <c r="U1267" i="2"/>
  <c r="S1267" i="2"/>
  <c r="R1267" i="2"/>
  <c r="Q1267" i="2"/>
  <c r="P1267" i="2"/>
  <c r="O1267" i="2"/>
  <c r="N1267" i="2"/>
  <c r="M1267" i="2"/>
  <c r="L1267" i="2"/>
  <c r="K1267" i="2"/>
  <c r="J1267" i="2"/>
  <c r="I1267" i="2"/>
  <c r="H1267" i="2"/>
  <c r="G1267" i="2"/>
  <c r="F1267" i="2"/>
  <c r="E1267" i="2"/>
  <c r="D1267" i="2"/>
  <c r="C1267" i="2"/>
  <c r="B1267" i="2"/>
  <c r="A1267" i="2"/>
  <c r="CD1266" i="2"/>
  <c r="CC1266" i="2"/>
  <c r="CB1266" i="2"/>
  <c r="CA1266" i="2"/>
  <c r="BZ1266" i="2"/>
  <c r="BY1266" i="2"/>
  <c r="AJ1266" i="2"/>
  <c r="AI1266" i="2"/>
  <c r="AH1266" i="2"/>
  <c r="AG1266" i="2"/>
  <c r="AF1266" i="2"/>
  <c r="AE1266" i="2"/>
  <c r="AD1266" i="2"/>
  <c r="AC1266" i="2"/>
  <c r="AB1266" i="2"/>
  <c r="AA1266" i="2"/>
  <c r="Z1266" i="2"/>
  <c r="Y1266" i="2"/>
  <c r="X1266" i="2"/>
  <c r="W1266" i="2"/>
  <c r="V1266" i="2"/>
  <c r="U1266" i="2"/>
  <c r="S1266" i="2"/>
  <c r="R1266" i="2"/>
  <c r="Q1266" i="2"/>
  <c r="P1266" i="2"/>
  <c r="O1266" i="2"/>
  <c r="N1266" i="2"/>
  <c r="M1266" i="2"/>
  <c r="L1266" i="2"/>
  <c r="K1266" i="2"/>
  <c r="J1266" i="2"/>
  <c r="I1266" i="2"/>
  <c r="H1266" i="2"/>
  <c r="G1266" i="2"/>
  <c r="F1266" i="2"/>
  <c r="E1266" i="2"/>
  <c r="D1266" i="2"/>
  <c r="C1266" i="2"/>
  <c r="B1266" i="2"/>
  <c r="A1266" i="2"/>
  <c r="CD1265" i="2"/>
  <c r="CC1265" i="2"/>
  <c r="CB1265" i="2"/>
  <c r="CA1265" i="2"/>
  <c r="BZ1265" i="2"/>
  <c r="BY1265" i="2"/>
  <c r="AJ1265" i="2"/>
  <c r="AI1265" i="2"/>
  <c r="AH1265" i="2"/>
  <c r="AG1265" i="2"/>
  <c r="AF1265" i="2"/>
  <c r="AE1265" i="2"/>
  <c r="AD1265" i="2"/>
  <c r="AC1265" i="2"/>
  <c r="AB1265" i="2"/>
  <c r="AA1265" i="2"/>
  <c r="Z1265" i="2"/>
  <c r="Y1265" i="2"/>
  <c r="X1265" i="2"/>
  <c r="W1265" i="2"/>
  <c r="V1265" i="2"/>
  <c r="U1265" i="2"/>
  <c r="S1265" i="2"/>
  <c r="R1265" i="2"/>
  <c r="Q1265" i="2"/>
  <c r="P1265" i="2"/>
  <c r="O1265" i="2"/>
  <c r="N1265" i="2"/>
  <c r="M1265" i="2"/>
  <c r="L1265" i="2"/>
  <c r="K1265" i="2"/>
  <c r="J1265" i="2"/>
  <c r="I1265" i="2"/>
  <c r="H1265" i="2"/>
  <c r="G1265" i="2"/>
  <c r="F1265" i="2"/>
  <c r="E1265" i="2"/>
  <c r="D1265" i="2"/>
  <c r="C1265" i="2"/>
  <c r="B1265" i="2"/>
  <c r="A1265" i="2"/>
  <c r="CD1264" i="2"/>
  <c r="CC1264" i="2"/>
  <c r="CB1264" i="2"/>
  <c r="CA1264" i="2"/>
  <c r="BZ1264" i="2"/>
  <c r="BY1264" i="2"/>
  <c r="AJ1264" i="2"/>
  <c r="AI1264" i="2"/>
  <c r="AH1264" i="2"/>
  <c r="AG1264" i="2"/>
  <c r="AF1264" i="2"/>
  <c r="AE1264" i="2"/>
  <c r="AD1264" i="2"/>
  <c r="AC1264" i="2"/>
  <c r="AB1264" i="2"/>
  <c r="AA1264" i="2"/>
  <c r="Z1264" i="2"/>
  <c r="Y1264" i="2"/>
  <c r="X1264" i="2"/>
  <c r="W1264" i="2"/>
  <c r="V1264" i="2"/>
  <c r="U1264" i="2"/>
  <c r="S1264" i="2"/>
  <c r="R1264" i="2"/>
  <c r="Q1264" i="2"/>
  <c r="P1264" i="2"/>
  <c r="O1264" i="2"/>
  <c r="N1264" i="2"/>
  <c r="M1264" i="2"/>
  <c r="L1264" i="2"/>
  <c r="K1264" i="2"/>
  <c r="J1264" i="2"/>
  <c r="I1264" i="2"/>
  <c r="H1264" i="2"/>
  <c r="G1264" i="2"/>
  <c r="F1264" i="2"/>
  <c r="E1264" i="2"/>
  <c r="D1264" i="2"/>
  <c r="C1264" i="2"/>
  <c r="B1264" i="2"/>
  <c r="A1264" i="2"/>
  <c r="CD1263" i="2"/>
  <c r="CC1263" i="2"/>
  <c r="CB1263" i="2"/>
  <c r="CA1263" i="2"/>
  <c r="BZ1263" i="2"/>
  <c r="BY1263" i="2"/>
  <c r="AJ1263" i="2"/>
  <c r="AI1263" i="2"/>
  <c r="AH1263" i="2"/>
  <c r="AG1263" i="2"/>
  <c r="AF1263" i="2"/>
  <c r="AE1263" i="2"/>
  <c r="AD1263" i="2"/>
  <c r="AC1263" i="2"/>
  <c r="AB1263" i="2"/>
  <c r="AA1263" i="2"/>
  <c r="Z1263" i="2"/>
  <c r="Y1263" i="2"/>
  <c r="X1263" i="2"/>
  <c r="W1263" i="2"/>
  <c r="V1263" i="2"/>
  <c r="U1263" i="2"/>
  <c r="S1263" i="2"/>
  <c r="R1263" i="2"/>
  <c r="Q1263" i="2"/>
  <c r="P1263" i="2"/>
  <c r="O1263" i="2"/>
  <c r="N1263" i="2"/>
  <c r="M1263" i="2"/>
  <c r="L1263" i="2"/>
  <c r="K1263" i="2"/>
  <c r="J1263" i="2"/>
  <c r="I1263" i="2"/>
  <c r="H1263" i="2"/>
  <c r="G1263" i="2"/>
  <c r="F1263" i="2"/>
  <c r="E1263" i="2"/>
  <c r="D1263" i="2"/>
  <c r="C1263" i="2"/>
  <c r="B1263" i="2"/>
  <c r="A1263" i="2"/>
  <c r="CD1262" i="2"/>
  <c r="CC1262" i="2"/>
  <c r="CB1262" i="2"/>
  <c r="CA1262" i="2"/>
  <c r="BZ1262" i="2"/>
  <c r="BY1262" i="2"/>
  <c r="AJ1262" i="2"/>
  <c r="AI1262" i="2"/>
  <c r="AH1262" i="2"/>
  <c r="AG1262" i="2"/>
  <c r="AF1262" i="2"/>
  <c r="AE1262" i="2"/>
  <c r="AD1262" i="2"/>
  <c r="AC1262" i="2"/>
  <c r="AB1262" i="2"/>
  <c r="AA1262" i="2"/>
  <c r="Z1262" i="2"/>
  <c r="Y1262" i="2"/>
  <c r="X1262" i="2"/>
  <c r="W1262" i="2"/>
  <c r="V1262" i="2"/>
  <c r="U1262" i="2"/>
  <c r="S1262" i="2"/>
  <c r="R1262" i="2"/>
  <c r="Q1262" i="2"/>
  <c r="P1262" i="2"/>
  <c r="O1262" i="2"/>
  <c r="N1262" i="2"/>
  <c r="M1262" i="2"/>
  <c r="L1262" i="2"/>
  <c r="K1262" i="2"/>
  <c r="J1262" i="2"/>
  <c r="I1262" i="2"/>
  <c r="H1262" i="2"/>
  <c r="G1262" i="2"/>
  <c r="F1262" i="2"/>
  <c r="E1262" i="2"/>
  <c r="D1262" i="2"/>
  <c r="C1262" i="2"/>
  <c r="B1262" i="2"/>
  <c r="A1262" i="2"/>
  <c r="CD1261" i="2"/>
  <c r="CC1261" i="2"/>
  <c r="CB1261" i="2"/>
  <c r="CA1261" i="2"/>
  <c r="BZ1261" i="2"/>
  <c r="BY1261" i="2"/>
  <c r="AJ1261" i="2"/>
  <c r="AI1261" i="2"/>
  <c r="AH1261" i="2"/>
  <c r="AG1261" i="2"/>
  <c r="AF1261" i="2"/>
  <c r="AE1261" i="2"/>
  <c r="AD1261" i="2"/>
  <c r="AC1261" i="2"/>
  <c r="AB1261" i="2"/>
  <c r="AA1261" i="2"/>
  <c r="Z1261" i="2"/>
  <c r="Y1261" i="2"/>
  <c r="X1261" i="2"/>
  <c r="W1261" i="2"/>
  <c r="V1261" i="2"/>
  <c r="U1261" i="2"/>
  <c r="S1261" i="2"/>
  <c r="R1261" i="2"/>
  <c r="Q1261" i="2"/>
  <c r="P1261" i="2"/>
  <c r="O1261" i="2"/>
  <c r="N1261" i="2"/>
  <c r="M1261" i="2"/>
  <c r="L1261" i="2"/>
  <c r="K1261" i="2"/>
  <c r="J1261" i="2"/>
  <c r="I1261" i="2"/>
  <c r="H1261" i="2"/>
  <c r="G1261" i="2"/>
  <c r="F1261" i="2"/>
  <c r="E1261" i="2"/>
  <c r="D1261" i="2"/>
  <c r="C1261" i="2"/>
  <c r="B1261" i="2"/>
  <c r="A1261" i="2"/>
  <c r="CD1260" i="2"/>
  <c r="CC1260" i="2"/>
  <c r="CB1260" i="2"/>
  <c r="CA1260" i="2"/>
  <c r="BZ1260" i="2"/>
  <c r="BY1260" i="2"/>
  <c r="AJ1260" i="2"/>
  <c r="AI1260" i="2"/>
  <c r="AH1260" i="2"/>
  <c r="AG1260" i="2"/>
  <c r="AF1260" i="2"/>
  <c r="AE1260" i="2"/>
  <c r="AD1260" i="2"/>
  <c r="AC1260" i="2"/>
  <c r="AB1260" i="2"/>
  <c r="AA1260" i="2"/>
  <c r="Z1260" i="2"/>
  <c r="Y1260" i="2"/>
  <c r="X1260" i="2"/>
  <c r="W1260" i="2"/>
  <c r="V1260" i="2"/>
  <c r="U1260" i="2"/>
  <c r="S1260" i="2"/>
  <c r="R1260" i="2"/>
  <c r="Q1260" i="2"/>
  <c r="P1260" i="2"/>
  <c r="O1260" i="2"/>
  <c r="N1260" i="2"/>
  <c r="M1260" i="2"/>
  <c r="L1260" i="2"/>
  <c r="K1260" i="2"/>
  <c r="J1260" i="2"/>
  <c r="I1260" i="2"/>
  <c r="H1260" i="2"/>
  <c r="G1260" i="2"/>
  <c r="F1260" i="2"/>
  <c r="E1260" i="2"/>
  <c r="D1260" i="2"/>
  <c r="C1260" i="2"/>
  <c r="B1260" i="2"/>
  <c r="A1260" i="2"/>
  <c r="CD1259" i="2"/>
  <c r="CC1259" i="2"/>
  <c r="CB1259" i="2"/>
  <c r="CA1259" i="2"/>
  <c r="BZ1259" i="2"/>
  <c r="BY1259" i="2"/>
  <c r="AJ1259" i="2"/>
  <c r="AI1259" i="2"/>
  <c r="AH1259" i="2"/>
  <c r="AG1259" i="2"/>
  <c r="AF1259" i="2"/>
  <c r="AE1259" i="2"/>
  <c r="AD1259" i="2"/>
  <c r="AC1259" i="2"/>
  <c r="AB1259" i="2"/>
  <c r="AA1259" i="2"/>
  <c r="Z1259" i="2"/>
  <c r="Y1259" i="2"/>
  <c r="X1259" i="2"/>
  <c r="W1259" i="2"/>
  <c r="V1259" i="2"/>
  <c r="U1259" i="2"/>
  <c r="S1259" i="2"/>
  <c r="R1259" i="2"/>
  <c r="Q1259" i="2"/>
  <c r="P1259" i="2"/>
  <c r="O1259" i="2"/>
  <c r="N1259" i="2"/>
  <c r="M1259" i="2"/>
  <c r="L1259" i="2"/>
  <c r="K1259" i="2"/>
  <c r="J1259" i="2"/>
  <c r="I1259" i="2"/>
  <c r="H1259" i="2"/>
  <c r="G1259" i="2"/>
  <c r="F1259" i="2"/>
  <c r="E1259" i="2"/>
  <c r="D1259" i="2"/>
  <c r="C1259" i="2"/>
  <c r="B1259" i="2"/>
  <c r="A1259" i="2"/>
  <c r="CD1258" i="2"/>
  <c r="CC1258" i="2"/>
  <c r="CB1258" i="2"/>
  <c r="CA1258" i="2"/>
  <c r="BZ1258" i="2"/>
  <c r="BY1258" i="2"/>
  <c r="AJ1258" i="2"/>
  <c r="AI1258" i="2"/>
  <c r="AH1258" i="2"/>
  <c r="AG1258" i="2"/>
  <c r="AF1258" i="2"/>
  <c r="AE1258" i="2"/>
  <c r="AD1258" i="2"/>
  <c r="AC1258" i="2"/>
  <c r="AB1258" i="2"/>
  <c r="AA1258" i="2"/>
  <c r="Z1258" i="2"/>
  <c r="Y1258" i="2"/>
  <c r="X1258" i="2"/>
  <c r="W1258" i="2"/>
  <c r="V1258" i="2"/>
  <c r="U1258" i="2"/>
  <c r="S1258" i="2"/>
  <c r="R1258" i="2"/>
  <c r="Q1258" i="2"/>
  <c r="P1258" i="2"/>
  <c r="O1258" i="2"/>
  <c r="N1258" i="2"/>
  <c r="M1258" i="2"/>
  <c r="L1258" i="2"/>
  <c r="K1258" i="2"/>
  <c r="J1258" i="2"/>
  <c r="I1258" i="2"/>
  <c r="H1258" i="2"/>
  <c r="G1258" i="2"/>
  <c r="F1258" i="2"/>
  <c r="E1258" i="2"/>
  <c r="D1258" i="2"/>
  <c r="C1258" i="2"/>
  <c r="B1258" i="2"/>
  <c r="A1258" i="2"/>
  <c r="CD1257" i="2"/>
  <c r="CC1257" i="2"/>
  <c r="CB1257" i="2"/>
  <c r="CA1257" i="2"/>
  <c r="BZ1257" i="2"/>
  <c r="BY1257" i="2"/>
  <c r="AJ1257" i="2"/>
  <c r="AI1257" i="2"/>
  <c r="AH1257" i="2"/>
  <c r="AG1257" i="2"/>
  <c r="AF1257" i="2"/>
  <c r="AE1257" i="2"/>
  <c r="AD1257" i="2"/>
  <c r="AC1257" i="2"/>
  <c r="AB1257" i="2"/>
  <c r="AA1257" i="2"/>
  <c r="Z1257" i="2"/>
  <c r="Y1257" i="2"/>
  <c r="X1257" i="2"/>
  <c r="W1257" i="2"/>
  <c r="V1257" i="2"/>
  <c r="U1257" i="2"/>
  <c r="S1257" i="2"/>
  <c r="R1257" i="2"/>
  <c r="Q1257" i="2"/>
  <c r="P1257" i="2"/>
  <c r="O1257" i="2"/>
  <c r="N1257" i="2"/>
  <c r="M1257" i="2"/>
  <c r="L1257" i="2"/>
  <c r="K1257" i="2"/>
  <c r="J1257" i="2"/>
  <c r="I1257" i="2"/>
  <c r="H1257" i="2"/>
  <c r="G1257" i="2"/>
  <c r="F1257" i="2"/>
  <c r="E1257" i="2"/>
  <c r="D1257" i="2"/>
  <c r="C1257" i="2"/>
  <c r="B1257" i="2"/>
  <c r="A1257" i="2"/>
  <c r="CD1256" i="2"/>
  <c r="CC1256" i="2"/>
  <c r="CB1256" i="2"/>
  <c r="CA1256" i="2"/>
  <c r="BZ1256" i="2"/>
  <c r="BY1256" i="2"/>
  <c r="AJ1256" i="2"/>
  <c r="AI1256" i="2"/>
  <c r="AH1256" i="2"/>
  <c r="AG1256" i="2"/>
  <c r="AF1256" i="2"/>
  <c r="AE1256" i="2"/>
  <c r="AD1256" i="2"/>
  <c r="AC1256" i="2"/>
  <c r="AB1256" i="2"/>
  <c r="AA1256" i="2"/>
  <c r="Z1256" i="2"/>
  <c r="Y1256" i="2"/>
  <c r="X1256" i="2"/>
  <c r="W1256" i="2"/>
  <c r="V1256" i="2"/>
  <c r="U1256" i="2"/>
  <c r="S1256" i="2"/>
  <c r="R1256" i="2"/>
  <c r="Q1256" i="2"/>
  <c r="P1256" i="2"/>
  <c r="O1256" i="2"/>
  <c r="N1256" i="2"/>
  <c r="M1256" i="2"/>
  <c r="L1256" i="2"/>
  <c r="K1256" i="2"/>
  <c r="J1256" i="2"/>
  <c r="I1256" i="2"/>
  <c r="H1256" i="2"/>
  <c r="G1256" i="2"/>
  <c r="F1256" i="2"/>
  <c r="E1256" i="2"/>
  <c r="D1256" i="2"/>
  <c r="C1256" i="2"/>
  <c r="B1256" i="2"/>
  <c r="A1256" i="2"/>
  <c r="CD1255" i="2"/>
  <c r="CC1255" i="2"/>
  <c r="CB1255" i="2"/>
  <c r="CA1255" i="2"/>
  <c r="BZ1255" i="2"/>
  <c r="BY1255" i="2"/>
  <c r="AJ1255" i="2"/>
  <c r="AI1255" i="2"/>
  <c r="AH1255" i="2"/>
  <c r="AG1255" i="2"/>
  <c r="AF1255" i="2"/>
  <c r="AE1255" i="2"/>
  <c r="AD1255" i="2"/>
  <c r="AC1255" i="2"/>
  <c r="AB1255" i="2"/>
  <c r="AA1255" i="2"/>
  <c r="Z1255" i="2"/>
  <c r="Y1255" i="2"/>
  <c r="X1255" i="2"/>
  <c r="W1255" i="2"/>
  <c r="V1255" i="2"/>
  <c r="U1255" i="2"/>
  <c r="S1255" i="2"/>
  <c r="R1255" i="2"/>
  <c r="Q1255" i="2"/>
  <c r="P1255" i="2"/>
  <c r="O1255" i="2"/>
  <c r="N1255" i="2"/>
  <c r="M1255" i="2"/>
  <c r="L1255" i="2"/>
  <c r="K1255" i="2"/>
  <c r="J1255" i="2"/>
  <c r="I1255" i="2"/>
  <c r="H1255" i="2"/>
  <c r="G1255" i="2"/>
  <c r="F1255" i="2"/>
  <c r="E1255" i="2"/>
  <c r="D1255" i="2"/>
  <c r="C1255" i="2"/>
  <c r="B1255" i="2"/>
  <c r="A1255" i="2"/>
  <c r="CD1254" i="2"/>
  <c r="CC1254" i="2"/>
  <c r="CB1254" i="2"/>
  <c r="CA1254" i="2"/>
  <c r="BZ1254" i="2"/>
  <c r="BY1254" i="2"/>
  <c r="AJ1254" i="2"/>
  <c r="AI1254" i="2"/>
  <c r="AH1254" i="2"/>
  <c r="AG1254" i="2"/>
  <c r="AF1254" i="2"/>
  <c r="AE1254" i="2"/>
  <c r="AD1254" i="2"/>
  <c r="AC1254" i="2"/>
  <c r="AB1254" i="2"/>
  <c r="AA1254" i="2"/>
  <c r="Z1254" i="2"/>
  <c r="Y1254" i="2"/>
  <c r="X1254" i="2"/>
  <c r="W1254" i="2"/>
  <c r="V1254" i="2"/>
  <c r="U1254" i="2"/>
  <c r="S1254" i="2"/>
  <c r="R1254" i="2"/>
  <c r="Q1254" i="2"/>
  <c r="P1254" i="2"/>
  <c r="O1254" i="2"/>
  <c r="N1254" i="2"/>
  <c r="M1254" i="2"/>
  <c r="L1254" i="2"/>
  <c r="K1254" i="2"/>
  <c r="J1254" i="2"/>
  <c r="I1254" i="2"/>
  <c r="H1254" i="2"/>
  <c r="G1254" i="2"/>
  <c r="F1254" i="2"/>
  <c r="E1254" i="2"/>
  <c r="D1254" i="2"/>
  <c r="C1254" i="2"/>
  <c r="B1254" i="2"/>
  <c r="A1254" i="2"/>
  <c r="CD1253" i="2"/>
  <c r="CC1253" i="2"/>
  <c r="CB1253" i="2"/>
  <c r="CA1253" i="2"/>
  <c r="BZ1253" i="2"/>
  <c r="BY1253" i="2"/>
  <c r="AJ1253" i="2"/>
  <c r="AI1253" i="2"/>
  <c r="AH1253" i="2"/>
  <c r="AG1253" i="2"/>
  <c r="AF1253" i="2"/>
  <c r="AE1253" i="2"/>
  <c r="AD1253" i="2"/>
  <c r="AC1253" i="2"/>
  <c r="AB1253" i="2"/>
  <c r="AA1253" i="2"/>
  <c r="Z1253" i="2"/>
  <c r="Y1253" i="2"/>
  <c r="X1253" i="2"/>
  <c r="W1253" i="2"/>
  <c r="V1253" i="2"/>
  <c r="U1253" i="2"/>
  <c r="S1253" i="2"/>
  <c r="R1253" i="2"/>
  <c r="Q1253" i="2"/>
  <c r="P1253" i="2"/>
  <c r="O1253" i="2"/>
  <c r="N1253" i="2"/>
  <c r="M1253" i="2"/>
  <c r="L1253" i="2"/>
  <c r="K1253" i="2"/>
  <c r="J1253" i="2"/>
  <c r="I1253" i="2"/>
  <c r="H1253" i="2"/>
  <c r="G1253" i="2"/>
  <c r="F1253" i="2"/>
  <c r="E1253" i="2"/>
  <c r="D1253" i="2"/>
  <c r="C1253" i="2"/>
  <c r="B1253" i="2"/>
  <c r="A1253" i="2"/>
  <c r="CD1252" i="2"/>
  <c r="CC1252" i="2"/>
  <c r="CB1252" i="2"/>
  <c r="CA1252" i="2"/>
  <c r="BZ1252" i="2"/>
  <c r="BY1252" i="2"/>
  <c r="AJ1252" i="2"/>
  <c r="AI1252" i="2"/>
  <c r="AH1252" i="2"/>
  <c r="AG1252" i="2"/>
  <c r="AF1252" i="2"/>
  <c r="AE1252" i="2"/>
  <c r="AD1252" i="2"/>
  <c r="AC1252" i="2"/>
  <c r="AB1252" i="2"/>
  <c r="AA1252" i="2"/>
  <c r="Z1252" i="2"/>
  <c r="Y1252" i="2"/>
  <c r="X1252" i="2"/>
  <c r="W1252" i="2"/>
  <c r="V1252" i="2"/>
  <c r="U1252" i="2"/>
  <c r="S1252" i="2"/>
  <c r="R1252" i="2"/>
  <c r="Q1252" i="2"/>
  <c r="P1252" i="2"/>
  <c r="O1252" i="2"/>
  <c r="N1252" i="2"/>
  <c r="M1252" i="2"/>
  <c r="L1252" i="2"/>
  <c r="K1252" i="2"/>
  <c r="J1252" i="2"/>
  <c r="I1252" i="2"/>
  <c r="H1252" i="2"/>
  <c r="G1252" i="2"/>
  <c r="F1252" i="2"/>
  <c r="E1252" i="2"/>
  <c r="D1252" i="2"/>
  <c r="C1252" i="2"/>
  <c r="B1252" i="2"/>
  <c r="A1252" i="2"/>
  <c r="CD1251" i="2"/>
  <c r="CC1251" i="2"/>
  <c r="CB1251" i="2"/>
  <c r="CA1251" i="2"/>
  <c r="BZ1251" i="2"/>
  <c r="BY1251" i="2"/>
  <c r="AJ1251" i="2"/>
  <c r="AI1251" i="2"/>
  <c r="AH1251" i="2"/>
  <c r="AG1251" i="2"/>
  <c r="AF1251" i="2"/>
  <c r="AE1251" i="2"/>
  <c r="AD1251" i="2"/>
  <c r="AC1251" i="2"/>
  <c r="AB1251" i="2"/>
  <c r="AA1251" i="2"/>
  <c r="Z1251" i="2"/>
  <c r="Y1251" i="2"/>
  <c r="X1251" i="2"/>
  <c r="W1251" i="2"/>
  <c r="V1251" i="2"/>
  <c r="U1251" i="2"/>
  <c r="S1251" i="2"/>
  <c r="R1251" i="2"/>
  <c r="Q1251" i="2"/>
  <c r="P1251" i="2"/>
  <c r="O1251" i="2"/>
  <c r="N1251" i="2"/>
  <c r="M1251" i="2"/>
  <c r="L1251" i="2"/>
  <c r="K1251" i="2"/>
  <c r="J1251" i="2"/>
  <c r="I1251" i="2"/>
  <c r="H1251" i="2"/>
  <c r="G1251" i="2"/>
  <c r="F1251" i="2"/>
  <c r="E1251" i="2"/>
  <c r="D1251" i="2"/>
  <c r="C1251" i="2"/>
  <c r="B1251" i="2"/>
  <c r="A1251" i="2"/>
  <c r="CD1250" i="2"/>
  <c r="CC1250" i="2"/>
  <c r="CB1250" i="2"/>
  <c r="CA1250" i="2"/>
  <c r="BZ1250" i="2"/>
  <c r="BY1250" i="2"/>
  <c r="AJ1250" i="2"/>
  <c r="AI1250" i="2"/>
  <c r="AH1250" i="2"/>
  <c r="AG1250" i="2"/>
  <c r="AF1250" i="2"/>
  <c r="AE1250" i="2"/>
  <c r="AD1250" i="2"/>
  <c r="AC1250" i="2"/>
  <c r="AB1250" i="2"/>
  <c r="AA1250" i="2"/>
  <c r="Z1250" i="2"/>
  <c r="Y1250" i="2"/>
  <c r="X1250" i="2"/>
  <c r="W1250" i="2"/>
  <c r="V1250" i="2"/>
  <c r="U1250" i="2"/>
  <c r="S1250" i="2"/>
  <c r="R1250" i="2"/>
  <c r="Q1250" i="2"/>
  <c r="P1250" i="2"/>
  <c r="O1250" i="2"/>
  <c r="N1250" i="2"/>
  <c r="M1250" i="2"/>
  <c r="L1250" i="2"/>
  <c r="K1250" i="2"/>
  <c r="J1250" i="2"/>
  <c r="I1250" i="2"/>
  <c r="H1250" i="2"/>
  <c r="G1250" i="2"/>
  <c r="F1250" i="2"/>
  <c r="E1250" i="2"/>
  <c r="D1250" i="2"/>
  <c r="C1250" i="2"/>
  <c r="B1250" i="2"/>
  <c r="A1250" i="2"/>
  <c r="CD1249" i="2"/>
  <c r="CC1249" i="2"/>
  <c r="CB1249" i="2"/>
  <c r="CA1249" i="2"/>
  <c r="BZ1249" i="2"/>
  <c r="BY1249" i="2"/>
  <c r="AJ1249" i="2"/>
  <c r="AI1249" i="2"/>
  <c r="AH1249" i="2"/>
  <c r="AG1249" i="2"/>
  <c r="AF1249" i="2"/>
  <c r="AE1249" i="2"/>
  <c r="AD1249" i="2"/>
  <c r="AC1249" i="2"/>
  <c r="AB1249" i="2"/>
  <c r="AA1249" i="2"/>
  <c r="Z1249" i="2"/>
  <c r="Y1249" i="2"/>
  <c r="X1249" i="2"/>
  <c r="W1249" i="2"/>
  <c r="V1249" i="2"/>
  <c r="U1249" i="2"/>
  <c r="S1249" i="2"/>
  <c r="R1249" i="2"/>
  <c r="Q1249" i="2"/>
  <c r="P1249" i="2"/>
  <c r="O1249" i="2"/>
  <c r="N1249" i="2"/>
  <c r="M1249" i="2"/>
  <c r="L1249" i="2"/>
  <c r="K1249" i="2"/>
  <c r="J1249" i="2"/>
  <c r="I1249" i="2"/>
  <c r="H1249" i="2"/>
  <c r="G1249" i="2"/>
  <c r="F1249" i="2"/>
  <c r="E1249" i="2"/>
  <c r="D1249" i="2"/>
  <c r="C1249" i="2"/>
  <c r="B1249" i="2"/>
  <c r="A1249" i="2"/>
  <c r="CD1248" i="2"/>
  <c r="CC1248" i="2"/>
  <c r="CB1248" i="2"/>
  <c r="CA1248" i="2"/>
  <c r="BZ1248" i="2"/>
  <c r="BY1248" i="2"/>
  <c r="AJ1248" i="2"/>
  <c r="AI1248" i="2"/>
  <c r="AH1248" i="2"/>
  <c r="AG1248" i="2"/>
  <c r="AF1248" i="2"/>
  <c r="AE1248" i="2"/>
  <c r="AD1248" i="2"/>
  <c r="AC1248" i="2"/>
  <c r="AB1248" i="2"/>
  <c r="AA1248" i="2"/>
  <c r="Z1248" i="2"/>
  <c r="Y1248" i="2"/>
  <c r="X1248" i="2"/>
  <c r="W1248" i="2"/>
  <c r="V1248" i="2"/>
  <c r="U1248" i="2"/>
  <c r="S1248" i="2"/>
  <c r="R1248" i="2"/>
  <c r="Q1248" i="2"/>
  <c r="P1248" i="2"/>
  <c r="O1248" i="2"/>
  <c r="N1248" i="2"/>
  <c r="M1248" i="2"/>
  <c r="L1248" i="2"/>
  <c r="K1248" i="2"/>
  <c r="J1248" i="2"/>
  <c r="I1248" i="2"/>
  <c r="H1248" i="2"/>
  <c r="G1248" i="2"/>
  <c r="F1248" i="2"/>
  <c r="E1248" i="2"/>
  <c r="D1248" i="2"/>
  <c r="C1248" i="2"/>
  <c r="B1248" i="2"/>
  <c r="A1248" i="2"/>
  <c r="CD1247" i="2"/>
  <c r="CC1247" i="2"/>
  <c r="CB1247" i="2"/>
  <c r="CA1247" i="2"/>
  <c r="BZ1247" i="2"/>
  <c r="BY1247" i="2"/>
  <c r="AJ1247" i="2"/>
  <c r="AI1247" i="2"/>
  <c r="AH1247" i="2"/>
  <c r="AG1247" i="2"/>
  <c r="AF1247" i="2"/>
  <c r="AE1247" i="2"/>
  <c r="AD1247" i="2"/>
  <c r="AC1247" i="2"/>
  <c r="AB1247" i="2"/>
  <c r="AA1247" i="2"/>
  <c r="Z1247" i="2"/>
  <c r="Y1247" i="2"/>
  <c r="X1247" i="2"/>
  <c r="W1247" i="2"/>
  <c r="V1247" i="2"/>
  <c r="U1247" i="2"/>
  <c r="S1247" i="2"/>
  <c r="R1247" i="2"/>
  <c r="Q1247" i="2"/>
  <c r="P1247" i="2"/>
  <c r="O1247" i="2"/>
  <c r="N1247" i="2"/>
  <c r="M1247" i="2"/>
  <c r="L1247" i="2"/>
  <c r="K1247" i="2"/>
  <c r="J1247" i="2"/>
  <c r="I1247" i="2"/>
  <c r="H1247" i="2"/>
  <c r="G1247" i="2"/>
  <c r="F1247" i="2"/>
  <c r="E1247" i="2"/>
  <c r="D1247" i="2"/>
  <c r="C1247" i="2"/>
  <c r="B1247" i="2"/>
  <c r="A1247" i="2"/>
  <c r="CD1246" i="2"/>
  <c r="CC1246" i="2"/>
  <c r="CB1246" i="2"/>
  <c r="CA1246" i="2"/>
  <c r="BZ1246" i="2"/>
  <c r="BY1246" i="2"/>
  <c r="AJ1246" i="2"/>
  <c r="AI1246" i="2"/>
  <c r="AH1246" i="2"/>
  <c r="AG1246" i="2"/>
  <c r="AF1246" i="2"/>
  <c r="AE1246" i="2"/>
  <c r="AD1246" i="2"/>
  <c r="AC1246" i="2"/>
  <c r="AB1246" i="2"/>
  <c r="AA1246" i="2"/>
  <c r="Z1246" i="2"/>
  <c r="Y1246" i="2"/>
  <c r="X1246" i="2"/>
  <c r="W1246" i="2"/>
  <c r="V1246" i="2"/>
  <c r="U1246" i="2"/>
  <c r="S1246" i="2"/>
  <c r="R1246" i="2"/>
  <c r="Q1246" i="2"/>
  <c r="P1246" i="2"/>
  <c r="O1246" i="2"/>
  <c r="N1246" i="2"/>
  <c r="M1246" i="2"/>
  <c r="L1246" i="2"/>
  <c r="K1246" i="2"/>
  <c r="J1246" i="2"/>
  <c r="I1246" i="2"/>
  <c r="H1246" i="2"/>
  <c r="G1246" i="2"/>
  <c r="F1246" i="2"/>
  <c r="E1246" i="2"/>
  <c r="D1246" i="2"/>
  <c r="C1246" i="2"/>
  <c r="B1246" i="2"/>
  <c r="A1246" i="2"/>
  <c r="CD1245" i="2"/>
  <c r="CC1245" i="2"/>
  <c r="CB1245" i="2"/>
  <c r="CA1245" i="2"/>
  <c r="BZ1245" i="2"/>
  <c r="BY1245" i="2"/>
  <c r="AJ1245" i="2"/>
  <c r="AI1245" i="2"/>
  <c r="AH1245" i="2"/>
  <c r="AG1245" i="2"/>
  <c r="AF1245" i="2"/>
  <c r="AE1245" i="2"/>
  <c r="AD1245" i="2"/>
  <c r="AC1245" i="2"/>
  <c r="AB1245" i="2"/>
  <c r="AA1245" i="2"/>
  <c r="Z1245" i="2"/>
  <c r="Y1245" i="2"/>
  <c r="X1245" i="2"/>
  <c r="W1245" i="2"/>
  <c r="V1245" i="2"/>
  <c r="U1245" i="2"/>
  <c r="S1245" i="2"/>
  <c r="R1245" i="2"/>
  <c r="Q1245" i="2"/>
  <c r="P1245" i="2"/>
  <c r="O1245" i="2"/>
  <c r="N1245" i="2"/>
  <c r="M1245" i="2"/>
  <c r="L1245" i="2"/>
  <c r="K1245" i="2"/>
  <c r="J1245" i="2"/>
  <c r="I1245" i="2"/>
  <c r="H1245" i="2"/>
  <c r="G1245" i="2"/>
  <c r="F1245" i="2"/>
  <c r="E1245" i="2"/>
  <c r="D1245" i="2"/>
  <c r="C1245" i="2"/>
  <c r="B1245" i="2"/>
  <c r="A1245" i="2"/>
  <c r="CD1244" i="2"/>
  <c r="CC1244" i="2"/>
  <c r="CB1244" i="2"/>
  <c r="CA1244" i="2"/>
  <c r="BZ1244" i="2"/>
  <c r="BY1244" i="2"/>
  <c r="AJ1244" i="2"/>
  <c r="AI1244" i="2"/>
  <c r="AH1244" i="2"/>
  <c r="AG1244" i="2"/>
  <c r="AF1244" i="2"/>
  <c r="AE1244" i="2"/>
  <c r="AD1244" i="2"/>
  <c r="AC1244" i="2"/>
  <c r="AB1244" i="2"/>
  <c r="AA1244" i="2"/>
  <c r="Z1244" i="2"/>
  <c r="Y1244" i="2"/>
  <c r="X1244" i="2"/>
  <c r="W1244" i="2"/>
  <c r="V1244" i="2"/>
  <c r="U1244" i="2"/>
  <c r="S1244" i="2"/>
  <c r="R1244" i="2"/>
  <c r="Q1244" i="2"/>
  <c r="P1244" i="2"/>
  <c r="O1244" i="2"/>
  <c r="N1244" i="2"/>
  <c r="M1244" i="2"/>
  <c r="L1244" i="2"/>
  <c r="K1244" i="2"/>
  <c r="J1244" i="2"/>
  <c r="I1244" i="2"/>
  <c r="H1244" i="2"/>
  <c r="G1244" i="2"/>
  <c r="F1244" i="2"/>
  <c r="E1244" i="2"/>
  <c r="D1244" i="2"/>
  <c r="C1244" i="2"/>
  <c r="B1244" i="2"/>
  <c r="A1244" i="2"/>
  <c r="CD1243" i="2"/>
  <c r="CC1243" i="2"/>
  <c r="CB1243" i="2"/>
  <c r="CA1243" i="2"/>
  <c r="BZ1243" i="2"/>
  <c r="BY1243" i="2"/>
  <c r="AJ1243" i="2"/>
  <c r="AI1243" i="2"/>
  <c r="AH1243" i="2"/>
  <c r="AG1243" i="2"/>
  <c r="AF1243" i="2"/>
  <c r="AE1243" i="2"/>
  <c r="AD1243" i="2"/>
  <c r="AC1243" i="2"/>
  <c r="AB1243" i="2"/>
  <c r="AA1243" i="2"/>
  <c r="Z1243" i="2"/>
  <c r="Y1243" i="2"/>
  <c r="X1243" i="2"/>
  <c r="W1243" i="2"/>
  <c r="V1243" i="2"/>
  <c r="U1243" i="2"/>
  <c r="S1243" i="2"/>
  <c r="R1243" i="2"/>
  <c r="Q1243" i="2"/>
  <c r="P1243" i="2"/>
  <c r="O1243" i="2"/>
  <c r="N1243" i="2"/>
  <c r="M1243" i="2"/>
  <c r="L1243" i="2"/>
  <c r="K1243" i="2"/>
  <c r="J1243" i="2"/>
  <c r="I1243" i="2"/>
  <c r="H1243" i="2"/>
  <c r="G1243" i="2"/>
  <c r="F1243" i="2"/>
  <c r="E1243" i="2"/>
  <c r="D1243" i="2"/>
  <c r="C1243" i="2"/>
  <c r="B1243" i="2"/>
  <c r="A1243" i="2"/>
  <c r="CD1242" i="2"/>
  <c r="CC1242" i="2"/>
  <c r="CB1242" i="2"/>
  <c r="CA1242" i="2"/>
  <c r="BZ1242" i="2"/>
  <c r="BY1242" i="2"/>
  <c r="AJ1242" i="2"/>
  <c r="AI1242" i="2"/>
  <c r="AH1242" i="2"/>
  <c r="AG1242" i="2"/>
  <c r="AF1242" i="2"/>
  <c r="AE1242" i="2"/>
  <c r="AD1242" i="2"/>
  <c r="AC1242" i="2"/>
  <c r="AB1242" i="2"/>
  <c r="AA1242" i="2"/>
  <c r="Z1242" i="2"/>
  <c r="Y1242" i="2"/>
  <c r="X1242" i="2"/>
  <c r="W1242" i="2"/>
  <c r="V1242" i="2"/>
  <c r="U1242" i="2"/>
  <c r="S1242" i="2"/>
  <c r="R1242" i="2"/>
  <c r="Q1242" i="2"/>
  <c r="P1242" i="2"/>
  <c r="O1242" i="2"/>
  <c r="N1242" i="2"/>
  <c r="M1242" i="2"/>
  <c r="L1242" i="2"/>
  <c r="K1242" i="2"/>
  <c r="J1242" i="2"/>
  <c r="I1242" i="2"/>
  <c r="H1242" i="2"/>
  <c r="G1242" i="2"/>
  <c r="F1242" i="2"/>
  <c r="E1242" i="2"/>
  <c r="D1242" i="2"/>
  <c r="C1242" i="2"/>
  <c r="B1242" i="2"/>
  <c r="A1242" i="2"/>
  <c r="CD1241" i="2"/>
  <c r="CC1241" i="2"/>
  <c r="CB1241" i="2"/>
  <c r="CA1241" i="2"/>
  <c r="BZ1241" i="2"/>
  <c r="BY1241" i="2"/>
  <c r="AJ1241" i="2"/>
  <c r="AI1241" i="2"/>
  <c r="AH1241" i="2"/>
  <c r="AG1241" i="2"/>
  <c r="AF1241" i="2"/>
  <c r="AE1241" i="2"/>
  <c r="AD1241" i="2"/>
  <c r="AC1241" i="2"/>
  <c r="AB1241" i="2"/>
  <c r="AA1241" i="2"/>
  <c r="Z1241" i="2"/>
  <c r="Y1241" i="2"/>
  <c r="X1241" i="2"/>
  <c r="W1241" i="2"/>
  <c r="V1241" i="2"/>
  <c r="U1241" i="2"/>
  <c r="S1241" i="2"/>
  <c r="R1241" i="2"/>
  <c r="Q1241" i="2"/>
  <c r="P1241" i="2"/>
  <c r="O1241" i="2"/>
  <c r="N1241" i="2"/>
  <c r="M1241" i="2"/>
  <c r="L1241" i="2"/>
  <c r="K1241" i="2"/>
  <c r="J1241" i="2"/>
  <c r="I1241" i="2"/>
  <c r="H1241" i="2"/>
  <c r="G1241" i="2"/>
  <c r="F1241" i="2"/>
  <c r="E1241" i="2"/>
  <c r="D1241" i="2"/>
  <c r="C1241" i="2"/>
  <c r="B1241" i="2"/>
  <c r="A1241" i="2"/>
  <c r="CD1240" i="2"/>
  <c r="CC1240" i="2"/>
  <c r="CB1240" i="2"/>
  <c r="CA1240" i="2"/>
  <c r="BZ1240" i="2"/>
  <c r="BY1240" i="2"/>
  <c r="AJ1240" i="2"/>
  <c r="AI1240" i="2"/>
  <c r="AH1240" i="2"/>
  <c r="AG1240" i="2"/>
  <c r="AF1240" i="2"/>
  <c r="AE1240" i="2"/>
  <c r="AD1240" i="2"/>
  <c r="AC1240" i="2"/>
  <c r="AB1240" i="2"/>
  <c r="AA1240" i="2"/>
  <c r="Z1240" i="2"/>
  <c r="Y1240" i="2"/>
  <c r="X1240" i="2"/>
  <c r="W1240" i="2"/>
  <c r="V1240" i="2"/>
  <c r="U1240" i="2"/>
  <c r="S1240" i="2"/>
  <c r="R1240" i="2"/>
  <c r="Q1240" i="2"/>
  <c r="P1240" i="2"/>
  <c r="O1240" i="2"/>
  <c r="N1240" i="2"/>
  <c r="M1240" i="2"/>
  <c r="L1240" i="2"/>
  <c r="K1240" i="2"/>
  <c r="J1240" i="2"/>
  <c r="I1240" i="2"/>
  <c r="H1240" i="2"/>
  <c r="G1240" i="2"/>
  <c r="F1240" i="2"/>
  <c r="E1240" i="2"/>
  <c r="D1240" i="2"/>
  <c r="C1240" i="2"/>
  <c r="B1240" i="2"/>
  <c r="A1240" i="2"/>
  <c r="CD1239" i="2"/>
  <c r="CC1239" i="2"/>
  <c r="CB1239" i="2"/>
  <c r="CA1239" i="2"/>
  <c r="BZ1239" i="2"/>
  <c r="BY1239" i="2"/>
  <c r="AJ1239" i="2"/>
  <c r="AI1239" i="2"/>
  <c r="AH1239" i="2"/>
  <c r="AG1239" i="2"/>
  <c r="AF1239" i="2"/>
  <c r="AE1239" i="2"/>
  <c r="AD1239" i="2"/>
  <c r="AC1239" i="2"/>
  <c r="AB1239" i="2"/>
  <c r="AA1239" i="2"/>
  <c r="Z1239" i="2"/>
  <c r="Y1239" i="2"/>
  <c r="X1239" i="2"/>
  <c r="W1239" i="2"/>
  <c r="V1239" i="2"/>
  <c r="U1239" i="2"/>
  <c r="S1239" i="2"/>
  <c r="R1239" i="2"/>
  <c r="Q1239" i="2"/>
  <c r="P1239" i="2"/>
  <c r="O1239" i="2"/>
  <c r="N1239" i="2"/>
  <c r="M1239" i="2"/>
  <c r="L1239" i="2"/>
  <c r="K1239" i="2"/>
  <c r="J1239" i="2"/>
  <c r="I1239" i="2"/>
  <c r="H1239" i="2"/>
  <c r="G1239" i="2"/>
  <c r="F1239" i="2"/>
  <c r="E1239" i="2"/>
  <c r="D1239" i="2"/>
  <c r="C1239" i="2"/>
  <c r="B1239" i="2"/>
  <c r="A1239" i="2"/>
  <c r="CD1238" i="2"/>
  <c r="CC1238" i="2"/>
  <c r="CB1238" i="2"/>
  <c r="CA1238" i="2"/>
  <c r="BZ1238" i="2"/>
  <c r="BY1238" i="2"/>
  <c r="AJ1238" i="2"/>
  <c r="AI1238" i="2"/>
  <c r="AH1238" i="2"/>
  <c r="AG1238" i="2"/>
  <c r="AF1238" i="2"/>
  <c r="AE1238" i="2"/>
  <c r="AD1238" i="2"/>
  <c r="AC1238" i="2"/>
  <c r="AB1238" i="2"/>
  <c r="AA1238" i="2"/>
  <c r="Z1238" i="2"/>
  <c r="Y1238" i="2"/>
  <c r="X1238" i="2"/>
  <c r="W1238" i="2"/>
  <c r="V1238" i="2"/>
  <c r="U1238" i="2"/>
  <c r="S1238" i="2"/>
  <c r="R1238" i="2"/>
  <c r="Q1238" i="2"/>
  <c r="P1238" i="2"/>
  <c r="O1238" i="2"/>
  <c r="N1238" i="2"/>
  <c r="M1238" i="2"/>
  <c r="L1238" i="2"/>
  <c r="K1238" i="2"/>
  <c r="J1238" i="2"/>
  <c r="I1238" i="2"/>
  <c r="H1238" i="2"/>
  <c r="G1238" i="2"/>
  <c r="F1238" i="2"/>
  <c r="E1238" i="2"/>
  <c r="D1238" i="2"/>
  <c r="C1238" i="2"/>
  <c r="B1238" i="2"/>
  <c r="A1238" i="2"/>
  <c r="CD1237" i="2"/>
  <c r="CC1237" i="2"/>
  <c r="CB1237" i="2"/>
  <c r="CA1237" i="2"/>
  <c r="BZ1237" i="2"/>
  <c r="BY1237" i="2"/>
  <c r="AJ1237" i="2"/>
  <c r="AI1237" i="2"/>
  <c r="AH1237" i="2"/>
  <c r="AG1237" i="2"/>
  <c r="AF1237" i="2"/>
  <c r="AE1237" i="2"/>
  <c r="AD1237" i="2"/>
  <c r="AC1237" i="2"/>
  <c r="AB1237" i="2"/>
  <c r="AA1237" i="2"/>
  <c r="Z1237" i="2"/>
  <c r="Y1237" i="2"/>
  <c r="X1237" i="2"/>
  <c r="W1237" i="2"/>
  <c r="V1237" i="2"/>
  <c r="U1237" i="2"/>
  <c r="S1237" i="2"/>
  <c r="R1237" i="2"/>
  <c r="Q1237" i="2"/>
  <c r="P1237" i="2"/>
  <c r="O1237" i="2"/>
  <c r="N1237" i="2"/>
  <c r="M1237" i="2"/>
  <c r="L1237" i="2"/>
  <c r="K1237" i="2"/>
  <c r="J1237" i="2"/>
  <c r="I1237" i="2"/>
  <c r="H1237" i="2"/>
  <c r="G1237" i="2"/>
  <c r="F1237" i="2"/>
  <c r="E1237" i="2"/>
  <c r="D1237" i="2"/>
  <c r="C1237" i="2"/>
  <c r="B1237" i="2"/>
  <c r="A1237" i="2"/>
  <c r="CD1236" i="2"/>
  <c r="CC1236" i="2"/>
  <c r="CB1236" i="2"/>
  <c r="CA1236" i="2"/>
  <c r="BZ1236" i="2"/>
  <c r="BY1236" i="2"/>
  <c r="AJ1236" i="2"/>
  <c r="AI1236" i="2"/>
  <c r="AH1236" i="2"/>
  <c r="AG1236" i="2"/>
  <c r="AF1236" i="2"/>
  <c r="AE1236" i="2"/>
  <c r="AD1236" i="2"/>
  <c r="AC1236" i="2"/>
  <c r="AB1236" i="2"/>
  <c r="AA1236" i="2"/>
  <c r="Z1236" i="2"/>
  <c r="Y1236" i="2"/>
  <c r="X1236" i="2"/>
  <c r="W1236" i="2"/>
  <c r="V1236" i="2"/>
  <c r="U1236" i="2"/>
  <c r="S1236" i="2"/>
  <c r="R1236" i="2"/>
  <c r="Q1236" i="2"/>
  <c r="P1236" i="2"/>
  <c r="O1236" i="2"/>
  <c r="N1236" i="2"/>
  <c r="M1236" i="2"/>
  <c r="L1236" i="2"/>
  <c r="K1236" i="2"/>
  <c r="J1236" i="2"/>
  <c r="I1236" i="2"/>
  <c r="H1236" i="2"/>
  <c r="G1236" i="2"/>
  <c r="F1236" i="2"/>
  <c r="E1236" i="2"/>
  <c r="D1236" i="2"/>
  <c r="C1236" i="2"/>
  <c r="B1236" i="2"/>
  <c r="A1236" i="2"/>
  <c r="CD1235" i="2"/>
  <c r="CC1235" i="2"/>
  <c r="CB1235" i="2"/>
  <c r="CA1235" i="2"/>
  <c r="BZ1235" i="2"/>
  <c r="BY1235" i="2"/>
  <c r="AJ1235" i="2"/>
  <c r="AI1235" i="2"/>
  <c r="AH1235" i="2"/>
  <c r="AG1235" i="2"/>
  <c r="AF1235" i="2"/>
  <c r="AE1235" i="2"/>
  <c r="AD1235" i="2"/>
  <c r="AC1235" i="2"/>
  <c r="AB1235" i="2"/>
  <c r="AA1235" i="2"/>
  <c r="Z1235" i="2"/>
  <c r="Y1235" i="2"/>
  <c r="X1235" i="2"/>
  <c r="W1235" i="2"/>
  <c r="V1235" i="2"/>
  <c r="U1235" i="2"/>
  <c r="S1235" i="2"/>
  <c r="R1235" i="2"/>
  <c r="Q1235" i="2"/>
  <c r="P1235" i="2"/>
  <c r="O1235" i="2"/>
  <c r="N1235" i="2"/>
  <c r="M1235" i="2"/>
  <c r="L1235" i="2"/>
  <c r="K1235" i="2"/>
  <c r="J1235" i="2"/>
  <c r="I1235" i="2"/>
  <c r="H1235" i="2"/>
  <c r="G1235" i="2"/>
  <c r="F1235" i="2"/>
  <c r="E1235" i="2"/>
  <c r="D1235" i="2"/>
  <c r="C1235" i="2"/>
  <c r="B1235" i="2"/>
  <c r="A1235" i="2"/>
  <c r="CD1234" i="2"/>
  <c r="CC1234" i="2"/>
  <c r="CB1234" i="2"/>
  <c r="CA1234" i="2"/>
  <c r="BZ1234" i="2"/>
  <c r="BY1234" i="2"/>
  <c r="AJ1234" i="2"/>
  <c r="AI1234" i="2"/>
  <c r="AH1234" i="2"/>
  <c r="AG1234" i="2"/>
  <c r="AF1234" i="2"/>
  <c r="AE1234" i="2"/>
  <c r="AD1234" i="2"/>
  <c r="AC1234" i="2"/>
  <c r="AB1234" i="2"/>
  <c r="AA1234" i="2"/>
  <c r="Z1234" i="2"/>
  <c r="Y1234" i="2"/>
  <c r="X1234" i="2"/>
  <c r="W1234" i="2"/>
  <c r="V1234" i="2"/>
  <c r="U1234" i="2"/>
  <c r="S1234" i="2"/>
  <c r="R1234" i="2"/>
  <c r="Q1234" i="2"/>
  <c r="P1234" i="2"/>
  <c r="O1234" i="2"/>
  <c r="N1234" i="2"/>
  <c r="M1234" i="2"/>
  <c r="L1234" i="2"/>
  <c r="K1234" i="2"/>
  <c r="J1234" i="2"/>
  <c r="I1234" i="2"/>
  <c r="H1234" i="2"/>
  <c r="G1234" i="2"/>
  <c r="F1234" i="2"/>
  <c r="E1234" i="2"/>
  <c r="D1234" i="2"/>
  <c r="C1234" i="2"/>
  <c r="B1234" i="2"/>
  <c r="A1234" i="2"/>
  <c r="CD1233" i="2"/>
  <c r="CC1233" i="2"/>
  <c r="CB1233" i="2"/>
  <c r="CA1233" i="2"/>
  <c r="BZ1233" i="2"/>
  <c r="BY1233" i="2"/>
  <c r="AJ1233" i="2"/>
  <c r="AI1233" i="2"/>
  <c r="AH1233" i="2"/>
  <c r="AG1233" i="2"/>
  <c r="AF1233" i="2"/>
  <c r="AE1233" i="2"/>
  <c r="AD1233" i="2"/>
  <c r="AC1233" i="2"/>
  <c r="AB1233" i="2"/>
  <c r="AA1233" i="2"/>
  <c r="Z1233" i="2"/>
  <c r="Y1233" i="2"/>
  <c r="X1233" i="2"/>
  <c r="W1233" i="2"/>
  <c r="V1233" i="2"/>
  <c r="U1233" i="2"/>
  <c r="S1233" i="2"/>
  <c r="R1233" i="2"/>
  <c r="Q1233" i="2"/>
  <c r="P1233" i="2"/>
  <c r="O1233" i="2"/>
  <c r="N1233" i="2"/>
  <c r="M1233" i="2"/>
  <c r="L1233" i="2"/>
  <c r="K1233" i="2"/>
  <c r="J1233" i="2"/>
  <c r="I1233" i="2"/>
  <c r="H1233" i="2"/>
  <c r="G1233" i="2"/>
  <c r="F1233" i="2"/>
  <c r="E1233" i="2"/>
  <c r="D1233" i="2"/>
  <c r="C1233" i="2"/>
  <c r="B1233" i="2"/>
  <c r="A1233" i="2"/>
  <c r="CD1232" i="2"/>
  <c r="CC1232" i="2"/>
  <c r="CB1232" i="2"/>
  <c r="CA1232" i="2"/>
  <c r="BZ1232" i="2"/>
  <c r="BY1232" i="2"/>
  <c r="AJ1232" i="2"/>
  <c r="AI1232" i="2"/>
  <c r="AH1232" i="2"/>
  <c r="AG1232" i="2"/>
  <c r="AF1232" i="2"/>
  <c r="AE1232" i="2"/>
  <c r="AD1232" i="2"/>
  <c r="AC1232" i="2"/>
  <c r="AB1232" i="2"/>
  <c r="AA1232" i="2"/>
  <c r="Z1232" i="2"/>
  <c r="Y1232" i="2"/>
  <c r="X1232" i="2"/>
  <c r="W1232" i="2"/>
  <c r="V1232" i="2"/>
  <c r="U1232" i="2"/>
  <c r="S1232" i="2"/>
  <c r="R1232" i="2"/>
  <c r="Q1232" i="2"/>
  <c r="P1232" i="2"/>
  <c r="O1232" i="2"/>
  <c r="N1232" i="2"/>
  <c r="M1232" i="2"/>
  <c r="L1232" i="2"/>
  <c r="K1232" i="2"/>
  <c r="J1232" i="2"/>
  <c r="I1232" i="2"/>
  <c r="H1232" i="2"/>
  <c r="G1232" i="2"/>
  <c r="F1232" i="2"/>
  <c r="E1232" i="2"/>
  <c r="D1232" i="2"/>
  <c r="C1232" i="2"/>
  <c r="B1232" i="2"/>
  <c r="A1232" i="2"/>
  <c r="CD1231" i="2"/>
  <c r="CC1231" i="2"/>
  <c r="CB1231" i="2"/>
  <c r="CA1231" i="2"/>
  <c r="BZ1231" i="2"/>
  <c r="BY1231" i="2"/>
  <c r="AJ1231" i="2"/>
  <c r="AI1231" i="2"/>
  <c r="AH1231" i="2"/>
  <c r="AG1231" i="2"/>
  <c r="AF1231" i="2"/>
  <c r="AE1231" i="2"/>
  <c r="AD1231" i="2"/>
  <c r="AC1231" i="2"/>
  <c r="AB1231" i="2"/>
  <c r="AA1231" i="2"/>
  <c r="Z1231" i="2"/>
  <c r="Y1231" i="2"/>
  <c r="X1231" i="2"/>
  <c r="W1231" i="2"/>
  <c r="V1231" i="2"/>
  <c r="U1231" i="2"/>
  <c r="S1231" i="2"/>
  <c r="R1231" i="2"/>
  <c r="Q1231" i="2"/>
  <c r="P1231" i="2"/>
  <c r="O1231" i="2"/>
  <c r="N1231" i="2"/>
  <c r="M1231" i="2"/>
  <c r="L1231" i="2"/>
  <c r="K1231" i="2"/>
  <c r="J1231" i="2"/>
  <c r="I1231" i="2"/>
  <c r="H1231" i="2"/>
  <c r="G1231" i="2"/>
  <c r="F1231" i="2"/>
  <c r="E1231" i="2"/>
  <c r="D1231" i="2"/>
  <c r="C1231" i="2"/>
  <c r="B1231" i="2"/>
  <c r="A1231" i="2"/>
  <c r="CD1230" i="2"/>
  <c r="CC1230" i="2"/>
  <c r="CB1230" i="2"/>
  <c r="CA1230" i="2"/>
  <c r="BZ1230" i="2"/>
  <c r="BY1230" i="2"/>
  <c r="AJ1230" i="2"/>
  <c r="AI1230" i="2"/>
  <c r="AH1230" i="2"/>
  <c r="AG1230" i="2"/>
  <c r="AF1230" i="2"/>
  <c r="AE1230" i="2"/>
  <c r="AD1230" i="2"/>
  <c r="AC1230" i="2"/>
  <c r="AB1230" i="2"/>
  <c r="AA1230" i="2"/>
  <c r="Z1230" i="2"/>
  <c r="Y1230" i="2"/>
  <c r="X1230" i="2"/>
  <c r="W1230" i="2"/>
  <c r="V1230" i="2"/>
  <c r="U1230" i="2"/>
  <c r="S1230" i="2"/>
  <c r="R1230" i="2"/>
  <c r="Q1230" i="2"/>
  <c r="P1230" i="2"/>
  <c r="O1230" i="2"/>
  <c r="N1230" i="2"/>
  <c r="M1230" i="2"/>
  <c r="L1230" i="2"/>
  <c r="K1230" i="2"/>
  <c r="J1230" i="2"/>
  <c r="I1230" i="2"/>
  <c r="H1230" i="2"/>
  <c r="G1230" i="2"/>
  <c r="F1230" i="2"/>
  <c r="E1230" i="2"/>
  <c r="D1230" i="2"/>
  <c r="C1230" i="2"/>
  <c r="B1230" i="2"/>
  <c r="A1230" i="2"/>
  <c r="CD1229" i="2"/>
  <c r="CC1229" i="2"/>
  <c r="CB1229" i="2"/>
  <c r="CA1229" i="2"/>
  <c r="BZ1229" i="2"/>
  <c r="BY1229" i="2"/>
  <c r="AJ1229" i="2"/>
  <c r="AI1229" i="2"/>
  <c r="AH1229" i="2"/>
  <c r="AG1229" i="2"/>
  <c r="AF1229" i="2"/>
  <c r="AE1229" i="2"/>
  <c r="AD1229" i="2"/>
  <c r="AC1229" i="2"/>
  <c r="AB1229" i="2"/>
  <c r="AA1229" i="2"/>
  <c r="Z1229" i="2"/>
  <c r="Y1229" i="2"/>
  <c r="X1229" i="2"/>
  <c r="W1229" i="2"/>
  <c r="V1229" i="2"/>
  <c r="U1229" i="2"/>
  <c r="S1229" i="2"/>
  <c r="R1229" i="2"/>
  <c r="Q1229" i="2"/>
  <c r="P1229" i="2"/>
  <c r="O1229" i="2"/>
  <c r="N1229" i="2"/>
  <c r="M1229" i="2"/>
  <c r="L1229" i="2"/>
  <c r="K1229" i="2"/>
  <c r="J1229" i="2"/>
  <c r="I1229" i="2"/>
  <c r="H1229" i="2"/>
  <c r="G1229" i="2"/>
  <c r="F1229" i="2"/>
  <c r="E1229" i="2"/>
  <c r="D1229" i="2"/>
  <c r="C1229" i="2"/>
  <c r="B1229" i="2"/>
  <c r="A1229" i="2"/>
  <c r="CD1228" i="2"/>
  <c r="CC1228" i="2"/>
  <c r="CB1228" i="2"/>
  <c r="CA1228" i="2"/>
  <c r="BZ1228" i="2"/>
  <c r="BY1228" i="2"/>
  <c r="AJ1228" i="2"/>
  <c r="AI1228" i="2"/>
  <c r="AH1228" i="2"/>
  <c r="AG1228" i="2"/>
  <c r="AF1228" i="2"/>
  <c r="AE1228" i="2"/>
  <c r="AD1228" i="2"/>
  <c r="AC1228" i="2"/>
  <c r="AB1228" i="2"/>
  <c r="AA1228" i="2"/>
  <c r="Z1228" i="2"/>
  <c r="Y1228" i="2"/>
  <c r="X1228" i="2"/>
  <c r="W1228" i="2"/>
  <c r="V1228" i="2"/>
  <c r="U1228" i="2"/>
  <c r="S1228" i="2"/>
  <c r="R1228" i="2"/>
  <c r="Q1228" i="2"/>
  <c r="P1228" i="2"/>
  <c r="O1228" i="2"/>
  <c r="N1228" i="2"/>
  <c r="M1228" i="2"/>
  <c r="L1228" i="2"/>
  <c r="K1228" i="2"/>
  <c r="J1228" i="2"/>
  <c r="I1228" i="2"/>
  <c r="H1228" i="2"/>
  <c r="G1228" i="2"/>
  <c r="F1228" i="2"/>
  <c r="E1228" i="2"/>
  <c r="D1228" i="2"/>
  <c r="C1228" i="2"/>
  <c r="B1228" i="2"/>
  <c r="A1228" i="2"/>
  <c r="CD1227" i="2"/>
  <c r="CC1227" i="2"/>
  <c r="CB1227" i="2"/>
  <c r="CA1227" i="2"/>
  <c r="BZ1227" i="2"/>
  <c r="BY1227" i="2"/>
  <c r="AJ1227" i="2"/>
  <c r="AI1227" i="2"/>
  <c r="AH1227" i="2"/>
  <c r="AG1227" i="2"/>
  <c r="AF1227" i="2"/>
  <c r="AE1227" i="2"/>
  <c r="AD1227" i="2"/>
  <c r="AC1227" i="2"/>
  <c r="AB1227" i="2"/>
  <c r="AA1227" i="2"/>
  <c r="Z1227" i="2"/>
  <c r="Y1227" i="2"/>
  <c r="X1227" i="2"/>
  <c r="W1227" i="2"/>
  <c r="V1227" i="2"/>
  <c r="U1227" i="2"/>
  <c r="S1227" i="2"/>
  <c r="R1227" i="2"/>
  <c r="Q1227" i="2"/>
  <c r="P1227" i="2"/>
  <c r="O1227" i="2"/>
  <c r="N1227" i="2"/>
  <c r="M1227" i="2"/>
  <c r="L1227" i="2"/>
  <c r="K1227" i="2"/>
  <c r="J1227" i="2"/>
  <c r="I1227" i="2"/>
  <c r="H1227" i="2"/>
  <c r="G1227" i="2"/>
  <c r="F1227" i="2"/>
  <c r="E1227" i="2"/>
  <c r="D1227" i="2"/>
  <c r="C1227" i="2"/>
  <c r="B1227" i="2"/>
  <c r="A1227" i="2"/>
  <c r="CD1226" i="2"/>
  <c r="CC1226" i="2"/>
  <c r="CB1226" i="2"/>
  <c r="CA1226" i="2"/>
  <c r="BZ1226" i="2"/>
  <c r="BY1226" i="2"/>
  <c r="AJ1226" i="2"/>
  <c r="AI1226" i="2"/>
  <c r="AH1226" i="2"/>
  <c r="AG1226" i="2"/>
  <c r="AF1226" i="2"/>
  <c r="AE1226" i="2"/>
  <c r="AD1226" i="2"/>
  <c r="AC1226" i="2"/>
  <c r="AB1226" i="2"/>
  <c r="AA1226" i="2"/>
  <c r="Z1226" i="2"/>
  <c r="Y1226" i="2"/>
  <c r="X1226" i="2"/>
  <c r="W1226" i="2"/>
  <c r="V1226" i="2"/>
  <c r="U1226" i="2"/>
  <c r="S1226" i="2"/>
  <c r="R1226" i="2"/>
  <c r="Q1226" i="2"/>
  <c r="P1226" i="2"/>
  <c r="O1226" i="2"/>
  <c r="N1226" i="2"/>
  <c r="M1226" i="2"/>
  <c r="L1226" i="2"/>
  <c r="K1226" i="2"/>
  <c r="J1226" i="2"/>
  <c r="I1226" i="2"/>
  <c r="H1226" i="2"/>
  <c r="G1226" i="2"/>
  <c r="F1226" i="2"/>
  <c r="E1226" i="2"/>
  <c r="D1226" i="2"/>
  <c r="C1226" i="2"/>
  <c r="B1226" i="2"/>
  <c r="A1226" i="2"/>
  <c r="CD1225" i="2"/>
  <c r="CC1225" i="2"/>
  <c r="CB1225" i="2"/>
  <c r="CA1225" i="2"/>
  <c r="BZ1225" i="2"/>
  <c r="BY1225" i="2"/>
  <c r="AJ1225" i="2"/>
  <c r="AI1225" i="2"/>
  <c r="AH1225" i="2"/>
  <c r="AG1225" i="2"/>
  <c r="AF1225" i="2"/>
  <c r="AE1225" i="2"/>
  <c r="AD1225" i="2"/>
  <c r="AC1225" i="2"/>
  <c r="AB1225" i="2"/>
  <c r="AA1225" i="2"/>
  <c r="Z1225" i="2"/>
  <c r="Y1225" i="2"/>
  <c r="X1225" i="2"/>
  <c r="W1225" i="2"/>
  <c r="V1225" i="2"/>
  <c r="U1225" i="2"/>
  <c r="S1225" i="2"/>
  <c r="R1225" i="2"/>
  <c r="Q1225" i="2"/>
  <c r="P1225" i="2"/>
  <c r="O1225" i="2"/>
  <c r="N1225" i="2"/>
  <c r="M1225" i="2"/>
  <c r="L1225" i="2"/>
  <c r="K1225" i="2"/>
  <c r="J1225" i="2"/>
  <c r="I1225" i="2"/>
  <c r="H1225" i="2"/>
  <c r="G1225" i="2"/>
  <c r="F1225" i="2"/>
  <c r="E1225" i="2"/>
  <c r="D1225" i="2"/>
  <c r="C1225" i="2"/>
  <c r="B1225" i="2"/>
  <c r="A1225" i="2"/>
  <c r="CD1224" i="2"/>
  <c r="CC1224" i="2"/>
  <c r="CB1224" i="2"/>
  <c r="CA1224" i="2"/>
  <c r="BZ1224" i="2"/>
  <c r="BY1224" i="2"/>
  <c r="AJ1224" i="2"/>
  <c r="AI1224" i="2"/>
  <c r="AH1224" i="2"/>
  <c r="AG1224" i="2"/>
  <c r="AF1224" i="2"/>
  <c r="AE1224" i="2"/>
  <c r="AD1224" i="2"/>
  <c r="AC1224" i="2"/>
  <c r="AB1224" i="2"/>
  <c r="AA1224" i="2"/>
  <c r="Z1224" i="2"/>
  <c r="Y1224" i="2"/>
  <c r="X1224" i="2"/>
  <c r="W1224" i="2"/>
  <c r="V1224" i="2"/>
  <c r="U1224" i="2"/>
  <c r="S1224" i="2"/>
  <c r="R1224" i="2"/>
  <c r="Q1224" i="2"/>
  <c r="P1224" i="2"/>
  <c r="O1224" i="2"/>
  <c r="N1224" i="2"/>
  <c r="M1224" i="2"/>
  <c r="L1224" i="2"/>
  <c r="K1224" i="2"/>
  <c r="J1224" i="2"/>
  <c r="I1224" i="2"/>
  <c r="H1224" i="2"/>
  <c r="G1224" i="2"/>
  <c r="F1224" i="2"/>
  <c r="E1224" i="2"/>
  <c r="D1224" i="2"/>
  <c r="C1224" i="2"/>
  <c r="B1224" i="2"/>
  <c r="A1224" i="2"/>
  <c r="CD1223" i="2"/>
  <c r="CC1223" i="2"/>
  <c r="CB1223" i="2"/>
  <c r="CA1223" i="2"/>
  <c r="BZ1223" i="2"/>
  <c r="BY1223" i="2"/>
  <c r="AJ1223" i="2"/>
  <c r="AI1223" i="2"/>
  <c r="AH1223" i="2"/>
  <c r="AG1223" i="2"/>
  <c r="AF1223" i="2"/>
  <c r="AE1223" i="2"/>
  <c r="AD1223" i="2"/>
  <c r="AC1223" i="2"/>
  <c r="AB1223" i="2"/>
  <c r="AA1223" i="2"/>
  <c r="Z1223" i="2"/>
  <c r="Y1223" i="2"/>
  <c r="X1223" i="2"/>
  <c r="W1223" i="2"/>
  <c r="V1223" i="2"/>
  <c r="U1223" i="2"/>
  <c r="S1223" i="2"/>
  <c r="R1223" i="2"/>
  <c r="Q1223" i="2"/>
  <c r="P1223" i="2"/>
  <c r="O1223" i="2"/>
  <c r="N1223" i="2"/>
  <c r="M1223" i="2"/>
  <c r="L1223" i="2"/>
  <c r="K1223" i="2"/>
  <c r="J1223" i="2"/>
  <c r="I1223" i="2"/>
  <c r="H1223" i="2"/>
  <c r="G1223" i="2"/>
  <c r="F1223" i="2"/>
  <c r="E1223" i="2"/>
  <c r="D1223" i="2"/>
  <c r="C1223" i="2"/>
  <c r="B1223" i="2"/>
  <c r="A1223" i="2"/>
  <c r="CD1222" i="2"/>
  <c r="CC1222" i="2"/>
  <c r="CB1222" i="2"/>
  <c r="CA1222" i="2"/>
  <c r="BZ1222" i="2"/>
  <c r="BY1222" i="2"/>
  <c r="AJ1222" i="2"/>
  <c r="AI1222" i="2"/>
  <c r="AH1222" i="2"/>
  <c r="AG1222" i="2"/>
  <c r="AF1222" i="2"/>
  <c r="AE1222" i="2"/>
  <c r="AD1222" i="2"/>
  <c r="AC1222" i="2"/>
  <c r="AB1222" i="2"/>
  <c r="AA1222" i="2"/>
  <c r="Z1222" i="2"/>
  <c r="Y1222" i="2"/>
  <c r="X1222" i="2"/>
  <c r="W1222" i="2"/>
  <c r="V1222" i="2"/>
  <c r="U1222" i="2"/>
  <c r="S1222" i="2"/>
  <c r="R1222" i="2"/>
  <c r="Q1222" i="2"/>
  <c r="P1222" i="2"/>
  <c r="O1222" i="2"/>
  <c r="N1222" i="2"/>
  <c r="M1222" i="2"/>
  <c r="L1222" i="2"/>
  <c r="K1222" i="2"/>
  <c r="J1222" i="2"/>
  <c r="I1222" i="2"/>
  <c r="H1222" i="2"/>
  <c r="G1222" i="2"/>
  <c r="F1222" i="2"/>
  <c r="E1222" i="2"/>
  <c r="D1222" i="2"/>
  <c r="C1222" i="2"/>
  <c r="B1222" i="2"/>
  <c r="A1222" i="2"/>
  <c r="CD1221" i="2"/>
  <c r="CC1221" i="2"/>
  <c r="CB1221" i="2"/>
  <c r="CA1221" i="2"/>
  <c r="BZ1221" i="2"/>
  <c r="BY1221" i="2"/>
  <c r="AJ1221" i="2"/>
  <c r="AI1221" i="2"/>
  <c r="AH1221" i="2"/>
  <c r="AG1221" i="2"/>
  <c r="AF1221" i="2"/>
  <c r="AE1221" i="2"/>
  <c r="AD1221" i="2"/>
  <c r="AC1221" i="2"/>
  <c r="AB1221" i="2"/>
  <c r="AA1221" i="2"/>
  <c r="Z1221" i="2"/>
  <c r="Y1221" i="2"/>
  <c r="X1221" i="2"/>
  <c r="W1221" i="2"/>
  <c r="V1221" i="2"/>
  <c r="U1221" i="2"/>
  <c r="S1221" i="2"/>
  <c r="R1221" i="2"/>
  <c r="Q1221" i="2"/>
  <c r="P1221" i="2"/>
  <c r="O1221" i="2"/>
  <c r="N1221" i="2"/>
  <c r="M1221" i="2"/>
  <c r="L1221" i="2"/>
  <c r="K1221" i="2"/>
  <c r="J1221" i="2"/>
  <c r="I1221" i="2"/>
  <c r="H1221" i="2"/>
  <c r="G1221" i="2"/>
  <c r="F1221" i="2"/>
  <c r="E1221" i="2"/>
  <c r="D1221" i="2"/>
  <c r="C1221" i="2"/>
  <c r="B1221" i="2"/>
  <c r="A1221" i="2"/>
  <c r="CD1220" i="2"/>
  <c r="CC1220" i="2"/>
  <c r="CB1220" i="2"/>
  <c r="CA1220" i="2"/>
  <c r="BZ1220" i="2"/>
  <c r="BY1220" i="2"/>
  <c r="AJ1220" i="2"/>
  <c r="AI1220" i="2"/>
  <c r="AH1220" i="2"/>
  <c r="AG1220" i="2"/>
  <c r="AF1220" i="2"/>
  <c r="AE1220" i="2"/>
  <c r="AD1220" i="2"/>
  <c r="AC1220" i="2"/>
  <c r="AB1220" i="2"/>
  <c r="AA1220" i="2"/>
  <c r="Z1220" i="2"/>
  <c r="Y1220" i="2"/>
  <c r="X1220" i="2"/>
  <c r="W1220" i="2"/>
  <c r="V1220" i="2"/>
  <c r="U1220" i="2"/>
  <c r="S1220" i="2"/>
  <c r="R1220" i="2"/>
  <c r="Q1220" i="2"/>
  <c r="P1220" i="2"/>
  <c r="O1220" i="2"/>
  <c r="N1220" i="2"/>
  <c r="M1220" i="2"/>
  <c r="L1220" i="2"/>
  <c r="K1220" i="2"/>
  <c r="J1220" i="2"/>
  <c r="I1220" i="2"/>
  <c r="H1220" i="2"/>
  <c r="G1220" i="2"/>
  <c r="F1220" i="2"/>
  <c r="E1220" i="2"/>
  <c r="D1220" i="2"/>
  <c r="C1220" i="2"/>
  <c r="B1220" i="2"/>
  <c r="A1220" i="2"/>
  <c r="CD1219" i="2"/>
  <c r="CC1219" i="2"/>
  <c r="CB1219" i="2"/>
  <c r="CA1219" i="2"/>
  <c r="BZ1219" i="2"/>
  <c r="BY1219" i="2"/>
  <c r="AJ1219" i="2"/>
  <c r="AI1219" i="2"/>
  <c r="AH1219" i="2"/>
  <c r="AG1219" i="2"/>
  <c r="AF1219" i="2"/>
  <c r="AE1219" i="2"/>
  <c r="AD1219" i="2"/>
  <c r="AC1219" i="2"/>
  <c r="AB1219" i="2"/>
  <c r="AA1219" i="2"/>
  <c r="Z1219" i="2"/>
  <c r="Y1219" i="2"/>
  <c r="X1219" i="2"/>
  <c r="W1219" i="2"/>
  <c r="V1219" i="2"/>
  <c r="U1219" i="2"/>
  <c r="S1219" i="2"/>
  <c r="R1219" i="2"/>
  <c r="Q1219" i="2"/>
  <c r="P1219" i="2"/>
  <c r="O1219" i="2"/>
  <c r="N1219" i="2"/>
  <c r="M1219" i="2"/>
  <c r="L1219" i="2"/>
  <c r="K1219" i="2"/>
  <c r="J1219" i="2"/>
  <c r="I1219" i="2"/>
  <c r="H1219" i="2"/>
  <c r="G1219" i="2"/>
  <c r="F1219" i="2"/>
  <c r="E1219" i="2"/>
  <c r="D1219" i="2"/>
  <c r="C1219" i="2"/>
  <c r="B1219" i="2"/>
  <c r="A1219" i="2"/>
  <c r="CD1218" i="2"/>
  <c r="CC1218" i="2"/>
  <c r="CB1218" i="2"/>
  <c r="CA1218" i="2"/>
  <c r="BZ1218" i="2"/>
  <c r="BY1218" i="2"/>
  <c r="AJ1218" i="2"/>
  <c r="AI1218" i="2"/>
  <c r="AH1218" i="2"/>
  <c r="AG1218" i="2"/>
  <c r="AF1218" i="2"/>
  <c r="AE1218" i="2"/>
  <c r="AD1218" i="2"/>
  <c r="AC1218" i="2"/>
  <c r="AB1218" i="2"/>
  <c r="AA1218" i="2"/>
  <c r="Z1218" i="2"/>
  <c r="Y1218" i="2"/>
  <c r="X1218" i="2"/>
  <c r="W1218" i="2"/>
  <c r="V1218" i="2"/>
  <c r="U1218" i="2"/>
  <c r="S1218" i="2"/>
  <c r="R1218" i="2"/>
  <c r="Q1218" i="2"/>
  <c r="P1218" i="2"/>
  <c r="O1218" i="2"/>
  <c r="N1218" i="2"/>
  <c r="M1218" i="2"/>
  <c r="L1218" i="2"/>
  <c r="K1218" i="2"/>
  <c r="J1218" i="2"/>
  <c r="I1218" i="2"/>
  <c r="H1218" i="2"/>
  <c r="G1218" i="2"/>
  <c r="F1218" i="2"/>
  <c r="E1218" i="2"/>
  <c r="D1218" i="2"/>
  <c r="C1218" i="2"/>
  <c r="B1218" i="2"/>
  <c r="A1218" i="2"/>
  <c r="CD1217" i="2"/>
  <c r="CC1217" i="2"/>
  <c r="CB1217" i="2"/>
  <c r="CA1217" i="2"/>
  <c r="BZ1217" i="2"/>
  <c r="BY1217" i="2"/>
  <c r="AJ1217" i="2"/>
  <c r="AI1217" i="2"/>
  <c r="AH1217" i="2"/>
  <c r="AG1217" i="2"/>
  <c r="AF1217" i="2"/>
  <c r="AE1217" i="2"/>
  <c r="AD1217" i="2"/>
  <c r="AC1217" i="2"/>
  <c r="AB1217" i="2"/>
  <c r="AA1217" i="2"/>
  <c r="Z1217" i="2"/>
  <c r="Y1217" i="2"/>
  <c r="X1217" i="2"/>
  <c r="W1217" i="2"/>
  <c r="V1217" i="2"/>
  <c r="U1217" i="2"/>
  <c r="S1217" i="2"/>
  <c r="R1217" i="2"/>
  <c r="Q1217" i="2"/>
  <c r="P1217" i="2"/>
  <c r="O1217" i="2"/>
  <c r="N1217" i="2"/>
  <c r="M1217" i="2"/>
  <c r="L1217" i="2"/>
  <c r="K1217" i="2"/>
  <c r="J1217" i="2"/>
  <c r="I1217" i="2"/>
  <c r="H1217" i="2"/>
  <c r="G1217" i="2"/>
  <c r="F1217" i="2"/>
  <c r="E1217" i="2"/>
  <c r="D1217" i="2"/>
  <c r="C1217" i="2"/>
  <c r="B1217" i="2"/>
  <c r="A1217" i="2"/>
  <c r="CD1216" i="2"/>
  <c r="CC1216" i="2"/>
  <c r="CB1216" i="2"/>
  <c r="CA1216" i="2"/>
  <c r="BZ1216" i="2"/>
  <c r="BY1216" i="2"/>
  <c r="AJ1216" i="2"/>
  <c r="AI1216" i="2"/>
  <c r="AH1216" i="2"/>
  <c r="AG1216" i="2"/>
  <c r="AF1216" i="2"/>
  <c r="AE1216" i="2"/>
  <c r="AD1216" i="2"/>
  <c r="AC1216" i="2"/>
  <c r="AB1216" i="2"/>
  <c r="AA1216" i="2"/>
  <c r="Z1216" i="2"/>
  <c r="Y1216" i="2"/>
  <c r="X1216" i="2"/>
  <c r="W1216" i="2"/>
  <c r="V1216" i="2"/>
  <c r="U1216" i="2"/>
  <c r="S1216" i="2"/>
  <c r="R1216" i="2"/>
  <c r="Q1216" i="2"/>
  <c r="P1216" i="2"/>
  <c r="O1216" i="2"/>
  <c r="N1216" i="2"/>
  <c r="M1216" i="2"/>
  <c r="L1216" i="2"/>
  <c r="K1216" i="2"/>
  <c r="J1216" i="2"/>
  <c r="I1216" i="2"/>
  <c r="H1216" i="2"/>
  <c r="G1216" i="2"/>
  <c r="F1216" i="2"/>
  <c r="E1216" i="2"/>
  <c r="D1216" i="2"/>
  <c r="C1216" i="2"/>
  <c r="B1216" i="2"/>
  <c r="A1216" i="2"/>
  <c r="CD1215" i="2"/>
  <c r="CC1215" i="2"/>
  <c r="CB1215" i="2"/>
  <c r="CA1215" i="2"/>
  <c r="BZ1215" i="2"/>
  <c r="BY1215" i="2"/>
  <c r="AJ1215" i="2"/>
  <c r="AI1215" i="2"/>
  <c r="AH1215" i="2"/>
  <c r="AG1215" i="2"/>
  <c r="AF1215" i="2"/>
  <c r="AE1215" i="2"/>
  <c r="AD1215" i="2"/>
  <c r="AC1215" i="2"/>
  <c r="AB1215" i="2"/>
  <c r="AA1215" i="2"/>
  <c r="Z1215" i="2"/>
  <c r="Y1215" i="2"/>
  <c r="X1215" i="2"/>
  <c r="W1215" i="2"/>
  <c r="V1215" i="2"/>
  <c r="U1215" i="2"/>
  <c r="S1215" i="2"/>
  <c r="R1215" i="2"/>
  <c r="Q1215" i="2"/>
  <c r="P1215" i="2"/>
  <c r="O1215" i="2"/>
  <c r="N1215" i="2"/>
  <c r="M1215" i="2"/>
  <c r="L1215" i="2"/>
  <c r="K1215" i="2"/>
  <c r="J1215" i="2"/>
  <c r="I1215" i="2"/>
  <c r="H1215" i="2"/>
  <c r="G1215" i="2"/>
  <c r="F1215" i="2"/>
  <c r="E1215" i="2"/>
  <c r="D1215" i="2"/>
  <c r="C1215" i="2"/>
  <c r="B1215" i="2"/>
  <c r="A1215" i="2"/>
  <c r="CD1214" i="2"/>
  <c r="CC1214" i="2"/>
  <c r="CB1214" i="2"/>
  <c r="CA1214" i="2"/>
  <c r="BZ1214" i="2"/>
  <c r="BY1214" i="2"/>
  <c r="AJ1214" i="2"/>
  <c r="AI1214" i="2"/>
  <c r="AH1214" i="2"/>
  <c r="AG1214" i="2"/>
  <c r="AF1214" i="2"/>
  <c r="AE1214" i="2"/>
  <c r="AD1214" i="2"/>
  <c r="AC1214" i="2"/>
  <c r="AB1214" i="2"/>
  <c r="AA1214" i="2"/>
  <c r="Z1214" i="2"/>
  <c r="Y1214" i="2"/>
  <c r="X1214" i="2"/>
  <c r="W1214" i="2"/>
  <c r="V1214" i="2"/>
  <c r="U1214" i="2"/>
  <c r="S1214" i="2"/>
  <c r="R1214" i="2"/>
  <c r="Q1214" i="2"/>
  <c r="P1214" i="2"/>
  <c r="O1214" i="2"/>
  <c r="N1214" i="2"/>
  <c r="M1214" i="2"/>
  <c r="L1214" i="2"/>
  <c r="K1214" i="2"/>
  <c r="J1214" i="2"/>
  <c r="I1214" i="2"/>
  <c r="H1214" i="2"/>
  <c r="G1214" i="2"/>
  <c r="F1214" i="2"/>
  <c r="E1214" i="2"/>
  <c r="D1214" i="2"/>
  <c r="C1214" i="2"/>
  <c r="B1214" i="2"/>
  <c r="A1214" i="2"/>
  <c r="CD1213" i="2"/>
  <c r="CC1213" i="2"/>
  <c r="CB1213" i="2"/>
  <c r="CA1213" i="2"/>
  <c r="BZ1213" i="2"/>
  <c r="BY1213" i="2"/>
  <c r="AJ1213" i="2"/>
  <c r="AI1213" i="2"/>
  <c r="AH1213" i="2"/>
  <c r="AG1213" i="2"/>
  <c r="AF1213" i="2"/>
  <c r="AE1213" i="2"/>
  <c r="AD1213" i="2"/>
  <c r="AC1213" i="2"/>
  <c r="AB1213" i="2"/>
  <c r="AA1213" i="2"/>
  <c r="Z1213" i="2"/>
  <c r="Y1213" i="2"/>
  <c r="X1213" i="2"/>
  <c r="W1213" i="2"/>
  <c r="V1213" i="2"/>
  <c r="U1213" i="2"/>
  <c r="S1213" i="2"/>
  <c r="R1213" i="2"/>
  <c r="Q1213" i="2"/>
  <c r="P1213" i="2"/>
  <c r="O1213" i="2"/>
  <c r="N1213" i="2"/>
  <c r="M1213" i="2"/>
  <c r="L1213" i="2"/>
  <c r="K1213" i="2"/>
  <c r="J1213" i="2"/>
  <c r="I1213" i="2"/>
  <c r="H1213" i="2"/>
  <c r="G1213" i="2"/>
  <c r="F1213" i="2"/>
  <c r="E1213" i="2"/>
  <c r="D1213" i="2"/>
  <c r="C1213" i="2"/>
  <c r="B1213" i="2"/>
  <c r="A1213" i="2"/>
  <c r="CD1212" i="2"/>
  <c r="CC1212" i="2"/>
  <c r="CB1212" i="2"/>
  <c r="CA1212" i="2"/>
  <c r="BZ1212" i="2"/>
  <c r="BY1212" i="2"/>
  <c r="AJ1212" i="2"/>
  <c r="AI1212" i="2"/>
  <c r="AH1212" i="2"/>
  <c r="AG1212" i="2"/>
  <c r="AF1212" i="2"/>
  <c r="AE1212" i="2"/>
  <c r="AD1212" i="2"/>
  <c r="AC1212" i="2"/>
  <c r="AB1212" i="2"/>
  <c r="AA1212" i="2"/>
  <c r="Z1212" i="2"/>
  <c r="Y1212" i="2"/>
  <c r="X1212" i="2"/>
  <c r="W1212" i="2"/>
  <c r="V1212" i="2"/>
  <c r="U1212" i="2"/>
  <c r="S1212" i="2"/>
  <c r="R1212" i="2"/>
  <c r="Q1212" i="2"/>
  <c r="P1212" i="2"/>
  <c r="O1212" i="2"/>
  <c r="N1212" i="2"/>
  <c r="M1212" i="2"/>
  <c r="L1212" i="2"/>
  <c r="K1212" i="2"/>
  <c r="J1212" i="2"/>
  <c r="I1212" i="2"/>
  <c r="H1212" i="2"/>
  <c r="G1212" i="2"/>
  <c r="F1212" i="2"/>
  <c r="E1212" i="2"/>
  <c r="D1212" i="2"/>
  <c r="C1212" i="2"/>
  <c r="B1212" i="2"/>
  <c r="A1212" i="2"/>
  <c r="CD1211" i="2"/>
  <c r="CC1211" i="2"/>
  <c r="CB1211" i="2"/>
  <c r="CA1211" i="2"/>
  <c r="BZ1211" i="2"/>
  <c r="BY1211" i="2"/>
  <c r="AJ1211" i="2"/>
  <c r="AI1211" i="2"/>
  <c r="AH1211" i="2"/>
  <c r="AG1211" i="2"/>
  <c r="AF1211" i="2"/>
  <c r="AE1211" i="2"/>
  <c r="AD1211" i="2"/>
  <c r="AC1211" i="2"/>
  <c r="AB1211" i="2"/>
  <c r="AA1211" i="2"/>
  <c r="Z1211" i="2"/>
  <c r="Y1211" i="2"/>
  <c r="X1211" i="2"/>
  <c r="W1211" i="2"/>
  <c r="V1211" i="2"/>
  <c r="U1211" i="2"/>
  <c r="S1211" i="2"/>
  <c r="R1211" i="2"/>
  <c r="Q1211" i="2"/>
  <c r="P1211" i="2"/>
  <c r="O1211" i="2"/>
  <c r="N1211" i="2"/>
  <c r="M1211" i="2"/>
  <c r="L1211" i="2"/>
  <c r="K1211" i="2"/>
  <c r="J1211" i="2"/>
  <c r="I1211" i="2"/>
  <c r="H1211" i="2"/>
  <c r="G1211" i="2"/>
  <c r="F1211" i="2"/>
  <c r="E1211" i="2"/>
  <c r="D1211" i="2"/>
  <c r="C1211" i="2"/>
  <c r="B1211" i="2"/>
  <c r="A1211" i="2"/>
  <c r="CD1210" i="2"/>
  <c r="CC1210" i="2"/>
  <c r="CB1210" i="2"/>
  <c r="CA1210" i="2"/>
  <c r="BZ1210" i="2"/>
  <c r="BY1210" i="2"/>
  <c r="AJ1210" i="2"/>
  <c r="AI1210" i="2"/>
  <c r="AH1210" i="2"/>
  <c r="AG1210" i="2"/>
  <c r="AF1210" i="2"/>
  <c r="AE1210" i="2"/>
  <c r="AD1210" i="2"/>
  <c r="AC1210" i="2"/>
  <c r="AB1210" i="2"/>
  <c r="AA1210" i="2"/>
  <c r="Z1210" i="2"/>
  <c r="Y1210" i="2"/>
  <c r="X1210" i="2"/>
  <c r="W1210" i="2"/>
  <c r="V1210" i="2"/>
  <c r="U1210" i="2"/>
  <c r="S1210" i="2"/>
  <c r="R1210" i="2"/>
  <c r="Q1210" i="2"/>
  <c r="P1210" i="2"/>
  <c r="O1210" i="2"/>
  <c r="N1210" i="2"/>
  <c r="M1210" i="2"/>
  <c r="L1210" i="2"/>
  <c r="K1210" i="2"/>
  <c r="J1210" i="2"/>
  <c r="I1210" i="2"/>
  <c r="H1210" i="2"/>
  <c r="G1210" i="2"/>
  <c r="F1210" i="2"/>
  <c r="E1210" i="2"/>
  <c r="D1210" i="2"/>
  <c r="C1210" i="2"/>
  <c r="B1210" i="2"/>
  <c r="A1210" i="2"/>
  <c r="CD1209" i="2"/>
  <c r="CC1209" i="2"/>
  <c r="CB1209" i="2"/>
  <c r="CA1209" i="2"/>
  <c r="BZ1209" i="2"/>
  <c r="BY1209" i="2"/>
  <c r="AJ1209" i="2"/>
  <c r="AI1209" i="2"/>
  <c r="AH1209" i="2"/>
  <c r="AG1209" i="2"/>
  <c r="AF1209" i="2"/>
  <c r="AE1209" i="2"/>
  <c r="AD1209" i="2"/>
  <c r="AC1209" i="2"/>
  <c r="AB1209" i="2"/>
  <c r="AA1209" i="2"/>
  <c r="Z1209" i="2"/>
  <c r="Y1209" i="2"/>
  <c r="X1209" i="2"/>
  <c r="W1209" i="2"/>
  <c r="V1209" i="2"/>
  <c r="U1209" i="2"/>
  <c r="S1209" i="2"/>
  <c r="R1209" i="2"/>
  <c r="Q1209" i="2"/>
  <c r="P1209" i="2"/>
  <c r="O1209" i="2"/>
  <c r="N1209" i="2"/>
  <c r="M1209" i="2"/>
  <c r="L1209" i="2"/>
  <c r="K1209" i="2"/>
  <c r="J1209" i="2"/>
  <c r="I1209" i="2"/>
  <c r="H1209" i="2"/>
  <c r="G1209" i="2"/>
  <c r="F1209" i="2"/>
  <c r="E1209" i="2"/>
  <c r="D1209" i="2"/>
  <c r="C1209" i="2"/>
  <c r="B1209" i="2"/>
  <c r="A1209" i="2"/>
  <c r="CD1208" i="2"/>
  <c r="CC1208" i="2"/>
  <c r="CB1208" i="2"/>
  <c r="CA1208" i="2"/>
  <c r="BZ1208" i="2"/>
  <c r="BY1208" i="2"/>
  <c r="AJ1208" i="2"/>
  <c r="AI1208" i="2"/>
  <c r="AH1208" i="2"/>
  <c r="AG1208" i="2"/>
  <c r="AF1208" i="2"/>
  <c r="AE1208" i="2"/>
  <c r="AD1208" i="2"/>
  <c r="AC1208" i="2"/>
  <c r="AB1208" i="2"/>
  <c r="AA1208" i="2"/>
  <c r="Z1208" i="2"/>
  <c r="Y1208" i="2"/>
  <c r="X1208" i="2"/>
  <c r="W1208" i="2"/>
  <c r="V1208" i="2"/>
  <c r="U1208" i="2"/>
  <c r="S1208" i="2"/>
  <c r="R1208" i="2"/>
  <c r="Q1208" i="2"/>
  <c r="P1208" i="2"/>
  <c r="O1208" i="2"/>
  <c r="N1208" i="2"/>
  <c r="M1208" i="2"/>
  <c r="L1208" i="2"/>
  <c r="K1208" i="2"/>
  <c r="J1208" i="2"/>
  <c r="I1208" i="2"/>
  <c r="H1208" i="2"/>
  <c r="G1208" i="2"/>
  <c r="F1208" i="2"/>
  <c r="E1208" i="2"/>
  <c r="D1208" i="2"/>
  <c r="C1208" i="2"/>
  <c r="B1208" i="2"/>
  <c r="A1208" i="2"/>
  <c r="CD1207" i="2"/>
  <c r="CC1207" i="2"/>
  <c r="CB1207" i="2"/>
  <c r="CA1207" i="2"/>
  <c r="BZ1207" i="2"/>
  <c r="BY1207" i="2"/>
  <c r="AJ1207" i="2"/>
  <c r="AI1207" i="2"/>
  <c r="AH1207" i="2"/>
  <c r="AG1207" i="2"/>
  <c r="AF1207" i="2"/>
  <c r="AE1207" i="2"/>
  <c r="AD1207" i="2"/>
  <c r="AC1207" i="2"/>
  <c r="AB1207" i="2"/>
  <c r="AA1207" i="2"/>
  <c r="Z1207" i="2"/>
  <c r="Y1207" i="2"/>
  <c r="X1207" i="2"/>
  <c r="W1207" i="2"/>
  <c r="V1207" i="2"/>
  <c r="U1207" i="2"/>
  <c r="S1207" i="2"/>
  <c r="R1207" i="2"/>
  <c r="Q1207" i="2"/>
  <c r="P1207" i="2"/>
  <c r="O1207" i="2"/>
  <c r="N1207" i="2"/>
  <c r="M1207" i="2"/>
  <c r="L1207" i="2"/>
  <c r="K1207" i="2"/>
  <c r="J1207" i="2"/>
  <c r="I1207" i="2"/>
  <c r="H1207" i="2"/>
  <c r="G1207" i="2"/>
  <c r="F1207" i="2"/>
  <c r="E1207" i="2"/>
  <c r="D1207" i="2"/>
  <c r="C1207" i="2"/>
  <c r="B1207" i="2"/>
  <c r="A1207" i="2"/>
  <c r="CD1206" i="2"/>
  <c r="CC1206" i="2"/>
  <c r="CB1206" i="2"/>
  <c r="CA1206" i="2"/>
  <c r="BZ1206" i="2"/>
  <c r="BY1206" i="2"/>
  <c r="AJ1206" i="2"/>
  <c r="AI1206" i="2"/>
  <c r="AH1206" i="2"/>
  <c r="AG1206" i="2"/>
  <c r="AF1206" i="2"/>
  <c r="AE1206" i="2"/>
  <c r="AD1206" i="2"/>
  <c r="AC1206" i="2"/>
  <c r="AB1206" i="2"/>
  <c r="AA1206" i="2"/>
  <c r="Z1206" i="2"/>
  <c r="Y1206" i="2"/>
  <c r="X1206" i="2"/>
  <c r="W1206" i="2"/>
  <c r="V1206" i="2"/>
  <c r="U1206" i="2"/>
  <c r="S1206" i="2"/>
  <c r="R1206" i="2"/>
  <c r="Q1206" i="2"/>
  <c r="P1206" i="2"/>
  <c r="O1206" i="2"/>
  <c r="N1206" i="2"/>
  <c r="M1206" i="2"/>
  <c r="L1206" i="2"/>
  <c r="K1206" i="2"/>
  <c r="J1206" i="2"/>
  <c r="I1206" i="2"/>
  <c r="H1206" i="2"/>
  <c r="G1206" i="2"/>
  <c r="F1206" i="2"/>
  <c r="E1206" i="2"/>
  <c r="D1206" i="2"/>
  <c r="C1206" i="2"/>
  <c r="B1206" i="2"/>
  <c r="A1206" i="2"/>
  <c r="CD1205" i="2"/>
  <c r="CC1205" i="2"/>
  <c r="CB1205" i="2"/>
  <c r="CA1205" i="2"/>
  <c r="BZ1205" i="2"/>
  <c r="BY1205" i="2"/>
  <c r="AJ1205" i="2"/>
  <c r="AI1205" i="2"/>
  <c r="AH1205" i="2"/>
  <c r="AG1205" i="2"/>
  <c r="AF1205" i="2"/>
  <c r="AE1205" i="2"/>
  <c r="AD1205" i="2"/>
  <c r="AC1205" i="2"/>
  <c r="AB1205" i="2"/>
  <c r="AA1205" i="2"/>
  <c r="Z1205" i="2"/>
  <c r="Y1205" i="2"/>
  <c r="X1205" i="2"/>
  <c r="W1205" i="2"/>
  <c r="V1205" i="2"/>
  <c r="U1205" i="2"/>
  <c r="S1205" i="2"/>
  <c r="R1205" i="2"/>
  <c r="Q1205" i="2"/>
  <c r="P1205" i="2"/>
  <c r="O1205" i="2"/>
  <c r="N1205" i="2"/>
  <c r="M1205" i="2"/>
  <c r="L1205" i="2"/>
  <c r="K1205" i="2"/>
  <c r="J1205" i="2"/>
  <c r="I1205" i="2"/>
  <c r="H1205" i="2"/>
  <c r="G1205" i="2"/>
  <c r="F1205" i="2"/>
  <c r="E1205" i="2"/>
  <c r="D1205" i="2"/>
  <c r="C1205" i="2"/>
  <c r="B1205" i="2"/>
  <c r="A1205" i="2"/>
  <c r="CD1204" i="2"/>
  <c r="CC1204" i="2"/>
  <c r="CB1204" i="2"/>
  <c r="CA1204" i="2"/>
  <c r="BZ1204" i="2"/>
  <c r="BY1204" i="2"/>
  <c r="AJ1204" i="2"/>
  <c r="AI1204" i="2"/>
  <c r="AH1204" i="2"/>
  <c r="AG1204" i="2"/>
  <c r="AF1204" i="2"/>
  <c r="AE1204" i="2"/>
  <c r="AD1204" i="2"/>
  <c r="AC1204" i="2"/>
  <c r="AB1204" i="2"/>
  <c r="AA1204" i="2"/>
  <c r="Z1204" i="2"/>
  <c r="Y1204" i="2"/>
  <c r="X1204" i="2"/>
  <c r="W1204" i="2"/>
  <c r="V1204" i="2"/>
  <c r="U1204" i="2"/>
  <c r="S1204" i="2"/>
  <c r="R1204" i="2"/>
  <c r="Q1204" i="2"/>
  <c r="P1204" i="2"/>
  <c r="O1204" i="2"/>
  <c r="N1204" i="2"/>
  <c r="M1204" i="2"/>
  <c r="L1204" i="2"/>
  <c r="K1204" i="2"/>
  <c r="J1204" i="2"/>
  <c r="I1204" i="2"/>
  <c r="H1204" i="2"/>
  <c r="G1204" i="2"/>
  <c r="F1204" i="2"/>
  <c r="E1204" i="2"/>
  <c r="D1204" i="2"/>
  <c r="C1204" i="2"/>
  <c r="B1204" i="2"/>
  <c r="A1204" i="2"/>
  <c r="CD1203" i="2"/>
  <c r="CC1203" i="2"/>
  <c r="CB1203" i="2"/>
  <c r="CA1203" i="2"/>
  <c r="BZ1203" i="2"/>
  <c r="BY1203" i="2"/>
  <c r="AJ1203" i="2"/>
  <c r="AI1203" i="2"/>
  <c r="AH1203" i="2"/>
  <c r="AG1203" i="2"/>
  <c r="AF1203" i="2"/>
  <c r="AE1203" i="2"/>
  <c r="AD1203" i="2"/>
  <c r="AC1203" i="2"/>
  <c r="AB1203" i="2"/>
  <c r="AA1203" i="2"/>
  <c r="Z1203" i="2"/>
  <c r="Y1203" i="2"/>
  <c r="X1203" i="2"/>
  <c r="W1203" i="2"/>
  <c r="V1203" i="2"/>
  <c r="U1203" i="2"/>
  <c r="S1203" i="2"/>
  <c r="R1203" i="2"/>
  <c r="Q1203" i="2"/>
  <c r="P1203" i="2"/>
  <c r="O1203" i="2"/>
  <c r="N1203" i="2"/>
  <c r="M1203" i="2"/>
  <c r="L1203" i="2"/>
  <c r="K1203" i="2"/>
  <c r="J1203" i="2"/>
  <c r="I1203" i="2"/>
  <c r="H1203" i="2"/>
  <c r="G1203" i="2"/>
  <c r="F1203" i="2"/>
  <c r="E1203" i="2"/>
  <c r="D1203" i="2"/>
  <c r="C1203" i="2"/>
  <c r="B1203" i="2"/>
  <c r="A1203" i="2"/>
  <c r="CD1202" i="2"/>
  <c r="CC1202" i="2"/>
  <c r="CB1202" i="2"/>
  <c r="CA1202" i="2"/>
  <c r="BZ1202" i="2"/>
  <c r="BY1202" i="2"/>
  <c r="AJ1202" i="2"/>
  <c r="AI1202" i="2"/>
  <c r="AH1202" i="2"/>
  <c r="AG1202" i="2"/>
  <c r="AF1202" i="2"/>
  <c r="AE1202" i="2"/>
  <c r="AD1202" i="2"/>
  <c r="AC1202" i="2"/>
  <c r="AB1202" i="2"/>
  <c r="AA1202" i="2"/>
  <c r="Z1202" i="2"/>
  <c r="Y1202" i="2"/>
  <c r="X1202" i="2"/>
  <c r="W1202" i="2"/>
  <c r="V1202" i="2"/>
  <c r="U1202" i="2"/>
  <c r="S1202" i="2"/>
  <c r="R1202" i="2"/>
  <c r="Q1202" i="2"/>
  <c r="P1202" i="2"/>
  <c r="O1202" i="2"/>
  <c r="N1202" i="2"/>
  <c r="M1202" i="2"/>
  <c r="L1202" i="2"/>
  <c r="K1202" i="2"/>
  <c r="J1202" i="2"/>
  <c r="I1202" i="2"/>
  <c r="H1202" i="2"/>
  <c r="G1202" i="2"/>
  <c r="F1202" i="2"/>
  <c r="E1202" i="2"/>
  <c r="D1202" i="2"/>
  <c r="C1202" i="2"/>
  <c r="B1202" i="2"/>
  <c r="A1202" i="2"/>
  <c r="CD1201" i="2"/>
  <c r="CC1201" i="2"/>
  <c r="CB1201" i="2"/>
  <c r="CA1201" i="2"/>
  <c r="BZ1201" i="2"/>
  <c r="BY1201" i="2"/>
  <c r="AJ1201" i="2"/>
  <c r="AI1201" i="2"/>
  <c r="AH1201" i="2"/>
  <c r="AG1201" i="2"/>
  <c r="AF1201" i="2"/>
  <c r="AE1201" i="2"/>
  <c r="AD1201" i="2"/>
  <c r="AC1201" i="2"/>
  <c r="AB1201" i="2"/>
  <c r="AA1201" i="2"/>
  <c r="Z1201" i="2"/>
  <c r="Y1201" i="2"/>
  <c r="X1201" i="2"/>
  <c r="W1201" i="2"/>
  <c r="V1201" i="2"/>
  <c r="U1201" i="2"/>
  <c r="S1201" i="2"/>
  <c r="R1201" i="2"/>
  <c r="Q1201" i="2"/>
  <c r="P1201" i="2"/>
  <c r="O1201" i="2"/>
  <c r="N1201" i="2"/>
  <c r="M1201" i="2"/>
  <c r="L1201" i="2"/>
  <c r="K1201" i="2"/>
  <c r="J1201" i="2"/>
  <c r="I1201" i="2"/>
  <c r="H1201" i="2"/>
  <c r="G1201" i="2"/>
  <c r="F1201" i="2"/>
  <c r="E1201" i="2"/>
  <c r="D1201" i="2"/>
  <c r="C1201" i="2"/>
  <c r="B1201" i="2"/>
  <c r="A1201" i="2"/>
  <c r="CD1200" i="2"/>
  <c r="CC1200" i="2"/>
  <c r="CB1200" i="2"/>
  <c r="CA1200" i="2"/>
  <c r="BZ1200" i="2"/>
  <c r="BY1200" i="2"/>
  <c r="AJ1200" i="2"/>
  <c r="AI1200" i="2"/>
  <c r="AH1200" i="2"/>
  <c r="AG1200" i="2"/>
  <c r="AF1200" i="2"/>
  <c r="AE1200" i="2"/>
  <c r="AD1200" i="2"/>
  <c r="AC1200" i="2"/>
  <c r="AB1200" i="2"/>
  <c r="AA1200" i="2"/>
  <c r="Z1200" i="2"/>
  <c r="Y1200" i="2"/>
  <c r="X1200" i="2"/>
  <c r="W1200" i="2"/>
  <c r="V1200" i="2"/>
  <c r="U1200" i="2"/>
  <c r="S1200" i="2"/>
  <c r="R1200" i="2"/>
  <c r="Q1200" i="2"/>
  <c r="P1200" i="2"/>
  <c r="O1200" i="2"/>
  <c r="N1200" i="2"/>
  <c r="M1200" i="2"/>
  <c r="L1200" i="2"/>
  <c r="K1200" i="2"/>
  <c r="J1200" i="2"/>
  <c r="I1200" i="2"/>
  <c r="H1200" i="2"/>
  <c r="G1200" i="2"/>
  <c r="F1200" i="2"/>
  <c r="E1200" i="2"/>
  <c r="D1200" i="2"/>
  <c r="C1200" i="2"/>
  <c r="B1200" i="2"/>
  <c r="A1200" i="2"/>
  <c r="CD1199" i="2"/>
  <c r="CC1199" i="2"/>
  <c r="CB1199" i="2"/>
  <c r="CA1199" i="2"/>
  <c r="BZ1199" i="2"/>
  <c r="BY1199" i="2"/>
  <c r="AJ1199" i="2"/>
  <c r="AI1199" i="2"/>
  <c r="AH1199" i="2"/>
  <c r="AG1199" i="2"/>
  <c r="AF1199" i="2"/>
  <c r="AE1199" i="2"/>
  <c r="AD1199" i="2"/>
  <c r="AC1199" i="2"/>
  <c r="AB1199" i="2"/>
  <c r="AA1199" i="2"/>
  <c r="Z1199" i="2"/>
  <c r="Y1199" i="2"/>
  <c r="X1199" i="2"/>
  <c r="W1199" i="2"/>
  <c r="V1199" i="2"/>
  <c r="U1199" i="2"/>
  <c r="S1199" i="2"/>
  <c r="R1199" i="2"/>
  <c r="Q1199" i="2"/>
  <c r="P1199" i="2"/>
  <c r="O1199" i="2"/>
  <c r="N1199" i="2"/>
  <c r="M1199" i="2"/>
  <c r="L1199" i="2"/>
  <c r="K1199" i="2"/>
  <c r="J1199" i="2"/>
  <c r="I1199" i="2"/>
  <c r="H1199" i="2"/>
  <c r="G1199" i="2"/>
  <c r="F1199" i="2"/>
  <c r="E1199" i="2"/>
  <c r="D1199" i="2"/>
  <c r="C1199" i="2"/>
  <c r="B1199" i="2"/>
  <c r="A1199" i="2"/>
  <c r="CD1198" i="2"/>
  <c r="CC1198" i="2"/>
  <c r="CB1198" i="2"/>
  <c r="CA1198" i="2"/>
  <c r="BZ1198" i="2"/>
  <c r="BY1198" i="2"/>
  <c r="AJ1198" i="2"/>
  <c r="AI1198" i="2"/>
  <c r="AH1198" i="2"/>
  <c r="AG1198" i="2"/>
  <c r="AF1198" i="2"/>
  <c r="AE1198" i="2"/>
  <c r="AD1198" i="2"/>
  <c r="AC1198" i="2"/>
  <c r="AB1198" i="2"/>
  <c r="AA1198" i="2"/>
  <c r="Z1198" i="2"/>
  <c r="Y1198" i="2"/>
  <c r="X1198" i="2"/>
  <c r="W1198" i="2"/>
  <c r="V1198" i="2"/>
  <c r="U1198" i="2"/>
  <c r="S1198" i="2"/>
  <c r="R1198" i="2"/>
  <c r="Q1198" i="2"/>
  <c r="P1198" i="2"/>
  <c r="O1198" i="2"/>
  <c r="N1198" i="2"/>
  <c r="M1198" i="2"/>
  <c r="L1198" i="2"/>
  <c r="K1198" i="2"/>
  <c r="J1198" i="2"/>
  <c r="I1198" i="2"/>
  <c r="H1198" i="2"/>
  <c r="G1198" i="2"/>
  <c r="F1198" i="2"/>
  <c r="E1198" i="2"/>
  <c r="D1198" i="2"/>
  <c r="C1198" i="2"/>
  <c r="B1198" i="2"/>
  <c r="A1198" i="2"/>
  <c r="CD1197" i="2"/>
  <c r="CC1197" i="2"/>
  <c r="CB1197" i="2"/>
  <c r="CA1197" i="2"/>
  <c r="BZ1197" i="2"/>
  <c r="BY1197" i="2"/>
  <c r="AJ1197" i="2"/>
  <c r="AI1197" i="2"/>
  <c r="AH1197" i="2"/>
  <c r="AG1197" i="2"/>
  <c r="AF1197" i="2"/>
  <c r="AE1197" i="2"/>
  <c r="AD1197" i="2"/>
  <c r="AC1197" i="2"/>
  <c r="AB1197" i="2"/>
  <c r="AA1197" i="2"/>
  <c r="Z1197" i="2"/>
  <c r="Y1197" i="2"/>
  <c r="X1197" i="2"/>
  <c r="W1197" i="2"/>
  <c r="V1197" i="2"/>
  <c r="U1197" i="2"/>
  <c r="S1197" i="2"/>
  <c r="R1197" i="2"/>
  <c r="Q1197" i="2"/>
  <c r="P1197" i="2"/>
  <c r="O1197" i="2"/>
  <c r="N1197" i="2"/>
  <c r="M1197" i="2"/>
  <c r="L1197" i="2"/>
  <c r="K1197" i="2"/>
  <c r="J1197" i="2"/>
  <c r="I1197" i="2"/>
  <c r="H1197" i="2"/>
  <c r="G1197" i="2"/>
  <c r="F1197" i="2"/>
  <c r="E1197" i="2"/>
  <c r="D1197" i="2"/>
  <c r="C1197" i="2"/>
  <c r="B1197" i="2"/>
  <c r="A1197" i="2"/>
  <c r="CD1196" i="2"/>
  <c r="CC1196" i="2"/>
  <c r="CB1196" i="2"/>
  <c r="CA1196" i="2"/>
  <c r="BZ1196" i="2"/>
  <c r="BY1196" i="2"/>
  <c r="AJ1196" i="2"/>
  <c r="AI1196" i="2"/>
  <c r="AH1196" i="2"/>
  <c r="AG1196" i="2"/>
  <c r="AF1196" i="2"/>
  <c r="AE1196" i="2"/>
  <c r="AD1196" i="2"/>
  <c r="AC1196" i="2"/>
  <c r="AB1196" i="2"/>
  <c r="AA1196" i="2"/>
  <c r="Z1196" i="2"/>
  <c r="Y1196" i="2"/>
  <c r="X1196" i="2"/>
  <c r="W1196" i="2"/>
  <c r="V1196" i="2"/>
  <c r="U1196" i="2"/>
  <c r="S1196" i="2"/>
  <c r="R1196" i="2"/>
  <c r="Q1196" i="2"/>
  <c r="P1196" i="2"/>
  <c r="O1196" i="2"/>
  <c r="N1196" i="2"/>
  <c r="M1196" i="2"/>
  <c r="L1196" i="2"/>
  <c r="K1196" i="2"/>
  <c r="J1196" i="2"/>
  <c r="I1196" i="2"/>
  <c r="H1196" i="2"/>
  <c r="G1196" i="2"/>
  <c r="F1196" i="2"/>
  <c r="E1196" i="2"/>
  <c r="D1196" i="2"/>
  <c r="C1196" i="2"/>
  <c r="B1196" i="2"/>
  <c r="A1196" i="2"/>
  <c r="CD1195" i="2"/>
  <c r="CC1195" i="2"/>
  <c r="CB1195" i="2"/>
  <c r="CA1195" i="2"/>
  <c r="BZ1195" i="2"/>
  <c r="BY1195" i="2"/>
  <c r="AJ1195" i="2"/>
  <c r="AI1195" i="2"/>
  <c r="AH1195" i="2"/>
  <c r="AG1195" i="2"/>
  <c r="AF1195" i="2"/>
  <c r="AE1195" i="2"/>
  <c r="AD1195" i="2"/>
  <c r="AC1195" i="2"/>
  <c r="AB1195" i="2"/>
  <c r="AA1195" i="2"/>
  <c r="Z1195" i="2"/>
  <c r="Y1195" i="2"/>
  <c r="X1195" i="2"/>
  <c r="W1195" i="2"/>
  <c r="V1195" i="2"/>
  <c r="U1195" i="2"/>
  <c r="S1195" i="2"/>
  <c r="R1195" i="2"/>
  <c r="Q1195" i="2"/>
  <c r="P1195" i="2"/>
  <c r="O1195" i="2"/>
  <c r="N1195" i="2"/>
  <c r="M1195" i="2"/>
  <c r="L1195" i="2"/>
  <c r="K1195" i="2"/>
  <c r="J1195" i="2"/>
  <c r="I1195" i="2"/>
  <c r="H1195" i="2"/>
  <c r="G1195" i="2"/>
  <c r="F1195" i="2"/>
  <c r="E1195" i="2"/>
  <c r="D1195" i="2"/>
  <c r="C1195" i="2"/>
  <c r="B1195" i="2"/>
  <c r="A1195" i="2"/>
  <c r="CD1194" i="2"/>
  <c r="CC1194" i="2"/>
  <c r="CB1194" i="2"/>
  <c r="CA1194" i="2"/>
  <c r="BZ1194" i="2"/>
  <c r="BY1194" i="2"/>
  <c r="AJ1194" i="2"/>
  <c r="AI1194" i="2"/>
  <c r="AH1194" i="2"/>
  <c r="AG1194" i="2"/>
  <c r="AF1194" i="2"/>
  <c r="AE1194" i="2"/>
  <c r="AD1194" i="2"/>
  <c r="AC1194" i="2"/>
  <c r="AB1194" i="2"/>
  <c r="AA1194" i="2"/>
  <c r="Z1194" i="2"/>
  <c r="Y1194" i="2"/>
  <c r="X1194" i="2"/>
  <c r="W1194" i="2"/>
  <c r="V1194" i="2"/>
  <c r="U1194" i="2"/>
  <c r="S1194" i="2"/>
  <c r="R1194" i="2"/>
  <c r="Q1194" i="2"/>
  <c r="P1194" i="2"/>
  <c r="O1194" i="2"/>
  <c r="N1194" i="2"/>
  <c r="M1194" i="2"/>
  <c r="L1194" i="2"/>
  <c r="K1194" i="2"/>
  <c r="J1194" i="2"/>
  <c r="I1194" i="2"/>
  <c r="H1194" i="2"/>
  <c r="G1194" i="2"/>
  <c r="F1194" i="2"/>
  <c r="E1194" i="2"/>
  <c r="D1194" i="2"/>
  <c r="C1194" i="2"/>
  <c r="B1194" i="2"/>
  <c r="A1194" i="2"/>
  <c r="CD1193" i="2"/>
  <c r="CC1193" i="2"/>
  <c r="CB1193" i="2"/>
  <c r="CA1193" i="2"/>
  <c r="BZ1193" i="2"/>
  <c r="BY1193" i="2"/>
  <c r="AJ1193" i="2"/>
  <c r="AI1193" i="2"/>
  <c r="AH1193" i="2"/>
  <c r="AG1193" i="2"/>
  <c r="AF1193" i="2"/>
  <c r="AE1193" i="2"/>
  <c r="AD1193" i="2"/>
  <c r="AC1193" i="2"/>
  <c r="AB1193" i="2"/>
  <c r="AA1193" i="2"/>
  <c r="Z1193" i="2"/>
  <c r="Y1193" i="2"/>
  <c r="X1193" i="2"/>
  <c r="W1193" i="2"/>
  <c r="V1193" i="2"/>
  <c r="U1193" i="2"/>
  <c r="S1193" i="2"/>
  <c r="R1193" i="2"/>
  <c r="Q1193" i="2"/>
  <c r="P1193" i="2"/>
  <c r="O1193" i="2"/>
  <c r="N1193" i="2"/>
  <c r="M1193" i="2"/>
  <c r="L1193" i="2"/>
  <c r="K1193" i="2"/>
  <c r="J1193" i="2"/>
  <c r="I1193" i="2"/>
  <c r="H1193" i="2"/>
  <c r="G1193" i="2"/>
  <c r="F1193" i="2"/>
  <c r="E1193" i="2"/>
  <c r="D1193" i="2"/>
  <c r="C1193" i="2"/>
  <c r="B1193" i="2"/>
  <c r="A1193" i="2"/>
  <c r="CD1192" i="2"/>
  <c r="CC1192" i="2"/>
  <c r="CB1192" i="2"/>
  <c r="CA1192" i="2"/>
  <c r="BZ1192" i="2"/>
  <c r="BY1192" i="2"/>
  <c r="AJ1192" i="2"/>
  <c r="AI1192" i="2"/>
  <c r="AH1192" i="2"/>
  <c r="AG1192" i="2"/>
  <c r="AF1192" i="2"/>
  <c r="AE1192" i="2"/>
  <c r="AD1192" i="2"/>
  <c r="AC1192" i="2"/>
  <c r="AB1192" i="2"/>
  <c r="AA1192" i="2"/>
  <c r="Z1192" i="2"/>
  <c r="Y1192" i="2"/>
  <c r="X1192" i="2"/>
  <c r="W1192" i="2"/>
  <c r="V1192" i="2"/>
  <c r="U1192" i="2"/>
  <c r="S1192" i="2"/>
  <c r="R1192" i="2"/>
  <c r="Q1192" i="2"/>
  <c r="P1192" i="2"/>
  <c r="O1192" i="2"/>
  <c r="N1192" i="2"/>
  <c r="M1192" i="2"/>
  <c r="L1192" i="2"/>
  <c r="K1192" i="2"/>
  <c r="J1192" i="2"/>
  <c r="I1192" i="2"/>
  <c r="H1192" i="2"/>
  <c r="G1192" i="2"/>
  <c r="F1192" i="2"/>
  <c r="E1192" i="2"/>
  <c r="D1192" i="2"/>
  <c r="C1192" i="2"/>
  <c r="B1192" i="2"/>
  <c r="A1192" i="2"/>
  <c r="CD1191" i="2"/>
  <c r="CC1191" i="2"/>
  <c r="CB1191" i="2"/>
  <c r="CA1191" i="2"/>
  <c r="BZ1191" i="2"/>
  <c r="BY1191" i="2"/>
  <c r="AJ1191" i="2"/>
  <c r="AI1191" i="2"/>
  <c r="AH1191" i="2"/>
  <c r="AG1191" i="2"/>
  <c r="AF1191" i="2"/>
  <c r="AE1191" i="2"/>
  <c r="AD1191" i="2"/>
  <c r="AC1191" i="2"/>
  <c r="AB1191" i="2"/>
  <c r="AA1191" i="2"/>
  <c r="Z1191" i="2"/>
  <c r="Y1191" i="2"/>
  <c r="X1191" i="2"/>
  <c r="W1191" i="2"/>
  <c r="V1191" i="2"/>
  <c r="U1191" i="2"/>
  <c r="S1191" i="2"/>
  <c r="R1191" i="2"/>
  <c r="Q1191" i="2"/>
  <c r="P1191" i="2"/>
  <c r="O1191" i="2"/>
  <c r="N1191" i="2"/>
  <c r="M1191" i="2"/>
  <c r="L1191" i="2"/>
  <c r="K1191" i="2"/>
  <c r="J1191" i="2"/>
  <c r="I1191" i="2"/>
  <c r="H1191" i="2"/>
  <c r="G1191" i="2"/>
  <c r="F1191" i="2"/>
  <c r="E1191" i="2"/>
  <c r="D1191" i="2"/>
  <c r="C1191" i="2"/>
  <c r="B1191" i="2"/>
  <c r="A1191" i="2"/>
  <c r="CD1190" i="2"/>
  <c r="CC1190" i="2"/>
  <c r="CB1190" i="2"/>
  <c r="CA1190" i="2"/>
  <c r="BZ1190" i="2"/>
  <c r="BY1190" i="2"/>
  <c r="AJ1190" i="2"/>
  <c r="AI1190" i="2"/>
  <c r="AH1190" i="2"/>
  <c r="AG1190" i="2"/>
  <c r="AF1190" i="2"/>
  <c r="AE1190" i="2"/>
  <c r="AD1190" i="2"/>
  <c r="AC1190" i="2"/>
  <c r="AB1190" i="2"/>
  <c r="AA1190" i="2"/>
  <c r="Z1190" i="2"/>
  <c r="Y1190" i="2"/>
  <c r="X1190" i="2"/>
  <c r="W1190" i="2"/>
  <c r="V1190" i="2"/>
  <c r="U1190" i="2"/>
  <c r="S1190" i="2"/>
  <c r="R1190" i="2"/>
  <c r="Q1190" i="2"/>
  <c r="P1190" i="2"/>
  <c r="O1190" i="2"/>
  <c r="N1190" i="2"/>
  <c r="M1190" i="2"/>
  <c r="L1190" i="2"/>
  <c r="K1190" i="2"/>
  <c r="J1190" i="2"/>
  <c r="I1190" i="2"/>
  <c r="H1190" i="2"/>
  <c r="G1190" i="2"/>
  <c r="F1190" i="2"/>
  <c r="E1190" i="2"/>
  <c r="D1190" i="2"/>
  <c r="C1190" i="2"/>
  <c r="B1190" i="2"/>
  <c r="A1190" i="2"/>
  <c r="CD1189" i="2"/>
  <c r="CC1189" i="2"/>
  <c r="CB1189" i="2"/>
  <c r="CA1189" i="2"/>
  <c r="BZ1189" i="2"/>
  <c r="BY1189" i="2"/>
  <c r="AJ1189" i="2"/>
  <c r="AI1189" i="2"/>
  <c r="AH1189" i="2"/>
  <c r="AG1189" i="2"/>
  <c r="AF1189" i="2"/>
  <c r="AE1189" i="2"/>
  <c r="AD1189" i="2"/>
  <c r="AC1189" i="2"/>
  <c r="AB1189" i="2"/>
  <c r="AA1189" i="2"/>
  <c r="Z1189" i="2"/>
  <c r="Y1189" i="2"/>
  <c r="X1189" i="2"/>
  <c r="W1189" i="2"/>
  <c r="V1189" i="2"/>
  <c r="U1189" i="2"/>
  <c r="S1189" i="2"/>
  <c r="R1189" i="2"/>
  <c r="Q1189" i="2"/>
  <c r="P1189" i="2"/>
  <c r="O1189" i="2"/>
  <c r="N1189" i="2"/>
  <c r="M1189" i="2"/>
  <c r="L1189" i="2"/>
  <c r="K1189" i="2"/>
  <c r="J1189" i="2"/>
  <c r="I1189" i="2"/>
  <c r="H1189" i="2"/>
  <c r="G1189" i="2"/>
  <c r="F1189" i="2"/>
  <c r="E1189" i="2"/>
  <c r="D1189" i="2"/>
  <c r="C1189" i="2"/>
  <c r="B1189" i="2"/>
  <c r="A1189" i="2"/>
  <c r="CD1188" i="2"/>
  <c r="CC1188" i="2"/>
  <c r="CB1188" i="2"/>
  <c r="CA1188" i="2"/>
  <c r="BZ1188" i="2"/>
  <c r="BY1188" i="2"/>
  <c r="AJ1188" i="2"/>
  <c r="AI1188" i="2"/>
  <c r="AH1188" i="2"/>
  <c r="AG1188" i="2"/>
  <c r="AF1188" i="2"/>
  <c r="AE1188" i="2"/>
  <c r="AD1188" i="2"/>
  <c r="AC1188" i="2"/>
  <c r="AB1188" i="2"/>
  <c r="AA1188" i="2"/>
  <c r="Z1188" i="2"/>
  <c r="Y1188" i="2"/>
  <c r="X1188" i="2"/>
  <c r="W1188" i="2"/>
  <c r="V1188" i="2"/>
  <c r="U1188" i="2"/>
  <c r="S1188" i="2"/>
  <c r="R1188" i="2"/>
  <c r="Q1188" i="2"/>
  <c r="P1188" i="2"/>
  <c r="O1188" i="2"/>
  <c r="N1188" i="2"/>
  <c r="M1188" i="2"/>
  <c r="L1188" i="2"/>
  <c r="K1188" i="2"/>
  <c r="J1188" i="2"/>
  <c r="I1188" i="2"/>
  <c r="H1188" i="2"/>
  <c r="G1188" i="2"/>
  <c r="F1188" i="2"/>
  <c r="E1188" i="2"/>
  <c r="D1188" i="2"/>
  <c r="C1188" i="2"/>
  <c r="B1188" i="2"/>
  <c r="A1188" i="2"/>
  <c r="CD1187" i="2"/>
  <c r="CC1187" i="2"/>
  <c r="CB1187" i="2"/>
  <c r="CA1187" i="2"/>
  <c r="BZ1187" i="2"/>
  <c r="BY1187" i="2"/>
  <c r="AJ1187" i="2"/>
  <c r="AI1187" i="2"/>
  <c r="AH1187" i="2"/>
  <c r="AG1187" i="2"/>
  <c r="AF1187" i="2"/>
  <c r="AE1187" i="2"/>
  <c r="AD1187" i="2"/>
  <c r="AC1187" i="2"/>
  <c r="AB1187" i="2"/>
  <c r="AA1187" i="2"/>
  <c r="Z1187" i="2"/>
  <c r="Y1187" i="2"/>
  <c r="X1187" i="2"/>
  <c r="W1187" i="2"/>
  <c r="V1187" i="2"/>
  <c r="U1187" i="2"/>
  <c r="S1187" i="2"/>
  <c r="R1187" i="2"/>
  <c r="Q1187" i="2"/>
  <c r="P1187" i="2"/>
  <c r="O1187" i="2"/>
  <c r="N1187" i="2"/>
  <c r="M1187" i="2"/>
  <c r="L1187" i="2"/>
  <c r="K1187" i="2"/>
  <c r="J1187" i="2"/>
  <c r="I1187" i="2"/>
  <c r="H1187" i="2"/>
  <c r="G1187" i="2"/>
  <c r="F1187" i="2"/>
  <c r="E1187" i="2"/>
  <c r="D1187" i="2"/>
  <c r="C1187" i="2"/>
  <c r="B1187" i="2"/>
  <c r="A1187" i="2"/>
  <c r="CD1186" i="2"/>
  <c r="CC1186" i="2"/>
  <c r="CB1186" i="2"/>
  <c r="CA1186" i="2"/>
  <c r="BZ1186" i="2"/>
  <c r="BY1186" i="2"/>
  <c r="AJ1186" i="2"/>
  <c r="AI1186" i="2"/>
  <c r="AH1186" i="2"/>
  <c r="AG1186" i="2"/>
  <c r="AF1186" i="2"/>
  <c r="AE1186" i="2"/>
  <c r="AD1186" i="2"/>
  <c r="AC1186" i="2"/>
  <c r="AB1186" i="2"/>
  <c r="AA1186" i="2"/>
  <c r="Z1186" i="2"/>
  <c r="Y1186" i="2"/>
  <c r="X1186" i="2"/>
  <c r="W1186" i="2"/>
  <c r="V1186" i="2"/>
  <c r="U1186" i="2"/>
  <c r="S1186" i="2"/>
  <c r="R1186" i="2"/>
  <c r="Q1186" i="2"/>
  <c r="P1186" i="2"/>
  <c r="O1186" i="2"/>
  <c r="N1186" i="2"/>
  <c r="M1186" i="2"/>
  <c r="L1186" i="2"/>
  <c r="K1186" i="2"/>
  <c r="J1186" i="2"/>
  <c r="I1186" i="2"/>
  <c r="H1186" i="2"/>
  <c r="G1186" i="2"/>
  <c r="F1186" i="2"/>
  <c r="E1186" i="2"/>
  <c r="D1186" i="2"/>
  <c r="C1186" i="2"/>
  <c r="B1186" i="2"/>
  <c r="A1186" i="2"/>
  <c r="CD1185" i="2"/>
  <c r="CC1185" i="2"/>
  <c r="CB1185" i="2"/>
  <c r="CA1185" i="2"/>
  <c r="BZ1185" i="2"/>
  <c r="BY1185" i="2"/>
  <c r="AJ1185" i="2"/>
  <c r="AI1185" i="2"/>
  <c r="AH1185" i="2"/>
  <c r="AG1185" i="2"/>
  <c r="AF1185" i="2"/>
  <c r="AE1185" i="2"/>
  <c r="AD1185" i="2"/>
  <c r="AC1185" i="2"/>
  <c r="AB1185" i="2"/>
  <c r="AA1185" i="2"/>
  <c r="Z1185" i="2"/>
  <c r="Y1185" i="2"/>
  <c r="X1185" i="2"/>
  <c r="W1185" i="2"/>
  <c r="V1185" i="2"/>
  <c r="U1185" i="2"/>
  <c r="S1185" i="2"/>
  <c r="R1185" i="2"/>
  <c r="Q1185" i="2"/>
  <c r="P1185" i="2"/>
  <c r="O1185" i="2"/>
  <c r="N1185" i="2"/>
  <c r="M1185" i="2"/>
  <c r="L1185" i="2"/>
  <c r="K1185" i="2"/>
  <c r="J1185" i="2"/>
  <c r="I1185" i="2"/>
  <c r="H1185" i="2"/>
  <c r="G1185" i="2"/>
  <c r="F1185" i="2"/>
  <c r="E1185" i="2"/>
  <c r="D1185" i="2"/>
  <c r="C1185" i="2"/>
  <c r="B1185" i="2"/>
  <c r="A1185" i="2"/>
  <c r="CD1184" i="2"/>
  <c r="CC1184" i="2"/>
  <c r="CB1184" i="2"/>
  <c r="CA1184" i="2"/>
  <c r="BZ1184" i="2"/>
  <c r="BY1184" i="2"/>
  <c r="AJ1184" i="2"/>
  <c r="AI1184" i="2"/>
  <c r="AH1184" i="2"/>
  <c r="AG1184" i="2"/>
  <c r="AF1184" i="2"/>
  <c r="AE1184" i="2"/>
  <c r="AD1184" i="2"/>
  <c r="AC1184" i="2"/>
  <c r="AB1184" i="2"/>
  <c r="AA1184" i="2"/>
  <c r="Z1184" i="2"/>
  <c r="Y1184" i="2"/>
  <c r="X1184" i="2"/>
  <c r="W1184" i="2"/>
  <c r="V1184" i="2"/>
  <c r="U1184" i="2"/>
  <c r="S1184" i="2"/>
  <c r="R1184" i="2"/>
  <c r="Q1184" i="2"/>
  <c r="P1184" i="2"/>
  <c r="O1184" i="2"/>
  <c r="N1184" i="2"/>
  <c r="M1184" i="2"/>
  <c r="L1184" i="2"/>
  <c r="K1184" i="2"/>
  <c r="J1184" i="2"/>
  <c r="I1184" i="2"/>
  <c r="H1184" i="2"/>
  <c r="G1184" i="2"/>
  <c r="F1184" i="2"/>
  <c r="E1184" i="2"/>
  <c r="D1184" i="2"/>
  <c r="C1184" i="2"/>
  <c r="B1184" i="2"/>
  <c r="A1184" i="2"/>
  <c r="CD1183" i="2"/>
  <c r="CC1183" i="2"/>
  <c r="CB1183" i="2"/>
  <c r="CA1183" i="2"/>
  <c r="BZ1183" i="2"/>
  <c r="BY1183" i="2"/>
  <c r="AJ1183" i="2"/>
  <c r="AI1183" i="2"/>
  <c r="AH1183" i="2"/>
  <c r="AG1183" i="2"/>
  <c r="AF1183" i="2"/>
  <c r="AE1183" i="2"/>
  <c r="AD1183" i="2"/>
  <c r="AC1183" i="2"/>
  <c r="AB1183" i="2"/>
  <c r="AA1183" i="2"/>
  <c r="Z1183" i="2"/>
  <c r="Y1183" i="2"/>
  <c r="X1183" i="2"/>
  <c r="W1183" i="2"/>
  <c r="V1183" i="2"/>
  <c r="U1183" i="2"/>
  <c r="S1183" i="2"/>
  <c r="R1183" i="2"/>
  <c r="Q1183" i="2"/>
  <c r="P1183" i="2"/>
  <c r="O1183" i="2"/>
  <c r="N1183" i="2"/>
  <c r="M1183" i="2"/>
  <c r="L1183" i="2"/>
  <c r="K1183" i="2"/>
  <c r="J1183" i="2"/>
  <c r="I1183" i="2"/>
  <c r="H1183" i="2"/>
  <c r="G1183" i="2"/>
  <c r="F1183" i="2"/>
  <c r="E1183" i="2"/>
  <c r="D1183" i="2"/>
  <c r="C1183" i="2"/>
  <c r="B1183" i="2"/>
  <c r="A1183" i="2"/>
  <c r="CD1182" i="2"/>
  <c r="CC1182" i="2"/>
  <c r="CB1182" i="2"/>
  <c r="CA1182" i="2"/>
  <c r="BZ1182" i="2"/>
  <c r="BY1182" i="2"/>
  <c r="AJ1182" i="2"/>
  <c r="AI1182" i="2"/>
  <c r="AH1182" i="2"/>
  <c r="AG1182" i="2"/>
  <c r="AF1182" i="2"/>
  <c r="AE1182" i="2"/>
  <c r="AD1182" i="2"/>
  <c r="AC1182" i="2"/>
  <c r="AB1182" i="2"/>
  <c r="AA1182" i="2"/>
  <c r="Z1182" i="2"/>
  <c r="Y1182" i="2"/>
  <c r="X1182" i="2"/>
  <c r="W1182" i="2"/>
  <c r="V1182" i="2"/>
  <c r="U1182" i="2"/>
  <c r="S1182" i="2"/>
  <c r="R1182" i="2"/>
  <c r="Q1182" i="2"/>
  <c r="P1182" i="2"/>
  <c r="O1182" i="2"/>
  <c r="N1182" i="2"/>
  <c r="M1182" i="2"/>
  <c r="L1182" i="2"/>
  <c r="K1182" i="2"/>
  <c r="J1182" i="2"/>
  <c r="I1182" i="2"/>
  <c r="H1182" i="2"/>
  <c r="G1182" i="2"/>
  <c r="F1182" i="2"/>
  <c r="E1182" i="2"/>
  <c r="D1182" i="2"/>
  <c r="C1182" i="2"/>
  <c r="B1182" i="2"/>
  <c r="A1182" i="2"/>
  <c r="CD1181" i="2"/>
  <c r="CC1181" i="2"/>
  <c r="CB1181" i="2"/>
  <c r="CA1181" i="2"/>
  <c r="BZ1181" i="2"/>
  <c r="BY1181" i="2"/>
  <c r="AJ1181" i="2"/>
  <c r="AI1181" i="2"/>
  <c r="AH1181" i="2"/>
  <c r="AG1181" i="2"/>
  <c r="AF1181" i="2"/>
  <c r="AE1181" i="2"/>
  <c r="AD1181" i="2"/>
  <c r="AC1181" i="2"/>
  <c r="AB1181" i="2"/>
  <c r="AA1181" i="2"/>
  <c r="Z1181" i="2"/>
  <c r="Y1181" i="2"/>
  <c r="X1181" i="2"/>
  <c r="W1181" i="2"/>
  <c r="V1181" i="2"/>
  <c r="U1181" i="2"/>
  <c r="S1181" i="2"/>
  <c r="R1181" i="2"/>
  <c r="Q1181" i="2"/>
  <c r="P1181" i="2"/>
  <c r="O1181" i="2"/>
  <c r="N1181" i="2"/>
  <c r="M1181" i="2"/>
  <c r="L1181" i="2"/>
  <c r="K1181" i="2"/>
  <c r="J1181" i="2"/>
  <c r="I1181" i="2"/>
  <c r="H1181" i="2"/>
  <c r="G1181" i="2"/>
  <c r="F1181" i="2"/>
  <c r="E1181" i="2"/>
  <c r="D1181" i="2"/>
  <c r="C1181" i="2"/>
  <c r="B1181" i="2"/>
  <c r="A1181" i="2"/>
  <c r="CD1180" i="2"/>
  <c r="CC1180" i="2"/>
  <c r="CB1180" i="2"/>
  <c r="CA1180" i="2"/>
  <c r="BZ1180" i="2"/>
  <c r="BY1180" i="2"/>
  <c r="AJ1180" i="2"/>
  <c r="AI1180" i="2"/>
  <c r="AH1180" i="2"/>
  <c r="AG1180" i="2"/>
  <c r="AF1180" i="2"/>
  <c r="AE1180" i="2"/>
  <c r="AD1180" i="2"/>
  <c r="AC1180" i="2"/>
  <c r="AB1180" i="2"/>
  <c r="AA1180" i="2"/>
  <c r="Z1180" i="2"/>
  <c r="Y1180" i="2"/>
  <c r="X1180" i="2"/>
  <c r="W1180" i="2"/>
  <c r="V1180" i="2"/>
  <c r="U1180" i="2"/>
  <c r="S1180" i="2"/>
  <c r="R1180" i="2"/>
  <c r="Q1180" i="2"/>
  <c r="P1180" i="2"/>
  <c r="O1180" i="2"/>
  <c r="N1180" i="2"/>
  <c r="M1180" i="2"/>
  <c r="L1180" i="2"/>
  <c r="K1180" i="2"/>
  <c r="J1180" i="2"/>
  <c r="I1180" i="2"/>
  <c r="H1180" i="2"/>
  <c r="G1180" i="2"/>
  <c r="F1180" i="2"/>
  <c r="E1180" i="2"/>
  <c r="D1180" i="2"/>
  <c r="C1180" i="2"/>
  <c r="B1180" i="2"/>
  <c r="A1180" i="2"/>
  <c r="CD1179" i="2"/>
  <c r="CC1179" i="2"/>
  <c r="CB1179" i="2"/>
  <c r="CA1179" i="2"/>
  <c r="BZ1179" i="2"/>
  <c r="BY1179" i="2"/>
  <c r="AJ1179" i="2"/>
  <c r="AI1179" i="2"/>
  <c r="AH1179" i="2"/>
  <c r="AG1179" i="2"/>
  <c r="AF1179" i="2"/>
  <c r="AE1179" i="2"/>
  <c r="AD1179" i="2"/>
  <c r="AC1179" i="2"/>
  <c r="AB1179" i="2"/>
  <c r="AA1179" i="2"/>
  <c r="Z1179" i="2"/>
  <c r="Y1179" i="2"/>
  <c r="X1179" i="2"/>
  <c r="W1179" i="2"/>
  <c r="V1179" i="2"/>
  <c r="U1179" i="2"/>
  <c r="S1179" i="2"/>
  <c r="R1179" i="2"/>
  <c r="Q1179" i="2"/>
  <c r="P1179" i="2"/>
  <c r="O1179" i="2"/>
  <c r="N1179" i="2"/>
  <c r="M1179" i="2"/>
  <c r="L1179" i="2"/>
  <c r="K1179" i="2"/>
  <c r="J1179" i="2"/>
  <c r="I1179" i="2"/>
  <c r="H1179" i="2"/>
  <c r="G1179" i="2"/>
  <c r="F1179" i="2"/>
  <c r="E1179" i="2"/>
  <c r="D1179" i="2"/>
  <c r="C1179" i="2"/>
  <c r="B1179" i="2"/>
  <c r="A1179" i="2"/>
  <c r="CD1178" i="2"/>
  <c r="CC1178" i="2"/>
  <c r="CB1178" i="2"/>
  <c r="CA1178" i="2"/>
  <c r="BZ1178" i="2"/>
  <c r="BY1178" i="2"/>
  <c r="AJ1178" i="2"/>
  <c r="AI1178" i="2"/>
  <c r="AH1178" i="2"/>
  <c r="AG1178" i="2"/>
  <c r="AF1178" i="2"/>
  <c r="AE1178" i="2"/>
  <c r="AD1178" i="2"/>
  <c r="AC1178" i="2"/>
  <c r="AB1178" i="2"/>
  <c r="AA1178" i="2"/>
  <c r="Z1178" i="2"/>
  <c r="Y1178" i="2"/>
  <c r="X1178" i="2"/>
  <c r="W1178" i="2"/>
  <c r="V1178" i="2"/>
  <c r="U1178" i="2"/>
  <c r="S1178" i="2"/>
  <c r="R1178" i="2"/>
  <c r="Q1178" i="2"/>
  <c r="P1178" i="2"/>
  <c r="O1178" i="2"/>
  <c r="N1178" i="2"/>
  <c r="M1178" i="2"/>
  <c r="L1178" i="2"/>
  <c r="K1178" i="2"/>
  <c r="J1178" i="2"/>
  <c r="I1178" i="2"/>
  <c r="H1178" i="2"/>
  <c r="G1178" i="2"/>
  <c r="F1178" i="2"/>
  <c r="E1178" i="2"/>
  <c r="D1178" i="2"/>
  <c r="C1178" i="2"/>
  <c r="B1178" i="2"/>
  <c r="A1178" i="2"/>
  <c r="CD1177" i="2"/>
  <c r="CC1177" i="2"/>
  <c r="CB1177" i="2"/>
  <c r="CA1177" i="2"/>
  <c r="BZ1177" i="2"/>
  <c r="BY1177" i="2"/>
  <c r="AJ1177" i="2"/>
  <c r="AI1177" i="2"/>
  <c r="AH1177" i="2"/>
  <c r="AG1177" i="2"/>
  <c r="AF1177" i="2"/>
  <c r="AE1177" i="2"/>
  <c r="AD1177" i="2"/>
  <c r="AC1177" i="2"/>
  <c r="AB1177" i="2"/>
  <c r="AA1177" i="2"/>
  <c r="Z1177" i="2"/>
  <c r="Y1177" i="2"/>
  <c r="X1177" i="2"/>
  <c r="W1177" i="2"/>
  <c r="V1177" i="2"/>
  <c r="U1177" i="2"/>
  <c r="S1177" i="2"/>
  <c r="R1177" i="2"/>
  <c r="Q1177" i="2"/>
  <c r="P1177" i="2"/>
  <c r="O1177" i="2"/>
  <c r="N1177" i="2"/>
  <c r="M1177" i="2"/>
  <c r="L1177" i="2"/>
  <c r="K1177" i="2"/>
  <c r="J1177" i="2"/>
  <c r="I1177" i="2"/>
  <c r="H1177" i="2"/>
  <c r="G1177" i="2"/>
  <c r="F1177" i="2"/>
  <c r="E1177" i="2"/>
  <c r="D1177" i="2"/>
  <c r="C1177" i="2"/>
  <c r="B1177" i="2"/>
  <c r="A1177" i="2"/>
  <c r="CD1176" i="2"/>
  <c r="CC1176" i="2"/>
  <c r="CB1176" i="2"/>
  <c r="CA1176" i="2"/>
  <c r="BZ1176" i="2"/>
  <c r="BY1176" i="2"/>
  <c r="AJ1176" i="2"/>
  <c r="AI1176" i="2"/>
  <c r="AH1176" i="2"/>
  <c r="AG1176" i="2"/>
  <c r="AF1176" i="2"/>
  <c r="AE1176" i="2"/>
  <c r="AD1176" i="2"/>
  <c r="AC1176" i="2"/>
  <c r="AB1176" i="2"/>
  <c r="AA1176" i="2"/>
  <c r="Z1176" i="2"/>
  <c r="Y1176" i="2"/>
  <c r="X1176" i="2"/>
  <c r="W1176" i="2"/>
  <c r="V1176" i="2"/>
  <c r="U1176" i="2"/>
  <c r="S1176" i="2"/>
  <c r="R1176" i="2"/>
  <c r="Q1176" i="2"/>
  <c r="P1176" i="2"/>
  <c r="O1176" i="2"/>
  <c r="N1176" i="2"/>
  <c r="M1176" i="2"/>
  <c r="L1176" i="2"/>
  <c r="K1176" i="2"/>
  <c r="J1176" i="2"/>
  <c r="I1176" i="2"/>
  <c r="H1176" i="2"/>
  <c r="G1176" i="2"/>
  <c r="F1176" i="2"/>
  <c r="E1176" i="2"/>
  <c r="D1176" i="2"/>
  <c r="C1176" i="2"/>
  <c r="B1176" i="2"/>
  <c r="A1176" i="2"/>
  <c r="CD1175" i="2"/>
  <c r="CC1175" i="2"/>
  <c r="CB1175" i="2"/>
  <c r="CA1175" i="2"/>
  <c r="BZ1175" i="2"/>
  <c r="BY1175" i="2"/>
  <c r="AJ1175" i="2"/>
  <c r="AI1175" i="2"/>
  <c r="AH1175" i="2"/>
  <c r="AG1175" i="2"/>
  <c r="AF1175" i="2"/>
  <c r="AE1175" i="2"/>
  <c r="AD1175" i="2"/>
  <c r="AC1175" i="2"/>
  <c r="AB1175" i="2"/>
  <c r="AA1175" i="2"/>
  <c r="Z1175" i="2"/>
  <c r="Y1175" i="2"/>
  <c r="X1175" i="2"/>
  <c r="W1175" i="2"/>
  <c r="V1175" i="2"/>
  <c r="U1175" i="2"/>
  <c r="S1175" i="2"/>
  <c r="R1175" i="2"/>
  <c r="Q1175" i="2"/>
  <c r="P1175" i="2"/>
  <c r="O1175" i="2"/>
  <c r="N1175" i="2"/>
  <c r="M1175" i="2"/>
  <c r="L1175" i="2"/>
  <c r="K1175" i="2"/>
  <c r="J1175" i="2"/>
  <c r="I1175" i="2"/>
  <c r="H1175" i="2"/>
  <c r="G1175" i="2"/>
  <c r="F1175" i="2"/>
  <c r="E1175" i="2"/>
  <c r="D1175" i="2"/>
  <c r="C1175" i="2"/>
  <c r="B1175" i="2"/>
  <c r="A1175" i="2"/>
  <c r="CD1174" i="2"/>
  <c r="CC1174" i="2"/>
  <c r="CB1174" i="2"/>
  <c r="CA1174" i="2"/>
  <c r="BZ1174" i="2"/>
  <c r="BY1174" i="2"/>
  <c r="AJ1174" i="2"/>
  <c r="AI1174" i="2"/>
  <c r="AH1174" i="2"/>
  <c r="AG1174" i="2"/>
  <c r="AF1174" i="2"/>
  <c r="AE1174" i="2"/>
  <c r="AD1174" i="2"/>
  <c r="AC1174" i="2"/>
  <c r="AB1174" i="2"/>
  <c r="AA1174" i="2"/>
  <c r="Z1174" i="2"/>
  <c r="Y1174" i="2"/>
  <c r="X1174" i="2"/>
  <c r="W1174" i="2"/>
  <c r="V1174" i="2"/>
  <c r="U1174" i="2"/>
  <c r="S1174" i="2"/>
  <c r="R1174" i="2"/>
  <c r="Q1174" i="2"/>
  <c r="P1174" i="2"/>
  <c r="O1174" i="2"/>
  <c r="N1174" i="2"/>
  <c r="M1174" i="2"/>
  <c r="L1174" i="2"/>
  <c r="K1174" i="2"/>
  <c r="J1174" i="2"/>
  <c r="I1174" i="2"/>
  <c r="H1174" i="2"/>
  <c r="G1174" i="2"/>
  <c r="F1174" i="2"/>
  <c r="E1174" i="2"/>
  <c r="D1174" i="2"/>
  <c r="C1174" i="2"/>
  <c r="B1174" i="2"/>
  <c r="A1174" i="2"/>
  <c r="CD1173" i="2"/>
  <c r="CC1173" i="2"/>
  <c r="CB1173" i="2"/>
  <c r="CA1173" i="2"/>
  <c r="BZ1173" i="2"/>
  <c r="BY1173" i="2"/>
  <c r="AJ1173" i="2"/>
  <c r="AI1173" i="2"/>
  <c r="AH1173" i="2"/>
  <c r="AG1173" i="2"/>
  <c r="AF1173" i="2"/>
  <c r="AE1173" i="2"/>
  <c r="AD1173" i="2"/>
  <c r="AC1173" i="2"/>
  <c r="AB1173" i="2"/>
  <c r="AA1173" i="2"/>
  <c r="Z1173" i="2"/>
  <c r="Y1173" i="2"/>
  <c r="X1173" i="2"/>
  <c r="W1173" i="2"/>
  <c r="V1173" i="2"/>
  <c r="U1173" i="2"/>
  <c r="S1173" i="2"/>
  <c r="R1173" i="2"/>
  <c r="Q1173" i="2"/>
  <c r="P1173" i="2"/>
  <c r="O1173" i="2"/>
  <c r="N1173" i="2"/>
  <c r="M1173" i="2"/>
  <c r="L1173" i="2"/>
  <c r="K1173" i="2"/>
  <c r="J1173" i="2"/>
  <c r="I1173" i="2"/>
  <c r="H1173" i="2"/>
  <c r="G1173" i="2"/>
  <c r="F1173" i="2"/>
  <c r="E1173" i="2"/>
  <c r="D1173" i="2"/>
  <c r="C1173" i="2"/>
  <c r="B1173" i="2"/>
  <c r="A1173" i="2"/>
  <c r="CD1172" i="2"/>
  <c r="CC1172" i="2"/>
  <c r="CB1172" i="2"/>
  <c r="CA1172" i="2"/>
  <c r="BZ1172" i="2"/>
  <c r="BY1172" i="2"/>
  <c r="AJ1172" i="2"/>
  <c r="AI1172" i="2"/>
  <c r="AH1172" i="2"/>
  <c r="AG1172" i="2"/>
  <c r="AF1172" i="2"/>
  <c r="AE1172" i="2"/>
  <c r="AD1172" i="2"/>
  <c r="AC1172" i="2"/>
  <c r="AB1172" i="2"/>
  <c r="AA1172" i="2"/>
  <c r="Z1172" i="2"/>
  <c r="Y1172" i="2"/>
  <c r="X1172" i="2"/>
  <c r="W1172" i="2"/>
  <c r="V1172" i="2"/>
  <c r="U1172" i="2"/>
  <c r="S1172" i="2"/>
  <c r="R1172" i="2"/>
  <c r="Q1172" i="2"/>
  <c r="P1172" i="2"/>
  <c r="O1172" i="2"/>
  <c r="N1172" i="2"/>
  <c r="M1172" i="2"/>
  <c r="L1172" i="2"/>
  <c r="K1172" i="2"/>
  <c r="J1172" i="2"/>
  <c r="I1172" i="2"/>
  <c r="H1172" i="2"/>
  <c r="G1172" i="2"/>
  <c r="F1172" i="2"/>
  <c r="E1172" i="2"/>
  <c r="D1172" i="2"/>
  <c r="C1172" i="2"/>
  <c r="B1172" i="2"/>
  <c r="A1172" i="2"/>
  <c r="CD1171" i="2"/>
  <c r="CC1171" i="2"/>
  <c r="CB1171" i="2"/>
  <c r="CA1171" i="2"/>
  <c r="BZ1171" i="2"/>
  <c r="BY1171" i="2"/>
  <c r="AJ1171" i="2"/>
  <c r="AI1171" i="2"/>
  <c r="AH1171" i="2"/>
  <c r="AG1171" i="2"/>
  <c r="AF1171" i="2"/>
  <c r="AE1171" i="2"/>
  <c r="AD1171" i="2"/>
  <c r="AC1171" i="2"/>
  <c r="AB1171" i="2"/>
  <c r="AA1171" i="2"/>
  <c r="Z1171" i="2"/>
  <c r="Y1171" i="2"/>
  <c r="X1171" i="2"/>
  <c r="W1171" i="2"/>
  <c r="V1171" i="2"/>
  <c r="U1171" i="2"/>
  <c r="S1171" i="2"/>
  <c r="R1171" i="2"/>
  <c r="Q1171" i="2"/>
  <c r="P1171" i="2"/>
  <c r="O1171" i="2"/>
  <c r="N1171" i="2"/>
  <c r="M1171" i="2"/>
  <c r="L1171" i="2"/>
  <c r="K1171" i="2"/>
  <c r="J1171" i="2"/>
  <c r="I1171" i="2"/>
  <c r="H1171" i="2"/>
  <c r="G1171" i="2"/>
  <c r="F1171" i="2"/>
  <c r="E1171" i="2"/>
  <c r="D1171" i="2"/>
  <c r="C1171" i="2"/>
  <c r="B1171" i="2"/>
  <c r="A1171" i="2"/>
  <c r="CD1170" i="2"/>
  <c r="CC1170" i="2"/>
  <c r="CB1170" i="2"/>
  <c r="CA1170" i="2"/>
  <c r="BZ1170" i="2"/>
  <c r="BY1170" i="2"/>
  <c r="AJ1170" i="2"/>
  <c r="AI1170" i="2"/>
  <c r="AH1170" i="2"/>
  <c r="AG1170" i="2"/>
  <c r="AF1170" i="2"/>
  <c r="AE1170" i="2"/>
  <c r="AD1170" i="2"/>
  <c r="AC1170" i="2"/>
  <c r="AB1170" i="2"/>
  <c r="AA1170" i="2"/>
  <c r="Z1170" i="2"/>
  <c r="Y1170" i="2"/>
  <c r="X1170" i="2"/>
  <c r="W1170" i="2"/>
  <c r="V1170" i="2"/>
  <c r="U1170" i="2"/>
  <c r="S1170" i="2"/>
  <c r="R1170" i="2"/>
  <c r="Q1170" i="2"/>
  <c r="P1170" i="2"/>
  <c r="O1170" i="2"/>
  <c r="N1170" i="2"/>
  <c r="M1170" i="2"/>
  <c r="L1170" i="2"/>
  <c r="K1170" i="2"/>
  <c r="J1170" i="2"/>
  <c r="I1170" i="2"/>
  <c r="H1170" i="2"/>
  <c r="G1170" i="2"/>
  <c r="F1170" i="2"/>
  <c r="E1170" i="2"/>
  <c r="D1170" i="2"/>
  <c r="C1170" i="2"/>
  <c r="B1170" i="2"/>
  <c r="A1170" i="2"/>
  <c r="CD1169" i="2"/>
  <c r="CC1169" i="2"/>
  <c r="CB1169" i="2"/>
  <c r="CA1169" i="2"/>
  <c r="BZ1169" i="2"/>
  <c r="BY1169" i="2"/>
  <c r="AJ1169" i="2"/>
  <c r="AI1169" i="2"/>
  <c r="AH1169" i="2"/>
  <c r="AG1169" i="2"/>
  <c r="AF1169" i="2"/>
  <c r="AE1169" i="2"/>
  <c r="AD1169" i="2"/>
  <c r="AC1169" i="2"/>
  <c r="AB1169" i="2"/>
  <c r="AA1169" i="2"/>
  <c r="Z1169" i="2"/>
  <c r="Y1169" i="2"/>
  <c r="X1169" i="2"/>
  <c r="W1169" i="2"/>
  <c r="V1169" i="2"/>
  <c r="U1169" i="2"/>
  <c r="S1169" i="2"/>
  <c r="R1169" i="2"/>
  <c r="Q1169" i="2"/>
  <c r="P1169" i="2"/>
  <c r="O1169" i="2"/>
  <c r="N1169" i="2"/>
  <c r="M1169" i="2"/>
  <c r="L1169" i="2"/>
  <c r="K1169" i="2"/>
  <c r="J1169" i="2"/>
  <c r="I1169" i="2"/>
  <c r="H1169" i="2"/>
  <c r="G1169" i="2"/>
  <c r="F1169" i="2"/>
  <c r="E1169" i="2"/>
  <c r="D1169" i="2"/>
  <c r="C1169" i="2"/>
  <c r="B1169" i="2"/>
  <c r="A1169" i="2"/>
  <c r="CD1168" i="2"/>
  <c r="CC1168" i="2"/>
  <c r="CB1168" i="2"/>
  <c r="CA1168" i="2"/>
  <c r="BZ1168" i="2"/>
  <c r="BY1168" i="2"/>
  <c r="AJ1168" i="2"/>
  <c r="AI1168" i="2"/>
  <c r="AH1168" i="2"/>
  <c r="AG1168" i="2"/>
  <c r="AF1168" i="2"/>
  <c r="AE1168" i="2"/>
  <c r="AD1168" i="2"/>
  <c r="AC1168" i="2"/>
  <c r="AB1168" i="2"/>
  <c r="AA1168" i="2"/>
  <c r="Z1168" i="2"/>
  <c r="Y1168" i="2"/>
  <c r="X1168" i="2"/>
  <c r="W1168" i="2"/>
  <c r="V1168" i="2"/>
  <c r="U1168" i="2"/>
  <c r="S1168" i="2"/>
  <c r="R1168" i="2"/>
  <c r="Q1168" i="2"/>
  <c r="P1168" i="2"/>
  <c r="O1168" i="2"/>
  <c r="N1168" i="2"/>
  <c r="M1168" i="2"/>
  <c r="L1168" i="2"/>
  <c r="K1168" i="2"/>
  <c r="J1168" i="2"/>
  <c r="I1168" i="2"/>
  <c r="H1168" i="2"/>
  <c r="G1168" i="2"/>
  <c r="F1168" i="2"/>
  <c r="E1168" i="2"/>
  <c r="D1168" i="2"/>
  <c r="C1168" i="2"/>
  <c r="B1168" i="2"/>
  <c r="A1168" i="2"/>
  <c r="CD1167" i="2"/>
  <c r="CC1167" i="2"/>
  <c r="CB1167" i="2"/>
  <c r="CA1167" i="2"/>
  <c r="BZ1167" i="2"/>
  <c r="BY1167" i="2"/>
  <c r="AJ1167" i="2"/>
  <c r="AI1167" i="2"/>
  <c r="AH1167" i="2"/>
  <c r="AG1167" i="2"/>
  <c r="AF1167" i="2"/>
  <c r="AE1167" i="2"/>
  <c r="AD1167" i="2"/>
  <c r="AC1167" i="2"/>
  <c r="AB1167" i="2"/>
  <c r="AA1167" i="2"/>
  <c r="Z1167" i="2"/>
  <c r="Y1167" i="2"/>
  <c r="X1167" i="2"/>
  <c r="W1167" i="2"/>
  <c r="V1167" i="2"/>
  <c r="U1167" i="2"/>
  <c r="S1167" i="2"/>
  <c r="R1167" i="2"/>
  <c r="Q1167" i="2"/>
  <c r="P1167" i="2"/>
  <c r="O1167" i="2"/>
  <c r="N1167" i="2"/>
  <c r="M1167" i="2"/>
  <c r="L1167" i="2"/>
  <c r="K1167" i="2"/>
  <c r="J1167" i="2"/>
  <c r="I1167" i="2"/>
  <c r="H1167" i="2"/>
  <c r="G1167" i="2"/>
  <c r="F1167" i="2"/>
  <c r="E1167" i="2"/>
  <c r="D1167" i="2"/>
  <c r="C1167" i="2"/>
  <c r="B1167" i="2"/>
  <c r="A1167" i="2"/>
  <c r="CD1166" i="2"/>
  <c r="CC1166" i="2"/>
  <c r="CB1166" i="2"/>
  <c r="CA1166" i="2"/>
  <c r="BZ1166" i="2"/>
  <c r="BY1166" i="2"/>
  <c r="AJ1166" i="2"/>
  <c r="AI1166" i="2"/>
  <c r="AH1166" i="2"/>
  <c r="AG1166" i="2"/>
  <c r="AF1166" i="2"/>
  <c r="AE1166" i="2"/>
  <c r="AD1166" i="2"/>
  <c r="AC1166" i="2"/>
  <c r="AB1166" i="2"/>
  <c r="AA1166" i="2"/>
  <c r="Z1166" i="2"/>
  <c r="Y1166" i="2"/>
  <c r="X1166" i="2"/>
  <c r="W1166" i="2"/>
  <c r="V1166" i="2"/>
  <c r="U1166" i="2"/>
  <c r="S1166" i="2"/>
  <c r="R1166" i="2"/>
  <c r="Q1166" i="2"/>
  <c r="P1166" i="2"/>
  <c r="O1166" i="2"/>
  <c r="N1166" i="2"/>
  <c r="M1166" i="2"/>
  <c r="L1166" i="2"/>
  <c r="K1166" i="2"/>
  <c r="J1166" i="2"/>
  <c r="I1166" i="2"/>
  <c r="H1166" i="2"/>
  <c r="G1166" i="2"/>
  <c r="F1166" i="2"/>
  <c r="E1166" i="2"/>
  <c r="D1166" i="2"/>
  <c r="C1166" i="2"/>
  <c r="B1166" i="2"/>
  <c r="A1166" i="2"/>
  <c r="CD1165" i="2"/>
  <c r="CC1165" i="2"/>
  <c r="CB1165" i="2"/>
  <c r="CA1165" i="2"/>
  <c r="BZ1165" i="2"/>
  <c r="BY1165" i="2"/>
  <c r="AJ1165" i="2"/>
  <c r="AI1165" i="2"/>
  <c r="AH1165" i="2"/>
  <c r="AG1165" i="2"/>
  <c r="AF1165" i="2"/>
  <c r="AE1165" i="2"/>
  <c r="AD1165" i="2"/>
  <c r="AC1165" i="2"/>
  <c r="AB1165" i="2"/>
  <c r="AA1165" i="2"/>
  <c r="Z1165" i="2"/>
  <c r="Y1165" i="2"/>
  <c r="X1165" i="2"/>
  <c r="W1165" i="2"/>
  <c r="V1165" i="2"/>
  <c r="U1165" i="2"/>
  <c r="S1165" i="2"/>
  <c r="R1165" i="2"/>
  <c r="Q1165" i="2"/>
  <c r="P1165" i="2"/>
  <c r="O1165" i="2"/>
  <c r="N1165" i="2"/>
  <c r="M1165" i="2"/>
  <c r="L1165" i="2"/>
  <c r="K1165" i="2"/>
  <c r="J1165" i="2"/>
  <c r="I1165" i="2"/>
  <c r="H1165" i="2"/>
  <c r="G1165" i="2"/>
  <c r="F1165" i="2"/>
  <c r="E1165" i="2"/>
  <c r="D1165" i="2"/>
  <c r="C1165" i="2"/>
  <c r="B1165" i="2"/>
  <c r="A1165" i="2"/>
  <c r="CD1164" i="2"/>
  <c r="CC1164" i="2"/>
  <c r="CB1164" i="2"/>
  <c r="CA1164" i="2"/>
  <c r="BZ1164" i="2"/>
  <c r="BY1164" i="2"/>
  <c r="AJ1164" i="2"/>
  <c r="AI1164" i="2"/>
  <c r="AH1164" i="2"/>
  <c r="AG1164" i="2"/>
  <c r="AF1164" i="2"/>
  <c r="AE1164" i="2"/>
  <c r="AD1164" i="2"/>
  <c r="AC1164" i="2"/>
  <c r="AB1164" i="2"/>
  <c r="AA1164" i="2"/>
  <c r="Z1164" i="2"/>
  <c r="Y1164" i="2"/>
  <c r="X1164" i="2"/>
  <c r="W1164" i="2"/>
  <c r="V1164" i="2"/>
  <c r="U1164" i="2"/>
  <c r="S1164" i="2"/>
  <c r="R1164" i="2"/>
  <c r="Q1164" i="2"/>
  <c r="P1164" i="2"/>
  <c r="O1164" i="2"/>
  <c r="N1164" i="2"/>
  <c r="M1164" i="2"/>
  <c r="L1164" i="2"/>
  <c r="K1164" i="2"/>
  <c r="J1164" i="2"/>
  <c r="I1164" i="2"/>
  <c r="H1164" i="2"/>
  <c r="G1164" i="2"/>
  <c r="F1164" i="2"/>
  <c r="E1164" i="2"/>
  <c r="D1164" i="2"/>
  <c r="C1164" i="2"/>
  <c r="B1164" i="2"/>
  <c r="A1164" i="2"/>
  <c r="CD1163" i="2"/>
  <c r="CC1163" i="2"/>
  <c r="CB1163" i="2"/>
  <c r="CA1163" i="2"/>
  <c r="BZ1163" i="2"/>
  <c r="BY1163" i="2"/>
  <c r="AJ1163" i="2"/>
  <c r="AI1163" i="2"/>
  <c r="AH1163" i="2"/>
  <c r="AG1163" i="2"/>
  <c r="AF1163" i="2"/>
  <c r="AE1163" i="2"/>
  <c r="AD1163" i="2"/>
  <c r="AC1163" i="2"/>
  <c r="AB1163" i="2"/>
  <c r="AA1163" i="2"/>
  <c r="Z1163" i="2"/>
  <c r="Y1163" i="2"/>
  <c r="X1163" i="2"/>
  <c r="W1163" i="2"/>
  <c r="V1163" i="2"/>
  <c r="U1163" i="2"/>
  <c r="S1163" i="2"/>
  <c r="R1163" i="2"/>
  <c r="Q1163" i="2"/>
  <c r="P1163" i="2"/>
  <c r="O1163" i="2"/>
  <c r="N1163" i="2"/>
  <c r="M1163" i="2"/>
  <c r="L1163" i="2"/>
  <c r="K1163" i="2"/>
  <c r="J1163" i="2"/>
  <c r="I1163" i="2"/>
  <c r="H1163" i="2"/>
  <c r="G1163" i="2"/>
  <c r="F1163" i="2"/>
  <c r="E1163" i="2"/>
  <c r="D1163" i="2"/>
  <c r="C1163" i="2"/>
  <c r="B1163" i="2"/>
  <c r="A1163" i="2"/>
  <c r="CD1162" i="2"/>
  <c r="CC1162" i="2"/>
  <c r="CB1162" i="2"/>
  <c r="CA1162" i="2"/>
  <c r="BZ1162" i="2"/>
  <c r="BY1162" i="2"/>
  <c r="AJ1162" i="2"/>
  <c r="AI1162" i="2"/>
  <c r="AH1162" i="2"/>
  <c r="AG1162" i="2"/>
  <c r="AF1162" i="2"/>
  <c r="AE1162" i="2"/>
  <c r="AD1162" i="2"/>
  <c r="AC1162" i="2"/>
  <c r="AB1162" i="2"/>
  <c r="AA1162" i="2"/>
  <c r="Z1162" i="2"/>
  <c r="Y1162" i="2"/>
  <c r="X1162" i="2"/>
  <c r="W1162" i="2"/>
  <c r="V1162" i="2"/>
  <c r="U1162" i="2"/>
  <c r="S1162" i="2"/>
  <c r="R1162" i="2"/>
  <c r="Q1162" i="2"/>
  <c r="P1162" i="2"/>
  <c r="O1162" i="2"/>
  <c r="N1162" i="2"/>
  <c r="M1162" i="2"/>
  <c r="L1162" i="2"/>
  <c r="K1162" i="2"/>
  <c r="J1162" i="2"/>
  <c r="I1162" i="2"/>
  <c r="H1162" i="2"/>
  <c r="G1162" i="2"/>
  <c r="F1162" i="2"/>
  <c r="E1162" i="2"/>
  <c r="D1162" i="2"/>
  <c r="C1162" i="2"/>
  <c r="B1162" i="2"/>
  <c r="A1162" i="2"/>
  <c r="CD1161" i="2"/>
  <c r="CC1161" i="2"/>
  <c r="CB1161" i="2"/>
  <c r="CA1161" i="2"/>
  <c r="BZ1161" i="2"/>
  <c r="BY1161" i="2"/>
  <c r="AJ1161" i="2"/>
  <c r="AI1161" i="2"/>
  <c r="AH1161" i="2"/>
  <c r="AG1161" i="2"/>
  <c r="AF1161" i="2"/>
  <c r="AE1161" i="2"/>
  <c r="AD1161" i="2"/>
  <c r="AC1161" i="2"/>
  <c r="AB1161" i="2"/>
  <c r="AA1161" i="2"/>
  <c r="Z1161" i="2"/>
  <c r="Y1161" i="2"/>
  <c r="X1161" i="2"/>
  <c r="W1161" i="2"/>
  <c r="V1161" i="2"/>
  <c r="U1161" i="2"/>
  <c r="S1161" i="2"/>
  <c r="R1161" i="2"/>
  <c r="Q1161" i="2"/>
  <c r="P1161" i="2"/>
  <c r="O1161" i="2"/>
  <c r="N1161" i="2"/>
  <c r="M1161" i="2"/>
  <c r="L1161" i="2"/>
  <c r="K1161" i="2"/>
  <c r="J1161" i="2"/>
  <c r="I1161" i="2"/>
  <c r="H1161" i="2"/>
  <c r="G1161" i="2"/>
  <c r="F1161" i="2"/>
  <c r="E1161" i="2"/>
  <c r="D1161" i="2"/>
  <c r="C1161" i="2"/>
  <c r="B1161" i="2"/>
  <c r="A1161" i="2"/>
  <c r="CD1160" i="2"/>
  <c r="CC1160" i="2"/>
  <c r="CB1160" i="2"/>
  <c r="CA1160" i="2"/>
  <c r="BZ1160" i="2"/>
  <c r="BY1160" i="2"/>
  <c r="AJ1160" i="2"/>
  <c r="AI1160" i="2"/>
  <c r="AH1160" i="2"/>
  <c r="AG1160" i="2"/>
  <c r="AF1160" i="2"/>
  <c r="AE1160" i="2"/>
  <c r="AD1160" i="2"/>
  <c r="AC1160" i="2"/>
  <c r="AB1160" i="2"/>
  <c r="AA1160" i="2"/>
  <c r="Z1160" i="2"/>
  <c r="Y1160" i="2"/>
  <c r="X1160" i="2"/>
  <c r="W1160" i="2"/>
  <c r="V1160" i="2"/>
  <c r="U1160" i="2"/>
  <c r="S1160" i="2"/>
  <c r="R1160" i="2"/>
  <c r="Q1160" i="2"/>
  <c r="P1160" i="2"/>
  <c r="O1160" i="2"/>
  <c r="N1160" i="2"/>
  <c r="M1160" i="2"/>
  <c r="L1160" i="2"/>
  <c r="K1160" i="2"/>
  <c r="J1160" i="2"/>
  <c r="I1160" i="2"/>
  <c r="H1160" i="2"/>
  <c r="G1160" i="2"/>
  <c r="F1160" i="2"/>
  <c r="E1160" i="2"/>
  <c r="D1160" i="2"/>
  <c r="C1160" i="2"/>
  <c r="B1160" i="2"/>
  <c r="A1160" i="2"/>
  <c r="CD1159" i="2"/>
  <c r="CC1159" i="2"/>
  <c r="CB1159" i="2"/>
  <c r="CA1159" i="2"/>
  <c r="BZ1159" i="2"/>
  <c r="BY1159" i="2"/>
  <c r="AJ1159" i="2"/>
  <c r="AI1159" i="2"/>
  <c r="AH1159" i="2"/>
  <c r="AG1159" i="2"/>
  <c r="AF1159" i="2"/>
  <c r="AE1159" i="2"/>
  <c r="AD1159" i="2"/>
  <c r="AC1159" i="2"/>
  <c r="AB1159" i="2"/>
  <c r="AA1159" i="2"/>
  <c r="Z1159" i="2"/>
  <c r="Y1159" i="2"/>
  <c r="X1159" i="2"/>
  <c r="W1159" i="2"/>
  <c r="V1159" i="2"/>
  <c r="U1159" i="2"/>
  <c r="S1159" i="2"/>
  <c r="R1159" i="2"/>
  <c r="Q1159" i="2"/>
  <c r="P1159" i="2"/>
  <c r="O1159" i="2"/>
  <c r="N1159" i="2"/>
  <c r="M1159" i="2"/>
  <c r="L1159" i="2"/>
  <c r="K1159" i="2"/>
  <c r="J1159" i="2"/>
  <c r="I1159" i="2"/>
  <c r="H1159" i="2"/>
  <c r="G1159" i="2"/>
  <c r="F1159" i="2"/>
  <c r="E1159" i="2"/>
  <c r="D1159" i="2"/>
  <c r="C1159" i="2"/>
  <c r="B1159" i="2"/>
  <c r="A1159" i="2"/>
  <c r="CD1158" i="2"/>
  <c r="CC1158" i="2"/>
  <c r="CB1158" i="2"/>
  <c r="CA1158" i="2"/>
  <c r="BZ1158" i="2"/>
  <c r="BY1158" i="2"/>
  <c r="AJ1158" i="2"/>
  <c r="AI1158" i="2"/>
  <c r="AH1158" i="2"/>
  <c r="AG1158" i="2"/>
  <c r="AF1158" i="2"/>
  <c r="AE1158" i="2"/>
  <c r="AD1158" i="2"/>
  <c r="AC1158" i="2"/>
  <c r="AB1158" i="2"/>
  <c r="AA1158" i="2"/>
  <c r="Z1158" i="2"/>
  <c r="Y1158" i="2"/>
  <c r="X1158" i="2"/>
  <c r="W1158" i="2"/>
  <c r="V1158" i="2"/>
  <c r="U1158" i="2"/>
  <c r="S1158" i="2"/>
  <c r="R1158" i="2"/>
  <c r="Q1158" i="2"/>
  <c r="P1158" i="2"/>
  <c r="O1158" i="2"/>
  <c r="N1158" i="2"/>
  <c r="M1158" i="2"/>
  <c r="L1158" i="2"/>
  <c r="K1158" i="2"/>
  <c r="J1158" i="2"/>
  <c r="I1158" i="2"/>
  <c r="H1158" i="2"/>
  <c r="G1158" i="2"/>
  <c r="F1158" i="2"/>
  <c r="E1158" i="2"/>
  <c r="D1158" i="2"/>
  <c r="C1158" i="2"/>
  <c r="B1158" i="2"/>
  <c r="A1158" i="2"/>
  <c r="CD1157" i="2"/>
  <c r="CC1157" i="2"/>
  <c r="CB1157" i="2"/>
  <c r="CA1157" i="2"/>
  <c r="BZ1157" i="2"/>
  <c r="BY1157" i="2"/>
  <c r="AJ1157" i="2"/>
  <c r="AI1157" i="2"/>
  <c r="AH1157" i="2"/>
  <c r="AG1157" i="2"/>
  <c r="AF1157" i="2"/>
  <c r="AE1157" i="2"/>
  <c r="AD1157" i="2"/>
  <c r="AC1157" i="2"/>
  <c r="AB1157" i="2"/>
  <c r="AA1157" i="2"/>
  <c r="Z1157" i="2"/>
  <c r="Y1157" i="2"/>
  <c r="X1157" i="2"/>
  <c r="W1157" i="2"/>
  <c r="V1157" i="2"/>
  <c r="U1157" i="2"/>
  <c r="S1157" i="2"/>
  <c r="R1157" i="2"/>
  <c r="Q1157" i="2"/>
  <c r="P1157" i="2"/>
  <c r="O1157" i="2"/>
  <c r="N1157" i="2"/>
  <c r="M1157" i="2"/>
  <c r="L1157" i="2"/>
  <c r="K1157" i="2"/>
  <c r="J1157" i="2"/>
  <c r="I1157" i="2"/>
  <c r="H1157" i="2"/>
  <c r="G1157" i="2"/>
  <c r="F1157" i="2"/>
  <c r="E1157" i="2"/>
  <c r="D1157" i="2"/>
  <c r="C1157" i="2"/>
  <c r="B1157" i="2"/>
  <c r="A1157" i="2"/>
  <c r="CD1156" i="2"/>
  <c r="CC1156" i="2"/>
  <c r="CB1156" i="2"/>
  <c r="CA1156" i="2"/>
  <c r="BZ1156" i="2"/>
  <c r="BY1156" i="2"/>
  <c r="AJ1156" i="2"/>
  <c r="AI1156" i="2"/>
  <c r="AH1156" i="2"/>
  <c r="AG1156" i="2"/>
  <c r="AF1156" i="2"/>
  <c r="AE1156" i="2"/>
  <c r="AD1156" i="2"/>
  <c r="AC1156" i="2"/>
  <c r="AB1156" i="2"/>
  <c r="AA1156" i="2"/>
  <c r="Z1156" i="2"/>
  <c r="Y1156" i="2"/>
  <c r="X1156" i="2"/>
  <c r="W1156" i="2"/>
  <c r="V1156" i="2"/>
  <c r="U1156" i="2"/>
  <c r="S1156" i="2"/>
  <c r="R1156" i="2"/>
  <c r="Q1156" i="2"/>
  <c r="P1156" i="2"/>
  <c r="O1156" i="2"/>
  <c r="N1156" i="2"/>
  <c r="M1156" i="2"/>
  <c r="L1156" i="2"/>
  <c r="K1156" i="2"/>
  <c r="J1156" i="2"/>
  <c r="I1156" i="2"/>
  <c r="H1156" i="2"/>
  <c r="G1156" i="2"/>
  <c r="F1156" i="2"/>
  <c r="E1156" i="2"/>
  <c r="D1156" i="2"/>
  <c r="C1156" i="2"/>
  <c r="B1156" i="2"/>
  <c r="A1156" i="2"/>
  <c r="CD1155" i="2"/>
  <c r="CC1155" i="2"/>
  <c r="CB1155" i="2"/>
  <c r="CA1155" i="2"/>
  <c r="BZ1155" i="2"/>
  <c r="BY1155" i="2"/>
  <c r="AJ1155" i="2"/>
  <c r="AI1155" i="2"/>
  <c r="AH1155" i="2"/>
  <c r="AG1155" i="2"/>
  <c r="AF1155" i="2"/>
  <c r="AE1155" i="2"/>
  <c r="AD1155" i="2"/>
  <c r="AC1155" i="2"/>
  <c r="AB1155" i="2"/>
  <c r="AA1155" i="2"/>
  <c r="Z1155" i="2"/>
  <c r="Y1155" i="2"/>
  <c r="X1155" i="2"/>
  <c r="W1155" i="2"/>
  <c r="V1155" i="2"/>
  <c r="U1155" i="2"/>
  <c r="S1155" i="2"/>
  <c r="R1155" i="2"/>
  <c r="Q1155" i="2"/>
  <c r="P1155" i="2"/>
  <c r="O1155" i="2"/>
  <c r="N1155" i="2"/>
  <c r="M1155" i="2"/>
  <c r="L1155" i="2"/>
  <c r="K1155" i="2"/>
  <c r="J1155" i="2"/>
  <c r="I1155" i="2"/>
  <c r="H1155" i="2"/>
  <c r="G1155" i="2"/>
  <c r="F1155" i="2"/>
  <c r="E1155" i="2"/>
  <c r="D1155" i="2"/>
  <c r="C1155" i="2"/>
  <c r="B1155" i="2"/>
  <c r="A1155" i="2"/>
  <c r="CD1154" i="2"/>
  <c r="CC1154" i="2"/>
  <c r="CB1154" i="2"/>
  <c r="CA1154" i="2"/>
  <c r="BZ1154" i="2"/>
  <c r="BY1154" i="2"/>
  <c r="AJ1154" i="2"/>
  <c r="AI1154" i="2"/>
  <c r="AH1154" i="2"/>
  <c r="AG1154" i="2"/>
  <c r="AF1154" i="2"/>
  <c r="AE1154" i="2"/>
  <c r="AD1154" i="2"/>
  <c r="AC1154" i="2"/>
  <c r="AB1154" i="2"/>
  <c r="AA1154" i="2"/>
  <c r="Z1154" i="2"/>
  <c r="Y1154" i="2"/>
  <c r="X1154" i="2"/>
  <c r="W1154" i="2"/>
  <c r="V1154" i="2"/>
  <c r="U1154" i="2"/>
  <c r="S1154" i="2"/>
  <c r="R1154" i="2"/>
  <c r="Q1154" i="2"/>
  <c r="P1154" i="2"/>
  <c r="O1154" i="2"/>
  <c r="N1154" i="2"/>
  <c r="M1154" i="2"/>
  <c r="L1154" i="2"/>
  <c r="K1154" i="2"/>
  <c r="J1154" i="2"/>
  <c r="I1154" i="2"/>
  <c r="H1154" i="2"/>
  <c r="G1154" i="2"/>
  <c r="F1154" i="2"/>
  <c r="E1154" i="2"/>
  <c r="D1154" i="2"/>
  <c r="C1154" i="2"/>
  <c r="B1154" i="2"/>
  <c r="A1154" i="2"/>
  <c r="CD1153" i="2"/>
  <c r="CC1153" i="2"/>
  <c r="CB1153" i="2"/>
  <c r="CA1153" i="2"/>
  <c r="BZ1153" i="2"/>
  <c r="BY1153" i="2"/>
  <c r="AJ1153" i="2"/>
  <c r="AI1153" i="2"/>
  <c r="AH1153" i="2"/>
  <c r="AG1153" i="2"/>
  <c r="AF1153" i="2"/>
  <c r="AE1153" i="2"/>
  <c r="AD1153" i="2"/>
  <c r="AC1153" i="2"/>
  <c r="AB1153" i="2"/>
  <c r="AA1153" i="2"/>
  <c r="Z1153" i="2"/>
  <c r="Y1153" i="2"/>
  <c r="X1153" i="2"/>
  <c r="W1153" i="2"/>
  <c r="V1153" i="2"/>
  <c r="U1153" i="2"/>
  <c r="S1153" i="2"/>
  <c r="R1153" i="2"/>
  <c r="Q1153" i="2"/>
  <c r="P1153" i="2"/>
  <c r="O1153" i="2"/>
  <c r="N1153" i="2"/>
  <c r="M1153" i="2"/>
  <c r="L1153" i="2"/>
  <c r="K1153" i="2"/>
  <c r="J1153" i="2"/>
  <c r="I1153" i="2"/>
  <c r="H1153" i="2"/>
  <c r="G1153" i="2"/>
  <c r="F1153" i="2"/>
  <c r="E1153" i="2"/>
  <c r="D1153" i="2"/>
  <c r="C1153" i="2"/>
  <c r="B1153" i="2"/>
  <c r="A1153" i="2"/>
  <c r="CD1152" i="2"/>
  <c r="CC1152" i="2"/>
  <c r="CB1152" i="2"/>
  <c r="CA1152" i="2"/>
  <c r="BZ1152" i="2"/>
  <c r="BY1152" i="2"/>
  <c r="AJ1152" i="2"/>
  <c r="AI1152" i="2"/>
  <c r="AH1152" i="2"/>
  <c r="AG1152" i="2"/>
  <c r="AF1152" i="2"/>
  <c r="AE1152" i="2"/>
  <c r="AD1152" i="2"/>
  <c r="AC1152" i="2"/>
  <c r="AB1152" i="2"/>
  <c r="AA1152" i="2"/>
  <c r="Z1152" i="2"/>
  <c r="Y1152" i="2"/>
  <c r="X1152" i="2"/>
  <c r="W1152" i="2"/>
  <c r="V1152" i="2"/>
  <c r="U1152" i="2"/>
  <c r="S1152" i="2"/>
  <c r="R1152" i="2"/>
  <c r="Q1152" i="2"/>
  <c r="P1152" i="2"/>
  <c r="O1152" i="2"/>
  <c r="N1152" i="2"/>
  <c r="M1152" i="2"/>
  <c r="L1152" i="2"/>
  <c r="K1152" i="2"/>
  <c r="J1152" i="2"/>
  <c r="I1152" i="2"/>
  <c r="H1152" i="2"/>
  <c r="G1152" i="2"/>
  <c r="F1152" i="2"/>
  <c r="E1152" i="2"/>
  <c r="D1152" i="2"/>
  <c r="C1152" i="2"/>
  <c r="B1152" i="2"/>
  <c r="A1152" i="2"/>
  <c r="CD1151" i="2"/>
  <c r="CC1151" i="2"/>
  <c r="CB1151" i="2"/>
  <c r="CA1151" i="2"/>
  <c r="BZ1151" i="2"/>
  <c r="BY1151" i="2"/>
  <c r="AJ1151" i="2"/>
  <c r="AI1151" i="2"/>
  <c r="AH1151" i="2"/>
  <c r="AG1151" i="2"/>
  <c r="AF1151" i="2"/>
  <c r="AE1151" i="2"/>
  <c r="AD1151" i="2"/>
  <c r="AC1151" i="2"/>
  <c r="AB1151" i="2"/>
  <c r="AA1151" i="2"/>
  <c r="Z1151" i="2"/>
  <c r="Y1151" i="2"/>
  <c r="X1151" i="2"/>
  <c r="W1151" i="2"/>
  <c r="V1151" i="2"/>
  <c r="U1151" i="2"/>
  <c r="S1151" i="2"/>
  <c r="R1151" i="2"/>
  <c r="Q1151" i="2"/>
  <c r="P1151" i="2"/>
  <c r="O1151" i="2"/>
  <c r="N1151" i="2"/>
  <c r="M1151" i="2"/>
  <c r="L1151" i="2"/>
  <c r="K1151" i="2"/>
  <c r="J1151" i="2"/>
  <c r="I1151" i="2"/>
  <c r="H1151" i="2"/>
  <c r="G1151" i="2"/>
  <c r="F1151" i="2"/>
  <c r="E1151" i="2"/>
  <c r="D1151" i="2"/>
  <c r="C1151" i="2"/>
  <c r="B1151" i="2"/>
  <c r="A1151" i="2"/>
  <c r="CD1150" i="2"/>
  <c r="CC1150" i="2"/>
  <c r="CB1150" i="2"/>
  <c r="CA1150" i="2"/>
  <c r="BZ1150" i="2"/>
  <c r="BY1150" i="2"/>
  <c r="AJ1150" i="2"/>
  <c r="AI1150" i="2"/>
  <c r="AH1150" i="2"/>
  <c r="AG1150" i="2"/>
  <c r="AF1150" i="2"/>
  <c r="AE1150" i="2"/>
  <c r="AD1150" i="2"/>
  <c r="AC1150" i="2"/>
  <c r="AB1150" i="2"/>
  <c r="AA1150" i="2"/>
  <c r="Z1150" i="2"/>
  <c r="Y1150" i="2"/>
  <c r="X1150" i="2"/>
  <c r="W1150" i="2"/>
  <c r="V1150" i="2"/>
  <c r="U1150" i="2"/>
  <c r="S1150" i="2"/>
  <c r="R1150" i="2"/>
  <c r="Q1150" i="2"/>
  <c r="P1150" i="2"/>
  <c r="O1150" i="2"/>
  <c r="N1150" i="2"/>
  <c r="M1150" i="2"/>
  <c r="L1150" i="2"/>
  <c r="K1150" i="2"/>
  <c r="J1150" i="2"/>
  <c r="I1150" i="2"/>
  <c r="H1150" i="2"/>
  <c r="G1150" i="2"/>
  <c r="F1150" i="2"/>
  <c r="E1150" i="2"/>
  <c r="D1150" i="2"/>
  <c r="C1150" i="2"/>
  <c r="B1150" i="2"/>
  <c r="A1150" i="2"/>
  <c r="CD1149" i="2"/>
  <c r="CC1149" i="2"/>
  <c r="CB1149" i="2"/>
  <c r="CA1149" i="2"/>
  <c r="BZ1149" i="2"/>
  <c r="BY1149" i="2"/>
  <c r="AJ1149" i="2"/>
  <c r="AI1149" i="2"/>
  <c r="AH1149" i="2"/>
  <c r="AG1149" i="2"/>
  <c r="AF1149" i="2"/>
  <c r="AE1149" i="2"/>
  <c r="AD1149" i="2"/>
  <c r="AC1149" i="2"/>
  <c r="AB1149" i="2"/>
  <c r="AA1149" i="2"/>
  <c r="Z1149" i="2"/>
  <c r="Y1149" i="2"/>
  <c r="X1149" i="2"/>
  <c r="W1149" i="2"/>
  <c r="V1149" i="2"/>
  <c r="U1149" i="2"/>
  <c r="S1149" i="2"/>
  <c r="R1149" i="2"/>
  <c r="Q1149" i="2"/>
  <c r="P1149" i="2"/>
  <c r="O1149" i="2"/>
  <c r="N1149" i="2"/>
  <c r="M1149" i="2"/>
  <c r="L1149" i="2"/>
  <c r="K1149" i="2"/>
  <c r="J1149" i="2"/>
  <c r="I1149" i="2"/>
  <c r="H1149" i="2"/>
  <c r="G1149" i="2"/>
  <c r="F1149" i="2"/>
  <c r="E1149" i="2"/>
  <c r="D1149" i="2"/>
  <c r="C1149" i="2"/>
  <c r="B1149" i="2"/>
  <c r="A1149" i="2"/>
  <c r="CD1148" i="2"/>
  <c r="CC1148" i="2"/>
  <c r="CB1148" i="2"/>
  <c r="CA1148" i="2"/>
  <c r="BZ1148" i="2"/>
  <c r="BY1148" i="2"/>
  <c r="AJ1148" i="2"/>
  <c r="AI1148" i="2"/>
  <c r="AH1148" i="2"/>
  <c r="AG1148" i="2"/>
  <c r="AF1148" i="2"/>
  <c r="AE1148" i="2"/>
  <c r="AD1148" i="2"/>
  <c r="AC1148" i="2"/>
  <c r="AB1148" i="2"/>
  <c r="AA1148" i="2"/>
  <c r="Z1148" i="2"/>
  <c r="Y1148" i="2"/>
  <c r="X1148" i="2"/>
  <c r="W1148" i="2"/>
  <c r="V1148" i="2"/>
  <c r="U1148" i="2"/>
  <c r="S1148" i="2"/>
  <c r="R1148" i="2"/>
  <c r="Q1148" i="2"/>
  <c r="P1148" i="2"/>
  <c r="O1148" i="2"/>
  <c r="N1148" i="2"/>
  <c r="M1148" i="2"/>
  <c r="L1148" i="2"/>
  <c r="K1148" i="2"/>
  <c r="J1148" i="2"/>
  <c r="I1148" i="2"/>
  <c r="H1148" i="2"/>
  <c r="G1148" i="2"/>
  <c r="F1148" i="2"/>
  <c r="E1148" i="2"/>
  <c r="D1148" i="2"/>
  <c r="C1148" i="2"/>
  <c r="B1148" i="2"/>
  <c r="A1148" i="2"/>
  <c r="CD1147" i="2"/>
  <c r="CC1147" i="2"/>
  <c r="CB1147" i="2"/>
  <c r="CA1147" i="2"/>
  <c r="BZ1147" i="2"/>
  <c r="BY1147" i="2"/>
  <c r="AJ1147" i="2"/>
  <c r="AI1147" i="2"/>
  <c r="AH1147" i="2"/>
  <c r="AG1147" i="2"/>
  <c r="AF1147" i="2"/>
  <c r="AE1147" i="2"/>
  <c r="AD1147" i="2"/>
  <c r="AC1147" i="2"/>
  <c r="AB1147" i="2"/>
  <c r="AA1147" i="2"/>
  <c r="Z1147" i="2"/>
  <c r="Y1147" i="2"/>
  <c r="X1147" i="2"/>
  <c r="W1147" i="2"/>
  <c r="V1147" i="2"/>
  <c r="U1147" i="2"/>
  <c r="S1147" i="2"/>
  <c r="R1147" i="2"/>
  <c r="Q1147" i="2"/>
  <c r="P1147" i="2"/>
  <c r="O1147" i="2"/>
  <c r="N1147" i="2"/>
  <c r="M1147" i="2"/>
  <c r="L1147" i="2"/>
  <c r="K1147" i="2"/>
  <c r="J1147" i="2"/>
  <c r="I1147" i="2"/>
  <c r="H1147" i="2"/>
  <c r="G1147" i="2"/>
  <c r="F1147" i="2"/>
  <c r="E1147" i="2"/>
  <c r="D1147" i="2"/>
  <c r="C1147" i="2"/>
  <c r="B1147" i="2"/>
  <c r="A1147" i="2"/>
  <c r="CD1146" i="2"/>
  <c r="CC1146" i="2"/>
  <c r="CB1146" i="2"/>
  <c r="CA1146" i="2"/>
  <c r="BZ1146" i="2"/>
  <c r="BY1146" i="2"/>
  <c r="AJ1146" i="2"/>
  <c r="AI1146" i="2"/>
  <c r="AH1146" i="2"/>
  <c r="AG1146" i="2"/>
  <c r="AF1146" i="2"/>
  <c r="AE1146" i="2"/>
  <c r="AD1146" i="2"/>
  <c r="AC1146" i="2"/>
  <c r="AB1146" i="2"/>
  <c r="AA1146" i="2"/>
  <c r="Z1146" i="2"/>
  <c r="Y1146" i="2"/>
  <c r="X1146" i="2"/>
  <c r="W1146" i="2"/>
  <c r="V1146" i="2"/>
  <c r="U1146" i="2"/>
  <c r="S1146" i="2"/>
  <c r="R1146" i="2"/>
  <c r="Q1146" i="2"/>
  <c r="P1146" i="2"/>
  <c r="O1146" i="2"/>
  <c r="N1146" i="2"/>
  <c r="M1146" i="2"/>
  <c r="L1146" i="2"/>
  <c r="K1146" i="2"/>
  <c r="J1146" i="2"/>
  <c r="I1146" i="2"/>
  <c r="H1146" i="2"/>
  <c r="G1146" i="2"/>
  <c r="F1146" i="2"/>
  <c r="E1146" i="2"/>
  <c r="D1146" i="2"/>
  <c r="C1146" i="2"/>
  <c r="B1146" i="2"/>
  <c r="A1146" i="2"/>
  <c r="CD1145" i="2"/>
  <c r="CC1145" i="2"/>
  <c r="CB1145" i="2"/>
  <c r="CA1145" i="2"/>
  <c r="BZ1145" i="2"/>
  <c r="BY1145" i="2"/>
  <c r="AJ1145" i="2"/>
  <c r="AI1145" i="2"/>
  <c r="AH1145" i="2"/>
  <c r="AG1145" i="2"/>
  <c r="AF1145" i="2"/>
  <c r="AE1145" i="2"/>
  <c r="AD1145" i="2"/>
  <c r="AC1145" i="2"/>
  <c r="AB1145" i="2"/>
  <c r="AA1145" i="2"/>
  <c r="Z1145" i="2"/>
  <c r="Y1145" i="2"/>
  <c r="X1145" i="2"/>
  <c r="W1145" i="2"/>
  <c r="V1145" i="2"/>
  <c r="U1145" i="2"/>
  <c r="S1145" i="2"/>
  <c r="R1145" i="2"/>
  <c r="Q1145" i="2"/>
  <c r="P1145" i="2"/>
  <c r="O1145" i="2"/>
  <c r="N1145" i="2"/>
  <c r="M1145" i="2"/>
  <c r="L1145" i="2"/>
  <c r="K1145" i="2"/>
  <c r="J1145" i="2"/>
  <c r="I1145" i="2"/>
  <c r="H1145" i="2"/>
  <c r="G1145" i="2"/>
  <c r="F1145" i="2"/>
  <c r="E1145" i="2"/>
  <c r="D1145" i="2"/>
  <c r="C1145" i="2"/>
  <c r="B1145" i="2"/>
  <c r="A1145" i="2"/>
  <c r="CD1144" i="2"/>
  <c r="CC1144" i="2"/>
  <c r="CB1144" i="2"/>
  <c r="CA1144" i="2"/>
  <c r="BZ1144" i="2"/>
  <c r="BY1144" i="2"/>
  <c r="AJ1144" i="2"/>
  <c r="AI1144" i="2"/>
  <c r="AH1144" i="2"/>
  <c r="AG1144" i="2"/>
  <c r="AF1144" i="2"/>
  <c r="AE1144" i="2"/>
  <c r="AD1144" i="2"/>
  <c r="AC1144" i="2"/>
  <c r="AB1144" i="2"/>
  <c r="AA1144" i="2"/>
  <c r="Z1144" i="2"/>
  <c r="Y1144" i="2"/>
  <c r="X1144" i="2"/>
  <c r="W1144" i="2"/>
  <c r="V1144" i="2"/>
  <c r="U1144" i="2"/>
  <c r="S1144" i="2"/>
  <c r="R1144" i="2"/>
  <c r="Q1144" i="2"/>
  <c r="P1144" i="2"/>
  <c r="O1144" i="2"/>
  <c r="N1144" i="2"/>
  <c r="M1144" i="2"/>
  <c r="L1144" i="2"/>
  <c r="K1144" i="2"/>
  <c r="J1144" i="2"/>
  <c r="I1144" i="2"/>
  <c r="H1144" i="2"/>
  <c r="G1144" i="2"/>
  <c r="F1144" i="2"/>
  <c r="E1144" i="2"/>
  <c r="D1144" i="2"/>
  <c r="C1144" i="2"/>
  <c r="B1144" i="2"/>
  <c r="A1144" i="2"/>
  <c r="CD1143" i="2"/>
  <c r="CC1143" i="2"/>
  <c r="CB1143" i="2"/>
  <c r="CA1143" i="2"/>
  <c r="BZ1143" i="2"/>
  <c r="BY1143" i="2"/>
  <c r="AJ1143" i="2"/>
  <c r="AI1143" i="2"/>
  <c r="AH1143" i="2"/>
  <c r="AG1143" i="2"/>
  <c r="AF1143" i="2"/>
  <c r="AE1143" i="2"/>
  <c r="AD1143" i="2"/>
  <c r="AC1143" i="2"/>
  <c r="AB1143" i="2"/>
  <c r="AA1143" i="2"/>
  <c r="Z1143" i="2"/>
  <c r="Y1143" i="2"/>
  <c r="X1143" i="2"/>
  <c r="W1143" i="2"/>
  <c r="V1143" i="2"/>
  <c r="U1143" i="2"/>
  <c r="S1143" i="2"/>
  <c r="R1143" i="2"/>
  <c r="Q1143" i="2"/>
  <c r="P1143" i="2"/>
  <c r="O1143" i="2"/>
  <c r="N1143" i="2"/>
  <c r="M1143" i="2"/>
  <c r="L1143" i="2"/>
  <c r="K1143" i="2"/>
  <c r="J1143" i="2"/>
  <c r="I1143" i="2"/>
  <c r="H1143" i="2"/>
  <c r="G1143" i="2"/>
  <c r="F1143" i="2"/>
  <c r="E1143" i="2"/>
  <c r="D1143" i="2"/>
  <c r="C1143" i="2"/>
  <c r="B1143" i="2"/>
  <c r="A1143" i="2"/>
  <c r="CD1142" i="2"/>
  <c r="CC1142" i="2"/>
  <c r="CB1142" i="2"/>
  <c r="CA1142" i="2"/>
  <c r="BZ1142" i="2"/>
  <c r="BY1142" i="2"/>
  <c r="AJ1142" i="2"/>
  <c r="AI1142" i="2"/>
  <c r="AH1142" i="2"/>
  <c r="AG1142" i="2"/>
  <c r="AF1142" i="2"/>
  <c r="AE1142" i="2"/>
  <c r="AD1142" i="2"/>
  <c r="AC1142" i="2"/>
  <c r="AB1142" i="2"/>
  <c r="AA1142" i="2"/>
  <c r="Z1142" i="2"/>
  <c r="Y1142" i="2"/>
  <c r="X1142" i="2"/>
  <c r="W1142" i="2"/>
  <c r="V1142" i="2"/>
  <c r="U1142" i="2"/>
  <c r="S1142" i="2"/>
  <c r="R1142" i="2"/>
  <c r="Q1142" i="2"/>
  <c r="P1142" i="2"/>
  <c r="O1142" i="2"/>
  <c r="N1142" i="2"/>
  <c r="M1142" i="2"/>
  <c r="L1142" i="2"/>
  <c r="K1142" i="2"/>
  <c r="J1142" i="2"/>
  <c r="I1142" i="2"/>
  <c r="H1142" i="2"/>
  <c r="G1142" i="2"/>
  <c r="F1142" i="2"/>
  <c r="E1142" i="2"/>
  <c r="D1142" i="2"/>
  <c r="C1142" i="2"/>
  <c r="B1142" i="2"/>
  <c r="A1142" i="2"/>
  <c r="CD1141" i="2"/>
  <c r="CC1141" i="2"/>
  <c r="CB1141" i="2"/>
  <c r="CA1141" i="2"/>
  <c r="BZ1141" i="2"/>
  <c r="BY1141" i="2"/>
  <c r="AJ1141" i="2"/>
  <c r="AI1141" i="2"/>
  <c r="AH1141" i="2"/>
  <c r="AG1141" i="2"/>
  <c r="AF1141" i="2"/>
  <c r="AE1141" i="2"/>
  <c r="AD1141" i="2"/>
  <c r="AC1141" i="2"/>
  <c r="AB1141" i="2"/>
  <c r="AA1141" i="2"/>
  <c r="Z1141" i="2"/>
  <c r="Y1141" i="2"/>
  <c r="X1141" i="2"/>
  <c r="W1141" i="2"/>
  <c r="V1141" i="2"/>
  <c r="U1141" i="2"/>
  <c r="S1141" i="2"/>
  <c r="R1141" i="2"/>
  <c r="Q1141" i="2"/>
  <c r="P1141" i="2"/>
  <c r="O1141" i="2"/>
  <c r="N1141" i="2"/>
  <c r="M1141" i="2"/>
  <c r="L1141" i="2"/>
  <c r="K1141" i="2"/>
  <c r="J1141" i="2"/>
  <c r="I1141" i="2"/>
  <c r="H1141" i="2"/>
  <c r="G1141" i="2"/>
  <c r="F1141" i="2"/>
  <c r="E1141" i="2"/>
  <c r="D1141" i="2"/>
  <c r="C1141" i="2"/>
  <c r="B1141" i="2"/>
  <c r="A1141" i="2"/>
  <c r="CD1140" i="2"/>
  <c r="CC1140" i="2"/>
  <c r="CB1140" i="2"/>
  <c r="CA1140" i="2"/>
  <c r="BZ1140" i="2"/>
  <c r="BY1140" i="2"/>
  <c r="AJ1140" i="2"/>
  <c r="AI1140" i="2"/>
  <c r="AH1140" i="2"/>
  <c r="AG1140" i="2"/>
  <c r="AF1140" i="2"/>
  <c r="AE1140" i="2"/>
  <c r="AD1140" i="2"/>
  <c r="AC1140" i="2"/>
  <c r="AB1140" i="2"/>
  <c r="AA1140" i="2"/>
  <c r="Z1140" i="2"/>
  <c r="Y1140" i="2"/>
  <c r="X1140" i="2"/>
  <c r="W1140" i="2"/>
  <c r="V1140" i="2"/>
  <c r="U1140" i="2"/>
  <c r="S1140" i="2"/>
  <c r="R1140" i="2"/>
  <c r="Q1140" i="2"/>
  <c r="P1140" i="2"/>
  <c r="O1140" i="2"/>
  <c r="N1140" i="2"/>
  <c r="M1140" i="2"/>
  <c r="L1140" i="2"/>
  <c r="K1140" i="2"/>
  <c r="J1140" i="2"/>
  <c r="I1140" i="2"/>
  <c r="H1140" i="2"/>
  <c r="G1140" i="2"/>
  <c r="F1140" i="2"/>
  <c r="E1140" i="2"/>
  <c r="D1140" i="2"/>
  <c r="C1140" i="2"/>
  <c r="B1140" i="2"/>
  <c r="A1140" i="2"/>
  <c r="CD1139" i="2"/>
  <c r="CC1139" i="2"/>
  <c r="CB1139" i="2"/>
  <c r="CA1139" i="2"/>
  <c r="BZ1139" i="2"/>
  <c r="BY1139" i="2"/>
  <c r="AJ1139" i="2"/>
  <c r="AI1139" i="2"/>
  <c r="AH1139" i="2"/>
  <c r="AG1139" i="2"/>
  <c r="AF1139" i="2"/>
  <c r="AE1139" i="2"/>
  <c r="AD1139" i="2"/>
  <c r="AC1139" i="2"/>
  <c r="AB1139" i="2"/>
  <c r="AA1139" i="2"/>
  <c r="Z1139" i="2"/>
  <c r="Y1139" i="2"/>
  <c r="X1139" i="2"/>
  <c r="W1139" i="2"/>
  <c r="V1139" i="2"/>
  <c r="U1139" i="2"/>
  <c r="S1139" i="2"/>
  <c r="R1139" i="2"/>
  <c r="Q1139" i="2"/>
  <c r="P1139" i="2"/>
  <c r="O1139" i="2"/>
  <c r="N1139" i="2"/>
  <c r="M1139" i="2"/>
  <c r="L1139" i="2"/>
  <c r="K1139" i="2"/>
  <c r="J1139" i="2"/>
  <c r="I1139" i="2"/>
  <c r="H1139" i="2"/>
  <c r="G1139" i="2"/>
  <c r="F1139" i="2"/>
  <c r="E1139" i="2"/>
  <c r="D1139" i="2"/>
  <c r="C1139" i="2"/>
  <c r="B1139" i="2"/>
  <c r="A1139" i="2"/>
  <c r="CD1138" i="2"/>
  <c r="CC1138" i="2"/>
  <c r="CB1138" i="2"/>
  <c r="CA1138" i="2"/>
  <c r="BZ1138" i="2"/>
  <c r="BY1138" i="2"/>
  <c r="AJ1138" i="2"/>
  <c r="AI1138" i="2"/>
  <c r="AH1138" i="2"/>
  <c r="AG1138" i="2"/>
  <c r="AF1138" i="2"/>
  <c r="AE1138" i="2"/>
  <c r="AD1138" i="2"/>
  <c r="AC1138" i="2"/>
  <c r="AB1138" i="2"/>
  <c r="AA1138" i="2"/>
  <c r="Z1138" i="2"/>
  <c r="Y1138" i="2"/>
  <c r="X1138" i="2"/>
  <c r="W1138" i="2"/>
  <c r="V1138" i="2"/>
  <c r="U1138" i="2"/>
  <c r="S1138" i="2"/>
  <c r="R1138" i="2"/>
  <c r="Q1138" i="2"/>
  <c r="P1138" i="2"/>
  <c r="O1138" i="2"/>
  <c r="N1138" i="2"/>
  <c r="M1138" i="2"/>
  <c r="L1138" i="2"/>
  <c r="K1138" i="2"/>
  <c r="J1138" i="2"/>
  <c r="I1138" i="2"/>
  <c r="H1138" i="2"/>
  <c r="G1138" i="2"/>
  <c r="F1138" i="2"/>
  <c r="E1138" i="2"/>
  <c r="D1138" i="2"/>
  <c r="C1138" i="2"/>
  <c r="B1138" i="2"/>
  <c r="A1138" i="2"/>
  <c r="CD1137" i="2"/>
  <c r="CC1137" i="2"/>
  <c r="CB1137" i="2"/>
  <c r="CA1137" i="2"/>
  <c r="BZ1137" i="2"/>
  <c r="BY1137" i="2"/>
  <c r="AJ1137" i="2"/>
  <c r="AI1137" i="2"/>
  <c r="AH1137" i="2"/>
  <c r="AG1137" i="2"/>
  <c r="AF1137" i="2"/>
  <c r="AE1137" i="2"/>
  <c r="AD1137" i="2"/>
  <c r="AC1137" i="2"/>
  <c r="AB1137" i="2"/>
  <c r="AA1137" i="2"/>
  <c r="Z1137" i="2"/>
  <c r="Y1137" i="2"/>
  <c r="X1137" i="2"/>
  <c r="W1137" i="2"/>
  <c r="V1137" i="2"/>
  <c r="U1137" i="2"/>
  <c r="S1137" i="2"/>
  <c r="R1137" i="2"/>
  <c r="Q1137" i="2"/>
  <c r="P1137" i="2"/>
  <c r="O1137" i="2"/>
  <c r="N1137" i="2"/>
  <c r="M1137" i="2"/>
  <c r="L1137" i="2"/>
  <c r="K1137" i="2"/>
  <c r="J1137" i="2"/>
  <c r="I1137" i="2"/>
  <c r="H1137" i="2"/>
  <c r="G1137" i="2"/>
  <c r="F1137" i="2"/>
  <c r="E1137" i="2"/>
  <c r="D1137" i="2"/>
  <c r="C1137" i="2"/>
  <c r="B1137" i="2"/>
  <c r="A1137" i="2"/>
  <c r="CD1136" i="2"/>
  <c r="CC1136" i="2"/>
  <c r="CB1136" i="2"/>
  <c r="CA1136" i="2"/>
  <c r="BZ1136" i="2"/>
  <c r="BY1136" i="2"/>
  <c r="AJ1136" i="2"/>
  <c r="AI1136" i="2"/>
  <c r="AH1136" i="2"/>
  <c r="AG1136" i="2"/>
  <c r="AF1136" i="2"/>
  <c r="AE1136" i="2"/>
  <c r="AD1136" i="2"/>
  <c r="AC1136" i="2"/>
  <c r="AB1136" i="2"/>
  <c r="AA1136" i="2"/>
  <c r="Z1136" i="2"/>
  <c r="Y1136" i="2"/>
  <c r="X1136" i="2"/>
  <c r="W1136" i="2"/>
  <c r="V1136" i="2"/>
  <c r="U1136" i="2"/>
  <c r="S1136" i="2"/>
  <c r="R1136" i="2"/>
  <c r="Q1136" i="2"/>
  <c r="P1136" i="2"/>
  <c r="O1136" i="2"/>
  <c r="N1136" i="2"/>
  <c r="M1136" i="2"/>
  <c r="L1136" i="2"/>
  <c r="K1136" i="2"/>
  <c r="J1136" i="2"/>
  <c r="I1136" i="2"/>
  <c r="H1136" i="2"/>
  <c r="G1136" i="2"/>
  <c r="F1136" i="2"/>
  <c r="E1136" i="2"/>
  <c r="D1136" i="2"/>
  <c r="C1136" i="2"/>
  <c r="B1136" i="2"/>
  <c r="A1136" i="2"/>
  <c r="CD1135" i="2"/>
  <c r="CC1135" i="2"/>
  <c r="CB1135" i="2"/>
  <c r="CA1135" i="2"/>
  <c r="BZ1135" i="2"/>
  <c r="BY1135" i="2"/>
  <c r="AJ1135" i="2"/>
  <c r="AI1135" i="2"/>
  <c r="AH1135" i="2"/>
  <c r="AG1135" i="2"/>
  <c r="AF1135" i="2"/>
  <c r="AE1135" i="2"/>
  <c r="AD1135" i="2"/>
  <c r="AC1135" i="2"/>
  <c r="AB1135" i="2"/>
  <c r="AA1135" i="2"/>
  <c r="Z1135" i="2"/>
  <c r="Y1135" i="2"/>
  <c r="X1135" i="2"/>
  <c r="W1135" i="2"/>
  <c r="V1135" i="2"/>
  <c r="U1135" i="2"/>
  <c r="S1135" i="2"/>
  <c r="R1135" i="2"/>
  <c r="Q1135" i="2"/>
  <c r="P1135" i="2"/>
  <c r="O1135" i="2"/>
  <c r="N1135" i="2"/>
  <c r="M1135" i="2"/>
  <c r="L1135" i="2"/>
  <c r="K1135" i="2"/>
  <c r="J1135" i="2"/>
  <c r="I1135" i="2"/>
  <c r="H1135" i="2"/>
  <c r="G1135" i="2"/>
  <c r="F1135" i="2"/>
  <c r="E1135" i="2"/>
  <c r="D1135" i="2"/>
  <c r="C1135" i="2"/>
  <c r="B1135" i="2"/>
  <c r="A1135" i="2"/>
  <c r="CD1134" i="2"/>
  <c r="CC1134" i="2"/>
  <c r="CB1134" i="2"/>
  <c r="CA1134" i="2"/>
  <c r="BZ1134" i="2"/>
  <c r="BY1134" i="2"/>
  <c r="AJ1134" i="2"/>
  <c r="AI1134" i="2"/>
  <c r="AH1134" i="2"/>
  <c r="AG1134" i="2"/>
  <c r="AF1134" i="2"/>
  <c r="AE1134" i="2"/>
  <c r="AD1134" i="2"/>
  <c r="AC1134" i="2"/>
  <c r="AB1134" i="2"/>
  <c r="AA1134" i="2"/>
  <c r="Z1134" i="2"/>
  <c r="Y1134" i="2"/>
  <c r="X1134" i="2"/>
  <c r="W1134" i="2"/>
  <c r="V1134" i="2"/>
  <c r="U1134" i="2"/>
  <c r="S1134" i="2"/>
  <c r="R1134" i="2"/>
  <c r="Q1134" i="2"/>
  <c r="P1134" i="2"/>
  <c r="O1134" i="2"/>
  <c r="N1134" i="2"/>
  <c r="M1134" i="2"/>
  <c r="L1134" i="2"/>
  <c r="K1134" i="2"/>
  <c r="J1134" i="2"/>
  <c r="I1134" i="2"/>
  <c r="H1134" i="2"/>
  <c r="G1134" i="2"/>
  <c r="F1134" i="2"/>
  <c r="E1134" i="2"/>
  <c r="D1134" i="2"/>
  <c r="C1134" i="2"/>
  <c r="B1134" i="2"/>
  <c r="A1134" i="2"/>
  <c r="CD1133" i="2"/>
  <c r="CC1133" i="2"/>
  <c r="CB1133" i="2"/>
  <c r="CA1133" i="2"/>
  <c r="BZ1133" i="2"/>
  <c r="BY1133" i="2"/>
  <c r="AJ1133" i="2"/>
  <c r="AI1133" i="2"/>
  <c r="AH1133" i="2"/>
  <c r="AG1133" i="2"/>
  <c r="AF1133" i="2"/>
  <c r="AE1133" i="2"/>
  <c r="AD1133" i="2"/>
  <c r="AC1133" i="2"/>
  <c r="AB1133" i="2"/>
  <c r="AA1133" i="2"/>
  <c r="Z1133" i="2"/>
  <c r="Y1133" i="2"/>
  <c r="X1133" i="2"/>
  <c r="W1133" i="2"/>
  <c r="V1133" i="2"/>
  <c r="U1133" i="2"/>
  <c r="S1133" i="2"/>
  <c r="R1133" i="2"/>
  <c r="Q1133" i="2"/>
  <c r="P1133" i="2"/>
  <c r="O1133" i="2"/>
  <c r="N1133" i="2"/>
  <c r="M1133" i="2"/>
  <c r="L1133" i="2"/>
  <c r="K1133" i="2"/>
  <c r="J1133" i="2"/>
  <c r="I1133" i="2"/>
  <c r="H1133" i="2"/>
  <c r="G1133" i="2"/>
  <c r="F1133" i="2"/>
  <c r="E1133" i="2"/>
  <c r="D1133" i="2"/>
  <c r="C1133" i="2"/>
  <c r="B1133" i="2"/>
  <c r="A1133" i="2"/>
  <c r="CD1132" i="2"/>
  <c r="CC1132" i="2"/>
  <c r="CB1132" i="2"/>
  <c r="CA1132" i="2"/>
  <c r="BZ1132" i="2"/>
  <c r="BY1132" i="2"/>
  <c r="AJ1132" i="2"/>
  <c r="AI1132" i="2"/>
  <c r="AH1132" i="2"/>
  <c r="AG1132" i="2"/>
  <c r="AF1132" i="2"/>
  <c r="AE1132" i="2"/>
  <c r="AD1132" i="2"/>
  <c r="AC1132" i="2"/>
  <c r="AB1132" i="2"/>
  <c r="AA1132" i="2"/>
  <c r="Z1132" i="2"/>
  <c r="Y1132" i="2"/>
  <c r="X1132" i="2"/>
  <c r="W1132" i="2"/>
  <c r="V1132" i="2"/>
  <c r="U1132" i="2"/>
  <c r="S1132" i="2"/>
  <c r="R1132" i="2"/>
  <c r="Q1132" i="2"/>
  <c r="P1132" i="2"/>
  <c r="O1132" i="2"/>
  <c r="N1132" i="2"/>
  <c r="M1132" i="2"/>
  <c r="L1132" i="2"/>
  <c r="K1132" i="2"/>
  <c r="J1132" i="2"/>
  <c r="I1132" i="2"/>
  <c r="H1132" i="2"/>
  <c r="G1132" i="2"/>
  <c r="F1132" i="2"/>
  <c r="E1132" i="2"/>
  <c r="D1132" i="2"/>
  <c r="C1132" i="2"/>
  <c r="B1132" i="2"/>
  <c r="A1132" i="2"/>
  <c r="CD1131" i="2"/>
  <c r="CC1131" i="2"/>
  <c r="CB1131" i="2"/>
  <c r="CA1131" i="2"/>
  <c r="BZ1131" i="2"/>
  <c r="BY1131" i="2"/>
  <c r="AJ1131" i="2"/>
  <c r="AI1131" i="2"/>
  <c r="AH1131" i="2"/>
  <c r="AG1131" i="2"/>
  <c r="AF1131" i="2"/>
  <c r="AE1131" i="2"/>
  <c r="AD1131" i="2"/>
  <c r="AC1131" i="2"/>
  <c r="AB1131" i="2"/>
  <c r="AA1131" i="2"/>
  <c r="Z1131" i="2"/>
  <c r="Y1131" i="2"/>
  <c r="X1131" i="2"/>
  <c r="W1131" i="2"/>
  <c r="V1131" i="2"/>
  <c r="U1131" i="2"/>
  <c r="S1131" i="2"/>
  <c r="R1131" i="2"/>
  <c r="Q1131" i="2"/>
  <c r="P1131" i="2"/>
  <c r="O1131" i="2"/>
  <c r="N1131" i="2"/>
  <c r="M1131" i="2"/>
  <c r="L1131" i="2"/>
  <c r="K1131" i="2"/>
  <c r="J1131" i="2"/>
  <c r="I1131" i="2"/>
  <c r="H1131" i="2"/>
  <c r="G1131" i="2"/>
  <c r="F1131" i="2"/>
  <c r="E1131" i="2"/>
  <c r="D1131" i="2"/>
  <c r="C1131" i="2"/>
  <c r="B1131" i="2"/>
  <c r="A1131" i="2"/>
  <c r="CD1130" i="2"/>
  <c r="CC1130" i="2"/>
  <c r="CB1130" i="2"/>
  <c r="CA1130" i="2"/>
  <c r="BZ1130" i="2"/>
  <c r="BY1130" i="2"/>
  <c r="AJ1130" i="2"/>
  <c r="AI1130" i="2"/>
  <c r="AH1130" i="2"/>
  <c r="AG1130" i="2"/>
  <c r="AF1130" i="2"/>
  <c r="AE1130" i="2"/>
  <c r="AD1130" i="2"/>
  <c r="AC1130" i="2"/>
  <c r="AB1130" i="2"/>
  <c r="AA1130" i="2"/>
  <c r="Z1130" i="2"/>
  <c r="Y1130" i="2"/>
  <c r="X1130" i="2"/>
  <c r="W1130" i="2"/>
  <c r="V1130" i="2"/>
  <c r="U1130" i="2"/>
  <c r="S1130" i="2"/>
  <c r="R1130" i="2"/>
  <c r="Q1130" i="2"/>
  <c r="P1130" i="2"/>
  <c r="O1130" i="2"/>
  <c r="N1130" i="2"/>
  <c r="M1130" i="2"/>
  <c r="L1130" i="2"/>
  <c r="K1130" i="2"/>
  <c r="J1130" i="2"/>
  <c r="I1130" i="2"/>
  <c r="H1130" i="2"/>
  <c r="G1130" i="2"/>
  <c r="F1130" i="2"/>
  <c r="E1130" i="2"/>
  <c r="D1130" i="2"/>
  <c r="C1130" i="2"/>
  <c r="B1130" i="2"/>
  <c r="A1130" i="2"/>
  <c r="CD1129" i="2"/>
  <c r="CC1129" i="2"/>
  <c r="CB1129" i="2"/>
  <c r="CA1129" i="2"/>
  <c r="BZ1129" i="2"/>
  <c r="BY1129" i="2"/>
  <c r="AJ1129" i="2"/>
  <c r="AI1129" i="2"/>
  <c r="AH1129" i="2"/>
  <c r="AG1129" i="2"/>
  <c r="AF1129" i="2"/>
  <c r="AE1129" i="2"/>
  <c r="AD1129" i="2"/>
  <c r="AC1129" i="2"/>
  <c r="AB1129" i="2"/>
  <c r="AA1129" i="2"/>
  <c r="Z1129" i="2"/>
  <c r="Y1129" i="2"/>
  <c r="X1129" i="2"/>
  <c r="W1129" i="2"/>
  <c r="V1129" i="2"/>
  <c r="U1129" i="2"/>
  <c r="S1129" i="2"/>
  <c r="R1129" i="2"/>
  <c r="Q1129" i="2"/>
  <c r="P1129" i="2"/>
  <c r="O1129" i="2"/>
  <c r="N1129" i="2"/>
  <c r="M1129" i="2"/>
  <c r="L1129" i="2"/>
  <c r="K1129" i="2"/>
  <c r="J1129" i="2"/>
  <c r="I1129" i="2"/>
  <c r="H1129" i="2"/>
  <c r="G1129" i="2"/>
  <c r="F1129" i="2"/>
  <c r="E1129" i="2"/>
  <c r="D1129" i="2"/>
  <c r="C1129" i="2"/>
  <c r="B1129" i="2"/>
  <c r="A1129" i="2"/>
  <c r="CD1128" i="2"/>
  <c r="CC1128" i="2"/>
  <c r="CB1128" i="2"/>
  <c r="CA1128" i="2"/>
  <c r="BZ1128" i="2"/>
  <c r="BY1128" i="2"/>
  <c r="AJ1128" i="2"/>
  <c r="AI1128" i="2"/>
  <c r="AH1128" i="2"/>
  <c r="AG1128" i="2"/>
  <c r="AF1128" i="2"/>
  <c r="AE1128" i="2"/>
  <c r="AD1128" i="2"/>
  <c r="AC1128" i="2"/>
  <c r="AB1128" i="2"/>
  <c r="AA1128" i="2"/>
  <c r="Z1128" i="2"/>
  <c r="Y1128" i="2"/>
  <c r="X1128" i="2"/>
  <c r="W1128" i="2"/>
  <c r="V1128" i="2"/>
  <c r="U1128" i="2"/>
  <c r="S1128" i="2"/>
  <c r="R1128" i="2"/>
  <c r="Q1128" i="2"/>
  <c r="P1128" i="2"/>
  <c r="O1128" i="2"/>
  <c r="N1128" i="2"/>
  <c r="M1128" i="2"/>
  <c r="L1128" i="2"/>
  <c r="K1128" i="2"/>
  <c r="J1128" i="2"/>
  <c r="I1128" i="2"/>
  <c r="H1128" i="2"/>
  <c r="G1128" i="2"/>
  <c r="F1128" i="2"/>
  <c r="E1128" i="2"/>
  <c r="D1128" i="2"/>
  <c r="C1128" i="2"/>
  <c r="B1128" i="2"/>
  <c r="A1128" i="2"/>
  <c r="CD1127" i="2"/>
  <c r="CC1127" i="2"/>
  <c r="CB1127" i="2"/>
  <c r="CA1127" i="2"/>
  <c r="BZ1127" i="2"/>
  <c r="BY1127" i="2"/>
  <c r="AJ1127" i="2"/>
  <c r="AI1127" i="2"/>
  <c r="AH1127" i="2"/>
  <c r="AG1127" i="2"/>
  <c r="AF1127" i="2"/>
  <c r="AE1127" i="2"/>
  <c r="AD1127" i="2"/>
  <c r="AC1127" i="2"/>
  <c r="AB1127" i="2"/>
  <c r="AA1127" i="2"/>
  <c r="Z1127" i="2"/>
  <c r="Y1127" i="2"/>
  <c r="X1127" i="2"/>
  <c r="W1127" i="2"/>
  <c r="V1127" i="2"/>
  <c r="U1127" i="2"/>
  <c r="S1127" i="2"/>
  <c r="R1127" i="2"/>
  <c r="Q1127" i="2"/>
  <c r="P1127" i="2"/>
  <c r="O1127" i="2"/>
  <c r="N1127" i="2"/>
  <c r="M1127" i="2"/>
  <c r="L1127" i="2"/>
  <c r="K1127" i="2"/>
  <c r="J1127" i="2"/>
  <c r="I1127" i="2"/>
  <c r="H1127" i="2"/>
  <c r="G1127" i="2"/>
  <c r="F1127" i="2"/>
  <c r="E1127" i="2"/>
  <c r="D1127" i="2"/>
  <c r="C1127" i="2"/>
  <c r="B1127" i="2"/>
  <c r="A1127" i="2"/>
  <c r="CD1126" i="2"/>
  <c r="CC1126" i="2"/>
  <c r="CB1126" i="2"/>
  <c r="CA1126" i="2"/>
  <c r="BZ1126" i="2"/>
  <c r="BY1126" i="2"/>
  <c r="AJ1126" i="2"/>
  <c r="AI1126" i="2"/>
  <c r="AH1126" i="2"/>
  <c r="AG1126" i="2"/>
  <c r="AF1126" i="2"/>
  <c r="AE1126" i="2"/>
  <c r="AD1126" i="2"/>
  <c r="AC1126" i="2"/>
  <c r="AB1126" i="2"/>
  <c r="AA1126" i="2"/>
  <c r="Z1126" i="2"/>
  <c r="Y1126" i="2"/>
  <c r="X1126" i="2"/>
  <c r="W1126" i="2"/>
  <c r="V1126" i="2"/>
  <c r="U1126" i="2"/>
  <c r="S1126" i="2"/>
  <c r="R1126" i="2"/>
  <c r="Q1126" i="2"/>
  <c r="P1126" i="2"/>
  <c r="O1126" i="2"/>
  <c r="N1126" i="2"/>
  <c r="M1126" i="2"/>
  <c r="L1126" i="2"/>
  <c r="K1126" i="2"/>
  <c r="J1126" i="2"/>
  <c r="I1126" i="2"/>
  <c r="H1126" i="2"/>
  <c r="G1126" i="2"/>
  <c r="F1126" i="2"/>
  <c r="E1126" i="2"/>
  <c r="D1126" i="2"/>
  <c r="C1126" i="2"/>
  <c r="B1126" i="2"/>
  <c r="A1126" i="2"/>
  <c r="CD1125" i="2"/>
  <c r="CC1125" i="2"/>
  <c r="CB1125" i="2"/>
  <c r="CA1125" i="2"/>
  <c r="BZ1125" i="2"/>
  <c r="BY1125" i="2"/>
  <c r="AJ1125" i="2"/>
  <c r="AI1125" i="2"/>
  <c r="AH1125" i="2"/>
  <c r="AG1125" i="2"/>
  <c r="AF1125" i="2"/>
  <c r="AE1125" i="2"/>
  <c r="AD1125" i="2"/>
  <c r="AC1125" i="2"/>
  <c r="AB1125" i="2"/>
  <c r="AA1125" i="2"/>
  <c r="Z1125" i="2"/>
  <c r="Y1125" i="2"/>
  <c r="X1125" i="2"/>
  <c r="W1125" i="2"/>
  <c r="V1125" i="2"/>
  <c r="U1125" i="2"/>
  <c r="S1125" i="2"/>
  <c r="R1125" i="2"/>
  <c r="Q1125" i="2"/>
  <c r="P1125" i="2"/>
  <c r="O1125" i="2"/>
  <c r="N1125" i="2"/>
  <c r="M1125" i="2"/>
  <c r="L1125" i="2"/>
  <c r="K1125" i="2"/>
  <c r="J1125" i="2"/>
  <c r="I1125" i="2"/>
  <c r="H1125" i="2"/>
  <c r="G1125" i="2"/>
  <c r="F1125" i="2"/>
  <c r="E1125" i="2"/>
  <c r="D1125" i="2"/>
  <c r="C1125" i="2"/>
  <c r="B1125" i="2"/>
  <c r="A1125" i="2"/>
  <c r="CD1124" i="2"/>
  <c r="CC1124" i="2"/>
  <c r="CB1124" i="2"/>
  <c r="CA1124" i="2"/>
  <c r="BZ1124" i="2"/>
  <c r="BY1124" i="2"/>
  <c r="AJ1124" i="2"/>
  <c r="AI1124" i="2"/>
  <c r="AH1124" i="2"/>
  <c r="AG1124" i="2"/>
  <c r="AF1124" i="2"/>
  <c r="AE1124" i="2"/>
  <c r="AD1124" i="2"/>
  <c r="AC1124" i="2"/>
  <c r="AB1124" i="2"/>
  <c r="AA1124" i="2"/>
  <c r="Z1124" i="2"/>
  <c r="Y1124" i="2"/>
  <c r="X1124" i="2"/>
  <c r="W1124" i="2"/>
  <c r="V1124" i="2"/>
  <c r="U1124" i="2"/>
  <c r="S1124" i="2"/>
  <c r="R1124" i="2"/>
  <c r="Q1124" i="2"/>
  <c r="P1124" i="2"/>
  <c r="O1124" i="2"/>
  <c r="N1124" i="2"/>
  <c r="M1124" i="2"/>
  <c r="L1124" i="2"/>
  <c r="K1124" i="2"/>
  <c r="J1124" i="2"/>
  <c r="I1124" i="2"/>
  <c r="H1124" i="2"/>
  <c r="G1124" i="2"/>
  <c r="F1124" i="2"/>
  <c r="E1124" i="2"/>
  <c r="D1124" i="2"/>
  <c r="C1124" i="2"/>
  <c r="B1124" i="2"/>
  <c r="A1124" i="2"/>
  <c r="CD1123" i="2"/>
  <c r="CC1123" i="2"/>
  <c r="CB1123" i="2"/>
  <c r="CA1123" i="2"/>
  <c r="BZ1123" i="2"/>
  <c r="BY1123" i="2"/>
  <c r="AJ1123" i="2"/>
  <c r="AI1123" i="2"/>
  <c r="AH1123" i="2"/>
  <c r="AG1123" i="2"/>
  <c r="AF1123" i="2"/>
  <c r="AE1123" i="2"/>
  <c r="AD1123" i="2"/>
  <c r="AC1123" i="2"/>
  <c r="AB1123" i="2"/>
  <c r="AA1123" i="2"/>
  <c r="Z1123" i="2"/>
  <c r="Y1123" i="2"/>
  <c r="X1123" i="2"/>
  <c r="W1123" i="2"/>
  <c r="V1123" i="2"/>
  <c r="U1123" i="2"/>
  <c r="S1123" i="2"/>
  <c r="R1123" i="2"/>
  <c r="Q1123" i="2"/>
  <c r="P1123" i="2"/>
  <c r="O1123" i="2"/>
  <c r="N1123" i="2"/>
  <c r="M1123" i="2"/>
  <c r="L1123" i="2"/>
  <c r="K1123" i="2"/>
  <c r="J1123" i="2"/>
  <c r="I1123" i="2"/>
  <c r="H1123" i="2"/>
  <c r="G1123" i="2"/>
  <c r="F1123" i="2"/>
  <c r="E1123" i="2"/>
  <c r="D1123" i="2"/>
  <c r="C1123" i="2"/>
  <c r="B1123" i="2"/>
  <c r="A1123" i="2"/>
  <c r="CD1122" i="2"/>
  <c r="CC1122" i="2"/>
  <c r="CB1122" i="2"/>
  <c r="CA1122" i="2"/>
  <c r="BZ1122" i="2"/>
  <c r="BY1122" i="2"/>
  <c r="AJ1122" i="2"/>
  <c r="AI1122" i="2"/>
  <c r="AH1122" i="2"/>
  <c r="AG1122" i="2"/>
  <c r="AF1122" i="2"/>
  <c r="AE1122" i="2"/>
  <c r="AD1122" i="2"/>
  <c r="AC1122" i="2"/>
  <c r="AB1122" i="2"/>
  <c r="AA1122" i="2"/>
  <c r="Z1122" i="2"/>
  <c r="Y1122" i="2"/>
  <c r="X1122" i="2"/>
  <c r="W1122" i="2"/>
  <c r="V1122" i="2"/>
  <c r="U1122" i="2"/>
  <c r="S1122" i="2"/>
  <c r="R1122" i="2"/>
  <c r="Q1122" i="2"/>
  <c r="P1122" i="2"/>
  <c r="O1122" i="2"/>
  <c r="N1122" i="2"/>
  <c r="M1122" i="2"/>
  <c r="L1122" i="2"/>
  <c r="K1122" i="2"/>
  <c r="J1122" i="2"/>
  <c r="I1122" i="2"/>
  <c r="H1122" i="2"/>
  <c r="G1122" i="2"/>
  <c r="F1122" i="2"/>
  <c r="E1122" i="2"/>
  <c r="D1122" i="2"/>
  <c r="C1122" i="2"/>
  <c r="B1122" i="2"/>
  <c r="A1122" i="2"/>
  <c r="CD1121" i="2"/>
  <c r="CC1121" i="2"/>
  <c r="CB1121" i="2"/>
  <c r="CA1121" i="2"/>
  <c r="BZ1121" i="2"/>
  <c r="BY1121" i="2"/>
  <c r="AJ1121" i="2"/>
  <c r="AI1121" i="2"/>
  <c r="AH1121" i="2"/>
  <c r="AG1121" i="2"/>
  <c r="AF1121" i="2"/>
  <c r="AE1121" i="2"/>
  <c r="AD1121" i="2"/>
  <c r="AC1121" i="2"/>
  <c r="AB1121" i="2"/>
  <c r="AA1121" i="2"/>
  <c r="Z1121" i="2"/>
  <c r="Y1121" i="2"/>
  <c r="X1121" i="2"/>
  <c r="W1121" i="2"/>
  <c r="V1121" i="2"/>
  <c r="U1121" i="2"/>
  <c r="S1121" i="2"/>
  <c r="R1121" i="2"/>
  <c r="Q1121" i="2"/>
  <c r="P1121" i="2"/>
  <c r="O1121" i="2"/>
  <c r="N1121" i="2"/>
  <c r="M1121" i="2"/>
  <c r="L1121" i="2"/>
  <c r="K1121" i="2"/>
  <c r="J1121" i="2"/>
  <c r="I1121" i="2"/>
  <c r="H1121" i="2"/>
  <c r="G1121" i="2"/>
  <c r="F1121" i="2"/>
  <c r="E1121" i="2"/>
  <c r="D1121" i="2"/>
  <c r="C1121" i="2"/>
  <c r="B1121" i="2"/>
  <c r="A1121" i="2"/>
  <c r="CD1120" i="2"/>
  <c r="CC1120" i="2"/>
  <c r="CB1120" i="2"/>
  <c r="CA1120" i="2"/>
  <c r="BZ1120" i="2"/>
  <c r="BY1120" i="2"/>
  <c r="AJ1120" i="2"/>
  <c r="AI1120" i="2"/>
  <c r="AH1120" i="2"/>
  <c r="AG1120" i="2"/>
  <c r="AF1120" i="2"/>
  <c r="AE1120" i="2"/>
  <c r="AD1120" i="2"/>
  <c r="AC1120" i="2"/>
  <c r="AB1120" i="2"/>
  <c r="AA1120" i="2"/>
  <c r="Z1120" i="2"/>
  <c r="Y1120" i="2"/>
  <c r="X1120" i="2"/>
  <c r="W1120" i="2"/>
  <c r="V1120" i="2"/>
  <c r="U1120" i="2"/>
  <c r="S1120" i="2"/>
  <c r="R1120" i="2"/>
  <c r="Q1120" i="2"/>
  <c r="P1120" i="2"/>
  <c r="O1120" i="2"/>
  <c r="N1120" i="2"/>
  <c r="M1120" i="2"/>
  <c r="L1120" i="2"/>
  <c r="K1120" i="2"/>
  <c r="J1120" i="2"/>
  <c r="I1120" i="2"/>
  <c r="H1120" i="2"/>
  <c r="G1120" i="2"/>
  <c r="F1120" i="2"/>
  <c r="E1120" i="2"/>
  <c r="D1120" i="2"/>
  <c r="C1120" i="2"/>
  <c r="B1120" i="2"/>
  <c r="A1120" i="2"/>
  <c r="CD1119" i="2"/>
  <c r="CC1119" i="2"/>
  <c r="CB1119" i="2"/>
  <c r="CA1119" i="2"/>
  <c r="BZ1119" i="2"/>
  <c r="BY1119" i="2"/>
  <c r="AJ1119" i="2"/>
  <c r="AI1119" i="2"/>
  <c r="AH1119" i="2"/>
  <c r="AG1119" i="2"/>
  <c r="AF1119" i="2"/>
  <c r="AE1119" i="2"/>
  <c r="AD1119" i="2"/>
  <c r="AC1119" i="2"/>
  <c r="AB1119" i="2"/>
  <c r="AA1119" i="2"/>
  <c r="Z1119" i="2"/>
  <c r="Y1119" i="2"/>
  <c r="X1119" i="2"/>
  <c r="W1119" i="2"/>
  <c r="V1119" i="2"/>
  <c r="U1119" i="2"/>
  <c r="S1119" i="2"/>
  <c r="R1119" i="2"/>
  <c r="Q1119" i="2"/>
  <c r="P1119" i="2"/>
  <c r="O1119" i="2"/>
  <c r="N1119" i="2"/>
  <c r="M1119" i="2"/>
  <c r="L1119" i="2"/>
  <c r="K1119" i="2"/>
  <c r="J1119" i="2"/>
  <c r="I1119" i="2"/>
  <c r="H1119" i="2"/>
  <c r="G1119" i="2"/>
  <c r="F1119" i="2"/>
  <c r="E1119" i="2"/>
  <c r="D1119" i="2"/>
  <c r="C1119" i="2"/>
  <c r="B1119" i="2"/>
  <c r="A1119" i="2"/>
  <c r="CD1118" i="2"/>
  <c r="CC1118" i="2"/>
  <c r="CB1118" i="2"/>
  <c r="CA1118" i="2"/>
  <c r="BZ1118" i="2"/>
  <c r="BY1118" i="2"/>
  <c r="AJ1118" i="2"/>
  <c r="AI1118" i="2"/>
  <c r="AH1118" i="2"/>
  <c r="AG1118" i="2"/>
  <c r="AF1118" i="2"/>
  <c r="AE1118" i="2"/>
  <c r="AD1118" i="2"/>
  <c r="AC1118" i="2"/>
  <c r="AB1118" i="2"/>
  <c r="AA1118" i="2"/>
  <c r="Z1118" i="2"/>
  <c r="Y1118" i="2"/>
  <c r="X1118" i="2"/>
  <c r="W1118" i="2"/>
  <c r="V1118" i="2"/>
  <c r="U1118" i="2"/>
  <c r="S1118" i="2"/>
  <c r="R1118" i="2"/>
  <c r="Q1118" i="2"/>
  <c r="P1118" i="2"/>
  <c r="O1118" i="2"/>
  <c r="N1118" i="2"/>
  <c r="M1118" i="2"/>
  <c r="L1118" i="2"/>
  <c r="K1118" i="2"/>
  <c r="J1118" i="2"/>
  <c r="I1118" i="2"/>
  <c r="H1118" i="2"/>
  <c r="G1118" i="2"/>
  <c r="F1118" i="2"/>
  <c r="E1118" i="2"/>
  <c r="D1118" i="2"/>
  <c r="C1118" i="2"/>
  <c r="B1118" i="2"/>
  <c r="A1118" i="2"/>
  <c r="CD1117" i="2"/>
  <c r="CC1117" i="2"/>
  <c r="CB1117" i="2"/>
  <c r="CA1117" i="2"/>
  <c r="BZ1117" i="2"/>
  <c r="BY1117" i="2"/>
  <c r="AJ1117" i="2"/>
  <c r="AI1117" i="2"/>
  <c r="AH1117" i="2"/>
  <c r="AG1117" i="2"/>
  <c r="AF1117" i="2"/>
  <c r="AE1117" i="2"/>
  <c r="AD1117" i="2"/>
  <c r="AC1117" i="2"/>
  <c r="AB1117" i="2"/>
  <c r="AA1117" i="2"/>
  <c r="Z1117" i="2"/>
  <c r="Y1117" i="2"/>
  <c r="X1117" i="2"/>
  <c r="W1117" i="2"/>
  <c r="V1117" i="2"/>
  <c r="U1117" i="2"/>
  <c r="S1117" i="2"/>
  <c r="R1117" i="2"/>
  <c r="Q1117" i="2"/>
  <c r="P1117" i="2"/>
  <c r="O1117" i="2"/>
  <c r="N1117" i="2"/>
  <c r="M1117" i="2"/>
  <c r="L1117" i="2"/>
  <c r="K1117" i="2"/>
  <c r="J1117" i="2"/>
  <c r="I1117" i="2"/>
  <c r="H1117" i="2"/>
  <c r="G1117" i="2"/>
  <c r="F1117" i="2"/>
  <c r="E1117" i="2"/>
  <c r="D1117" i="2"/>
  <c r="C1117" i="2"/>
  <c r="B1117" i="2"/>
  <c r="A1117" i="2"/>
  <c r="CD1116" i="2"/>
  <c r="CC1116" i="2"/>
  <c r="CB1116" i="2"/>
  <c r="CA1116" i="2"/>
  <c r="BZ1116" i="2"/>
  <c r="BY1116" i="2"/>
  <c r="AJ1116" i="2"/>
  <c r="AI1116" i="2"/>
  <c r="AH1116" i="2"/>
  <c r="AG1116" i="2"/>
  <c r="AF1116" i="2"/>
  <c r="AE1116" i="2"/>
  <c r="AD1116" i="2"/>
  <c r="AC1116" i="2"/>
  <c r="AB1116" i="2"/>
  <c r="AA1116" i="2"/>
  <c r="Z1116" i="2"/>
  <c r="Y1116" i="2"/>
  <c r="X1116" i="2"/>
  <c r="W1116" i="2"/>
  <c r="V1116" i="2"/>
  <c r="U1116" i="2"/>
  <c r="S1116" i="2"/>
  <c r="R1116" i="2"/>
  <c r="Q1116" i="2"/>
  <c r="P1116" i="2"/>
  <c r="O1116" i="2"/>
  <c r="N1116" i="2"/>
  <c r="M1116" i="2"/>
  <c r="L1116" i="2"/>
  <c r="K1116" i="2"/>
  <c r="J1116" i="2"/>
  <c r="I1116" i="2"/>
  <c r="H1116" i="2"/>
  <c r="G1116" i="2"/>
  <c r="F1116" i="2"/>
  <c r="E1116" i="2"/>
  <c r="D1116" i="2"/>
  <c r="C1116" i="2"/>
  <c r="B1116" i="2"/>
  <c r="A1116" i="2"/>
  <c r="CD1115" i="2"/>
  <c r="CC1115" i="2"/>
  <c r="CB1115" i="2"/>
  <c r="CA1115" i="2"/>
  <c r="BZ1115" i="2"/>
  <c r="BY1115" i="2"/>
  <c r="AJ1115" i="2"/>
  <c r="AI1115" i="2"/>
  <c r="AH1115" i="2"/>
  <c r="AG1115" i="2"/>
  <c r="AF1115" i="2"/>
  <c r="AE1115" i="2"/>
  <c r="AD1115" i="2"/>
  <c r="AC1115" i="2"/>
  <c r="AB1115" i="2"/>
  <c r="AA1115" i="2"/>
  <c r="Z1115" i="2"/>
  <c r="Y1115" i="2"/>
  <c r="X1115" i="2"/>
  <c r="W1115" i="2"/>
  <c r="V1115" i="2"/>
  <c r="U1115" i="2"/>
  <c r="S1115" i="2"/>
  <c r="R1115" i="2"/>
  <c r="Q1115" i="2"/>
  <c r="P1115" i="2"/>
  <c r="O1115" i="2"/>
  <c r="N1115" i="2"/>
  <c r="M1115" i="2"/>
  <c r="L1115" i="2"/>
  <c r="K1115" i="2"/>
  <c r="J1115" i="2"/>
  <c r="I1115" i="2"/>
  <c r="H1115" i="2"/>
  <c r="G1115" i="2"/>
  <c r="F1115" i="2"/>
  <c r="E1115" i="2"/>
  <c r="D1115" i="2"/>
  <c r="C1115" i="2"/>
  <c r="B1115" i="2"/>
  <c r="A1115" i="2"/>
  <c r="CD1114" i="2"/>
  <c r="CC1114" i="2"/>
  <c r="CB1114" i="2"/>
  <c r="CA1114" i="2"/>
  <c r="BZ1114" i="2"/>
  <c r="BY1114" i="2"/>
  <c r="AJ1114" i="2"/>
  <c r="AI1114" i="2"/>
  <c r="AH1114" i="2"/>
  <c r="AG1114" i="2"/>
  <c r="AF1114" i="2"/>
  <c r="AE1114" i="2"/>
  <c r="AD1114" i="2"/>
  <c r="AC1114" i="2"/>
  <c r="AB1114" i="2"/>
  <c r="AA1114" i="2"/>
  <c r="Z1114" i="2"/>
  <c r="Y1114" i="2"/>
  <c r="X1114" i="2"/>
  <c r="W1114" i="2"/>
  <c r="V1114" i="2"/>
  <c r="U1114" i="2"/>
  <c r="S1114" i="2"/>
  <c r="R1114" i="2"/>
  <c r="Q1114" i="2"/>
  <c r="P1114" i="2"/>
  <c r="O1114" i="2"/>
  <c r="N1114" i="2"/>
  <c r="M1114" i="2"/>
  <c r="L1114" i="2"/>
  <c r="K1114" i="2"/>
  <c r="J1114" i="2"/>
  <c r="I1114" i="2"/>
  <c r="H1114" i="2"/>
  <c r="G1114" i="2"/>
  <c r="F1114" i="2"/>
  <c r="E1114" i="2"/>
  <c r="D1114" i="2"/>
  <c r="C1114" i="2"/>
  <c r="B1114" i="2"/>
  <c r="A1114" i="2"/>
  <c r="CD1113" i="2"/>
  <c r="CC1113" i="2"/>
  <c r="CB1113" i="2"/>
  <c r="CA1113" i="2"/>
  <c r="BZ1113" i="2"/>
  <c r="BY1113" i="2"/>
  <c r="AJ1113" i="2"/>
  <c r="AI1113" i="2"/>
  <c r="AH1113" i="2"/>
  <c r="AG1113" i="2"/>
  <c r="AF1113" i="2"/>
  <c r="AE1113" i="2"/>
  <c r="AD1113" i="2"/>
  <c r="AC1113" i="2"/>
  <c r="AB1113" i="2"/>
  <c r="AA1113" i="2"/>
  <c r="Z1113" i="2"/>
  <c r="Y1113" i="2"/>
  <c r="X1113" i="2"/>
  <c r="W1113" i="2"/>
  <c r="V1113" i="2"/>
  <c r="U1113" i="2"/>
  <c r="S1113" i="2"/>
  <c r="R1113" i="2"/>
  <c r="Q1113" i="2"/>
  <c r="P1113" i="2"/>
  <c r="O1113" i="2"/>
  <c r="N1113" i="2"/>
  <c r="M1113" i="2"/>
  <c r="L1113" i="2"/>
  <c r="K1113" i="2"/>
  <c r="J1113" i="2"/>
  <c r="I1113" i="2"/>
  <c r="H1113" i="2"/>
  <c r="G1113" i="2"/>
  <c r="F1113" i="2"/>
  <c r="E1113" i="2"/>
  <c r="D1113" i="2"/>
  <c r="C1113" i="2"/>
  <c r="B1113" i="2"/>
  <c r="A1113" i="2"/>
  <c r="CD1112" i="2"/>
  <c r="CC1112" i="2"/>
  <c r="CB1112" i="2"/>
  <c r="CA1112" i="2"/>
  <c r="BZ1112" i="2"/>
  <c r="BY1112" i="2"/>
  <c r="AJ1112" i="2"/>
  <c r="AI1112" i="2"/>
  <c r="AH1112" i="2"/>
  <c r="AG1112" i="2"/>
  <c r="AF1112" i="2"/>
  <c r="AE1112" i="2"/>
  <c r="AD1112" i="2"/>
  <c r="AC1112" i="2"/>
  <c r="AB1112" i="2"/>
  <c r="AA1112" i="2"/>
  <c r="Z1112" i="2"/>
  <c r="Y1112" i="2"/>
  <c r="X1112" i="2"/>
  <c r="W1112" i="2"/>
  <c r="V1112" i="2"/>
  <c r="U1112" i="2"/>
  <c r="S1112" i="2"/>
  <c r="R1112" i="2"/>
  <c r="Q1112" i="2"/>
  <c r="P1112" i="2"/>
  <c r="O1112" i="2"/>
  <c r="N1112" i="2"/>
  <c r="M1112" i="2"/>
  <c r="L1112" i="2"/>
  <c r="K1112" i="2"/>
  <c r="J1112" i="2"/>
  <c r="I1112" i="2"/>
  <c r="H1112" i="2"/>
  <c r="G1112" i="2"/>
  <c r="F1112" i="2"/>
  <c r="E1112" i="2"/>
  <c r="D1112" i="2"/>
  <c r="C1112" i="2"/>
  <c r="B1112" i="2"/>
  <c r="A1112" i="2"/>
  <c r="CD1111" i="2"/>
  <c r="CC1111" i="2"/>
  <c r="CB1111" i="2"/>
  <c r="CA1111" i="2"/>
  <c r="BZ1111" i="2"/>
  <c r="BY1111" i="2"/>
  <c r="AJ1111" i="2"/>
  <c r="AI1111" i="2"/>
  <c r="AH1111" i="2"/>
  <c r="AG1111" i="2"/>
  <c r="AF1111" i="2"/>
  <c r="AE1111" i="2"/>
  <c r="AD1111" i="2"/>
  <c r="AC1111" i="2"/>
  <c r="AB1111" i="2"/>
  <c r="AA1111" i="2"/>
  <c r="Z1111" i="2"/>
  <c r="Y1111" i="2"/>
  <c r="X1111" i="2"/>
  <c r="W1111" i="2"/>
  <c r="V1111" i="2"/>
  <c r="U1111" i="2"/>
  <c r="S1111" i="2"/>
  <c r="R1111" i="2"/>
  <c r="Q1111" i="2"/>
  <c r="P1111" i="2"/>
  <c r="O1111" i="2"/>
  <c r="N1111" i="2"/>
  <c r="M1111" i="2"/>
  <c r="L1111" i="2"/>
  <c r="K1111" i="2"/>
  <c r="J1111" i="2"/>
  <c r="I1111" i="2"/>
  <c r="H1111" i="2"/>
  <c r="G1111" i="2"/>
  <c r="F1111" i="2"/>
  <c r="E1111" i="2"/>
  <c r="D1111" i="2"/>
  <c r="C1111" i="2"/>
  <c r="B1111" i="2"/>
  <c r="A1111" i="2"/>
  <c r="CD1110" i="2"/>
  <c r="CC1110" i="2"/>
  <c r="CB1110" i="2"/>
  <c r="CA1110" i="2"/>
  <c r="BZ1110" i="2"/>
  <c r="BY1110" i="2"/>
  <c r="AJ1110" i="2"/>
  <c r="AI1110" i="2"/>
  <c r="AH1110" i="2"/>
  <c r="AG1110" i="2"/>
  <c r="AF1110" i="2"/>
  <c r="AE1110" i="2"/>
  <c r="AD1110" i="2"/>
  <c r="AC1110" i="2"/>
  <c r="AB1110" i="2"/>
  <c r="AA1110" i="2"/>
  <c r="Z1110" i="2"/>
  <c r="Y1110" i="2"/>
  <c r="X1110" i="2"/>
  <c r="W1110" i="2"/>
  <c r="V1110" i="2"/>
  <c r="U1110" i="2"/>
  <c r="S1110" i="2"/>
  <c r="R1110" i="2"/>
  <c r="Q1110" i="2"/>
  <c r="P1110" i="2"/>
  <c r="O1110" i="2"/>
  <c r="N1110" i="2"/>
  <c r="M1110" i="2"/>
  <c r="L1110" i="2"/>
  <c r="K1110" i="2"/>
  <c r="J1110" i="2"/>
  <c r="I1110" i="2"/>
  <c r="H1110" i="2"/>
  <c r="G1110" i="2"/>
  <c r="F1110" i="2"/>
  <c r="E1110" i="2"/>
  <c r="D1110" i="2"/>
  <c r="C1110" i="2"/>
  <c r="B1110" i="2"/>
  <c r="A1110" i="2"/>
  <c r="CD1109" i="2"/>
  <c r="CC1109" i="2"/>
  <c r="CB1109" i="2"/>
  <c r="CA1109" i="2"/>
  <c r="BZ1109" i="2"/>
  <c r="BY1109" i="2"/>
  <c r="AJ1109" i="2"/>
  <c r="AI1109" i="2"/>
  <c r="AH1109" i="2"/>
  <c r="AG1109" i="2"/>
  <c r="AF1109" i="2"/>
  <c r="AE1109" i="2"/>
  <c r="AD1109" i="2"/>
  <c r="AC1109" i="2"/>
  <c r="AB1109" i="2"/>
  <c r="AA1109" i="2"/>
  <c r="Z1109" i="2"/>
  <c r="Y1109" i="2"/>
  <c r="X1109" i="2"/>
  <c r="W1109" i="2"/>
  <c r="V1109" i="2"/>
  <c r="U1109" i="2"/>
  <c r="S1109" i="2"/>
  <c r="R1109" i="2"/>
  <c r="Q1109" i="2"/>
  <c r="P1109" i="2"/>
  <c r="O1109" i="2"/>
  <c r="N1109" i="2"/>
  <c r="M1109" i="2"/>
  <c r="L1109" i="2"/>
  <c r="K1109" i="2"/>
  <c r="J1109" i="2"/>
  <c r="I1109" i="2"/>
  <c r="H1109" i="2"/>
  <c r="G1109" i="2"/>
  <c r="F1109" i="2"/>
  <c r="E1109" i="2"/>
  <c r="D1109" i="2"/>
  <c r="C1109" i="2"/>
  <c r="B1109" i="2"/>
  <c r="A1109" i="2"/>
  <c r="CD1108" i="2"/>
  <c r="CC1108" i="2"/>
  <c r="CB1108" i="2"/>
  <c r="CA1108" i="2"/>
  <c r="BZ1108" i="2"/>
  <c r="BY1108" i="2"/>
  <c r="AJ1108" i="2"/>
  <c r="AI1108" i="2"/>
  <c r="AH1108" i="2"/>
  <c r="AG1108" i="2"/>
  <c r="AF1108" i="2"/>
  <c r="AE1108" i="2"/>
  <c r="AD1108" i="2"/>
  <c r="AC1108" i="2"/>
  <c r="AB1108" i="2"/>
  <c r="AA1108" i="2"/>
  <c r="Z1108" i="2"/>
  <c r="Y1108" i="2"/>
  <c r="X1108" i="2"/>
  <c r="W1108" i="2"/>
  <c r="V1108" i="2"/>
  <c r="U1108" i="2"/>
  <c r="S1108" i="2"/>
  <c r="R1108" i="2"/>
  <c r="Q1108" i="2"/>
  <c r="P1108" i="2"/>
  <c r="O1108" i="2"/>
  <c r="N1108" i="2"/>
  <c r="M1108" i="2"/>
  <c r="L1108" i="2"/>
  <c r="K1108" i="2"/>
  <c r="J1108" i="2"/>
  <c r="I1108" i="2"/>
  <c r="H1108" i="2"/>
  <c r="G1108" i="2"/>
  <c r="F1108" i="2"/>
  <c r="E1108" i="2"/>
  <c r="D1108" i="2"/>
  <c r="C1108" i="2"/>
  <c r="B1108" i="2"/>
  <c r="A1108" i="2"/>
  <c r="CD1107" i="2"/>
  <c r="CC1107" i="2"/>
  <c r="CB1107" i="2"/>
  <c r="CA1107" i="2"/>
  <c r="BZ1107" i="2"/>
  <c r="BY1107" i="2"/>
  <c r="AJ1107" i="2"/>
  <c r="AI1107" i="2"/>
  <c r="AH1107" i="2"/>
  <c r="AG1107" i="2"/>
  <c r="AF1107" i="2"/>
  <c r="AE1107" i="2"/>
  <c r="AD1107" i="2"/>
  <c r="AC1107" i="2"/>
  <c r="AB1107" i="2"/>
  <c r="AA1107" i="2"/>
  <c r="Z1107" i="2"/>
  <c r="Y1107" i="2"/>
  <c r="X1107" i="2"/>
  <c r="W1107" i="2"/>
  <c r="V1107" i="2"/>
  <c r="U1107" i="2"/>
  <c r="S1107" i="2"/>
  <c r="R1107" i="2"/>
  <c r="Q1107" i="2"/>
  <c r="P1107" i="2"/>
  <c r="O1107" i="2"/>
  <c r="N1107" i="2"/>
  <c r="M1107" i="2"/>
  <c r="L1107" i="2"/>
  <c r="K1107" i="2"/>
  <c r="J1107" i="2"/>
  <c r="I1107" i="2"/>
  <c r="H1107" i="2"/>
  <c r="G1107" i="2"/>
  <c r="F1107" i="2"/>
  <c r="E1107" i="2"/>
  <c r="D1107" i="2"/>
  <c r="C1107" i="2"/>
  <c r="B1107" i="2"/>
  <c r="A1107" i="2"/>
  <c r="CD1106" i="2"/>
  <c r="CC1106" i="2"/>
  <c r="CB1106" i="2"/>
  <c r="CA1106" i="2"/>
  <c r="BZ1106" i="2"/>
  <c r="BY1106" i="2"/>
  <c r="AJ1106" i="2"/>
  <c r="AI1106" i="2"/>
  <c r="AH1106" i="2"/>
  <c r="AG1106" i="2"/>
  <c r="AF1106" i="2"/>
  <c r="AE1106" i="2"/>
  <c r="AD1106" i="2"/>
  <c r="AC1106" i="2"/>
  <c r="AB1106" i="2"/>
  <c r="AA1106" i="2"/>
  <c r="Z1106" i="2"/>
  <c r="Y1106" i="2"/>
  <c r="X1106" i="2"/>
  <c r="W1106" i="2"/>
  <c r="V1106" i="2"/>
  <c r="U1106" i="2"/>
  <c r="S1106" i="2"/>
  <c r="R1106" i="2"/>
  <c r="Q1106" i="2"/>
  <c r="P1106" i="2"/>
  <c r="O1106" i="2"/>
  <c r="N1106" i="2"/>
  <c r="M1106" i="2"/>
  <c r="L1106" i="2"/>
  <c r="K1106" i="2"/>
  <c r="J1106" i="2"/>
  <c r="I1106" i="2"/>
  <c r="H1106" i="2"/>
  <c r="G1106" i="2"/>
  <c r="F1106" i="2"/>
  <c r="E1106" i="2"/>
  <c r="D1106" i="2"/>
  <c r="C1106" i="2"/>
  <c r="B1106" i="2"/>
  <c r="A1106" i="2"/>
  <c r="CD1105" i="2"/>
  <c r="CC1105" i="2"/>
  <c r="CB1105" i="2"/>
  <c r="CA1105" i="2"/>
  <c r="BZ1105" i="2"/>
  <c r="BY1105" i="2"/>
  <c r="AJ1105" i="2"/>
  <c r="AI1105" i="2"/>
  <c r="AH1105" i="2"/>
  <c r="AG1105" i="2"/>
  <c r="AF1105" i="2"/>
  <c r="AE1105" i="2"/>
  <c r="AD1105" i="2"/>
  <c r="AC1105" i="2"/>
  <c r="AB1105" i="2"/>
  <c r="AA1105" i="2"/>
  <c r="Z1105" i="2"/>
  <c r="Y1105" i="2"/>
  <c r="X1105" i="2"/>
  <c r="W1105" i="2"/>
  <c r="V1105" i="2"/>
  <c r="U1105" i="2"/>
  <c r="S1105" i="2"/>
  <c r="R1105" i="2"/>
  <c r="Q1105" i="2"/>
  <c r="P1105" i="2"/>
  <c r="O1105" i="2"/>
  <c r="N1105" i="2"/>
  <c r="M1105" i="2"/>
  <c r="L1105" i="2"/>
  <c r="K1105" i="2"/>
  <c r="J1105" i="2"/>
  <c r="I1105" i="2"/>
  <c r="H1105" i="2"/>
  <c r="G1105" i="2"/>
  <c r="F1105" i="2"/>
  <c r="E1105" i="2"/>
  <c r="D1105" i="2"/>
  <c r="C1105" i="2"/>
  <c r="B1105" i="2"/>
  <c r="A1105" i="2"/>
  <c r="CD1104" i="2"/>
  <c r="CC1104" i="2"/>
  <c r="CB1104" i="2"/>
  <c r="CA1104" i="2"/>
  <c r="BZ1104" i="2"/>
  <c r="BY1104" i="2"/>
  <c r="AJ1104" i="2"/>
  <c r="AI1104" i="2"/>
  <c r="AH1104" i="2"/>
  <c r="AG1104" i="2"/>
  <c r="AF1104" i="2"/>
  <c r="AE1104" i="2"/>
  <c r="AD1104" i="2"/>
  <c r="AC1104" i="2"/>
  <c r="AB1104" i="2"/>
  <c r="AA1104" i="2"/>
  <c r="Z1104" i="2"/>
  <c r="Y1104" i="2"/>
  <c r="X1104" i="2"/>
  <c r="W1104" i="2"/>
  <c r="V1104" i="2"/>
  <c r="U1104" i="2"/>
  <c r="S1104" i="2"/>
  <c r="R1104" i="2"/>
  <c r="Q1104" i="2"/>
  <c r="P1104" i="2"/>
  <c r="O1104" i="2"/>
  <c r="N1104" i="2"/>
  <c r="M1104" i="2"/>
  <c r="L1104" i="2"/>
  <c r="K1104" i="2"/>
  <c r="J1104" i="2"/>
  <c r="I1104" i="2"/>
  <c r="H1104" i="2"/>
  <c r="G1104" i="2"/>
  <c r="F1104" i="2"/>
  <c r="E1104" i="2"/>
  <c r="D1104" i="2"/>
  <c r="C1104" i="2"/>
  <c r="B1104" i="2"/>
  <c r="A1104" i="2"/>
  <c r="CD1103" i="2"/>
  <c r="CC1103" i="2"/>
  <c r="CB1103" i="2"/>
  <c r="CA1103" i="2"/>
  <c r="BZ1103" i="2"/>
  <c r="BY1103" i="2"/>
  <c r="AJ1103" i="2"/>
  <c r="AI1103" i="2"/>
  <c r="AH1103" i="2"/>
  <c r="AG1103" i="2"/>
  <c r="AF1103" i="2"/>
  <c r="AE1103" i="2"/>
  <c r="AD1103" i="2"/>
  <c r="AC1103" i="2"/>
  <c r="AB1103" i="2"/>
  <c r="AA1103" i="2"/>
  <c r="Z1103" i="2"/>
  <c r="Y1103" i="2"/>
  <c r="X1103" i="2"/>
  <c r="W1103" i="2"/>
  <c r="V1103" i="2"/>
  <c r="U1103" i="2"/>
  <c r="S1103" i="2"/>
  <c r="R1103" i="2"/>
  <c r="Q1103" i="2"/>
  <c r="P1103" i="2"/>
  <c r="O1103" i="2"/>
  <c r="N1103" i="2"/>
  <c r="M1103" i="2"/>
  <c r="L1103" i="2"/>
  <c r="K1103" i="2"/>
  <c r="J1103" i="2"/>
  <c r="I1103" i="2"/>
  <c r="H1103" i="2"/>
  <c r="G1103" i="2"/>
  <c r="F1103" i="2"/>
  <c r="E1103" i="2"/>
  <c r="D1103" i="2"/>
  <c r="C1103" i="2"/>
  <c r="B1103" i="2"/>
  <c r="A1103" i="2"/>
  <c r="CD1102" i="2"/>
  <c r="CC1102" i="2"/>
  <c r="CB1102" i="2"/>
  <c r="CA1102" i="2"/>
  <c r="BZ1102" i="2"/>
  <c r="BY1102" i="2"/>
  <c r="AJ1102" i="2"/>
  <c r="AI1102" i="2"/>
  <c r="AH1102" i="2"/>
  <c r="AG1102" i="2"/>
  <c r="AF1102" i="2"/>
  <c r="AE1102" i="2"/>
  <c r="AD1102" i="2"/>
  <c r="AC1102" i="2"/>
  <c r="AB1102" i="2"/>
  <c r="AA1102" i="2"/>
  <c r="Z1102" i="2"/>
  <c r="Y1102" i="2"/>
  <c r="X1102" i="2"/>
  <c r="W1102" i="2"/>
  <c r="V1102" i="2"/>
  <c r="U1102" i="2"/>
  <c r="S1102" i="2"/>
  <c r="R1102" i="2"/>
  <c r="Q1102" i="2"/>
  <c r="P1102" i="2"/>
  <c r="O1102" i="2"/>
  <c r="N1102" i="2"/>
  <c r="M1102" i="2"/>
  <c r="L1102" i="2"/>
  <c r="K1102" i="2"/>
  <c r="J1102" i="2"/>
  <c r="I1102" i="2"/>
  <c r="H1102" i="2"/>
  <c r="G1102" i="2"/>
  <c r="F1102" i="2"/>
  <c r="E1102" i="2"/>
  <c r="D1102" i="2"/>
  <c r="C1102" i="2"/>
  <c r="B1102" i="2"/>
  <c r="A1102" i="2"/>
  <c r="CD1101" i="2"/>
  <c r="CC1101" i="2"/>
  <c r="CB1101" i="2"/>
  <c r="CA1101" i="2"/>
  <c r="BZ1101" i="2"/>
  <c r="BY1101" i="2"/>
  <c r="AJ1101" i="2"/>
  <c r="AI1101" i="2"/>
  <c r="AH1101" i="2"/>
  <c r="AG1101" i="2"/>
  <c r="AF1101" i="2"/>
  <c r="AE1101" i="2"/>
  <c r="AD1101" i="2"/>
  <c r="AC1101" i="2"/>
  <c r="AB1101" i="2"/>
  <c r="AA1101" i="2"/>
  <c r="Z1101" i="2"/>
  <c r="Y1101" i="2"/>
  <c r="X1101" i="2"/>
  <c r="W1101" i="2"/>
  <c r="V1101" i="2"/>
  <c r="U1101" i="2"/>
  <c r="S1101" i="2"/>
  <c r="R1101" i="2"/>
  <c r="Q1101" i="2"/>
  <c r="P1101" i="2"/>
  <c r="O1101" i="2"/>
  <c r="N1101" i="2"/>
  <c r="M1101" i="2"/>
  <c r="L1101" i="2"/>
  <c r="K1101" i="2"/>
  <c r="J1101" i="2"/>
  <c r="I1101" i="2"/>
  <c r="H1101" i="2"/>
  <c r="G1101" i="2"/>
  <c r="F1101" i="2"/>
  <c r="E1101" i="2"/>
  <c r="D1101" i="2"/>
  <c r="C1101" i="2"/>
  <c r="B1101" i="2"/>
  <c r="A1101" i="2"/>
  <c r="CD1100" i="2"/>
  <c r="CC1100" i="2"/>
  <c r="CB1100" i="2"/>
  <c r="CA1100" i="2"/>
  <c r="BZ1100" i="2"/>
  <c r="BY1100" i="2"/>
  <c r="AJ1100" i="2"/>
  <c r="AI1100" i="2"/>
  <c r="AH1100" i="2"/>
  <c r="AG1100" i="2"/>
  <c r="AF1100" i="2"/>
  <c r="AE1100" i="2"/>
  <c r="AD1100" i="2"/>
  <c r="AC1100" i="2"/>
  <c r="AB1100" i="2"/>
  <c r="AA1100" i="2"/>
  <c r="Z1100" i="2"/>
  <c r="Y1100" i="2"/>
  <c r="X1100" i="2"/>
  <c r="W1100" i="2"/>
  <c r="V1100" i="2"/>
  <c r="U1100" i="2"/>
  <c r="S1100" i="2"/>
  <c r="R1100" i="2"/>
  <c r="Q1100" i="2"/>
  <c r="P1100" i="2"/>
  <c r="O1100" i="2"/>
  <c r="N1100" i="2"/>
  <c r="M1100" i="2"/>
  <c r="L1100" i="2"/>
  <c r="K1100" i="2"/>
  <c r="J1100" i="2"/>
  <c r="I1100" i="2"/>
  <c r="H1100" i="2"/>
  <c r="G1100" i="2"/>
  <c r="F1100" i="2"/>
  <c r="E1100" i="2"/>
  <c r="D1100" i="2"/>
  <c r="C1100" i="2"/>
  <c r="B1100" i="2"/>
  <c r="A1100" i="2"/>
  <c r="CD1099" i="2"/>
  <c r="CC1099" i="2"/>
  <c r="CB1099" i="2"/>
  <c r="CA1099" i="2"/>
  <c r="BZ1099" i="2"/>
  <c r="BY1099" i="2"/>
  <c r="AJ1099" i="2"/>
  <c r="AI1099" i="2"/>
  <c r="AH1099" i="2"/>
  <c r="AG1099" i="2"/>
  <c r="AF1099" i="2"/>
  <c r="AE1099" i="2"/>
  <c r="AD1099" i="2"/>
  <c r="AC1099" i="2"/>
  <c r="AB1099" i="2"/>
  <c r="AA1099" i="2"/>
  <c r="Z1099" i="2"/>
  <c r="Y1099" i="2"/>
  <c r="X1099" i="2"/>
  <c r="W1099" i="2"/>
  <c r="V1099" i="2"/>
  <c r="U1099" i="2"/>
  <c r="S1099" i="2"/>
  <c r="R1099" i="2"/>
  <c r="Q1099" i="2"/>
  <c r="P1099" i="2"/>
  <c r="O1099" i="2"/>
  <c r="N1099" i="2"/>
  <c r="M1099" i="2"/>
  <c r="L1099" i="2"/>
  <c r="K1099" i="2"/>
  <c r="J1099" i="2"/>
  <c r="I1099" i="2"/>
  <c r="H1099" i="2"/>
  <c r="G1099" i="2"/>
  <c r="F1099" i="2"/>
  <c r="E1099" i="2"/>
  <c r="D1099" i="2"/>
  <c r="C1099" i="2"/>
  <c r="B1099" i="2"/>
  <c r="A1099" i="2"/>
  <c r="CD1098" i="2"/>
  <c r="CC1098" i="2"/>
  <c r="CB1098" i="2"/>
  <c r="CA1098" i="2"/>
  <c r="BZ1098" i="2"/>
  <c r="BY1098" i="2"/>
  <c r="AJ1098" i="2"/>
  <c r="AI1098" i="2"/>
  <c r="AH1098" i="2"/>
  <c r="AG1098" i="2"/>
  <c r="AF1098" i="2"/>
  <c r="AE1098" i="2"/>
  <c r="AD1098" i="2"/>
  <c r="AC1098" i="2"/>
  <c r="AB1098" i="2"/>
  <c r="AA1098" i="2"/>
  <c r="Z1098" i="2"/>
  <c r="Y1098" i="2"/>
  <c r="X1098" i="2"/>
  <c r="W1098" i="2"/>
  <c r="V1098" i="2"/>
  <c r="U1098" i="2"/>
  <c r="S1098" i="2"/>
  <c r="R1098" i="2"/>
  <c r="Q1098" i="2"/>
  <c r="P1098" i="2"/>
  <c r="O1098" i="2"/>
  <c r="N1098" i="2"/>
  <c r="M1098" i="2"/>
  <c r="L1098" i="2"/>
  <c r="K1098" i="2"/>
  <c r="J1098" i="2"/>
  <c r="I1098" i="2"/>
  <c r="H1098" i="2"/>
  <c r="G1098" i="2"/>
  <c r="F1098" i="2"/>
  <c r="E1098" i="2"/>
  <c r="D1098" i="2"/>
  <c r="C1098" i="2"/>
  <c r="B1098" i="2"/>
  <c r="A1098" i="2"/>
  <c r="CD1097" i="2"/>
  <c r="CC1097" i="2"/>
  <c r="CB1097" i="2"/>
  <c r="CA1097" i="2"/>
  <c r="BZ1097" i="2"/>
  <c r="BY1097" i="2"/>
  <c r="AJ1097" i="2"/>
  <c r="AI1097" i="2"/>
  <c r="AH1097" i="2"/>
  <c r="AG1097" i="2"/>
  <c r="AF1097" i="2"/>
  <c r="AE1097" i="2"/>
  <c r="AD1097" i="2"/>
  <c r="AC1097" i="2"/>
  <c r="AB1097" i="2"/>
  <c r="AA1097" i="2"/>
  <c r="Z1097" i="2"/>
  <c r="Y1097" i="2"/>
  <c r="X1097" i="2"/>
  <c r="W1097" i="2"/>
  <c r="V1097" i="2"/>
  <c r="U1097" i="2"/>
  <c r="S1097" i="2"/>
  <c r="R1097" i="2"/>
  <c r="Q1097" i="2"/>
  <c r="P1097" i="2"/>
  <c r="O1097" i="2"/>
  <c r="N1097" i="2"/>
  <c r="M1097" i="2"/>
  <c r="L1097" i="2"/>
  <c r="K1097" i="2"/>
  <c r="J1097" i="2"/>
  <c r="I1097" i="2"/>
  <c r="H1097" i="2"/>
  <c r="G1097" i="2"/>
  <c r="F1097" i="2"/>
  <c r="E1097" i="2"/>
  <c r="D1097" i="2"/>
  <c r="C1097" i="2"/>
  <c r="B1097" i="2"/>
  <c r="A1097" i="2"/>
  <c r="CD1096" i="2"/>
  <c r="CC1096" i="2"/>
  <c r="CB1096" i="2"/>
  <c r="CA1096" i="2"/>
  <c r="BZ1096" i="2"/>
  <c r="BY1096" i="2"/>
  <c r="AJ1096" i="2"/>
  <c r="AI1096" i="2"/>
  <c r="AH1096" i="2"/>
  <c r="AG1096" i="2"/>
  <c r="AF1096" i="2"/>
  <c r="AE1096" i="2"/>
  <c r="AD1096" i="2"/>
  <c r="AC1096" i="2"/>
  <c r="AB1096" i="2"/>
  <c r="AA1096" i="2"/>
  <c r="Z1096" i="2"/>
  <c r="Y1096" i="2"/>
  <c r="X1096" i="2"/>
  <c r="W1096" i="2"/>
  <c r="V1096" i="2"/>
  <c r="U1096" i="2"/>
  <c r="S1096" i="2"/>
  <c r="R1096" i="2"/>
  <c r="Q1096" i="2"/>
  <c r="P1096" i="2"/>
  <c r="O1096" i="2"/>
  <c r="N1096" i="2"/>
  <c r="M1096" i="2"/>
  <c r="L1096" i="2"/>
  <c r="K1096" i="2"/>
  <c r="J1096" i="2"/>
  <c r="I1096" i="2"/>
  <c r="H1096" i="2"/>
  <c r="G1096" i="2"/>
  <c r="F1096" i="2"/>
  <c r="E1096" i="2"/>
  <c r="D1096" i="2"/>
  <c r="C1096" i="2"/>
  <c r="B1096" i="2"/>
  <c r="A1096" i="2"/>
  <c r="CD1095" i="2"/>
  <c r="CC1095" i="2"/>
  <c r="CB1095" i="2"/>
  <c r="CA1095" i="2"/>
  <c r="BZ1095" i="2"/>
  <c r="BY1095" i="2"/>
  <c r="AJ1095" i="2"/>
  <c r="AI1095" i="2"/>
  <c r="AH1095" i="2"/>
  <c r="AG1095" i="2"/>
  <c r="AF1095" i="2"/>
  <c r="AE1095" i="2"/>
  <c r="AD1095" i="2"/>
  <c r="AC1095" i="2"/>
  <c r="AB1095" i="2"/>
  <c r="AA1095" i="2"/>
  <c r="Z1095" i="2"/>
  <c r="Y1095" i="2"/>
  <c r="X1095" i="2"/>
  <c r="W1095" i="2"/>
  <c r="V1095" i="2"/>
  <c r="U1095" i="2"/>
  <c r="S1095" i="2"/>
  <c r="R1095" i="2"/>
  <c r="Q1095" i="2"/>
  <c r="P1095" i="2"/>
  <c r="O1095" i="2"/>
  <c r="N1095" i="2"/>
  <c r="M1095" i="2"/>
  <c r="L1095" i="2"/>
  <c r="K1095" i="2"/>
  <c r="J1095" i="2"/>
  <c r="I1095" i="2"/>
  <c r="H1095" i="2"/>
  <c r="G1095" i="2"/>
  <c r="F1095" i="2"/>
  <c r="E1095" i="2"/>
  <c r="D1095" i="2"/>
  <c r="C1095" i="2"/>
  <c r="B1095" i="2"/>
  <c r="A1095" i="2"/>
  <c r="CD1094" i="2"/>
  <c r="CC1094" i="2"/>
  <c r="CB1094" i="2"/>
  <c r="CA1094" i="2"/>
  <c r="BZ1094" i="2"/>
  <c r="BY1094" i="2"/>
  <c r="AJ1094" i="2"/>
  <c r="AI1094" i="2"/>
  <c r="AH1094" i="2"/>
  <c r="AG1094" i="2"/>
  <c r="AF1094" i="2"/>
  <c r="AE1094" i="2"/>
  <c r="AD1094" i="2"/>
  <c r="AC1094" i="2"/>
  <c r="AB1094" i="2"/>
  <c r="AA1094" i="2"/>
  <c r="Z1094" i="2"/>
  <c r="Y1094" i="2"/>
  <c r="X1094" i="2"/>
  <c r="W1094" i="2"/>
  <c r="V1094" i="2"/>
  <c r="U1094" i="2"/>
  <c r="S1094" i="2"/>
  <c r="R1094" i="2"/>
  <c r="Q1094" i="2"/>
  <c r="P1094" i="2"/>
  <c r="O1094" i="2"/>
  <c r="N1094" i="2"/>
  <c r="M1094" i="2"/>
  <c r="L1094" i="2"/>
  <c r="K1094" i="2"/>
  <c r="J1094" i="2"/>
  <c r="I1094" i="2"/>
  <c r="H1094" i="2"/>
  <c r="G1094" i="2"/>
  <c r="F1094" i="2"/>
  <c r="E1094" i="2"/>
  <c r="D1094" i="2"/>
  <c r="C1094" i="2"/>
  <c r="B1094" i="2"/>
  <c r="A1094" i="2"/>
  <c r="CD1093" i="2"/>
  <c r="CC1093" i="2"/>
  <c r="CB1093" i="2"/>
  <c r="CA1093" i="2"/>
  <c r="BZ1093" i="2"/>
  <c r="BY1093" i="2"/>
  <c r="AJ1093" i="2"/>
  <c r="AI1093" i="2"/>
  <c r="AH1093" i="2"/>
  <c r="AG1093" i="2"/>
  <c r="AF1093" i="2"/>
  <c r="AE1093" i="2"/>
  <c r="AD1093" i="2"/>
  <c r="AC1093" i="2"/>
  <c r="AB1093" i="2"/>
  <c r="AA1093" i="2"/>
  <c r="Z1093" i="2"/>
  <c r="Y1093" i="2"/>
  <c r="X1093" i="2"/>
  <c r="W1093" i="2"/>
  <c r="V1093" i="2"/>
  <c r="U1093" i="2"/>
  <c r="S1093" i="2"/>
  <c r="R1093" i="2"/>
  <c r="Q1093" i="2"/>
  <c r="P1093" i="2"/>
  <c r="O1093" i="2"/>
  <c r="N1093" i="2"/>
  <c r="M1093" i="2"/>
  <c r="L1093" i="2"/>
  <c r="K1093" i="2"/>
  <c r="J1093" i="2"/>
  <c r="I1093" i="2"/>
  <c r="H1093" i="2"/>
  <c r="G1093" i="2"/>
  <c r="F1093" i="2"/>
  <c r="E1093" i="2"/>
  <c r="D1093" i="2"/>
  <c r="C1093" i="2"/>
  <c r="B1093" i="2"/>
  <c r="A1093" i="2"/>
  <c r="CD1092" i="2"/>
  <c r="CC1092" i="2"/>
  <c r="CB1092" i="2"/>
  <c r="CA1092" i="2"/>
  <c r="BZ1092" i="2"/>
  <c r="BY1092" i="2"/>
  <c r="AJ1092" i="2"/>
  <c r="AI1092" i="2"/>
  <c r="AH1092" i="2"/>
  <c r="AG1092" i="2"/>
  <c r="AF1092" i="2"/>
  <c r="AE1092" i="2"/>
  <c r="AD1092" i="2"/>
  <c r="AC1092" i="2"/>
  <c r="AB1092" i="2"/>
  <c r="AA1092" i="2"/>
  <c r="Z1092" i="2"/>
  <c r="Y1092" i="2"/>
  <c r="X1092" i="2"/>
  <c r="W1092" i="2"/>
  <c r="V1092" i="2"/>
  <c r="U1092" i="2"/>
  <c r="S1092" i="2"/>
  <c r="R1092" i="2"/>
  <c r="Q1092" i="2"/>
  <c r="P1092" i="2"/>
  <c r="O1092" i="2"/>
  <c r="N1092" i="2"/>
  <c r="M1092" i="2"/>
  <c r="L1092" i="2"/>
  <c r="K1092" i="2"/>
  <c r="J1092" i="2"/>
  <c r="I1092" i="2"/>
  <c r="H1092" i="2"/>
  <c r="G1092" i="2"/>
  <c r="F1092" i="2"/>
  <c r="E1092" i="2"/>
  <c r="D1092" i="2"/>
  <c r="C1092" i="2"/>
  <c r="B1092" i="2"/>
  <c r="A1092" i="2"/>
  <c r="CD1091" i="2"/>
  <c r="CC1091" i="2"/>
  <c r="CB1091" i="2"/>
  <c r="CA1091" i="2"/>
  <c r="BZ1091" i="2"/>
  <c r="BY1091" i="2"/>
  <c r="AJ1091" i="2"/>
  <c r="AI1091" i="2"/>
  <c r="AH1091" i="2"/>
  <c r="AG1091" i="2"/>
  <c r="AF1091" i="2"/>
  <c r="AE1091" i="2"/>
  <c r="AD1091" i="2"/>
  <c r="AC1091" i="2"/>
  <c r="AB1091" i="2"/>
  <c r="AA1091" i="2"/>
  <c r="Z1091" i="2"/>
  <c r="Y1091" i="2"/>
  <c r="X1091" i="2"/>
  <c r="W1091" i="2"/>
  <c r="V1091" i="2"/>
  <c r="U1091" i="2"/>
  <c r="S1091" i="2"/>
  <c r="R1091" i="2"/>
  <c r="Q1091" i="2"/>
  <c r="P1091" i="2"/>
  <c r="O1091" i="2"/>
  <c r="N1091" i="2"/>
  <c r="M1091" i="2"/>
  <c r="L1091" i="2"/>
  <c r="K1091" i="2"/>
  <c r="J1091" i="2"/>
  <c r="I1091" i="2"/>
  <c r="H1091" i="2"/>
  <c r="G1091" i="2"/>
  <c r="F1091" i="2"/>
  <c r="E1091" i="2"/>
  <c r="D1091" i="2"/>
  <c r="C1091" i="2"/>
  <c r="B1091" i="2"/>
  <c r="A1091" i="2"/>
  <c r="CD1090" i="2"/>
  <c r="CC1090" i="2"/>
  <c r="CB1090" i="2"/>
  <c r="CA1090" i="2"/>
  <c r="BZ1090" i="2"/>
  <c r="BY1090" i="2"/>
  <c r="AJ1090" i="2"/>
  <c r="AI1090" i="2"/>
  <c r="AH1090" i="2"/>
  <c r="AG1090" i="2"/>
  <c r="AF1090" i="2"/>
  <c r="AE1090" i="2"/>
  <c r="AD1090" i="2"/>
  <c r="AC1090" i="2"/>
  <c r="AB1090" i="2"/>
  <c r="AA1090" i="2"/>
  <c r="Z1090" i="2"/>
  <c r="Y1090" i="2"/>
  <c r="X1090" i="2"/>
  <c r="W1090" i="2"/>
  <c r="V1090" i="2"/>
  <c r="U1090" i="2"/>
  <c r="S1090" i="2"/>
  <c r="R1090" i="2"/>
  <c r="Q1090" i="2"/>
  <c r="P1090" i="2"/>
  <c r="O1090" i="2"/>
  <c r="N1090" i="2"/>
  <c r="M1090" i="2"/>
  <c r="L1090" i="2"/>
  <c r="K1090" i="2"/>
  <c r="J1090" i="2"/>
  <c r="I1090" i="2"/>
  <c r="H1090" i="2"/>
  <c r="G1090" i="2"/>
  <c r="F1090" i="2"/>
  <c r="E1090" i="2"/>
  <c r="D1090" i="2"/>
  <c r="C1090" i="2"/>
  <c r="B1090" i="2"/>
  <c r="A1090" i="2"/>
  <c r="CD1089" i="2"/>
  <c r="CC1089" i="2"/>
  <c r="CB1089" i="2"/>
  <c r="CA1089" i="2"/>
  <c r="BZ1089" i="2"/>
  <c r="BY1089" i="2"/>
  <c r="AJ1089" i="2"/>
  <c r="AI1089" i="2"/>
  <c r="AH1089" i="2"/>
  <c r="AG1089" i="2"/>
  <c r="AF1089" i="2"/>
  <c r="AE1089" i="2"/>
  <c r="AD1089" i="2"/>
  <c r="AC1089" i="2"/>
  <c r="AB1089" i="2"/>
  <c r="AA1089" i="2"/>
  <c r="Z1089" i="2"/>
  <c r="Y1089" i="2"/>
  <c r="X1089" i="2"/>
  <c r="W1089" i="2"/>
  <c r="V1089" i="2"/>
  <c r="U1089" i="2"/>
  <c r="S1089" i="2"/>
  <c r="R1089" i="2"/>
  <c r="Q1089" i="2"/>
  <c r="P1089" i="2"/>
  <c r="O1089" i="2"/>
  <c r="N1089" i="2"/>
  <c r="M1089" i="2"/>
  <c r="L1089" i="2"/>
  <c r="K1089" i="2"/>
  <c r="J1089" i="2"/>
  <c r="I1089" i="2"/>
  <c r="H1089" i="2"/>
  <c r="G1089" i="2"/>
  <c r="F1089" i="2"/>
  <c r="E1089" i="2"/>
  <c r="D1089" i="2"/>
  <c r="C1089" i="2"/>
  <c r="B1089" i="2"/>
  <c r="A1089" i="2"/>
  <c r="CD1088" i="2"/>
  <c r="CC1088" i="2"/>
  <c r="CB1088" i="2"/>
  <c r="CA1088" i="2"/>
  <c r="BZ1088" i="2"/>
  <c r="BY1088" i="2"/>
  <c r="AJ1088" i="2"/>
  <c r="AI1088" i="2"/>
  <c r="AH1088" i="2"/>
  <c r="AG1088" i="2"/>
  <c r="AF1088" i="2"/>
  <c r="AE1088" i="2"/>
  <c r="AD1088" i="2"/>
  <c r="AC1088" i="2"/>
  <c r="AB1088" i="2"/>
  <c r="AA1088" i="2"/>
  <c r="Z1088" i="2"/>
  <c r="Y1088" i="2"/>
  <c r="X1088" i="2"/>
  <c r="W1088" i="2"/>
  <c r="V1088" i="2"/>
  <c r="U1088" i="2"/>
  <c r="S1088" i="2"/>
  <c r="R1088" i="2"/>
  <c r="Q1088" i="2"/>
  <c r="P1088" i="2"/>
  <c r="O1088" i="2"/>
  <c r="N1088" i="2"/>
  <c r="M1088" i="2"/>
  <c r="L1088" i="2"/>
  <c r="K1088" i="2"/>
  <c r="J1088" i="2"/>
  <c r="I1088" i="2"/>
  <c r="H1088" i="2"/>
  <c r="G1088" i="2"/>
  <c r="F1088" i="2"/>
  <c r="E1088" i="2"/>
  <c r="D1088" i="2"/>
  <c r="C1088" i="2"/>
  <c r="B1088" i="2"/>
  <c r="A1088" i="2"/>
  <c r="CD1087" i="2"/>
  <c r="CC1087" i="2"/>
  <c r="CB1087" i="2"/>
  <c r="CA1087" i="2"/>
  <c r="BZ1087" i="2"/>
  <c r="BY1087" i="2"/>
  <c r="AJ1087" i="2"/>
  <c r="AI1087" i="2"/>
  <c r="AH1087" i="2"/>
  <c r="AG1087" i="2"/>
  <c r="AF1087" i="2"/>
  <c r="AE1087" i="2"/>
  <c r="AD1087" i="2"/>
  <c r="AC1087" i="2"/>
  <c r="AB1087" i="2"/>
  <c r="AA1087" i="2"/>
  <c r="Z1087" i="2"/>
  <c r="Y1087" i="2"/>
  <c r="X1087" i="2"/>
  <c r="W1087" i="2"/>
  <c r="V1087" i="2"/>
  <c r="U1087" i="2"/>
  <c r="S1087" i="2"/>
  <c r="R1087" i="2"/>
  <c r="Q1087" i="2"/>
  <c r="P1087" i="2"/>
  <c r="O1087" i="2"/>
  <c r="N1087" i="2"/>
  <c r="M1087" i="2"/>
  <c r="L1087" i="2"/>
  <c r="K1087" i="2"/>
  <c r="J1087" i="2"/>
  <c r="I1087" i="2"/>
  <c r="H1087" i="2"/>
  <c r="G1087" i="2"/>
  <c r="F1087" i="2"/>
  <c r="E1087" i="2"/>
  <c r="D1087" i="2"/>
  <c r="C1087" i="2"/>
  <c r="B1087" i="2"/>
  <c r="A1087" i="2"/>
  <c r="CD1086" i="2"/>
  <c r="CC1086" i="2"/>
  <c r="CB1086" i="2"/>
  <c r="CA1086" i="2"/>
  <c r="BZ1086" i="2"/>
  <c r="BY1086" i="2"/>
  <c r="AJ1086" i="2"/>
  <c r="AI1086" i="2"/>
  <c r="AH1086" i="2"/>
  <c r="AG1086" i="2"/>
  <c r="AF1086" i="2"/>
  <c r="AE1086" i="2"/>
  <c r="AD1086" i="2"/>
  <c r="AC1086" i="2"/>
  <c r="AB1086" i="2"/>
  <c r="AA1086" i="2"/>
  <c r="Z1086" i="2"/>
  <c r="Y1086" i="2"/>
  <c r="X1086" i="2"/>
  <c r="W1086" i="2"/>
  <c r="V1086" i="2"/>
  <c r="U1086" i="2"/>
  <c r="S1086" i="2"/>
  <c r="R1086" i="2"/>
  <c r="Q1086" i="2"/>
  <c r="P1086" i="2"/>
  <c r="O1086" i="2"/>
  <c r="N1086" i="2"/>
  <c r="M1086" i="2"/>
  <c r="L1086" i="2"/>
  <c r="K1086" i="2"/>
  <c r="J1086" i="2"/>
  <c r="I1086" i="2"/>
  <c r="H1086" i="2"/>
  <c r="G1086" i="2"/>
  <c r="F1086" i="2"/>
  <c r="E1086" i="2"/>
  <c r="D1086" i="2"/>
  <c r="C1086" i="2"/>
  <c r="B1086" i="2"/>
  <c r="A1086" i="2"/>
  <c r="CD1085" i="2"/>
  <c r="CC1085" i="2"/>
  <c r="CB1085" i="2"/>
  <c r="CA1085" i="2"/>
  <c r="BZ1085" i="2"/>
  <c r="BY1085" i="2"/>
  <c r="AJ1085" i="2"/>
  <c r="AI1085" i="2"/>
  <c r="AH1085" i="2"/>
  <c r="AG1085" i="2"/>
  <c r="AF1085" i="2"/>
  <c r="AE1085" i="2"/>
  <c r="AD1085" i="2"/>
  <c r="AC1085" i="2"/>
  <c r="AB1085" i="2"/>
  <c r="AA1085" i="2"/>
  <c r="Z1085" i="2"/>
  <c r="Y1085" i="2"/>
  <c r="X1085" i="2"/>
  <c r="W1085" i="2"/>
  <c r="V1085" i="2"/>
  <c r="U1085" i="2"/>
  <c r="S1085" i="2"/>
  <c r="R1085" i="2"/>
  <c r="Q1085" i="2"/>
  <c r="P1085" i="2"/>
  <c r="O1085" i="2"/>
  <c r="N1085" i="2"/>
  <c r="M1085" i="2"/>
  <c r="L1085" i="2"/>
  <c r="K1085" i="2"/>
  <c r="J1085" i="2"/>
  <c r="I1085" i="2"/>
  <c r="H1085" i="2"/>
  <c r="G1085" i="2"/>
  <c r="F1085" i="2"/>
  <c r="E1085" i="2"/>
  <c r="D1085" i="2"/>
  <c r="C1085" i="2"/>
  <c r="B1085" i="2"/>
  <c r="A1085" i="2"/>
  <c r="CD1084" i="2"/>
  <c r="CC1084" i="2"/>
  <c r="CB1084" i="2"/>
  <c r="CA1084" i="2"/>
  <c r="BZ1084" i="2"/>
  <c r="BY1084" i="2"/>
  <c r="AJ1084" i="2"/>
  <c r="AI1084" i="2"/>
  <c r="AH1084" i="2"/>
  <c r="AG1084" i="2"/>
  <c r="AF1084" i="2"/>
  <c r="AE1084" i="2"/>
  <c r="AD1084" i="2"/>
  <c r="AC1084" i="2"/>
  <c r="AB1084" i="2"/>
  <c r="AA1084" i="2"/>
  <c r="Z1084" i="2"/>
  <c r="Y1084" i="2"/>
  <c r="X1084" i="2"/>
  <c r="W1084" i="2"/>
  <c r="V1084" i="2"/>
  <c r="U1084" i="2"/>
  <c r="S1084" i="2"/>
  <c r="R1084" i="2"/>
  <c r="Q1084" i="2"/>
  <c r="P1084" i="2"/>
  <c r="O1084" i="2"/>
  <c r="N1084" i="2"/>
  <c r="M1084" i="2"/>
  <c r="L1084" i="2"/>
  <c r="K1084" i="2"/>
  <c r="J1084" i="2"/>
  <c r="I1084" i="2"/>
  <c r="H1084" i="2"/>
  <c r="G1084" i="2"/>
  <c r="F1084" i="2"/>
  <c r="E1084" i="2"/>
  <c r="D1084" i="2"/>
  <c r="C1084" i="2"/>
  <c r="B1084" i="2"/>
  <c r="A1084" i="2"/>
  <c r="CD1083" i="2"/>
  <c r="CC1083" i="2"/>
  <c r="CB1083" i="2"/>
  <c r="CA1083" i="2"/>
  <c r="BZ1083" i="2"/>
  <c r="BY1083" i="2"/>
  <c r="AJ1083" i="2"/>
  <c r="AI1083" i="2"/>
  <c r="AH1083" i="2"/>
  <c r="AG1083" i="2"/>
  <c r="AF1083" i="2"/>
  <c r="AE1083" i="2"/>
  <c r="AD1083" i="2"/>
  <c r="AC1083" i="2"/>
  <c r="AB1083" i="2"/>
  <c r="AA1083" i="2"/>
  <c r="Z1083" i="2"/>
  <c r="Y1083" i="2"/>
  <c r="X1083" i="2"/>
  <c r="W1083" i="2"/>
  <c r="V1083" i="2"/>
  <c r="U1083" i="2"/>
  <c r="S1083" i="2"/>
  <c r="R1083" i="2"/>
  <c r="Q1083" i="2"/>
  <c r="P1083" i="2"/>
  <c r="O1083" i="2"/>
  <c r="N1083" i="2"/>
  <c r="M1083" i="2"/>
  <c r="L1083" i="2"/>
  <c r="K1083" i="2"/>
  <c r="J1083" i="2"/>
  <c r="I1083" i="2"/>
  <c r="H1083" i="2"/>
  <c r="G1083" i="2"/>
  <c r="F1083" i="2"/>
  <c r="E1083" i="2"/>
  <c r="D1083" i="2"/>
  <c r="C1083" i="2"/>
  <c r="B1083" i="2"/>
  <c r="A1083" i="2"/>
  <c r="CD1082" i="2"/>
  <c r="CC1082" i="2"/>
  <c r="CB1082" i="2"/>
  <c r="CA1082" i="2"/>
  <c r="BZ1082" i="2"/>
  <c r="BY1082" i="2"/>
  <c r="AJ1082" i="2"/>
  <c r="AI1082" i="2"/>
  <c r="AH1082" i="2"/>
  <c r="AG1082" i="2"/>
  <c r="AF1082" i="2"/>
  <c r="AE1082" i="2"/>
  <c r="AD1082" i="2"/>
  <c r="AC1082" i="2"/>
  <c r="AB1082" i="2"/>
  <c r="AA1082" i="2"/>
  <c r="Z1082" i="2"/>
  <c r="Y1082" i="2"/>
  <c r="X1082" i="2"/>
  <c r="W1082" i="2"/>
  <c r="V1082" i="2"/>
  <c r="U1082" i="2"/>
  <c r="S1082" i="2"/>
  <c r="R1082" i="2"/>
  <c r="Q1082" i="2"/>
  <c r="P1082" i="2"/>
  <c r="O1082" i="2"/>
  <c r="N1082" i="2"/>
  <c r="M1082" i="2"/>
  <c r="L1082" i="2"/>
  <c r="K1082" i="2"/>
  <c r="J1082" i="2"/>
  <c r="I1082" i="2"/>
  <c r="H1082" i="2"/>
  <c r="G1082" i="2"/>
  <c r="F1082" i="2"/>
  <c r="E1082" i="2"/>
  <c r="D1082" i="2"/>
  <c r="C1082" i="2"/>
  <c r="B1082" i="2"/>
  <c r="A1082" i="2"/>
  <c r="CD1081" i="2"/>
  <c r="CC1081" i="2"/>
  <c r="CB1081" i="2"/>
  <c r="CA1081" i="2"/>
  <c r="BZ1081" i="2"/>
  <c r="BY1081" i="2"/>
  <c r="AJ1081" i="2"/>
  <c r="AI1081" i="2"/>
  <c r="AH1081" i="2"/>
  <c r="AG1081" i="2"/>
  <c r="AF1081" i="2"/>
  <c r="AE1081" i="2"/>
  <c r="AD1081" i="2"/>
  <c r="AC1081" i="2"/>
  <c r="AB1081" i="2"/>
  <c r="AA1081" i="2"/>
  <c r="Z1081" i="2"/>
  <c r="Y1081" i="2"/>
  <c r="X1081" i="2"/>
  <c r="W1081" i="2"/>
  <c r="V1081" i="2"/>
  <c r="U1081" i="2"/>
  <c r="S1081" i="2"/>
  <c r="R1081" i="2"/>
  <c r="Q1081" i="2"/>
  <c r="P1081" i="2"/>
  <c r="O1081" i="2"/>
  <c r="N1081" i="2"/>
  <c r="M1081" i="2"/>
  <c r="L1081" i="2"/>
  <c r="K1081" i="2"/>
  <c r="J1081" i="2"/>
  <c r="I1081" i="2"/>
  <c r="H1081" i="2"/>
  <c r="G1081" i="2"/>
  <c r="F1081" i="2"/>
  <c r="E1081" i="2"/>
  <c r="D1081" i="2"/>
  <c r="C1081" i="2"/>
  <c r="B1081" i="2"/>
  <c r="A1081" i="2"/>
  <c r="CD1080" i="2"/>
  <c r="CC1080" i="2"/>
  <c r="CB1080" i="2"/>
  <c r="CA1080" i="2"/>
  <c r="BZ1080" i="2"/>
  <c r="BY1080" i="2"/>
  <c r="AJ1080" i="2"/>
  <c r="AI1080" i="2"/>
  <c r="AH1080" i="2"/>
  <c r="AG1080" i="2"/>
  <c r="AF1080" i="2"/>
  <c r="AE1080" i="2"/>
  <c r="AD1080" i="2"/>
  <c r="AC1080" i="2"/>
  <c r="AB1080" i="2"/>
  <c r="AA1080" i="2"/>
  <c r="Z1080" i="2"/>
  <c r="Y1080" i="2"/>
  <c r="X1080" i="2"/>
  <c r="W1080" i="2"/>
  <c r="V1080" i="2"/>
  <c r="U1080" i="2"/>
  <c r="S1080" i="2"/>
  <c r="R1080" i="2"/>
  <c r="Q1080" i="2"/>
  <c r="P1080" i="2"/>
  <c r="O1080" i="2"/>
  <c r="N1080" i="2"/>
  <c r="M1080" i="2"/>
  <c r="L1080" i="2"/>
  <c r="K1080" i="2"/>
  <c r="J1080" i="2"/>
  <c r="I1080" i="2"/>
  <c r="H1080" i="2"/>
  <c r="G1080" i="2"/>
  <c r="F1080" i="2"/>
  <c r="E1080" i="2"/>
  <c r="D1080" i="2"/>
  <c r="C1080" i="2"/>
  <c r="B1080" i="2"/>
  <c r="A1080" i="2"/>
  <c r="CD1079" i="2"/>
  <c r="CC1079" i="2"/>
  <c r="CB1079" i="2"/>
  <c r="CA1079" i="2"/>
  <c r="BZ1079" i="2"/>
  <c r="BY1079" i="2"/>
  <c r="AJ1079" i="2"/>
  <c r="AI1079" i="2"/>
  <c r="AH1079" i="2"/>
  <c r="AG1079" i="2"/>
  <c r="AF1079" i="2"/>
  <c r="AE1079" i="2"/>
  <c r="AD1079" i="2"/>
  <c r="AC1079" i="2"/>
  <c r="AB1079" i="2"/>
  <c r="AA1079" i="2"/>
  <c r="Z1079" i="2"/>
  <c r="Y1079" i="2"/>
  <c r="X1079" i="2"/>
  <c r="W1079" i="2"/>
  <c r="V1079" i="2"/>
  <c r="U1079" i="2"/>
  <c r="S1079" i="2"/>
  <c r="R1079" i="2"/>
  <c r="Q1079" i="2"/>
  <c r="P1079" i="2"/>
  <c r="O1079" i="2"/>
  <c r="N1079" i="2"/>
  <c r="M1079" i="2"/>
  <c r="L1079" i="2"/>
  <c r="K1079" i="2"/>
  <c r="J1079" i="2"/>
  <c r="I1079" i="2"/>
  <c r="H1079" i="2"/>
  <c r="G1079" i="2"/>
  <c r="F1079" i="2"/>
  <c r="E1079" i="2"/>
  <c r="D1079" i="2"/>
  <c r="C1079" i="2"/>
  <c r="B1079" i="2"/>
  <c r="A1079" i="2"/>
  <c r="CD1078" i="2"/>
  <c r="CC1078" i="2"/>
  <c r="CB1078" i="2"/>
  <c r="CA1078" i="2"/>
  <c r="BZ1078" i="2"/>
  <c r="BY1078" i="2"/>
  <c r="AJ1078" i="2"/>
  <c r="AI1078" i="2"/>
  <c r="AH1078" i="2"/>
  <c r="AG1078" i="2"/>
  <c r="AF1078" i="2"/>
  <c r="AE1078" i="2"/>
  <c r="AD1078" i="2"/>
  <c r="AC1078" i="2"/>
  <c r="AB1078" i="2"/>
  <c r="AA1078" i="2"/>
  <c r="Z1078" i="2"/>
  <c r="Y1078" i="2"/>
  <c r="X1078" i="2"/>
  <c r="W1078" i="2"/>
  <c r="V1078" i="2"/>
  <c r="U1078" i="2"/>
  <c r="S1078" i="2"/>
  <c r="R1078" i="2"/>
  <c r="Q1078" i="2"/>
  <c r="P1078" i="2"/>
  <c r="O1078" i="2"/>
  <c r="N1078" i="2"/>
  <c r="M1078" i="2"/>
  <c r="L1078" i="2"/>
  <c r="K1078" i="2"/>
  <c r="J1078" i="2"/>
  <c r="I1078" i="2"/>
  <c r="H1078" i="2"/>
  <c r="G1078" i="2"/>
  <c r="F1078" i="2"/>
  <c r="E1078" i="2"/>
  <c r="D1078" i="2"/>
  <c r="C1078" i="2"/>
  <c r="B1078" i="2"/>
  <c r="A1078" i="2"/>
  <c r="CD1077" i="2"/>
  <c r="CC1077" i="2"/>
  <c r="CB1077" i="2"/>
  <c r="CA1077" i="2"/>
  <c r="BZ1077" i="2"/>
  <c r="BY1077" i="2"/>
  <c r="AJ1077" i="2"/>
  <c r="AI1077" i="2"/>
  <c r="AH1077" i="2"/>
  <c r="AG1077" i="2"/>
  <c r="AF1077" i="2"/>
  <c r="AE1077" i="2"/>
  <c r="AD1077" i="2"/>
  <c r="AC1077" i="2"/>
  <c r="AB1077" i="2"/>
  <c r="AA1077" i="2"/>
  <c r="Z1077" i="2"/>
  <c r="Y1077" i="2"/>
  <c r="X1077" i="2"/>
  <c r="W1077" i="2"/>
  <c r="V1077" i="2"/>
  <c r="U1077" i="2"/>
  <c r="S1077" i="2"/>
  <c r="R1077" i="2"/>
  <c r="Q1077" i="2"/>
  <c r="P1077" i="2"/>
  <c r="O1077" i="2"/>
  <c r="N1077" i="2"/>
  <c r="M1077" i="2"/>
  <c r="L1077" i="2"/>
  <c r="K1077" i="2"/>
  <c r="J1077" i="2"/>
  <c r="I1077" i="2"/>
  <c r="H1077" i="2"/>
  <c r="G1077" i="2"/>
  <c r="F1077" i="2"/>
  <c r="E1077" i="2"/>
  <c r="D1077" i="2"/>
  <c r="C1077" i="2"/>
  <c r="B1077" i="2"/>
  <c r="A1077" i="2"/>
  <c r="CD1076" i="2"/>
  <c r="CC1076" i="2"/>
  <c r="CB1076" i="2"/>
  <c r="CA1076" i="2"/>
  <c r="BZ1076" i="2"/>
  <c r="BY1076" i="2"/>
  <c r="AJ1076" i="2"/>
  <c r="AI1076" i="2"/>
  <c r="AH1076" i="2"/>
  <c r="AG1076" i="2"/>
  <c r="AF1076" i="2"/>
  <c r="AE1076" i="2"/>
  <c r="AD1076" i="2"/>
  <c r="AC1076" i="2"/>
  <c r="AB1076" i="2"/>
  <c r="AA1076" i="2"/>
  <c r="Z1076" i="2"/>
  <c r="Y1076" i="2"/>
  <c r="X1076" i="2"/>
  <c r="W1076" i="2"/>
  <c r="V1076" i="2"/>
  <c r="U1076" i="2"/>
  <c r="S1076" i="2"/>
  <c r="R1076" i="2"/>
  <c r="Q1076" i="2"/>
  <c r="P1076" i="2"/>
  <c r="O1076" i="2"/>
  <c r="N1076" i="2"/>
  <c r="M1076" i="2"/>
  <c r="L1076" i="2"/>
  <c r="K1076" i="2"/>
  <c r="J1076" i="2"/>
  <c r="I1076" i="2"/>
  <c r="H1076" i="2"/>
  <c r="G1076" i="2"/>
  <c r="F1076" i="2"/>
  <c r="E1076" i="2"/>
  <c r="D1076" i="2"/>
  <c r="C1076" i="2"/>
  <c r="B1076" i="2"/>
  <c r="A1076" i="2"/>
  <c r="CD1075" i="2"/>
  <c r="CC1075" i="2"/>
  <c r="CB1075" i="2"/>
  <c r="CA1075" i="2"/>
  <c r="BZ1075" i="2"/>
  <c r="BY1075" i="2"/>
  <c r="AJ1075" i="2"/>
  <c r="AI1075" i="2"/>
  <c r="AH1075" i="2"/>
  <c r="AG1075" i="2"/>
  <c r="AF1075" i="2"/>
  <c r="AE1075" i="2"/>
  <c r="AD1075" i="2"/>
  <c r="AC1075" i="2"/>
  <c r="AB1075" i="2"/>
  <c r="AA1075" i="2"/>
  <c r="Z1075" i="2"/>
  <c r="Y1075" i="2"/>
  <c r="X1075" i="2"/>
  <c r="W1075" i="2"/>
  <c r="V1075" i="2"/>
  <c r="U1075" i="2"/>
  <c r="S1075" i="2"/>
  <c r="R1075" i="2"/>
  <c r="Q1075" i="2"/>
  <c r="P1075" i="2"/>
  <c r="O1075" i="2"/>
  <c r="N1075" i="2"/>
  <c r="M1075" i="2"/>
  <c r="L1075" i="2"/>
  <c r="K1075" i="2"/>
  <c r="J1075" i="2"/>
  <c r="I1075" i="2"/>
  <c r="H1075" i="2"/>
  <c r="G1075" i="2"/>
  <c r="F1075" i="2"/>
  <c r="E1075" i="2"/>
  <c r="D1075" i="2"/>
  <c r="C1075" i="2"/>
  <c r="B1075" i="2"/>
  <c r="A1075" i="2"/>
  <c r="CD1074" i="2"/>
  <c r="CC1074" i="2"/>
  <c r="CB1074" i="2"/>
  <c r="CA1074" i="2"/>
  <c r="BZ1074" i="2"/>
  <c r="BY1074" i="2"/>
  <c r="AJ1074" i="2"/>
  <c r="AI1074" i="2"/>
  <c r="AH1074" i="2"/>
  <c r="AG1074" i="2"/>
  <c r="AF1074" i="2"/>
  <c r="AE1074" i="2"/>
  <c r="AD1074" i="2"/>
  <c r="AC1074" i="2"/>
  <c r="AB1074" i="2"/>
  <c r="AA1074" i="2"/>
  <c r="Z1074" i="2"/>
  <c r="Y1074" i="2"/>
  <c r="X1074" i="2"/>
  <c r="W1074" i="2"/>
  <c r="V1074" i="2"/>
  <c r="U1074" i="2"/>
  <c r="S1074" i="2"/>
  <c r="R1074" i="2"/>
  <c r="Q1074" i="2"/>
  <c r="P1074" i="2"/>
  <c r="O1074" i="2"/>
  <c r="N1074" i="2"/>
  <c r="M1074" i="2"/>
  <c r="L1074" i="2"/>
  <c r="K1074" i="2"/>
  <c r="J1074" i="2"/>
  <c r="I1074" i="2"/>
  <c r="H1074" i="2"/>
  <c r="G1074" i="2"/>
  <c r="F1074" i="2"/>
  <c r="E1074" i="2"/>
  <c r="D1074" i="2"/>
  <c r="C1074" i="2"/>
  <c r="B1074" i="2"/>
  <c r="A1074" i="2"/>
  <c r="CD1073" i="2"/>
  <c r="CC1073" i="2"/>
  <c r="CB1073" i="2"/>
  <c r="CA1073" i="2"/>
  <c r="BZ1073" i="2"/>
  <c r="BY1073" i="2"/>
  <c r="AJ1073" i="2"/>
  <c r="AI1073" i="2"/>
  <c r="AH1073" i="2"/>
  <c r="AG1073" i="2"/>
  <c r="AF1073" i="2"/>
  <c r="AE1073" i="2"/>
  <c r="AD1073" i="2"/>
  <c r="AC1073" i="2"/>
  <c r="AB1073" i="2"/>
  <c r="AA1073" i="2"/>
  <c r="Z1073" i="2"/>
  <c r="Y1073" i="2"/>
  <c r="X1073" i="2"/>
  <c r="W1073" i="2"/>
  <c r="V1073" i="2"/>
  <c r="U1073" i="2"/>
  <c r="S1073" i="2"/>
  <c r="R1073" i="2"/>
  <c r="Q1073" i="2"/>
  <c r="P1073" i="2"/>
  <c r="O1073" i="2"/>
  <c r="N1073" i="2"/>
  <c r="M1073" i="2"/>
  <c r="L1073" i="2"/>
  <c r="K1073" i="2"/>
  <c r="J1073" i="2"/>
  <c r="I1073" i="2"/>
  <c r="H1073" i="2"/>
  <c r="G1073" i="2"/>
  <c r="F1073" i="2"/>
  <c r="E1073" i="2"/>
  <c r="D1073" i="2"/>
  <c r="C1073" i="2"/>
  <c r="B1073" i="2"/>
  <c r="A1073" i="2"/>
  <c r="CD1072" i="2"/>
  <c r="CC1072" i="2"/>
  <c r="CB1072" i="2"/>
  <c r="CA1072" i="2"/>
  <c r="BZ1072" i="2"/>
  <c r="BY1072" i="2"/>
  <c r="AJ1072" i="2"/>
  <c r="AI1072" i="2"/>
  <c r="AH1072" i="2"/>
  <c r="AG1072" i="2"/>
  <c r="AF1072" i="2"/>
  <c r="AE1072" i="2"/>
  <c r="AD1072" i="2"/>
  <c r="AC1072" i="2"/>
  <c r="AB1072" i="2"/>
  <c r="AA1072" i="2"/>
  <c r="Z1072" i="2"/>
  <c r="Y1072" i="2"/>
  <c r="X1072" i="2"/>
  <c r="W1072" i="2"/>
  <c r="V1072" i="2"/>
  <c r="U1072" i="2"/>
  <c r="S1072" i="2"/>
  <c r="R1072" i="2"/>
  <c r="Q1072" i="2"/>
  <c r="P1072" i="2"/>
  <c r="O1072" i="2"/>
  <c r="N1072" i="2"/>
  <c r="M1072" i="2"/>
  <c r="L1072" i="2"/>
  <c r="K1072" i="2"/>
  <c r="J1072" i="2"/>
  <c r="I1072" i="2"/>
  <c r="H1072" i="2"/>
  <c r="G1072" i="2"/>
  <c r="F1072" i="2"/>
  <c r="E1072" i="2"/>
  <c r="D1072" i="2"/>
  <c r="C1072" i="2"/>
  <c r="B1072" i="2"/>
  <c r="A1072" i="2"/>
  <c r="CD1071" i="2"/>
  <c r="CC1071" i="2"/>
  <c r="CB1071" i="2"/>
  <c r="CA1071" i="2"/>
  <c r="BZ1071" i="2"/>
  <c r="BY1071" i="2"/>
  <c r="AJ1071" i="2"/>
  <c r="AI1071" i="2"/>
  <c r="AH1071" i="2"/>
  <c r="AG1071" i="2"/>
  <c r="AF1071" i="2"/>
  <c r="AE1071" i="2"/>
  <c r="AD1071" i="2"/>
  <c r="AC1071" i="2"/>
  <c r="AB1071" i="2"/>
  <c r="AA1071" i="2"/>
  <c r="Z1071" i="2"/>
  <c r="Y1071" i="2"/>
  <c r="X1071" i="2"/>
  <c r="W1071" i="2"/>
  <c r="V1071" i="2"/>
  <c r="U1071" i="2"/>
  <c r="S1071" i="2"/>
  <c r="R1071" i="2"/>
  <c r="Q1071" i="2"/>
  <c r="P1071" i="2"/>
  <c r="O1071" i="2"/>
  <c r="N1071" i="2"/>
  <c r="M1071" i="2"/>
  <c r="L1071" i="2"/>
  <c r="K1071" i="2"/>
  <c r="J1071" i="2"/>
  <c r="I1071" i="2"/>
  <c r="H1071" i="2"/>
  <c r="G1071" i="2"/>
  <c r="F1071" i="2"/>
  <c r="E1071" i="2"/>
  <c r="D1071" i="2"/>
  <c r="C1071" i="2"/>
  <c r="B1071" i="2"/>
  <c r="A1071" i="2"/>
  <c r="CD1070" i="2"/>
  <c r="CC1070" i="2"/>
  <c r="CB1070" i="2"/>
  <c r="CA1070" i="2"/>
  <c r="BZ1070" i="2"/>
  <c r="BY1070" i="2"/>
  <c r="AJ1070" i="2"/>
  <c r="AI1070" i="2"/>
  <c r="AH1070" i="2"/>
  <c r="AG1070" i="2"/>
  <c r="AF1070" i="2"/>
  <c r="AE1070" i="2"/>
  <c r="AD1070" i="2"/>
  <c r="AC1070" i="2"/>
  <c r="AB1070" i="2"/>
  <c r="AA1070" i="2"/>
  <c r="Z1070" i="2"/>
  <c r="Y1070" i="2"/>
  <c r="X1070" i="2"/>
  <c r="W1070" i="2"/>
  <c r="V1070" i="2"/>
  <c r="U1070" i="2"/>
  <c r="S1070" i="2"/>
  <c r="R1070" i="2"/>
  <c r="Q1070" i="2"/>
  <c r="P1070" i="2"/>
  <c r="O1070" i="2"/>
  <c r="N1070" i="2"/>
  <c r="M1070" i="2"/>
  <c r="L1070" i="2"/>
  <c r="K1070" i="2"/>
  <c r="J1070" i="2"/>
  <c r="I1070" i="2"/>
  <c r="H1070" i="2"/>
  <c r="G1070" i="2"/>
  <c r="F1070" i="2"/>
  <c r="E1070" i="2"/>
  <c r="D1070" i="2"/>
  <c r="C1070" i="2"/>
  <c r="B1070" i="2"/>
  <c r="A1070" i="2"/>
  <c r="CD1069" i="2"/>
  <c r="CC1069" i="2"/>
  <c r="CB1069" i="2"/>
  <c r="CA1069" i="2"/>
  <c r="BZ1069" i="2"/>
  <c r="BY1069" i="2"/>
  <c r="AJ1069" i="2"/>
  <c r="AI1069" i="2"/>
  <c r="AH1069" i="2"/>
  <c r="AG1069" i="2"/>
  <c r="AF1069" i="2"/>
  <c r="AE1069" i="2"/>
  <c r="AD1069" i="2"/>
  <c r="AC1069" i="2"/>
  <c r="AB1069" i="2"/>
  <c r="AA1069" i="2"/>
  <c r="Z1069" i="2"/>
  <c r="Y1069" i="2"/>
  <c r="X1069" i="2"/>
  <c r="W1069" i="2"/>
  <c r="V1069" i="2"/>
  <c r="U1069" i="2"/>
  <c r="S1069" i="2"/>
  <c r="R1069" i="2"/>
  <c r="Q1069" i="2"/>
  <c r="P1069" i="2"/>
  <c r="O1069" i="2"/>
  <c r="N1069" i="2"/>
  <c r="M1069" i="2"/>
  <c r="L1069" i="2"/>
  <c r="K1069" i="2"/>
  <c r="J1069" i="2"/>
  <c r="I1069" i="2"/>
  <c r="H1069" i="2"/>
  <c r="G1069" i="2"/>
  <c r="F1069" i="2"/>
  <c r="E1069" i="2"/>
  <c r="D1069" i="2"/>
  <c r="C1069" i="2"/>
  <c r="B1069" i="2"/>
  <c r="A1069" i="2"/>
  <c r="CD1068" i="2"/>
  <c r="CC1068" i="2"/>
  <c r="CB1068" i="2"/>
  <c r="CA1068" i="2"/>
  <c r="BZ1068" i="2"/>
  <c r="BY1068" i="2"/>
  <c r="AJ1068" i="2"/>
  <c r="AI1068" i="2"/>
  <c r="AH1068" i="2"/>
  <c r="AG1068" i="2"/>
  <c r="AF1068" i="2"/>
  <c r="AE1068" i="2"/>
  <c r="AD1068" i="2"/>
  <c r="AC1068" i="2"/>
  <c r="AB1068" i="2"/>
  <c r="AA1068" i="2"/>
  <c r="Z1068" i="2"/>
  <c r="Y1068" i="2"/>
  <c r="X1068" i="2"/>
  <c r="W1068" i="2"/>
  <c r="V1068" i="2"/>
  <c r="U1068" i="2"/>
  <c r="S1068" i="2"/>
  <c r="R1068" i="2"/>
  <c r="Q1068" i="2"/>
  <c r="P1068" i="2"/>
  <c r="O1068" i="2"/>
  <c r="N1068" i="2"/>
  <c r="M1068" i="2"/>
  <c r="L1068" i="2"/>
  <c r="K1068" i="2"/>
  <c r="J1068" i="2"/>
  <c r="I1068" i="2"/>
  <c r="H1068" i="2"/>
  <c r="G1068" i="2"/>
  <c r="F1068" i="2"/>
  <c r="E1068" i="2"/>
  <c r="D1068" i="2"/>
  <c r="C1068" i="2"/>
  <c r="B1068" i="2"/>
  <c r="A1068" i="2"/>
  <c r="CD1067" i="2"/>
  <c r="CC1067" i="2"/>
  <c r="CB1067" i="2"/>
  <c r="CA1067" i="2"/>
  <c r="BZ1067" i="2"/>
  <c r="BY1067" i="2"/>
  <c r="AJ1067" i="2"/>
  <c r="AI1067" i="2"/>
  <c r="AH1067" i="2"/>
  <c r="AG1067" i="2"/>
  <c r="AF1067" i="2"/>
  <c r="AE1067" i="2"/>
  <c r="AD1067" i="2"/>
  <c r="AC1067" i="2"/>
  <c r="AB1067" i="2"/>
  <c r="AA1067" i="2"/>
  <c r="Z1067" i="2"/>
  <c r="Y1067" i="2"/>
  <c r="X1067" i="2"/>
  <c r="W1067" i="2"/>
  <c r="V1067" i="2"/>
  <c r="U1067" i="2"/>
  <c r="S1067" i="2"/>
  <c r="R1067" i="2"/>
  <c r="Q1067" i="2"/>
  <c r="P1067" i="2"/>
  <c r="O1067" i="2"/>
  <c r="N1067" i="2"/>
  <c r="M1067" i="2"/>
  <c r="L1067" i="2"/>
  <c r="K1067" i="2"/>
  <c r="J1067" i="2"/>
  <c r="I1067" i="2"/>
  <c r="H1067" i="2"/>
  <c r="G1067" i="2"/>
  <c r="F1067" i="2"/>
  <c r="E1067" i="2"/>
  <c r="D1067" i="2"/>
  <c r="C1067" i="2"/>
  <c r="B1067" i="2"/>
  <c r="A1067" i="2"/>
  <c r="CD1066" i="2"/>
  <c r="CC1066" i="2"/>
  <c r="CB1066" i="2"/>
  <c r="CA1066" i="2"/>
  <c r="BZ1066" i="2"/>
  <c r="BY1066" i="2"/>
  <c r="AJ1066" i="2"/>
  <c r="AI1066" i="2"/>
  <c r="AH1066" i="2"/>
  <c r="AG1066" i="2"/>
  <c r="AF1066" i="2"/>
  <c r="AE1066" i="2"/>
  <c r="AD1066" i="2"/>
  <c r="AC1066" i="2"/>
  <c r="AB1066" i="2"/>
  <c r="AA1066" i="2"/>
  <c r="Z1066" i="2"/>
  <c r="Y1066" i="2"/>
  <c r="X1066" i="2"/>
  <c r="W1066" i="2"/>
  <c r="V1066" i="2"/>
  <c r="U1066" i="2"/>
  <c r="S1066" i="2"/>
  <c r="R1066" i="2"/>
  <c r="Q1066" i="2"/>
  <c r="P1066" i="2"/>
  <c r="O1066" i="2"/>
  <c r="N1066" i="2"/>
  <c r="M1066" i="2"/>
  <c r="L1066" i="2"/>
  <c r="K1066" i="2"/>
  <c r="J1066" i="2"/>
  <c r="I1066" i="2"/>
  <c r="H1066" i="2"/>
  <c r="G1066" i="2"/>
  <c r="F1066" i="2"/>
  <c r="E1066" i="2"/>
  <c r="D1066" i="2"/>
  <c r="C1066" i="2"/>
  <c r="B1066" i="2"/>
  <c r="A1066" i="2"/>
  <c r="CD1065" i="2"/>
  <c r="CC1065" i="2"/>
  <c r="CB1065" i="2"/>
  <c r="CA1065" i="2"/>
  <c r="BZ1065" i="2"/>
  <c r="BY1065" i="2"/>
  <c r="AJ1065" i="2"/>
  <c r="AI1065" i="2"/>
  <c r="AH1065" i="2"/>
  <c r="AG1065" i="2"/>
  <c r="AF1065" i="2"/>
  <c r="AE1065" i="2"/>
  <c r="AD1065" i="2"/>
  <c r="AC1065" i="2"/>
  <c r="AB1065" i="2"/>
  <c r="AA1065" i="2"/>
  <c r="Z1065" i="2"/>
  <c r="Y1065" i="2"/>
  <c r="X1065" i="2"/>
  <c r="W1065" i="2"/>
  <c r="V1065" i="2"/>
  <c r="U1065" i="2"/>
  <c r="S1065" i="2"/>
  <c r="R1065" i="2"/>
  <c r="Q1065" i="2"/>
  <c r="P1065" i="2"/>
  <c r="O1065" i="2"/>
  <c r="N1065" i="2"/>
  <c r="M1065" i="2"/>
  <c r="L1065" i="2"/>
  <c r="K1065" i="2"/>
  <c r="J1065" i="2"/>
  <c r="I1065" i="2"/>
  <c r="H1065" i="2"/>
  <c r="G1065" i="2"/>
  <c r="F1065" i="2"/>
  <c r="E1065" i="2"/>
  <c r="D1065" i="2"/>
  <c r="C1065" i="2"/>
  <c r="B1065" i="2"/>
  <c r="A1065" i="2"/>
  <c r="CD1064" i="2"/>
  <c r="CC1064" i="2"/>
  <c r="CB1064" i="2"/>
  <c r="CA1064" i="2"/>
  <c r="BZ1064" i="2"/>
  <c r="BY1064" i="2"/>
  <c r="AJ1064" i="2"/>
  <c r="AI1064" i="2"/>
  <c r="AH1064" i="2"/>
  <c r="AG1064" i="2"/>
  <c r="AF1064" i="2"/>
  <c r="AE1064" i="2"/>
  <c r="AD1064" i="2"/>
  <c r="AC1064" i="2"/>
  <c r="AB1064" i="2"/>
  <c r="AA1064" i="2"/>
  <c r="Z1064" i="2"/>
  <c r="Y1064" i="2"/>
  <c r="X1064" i="2"/>
  <c r="W1064" i="2"/>
  <c r="V1064" i="2"/>
  <c r="U1064" i="2"/>
  <c r="S1064" i="2"/>
  <c r="R1064" i="2"/>
  <c r="Q1064" i="2"/>
  <c r="P1064" i="2"/>
  <c r="O1064" i="2"/>
  <c r="N1064" i="2"/>
  <c r="M1064" i="2"/>
  <c r="L1064" i="2"/>
  <c r="K1064" i="2"/>
  <c r="J1064" i="2"/>
  <c r="I1064" i="2"/>
  <c r="H1064" i="2"/>
  <c r="G1064" i="2"/>
  <c r="F1064" i="2"/>
  <c r="E1064" i="2"/>
  <c r="D1064" i="2"/>
  <c r="C1064" i="2"/>
  <c r="B1064" i="2"/>
  <c r="A1064" i="2"/>
  <c r="CD1063" i="2"/>
  <c r="CC1063" i="2"/>
  <c r="CB1063" i="2"/>
  <c r="CA1063" i="2"/>
  <c r="BZ1063" i="2"/>
  <c r="BY1063" i="2"/>
  <c r="AJ1063" i="2"/>
  <c r="AI1063" i="2"/>
  <c r="AH1063" i="2"/>
  <c r="AG1063" i="2"/>
  <c r="AF1063" i="2"/>
  <c r="AE1063" i="2"/>
  <c r="AD1063" i="2"/>
  <c r="AC1063" i="2"/>
  <c r="AB1063" i="2"/>
  <c r="AA1063" i="2"/>
  <c r="Z1063" i="2"/>
  <c r="Y1063" i="2"/>
  <c r="X1063" i="2"/>
  <c r="W1063" i="2"/>
  <c r="V1063" i="2"/>
  <c r="U1063" i="2"/>
  <c r="S1063" i="2"/>
  <c r="R1063" i="2"/>
  <c r="Q1063" i="2"/>
  <c r="P1063" i="2"/>
  <c r="O1063" i="2"/>
  <c r="N1063" i="2"/>
  <c r="M1063" i="2"/>
  <c r="L1063" i="2"/>
  <c r="K1063" i="2"/>
  <c r="J1063" i="2"/>
  <c r="I1063" i="2"/>
  <c r="H1063" i="2"/>
  <c r="G1063" i="2"/>
  <c r="F1063" i="2"/>
  <c r="E1063" i="2"/>
  <c r="D1063" i="2"/>
  <c r="C1063" i="2"/>
  <c r="B1063" i="2"/>
  <c r="A1063" i="2"/>
  <c r="CD1062" i="2"/>
  <c r="CC1062" i="2"/>
  <c r="CB1062" i="2"/>
  <c r="CA1062" i="2"/>
  <c r="BZ1062" i="2"/>
  <c r="BY1062" i="2"/>
  <c r="AJ1062" i="2"/>
  <c r="AI1062" i="2"/>
  <c r="AH1062" i="2"/>
  <c r="AG1062" i="2"/>
  <c r="AF1062" i="2"/>
  <c r="AE1062" i="2"/>
  <c r="AD1062" i="2"/>
  <c r="AC1062" i="2"/>
  <c r="AB1062" i="2"/>
  <c r="AA1062" i="2"/>
  <c r="Z1062" i="2"/>
  <c r="Y1062" i="2"/>
  <c r="X1062" i="2"/>
  <c r="W1062" i="2"/>
  <c r="V1062" i="2"/>
  <c r="U1062" i="2"/>
  <c r="S1062" i="2"/>
  <c r="R1062" i="2"/>
  <c r="Q1062" i="2"/>
  <c r="P1062" i="2"/>
  <c r="O1062" i="2"/>
  <c r="N1062" i="2"/>
  <c r="M1062" i="2"/>
  <c r="L1062" i="2"/>
  <c r="K1062" i="2"/>
  <c r="J1062" i="2"/>
  <c r="I1062" i="2"/>
  <c r="H1062" i="2"/>
  <c r="G1062" i="2"/>
  <c r="F1062" i="2"/>
  <c r="E1062" i="2"/>
  <c r="D1062" i="2"/>
  <c r="C1062" i="2"/>
  <c r="B1062" i="2"/>
  <c r="A1062" i="2"/>
  <c r="CD1061" i="2"/>
  <c r="CC1061" i="2"/>
  <c r="CB1061" i="2"/>
  <c r="CA1061" i="2"/>
  <c r="BZ1061" i="2"/>
  <c r="BY1061" i="2"/>
  <c r="AJ1061" i="2"/>
  <c r="AI1061" i="2"/>
  <c r="AH1061" i="2"/>
  <c r="AG1061" i="2"/>
  <c r="AF1061" i="2"/>
  <c r="AE1061" i="2"/>
  <c r="AD1061" i="2"/>
  <c r="AC1061" i="2"/>
  <c r="AB1061" i="2"/>
  <c r="AA1061" i="2"/>
  <c r="Z1061" i="2"/>
  <c r="Y1061" i="2"/>
  <c r="X1061" i="2"/>
  <c r="W1061" i="2"/>
  <c r="V1061" i="2"/>
  <c r="U1061" i="2"/>
  <c r="S1061" i="2"/>
  <c r="R1061" i="2"/>
  <c r="Q1061" i="2"/>
  <c r="P1061" i="2"/>
  <c r="O1061" i="2"/>
  <c r="N1061" i="2"/>
  <c r="M1061" i="2"/>
  <c r="L1061" i="2"/>
  <c r="K1061" i="2"/>
  <c r="J1061" i="2"/>
  <c r="I1061" i="2"/>
  <c r="H1061" i="2"/>
  <c r="G1061" i="2"/>
  <c r="F1061" i="2"/>
  <c r="E1061" i="2"/>
  <c r="D1061" i="2"/>
  <c r="C1061" i="2"/>
  <c r="B1061" i="2"/>
  <c r="A1061" i="2"/>
  <c r="CD1060" i="2"/>
  <c r="CC1060" i="2"/>
  <c r="CB1060" i="2"/>
  <c r="CA1060" i="2"/>
  <c r="BZ1060" i="2"/>
  <c r="BY1060" i="2"/>
  <c r="AJ1060" i="2"/>
  <c r="AI1060" i="2"/>
  <c r="AH1060" i="2"/>
  <c r="AG1060" i="2"/>
  <c r="AF1060" i="2"/>
  <c r="AE1060" i="2"/>
  <c r="AD1060" i="2"/>
  <c r="AC1060" i="2"/>
  <c r="AB1060" i="2"/>
  <c r="AA1060" i="2"/>
  <c r="Z1060" i="2"/>
  <c r="Y1060" i="2"/>
  <c r="X1060" i="2"/>
  <c r="W1060" i="2"/>
  <c r="V1060" i="2"/>
  <c r="U1060" i="2"/>
  <c r="S1060" i="2"/>
  <c r="R1060" i="2"/>
  <c r="Q1060" i="2"/>
  <c r="P1060" i="2"/>
  <c r="O1060" i="2"/>
  <c r="N1060" i="2"/>
  <c r="M1060" i="2"/>
  <c r="L1060" i="2"/>
  <c r="K1060" i="2"/>
  <c r="J1060" i="2"/>
  <c r="I1060" i="2"/>
  <c r="H1060" i="2"/>
  <c r="G1060" i="2"/>
  <c r="F1060" i="2"/>
  <c r="E1060" i="2"/>
  <c r="D1060" i="2"/>
  <c r="C1060" i="2"/>
  <c r="B1060" i="2"/>
  <c r="A1060" i="2"/>
  <c r="CD1059" i="2"/>
  <c r="CC1059" i="2"/>
  <c r="CB1059" i="2"/>
  <c r="CA1059" i="2"/>
  <c r="BZ1059" i="2"/>
  <c r="BY1059" i="2"/>
  <c r="AJ1059" i="2"/>
  <c r="AI1059" i="2"/>
  <c r="AH1059" i="2"/>
  <c r="AG1059" i="2"/>
  <c r="AF1059" i="2"/>
  <c r="AE1059" i="2"/>
  <c r="AD1059" i="2"/>
  <c r="AC1059" i="2"/>
  <c r="AB1059" i="2"/>
  <c r="AA1059" i="2"/>
  <c r="Z1059" i="2"/>
  <c r="Y1059" i="2"/>
  <c r="X1059" i="2"/>
  <c r="W1059" i="2"/>
  <c r="V1059" i="2"/>
  <c r="U1059" i="2"/>
  <c r="S1059" i="2"/>
  <c r="R1059" i="2"/>
  <c r="Q1059" i="2"/>
  <c r="P1059" i="2"/>
  <c r="O1059" i="2"/>
  <c r="N1059" i="2"/>
  <c r="M1059" i="2"/>
  <c r="L1059" i="2"/>
  <c r="K1059" i="2"/>
  <c r="J1059" i="2"/>
  <c r="I1059" i="2"/>
  <c r="H1059" i="2"/>
  <c r="G1059" i="2"/>
  <c r="F1059" i="2"/>
  <c r="E1059" i="2"/>
  <c r="D1059" i="2"/>
  <c r="C1059" i="2"/>
  <c r="B1059" i="2"/>
  <c r="A1059" i="2"/>
  <c r="CD1058" i="2"/>
  <c r="CC1058" i="2"/>
  <c r="CB1058" i="2"/>
  <c r="CA1058" i="2"/>
  <c r="BZ1058" i="2"/>
  <c r="BY1058" i="2"/>
  <c r="AJ1058" i="2"/>
  <c r="AI1058" i="2"/>
  <c r="AH1058" i="2"/>
  <c r="AG1058" i="2"/>
  <c r="AF1058" i="2"/>
  <c r="AE1058" i="2"/>
  <c r="AD1058" i="2"/>
  <c r="AC1058" i="2"/>
  <c r="AB1058" i="2"/>
  <c r="AA1058" i="2"/>
  <c r="Z1058" i="2"/>
  <c r="Y1058" i="2"/>
  <c r="X1058" i="2"/>
  <c r="W1058" i="2"/>
  <c r="V1058" i="2"/>
  <c r="U1058" i="2"/>
  <c r="S1058" i="2"/>
  <c r="R1058" i="2"/>
  <c r="Q1058" i="2"/>
  <c r="P1058" i="2"/>
  <c r="O1058" i="2"/>
  <c r="N1058" i="2"/>
  <c r="M1058" i="2"/>
  <c r="L1058" i="2"/>
  <c r="K1058" i="2"/>
  <c r="J1058" i="2"/>
  <c r="I1058" i="2"/>
  <c r="H1058" i="2"/>
  <c r="G1058" i="2"/>
  <c r="F1058" i="2"/>
  <c r="E1058" i="2"/>
  <c r="D1058" i="2"/>
  <c r="C1058" i="2"/>
  <c r="B1058" i="2"/>
  <c r="A1058" i="2"/>
  <c r="CD1057" i="2"/>
  <c r="CC1057" i="2"/>
  <c r="CB1057" i="2"/>
  <c r="CA1057" i="2"/>
  <c r="BZ1057" i="2"/>
  <c r="BY1057" i="2"/>
  <c r="AJ1057" i="2"/>
  <c r="AI1057" i="2"/>
  <c r="AH1057" i="2"/>
  <c r="AG1057" i="2"/>
  <c r="AF1057" i="2"/>
  <c r="AE1057" i="2"/>
  <c r="AD1057" i="2"/>
  <c r="AC1057" i="2"/>
  <c r="AB1057" i="2"/>
  <c r="AA1057" i="2"/>
  <c r="Z1057" i="2"/>
  <c r="Y1057" i="2"/>
  <c r="X1057" i="2"/>
  <c r="W1057" i="2"/>
  <c r="V1057" i="2"/>
  <c r="U1057" i="2"/>
  <c r="S1057" i="2"/>
  <c r="R1057" i="2"/>
  <c r="Q1057" i="2"/>
  <c r="P1057" i="2"/>
  <c r="O1057" i="2"/>
  <c r="N1057" i="2"/>
  <c r="M1057" i="2"/>
  <c r="L1057" i="2"/>
  <c r="K1057" i="2"/>
  <c r="J1057" i="2"/>
  <c r="I1057" i="2"/>
  <c r="H1057" i="2"/>
  <c r="G1057" i="2"/>
  <c r="F1057" i="2"/>
  <c r="E1057" i="2"/>
  <c r="D1057" i="2"/>
  <c r="C1057" i="2"/>
  <c r="B1057" i="2"/>
  <c r="A1057" i="2"/>
  <c r="CD1056" i="2"/>
  <c r="CC1056" i="2"/>
  <c r="CB1056" i="2"/>
  <c r="CA1056" i="2"/>
  <c r="BZ1056" i="2"/>
  <c r="BY1056" i="2"/>
  <c r="AJ1056" i="2"/>
  <c r="AI1056" i="2"/>
  <c r="AH1056" i="2"/>
  <c r="AG1056" i="2"/>
  <c r="AF1056" i="2"/>
  <c r="AE1056" i="2"/>
  <c r="AD1056" i="2"/>
  <c r="AC1056" i="2"/>
  <c r="AB1056" i="2"/>
  <c r="AA1056" i="2"/>
  <c r="Z1056" i="2"/>
  <c r="Y1056" i="2"/>
  <c r="X1056" i="2"/>
  <c r="W1056" i="2"/>
  <c r="V1056" i="2"/>
  <c r="U1056" i="2"/>
  <c r="S1056" i="2"/>
  <c r="R1056" i="2"/>
  <c r="Q1056" i="2"/>
  <c r="P1056" i="2"/>
  <c r="O1056" i="2"/>
  <c r="N1056" i="2"/>
  <c r="M1056" i="2"/>
  <c r="L1056" i="2"/>
  <c r="K1056" i="2"/>
  <c r="J1056" i="2"/>
  <c r="I1056" i="2"/>
  <c r="H1056" i="2"/>
  <c r="G1056" i="2"/>
  <c r="F1056" i="2"/>
  <c r="E1056" i="2"/>
  <c r="D1056" i="2"/>
  <c r="C1056" i="2"/>
  <c r="B1056" i="2"/>
  <c r="A1056" i="2"/>
  <c r="CD1055" i="2"/>
  <c r="CC1055" i="2"/>
  <c r="CB1055" i="2"/>
  <c r="CA1055" i="2"/>
  <c r="BZ1055" i="2"/>
  <c r="BY1055" i="2"/>
  <c r="AJ1055" i="2"/>
  <c r="AI1055" i="2"/>
  <c r="AH1055" i="2"/>
  <c r="AG1055" i="2"/>
  <c r="AF1055" i="2"/>
  <c r="AE1055" i="2"/>
  <c r="AD1055" i="2"/>
  <c r="AC1055" i="2"/>
  <c r="AB1055" i="2"/>
  <c r="AA1055" i="2"/>
  <c r="Z1055" i="2"/>
  <c r="Y1055" i="2"/>
  <c r="X1055" i="2"/>
  <c r="W1055" i="2"/>
  <c r="V1055" i="2"/>
  <c r="U1055" i="2"/>
  <c r="S1055" i="2"/>
  <c r="R1055" i="2"/>
  <c r="Q1055" i="2"/>
  <c r="P1055" i="2"/>
  <c r="O1055" i="2"/>
  <c r="N1055" i="2"/>
  <c r="M1055" i="2"/>
  <c r="L1055" i="2"/>
  <c r="K1055" i="2"/>
  <c r="J1055" i="2"/>
  <c r="I1055" i="2"/>
  <c r="H1055" i="2"/>
  <c r="G1055" i="2"/>
  <c r="F1055" i="2"/>
  <c r="E1055" i="2"/>
  <c r="D1055" i="2"/>
  <c r="C1055" i="2"/>
  <c r="B1055" i="2"/>
  <c r="A1055" i="2"/>
  <c r="CD1054" i="2"/>
  <c r="CC1054" i="2"/>
  <c r="CB1054" i="2"/>
  <c r="CA1054" i="2"/>
  <c r="BZ1054" i="2"/>
  <c r="BY1054" i="2"/>
  <c r="AJ1054" i="2"/>
  <c r="AI1054" i="2"/>
  <c r="AH1054" i="2"/>
  <c r="AG1054" i="2"/>
  <c r="AF1054" i="2"/>
  <c r="AE1054" i="2"/>
  <c r="AD1054" i="2"/>
  <c r="AC1054" i="2"/>
  <c r="AB1054" i="2"/>
  <c r="AA1054" i="2"/>
  <c r="Z1054" i="2"/>
  <c r="Y1054" i="2"/>
  <c r="X1054" i="2"/>
  <c r="W1054" i="2"/>
  <c r="V1054" i="2"/>
  <c r="U1054" i="2"/>
  <c r="S1054" i="2"/>
  <c r="R1054" i="2"/>
  <c r="Q1054" i="2"/>
  <c r="P1054" i="2"/>
  <c r="O1054" i="2"/>
  <c r="N1054" i="2"/>
  <c r="M1054" i="2"/>
  <c r="L1054" i="2"/>
  <c r="K1054" i="2"/>
  <c r="J1054" i="2"/>
  <c r="I1054" i="2"/>
  <c r="H1054" i="2"/>
  <c r="G1054" i="2"/>
  <c r="F1054" i="2"/>
  <c r="E1054" i="2"/>
  <c r="D1054" i="2"/>
  <c r="C1054" i="2"/>
  <c r="B1054" i="2"/>
  <c r="A1054" i="2"/>
  <c r="CD1053" i="2"/>
  <c r="CC1053" i="2"/>
  <c r="CB1053" i="2"/>
  <c r="CA1053" i="2"/>
  <c r="BZ1053" i="2"/>
  <c r="BY1053" i="2"/>
  <c r="AJ1053" i="2"/>
  <c r="AI1053" i="2"/>
  <c r="AH1053" i="2"/>
  <c r="AG1053" i="2"/>
  <c r="AF1053" i="2"/>
  <c r="AE1053" i="2"/>
  <c r="AD1053" i="2"/>
  <c r="AC1053" i="2"/>
  <c r="AB1053" i="2"/>
  <c r="AA1053" i="2"/>
  <c r="Z1053" i="2"/>
  <c r="Y1053" i="2"/>
  <c r="X1053" i="2"/>
  <c r="W1053" i="2"/>
  <c r="V1053" i="2"/>
  <c r="U1053" i="2"/>
  <c r="S1053" i="2"/>
  <c r="R1053" i="2"/>
  <c r="Q1053" i="2"/>
  <c r="P1053" i="2"/>
  <c r="O1053" i="2"/>
  <c r="N1053" i="2"/>
  <c r="M1053" i="2"/>
  <c r="L1053" i="2"/>
  <c r="K1053" i="2"/>
  <c r="J1053" i="2"/>
  <c r="I1053" i="2"/>
  <c r="H1053" i="2"/>
  <c r="G1053" i="2"/>
  <c r="F1053" i="2"/>
  <c r="E1053" i="2"/>
  <c r="D1053" i="2"/>
  <c r="C1053" i="2"/>
  <c r="B1053" i="2"/>
  <c r="A1053" i="2"/>
  <c r="CD1052" i="2"/>
  <c r="CC1052" i="2"/>
  <c r="CB1052" i="2"/>
  <c r="CA1052" i="2"/>
  <c r="BZ1052" i="2"/>
  <c r="BY1052" i="2"/>
  <c r="AJ1052" i="2"/>
  <c r="AI1052" i="2"/>
  <c r="AH1052" i="2"/>
  <c r="AG1052" i="2"/>
  <c r="AF1052" i="2"/>
  <c r="AE1052" i="2"/>
  <c r="AD1052" i="2"/>
  <c r="AC1052" i="2"/>
  <c r="AB1052" i="2"/>
  <c r="AA1052" i="2"/>
  <c r="Z1052" i="2"/>
  <c r="Y1052" i="2"/>
  <c r="X1052" i="2"/>
  <c r="W1052" i="2"/>
  <c r="V1052" i="2"/>
  <c r="U1052" i="2"/>
  <c r="S1052" i="2"/>
  <c r="R1052" i="2"/>
  <c r="Q1052" i="2"/>
  <c r="P1052" i="2"/>
  <c r="O1052" i="2"/>
  <c r="N1052" i="2"/>
  <c r="M1052" i="2"/>
  <c r="L1052" i="2"/>
  <c r="K1052" i="2"/>
  <c r="J1052" i="2"/>
  <c r="I1052" i="2"/>
  <c r="H1052" i="2"/>
  <c r="G1052" i="2"/>
  <c r="F1052" i="2"/>
  <c r="E1052" i="2"/>
  <c r="D1052" i="2"/>
  <c r="C1052" i="2"/>
  <c r="B1052" i="2"/>
  <c r="A1052" i="2"/>
  <c r="CD1051" i="2"/>
  <c r="CC1051" i="2"/>
  <c r="CB1051" i="2"/>
  <c r="CA1051" i="2"/>
  <c r="BZ1051" i="2"/>
  <c r="BY1051" i="2"/>
  <c r="AJ1051" i="2"/>
  <c r="AI1051" i="2"/>
  <c r="AH1051" i="2"/>
  <c r="AG1051" i="2"/>
  <c r="AF1051" i="2"/>
  <c r="AE1051" i="2"/>
  <c r="AD1051" i="2"/>
  <c r="AC1051" i="2"/>
  <c r="AB1051" i="2"/>
  <c r="AA1051" i="2"/>
  <c r="Z1051" i="2"/>
  <c r="Y1051" i="2"/>
  <c r="X1051" i="2"/>
  <c r="W1051" i="2"/>
  <c r="V1051" i="2"/>
  <c r="U1051" i="2"/>
  <c r="S1051" i="2"/>
  <c r="R1051" i="2"/>
  <c r="Q1051" i="2"/>
  <c r="P1051" i="2"/>
  <c r="O1051" i="2"/>
  <c r="N1051" i="2"/>
  <c r="M1051" i="2"/>
  <c r="L1051" i="2"/>
  <c r="K1051" i="2"/>
  <c r="J1051" i="2"/>
  <c r="I1051" i="2"/>
  <c r="H1051" i="2"/>
  <c r="G1051" i="2"/>
  <c r="F1051" i="2"/>
  <c r="E1051" i="2"/>
  <c r="D1051" i="2"/>
  <c r="C1051" i="2"/>
  <c r="B1051" i="2"/>
  <c r="A1051" i="2"/>
  <c r="CD1050" i="2"/>
  <c r="CC1050" i="2"/>
  <c r="CB1050" i="2"/>
  <c r="CA1050" i="2"/>
  <c r="BZ1050" i="2"/>
  <c r="BY1050" i="2"/>
  <c r="AJ1050" i="2"/>
  <c r="AI1050" i="2"/>
  <c r="AH1050" i="2"/>
  <c r="AG1050" i="2"/>
  <c r="AF1050" i="2"/>
  <c r="AE1050" i="2"/>
  <c r="AD1050" i="2"/>
  <c r="AC1050" i="2"/>
  <c r="AB1050" i="2"/>
  <c r="AA1050" i="2"/>
  <c r="Z1050" i="2"/>
  <c r="Y1050" i="2"/>
  <c r="X1050" i="2"/>
  <c r="W1050" i="2"/>
  <c r="V1050" i="2"/>
  <c r="U1050" i="2"/>
  <c r="S1050" i="2"/>
  <c r="R1050" i="2"/>
  <c r="Q1050" i="2"/>
  <c r="P1050" i="2"/>
  <c r="O1050" i="2"/>
  <c r="N1050" i="2"/>
  <c r="M1050" i="2"/>
  <c r="L1050" i="2"/>
  <c r="K1050" i="2"/>
  <c r="J1050" i="2"/>
  <c r="I1050" i="2"/>
  <c r="H1050" i="2"/>
  <c r="G1050" i="2"/>
  <c r="F1050" i="2"/>
  <c r="E1050" i="2"/>
  <c r="D1050" i="2"/>
  <c r="C1050" i="2"/>
  <c r="B1050" i="2"/>
  <c r="A1050" i="2"/>
  <c r="CD1049" i="2"/>
  <c r="CC1049" i="2"/>
  <c r="CB1049" i="2"/>
  <c r="CA1049" i="2"/>
  <c r="BZ1049" i="2"/>
  <c r="BY1049" i="2"/>
  <c r="AJ1049" i="2"/>
  <c r="AI1049" i="2"/>
  <c r="AH1049" i="2"/>
  <c r="AG1049" i="2"/>
  <c r="AF1049" i="2"/>
  <c r="AE1049" i="2"/>
  <c r="AD1049" i="2"/>
  <c r="AC1049" i="2"/>
  <c r="AB1049" i="2"/>
  <c r="AA1049" i="2"/>
  <c r="Z1049" i="2"/>
  <c r="Y1049" i="2"/>
  <c r="X1049" i="2"/>
  <c r="W1049" i="2"/>
  <c r="V1049" i="2"/>
  <c r="U1049" i="2"/>
  <c r="S1049" i="2"/>
  <c r="R1049" i="2"/>
  <c r="Q1049" i="2"/>
  <c r="P1049" i="2"/>
  <c r="O1049" i="2"/>
  <c r="N1049" i="2"/>
  <c r="M1049" i="2"/>
  <c r="L1049" i="2"/>
  <c r="K1049" i="2"/>
  <c r="J1049" i="2"/>
  <c r="I1049" i="2"/>
  <c r="H1049" i="2"/>
  <c r="G1049" i="2"/>
  <c r="F1049" i="2"/>
  <c r="E1049" i="2"/>
  <c r="D1049" i="2"/>
  <c r="C1049" i="2"/>
  <c r="B1049" i="2"/>
  <c r="A1049" i="2"/>
  <c r="CD1048" i="2"/>
  <c r="CC1048" i="2"/>
  <c r="CB1048" i="2"/>
  <c r="CA1048" i="2"/>
  <c r="BZ1048" i="2"/>
  <c r="BY1048" i="2"/>
  <c r="AJ1048" i="2"/>
  <c r="AI1048" i="2"/>
  <c r="AH1048" i="2"/>
  <c r="AG1048" i="2"/>
  <c r="AF1048" i="2"/>
  <c r="AE1048" i="2"/>
  <c r="AD1048" i="2"/>
  <c r="AC1048" i="2"/>
  <c r="AB1048" i="2"/>
  <c r="AA1048" i="2"/>
  <c r="Z1048" i="2"/>
  <c r="Y1048" i="2"/>
  <c r="X1048" i="2"/>
  <c r="W1048" i="2"/>
  <c r="V1048" i="2"/>
  <c r="U1048" i="2"/>
  <c r="S1048" i="2"/>
  <c r="R1048" i="2"/>
  <c r="Q1048" i="2"/>
  <c r="P1048" i="2"/>
  <c r="O1048" i="2"/>
  <c r="N1048" i="2"/>
  <c r="M1048" i="2"/>
  <c r="L1048" i="2"/>
  <c r="K1048" i="2"/>
  <c r="J1048" i="2"/>
  <c r="I1048" i="2"/>
  <c r="H1048" i="2"/>
  <c r="G1048" i="2"/>
  <c r="F1048" i="2"/>
  <c r="E1048" i="2"/>
  <c r="D1048" i="2"/>
  <c r="C1048" i="2"/>
  <c r="B1048" i="2"/>
  <c r="A1048" i="2"/>
  <c r="CD1047" i="2"/>
  <c r="CC1047" i="2"/>
  <c r="CB1047" i="2"/>
  <c r="CA1047" i="2"/>
  <c r="BZ1047" i="2"/>
  <c r="BY1047" i="2"/>
  <c r="AJ1047" i="2"/>
  <c r="AI1047" i="2"/>
  <c r="AH1047" i="2"/>
  <c r="AG1047" i="2"/>
  <c r="AF1047" i="2"/>
  <c r="AE1047" i="2"/>
  <c r="AD1047" i="2"/>
  <c r="AC1047" i="2"/>
  <c r="AB1047" i="2"/>
  <c r="AA1047" i="2"/>
  <c r="Z1047" i="2"/>
  <c r="Y1047" i="2"/>
  <c r="X1047" i="2"/>
  <c r="W1047" i="2"/>
  <c r="V1047" i="2"/>
  <c r="U1047" i="2"/>
  <c r="S1047" i="2"/>
  <c r="R1047" i="2"/>
  <c r="Q1047" i="2"/>
  <c r="P1047" i="2"/>
  <c r="O1047" i="2"/>
  <c r="N1047" i="2"/>
  <c r="M1047" i="2"/>
  <c r="L1047" i="2"/>
  <c r="K1047" i="2"/>
  <c r="J1047" i="2"/>
  <c r="I1047" i="2"/>
  <c r="H1047" i="2"/>
  <c r="G1047" i="2"/>
  <c r="F1047" i="2"/>
  <c r="E1047" i="2"/>
  <c r="D1047" i="2"/>
  <c r="C1047" i="2"/>
  <c r="B1047" i="2"/>
  <c r="A1047" i="2"/>
  <c r="CD1046" i="2"/>
  <c r="CC1046" i="2"/>
  <c r="CB1046" i="2"/>
  <c r="CA1046" i="2"/>
  <c r="BZ1046" i="2"/>
  <c r="BY1046" i="2"/>
  <c r="AJ1046" i="2"/>
  <c r="AI1046" i="2"/>
  <c r="AH1046" i="2"/>
  <c r="AG1046" i="2"/>
  <c r="AF1046" i="2"/>
  <c r="AE1046" i="2"/>
  <c r="AD1046" i="2"/>
  <c r="AC1046" i="2"/>
  <c r="AB1046" i="2"/>
  <c r="AA1046" i="2"/>
  <c r="Z1046" i="2"/>
  <c r="Y1046" i="2"/>
  <c r="X1046" i="2"/>
  <c r="W1046" i="2"/>
  <c r="V1046" i="2"/>
  <c r="U1046" i="2"/>
  <c r="S1046" i="2"/>
  <c r="R1046" i="2"/>
  <c r="Q1046" i="2"/>
  <c r="P1046" i="2"/>
  <c r="O1046" i="2"/>
  <c r="N1046" i="2"/>
  <c r="M1046" i="2"/>
  <c r="L1046" i="2"/>
  <c r="K1046" i="2"/>
  <c r="J1046" i="2"/>
  <c r="I1046" i="2"/>
  <c r="H1046" i="2"/>
  <c r="G1046" i="2"/>
  <c r="F1046" i="2"/>
  <c r="E1046" i="2"/>
  <c r="D1046" i="2"/>
  <c r="C1046" i="2"/>
  <c r="B1046" i="2"/>
  <c r="A1046" i="2"/>
  <c r="CD1045" i="2"/>
  <c r="CC1045" i="2"/>
  <c r="CB1045" i="2"/>
  <c r="CA1045" i="2"/>
  <c r="BZ1045" i="2"/>
  <c r="BY1045" i="2"/>
  <c r="AJ1045" i="2"/>
  <c r="AI1045" i="2"/>
  <c r="AH1045" i="2"/>
  <c r="AG1045" i="2"/>
  <c r="AF1045" i="2"/>
  <c r="AE1045" i="2"/>
  <c r="AD1045" i="2"/>
  <c r="AC1045" i="2"/>
  <c r="AB1045" i="2"/>
  <c r="AA1045" i="2"/>
  <c r="Z1045" i="2"/>
  <c r="Y1045" i="2"/>
  <c r="X1045" i="2"/>
  <c r="W1045" i="2"/>
  <c r="V1045" i="2"/>
  <c r="U1045" i="2"/>
  <c r="S1045" i="2"/>
  <c r="R1045" i="2"/>
  <c r="Q1045" i="2"/>
  <c r="P1045" i="2"/>
  <c r="O1045" i="2"/>
  <c r="N1045" i="2"/>
  <c r="M1045" i="2"/>
  <c r="L1045" i="2"/>
  <c r="K1045" i="2"/>
  <c r="J1045" i="2"/>
  <c r="I1045" i="2"/>
  <c r="H1045" i="2"/>
  <c r="G1045" i="2"/>
  <c r="F1045" i="2"/>
  <c r="E1045" i="2"/>
  <c r="D1045" i="2"/>
  <c r="C1045" i="2"/>
  <c r="B1045" i="2"/>
  <c r="A1045" i="2"/>
  <c r="CD1044" i="2"/>
  <c r="CC1044" i="2"/>
  <c r="CB1044" i="2"/>
  <c r="CA1044" i="2"/>
  <c r="BZ1044" i="2"/>
  <c r="BY1044" i="2"/>
  <c r="AJ1044" i="2"/>
  <c r="AI1044" i="2"/>
  <c r="AH1044" i="2"/>
  <c r="AG1044" i="2"/>
  <c r="AF1044" i="2"/>
  <c r="AE1044" i="2"/>
  <c r="AD1044" i="2"/>
  <c r="AC1044" i="2"/>
  <c r="AB1044" i="2"/>
  <c r="AA1044" i="2"/>
  <c r="Z1044" i="2"/>
  <c r="Y1044" i="2"/>
  <c r="X1044" i="2"/>
  <c r="W1044" i="2"/>
  <c r="V1044" i="2"/>
  <c r="U1044" i="2"/>
  <c r="S1044" i="2"/>
  <c r="R1044" i="2"/>
  <c r="Q1044" i="2"/>
  <c r="P1044" i="2"/>
  <c r="O1044" i="2"/>
  <c r="N1044" i="2"/>
  <c r="M1044" i="2"/>
  <c r="L1044" i="2"/>
  <c r="K1044" i="2"/>
  <c r="J1044" i="2"/>
  <c r="I1044" i="2"/>
  <c r="H1044" i="2"/>
  <c r="G1044" i="2"/>
  <c r="F1044" i="2"/>
  <c r="E1044" i="2"/>
  <c r="D1044" i="2"/>
  <c r="C1044" i="2"/>
  <c r="B1044" i="2"/>
  <c r="A1044" i="2"/>
  <c r="CD1043" i="2"/>
  <c r="CC1043" i="2"/>
  <c r="CB1043" i="2"/>
  <c r="CA1043" i="2"/>
  <c r="BZ1043" i="2"/>
  <c r="BY1043" i="2"/>
  <c r="AJ1043" i="2"/>
  <c r="AI1043" i="2"/>
  <c r="AH1043" i="2"/>
  <c r="AG1043" i="2"/>
  <c r="AF1043" i="2"/>
  <c r="AE1043" i="2"/>
  <c r="AD1043" i="2"/>
  <c r="AC1043" i="2"/>
  <c r="AB1043" i="2"/>
  <c r="AA1043" i="2"/>
  <c r="Z1043" i="2"/>
  <c r="Y1043" i="2"/>
  <c r="X1043" i="2"/>
  <c r="W1043" i="2"/>
  <c r="V1043" i="2"/>
  <c r="U1043" i="2"/>
  <c r="S1043" i="2"/>
  <c r="R1043" i="2"/>
  <c r="Q1043" i="2"/>
  <c r="P1043" i="2"/>
  <c r="O1043" i="2"/>
  <c r="N1043" i="2"/>
  <c r="M1043" i="2"/>
  <c r="L1043" i="2"/>
  <c r="K1043" i="2"/>
  <c r="J1043" i="2"/>
  <c r="I1043" i="2"/>
  <c r="H1043" i="2"/>
  <c r="G1043" i="2"/>
  <c r="F1043" i="2"/>
  <c r="E1043" i="2"/>
  <c r="D1043" i="2"/>
  <c r="C1043" i="2"/>
  <c r="B1043" i="2"/>
  <c r="A1043" i="2"/>
  <c r="CD1042" i="2"/>
  <c r="CC1042" i="2"/>
  <c r="CB1042" i="2"/>
  <c r="CA1042" i="2"/>
  <c r="BZ1042" i="2"/>
  <c r="BY1042" i="2"/>
  <c r="AJ1042" i="2"/>
  <c r="AI1042" i="2"/>
  <c r="AH1042" i="2"/>
  <c r="AG1042" i="2"/>
  <c r="AF1042" i="2"/>
  <c r="AE1042" i="2"/>
  <c r="AD1042" i="2"/>
  <c r="AC1042" i="2"/>
  <c r="AB1042" i="2"/>
  <c r="AA1042" i="2"/>
  <c r="Z1042" i="2"/>
  <c r="Y1042" i="2"/>
  <c r="X1042" i="2"/>
  <c r="W1042" i="2"/>
  <c r="V1042" i="2"/>
  <c r="U1042" i="2"/>
  <c r="S1042" i="2"/>
  <c r="R1042" i="2"/>
  <c r="Q1042" i="2"/>
  <c r="P1042" i="2"/>
  <c r="O1042" i="2"/>
  <c r="N1042" i="2"/>
  <c r="M1042" i="2"/>
  <c r="L1042" i="2"/>
  <c r="K1042" i="2"/>
  <c r="J1042" i="2"/>
  <c r="I1042" i="2"/>
  <c r="H1042" i="2"/>
  <c r="G1042" i="2"/>
  <c r="F1042" i="2"/>
  <c r="E1042" i="2"/>
  <c r="D1042" i="2"/>
  <c r="C1042" i="2"/>
  <c r="B1042" i="2"/>
  <c r="A1042" i="2"/>
  <c r="CD1041" i="2"/>
  <c r="CC1041" i="2"/>
  <c r="CB1041" i="2"/>
  <c r="CA1041" i="2"/>
  <c r="BZ1041" i="2"/>
  <c r="BY1041" i="2"/>
  <c r="AJ1041" i="2"/>
  <c r="AI1041" i="2"/>
  <c r="AH1041" i="2"/>
  <c r="AG1041" i="2"/>
  <c r="AF1041" i="2"/>
  <c r="AE1041" i="2"/>
  <c r="AD1041" i="2"/>
  <c r="AC1041" i="2"/>
  <c r="AB1041" i="2"/>
  <c r="AA1041" i="2"/>
  <c r="Z1041" i="2"/>
  <c r="Y1041" i="2"/>
  <c r="X1041" i="2"/>
  <c r="W1041" i="2"/>
  <c r="V1041" i="2"/>
  <c r="U1041" i="2"/>
  <c r="S1041" i="2"/>
  <c r="R1041" i="2"/>
  <c r="Q1041" i="2"/>
  <c r="P1041" i="2"/>
  <c r="O1041" i="2"/>
  <c r="N1041" i="2"/>
  <c r="M1041" i="2"/>
  <c r="L1041" i="2"/>
  <c r="K1041" i="2"/>
  <c r="J1041" i="2"/>
  <c r="I1041" i="2"/>
  <c r="H1041" i="2"/>
  <c r="G1041" i="2"/>
  <c r="F1041" i="2"/>
  <c r="E1041" i="2"/>
  <c r="D1041" i="2"/>
  <c r="C1041" i="2"/>
  <c r="B1041" i="2"/>
  <c r="A1041" i="2"/>
  <c r="CD1040" i="2"/>
  <c r="CC1040" i="2"/>
  <c r="CB1040" i="2"/>
  <c r="CA1040" i="2"/>
  <c r="BZ1040" i="2"/>
  <c r="BY1040" i="2"/>
  <c r="AJ1040" i="2"/>
  <c r="AI1040" i="2"/>
  <c r="AH1040" i="2"/>
  <c r="AG1040" i="2"/>
  <c r="AF1040" i="2"/>
  <c r="AE1040" i="2"/>
  <c r="AD1040" i="2"/>
  <c r="AC1040" i="2"/>
  <c r="AB1040" i="2"/>
  <c r="AA1040" i="2"/>
  <c r="Z1040" i="2"/>
  <c r="Y1040" i="2"/>
  <c r="X1040" i="2"/>
  <c r="W1040" i="2"/>
  <c r="V1040" i="2"/>
  <c r="U1040" i="2"/>
  <c r="S1040" i="2"/>
  <c r="R1040" i="2"/>
  <c r="Q1040" i="2"/>
  <c r="P1040" i="2"/>
  <c r="O1040" i="2"/>
  <c r="N1040" i="2"/>
  <c r="M1040" i="2"/>
  <c r="L1040" i="2"/>
  <c r="K1040" i="2"/>
  <c r="J1040" i="2"/>
  <c r="I1040" i="2"/>
  <c r="H1040" i="2"/>
  <c r="G1040" i="2"/>
  <c r="F1040" i="2"/>
  <c r="E1040" i="2"/>
  <c r="D1040" i="2"/>
  <c r="C1040" i="2"/>
  <c r="B1040" i="2"/>
  <c r="A1040" i="2"/>
  <c r="CD1039" i="2"/>
  <c r="CC1039" i="2"/>
  <c r="CB1039" i="2"/>
  <c r="CA1039" i="2"/>
  <c r="BZ1039" i="2"/>
  <c r="BY1039" i="2"/>
  <c r="AJ1039" i="2"/>
  <c r="AI1039" i="2"/>
  <c r="AH1039" i="2"/>
  <c r="AG1039" i="2"/>
  <c r="AF1039" i="2"/>
  <c r="AE1039" i="2"/>
  <c r="AD1039" i="2"/>
  <c r="AC1039" i="2"/>
  <c r="AB1039" i="2"/>
  <c r="AA1039" i="2"/>
  <c r="Z1039" i="2"/>
  <c r="Y1039" i="2"/>
  <c r="X1039" i="2"/>
  <c r="W1039" i="2"/>
  <c r="V1039" i="2"/>
  <c r="U1039" i="2"/>
  <c r="S1039" i="2"/>
  <c r="R1039" i="2"/>
  <c r="Q1039" i="2"/>
  <c r="P1039" i="2"/>
  <c r="O1039" i="2"/>
  <c r="N1039" i="2"/>
  <c r="M1039" i="2"/>
  <c r="L1039" i="2"/>
  <c r="K1039" i="2"/>
  <c r="J1039" i="2"/>
  <c r="I1039" i="2"/>
  <c r="H1039" i="2"/>
  <c r="G1039" i="2"/>
  <c r="F1039" i="2"/>
  <c r="E1039" i="2"/>
  <c r="D1039" i="2"/>
  <c r="C1039" i="2"/>
  <c r="B1039" i="2"/>
  <c r="A1039" i="2"/>
  <c r="CD1038" i="2"/>
  <c r="CC1038" i="2"/>
  <c r="CB1038" i="2"/>
  <c r="CA1038" i="2"/>
  <c r="BZ1038" i="2"/>
  <c r="BY1038" i="2"/>
  <c r="AJ1038" i="2"/>
  <c r="AI1038" i="2"/>
  <c r="AH1038" i="2"/>
  <c r="AG1038" i="2"/>
  <c r="AF1038" i="2"/>
  <c r="AE1038" i="2"/>
  <c r="AD1038" i="2"/>
  <c r="AC1038" i="2"/>
  <c r="AB1038" i="2"/>
  <c r="AA1038" i="2"/>
  <c r="Z1038" i="2"/>
  <c r="Y1038" i="2"/>
  <c r="X1038" i="2"/>
  <c r="W1038" i="2"/>
  <c r="V1038" i="2"/>
  <c r="U1038" i="2"/>
  <c r="S1038" i="2"/>
  <c r="R1038" i="2"/>
  <c r="Q1038" i="2"/>
  <c r="P1038" i="2"/>
  <c r="O1038" i="2"/>
  <c r="N1038" i="2"/>
  <c r="M1038" i="2"/>
  <c r="L1038" i="2"/>
  <c r="K1038" i="2"/>
  <c r="J1038" i="2"/>
  <c r="I1038" i="2"/>
  <c r="H1038" i="2"/>
  <c r="G1038" i="2"/>
  <c r="F1038" i="2"/>
  <c r="E1038" i="2"/>
  <c r="D1038" i="2"/>
  <c r="C1038" i="2"/>
  <c r="B1038" i="2"/>
  <c r="A1038" i="2"/>
  <c r="CD1037" i="2"/>
  <c r="CC1037" i="2"/>
  <c r="CB1037" i="2"/>
  <c r="CA1037" i="2"/>
  <c r="BZ1037" i="2"/>
  <c r="BY1037" i="2"/>
  <c r="AJ1037" i="2"/>
  <c r="AI1037" i="2"/>
  <c r="AH1037" i="2"/>
  <c r="AG1037" i="2"/>
  <c r="AF1037" i="2"/>
  <c r="AE1037" i="2"/>
  <c r="AD1037" i="2"/>
  <c r="AC1037" i="2"/>
  <c r="AB1037" i="2"/>
  <c r="AA1037" i="2"/>
  <c r="Z1037" i="2"/>
  <c r="Y1037" i="2"/>
  <c r="X1037" i="2"/>
  <c r="W1037" i="2"/>
  <c r="V1037" i="2"/>
  <c r="U1037" i="2"/>
  <c r="S1037" i="2"/>
  <c r="R1037" i="2"/>
  <c r="Q1037" i="2"/>
  <c r="P1037" i="2"/>
  <c r="O1037" i="2"/>
  <c r="N1037" i="2"/>
  <c r="M1037" i="2"/>
  <c r="L1037" i="2"/>
  <c r="K1037" i="2"/>
  <c r="J1037" i="2"/>
  <c r="I1037" i="2"/>
  <c r="H1037" i="2"/>
  <c r="G1037" i="2"/>
  <c r="F1037" i="2"/>
  <c r="E1037" i="2"/>
  <c r="D1037" i="2"/>
  <c r="C1037" i="2"/>
  <c r="B1037" i="2"/>
  <c r="A1037" i="2"/>
  <c r="CD1036" i="2"/>
  <c r="CC1036" i="2"/>
  <c r="CB1036" i="2"/>
  <c r="CA1036" i="2"/>
  <c r="BZ1036" i="2"/>
  <c r="BY1036" i="2"/>
  <c r="AJ1036" i="2"/>
  <c r="AI1036" i="2"/>
  <c r="AH1036" i="2"/>
  <c r="AG1036" i="2"/>
  <c r="AF1036" i="2"/>
  <c r="AE1036" i="2"/>
  <c r="AD1036" i="2"/>
  <c r="AC1036" i="2"/>
  <c r="AB1036" i="2"/>
  <c r="AA1036" i="2"/>
  <c r="Z1036" i="2"/>
  <c r="Y1036" i="2"/>
  <c r="X1036" i="2"/>
  <c r="W1036" i="2"/>
  <c r="V1036" i="2"/>
  <c r="U1036" i="2"/>
  <c r="S1036" i="2"/>
  <c r="R1036" i="2"/>
  <c r="Q1036" i="2"/>
  <c r="P1036" i="2"/>
  <c r="O1036" i="2"/>
  <c r="N1036" i="2"/>
  <c r="M1036" i="2"/>
  <c r="L1036" i="2"/>
  <c r="K1036" i="2"/>
  <c r="J1036" i="2"/>
  <c r="I1036" i="2"/>
  <c r="H1036" i="2"/>
  <c r="G1036" i="2"/>
  <c r="F1036" i="2"/>
  <c r="E1036" i="2"/>
  <c r="D1036" i="2"/>
  <c r="C1036" i="2"/>
  <c r="B1036" i="2"/>
  <c r="A1036" i="2"/>
  <c r="CD1035" i="2"/>
  <c r="CC1035" i="2"/>
  <c r="CB1035" i="2"/>
  <c r="CA1035" i="2"/>
  <c r="BZ1035" i="2"/>
  <c r="BY1035" i="2"/>
  <c r="AJ1035" i="2"/>
  <c r="AI1035" i="2"/>
  <c r="AH1035" i="2"/>
  <c r="AG1035" i="2"/>
  <c r="AF1035" i="2"/>
  <c r="AE1035" i="2"/>
  <c r="AD1035" i="2"/>
  <c r="AC1035" i="2"/>
  <c r="AB1035" i="2"/>
  <c r="AA1035" i="2"/>
  <c r="Z1035" i="2"/>
  <c r="Y1035" i="2"/>
  <c r="X1035" i="2"/>
  <c r="W1035" i="2"/>
  <c r="V1035" i="2"/>
  <c r="U1035" i="2"/>
  <c r="S1035" i="2"/>
  <c r="R1035" i="2"/>
  <c r="Q1035" i="2"/>
  <c r="P1035" i="2"/>
  <c r="O1035" i="2"/>
  <c r="N1035" i="2"/>
  <c r="M1035" i="2"/>
  <c r="L1035" i="2"/>
  <c r="K1035" i="2"/>
  <c r="J1035" i="2"/>
  <c r="I1035" i="2"/>
  <c r="H1035" i="2"/>
  <c r="G1035" i="2"/>
  <c r="F1035" i="2"/>
  <c r="E1035" i="2"/>
  <c r="D1035" i="2"/>
  <c r="C1035" i="2"/>
  <c r="B1035" i="2"/>
  <c r="A1035" i="2"/>
  <c r="CD1034" i="2"/>
  <c r="CC1034" i="2"/>
  <c r="CB1034" i="2"/>
  <c r="CA1034" i="2"/>
  <c r="BZ1034" i="2"/>
  <c r="BY1034" i="2"/>
  <c r="AJ1034" i="2"/>
  <c r="AI1034" i="2"/>
  <c r="AH1034" i="2"/>
  <c r="AG1034" i="2"/>
  <c r="AF1034" i="2"/>
  <c r="AE1034" i="2"/>
  <c r="AD1034" i="2"/>
  <c r="AC1034" i="2"/>
  <c r="AB1034" i="2"/>
  <c r="AA1034" i="2"/>
  <c r="Z1034" i="2"/>
  <c r="Y1034" i="2"/>
  <c r="X1034" i="2"/>
  <c r="W1034" i="2"/>
  <c r="V1034" i="2"/>
  <c r="U1034" i="2"/>
  <c r="S1034" i="2"/>
  <c r="R1034" i="2"/>
  <c r="Q1034" i="2"/>
  <c r="P1034" i="2"/>
  <c r="O1034" i="2"/>
  <c r="N1034" i="2"/>
  <c r="M1034" i="2"/>
  <c r="L1034" i="2"/>
  <c r="K1034" i="2"/>
  <c r="J1034" i="2"/>
  <c r="I1034" i="2"/>
  <c r="H1034" i="2"/>
  <c r="G1034" i="2"/>
  <c r="F1034" i="2"/>
  <c r="E1034" i="2"/>
  <c r="D1034" i="2"/>
  <c r="C1034" i="2"/>
  <c r="B1034" i="2"/>
  <c r="A1034" i="2"/>
  <c r="CD1033" i="2"/>
  <c r="CC1033" i="2"/>
  <c r="CB1033" i="2"/>
  <c r="CA1033" i="2"/>
  <c r="BZ1033" i="2"/>
  <c r="BY1033" i="2"/>
  <c r="AJ1033" i="2"/>
  <c r="AI1033" i="2"/>
  <c r="AH1033" i="2"/>
  <c r="AG1033" i="2"/>
  <c r="AF1033" i="2"/>
  <c r="AE1033" i="2"/>
  <c r="AD1033" i="2"/>
  <c r="AC1033" i="2"/>
  <c r="AB1033" i="2"/>
  <c r="AA1033" i="2"/>
  <c r="Z1033" i="2"/>
  <c r="Y1033" i="2"/>
  <c r="X1033" i="2"/>
  <c r="W1033" i="2"/>
  <c r="V1033" i="2"/>
  <c r="U1033" i="2"/>
  <c r="S1033" i="2"/>
  <c r="R1033" i="2"/>
  <c r="Q1033" i="2"/>
  <c r="P1033" i="2"/>
  <c r="O1033" i="2"/>
  <c r="N1033" i="2"/>
  <c r="M1033" i="2"/>
  <c r="L1033" i="2"/>
  <c r="K1033" i="2"/>
  <c r="J1033" i="2"/>
  <c r="I1033" i="2"/>
  <c r="H1033" i="2"/>
  <c r="G1033" i="2"/>
  <c r="F1033" i="2"/>
  <c r="E1033" i="2"/>
  <c r="D1033" i="2"/>
  <c r="C1033" i="2"/>
  <c r="B1033" i="2"/>
  <c r="A1033" i="2"/>
  <c r="CD1032" i="2"/>
  <c r="CC1032" i="2"/>
  <c r="CB1032" i="2"/>
  <c r="CA1032" i="2"/>
  <c r="BZ1032" i="2"/>
  <c r="BY1032" i="2"/>
  <c r="AJ1032" i="2"/>
  <c r="AI1032" i="2"/>
  <c r="AH1032" i="2"/>
  <c r="AG1032" i="2"/>
  <c r="AF1032" i="2"/>
  <c r="AE1032" i="2"/>
  <c r="AD1032" i="2"/>
  <c r="AC1032" i="2"/>
  <c r="AB1032" i="2"/>
  <c r="AA1032" i="2"/>
  <c r="Z1032" i="2"/>
  <c r="Y1032" i="2"/>
  <c r="X1032" i="2"/>
  <c r="W1032" i="2"/>
  <c r="V1032" i="2"/>
  <c r="U1032" i="2"/>
  <c r="S1032" i="2"/>
  <c r="R1032" i="2"/>
  <c r="Q1032" i="2"/>
  <c r="P1032" i="2"/>
  <c r="O1032" i="2"/>
  <c r="N1032" i="2"/>
  <c r="M1032" i="2"/>
  <c r="L1032" i="2"/>
  <c r="K1032" i="2"/>
  <c r="J1032" i="2"/>
  <c r="I1032" i="2"/>
  <c r="H1032" i="2"/>
  <c r="G1032" i="2"/>
  <c r="F1032" i="2"/>
  <c r="E1032" i="2"/>
  <c r="D1032" i="2"/>
  <c r="C1032" i="2"/>
  <c r="B1032" i="2"/>
  <c r="A1032" i="2"/>
  <c r="CD1031" i="2"/>
  <c r="CC1031" i="2"/>
  <c r="CB1031" i="2"/>
  <c r="CA1031" i="2"/>
  <c r="BZ1031" i="2"/>
  <c r="BY1031" i="2"/>
  <c r="AJ1031" i="2"/>
  <c r="AI1031" i="2"/>
  <c r="AH1031" i="2"/>
  <c r="AG1031" i="2"/>
  <c r="AF1031" i="2"/>
  <c r="AE1031" i="2"/>
  <c r="AD1031" i="2"/>
  <c r="AC1031" i="2"/>
  <c r="AB1031" i="2"/>
  <c r="AA1031" i="2"/>
  <c r="Z1031" i="2"/>
  <c r="Y1031" i="2"/>
  <c r="X1031" i="2"/>
  <c r="W1031" i="2"/>
  <c r="V1031" i="2"/>
  <c r="U1031" i="2"/>
  <c r="S1031" i="2"/>
  <c r="R1031" i="2"/>
  <c r="Q1031" i="2"/>
  <c r="P1031" i="2"/>
  <c r="O1031" i="2"/>
  <c r="N1031" i="2"/>
  <c r="M1031" i="2"/>
  <c r="L1031" i="2"/>
  <c r="K1031" i="2"/>
  <c r="J1031" i="2"/>
  <c r="I1031" i="2"/>
  <c r="H1031" i="2"/>
  <c r="G1031" i="2"/>
  <c r="F1031" i="2"/>
  <c r="E1031" i="2"/>
  <c r="D1031" i="2"/>
  <c r="C1031" i="2"/>
  <c r="B1031" i="2"/>
  <c r="A1031" i="2"/>
  <c r="CD1030" i="2"/>
  <c r="CC1030" i="2"/>
  <c r="CB1030" i="2"/>
  <c r="CA1030" i="2"/>
  <c r="BZ1030" i="2"/>
  <c r="BY1030" i="2"/>
  <c r="AJ1030" i="2"/>
  <c r="AI1030" i="2"/>
  <c r="AH1030" i="2"/>
  <c r="AG1030" i="2"/>
  <c r="AF1030" i="2"/>
  <c r="AE1030" i="2"/>
  <c r="AD1030" i="2"/>
  <c r="AC1030" i="2"/>
  <c r="AB1030" i="2"/>
  <c r="AA1030" i="2"/>
  <c r="Z1030" i="2"/>
  <c r="Y1030" i="2"/>
  <c r="X1030" i="2"/>
  <c r="W1030" i="2"/>
  <c r="V1030" i="2"/>
  <c r="U1030" i="2"/>
  <c r="S1030" i="2"/>
  <c r="R1030" i="2"/>
  <c r="Q1030" i="2"/>
  <c r="P1030" i="2"/>
  <c r="O1030" i="2"/>
  <c r="N1030" i="2"/>
  <c r="M1030" i="2"/>
  <c r="L1030" i="2"/>
  <c r="K1030" i="2"/>
  <c r="J1030" i="2"/>
  <c r="I1030" i="2"/>
  <c r="H1030" i="2"/>
  <c r="G1030" i="2"/>
  <c r="F1030" i="2"/>
  <c r="E1030" i="2"/>
  <c r="D1030" i="2"/>
  <c r="C1030" i="2"/>
  <c r="B1030" i="2"/>
  <c r="A1030" i="2"/>
  <c r="CD1029" i="2"/>
  <c r="CC1029" i="2"/>
  <c r="CB1029" i="2"/>
  <c r="CA1029" i="2"/>
  <c r="BZ1029" i="2"/>
  <c r="BY1029" i="2"/>
  <c r="AJ1029" i="2"/>
  <c r="AI1029" i="2"/>
  <c r="AH1029" i="2"/>
  <c r="AG1029" i="2"/>
  <c r="AF1029" i="2"/>
  <c r="AE1029" i="2"/>
  <c r="AD1029" i="2"/>
  <c r="AC1029" i="2"/>
  <c r="AB1029" i="2"/>
  <c r="AA1029" i="2"/>
  <c r="Z1029" i="2"/>
  <c r="Y1029" i="2"/>
  <c r="X1029" i="2"/>
  <c r="W1029" i="2"/>
  <c r="V1029" i="2"/>
  <c r="U1029" i="2"/>
  <c r="S1029" i="2"/>
  <c r="R1029" i="2"/>
  <c r="Q1029" i="2"/>
  <c r="P1029" i="2"/>
  <c r="O1029" i="2"/>
  <c r="N1029" i="2"/>
  <c r="M1029" i="2"/>
  <c r="L1029" i="2"/>
  <c r="K1029" i="2"/>
  <c r="J1029" i="2"/>
  <c r="I1029" i="2"/>
  <c r="H1029" i="2"/>
  <c r="G1029" i="2"/>
  <c r="F1029" i="2"/>
  <c r="E1029" i="2"/>
  <c r="D1029" i="2"/>
  <c r="C1029" i="2"/>
  <c r="B1029" i="2"/>
  <c r="A1029" i="2"/>
  <c r="CD1028" i="2"/>
  <c r="CC1028" i="2"/>
  <c r="CB1028" i="2"/>
  <c r="CA1028" i="2"/>
  <c r="BZ1028" i="2"/>
  <c r="BY1028" i="2"/>
  <c r="AJ1028" i="2"/>
  <c r="AI1028" i="2"/>
  <c r="AH1028" i="2"/>
  <c r="AG1028" i="2"/>
  <c r="AF1028" i="2"/>
  <c r="AE1028" i="2"/>
  <c r="AD1028" i="2"/>
  <c r="AC1028" i="2"/>
  <c r="AB1028" i="2"/>
  <c r="AA1028" i="2"/>
  <c r="Z1028" i="2"/>
  <c r="Y1028" i="2"/>
  <c r="X1028" i="2"/>
  <c r="W1028" i="2"/>
  <c r="V1028" i="2"/>
  <c r="U1028" i="2"/>
  <c r="S1028" i="2"/>
  <c r="R1028" i="2"/>
  <c r="Q1028" i="2"/>
  <c r="P1028" i="2"/>
  <c r="O1028" i="2"/>
  <c r="N1028" i="2"/>
  <c r="M1028" i="2"/>
  <c r="L1028" i="2"/>
  <c r="K1028" i="2"/>
  <c r="J1028" i="2"/>
  <c r="I1028" i="2"/>
  <c r="H1028" i="2"/>
  <c r="G1028" i="2"/>
  <c r="F1028" i="2"/>
  <c r="E1028" i="2"/>
  <c r="D1028" i="2"/>
  <c r="C1028" i="2"/>
  <c r="B1028" i="2"/>
  <c r="A1028" i="2"/>
  <c r="CD1027" i="2"/>
  <c r="CC1027" i="2"/>
  <c r="CB1027" i="2"/>
  <c r="CA1027" i="2"/>
  <c r="BZ1027" i="2"/>
  <c r="BY1027" i="2"/>
  <c r="AJ1027" i="2"/>
  <c r="AI1027" i="2"/>
  <c r="AH1027" i="2"/>
  <c r="AG1027" i="2"/>
  <c r="AF1027" i="2"/>
  <c r="AE1027" i="2"/>
  <c r="AD1027" i="2"/>
  <c r="AC1027" i="2"/>
  <c r="AB1027" i="2"/>
  <c r="AA1027" i="2"/>
  <c r="Z1027" i="2"/>
  <c r="Y1027" i="2"/>
  <c r="X1027" i="2"/>
  <c r="W1027" i="2"/>
  <c r="V1027" i="2"/>
  <c r="U1027" i="2"/>
  <c r="S1027" i="2"/>
  <c r="R1027" i="2"/>
  <c r="Q1027" i="2"/>
  <c r="P1027" i="2"/>
  <c r="O1027" i="2"/>
  <c r="N1027" i="2"/>
  <c r="M1027" i="2"/>
  <c r="L1027" i="2"/>
  <c r="K1027" i="2"/>
  <c r="J1027" i="2"/>
  <c r="I1027" i="2"/>
  <c r="H1027" i="2"/>
  <c r="G1027" i="2"/>
  <c r="F1027" i="2"/>
  <c r="E1027" i="2"/>
  <c r="D1027" i="2"/>
  <c r="C1027" i="2"/>
  <c r="B1027" i="2"/>
  <c r="A1027" i="2"/>
  <c r="CD1026" i="2"/>
  <c r="CC1026" i="2"/>
  <c r="CB1026" i="2"/>
  <c r="CA1026" i="2"/>
  <c r="BZ1026" i="2"/>
  <c r="BY1026" i="2"/>
  <c r="AJ1026" i="2"/>
  <c r="AI1026" i="2"/>
  <c r="AH1026" i="2"/>
  <c r="AG1026" i="2"/>
  <c r="AF1026" i="2"/>
  <c r="AE1026" i="2"/>
  <c r="AD1026" i="2"/>
  <c r="AC1026" i="2"/>
  <c r="AB1026" i="2"/>
  <c r="AA1026" i="2"/>
  <c r="Z1026" i="2"/>
  <c r="Y1026" i="2"/>
  <c r="X1026" i="2"/>
  <c r="W1026" i="2"/>
  <c r="V1026" i="2"/>
  <c r="U1026" i="2"/>
  <c r="S1026" i="2"/>
  <c r="R1026" i="2"/>
  <c r="Q1026" i="2"/>
  <c r="P1026" i="2"/>
  <c r="O1026" i="2"/>
  <c r="N1026" i="2"/>
  <c r="M1026" i="2"/>
  <c r="L1026" i="2"/>
  <c r="K1026" i="2"/>
  <c r="J1026" i="2"/>
  <c r="I1026" i="2"/>
  <c r="H1026" i="2"/>
  <c r="G1026" i="2"/>
  <c r="F1026" i="2"/>
  <c r="E1026" i="2"/>
  <c r="D1026" i="2"/>
  <c r="C1026" i="2"/>
  <c r="B1026" i="2"/>
  <c r="A1026" i="2"/>
  <c r="CD1025" i="2"/>
  <c r="CC1025" i="2"/>
  <c r="CB1025" i="2"/>
  <c r="CA1025" i="2"/>
  <c r="BZ1025" i="2"/>
  <c r="BY1025" i="2"/>
  <c r="AJ1025" i="2"/>
  <c r="AI1025" i="2"/>
  <c r="AH1025" i="2"/>
  <c r="AG1025" i="2"/>
  <c r="AF1025" i="2"/>
  <c r="AE1025" i="2"/>
  <c r="AD1025" i="2"/>
  <c r="AC1025" i="2"/>
  <c r="AB1025" i="2"/>
  <c r="AA1025" i="2"/>
  <c r="Z1025" i="2"/>
  <c r="Y1025" i="2"/>
  <c r="X1025" i="2"/>
  <c r="W1025" i="2"/>
  <c r="V1025" i="2"/>
  <c r="U1025" i="2"/>
  <c r="S1025" i="2"/>
  <c r="R1025" i="2"/>
  <c r="Q1025" i="2"/>
  <c r="P1025" i="2"/>
  <c r="O1025" i="2"/>
  <c r="N1025" i="2"/>
  <c r="M1025" i="2"/>
  <c r="L1025" i="2"/>
  <c r="K1025" i="2"/>
  <c r="J1025" i="2"/>
  <c r="I1025" i="2"/>
  <c r="H1025" i="2"/>
  <c r="G1025" i="2"/>
  <c r="F1025" i="2"/>
  <c r="E1025" i="2"/>
  <c r="D1025" i="2"/>
  <c r="C1025" i="2"/>
  <c r="B1025" i="2"/>
  <c r="A1025" i="2"/>
  <c r="CD1024" i="2"/>
  <c r="CC1024" i="2"/>
  <c r="CB1024" i="2"/>
  <c r="CA1024" i="2"/>
  <c r="BZ1024" i="2"/>
  <c r="BY1024" i="2"/>
  <c r="AJ1024" i="2"/>
  <c r="AI1024" i="2"/>
  <c r="AH1024" i="2"/>
  <c r="AG1024" i="2"/>
  <c r="AF1024" i="2"/>
  <c r="AE1024" i="2"/>
  <c r="AD1024" i="2"/>
  <c r="AC1024" i="2"/>
  <c r="AB1024" i="2"/>
  <c r="AA1024" i="2"/>
  <c r="Z1024" i="2"/>
  <c r="Y1024" i="2"/>
  <c r="X1024" i="2"/>
  <c r="W1024" i="2"/>
  <c r="V1024" i="2"/>
  <c r="U1024" i="2"/>
  <c r="S1024" i="2"/>
  <c r="R1024" i="2"/>
  <c r="Q1024" i="2"/>
  <c r="P1024" i="2"/>
  <c r="O1024" i="2"/>
  <c r="N1024" i="2"/>
  <c r="M1024" i="2"/>
  <c r="L1024" i="2"/>
  <c r="K1024" i="2"/>
  <c r="J1024" i="2"/>
  <c r="I1024" i="2"/>
  <c r="H1024" i="2"/>
  <c r="G1024" i="2"/>
  <c r="F1024" i="2"/>
  <c r="E1024" i="2"/>
  <c r="D1024" i="2"/>
  <c r="C1024" i="2"/>
  <c r="B1024" i="2"/>
  <c r="A1024" i="2"/>
  <c r="CD1023" i="2"/>
  <c r="CC1023" i="2"/>
  <c r="CB1023" i="2"/>
  <c r="CA1023" i="2"/>
  <c r="BZ1023" i="2"/>
  <c r="BY1023" i="2"/>
  <c r="AJ1023" i="2"/>
  <c r="AI1023" i="2"/>
  <c r="AH1023" i="2"/>
  <c r="AG1023" i="2"/>
  <c r="AF1023" i="2"/>
  <c r="AE1023" i="2"/>
  <c r="AD1023" i="2"/>
  <c r="AC1023" i="2"/>
  <c r="AB1023" i="2"/>
  <c r="AA1023" i="2"/>
  <c r="Z1023" i="2"/>
  <c r="Y1023" i="2"/>
  <c r="X1023" i="2"/>
  <c r="W1023" i="2"/>
  <c r="V1023" i="2"/>
  <c r="U1023" i="2"/>
  <c r="S1023" i="2"/>
  <c r="R1023" i="2"/>
  <c r="Q1023" i="2"/>
  <c r="P1023" i="2"/>
  <c r="O1023" i="2"/>
  <c r="N1023" i="2"/>
  <c r="M1023" i="2"/>
  <c r="L1023" i="2"/>
  <c r="K1023" i="2"/>
  <c r="J1023" i="2"/>
  <c r="I1023" i="2"/>
  <c r="H1023" i="2"/>
  <c r="G1023" i="2"/>
  <c r="F1023" i="2"/>
  <c r="E1023" i="2"/>
  <c r="D1023" i="2"/>
  <c r="C1023" i="2"/>
  <c r="B1023" i="2"/>
  <c r="A1023" i="2"/>
  <c r="CD1022" i="2"/>
  <c r="CC1022" i="2"/>
  <c r="CB1022" i="2"/>
  <c r="CA1022" i="2"/>
  <c r="BZ1022" i="2"/>
  <c r="BY1022" i="2"/>
  <c r="AJ1022" i="2"/>
  <c r="AI1022" i="2"/>
  <c r="AH1022" i="2"/>
  <c r="AG1022" i="2"/>
  <c r="AF1022" i="2"/>
  <c r="AE1022" i="2"/>
  <c r="AD1022" i="2"/>
  <c r="AC1022" i="2"/>
  <c r="AB1022" i="2"/>
  <c r="AA1022" i="2"/>
  <c r="Z1022" i="2"/>
  <c r="Y1022" i="2"/>
  <c r="X1022" i="2"/>
  <c r="W1022" i="2"/>
  <c r="V1022" i="2"/>
  <c r="U1022" i="2"/>
  <c r="S1022" i="2"/>
  <c r="R1022" i="2"/>
  <c r="Q1022" i="2"/>
  <c r="P1022" i="2"/>
  <c r="O1022" i="2"/>
  <c r="N1022" i="2"/>
  <c r="M1022" i="2"/>
  <c r="L1022" i="2"/>
  <c r="K1022" i="2"/>
  <c r="J1022" i="2"/>
  <c r="I1022" i="2"/>
  <c r="H1022" i="2"/>
  <c r="G1022" i="2"/>
  <c r="F1022" i="2"/>
  <c r="E1022" i="2"/>
  <c r="D1022" i="2"/>
  <c r="C1022" i="2"/>
  <c r="B1022" i="2"/>
  <c r="A1022" i="2"/>
  <c r="CD1021" i="2"/>
  <c r="CC1021" i="2"/>
  <c r="CB1021" i="2"/>
  <c r="CA1021" i="2"/>
  <c r="BZ1021" i="2"/>
  <c r="BY1021" i="2"/>
  <c r="AJ1021" i="2"/>
  <c r="AI1021" i="2"/>
  <c r="AH1021" i="2"/>
  <c r="AG1021" i="2"/>
  <c r="AF1021" i="2"/>
  <c r="AE1021" i="2"/>
  <c r="AD1021" i="2"/>
  <c r="AC1021" i="2"/>
  <c r="AB1021" i="2"/>
  <c r="AA1021" i="2"/>
  <c r="Z1021" i="2"/>
  <c r="Y1021" i="2"/>
  <c r="X1021" i="2"/>
  <c r="W1021" i="2"/>
  <c r="V1021" i="2"/>
  <c r="U1021" i="2"/>
  <c r="S1021" i="2"/>
  <c r="R1021" i="2"/>
  <c r="Q1021" i="2"/>
  <c r="P1021" i="2"/>
  <c r="O1021" i="2"/>
  <c r="N1021" i="2"/>
  <c r="M1021" i="2"/>
  <c r="L1021" i="2"/>
  <c r="K1021" i="2"/>
  <c r="J1021" i="2"/>
  <c r="I1021" i="2"/>
  <c r="H1021" i="2"/>
  <c r="G1021" i="2"/>
  <c r="F1021" i="2"/>
  <c r="E1021" i="2"/>
  <c r="D1021" i="2"/>
  <c r="C1021" i="2"/>
  <c r="B1021" i="2"/>
  <c r="A1021" i="2"/>
  <c r="CD1020" i="2"/>
  <c r="CC1020" i="2"/>
  <c r="CB1020" i="2"/>
  <c r="CA1020" i="2"/>
  <c r="BZ1020" i="2"/>
  <c r="BY1020" i="2"/>
  <c r="AJ1020" i="2"/>
  <c r="AI1020" i="2"/>
  <c r="AH1020" i="2"/>
  <c r="AG1020" i="2"/>
  <c r="AF1020" i="2"/>
  <c r="AE1020" i="2"/>
  <c r="AD1020" i="2"/>
  <c r="AC1020" i="2"/>
  <c r="AB1020" i="2"/>
  <c r="AA1020" i="2"/>
  <c r="Z1020" i="2"/>
  <c r="Y1020" i="2"/>
  <c r="X1020" i="2"/>
  <c r="W1020" i="2"/>
  <c r="V1020" i="2"/>
  <c r="U1020" i="2"/>
  <c r="S1020" i="2"/>
  <c r="R1020" i="2"/>
  <c r="Q1020" i="2"/>
  <c r="P1020" i="2"/>
  <c r="O1020" i="2"/>
  <c r="N1020" i="2"/>
  <c r="M1020" i="2"/>
  <c r="L1020" i="2"/>
  <c r="K1020" i="2"/>
  <c r="J1020" i="2"/>
  <c r="I1020" i="2"/>
  <c r="H1020" i="2"/>
  <c r="G1020" i="2"/>
  <c r="F1020" i="2"/>
  <c r="E1020" i="2"/>
  <c r="D1020" i="2"/>
  <c r="C1020" i="2"/>
  <c r="B1020" i="2"/>
  <c r="A1020" i="2"/>
  <c r="CD1019" i="2"/>
  <c r="CC1019" i="2"/>
  <c r="CB1019" i="2"/>
  <c r="CA1019" i="2"/>
  <c r="BZ1019" i="2"/>
  <c r="BY1019" i="2"/>
  <c r="AJ1019" i="2"/>
  <c r="AI1019" i="2"/>
  <c r="AH1019" i="2"/>
  <c r="AG1019" i="2"/>
  <c r="AF1019" i="2"/>
  <c r="AE1019" i="2"/>
  <c r="AD1019" i="2"/>
  <c r="AC1019" i="2"/>
  <c r="AB1019" i="2"/>
  <c r="AA1019" i="2"/>
  <c r="Z1019" i="2"/>
  <c r="Y1019" i="2"/>
  <c r="X1019" i="2"/>
  <c r="W1019" i="2"/>
  <c r="V1019" i="2"/>
  <c r="U1019" i="2"/>
  <c r="S1019" i="2"/>
  <c r="R1019" i="2"/>
  <c r="Q1019" i="2"/>
  <c r="P1019" i="2"/>
  <c r="O1019" i="2"/>
  <c r="N1019" i="2"/>
  <c r="M1019" i="2"/>
  <c r="L1019" i="2"/>
  <c r="K1019" i="2"/>
  <c r="J1019" i="2"/>
  <c r="I1019" i="2"/>
  <c r="H1019" i="2"/>
  <c r="G1019" i="2"/>
  <c r="F1019" i="2"/>
  <c r="E1019" i="2"/>
  <c r="D1019" i="2"/>
  <c r="C1019" i="2"/>
  <c r="B1019" i="2"/>
  <c r="A1019" i="2"/>
  <c r="CD1018" i="2"/>
  <c r="CC1018" i="2"/>
  <c r="CB1018" i="2"/>
  <c r="CA1018" i="2"/>
  <c r="BZ1018" i="2"/>
  <c r="BY1018" i="2"/>
  <c r="AJ1018" i="2"/>
  <c r="AI1018" i="2"/>
  <c r="AH1018" i="2"/>
  <c r="AG1018" i="2"/>
  <c r="AF1018" i="2"/>
  <c r="AE1018" i="2"/>
  <c r="AD1018" i="2"/>
  <c r="AC1018" i="2"/>
  <c r="AB1018" i="2"/>
  <c r="AA1018" i="2"/>
  <c r="Z1018" i="2"/>
  <c r="Y1018" i="2"/>
  <c r="X1018" i="2"/>
  <c r="W1018" i="2"/>
  <c r="V1018" i="2"/>
  <c r="U1018" i="2"/>
  <c r="S1018" i="2"/>
  <c r="R1018" i="2"/>
  <c r="Q1018" i="2"/>
  <c r="P1018" i="2"/>
  <c r="O1018" i="2"/>
  <c r="N1018" i="2"/>
  <c r="M1018" i="2"/>
  <c r="L1018" i="2"/>
  <c r="K1018" i="2"/>
  <c r="J1018" i="2"/>
  <c r="I1018" i="2"/>
  <c r="H1018" i="2"/>
  <c r="G1018" i="2"/>
  <c r="F1018" i="2"/>
  <c r="E1018" i="2"/>
  <c r="D1018" i="2"/>
  <c r="C1018" i="2"/>
  <c r="B1018" i="2"/>
  <c r="A1018" i="2"/>
  <c r="CD1017" i="2"/>
  <c r="CC1017" i="2"/>
  <c r="CB1017" i="2"/>
  <c r="CA1017" i="2"/>
  <c r="BZ1017" i="2"/>
  <c r="BY1017" i="2"/>
  <c r="AJ1017" i="2"/>
  <c r="AI1017" i="2"/>
  <c r="AH1017" i="2"/>
  <c r="AG1017" i="2"/>
  <c r="AF1017" i="2"/>
  <c r="AE1017" i="2"/>
  <c r="AD1017" i="2"/>
  <c r="AC1017" i="2"/>
  <c r="AB1017" i="2"/>
  <c r="AA1017" i="2"/>
  <c r="Z1017" i="2"/>
  <c r="Y1017" i="2"/>
  <c r="X1017" i="2"/>
  <c r="W1017" i="2"/>
  <c r="V1017" i="2"/>
  <c r="U1017" i="2"/>
  <c r="S1017" i="2"/>
  <c r="R1017" i="2"/>
  <c r="Q1017" i="2"/>
  <c r="P1017" i="2"/>
  <c r="O1017" i="2"/>
  <c r="N1017" i="2"/>
  <c r="M1017" i="2"/>
  <c r="L1017" i="2"/>
  <c r="K1017" i="2"/>
  <c r="J1017" i="2"/>
  <c r="I1017" i="2"/>
  <c r="H1017" i="2"/>
  <c r="G1017" i="2"/>
  <c r="F1017" i="2"/>
  <c r="E1017" i="2"/>
  <c r="D1017" i="2"/>
  <c r="C1017" i="2"/>
  <c r="B1017" i="2"/>
  <c r="A1017" i="2"/>
  <c r="CD1016" i="2"/>
  <c r="CC1016" i="2"/>
  <c r="CB1016" i="2"/>
  <c r="CA1016" i="2"/>
  <c r="BZ1016" i="2"/>
  <c r="BY1016" i="2"/>
  <c r="AJ1016" i="2"/>
  <c r="AI1016" i="2"/>
  <c r="AH1016" i="2"/>
  <c r="AG1016" i="2"/>
  <c r="AF1016" i="2"/>
  <c r="AE1016" i="2"/>
  <c r="AD1016" i="2"/>
  <c r="AC1016" i="2"/>
  <c r="AB1016" i="2"/>
  <c r="AA1016" i="2"/>
  <c r="Z1016" i="2"/>
  <c r="Y1016" i="2"/>
  <c r="X1016" i="2"/>
  <c r="W1016" i="2"/>
  <c r="V1016" i="2"/>
  <c r="U1016" i="2"/>
  <c r="S1016" i="2"/>
  <c r="R1016" i="2"/>
  <c r="Q1016" i="2"/>
  <c r="P1016" i="2"/>
  <c r="O1016" i="2"/>
  <c r="N1016" i="2"/>
  <c r="M1016" i="2"/>
  <c r="L1016" i="2"/>
  <c r="K1016" i="2"/>
  <c r="J1016" i="2"/>
  <c r="I1016" i="2"/>
  <c r="H1016" i="2"/>
  <c r="G1016" i="2"/>
  <c r="F1016" i="2"/>
  <c r="E1016" i="2"/>
  <c r="D1016" i="2"/>
  <c r="C1016" i="2"/>
  <c r="B1016" i="2"/>
  <c r="A1016" i="2"/>
  <c r="CD1015" i="2"/>
  <c r="CC1015" i="2"/>
  <c r="CB1015" i="2"/>
  <c r="CA1015" i="2"/>
  <c r="BZ1015" i="2"/>
  <c r="BY1015" i="2"/>
  <c r="AJ1015" i="2"/>
  <c r="AI1015" i="2"/>
  <c r="AH1015" i="2"/>
  <c r="AG1015" i="2"/>
  <c r="AF1015" i="2"/>
  <c r="AE1015" i="2"/>
  <c r="AD1015" i="2"/>
  <c r="AC1015" i="2"/>
  <c r="AB1015" i="2"/>
  <c r="AA1015" i="2"/>
  <c r="Z1015" i="2"/>
  <c r="Y1015" i="2"/>
  <c r="X1015" i="2"/>
  <c r="W1015" i="2"/>
  <c r="V1015" i="2"/>
  <c r="U1015" i="2"/>
  <c r="S1015" i="2"/>
  <c r="R1015" i="2"/>
  <c r="Q1015" i="2"/>
  <c r="P1015" i="2"/>
  <c r="O1015" i="2"/>
  <c r="N1015" i="2"/>
  <c r="M1015" i="2"/>
  <c r="L1015" i="2"/>
  <c r="K1015" i="2"/>
  <c r="J1015" i="2"/>
  <c r="I1015" i="2"/>
  <c r="H1015" i="2"/>
  <c r="G1015" i="2"/>
  <c r="F1015" i="2"/>
  <c r="E1015" i="2"/>
  <c r="D1015" i="2"/>
  <c r="C1015" i="2"/>
  <c r="B1015" i="2"/>
  <c r="A1015" i="2"/>
  <c r="CD1014" i="2"/>
  <c r="CC1014" i="2"/>
  <c r="CB1014" i="2"/>
  <c r="CA1014" i="2"/>
  <c r="BZ1014" i="2"/>
  <c r="BY1014" i="2"/>
  <c r="AJ1014" i="2"/>
  <c r="AI1014" i="2"/>
  <c r="AH1014" i="2"/>
  <c r="AG1014" i="2"/>
  <c r="AF1014" i="2"/>
  <c r="AE1014" i="2"/>
  <c r="AD1014" i="2"/>
  <c r="AC1014" i="2"/>
  <c r="AB1014" i="2"/>
  <c r="AA1014" i="2"/>
  <c r="Z1014" i="2"/>
  <c r="Y1014" i="2"/>
  <c r="X1014" i="2"/>
  <c r="W1014" i="2"/>
  <c r="V1014" i="2"/>
  <c r="U1014" i="2"/>
  <c r="S1014" i="2"/>
  <c r="R1014" i="2"/>
  <c r="Q1014" i="2"/>
  <c r="P1014" i="2"/>
  <c r="O1014" i="2"/>
  <c r="N1014" i="2"/>
  <c r="M1014" i="2"/>
  <c r="L1014" i="2"/>
  <c r="K1014" i="2"/>
  <c r="J1014" i="2"/>
  <c r="I1014" i="2"/>
  <c r="H1014" i="2"/>
  <c r="G1014" i="2"/>
  <c r="F1014" i="2"/>
  <c r="E1014" i="2"/>
  <c r="D1014" i="2"/>
  <c r="C1014" i="2"/>
  <c r="B1014" i="2"/>
  <c r="A1014" i="2"/>
  <c r="CD1013" i="2"/>
  <c r="CC1013" i="2"/>
  <c r="CB1013" i="2"/>
  <c r="CA1013" i="2"/>
  <c r="BZ1013" i="2"/>
  <c r="BY1013" i="2"/>
  <c r="AJ1013" i="2"/>
  <c r="AI1013" i="2"/>
  <c r="AH1013" i="2"/>
  <c r="AG1013" i="2"/>
  <c r="AF1013" i="2"/>
  <c r="AE1013" i="2"/>
  <c r="AD1013" i="2"/>
  <c r="AC1013" i="2"/>
  <c r="AB1013" i="2"/>
  <c r="AA1013" i="2"/>
  <c r="Z1013" i="2"/>
  <c r="Y1013" i="2"/>
  <c r="X1013" i="2"/>
  <c r="W1013" i="2"/>
  <c r="V1013" i="2"/>
  <c r="U1013" i="2"/>
  <c r="S1013" i="2"/>
  <c r="R1013" i="2"/>
  <c r="Q1013" i="2"/>
  <c r="P1013" i="2"/>
  <c r="O1013" i="2"/>
  <c r="N1013" i="2"/>
  <c r="M1013" i="2"/>
  <c r="L1013" i="2"/>
  <c r="K1013" i="2"/>
  <c r="J1013" i="2"/>
  <c r="I1013" i="2"/>
  <c r="H1013" i="2"/>
  <c r="G1013" i="2"/>
  <c r="F1013" i="2"/>
  <c r="E1013" i="2"/>
  <c r="D1013" i="2"/>
  <c r="C1013" i="2"/>
  <c r="B1013" i="2"/>
  <c r="A1013" i="2"/>
  <c r="CD1012" i="2"/>
  <c r="CC1012" i="2"/>
  <c r="CB1012" i="2"/>
  <c r="CA1012" i="2"/>
  <c r="BZ1012" i="2"/>
  <c r="BY1012" i="2"/>
  <c r="AJ1012" i="2"/>
  <c r="AI1012" i="2"/>
  <c r="AH1012" i="2"/>
  <c r="AG1012" i="2"/>
  <c r="AF1012" i="2"/>
  <c r="AE1012" i="2"/>
  <c r="AD1012" i="2"/>
  <c r="AC1012" i="2"/>
  <c r="AB1012" i="2"/>
  <c r="AA1012" i="2"/>
  <c r="Z1012" i="2"/>
  <c r="Y1012" i="2"/>
  <c r="X1012" i="2"/>
  <c r="W1012" i="2"/>
  <c r="V1012" i="2"/>
  <c r="U1012" i="2"/>
  <c r="S1012" i="2"/>
  <c r="R1012" i="2"/>
  <c r="Q1012" i="2"/>
  <c r="P1012" i="2"/>
  <c r="O1012" i="2"/>
  <c r="N1012" i="2"/>
  <c r="M1012" i="2"/>
  <c r="L1012" i="2"/>
  <c r="K1012" i="2"/>
  <c r="J1012" i="2"/>
  <c r="I1012" i="2"/>
  <c r="H1012" i="2"/>
  <c r="G1012" i="2"/>
  <c r="F1012" i="2"/>
  <c r="E1012" i="2"/>
  <c r="D1012" i="2"/>
  <c r="C1012" i="2"/>
  <c r="B1012" i="2"/>
  <c r="A1012" i="2"/>
  <c r="CD1011" i="2"/>
  <c r="CC1011" i="2"/>
  <c r="CB1011" i="2"/>
  <c r="CA1011" i="2"/>
  <c r="BZ1011" i="2"/>
  <c r="BY1011" i="2"/>
  <c r="AJ1011" i="2"/>
  <c r="AI1011" i="2"/>
  <c r="AH1011" i="2"/>
  <c r="AG1011" i="2"/>
  <c r="AF1011" i="2"/>
  <c r="AE1011" i="2"/>
  <c r="AD1011" i="2"/>
  <c r="AC1011" i="2"/>
  <c r="AB1011" i="2"/>
  <c r="AA1011" i="2"/>
  <c r="Z1011" i="2"/>
  <c r="Y1011" i="2"/>
  <c r="X1011" i="2"/>
  <c r="W1011" i="2"/>
  <c r="V1011" i="2"/>
  <c r="U1011" i="2"/>
  <c r="S1011" i="2"/>
  <c r="R1011" i="2"/>
  <c r="Q1011" i="2"/>
  <c r="P1011" i="2"/>
  <c r="O1011" i="2"/>
  <c r="N1011" i="2"/>
  <c r="M1011" i="2"/>
  <c r="L1011" i="2"/>
  <c r="K1011" i="2"/>
  <c r="J1011" i="2"/>
  <c r="I1011" i="2"/>
  <c r="H1011" i="2"/>
  <c r="G1011" i="2"/>
  <c r="F1011" i="2"/>
  <c r="E1011" i="2"/>
  <c r="D1011" i="2"/>
  <c r="C1011" i="2"/>
  <c r="B1011" i="2"/>
  <c r="A1011" i="2"/>
  <c r="CD1010" i="2"/>
  <c r="CC1010" i="2"/>
  <c r="CB1010" i="2"/>
  <c r="CA1010" i="2"/>
  <c r="BZ1010" i="2"/>
  <c r="BY1010" i="2"/>
  <c r="AJ1010" i="2"/>
  <c r="AI1010" i="2"/>
  <c r="AH1010" i="2"/>
  <c r="AG1010" i="2"/>
  <c r="AF1010" i="2"/>
  <c r="AE1010" i="2"/>
  <c r="AD1010" i="2"/>
  <c r="AC1010" i="2"/>
  <c r="AB1010" i="2"/>
  <c r="AA1010" i="2"/>
  <c r="Z1010" i="2"/>
  <c r="Y1010" i="2"/>
  <c r="X1010" i="2"/>
  <c r="W1010" i="2"/>
  <c r="V1010" i="2"/>
  <c r="U1010" i="2"/>
  <c r="S1010" i="2"/>
  <c r="R1010" i="2"/>
  <c r="Q1010" i="2"/>
  <c r="P1010" i="2"/>
  <c r="O1010" i="2"/>
  <c r="N1010" i="2"/>
  <c r="M1010" i="2"/>
  <c r="L1010" i="2"/>
  <c r="K1010" i="2"/>
  <c r="J1010" i="2"/>
  <c r="I1010" i="2"/>
  <c r="H1010" i="2"/>
  <c r="G1010" i="2"/>
  <c r="F1010" i="2"/>
  <c r="E1010" i="2"/>
  <c r="D1010" i="2"/>
  <c r="C1010" i="2"/>
  <c r="B1010" i="2"/>
  <c r="A1010" i="2"/>
  <c r="CD1009" i="2"/>
  <c r="CC1009" i="2"/>
  <c r="CB1009" i="2"/>
  <c r="CA1009" i="2"/>
  <c r="BZ1009" i="2"/>
  <c r="BY1009" i="2"/>
  <c r="AJ1009" i="2"/>
  <c r="AI1009" i="2"/>
  <c r="AH1009" i="2"/>
  <c r="AG1009" i="2"/>
  <c r="AF1009" i="2"/>
  <c r="AE1009" i="2"/>
  <c r="AD1009" i="2"/>
  <c r="AC1009" i="2"/>
  <c r="AB1009" i="2"/>
  <c r="AA1009" i="2"/>
  <c r="Z1009" i="2"/>
  <c r="Y1009" i="2"/>
  <c r="X1009" i="2"/>
  <c r="W1009" i="2"/>
  <c r="V1009" i="2"/>
  <c r="U1009" i="2"/>
  <c r="S1009" i="2"/>
  <c r="R1009" i="2"/>
  <c r="Q1009" i="2"/>
  <c r="P1009" i="2"/>
  <c r="O1009" i="2"/>
  <c r="N1009" i="2"/>
  <c r="M1009" i="2"/>
  <c r="L1009" i="2"/>
  <c r="K1009" i="2"/>
  <c r="J1009" i="2"/>
  <c r="I1009" i="2"/>
  <c r="H1009" i="2"/>
  <c r="G1009" i="2"/>
  <c r="F1009" i="2"/>
  <c r="E1009" i="2"/>
  <c r="D1009" i="2"/>
  <c r="C1009" i="2"/>
  <c r="B1009" i="2"/>
  <c r="A1009" i="2"/>
  <c r="CD1008" i="2"/>
  <c r="CC1008" i="2"/>
  <c r="CB1008" i="2"/>
  <c r="CA1008" i="2"/>
  <c r="BZ1008" i="2"/>
  <c r="BY1008" i="2"/>
  <c r="AJ1008" i="2"/>
  <c r="AI1008" i="2"/>
  <c r="AH1008" i="2"/>
  <c r="AG1008" i="2"/>
  <c r="AF1008" i="2"/>
  <c r="AE1008" i="2"/>
  <c r="AD1008" i="2"/>
  <c r="AC1008" i="2"/>
  <c r="AB1008" i="2"/>
  <c r="AA1008" i="2"/>
  <c r="Z1008" i="2"/>
  <c r="Y1008" i="2"/>
  <c r="X1008" i="2"/>
  <c r="W1008" i="2"/>
  <c r="V1008" i="2"/>
  <c r="U1008" i="2"/>
  <c r="S1008" i="2"/>
  <c r="R1008" i="2"/>
  <c r="Q1008" i="2"/>
  <c r="P1008" i="2"/>
  <c r="O1008" i="2"/>
  <c r="N1008" i="2"/>
  <c r="M1008" i="2"/>
  <c r="L1008" i="2"/>
  <c r="K1008" i="2"/>
  <c r="J1008" i="2"/>
  <c r="I1008" i="2"/>
  <c r="H1008" i="2"/>
  <c r="G1008" i="2"/>
  <c r="F1008" i="2"/>
  <c r="E1008" i="2"/>
  <c r="D1008" i="2"/>
  <c r="C1008" i="2"/>
  <c r="B1008" i="2"/>
  <c r="A1008" i="2"/>
  <c r="CD1007" i="2"/>
  <c r="CC1007" i="2"/>
  <c r="CB1007" i="2"/>
  <c r="CA1007" i="2"/>
  <c r="BZ1007" i="2"/>
  <c r="BY1007" i="2"/>
  <c r="AJ1007" i="2"/>
  <c r="AI1007" i="2"/>
  <c r="AH1007" i="2"/>
  <c r="AG1007" i="2"/>
  <c r="AF1007" i="2"/>
  <c r="AE1007" i="2"/>
  <c r="AD1007" i="2"/>
  <c r="AC1007" i="2"/>
  <c r="AB1007" i="2"/>
  <c r="AA1007" i="2"/>
  <c r="Z1007" i="2"/>
  <c r="Y1007" i="2"/>
  <c r="X1007" i="2"/>
  <c r="W1007" i="2"/>
  <c r="V1007" i="2"/>
  <c r="U1007" i="2"/>
  <c r="S1007" i="2"/>
  <c r="R1007" i="2"/>
  <c r="Q1007" i="2"/>
  <c r="P1007" i="2"/>
  <c r="O1007" i="2"/>
  <c r="N1007" i="2"/>
  <c r="M1007" i="2"/>
  <c r="L1007" i="2"/>
  <c r="K1007" i="2"/>
  <c r="J1007" i="2"/>
  <c r="I1007" i="2"/>
  <c r="H1007" i="2"/>
  <c r="G1007" i="2"/>
  <c r="F1007" i="2"/>
  <c r="E1007" i="2"/>
  <c r="D1007" i="2"/>
  <c r="C1007" i="2"/>
  <c r="B1007" i="2"/>
  <c r="A1007" i="2"/>
  <c r="CD1006" i="2"/>
  <c r="CC1006" i="2"/>
  <c r="CB1006" i="2"/>
  <c r="CA1006" i="2"/>
  <c r="BZ1006" i="2"/>
  <c r="BY1006" i="2"/>
  <c r="AJ1006" i="2"/>
  <c r="AI1006" i="2"/>
  <c r="AH1006" i="2"/>
  <c r="AG1006" i="2"/>
  <c r="AF1006" i="2"/>
  <c r="AE1006" i="2"/>
  <c r="AD1006" i="2"/>
  <c r="AC1006" i="2"/>
  <c r="AB1006" i="2"/>
  <c r="AA1006" i="2"/>
  <c r="Z1006" i="2"/>
  <c r="Y1006" i="2"/>
  <c r="X1006" i="2"/>
  <c r="W1006" i="2"/>
  <c r="V1006" i="2"/>
  <c r="U1006" i="2"/>
  <c r="S1006" i="2"/>
  <c r="R1006" i="2"/>
  <c r="Q1006" i="2"/>
  <c r="P1006" i="2"/>
  <c r="O1006" i="2"/>
  <c r="N1006" i="2"/>
  <c r="M1006" i="2"/>
  <c r="L1006" i="2"/>
  <c r="K1006" i="2"/>
  <c r="J1006" i="2"/>
  <c r="I1006" i="2"/>
  <c r="H1006" i="2"/>
  <c r="G1006" i="2"/>
  <c r="F1006" i="2"/>
  <c r="E1006" i="2"/>
  <c r="D1006" i="2"/>
  <c r="C1006" i="2"/>
  <c r="B1006" i="2"/>
  <c r="A1006" i="2"/>
  <c r="CD1005" i="2"/>
  <c r="CC1005" i="2"/>
  <c r="CB1005" i="2"/>
  <c r="CA1005" i="2"/>
  <c r="BZ1005" i="2"/>
  <c r="BY1005" i="2"/>
  <c r="AJ1005" i="2"/>
  <c r="AI1005" i="2"/>
  <c r="AH1005" i="2"/>
  <c r="AG1005" i="2"/>
  <c r="AF1005" i="2"/>
  <c r="AE1005" i="2"/>
  <c r="AD1005" i="2"/>
  <c r="AC1005" i="2"/>
  <c r="AB1005" i="2"/>
  <c r="AA1005" i="2"/>
  <c r="Z1005" i="2"/>
  <c r="Y1005" i="2"/>
  <c r="X1005" i="2"/>
  <c r="W1005" i="2"/>
  <c r="V1005" i="2"/>
  <c r="U1005" i="2"/>
  <c r="S1005" i="2"/>
  <c r="R1005" i="2"/>
  <c r="Q1005" i="2"/>
  <c r="P1005" i="2"/>
  <c r="O1005" i="2"/>
  <c r="N1005" i="2"/>
  <c r="M1005" i="2"/>
  <c r="L1005" i="2"/>
  <c r="K1005" i="2"/>
  <c r="J1005" i="2"/>
  <c r="I1005" i="2"/>
  <c r="H1005" i="2"/>
  <c r="G1005" i="2"/>
  <c r="F1005" i="2"/>
  <c r="E1005" i="2"/>
  <c r="D1005" i="2"/>
  <c r="C1005" i="2"/>
  <c r="B1005" i="2"/>
  <c r="A1005" i="2"/>
  <c r="CD1004" i="2"/>
  <c r="CC1004" i="2"/>
  <c r="CB1004" i="2"/>
  <c r="CA1004" i="2"/>
  <c r="BZ1004" i="2"/>
  <c r="BY1004" i="2"/>
  <c r="AJ1004" i="2"/>
  <c r="AI1004" i="2"/>
  <c r="AH1004" i="2"/>
  <c r="AG1004" i="2"/>
  <c r="AF1004" i="2"/>
  <c r="AE1004" i="2"/>
  <c r="AD1004" i="2"/>
  <c r="AC1004" i="2"/>
  <c r="AB1004" i="2"/>
  <c r="AA1004" i="2"/>
  <c r="Z1004" i="2"/>
  <c r="Y1004" i="2"/>
  <c r="X1004" i="2"/>
  <c r="W1004" i="2"/>
  <c r="V1004" i="2"/>
  <c r="U1004" i="2"/>
  <c r="S1004" i="2"/>
  <c r="R1004" i="2"/>
  <c r="Q1004" i="2"/>
  <c r="P1004" i="2"/>
  <c r="O1004" i="2"/>
  <c r="N1004" i="2"/>
  <c r="M1004" i="2"/>
  <c r="L1004" i="2"/>
  <c r="K1004" i="2"/>
  <c r="J1004" i="2"/>
  <c r="I1004" i="2"/>
  <c r="H1004" i="2"/>
  <c r="G1004" i="2"/>
  <c r="F1004" i="2"/>
  <c r="E1004" i="2"/>
  <c r="D1004" i="2"/>
  <c r="C1004" i="2"/>
  <c r="B1004" i="2"/>
  <c r="A1004" i="2"/>
  <c r="CD1003" i="2"/>
  <c r="CC1003" i="2"/>
  <c r="CB1003" i="2"/>
  <c r="CA1003" i="2"/>
  <c r="BZ1003" i="2"/>
  <c r="BY1003" i="2"/>
  <c r="AJ1003" i="2"/>
  <c r="AI1003" i="2"/>
  <c r="AH1003" i="2"/>
  <c r="AG1003" i="2"/>
  <c r="AF1003" i="2"/>
  <c r="AE1003" i="2"/>
  <c r="AD1003" i="2"/>
  <c r="AC1003" i="2"/>
  <c r="AB1003" i="2"/>
  <c r="AA1003" i="2"/>
  <c r="Z1003" i="2"/>
  <c r="Y1003" i="2"/>
  <c r="X1003" i="2"/>
  <c r="W1003" i="2"/>
  <c r="V1003" i="2"/>
  <c r="U1003" i="2"/>
  <c r="S1003" i="2"/>
  <c r="R1003" i="2"/>
  <c r="Q1003" i="2"/>
  <c r="P1003" i="2"/>
  <c r="O1003" i="2"/>
  <c r="N1003" i="2"/>
  <c r="M1003" i="2"/>
  <c r="L1003" i="2"/>
  <c r="K1003" i="2"/>
  <c r="J1003" i="2"/>
  <c r="I1003" i="2"/>
  <c r="H1003" i="2"/>
  <c r="G1003" i="2"/>
  <c r="F1003" i="2"/>
  <c r="E1003" i="2"/>
  <c r="D1003" i="2"/>
  <c r="C1003" i="2"/>
  <c r="B1003" i="2"/>
  <c r="A1003" i="2"/>
  <c r="CD1002" i="2"/>
  <c r="CC1002" i="2"/>
  <c r="CB1002" i="2"/>
  <c r="CA1002" i="2"/>
  <c r="BZ1002" i="2"/>
  <c r="BY1002" i="2"/>
  <c r="AJ1002" i="2"/>
  <c r="AI1002" i="2"/>
  <c r="AH1002" i="2"/>
  <c r="AG1002" i="2"/>
  <c r="AF1002" i="2"/>
  <c r="AE1002" i="2"/>
  <c r="AD1002" i="2"/>
  <c r="AC1002" i="2"/>
  <c r="AB1002" i="2"/>
  <c r="AA1002" i="2"/>
  <c r="Z1002" i="2"/>
  <c r="Y1002" i="2"/>
  <c r="X1002" i="2"/>
  <c r="W1002" i="2"/>
  <c r="V1002" i="2"/>
  <c r="U1002" i="2"/>
  <c r="S1002" i="2"/>
  <c r="R1002" i="2"/>
  <c r="Q1002" i="2"/>
  <c r="P1002" i="2"/>
  <c r="O1002" i="2"/>
  <c r="N1002" i="2"/>
  <c r="M1002" i="2"/>
  <c r="L1002" i="2"/>
  <c r="K1002" i="2"/>
  <c r="J1002" i="2"/>
  <c r="I1002" i="2"/>
  <c r="H1002" i="2"/>
  <c r="G1002" i="2"/>
  <c r="F1002" i="2"/>
  <c r="E1002" i="2"/>
  <c r="D1002" i="2"/>
  <c r="C1002" i="2"/>
  <c r="B1002" i="2"/>
  <c r="A1002" i="2"/>
  <c r="CD1001" i="2"/>
  <c r="CC1001" i="2"/>
  <c r="CB1001" i="2"/>
  <c r="CA1001" i="2"/>
  <c r="BZ1001" i="2"/>
  <c r="BY1001" i="2"/>
  <c r="AJ1001" i="2"/>
  <c r="AI1001" i="2"/>
  <c r="AH1001" i="2"/>
  <c r="AG1001" i="2"/>
  <c r="AF1001" i="2"/>
  <c r="AE1001" i="2"/>
  <c r="AD1001" i="2"/>
  <c r="AC1001" i="2"/>
  <c r="AB1001" i="2"/>
  <c r="AA1001" i="2"/>
  <c r="Z1001" i="2"/>
  <c r="Y1001" i="2"/>
  <c r="X1001" i="2"/>
  <c r="W1001" i="2"/>
  <c r="V1001" i="2"/>
  <c r="U1001" i="2"/>
  <c r="S1001" i="2"/>
  <c r="R1001" i="2"/>
  <c r="Q1001" i="2"/>
  <c r="P1001" i="2"/>
  <c r="O1001" i="2"/>
  <c r="N1001" i="2"/>
  <c r="M1001" i="2"/>
  <c r="L1001" i="2"/>
  <c r="K1001" i="2"/>
  <c r="J1001" i="2"/>
  <c r="I1001" i="2"/>
  <c r="H1001" i="2"/>
  <c r="G1001" i="2"/>
  <c r="F1001" i="2"/>
  <c r="E1001" i="2"/>
  <c r="D1001" i="2"/>
  <c r="C1001" i="2"/>
  <c r="B1001" i="2"/>
  <c r="A1001" i="2"/>
  <c r="CD1000" i="2"/>
  <c r="CC1000" i="2"/>
  <c r="CB1000" i="2"/>
  <c r="CA1000" i="2"/>
  <c r="BZ1000" i="2"/>
  <c r="BY1000" i="2"/>
  <c r="AJ1000" i="2"/>
  <c r="AI1000" i="2"/>
  <c r="AH1000" i="2"/>
  <c r="AG1000" i="2"/>
  <c r="AF1000" i="2"/>
  <c r="AE1000" i="2"/>
  <c r="AD1000" i="2"/>
  <c r="AC1000" i="2"/>
  <c r="AB1000" i="2"/>
  <c r="AA1000" i="2"/>
  <c r="Z1000" i="2"/>
  <c r="Y1000" i="2"/>
  <c r="X1000" i="2"/>
  <c r="W1000" i="2"/>
  <c r="V1000" i="2"/>
  <c r="U1000" i="2"/>
  <c r="S1000" i="2"/>
  <c r="R1000" i="2"/>
  <c r="Q1000" i="2"/>
  <c r="P1000" i="2"/>
  <c r="O1000" i="2"/>
  <c r="N1000" i="2"/>
  <c r="M1000" i="2"/>
  <c r="L1000" i="2"/>
  <c r="K1000" i="2"/>
  <c r="J1000" i="2"/>
  <c r="I1000" i="2"/>
  <c r="H1000" i="2"/>
  <c r="G1000" i="2"/>
  <c r="F1000" i="2"/>
  <c r="E1000" i="2"/>
  <c r="D1000" i="2"/>
  <c r="C1000" i="2"/>
  <c r="B1000" i="2"/>
  <c r="A1000" i="2"/>
  <c r="CD999" i="2"/>
  <c r="CC999" i="2"/>
  <c r="CB999" i="2"/>
  <c r="CA999" i="2"/>
  <c r="BZ999" i="2"/>
  <c r="BY999" i="2"/>
  <c r="AJ999" i="2"/>
  <c r="AI999" i="2"/>
  <c r="AH999" i="2"/>
  <c r="AG999" i="2"/>
  <c r="AF999" i="2"/>
  <c r="AE999" i="2"/>
  <c r="AD999" i="2"/>
  <c r="AC999" i="2"/>
  <c r="AB999" i="2"/>
  <c r="AA999" i="2"/>
  <c r="Z999" i="2"/>
  <c r="Y999" i="2"/>
  <c r="X999" i="2"/>
  <c r="W999" i="2"/>
  <c r="V999" i="2"/>
  <c r="U999" i="2"/>
  <c r="S999" i="2"/>
  <c r="R999" i="2"/>
  <c r="Q999" i="2"/>
  <c r="P999" i="2"/>
  <c r="O999" i="2"/>
  <c r="N999" i="2"/>
  <c r="M999" i="2"/>
  <c r="L999" i="2"/>
  <c r="K999" i="2"/>
  <c r="J999" i="2"/>
  <c r="I999" i="2"/>
  <c r="H999" i="2"/>
  <c r="G999" i="2"/>
  <c r="F999" i="2"/>
  <c r="E999" i="2"/>
  <c r="D999" i="2"/>
  <c r="C999" i="2"/>
  <c r="B999" i="2"/>
  <c r="A999" i="2"/>
  <c r="CD998" i="2"/>
  <c r="CC998" i="2"/>
  <c r="CB998" i="2"/>
  <c r="CA998" i="2"/>
  <c r="BZ998" i="2"/>
  <c r="BY998" i="2"/>
  <c r="AJ998" i="2"/>
  <c r="AI998" i="2"/>
  <c r="AH998" i="2"/>
  <c r="AG998" i="2"/>
  <c r="AF998" i="2"/>
  <c r="AE998" i="2"/>
  <c r="AD998" i="2"/>
  <c r="AC998" i="2"/>
  <c r="AB998" i="2"/>
  <c r="AA998" i="2"/>
  <c r="Z998" i="2"/>
  <c r="Y998" i="2"/>
  <c r="X998" i="2"/>
  <c r="W998" i="2"/>
  <c r="V998" i="2"/>
  <c r="U998" i="2"/>
  <c r="S998" i="2"/>
  <c r="R998" i="2"/>
  <c r="Q998" i="2"/>
  <c r="P998" i="2"/>
  <c r="O998" i="2"/>
  <c r="N998" i="2"/>
  <c r="M998" i="2"/>
  <c r="L998" i="2"/>
  <c r="K998" i="2"/>
  <c r="J998" i="2"/>
  <c r="I998" i="2"/>
  <c r="H998" i="2"/>
  <c r="G998" i="2"/>
  <c r="F998" i="2"/>
  <c r="E998" i="2"/>
  <c r="D998" i="2"/>
  <c r="C998" i="2"/>
  <c r="B998" i="2"/>
  <c r="A998" i="2"/>
  <c r="CD997" i="2"/>
  <c r="CC997" i="2"/>
  <c r="CB997" i="2"/>
  <c r="CA997" i="2"/>
  <c r="BZ997" i="2"/>
  <c r="BY997" i="2"/>
  <c r="AJ997" i="2"/>
  <c r="AI997" i="2"/>
  <c r="AH997" i="2"/>
  <c r="AG997" i="2"/>
  <c r="AF997" i="2"/>
  <c r="AE997" i="2"/>
  <c r="AD997" i="2"/>
  <c r="AC997" i="2"/>
  <c r="AB997" i="2"/>
  <c r="AA997" i="2"/>
  <c r="Z997" i="2"/>
  <c r="Y997" i="2"/>
  <c r="X997" i="2"/>
  <c r="W997" i="2"/>
  <c r="V997" i="2"/>
  <c r="U997" i="2"/>
  <c r="S997" i="2"/>
  <c r="R997" i="2"/>
  <c r="Q997" i="2"/>
  <c r="P997" i="2"/>
  <c r="O997" i="2"/>
  <c r="N997" i="2"/>
  <c r="M997" i="2"/>
  <c r="L997" i="2"/>
  <c r="K997" i="2"/>
  <c r="J997" i="2"/>
  <c r="I997" i="2"/>
  <c r="H997" i="2"/>
  <c r="G997" i="2"/>
  <c r="F997" i="2"/>
  <c r="E997" i="2"/>
  <c r="D997" i="2"/>
  <c r="C997" i="2"/>
  <c r="B997" i="2"/>
  <c r="A997" i="2"/>
  <c r="CD996" i="2"/>
  <c r="CC996" i="2"/>
  <c r="CB996" i="2"/>
  <c r="CA996" i="2"/>
  <c r="BZ996" i="2"/>
  <c r="BY996" i="2"/>
  <c r="AJ996" i="2"/>
  <c r="AI996" i="2"/>
  <c r="AH996" i="2"/>
  <c r="AG996" i="2"/>
  <c r="AF996" i="2"/>
  <c r="AE996" i="2"/>
  <c r="AD996" i="2"/>
  <c r="AC996" i="2"/>
  <c r="AB996" i="2"/>
  <c r="AA996" i="2"/>
  <c r="Z996" i="2"/>
  <c r="Y996" i="2"/>
  <c r="X996" i="2"/>
  <c r="W996" i="2"/>
  <c r="V996" i="2"/>
  <c r="U996" i="2"/>
  <c r="S996" i="2"/>
  <c r="R996" i="2"/>
  <c r="Q996" i="2"/>
  <c r="P996" i="2"/>
  <c r="O996" i="2"/>
  <c r="N996" i="2"/>
  <c r="M996" i="2"/>
  <c r="L996" i="2"/>
  <c r="K996" i="2"/>
  <c r="J996" i="2"/>
  <c r="I996" i="2"/>
  <c r="H996" i="2"/>
  <c r="G996" i="2"/>
  <c r="F996" i="2"/>
  <c r="E996" i="2"/>
  <c r="D996" i="2"/>
  <c r="C996" i="2"/>
  <c r="B996" i="2"/>
  <c r="A996" i="2"/>
  <c r="CD995" i="2"/>
  <c r="CC995" i="2"/>
  <c r="CB995" i="2"/>
  <c r="CA995" i="2"/>
  <c r="BZ995" i="2"/>
  <c r="BY995" i="2"/>
  <c r="AJ995" i="2"/>
  <c r="AI995" i="2"/>
  <c r="AH995" i="2"/>
  <c r="AG995" i="2"/>
  <c r="AF995" i="2"/>
  <c r="AE995" i="2"/>
  <c r="AD995" i="2"/>
  <c r="AC995" i="2"/>
  <c r="AB995" i="2"/>
  <c r="AA995" i="2"/>
  <c r="Z995" i="2"/>
  <c r="Y995" i="2"/>
  <c r="X995" i="2"/>
  <c r="W995" i="2"/>
  <c r="V995" i="2"/>
  <c r="U995" i="2"/>
  <c r="S995" i="2"/>
  <c r="R995" i="2"/>
  <c r="Q995" i="2"/>
  <c r="P995" i="2"/>
  <c r="O995" i="2"/>
  <c r="N995" i="2"/>
  <c r="M995" i="2"/>
  <c r="L995" i="2"/>
  <c r="K995" i="2"/>
  <c r="J995" i="2"/>
  <c r="I995" i="2"/>
  <c r="H995" i="2"/>
  <c r="G995" i="2"/>
  <c r="F995" i="2"/>
  <c r="E995" i="2"/>
  <c r="D995" i="2"/>
  <c r="C995" i="2"/>
  <c r="B995" i="2"/>
  <c r="A995" i="2"/>
  <c r="CD994" i="2"/>
  <c r="CC994" i="2"/>
  <c r="CB994" i="2"/>
  <c r="CA994" i="2"/>
  <c r="BZ994" i="2"/>
  <c r="BY994" i="2"/>
  <c r="AJ994" i="2"/>
  <c r="AI994" i="2"/>
  <c r="AH994" i="2"/>
  <c r="AG994" i="2"/>
  <c r="AF994" i="2"/>
  <c r="AE994" i="2"/>
  <c r="AD994" i="2"/>
  <c r="AC994" i="2"/>
  <c r="AB994" i="2"/>
  <c r="AA994" i="2"/>
  <c r="Z994" i="2"/>
  <c r="Y994" i="2"/>
  <c r="X994" i="2"/>
  <c r="W994" i="2"/>
  <c r="V994" i="2"/>
  <c r="U994" i="2"/>
  <c r="S994" i="2"/>
  <c r="R994" i="2"/>
  <c r="Q994" i="2"/>
  <c r="P994" i="2"/>
  <c r="O994" i="2"/>
  <c r="N994" i="2"/>
  <c r="M994" i="2"/>
  <c r="L994" i="2"/>
  <c r="K994" i="2"/>
  <c r="J994" i="2"/>
  <c r="I994" i="2"/>
  <c r="H994" i="2"/>
  <c r="G994" i="2"/>
  <c r="F994" i="2"/>
  <c r="E994" i="2"/>
  <c r="D994" i="2"/>
  <c r="C994" i="2"/>
  <c r="B994" i="2"/>
  <c r="A994" i="2"/>
  <c r="CD993" i="2"/>
  <c r="CC993" i="2"/>
  <c r="CB993" i="2"/>
  <c r="CA993" i="2"/>
  <c r="BZ993" i="2"/>
  <c r="BY993" i="2"/>
  <c r="AJ993" i="2"/>
  <c r="AI993" i="2"/>
  <c r="AH993" i="2"/>
  <c r="AG993" i="2"/>
  <c r="AF993" i="2"/>
  <c r="AE993" i="2"/>
  <c r="AD993" i="2"/>
  <c r="AC993" i="2"/>
  <c r="AB993" i="2"/>
  <c r="AA993" i="2"/>
  <c r="Z993" i="2"/>
  <c r="Y993" i="2"/>
  <c r="X993" i="2"/>
  <c r="W993" i="2"/>
  <c r="V993" i="2"/>
  <c r="U993" i="2"/>
  <c r="S993" i="2"/>
  <c r="R993" i="2"/>
  <c r="Q993" i="2"/>
  <c r="P993" i="2"/>
  <c r="O993" i="2"/>
  <c r="N993" i="2"/>
  <c r="M993" i="2"/>
  <c r="L993" i="2"/>
  <c r="K993" i="2"/>
  <c r="J993" i="2"/>
  <c r="I993" i="2"/>
  <c r="H993" i="2"/>
  <c r="G993" i="2"/>
  <c r="F993" i="2"/>
  <c r="E993" i="2"/>
  <c r="D993" i="2"/>
  <c r="C993" i="2"/>
  <c r="B993" i="2"/>
  <c r="A993" i="2"/>
  <c r="CD992" i="2"/>
  <c r="CC992" i="2"/>
  <c r="CB992" i="2"/>
  <c r="CA992" i="2"/>
  <c r="BZ992" i="2"/>
  <c r="BY992" i="2"/>
  <c r="AJ992" i="2"/>
  <c r="AI992" i="2"/>
  <c r="AH992" i="2"/>
  <c r="AG992" i="2"/>
  <c r="AF992" i="2"/>
  <c r="AE992" i="2"/>
  <c r="AD992" i="2"/>
  <c r="AC992" i="2"/>
  <c r="AB992" i="2"/>
  <c r="AA992" i="2"/>
  <c r="Z992" i="2"/>
  <c r="Y992" i="2"/>
  <c r="X992" i="2"/>
  <c r="W992" i="2"/>
  <c r="V992" i="2"/>
  <c r="U992" i="2"/>
  <c r="S992" i="2"/>
  <c r="R992" i="2"/>
  <c r="Q992" i="2"/>
  <c r="P992" i="2"/>
  <c r="O992" i="2"/>
  <c r="N992" i="2"/>
  <c r="M992" i="2"/>
  <c r="L992" i="2"/>
  <c r="K992" i="2"/>
  <c r="J992" i="2"/>
  <c r="I992" i="2"/>
  <c r="H992" i="2"/>
  <c r="G992" i="2"/>
  <c r="F992" i="2"/>
  <c r="E992" i="2"/>
  <c r="D992" i="2"/>
  <c r="C992" i="2"/>
  <c r="B992" i="2"/>
  <c r="A992" i="2"/>
  <c r="CD991" i="2"/>
  <c r="CC991" i="2"/>
  <c r="CB991" i="2"/>
  <c r="CA991" i="2"/>
  <c r="BZ991" i="2"/>
  <c r="BY991" i="2"/>
  <c r="AJ991" i="2"/>
  <c r="AI991" i="2"/>
  <c r="AH991" i="2"/>
  <c r="AG991" i="2"/>
  <c r="AF991" i="2"/>
  <c r="AE991" i="2"/>
  <c r="AD991" i="2"/>
  <c r="AC991" i="2"/>
  <c r="AB991" i="2"/>
  <c r="AA991" i="2"/>
  <c r="Z991" i="2"/>
  <c r="Y991" i="2"/>
  <c r="X991" i="2"/>
  <c r="W991" i="2"/>
  <c r="V991" i="2"/>
  <c r="U991" i="2"/>
  <c r="S991" i="2"/>
  <c r="R991" i="2"/>
  <c r="Q991" i="2"/>
  <c r="P991" i="2"/>
  <c r="O991" i="2"/>
  <c r="N991" i="2"/>
  <c r="M991" i="2"/>
  <c r="L991" i="2"/>
  <c r="K991" i="2"/>
  <c r="J991" i="2"/>
  <c r="I991" i="2"/>
  <c r="H991" i="2"/>
  <c r="G991" i="2"/>
  <c r="F991" i="2"/>
  <c r="E991" i="2"/>
  <c r="D991" i="2"/>
  <c r="C991" i="2"/>
  <c r="B991" i="2"/>
  <c r="A991" i="2"/>
  <c r="CD990" i="2"/>
  <c r="CC990" i="2"/>
  <c r="CB990" i="2"/>
  <c r="CA990" i="2"/>
  <c r="BZ990" i="2"/>
  <c r="BY990" i="2"/>
  <c r="AJ990" i="2"/>
  <c r="AI990" i="2"/>
  <c r="AH990" i="2"/>
  <c r="AG990" i="2"/>
  <c r="AF990" i="2"/>
  <c r="AE990" i="2"/>
  <c r="AD990" i="2"/>
  <c r="AC990" i="2"/>
  <c r="AB990" i="2"/>
  <c r="AA990" i="2"/>
  <c r="Z990" i="2"/>
  <c r="Y990" i="2"/>
  <c r="X990" i="2"/>
  <c r="W990" i="2"/>
  <c r="V990" i="2"/>
  <c r="U990" i="2"/>
  <c r="S990" i="2"/>
  <c r="R990" i="2"/>
  <c r="Q990" i="2"/>
  <c r="P990" i="2"/>
  <c r="O990" i="2"/>
  <c r="N990" i="2"/>
  <c r="M990" i="2"/>
  <c r="L990" i="2"/>
  <c r="K990" i="2"/>
  <c r="J990" i="2"/>
  <c r="I990" i="2"/>
  <c r="H990" i="2"/>
  <c r="G990" i="2"/>
  <c r="F990" i="2"/>
  <c r="E990" i="2"/>
  <c r="D990" i="2"/>
  <c r="C990" i="2"/>
  <c r="B990" i="2"/>
  <c r="A990" i="2"/>
  <c r="CD989" i="2"/>
  <c r="CC989" i="2"/>
  <c r="CB989" i="2"/>
  <c r="CA989" i="2"/>
  <c r="BZ989" i="2"/>
  <c r="BY989" i="2"/>
  <c r="AJ989" i="2"/>
  <c r="AI989" i="2"/>
  <c r="AH989" i="2"/>
  <c r="AG989" i="2"/>
  <c r="AF989" i="2"/>
  <c r="AE989" i="2"/>
  <c r="AD989" i="2"/>
  <c r="AC989" i="2"/>
  <c r="AB989" i="2"/>
  <c r="AA989" i="2"/>
  <c r="Z989" i="2"/>
  <c r="Y989" i="2"/>
  <c r="X989" i="2"/>
  <c r="W989" i="2"/>
  <c r="V989" i="2"/>
  <c r="U989" i="2"/>
  <c r="S989" i="2"/>
  <c r="R989" i="2"/>
  <c r="Q989" i="2"/>
  <c r="P989" i="2"/>
  <c r="O989" i="2"/>
  <c r="N989" i="2"/>
  <c r="M989" i="2"/>
  <c r="L989" i="2"/>
  <c r="K989" i="2"/>
  <c r="J989" i="2"/>
  <c r="I989" i="2"/>
  <c r="H989" i="2"/>
  <c r="G989" i="2"/>
  <c r="F989" i="2"/>
  <c r="E989" i="2"/>
  <c r="D989" i="2"/>
  <c r="C989" i="2"/>
  <c r="B989" i="2"/>
  <c r="A989" i="2"/>
  <c r="CD988" i="2"/>
  <c r="CC988" i="2"/>
  <c r="CB988" i="2"/>
  <c r="CA988" i="2"/>
  <c r="BZ988" i="2"/>
  <c r="BY988" i="2"/>
  <c r="AJ988" i="2"/>
  <c r="AI988" i="2"/>
  <c r="AH988" i="2"/>
  <c r="AG988" i="2"/>
  <c r="AF988" i="2"/>
  <c r="AE988" i="2"/>
  <c r="AD988" i="2"/>
  <c r="AC988" i="2"/>
  <c r="AB988" i="2"/>
  <c r="AA988" i="2"/>
  <c r="Z988" i="2"/>
  <c r="Y988" i="2"/>
  <c r="X988" i="2"/>
  <c r="W988" i="2"/>
  <c r="V988" i="2"/>
  <c r="U988" i="2"/>
  <c r="S988" i="2"/>
  <c r="R988" i="2"/>
  <c r="Q988" i="2"/>
  <c r="P988" i="2"/>
  <c r="O988" i="2"/>
  <c r="N988" i="2"/>
  <c r="M988" i="2"/>
  <c r="L988" i="2"/>
  <c r="K988" i="2"/>
  <c r="J988" i="2"/>
  <c r="I988" i="2"/>
  <c r="H988" i="2"/>
  <c r="G988" i="2"/>
  <c r="F988" i="2"/>
  <c r="E988" i="2"/>
  <c r="D988" i="2"/>
  <c r="C988" i="2"/>
  <c r="B988" i="2"/>
  <c r="A988" i="2"/>
  <c r="CD987" i="2"/>
  <c r="CC987" i="2"/>
  <c r="CB987" i="2"/>
  <c r="CA987" i="2"/>
  <c r="BZ987" i="2"/>
  <c r="BY987" i="2"/>
  <c r="AJ987" i="2"/>
  <c r="AI987" i="2"/>
  <c r="AH987" i="2"/>
  <c r="AG987" i="2"/>
  <c r="AF987" i="2"/>
  <c r="AE987" i="2"/>
  <c r="AD987" i="2"/>
  <c r="AC987" i="2"/>
  <c r="AB987" i="2"/>
  <c r="AA987" i="2"/>
  <c r="Z987" i="2"/>
  <c r="Y987" i="2"/>
  <c r="X987" i="2"/>
  <c r="W987" i="2"/>
  <c r="V987" i="2"/>
  <c r="U987" i="2"/>
  <c r="S987" i="2"/>
  <c r="R987" i="2"/>
  <c r="Q987" i="2"/>
  <c r="P987" i="2"/>
  <c r="O987" i="2"/>
  <c r="N987" i="2"/>
  <c r="M987" i="2"/>
  <c r="L987" i="2"/>
  <c r="K987" i="2"/>
  <c r="J987" i="2"/>
  <c r="I987" i="2"/>
  <c r="H987" i="2"/>
  <c r="G987" i="2"/>
  <c r="F987" i="2"/>
  <c r="E987" i="2"/>
  <c r="D987" i="2"/>
  <c r="C987" i="2"/>
  <c r="B987" i="2"/>
  <c r="A987" i="2"/>
  <c r="CD986" i="2"/>
  <c r="CC986" i="2"/>
  <c r="CB986" i="2"/>
  <c r="CA986" i="2"/>
  <c r="BZ986" i="2"/>
  <c r="BY986" i="2"/>
  <c r="AJ986" i="2"/>
  <c r="AI986" i="2"/>
  <c r="AH986" i="2"/>
  <c r="AG986" i="2"/>
  <c r="AF986" i="2"/>
  <c r="AE986" i="2"/>
  <c r="AD986" i="2"/>
  <c r="AC986" i="2"/>
  <c r="AB986" i="2"/>
  <c r="AA986" i="2"/>
  <c r="Z986" i="2"/>
  <c r="Y986" i="2"/>
  <c r="X986" i="2"/>
  <c r="W986" i="2"/>
  <c r="V986" i="2"/>
  <c r="U986" i="2"/>
  <c r="S986" i="2"/>
  <c r="R986" i="2"/>
  <c r="Q986" i="2"/>
  <c r="P986" i="2"/>
  <c r="O986" i="2"/>
  <c r="N986" i="2"/>
  <c r="M986" i="2"/>
  <c r="L986" i="2"/>
  <c r="K986" i="2"/>
  <c r="J986" i="2"/>
  <c r="I986" i="2"/>
  <c r="H986" i="2"/>
  <c r="G986" i="2"/>
  <c r="F986" i="2"/>
  <c r="E986" i="2"/>
  <c r="D986" i="2"/>
  <c r="C986" i="2"/>
  <c r="B986" i="2"/>
  <c r="A986" i="2"/>
  <c r="CD985" i="2"/>
  <c r="CC985" i="2"/>
  <c r="CB985" i="2"/>
  <c r="CA985" i="2"/>
  <c r="BZ985" i="2"/>
  <c r="BY985" i="2"/>
  <c r="AJ985" i="2"/>
  <c r="AI985" i="2"/>
  <c r="AH985" i="2"/>
  <c r="AG985" i="2"/>
  <c r="AF985" i="2"/>
  <c r="AE985" i="2"/>
  <c r="AD985" i="2"/>
  <c r="AC985" i="2"/>
  <c r="AB985" i="2"/>
  <c r="AA985" i="2"/>
  <c r="Z985" i="2"/>
  <c r="Y985" i="2"/>
  <c r="X985" i="2"/>
  <c r="W985" i="2"/>
  <c r="V985" i="2"/>
  <c r="U985" i="2"/>
  <c r="S985" i="2"/>
  <c r="R985" i="2"/>
  <c r="Q985" i="2"/>
  <c r="P985" i="2"/>
  <c r="O985" i="2"/>
  <c r="N985" i="2"/>
  <c r="M985" i="2"/>
  <c r="L985" i="2"/>
  <c r="K985" i="2"/>
  <c r="J985" i="2"/>
  <c r="I985" i="2"/>
  <c r="H985" i="2"/>
  <c r="G985" i="2"/>
  <c r="F985" i="2"/>
  <c r="E985" i="2"/>
  <c r="D985" i="2"/>
  <c r="C985" i="2"/>
  <c r="B985" i="2"/>
  <c r="A985" i="2"/>
  <c r="CD984" i="2"/>
  <c r="CC984" i="2"/>
  <c r="CB984" i="2"/>
  <c r="CA984" i="2"/>
  <c r="BZ984" i="2"/>
  <c r="BY984" i="2"/>
  <c r="AJ984" i="2"/>
  <c r="AI984" i="2"/>
  <c r="AH984" i="2"/>
  <c r="AG984" i="2"/>
  <c r="AF984" i="2"/>
  <c r="AE984" i="2"/>
  <c r="AD984" i="2"/>
  <c r="AC984" i="2"/>
  <c r="AB984" i="2"/>
  <c r="AA984" i="2"/>
  <c r="Z984" i="2"/>
  <c r="Y984" i="2"/>
  <c r="X984" i="2"/>
  <c r="W984" i="2"/>
  <c r="V984" i="2"/>
  <c r="U984" i="2"/>
  <c r="S984" i="2"/>
  <c r="R984" i="2"/>
  <c r="Q984" i="2"/>
  <c r="P984" i="2"/>
  <c r="O984" i="2"/>
  <c r="N984" i="2"/>
  <c r="M984" i="2"/>
  <c r="L984" i="2"/>
  <c r="K984" i="2"/>
  <c r="J984" i="2"/>
  <c r="I984" i="2"/>
  <c r="H984" i="2"/>
  <c r="G984" i="2"/>
  <c r="F984" i="2"/>
  <c r="E984" i="2"/>
  <c r="D984" i="2"/>
  <c r="C984" i="2"/>
  <c r="B984" i="2"/>
  <c r="A984" i="2"/>
  <c r="CD983" i="2"/>
  <c r="CC983" i="2"/>
  <c r="CB983" i="2"/>
  <c r="CA983" i="2"/>
  <c r="BZ983" i="2"/>
  <c r="BY983" i="2"/>
  <c r="AJ983" i="2"/>
  <c r="AI983" i="2"/>
  <c r="AH983" i="2"/>
  <c r="AG983" i="2"/>
  <c r="AF983" i="2"/>
  <c r="AE983" i="2"/>
  <c r="AD983" i="2"/>
  <c r="AC983" i="2"/>
  <c r="AB983" i="2"/>
  <c r="AA983" i="2"/>
  <c r="Z983" i="2"/>
  <c r="Y983" i="2"/>
  <c r="X983" i="2"/>
  <c r="W983" i="2"/>
  <c r="V983" i="2"/>
  <c r="U983" i="2"/>
  <c r="S983" i="2"/>
  <c r="R983" i="2"/>
  <c r="Q983" i="2"/>
  <c r="P983" i="2"/>
  <c r="O983" i="2"/>
  <c r="N983" i="2"/>
  <c r="M983" i="2"/>
  <c r="L983" i="2"/>
  <c r="K983" i="2"/>
  <c r="J983" i="2"/>
  <c r="I983" i="2"/>
  <c r="H983" i="2"/>
  <c r="G983" i="2"/>
  <c r="F983" i="2"/>
  <c r="E983" i="2"/>
  <c r="D983" i="2"/>
  <c r="C983" i="2"/>
  <c r="B983" i="2"/>
  <c r="A983" i="2"/>
  <c r="CD982" i="2"/>
  <c r="CC982" i="2"/>
  <c r="CB982" i="2"/>
  <c r="CA982" i="2"/>
  <c r="BZ982" i="2"/>
  <c r="BY982" i="2"/>
  <c r="AJ982" i="2"/>
  <c r="AI982" i="2"/>
  <c r="AH982" i="2"/>
  <c r="AG982" i="2"/>
  <c r="AF982" i="2"/>
  <c r="AE982" i="2"/>
  <c r="AD982" i="2"/>
  <c r="AC982" i="2"/>
  <c r="AB982" i="2"/>
  <c r="AA982" i="2"/>
  <c r="Z982" i="2"/>
  <c r="Y982" i="2"/>
  <c r="X982" i="2"/>
  <c r="W982" i="2"/>
  <c r="V982" i="2"/>
  <c r="U982" i="2"/>
  <c r="S982" i="2"/>
  <c r="R982" i="2"/>
  <c r="Q982" i="2"/>
  <c r="P982" i="2"/>
  <c r="O982" i="2"/>
  <c r="N982" i="2"/>
  <c r="M982" i="2"/>
  <c r="L982" i="2"/>
  <c r="K982" i="2"/>
  <c r="J982" i="2"/>
  <c r="I982" i="2"/>
  <c r="H982" i="2"/>
  <c r="G982" i="2"/>
  <c r="F982" i="2"/>
  <c r="E982" i="2"/>
  <c r="D982" i="2"/>
  <c r="C982" i="2"/>
  <c r="B982" i="2"/>
  <c r="A982" i="2"/>
  <c r="CD981" i="2"/>
  <c r="CC981" i="2"/>
  <c r="CB981" i="2"/>
  <c r="CA981" i="2"/>
  <c r="BZ981" i="2"/>
  <c r="BY981" i="2"/>
  <c r="AJ981" i="2"/>
  <c r="AI981" i="2"/>
  <c r="AH981" i="2"/>
  <c r="AG981" i="2"/>
  <c r="AF981" i="2"/>
  <c r="AE981" i="2"/>
  <c r="AD981" i="2"/>
  <c r="AC981" i="2"/>
  <c r="AB981" i="2"/>
  <c r="AA981" i="2"/>
  <c r="Z981" i="2"/>
  <c r="Y981" i="2"/>
  <c r="X981" i="2"/>
  <c r="W981" i="2"/>
  <c r="V981" i="2"/>
  <c r="U981" i="2"/>
  <c r="S981" i="2"/>
  <c r="R981" i="2"/>
  <c r="Q981" i="2"/>
  <c r="P981" i="2"/>
  <c r="O981" i="2"/>
  <c r="N981" i="2"/>
  <c r="M981" i="2"/>
  <c r="L981" i="2"/>
  <c r="K981" i="2"/>
  <c r="J981" i="2"/>
  <c r="I981" i="2"/>
  <c r="H981" i="2"/>
  <c r="G981" i="2"/>
  <c r="F981" i="2"/>
  <c r="E981" i="2"/>
  <c r="D981" i="2"/>
  <c r="C981" i="2"/>
  <c r="B981" i="2"/>
  <c r="A981" i="2"/>
  <c r="CD980" i="2"/>
  <c r="CC980" i="2"/>
  <c r="CB980" i="2"/>
  <c r="CA980" i="2"/>
  <c r="BZ980" i="2"/>
  <c r="BY980" i="2"/>
  <c r="AJ980" i="2"/>
  <c r="AI980" i="2"/>
  <c r="AH980" i="2"/>
  <c r="AG980" i="2"/>
  <c r="AF980" i="2"/>
  <c r="AE980" i="2"/>
  <c r="AD980" i="2"/>
  <c r="AC980" i="2"/>
  <c r="AB980" i="2"/>
  <c r="AA980" i="2"/>
  <c r="Z980" i="2"/>
  <c r="Y980" i="2"/>
  <c r="X980" i="2"/>
  <c r="W980" i="2"/>
  <c r="V980" i="2"/>
  <c r="U980" i="2"/>
  <c r="S980" i="2"/>
  <c r="R980" i="2"/>
  <c r="Q980" i="2"/>
  <c r="P980" i="2"/>
  <c r="O980" i="2"/>
  <c r="N980" i="2"/>
  <c r="M980" i="2"/>
  <c r="L980" i="2"/>
  <c r="K980" i="2"/>
  <c r="J980" i="2"/>
  <c r="I980" i="2"/>
  <c r="H980" i="2"/>
  <c r="G980" i="2"/>
  <c r="F980" i="2"/>
  <c r="E980" i="2"/>
  <c r="D980" i="2"/>
  <c r="C980" i="2"/>
  <c r="B980" i="2"/>
  <c r="A980" i="2"/>
  <c r="CD979" i="2"/>
  <c r="CC979" i="2"/>
  <c r="CB979" i="2"/>
  <c r="CA979" i="2"/>
  <c r="BZ979" i="2"/>
  <c r="BY979" i="2"/>
  <c r="AJ979" i="2"/>
  <c r="AI979" i="2"/>
  <c r="AH979" i="2"/>
  <c r="AG979" i="2"/>
  <c r="AF979" i="2"/>
  <c r="AE979" i="2"/>
  <c r="AD979" i="2"/>
  <c r="AC979" i="2"/>
  <c r="AB979" i="2"/>
  <c r="AA979" i="2"/>
  <c r="Z979" i="2"/>
  <c r="Y979" i="2"/>
  <c r="X979" i="2"/>
  <c r="W979" i="2"/>
  <c r="V979" i="2"/>
  <c r="U979" i="2"/>
  <c r="S979" i="2"/>
  <c r="R979" i="2"/>
  <c r="Q979" i="2"/>
  <c r="P979" i="2"/>
  <c r="O979" i="2"/>
  <c r="N979" i="2"/>
  <c r="M979" i="2"/>
  <c r="L979" i="2"/>
  <c r="K979" i="2"/>
  <c r="J979" i="2"/>
  <c r="I979" i="2"/>
  <c r="H979" i="2"/>
  <c r="G979" i="2"/>
  <c r="F979" i="2"/>
  <c r="E979" i="2"/>
  <c r="D979" i="2"/>
  <c r="C979" i="2"/>
  <c r="B979" i="2"/>
  <c r="A979" i="2"/>
  <c r="CD978" i="2"/>
  <c r="CC978" i="2"/>
  <c r="CB978" i="2"/>
  <c r="CA978" i="2"/>
  <c r="BZ978" i="2"/>
  <c r="BY978" i="2"/>
  <c r="AJ978" i="2"/>
  <c r="AI978" i="2"/>
  <c r="AH978" i="2"/>
  <c r="AG978" i="2"/>
  <c r="AF978" i="2"/>
  <c r="AE978" i="2"/>
  <c r="AD978" i="2"/>
  <c r="AC978" i="2"/>
  <c r="AB978" i="2"/>
  <c r="AA978" i="2"/>
  <c r="Z978" i="2"/>
  <c r="Y978" i="2"/>
  <c r="X978" i="2"/>
  <c r="W978" i="2"/>
  <c r="V978" i="2"/>
  <c r="U978" i="2"/>
  <c r="S978" i="2"/>
  <c r="R978" i="2"/>
  <c r="Q978" i="2"/>
  <c r="P978" i="2"/>
  <c r="O978" i="2"/>
  <c r="N978" i="2"/>
  <c r="M978" i="2"/>
  <c r="L978" i="2"/>
  <c r="K978" i="2"/>
  <c r="J978" i="2"/>
  <c r="I978" i="2"/>
  <c r="H978" i="2"/>
  <c r="G978" i="2"/>
  <c r="F978" i="2"/>
  <c r="E978" i="2"/>
  <c r="D978" i="2"/>
  <c r="C978" i="2"/>
  <c r="B978" i="2"/>
  <c r="A978" i="2"/>
  <c r="CD977" i="2"/>
  <c r="CC977" i="2"/>
  <c r="CB977" i="2"/>
  <c r="CA977" i="2"/>
  <c r="BZ977" i="2"/>
  <c r="BY977" i="2"/>
  <c r="AJ977" i="2"/>
  <c r="AI977" i="2"/>
  <c r="AH977" i="2"/>
  <c r="AG977" i="2"/>
  <c r="AF977" i="2"/>
  <c r="AE977" i="2"/>
  <c r="AD977" i="2"/>
  <c r="AC977" i="2"/>
  <c r="AB977" i="2"/>
  <c r="AA977" i="2"/>
  <c r="Z977" i="2"/>
  <c r="Y977" i="2"/>
  <c r="X977" i="2"/>
  <c r="W977" i="2"/>
  <c r="V977" i="2"/>
  <c r="U977" i="2"/>
  <c r="S977" i="2"/>
  <c r="R977" i="2"/>
  <c r="Q977" i="2"/>
  <c r="P977" i="2"/>
  <c r="O977" i="2"/>
  <c r="N977" i="2"/>
  <c r="M977" i="2"/>
  <c r="L977" i="2"/>
  <c r="K977" i="2"/>
  <c r="J977" i="2"/>
  <c r="I977" i="2"/>
  <c r="H977" i="2"/>
  <c r="G977" i="2"/>
  <c r="F977" i="2"/>
  <c r="E977" i="2"/>
  <c r="D977" i="2"/>
  <c r="C977" i="2"/>
  <c r="B977" i="2"/>
  <c r="A977" i="2"/>
  <c r="CD976" i="2"/>
  <c r="CC976" i="2"/>
  <c r="CB976" i="2"/>
  <c r="CA976" i="2"/>
  <c r="BZ976" i="2"/>
  <c r="BY976" i="2"/>
  <c r="AJ976" i="2"/>
  <c r="AI976" i="2"/>
  <c r="AH976" i="2"/>
  <c r="AG976" i="2"/>
  <c r="AF976" i="2"/>
  <c r="AE976" i="2"/>
  <c r="AD976" i="2"/>
  <c r="AC976" i="2"/>
  <c r="AB976" i="2"/>
  <c r="AA976" i="2"/>
  <c r="Z976" i="2"/>
  <c r="Y976" i="2"/>
  <c r="X976" i="2"/>
  <c r="W976" i="2"/>
  <c r="V976" i="2"/>
  <c r="U976" i="2"/>
  <c r="S976" i="2"/>
  <c r="R976" i="2"/>
  <c r="Q976" i="2"/>
  <c r="P976" i="2"/>
  <c r="O976" i="2"/>
  <c r="N976" i="2"/>
  <c r="M976" i="2"/>
  <c r="L976" i="2"/>
  <c r="K976" i="2"/>
  <c r="J976" i="2"/>
  <c r="I976" i="2"/>
  <c r="H976" i="2"/>
  <c r="G976" i="2"/>
  <c r="F976" i="2"/>
  <c r="E976" i="2"/>
  <c r="D976" i="2"/>
  <c r="C976" i="2"/>
  <c r="B976" i="2"/>
  <c r="A976" i="2"/>
  <c r="CD975" i="2"/>
  <c r="CC975" i="2"/>
  <c r="CB975" i="2"/>
  <c r="CA975" i="2"/>
  <c r="BZ975" i="2"/>
  <c r="BY975" i="2"/>
  <c r="AJ975" i="2"/>
  <c r="AI975" i="2"/>
  <c r="AH975" i="2"/>
  <c r="AG975" i="2"/>
  <c r="AF975" i="2"/>
  <c r="AE975" i="2"/>
  <c r="AD975" i="2"/>
  <c r="AC975" i="2"/>
  <c r="AB975" i="2"/>
  <c r="AA975" i="2"/>
  <c r="Z975" i="2"/>
  <c r="Y975" i="2"/>
  <c r="X975" i="2"/>
  <c r="W975" i="2"/>
  <c r="V975" i="2"/>
  <c r="U975" i="2"/>
  <c r="S975" i="2"/>
  <c r="R975" i="2"/>
  <c r="Q975" i="2"/>
  <c r="P975" i="2"/>
  <c r="O975" i="2"/>
  <c r="N975" i="2"/>
  <c r="M975" i="2"/>
  <c r="L975" i="2"/>
  <c r="K975" i="2"/>
  <c r="J975" i="2"/>
  <c r="I975" i="2"/>
  <c r="H975" i="2"/>
  <c r="G975" i="2"/>
  <c r="F975" i="2"/>
  <c r="E975" i="2"/>
  <c r="D975" i="2"/>
  <c r="C975" i="2"/>
  <c r="B975" i="2"/>
  <c r="A975" i="2"/>
  <c r="CD974" i="2"/>
  <c r="CC974" i="2"/>
  <c r="CB974" i="2"/>
  <c r="CA974" i="2"/>
  <c r="BZ974" i="2"/>
  <c r="BY974" i="2"/>
  <c r="AJ974" i="2"/>
  <c r="AI974" i="2"/>
  <c r="AH974" i="2"/>
  <c r="AG974" i="2"/>
  <c r="AF974" i="2"/>
  <c r="AE974" i="2"/>
  <c r="AD974" i="2"/>
  <c r="AC974" i="2"/>
  <c r="AB974" i="2"/>
  <c r="AA974" i="2"/>
  <c r="Z974" i="2"/>
  <c r="Y974" i="2"/>
  <c r="X974" i="2"/>
  <c r="W974" i="2"/>
  <c r="V974" i="2"/>
  <c r="U974" i="2"/>
  <c r="S974" i="2"/>
  <c r="R974" i="2"/>
  <c r="Q974" i="2"/>
  <c r="P974" i="2"/>
  <c r="O974" i="2"/>
  <c r="N974" i="2"/>
  <c r="M974" i="2"/>
  <c r="L974" i="2"/>
  <c r="K974" i="2"/>
  <c r="J974" i="2"/>
  <c r="I974" i="2"/>
  <c r="H974" i="2"/>
  <c r="G974" i="2"/>
  <c r="F974" i="2"/>
  <c r="E974" i="2"/>
  <c r="D974" i="2"/>
  <c r="C974" i="2"/>
  <c r="B974" i="2"/>
  <c r="A974" i="2"/>
  <c r="CD973" i="2"/>
  <c r="CC973" i="2"/>
  <c r="CB973" i="2"/>
  <c r="CA973" i="2"/>
  <c r="BZ973" i="2"/>
  <c r="BY973" i="2"/>
  <c r="AJ973" i="2"/>
  <c r="AI973" i="2"/>
  <c r="AH973" i="2"/>
  <c r="AG973" i="2"/>
  <c r="AF973" i="2"/>
  <c r="AE973" i="2"/>
  <c r="AD973" i="2"/>
  <c r="AC973" i="2"/>
  <c r="AB973" i="2"/>
  <c r="AA973" i="2"/>
  <c r="Z973" i="2"/>
  <c r="Y973" i="2"/>
  <c r="X973" i="2"/>
  <c r="W973" i="2"/>
  <c r="V973" i="2"/>
  <c r="U973" i="2"/>
  <c r="S973" i="2"/>
  <c r="R973" i="2"/>
  <c r="Q973" i="2"/>
  <c r="P973" i="2"/>
  <c r="O973" i="2"/>
  <c r="N973" i="2"/>
  <c r="M973" i="2"/>
  <c r="L973" i="2"/>
  <c r="K973" i="2"/>
  <c r="J973" i="2"/>
  <c r="I973" i="2"/>
  <c r="H973" i="2"/>
  <c r="G973" i="2"/>
  <c r="F973" i="2"/>
  <c r="E973" i="2"/>
  <c r="D973" i="2"/>
  <c r="C973" i="2"/>
  <c r="B973" i="2"/>
  <c r="A973" i="2"/>
  <c r="CD972" i="2"/>
  <c r="CC972" i="2"/>
  <c r="CB972" i="2"/>
  <c r="CA972" i="2"/>
  <c r="BZ972" i="2"/>
  <c r="BY972" i="2"/>
  <c r="AJ972" i="2"/>
  <c r="AI972" i="2"/>
  <c r="AH972" i="2"/>
  <c r="AG972" i="2"/>
  <c r="AF972" i="2"/>
  <c r="AE972" i="2"/>
  <c r="AD972" i="2"/>
  <c r="AC972" i="2"/>
  <c r="AB972" i="2"/>
  <c r="AA972" i="2"/>
  <c r="Z972" i="2"/>
  <c r="Y972" i="2"/>
  <c r="X972" i="2"/>
  <c r="W972" i="2"/>
  <c r="V972" i="2"/>
  <c r="U972" i="2"/>
  <c r="S972" i="2"/>
  <c r="R972" i="2"/>
  <c r="Q972" i="2"/>
  <c r="P972" i="2"/>
  <c r="O972" i="2"/>
  <c r="N972" i="2"/>
  <c r="M972" i="2"/>
  <c r="L972" i="2"/>
  <c r="K972" i="2"/>
  <c r="J972" i="2"/>
  <c r="I972" i="2"/>
  <c r="H972" i="2"/>
  <c r="G972" i="2"/>
  <c r="F972" i="2"/>
  <c r="E972" i="2"/>
  <c r="D972" i="2"/>
  <c r="C972" i="2"/>
  <c r="B972" i="2"/>
  <c r="A972" i="2"/>
  <c r="CD971" i="2"/>
  <c r="CC971" i="2"/>
  <c r="CB971" i="2"/>
  <c r="CA971" i="2"/>
  <c r="BZ971" i="2"/>
  <c r="BY971" i="2"/>
  <c r="AJ971" i="2"/>
  <c r="AI971" i="2"/>
  <c r="AH971" i="2"/>
  <c r="AG971" i="2"/>
  <c r="AF971" i="2"/>
  <c r="AE971" i="2"/>
  <c r="AD971" i="2"/>
  <c r="AC971" i="2"/>
  <c r="AB971" i="2"/>
  <c r="AA971" i="2"/>
  <c r="Z971" i="2"/>
  <c r="Y971" i="2"/>
  <c r="X971" i="2"/>
  <c r="W971" i="2"/>
  <c r="V971" i="2"/>
  <c r="U971" i="2"/>
  <c r="S971" i="2"/>
  <c r="R971" i="2"/>
  <c r="Q971" i="2"/>
  <c r="P971" i="2"/>
  <c r="O971" i="2"/>
  <c r="N971" i="2"/>
  <c r="M971" i="2"/>
  <c r="L971" i="2"/>
  <c r="K971" i="2"/>
  <c r="J971" i="2"/>
  <c r="I971" i="2"/>
  <c r="H971" i="2"/>
  <c r="G971" i="2"/>
  <c r="F971" i="2"/>
  <c r="E971" i="2"/>
  <c r="D971" i="2"/>
  <c r="C971" i="2"/>
  <c r="B971" i="2"/>
  <c r="A971" i="2"/>
  <c r="CD970" i="2"/>
  <c r="CC970" i="2"/>
  <c r="CB970" i="2"/>
  <c r="CA970" i="2"/>
  <c r="BZ970" i="2"/>
  <c r="BY970" i="2"/>
  <c r="AJ970" i="2"/>
  <c r="AI970" i="2"/>
  <c r="AH970" i="2"/>
  <c r="AG970" i="2"/>
  <c r="AF970" i="2"/>
  <c r="AE970" i="2"/>
  <c r="AD970" i="2"/>
  <c r="AC970" i="2"/>
  <c r="AB970" i="2"/>
  <c r="AA970" i="2"/>
  <c r="Z970" i="2"/>
  <c r="Y970" i="2"/>
  <c r="X970" i="2"/>
  <c r="W970" i="2"/>
  <c r="V970" i="2"/>
  <c r="U970" i="2"/>
  <c r="S970" i="2"/>
  <c r="R970" i="2"/>
  <c r="Q970" i="2"/>
  <c r="P970" i="2"/>
  <c r="O970" i="2"/>
  <c r="N970" i="2"/>
  <c r="M970" i="2"/>
  <c r="L970" i="2"/>
  <c r="K970" i="2"/>
  <c r="J970" i="2"/>
  <c r="I970" i="2"/>
  <c r="H970" i="2"/>
  <c r="G970" i="2"/>
  <c r="F970" i="2"/>
  <c r="E970" i="2"/>
  <c r="D970" i="2"/>
  <c r="C970" i="2"/>
  <c r="B970" i="2"/>
  <c r="A970" i="2"/>
  <c r="CD969" i="2"/>
  <c r="CC969" i="2"/>
  <c r="CB969" i="2"/>
  <c r="CA969" i="2"/>
  <c r="BZ969" i="2"/>
  <c r="BY969" i="2"/>
  <c r="AJ969" i="2"/>
  <c r="AI969" i="2"/>
  <c r="AH969" i="2"/>
  <c r="AG969" i="2"/>
  <c r="AF969" i="2"/>
  <c r="AE969" i="2"/>
  <c r="AD969" i="2"/>
  <c r="AC969" i="2"/>
  <c r="AB969" i="2"/>
  <c r="AA969" i="2"/>
  <c r="Z969" i="2"/>
  <c r="Y969" i="2"/>
  <c r="X969" i="2"/>
  <c r="W969" i="2"/>
  <c r="V969" i="2"/>
  <c r="U969" i="2"/>
  <c r="S969" i="2"/>
  <c r="R969" i="2"/>
  <c r="Q969" i="2"/>
  <c r="P969" i="2"/>
  <c r="O969" i="2"/>
  <c r="N969" i="2"/>
  <c r="M969" i="2"/>
  <c r="L969" i="2"/>
  <c r="K969" i="2"/>
  <c r="J969" i="2"/>
  <c r="I969" i="2"/>
  <c r="H969" i="2"/>
  <c r="G969" i="2"/>
  <c r="F969" i="2"/>
  <c r="E969" i="2"/>
  <c r="D969" i="2"/>
  <c r="C969" i="2"/>
  <c r="B969" i="2"/>
  <c r="A969" i="2"/>
  <c r="CD968" i="2"/>
  <c r="CC968" i="2"/>
  <c r="CB968" i="2"/>
  <c r="CA968" i="2"/>
  <c r="BZ968" i="2"/>
  <c r="BY968" i="2"/>
  <c r="AJ968" i="2"/>
  <c r="AI968" i="2"/>
  <c r="AH968" i="2"/>
  <c r="AG968" i="2"/>
  <c r="AF968" i="2"/>
  <c r="AE968" i="2"/>
  <c r="AD968" i="2"/>
  <c r="AC968" i="2"/>
  <c r="AB968" i="2"/>
  <c r="AA968" i="2"/>
  <c r="Z968" i="2"/>
  <c r="Y968" i="2"/>
  <c r="X968" i="2"/>
  <c r="W968" i="2"/>
  <c r="V968" i="2"/>
  <c r="U968" i="2"/>
  <c r="S968" i="2"/>
  <c r="R968" i="2"/>
  <c r="Q968" i="2"/>
  <c r="P968" i="2"/>
  <c r="O968" i="2"/>
  <c r="N968" i="2"/>
  <c r="M968" i="2"/>
  <c r="L968" i="2"/>
  <c r="K968" i="2"/>
  <c r="J968" i="2"/>
  <c r="I968" i="2"/>
  <c r="H968" i="2"/>
  <c r="G968" i="2"/>
  <c r="F968" i="2"/>
  <c r="E968" i="2"/>
  <c r="D968" i="2"/>
  <c r="C968" i="2"/>
  <c r="B968" i="2"/>
  <c r="A968" i="2"/>
  <c r="CD967" i="2"/>
  <c r="CC967" i="2"/>
  <c r="CB967" i="2"/>
  <c r="CA967" i="2"/>
  <c r="BZ967" i="2"/>
  <c r="BY967" i="2"/>
  <c r="AJ967" i="2"/>
  <c r="AI967" i="2"/>
  <c r="AH967" i="2"/>
  <c r="AG967" i="2"/>
  <c r="AF967" i="2"/>
  <c r="AE967" i="2"/>
  <c r="AD967" i="2"/>
  <c r="AC967" i="2"/>
  <c r="AB967" i="2"/>
  <c r="AA967" i="2"/>
  <c r="Z967" i="2"/>
  <c r="Y967" i="2"/>
  <c r="X967" i="2"/>
  <c r="W967" i="2"/>
  <c r="V967" i="2"/>
  <c r="U967" i="2"/>
  <c r="S967" i="2"/>
  <c r="R967" i="2"/>
  <c r="Q967" i="2"/>
  <c r="P967" i="2"/>
  <c r="O967" i="2"/>
  <c r="N967" i="2"/>
  <c r="M967" i="2"/>
  <c r="L967" i="2"/>
  <c r="K967" i="2"/>
  <c r="J967" i="2"/>
  <c r="I967" i="2"/>
  <c r="H967" i="2"/>
  <c r="G967" i="2"/>
  <c r="F967" i="2"/>
  <c r="E967" i="2"/>
  <c r="D967" i="2"/>
  <c r="C967" i="2"/>
  <c r="B967" i="2"/>
  <c r="A967" i="2"/>
  <c r="CD966" i="2"/>
  <c r="CC966" i="2"/>
  <c r="CB966" i="2"/>
  <c r="CA966" i="2"/>
  <c r="BZ966" i="2"/>
  <c r="BY966" i="2"/>
  <c r="AJ966" i="2"/>
  <c r="AI966" i="2"/>
  <c r="AH966" i="2"/>
  <c r="AG966" i="2"/>
  <c r="AF966" i="2"/>
  <c r="AE966" i="2"/>
  <c r="AD966" i="2"/>
  <c r="AC966" i="2"/>
  <c r="AB966" i="2"/>
  <c r="AA966" i="2"/>
  <c r="Z966" i="2"/>
  <c r="Y966" i="2"/>
  <c r="X966" i="2"/>
  <c r="W966" i="2"/>
  <c r="V966" i="2"/>
  <c r="U966" i="2"/>
  <c r="S966" i="2"/>
  <c r="R966" i="2"/>
  <c r="Q966" i="2"/>
  <c r="P966" i="2"/>
  <c r="O966" i="2"/>
  <c r="N966" i="2"/>
  <c r="M966" i="2"/>
  <c r="L966" i="2"/>
  <c r="K966" i="2"/>
  <c r="J966" i="2"/>
  <c r="I966" i="2"/>
  <c r="H966" i="2"/>
  <c r="G966" i="2"/>
  <c r="F966" i="2"/>
  <c r="E966" i="2"/>
  <c r="D966" i="2"/>
  <c r="C966" i="2"/>
  <c r="B966" i="2"/>
  <c r="A966" i="2"/>
  <c r="CD965" i="2"/>
  <c r="CC965" i="2"/>
  <c r="CB965" i="2"/>
  <c r="CA965" i="2"/>
  <c r="BZ965" i="2"/>
  <c r="BY965" i="2"/>
  <c r="AJ965" i="2"/>
  <c r="AI965" i="2"/>
  <c r="AH965" i="2"/>
  <c r="AG965" i="2"/>
  <c r="AF965" i="2"/>
  <c r="AE965" i="2"/>
  <c r="AD965" i="2"/>
  <c r="AC965" i="2"/>
  <c r="AB965" i="2"/>
  <c r="AA965" i="2"/>
  <c r="Z965" i="2"/>
  <c r="Y965" i="2"/>
  <c r="X965" i="2"/>
  <c r="W965" i="2"/>
  <c r="V965" i="2"/>
  <c r="U965" i="2"/>
  <c r="S965" i="2"/>
  <c r="R965" i="2"/>
  <c r="Q965" i="2"/>
  <c r="P965" i="2"/>
  <c r="O965" i="2"/>
  <c r="N965" i="2"/>
  <c r="M965" i="2"/>
  <c r="L965" i="2"/>
  <c r="K965" i="2"/>
  <c r="J965" i="2"/>
  <c r="I965" i="2"/>
  <c r="H965" i="2"/>
  <c r="G965" i="2"/>
  <c r="F965" i="2"/>
  <c r="E965" i="2"/>
  <c r="D965" i="2"/>
  <c r="C965" i="2"/>
  <c r="B965" i="2"/>
  <c r="A965" i="2"/>
  <c r="CD964" i="2"/>
  <c r="CC964" i="2"/>
  <c r="CB964" i="2"/>
  <c r="CA964" i="2"/>
  <c r="BZ964" i="2"/>
  <c r="BY964" i="2"/>
  <c r="AJ964" i="2"/>
  <c r="AI964" i="2"/>
  <c r="AH964" i="2"/>
  <c r="AG964" i="2"/>
  <c r="AF964" i="2"/>
  <c r="AE964" i="2"/>
  <c r="AD964" i="2"/>
  <c r="AC964" i="2"/>
  <c r="AB964" i="2"/>
  <c r="AA964" i="2"/>
  <c r="Z964" i="2"/>
  <c r="Y964" i="2"/>
  <c r="X964" i="2"/>
  <c r="W964" i="2"/>
  <c r="V964" i="2"/>
  <c r="U964" i="2"/>
  <c r="S964" i="2"/>
  <c r="R964" i="2"/>
  <c r="Q964" i="2"/>
  <c r="P964" i="2"/>
  <c r="O964" i="2"/>
  <c r="N964" i="2"/>
  <c r="M964" i="2"/>
  <c r="L964" i="2"/>
  <c r="K964" i="2"/>
  <c r="J964" i="2"/>
  <c r="I964" i="2"/>
  <c r="H964" i="2"/>
  <c r="G964" i="2"/>
  <c r="F964" i="2"/>
  <c r="E964" i="2"/>
  <c r="D964" i="2"/>
  <c r="C964" i="2"/>
  <c r="B964" i="2"/>
  <c r="A964" i="2"/>
  <c r="CD963" i="2"/>
  <c r="CC963" i="2"/>
  <c r="CB963" i="2"/>
  <c r="CA963" i="2"/>
  <c r="BZ963" i="2"/>
  <c r="BY963" i="2"/>
  <c r="AJ963" i="2"/>
  <c r="AI963" i="2"/>
  <c r="AH963" i="2"/>
  <c r="AG963" i="2"/>
  <c r="AF963" i="2"/>
  <c r="AE963" i="2"/>
  <c r="AD963" i="2"/>
  <c r="AC963" i="2"/>
  <c r="AB963" i="2"/>
  <c r="AA963" i="2"/>
  <c r="Z963" i="2"/>
  <c r="Y963" i="2"/>
  <c r="X963" i="2"/>
  <c r="W963" i="2"/>
  <c r="V963" i="2"/>
  <c r="U963" i="2"/>
  <c r="S963" i="2"/>
  <c r="R963" i="2"/>
  <c r="Q963" i="2"/>
  <c r="P963" i="2"/>
  <c r="O963" i="2"/>
  <c r="N963" i="2"/>
  <c r="M963" i="2"/>
  <c r="L963" i="2"/>
  <c r="K963" i="2"/>
  <c r="J963" i="2"/>
  <c r="I963" i="2"/>
  <c r="H963" i="2"/>
  <c r="G963" i="2"/>
  <c r="F963" i="2"/>
  <c r="E963" i="2"/>
  <c r="D963" i="2"/>
  <c r="C963" i="2"/>
  <c r="B963" i="2"/>
  <c r="A963" i="2"/>
  <c r="CD962" i="2"/>
  <c r="CC962" i="2"/>
  <c r="CB962" i="2"/>
  <c r="CA962" i="2"/>
  <c r="BZ962" i="2"/>
  <c r="BY962" i="2"/>
  <c r="AJ962" i="2"/>
  <c r="AI962" i="2"/>
  <c r="AH962" i="2"/>
  <c r="AG962" i="2"/>
  <c r="AF962" i="2"/>
  <c r="AE962" i="2"/>
  <c r="AD962" i="2"/>
  <c r="AC962" i="2"/>
  <c r="AB962" i="2"/>
  <c r="AA962" i="2"/>
  <c r="Z962" i="2"/>
  <c r="Y962" i="2"/>
  <c r="X962" i="2"/>
  <c r="W962" i="2"/>
  <c r="V962" i="2"/>
  <c r="U962" i="2"/>
  <c r="S962" i="2"/>
  <c r="R962" i="2"/>
  <c r="Q962" i="2"/>
  <c r="P962" i="2"/>
  <c r="O962" i="2"/>
  <c r="N962" i="2"/>
  <c r="M962" i="2"/>
  <c r="L962" i="2"/>
  <c r="K962" i="2"/>
  <c r="J962" i="2"/>
  <c r="I962" i="2"/>
  <c r="H962" i="2"/>
  <c r="G962" i="2"/>
  <c r="F962" i="2"/>
  <c r="E962" i="2"/>
  <c r="D962" i="2"/>
  <c r="C962" i="2"/>
  <c r="B962" i="2"/>
  <c r="A962" i="2"/>
  <c r="CD961" i="2"/>
  <c r="CC961" i="2"/>
  <c r="CB961" i="2"/>
  <c r="CA961" i="2"/>
  <c r="BZ961" i="2"/>
  <c r="BY961" i="2"/>
  <c r="AJ961" i="2"/>
  <c r="AI961" i="2"/>
  <c r="AH961" i="2"/>
  <c r="AG961" i="2"/>
  <c r="AF961" i="2"/>
  <c r="AE961" i="2"/>
  <c r="AD961" i="2"/>
  <c r="AC961" i="2"/>
  <c r="AB961" i="2"/>
  <c r="AA961" i="2"/>
  <c r="Z961" i="2"/>
  <c r="Y961" i="2"/>
  <c r="X961" i="2"/>
  <c r="W961" i="2"/>
  <c r="V961" i="2"/>
  <c r="U961" i="2"/>
  <c r="S961" i="2"/>
  <c r="R961" i="2"/>
  <c r="Q961" i="2"/>
  <c r="P961" i="2"/>
  <c r="O961" i="2"/>
  <c r="N961" i="2"/>
  <c r="M961" i="2"/>
  <c r="L961" i="2"/>
  <c r="K961" i="2"/>
  <c r="J961" i="2"/>
  <c r="I961" i="2"/>
  <c r="H961" i="2"/>
  <c r="G961" i="2"/>
  <c r="F961" i="2"/>
  <c r="E961" i="2"/>
  <c r="D961" i="2"/>
  <c r="C961" i="2"/>
  <c r="B961" i="2"/>
  <c r="A961" i="2"/>
  <c r="CD960" i="2"/>
  <c r="CC960" i="2"/>
  <c r="CB960" i="2"/>
  <c r="CA960" i="2"/>
  <c r="BZ960" i="2"/>
  <c r="BY960" i="2"/>
  <c r="AJ960" i="2"/>
  <c r="AI960" i="2"/>
  <c r="AH960" i="2"/>
  <c r="AG960" i="2"/>
  <c r="AF960" i="2"/>
  <c r="AE960" i="2"/>
  <c r="AD960" i="2"/>
  <c r="AC960" i="2"/>
  <c r="AB960" i="2"/>
  <c r="AA960" i="2"/>
  <c r="Z960" i="2"/>
  <c r="Y960" i="2"/>
  <c r="X960" i="2"/>
  <c r="W960" i="2"/>
  <c r="V960" i="2"/>
  <c r="U960" i="2"/>
  <c r="S960" i="2"/>
  <c r="R960" i="2"/>
  <c r="Q960" i="2"/>
  <c r="P960" i="2"/>
  <c r="O960" i="2"/>
  <c r="N960" i="2"/>
  <c r="M960" i="2"/>
  <c r="L960" i="2"/>
  <c r="K960" i="2"/>
  <c r="J960" i="2"/>
  <c r="I960" i="2"/>
  <c r="H960" i="2"/>
  <c r="G960" i="2"/>
  <c r="F960" i="2"/>
  <c r="E960" i="2"/>
  <c r="D960" i="2"/>
  <c r="C960" i="2"/>
  <c r="B960" i="2"/>
  <c r="A960" i="2"/>
  <c r="CD959" i="2"/>
  <c r="CC959" i="2"/>
  <c r="CB959" i="2"/>
  <c r="CA959" i="2"/>
  <c r="BZ959" i="2"/>
  <c r="BY959" i="2"/>
  <c r="AJ959" i="2"/>
  <c r="AI959" i="2"/>
  <c r="AH959" i="2"/>
  <c r="AG959" i="2"/>
  <c r="AF959" i="2"/>
  <c r="AE959" i="2"/>
  <c r="AD959" i="2"/>
  <c r="AC959" i="2"/>
  <c r="AB959" i="2"/>
  <c r="AA959" i="2"/>
  <c r="Z959" i="2"/>
  <c r="Y959" i="2"/>
  <c r="X959" i="2"/>
  <c r="W959" i="2"/>
  <c r="V959" i="2"/>
  <c r="U959" i="2"/>
  <c r="S959" i="2"/>
  <c r="R959" i="2"/>
  <c r="Q959" i="2"/>
  <c r="P959" i="2"/>
  <c r="O959" i="2"/>
  <c r="N959" i="2"/>
  <c r="M959" i="2"/>
  <c r="L959" i="2"/>
  <c r="K959" i="2"/>
  <c r="J959" i="2"/>
  <c r="I959" i="2"/>
  <c r="H959" i="2"/>
  <c r="G959" i="2"/>
  <c r="F959" i="2"/>
  <c r="E959" i="2"/>
  <c r="D959" i="2"/>
  <c r="C959" i="2"/>
  <c r="B959" i="2"/>
  <c r="A959" i="2"/>
  <c r="CD958" i="2"/>
  <c r="CC958" i="2"/>
  <c r="CB958" i="2"/>
  <c r="CA958" i="2"/>
  <c r="BZ958" i="2"/>
  <c r="BY958" i="2"/>
  <c r="AJ958" i="2"/>
  <c r="AI958" i="2"/>
  <c r="AH958" i="2"/>
  <c r="AG958" i="2"/>
  <c r="AF958" i="2"/>
  <c r="AE958" i="2"/>
  <c r="AD958" i="2"/>
  <c r="AC958" i="2"/>
  <c r="AB958" i="2"/>
  <c r="AA958" i="2"/>
  <c r="Z958" i="2"/>
  <c r="Y958" i="2"/>
  <c r="X958" i="2"/>
  <c r="W958" i="2"/>
  <c r="V958" i="2"/>
  <c r="U958" i="2"/>
  <c r="S958" i="2"/>
  <c r="R958" i="2"/>
  <c r="Q958" i="2"/>
  <c r="P958" i="2"/>
  <c r="O958" i="2"/>
  <c r="N958" i="2"/>
  <c r="M958" i="2"/>
  <c r="L958" i="2"/>
  <c r="K958" i="2"/>
  <c r="J958" i="2"/>
  <c r="I958" i="2"/>
  <c r="H958" i="2"/>
  <c r="G958" i="2"/>
  <c r="F958" i="2"/>
  <c r="E958" i="2"/>
  <c r="D958" i="2"/>
  <c r="C958" i="2"/>
  <c r="B958" i="2"/>
  <c r="A958" i="2"/>
  <c r="CD957" i="2"/>
  <c r="CC957" i="2"/>
  <c r="CB957" i="2"/>
  <c r="CA957" i="2"/>
  <c r="BZ957" i="2"/>
  <c r="BY957" i="2"/>
  <c r="AJ957" i="2"/>
  <c r="AI957" i="2"/>
  <c r="AH957" i="2"/>
  <c r="AG957" i="2"/>
  <c r="AF957" i="2"/>
  <c r="AE957" i="2"/>
  <c r="AD957" i="2"/>
  <c r="AC957" i="2"/>
  <c r="AB957" i="2"/>
  <c r="AA957" i="2"/>
  <c r="Z957" i="2"/>
  <c r="Y957" i="2"/>
  <c r="X957" i="2"/>
  <c r="W957" i="2"/>
  <c r="V957" i="2"/>
  <c r="U957" i="2"/>
  <c r="S957" i="2"/>
  <c r="R957" i="2"/>
  <c r="Q957" i="2"/>
  <c r="P957" i="2"/>
  <c r="O957" i="2"/>
  <c r="N957" i="2"/>
  <c r="M957" i="2"/>
  <c r="L957" i="2"/>
  <c r="K957" i="2"/>
  <c r="J957" i="2"/>
  <c r="I957" i="2"/>
  <c r="H957" i="2"/>
  <c r="G957" i="2"/>
  <c r="F957" i="2"/>
  <c r="E957" i="2"/>
  <c r="D957" i="2"/>
  <c r="C957" i="2"/>
  <c r="B957" i="2"/>
  <c r="A957" i="2"/>
  <c r="CD956" i="2"/>
  <c r="CC956" i="2"/>
  <c r="CB956" i="2"/>
  <c r="CA956" i="2"/>
  <c r="BZ956" i="2"/>
  <c r="BY956" i="2"/>
  <c r="AJ956" i="2"/>
  <c r="AI956" i="2"/>
  <c r="AH956" i="2"/>
  <c r="AG956" i="2"/>
  <c r="AF956" i="2"/>
  <c r="AE956" i="2"/>
  <c r="AD956" i="2"/>
  <c r="AC956" i="2"/>
  <c r="AB956" i="2"/>
  <c r="AA956" i="2"/>
  <c r="Z956" i="2"/>
  <c r="Y956" i="2"/>
  <c r="X956" i="2"/>
  <c r="W956" i="2"/>
  <c r="V956" i="2"/>
  <c r="U956" i="2"/>
  <c r="S956" i="2"/>
  <c r="R956" i="2"/>
  <c r="Q956" i="2"/>
  <c r="P956" i="2"/>
  <c r="O956" i="2"/>
  <c r="N956" i="2"/>
  <c r="M956" i="2"/>
  <c r="L956" i="2"/>
  <c r="K956" i="2"/>
  <c r="J956" i="2"/>
  <c r="I956" i="2"/>
  <c r="H956" i="2"/>
  <c r="G956" i="2"/>
  <c r="F956" i="2"/>
  <c r="E956" i="2"/>
  <c r="D956" i="2"/>
  <c r="C956" i="2"/>
  <c r="B956" i="2"/>
  <c r="A956" i="2"/>
  <c r="CD955" i="2"/>
  <c r="CC955" i="2"/>
  <c r="CB955" i="2"/>
  <c r="CA955" i="2"/>
  <c r="BZ955" i="2"/>
  <c r="BY955" i="2"/>
  <c r="AJ955" i="2"/>
  <c r="AI955" i="2"/>
  <c r="AH955" i="2"/>
  <c r="AG955" i="2"/>
  <c r="AF955" i="2"/>
  <c r="AE955" i="2"/>
  <c r="AD955" i="2"/>
  <c r="AC955" i="2"/>
  <c r="AB955" i="2"/>
  <c r="AA955" i="2"/>
  <c r="Z955" i="2"/>
  <c r="Y955" i="2"/>
  <c r="X955" i="2"/>
  <c r="W955" i="2"/>
  <c r="V955" i="2"/>
  <c r="U955" i="2"/>
  <c r="S955" i="2"/>
  <c r="R955" i="2"/>
  <c r="Q955" i="2"/>
  <c r="P955" i="2"/>
  <c r="O955" i="2"/>
  <c r="N955" i="2"/>
  <c r="M955" i="2"/>
  <c r="L955" i="2"/>
  <c r="K955" i="2"/>
  <c r="J955" i="2"/>
  <c r="I955" i="2"/>
  <c r="H955" i="2"/>
  <c r="G955" i="2"/>
  <c r="F955" i="2"/>
  <c r="E955" i="2"/>
  <c r="D955" i="2"/>
  <c r="C955" i="2"/>
  <c r="B955" i="2"/>
  <c r="A955" i="2"/>
  <c r="CD954" i="2"/>
  <c r="CC954" i="2"/>
  <c r="CB954" i="2"/>
  <c r="CA954" i="2"/>
  <c r="BZ954" i="2"/>
  <c r="BY954" i="2"/>
  <c r="AJ954" i="2"/>
  <c r="AI954" i="2"/>
  <c r="AH954" i="2"/>
  <c r="AG954" i="2"/>
  <c r="AF954" i="2"/>
  <c r="AE954" i="2"/>
  <c r="AD954" i="2"/>
  <c r="AC954" i="2"/>
  <c r="AB954" i="2"/>
  <c r="AA954" i="2"/>
  <c r="Z954" i="2"/>
  <c r="Y954" i="2"/>
  <c r="X954" i="2"/>
  <c r="W954" i="2"/>
  <c r="V954" i="2"/>
  <c r="U954" i="2"/>
  <c r="S954" i="2"/>
  <c r="R954" i="2"/>
  <c r="Q954" i="2"/>
  <c r="P954" i="2"/>
  <c r="O954" i="2"/>
  <c r="N954" i="2"/>
  <c r="M954" i="2"/>
  <c r="L954" i="2"/>
  <c r="K954" i="2"/>
  <c r="J954" i="2"/>
  <c r="I954" i="2"/>
  <c r="H954" i="2"/>
  <c r="G954" i="2"/>
  <c r="F954" i="2"/>
  <c r="E954" i="2"/>
  <c r="D954" i="2"/>
  <c r="C954" i="2"/>
  <c r="B954" i="2"/>
  <c r="A954" i="2"/>
  <c r="CD953" i="2"/>
  <c r="CC953" i="2"/>
  <c r="CB953" i="2"/>
  <c r="CA953" i="2"/>
  <c r="BZ953" i="2"/>
  <c r="BY953" i="2"/>
  <c r="AJ953" i="2"/>
  <c r="AI953" i="2"/>
  <c r="AH953" i="2"/>
  <c r="AG953" i="2"/>
  <c r="AF953" i="2"/>
  <c r="AE953" i="2"/>
  <c r="AD953" i="2"/>
  <c r="AC953" i="2"/>
  <c r="AB953" i="2"/>
  <c r="AA953" i="2"/>
  <c r="Z953" i="2"/>
  <c r="Y953" i="2"/>
  <c r="X953" i="2"/>
  <c r="W953" i="2"/>
  <c r="V953" i="2"/>
  <c r="U953" i="2"/>
  <c r="S953" i="2"/>
  <c r="R953" i="2"/>
  <c r="Q953" i="2"/>
  <c r="P953" i="2"/>
  <c r="O953" i="2"/>
  <c r="N953" i="2"/>
  <c r="M953" i="2"/>
  <c r="L953" i="2"/>
  <c r="K953" i="2"/>
  <c r="J953" i="2"/>
  <c r="I953" i="2"/>
  <c r="H953" i="2"/>
  <c r="G953" i="2"/>
  <c r="F953" i="2"/>
  <c r="E953" i="2"/>
  <c r="D953" i="2"/>
  <c r="C953" i="2"/>
  <c r="B953" i="2"/>
  <c r="A953" i="2"/>
  <c r="CD952" i="2"/>
  <c r="CC952" i="2"/>
  <c r="CB952" i="2"/>
  <c r="CA952" i="2"/>
  <c r="BZ952" i="2"/>
  <c r="BY952" i="2"/>
  <c r="AJ952" i="2"/>
  <c r="AI952" i="2"/>
  <c r="AH952" i="2"/>
  <c r="AG952" i="2"/>
  <c r="AF952" i="2"/>
  <c r="AE952" i="2"/>
  <c r="AD952" i="2"/>
  <c r="AC952" i="2"/>
  <c r="AB952" i="2"/>
  <c r="AA952" i="2"/>
  <c r="Z952" i="2"/>
  <c r="Y952" i="2"/>
  <c r="X952" i="2"/>
  <c r="W952" i="2"/>
  <c r="V952" i="2"/>
  <c r="U952" i="2"/>
  <c r="S952" i="2"/>
  <c r="R952" i="2"/>
  <c r="Q952" i="2"/>
  <c r="P952" i="2"/>
  <c r="O952" i="2"/>
  <c r="N952" i="2"/>
  <c r="M952" i="2"/>
  <c r="L952" i="2"/>
  <c r="K952" i="2"/>
  <c r="J952" i="2"/>
  <c r="I952" i="2"/>
  <c r="H952" i="2"/>
  <c r="G952" i="2"/>
  <c r="F952" i="2"/>
  <c r="E952" i="2"/>
  <c r="D952" i="2"/>
  <c r="C952" i="2"/>
  <c r="B952" i="2"/>
  <c r="A952" i="2"/>
  <c r="CD951" i="2"/>
  <c r="CC951" i="2"/>
  <c r="CB951" i="2"/>
  <c r="CA951" i="2"/>
  <c r="BZ951" i="2"/>
  <c r="BY951" i="2"/>
  <c r="AJ951" i="2"/>
  <c r="AI951" i="2"/>
  <c r="AH951" i="2"/>
  <c r="AG951" i="2"/>
  <c r="AF951" i="2"/>
  <c r="AE951" i="2"/>
  <c r="AD951" i="2"/>
  <c r="AC951" i="2"/>
  <c r="AB951" i="2"/>
  <c r="AA951" i="2"/>
  <c r="Z951" i="2"/>
  <c r="Y951" i="2"/>
  <c r="X951" i="2"/>
  <c r="W951" i="2"/>
  <c r="V951" i="2"/>
  <c r="U951" i="2"/>
  <c r="S951" i="2"/>
  <c r="R951" i="2"/>
  <c r="Q951" i="2"/>
  <c r="P951" i="2"/>
  <c r="O951" i="2"/>
  <c r="N951" i="2"/>
  <c r="M951" i="2"/>
  <c r="L951" i="2"/>
  <c r="K951" i="2"/>
  <c r="J951" i="2"/>
  <c r="I951" i="2"/>
  <c r="H951" i="2"/>
  <c r="G951" i="2"/>
  <c r="F951" i="2"/>
  <c r="E951" i="2"/>
  <c r="D951" i="2"/>
  <c r="C951" i="2"/>
  <c r="B951" i="2"/>
  <c r="A951" i="2"/>
  <c r="CD950" i="2"/>
  <c r="CC950" i="2"/>
  <c r="CB950" i="2"/>
  <c r="CA950" i="2"/>
  <c r="BZ950" i="2"/>
  <c r="BY950" i="2"/>
  <c r="AJ950" i="2"/>
  <c r="AI950" i="2"/>
  <c r="AH950" i="2"/>
  <c r="AG950" i="2"/>
  <c r="AF950" i="2"/>
  <c r="AE950" i="2"/>
  <c r="AD950" i="2"/>
  <c r="AC950" i="2"/>
  <c r="AB950" i="2"/>
  <c r="AA950" i="2"/>
  <c r="Z950" i="2"/>
  <c r="Y950" i="2"/>
  <c r="X950" i="2"/>
  <c r="W950" i="2"/>
  <c r="V950" i="2"/>
  <c r="U950" i="2"/>
  <c r="S950" i="2"/>
  <c r="R950" i="2"/>
  <c r="Q950" i="2"/>
  <c r="P950" i="2"/>
  <c r="O950" i="2"/>
  <c r="N950" i="2"/>
  <c r="M950" i="2"/>
  <c r="L950" i="2"/>
  <c r="K950" i="2"/>
  <c r="J950" i="2"/>
  <c r="I950" i="2"/>
  <c r="H950" i="2"/>
  <c r="G950" i="2"/>
  <c r="F950" i="2"/>
  <c r="E950" i="2"/>
  <c r="D950" i="2"/>
  <c r="C950" i="2"/>
  <c r="B950" i="2"/>
  <c r="A950" i="2"/>
  <c r="CD949" i="2"/>
  <c r="CC949" i="2"/>
  <c r="CB949" i="2"/>
  <c r="CA949" i="2"/>
  <c r="BZ949" i="2"/>
  <c r="BY949" i="2"/>
  <c r="AJ949" i="2"/>
  <c r="AI949" i="2"/>
  <c r="AH949" i="2"/>
  <c r="AG949" i="2"/>
  <c r="AF949" i="2"/>
  <c r="AE949" i="2"/>
  <c r="AD949" i="2"/>
  <c r="AC949" i="2"/>
  <c r="AB949" i="2"/>
  <c r="AA949" i="2"/>
  <c r="Z949" i="2"/>
  <c r="Y949" i="2"/>
  <c r="X949" i="2"/>
  <c r="W949" i="2"/>
  <c r="V949" i="2"/>
  <c r="U949" i="2"/>
  <c r="S949" i="2"/>
  <c r="R949" i="2"/>
  <c r="Q949" i="2"/>
  <c r="P949" i="2"/>
  <c r="O949" i="2"/>
  <c r="N949" i="2"/>
  <c r="M949" i="2"/>
  <c r="L949" i="2"/>
  <c r="K949" i="2"/>
  <c r="J949" i="2"/>
  <c r="I949" i="2"/>
  <c r="H949" i="2"/>
  <c r="G949" i="2"/>
  <c r="F949" i="2"/>
  <c r="E949" i="2"/>
  <c r="D949" i="2"/>
  <c r="C949" i="2"/>
  <c r="B949" i="2"/>
  <c r="A949" i="2"/>
  <c r="CD948" i="2"/>
  <c r="CC948" i="2"/>
  <c r="CB948" i="2"/>
  <c r="CA948" i="2"/>
  <c r="BZ948" i="2"/>
  <c r="BY948" i="2"/>
  <c r="AJ948" i="2"/>
  <c r="AI948" i="2"/>
  <c r="AH948" i="2"/>
  <c r="AG948" i="2"/>
  <c r="AF948" i="2"/>
  <c r="AE948" i="2"/>
  <c r="AD948" i="2"/>
  <c r="AC948" i="2"/>
  <c r="AB948" i="2"/>
  <c r="AA948" i="2"/>
  <c r="Z948" i="2"/>
  <c r="Y948" i="2"/>
  <c r="X948" i="2"/>
  <c r="W948" i="2"/>
  <c r="V948" i="2"/>
  <c r="U948" i="2"/>
  <c r="S948" i="2"/>
  <c r="R948" i="2"/>
  <c r="Q948" i="2"/>
  <c r="P948" i="2"/>
  <c r="O948" i="2"/>
  <c r="N948" i="2"/>
  <c r="M948" i="2"/>
  <c r="L948" i="2"/>
  <c r="K948" i="2"/>
  <c r="J948" i="2"/>
  <c r="I948" i="2"/>
  <c r="H948" i="2"/>
  <c r="G948" i="2"/>
  <c r="F948" i="2"/>
  <c r="E948" i="2"/>
  <c r="D948" i="2"/>
  <c r="C948" i="2"/>
  <c r="B948" i="2"/>
  <c r="A948" i="2"/>
  <c r="CD947" i="2"/>
  <c r="CC947" i="2"/>
  <c r="CB947" i="2"/>
  <c r="CA947" i="2"/>
  <c r="BZ947" i="2"/>
  <c r="BY947" i="2"/>
  <c r="AJ947" i="2"/>
  <c r="AI947" i="2"/>
  <c r="AH947" i="2"/>
  <c r="AG947" i="2"/>
  <c r="AF947" i="2"/>
  <c r="AE947" i="2"/>
  <c r="AD947" i="2"/>
  <c r="AC947" i="2"/>
  <c r="AB947" i="2"/>
  <c r="AA947" i="2"/>
  <c r="Z947" i="2"/>
  <c r="Y947" i="2"/>
  <c r="X947" i="2"/>
  <c r="W947" i="2"/>
  <c r="V947" i="2"/>
  <c r="U947" i="2"/>
  <c r="S947" i="2"/>
  <c r="R947" i="2"/>
  <c r="Q947" i="2"/>
  <c r="P947" i="2"/>
  <c r="O947" i="2"/>
  <c r="N947" i="2"/>
  <c r="M947" i="2"/>
  <c r="L947" i="2"/>
  <c r="K947" i="2"/>
  <c r="J947" i="2"/>
  <c r="I947" i="2"/>
  <c r="H947" i="2"/>
  <c r="G947" i="2"/>
  <c r="F947" i="2"/>
  <c r="E947" i="2"/>
  <c r="D947" i="2"/>
  <c r="C947" i="2"/>
  <c r="B947" i="2"/>
  <c r="A947" i="2"/>
  <c r="CD946" i="2"/>
  <c r="CC946" i="2"/>
  <c r="CB946" i="2"/>
  <c r="CA946" i="2"/>
  <c r="BZ946" i="2"/>
  <c r="BY946" i="2"/>
  <c r="AJ946" i="2"/>
  <c r="AI946" i="2"/>
  <c r="AH946" i="2"/>
  <c r="AG946" i="2"/>
  <c r="AF946" i="2"/>
  <c r="AE946" i="2"/>
  <c r="AD946" i="2"/>
  <c r="AC946" i="2"/>
  <c r="AB946" i="2"/>
  <c r="AA946" i="2"/>
  <c r="Z946" i="2"/>
  <c r="Y946" i="2"/>
  <c r="X946" i="2"/>
  <c r="W946" i="2"/>
  <c r="V946" i="2"/>
  <c r="U946" i="2"/>
  <c r="S946" i="2"/>
  <c r="R946" i="2"/>
  <c r="Q946" i="2"/>
  <c r="P946" i="2"/>
  <c r="O946" i="2"/>
  <c r="N946" i="2"/>
  <c r="M946" i="2"/>
  <c r="L946" i="2"/>
  <c r="K946" i="2"/>
  <c r="J946" i="2"/>
  <c r="I946" i="2"/>
  <c r="H946" i="2"/>
  <c r="G946" i="2"/>
  <c r="F946" i="2"/>
  <c r="E946" i="2"/>
  <c r="D946" i="2"/>
  <c r="C946" i="2"/>
  <c r="B946" i="2"/>
  <c r="A946" i="2"/>
  <c r="CD945" i="2"/>
  <c r="CC945" i="2"/>
  <c r="CB945" i="2"/>
  <c r="CA945" i="2"/>
  <c r="BZ945" i="2"/>
  <c r="BY945" i="2"/>
  <c r="AJ945" i="2"/>
  <c r="AI945" i="2"/>
  <c r="AH945" i="2"/>
  <c r="AG945" i="2"/>
  <c r="AF945" i="2"/>
  <c r="AE945" i="2"/>
  <c r="AD945" i="2"/>
  <c r="AC945" i="2"/>
  <c r="AB945" i="2"/>
  <c r="AA945" i="2"/>
  <c r="Z945" i="2"/>
  <c r="Y945" i="2"/>
  <c r="X945" i="2"/>
  <c r="W945" i="2"/>
  <c r="V945" i="2"/>
  <c r="U945" i="2"/>
  <c r="S945" i="2"/>
  <c r="R945" i="2"/>
  <c r="Q945" i="2"/>
  <c r="P945" i="2"/>
  <c r="O945" i="2"/>
  <c r="N945" i="2"/>
  <c r="M945" i="2"/>
  <c r="L945" i="2"/>
  <c r="K945" i="2"/>
  <c r="J945" i="2"/>
  <c r="I945" i="2"/>
  <c r="H945" i="2"/>
  <c r="G945" i="2"/>
  <c r="F945" i="2"/>
  <c r="E945" i="2"/>
  <c r="D945" i="2"/>
  <c r="C945" i="2"/>
  <c r="B945" i="2"/>
  <c r="A945" i="2"/>
  <c r="CD944" i="2"/>
  <c r="CC944" i="2"/>
  <c r="CB944" i="2"/>
  <c r="CA944" i="2"/>
  <c r="BZ944" i="2"/>
  <c r="BY944" i="2"/>
  <c r="AJ944" i="2"/>
  <c r="AI944" i="2"/>
  <c r="AH944" i="2"/>
  <c r="AG944" i="2"/>
  <c r="AF944" i="2"/>
  <c r="AE944" i="2"/>
  <c r="AD944" i="2"/>
  <c r="AC944" i="2"/>
  <c r="AB944" i="2"/>
  <c r="AA944" i="2"/>
  <c r="Z944" i="2"/>
  <c r="Y944" i="2"/>
  <c r="X944" i="2"/>
  <c r="W944" i="2"/>
  <c r="V944" i="2"/>
  <c r="U944" i="2"/>
  <c r="S944" i="2"/>
  <c r="R944" i="2"/>
  <c r="Q944" i="2"/>
  <c r="P944" i="2"/>
  <c r="O944" i="2"/>
  <c r="N944" i="2"/>
  <c r="M944" i="2"/>
  <c r="L944" i="2"/>
  <c r="K944" i="2"/>
  <c r="J944" i="2"/>
  <c r="I944" i="2"/>
  <c r="H944" i="2"/>
  <c r="G944" i="2"/>
  <c r="F944" i="2"/>
  <c r="E944" i="2"/>
  <c r="D944" i="2"/>
  <c r="C944" i="2"/>
  <c r="B944" i="2"/>
  <c r="A944" i="2"/>
  <c r="CD943" i="2"/>
  <c r="CC943" i="2"/>
  <c r="CB943" i="2"/>
  <c r="CA943" i="2"/>
  <c r="BZ943" i="2"/>
  <c r="BY943" i="2"/>
  <c r="AJ943" i="2"/>
  <c r="AI943" i="2"/>
  <c r="AH943" i="2"/>
  <c r="AG943" i="2"/>
  <c r="AF943" i="2"/>
  <c r="AE943" i="2"/>
  <c r="AD943" i="2"/>
  <c r="AC943" i="2"/>
  <c r="AB943" i="2"/>
  <c r="AA943" i="2"/>
  <c r="Z943" i="2"/>
  <c r="Y943" i="2"/>
  <c r="X943" i="2"/>
  <c r="W943" i="2"/>
  <c r="V943" i="2"/>
  <c r="U943" i="2"/>
  <c r="S943" i="2"/>
  <c r="R943" i="2"/>
  <c r="Q943" i="2"/>
  <c r="P943" i="2"/>
  <c r="O943" i="2"/>
  <c r="N943" i="2"/>
  <c r="M943" i="2"/>
  <c r="L943" i="2"/>
  <c r="K943" i="2"/>
  <c r="J943" i="2"/>
  <c r="I943" i="2"/>
  <c r="H943" i="2"/>
  <c r="G943" i="2"/>
  <c r="F943" i="2"/>
  <c r="E943" i="2"/>
  <c r="D943" i="2"/>
  <c r="C943" i="2"/>
  <c r="B943" i="2"/>
  <c r="A943" i="2"/>
  <c r="CD942" i="2"/>
  <c r="CC942" i="2"/>
  <c r="CB942" i="2"/>
  <c r="CA942" i="2"/>
  <c r="BZ942" i="2"/>
  <c r="BY942" i="2"/>
  <c r="AJ942" i="2"/>
  <c r="AI942" i="2"/>
  <c r="AH942" i="2"/>
  <c r="AG942" i="2"/>
  <c r="AF942" i="2"/>
  <c r="AE942" i="2"/>
  <c r="AD942" i="2"/>
  <c r="AC942" i="2"/>
  <c r="AB942" i="2"/>
  <c r="AA942" i="2"/>
  <c r="Z942" i="2"/>
  <c r="Y942" i="2"/>
  <c r="X942" i="2"/>
  <c r="W942" i="2"/>
  <c r="V942" i="2"/>
  <c r="U942" i="2"/>
  <c r="S942" i="2"/>
  <c r="R942" i="2"/>
  <c r="Q942" i="2"/>
  <c r="P942" i="2"/>
  <c r="O942" i="2"/>
  <c r="N942" i="2"/>
  <c r="M942" i="2"/>
  <c r="L942" i="2"/>
  <c r="K942" i="2"/>
  <c r="J942" i="2"/>
  <c r="I942" i="2"/>
  <c r="H942" i="2"/>
  <c r="G942" i="2"/>
  <c r="F942" i="2"/>
  <c r="E942" i="2"/>
  <c r="D942" i="2"/>
  <c r="C942" i="2"/>
  <c r="B942" i="2"/>
  <c r="A942" i="2"/>
  <c r="CD941" i="2"/>
  <c r="CC941" i="2"/>
  <c r="CB941" i="2"/>
  <c r="CA941" i="2"/>
  <c r="BZ941" i="2"/>
  <c r="BY941" i="2"/>
  <c r="AJ941" i="2"/>
  <c r="AI941" i="2"/>
  <c r="AH941" i="2"/>
  <c r="AG941" i="2"/>
  <c r="AF941" i="2"/>
  <c r="AE941" i="2"/>
  <c r="AD941" i="2"/>
  <c r="AC941" i="2"/>
  <c r="AB941" i="2"/>
  <c r="AA941" i="2"/>
  <c r="Z941" i="2"/>
  <c r="Y941" i="2"/>
  <c r="X941" i="2"/>
  <c r="W941" i="2"/>
  <c r="V941" i="2"/>
  <c r="U941" i="2"/>
  <c r="S941" i="2"/>
  <c r="R941" i="2"/>
  <c r="Q941" i="2"/>
  <c r="P941" i="2"/>
  <c r="O941" i="2"/>
  <c r="N941" i="2"/>
  <c r="M941" i="2"/>
  <c r="L941" i="2"/>
  <c r="K941" i="2"/>
  <c r="J941" i="2"/>
  <c r="I941" i="2"/>
  <c r="H941" i="2"/>
  <c r="G941" i="2"/>
  <c r="F941" i="2"/>
  <c r="E941" i="2"/>
  <c r="D941" i="2"/>
  <c r="C941" i="2"/>
  <c r="B941" i="2"/>
  <c r="A941" i="2"/>
  <c r="CD940" i="2"/>
  <c r="CC940" i="2"/>
  <c r="CB940" i="2"/>
  <c r="CA940" i="2"/>
  <c r="BZ940" i="2"/>
  <c r="BY940" i="2"/>
  <c r="AJ940" i="2"/>
  <c r="AI940" i="2"/>
  <c r="AH940" i="2"/>
  <c r="AG940" i="2"/>
  <c r="AF940" i="2"/>
  <c r="AE940" i="2"/>
  <c r="AD940" i="2"/>
  <c r="AC940" i="2"/>
  <c r="AB940" i="2"/>
  <c r="AA940" i="2"/>
  <c r="Z940" i="2"/>
  <c r="Y940" i="2"/>
  <c r="X940" i="2"/>
  <c r="W940" i="2"/>
  <c r="V940" i="2"/>
  <c r="U940" i="2"/>
  <c r="S940" i="2"/>
  <c r="R940" i="2"/>
  <c r="Q940" i="2"/>
  <c r="P940" i="2"/>
  <c r="O940" i="2"/>
  <c r="N940" i="2"/>
  <c r="M940" i="2"/>
  <c r="L940" i="2"/>
  <c r="K940" i="2"/>
  <c r="J940" i="2"/>
  <c r="I940" i="2"/>
  <c r="H940" i="2"/>
  <c r="G940" i="2"/>
  <c r="F940" i="2"/>
  <c r="E940" i="2"/>
  <c r="D940" i="2"/>
  <c r="C940" i="2"/>
  <c r="B940" i="2"/>
  <c r="A940" i="2"/>
  <c r="CD939" i="2"/>
  <c r="CC939" i="2"/>
  <c r="CB939" i="2"/>
  <c r="CA939" i="2"/>
  <c r="BZ939" i="2"/>
  <c r="BY939" i="2"/>
  <c r="AJ939" i="2"/>
  <c r="AI939" i="2"/>
  <c r="AH939" i="2"/>
  <c r="AG939" i="2"/>
  <c r="AF939" i="2"/>
  <c r="AE939" i="2"/>
  <c r="AD939" i="2"/>
  <c r="AC939" i="2"/>
  <c r="AB939" i="2"/>
  <c r="AA939" i="2"/>
  <c r="Z939" i="2"/>
  <c r="Y939" i="2"/>
  <c r="X939" i="2"/>
  <c r="W939" i="2"/>
  <c r="V939" i="2"/>
  <c r="U939" i="2"/>
  <c r="S939" i="2"/>
  <c r="R939" i="2"/>
  <c r="Q939" i="2"/>
  <c r="P939" i="2"/>
  <c r="O939" i="2"/>
  <c r="N939" i="2"/>
  <c r="M939" i="2"/>
  <c r="L939" i="2"/>
  <c r="K939" i="2"/>
  <c r="J939" i="2"/>
  <c r="I939" i="2"/>
  <c r="H939" i="2"/>
  <c r="G939" i="2"/>
  <c r="F939" i="2"/>
  <c r="E939" i="2"/>
  <c r="D939" i="2"/>
  <c r="C939" i="2"/>
  <c r="B939" i="2"/>
  <c r="A939" i="2"/>
  <c r="CD938" i="2"/>
  <c r="CC938" i="2"/>
  <c r="CB938" i="2"/>
  <c r="CA938" i="2"/>
  <c r="BZ938" i="2"/>
  <c r="BY938" i="2"/>
  <c r="AJ938" i="2"/>
  <c r="AI938" i="2"/>
  <c r="AH938" i="2"/>
  <c r="AG938" i="2"/>
  <c r="AF938" i="2"/>
  <c r="AE938" i="2"/>
  <c r="AD938" i="2"/>
  <c r="AC938" i="2"/>
  <c r="AB938" i="2"/>
  <c r="AA938" i="2"/>
  <c r="Z938" i="2"/>
  <c r="Y938" i="2"/>
  <c r="X938" i="2"/>
  <c r="W938" i="2"/>
  <c r="V938" i="2"/>
  <c r="U938" i="2"/>
  <c r="S938" i="2"/>
  <c r="R938" i="2"/>
  <c r="Q938" i="2"/>
  <c r="P938" i="2"/>
  <c r="O938" i="2"/>
  <c r="N938" i="2"/>
  <c r="M938" i="2"/>
  <c r="L938" i="2"/>
  <c r="K938" i="2"/>
  <c r="J938" i="2"/>
  <c r="I938" i="2"/>
  <c r="H938" i="2"/>
  <c r="G938" i="2"/>
  <c r="F938" i="2"/>
  <c r="E938" i="2"/>
  <c r="D938" i="2"/>
  <c r="C938" i="2"/>
  <c r="B938" i="2"/>
  <c r="A938" i="2"/>
  <c r="CD937" i="2"/>
  <c r="CC937" i="2"/>
  <c r="CB937" i="2"/>
  <c r="CA937" i="2"/>
  <c r="BZ937" i="2"/>
  <c r="BY937" i="2"/>
  <c r="AJ937" i="2"/>
  <c r="AI937" i="2"/>
  <c r="AH937" i="2"/>
  <c r="AG937" i="2"/>
  <c r="AF937" i="2"/>
  <c r="AE937" i="2"/>
  <c r="AD937" i="2"/>
  <c r="AC937" i="2"/>
  <c r="AB937" i="2"/>
  <c r="AA937" i="2"/>
  <c r="Z937" i="2"/>
  <c r="Y937" i="2"/>
  <c r="X937" i="2"/>
  <c r="W937" i="2"/>
  <c r="V937" i="2"/>
  <c r="U937" i="2"/>
  <c r="S937" i="2"/>
  <c r="R937" i="2"/>
  <c r="Q937" i="2"/>
  <c r="P937" i="2"/>
  <c r="O937" i="2"/>
  <c r="N937" i="2"/>
  <c r="M937" i="2"/>
  <c r="L937" i="2"/>
  <c r="K937" i="2"/>
  <c r="J937" i="2"/>
  <c r="I937" i="2"/>
  <c r="H937" i="2"/>
  <c r="G937" i="2"/>
  <c r="F937" i="2"/>
  <c r="E937" i="2"/>
  <c r="D937" i="2"/>
  <c r="C937" i="2"/>
  <c r="B937" i="2"/>
  <c r="A937" i="2"/>
  <c r="CD936" i="2"/>
  <c r="CC936" i="2"/>
  <c r="CB936" i="2"/>
  <c r="CA936" i="2"/>
  <c r="BZ936" i="2"/>
  <c r="BY936" i="2"/>
  <c r="AJ936" i="2"/>
  <c r="AI936" i="2"/>
  <c r="AH936" i="2"/>
  <c r="AG936" i="2"/>
  <c r="AF936" i="2"/>
  <c r="AE936" i="2"/>
  <c r="AD936" i="2"/>
  <c r="AC936" i="2"/>
  <c r="AB936" i="2"/>
  <c r="AA936" i="2"/>
  <c r="Z936" i="2"/>
  <c r="Y936" i="2"/>
  <c r="X936" i="2"/>
  <c r="W936" i="2"/>
  <c r="V936" i="2"/>
  <c r="U936" i="2"/>
  <c r="S936" i="2"/>
  <c r="R936" i="2"/>
  <c r="Q936" i="2"/>
  <c r="P936" i="2"/>
  <c r="O936" i="2"/>
  <c r="N936" i="2"/>
  <c r="M936" i="2"/>
  <c r="L936" i="2"/>
  <c r="K936" i="2"/>
  <c r="J936" i="2"/>
  <c r="I936" i="2"/>
  <c r="H936" i="2"/>
  <c r="G936" i="2"/>
  <c r="F936" i="2"/>
  <c r="E936" i="2"/>
  <c r="D936" i="2"/>
  <c r="C936" i="2"/>
  <c r="B936" i="2"/>
  <c r="A936" i="2"/>
  <c r="CD935" i="2"/>
  <c r="CC935" i="2"/>
  <c r="CB935" i="2"/>
  <c r="CA935" i="2"/>
  <c r="BZ935" i="2"/>
  <c r="BY935" i="2"/>
  <c r="AJ935" i="2"/>
  <c r="AI935" i="2"/>
  <c r="AH935" i="2"/>
  <c r="AG935" i="2"/>
  <c r="AF935" i="2"/>
  <c r="AE935" i="2"/>
  <c r="AD935" i="2"/>
  <c r="AC935" i="2"/>
  <c r="AB935" i="2"/>
  <c r="AA935" i="2"/>
  <c r="Z935" i="2"/>
  <c r="Y935" i="2"/>
  <c r="X935" i="2"/>
  <c r="W935" i="2"/>
  <c r="V935" i="2"/>
  <c r="U935" i="2"/>
  <c r="S935" i="2"/>
  <c r="R935" i="2"/>
  <c r="Q935" i="2"/>
  <c r="P935" i="2"/>
  <c r="O935" i="2"/>
  <c r="N935" i="2"/>
  <c r="M935" i="2"/>
  <c r="L935" i="2"/>
  <c r="K935" i="2"/>
  <c r="J935" i="2"/>
  <c r="I935" i="2"/>
  <c r="H935" i="2"/>
  <c r="G935" i="2"/>
  <c r="F935" i="2"/>
  <c r="E935" i="2"/>
  <c r="D935" i="2"/>
  <c r="C935" i="2"/>
  <c r="B935" i="2"/>
  <c r="A935" i="2"/>
  <c r="CD934" i="2"/>
  <c r="CC934" i="2"/>
  <c r="CB934" i="2"/>
  <c r="CA934" i="2"/>
  <c r="BZ934" i="2"/>
  <c r="BY934" i="2"/>
  <c r="AJ934" i="2"/>
  <c r="AI934" i="2"/>
  <c r="AH934" i="2"/>
  <c r="AG934" i="2"/>
  <c r="AF934" i="2"/>
  <c r="AE934" i="2"/>
  <c r="AD934" i="2"/>
  <c r="AC934" i="2"/>
  <c r="AB934" i="2"/>
  <c r="AA934" i="2"/>
  <c r="Z934" i="2"/>
  <c r="Y934" i="2"/>
  <c r="X934" i="2"/>
  <c r="W934" i="2"/>
  <c r="V934" i="2"/>
  <c r="U934" i="2"/>
  <c r="S934" i="2"/>
  <c r="R934" i="2"/>
  <c r="Q934" i="2"/>
  <c r="P934" i="2"/>
  <c r="O934" i="2"/>
  <c r="N934" i="2"/>
  <c r="M934" i="2"/>
  <c r="L934" i="2"/>
  <c r="K934" i="2"/>
  <c r="J934" i="2"/>
  <c r="I934" i="2"/>
  <c r="H934" i="2"/>
  <c r="G934" i="2"/>
  <c r="F934" i="2"/>
  <c r="E934" i="2"/>
  <c r="D934" i="2"/>
  <c r="C934" i="2"/>
  <c r="B934" i="2"/>
  <c r="A934" i="2"/>
  <c r="CD933" i="2"/>
  <c r="CC933" i="2"/>
  <c r="CB933" i="2"/>
  <c r="CA933" i="2"/>
  <c r="BZ933" i="2"/>
  <c r="BY933" i="2"/>
  <c r="AJ933" i="2"/>
  <c r="AI933" i="2"/>
  <c r="AH933" i="2"/>
  <c r="AG933" i="2"/>
  <c r="AF933" i="2"/>
  <c r="AE933" i="2"/>
  <c r="AD933" i="2"/>
  <c r="AC933" i="2"/>
  <c r="AB933" i="2"/>
  <c r="AA933" i="2"/>
  <c r="Z933" i="2"/>
  <c r="Y933" i="2"/>
  <c r="X933" i="2"/>
  <c r="W933" i="2"/>
  <c r="V933" i="2"/>
  <c r="U933" i="2"/>
  <c r="S933" i="2"/>
  <c r="R933" i="2"/>
  <c r="Q933" i="2"/>
  <c r="P933" i="2"/>
  <c r="O933" i="2"/>
  <c r="N933" i="2"/>
  <c r="M933" i="2"/>
  <c r="L933" i="2"/>
  <c r="K933" i="2"/>
  <c r="J933" i="2"/>
  <c r="I933" i="2"/>
  <c r="H933" i="2"/>
  <c r="G933" i="2"/>
  <c r="F933" i="2"/>
  <c r="E933" i="2"/>
  <c r="D933" i="2"/>
  <c r="C933" i="2"/>
  <c r="B933" i="2"/>
  <c r="A933" i="2"/>
  <c r="CD932" i="2"/>
  <c r="CC932" i="2"/>
  <c r="CB932" i="2"/>
  <c r="CA932" i="2"/>
  <c r="BZ932" i="2"/>
  <c r="BY932" i="2"/>
  <c r="AJ932" i="2"/>
  <c r="AI932" i="2"/>
  <c r="AH932" i="2"/>
  <c r="AG932" i="2"/>
  <c r="AF932" i="2"/>
  <c r="AE932" i="2"/>
  <c r="AD932" i="2"/>
  <c r="AC932" i="2"/>
  <c r="AB932" i="2"/>
  <c r="AA932" i="2"/>
  <c r="Z932" i="2"/>
  <c r="Y932" i="2"/>
  <c r="X932" i="2"/>
  <c r="W932" i="2"/>
  <c r="V932" i="2"/>
  <c r="U932" i="2"/>
  <c r="S932" i="2"/>
  <c r="R932" i="2"/>
  <c r="Q932" i="2"/>
  <c r="P932" i="2"/>
  <c r="O932" i="2"/>
  <c r="N932" i="2"/>
  <c r="M932" i="2"/>
  <c r="L932" i="2"/>
  <c r="K932" i="2"/>
  <c r="J932" i="2"/>
  <c r="I932" i="2"/>
  <c r="H932" i="2"/>
  <c r="G932" i="2"/>
  <c r="F932" i="2"/>
  <c r="E932" i="2"/>
  <c r="D932" i="2"/>
  <c r="C932" i="2"/>
  <c r="B932" i="2"/>
  <c r="A932" i="2"/>
  <c r="CD931" i="2"/>
  <c r="CC931" i="2"/>
  <c r="CB931" i="2"/>
  <c r="CA931" i="2"/>
  <c r="BZ931" i="2"/>
  <c r="BY931" i="2"/>
  <c r="AJ931" i="2"/>
  <c r="AI931" i="2"/>
  <c r="AH931" i="2"/>
  <c r="AG931" i="2"/>
  <c r="AF931" i="2"/>
  <c r="AE931" i="2"/>
  <c r="AD931" i="2"/>
  <c r="AC931" i="2"/>
  <c r="AB931" i="2"/>
  <c r="AA931" i="2"/>
  <c r="Z931" i="2"/>
  <c r="Y931" i="2"/>
  <c r="X931" i="2"/>
  <c r="W931" i="2"/>
  <c r="V931" i="2"/>
  <c r="U931" i="2"/>
  <c r="S931" i="2"/>
  <c r="R931" i="2"/>
  <c r="Q931" i="2"/>
  <c r="P931" i="2"/>
  <c r="O931" i="2"/>
  <c r="N931" i="2"/>
  <c r="M931" i="2"/>
  <c r="L931" i="2"/>
  <c r="K931" i="2"/>
  <c r="J931" i="2"/>
  <c r="I931" i="2"/>
  <c r="H931" i="2"/>
  <c r="G931" i="2"/>
  <c r="F931" i="2"/>
  <c r="E931" i="2"/>
  <c r="D931" i="2"/>
  <c r="C931" i="2"/>
  <c r="B931" i="2"/>
  <c r="A931" i="2"/>
  <c r="CD930" i="2"/>
  <c r="CC930" i="2"/>
  <c r="CB930" i="2"/>
  <c r="CA930" i="2"/>
  <c r="BZ930" i="2"/>
  <c r="BY930" i="2"/>
  <c r="AJ930" i="2"/>
  <c r="AI930" i="2"/>
  <c r="AH930" i="2"/>
  <c r="AG930" i="2"/>
  <c r="AF930" i="2"/>
  <c r="AE930" i="2"/>
  <c r="AD930" i="2"/>
  <c r="AC930" i="2"/>
  <c r="AB930" i="2"/>
  <c r="AA930" i="2"/>
  <c r="Z930" i="2"/>
  <c r="Y930" i="2"/>
  <c r="X930" i="2"/>
  <c r="W930" i="2"/>
  <c r="V930" i="2"/>
  <c r="U930" i="2"/>
  <c r="S930" i="2"/>
  <c r="R930" i="2"/>
  <c r="Q930" i="2"/>
  <c r="P930" i="2"/>
  <c r="O930" i="2"/>
  <c r="N930" i="2"/>
  <c r="M930" i="2"/>
  <c r="L930" i="2"/>
  <c r="K930" i="2"/>
  <c r="J930" i="2"/>
  <c r="I930" i="2"/>
  <c r="H930" i="2"/>
  <c r="G930" i="2"/>
  <c r="F930" i="2"/>
  <c r="E930" i="2"/>
  <c r="D930" i="2"/>
  <c r="C930" i="2"/>
  <c r="B930" i="2"/>
  <c r="A930" i="2"/>
  <c r="CD929" i="2"/>
  <c r="CC929" i="2"/>
  <c r="CB929" i="2"/>
  <c r="CA929" i="2"/>
  <c r="BZ929" i="2"/>
  <c r="BY929" i="2"/>
  <c r="AJ929" i="2"/>
  <c r="AI929" i="2"/>
  <c r="AH929" i="2"/>
  <c r="AG929" i="2"/>
  <c r="AF929" i="2"/>
  <c r="AE929" i="2"/>
  <c r="AD929" i="2"/>
  <c r="AC929" i="2"/>
  <c r="AB929" i="2"/>
  <c r="AA929" i="2"/>
  <c r="Z929" i="2"/>
  <c r="Y929" i="2"/>
  <c r="X929" i="2"/>
  <c r="W929" i="2"/>
  <c r="V929" i="2"/>
  <c r="U929" i="2"/>
  <c r="S929" i="2"/>
  <c r="R929" i="2"/>
  <c r="Q929" i="2"/>
  <c r="P929" i="2"/>
  <c r="O929" i="2"/>
  <c r="N929" i="2"/>
  <c r="M929" i="2"/>
  <c r="L929" i="2"/>
  <c r="K929" i="2"/>
  <c r="J929" i="2"/>
  <c r="I929" i="2"/>
  <c r="H929" i="2"/>
  <c r="G929" i="2"/>
  <c r="F929" i="2"/>
  <c r="E929" i="2"/>
  <c r="D929" i="2"/>
  <c r="C929" i="2"/>
  <c r="B929" i="2"/>
  <c r="A929" i="2"/>
  <c r="CD928" i="2"/>
  <c r="CC928" i="2"/>
  <c r="CB928" i="2"/>
  <c r="CA928" i="2"/>
  <c r="BZ928" i="2"/>
  <c r="BY928" i="2"/>
  <c r="AJ928" i="2"/>
  <c r="AI928" i="2"/>
  <c r="AH928" i="2"/>
  <c r="AG928" i="2"/>
  <c r="AF928" i="2"/>
  <c r="AE928" i="2"/>
  <c r="AD928" i="2"/>
  <c r="AC928" i="2"/>
  <c r="AB928" i="2"/>
  <c r="AA928" i="2"/>
  <c r="Z928" i="2"/>
  <c r="Y928" i="2"/>
  <c r="X928" i="2"/>
  <c r="W928" i="2"/>
  <c r="V928" i="2"/>
  <c r="U928" i="2"/>
  <c r="S928" i="2"/>
  <c r="R928" i="2"/>
  <c r="Q928" i="2"/>
  <c r="P928" i="2"/>
  <c r="O928" i="2"/>
  <c r="N928" i="2"/>
  <c r="M928" i="2"/>
  <c r="L928" i="2"/>
  <c r="K928" i="2"/>
  <c r="J928" i="2"/>
  <c r="I928" i="2"/>
  <c r="H928" i="2"/>
  <c r="G928" i="2"/>
  <c r="F928" i="2"/>
  <c r="E928" i="2"/>
  <c r="D928" i="2"/>
  <c r="C928" i="2"/>
  <c r="B928" i="2"/>
  <c r="A928" i="2"/>
  <c r="CD927" i="2"/>
  <c r="CC927" i="2"/>
  <c r="CB927" i="2"/>
  <c r="CA927" i="2"/>
  <c r="BZ927" i="2"/>
  <c r="BY927" i="2"/>
  <c r="AJ927" i="2"/>
  <c r="AI927" i="2"/>
  <c r="AH927" i="2"/>
  <c r="AG927" i="2"/>
  <c r="AF927" i="2"/>
  <c r="AE927" i="2"/>
  <c r="AD927" i="2"/>
  <c r="AC927" i="2"/>
  <c r="AB927" i="2"/>
  <c r="AA927" i="2"/>
  <c r="Z927" i="2"/>
  <c r="Y927" i="2"/>
  <c r="X927" i="2"/>
  <c r="W927" i="2"/>
  <c r="V927" i="2"/>
  <c r="U927" i="2"/>
  <c r="S927" i="2"/>
  <c r="R927" i="2"/>
  <c r="Q927" i="2"/>
  <c r="P927" i="2"/>
  <c r="O927" i="2"/>
  <c r="N927" i="2"/>
  <c r="M927" i="2"/>
  <c r="L927" i="2"/>
  <c r="K927" i="2"/>
  <c r="J927" i="2"/>
  <c r="I927" i="2"/>
  <c r="H927" i="2"/>
  <c r="G927" i="2"/>
  <c r="F927" i="2"/>
  <c r="E927" i="2"/>
  <c r="D927" i="2"/>
  <c r="C927" i="2"/>
  <c r="B927" i="2"/>
  <c r="A927" i="2"/>
  <c r="CD926" i="2"/>
  <c r="CC926" i="2"/>
  <c r="CB926" i="2"/>
  <c r="CA926" i="2"/>
  <c r="BZ926" i="2"/>
  <c r="BY926" i="2"/>
  <c r="AJ926" i="2"/>
  <c r="AI926" i="2"/>
  <c r="AH926" i="2"/>
  <c r="AG926" i="2"/>
  <c r="AF926" i="2"/>
  <c r="AE926" i="2"/>
  <c r="AD926" i="2"/>
  <c r="AC926" i="2"/>
  <c r="AB926" i="2"/>
  <c r="AA926" i="2"/>
  <c r="Z926" i="2"/>
  <c r="Y926" i="2"/>
  <c r="X926" i="2"/>
  <c r="W926" i="2"/>
  <c r="V926" i="2"/>
  <c r="U926" i="2"/>
  <c r="S926" i="2"/>
  <c r="R926" i="2"/>
  <c r="Q926" i="2"/>
  <c r="P926" i="2"/>
  <c r="O926" i="2"/>
  <c r="N926" i="2"/>
  <c r="M926" i="2"/>
  <c r="L926" i="2"/>
  <c r="K926" i="2"/>
  <c r="J926" i="2"/>
  <c r="I926" i="2"/>
  <c r="H926" i="2"/>
  <c r="G926" i="2"/>
  <c r="F926" i="2"/>
  <c r="E926" i="2"/>
  <c r="D926" i="2"/>
  <c r="C926" i="2"/>
  <c r="B926" i="2"/>
  <c r="A926" i="2"/>
  <c r="CD925" i="2"/>
  <c r="CC925" i="2"/>
  <c r="CB925" i="2"/>
  <c r="CA925" i="2"/>
  <c r="BZ925" i="2"/>
  <c r="BY925" i="2"/>
  <c r="AJ925" i="2"/>
  <c r="AI925" i="2"/>
  <c r="AH925" i="2"/>
  <c r="AG925" i="2"/>
  <c r="AF925" i="2"/>
  <c r="AE925" i="2"/>
  <c r="AD925" i="2"/>
  <c r="AC925" i="2"/>
  <c r="AB925" i="2"/>
  <c r="AA925" i="2"/>
  <c r="Z925" i="2"/>
  <c r="Y925" i="2"/>
  <c r="X925" i="2"/>
  <c r="W925" i="2"/>
  <c r="V925" i="2"/>
  <c r="U925" i="2"/>
  <c r="S925" i="2"/>
  <c r="R925" i="2"/>
  <c r="Q925" i="2"/>
  <c r="P925" i="2"/>
  <c r="O925" i="2"/>
  <c r="N925" i="2"/>
  <c r="M925" i="2"/>
  <c r="L925" i="2"/>
  <c r="K925" i="2"/>
  <c r="J925" i="2"/>
  <c r="I925" i="2"/>
  <c r="H925" i="2"/>
  <c r="G925" i="2"/>
  <c r="F925" i="2"/>
  <c r="E925" i="2"/>
  <c r="D925" i="2"/>
  <c r="C925" i="2"/>
  <c r="B925" i="2"/>
  <c r="A925" i="2"/>
  <c r="CD924" i="2"/>
  <c r="CC924" i="2"/>
  <c r="CB924" i="2"/>
  <c r="CA924" i="2"/>
  <c r="BZ924" i="2"/>
  <c r="BY924" i="2"/>
  <c r="AJ924" i="2"/>
  <c r="AI924" i="2"/>
  <c r="AH924" i="2"/>
  <c r="AG924" i="2"/>
  <c r="AF924" i="2"/>
  <c r="AE924" i="2"/>
  <c r="AD924" i="2"/>
  <c r="AC924" i="2"/>
  <c r="AB924" i="2"/>
  <c r="AA924" i="2"/>
  <c r="Z924" i="2"/>
  <c r="Y924" i="2"/>
  <c r="X924" i="2"/>
  <c r="W924" i="2"/>
  <c r="V924" i="2"/>
  <c r="U924" i="2"/>
  <c r="S924" i="2"/>
  <c r="R924" i="2"/>
  <c r="Q924" i="2"/>
  <c r="P924" i="2"/>
  <c r="O924" i="2"/>
  <c r="N924" i="2"/>
  <c r="M924" i="2"/>
  <c r="L924" i="2"/>
  <c r="K924" i="2"/>
  <c r="J924" i="2"/>
  <c r="I924" i="2"/>
  <c r="H924" i="2"/>
  <c r="G924" i="2"/>
  <c r="F924" i="2"/>
  <c r="E924" i="2"/>
  <c r="D924" i="2"/>
  <c r="C924" i="2"/>
  <c r="B924" i="2"/>
  <c r="A924" i="2"/>
  <c r="CD923" i="2"/>
  <c r="CC923" i="2"/>
  <c r="CB923" i="2"/>
  <c r="CA923" i="2"/>
  <c r="BZ923" i="2"/>
  <c r="BY923" i="2"/>
  <c r="AJ923" i="2"/>
  <c r="AI923" i="2"/>
  <c r="AH923" i="2"/>
  <c r="AG923" i="2"/>
  <c r="AF923" i="2"/>
  <c r="AE923" i="2"/>
  <c r="AD923" i="2"/>
  <c r="AC923" i="2"/>
  <c r="AB923" i="2"/>
  <c r="AA923" i="2"/>
  <c r="Z923" i="2"/>
  <c r="Y923" i="2"/>
  <c r="X923" i="2"/>
  <c r="W923" i="2"/>
  <c r="V923" i="2"/>
  <c r="U923" i="2"/>
  <c r="S923" i="2"/>
  <c r="R923" i="2"/>
  <c r="Q923" i="2"/>
  <c r="P923" i="2"/>
  <c r="O923" i="2"/>
  <c r="N923" i="2"/>
  <c r="M923" i="2"/>
  <c r="L923" i="2"/>
  <c r="K923" i="2"/>
  <c r="J923" i="2"/>
  <c r="I923" i="2"/>
  <c r="H923" i="2"/>
  <c r="G923" i="2"/>
  <c r="F923" i="2"/>
  <c r="E923" i="2"/>
  <c r="D923" i="2"/>
  <c r="C923" i="2"/>
  <c r="B923" i="2"/>
  <c r="A923" i="2"/>
  <c r="CD922" i="2"/>
  <c r="CC922" i="2"/>
  <c r="CB922" i="2"/>
  <c r="CA922" i="2"/>
  <c r="BZ922" i="2"/>
  <c r="BY922" i="2"/>
  <c r="AJ922" i="2"/>
  <c r="AI922" i="2"/>
  <c r="AH922" i="2"/>
  <c r="AG922" i="2"/>
  <c r="AF922" i="2"/>
  <c r="AE922" i="2"/>
  <c r="AD922" i="2"/>
  <c r="AC922" i="2"/>
  <c r="AB922" i="2"/>
  <c r="AA922" i="2"/>
  <c r="Z922" i="2"/>
  <c r="Y922" i="2"/>
  <c r="X922" i="2"/>
  <c r="W922" i="2"/>
  <c r="V922" i="2"/>
  <c r="U922" i="2"/>
  <c r="S922" i="2"/>
  <c r="R922" i="2"/>
  <c r="Q922" i="2"/>
  <c r="P922" i="2"/>
  <c r="O922" i="2"/>
  <c r="N922" i="2"/>
  <c r="M922" i="2"/>
  <c r="L922" i="2"/>
  <c r="K922" i="2"/>
  <c r="J922" i="2"/>
  <c r="I922" i="2"/>
  <c r="H922" i="2"/>
  <c r="G922" i="2"/>
  <c r="F922" i="2"/>
  <c r="E922" i="2"/>
  <c r="D922" i="2"/>
  <c r="C922" i="2"/>
  <c r="B922" i="2"/>
  <c r="A922" i="2"/>
  <c r="CD921" i="2"/>
  <c r="CC921" i="2"/>
  <c r="CB921" i="2"/>
  <c r="CA921" i="2"/>
  <c r="BZ921" i="2"/>
  <c r="BY921" i="2"/>
  <c r="AJ921" i="2"/>
  <c r="AI921" i="2"/>
  <c r="AH921" i="2"/>
  <c r="AG921" i="2"/>
  <c r="AF921" i="2"/>
  <c r="AE921" i="2"/>
  <c r="AD921" i="2"/>
  <c r="AC921" i="2"/>
  <c r="AB921" i="2"/>
  <c r="AA921" i="2"/>
  <c r="Z921" i="2"/>
  <c r="Y921" i="2"/>
  <c r="X921" i="2"/>
  <c r="W921" i="2"/>
  <c r="V921" i="2"/>
  <c r="U921" i="2"/>
  <c r="S921" i="2"/>
  <c r="R921" i="2"/>
  <c r="Q921" i="2"/>
  <c r="P921" i="2"/>
  <c r="O921" i="2"/>
  <c r="N921" i="2"/>
  <c r="M921" i="2"/>
  <c r="L921" i="2"/>
  <c r="K921" i="2"/>
  <c r="J921" i="2"/>
  <c r="I921" i="2"/>
  <c r="H921" i="2"/>
  <c r="G921" i="2"/>
  <c r="F921" i="2"/>
  <c r="E921" i="2"/>
  <c r="D921" i="2"/>
  <c r="C921" i="2"/>
  <c r="B921" i="2"/>
  <c r="A921" i="2"/>
  <c r="CD920" i="2"/>
  <c r="CC920" i="2"/>
  <c r="CB920" i="2"/>
  <c r="CA920" i="2"/>
  <c r="BZ920" i="2"/>
  <c r="BY920" i="2"/>
  <c r="AJ920" i="2"/>
  <c r="AI920" i="2"/>
  <c r="AH920" i="2"/>
  <c r="AG920" i="2"/>
  <c r="AF920" i="2"/>
  <c r="AE920" i="2"/>
  <c r="AD920" i="2"/>
  <c r="AC920" i="2"/>
  <c r="AB920" i="2"/>
  <c r="AA920" i="2"/>
  <c r="Z920" i="2"/>
  <c r="Y920" i="2"/>
  <c r="X920" i="2"/>
  <c r="W920" i="2"/>
  <c r="V920" i="2"/>
  <c r="U920" i="2"/>
  <c r="S920" i="2"/>
  <c r="R920" i="2"/>
  <c r="Q920" i="2"/>
  <c r="P920" i="2"/>
  <c r="O920" i="2"/>
  <c r="N920" i="2"/>
  <c r="M920" i="2"/>
  <c r="L920" i="2"/>
  <c r="K920" i="2"/>
  <c r="J920" i="2"/>
  <c r="I920" i="2"/>
  <c r="H920" i="2"/>
  <c r="G920" i="2"/>
  <c r="F920" i="2"/>
  <c r="E920" i="2"/>
  <c r="D920" i="2"/>
  <c r="C920" i="2"/>
  <c r="B920" i="2"/>
  <c r="A920" i="2"/>
  <c r="CD919" i="2"/>
  <c r="CC919" i="2"/>
  <c r="CB919" i="2"/>
  <c r="CA919" i="2"/>
  <c r="BZ919" i="2"/>
  <c r="BY919" i="2"/>
  <c r="AJ919" i="2"/>
  <c r="AI919" i="2"/>
  <c r="AH919" i="2"/>
  <c r="AG919" i="2"/>
  <c r="AF919" i="2"/>
  <c r="AE919" i="2"/>
  <c r="AD919" i="2"/>
  <c r="AC919" i="2"/>
  <c r="AB919" i="2"/>
  <c r="AA919" i="2"/>
  <c r="Z919" i="2"/>
  <c r="Y919" i="2"/>
  <c r="X919" i="2"/>
  <c r="W919" i="2"/>
  <c r="V919" i="2"/>
  <c r="U919" i="2"/>
  <c r="S919" i="2"/>
  <c r="R919" i="2"/>
  <c r="Q919" i="2"/>
  <c r="P919" i="2"/>
  <c r="O919" i="2"/>
  <c r="N919" i="2"/>
  <c r="M919" i="2"/>
  <c r="L919" i="2"/>
  <c r="K919" i="2"/>
  <c r="J919" i="2"/>
  <c r="I919" i="2"/>
  <c r="H919" i="2"/>
  <c r="G919" i="2"/>
  <c r="F919" i="2"/>
  <c r="E919" i="2"/>
  <c r="D919" i="2"/>
  <c r="C919" i="2"/>
  <c r="B919" i="2"/>
  <c r="A919" i="2"/>
  <c r="CD918" i="2"/>
  <c r="CC918" i="2"/>
  <c r="CB918" i="2"/>
  <c r="CA918" i="2"/>
  <c r="BZ918" i="2"/>
  <c r="BY918" i="2"/>
  <c r="AJ918" i="2"/>
  <c r="AI918" i="2"/>
  <c r="AH918" i="2"/>
  <c r="AG918" i="2"/>
  <c r="AF918" i="2"/>
  <c r="AE918" i="2"/>
  <c r="AD918" i="2"/>
  <c r="AC918" i="2"/>
  <c r="AB918" i="2"/>
  <c r="AA918" i="2"/>
  <c r="Z918" i="2"/>
  <c r="Y918" i="2"/>
  <c r="X918" i="2"/>
  <c r="W918" i="2"/>
  <c r="V918" i="2"/>
  <c r="U918" i="2"/>
  <c r="S918" i="2"/>
  <c r="R918" i="2"/>
  <c r="Q918" i="2"/>
  <c r="P918" i="2"/>
  <c r="O918" i="2"/>
  <c r="N918" i="2"/>
  <c r="M918" i="2"/>
  <c r="L918" i="2"/>
  <c r="K918" i="2"/>
  <c r="J918" i="2"/>
  <c r="I918" i="2"/>
  <c r="H918" i="2"/>
  <c r="G918" i="2"/>
  <c r="F918" i="2"/>
  <c r="E918" i="2"/>
  <c r="D918" i="2"/>
  <c r="C918" i="2"/>
  <c r="B918" i="2"/>
  <c r="A918" i="2"/>
  <c r="CD917" i="2"/>
  <c r="CC917" i="2"/>
  <c r="CB917" i="2"/>
  <c r="CA917" i="2"/>
  <c r="BZ917" i="2"/>
  <c r="BY917" i="2"/>
  <c r="AJ917" i="2"/>
  <c r="AI917" i="2"/>
  <c r="AH917" i="2"/>
  <c r="AG917" i="2"/>
  <c r="AF917" i="2"/>
  <c r="AE917" i="2"/>
  <c r="AD917" i="2"/>
  <c r="AC917" i="2"/>
  <c r="AB917" i="2"/>
  <c r="AA917" i="2"/>
  <c r="Z917" i="2"/>
  <c r="Y917" i="2"/>
  <c r="X917" i="2"/>
  <c r="W917" i="2"/>
  <c r="V917" i="2"/>
  <c r="U917" i="2"/>
  <c r="S917" i="2"/>
  <c r="R917" i="2"/>
  <c r="Q917" i="2"/>
  <c r="P917" i="2"/>
  <c r="O917" i="2"/>
  <c r="N917" i="2"/>
  <c r="M917" i="2"/>
  <c r="L917" i="2"/>
  <c r="K917" i="2"/>
  <c r="J917" i="2"/>
  <c r="I917" i="2"/>
  <c r="H917" i="2"/>
  <c r="G917" i="2"/>
  <c r="F917" i="2"/>
  <c r="E917" i="2"/>
  <c r="D917" i="2"/>
  <c r="C917" i="2"/>
  <c r="B917" i="2"/>
  <c r="A917" i="2"/>
  <c r="CD916" i="2"/>
  <c r="CC916" i="2"/>
  <c r="CB916" i="2"/>
  <c r="CA916" i="2"/>
  <c r="BZ916" i="2"/>
  <c r="BY916" i="2"/>
  <c r="AJ916" i="2"/>
  <c r="AI916" i="2"/>
  <c r="AH916" i="2"/>
  <c r="AG916" i="2"/>
  <c r="AF916" i="2"/>
  <c r="AE916" i="2"/>
  <c r="AD916" i="2"/>
  <c r="AC916" i="2"/>
  <c r="AB916" i="2"/>
  <c r="AA916" i="2"/>
  <c r="Z916" i="2"/>
  <c r="Y916" i="2"/>
  <c r="X916" i="2"/>
  <c r="W916" i="2"/>
  <c r="V916" i="2"/>
  <c r="U916" i="2"/>
  <c r="S916" i="2"/>
  <c r="R916" i="2"/>
  <c r="Q916" i="2"/>
  <c r="P916" i="2"/>
  <c r="O916" i="2"/>
  <c r="N916" i="2"/>
  <c r="M916" i="2"/>
  <c r="L916" i="2"/>
  <c r="K916" i="2"/>
  <c r="J916" i="2"/>
  <c r="I916" i="2"/>
  <c r="H916" i="2"/>
  <c r="G916" i="2"/>
  <c r="F916" i="2"/>
  <c r="E916" i="2"/>
  <c r="D916" i="2"/>
  <c r="C916" i="2"/>
  <c r="B916" i="2"/>
  <c r="A916" i="2"/>
  <c r="CD915" i="2"/>
  <c r="CC915" i="2"/>
  <c r="CB915" i="2"/>
  <c r="CA915" i="2"/>
  <c r="BZ915" i="2"/>
  <c r="BY915" i="2"/>
  <c r="AJ915" i="2"/>
  <c r="AI915" i="2"/>
  <c r="AH915" i="2"/>
  <c r="AG915" i="2"/>
  <c r="AF915" i="2"/>
  <c r="AE915" i="2"/>
  <c r="AD915" i="2"/>
  <c r="AC915" i="2"/>
  <c r="AB915" i="2"/>
  <c r="AA915" i="2"/>
  <c r="Z915" i="2"/>
  <c r="Y915" i="2"/>
  <c r="X915" i="2"/>
  <c r="W915" i="2"/>
  <c r="V915" i="2"/>
  <c r="U915" i="2"/>
  <c r="S915" i="2"/>
  <c r="R915" i="2"/>
  <c r="Q915" i="2"/>
  <c r="P915" i="2"/>
  <c r="O915" i="2"/>
  <c r="N915" i="2"/>
  <c r="M915" i="2"/>
  <c r="L915" i="2"/>
  <c r="K915" i="2"/>
  <c r="J915" i="2"/>
  <c r="I915" i="2"/>
  <c r="H915" i="2"/>
  <c r="G915" i="2"/>
  <c r="F915" i="2"/>
  <c r="E915" i="2"/>
  <c r="D915" i="2"/>
  <c r="C915" i="2"/>
  <c r="B915" i="2"/>
  <c r="A915" i="2"/>
  <c r="CD914" i="2"/>
  <c r="CC914" i="2"/>
  <c r="CB914" i="2"/>
  <c r="CA914" i="2"/>
  <c r="BZ914" i="2"/>
  <c r="BY914" i="2"/>
  <c r="AJ914" i="2"/>
  <c r="AI914" i="2"/>
  <c r="AH914" i="2"/>
  <c r="AG914" i="2"/>
  <c r="AF914" i="2"/>
  <c r="AE914" i="2"/>
  <c r="AD914" i="2"/>
  <c r="AC914" i="2"/>
  <c r="AB914" i="2"/>
  <c r="AA914" i="2"/>
  <c r="Z914" i="2"/>
  <c r="Y914" i="2"/>
  <c r="X914" i="2"/>
  <c r="W914" i="2"/>
  <c r="V914" i="2"/>
  <c r="U914" i="2"/>
  <c r="S914" i="2"/>
  <c r="R914" i="2"/>
  <c r="Q914" i="2"/>
  <c r="P914" i="2"/>
  <c r="O914" i="2"/>
  <c r="N914" i="2"/>
  <c r="M914" i="2"/>
  <c r="L914" i="2"/>
  <c r="K914" i="2"/>
  <c r="J914" i="2"/>
  <c r="I914" i="2"/>
  <c r="H914" i="2"/>
  <c r="G914" i="2"/>
  <c r="F914" i="2"/>
  <c r="E914" i="2"/>
  <c r="D914" i="2"/>
  <c r="C914" i="2"/>
  <c r="B914" i="2"/>
  <c r="A914" i="2"/>
  <c r="CD913" i="2"/>
  <c r="CC913" i="2"/>
  <c r="CB913" i="2"/>
  <c r="CA913" i="2"/>
  <c r="BZ913" i="2"/>
  <c r="BY913" i="2"/>
  <c r="AJ913" i="2"/>
  <c r="AI913" i="2"/>
  <c r="AH913" i="2"/>
  <c r="AG913" i="2"/>
  <c r="AF913" i="2"/>
  <c r="AE913" i="2"/>
  <c r="AD913" i="2"/>
  <c r="AC913" i="2"/>
  <c r="AB913" i="2"/>
  <c r="AA913" i="2"/>
  <c r="Z913" i="2"/>
  <c r="Y913" i="2"/>
  <c r="X913" i="2"/>
  <c r="W913" i="2"/>
  <c r="V913" i="2"/>
  <c r="U913" i="2"/>
  <c r="S913" i="2"/>
  <c r="R913" i="2"/>
  <c r="Q913" i="2"/>
  <c r="P913" i="2"/>
  <c r="O913" i="2"/>
  <c r="N913" i="2"/>
  <c r="M913" i="2"/>
  <c r="L913" i="2"/>
  <c r="K913" i="2"/>
  <c r="J913" i="2"/>
  <c r="I913" i="2"/>
  <c r="H913" i="2"/>
  <c r="G913" i="2"/>
  <c r="F913" i="2"/>
  <c r="E913" i="2"/>
  <c r="D913" i="2"/>
  <c r="C913" i="2"/>
  <c r="B913" i="2"/>
  <c r="A913" i="2"/>
  <c r="CD912" i="2"/>
  <c r="CC912" i="2"/>
  <c r="CB912" i="2"/>
  <c r="CA912" i="2"/>
  <c r="BZ912" i="2"/>
  <c r="BY912" i="2"/>
  <c r="AJ912" i="2"/>
  <c r="AI912" i="2"/>
  <c r="AH912" i="2"/>
  <c r="AG912" i="2"/>
  <c r="AF912" i="2"/>
  <c r="AE912" i="2"/>
  <c r="AD912" i="2"/>
  <c r="AC912" i="2"/>
  <c r="AB912" i="2"/>
  <c r="AA912" i="2"/>
  <c r="Z912" i="2"/>
  <c r="Y912" i="2"/>
  <c r="X912" i="2"/>
  <c r="W912" i="2"/>
  <c r="V912" i="2"/>
  <c r="U912" i="2"/>
  <c r="S912" i="2"/>
  <c r="R912" i="2"/>
  <c r="Q912" i="2"/>
  <c r="P912" i="2"/>
  <c r="O912" i="2"/>
  <c r="N912" i="2"/>
  <c r="M912" i="2"/>
  <c r="L912" i="2"/>
  <c r="K912" i="2"/>
  <c r="J912" i="2"/>
  <c r="I912" i="2"/>
  <c r="H912" i="2"/>
  <c r="G912" i="2"/>
  <c r="F912" i="2"/>
  <c r="E912" i="2"/>
  <c r="D912" i="2"/>
  <c r="C912" i="2"/>
  <c r="B912" i="2"/>
  <c r="A912" i="2"/>
  <c r="CD911" i="2"/>
  <c r="CC911" i="2"/>
  <c r="CB911" i="2"/>
  <c r="CA911" i="2"/>
  <c r="BZ911" i="2"/>
  <c r="BY911" i="2"/>
  <c r="AJ911" i="2"/>
  <c r="AI911" i="2"/>
  <c r="AH911" i="2"/>
  <c r="AG911" i="2"/>
  <c r="AF911" i="2"/>
  <c r="AE911" i="2"/>
  <c r="AD911" i="2"/>
  <c r="AC911" i="2"/>
  <c r="AB911" i="2"/>
  <c r="AA911" i="2"/>
  <c r="Z911" i="2"/>
  <c r="Y911" i="2"/>
  <c r="X911" i="2"/>
  <c r="W911" i="2"/>
  <c r="V911" i="2"/>
  <c r="U911" i="2"/>
  <c r="S911" i="2"/>
  <c r="R911" i="2"/>
  <c r="Q911" i="2"/>
  <c r="P911" i="2"/>
  <c r="O911" i="2"/>
  <c r="N911" i="2"/>
  <c r="M911" i="2"/>
  <c r="L911" i="2"/>
  <c r="K911" i="2"/>
  <c r="J911" i="2"/>
  <c r="I911" i="2"/>
  <c r="H911" i="2"/>
  <c r="G911" i="2"/>
  <c r="F911" i="2"/>
  <c r="E911" i="2"/>
  <c r="D911" i="2"/>
  <c r="C911" i="2"/>
  <c r="B911" i="2"/>
  <c r="A911" i="2"/>
  <c r="CD910" i="2"/>
  <c r="CC910" i="2"/>
  <c r="CB910" i="2"/>
  <c r="CA910" i="2"/>
  <c r="BZ910" i="2"/>
  <c r="BY910" i="2"/>
  <c r="AJ910" i="2"/>
  <c r="AI910" i="2"/>
  <c r="AH910" i="2"/>
  <c r="AG910" i="2"/>
  <c r="AF910" i="2"/>
  <c r="AE910" i="2"/>
  <c r="AD910" i="2"/>
  <c r="AC910" i="2"/>
  <c r="AB910" i="2"/>
  <c r="AA910" i="2"/>
  <c r="Z910" i="2"/>
  <c r="Y910" i="2"/>
  <c r="X910" i="2"/>
  <c r="W910" i="2"/>
  <c r="V910" i="2"/>
  <c r="U910" i="2"/>
  <c r="S910" i="2"/>
  <c r="R910" i="2"/>
  <c r="Q910" i="2"/>
  <c r="P910" i="2"/>
  <c r="O910" i="2"/>
  <c r="N910" i="2"/>
  <c r="M910" i="2"/>
  <c r="L910" i="2"/>
  <c r="K910" i="2"/>
  <c r="J910" i="2"/>
  <c r="I910" i="2"/>
  <c r="H910" i="2"/>
  <c r="G910" i="2"/>
  <c r="F910" i="2"/>
  <c r="E910" i="2"/>
  <c r="D910" i="2"/>
  <c r="C910" i="2"/>
  <c r="B910" i="2"/>
  <c r="A910" i="2"/>
  <c r="CD909" i="2"/>
  <c r="CC909" i="2"/>
  <c r="CB909" i="2"/>
  <c r="CA909" i="2"/>
  <c r="BZ909" i="2"/>
  <c r="BY909" i="2"/>
  <c r="AJ909" i="2"/>
  <c r="AI909" i="2"/>
  <c r="AH909" i="2"/>
  <c r="AG909" i="2"/>
  <c r="AF909" i="2"/>
  <c r="AE909" i="2"/>
  <c r="AD909" i="2"/>
  <c r="AC909" i="2"/>
  <c r="AB909" i="2"/>
  <c r="AA909" i="2"/>
  <c r="Z909" i="2"/>
  <c r="Y909" i="2"/>
  <c r="X909" i="2"/>
  <c r="W909" i="2"/>
  <c r="V909" i="2"/>
  <c r="U909" i="2"/>
  <c r="S909" i="2"/>
  <c r="R909" i="2"/>
  <c r="Q909" i="2"/>
  <c r="P909" i="2"/>
  <c r="O909" i="2"/>
  <c r="N909" i="2"/>
  <c r="M909" i="2"/>
  <c r="L909" i="2"/>
  <c r="K909" i="2"/>
  <c r="J909" i="2"/>
  <c r="I909" i="2"/>
  <c r="H909" i="2"/>
  <c r="G909" i="2"/>
  <c r="F909" i="2"/>
  <c r="E909" i="2"/>
  <c r="D909" i="2"/>
  <c r="C909" i="2"/>
  <c r="B909" i="2"/>
  <c r="A909" i="2"/>
  <c r="CD908" i="2"/>
  <c r="CC908" i="2"/>
  <c r="CB908" i="2"/>
  <c r="CA908" i="2"/>
  <c r="BZ908" i="2"/>
  <c r="BY908" i="2"/>
  <c r="AJ908" i="2"/>
  <c r="AI908" i="2"/>
  <c r="AH908" i="2"/>
  <c r="AG908" i="2"/>
  <c r="AF908" i="2"/>
  <c r="AE908" i="2"/>
  <c r="AD908" i="2"/>
  <c r="AC908" i="2"/>
  <c r="AB908" i="2"/>
  <c r="AA908" i="2"/>
  <c r="Z908" i="2"/>
  <c r="Y908" i="2"/>
  <c r="X908" i="2"/>
  <c r="W908" i="2"/>
  <c r="V908" i="2"/>
  <c r="U908" i="2"/>
  <c r="S908" i="2"/>
  <c r="R908" i="2"/>
  <c r="Q908" i="2"/>
  <c r="P908" i="2"/>
  <c r="O908" i="2"/>
  <c r="N908" i="2"/>
  <c r="M908" i="2"/>
  <c r="L908" i="2"/>
  <c r="K908" i="2"/>
  <c r="J908" i="2"/>
  <c r="I908" i="2"/>
  <c r="H908" i="2"/>
  <c r="G908" i="2"/>
  <c r="F908" i="2"/>
  <c r="E908" i="2"/>
  <c r="D908" i="2"/>
  <c r="C908" i="2"/>
  <c r="B908" i="2"/>
  <c r="A908" i="2"/>
  <c r="CD907" i="2"/>
  <c r="CC907" i="2"/>
  <c r="CB907" i="2"/>
  <c r="CA907" i="2"/>
  <c r="BZ907" i="2"/>
  <c r="BY907" i="2"/>
  <c r="AJ907" i="2"/>
  <c r="AI907" i="2"/>
  <c r="AH907" i="2"/>
  <c r="AG907" i="2"/>
  <c r="AF907" i="2"/>
  <c r="AE907" i="2"/>
  <c r="AD907" i="2"/>
  <c r="AC907" i="2"/>
  <c r="AB907" i="2"/>
  <c r="AA907" i="2"/>
  <c r="Z907" i="2"/>
  <c r="Y907" i="2"/>
  <c r="X907" i="2"/>
  <c r="W907" i="2"/>
  <c r="V907" i="2"/>
  <c r="U907" i="2"/>
  <c r="S907" i="2"/>
  <c r="R907" i="2"/>
  <c r="Q907" i="2"/>
  <c r="P907" i="2"/>
  <c r="O907" i="2"/>
  <c r="N907" i="2"/>
  <c r="M907" i="2"/>
  <c r="L907" i="2"/>
  <c r="K907" i="2"/>
  <c r="J907" i="2"/>
  <c r="I907" i="2"/>
  <c r="H907" i="2"/>
  <c r="G907" i="2"/>
  <c r="F907" i="2"/>
  <c r="E907" i="2"/>
  <c r="D907" i="2"/>
  <c r="C907" i="2"/>
  <c r="B907" i="2"/>
  <c r="A907" i="2"/>
  <c r="CD906" i="2"/>
  <c r="CC906" i="2"/>
  <c r="CB906" i="2"/>
  <c r="CA906" i="2"/>
  <c r="BZ906" i="2"/>
  <c r="BY906" i="2"/>
  <c r="AJ906" i="2"/>
  <c r="AI906" i="2"/>
  <c r="AH906" i="2"/>
  <c r="AG906" i="2"/>
  <c r="AF906" i="2"/>
  <c r="AE906" i="2"/>
  <c r="AD906" i="2"/>
  <c r="AC906" i="2"/>
  <c r="AB906" i="2"/>
  <c r="AA906" i="2"/>
  <c r="Z906" i="2"/>
  <c r="Y906" i="2"/>
  <c r="X906" i="2"/>
  <c r="W906" i="2"/>
  <c r="V906" i="2"/>
  <c r="U906" i="2"/>
  <c r="S906" i="2"/>
  <c r="R906" i="2"/>
  <c r="Q906" i="2"/>
  <c r="P906" i="2"/>
  <c r="O906" i="2"/>
  <c r="N906" i="2"/>
  <c r="M906" i="2"/>
  <c r="L906" i="2"/>
  <c r="K906" i="2"/>
  <c r="J906" i="2"/>
  <c r="I906" i="2"/>
  <c r="H906" i="2"/>
  <c r="G906" i="2"/>
  <c r="F906" i="2"/>
  <c r="E906" i="2"/>
  <c r="D906" i="2"/>
  <c r="C906" i="2"/>
  <c r="B906" i="2"/>
  <c r="A906" i="2"/>
  <c r="CD905" i="2"/>
  <c r="CC905" i="2"/>
  <c r="CB905" i="2"/>
  <c r="CA905" i="2"/>
  <c r="BZ905" i="2"/>
  <c r="BY905" i="2"/>
  <c r="AJ905" i="2"/>
  <c r="AI905" i="2"/>
  <c r="AH905" i="2"/>
  <c r="AG905" i="2"/>
  <c r="AF905" i="2"/>
  <c r="AE905" i="2"/>
  <c r="AD905" i="2"/>
  <c r="AC905" i="2"/>
  <c r="AB905" i="2"/>
  <c r="AA905" i="2"/>
  <c r="Z905" i="2"/>
  <c r="Y905" i="2"/>
  <c r="X905" i="2"/>
  <c r="W905" i="2"/>
  <c r="V905" i="2"/>
  <c r="U905" i="2"/>
  <c r="S905" i="2"/>
  <c r="R905" i="2"/>
  <c r="Q905" i="2"/>
  <c r="P905" i="2"/>
  <c r="O905" i="2"/>
  <c r="N905" i="2"/>
  <c r="M905" i="2"/>
  <c r="L905" i="2"/>
  <c r="K905" i="2"/>
  <c r="J905" i="2"/>
  <c r="I905" i="2"/>
  <c r="H905" i="2"/>
  <c r="G905" i="2"/>
  <c r="F905" i="2"/>
  <c r="E905" i="2"/>
  <c r="D905" i="2"/>
  <c r="C905" i="2"/>
  <c r="B905" i="2"/>
  <c r="A905" i="2"/>
  <c r="CD904" i="2"/>
  <c r="CC904" i="2"/>
  <c r="CB904" i="2"/>
  <c r="CA904" i="2"/>
  <c r="BZ904" i="2"/>
  <c r="BY904" i="2"/>
  <c r="AJ904" i="2"/>
  <c r="AI904" i="2"/>
  <c r="AH904" i="2"/>
  <c r="AG904" i="2"/>
  <c r="AF904" i="2"/>
  <c r="AE904" i="2"/>
  <c r="AD904" i="2"/>
  <c r="AC904" i="2"/>
  <c r="AB904" i="2"/>
  <c r="AA904" i="2"/>
  <c r="Z904" i="2"/>
  <c r="Y904" i="2"/>
  <c r="X904" i="2"/>
  <c r="W904" i="2"/>
  <c r="V904" i="2"/>
  <c r="U904" i="2"/>
  <c r="S904" i="2"/>
  <c r="R904" i="2"/>
  <c r="Q904" i="2"/>
  <c r="P904" i="2"/>
  <c r="O904" i="2"/>
  <c r="N904" i="2"/>
  <c r="M904" i="2"/>
  <c r="L904" i="2"/>
  <c r="K904" i="2"/>
  <c r="J904" i="2"/>
  <c r="I904" i="2"/>
  <c r="H904" i="2"/>
  <c r="G904" i="2"/>
  <c r="F904" i="2"/>
  <c r="E904" i="2"/>
  <c r="D904" i="2"/>
  <c r="C904" i="2"/>
  <c r="B904" i="2"/>
  <c r="A904" i="2"/>
  <c r="CD903" i="2"/>
  <c r="CC903" i="2"/>
  <c r="CB903" i="2"/>
  <c r="CA903" i="2"/>
  <c r="BZ903" i="2"/>
  <c r="BY903" i="2"/>
  <c r="AJ903" i="2"/>
  <c r="AI903" i="2"/>
  <c r="AH903" i="2"/>
  <c r="AG903" i="2"/>
  <c r="AF903" i="2"/>
  <c r="AE903" i="2"/>
  <c r="AD903" i="2"/>
  <c r="AC903" i="2"/>
  <c r="AB903" i="2"/>
  <c r="AA903" i="2"/>
  <c r="Z903" i="2"/>
  <c r="Y903" i="2"/>
  <c r="X903" i="2"/>
  <c r="W903" i="2"/>
  <c r="V903" i="2"/>
  <c r="U903" i="2"/>
  <c r="S903" i="2"/>
  <c r="R903" i="2"/>
  <c r="Q903" i="2"/>
  <c r="P903" i="2"/>
  <c r="O903" i="2"/>
  <c r="N903" i="2"/>
  <c r="M903" i="2"/>
  <c r="L903" i="2"/>
  <c r="K903" i="2"/>
  <c r="J903" i="2"/>
  <c r="I903" i="2"/>
  <c r="H903" i="2"/>
  <c r="G903" i="2"/>
  <c r="F903" i="2"/>
  <c r="E903" i="2"/>
  <c r="D903" i="2"/>
  <c r="C903" i="2"/>
  <c r="B903" i="2"/>
  <c r="A903" i="2"/>
  <c r="CD902" i="2"/>
  <c r="CC902" i="2"/>
  <c r="CB902" i="2"/>
  <c r="CA902" i="2"/>
  <c r="BZ902" i="2"/>
  <c r="BY902" i="2"/>
  <c r="AJ902" i="2"/>
  <c r="AI902" i="2"/>
  <c r="AH902" i="2"/>
  <c r="AG902" i="2"/>
  <c r="AF902" i="2"/>
  <c r="AE902" i="2"/>
  <c r="AD902" i="2"/>
  <c r="AC902" i="2"/>
  <c r="AB902" i="2"/>
  <c r="AA902" i="2"/>
  <c r="Z902" i="2"/>
  <c r="Y902" i="2"/>
  <c r="X902" i="2"/>
  <c r="W902" i="2"/>
  <c r="V902" i="2"/>
  <c r="U902" i="2"/>
  <c r="S902" i="2"/>
  <c r="R902" i="2"/>
  <c r="Q902" i="2"/>
  <c r="P902" i="2"/>
  <c r="O902" i="2"/>
  <c r="N902" i="2"/>
  <c r="M902" i="2"/>
  <c r="L902" i="2"/>
  <c r="K902" i="2"/>
  <c r="J902" i="2"/>
  <c r="I902" i="2"/>
  <c r="H902" i="2"/>
  <c r="G902" i="2"/>
  <c r="F902" i="2"/>
  <c r="E902" i="2"/>
  <c r="D902" i="2"/>
  <c r="C902" i="2"/>
  <c r="B902" i="2"/>
  <c r="A902" i="2"/>
  <c r="CD901" i="2"/>
  <c r="CC901" i="2"/>
  <c r="CB901" i="2"/>
  <c r="CA901" i="2"/>
  <c r="BZ901" i="2"/>
  <c r="BY901" i="2"/>
  <c r="AJ901" i="2"/>
  <c r="AI901" i="2"/>
  <c r="AH901" i="2"/>
  <c r="AG901" i="2"/>
  <c r="AF901" i="2"/>
  <c r="AE901" i="2"/>
  <c r="AD901" i="2"/>
  <c r="AC901" i="2"/>
  <c r="AB901" i="2"/>
  <c r="AA901" i="2"/>
  <c r="Z901" i="2"/>
  <c r="Y901" i="2"/>
  <c r="X901" i="2"/>
  <c r="W901" i="2"/>
  <c r="V901" i="2"/>
  <c r="U901" i="2"/>
  <c r="S901" i="2"/>
  <c r="R901" i="2"/>
  <c r="Q901" i="2"/>
  <c r="P901" i="2"/>
  <c r="O901" i="2"/>
  <c r="N901" i="2"/>
  <c r="M901" i="2"/>
  <c r="L901" i="2"/>
  <c r="K901" i="2"/>
  <c r="J901" i="2"/>
  <c r="I901" i="2"/>
  <c r="H901" i="2"/>
  <c r="G901" i="2"/>
  <c r="F901" i="2"/>
  <c r="E901" i="2"/>
  <c r="D901" i="2"/>
  <c r="C901" i="2"/>
  <c r="B901" i="2"/>
  <c r="A901" i="2"/>
  <c r="CD900" i="2"/>
  <c r="CC900" i="2"/>
  <c r="CB900" i="2"/>
  <c r="CA900" i="2"/>
  <c r="BZ900" i="2"/>
  <c r="BY900" i="2"/>
  <c r="AJ900" i="2"/>
  <c r="AI900" i="2"/>
  <c r="AH900" i="2"/>
  <c r="AG900" i="2"/>
  <c r="AF900" i="2"/>
  <c r="AE900" i="2"/>
  <c r="AD900" i="2"/>
  <c r="AC900" i="2"/>
  <c r="AB900" i="2"/>
  <c r="AA900" i="2"/>
  <c r="Z900" i="2"/>
  <c r="Y900" i="2"/>
  <c r="X900" i="2"/>
  <c r="W900" i="2"/>
  <c r="V900" i="2"/>
  <c r="U900" i="2"/>
  <c r="S900" i="2"/>
  <c r="R900" i="2"/>
  <c r="Q900" i="2"/>
  <c r="P900" i="2"/>
  <c r="O900" i="2"/>
  <c r="N900" i="2"/>
  <c r="M900" i="2"/>
  <c r="L900" i="2"/>
  <c r="K900" i="2"/>
  <c r="J900" i="2"/>
  <c r="I900" i="2"/>
  <c r="H900" i="2"/>
  <c r="G900" i="2"/>
  <c r="F900" i="2"/>
  <c r="E900" i="2"/>
  <c r="D900" i="2"/>
  <c r="C900" i="2"/>
  <c r="B900" i="2"/>
  <c r="A900" i="2"/>
  <c r="CD899" i="2"/>
  <c r="CC899" i="2"/>
  <c r="CB899" i="2"/>
  <c r="CA899" i="2"/>
  <c r="BZ899" i="2"/>
  <c r="BY899" i="2"/>
  <c r="AJ899" i="2"/>
  <c r="AI899" i="2"/>
  <c r="AH899" i="2"/>
  <c r="AG899" i="2"/>
  <c r="AF899" i="2"/>
  <c r="AE899" i="2"/>
  <c r="AD899" i="2"/>
  <c r="AC899" i="2"/>
  <c r="AB899" i="2"/>
  <c r="AA899" i="2"/>
  <c r="Z899" i="2"/>
  <c r="Y899" i="2"/>
  <c r="X899" i="2"/>
  <c r="W899" i="2"/>
  <c r="V899" i="2"/>
  <c r="U899" i="2"/>
  <c r="S899" i="2"/>
  <c r="R899" i="2"/>
  <c r="Q899" i="2"/>
  <c r="P899" i="2"/>
  <c r="O899" i="2"/>
  <c r="N899" i="2"/>
  <c r="M899" i="2"/>
  <c r="L899" i="2"/>
  <c r="K899" i="2"/>
  <c r="J899" i="2"/>
  <c r="I899" i="2"/>
  <c r="H899" i="2"/>
  <c r="G899" i="2"/>
  <c r="F899" i="2"/>
  <c r="E899" i="2"/>
  <c r="D899" i="2"/>
  <c r="C899" i="2"/>
  <c r="B899" i="2"/>
  <c r="A899" i="2"/>
  <c r="CD898" i="2"/>
  <c r="CC898" i="2"/>
  <c r="CB898" i="2"/>
  <c r="CA898" i="2"/>
  <c r="BZ898" i="2"/>
  <c r="BY898" i="2"/>
  <c r="AJ898" i="2"/>
  <c r="AI898" i="2"/>
  <c r="AH898" i="2"/>
  <c r="AG898" i="2"/>
  <c r="AF898" i="2"/>
  <c r="AE898" i="2"/>
  <c r="AD898" i="2"/>
  <c r="AC898" i="2"/>
  <c r="AB898" i="2"/>
  <c r="AA898" i="2"/>
  <c r="Z898" i="2"/>
  <c r="Y898" i="2"/>
  <c r="X898" i="2"/>
  <c r="W898" i="2"/>
  <c r="V898" i="2"/>
  <c r="U898" i="2"/>
  <c r="S898" i="2"/>
  <c r="R898" i="2"/>
  <c r="Q898" i="2"/>
  <c r="P898" i="2"/>
  <c r="O898" i="2"/>
  <c r="N898" i="2"/>
  <c r="M898" i="2"/>
  <c r="L898" i="2"/>
  <c r="K898" i="2"/>
  <c r="J898" i="2"/>
  <c r="I898" i="2"/>
  <c r="H898" i="2"/>
  <c r="G898" i="2"/>
  <c r="F898" i="2"/>
  <c r="E898" i="2"/>
  <c r="D898" i="2"/>
  <c r="C898" i="2"/>
  <c r="B898" i="2"/>
  <c r="A898" i="2"/>
  <c r="CD897" i="2"/>
  <c r="CC897" i="2"/>
  <c r="CB897" i="2"/>
  <c r="CA897" i="2"/>
  <c r="BZ897" i="2"/>
  <c r="BY897" i="2"/>
  <c r="AJ897" i="2"/>
  <c r="AI897" i="2"/>
  <c r="AH897" i="2"/>
  <c r="AG897" i="2"/>
  <c r="AF897" i="2"/>
  <c r="AE897" i="2"/>
  <c r="AD897" i="2"/>
  <c r="AC897" i="2"/>
  <c r="AB897" i="2"/>
  <c r="AA897" i="2"/>
  <c r="Z897" i="2"/>
  <c r="Y897" i="2"/>
  <c r="X897" i="2"/>
  <c r="W897" i="2"/>
  <c r="V897" i="2"/>
  <c r="U897" i="2"/>
  <c r="S897" i="2"/>
  <c r="R897" i="2"/>
  <c r="Q897" i="2"/>
  <c r="P897" i="2"/>
  <c r="O897" i="2"/>
  <c r="N897" i="2"/>
  <c r="M897" i="2"/>
  <c r="L897" i="2"/>
  <c r="K897" i="2"/>
  <c r="J897" i="2"/>
  <c r="I897" i="2"/>
  <c r="H897" i="2"/>
  <c r="G897" i="2"/>
  <c r="F897" i="2"/>
  <c r="E897" i="2"/>
  <c r="D897" i="2"/>
  <c r="C897" i="2"/>
  <c r="B897" i="2"/>
  <c r="A897" i="2"/>
  <c r="CD896" i="2"/>
  <c r="CC896" i="2"/>
  <c r="CB896" i="2"/>
  <c r="CA896" i="2"/>
  <c r="BZ896" i="2"/>
  <c r="BY896" i="2"/>
  <c r="AJ896" i="2"/>
  <c r="AI896" i="2"/>
  <c r="AH896" i="2"/>
  <c r="AG896" i="2"/>
  <c r="AF896" i="2"/>
  <c r="AE896" i="2"/>
  <c r="AD896" i="2"/>
  <c r="AC896" i="2"/>
  <c r="AB896" i="2"/>
  <c r="AA896" i="2"/>
  <c r="Z896" i="2"/>
  <c r="Y896" i="2"/>
  <c r="X896" i="2"/>
  <c r="W896" i="2"/>
  <c r="V896" i="2"/>
  <c r="U896" i="2"/>
  <c r="S896" i="2"/>
  <c r="R896" i="2"/>
  <c r="Q896" i="2"/>
  <c r="P896" i="2"/>
  <c r="O896" i="2"/>
  <c r="N896" i="2"/>
  <c r="M896" i="2"/>
  <c r="L896" i="2"/>
  <c r="K896" i="2"/>
  <c r="J896" i="2"/>
  <c r="I896" i="2"/>
  <c r="H896" i="2"/>
  <c r="G896" i="2"/>
  <c r="F896" i="2"/>
  <c r="E896" i="2"/>
  <c r="D896" i="2"/>
  <c r="C896" i="2"/>
  <c r="B896" i="2"/>
  <c r="A896" i="2"/>
  <c r="CD895" i="2"/>
  <c r="CC895" i="2"/>
  <c r="CB895" i="2"/>
  <c r="CA895" i="2"/>
  <c r="BZ895" i="2"/>
  <c r="BY895" i="2"/>
  <c r="AJ895" i="2"/>
  <c r="AI895" i="2"/>
  <c r="AH895" i="2"/>
  <c r="AG895" i="2"/>
  <c r="AF895" i="2"/>
  <c r="AE895" i="2"/>
  <c r="AD895" i="2"/>
  <c r="AC895" i="2"/>
  <c r="AB895" i="2"/>
  <c r="AA895" i="2"/>
  <c r="Z895" i="2"/>
  <c r="Y895" i="2"/>
  <c r="X895" i="2"/>
  <c r="W895" i="2"/>
  <c r="V895" i="2"/>
  <c r="U895" i="2"/>
  <c r="S895" i="2"/>
  <c r="R895" i="2"/>
  <c r="Q895" i="2"/>
  <c r="P895" i="2"/>
  <c r="O895" i="2"/>
  <c r="N895" i="2"/>
  <c r="M895" i="2"/>
  <c r="L895" i="2"/>
  <c r="K895" i="2"/>
  <c r="J895" i="2"/>
  <c r="I895" i="2"/>
  <c r="H895" i="2"/>
  <c r="G895" i="2"/>
  <c r="F895" i="2"/>
  <c r="E895" i="2"/>
  <c r="D895" i="2"/>
  <c r="C895" i="2"/>
  <c r="B895" i="2"/>
  <c r="A895" i="2"/>
  <c r="CD894" i="2"/>
  <c r="CC894" i="2"/>
  <c r="CB894" i="2"/>
  <c r="CA894" i="2"/>
  <c r="BZ894" i="2"/>
  <c r="BY894" i="2"/>
  <c r="AJ894" i="2"/>
  <c r="AI894" i="2"/>
  <c r="AH894" i="2"/>
  <c r="AG894" i="2"/>
  <c r="AF894" i="2"/>
  <c r="AE894" i="2"/>
  <c r="AD894" i="2"/>
  <c r="AC894" i="2"/>
  <c r="AB894" i="2"/>
  <c r="AA894" i="2"/>
  <c r="Z894" i="2"/>
  <c r="Y894" i="2"/>
  <c r="X894" i="2"/>
  <c r="W894" i="2"/>
  <c r="V894" i="2"/>
  <c r="U894" i="2"/>
  <c r="S894" i="2"/>
  <c r="R894" i="2"/>
  <c r="Q894" i="2"/>
  <c r="P894" i="2"/>
  <c r="O894" i="2"/>
  <c r="N894" i="2"/>
  <c r="M894" i="2"/>
  <c r="L894" i="2"/>
  <c r="K894" i="2"/>
  <c r="J894" i="2"/>
  <c r="I894" i="2"/>
  <c r="H894" i="2"/>
  <c r="G894" i="2"/>
  <c r="F894" i="2"/>
  <c r="E894" i="2"/>
  <c r="D894" i="2"/>
  <c r="C894" i="2"/>
  <c r="B894" i="2"/>
  <c r="A894" i="2"/>
  <c r="CD893" i="2"/>
  <c r="CC893" i="2"/>
  <c r="CB893" i="2"/>
  <c r="CA893" i="2"/>
  <c r="BZ893" i="2"/>
  <c r="BY893" i="2"/>
  <c r="AJ893" i="2"/>
  <c r="AI893" i="2"/>
  <c r="AH893" i="2"/>
  <c r="AG893" i="2"/>
  <c r="AF893" i="2"/>
  <c r="AE893" i="2"/>
  <c r="AD893" i="2"/>
  <c r="AC893" i="2"/>
  <c r="AB893" i="2"/>
  <c r="AA893" i="2"/>
  <c r="Z893" i="2"/>
  <c r="Y893" i="2"/>
  <c r="X893" i="2"/>
  <c r="W893" i="2"/>
  <c r="V893" i="2"/>
  <c r="U893" i="2"/>
  <c r="S893" i="2"/>
  <c r="R893" i="2"/>
  <c r="Q893" i="2"/>
  <c r="P893" i="2"/>
  <c r="O893" i="2"/>
  <c r="N893" i="2"/>
  <c r="M893" i="2"/>
  <c r="L893" i="2"/>
  <c r="K893" i="2"/>
  <c r="J893" i="2"/>
  <c r="I893" i="2"/>
  <c r="H893" i="2"/>
  <c r="G893" i="2"/>
  <c r="F893" i="2"/>
  <c r="E893" i="2"/>
  <c r="D893" i="2"/>
  <c r="C893" i="2"/>
  <c r="B893" i="2"/>
  <c r="A893" i="2"/>
  <c r="CD892" i="2"/>
  <c r="CC892" i="2"/>
  <c r="CB892" i="2"/>
  <c r="CA892" i="2"/>
  <c r="BZ892" i="2"/>
  <c r="BY892" i="2"/>
  <c r="AJ892" i="2"/>
  <c r="AI892" i="2"/>
  <c r="AH892" i="2"/>
  <c r="AG892" i="2"/>
  <c r="AF892" i="2"/>
  <c r="AE892" i="2"/>
  <c r="AD892" i="2"/>
  <c r="AC892" i="2"/>
  <c r="AB892" i="2"/>
  <c r="AA892" i="2"/>
  <c r="Z892" i="2"/>
  <c r="Y892" i="2"/>
  <c r="X892" i="2"/>
  <c r="W892" i="2"/>
  <c r="V892" i="2"/>
  <c r="U892" i="2"/>
  <c r="S892" i="2"/>
  <c r="R892" i="2"/>
  <c r="Q892" i="2"/>
  <c r="P892" i="2"/>
  <c r="O892" i="2"/>
  <c r="N892" i="2"/>
  <c r="M892" i="2"/>
  <c r="L892" i="2"/>
  <c r="K892" i="2"/>
  <c r="J892" i="2"/>
  <c r="I892" i="2"/>
  <c r="H892" i="2"/>
  <c r="G892" i="2"/>
  <c r="F892" i="2"/>
  <c r="E892" i="2"/>
  <c r="D892" i="2"/>
  <c r="C892" i="2"/>
  <c r="B892" i="2"/>
  <c r="A892" i="2"/>
  <c r="CD891" i="2"/>
  <c r="CC891" i="2"/>
  <c r="CB891" i="2"/>
  <c r="CA891" i="2"/>
  <c r="BZ891" i="2"/>
  <c r="BY891" i="2"/>
  <c r="AJ891" i="2"/>
  <c r="AI891" i="2"/>
  <c r="AH891" i="2"/>
  <c r="AG891" i="2"/>
  <c r="AF891" i="2"/>
  <c r="AE891" i="2"/>
  <c r="AD891" i="2"/>
  <c r="AC891" i="2"/>
  <c r="AB891" i="2"/>
  <c r="AA891" i="2"/>
  <c r="Z891" i="2"/>
  <c r="Y891" i="2"/>
  <c r="X891" i="2"/>
  <c r="W891" i="2"/>
  <c r="V891" i="2"/>
  <c r="U891" i="2"/>
  <c r="S891" i="2"/>
  <c r="R891" i="2"/>
  <c r="Q891" i="2"/>
  <c r="P891" i="2"/>
  <c r="O891" i="2"/>
  <c r="N891" i="2"/>
  <c r="M891" i="2"/>
  <c r="L891" i="2"/>
  <c r="K891" i="2"/>
  <c r="J891" i="2"/>
  <c r="I891" i="2"/>
  <c r="H891" i="2"/>
  <c r="G891" i="2"/>
  <c r="F891" i="2"/>
  <c r="E891" i="2"/>
  <c r="D891" i="2"/>
  <c r="C891" i="2"/>
  <c r="B891" i="2"/>
  <c r="A891" i="2"/>
  <c r="CD890" i="2"/>
  <c r="CC890" i="2"/>
  <c r="CB890" i="2"/>
  <c r="CA890" i="2"/>
  <c r="BZ890" i="2"/>
  <c r="BY890" i="2"/>
  <c r="AJ890" i="2"/>
  <c r="AI890" i="2"/>
  <c r="AH890" i="2"/>
  <c r="AG890" i="2"/>
  <c r="AF890" i="2"/>
  <c r="AE890" i="2"/>
  <c r="AD890" i="2"/>
  <c r="AC890" i="2"/>
  <c r="AB890" i="2"/>
  <c r="AA890" i="2"/>
  <c r="Z890" i="2"/>
  <c r="Y890" i="2"/>
  <c r="X890" i="2"/>
  <c r="W890" i="2"/>
  <c r="V890" i="2"/>
  <c r="U890" i="2"/>
  <c r="S890" i="2"/>
  <c r="R890" i="2"/>
  <c r="Q890" i="2"/>
  <c r="P890" i="2"/>
  <c r="O890" i="2"/>
  <c r="N890" i="2"/>
  <c r="M890" i="2"/>
  <c r="L890" i="2"/>
  <c r="K890" i="2"/>
  <c r="J890" i="2"/>
  <c r="I890" i="2"/>
  <c r="H890" i="2"/>
  <c r="G890" i="2"/>
  <c r="F890" i="2"/>
  <c r="E890" i="2"/>
  <c r="D890" i="2"/>
  <c r="C890" i="2"/>
  <c r="B890" i="2"/>
  <c r="A890" i="2"/>
  <c r="CD889" i="2"/>
  <c r="CC889" i="2"/>
  <c r="CB889" i="2"/>
  <c r="CA889" i="2"/>
  <c r="BZ889" i="2"/>
  <c r="BY889" i="2"/>
  <c r="AJ889" i="2"/>
  <c r="AI889" i="2"/>
  <c r="AH889" i="2"/>
  <c r="AG889" i="2"/>
  <c r="AF889" i="2"/>
  <c r="AE889" i="2"/>
  <c r="AD889" i="2"/>
  <c r="AC889" i="2"/>
  <c r="AB889" i="2"/>
  <c r="AA889" i="2"/>
  <c r="Z889" i="2"/>
  <c r="Y889" i="2"/>
  <c r="X889" i="2"/>
  <c r="W889" i="2"/>
  <c r="V889" i="2"/>
  <c r="U889" i="2"/>
  <c r="S889" i="2"/>
  <c r="R889" i="2"/>
  <c r="Q889" i="2"/>
  <c r="P889" i="2"/>
  <c r="O889" i="2"/>
  <c r="N889" i="2"/>
  <c r="M889" i="2"/>
  <c r="L889" i="2"/>
  <c r="K889" i="2"/>
  <c r="J889" i="2"/>
  <c r="I889" i="2"/>
  <c r="H889" i="2"/>
  <c r="G889" i="2"/>
  <c r="F889" i="2"/>
  <c r="E889" i="2"/>
  <c r="D889" i="2"/>
  <c r="C889" i="2"/>
  <c r="B889" i="2"/>
  <c r="A889" i="2"/>
  <c r="CD888" i="2"/>
  <c r="CC888" i="2"/>
  <c r="CB888" i="2"/>
  <c r="CA888" i="2"/>
  <c r="BZ888" i="2"/>
  <c r="BY888" i="2"/>
  <c r="AJ888" i="2"/>
  <c r="AI888" i="2"/>
  <c r="AH888" i="2"/>
  <c r="AG888" i="2"/>
  <c r="AF888" i="2"/>
  <c r="AE888" i="2"/>
  <c r="AD888" i="2"/>
  <c r="AC888" i="2"/>
  <c r="AB888" i="2"/>
  <c r="AA888" i="2"/>
  <c r="Z888" i="2"/>
  <c r="Y888" i="2"/>
  <c r="X888" i="2"/>
  <c r="W888" i="2"/>
  <c r="V888" i="2"/>
  <c r="U888" i="2"/>
  <c r="S888" i="2"/>
  <c r="R888" i="2"/>
  <c r="Q888" i="2"/>
  <c r="P888" i="2"/>
  <c r="O888" i="2"/>
  <c r="N888" i="2"/>
  <c r="M888" i="2"/>
  <c r="L888" i="2"/>
  <c r="K888" i="2"/>
  <c r="J888" i="2"/>
  <c r="I888" i="2"/>
  <c r="H888" i="2"/>
  <c r="G888" i="2"/>
  <c r="F888" i="2"/>
  <c r="E888" i="2"/>
  <c r="D888" i="2"/>
  <c r="C888" i="2"/>
  <c r="B888" i="2"/>
  <c r="A888" i="2"/>
  <c r="CD887" i="2"/>
  <c r="CC887" i="2"/>
  <c r="CB887" i="2"/>
  <c r="CA887" i="2"/>
  <c r="BZ887" i="2"/>
  <c r="BY887" i="2"/>
  <c r="AJ887" i="2"/>
  <c r="AI887" i="2"/>
  <c r="AH887" i="2"/>
  <c r="AG887" i="2"/>
  <c r="AF887" i="2"/>
  <c r="AE887" i="2"/>
  <c r="AD887" i="2"/>
  <c r="AC887" i="2"/>
  <c r="AB887" i="2"/>
  <c r="AA887" i="2"/>
  <c r="Z887" i="2"/>
  <c r="Y887" i="2"/>
  <c r="X887" i="2"/>
  <c r="W887" i="2"/>
  <c r="V887" i="2"/>
  <c r="U887" i="2"/>
  <c r="S887" i="2"/>
  <c r="R887" i="2"/>
  <c r="Q887" i="2"/>
  <c r="P887" i="2"/>
  <c r="O887" i="2"/>
  <c r="N887" i="2"/>
  <c r="M887" i="2"/>
  <c r="L887" i="2"/>
  <c r="K887" i="2"/>
  <c r="J887" i="2"/>
  <c r="I887" i="2"/>
  <c r="H887" i="2"/>
  <c r="G887" i="2"/>
  <c r="F887" i="2"/>
  <c r="E887" i="2"/>
  <c r="D887" i="2"/>
  <c r="C887" i="2"/>
  <c r="B887" i="2"/>
  <c r="A887" i="2"/>
  <c r="CD886" i="2"/>
  <c r="CC886" i="2"/>
  <c r="CB886" i="2"/>
  <c r="CA886" i="2"/>
  <c r="BZ886" i="2"/>
  <c r="BY886" i="2"/>
  <c r="AJ886" i="2"/>
  <c r="AI886" i="2"/>
  <c r="AH886" i="2"/>
  <c r="AG886" i="2"/>
  <c r="AF886" i="2"/>
  <c r="AE886" i="2"/>
  <c r="AD886" i="2"/>
  <c r="AC886" i="2"/>
  <c r="AB886" i="2"/>
  <c r="AA886" i="2"/>
  <c r="Z886" i="2"/>
  <c r="Y886" i="2"/>
  <c r="X886" i="2"/>
  <c r="W886" i="2"/>
  <c r="V886" i="2"/>
  <c r="U886" i="2"/>
  <c r="S886" i="2"/>
  <c r="R886" i="2"/>
  <c r="Q886" i="2"/>
  <c r="P886" i="2"/>
  <c r="O886" i="2"/>
  <c r="N886" i="2"/>
  <c r="M886" i="2"/>
  <c r="L886" i="2"/>
  <c r="K886" i="2"/>
  <c r="J886" i="2"/>
  <c r="I886" i="2"/>
  <c r="H886" i="2"/>
  <c r="G886" i="2"/>
  <c r="F886" i="2"/>
  <c r="E886" i="2"/>
  <c r="D886" i="2"/>
  <c r="C886" i="2"/>
  <c r="B886" i="2"/>
  <c r="A886" i="2"/>
  <c r="CD885" i="2"/>
  <c r="CC885" i="2"/>
  <c r="CB885" i="2"/>
  <c r="CA885" i="2"/>
  <c r="BZ885" i="2"/>
  <c r="BY885" i="2"/>
  <c r="AJ885" i="2"/>
  <c r="AI885" i="2"/>
  <c r="AH885" i="2"/>
  <c r="AG885" i="2"/>
  <c r="AF885" i="2"/>
  <c r="AE885" i="2"/>
  <c r="AD885" i="2"/>
  <c r="AC885" i="2"/>
  <c r="AB885" i="2"/>
  <c r="AA885" i="2"/>
  <c r="Z885" i="2"/>
  <c r="Y885" i="2"/>
  <c r="X885" i="2"/>
  <c r="W885" i="2"/>
  <c r="V885" i="2"/>
  <c r="U885" i="2"/>
  <c r="S885" i="2"/>
  <c r="R885" i="2"/>
  <c r="Q885" i="2"/>
  <c r="P885" i="2"/>
  <c r="O885" i="2"/>
  <c r="N885" i="2"/>
  <c r="M885" i="2"/>
  <c r="L885" i="2"/>
  <c r="K885" i="2"/>
  <c r="J885" i="2"/>
  <c r="I885" i="2"/>
  <c r="H885" i="2"/>
  <c r="G885" i="2"/>
  <c r="F885" i="2"/>
  <c r="E885" i="2"/>
  <c r="D885" i="2"/>
  <c r="C885" i="2"/>
  <c r="B885" i="2"/>
  <c r="A885" i="2"/>
  <c r="CD884" i="2"/>
  <c r="CC884" i="2"/>
  <c r="CB884" i="2"/>
  <c r="CA884" i="2"/>
  <c r="BZ884" i="2"/>
  <c r="BY884" i="2"/>
  <c r="AJ884" i="2"/>
  <c r="AI884" i="2"/>
  <c r="AH884" i="2"/>
  <c r="AG884" i="2"/>
  <c r="AF884" i="2"/>
  <c r="AE884" i="2"/>
  <c r="AD884" i="2"/>
  <c r="AC884" i="2"/>
  <c r="AB884" i="2"/>
  <c r="AA884" i="2"/>
  <c r="Z884" i="2"/>
  <c r="Y884" i="2"/>
  <c r="X884" i="2"/>
  <c r="W884" i="2"/>
  <c r="V884" i="2"/>
  <c r="U884" i="2"/>
  <c r="S884" i="2"/>
  <c r="R884" i="2"/>
  <c r="Q884" i="2"/>
  <c r="P884" i="2"/>
  <c r="O884" i="2"/>
  <c r="N884" i="2"/>
  <c r="M884" i="2"/>
  <c r="L884" i="2"/>
  <c r="K884" i="2"/>
  <c r="J884" i="2"/>
  <c r="I884" i="2"/>
  <c r="H884" i="2"/>
  <c r="G884" i="2"/>
  <c r="F884" i="2"/>
  <c r="E884" i="2"/>
  <c r="D884" i="2"/>
  <c r="C884" i="2"/>
  <c r="B884" i="2"/>
  <c r="A884" i="2"/>
  <c r="CD883" i="2"/>
  <c r="CC883" i="2"/>
  <c r="CB883" i="2"/>
  <c r="CA883" i="2"/>
  <c r="BZ883" i="2"/>
  <c r="BY883" i="2"/>
  <c r="AJ883" i="2"/>
  <c r="AI883" i="2"/>
  <c r="AH883" i="2"/>
  <c r="AG883" i="2"/>
  <c r="AF883" i="2"/>
  <c r="AE883" i="2"/>
  <c r="AD883" i="2"/>
  <c r="AC883" i="2"/>
  <c r="AB883" i="2"/>
  <c r="AA883" i="2"/>
  <c r="Z883" i="2"/>
  <c r="Y883" i="2"/>
  <c r="X883" i="2"/>
  <c r="W883" i="2"/>
  <c r="V883" i="2"/>
  <c r="U883" i="2"/>
  <c r="S883" i="2"/>
  <c r="R883" i="2"/>
  <c r="Q883" i="2"/>
  <c r="P883" i="2"/>
  <c r="O883" i="2"/>
  <c r="N883" i="2"/>
  <c r="M883" i="2"/>
  <c r="L883" i="2"/>
  <c r="K883" i="2"/>
  <c r="J883" i="2"/>
  <c r="I883" i="2"/>
  <c r="H883" i="2"/>
  <c r="G883" i="2"/>
  <c r="F883" i="2"/>
  <c r="E883" i="2"/>
  <c r="D883" i="2"/>
  <c r="C883" i="2"/>
  <c r="B883" i="2"/>
  <c r="A883" i="2"/>
  <c r="CD882" i="2"/>
  <c r="CC882" i="2"/>
  <c r="CB882" i="2"/>
  <c r="CA882" i="2"/>
  <c r="BZ882" i="2"/>
  <c r="BY882" i="2"/>
  <c r="AJ882" i="2"/>
  <c r="AI882" i="2"/>
  <c r="AH882" i="2"/>
  <c r="AG882" i="2"/>
  <c r="AF882" i="2"/>
  <c r="AE882" i="2"/>
  <c r="AD882" i="2"/>
  <c r="AC882" i="2"/>
  <c r="AB882" i="2"/>
  <c r="AA882" i="2"/>
  <c r="Z882" i="2"/>
  <c r="Y882" i="2"/>
  <c r="X882" i="2"/>
  <c r="W882" i="2"/>
  <c r="V882" i="2"/>
  <c r="U882" i="2"/>
  <c r="S882" i="2"/>
  <c r="R882" i="2"/>
  <c r="Q882" i="2"/>
  <c r="P882" i="2"/>
  <c r="O882" i="2"/>
  <c r="N882" i="2"/>
  <c r="M882" i="2"/>
  <c r="L882" i="2"/>
  <c r="K882" i="2"/>
  <c r="J882" i="2"/>
  <c r="I882" i="2"/>
  <c r="H882" i="2"/>
  <c r="G882" i="2"/>
  <c r="F882" i="2"/>
  <c r="E882" i="2"/>
  <c r="D882" i="2"/>
  <c r="C882" i="2"/>
  <c r="B882" i="2"/>
  <c r="A882" i="2"/>
  <c r="CD881" i="2"/>
  <c r="CC881" i="2"/>
  <c r="CB881" i="2"/>
  <c r="CA881" i="2"/>
  <c r="BZ881" i="2"/>
  <c r="BY881" i="2"/>
  <c r="AJ881" i="2"/>
  <c r="AI881" i="2"/>
  <c r="AH881" i="2"/>
  <c r="AG881" i="2"/>
  <c r="AF881" i="2"/>
  <c r="AE881" i="2"/>
  <c r="AD881" i="2"/>
  <c r="AC881" i="2"/>
  <c r="AB881" i="2"/>
  <c r="AA881" i="2"/>
  <c r="Z881" i="2"/>
  <c r="Y881" i="2"/>
  <c r="X881" i="2"/>
  <c r="W881" i="2"/>
  <c r="V881" i="2"/>
  <c r="U881" i="2"/>
  <c r="S881" i="2"/>
  <c r="R881" i="2"/>
  <c r="Q881" i="2"/>
  <c r="P881" i="2"/>
  <c r="O881" i="2"/>
  <c r="N881" i="2"/>
  <c r="M881" i="2"/>
  <c r="L881" i="2"/>
  <c r="K881" i="2"/>
  <c r="J881" i="2"/>
  <c r="I881" i="2"/>
  <c r="H881" i="2"/>
  <c r="G881" i="2"/>
  <c r="F881" i="2"/>
  <c r="E881" i="2"/>
  <c r="D881" i="2"/>
  <c r="C881" i="2"/>
  <c r="B881" i="2"/>
  <c r="A881" i="2"/>
  <c r="CD880" i="2"/>
  <c r="CC880" i="2"/>
  <c r="CB880" i="2"/>
  <c r="CA880" i="2"/>
  <c r="BZ880" i="2"/>
  <c r="BY880" i="2"/>
  <c r="AJ880" i="2"/>
  <c r="AI880" i="2"/>
  <c r="AH880" i="2"/>
  <c r="AG880" i="2"/>
  <c r="AF880" i="2"/>
  <c r="AE880" i="2"/>
  <c r="AD880" i="2"/>
  <c r="AC880" i="2"/>
  <c r="AB880" i="2"/>
  <c r="AA880" i="2"/>
  <c r="Z880" i="2"/>
  <c r="Y880" i="2"/>
  <c r="X880" i="2"/>
  <c r="W880" i="2"/>
  <c r="V880" i="2"/>
  <c r="U880" i="2"/>
  <c r="S880" i="2"/>
  <c r="R880" i="2"/>
  <c r="Q880" i="2"/>
  <c r="P880" i="2"/>
  <c r="O880" i="2"/>
  <c r="N880" i="2"/>
  <c r="M880" i="2"/>
  <c r="L880" i="2"/>
  <c r="K880" i="2"/>
  <c r="J880" i="2"/>
  <c r="I880" i="2"/>
  <c r="H880" i="2"/>
  <c r="G880" i="2"/>
  <c r="F880" i="2"/>
  <c r="E880" i="2"/>
  <c r="D880" i="2"/>
  <c r="C880" i="2"/>
  <c r="B880" i="2"/>
  <c r="A880" i="2"/>
  <c r="CD879" i="2"/>
  <c r="CC879" i="2"/>
  <c r="CB879" i="2"/>
  <c r="CA879" i="2"/>
  <c r="BZ879" i="2"/>
  <c r="BY879" i="2"/>
  <c r="AJ879" i="2"/>
  <c r="AI879" i="2"/>
  <c r="AH879" i="2"/>
  <c r="AG879" i="2"/>
  <c r="AF879" i="2"/>
  <c r="AE879" i="2"/>
  <c r="AD879" i="2"/>
  <c r="AC879" i="2"/>
  <c r="AB879" i="2"/>
  <c r="AA879" i="2"/>
  <c r="Z879" i="2"/>
  <c r="Y879" i="2"/>
  <c r="X879" i="2"/>
  <c r="W879" i="2"/>
  <c r="V879" i="2"/>
  <c r="U879" i="2"/>
  <c r="S879" i="2"/>
  <c r="R879" i="2"/>
  <c r="Q879" i="2"/>
  <c r="P879" i="2"/>
  <c r="O879" i="2"/>
  <c r="N879" i="2"/>
  <c r="M879" i="2"/>
  <c r="L879" i="2"/>
  <c r="K879" i="2"/>
  <c r="J879" i="2"/>
  <c r="I879" i="2"/>
  <c r="H879" i="2"/>
  <c r="G879" i="2"/>
  <c r="F879" i="2"/>
  <c r="E879" i="2"/>
  <c r="D879" i="2"/>
  <c r="C879" i="2"/>
  <c r="B879" i="2"/>
  <c r="A879" i="2"/>
  <c r="CD878" i="2"/>
  <c r="CC878" i="2"/>
  <c r="CB878" i="2"/>
  <c r="CA878" i="2"/>
  <c r="BZ878" i="2"/>
  <c r="BY878" i="2"/>
  <c r="AJ878" i="2"/>
  <c r="AI878" i="2"/>
  <c r="AH878" i="2"/>
  <c r="AG878" i="2"/>
  <c r="AF878" i="2"/>
  <c r="AE878" i="2"/>
  <c r="AD878" i="2"/>
  <c r="AC878" i="2"/>
  <c r="AB878" i="2"/>
  <c r="AA878" i="2"/>
  <c r="Z878" i="2"/>
  <c r="Y878" i="2"/>
  <c r="X878" i="2"/>
  <c r="W878" i="2"/>
  <c r="V878" i="2"/>
  <c r="U878" i="2"/>
  <c r="S878" i="2"/>
  <c r="R878" i="2"/>
  <c r="Q878" i="2"/>
  <c r="P878" i="2"/>
  <c r="O878" i="2"/>
  <c r="N878" i="2"/>
  <c r="M878" i="2"/>
  <c r="L878" i="2"/>
  <c r="K878" i="2"/>
  <c r="J878" i="2"/>
  <c r="I878" i="2"/>
  <c r="H878" i="2"/>
  <c r="G878" i="2"/>
  <c r="F878" i="2"/>
  <c r="E878" i="2"/>
  <c r="D878" i="2"/>
  <c r="C878" i="2"/>
  <c r="B878" i="2"/>
  <c r="A878" i="2"/>
  <c r="CD877" i="2"/>
  <c r="CC877" i="2"/>
  <c r="CB877" i="2"/>
  <c r="CA877" i="2"/>
  <c r="BZ877" i="2"/>
  <c r="BY877" i="2"/>
  <c r="AJ877" i="2"/>
  <c r="AI877" i="2"/>
  <c r="AH877" i="2"/>
  <c r="AG877" i="2"/>
  <c r="AF877" i="2"/>
  <c r="AE877" i="2"/>
  <c r="AD877" i="2"/>
  <c r="AC877" i="2"/>
  <c r="AB877" i="2"/>
  <c r="AA877" i="2"/>
  <c r="Z877" i="2"/>
  <c r="Y877" i="2"/>
  <c r="X877" i="2"/>
  <c r="W877" i="2"/>
  <c r="V877" i="2"/>
  <c r="U877" i="2"/>
  <c r="S877" i="2"/>
  <c r="R877" i="2"/>
  <c r="Q877" i="2"/>
  <c r="P877" i="2"/>
  <c r="O877" i="2"/>
  <c r="N877" i="2"/>
  <c r="M877" i="2"/>
  <c r="L877" i="2"/>
  <c r="K877" i="2"/>
  <c r="J877" i="2"/>
  <c r="I877" i="2"/>
  <c r="H877" i="2"/>
  <c r="G877" i="2"/>
  <c r="F877" i="2"/>
  <c r="E877" i="2"/>
  <c r="D877" i="2"/>
  <c r="C877" i="2"/>
  <c r="B877" i="2"/>
  <c r="A877" i="2"/>
  <c r="CD876" i="2"/>
  <c r="CC876" i="2"/>
  <c r="CB876" i="2"/>
  <c r="CA876" i="2"/>
  <c r="BZ876" i="2"/>
  <c r="BY876" i="2"/>
  <c r="AJ876" i="2"/>
  <c r="AI876" i="2"/>
  <c r="AH876" i="2"/>
  <c r="AG876" i="2"/>
  <c r="AF876" i="2"/>
  <c r="AE876" i="2"/>
  <c r="AD876" i="2"/>
  <c r="AC876" i="2"/>
  <c r="AB876" i="2"/>
  <c r="AA876" i="2"/>
  <c r="Z876" i="2"/>
  <c r="Y876" i="2"/>
  <c r="X876" i="2"/>
  <c r="W876" i="2"/>
  <c r="V876" i="2"/>
  <c r="U876" i="2"/>
  <c r="S876" i="2"/>
  <c r="R876" i="2"/>
  <c r="Q876" i="2"/>
  <c r="P876" i="2"/>
  <c r="O876" i="2"/>
  <c r="N876" i="2"/>
  <c r="M876" i="2"/>
  <c r="L876" i="2"/>
  <c r="K876" i="2"/>
  <c r="J876" i="2"/>
  <c r="I876" i="2"/>
  <c r="H876" i="2"/>
  <c r="G876" i="2"/>
  <c r="F876" i="2"/>
  <c r="E876" i="2"/>
  <c r="D876" i="2"/>
  <c r="C876" i="2"/>
  <c r="B876" i="2"/>
  <c r="A876" i="2"/>
  <c r="CD875" i="2"/>
  <c r="CC875" i="2"/>
  <c r="CB875" i="2"/>
  <c r="CA875" i="2"/>
  <c r="BZ875" i="2"/>
  <c r="BY875" i="2"/>
  <c r="AJ875" i="2"/>
  <c r="AI875" i="2"/>
  <c r="AH875" i="2"/>
  <c r="AG875" i="2"/>
  <c r="AF875" i="2"/>
  <c r="AE875" i="2"/>
  <c r="AD875" i="2"/>
  <c r="AC875" i="2"/>
  <c r="AB875" i="2"/>
  <c r="AA875" i="2"/>
  <c r="Z875" i="2"/>
  <c r="Y875" i="2"/>
  <c r="X875" i="2"/>
  <c r="W875" i="2"/>
  <c r="V875" i="2"/>
  <c r="U875" i="2"/>
  <c r="S875" i="2"/>
  <c r="R875" i="2"/>
  <c r="Q875" i="2"/>
  <c r="P875" i="2"/>
  <c r="O875" i="2"/>
  <c r="N875" i="2"/>
  <c r="M875" i="2"/>
  <c r="L875" i="2"/>
  <c r="K875" i="2"/>
  <c r="J875" i="2"/>
  <c r="I875" i="2"/>
  <c r="H875" i="2"/>
  <c r="G875" i="2"/>
  <c r="F875" i="2"/>
  <c r="E875" i="2"/>
  <c r="D875" i="2"/>
  <c r="C875" i="2"/>
  <c r="B875" i="2"/>
  <c r="A875" i="2"/>
  <c r="CD874" i="2"/>
  <c r="CC874" i="2"/>
  <c r="CB874" i="2"/>
  <c r="CA874" i="2"/>
  <c r="BZ874" i="2"/>
  <c r="BY874" i="2"/>
  <c r="AJ874" i="2"/>
  <c r="AI874" i="2"/>
  <c r="AH874" i="2"/>
  <c r="AG874" i="2"/>
  <c r="AF874" i="2"/>
  <c r="AE874" i="2"/>
  <c r="AD874" i="2"/>
  <c r="AC874" i="2"/>
  <c r="AB874" i="2"/>
  <c r="AA874" i="2"/>
  <c r="Z874" i="2"/>
  <c r="Y874" i="2"/>
  <c r="X874" i="2"/>
  <c r="W874" i="2"/>
  <c r="V874" i="2"/>
  <c r="U874" i="2"/>
  <c r="S874" i="2"/>
  <c r="R874" i="2"/>
  <c r="Q874" i="2"/>
  <c r="P874" i="2"/>
  <c r="O874" i="2"/>
  <c r="N874" i="2"/>
  <c r="M874" i="2"/>
  <c r="L874" i="2"/>
  <c r="K874" i="2"/>
  <c r="J874" i="2"/>
  <c r="I874" i="2"/>
  <c r="H874" i="2"/>
  <c r="G874" i="2"/>
  <c r="F874" i="2"/>
  <c r="E874" i="2"/>
  <c r="D874" i="2"/>
  <c r="C874" i="2"/>
  <c r="B874" i="2"/>
  <c r="A874" i="2"/>
  <c r="CD873" i="2"/>
  <c r="CC873" i="2"/>
  <c r="CB873" i="2"/>
  <c r="CA873" i="2"/>
  <c r="BZ873" i="2"/>
  <c r="BY873" i="2"/>
  <c r="AJ873" i="2"/>
  <c r="AI873" i="2"/>
  <c r="AH873" i="2"/>
  <c r="AG873" i="2"/>
  <c r="AF873" i="2"/>
  <c r="AE873" i="2"/>
  <c r="AD873" i="2"/>
  <c r="AC873" i="2"/>
  <c r="AB873" i="2"/>
  <c r="AA873" i="2"/>
  <c r="Z873" i="2"/>
  <c r="Y873" i="2"/>
  <c r="X873" i="2"/>
  <c r="W873" i="2"/>
  <c r="V873" i="2"/>
  <c r="U873" i="2"/>
  <c r="S873" i="2"/>
  <c r="R873" i="2"/>
  <c r="Q873" i="2"/>
  <c r="P873" i="2"/>
  <c r="O873" i="2"/>
  <c r="N873" i="2"/>
  <c r="M873" i="2"/>
  <c r="L873" i="2"/>
  <c r="K873" i="2"/>
  <c r="J873" i="2"/>
  <c r="I873" i="2"/>
  <c r="H873" i="2"/>
  <c r="G873" i="2"/>
  <c r="F873" i="2"/>
  <c r="E873" i="2"/>
  <c r="D873" i="2"/>
  <c r="C873" i="2"/>
  <c r="B873" i="2"/>
  <c r="A873" i="2"/>
  <c r="CD872" i="2"/>
  <c r="CC872" i="2"/>
  <c r="CB872" i="2"/>
  <c r="CA872" i="2"/>
  <c r="BZ872" i="2"/>
  <c r="BY872" i="2"/>
  <c r="AJ872" i="2"/>
  <c r="AI872" i="2"/>
  <c r="AH872" i="2"/>
  <c r="AG872" i="2"/>
  <c r="AF872" i="2"/>
  <c r="AE872" i="2"/>
  <c r="AD872" i="2"/>
  <c r="AC872" i="2"/>
  <c r="AB872" i="2"/>
  <c r="AA872" i="2"/>
  <c r="Z872" i="2"/>
  <c r="Y872" i="2"/>
  <c r="X872" i="2"/>
  <c r="W872" i="2"/>
  <c r="V872" i="2"/>
  <c r="U872" i="2"/>
  <c r="S872" i="2"/>
  <c r="R872" i="2"/>
  <c r="Q872" i="2"/>
  <c r="P872" i="2"/>
  <c r="O872" i="2"/>
  <c r="N872" i="2"/>
  <c r="M872" i="2"/>
  <c r="L872" i="2"/>
  <c r="K872" i="2"/>
  <c r="J872" i="2"/>
  <c r="I872" i="2"/>
  <c r="H872" i="2"/>
  <c r="G872" i="2"/>
  <c r="F872" i="2"/>
  <c r="E872" i="2"/>
  <c r="D872" i="2"/>
  <c r="C872" i="2"/>
  <c r="B872" i="2"/>
  <c r="A872" i="2"/>
  <c r="CD871" i="2"/>
  <c r="CC871" i="2"/>
  <c r="CB871" i="2"/>
  <c r="CA871" i="2"/>
  <c r="BZ871" i="2"/>
  <c r="BY871" i="2"/>
  <c r="AJ871" i="2"/>
  <c r="AI871" i="2"/>
  <c r="AH871" i="2"/>
  <c r="AG871" i="2"/>
  <c r="AF871" i="2"/>
  <c r="AE871" i="2"/>
  <c r="AD871" i="2"/>
  <c r="AC871" i="2"/>
  <c r="AB871" i="2"/>
  <c r="AA871" i="2"/>
  <c r="Z871" i="2"/>
  <c r="Y871" i="2"/>
  <c r="X871" i="2"/>
  <c r="W871" i="2"/>
  <c r="V871" i="2"/>
  <c r="U871" i="2"/>
  <c r="S871" i="2"/>
  <c r="R871" i="2"/>
  <c r="Q871" i="2"/>
  <c r="P871" i="2"/>
  <c r="O871" i="2"/>
  <c r="N871" i="2"/>
  <c r="M871" i="2"/>
  <c r="L871" i="2"/>
  <c r="K871" i="2"/>
  <c r="J871" i="2"/>
  <c r="I871" i="2"/>
  <c r="H871" i="2"/>
  <c r="G871" i="2"/>
  <c r="F871" i="2"/>
  <c r="E871" i="2"/>
  <c r="D871" i="2"/>
  <c r="C871" i="2"/>
  <c r="B871" i="2"/>
  <c r="A871" i="2"/>
  <c r="CD870" i="2"/>
  <c r="CC870" i="2"/>
  <c r="CB870" i="2"/>
  <c r="CA870" i="2"/>
  <c r="BZ870" i="2"/>
  <c r="BY870" i="2"/>
  <c r="AJ870" i="2"/>
  <c r="AI870" i="2"/>
  <c r="AH870" i="2"/>
  <c r="AG870" i="2"/>
  <c r="AF870" i="2"/>
  <c r="AE870" i="2"/>
  <c r="AD870" i="2"/>
  <c r="AC870" i="2"/>
  <c r="AB870" i="2"/>
  <c r="AA870" i="2"/>
  <c r="Z870" i="2"/>
  <c r="Y870" i="2"/>
  <c r="X870" i="2"/>
  <c r="W870" i="2"/>
  <c r="V870" i="2"/>
  <c r="U870" i="2"/>
  <c r="S870" i="2"/>
  <c r="R870" i="2"/>
  <c r="Q870" i="2"/>
  <c r="P870" i="2"/>
  <c r="O870" i="2"/>
  <c r="N870" i="2"/>
  <c r="M870" i="2"/>
  <c r="L870" i="2"/>
  <c r="K870" i="2"/>
  <c r="J870" i="2"/>
  <c r="I870" i="2"/>
  <c r="H870" i="2"/>
  <c r="G870" i="2"/>
  <c r="F870" i="2"/>
  <c r="E870" i="2"/>
  <c r="D870" i="2"/>
  <c r="C870" i="2"/>
  <c r="B870" i="2"/>
  <c r="A870" i="2"/>
  <c r="CD869" i="2"/>
  <c r="CC869" i="2"/>
  <c r="CB869" i="2"/>
  <c r="CA869" i="2"/>
  <c r="BZ869" i="2"/>
  <c r="BY869" i="2"/>
  <c r="AJ869" i="2"/>
  <c r="AI869" i="2"/>
  <c r="AH869" i="2"/>
  <c r="AG869" i="2"/>
  <c r="AF869" i="2"/>
  <c r="AE869" i="2"/>
  <c r="AD869" i="2"/>
  <c r="AC869" i="2"/>
  <c r="AB869" i="2"/>
  <c r="AA869" i="2"/>
  <c r="Z869" i="2"/>
  <c r="Y869" i="2"/>
  <c r="X869" i="2"/>
  <c r="W869" i="2"/>
  <c r="V869" i="2"/>
  <c r="U869" i="2"/>
  <c r="S869" i="2"/>
  <c r="R869" i="2"/>
  <c r="Q869" i="2"/>
  <c r="P869" i="2"/>
  <c r="O869" i="2"/>
  <c r="N869" i="2"/>
  <c r="M869" i="2"/>
  <c r="L869" i="2"/>
  <c r="K869" i="2"/>
  <c r="J869" i="2"/>
  <c r="I869" i="2"/>
  <c r="H869" i="2"/>
  <c r="G869" i="2"/>
  <c r="F869" i="2"/>
  <c r="E869" i="2"/>
  <c r="D869" i="2"/>
  <c r="C869" i="2"/>
  <c r="B869" i="2"/>
  <c r="A869" i="2"/>
  <c r="CD868" i="2"/>
  <c r="CC868" i="2"/>
  <c r="CB868" i="2"/>
  <c r="CA868" i="2"/>
  <c r="BZ868" i="2"/>
  <c r="BY868" i="2"/>
  <c r="AJ868" i="2"/>
  <c r="AI868" i="2"/>
  <c r="AH868" i="2"/>
  <c r="AG868" i="2"/>
  <c r="AF868" i="2"/>
  <c r="AE868" i="2"/>
  <c r="AD868" i="2"/>
  <c r="AC868" i="2"/>
  <c r="AB868" i="2"/>
  <c r="AA868" i="2"/>
  <c r="Z868" i="2"/>
  <c r="Y868" i="2"/>
  <c r="X868" i="2"/>
  <c r="W868" i="2"/>
  <c r="V868" i="2"/>
  <c r="U868" i="2"/>
  <c r="S868" i="2"/>
  <c r="R868" i="2"/>
  <c r="Q868" i="2"/>
  <c r="P868" i="2"/>
  <c r="O868" i="2"/>
  <c r="N868" i="2"/>
  <c r="M868" i="2"/>
  <c r="L868" i="2"/>
  <c r="K868" i="2"/>
  <c r="J868" i="2"/>
  <c r="I868" i="2"/>
  <c r="H868" i="2"/>
  <c r="G868" i="2"/>
  <c r="F868" i="2"/>
  <c r="E868" i="2"/>
  <c r="D868" i="2"/>
  <c r="C868" i="2"/>
  <c r="B868" i="2"/>
  <c r="A868" i="2"/>
  <c r="CD867" i="2"/>
  <c r="CC867" i="2"/>
  <c r="CB867" i="2"/>
  <c r="CA867" i="2"/>
  <c r="BZ867" i="2"/>
  <c r="BY867" i="2"/>
  <c r="AJ867" i="2"/>
  <c r="AI867" i="2"/>
  <c r="AH867" i="2"/>
  <c r="AG867" i="2"/>
  <c r="AF867" i="2"/>
  <c r="AE867" i="2"/>
  <c r="AD867" i="2"/>
  <c r="AC867" i="2"/>
  <c r="AB867" i="2"/>
  <c r="AA867" i="2"/>
  <c r="Z867" i="2"/>
  <c r="Y867" i="2"/>
  <c r="X867" i="2"/>
  <c r="W867" i="2"/>
  <c r="V867" i="2"/>
  <c r="U867" i="2"/>
  <c r="S867" i="2"/>
  <c r="R867" i="2"/>
  <c r="Q867" i="2"/>
  <c r="P867" i="2"/>
  <c r="O867" i="2"/>
  <c r="N867" i="2"/>
  <c r="M867" i="2"/>
  <c r="L867" i="2"/>
  <c r="K867" i="2"/>
  <c r="J867" i="2"/>
  <c r="I867" i="2"/>
  <c r="H867" i="2"/>
  <c r="G867" i="2"/>
  <c r="F867" i="2"/>
  <c r="E867" i="2"/>
  <c r="D867" i="2"/>
  <c r="C867" i="2"/>
  <c r="B867" i="2"/>
  <c r="A867" i="2"/>
  <c r="CD866" i="2"/>
  <c r="CC866" i="2"/>
  <c r="CB866" i="2"/>
  <c r="CA866" i="2"/>
  <c r="BZ866" i="2"/>
  <c r="BY866" i="2"/>
  <c r="AJ866" i="2"/>
  <c r="AI866" i="2"/>
  <c r="AH866" i="2"/>
  <c r="AG866" i="2"/>
  <c r="AF866" i="2"/>
  <c r="AE866" i="2"/>
  <c r="AD866" i="2"/>
  <c r="AC866" i="2"/>
  <c r="AB866" i="2"/>
  <c r="AA866" i="2"/>
  <c r="Z866" i="2"/>
  <c r="Y866" i="2"/>
  <c r="X866" i="2"/>
  <c r="W866" i="2"/>
  <c r="V866" i="2"/>
  <c r="U866" i="2"/>
  <c r="S866" i="2"/>
  <c r="R866" i="2"/>
  <c r="Q866" i="2"/>
  <c r="P866" i="2"/>
  <c r="O866" i="2"/>
  <c r="N866" i="2"/>
  <c r="M866" i="2"/>
  <c r="L866" i="2"/>
  <c r="K866" i="2"/>
  <c r="J866" i="2"/>
  <c r="I866" i="2"/>
  <c r="H866" i="2"/>
  <c r="G866" i="2"/>
  <c r="F866" i="2"/>
  <c r="E866" i="2"/>
  <c r="D866" i="2"/>
  <c r="C866" i="2"/>
  <c r="B866" i="2"/>
  <c r="A866" i="2"/>
  <c r="CD865" i="2"/>
  <c r="CC865" i="2"/>
  <c r="CB865" i="2"/>
  <c r="CA865" i="2"/>
  <c r="BZ865" i="2"/>
  <c r="BY865" i="2"/>
  <c r="AJ865" i="2"/>
  <c r="AI865" i="2"/>
  <c r="AH865" i="2"/>
  <c r="AG865" i="2"/>
  <c r="AF865" i="2"/>
  <c r="AE865" i="2"/>
  <c r="AD865" i="2"/>
  <c r="AC865" i="2"/>
  <c r="AB865" i="2"/>
  <c r="AA865" i="2"/>
  <c r="Z865" i="2"/>
  <c r="Y865" i="2"/>
  <c r="X865" i="2"/>
  <c r="W865" i="2"/>
  <c r="V865" i="2"/>
  <c r="U865" i="2"/>
  <c r="S865" i="2"/>
  <c r="R865" i="2"/>
  <c r="Q865" i="2"/>
  <c r="P865" i="2"/>
  <c r="O865" i="2"/>
  <c r="N865" i="2"/>
  <c r="M865" i="2"/>
  <c r="L865" i="2"/>
  <c r="K865" i="2"/>
  <c r="J865" i="2"/>
  <c r="I865" i="2"/>
  <c r="H865" i="2"/>
  <c r="G865" i="2"/>
  <c r="F865" i="2"/>
  <c r="E865" i="2"/>
  <c r="D865" i="2"/>
  <c r="C865" i="2"/>
  <c r="B865" i="2"/>
  <c r="A865" i="2"/>
  <c r="CD864" i="2"/>
  <c r="CC864" i="2"/>
  <c r="CB864" i="2"/>
  <c r="CA864" i="2"/>
  <c r="BZ864" i="2"/>
  <c r="BY864" i="2"/>
  <c r="AJ864" i="2"/>
  <c r="AI864" i="2"/>
  <c r="AH864" i="2"/>
  <c r="AG864" i="2"/>
  <c r="AF864" i="2"/>
  <c r="AE864" i="2"/>
  <c r="AD864" i="2"/>
  <c r="AC864" i="2"/>
  <c r="AB864" i="2"/>
  <c r="AA864" i="2"/>
  <c r="Z864" i="2"/>
  <c r="Y864" i="2"/>
  <c r="X864" i="2"/>
  <c r="W864" i="2"/>
  <c r="V864" i="2"/>
  <c r="U864" i="2"/>
  <c r="S864" i="2"/>
  <c r="R864" i="2"/>
  <c r="Q864" i="2"/>
  <c r="P864" i="2"/>
  <c r="O864" i="2"/>
  <c r="N864" i="2"/>
  <c r="M864" i="2"/>
  <c r="L864" i="2"/>
  <c r="K864" i="2"/>
  <c r="J864" i="2"/>
  <c r="I864" i="2"/>
  <c r="H864" i="2"/>
  <c r="G864" i="2"/>
  <c r="F864" i="2"/>
  <c r="E864" i="2"/>
  <c r="D864" i="2"/>
  <c r="C864" i="2"/>
  <c r="B864" i="2"/>
  <c r="A864" i="2"/>
  <c r="CD863" i="2"/>
  <c r="CC863" i="2"/>
  <c r="CB863" i="2"/>
  <c r="CA863" i="2"/>
  <c r="BZ863" i="2"/>
  <c r="BY863" i="2"/>
  <c r="AJ863" i="2"/>
  <c r="AI863" i="2"/>
  <c r="AH863" i="2"/>
  <c r="AG863" i="2"/>
  <c r="AF863" i="2"/>
  <c r="AE863" i="2"/>
  <c r="AD863" i="2"/>
  <c r="AC863" i="2"/>
  <c r="AB863" i="2"/>
  <c r="AA863" i="2"/>
  <c r="Z863" i="2"/>
  <c r="Y863" i="2"/>
  <c r="X863" i="2"/>
  <c r="W863" i="2"/>
  <c r="V863" i="2"/>
  <c r="U863" i="2"/>
  <c r="S863" i="2"/>
  <c r="R863" i="2"/>
  <c r="Q863" i="2"/>
  <c r="P863" i="2"/>
  <c r="O863" i="2"/>
  <c r="N863" i="2"/>
  <c r="M863" i="2"/>
  <c r="L863" i="2"/>
  <c r="K863" i="2"/>
  <c r="J863" i="2"/>
  <c r="I863" i="2"/>
  <c r="H863" i="2"/>
  <c r="G863" i="2"/>
  <c r="F863" i="2"/>
  <c r="E863" i="2"/>
  <c r="D863" i="2"/>
  <c r="C863" i="2"/>
  <c r="B863" i="2"/>
  <c r="A863" i="2"/>
  <c r="CD862" i="2"/>
  <c r="CC862" i="2"/>
  <c r="CB862" i="2"/>
  <c r="CA862" i="2"/>
  <c r="BZ862" i="2"/>
  <c r="BY862" i="2"/>
  <c r="AJ862" i="2"/>
  <c r="AI862" i="2"/>
  <c r="AH862" i="2"/>
  <c r="AG862" i="2"/>
  <c r="AF862" i="2"/>
  <c r="AE862" i="2"/>
  <c r="AD862" i="2"/>
  <c r="AC862" i="2"/>
  <c r="AB862" i="2"/>
  <c r="AA862" i="2"/>
  <c r="Z862" i="2"/>
  <c r="Y862" i="2"/>
  <c r="X862" i="2"/>
  <c r="W862" i="2"/>
  <c r="V862" i="2"/>
  <c r="U862" i="2"/>
  <c r="S862" i="2"/>
  <c r="R862" i="2"/>
  <c r="Q862" i="2"/>
  <c r="P862" i="2"/>
  <c r="O862" i="2"/>
  <c r="N862" i="2"/>
  <c r="M862" i="2"/>
  <c r="L862" i="2"/>
  <c r="K862" i="2"/>
  <c r="J862" i="2"/>
  <c r="I862" i="2"/>
  <c r="H862" i="2"/>
  <c r="G862" i="2"/>
  <c r="F862" i="2"/>
  <c r="E862" i="2"/>
  <c r="D862" i="2"/>
  <c r="C862" i="2"/>
  <c r="B862" i="2"/>
  <c r="A862" i="2"/>
  <c r="CD861" i="2"/>
  <c r="CC861" i="2"/>
  <c r="CB861" i="2"/>
  <c r="CA861" i="2"/>
  <c r="BZ861" i="2"/>
  <c r="BY861" i="2"/>
  <c r="AJ861" i="2"/>
  <c r="AI861" i="2"/>
  <c r="AH861" i="2"/>
  <c r="AG861" i="2"/>
  <c r="AF861" i="2"/>
  <c r="AE861" i="2"/>
  <c r="AD861" i="2"/>
  <c r="AC861" i="2"/>
  <c r="AB861" i="2"/>
  <c r="AA861" i="2"/>
  <c r="Z861" i="2"/>
  <c r="Y861" i="2"/>
  <c r="X861" i="2"/>
  <c r="W861" i="2"/>
  <c r="V861" i="2"/>
  <c r="U861" i="2"/>
  <c r="S861" i="2"/>
  <c r="R861" i="2"/>
  <c r="Q861" i="2"/>
  <c r="P861" i="2"/>
  <c r="O861" i="2"/>
  <c r="N861" i="2"/>
  <c r="M861" i="2"/>
  <c r="L861" i="2"/>
  <c r="K861" i="2"/>
  <c r="J861" i="2"/>
  <c r="I861" i="2"/>
  <c r="H861" i="2"/>
  <c r="G861" i="2"/>
  <c r="F861" i="2"/>
  <c r="E861" i="2"/>
  <c r="D861" i="2"/>
  <c r="C861" i="2"/>
  <c r="B861" i="2"/>
  <c r="A861" i="2"/>
  <c r="CD860" i="2"/>
  <c r="CC860" i="2"/>
  <c r="CB860" i="2"/>
  <c r="CA860" i="2"/>
  <c r="BZ860" i="2"/>
  <c r="BY860" i="2"/>
  <c r="AJ860" i="2"/>
  <c r="AI860" i="2"/>
  <c r="AH860" i="2"/>
  <c r="AG860" i="2"/>
  <c r="AF860" i="2"/>
  <c r="AE860" i="2"/>
  <c r="AD860" i="2"/>
  <c r="AC860" i="2"/>
  <c r="AB860" i="2"/>
  <c r="AA860" i="2"/>
  <c r="Z860" i="2"/>
  <c r="Y860" i="2"/>
  <c r="X860" i="2"/>
  <c r="W860" i="2"/>
  <c r="V860" i="2"/>
  <c r="U860" i="2"/>
  <c r="S860" i="2"/>
  <c r="R860" i="2"/>
  <c r="Q860" i="2"/>
  <c r="P860" i="2"/>
  <c r="O860" i="2"/>
  <c r="N860" i="2"/>
  <c r="M860" i="2"/>
  <c r="L860" i="2"/>
  <c r="K860" i="2"/>
  <c r="J860" i="2"/>
  <c r="I860" i="2"/>
  <c r="H860" i="2"/>
  <c r="G860" i="2"/>
  <c r="F860" i="2"/>
  <c r="E860" i="2"/>
  <c r="D860" i="2"/>
  <c r="C860" i="2"/>
  <c r="B860" i="2"/>
  <c r="A860" i="2"/>
  <c r="CD859" i="2"/>
  <c r="CC859" i="2"/>
  <c r="CB859" i="2"/>
  <c r="CA859" i="2"/>
  <c r="BZ859" i="2"/>
  <c r="BY859" i="2"/>
  <c r="AJ859" i="2"/>
  <c r="AI859" i="2"/>
  <c r="AH859" i="2"/>
  <c r="AG859" i="2"/>
  <c r="AF859" i="2"/>
  <c r="AE859" i="2"/>
  <c r="AD859" i="2"/>
  <c r="AC859" i="2"/>
  <c r="AB859" i="2"/>
  <c r="AA859" i="2"/>
  <c r="Z859" i="2"/>
  <c r="Y859" i="2"/>
  <c r="X859" i="2"/>
  <c r="W859" i="2"/>
  <c r="V859" i="2"/>
  <c r="U859" i="2"/>
  <c r="S859" i="2"/>
  <c r="R859" i="2"/>
  <c r="Q859" i="2"/>
  <c r="P859" i="2"/>
  <c r="O859" i="2"/>
  <c r="N859" i="2"/>
  <c r="M859" i="2"/>
  <c r="L859" i="2"/>
  <c r="K859" i="2"/>
  <c r="J859" i="2"/>
  <c r="I859" i="2"/>
  <c r="H859" i="2"/>
  <c r="G859" i="2"/>
  <c r="F859" i="2"/>
  <c r="E859" i="2"/>
  <c r="D859" i="2"/>
  <c r="C859" i="2"/>
  <c r="B859" i="2"/>
  <c r="A859" i="2"/>
  <c r="CD858" i="2"/>
  <c r="CC858" i="2"/>
  <c r="CB858" i="2"/>
  <c r="CA858" i="2"/>
  <c r="BZ858" i="2"/>
  <c r="BY858" i="2"/>
  <c r="AJ858" i="2"/>
  <c r="AI858" i="2"/>
  <c r="AH858" i="2"/>
  <c r="AG858" i="2"/>
  <c r="AF858" i="2"/>
  <c r="AE858" i="2"/>
  <c r="AD858" i="2"/>
  <c r="AC858" i="2"/>
  <c r="AB858" i="2"/>
  <c r="AA858" i="2"/>
  <c r="Z858" i="2"/>
  <c r="Y858" i="2"/>
  <c r="X858" i="2"/>
  <c r="W858" i="2"/>
  <c r="V858" i="2"/>
  <c r="U858" i="2"/>
  <c r="S858" i="2"/>
  <c r="R858" i="2"/>
  <c r="Q858" i="2"/>
  <c r="P858" i="2"/>
  <c r="O858" i="2"/>
  <c r="N858" i="2"/>
  <c r="M858" i="2"/>
  <c r="L858" i="2"/>
  <c r="K858" i="2"/>
  <c r="J858" i="2"/>
  <c r="I858" i="2"/>
  <c r="H858" i="2"/>
  <c r="G858" i="2"/>
  <c r="F858" i="2"/>
  <c r="E858" i="2"/>
  <c r="D858" i="2"/>
  <c r="C858" i="2"/>
  <c r="B858" i="2"/>
  <c r="A858" i="2"/>
  <c r="CD857" i="2"/>
  <c r="CC857" i="2"/>
  <c r="CB857" i="2"/>
  <c r="CA857" i="2"/>
  <c r="BZ857" i="2"/>
  <c r="BY857" i="2"/>
  <c r="AJ857" i="2"/>
  <c r="AI857" i="2"/>
  <c r="AH857" i="2"/>
  <c r="AG857" i="2"/>
  <c r="AF857" i="2"/>
  <c r="AE857" i="2"/>
  <c r="AD857" i="2"/>
  <c r="AC857" i="2"/>
  <c r="AB857" i="2"/>
  <c r="AA857" i="2"/>
  <c r="Z857" i="2"/>
  <c r="Y857" i="2"/>
  <c r="X857" i="2"/>
  <c r="W857" i="2"/>
  <c r="V857" i="2"/>
  <c r="U857" i="2"/>
  <c r="S857" i="2"/>
  <c r="R857" i="2"/>
  <c r="Q857" i="2"/>
  <c r="P857" i="2"/>
  <c r="O857" i="2"/>
  <c r="N857" i="2"/>
  <c r="M857" i="2"/>
  <c r="L857" i="2"/>
  <c r="K857" i="2"/>
  <c r="J857" i="2"/>
  <c r="I857" i="2"/>
  <c r="H857" i="2"/>
  <c r="G857" i="2"/>
  <c r="F857" i="2"/>
  <c r="E857" i="2"/>
  <c r="D857" i="2"/>
  <c r="C857" i="2"/>
  <c r="B857" i="2"/>
  <c r="A857" i="2"/>
  <c r="CD856" i="2"/>
  <c r="CC856" i="2"/>
  <c r="CB856" i="2"/>
  <c r="CA856" i="2"/>
  <c r="BZ856" i="2"/>
  <c r="BY856" i="2"/>
  <c r="AJ856" i="2"/>
  <c r="AI856" i="2"/>
  <c r="AH856" i="2"/>
  <c r="AG856" i="2"/>
  <c r="AF856" i="2"/>
  <c r="AE856" i="2"/>
  <c r="AD856" i="2"/>
  <c r="AC856" i="2"/>
  <c r="AB856" i="2"/>
  <c r="AA856" i="2"/>
  <c r="Z856" i="2"/>
  <c r="Y856" i="2"/>
  <c r="X856" i="2"/>
  <c r="W856" i="2"/>
  <c r="V856" i="2"/>
  <c r="U856" i="2"/>
  <c r="S856" i="2"/>
  <c r="R856" i="2"/>
  <c r="Q856" i="2"/>
  <c r="P856" i="2"/>
  <c r="O856" i="2"/>
  <c r="N856" i="2"/>
  <c r="M856" i="2"/>
  <c r="L856" i="2"/>
  <c r="K856" i="2"/>
  <c r="J856" i="2"/>
  <c r="I856" i="2"/>
  <c r="H856" i="2"/>
  <c r="G856" i="2"/>
  <c r="F856" i="2"/>
  <c r="E856" i="2"/>
  <c r="D856" i="2"/>
  <c r="C856" i="2"/>
  <c r="B856" i="2"/>
  <c r="A856" i="2"/>
  <c r="CD855" i="2"/>
  <c r="CC855" i="2"/>
  <c r="CB855" i="2"/>
  <c r="CA855" i="2"/>
  <c r="BZ855" i="2"/>
  <c r="BY855" i="2"/>
  <c r="AJ855" i="2"/>
  <c r="AI855" i="2"/>
  <c r="AH855" i="2"/>
  <c r="AG855" i="2"/>
  <c r="AF855" i="2"/>
  <c r="AE855" i="2"/>
  <c r="AD855" i="2"/>
  <c r="AC855" i="2"/>
  <c r="AB855" i="2"/>
  <c r="AA855" i="2"/>
  <c r="Z855" i="2"/>
  <c r="Y855" i="2"/>
  <c r="X855" i="2"/>
  <c r="W855" i="2"/>
  <c r="V855" i="2"/>
  <c r="U855" i="2"/>
  <c r="S855" i="2"/>
  <c r="R855" i="2"/>
  <c r="Q855" i="2"/>
  <c r="P855" i="2"/>
  <c r="O855" i="2"/>
  <c r="N855" i="2"/>
  <c r="M855" i="2"/>
  <c r="L855" i="2"/>
  <c r="K855" i="2"/>
  <c r="J855" i="2"/>
  <c r="I855" i="2"/>
  <c r="H855" i="2"/>
  <c r="G855" i="2"/>
  <c r="F855" i="2"/>
  <c r="E855" i="2"/>
  <c r="D855" i="2"/>
  <c r="C855" i="2"/>
  <c r="B855" i="2"/>
  <c r="A855" i="2"/>
  <c r="CD854" i="2"/>
  <c r="CC854" i="2"/>
  <c r="CB854" i="2"/>
  <c r="CA854" i="2"/>
  <c r="BZ854" i="2"/>
  <c r="BY854" i="2"/>
  <c r="AJ854" i="2"/>
  <c r="AI854" i="2"/>
  <c r="AH854" i="2"/>
  <c r="AG854" i="2"/>
  <c r="AF854" i="2"/>
  <c r="AE854" i="2"/>
  <c r="AD854" i="2"/>
  <c r="AC854" i="2"/>
  <c r="AB854" i="2"/>
  <c r="AA854" i="2"/>
  <c r="Z854" i="2"/>
  <c r="Y854" i="2"/>
  <c r="X854" i="2"/>
  <c r="W854" i="2"/>
  <c r="V854" i="2"/>
  <c r="U854" i="2"/>
  <c r="S854" i="2"/>
  <c r="R854" i="2"/>
  <c r="Q854" i="2"/>
  <c r="P854" i="2"/>
  <c r="O854" i="2"/>
  <c r="N854" i="2"/>
  <c r="M854" i="2"/>
  <c r="L854" i="2"/>
  <c r="K854" i="2"/>
  <c r="J854" i="2"/>
  <c r="I854" i="2"/>
  <c r="H854" i="2"/>
  <c r="G854" i="2"/>
  <c r="F854" i="2"/>
  <c r="E854" i="2"/>
  <c r="D854" i="2"/>
  <c r="C854" i="2"/>
  <c r="B854" i="2"/>
  <c r="A854" i="2"/>
  <c r="CD853" i="2"/>
  <c r="CC853" i="2"/>
  <c r="CB853" i="2"/>
  <c r="CA853" i="2"/>
  <c r="BZ853" i="2"/>
  <c r="BY853" i="2"/>
  <c r="AJ853" i="2"/>
  <c r="AI853" i="2"/>
  <c r="AH853" i="2"/>
  <c r="AG853" i="2"/>
  <c r="AF853" i="2"/>
  <c r="AE853" i="2"/>
  <c r="AD853" i="2"/>
  <c r="AC853" i="2"/>
  <c r="AB853" i="2"/>
  <c r="AA853" i="2"/>
  <c r="Z853" i="2"/>
  <c r="Y853" i="2"/>
  <c r="X853" i="2"/>
  <c r="W853" i="2"/>
  <c r="V853" i="2"/>
  <c r="U853" i="2"/>
  <c r="S853" i="2"/>
  <c r="R853" i="2"/>
  <c r="Q853" i="2"/>
  <c r="P853" i="2"/>
  <c r="O853" i="2"/>
  <c r="N853" i="2"/>
  <c r="M853" i="2"/>
  <c r="L853" i="2"/>
  <c r="K853" i="2"/>
  <c r="J853" i="2"/>
  <c r="I853" i="2"/>
  <c r="H853" i="2"/>
  <c r="G853" i="2"/>
  <c r="F853" i="2"/>
  <c r="E853" i="2"/>
  <c r="D853" i="2"/>
  <c r="C853" i="2"/>
  <c r="B853" i="2"/>
  <c r="A853" i="2"/>
  <c r="CD852" i="2"/>
  <c r="CC852" i="2"/>
  <c r="CB852" i="2"/>
  <c r="CA852" i="2"/>
  <c r="BZ852" i="2"/>
  <c r="BY852" i="2"/>
  <c r="AJ852" i="2"/>
  <c r="AI852" i="2"/>
  <c r="AH852" i="2"/>
  <c r="AG852" i="2"/>
  <c r="AF852" i="2"/>
  <c r="AE852" i="2"/>
  <c r="AD852" i="2"/>
  <c r="AC852" i="2"/>
  <c r="AB852" i="2"/>
  <c r="AA852" i="2"/>
  <c r="Z852" i="2"/>
  <c r="Y852" i="2"/>
  <c r="X852" i="2"/>
  <c r="W852" i="2"/>
  <c r="V852" i="2"/>
  <c r="U852" i="2"/>
  <c r="S852" i="2"/>
  <c r="R852" i="2"/>
  <c r="Q852" i="2"/>
  <c r="P852" i="2"/>
  <c r="O852" i="2"/>
  <c r="N852" i="2"/>
  <c r="M852" i="2"/>
  <c r="L852" i="2"/>
  <c r="K852" i="2"/>
  <c r="J852" i="2"/>
  <c r="I852" i="2"/>
  <c r="H852" i="2"/>
  <c r="G852" i="2"/>
  <c r="F852" i="2"/>
  <c r="E852" i="2"/>
  <c r="D852" i="2"/>
  <c r="C852" i="2"/>
  <c r="B852" i="2"/>
  <c r="A852" i="2"/>
  <c r="CD851" i="2"/>
  <c r="CC851" i="2"/>
  <c r="CB851" i="2"/>
  <c r="CA851" i="2"/>
  <c r="BZ851" i="2"/>
  <c r="BY851" i="2"/>
  <c r="AJ851" i="2"/>
  <c r="AI851" i="2"/>
  <c r="AH851" i="2"/>
  <c r="AG851" i="2"/>
  <c r="AF851" i="2"/>
  <c r="AE851" i="2"/>
  <c r="AD851" i="2"/>
  <c r="AC851" i="2"/>
  <c r="AB851" i="2"/>
  <c r="AA851" i="2"/>
  <c r="Z851" i="2"/>
  <c r="Y851" i="2"/>
  <c r="X851" i="2"/>
  <c r="W851" i="2"/>
  <c r="V851" i="2"/>
  <c r="U851" i="2"/>
  <c r="S851" i="2"/>
  <c r="R851" i="2"/>
  <c r="Q851" i="2"/>
  <c r="P851" i="2"/>
  <c r="O851" i="2"/>
  <c r="N851" i="2"/>
  <c r="M851" i="2"/>
  <c r="L851" i="2"/>
  <c r="K851" i="2"/>
  <c r="J851" i="2"/>
  <c r="I851" i="2"/>
  <c r="H851" i="2"/>
  <c r="G851" i="2"/>
  <c r="F851" i="2"/>
  <c r="E851" i="2"/>
  <c r="D851" i="2"/>
  <c r="C851" i="2"/>
  <c r="B851" i="2"/>
  <c r="A851" i="2"/>
  <c r="CD850" i="2"/>
  <c r="CC850" i="2"/>
  <c r="CB850" i="2"/>
  <c r="CA850" i="2"/>
  <c r="BZ850" i="2"/>
  <c r="BY850" i="2"/>
  <c r="AJ850" i="2"/>
  <c r="AI850" i="2"/>
  <c r="AH850" i="2"/>
  <c r="AG850" i="2"/>
  <c r="AF850" i="2"/>
  <c r="AE850" i="2"/>
  <c r="AD850" i="2"/>
  <c r="AC850" i="2"/>
  <c r="AB850" i="2"/>
  <c r="AA850" i="2"/>
  <c r="Z850" i="2"/>
  <c r="Y850" i="2"/>
  <c r="X850" i="2"/>
  <c r="W850" i="2"/>
  <c r="V850" i="2"/>
  <c r="U850" i="2"/>
  <c r="S850" i="2"/>
  <c r="R850" i="2"/>
  <c r="Q850" i="2"/>
  <c r="P850" i="2"/>
  <c r="O850" i="2"/>
  <c r="N850" i="2"/>
  <c r="M850" i="2"/>
  <c r="L850" i="2"/>
  <c r="K850" i="2"/>
  <c r="J850" i="2"/>
  <c r="I850" i="2"/>
  <c r="H850" i="2"/>
  <c r="G850" i="2"/>
  <c r="F850" i="2"/>
  <c r="E850" i="2"/>
  <c r="D850" i="2"/>
  <c r="C850" i="2"/>
  <c r="B850" i="2"/>
  <c r="A850" i="2"/>
  <c r="CD849" i="2"/>
  <c r="CC849" i="2"/>
  <c r="CB849" i="2"/>
  <c r="CA849" i="2"/>
  <c r="BZ849" i="2"/>
  <c r="BY849" i="2"/>
  <c r="AJ849" i="2"/>
  <c r="AI849" i="2"/>
  <c r="AH849" i="2"/>
  <c r="AG849" i="2"/>
  <c r="AF849" i="2"/>
  <c r="AE849" i="2"/>
  <c r="AD849" i="2"/>
  <c r="AC849" i="2"/>
  <c r="AB849" i="2"/>
  <c r="AA849" i="2"/>
  <c r="Z849" i="2"/>
  <c r="Y849" i="2"/>
  <c r="X849" i="2"/>
  <c r="W849" i="2"/>
  <c r="V849" i="2"/>
  <c r="U849" i="2"/>
  <c r="S849" i="2"/>
  <c r="R849" i="2"/>
  <c r="Q849" i="2"/>
  <c r="P849" i="2"/>
  <c r="O849" i="2"/>
  <c r="N849" i="2"/>
  <c r="M849" i="2"/>
  <c r="L849" i="2"/>
  <c r="K849" i="2"/>
  <c r="J849" i="2"/>
  <c r="I849" i="2"/>
  <c r="H849" i="2"/>
  <c r="G849" i="2"/>
  <c r="F849" i="2"/>
  <c r="E849" i="2"/>
  <c r="D849" i="2"/>
  <c r="C849" i="2"/>
  <c r="B849" i="2"/>
  <c r="A849" i="2"/>
  <c r="CD848" i="2"/>
  <c r="CC848" i="2"/>
  <c r="CB848" i="2"/>
  <c r="CA848" i="2"/>
  <c r="BZ848" i="2"/>
  <c r="BY848" i="2"/>
  <c r="AJ848" i="2"/>
  <c r="AI848" i="2"/>
  <c r="AH848" i="2"/>
  <c r="AG848" i="2"/>
  <c r="AF848" i="2"/>
  <c r="AE848" i="2"/>
  <c r="AD848" i="2"/>
  <c r="AC848" i="2"/>
  <c r="AB848" i="2"/>
  <c r="AA848" i="2"/>
  <c r="Z848" i="2"/>
  <c r="Y848" i="2"/>
  <c r="X848" i="2"/>
  <c r="W848" i="2"/>
  <c r="V848" i="2"/>
  <c r="U848" i="2"/>
  <c r="S848" i="2"/>
  <c r="R848" i="2"/>
  <c r="Q848" i="2"/>
  <c r="P848" i="2"/>
  <c r="O848" i="2"/>
  <c r="N848" i="2"/>
  <c r="M848" i="2"/>
  <c r="L848" i="2"/>
  <c r="K848" i="2"/>
  <c r="J848" i="2"/>
  <c r="I848" i="2"/>
  <c r="H848" i="2"/>
  <c r="G848" i="2"/>
  <c r="F848" i="2"/>
  <c r="E848" i="2"/>
  <c r="D848" i="2"/>
  <c r="C848" i="2"/>
  <c r="B848" i="2"/>
  <c r="A848" i="2"/>
  <c r="CD847" i="2"/>
  <c r="CC847" i="2"/>
  <c r="CB847" i="2"/>
  <c r="CA847" i="2"/>
  <c r="BZ847" i="2"/>
  <c r="BY847" i="2"/>
  <c r="AJ847" i="2"/>
  <c r="AI847" i="2"/>
  <c r="AH847" i="2"/>
  <c r="AG847" i="2"/>
  <c r="AF847" i="2"/>
  <c r="AE847" i="2"/>
  <c r="AD847" i="2"/>
  <c r="AC847" i="2"/>
  <c r="AB847" i="2"/>
  <c r="AA847" i="2"/>
  <c r="Z847" i="2"/>
  <c r="Y847" i="2"/>
  <c r="X847" i="2"/>
  <c r="W847" i="2"/>
  <c r="V847" i="2"/>
  <c r="U847" i="2"/>
  <c r="S847" i="2"/>
  <c r="R847" i="2"/>
  <c r="Q847" i="2"/>
  <c r="P847" i="2"/>
  <c r="O847" i="2"/>
  <c r="N847" i="2"/>
  <c r="M847" i="2"/>
  <c r="L847" i="2"/>
  <c r="K847" i="2"/>
  <c r="J847" i="2"/>
  <c r="I847" i="2"/>
  <c r="H847" i="2"/>
  <c r="G847" i="2"/>
  <c r="F847" i="2"/>
  <c r="E847" i="2"/>
  <c r="D847" i="2"/>
  <c r="C847" i="2"/>
  <c r="B847" i="2"/>
  <c r="A847" i="2"/>
  <c r="CD846" i="2"/>
  <c r="CC846" i="2"/>
  <c r="CB846" i="2"/>
  <c r="CA846" i="2"/>
  <c r="BZ846" i="2"/>
  <c r="BY846" i="2"/>
  <c r="AJ846" i="2"/>
  <c r="AI846" i="2"/>
  <c r="AH846" i="2"/>
  <c r="AG846" i="2"/>
  <c r="AF846" i="2"/>
  <c r="AE846" i="2"/>
  <c r="AD846" i="2"/>
  <c r="AC846" i="2"/>
  <c r="AB846" i="2"/>
  <c r="AA846" i="2"/>
  <c r="Z846" i="2"/>
  <c r="Y846" i="2"/>
  <c r="X846" i="2"/>
  <c r="W846" i="2"/>
  <c r="V846" i="2"/>
  <c r="U846" i="2"/>
  <c r="S846" i="2"/>
  <c r="R846" i="2"/>
  <c r="Q846" i="2"/>
  <c r="P846" i="2"/>
  <c r="O846" i="2"/>
  <c r="N846" i="2"/>
  <c r="M846" i="2"/>
  <c r="L846" i="2"/>
  <c r="K846" i="2"/>
  <c r="J846" i="2"/>
  <c r="I846" i="2"/>
  <c r="H846" i="2"/>
  <c r="G846" i="2"/>
  <c r="F846" i="2"/>
  <c r="E846" i="2"/>
  <c r="D846" i="2"/>
  <c r="C846" i="2"/>
  <c r="B846" i="2"/>
  <c r="A846" i="2"/>
  <c r="CD845" i="2"/>
  <c r="CC845" i="2"/>
  <c r="CB845" i="2"/>
  <c r="CA845" i="2"/>
  <c r="BZ845" i="2"/>
  <c r="BY845" i="2"/>
  <c r="AJ845" i="2"/>
  <c r="AI845" i="2"/>
  <c r="AH845" i="2"/>
  <c r="AG845" i="2"/>
  <c r="AF845" i="2"/>
  <c r="AE845" i="2"/>
  <c r="AD845" i="2"/>
  <c r="AC845" i="2"/>
  <c r="AB845" i="2"/>
  <c r="AA845" i="2"/>
  <c r="Z845" i="2"/>
  <c r="Y845" i="2"/>
  <c r="X845" i="2"/>
  <c r="W845" i="2"/>
  <c r="V845" i="2"/>
  <c r="U845" i="2"/>
  <c r="S845" i="2"/>
  <c r="R845" i="2"/>
  <c r="Q845" i="2"/>
  <c r="P845" i="2"/>
  <c r="O845" i="2"/>
  <c r="N845" i="2"/>
  <c r="M845" i="2"/>
  <c r="L845" i="2"/>
  <c r="K845" i="2"/>
  <c r="J845" i="2"/>
  <c r="I845" i="2"/>
  <c r="H845" i="2"/>
  <c r="G845" i="2"/>
  <c r="F845" i="2"/>
  <c r="E845" i="2"/>
  <c r="D845" i="2"/>
  <c r="C845" i="2"/>
  <c r="B845" i="2"/>
  <c r="A845" i="2"/>
  <c r="CD844" i="2"/>
  <c r="CC844" i="2"/>
  <c r="CB844" i="2"/>
  <c r="CA844" i="2"/>
  <c r="BZ844" i="2"/>
  <c r="BY844" i="2"/>
  <c r="AJ844" i="2"/>
  <c r="AI844" i="2"/>
  <c r="AH844" i="2"/>
  <c r="AG844" i="2"/>
  <c r="AF844" i="2"/>
  <c r="AE844" i="2"/>
  <c r="AD844" i="2"/>
  <c r="AC844" i="2"/>
  <c r="AB844" i="2"/>
  <c r="AA844" i="2"/>
  <c r="Z844" i="2"/>
  <c r="Y844" i="2"/>
  <c r="X844" i="2"/>
  <c r="W844" i="2"/>
  <c r="V844" i="2"/>
  <c r="U844" i="2"/>
  <c r="S844" i="2"/>
  <c r="R844" i="2"/>
  <c r="Q844" i="2"/>
  <c r="P844" i="2"/>
  <c r="O844" i="2"/>
  <c r="N844" i="2"/>
  <c r="M844" i="2"/>
  <c r="L844" i="2"/>
  <c r="K844" i="2"/>
  <c r="J844" i="2"/>
  <c r="I844" i="2"/>
  <c r="H844" i="2"/>
  <c r="G844" i="2"/>
  <c r="F844" i="2"/>
  <c r="E844" i="2"/>
  <c r="D844" i="2"/>
  <c r="C844" i="2"/>
  <c r="B844" i="2"/>
  <c r="A844" i="2"/>
  <c r="CD843" i="2"/>
  <c r="CC843" i="2"/>
  <c r="CB843" i="2"/>
  <c r="CA843" i="2"/>
  <c r="BZ843" i="2"/>
  <c r="BY843" i="2"/>
  <c r="AJ843" i="2"/>
  <c r="AI843" i="2"/>
  <c r="AH843" i="2"/>
  <c r="AG843" i="2"/>
  <c r="AF843" i="2"/>
  <c r="AE843" i="2"/>
  <c r="AD843" i="2"/>
  <c r="AC843" i="2"/>
  <c r="AB843" i="2"/>
  <c r="AA843" i="2"/>
  <c r="Z843" i="2"/>
  <c r="Y843" i="2"/>
  <c r="X843" i="2"/>
  <c r="W843" i="2"/>
  <c r="V843" i="2"/>
  <c r="U843" i="2"/>
  <c r="S843" i="2"/>
  <c r="R843" i="2"/>
  <c r="Q843" i="2"/>
  <c r="P843" i="2"/>
  <c r="O843" i="2"/>
  <c r="N843" i="2"/>
  <c r="M843" i="2"/>
  <c r="L843" i="2"/>
  <c r="K843" i="2"/>
  <c r="J843" i="2"/>
  <c r="I843" i="2"/>
  <c r="H843" i="2"/>
  <c r="G843" i="2"/>
  <c r="F843" i="2"/>
  <c r="E843" i="2"/>
  <c r="D843" i="2"/>
  <c r="C843" i="2"/>
  <c r="B843" i="2"/>
  <c r="A843" i="2"/>
  <c r="CD842" i="2"/>
  <c r="CC842" i="2"/>
  <c r="CB842" i="2"/>
  <c r="CA842" i="2"/>
  <c r="BZ842" i="2"/>
  <c r="BY842" i="2"/>
  <c r="AJ842" i="2"/>
  <c r="AI842" i="2"/>
  <c r="AH842" i="2"/>
  <c r="AG842" i="2"/>
  <c r="AF842" i="2"/>
  <c r="AE842" i="2"/>
  <c r="AD842" i="2"/>
  <c r="AC842" i="2"/>
  <c r="AB842" i="2"/>
  <c r="AA842" i="2"/>
  <c r="Z842" i="2"/>
  <c r="Y842" i="2"/>
  <c r="X842" i="2"/>
  <c r="W842" i="2"/>
  <c r="V842" i="2"/>
  <c r="U842" i="2"/>
  <c r="S842" i="2"/>
  <c r="R842" i="2"/>
  <c r="Q842" i="2"/>
  <c r="P842" i="2"/>
  <c r="O842" i="2"/>
  <c r="N842" i="2"/>
  <c r="M842" i="2"/>
  <c r="L842" i="2"/>
  <c r="K842" i="2"/>
  <c r="J842" i="2"/>
  <c r="I842" i="2"/>
  <c r="H842" i="2"/>
  <c r="G842" i="2"/>
  <c r="F842" i="2"/>
  <c r="E842" i="2"/>
  <c r="D842" i="2"/>
  <c r="C842" i="2"/>
  <c r="B842" i="2"/>
  <c r="A842" i="2"/>
  <c r="CD841" i="2"/>
  <c r="CC841" i="2"/>
  <c r="CB841" i="2"/>
  <c r="CA841" i="2"/>
  <c r="BZ841" i="2"/>
  <c r="BY841" i="2"/>
  <c r="AJ841" i="2"/>
  <c r="AI841" i="2"/>
  <c r="AH841" i="2"/>
  <c r="AG841" i="2"/>
  <c r="AF841" i="2"/>
  <c r="AE841" i="2"/>
  <c r="AD841" i="2"/>
  <c r="AC841" i="2"/>
  <c r="AB841" i="2"/>
  <c r="AA841" i="2"/>
  <c r="Z841" i="2"/>
  <c r="Y841" i="2"/>
  <c r="X841" i="2"/>
  <c r="W841" i="2"/>
  <c r="V841" i="2"/>
  <c r="U841" i="2"/>
  <c r="S841" i="2"/>
  <c r="R841" i="2"/>
  <c r="Q841" i="2"/>
  <c r="P841" i="2"/>
  <c r="O841" i="2"/>
  <c r="N841" i="2"/>
  <c r="M841" i="2"/>
  <c r="L841" i="2"/>
  <c r="K841" i="2"/>
  <c r="J841" i="2"/>
  <c r="I841" i="2"/>
  <c r="H841" i="2"/>
  <c r="G841" i="2"/>
  <c r="F841" i="2"/>
  <c r="E841" i="2"/>
  <c r="D841" i="2"/>
  <c r="C841" i="2"/>
  <c r="B841" i="2"/>
  <c r="A841" i="2"/>
  <c r="CD840" i="2"/>
  <c r="CC840" i="2"/>
  <c r="CB840" i="2"/>
  <c r="CA840" i="2"/>
  <c r="BZ840" i="2"/>
  <c r="BY840" i="2"/>
  <c r="AJ840" i="2"/>
  <c r="AI840" i="2"/>
  <c r="AH840" i="2"/>
  <c r="AG840" i="2"/>
  <c r="AF840" i="2"/>
  <c r="AE840" i="2"/>
  <c r="AD840" i="2"/>
  <c r="AC840" i="2"/>
  <c r="AB840" i="2"/>
  <c r="AA840" i="2"/>
  <c r="Z840" i="2"/>
  <c r="Y840" i="2"/>
  <c r="X840" i="2"/>
  <c r="W840" i="2"/>
  <c r="V840" i="2"/>
  <c r="U840" i="2"/>
  <c r="S840" i="2"/>
  <c r="R840" i="2"/>
  <c r="Q840" i="2"/>
  <c r="P840" i="2"/>
  <c r="O840" i="2"/>
  <c r="N840" i="2"/>
  <c r="M840" i="2"/>
  <c r="L840" i="2"/>
  <c r="K840" i="2"/>
  <c r="J840" i="2"/>
  <c r="I840" i="2"/>
  <c r="H840" i="2"/>
  <c r="G840" i="2"/>
  <c r="F840" i="2"/>
  <c r="E840" i="2"/>
  <c r="D840" i="2"/>
  <c r="C840" i="2"/>
  <c r="B840" i="2"/>
  <c r="A840" i="2"/>
  <c r="CD839" i="2"/>
  <c r="CC839" i="2"/>
  <c r="CB839" i="2"/>
  <c r="CA839" i="2"/>
  <c r="BZ839" i="2"/>
  <c r="BY839" i="2"/>
  <c r="AJ839" i="2"/>
  <c r="AI839" i="2"/>
  <c r="AH839" i="2"/>
  <c r="AG839" i="2"/>
  <c r="AF839" i="2"/>
  <c r="AE839" i="2"/>
  <c r="AD839" i="2"/>
  <c r="AC839" i="2"/>
  <c r="AB839" i="2"/>
  <c r="AA839" i="2"/>
  <c r="Z839" i="2"/>
  <c r="Y839" i="2"/>
  <c r="X839" i="2"/>
  <c r="W839" i="2"/>
  <c r="V839" i="2"/>
  <c r="U839" i="2"/>
  <c r="S839" i="2"/>
  <c r="R839" i="2"/>
  <c r="Q839" i="2"/>
  <c r="P839" i="2"/>
  <c r="O839" i="2"/>
  <c r="N839" i="2"/>
  <c r="M839" i="2"/>
  <c r="L839" i="2"/>
  <c r="K839" i="2"/>
  <c r="J839" i="2"/>
  <c r="I839" i="2"/>
  <c r="H839" i="2"/>
  <c r="G839" i="2"/>
  <c r="F839" i="2"/>
  <c r="E839" i="2"/>
  <c r="D839" i="2"/>
  <c r="C839" i="2"/>
  <c r="B839" i="2"/>
  <c r="A839" i="2"/>
  <c r="CD838" i="2"/>
  <c r="CC838" i="2"/>
  <c r="CB838" i="2"/>
  <c r="CA838" i="2"/>
  <c r="BZ838" i="2"/>
  <c r="BY838" i="2"/>
  <c r="AJ838" i="2"/>
  <c r="AI838" i="2"/>
  <c r="AH838" i="2"/>
  <c r="AG838" i="2"/>
  <c r="AF838" i="2"/>
  <c r="AE838" i="2"/>
  <c r="AD838" i="2"/>
  <c r="AC838" i="2"/>
  <c r="AB838" i="2"/>
  <c r="AA838" i="2"/>
  <c r="Z838" i="2"/>
  <c r="Y838" i="2"/>
  <c r="X838" i="2"/>
  <c r="W838" i="2"/>
  <c r="V838" i="2"/>
  <c r="U838" i="2"/>
  <c r="S838" i="2"/>
  <c r="R838" i="2"/>
  <c r="Q838" i="2"/>
  <c r="P838" i="2"/>
  <c r="O838" i="2"/>
  <c r="N838" i="2"/>
  <c r="M838" i="2"/>
  <c r="L838" i="2"/>
  <c r="K838" i="2"/>
  <c r="J838" i="2"/>
  <c r="I838" i="2"/>
  <c r="H838" i="2"/>
  <c r="G838" i="2"/>
  <c r="F838" i="2"/>
  <c r="E838" i="2"/>
  <c r="D838" i="2"/>
  <c r="C838" i="2"/>
  <c r="B838" i="2"/>
  <c r="A838" i="2"/>
  <c r="CD837" i="2"/>
  <c r="CC837" i="2"/>
  <c r="CB837" i="2"/>
  <c r="CA837" i="2"/>
  <c r="BZ837" i="2"/>
  <c r="BY837" i="2"/>
  <c r="AJ837" i="2"/>
  <c r="AI837" i="2"/>
  <c r="AH837" i="2"/>
  <c r="AG837" i="2"/>
  <c r="AF837" i="2"/>
  <c r="AE837" i="2"/>
  <c r="AD837" i="2"/>
  <c r="AC837" i="2"/>
  <c r="AB837" i="2"/>
  <c r="AA837" i="2"/>
  <c r="Z837" i="2"/>
  <c r="Y837" i="2"/>
  <c r="X837" i="2"/>
  <c r="W837" i="2"/>
  <c r="V837" i="2"/>
  <c r="U837" i="2"/>
  <c r="S837" i="2"/>
  <c r="R837" i="2"/>
  <c r="Q837" i="2"/>
  <c r="P837" i="2"/>
  <c r="O837" i="2"/>
  <c r="N837" i="2"/>
  <c r="M837" i="2"/>
  <c r="L837" i="2"/>
  <c r="K837" i="2"/>
  <c r="J837" i="2"/>
  <c r="I837" i="2"/>
  <c r="H837" i="2"/>
  <c r="G837" i="2"/>
  <c r="F837" i="2"/>
  <c r="E837" i="2"/>
  <c r="D837" i="2"/>
  <c r="C837" i="2"/>
  <c r="B837" i="2"/>
  <c r="A837" i="2"/>
  <c r="CD836" i="2"/>
  <c r="CC836" i="2"/>
  <c r="CB836" i="2"/>
  <c r="CA836" i="2"/>
  <c r="BZ836" i="2"/>
  <c r="BY836" i="2"/>
  <c r="AJ836" i="2"/>
  <c r="AI836" i="2"/>
  <c r="AH836" i="2"/>
  <c r="AG836" i="2"/>
  <c r="AF836" i="2"/>
  <c r="AE836" i="2"/>
  <c r="AD836" i="2"/>
  <c r="AC836" i="2"/>
  <c r="AB836" i="2"/>
  <c r="AA836" i="2"/>
  <c r="Z836" i="2"/>
  <c r="Y836" i="2"/>
  <c r="X836" i="2"/>
  <c r="W836" i="2"/>
  <c r="V836" i="2"/>
  <c r="U836" i="2"/>
  <c r="S836" i="2"/>
  <c r="R836" i="2"/>
  <c r="Q836" i="2"/>
  <c r="P836" i="2"/>
  <c r="O836" i="2"/>
  <c r="N836" i="2"/>
  <c r="M836" i="2"/>
  <c r="L836" i="2"/>
  <c r="K836" i="2"/>
  <c r="J836" i="2"/>
  <c r="I836" i="2"/>
  <c r="H836" i="2"/>
  <c r="G836" i="2"/>
  <c r="F836" i="2"/>
  <c r="E836" i="2"/>
  <c r="D836" i="2"/>
  <c r="C836" i="2"/>
  <c r="B836" i="2"/>
  <c r="A836" i="2"/>
  <c r="CD835" i="2"/>
  <c r="CC835" i="2"/>
  <c r="CB835" i="2"/>
  <c r="CA835" i="2"/>
  <c r="BZ835" i="2"/>
  <c r="BY835" i="2"/>
  <c r="AJ835" i="2"/>
  <c r="AI835" i="2"/>
  <c r="AH835" i="2"/>
  <c r="AG835" i="2"/>
  <c r="AF835" i="2"/>
  <c r="AE835" i="2"/>
  <c r="AD835" i="2"/>
  <c r="AC835" i="2"/>
  <c r="AB835" i="2"/>
  <c r="AA835" i="2"/>
  <c r="Z835" i="2"/>
  <c r="Y835" i="2"/>
  <c r="X835" i="2"/>
  <c r="W835" i="2"/>
  <c r="V835" i="2"/>
  <c r="U835" i="2"/>
  <c r="S835" i="2"/>
  <c r="R835" i="2"/>
  <c r="Q835" i="2"/>
  <c r="P835" i="2"/>
  <c r="O835" i="2"/>
  <c r="N835" i="2"/>
  <c r="M835" i="2"/>
  <c r="L835" i="2"/>
  <c r="K835" i="2"/>
  <c r="J835" i="2"/>
  <c r="I835" i="2"/>
  <c r="H835" i="2"/>
  <c r="G835" i="2"/>
  <c r="F835" i="2"/>
  <c r="E835" i="2"/>
  <c r="D835" i="2"/>
  <c r="C835" i="2"/>
  <c r="B835" i="2"/>
  <c r="A835" i="2"/>
  <c r="CD834" i="2"/>
  <c r="CC834" i="2"/>
  <c r="CB834" i="2"/>
  <c r="CA834" i="2"/>
  <c r="BZ834" i="2"/>
  <c r="BY834" i="2"/>
  <c r="AJ834" i="2"/>
  <c r="AI834" i="2"/>
  <c r="AH834" i="2"/>
  <c r="AG834" i="2"/>
  <c r="AF834" i="2"/>
  <c r="AE834" i="2"/>
  <c r="AD834" i="2"/>
  <c r="AC834" i="2"/>
  <c r="AB834" i="2"/>
  <c r="AA834" i="2"/>
  <c r="Z834" i="2"/>
  <c r="Y834" i="2"/>
  <c r="X834" i="2"/>
  <c r="W834" i="2"/>
  <c r="V834" i="2"/>
  <c r="U834" i="2"/>
  <c r="S834" i="2"/>
  <c r="R834" i="2"/>
  <c r="Q834" i="2"/>
  <c r="P834" i="2"/>
  <c r="O834" i="2"/>
  <c r="N834" i="2"/>
  <c r="M834" i="2"/>
  <c r="L834" i="2"/>
  <c r="K834" i="2"/>
  <c r="J834" i="2"/>
  <c r="I834" i="2"/>
  <c r="H834" i="2"/>
  <c r="G834" i="2"/>
  <c r="F834" i="2"/>
  <c r="E834" i="2"/>
  <c r="D834" i="2"/>
  <c r="C834" i="2"/>
  <c r="B834" i="2"/>
  <c r="A834" i="2"/>
  <c r="CD833" i="2"/>
  <c r="CC833" i="2"/>
  <c r="CB833" i="2"/>
  <c r="CA833" i="2"/>
  <c r="BZ833" i="2"/>
  <c r="BY833" i="2"/>
  <c r="AJ833" i="2"/>
  <c r="AI833" i="2"/>
  <c r="AH833" i="2"/>
  <c r="AG833" i="2"/>
  <c r="AF833" i="2"/>
  <c r="AE833" i="2"/>
  <c r="AD833" i="2"/>
  <c r="AC833" i="2"/>
  <c r="AB833" i="2"/>
  <c r="AA833" i="2"/>
  <c r="Z833" i="2"/>
  <c r="Y833" i="2"/>
  <c r="X833" i="2"/>
  <c r="W833" i="2"/>
  <c r="V833" i="2"/>
  <c r="U833" i="2"/>
  <c r="S833" i="2"/>
  <c r="R833" i="2"/>
  <c r="Q833" i="2"/>
  <c r="P833" i="2"/>
  <c r="O833" i="2"/>
  <c r="N833" i="2"/>
  <c r="M833" i="2"/>
  <c r="L833" i="2"/>
  <c r="K833" i="2"/>
  <c r="J833" i="2"/>
  <c r="I833" i="2"/>
  <c r="H833" i="2"/>
  <c r="G833" i="2"/>
  <c r="F833" i="2"/>
  <c r="E833" i="2"/>
  <c r="D833" i="2"/>
  <c r="C833" i="2"/>
  <c r="B833" i="2"/>
  <c r="A833" i="2"/>
  <c r="CD832" i="2"/>
  <c r="CC832" i="2"/>
  <c r="CB832" i="2"/>
  <c r="CA832" i="2"/>
  <c r="BZ832" i="2"/>
  <c r="BY832" i="2"/>
  <c r="AJ832" i="2"/>
  <c r="AI832" i="2"/>
  <c r="AH832" i="2"/>
  <c r="AG832" i="2"/>
  <c r="AF832" i="2"/>
  <c r="AE832" i="2"/>
  <c r="AD832" i="2"/>
  <c r="AC832" i="2"/>
  <c r="AB832" i="2"/>
  <c r="AA832" i="2"/>
  <c r="Z832" i="2"/>
  <c r="Y832" i="2"/>
  <c r="X832" i="2"/>
  <c r="W832" i="2"/>
  <c r="V832" i="2"/>
  <c r="U832" i="2"/>
  <c r="S832" i="2"/>
  <c r="R832" i="2"/>
  <c r="Q832" i="2"/>
  <c r="P832" i="2"/>
  <c r="O832" i="2"/>
  <c r="N832" i="2"/>
  <c r="M832" i="2"/>
  <c r="L832" i="2"/>
  <c r="K832" i="2"/>
  <c r="J832" i="2"/>
  <c r="I832" i="2"/>
  <c r="H832" i="2"/>
  <c r="G832" i="2"/>
  <c r="F832" i="2"/>
  <c r="E832" i="2"/>
  <c r="D832" i="2"/>
  <c r="C832" i="2"/>
  <c r="B832" i="2"/>
  <c r="A832" i="2"/>
  <c r="CD831" i="2"/>
  <c r="CC831" i="2"/>
  <c r="CB831" i="2"/>
  <c r="CA831" i="2"/>
  <c r="BZ831" i="2"/>
  <c r="BY831" i="2"/>
  <c r="AJ831" i="2"/>
  <c r="AI831" i="2"/>
  <c r="AH831" i="2"/>
  <c r="AG831" i="2"/>
  <c r="AF831" i="2"/>
  <c r="AE831" i="2"/>
  <c r="AD831" i="2"/>
  <c r="AC831" i="2"/>
  <c r="AB831" i="2"/>
  <c r="AA831" i="2"/>
  <c r="Z831" i="2"/>
  <c r="Y831" i="2"/>
  <c r="X831" i="2"/>
  <c r="W831" i="2"/>
  <c r="V831" i="2"/>
  <c r="U831" i="2"/>
  <c r="S831" i="2"/>
  <c r="R831" i="2"/>
  <c r="Q831" i="2"/>
  <c r="P831" i="2"/>
  <c r="O831" i="2"/>
  <c r="N831" i="2"/>
  <c r="M831" i="2"/>
  <c r="L831" i="2"/>
  <c r="K831" i="2"/>
  <c r="J831" i="2"/>
  <c r="I831" i="2"/>
  <c r="H831" i="2"/>
  <c r="G831" i="2"/>
  <c r="F831" i="2"/>
  <c r="E831" i="2"/>
  <c r="D831" i="2"/>
  <c r="C831" i="2"/>
  <c r="B831" i="2"/>
  <c r="A831" i="2"/>
  <c r="CD830" i="2"/>
  <c r="CC830" i="2"/>
  <c r="CB830" i="2"/>
  <c r="CA830" i="2"/>
  <c r="BZ830" i="2"/>
  <c r="BY830" i="2"/>
  <c r="AJ830" i="2"/>
  <c r="AI830" i="2"/>
  <c r="AH830" i="2"/>
  <c r="AG830" i="2"/>
  <c r="AF830" i="2"/>
  <c r="AE830" i="2"/>
  <c r="AD830" i="2"/>
  <c r="AC830" i="2"/>
  <c r="AB830" i="2"/>
  <c r="AA830" i="2"/>
  <c r="Z830" i="2"/>
  <c r="Y830" i="2"/>
  <c r="X830" i="2"/>
  <c r="W830" i="2"/>
  <c r="V830" i="2"/>
  <c r="U830" i="2"/>
  <c r="S830" i="2"/>
  <c r="R830" i="2"/>
  <c r="Q830" i="2"/>
  <c r="P830" i="2"/>
  <c r="O830" i="2"/>
  <c r="N830" i="2"/>
  <c r="M830" i="2"/>
  <c r="L830" i="2"/>
  <c r="K830" i="2"/>
  <c r="J830" i="2"/>
  <c r="I830" i="2"/>
  <c r="H830" i="2"/>
  <c r="G830" i="2"/>
  <c r="F830" i="2"/>
  <c r="E830" i="2"/>
  <c r="D830" i="2"/>
  <c r="C830" i="2"/>
  <c r="B830" i="2"/>
  <c r="A830" i="2"/>
  <c r="CD829" i="2"/>
  <c r="CC829" i="2"/>
  <c r="CB829" i="2"/>
  <c r="CA829" i="2"/>
  <c r="BZ829" i="2"/>
  <c r="BY829" i="2"/>
  <c r="AJ829" i="2"/>
  <c r="AI829" i="2"/>
  <c r="AH829" i="2"/>
  <c r="AG829" i="2"/>
  <c r="AF829" i="2"/>
  <c r="AE829" i="2"/>
  <c r="AD829" i="2"/>
  <c r="AC829" i="2"/>
  <c r="AB829" i="2"/>
  <c r="AA829" i="2"/>
  <c r="Z829" i="2"/>
  <c r="Y829" i="2"/>
  <c r="X829" i="2"/>
  <c r="W829" i="2"/>
  <c r="V829" i="2"/>
  <c r="U829" i="2"/>
  <c r="S829" i="2"/>
  <c r="R829" i="2"/>
  <c r="Q829" i="2"/>
  <c r="P829" i="2"/>
  <c r="O829" i="2"/>
  <c r="N829" i="2"/>
  <c r="M829" i="2"/>
  <c r="L829" i="2"/>
  <c r="K829" i="2"/>
  <c r="J829" i="2"/>
  <c r="I829" i="2"/>
  <c r="H829" i="2"/>
  <c r="G829" i="2"/>
  <c r="F829" i="2"/>
  <c r="E829" i="2"/>
  <c r="D829" i="2"/>
  <c r="C829" i="2"/>
  <c r="B829" i="2"/>
  <c r="A829" i="2"/>
  <c r="CD828" i="2"/>
  <c r="CC828" i="2"/>
  <c r="CB828" i="2"/>
  <c r="CA828" i="2"/>
  <c r="BZ828" i="2"/>
  <c r="BY828" i="2"/>
  <c r="AJ828" i="2"/>
  <c r="AI828" i="2"/>
  <c r="AH828" i="2"/>
  <c r="AG828" i="2"/>
  <c r="AF828" i="2"/>
  <c r="AE828" i="2"/>
  <c r="AD828" i="2"/>
  <c r="AC828" i="2"/>
  <c r="AB828" i="2"/>
  <c r="AA828" i="2"/>
  <c r="Z828" i="2"/>
  <c r="Y828" i="2"/>
  <c r="X828" i="2"/>
  <c r="W828" i="2"/>
  <c r="V828" i="2"/>
  <c r="U828" i="2"/>
  <c r="S828" i="2"/>
  <c r="R828" i="2"/>
  <c r="Q828" i="2"/>
  <c r="P828" i="2"/>
  <c r="O828" i="2"/>
  <c r="N828" i="2"/>
  <c r="M828" i="2"/>
  <c r="L828" i="2"/>
  <c r="K828" i="2"/>
  <c r="J828" i="2"/>
  <c r="I828" i="2"/>
  <c r="H828" i="2"/>
  <c r="G828" i="2"/>
  <c r="F828" i="2"/>
  <c r="E828" i="2"/>
  <c r="D828" i="2"/>
  <c r="C828" i="2"/>
  <c r="B828" i="2"/>
  <c r="A828" i="2"/>
  <c r="CD827" i="2"/>
  <c r="CC827" i="2"/>
  <c r="CB827" i="2"/>
  <c r="CA827" i="2"/>
  <c r="BZ827" i="2"/>
  <c r="BY827" i="2"/>
  <c r="AJ827" i="2"/>
  <c r="AI827" i="2"/>
  <c r="AH827" i="2"/>
  <c r="AG827" i="2"/>
  <c r="AF827" i="2"/>
  <c r="AE827" i="2"/>
  <c r="AD827" i="2"/>
  <c r="AC827" i="2"/>
  <c r="AB827" i="2"/>
  <c r="AA827" i="2"/>
  <c r="Z827" i="2"/>
  <c r="Y827" i="2"/>
  <c r="X827" i="2"/>
  <c r="W827" i="2"/>
  <c r="V827" i="2"/>
  <c r="U827" i="2"/>
  <c r="S827" i="2"/>
  <c r="R827" i="2"/>
  <c r="Q827" i="2"/>
  <c r="P827" i="2"/>
  <c r="O827" i="2"/>
  <c r="N827" i="2"/>
  <c r="M827" i="2"/>
  <c r="L827" i="2"/>
  <c r="K827" i="2"/>
  <c r="J827" i="2"/>
  <c r="I827" i="2"/>
  <c r="H827" i="2"/>
  <c r="G827" i="2"/>
  <c r="F827" i="2"/>
  <c r="E827" i="2"/>
  <c r="D827" i="2"/>
  <c r="C827" i="2"/>
  <c r="B827" i="2"/>
  <c r="A827" i="2"/>
  <c r="CD826" i="2"/>
  <c r="CC826" i="2"/>
  <c r="CB826" i="2"/>
  <c r="CA826" i="2"/>
  <c r="BZ826" i="2"/>
  <c r="BY826" i="2"/>
  <c r="AJ826" i="2"/>
  <c r="AI826" i="2"/>
  <c r="AH826" i="2"/>
  <c r="AG826" i="2"/>
  <c r="AF826" i="2"/>
  <c r="AE826" i="2"/>
  <c r="AD826" i="2"/>
  <c r="AC826" i="2"/>
  <c r="AB826" i="2"/>
  <c r="AA826" i="2"/>
  <c r="Z826" i="2"/>
  <c r="Y826" i="2"/>
  <c r="X826" i="2"/>
  <c r="W826" i="2"/>
  <c r="V826" i="2"/>
  <c r="U826" i="2"/>
  <c r="S826" i="2"/>
  <c r="R826" i="2"/>
  <c r="Q826" i="2"/>
  <c r="P826" i="2"/>
  <c r="O826" i="2"/>
  <c r="N826" i="2"/>
  <c r="M826" i="2"/>
  <c r="L826" i="2"/>
  <c r="K826" i="2"/>
  <c r="J826" i="2"/>
  <c r="I826" i="2"/>
  <c r="H826" i="2"/>
  <c r="G826" i="2"/>
  <c r="F826" i="2"/>
  <c r="E826" i="2"/>
  <c r="D826" i="2"/>
  <c r="C826" i="2"/>
  <c r="B826" i="2"/>
  <c r="A826" i="2"/>
  <c r="CD825" i="2"/>
  <c r="CC825" i="2"/>
  <c r="CB825" i="2"/>
  <c r="CA825" i="2"/>
  <c r="BZ825" i="2"/>
  <c r="BY825" i="2"/>
  <c r="AJ825" i="2"/>
  <c r="AI825" i="2"/>
  <c r="AH825" i="2"/>
  <c r="AG825" i="2"/>
  <c r="AF825" i="2"/>
  <c r="AE825" i="2"/>
  <c r="AD825" i="2"/>
  <c r="AC825" i="2"/>
  <c r="AB825" i="2"/>
  <c r="AA825" i="2"/>
  <c r="Z825" i="2"/>
  <c r="Y825" i="2"/>
  <c r="X825" i="2"/>
  <c r="W825" i="2"/>
  <c r="V825" i="2"/>
  <c r="U825" i="2"/>
  <c r="S825" i="2"/>
  <c r="R825" i="2"/>
  <c r="Q825" i="2"/>
  <c r="P825" i="2"/>
  <c r="O825" i="2"/>
  <c r="N825" i="2"/>
  <c r="M825" i="2"/>
  <c r="L825" i="2"/>
  <c r="K825" i="2"/>
  <c r="J825" i="2"/>
  <c r="I825" i="2"/>
  <c r="H825" i="2"/>
  <c r="G825" i="2"/>
  <c r="F825" i="2"/>
  <c r="E825" i="2"/>
  <c r="D825" i="2"/>
  <c r="C825" i="2"/>
  <c r="B825" i="2"/>
  <c r="A825" i="2"/>
  <c r="CD824" i="2"/>
  <c r="CC824" i="2"/>
  <c r="CB824" i="2"/>
  <c r="CA824" i="2"/>
  <c r="BZ824" i="2"/>
  <c r="BY824" i="2"/>
  <c r="AJ824" i="2"/>
  <c r="AI824" i="2"/>
  <c r="AH824" i="2"/>
  <c r="AG824" i="2"/>
  <c r="AF824" i="2"/>
  <c r="AE824" i="2"/>
  <c r="AD824" i="2"/>
  <c r="AC824" i="2"/>
  <c r="AB824" i="2"/>
  <c r="AA824" i="2"/>
  <c r="Z824" i="2"/>
  <c r="Y824" i="2"/>
  <c r="X824" i="2"/>
  <c r="W824" i="2"/>
  <c r="V824" i="2"/>
  <c r="U824" i="2"/>
  <c r="S824" i="2"/>
  <c r="R824" i="2"/>
  <c r="Q824" i="2"/>
  <c r="P824" i="2"/>
  <c r="O824" i="2"/>
  <c r="N824" i="2"/>
  <c r="M824" i="2"/>
  <c r="L824" i="2"/>
  <c r="K824" i="2"/>
  <c r="J824" i="2"/>
  <c r="I824" i="2"/>
  <c r="H824" i="2"/>
  <c r="G824" i="2"/>
  <c r="F824" i="2"/>
  <c r="E824" i="2"/>
  <c r="D824" i="2"/>
  <c r="C824" i="2"/>
  <c r="B824" i="2"/>
  <c r="A824" i="2"/>
  <c r="CD823" i="2"/>
  <c r="CC823" i="2"/>
  <c r="CB823" i="2"/>
  <c r="CA823" i="2"/>
  <c r="BZ823" i="2"/>
  <c r="BY823" i="2"/>
  <c r="AJ823" i="2"/>
  <c r="AI823" i="2"/>
  <c r="AH823" i="2"/>
  <c r="AG823" i="2"/>
  <c r="AF823" i="2"/>
  <c r="AE823" i="2"/>
  <c r="AD823" i="2"/>
  <c r="AC823" i="2"/>
  <c r="AB823" i="2"/>
  <c r="AA823" i="2"/>
  <c r="Z823" i="2"/>
  <c r="Y823" i="2"/>
  <c r="X823" i="2"/>
  <c r="W823" i="2"/>
  <c r="V823" i="2"/>
  <c r="U823" i="2"/>
  <c r="S823" i="2"/>
  <c r="R823" i="2"/>
  <c r="Q823" i="2"/>
  <c r="P823" i="2"/>
  <c r="O823" i="2"/>
  <c r="N823" i="2"/>
  <c r="M823" i="2"/>
  <c r="L823" i="2"/>
  <c r="K823" i="2"/>
  <c r="J823" i="2"/>
  <c r="I823" i="2"/>
  <c r="H823" i="2"/>
  <c r="G823" i="2"/>
  <c r="F823" i="2"/>
  <c r="E823" i="2"/>
  <c r="D823" i="2"/>
  <c r="C823" i="2"/>
  <c r="B823" i="2"/>
  <c r="A823" i="2"/>
  <c r="CD822" i="2"/>
  <c r="CC822" i="2"/>
  <c r="CB822" i="2"/>
  <c r="CA822" i="2"/>
  <c r="BZ822" i="2"/>
  <c r="BY822" i="2"/>
  <c r="AJ822" i="2"/>
  <c r="AI822" i="2"/>
  <c r="AH822" i="2"/>
  <c r="AG822" i="2"/>
  <c r="AF822" i="2"/>
  <c r="AE822" i="2"/>
  <c r="AD822" i="2"/>
  <c r="AC822" i="2"/>
  <c r="AB822" i="2"/>
  <c r="AA822" i="2"/>
  <c r="Z822" i="2"/>
  <c r="Y822" i="2"/>
  <c r="X822" i="2"/>
  <c r="W822" i="2"/>
  <c r="V822" i="2"/>
  <c r="U822" i="2"/>
  <c r="S822" i="2"/>
  <c r="R822" i="2"/>
  <c r="Q822" i="2"/>
  <c r="P822" i="2"/>
  <c r="O822" i="2"/>
  <c r="N822" i="2"/>
  <c r="M822" i="2"/>
  <c r="L822" i="2"/>
  <c r="K822" i="2"/>
  <c r="J822" i="2"/>
  <c r="I822" i="2"/>
  <c r="H822" i="2"/>
  <c r="G822" i="2"/>
  <c r="F822" i="2"/>
  <c r="E822" i="2"/>
  <c r="D822" i="2"/>
  <c r="C822" i="2"/>
  <c r="B822" i="2"/>
  <c r="A822" i="2"/>
  <c r="CD821" i="2"/>
  <c r="CC821" i="2"/>
  <c r="CB821" i="2"/>
  <c r="CA821" i="2"/>
  <c r="BZ821" i="2"/>
  <c r="BY821" i="2"/>
  <c r="AJ821" i="2"/>
  <c r="AI821" i="2"/>
  <c r="AH821" i="2"/>
  <c r="AG821" i="2"/>
  <c r="AF821" i="2"/>
  <c r="AE821" i="2"/>
  <c r="AD821" i="2"/>
  <c r="AC821" i="2"/>
  <c r="AB821" i="2"/>
  <c r="AA821" i="2"/>
  <c r="Z821" i="2"/>
  <c r="Y821" i="2"/>
  <c r="X821" i="2"/>
  <c r="W821" i="2"/>
  <c r="V821" i="2"/>
  <c r="U821" i="2"/>
  <c r="S821" i="2"/>
  <c r="R821" i="2"/>
  <c r="Q821" i="2"/>
  <c r="P821" i="2"/>
  <c r="O821" i="2"/>
  <c r="N821" i="2"/>
  <c r="M821" i="2"/>
  <c r="L821" i="2"/>
  <c r="K821" i="2"/>
  <c r="J821" i="2"/>
  <c r="I821" i="2"/>
  <c r="H821" i="2"/>
  <c r="G821" i="2"/>
  <c r="F821" i="2"/>
  <c r="E821" i="2"/>
  <c r="D821" i="2"/>
  <c r="C821" i="2"/>
  <c r="B821" i="2"/>
  <c r="A821" i="2"/>
  <c r="CD820" i="2"/>
  <c r="CC820" i="2"/>
  <c r="CB820" i="2"/>
  <c r="CA820" i="2"/>
  <c r="BZ820" i="2"/>
  <c r="BY820" i="2"/>
  <c r="AJ820" i="2"/>
  <c r="AI820" i="2"/>
  <c r="AH820" i="2"/>
  <c r="AG820" i="2"/>
  <c r="AF820" i="2"/>
  <c r="AE820" i="2"/>
  <c r="AD820" i="2"/>
  <c r="AC820" i="2"/>
  <c r="AB820" i="2"/>
  <c r="AA820" i="2"/>
  <c r="Z820" i="2"/>
  <c r="Y820" i="2"/>
  <c r="X820" i="2"/>
  <c r="W820" i="2"/>
  <c r="V820" i="2"/>
  <c r="U820" i="2"/>
  <c r="S820" i="2"/>
  <c r="R820" i="2"/>
  <c r="Q820" i="2"/>
  <c r="P820" i="2"/>
  <c r="O820" i="2"/>
  <c r="N820" i="2"/>
  <c r="M820" i="2"/>
  <c r="L820" i="2"/>
  <c r="K820" i="2"/>
  <c r="J820" i="2"/>
  <c r="I820" i="2"/>
  <c r="H820" i="2"/>
  <c r="G820" i="2"/>
  <c r="F820" i="2"/>
  <c r="E820" i="2"/>
  <c r="D820" i="2"/>
  <c r="C820" i="2"/>
  <c r="B820" i="2"/>
  <c r="A820" i="2"/>
  <c r="CD819" i="2"/>
  <c r="CC819" i="2"/>
  <c r="CB819" i="2"/>
  <c r="CA819" i="2"/>
  <c r="BZ819" i="2"/>
  <c r="BY819" i="2"/>
  <c r="AJ819" i="2"/>
  <c r="AI819" i="2"/>
  <c r="AH819" i="2"/>
  <c r="AG819" i="2"/>
  <c r="AF819" i="2"/>
  <c r="AE819" i="2"/>
  <c r="AD819" i="2"/>
  <c r="AC819" i="2"/>
  <c r="AB819" i="2"/>
  <c r="AA819" i="2"/>
  <c r="Z819" i="2"/>
  <c r="Y819" i="2"/>
  <c r="X819" i="2"/>
  <c r="W819" i="2"/>
  <c r="V819" i="2"/>
  <c r="U819" i="2"/>
  <c r="S819" i="2"/>
  <c r="R819" i="2"/>
  <c r="Q819" i="2"/>
  <c r="P819" i="2"/>
  <c r="O819" i="2"/>
  <c r="N819" i="2"/>
  <c r="M819" i="2"/>
  <c r="L819" i="2"/>
  <c r="K819" i="2"/>
  <c r="J819" i="2"/>
  <c r="I819" i="2"/>
  <c r="H819" i="2"/>
  <c r="G819" i="2"/>
  <c r="F819" i="2"/>
  <c r="E819" i="2"/>
  <c r="D819" i="2"/>
  <c r="C819" i="2"/>
  <c r="B819" i="2"/>
  <c r="A819" i="2"/>
  <c r="CD818" i="2"/>
  <c r="CC818" i="2"/>
  <c r="CB818" i="2"/>
  <c r="CA818" i="2"/>
  <c r="BZ818" i="2"/>
  <c r="BY818" i="2"/>
  <c r="AJ818" i="2"/>
  <c r="AI818" i="2"/>
  <c r="AH818" i="2"/>
  <c r="AG818" i="2"/>
  <c r="AF818" i="2"/>
  <c r="AE818" i="2"/>
  <c r="AD818" i="2"/>
  <c r="AC818" i="2"/>
  <c r="AB818" i="2"/>
  <c r="AA818" i="2"/>
  <c r="Z818" i="2"/>
  <c r="Y818" i="2"/>
  <c r="X818" i="2"/>
  <c r="W818" i="2"/>
  <c r="V818" i="2"/>
  <c r="U818" i="2"/>
  <c r="S818" i="2"/>
  <c r="R818" i="2"/>
  <c r="Q818" i="2"/>
  <c r="P818" i="2"/>
  <c r="O818" i="2"/>
  <c r="N818" i="2"/>
  <c r="M818" i="2"/>
  <c r="L818" i="2"/>
  <c r="K818" i="2"/>
  <c r="J818" i="2"/>
  <c r="I818" i="2"/>
  <c r="H818" i="2"/>
  <c r="G818" i="2"/>
  <c r="F818" i="2"/>
  <c r="E818" i="2"/>
  <c r="D818" i="2"/>
  <c r="C818" i="2"/>
  <c r="B818" i="2"/>
  <c r="A818" i="2"/>
  <c r="CD817" i="2"/>
  <c r="CC817" i="2"/>
  <c r="CB817" i="2"/>
  <c r="CA817" i="2"/>
  <c r="BZ817" i="2"/>
  <c r="BY817" i="2"/>
  <c r="AJ817" i="2"/>
  <c r="AI817" i="2"/>
  <c r="AH817" i="2"/>
  <c r="AG817" i="2"/>
  <c r="AF817" i="2"/>
  <c r="AE817" i="2"/>
  <c r="AD817" i="2"/>
  <c r="AC817" i="2"/>
  <c r="AB817" i="2"/>
  <c r="AA817" i="2"/>
  <c r="Z817" i="2"/>
  <c r="Y817" i="2"/>
  <c r="X817" i="2"/>
  <c r="W817" i="2"/>
  <c r="V817" i="2"/>
  <c r="U817" i="2"/>
  <c r="S817" i="2"/>
  <c r="R817" i="2"/>
  <c r="Q817" i="2"/>
  <c r="P817" i="2"/>
  <c r="O817" i="2"/>
  <c r="N817" i="2"/>
  <c r="M817" i="2"/>
  <c r="L817" i="2"/>
  <c r="K817" i="2"/>
  <c r="J817" i="2"/>
  <c r="I817" i="2"/>
  <c r="H817" i="2"/>
  <c r="G817" i="2"/>
  <c r="F817" i="2"/>
  <c r="E817" i="2"/>
  <c r="D817" i="2"/>
  <c r="C817" i="2"/>
  <c r="B817" i="2"/>
  <c r="A817" i="2"/>
  <c r="CD816" i="2"/>
  <c r="CC816" i="2"/>
  <c r="CB816" i="2"/>
  <c r="CA816" i="2"/>
  <c r="BZ816" i="2"/>
  <c r="BY816" i="2"/>
  <c r="AJ816" i="2"/>
  <c r="AI816" i="2"/>
  <c r="AH816" i="2"/>
  <c r="AG816" i="2"/>
  <c r="AF816" i="2"/>
  <c r="AE816" i="2"/>
  <c r="AD816" i="2"/>
  <c r="AC816" i="2"/>
  <c r="AB816" i="2"/>
  <c r="AA816" i="2"/>
  <c r="Z816" i="2"/>
  <c r="Y816" i="2"/>
  <c r="X816" i="2"/>
  <c r="W816" i="2"/>
  <c r="V816" i="2"/>
  <c r="U816" i="2"/>
  <c r="S816" i="2"/>
  <c r="R816" i="2"/>
  <c r="Q816" i="2"/>
  <c r="P816" i="2"/>
  <c r="O816" i="2"/>
  <c r="N816" i="2"/>
  <c r="M816" i="2"/>
  <c r="L816" i="2"/>
  <c r="K816" i="2"/>
  <c r="J816" i="2"/>
  <c r="I816" i="2"/>
  <c r="H816" i="2"/>
  <c r="G816" i="2"/>
  <c r="F816" i="2"/>
  <c r="E816" i="2"/>
  <c r="D816" i="2"/>
  <c r="C816" i="2"/>
  <c r="B816" i="2"/>
  <c r="A816" i="2"/>
  <c r="CD815" i="2"/>
  <c r="CC815" i="2"/>
  <c r="CB815" i="2"/>
  <c r="CA815" i="2"/>
  <c r="BZ815" i="2"/>
  <c r="BY815" i="2"/>
  <c r="AJ815" i="2"/>
  <c r="AI815" i="2"/>
  <c r="AH815" i="2"/>
  <c r="AG815" i="2"/>
  <c r="AF815" i="2"/>
  <c r="AE815" i="2"/>
  <c r="AD815" i="2"/>
  <c r="AC815" i="2"/>
  <c r="AB815" i="2"/>
  <c r="AA815" i="2"/>
  <c r="Z815" i="2"/>
  <c r="Y815" i="2"/>
  <c r="X815" i="2"/>
  <c r="W815" i="2"/>
  <c r="V815" i="2"/>
  <c r="U815" i="2"/>
  <c r="S815" i="2"/>
  <c r="R815" i="2"/>
  <c r="Q815" i="2"/>
  <c r="P815" i="2"/>
  <c r="O815" i="2"/>
  <c r="N815" i="2"/>
  <c r="M815" i="2"/>
  <c r="L815" i="2"/>
  <c r="K815" i="2"/>
  <c r="J815" i="2"/>
  <c r="I815" i="2"/>
  <c r="H815" i="2"/>
  <c r="G815" i="2"/>
  <c r="F815" i="2"/>
  <c r="E815" i="2"/>
  <c r="D815" i="2"/>
  <c r="C815" i="2"/>
  <c r="B815" i="2"/>
  <c r="A815" i="2"/>
  <c r="CD814" i="2"/>
  <c r="CC814" i="2"/>
  <c r="CB814" i="2"/>
  <c r="CA814" i="2"/>
  <c r="BZ814" i="2"/>
  <c r="BY814" i="2"/>
  <c r="AJ814" i="2"/>
  <c r="AI814" i="2"/>
  <c r="AH814" i="2"/>
  <c r="AG814" i="2"/>
  <c r="AF814" i="2"/>
  <c r="AE814" i="2"/>
  <c r="AD814" i="2"/>
  <c r="AC814" i="2"/>
  <c r="AB814" i="2"/>
  <c r="AA814" i="2"/>
  <c r="Z814" i="2"/>
  <c r="Y814" i="2"/>
  <c r="X814" i="2"/>
  <c r="W814" i="2"/>
  <c r="V814" i="2"/>
  <c r="U814" i="2"/>
  <c r="S814" i="2"/>
  <c r="R814" i="2"/>
  <c r="Q814" i="2"/>
  <c r="P814" i="2"/>
  <c r="O814" i="2"/>
  <c r="N814" i="2"/>
  <c r="M814" i="2"/>
  <c r="L814" i="2"/>
  <c r="K814" i="2"/>
  <c r="J814" i="2"/>
  <c r="I814" i="2"/>
  <c r="H814" i="2"/>
  <c r="G814" i="2"/>
  <c r="F814" i="2"/>
  <c r="E814" i="2"/>
  <c r="D814" i="2"/>
  <c r="C814" i="2"/>
  <c r="B814" i="2"/>
  <c r="A814" i="2"/>
  <c r="CD813" i="2"/>
  <c r="CC813" i="2"/>
  <c r="CB813" i="2"/>
  <c r="CA813" i="2"/>
  <c r="BZ813" i="2"/>
  <c r="BY813" i="2"/>
  <c r="AJ813" i="2"/>
  <c r="AI813" i="2"/>
  <c r="AH813" i="2"/>
  <c r="AG813" i="2"/>
  <c r="AF813" i="2"/>
  <c r="AE813" i="2"/>
  <c r="AD813" i="2"/>
  <c r="AC813" i="2"/>
  <c r="AB813" i="2"/>
  <c r="AA813" i="2"/>
  <c r="Z813" i="2"/>
  <c r="Y813" i="2"/>
  <c r="X813" i="2"/>
  <c r="W813" i="2"/>
  <c r="V813" i="2"/>
  <c r="U813" i="2"/>
  <c r="S813" i="2"/>
  <c r="R813" i="2"/>
  <c r="Q813" i="2"/>
  <c r="P813" i="2"/>
  <c r="O813" i="2"/>
  <c r="N813" i="2"/>
  <c r="M813" i="2"/>
  <c r="L813" i="2"/>
  <c r="K813" i="2"/>
  <c r="J813" i="2"/>
  <c r="I813" i="2"/>
  <c r="H813" i="2"/>
  <c r="G813" i="2"/>
  <c r="F813" i="2"/>
  <c r="E813" i="2"/>
  <c r="D813" i="2"/>
  <c r="C813" i="2"/>
  <c r="B813" i="2"/>
  <c r="A813" i="2"/>
  <c r="CD812" i="2"/>
  <c r="CC812" i="2"/>
  <c r="CB812" i="2"/>
  <c r="CA812" i="2"/>
  <c r="BZ812" i="2"/>
  <c r="BY812" i="2"/>
  <c r="AJ812" i="2"/>
  <c r="AI812" i="2"/>
  <c r="AH812" i="2"/>
  <c r="AG812" i="2"/>
  <c r="AF812" i="2"/>
  <c r="AE812" i="2"/>
  <c r="AD812" i="2"/>
  <c r="AC812" i="2"/>
  <c r="AB812" i="2"/>
  <c r="AA812" i="2"/>
  <c r="Z812" i="2"/>
  <c r="Y812" i="2"/>
  <c r="X812" i="2"/>
  <c r="W812" i="2"/>
  <c r="V812" i="2"/>
  <c r="U812" i="2"/>
  <c r="S812" i="2"/>
  <c r="R812" i="2"/>
  <c r="Q812" i="2"/>
  <c r="P812" i="2"/>
  <c r="O812" i="2"/>
  <c r="N812" i="2"/>
  <c r="M812" i="2"/>
  <c r="L812" i="2"/>
  <c r="K812" i="2"/>
  <c r="J812" i="2"/>
  <c r="I812" i="2"/>
  <c r="H812" i="2"/>
  <c r="G812" i="2"/>
  <c r="F812" i="2"/>
  <c r="E812" i="2"/>
  <c r="D812" i="2"/>
  <c r="C812" i="2"/>
  <c r="B812" i="2"/>
  <c r="A812" i="2"/>
  <c r="CD811" i="2"/>
  <c r="CC811" i="2"/>
  <c r="CB811" i="2"/>
  <c r="CA811" i="2"/>
  <c r="BZ811" i="2"/>
  <c r="BY811" i="2"/>
  <c r="AJ811" i="2"/>
  <c r="AI811" i="2"/>
  <c r="AH811" i="2"/>
  <c r="AG811" i="2"/>
  <c r="AF811" i="2"/>
  <c r="AE811" i="2"/>
  <c r="AD811" i="2"/>
  <c r="AC811" i="2"/>
  <c r="AB811" i="2"/>
  <c r="AA811" i="2"/>
  <c r="Z811" i="2"/>
  <c r="Y811" i="2"/>
  <c r="X811" i="2"/>
  <c r="W811" i="2"/>
  <c r="V811" i="2"/>
  <c r="U811" i="2"/>
  <c r="S811" i="2"/>
  <c r="R811" i="2"/>
  <c r="Q811" i="2"/>
  <c r="P811" i="2"/>
  <c r="O811" i="2"/>
  <c r="N811" i="2"/>
  <c r="M811" i="2"/>
  <c r="L811" i="2"/>
  <c r="K811" i="2"/>
  <c r="J811" i="2"/>
  <c r="I811" i="2"/>
  <c r="H811" i="2"/>
  <c r="G811" i="2"/>
  <c r="F811" i="2"/>
  <c r="E811" i="2"/>
  <c r="D811" i="2"/>
  <c r="C811" i="2"/>
  <c r="B811" i="2"/>
  <c r="A811" i="2"/>
  <c r="CD810" i="2"/>
  <c r="CC810" i="2"/>
  <c r="CB810" i="2"/>
  <c r="CA810" i="2"/>
  <c r="BZ810" i="2"/>
  <c r="BY810" i="2"/>
  <c r="AJ810" i="2"/>
  <c r="AI810" i="2"/>
  <c r="AH810" i="2"/>
  <c r="AG810" i="2"/>
  <c r="AF810" i="2"/>
  <c r="AE810" i="2"/>
  <c r="AD810" i="2"/>
  <c r="AC810" i="2"/>
  <c r="AB810" i="2"/>
  <c r="AA810" i="2"/>
  <c r="Z810" i="2"/>
  <c r="Y810" i="2"/>
  <c r="X810" i="2"/>
  <c r="W810" i="2"/>
  <c r="V810" i="2"/>
  <c r="U810" i="2"/>
  <c r="S810" i="2"/>
  <c r="R810" i="2"/>
  <c r="Q810" i="2"/>
  <c r="P810" i="2"/>
  <c r="O810" i="2"/>
  <c r="N810" i="2"/>
  <c r="M810" i="2"/>
  <c r="L810" i="2"/>
  <c r="K810" i="2"/>
  <c r="J810" i="2"/>
  <c r="I810" i="2"/>
  <c r="H810" i="2"/>
  <c r="G810" i="2"/>
  <c r="F810" i="2"/>
  <c r="E810" i="2"/>
  <c r="D810" i="2"/>
  <c r="C810" i="2"/>
  <c r="B810" i="2"/>
  <c r="A810" i="2"/>
  <c r="CD809" i="2"/>
  <c r="CC809" i="2"/>
  <c r="CB809" i="2"/>
  <c r="CA809" i="2"/>
  <c r="BZ809" i="2"/>
  <c r="BY809" i="2"/>
  <c r="AJ809" i="2"/>
  <c r="AI809" i="2"/>
  <c r="AH809" i="2"/>
  <c r="AG809" i="2"/>
  <c r="AF809" i="2"/>
  <c r="AE809" i="2"/>
  <c r="AD809" i="2"/>
  <c r="AC809" i="2"/>
  <c r="AB809" i="2"/>
  <c r="AA809" i="2"/>
  <c r="Z809" i="2"/>
  <c r="Y809" i="2"/>
  <c r="X809" i="2"/>
  <c r="W809" i="2"/>
  <c r="V809" i="2"/>
  <c r="U809" i="2"/>
  <c r="S809" i="2"/>
  <c r="R809" i="2"/>
  <c r="Q809" i="2"/>
  <c r="P809" i="2"/>
  <c r="O809" i="2"/>
  <c r="N809" i="2"/>
  <c r="M809" i="2"/>
  <c r="L809" i="2"/>
  <c r="K809" i="2"/>
  <c r="J809" i="2"/>
  <c r="I809" i="2"/>
  <c r="H809" i="2"/>
  <c r="G809" i="2"/>
  <c r="F809" i="2"/>
  <c r="E809" i="2"/>
  <c r="D809" i="2"/>
  <c r="C809" i="2"/>
  <c r="B809" i="2"/>
  <c r="A809" i="2"/>
  <c r="CD808" i="2"/>
  <c r="CC808" i="2"/>
  <c r="CB808" i="2"/>
  <c r="CA808" i="2"/>
  <c r="BZ808" i="2"/>
  <c r="BY808" i="2"/>
  <c r="AJ808" i="2"/>
  <c r="AI808" i="2"/>
  <c r="AH808" i="2"/>
  <c r="AG808" i="2"/>
  <c r="AF808" i="2"/>
  <c r="AE808" i="2"/>
  <c r="AD808" i="2"/>
  <c r="AC808" i="2"/>
  <c r="AB808" i="2"/>
  <c r="AA808" i="2"/>
  <c r="Z808" i="2"/>
  <c r="Y808" i="2"/>
  <c r="X808" i="2"/>
  <c r="W808" i="2"/>
  <c r="V808" i="2"/>
  <c r="U808" i="2"/>
  <c r="S808" i="2"/>
  <c r="R808" i="2"/>
  <c r="Q808" i="2"/>
  <c r="P808" i="2"/>
  <c r="O808" i="2"/>
  <c r="N808" i="2"/>
  <c r="M808" i="2"/>
  <c r="L808" i="2"/>
  <c r="K808" i="2"/>
  <c r="J808" i="2"/>
  <c r="I808" i="2"/>
  <c r="H808" i="2"/>
  <c r="G808" i="2"/>
  <c r="F808" i="2"/>
  <c r="E808" i="2"/>
  <c r="D808" i="2"/>
  <c r="C808" i="2"/>
  <c r="B808" i="2"/>
  <c r="A808" i="2"/>
  <c r="CD807" i="2"/>
  <c r="CC807" i="2"/>
  <c r="CB807" i="2"/>
  <c r="CA807" i="2"/>
  <c r="BZ807" i="2"/>
  <c r="BY807" i="2"/>
  <c r="AJ807" i="2"/>
  <c r="AI807" i="2"/>
  <c r="AH807" i="2"/>
  <c r="AG807" i="2"/>
  <c r="AF807" i="2"/>
  <c r="AE807" i="2"/>
  <c r="AD807" i="2"/>
  <c r="AC807" i="2"/>
  <c r="AB807" i="2"/>
  <c r="AA807" i="2"/>
  <c r="Z807" i="2"/>
  <c r="Y807" i="2"/>
  <c r="X807" i="2"/>
  <c r="W807" i="2"/>
  <c r="V807" i="2"/>
  <c r="U807" i="2"/>
  <c r="S807" i="2"/>
  <c r="R807" i="2"/>
  <c r="Q807" i="2"/>
  <c r="P807" i="2"/>
  <c r="O807" i="2"/>
  <c r="N807" i="2"/>
  <c r="M807" i="2"/>
  <c r="L807" i="2"/>
  <c r="K807" i="2"/>
  <c r="J807" i="2"/>
  <c r="I807" i="2"/>
  <c r="H807" i="2"/>
  <c r="G807" i="2"/>
  <c r="F807" i="2"/>
  <c r="E807" i="2"/>
  <c r="D807" i="2"/>
  <c r="C807" i="2"/>
  <c r="B807" i="2"/>
  <c r="A807" i="2"/>
  <c r="CD806" i="2"/>
  <c r="CC806" i="2"/>
  <c r="CB806" i="2"/>
  <c r="CA806" i="2"/>
  <c r="BZ806" i="2"/>
  <c r="BY806" i="2"/>
  <c r="AJ806" i="2"/>
  <c r="AI806" i="2"/>
  <c r="AH806" i="2"/>
  <c r="AG806" i="2"/>
  <c r="AF806" i="2"/>
  <c r="AE806" i="2"/>
  <c r="AD806" i="2"/>
  <c r="AC806" i="2"/>
  <c r="AB806" i="2"/>
  <c r="AA806" i="2"/>
  <c r="Z806" i="2"/>
  <c r="Y806" i="2"/>
  <c r="X806" i="2"/>
  <c r="W806" i="2"/>
  <c r="V806" i="2"/>
  <c r="U806" i="2"/>
  <c r="S806" i="2"/>
  <c r="R806" i="2"/>
  <c r="Q806" i="2"/>
  <c r="P806" i="2"/>
  <c r="O806" i="2"/>
  <c r="N806" i="2"/>
  <c r="M806" i="2"/>
  <c r="L806" i="2"/>
  <c r="K806" i="2"/>
  <c r="J806" i="2"/>
  <c r="I806" i="2"/>
  <c r="H806" i="2"/>
  <c r="G806" i="2"/>
  <c r="F806" i="2"/>
  <c r="E806" i="2"/>
  <c r="D806" i="2"/>
  <c r="C806" i="2"/>
  <c r="B806" i="2"/>
  <c r="A806" i="2"/>
  <c r="CD805" i="2"/>
  <c r="CC805" i="2"/>
  <c r="CB805" i="2"/>
  <c r="CA805" i="2"/>
  <c r="BZ805" i="2"/>
  <c r="BY805" i="2"/>
  <c r="AJ805" i="2"/>
  <c r="AI805" i="2"/>
  <c r="AH805" i="2"/>
  <c r="AG805" i="2"/>
  <c r="AF805" i="2"/>
  <c r="AE805" i="2"/>
  <c r="AD805" i="2"/>
  <c r="AC805" i="2"/>
  <c r="AB805" i="2"/>
  <c r="AA805" i="2"/>
  <c r="Z805" i="2"/>
  <c r="Y805" i="2"/>
  <c r="X805" i="2"/>
  <c r="W805" i="2"/>
  <c r="V805" i="2"/>
  <c r="U805" i="2"/>
  <c r="S805" i="2"/>
  <c r="R805" i="2"/>
  <c r="Q805" i="2"/>
  <c r="P805" i="2"/>
  <c r="O805" i="2"/>
  <c r="N805" i="2"/>
  <c r="M805" i="2"/>
  <c r="L805" i="2"/>
  <c r="K805" i="2"/>
  <c r="J805" i="2"/>
  <c r="I805" i="2"/>
  <c r="H805" i="2"/>
  <c r="G805" i="2"/>
  <c r="F805" i="2"/>
  <c r="E805" i="2"/>
  <c r="D805" i="2"/>
  <c r="C805" i="2"/>
  <c r="B805" i="2"/>
  <c r="A805" i="2"/>
  <c r="CD804" i="2"/>
  <c r="CC804" i="2"/>
  <c r="CB804" i="2"/>
  <c r="CA804" i="2"/>
  <c r="BZ804" i="2"/>
  <c r="BY804" i="2"/>
  <c r="AJ804" i="2"/>
  <c r="AI804" i="2"/>
  <c r="AH804" i="2"/>
  <c r="AG804" i="2"/>
  <c r="AF804" i="2"/>
  <c r="AE804" i="2"/>
  <c r="AD804" i="2"/>
  <c r="AC804" i="2"/>
  <c r="AB804" i="2"/>
  <c r="AA804" i="2"/>
  <c r="Z804" i="2"/>
  <c r="Y804" i="2"/>
  <c r="X804" i="2"/>
  <c r="W804" i="2"/>
  <c r="V804" i="2"/>
  <c r="U804" i="2"/>
  <c r="S804" i="2"/>
  <c r="R804" i="2"/>
  <c r="Q804" i="2"/>
  <c r="P804" i="2"/>
  <c r="O804" i="2"/>
  <c r="N804" i="2"/>
  <c r="M804" i="2"/>
  <c r="L804" i="2"/>
  <c r="K804" i="2"/>
  <c r="J804" i="2"/>
  <c r="I804" i="2"/>
  <c r="H804" i="2"/>
  <c r="G804" i="2"/>
  <c r="F804" i="2"/>
  <c r="E804" i="2"/>
  <c r="D804" i="2"/>
  <c r="C804" i="2"/>
  <c r="B804" i="2"/>
  <c r="A804" i="2"/>
  <c r="CD803" i="2"/>
  <c r="CC803" i="2"/>
  <c r="CB803" i="2"/>
  <c r="CA803" i="2"/>
  <c r="BZ803" i="2"/>
  <c r="BY803" i="2"/>
  <c r="AJ803" i="2"/>
  <c r="AI803" i="2"/>
  <c r="AH803" i="2"/>
  <c r="AG803" i="2"/>
  <c r="AF803" i="2"/>
  <c r="AE803" i="2"/>
  <c r="AD803" i="2"/>
  <c r="AC803" i="2"/>
  <c r="AB803" i="2"/>
  <c r="AA803" i="2"/>
  <c r="Z803" i="2"/>
  <c r="Y803" i="2"/>
  <c r="X803" i="2"/>
  <c r="W803" i="2"/>
  <c r="V803" i="2"/>
  <c r="U803" i="2"/>
  <c r="S803" i="2"/>
  <c r="R803" i="2"/>
  <c r="Q803" i="2"/>
  <c r="P803" i="2"/>
  <c r="O803" i="2"/>
  <c r="N803" i="2"/>
  <c r="M803" i="2"/>
  <c r="L803" i="2"/>
  <c r="K803" i="2"/>
  <c r="J803" i="2"/>
  <c r="I803" i="2"/>
  <c r="H803" i="2"/>
  <c r="G803" i="2"/>
  <c r="F803" i="2"/>
  <c r="E803" i="2"/>
  <c r="D803" i="2"/>
  <c r="C803" i="2"/>
  <c r="B803" i="2"/>
  <c r="A803" i="2"/>
  <c r="CD802" i="2"/>
  <c r="CC802" i="2"/>
  <c r="CB802" i="2"/>
  <c r="CA802" i="2"/>
  <c r="BZ802" i="2"/>
  <c r="BY802" i="2"/>
  <c r="AJ802" i="2"/>
  <c r="AI802" i="2"/>
  <c r="AH802" i="2"/>
  <c r="AG802" i="2"/>
  <c r="AF802" i="2"/>
  <c r="AE802" i="2"/>
  <c r="AD802" i="2"/>
  <c r="AC802" i="2"/>
  <c r="AB802" i="2"/>
  <c r="AA802" i="2"/>
  <c r="Z802" i="2"/>
  <c r="Y802" i="2"/>
  <c r="X802" i="2"/>
  <c r="W802" i="2"/>
  <c r="V802" i="2"/>
  <c r="U802" i="2"/>
  <c r="S802" i="2"/>
  <c r="R802" i="2"/>
  <c r="Q802" i="2"/>
  <c r="P802" i="2"/>
  <c r="O802" i="2"/>
  <c r="N802" i="2"/>
  <c r="M802" i="2"/>
  <c r="L802" i="2"/>
  <c r="K802" i="2"/>
  <c r="J802" i="2"/>
  <c r="I802" i="2"/>
  <c r="H802" i="2"/>
  <c r="G802" i="2"/>
  <c r="F802" i="2"/>
  <c r="E802" i="2"/>
  <c r="D802" i="2"/>
  <c r="C802" i="2"/>
  <c r="B802" i="2"/>
  <c r="A802" i="2"/>
  <c r="CD801" i="2"/>
  <c r="CC801" i="2"/>
  <c r="CB801" i="2"/>
  <c r="CA801" i="2"/>
  <c r="BZ801" i="2"/>
  <c r="BY801" i="2"/>
  <c r="AJ801" i="2"/>
  <c r="AI801" i="2"/>
  <c r="AH801" i="2"/>
  <c r="AG801" i="2"/>
  <c r="AF801" i="2"/>
  <c r="AE801" i="2"/>
  <c r="AD801" i="2"/>
  <c r="AC801" i="2"/>
  <c r="AB801" i="2"/>
  <c r="AA801" i="2"/>
  <c r="Z801" i="2"/>
  <c r="Y801" i="2"/>
  <c r="X801" i="2"/>
  <c r="W801" i="2"/>
  <c r="V801" i="2"/>
  <c r="U801" i="2"/>
  <c r="S801" i="2"/>
  <c r="R801" i="2"/>
  <c r="Q801" i="2"/>
  <c r="P801" i="2"/>
  <c r="O801" i="2"/>
  <c r="N801" i="2"/>
  <c r="M801" i="2"/>
  <c r="L801" i="2"/>
  <c r="K801" i="2"/>
  <c r="J801" i="2"/>
  <c r="I801" i="2"/>
  <c r="H801" i="2"/>
  <c r="G801" i="2"/>
  <c r="F801" i="2"/>
  <c r="E801" i="2"/>
  <c r="D801" i="2"/>
  <c r="C801" i="2"/>
  <c r="B801" i="2"/>
  <c r="A801" i="2"/>
  <c r="CD800" i="2"/>
  <c r="CC800" i="2"/>
  <c r="CB800" i="2"/>
  <c r="CA800" i="2"/>
  <c r="BZ800" i="2"/>
  <c r="BY800" i="2"/>
  <c r="AJ800" i="2"/>
  <c r="AI800" i="2"/>
  <c r="AH800" i="2"/>
  <c r="AG800" i="2"/>
  <c r="AF800" i="2"/>
  <c r="AE800" i="2"/>
  <c r="AD800" i="2"/>
  <c r="AC800" i="2"/>
  <c r="AB800" i="2"/>
  <c r="AA800" i="2"/>
  <c r="Z800" i="2"/>
  <c r="Y800" i="2"/>
  <c r="X800" i="2"/>
  <c r="W800" i="2"/>
  <c r="V800" i="2"/>
  <c r="U800" i="2"/>
  <c r="S800" i="2"/>
  <c r="R800" i="2"/>
  <c r="Q800" i="2"/>
  <c r="P800" i="2"/>
  <c r="O800" i="2"/>
  <c r="N800" i="2"/>
  <c r="M800" i="2"/>
  <c r="L800" i="2"/>
  <c r="K800" i="2"/>
  <c r="J800" i="2"/>
  <c r="I800" i="2"/>
  <c r="H800" i="2"/>
  <c r="G800" i="2"/>
  <c r="F800" i="2"/>
  <c r="E800" i="2"/>
  <c r="D800" i="2"/>
  <c r="C800" i="2"/>
  <c r="B800" i="2"/>
  <c r="A800" i="2"/>
  <c r="CD799" i="2"/>
  <c r="CC799" i="2"/>
  <c r="CB799" i="2"/>
  <c r="CA799" i="2"/>
  <c r="BZ799" i="2"/>
  <c r="BY799" i="2"/>
  <c r="AJ799" i="2"/>
  <c r="AI799" i="2"/>
  <c r="AH799" i="2"/>
  <c r="AG799" i="2"/>
  <c r="AF799" i="2"/>
  <c r="AE799" i="2"/>
  <c r="AD799" i="2"/>
  <c r="AC799" i="2"/>
  <c r="AB799" i="2"/>
  <c r="AA799" i="2"/>
  <c r="Z799" i="2"/>
  <c r="Y799" i="2"/>
  <c r="X799" i="2"/>
  <c r="W799" i="2"/>
  <c r="V799" i="2"/>
  <c r="U799" i="2"/>
  <c r="S799" i="2"/>
  <c r="R799" i="2"/>
  <c r="Q799" i="2"/>
  <c r="P799" i="2"/>
  <c r="O799" i="2"/>
  <c r="N799" i="2"/>
  <c r="M799" i="2"/>
  <c r="L799" i="2"/>
  <c r="K799" i="2"/>
  <c r="J799" i="2"/>
  <c r="I799" i="2"/>
  <c r="H799" i="2"/>
  <c r="G799" i="2"/>
  <c r="F799" i="2"/>
  <c r="E799" i="2"/>
  <c r="D799" i="2"/>
  <c r="C799" i="2"/>
  <c r="B799" i="2"/>
  <c r="A799" i="2"/>
  <c r="CD798" i="2"/>
  <c r="CC798" i="2"/>
  <c r="CB798" i="2"/>
  <c r="CA798" i="2"/>
  <c r="BZ798" i="2"/>
  <c r="BY798" i="2"/>
  <c r="AJ798" i="2"/>
  <c r="AI798" i="2"/>
  <c r="AH798" i="2"/>
  <c r="AG798" i="2"/>
  <c r="AF798" i="2"/>
  <c r="AE798" i="2"/>
  <c r="AD798" i="2"/>
  <c r="AC798" i="2"/>
  <c r="AB798" i="2"/>
  <c r="AA798" i="2"/>
  <c r="Z798" i="2"/>
  <c r="Y798" i="2"/>
  <c r="X798" i="2"/>
  <c r="W798" i="2"/>
  <c r="V798" i="2"/>
  <c r="U798" i="2"/>
  <c r="S798" i="2"/>
  <c r="R798" i="2"/>
  <c r="Q798" i="2"/>
  <c r="P798" i="2"/>
  <c r="O798" i="2"/>
  <c r="N798" i="2"/>
  <c r="M798" i="2"/>
  <c r="L798" i="2"/>
  <c r="K798" i="2"/>
  <c r="J798" i="2"/>
  <c r="I798" i="2"/>
  <c r="H798" i="2"/>
  <c r="G798" i="2"/>
  <c r="F798" i="2"/>
  <c r="E798" i="2"/>
  <c r="D798" i="2"/>
  <c r="C798" i="2"/>
  <c r="B798" i="2"/>
  <c r="A798" i="2"/>
  <c r="CD797" i="2"/>
  <c r="CC797" i="2"/>
  <c r="CB797" i="2"/>
  <c r="CA797" i="2"/>
  <c r="BZ797" i="2"/>
  <c r="BY797" i="2"/>
  <c r="AJ797" i="2"/>
  <c r="AI797" i="2"/>
  <c r="AH797" i="2"/>
  <c r="AG797" i="2"/>
  <c r="AF797" i="2"/>
  <c r="AE797" i="2"/>
  <c r="AD797" i="2"/>
  <c r="AC797" i="2"/>
  <c r="AB797" i="2"/>
  <c r="AA797" i="2"/>
  <c r="Z797" i="2"/>
  <c r="Y797" i="2"/>
  <c r="X797" i="2"/>
  <c r="W797" i="2"/>
  <c r="V797" i="2"/>
  <c r="U797" i="2"/>
  <c r="S797" i="2"/>
  <c r="R797" i="2"/>
  <c r="Q797" i="2"/>
  <c r="P797" i="2"/>
  <c r="O797" i="2"/>
  <c r="N797" i="2"/>
  <c r="M797" i="2"/>
  <c r="L797" i="2"/>
  <c r="K797" i="2"/>
  <c r="J797" i="2"/>
  <c r="I797" i="2"/>
  <c r="H797" i="2"/>
  <c r="G797" i="2"/>
  <c r="F797" i="2"/>
  <c r="E797" i="2"/>
  <c r="D797" i="2"/>
  <c r="C797" i="2"/>
  <c r="B797" i="2"/>
  <c r="A797" i="2"/>
  <c r="CD796" i="2"/>
  <c r="CC796" i="2"/>
  <c r="CB796" i="2"/>
  <c r="CA796" i="2"/>
  <c r="BZ796" i="2"/>
  <c r="BY796" i="2"/>
  <c r="AJ796" i="2"/>
  <c r="AI796" i="2"/>
  <c r="AH796" i="2"/>
  <c r="AG796" i="2"/>
  <c r="AF796" i="2"/>
  <c r="AE796" i="2"/>
  <c r="AD796" i="2"/>
  <c r="AC796" i="2"/>
  <c r="AB796" i="2"/>
  <c r="AA796" i="2"/>
  <c r="Z796" i="2"/>
  <c r="Y796" i="2"/>
  <c r="X796" i="2"/>
  <c r="W796" i="2"/>
  <c r="V796" i="2"/>
  <c r="U796" i="2"/>
  <c r="S796" i="2"/>
  <c r="R796" i="2"/>
  <c r="Q796" i="2"/>
  <c r="P796" i="2"/>
  <c r="O796" i="2"/>
  <c r="N796" i="2"/>
  <c r="M796" i="2"/>
  <c r="L796" i="2"/>
  <c r="K796" i="2"/>
  <c r="J796" i="2"/>
  <c r="I796" i="2"/>
  <c r="H796" i="2"/>
  <c r="G796" i="2"/>
  <c r="F796" i="2"/>
  <c r="E796" i="2"/>
  <c r="D796" i="2"/>
  <c r="C796" i="2"/>
  <c r="B796" i="2"/>
  <c r="A796" i="2"/>
  <c r="CD795" i="2"/>
  <c r="CC795" i="2"/>
  <c r="CB795" i="2"/>
  <c r="CA795" i="2"/>
  <c r="BZ795" i="2"/>
  <c r="BY795" i="2"/>
  <c r="AJ795" i="2"/>
  <c r="AI795" i="2"/>
  <c r="AH795" i="2"/>
  <c r="AG795" i="2"/>
  <c r="AF795" i="2"/>
  <c r="AE795" i="2"/>
  <c r="AD795" i="2"/>
  <c r="AC795" i="2"/>
  <c r="AB795" i="2"/>
  <c r="AA795" i="2"/>
  <c r="Z795" i="2"/>
  <c r="Y795" i="2"/>
  <c r="X795" i="2"/>
  <c r="W795" i="2"/>
  <c r="V795" i="2"/>
  <c r="U795" i="2"/>
  <c r="S795" i="2"/>
  <c r="R795" i="2"/>
  <c r="Q795" i="2"/>
  <c r="P795" i="2"/>
  <c r="O795" i="2"/>
  <c r="N795" i="2"/>
  <c r="M795" i="2"/>
  <c r="L795" i="2"/>
  <c r="K795" i="2"/>
  <c r="J795" i="2"/>
  <c r="I795" i="2"/>
  <c r="H795" i="2"/>
  <c r="G795" i="2"/>
  <c r="F795" i="2"/>
  <c r="E795" i="2"/>
  <c r="D795" i="2"/>
  <c r="C795" i="2"/>
  <c r="B795" i="2"/>
  <c r="A795" i="2"/>
  <c r="CD794" i="2"/>
  <c r="CC794" i="2"/>
  <c r="CB794" i="2"/>
  <c r="CA794" i="2"/>
  <c r="BZ794" i="2"/>
  <c r="BY794" i="2"/>
  <c r="AJ794" i="2"/>
  <c r="AI794" i="2"/>
  <c r="AH794" i="2"/>
  <c r="AG794" i="2"/>
  <c r="AF794" i="2"/>
  <c r="AE794" i="2"/>
  <c r="AD794" i="2"/>
  <c r="AC794" i="2"/>
  <c r="AB794" i="2"/>
  <c r="AA794" i="2"/>
  <c r="Z794" i="2"/>
  <c r="Y794" i="2"/>
  <c r="X794" i="2"/>
  <c r="W794" i="2"/>
  <c r="V794" i="2"/>
  <c r="U794" i="2"/>
  <c r="S794" i="2"/>
  <c r="R794" i="2"/>
  <c r="Q794" i="2"/>
  <c r="P794" i="2"/>
  <c r="O794" i="2"/>
  <c r="N794" i="2"/>
  <c r="M794" i="2"/>
  <c r="L794" i="2"/>
  <c r="K794" i="2"/>
  <c r="J794" i="2"/>
  <c r="I794" i="2"/>
  <c r="H794" i="2"/>
  <c r="G794" i="2"/>
  <c r="F794" i="2"/>
  <c r="E794" i="2"/>
  <c r="D794" i="2"/>
  <c r="C794" i="2"/>
  <c r="B794" i="2"/>
  <c r="A794" i="2"/>
  <c r="CD793" i="2"/>
  <c r="CC793" i="2"/>
  <c r="CB793" i="2"/>
  <c r="CA793" i="2"/>
  <c r="BZ793" i="2"/>
  <c r="BY793" i="2"/>
  <c r="AJ793" i="2"/>
  <c r="AI793" i="2"/>
  <c r="AH793" i="2"/>
  <c r="AG793" i="2"/>
  <c r="AF793" i="2"/>
  <c r="AE793" i="2"/>
  <c r="AD793" i="2"/>
  <c r="AC793" i="2"/>
  <c r="AB793" i="2"/>
  <c r="AA793" i="2"/>
  <c r="Z793" i="2"/>
  <c r="Y793" i="2"/>
  <c r="X793" i="2"/>
  <c r="W793" i="2"/>
  <c r="V793" i="2"/>
  <c r="U793" i="2"/>
  <c r="S793" i="2"/>
  <c r="R793" i="2"/>
  <c r="Q793" i="2"/>
  <c r="P793" i="2"/>
  <c r="O793" i="2"/>
  <c r="N793" i="2"/>
  <c r="M793" i="2"/>
  <c r="L793" i="2"/>
  <c r="K793" i="2"/>
  <c r="J793" i="2"/>
  <c r="I793" i="2"/>
  <c r="H793" i="2"/>
  <c r="G793" i="2"/>
  <c r="F793" i="2"/>
  <c r="E793" i="2"/>
  <c r="D793" i="2"/>
  <c r="C793" i="2"/>
  <c r="B793" i="2"/>
  <c r="A793" i="2"/>
  <c r="CD792" i="2"/>
  <c r="CC792" i="2"/>
  <c r="CB792" i="2"/>
  <c r="CA792" i="2"/>
  <c r="BZ792" i="2"/>
  <c r="BY792" i="2"/>
  <c r="AJ792" i="2"/>
  <c r="AI792" i="2"/>
  <c r="AH792" i="2"/>
  <c r="AG792" i="2"/>
  <c r="AF792" i="2"/>
  <c r="AE792" i="2"/>
  <c r="AD792" i="2"/>
  <c r="AC792" i="2"/>
  <c r="AB792" i="2"/>
  <c r="AA792" i="2"/>
  <c r="Z792" i="2"/>
  <c r="Y792" i="2"/>
  <c r="X792" i="2"/>
  <c r="W792" i="2"/>
  <c r="V792" i="2"/>
  <c r="U792" i="2"/>
  <c r="S792" i="2"/>
  <c r="R792" i="2"/>
  <c r="Q792" i="2"/>
  <c r="P792" i="2"/>
  <c r="O792" i="2"/>
  <c r="N792" i="2"/>
  <c r="M792" i="2"/>
  <c r="L792" i="2"/>
  <c r="K792" i="2"/>
  <c r="J792" i="2"/>
  <c r="I792" i="2"/>
  <c r="H792" i="2"/>
  <c r="G792" i="2"/>
  <c r="F792" i="2"/>
  <c r="E792" i="2"/>
  <c r="D792" i="2"/>
  <c r="C792" i="2"/>
  <c r="B792" i="2"/>
  <c r="A792" i="2"/>
  <c r="CD791" i="2"/>
  <c r="CC791" i="2"/>
  <c r="CB791" i="2"/>
  <c r="CA791" i="2"/>
  <c r="BZ791" i="2"/>
  <c r="BY791" i="2"/>
  <c r="AJ791" i="2"/>
  <c r="AI791" i="2"/>
  <c r="AH791" i="2"/>
  <c r="AG791" i="2"/>
  <c r="AF791" i="2"/>
  <c r="AE791" i="2"/>
  <c r="AD791" i="2"/>
  <c r="AC791" i="2"/>
  <c r="AB791" i="2"/>
  <c r="AA791" i="2"/>
  <c r="Z791" i="2"/>
  <c r="Y791" i="2"/>
  <c r="X791" i="2"/>
  <c r="W791" i="2"/>
  <c r="V791" i="2"/>
  <c r="U791" i="2"/>
  <c r="S791" i="2"/>
  <c r="R791" i="2"/>
  <c r="Q791" i="2"/>
  <c r="P791" i="2"/>
  <c r="O791" i="2"/>
  <c r="N791" i="2"/>
  <c r="M791" i="2"/>
  <c r="L791" i="2"/>
  <c r="K791" i="2"/>
  <c r="J791" i="2"/>
  <c r="I791" i="2"/>
  <c r="H791" i="2"/>
  <c r="G791" i="2"/>
  <c r="F791" i="2"/>
  <c r="E791" i="2"/>
  <c r="D791" i="2"/>
  <c r="C791" i="2"/>
  <c r="B791" i="2"/>
  <c r="A791" i="2"/>
  <c r="CD790" i="2"/>
  <c r="CC790" i="2"/>
  <c r="CB790" i="2"/>
  <c r="CA790" i="2"/>
  <c r="BZ790" i="2"/>
  <c r="BY790" i="2"/>
  <c r="AJ790" i="2"/>
  <c r="AI790" i="2"/>
  <c r="AH790" i="2"/>
  <c r="AG790" i="2"/>
  <c r="AF790" i="2"/>
  <c r="AE790" i="2"/>
  <c r="AD790" i="2"/>
  <c r="AC790" i="2"/>
  <c r="AB790" i="2"/>
  <c r="AA790" i="2"/>
  <c r="Z790" i="2"/>
  <c r="Y790" i="2"/>
  <c r="X790" i="2"/>
  <c r="W790" i="2"/>
  <c r="V790" i="2"/>
  <c r="U790" i="2"/>
  <c r="S790" i="2"/>
  <c r="R790" i="2"/>
  <c r="Q790" i="2"/>
  <c r="P790" i="2"/>
  <c r="O790" i="2"/>
  <c r="N790" i="2"/>
  <c r="M790" i="2"/>
  <c r="L790" i="2"/>
  <c r="K790" i="2"/>
  <c r="J790" i="2"/>
  <c r="I790" i="2"/>
  <c r="H790" i="2"/>
  <c r="G790" i="2"/>
  <c r="F790" i="2"/>
  <c r="E790" i="2"/>
  <c r="D790" i="2"/>
  <c r="C790" i="2"/>
  <c r="B790" i="2"/>
  <c r="A790" i="2"/>
  <c r="CD789" i="2"/>
  <c r="CC789" i="2"/>
  <c r="CB789" i="2"/>
  <c r="CA789" i="2"/>
  <c r="BZ789" i="2"/>
  <c r="BY789" i="2"/>
  <c r="AJ789" i="2"/>
  <c r="AI789" i="2"/>
  <c r="AH789" i="2"/>
  <c r="AG789" i="2"/>
  <c r="AF789" i="2"/>
  <c r="AE789" i="2"/>
  <c r="AD789" i="2"/>
  <c r="AC789" i="2"/>
  <c r="AB789" i="2"/>
  <c r="AA789" i="2"/>
  <c r="Z789" i="2"/>
  <c r="Y789" i="2"/>
  <c r="X789" i="2"/>
  <c r="W789" i="2"/>
  <c r="V789" i="2"/>
  <c r="U789" i="2"/>
  <c r="S789" i="2"/>
  <c r="R789" i="2"/>
  <c r="Q789" i="2"/>
  <c r="P789" i="2"/>
  <c r="O789" i="2"/>
  <c r="N789" i="2"/>
  <c r="M789" i="2"/>
  <c r="L789" i="2"/>
  <c r="K789" i="2"/>
  <c r="J789" i="2"/>
  <c r="I789" i="2"/>
  <c r="H789" i="2"/>
  <c r="G789" i="2"/>
  <c r="F789" i="2"/>
  <c r="E789" i="2"/>
  <c r="D789" i="2"/>
  <c r="C789" i="2"/>
  <c r="B789" i="2"/>
  <c r="A789" i="2"/>
  <c r="CD788" i="2"/>
  <c r="CC788" i="2"/>
  <c r="CB788" i="2"/>
  <c r="CA788" i="2"/>
  <c r="BZ788" i="2"/>
  <c r="BY788" i="2"/>
  <c r="AJ788" i="2"/>
  <c r="AI788" i="2"/>
  <c r="AH788" i="2"/>
  <c r="AG788" i="2"/>
  <c r="AF788" i="2"/>
  <c r="AE788" i="2"/>
  <c r="AD788" i="2"/>
  <c r="AC788" i="2"/>
  <c r="AB788" i="2"/>
  <c r="AA788" i="2"/>
  <c r="Z788" i="2"/>
  <c r="Y788" i="2"/>
  <c r="X788" i="2"/>
  <c r="W788" i="2"/>
  <c r="V788" i="2"/>
  <c r="U788" i="2"/>
  <c r="S788" i="2"/>
  <c r="R788" i="2"/>
  <c r="Q788" i="2"/>
  <c r="P788" i="2"/>
  <c r="O788" i="2"/>
  <c r="N788" i="2"/>
  <c r="M788" i="2"/>
  <c r="L788" i="2"/>
  <c r="K788" i="2"/>
  <c r="J788" i="2"/>
  <c r="I788" i="2"/>
  <c r="H788" i="2"/>
  <c r="G788" i="2"/>
  <c r="F788" i="2"/>
  <c r="E788" i="2"/>
  <c r="D788" i="2"/>
  <c r="C788" i="2"/>
  <c r="B788" i="2"/>
  <c r="A788" i="2"/>
  <c r="CD787" i="2"/>
  <c r="CC787" i="2"/>
  <c r="CB787" i="2"/>
  <c r="CA787" i="2"/>
  <c r="BZ787" i="2"/>
  <c r="BY787" i="2"/>
  <c r="AJ787" i="2"/>
  <c r="AI787" i="2"/>
  <c r="AH787" i="2"/>
  <c r="AG787" i="2"/>
  <c r="AF787" i="2"/>
  <c r="AE787" i="2"/>
  <c r="AD787" i="2"/>
  <c r="AC787" i="2"/>
  <c r="AB787" i="2"/>
  <c r="AA787" i="2"/>
  <c r="Z787" i="2"/>
  <c r="Y787" i="2"/>
  <c r="X787" i="2"/>
  <c r="W787" i="2"/>
  <c r="V787" i="2"/>
  <c r="U787" i="2"/>
  <c r="S787" i="2"/>
  <c r="R787" i="2"/>
  <c r="Q787" i="2"/>
  <c r="P787" i="2"/>
  <c r="O787" i="2"/>
  <c r="N787" i="2"/>
  <c r="M787" i="2"/>
  <c r="L787" i="2"/>
  <c r="K787" i="2"/>
  <c r="J787" i="2"/>
  <c r="I787" i="2"/>
  <c r="H787" i="2"/>
  <c r="G787" i="2"/>
  <c r="F787" i="2"/>
  <c r="E787" i="2"/>
  <c r="D787" i="2"/>
  <c r="C787" i="2"/>
  <c r="B787" i="2"/>
  <c r="A787" i="2"/>
  <c r="CD786" i="2"/>
  <c r="CC786" i="2"/>
  <c r="CB786" i="2"/>
  <c r="CA786" i="2"/>
  <c r="BZ786" i="2"/>
  <c r="BY786" i="2"/>
  <c r="AJ786" i="2"/>
  <c r="AI786" i="2"/>
  <c r="AH786" i="2"/>
  <c r="AG786" i="2"/>
  <c r="AF786" i="2"/>
  <c r="AE786" i="2"/>
  <c r="AD786" i="2"/>
  <c r="AC786" i="2"/>
  <c r="AB786" i="2"/>
  <c r="AA786" i="2"/>
  <c r="Z786" i="2"/>
  <c r="Y786" i="2"/>
  <c r="X786" i="2"/>
  <c r="W786" i="2"/>
  <c r="V786" i="2"/>
  <c r="U786" i="2"/>
  <c r="S786" i="2"/>
  <c r="R786" i="2"/>
  <c r="Q786" i="2"/>
  <c r="P786" i="2"/>
  <c r="O786" i="2"/>
  <c r="N786" i="2"/>
  <c r="M786" i="2"/>
  <c r="L786" i="2"/>
  <c r="K786" i="2"/>
  <c r="J786" i="2"/>
  <c r="I786" i="2"/>
  <c r="H786" i="2"/>
  <c r="G786" i="2"/>
  <c r="F786" i="2"/>
  <c r="E786" i="2"/>
  <c r="D786" i="2"/>
  <c r="C786" i="2"/>
  <c r="B786" i="2"/>
  <c r="A786" i="2"/>
  <c r="CD785" i="2"/>
  <c r="CC785" i="2"/>
  <c r="CB785" i="2"/>
  <c r="CA785" i="2"/>
  <c r="BZ785" i="2"/>
  <c r="BY785" i="2"/>
  <c r="AJ785" i="2"/>
  <c r="AI785" i="2"/>
  <c r="AH785" i="2"/>
  <c r="AG785" i="2"/>
  <c r="AF785" i="2"/>
  <c r="AE785" i="2"/>
  <c r="AD785" i="2"/>
  <c r="AC785" i="2"/>
  <c r="AB785" i="2"/>
  <c r="AA785" i="2"/>
  <c r="Z785" i="2"/>
  <c r="Y785" i="2"/>
  <c r="X785" i="2"/>
  <c r="W785" i="2"/>
  <c r="V785" i="2"/>
  <c r="U785" i="2"/>
  <c r="S785" i="2"/>
  <c r="R785" i="2"/>
  <c r="Q785" i="2"/>
  <c r="P785" i="2"/>
  <c r="O785" i="2"/>
  <c r="N785" i="2"/>
  <c r="M785" i="2"/>
  <c r="L785" i="2"/>
  <c r="K785" i="2"/>
  <c r="J785" i="2"/>
  <c r="I785" i="2"/>
  <c r="H785" i="2"/>
  <c r="G785" i="2"/>
  <c r="F785" i="2"/>
  <c r="E785" i="2"/>
  <c r="D785" i="2"/>
  <c r="C785" i="2"/>
  <c r="B785" i="2"/>
  <c r="A785" i="2"/>
  <c r="CD784" i="2"/>
  <c r="CC784" i="2"/>
  <c r="CB784" i="2"/>
  <c r="CA784" i="2"/>
  <c r="BZ784" i="2"/>
  <c r="BY784" i="2"/>
  <c r="AJ784" i="2"/>
  <c r="AI784" i="2"/>
  <c r="AH784" i="2"/>
  <c r="AG784" i="2"/>
  <c r="AF784" i="2"/>
  <c r="AE784" i="2"/>
  <c r="AD784" i="2"/>
  <c r="AC784" i="2"/>
  <c r="AB784" i="2"/>
  <c r="AA784" i="2"/>
  <c r="Z784" i="2"/>
  <c r="Y784" i="2"/>
  <c r="X784" i="2"/>
  <c r="W784" i="2"/>
  <c r="V784" i="2"/>
  <c r="U784" i="2"/>
  <c r="S784" i="2"/>
  <c r="R784" i="2"/>
  <c r="Q784" i="2"/>
  <c r="P784" i="2"/>
  <c r="O784" i="2"/>
  <c r="N784" i="2"/>
  <c r="M784" i="2"/>
  <c r="L784" i="2"/>
  <c r="K784" i="2"/>
  <c r="J784" i="2"/>
  <c r="I784" i="2"/>
  <c r="H784" i="2"/>
  <c r="G784" i="2"/>
  <c r="F784" i="2"/>
  <c r="E784" i="2"/>
  <c r="D784" i="2"/>
  <c r="C784" i="2"/>
  <c r="B784" i="2"/>
  <c r="A784" i="2"/>
  <c r="CD783" i="2"/>
  <c r="CC783" i="2"/>
  <c r="CB783" i="2"/>
  <c r="CA783" i="2"/>
  <c r="BZ783" i="2"/>
  <c r="BY783" i="2"/>
  <c r="AJ783" i="2"/>
  <c r="AI783" i="2"/>
  <c r="AH783" i="2"/>
  <c r="AG783" i="2"/>
  <c r="AF783" i="2"/>
  <c r="AE783" i="2"/>
  <c r="AD783" i="2"/>
  <c r="AC783" i="2"/>
  <c r="AB783" i="2"/>
  <c r="AA783" i="2"/>
  <c r="Z783" i="2"/>
  <c r="Y783" i="2"/>
  <c r="X783" i="2"/>
  <c r="W783" i="2"/>
  <c r="V783" i="2"/>
  <c r="U783" i="2"/>
  <c r="S783" i="2"/>
  <c r="R783" i="2"/>
  <c r="Q783" i="2"/>
  <c r="P783" i="2"/>
  <c r="O783" i="2"/>
  <c r="N783" i="2"/>
  <c r="M783" i="2"/>
  <c r="L783" i="2"/>
  <c r="K783" i="2"/>
  <c r="J783" i="2"/>
  <c r="I783" i="2"/>
  <c r="H783" i="2"/>
  <c r="G783" i="2"/>
  <c r="F783" i="2"/>
  <c r="E783" i="2"/>
  <c r="D783" i="2"/>
  <c r="C783" i="2"/>
  <c r="B783" i="2"/>
  <c r="A783" i="2"/>
  <c r="CD782" i="2"/>
  <c r="CC782" i="2"/>
  <c r="CB782" i="2"/>
  <c r="CA782" i="2"/>
  <c r="BZ782" i="2"/>
  <c r="BY782" i="2"/>
  <c r="AJ782" i="2"/>
  <c r="AI782" i="2"/>
  <c r="AH782" i="2"/>
  <c r="AG782" i="2"/>
  <c r="AF782" i="2"/>
  <c r="AE782" i="2"/>
  <c r="AD782" i="2"/>
  <c r="AC782" i="2"/>
  <c r="AB782" i="2"/>
  <c r="AA782" i="2"/>
  <c r="Z782" i="2"/>
  <c r="Y782" i="2"/>
  <c r="X782" i="2"/>
  <c r="W782" i="2"/>
  <c r="V782" i="2"/>
  <c r="U782" i="2"/>
  <c r="S782" i="2"/>
  <c r="R782" i="2"/>
  <c r="Q782" i="2"/>
  <c r="P782" i="2"/>
  <c r="O782" i="2"/>
  <c r="N782" i="2"/>
  <c r="M782" i="2"/>
  <c r="L782" i="2"/>
  <c r="K782" i="2"/>
  <c r="J782" i="2"/>
  <c r="I782" i="2"/>
  <c r="H782" i="2"/>
  <c r="G782" i="2"/>
  <c r="F782" i="2"/>
  <c r="E782" i="2"/>
  <c r="D782" i="2"/>
  <c r="C782" i="2"/>
  <c r="B782" i="2"/>
  <c r="A782" i="2"/>
  <c r="CD781" i="2"/>
  <c r="CC781" i="2"/>
  <c r="CB781" i="2"/>
  <c r="CA781" i="2"/>
  <c r="BZ781" i="2"/>
  <c r="BY781" i="2"/>
  <c r="AJ781" i="2"/>
  <c r="AI781" i="2"/>
  <c r="AH781" i="2"/>
  <c r="AG781" i="2"/>
  <c r="AF781" i="2"/>
  <c r="AE781" i="2"/>
  <c r="AD781" i="2"/>
  <c r="AC781" i="2"/>
  <c r="AB781" i="2"/>
  <c r="AA781" i="2"/>
  <c r="Z781" i="2"/>
  <c r="Y781" i="2"/>
  <c r="X781" i="2"/>
  <c r="W781" i="2"/>
  <c r="V781" i="2"/>
  <c r="U781" i="2"/>
  <c r="S781" i="2"/>
  <c r="R781" i="2"/>
  <c r="Q781" i="2"/>
  <c r="P781" i="2"/>
  <c r="O781" i="2"/>
  <c r="N781" i="2"/>
  <c r="M781" i="2"/>
  <c r="L781" i="2"/>
  <c r="K781" i="2"/>
  <c r="J781" i="2"/>
  <c r="I781" i="2"/>
  <c r="H781" i="2"/>
  <c r="G781" i="2"/>
  <c r="F781" i="2"/>
  <c r="E781" i="2"/>
  <c r="D781" i="2"/>
  <c r="C781" i="2"/>
  <c r="B781" i="2"/>
  <c r="A781" i="2"/>
  <c r="CD780" i="2"/>
  <c r="CC780" i="2"/>
  <c r="CB780" i="2"/>
  <c r="CA780" i="2"/>
  <c r="BZ780" i="2"/>
  <c r="BY780" i="2"/>
  <c r="AJ780" i="2"/>
  <c r="AI780" i="2"/>
  <c r="AH780" i="2"/>
  <c r="AG780" i="2"/>
  <c r="AF780" i="2"/>
  <c r="AE780" i="2"/>
  <c r="AD780" i="2"/>
  <c r="AC780" i="2"/>
  <c r="AB780" i="2"/>
  <c r="AA780" i="2"/>
  <c r="Z780" i="2"/>
  <c r="Y780" i="2"/>
  <c r="X780" i="2"/>
  <c r="W780" i="2"/>
  <c r="V780" i="2"/>
  <c r="U780" i="2"/>
  <c r="S780" i="2"/>
  <c r="R780" i="2"/>
  <c r="Q780" i="2"/>
  <c r="P780" i="2"/>
  <c r="O780" i="2"/>
  <c r="N780" i="2"/>
  <c r="M780" i="2"/>
  <c r="L780" i="2"/>
  <c r="K780" i="2"/>
  <c r="J780" i="2"/>
  <c r="I780" i="2"/>
  <c r="H780" i="2"/>
  <c r="G780" i="2"/>
  <c r="F780" i="2"/>
  <c r="E780" i="2"/>
  <c r="D780" i="2"/>
  <c r="C780" i="2"/>
  <c r="B780" i="2"/>
  <c r="A780" i="2"/>
  <c r="CD779" i="2"/>
  <c r="CC779" i="2"/>
  <c r="CB779" i="2"/>
  <c r="CA779" i="2"/>
  <c r="BZ779" i="2"/>
  <c r="BY779" i="2"/>
  <c r="AJ779" i="2"/>
  <c r="AI779" i="2"/>
  <c r="AH779" i="2"/>
  <c r="AG779" i="2"/>
  <c r="AF779" i="2"/>
  <c r="AE779" i="2"/>
  <c r="AD779" i="2"/>
  <c r="AC779" i="2"/>
  <c r="AB779" i="2"/>
  <c r="AA779" i="2"/>
  <c r="Z779" i="2"/>
  <c r="Y779" i="2"/>
  <c r="X779" i="2"/>
  <c r="W779" i="2"/>
  <c r="V779" i="2"/>
  <c r="U779" i="2"/>
  <c r="S779" i="2"/>
  <c r="R779" i="2"/>
  <c r="Q779" i="2"/>
  <c r="P779" i="2"/>
  <c r="O779" i="2"/>
  <c r="N779" i="2"/>
  <c r="M779" i="2"/>
  <c r="L779" i="2"/>
  <c r="K779" i="2"/>
  <c r="J779" i="2"/>
  <c r="I779" i="2"/>
  <c r="H779" i="2"/>
  <c r="G779" i="2"/>
  <c r="F779" i="2"/>
  <c r="E779" i="2"/>
  <c r="D779" i="2"/>
  <c r="C779" i="2"/>
  <c r="B779" i="2"/>
  <c r="A779" i="2"/>
  <c r="CD778" i="2"/>
  <c r="CC778" i="2"/>
  <c r="CB778" i="2"/>
  <c r="CA778" i="2"/>
  <c r="BZ778" i="2"/>
  <c r="BY778" i="2"/>
  <c r="AJ778" i="2"/>
  <c r="AI778" i="2"/>
  <c r="AH778" i="2"/>
  <c r="AG778" i="2"/>
  <c r="AF778" i="2"/>
  <c r="AE778" i="2"/>
  <c r="AD778" i="2"/>
  <c r="AC778" i="2"/>
  <c r="AB778" i="2"/>
  <c r="AA778" i="2"/>
  <c r="Z778" i="2"/>
  <c r="Y778" i="2"/>
  <c r="X778" i="2"/>
  <c r="W778" i="2"/>
  <c r="V778" i="2"/>
  <c r="U778" i="2"/>
  <c r="S778" i="2"/>
  <c r="R778" i="2"/>
  <c r="Q778" i="2"/>
  <c r="P778" i="2"/>
  <c r="O778" i="2"/>
  <c r="N778" i="2"/>
  <c r="M778" i="2"/>
  <c r="L778" i="2"/>
  <c r="K778" i="2"/>
  <c r="J778" i="2"/>
  <c r="I778" i="2"/>
  <c r="H778" i="2"/>
  <c r="G778" i="2"/>
  <c r="F778" i="2"/>
  <c r="E778" i="2"/>
  <c r="D778" i="2"/>
  <c r="C778" i="2"/>
  <c r="B778" i="2"/>
  <c r="A778" i="2"/>
  <c r="CD777" i="2"/>
  <c r="CC777" i="2"/>
  <c r="CB777" i="2"/>
  <c r="CA777" i="2"/>
  <c r="BZ777" i="2"/>
  <c r="BY777" i="2"/>
  <c r="AJ777" i="2"/>
  <c r="AI777" i="2"/>
  <c r="AH777" i="2"/>
  <c r="AG777" i="2"/>
  <c r="AF777" i="2"/>
  <c r="AE777" i="2"/>
  <c r="AD777" i="2"/>
  <c r="AC777" i="2"/>
  <c r="AB777" i="2"/>
  <c r="AA777" i="2"/>
  <c r="Z777" i="2"/>
  <c r="Y777" i="2"/>
  <c r="X777" i="2"/>
  <c r="W777" i="2"/>
  <c r="V777" i="2"/>
  <c r="U777" i="2"/>
  <c r="S777" i="2"/>
  <c r="R777" i="2"/>
  <c r="Q777" i="2"/>
  <c r="P777" i="2"/>
  <c r="O777" i="2"/>
  <c r="N777" i="2"/>
  <c r="M777" i="2"/>
  <c r="L777" i="2"/>
  <c r="K777" i="2"/>
  <c r="J777" i="2"/>
  <c r="I777" i="2"/>
  <c r="H777" i="2"/>
  <c r="G777" i="2"/>
  <c r="F777" i="2"/>
  <c r="E777" i="2"/>
  <c r="D777" i="2"/>
  <c r="C777" i="2"/>
  <c r="B777" i="2"/>
  <c r="A777" i="2"/>
  <c r="CD776" i="2"/>
  <c r="CC776" i="2"/>
  <c r="CB776" i="2"/>
  <c r="CA776" i="2"/>
  <c r="BZ776" i="2"/>
  <c r="BY776" i="2"/>
  <c r="AJ776" i="2"/>
  <c r="AI776" i="2"/>
  <c r="AH776" i="2"/>
  <c r="AG776" i="2"/>
  <c r="AF776" i="2"/>
  <c r="AE776" i="2"/>
  <c r="AD776" i="2"/>
  <c r="AC776" i="2"/>
  <c r="AB776" i="2"/>
  <c r="AA776" i="2"/>
  <c r="Z776" i="2"/>
  <c r="Y776" i="2"/>
  <c r="X776" i="2"/>
  <c r="W776" i="2"/>
  <c r="V776" i="2"/>
  <c r="U776" i="2"/>
  <c r="S776" i="2"/>
  <c r="R776" i="2"/>
  <c r="Q776" i="2"/>
  <c r="P776" i="2"/>
  <c r="O776" i="2"/>
  <c r="N776" i="2"/>
  <c r="M776" i="2"/>
  <c r="L776" i="2"/>
  <c r="K776" i="2"/>
  <c r="J776" i="2"/>
  <c r="I776" i="2"/>
  <c r="H776" i="2"/>
  <c r="G776" i="2"/>
  <c r="F776" i="2"/>
  <c r="E776" i="2"/>
  <c r="D776" i="2"/>
  <c r="C776" i="2"/>
  <c r="B776" i="2"/>
  <c r="A776" i="2"/>
  <c r="CD775" i="2"/>
  <c r="CC775" i="2"/>
  <c r="CB775" i="2"/>
  <c r="CA775" i="2"/>
  <c r="BZ775" i="2"/>
  <c r="BY775" i="2"/>
  <c r="AJ775" i="2"/>
  <c r="AI775" i="2"/>
  <c r="AH775" i="2"/>
  <c r="AG775" i="2"/>
  <c r="AF775" i="2"/>
  <c r="AE775" i="2"/>
  <c r="AD775" i="2"/>
  <c r="AC775" i="2"/>
  <c r="AB775" i="2"/>
  <c r="AA775" i="2"/>
  <c r="Z775" i="2"/>
  <c r="Y775" i="2"/>
  <c r="X775" i="2"/>
  <c r="W775" i="2"/>
  <c r="V775" i="2"/>
  <c r="U775" i="2"/>
  <c r="S775" i="2"/>
  <c r="R775" i="2"/>
  <c r="Q775" i="2"/>
  <c r="P775" i="2"/>
  <c r="O775" i="2"/>
  <c r="N775" i="2"/>
  <c r="M775" i="2"/>
  <c r="L775" i="2"/>
  <c r="K775" i="2"/>
  <c r="J775" i="2"/>
  <c r="I775" i="2"/>
  <c r="H775" i="2"/>
  <c r="G775" i="2"/>
  <c r="F775" i="2"/>
  <c r="E775" i="2"/>
  <c r="D775" i="2"/>
  <c r="C775" i="2"/>
  <c r="B775" i="2"/>
  <c r="A775" i="2"/>
  <c r="CD774" i="2"/>
  <c r="CC774" i="2"/>
  <c r="CB774" i="2"/>
  <c r="CA774" i="2"/>
  <c r="BZ774" i="2"/>
  <c r="BY774" i="2"/>
  <c r="AJ774" i="2"/>
  <c r="AI774" i="2"/>
  <c r="AH774" i="2"/>
  <c r="AG774" i="2"/>
  <c r="AF774" i="2"/>
  <c r="AE774" i="2"/>
  <c r="AD774" i="2"/>
  <c r="AC774" i="2"/>
  <c r="AB774" i="2"/>
  <c r="AA774" i="2"/>
  <c r="Z774" i="2"/>
  <c r="Y774" i="2"/>
  <c r="X774" i="2"/>
  <c r="W774" i="2"/>
  <c r="V774" i="2"/>
  <c r="U774" i="2"/>
  <c r="S774" i="2"/>
  <c r="R774" i="2"/>
  <c r="Q774" i="2"/>
  <c r="P774" i="2"/>
  <c r="O774" i="2"/>
  <c r="N774" i="2"/>
  <c r="M774" i="2"/>
  <c r="L774" i="2"/>
  <c r="K774" i="2"/>
  <c r="J774" i="2"/>
  <c r="I774" i="2"/>
  <c r="H774" i="2"/>
  <c r="G774" i="2"/>
  <c r="F774" i="2"/>
  <c r="E774" i="2"/>
  <c r="D774" i="2"/>
  <c r="C774" i="2"/>
  <c r="B774" i="2"/>
  <c r="A774" i="2"/>
  <c r="CD773" i="2"/>
  <c r="CC773" i="2"/>
  <c r="CB773" i="2"/>
  <c r="CA773" i="2"/>
  <c r="BZ773" i="2"/>
  <c r="BY773" i="2"/>
  <c r="AJ773" i="2"/>
  <c r="AI773" i="2"/>
  <c r="AH773" i="2"/>
  <c r="AG773" i="2"/>
  <c r="AF773" i="2"/>
  <c r="AE773" i="2"/>
  <c r="AD773" i="2"/>
  <c r="AC773" i="2"/>
  <c r="AB773" i="2"/>
  <c r="AA773" i="2"/>
  <c r="Z773" i="2"/>
  <c r="Y773" i="2"/>
  <c r="X773" i="2"/>
  <c r="W773" i="2"/>
  <c r="V773" i="2"/>
  <c r="U773" i="2"/>
  <c r="S773" i="2"/>
  <c r="R773" i="2"/>
  <c r="Q773" i="2"/>
  <c r="P773" i="2"/>
  <c r="O773" i="2"/>
  <c r="N773" i="2"/>
  <c r="M773" i="2"/>
  <c r="L773" i="2"/>
  <c r="K773" i="2"/>
  <c r="J773" i="2"/>
  <c r="I773" i="2"/>
  <c r="H773" i="2"/>
  <c r="G773" i="2"/>
  <c r="F773" i="2"/>
  <c r="E773" i="2"/>
  <c r="D773" i="2"/>
  <c r="C773" i="2"/>
  <c r="B773" i="2"/>
  <c r="A773" i="2"/>
  <c r="CD772" i="2"/>
  <c r="CC772" i="2"/>
  <c r="CB772" i="2"/>
  <c r="CA772" i="2"/>
  <c r="BZ772" i="2"/>
  <c r="BY772" i="2"/>
  <c r="AJ772" i="2"/>
  <c r="AI772" i="2"/>
  <c r="AH772" i="2"/>
  <c r="AG772" i="2"/>
  <c r="AF772" i="2"/>
  <c r="AE772" i="2"/>
  <c r="AD772" i="2"/>
  <c r="AC772" i="2"/>
  <c r="AB772" i="2"/>
  <c r="AA772" i="2"/>
  <c r="Z772" i="2"/>
  <c r="Y772" i="2"/>
  <c r="X772" i="2"/>
  <c r="W772" i="2"/>
  <c r="V772" i="2"/>
  <c r="U772" i="2"/>
  <c r="S772" i="2"/>
  <c r="R772" i="2"/>
  <c r="Q772" i="2"/>
  <c r="P772" i="2"/>
  <c r="O772" i="2"/>
  <c r="N772" i="2"/>
  <c r="M772" i="2"/>
  <c r="L772" i="2"/>
  <c r="K772" i="2"/>
  <c r="J772" i="2"/>
  <c r="I772" i="2"/>
  <c r="H772" i="2"/>
  <c r="G772" i="2"/>
  <c r="F772" i="2"/>
  <c r="E772" i="2"/>
  <c r="D772" i="2"/>
  <c r="C772" i="2"/>
  <c r="B772" i="2"/>
  <c r="A772" i="2"/>
  <c r="CD771" i="2"/>
  <c r="CC771" i="2"/>
  <c r="CB771" i="2"/>
  <c r="CA771" i="2"/>
  <c r="BZ771" i="2"/>
  <c r="BY771" i="2"/>
  <c r="AJ771" i="2"/>
  <c r="AI771" i="2"/>
  <c r="AH771" i="2"/>
  <c r="AG771" i="2"/>
  <c r="AF771" i="2"/>
  <c r="AE771" i="2"/>
  <c r="AD771" i="2"/>
  <c r="AC771" i="2"/>
  <c r="AB771" i="2"/>
  <c r="AA771" i="2"/>
  <c r="Z771" i="2"/>
  <c r="Y771" i="2"/>
  <c r="X771" i="2"/>
  <c r="W771" i="2"/>
  <c r="V771" i="2"/>
  <c r="U771" i="2"/>
  <c r="S771" i="2"/>
  <c r="R771" i="2"/>
  <c r="Q771" i="2"/>
  <c r="P771" i="2"/>
  <c r="O771" i="2"/>
  <c r="N771" i="2"/>
  <c r="M771" i="2"/>
  <c r="L771" i="2"/>
  <c r="K771" i="2"/>
  <c r="J771" i="2"/>
  <c r="I771" i="2"/>
  <c r="H771" i="2"/>
  <c r="G771" i="2"/>
  <c r="F771" i="2"/>
  <c r="E771" i="2"/>
  <c r="D771" i="2"/>
  <c r="C771" i="2"/>
  <c r="B771" i="2"/>
  <c r="A771" i="2"/>
  <c r="CD770" i="2"/>
  <c r="CC770" i="2"/>
  <c r="CB770" i="2"/>
  <c r="CA770" i="2"/>
  <c r="BZ770" i="2"/>
  <c r="BY770" i="2"/>
  <c r="AJ770" i="2"/>
  <c r="AI770" i="2"/>
  <c r="AH770" i="2"/>
  <c r="AG770" i="2"/>
  <c r="AF770" i="2"/>
  <c r="AE770" i="2"/>
  <c r="AD770" i="2"/>
  <c r="AC770" i="2"/>
  <c r="AB770" i="2"/>
  <c r="AA770" i="2"/>
  <c r="Z770" i="2"/>
  <c r="Y770" i="2"/>
  <c r="X770" i="2"/>
  <c r="W770" i="2"/>
  <c r="V770" i="2"/>
  <c r="U770" i="2"/>
  <c r="S770" i="2"/>
  <c r="R770" i="2"/>
  <c r="Q770" i="2"/>
  <c r="P770" i="2"/>
  <c r="O770" i="2"/>
  <c r="N770" i="2"/>
  <c r="M770" i="2"/>
  <c r="L770" i="2"/>
  <c r="K770" i="2"/>
  <c r="J770" i="2"/>
  <c r="I770" i="2"/>
  <c r="H770" i="2"/>
  <c r="G770" i="2"/>
  <c r="F770" i="2"/>
  <c r="E770" i="2"/>
  <c r="D770" i="2"/>
  <c r="C770" i="2"/>
  <c r="B770" i="2"/>
  <c r="A770" i="2"/>
  <c r="CD769" i="2"/>
  <c r="CC769" i="2"/>
  <c r="CB769" i="2"/>
  <c r="CA769" i="2"/>
  <c r="BZ769" i="2"/>
  <c r="BY769" i="2"/>
  <c r="AJ769" i="2"/>
  <c r="AI769" i="2"/>
  <c r="AH769" i="2"/>
  <c r="AG769" i="2"/>
  <c r="AF769" i="2"/>
  <c r="AE769" i="2"/>
  <c r="AD769" i="2"/>
  <c r="AC769" i="2"/>
  <c r="AB769" i="2"/>
  <c r="AA769" i="2"/>
  <c r="Z769" i="2"/>
  <c r="Y769" i="2"/>
  <c r="X769" i="2"/>
  <c r="W769" i="2"/>
  <c r="V769" i="2"/>
  <c r="U769" i="2"/>
  <c r="S769" i="2"/>
  <c r="R769" i="2"/>
  <c r="Q769" i="2"/>
  <c r="P769" i="2"/>
  <c r="O769" i="2"/>
  <c r="N769" i="2"/>
  <c r="M769" i="2"/>
  <c r="L769" i="2"/>
  <c r="K769" i="2"/>
  <c r="J769" i="2"/>
  <c r="I769" i="2"/>
  <c r="H769" i="2"/>
  <c r="G769" i="2"/>
  <c r="F769" i="2"/>
  <c r="E769" i="2"/>
  <c r="D769" i="2"/>
  <c r="C769" i="2"/>
  <c r="B769" i="2"/>
  <c r="A769" i="2"/>
  <c r="CD768" i="2"/>
  <c r="CC768" i="2"/>
  <c r="CB768" i="2"/>
  <c r="CA768" i="2"/>
  <c r="BZ768" i="2"/>
  <c r="BY768" i="2"/>
  <c r="AJ768" i="2"/>
  <c r="AI768" i="2"/>
  <c r="AH768" i="2"/>
  <c r="AG768" i="2"/>
  <c r="AF768" i="2"/>
  <c r="AE768" i="2"/>
  <c r="AD768" i="2"/>
  <c r="AC768" i="2"/>
  <c r="AB768" i="2"/>
  <c r="AA768" i="2"/>
  <c r="Z768" i="2"/>
  <c r="Y768" i="2"/>
  <c r="X768" i="2"/>
  <c r="W768" i="2"/>
  <c r="V768" i="2"/>
  <c r="U768" i="2"/>
  <c r="S768" i="2"/>
  <c r="R768" i="2"/>
  <c r="Q768" i="2"/>
  <c r="P768" i="2"/>
  <c r="O768" i="2"/>
  <c r="N768" i="2"/>
  <c r="M768" i="2"/>
  <c r="L768" i="2"/>
  <c r="K768" i="2"/>
  <c r="J768" i="2"/>
  <c r="I768" i="2"/>
  <c r="H768" i="2"/>
  <c r="G768" i="2"/>
  <c r="F768" i="2"/>
  <c r="E768" i="2"/>
  <c r="D768" i="2"/>
  <c r="C768" i="2"/>
  <c r="B768" i="2"/>
  <c r="A768" i="2"/>
  <c r="CD767" i="2"/>
  <c r="CC767" i="2"/>
  <c r="CB767" i="2"/>
  <c r="CA767" i="2"/>
  <c r="BZ767" i="2"/>
  <c r="BY767" i="2"/>
  <c r="AJ767" i="2"/>
  <c r="AI767" i="2"/>
  <c r="AH767" i="2"/>
  <c r="AG767" i="2"/>
  <c r="AF767" i="2"/>
  <c r="AE767" i="2"/>
  <c r="AD767" i="2"/>
  <c r="AC767" i="2"/>
  <c r="AB767" i="2"/>
  <c r="AA767" i="2"/>
  <c r="Z767" i="2"/>
  <c r="Y767" i="2"/>
  <c r="X767" i="2"/>
  <c r="W767" i="2"/>
  <c r="V767" i="2"/>
  <c r="U767" i="2"/>
  <c r="S767" i="2"/>
  <c r="R767" i="2"/>
  <c r="Q767" i="2"/>
  <c r="P767" i="2"/>
  <c r="O767" i="2"/>
  <c r="N767" i="2"/>
  <c r="M767" i="2"/>
  <c r="L767" i="2"/>
  <c r="K767" i="2"/>
  <c r="J767" i="2"/>
  <c r="I767" i="2"/>
  <c r="H767" i="2"/>
  <c r="G767" i="2"/>
  <c r="F767" i="2"/>
  <c r="E767" i="2"/>
  <c r="D767" i="2"/>
  <c r="C767" i="2"/>
  <c r="B767" i="2"/>
  <c r="A767" i="2"/>
  <c r="CD766" i="2"/>
  <c r="CC766" i="2"/>
  <c r="CB766" i="2"/>
  <c r="CA766" i="2"/>
  <c r="BZ766" i="2"/>
  <c r="BY766" i="2"/>
  <c r="AJ766" i="2"/>
  <c r="AI766" i="2"/>
  <c r="AH766" i="2"/>
  <c r="AG766" i="2"/>
  <c r="AF766" i="2"/>
  <c r="AE766" i="2"/>
  <c r="AD766" i="2"/>
  <c r="AC766" i="2"/>
  <c r="AB766" i="2"/>
  <c r="AA766" i="2"/>
  <c r="Z766" i="2"/>
  <c r="Y766" i="2"/>
  <c r="X766" i="2"/>
  <c r="W766" i="2"/>
  <c r="V766" i="2"/>
  <c r="U766" i="2"/>
  <c r="S766" i="2"/>
  <c r="R766" i="2"/>
  <c r="Q766" i="2"/>
  <c r="P766" i="2"/>
  <c r="O766" i="2"/>
  <c r="N766" i="2"/>
  <c r="M766" i="2"/>
  <c r="L766" i="2"/>
  <c r="K766" i="2"/>
  <c r="J766" i="2"/>
  <c r="I766" i="2"/>
  <c r="H766" i="2"/>
  <c r="G766" i="2"/>
  <c r="F766" i="2"/>
  <c r="E766" i="2"/>
  <c r="D766" i="2"/>
  <c r="C766" i="2"/>
  <c r="B766" i="2"/>
  <c r="A766" i="2"/>
  <c r="CD765" i="2"/>
  <c r="CC765" i="2"/>
  <c r="CB765" i="2"/>
  <c r="CA765" i="2"/>
  <c r="BZ765" i="2"/>
  <c r="BY765" i="2"/>
  <c r="AJ765" i="2"/>
  <c r="AI765" i="2"/>
  <c r="AH765" i="2"/>
  <c r="AG765" i="2"/>
  <c r="AF765" i="2"/>
  <c r="AE765" i="2"/>
  <c r="AD765" i="2"/>
  <c r="AC765" i="2"/>
  <c r="AB765" i="2"/>
  <c r="AA765" i="2"/>
  <c r="Z765" i="2"/>
  <c r="Y765" i="2"/>
  <c r="X765" i="2"/>
  <c r="W765" i="2"/>
  <c r="V765" i="2"/>
  <c r="U765" i="2"/>
  <c r="S765" i="2"/>
  <c r="R765" i="2"/>
  <c r="Q765" i="2"/>
  <c r="P765" i="2"/>
  <c r="O765" i="2"/>
  <c r="N765" i="2"/>
  <c r="M765" i="2"/>
  <c r="L765" i="2"/>
  <c r="K765" i="2"/>
  <c r="J765" i="2"/>
  <c r="I765" i="2"/>
  <c r="H765" i="2"/>
  <c r="G765" i="2"/>
  <c r="F765" i="2"/>
  <c r="E765" i="2"/>
  <c r="D765" i="2"/>
  <c r="C765" i="2"/>
  <c r="B765" i="2"/>
  <c r="A765" i="2"/>
  <c r="CD764" i="2"/>
  <c r="CC764" i="2"/>
  <c r="CB764" i="2"/>
  <c r="CA764" i="2"/>
  <c r="BZ764" i="2"/>
  <c r="BY764" i="2"/>
  <c r="AJ764" i="2"/>
  <c r="AI764" i="2"/>
  <c r="AH764" i="2"/>
  <c r="AG764" i="2"/>
  <c r="AF764" i="2"/>
  <c r="AE764" i="2"/>
  <c r="AD764" i="2"/>
  <c r="AC764" i="2"/>
  <c r="AB764" i="2"/>
  <c r="AA764" i="2"/>
  <c r="Z764" i="2"/>
  <c r="Y764" i="2"/>
  <c r="X764" i="2"/>
  <c r="W764" i="2"/>
  <c r="V764" i="2"/>
  <c r="U764" i="2"/>
  <c r="S764" i="2"/>
  <c r="R764" i="2"/>
  <c r="Q764" i="2"/>
  <c r="P764" i="2"/>
  <c r="O764" i="2"/>
  <c r="N764" i="2"/>
  <c r="M764" i="2"/>
  <c r="L764" i="2"/>
  <c r="K764" i="2"/>
  <c r="J764" i="2"/>
  <c r="I764" i="2"/>
  <c r="H764" i="2"/>
  <c r="G764" i="2"/>
  <c r="F764" i="2"/>
  <c r="E764" i="2"/>
  <c r="D764" i="2"/>
  <c r="C764" i="2"/>
  <c r="B764" i="2"/>
  <c r="A764" i="2"/>
  <c r="CD763" i="2"/>
  <c r="CC763" i="2"/>
  <c r="CB763" i="2"/>
  <c r="CA763" i="2"/>
  <c r="BZ763" i="2"/>
  <c r="BY763" i="2"/>
  <c r="AJ763" i="2"/>
  <c r="AI763" i="2"/>
  <c r="AH763" i="2"/>
  <c r="AG763" i="2"/>
  <c r="AF763" i="2"/>
  <c r="AE763" i="2"/>
  <c r="AD763" i="2"/>
  <c r="AC763" i="2"/>
  <c r="AB763" i="2"/>
  <c r="AA763" i="2"/>
  <c r="Z763" i="2"/>
  <c r="Y763" i="2"/>
  <c r="X763" i="2"/>
  <c r="W763" i="2"/>
  <c r="V763" i="2"/>
  <c r="U763" i="2"/>
  <c r="S763" i="2"/>
  <c r="R763" i="2"/>
  <c r="Q763" i="2"/>
  <c r="P763" i="2"/>
  <c r="O763" i="2"/>
  <c r="N763" i="2"/>
  <c r="M763" i="2"/>
  <c r="L763" i="2"/>
  <c r="K763" i="2"/>
  <c r="J763" i="2"/>
  <c r="I763" i="2"/>
  <c r="H763" i="2"/>
  <c r="G763" i="2"/>
  <c r="F763" i="2"/>
  <c r="E763" i="2"/>
  <c r="D763" i="2"/>
  <c r="C763" i="2"/>
  <c r="B763" i="2"/>
  <c r="A763" i="2"/>
  <c r="CD762" i="2"/>
  <c r="CC762" i="2"/>
  <c r="CB762" i="2"/>
  <c r="CA762" i="2"/>
  <c r="BZ762" i="2"/>
  <c r="BY762" i="2"/>
  <c r="AJ762" i="2"/>
  <c r="AI762" i="2"/>
  <c r="AH762" i="2"/>
  <c r="AG762" i="2"/>
  <c r="AF762" i="2"/>
  <c r="AE762" i="2"/>
  <c r="AD762" i="2"/>
  <c r="AC762" i="2"/>
  <c r="AB762" i="2"/>
  <c r="AA762" i="2"/>
  <c r="Z762" i="2"/>
  <c r="Y762" i="2"/>
  <c r="X762" i="2"/>
  <c r="W762" i="2"/>
  <c r="V762" i="2"/>
  <c r="U762" i="2"/>
  <c r="S762" i="2"/>
  <c r="R762" i="2"/>
  <c r="Q762" i="2"/>
  <c r="P762" i="2"/>
  <c r="O762" i="2"/>
  <c r="N762" i="2"/>
  <c r="M762" i="2"/>
  <c r="L762" i="2"/>
  <c r="K762" i="2"/>
  <c r="J762" i="2"/>
  <c r="I762" i="2"/>
  <c r="H762" i="2"/>
  <c r="G762" i="2"/>
  <c r="F762" i="2"/>
  <c r="E762" i="2"/>
  <c r="D762" i="2"/>
  <c r="C762" i="2"/>
  <c r="B762" i="2"/>
  <c r="A762" i="2"/>
  <c r="CD761" i="2"/>
  <c r="CC761" i="2"/>
  <c r="CB761" i="2"/>
  <c r="CA761" i="2"/>
  <c r="BZ761" i="2"/>
  <c r="BY761" i="2"/>
  <c r="AJ761" i="2"/>
  <c r="AI761" i="2"/>
  <c r="AH761" i="2"/>
  <c r="AG761" i="2"/>
  <c r="AF761" i="2"/>
  <c r="AE761" i="2"/>
  <c r="AD761" i="2"/>
  <c r="AC761" i="2"/>
  <c r="AB761" i="2"/>
  <c r="AA761" i="2"/>
  <c r="Z761" i="2"/>
  <c r="Y761" i="2"/>
  <c r="X761" i="2"/>
  <c r="W761" i="2"/>
  <c r="V761" i="2"/>
  <c r="U761" i="2"/>
  <c r="S761" i="2"/>
  <c r="R761" i="2"/>
  <c r="Q761" i="2"/>
  <c r="P761" i="2"/>
  <c r="O761" i="2"/>
  <c r="N761" i="2"/>
  <c r="M761" i="2"/>
  <c r="L761" i="2"/>
  <c r="K761" i="2"/>
  <c r="J761" i="2"/>
  <c r="I761" i="2"/>
  <c r="H761" i="2"/>
  <c r="G761" i="2"/>
  <c r="F761" i="2"/>
  <c r="E761" i="2"/>
  <c r="D761" i="2"/>
  <c r="C761" i="2"/>
  <c r="B761" i="2"/>
  <c r="A761" i="2"/>
  <c r="CD760" i="2"/>
  <c r="CC760" i="2"/>
  <c r="CB760" i="2"/>
  <c r="CA760" i="2"/>
  <c r="BZ760" i="2"/>
  <c r="BY760" i="2"/>
  <c r="AJ760" i="2"/>
  <c r="AI760" i="2"/>
  <c r="AH760" i="2"/>
  <c r="AG760" i="2"/>
  <c r="AF760" i="2"/>
  <c r="AE760" i="2"/>
  <c r="AD760" i="2"/>
  <c r="AC760" i="2"/>
  <c r="AB760" i="2"/>
  <c r="AA760" i="2"/>
  <c r="Z760" i="2"/>
  <c r="Y760" i="2"/>
  <c r="X760" i="2"/>
  <c r="W760" i="2"/>
  <c r="V760" i="2"/>
  <c r="U760" i="2"/>
  <c r="S760" i="2"/>
  <c r="R760" i="2"/>
  <c r="Q760" i="2"/>
  <c r="P760" i="2"/>
  <c r="O760" i="2"/>
  <c r="N760" i="2"/>
  <c r="M760" i="2"/>
  <c r="L760" i="2"/>
  <c r="K760" i="2"/>
  <c r="J760" i="2"/>
  <c r="I760" i="2"/>
  <c r="H760" i="2"/>
  <c r="G760" i="2"/>
  <c r="F760" i="2"/>
  <c r="E760" i="2"/>
  <c r="D760" i="2"/>
  <c r="C760" i="2"/>
  <c r="B760" i="2"/>
  <c r="A760" i="2"/>
  <c r="CD759" i="2"/>
  <c r="CC759" i="2"/>
  <c r="CB759" i="2"/>
  <c r="CA759" i="2"/>
  <c r="BZ759" i="2"/>
  <c r="BY759" i="2"/>
  <c r="AJ759" i="2"/>
  <c r="AI759" i="2"/>
  <c r="AH759" i="2"/>
  <c r="AG759" i="2"/>
  <c r="AF759" i="2"/>
  <c r="AE759" i="2"/>
  <c r="AD759" i="2"/>
  <c r="AC759" i="2"/>
  <c r="AB759" i="2"/>
  <c r="AA759" i="2"/>
  <c r="Z759" i="2"/>
  <c r="Y759" i="2"/>
  <c r="X759" i="2"/>
  <c r="W759" i="2"/>
  <c r="V759" i="2"/>
  <c r="U759" i="2"/>
  <c r="S759" i="2"/>
  <c r="R759" i="2"/>
  <c r="Q759" i="2"/>
  <c r="P759" i="2"/>
  <c r="O759" i="2"/>
  <c r="N759" i="2"/>
  <c r="M759" i="2"/>
  <c r="L759" i="2"/>
  <c r="K759" i="2"/>
  <c r="J759" i="2"/>
  <c r="I759" i="2"/>
  <c r="H759" i="2"/>
  <c r="G759" i="2"/>
  <c r="F759" i="2"/>
  <c r="E759" i="2"/>
  <c r="D759" i="2"/>
  <c r="C759" i="2"/>
  <c r="B759" i="2"/>
  <c r="A759" i="2"/>
  <c r="CD758" i="2"/>
  <c r="CC758" i="2"/>
  <c r="CB758" i="2"/>
  <c r="CA758" i="2"/>
  <c r="BZ758" i="2"/>
  <c r="BY758" i="2"/>
  <c r="AJ758" i="2"/>
  <c r="AI758" i="2"/>
  <c r="AH758" i="2"/>
  <c r="AG758" i="2"/>
  <c r="AF758" i="2"/>
  <c r="AE758" i="2"/>
  <c r="AD758" i="2"/>
  <c r="AC758" i="2"/>
  <c r="AB758" i="2"/>
  <c r="AA758" i="2"/>
  <c r="Z758" i="2"/>
  <c r="Y758" i="2"/>
  <c r="X758" i="2"/>
  <c r="W758" i="2"/>
  <c r="V758" i="2"/>
  <c r="U758" i="2"/>
  <c r="S758" i="2"/>
  <c r="R758" i="2"/>
  <c r="Q758" i="2"/>
  <c r="P758" i="2"/>
  <c r="O758" i="2"/>
  <c r="N758" i="2"/>
  <c r="M758" i="2"/>
  <c r="L758" i="2"/>
  <c r="K758" i="2"/>
  <c r="J758" i="2"/>
  <c r="I758" i="2"/>
  <c r="H758" i="2"/>
  <c r="G758" i="2"/>
  <c r="F758" i="2"/>
  <c r="E758" i="2"/>
  <c r="D758" i="2"/>
  <c r="C758" i="2"/>
  <c r="B758" i="2"/>
  <c r="A758" i="2"/>
  <c r="CD757" i="2"/>
  <c r="CC757" i="2"/>
  <c r="CB757" i="2"/>
  <c r="CA757" i="2"/>
  <c r="BZ757" i="2"/>
  <c r="BY757" i="2"/>
  <c r="AJ757" i="2"/>
  <c r="AI757" i="2"/>
  <c r="AH757" i="2"/>
  <c r="AG757" i="2"/>
  <c r="AF757" i="2"/>
  <c r="AE757" i="2"/>
  <c r="AD757" i="2"/>
  <c r="AC757" i="2"/>
  <c r="AB757" i="2"/>
  <c r="AA757" i="2"/>
  <c r="Z757" i="2"/>
  <c r="Y757" i="2"/>
  <c r="X757" i="2"/>
  <c r="W757" i="2"/>
  <c r="V757" i="2"/>
  <c r="U757" i="2"/>
  <c r="S757" i="2"/>
  <c r="R757" i="2"/>
  <c r="Q757" i="2"/>
  <c r="P757" i="2"/>
  <c r="O757" i="2"/>
  <c r="N757" i="2"/>
  <c r="M757" i="2"/>
  <c r="L757" i="2"/>
  <c r="K757" i="2"/>
  <c r="J757" i="2"/>
  <c r="I757" i="2"/>
  <c r="H757" i="2"/>
  <c r="G757" i="2"/>
  <c r="F757" i="2"/>
  <c r="E757" i="2"/>
  <c r="D757" i="2"/>
  <c r="C757" i="2"/>
  <c r="B757" i="2"/>
  <c r="A757" i="2"/>
  <c r="CD756" i="2"/>
  <c r="CC756" i="2"/>
  <c r="CB756" i="2"/>
  <c r="CA756" i="2"/>
  <c r="BZ756" i="2"/>
  <c r="BY756" i="2"/>
  <c r="AJ756" i="2"/>
  <c r="AI756" i="2"/>
  <c r="AH756" i="2"/>
  <c r="AG756" i="2"/>
  <c r="AF756" i="2"/>
  <c r="AE756" i="2"/>
  <c r="AD756" i="2"/>
  <c r="AC756" i="2"/>
  <c r="AB756" i="2"/>
  <c r="AA756" i="2"/>
  <c r="Z756" i="2"/>
  <c r="Y756" i="2"/>
  <c r="X756" i="2"/>
  <c r="W756" i="2"/>
  <c r="V756" i="2"/>
  <c r="U756" i="2"/>
  <c r="S756" i="2"/>
  <c r="R756" i="2"/>
  <c r="Q756" i="2"/>
  <c r="P756" i="2"/>
  <c r="O756" i="2"/>
  <c r="N756" i="2"/>
  <c r="M756" i="2"/>
  <c r="L756" i="2"/>
  <c r="K756" i="2"/>
  <c r="J756" i="2"/>
  <c r="I756" i="2"/>
  <c r="H756" i="2"/>
  <c r="G756" i="2"/>
  <c r="F756" i="2"/>
  <c r="E756" i="2"/>
  <c r="D756" i="2"/>
  <c r="C756" i="2"/>
  <c r="B756" i="2"/>
  <c r="A756" i="2"/>
  <c r="CD755" i="2"/>
  <c r="CC755" i="2"/>
  <c r="CB755" i="2"/>
  <c r="CA755" i="2"/>
  <c r="BZ755" i="2"/>
  <c r="BY755" i="2"/>
  <c r="AJ755" i="2"/>
  <c r="AI755" i="2"/>
  <c r="AH755" i="2"/>
  <c r="AG755" i="2"/>
  <c r="AF755" i="2"/>
  <c r="AE755" i="2"/>
  <c r="AD755" i="2"/>
  <c r="AC755" i="2"/>
  <c r="AB755" i="2"/>
  <c r="AA755" i="2"/>
  <c r="Z755" i="2"/>
  <c r="Y755" i="2"/>
  <c r="X755" i="2"/>
  <c r="W755" i="2"/>
  <c r="V755" i="2"/>
  <c r="U755" i="2"/>
  <c r="S755" i="2"/>
  <c r="R755" i="2"/>
  <c r="Q755" i="2"/>
  <c r="P755" i="2"/>
  <c r="O755" i="2"/>
  <c r="N755" i="2"/>
  <c r="M755" i="2"/>
  <c r="L755" i="2"/>
  <c r="K755" i="2"/>
  <c r="J755" i="2"/>
  <c r="I755" i="2"/>
  <c r="H755" i="2"/>
  <c r="G755" i="2"/>
  <c r="F755" i="2"/>
  <c r="E755" i="2"/>
  <c r="D755" i="2"/>
  <c r="C755" i="2"/>
  <c r="B755" i="2"/>
  <c r="A755" i="2"/>
  <c r="CD754" i="2"/>
  <c r="CC754" i="2"/>
  <c r="CB754" i="2"/>
  <c r="CA754" i="2"/>
  <c r="BZ754" i="2"/>
  <c r="BY754" i="2"/>
  <c r="AJ754" i="2"/>
  <c r="AI754" i="2"/>
  <c r="AH754" i="2"/>
  <c r="AG754" i="2"/>
  <c r="AF754" i="2"/>
  <c r="AE754" i="2"/>
  <c r="AD754" i="2"/>
  <c r="AC754" i="2"/>
  <c r="AB754" i="2"/>
  <c r="AA754" i="2"/>
  <c r="Z754" i="2"/>
  <c r="Y754" i="2"/>
  <c r="X754" i="2"/>
  <c r="W754" i="2"/>
  <c r="V754" i="2"/>
  <c r="U754" i="2"/>
  <c r="S754" i="2"/>
  <c r="R754" i="2"/>
  <c r="Q754" i="2"/>
  <c r="P754" i="2"/>
  <c r="O754" i="2"/>
  <c r="N754" i="2"/>
  <c r="M754" i="2"/>
  <c r="L754" i="2"/>
  <c r="K754" i="2"/>
  <c r="J754" i="2"/>
  <c r="I754" i="2"/>
  <c r="H754" i="2"/>
  <c r="G754" i="2"/>
  <c r="F754" i="2"/>
  <c r="E754" i="2"/>
  <c r="D754" i="2"/>
  <c r="C754" i="2"/>
  <c r="B754" i="2"/>
  <c r="A754" i="2"/>
  <c r="CD753" i="2"/>
  <c r="CC753" i="2"/>
  <c r="CB753" i="2"/>
  <c r="CA753" i="2"/>
  <c r="BZ753" i="2"/>
  <c r="BY753" i="2"/>
  <c r="AJ753" i="2"/>
  <c r="AI753" i="2"/>
  <c r="AH753" i="2"/>
  <c r="AG753" i="2"/>
  <c r="AF753" i="2"/>
  <c r="AE753" i="2"/>
  <c r="AD753" i="2"/>
  <c r="AC753" i="2"/>
  <c r="AB753" i="2"/>
  <c r="AA753" i="2"/>
  <c r="Z753" i="2"/>
  <c r="Y753" i="2"/>
  <c r="X753" i="2"/>
  <c r="W753" i="2"/>
  <c r="V753" i="2"/>
  <c r="U753" i="2"/>
  <c r="S753" i="2"/>
  <c r="R753" i="2"/>
  <c r="Q753" i="2"/>
  <c r="P753" i="2"/>
  <c r="O753" i="2"/>
  <c r="N753" i="2"/>
  <c r="M753" i="2"/>
  <c r="L753" i="2"/>
  <c r="K753" i="2"/>
  <c r="J753" i="2"/>
  <c r="I753" i="2"/>
  <c r="H753" i="2"/>
  <c r="G753" i="2"/>
  <c r="F753" i="2"/>
  <c r="E753" i="2"/>
  <c r="D753" i="2"/>
  <c r="C753" i="2"/>
  <c r="B753" i="2"/>
  <c r="A753" i="2"/>
  <c r="CD752" i="2"/>
  <c r="CC752" i="2"/>
  <c r="CB752" i="2"/>
  <c r="CA752" i="2"/>
  <c r="BZ752" i="2"/>
  <c r="BY752" i="2"/>
  <c r="AJ752" i="2"/>
  <c r="AI752" i="2"/>
  <c r="AH752" i="2"/>
  <c r="AG752" i="2"/>
  <c r="AF752" i="2"/>
  <c r="AE752" i="2"/>
  <c r="AD752" i="2"/>
  <c r="AC752" i="2"/>
  <c r="AB752" i="2"/>
  <c r="AA752" i="2"/>
  <c r="Z752" i="2"/>
  <c r="Y752" i="2"/>
  <c r="X752" i="2"/>
  <c r="W752" i="2"/>
  <c r="V752" i="2"/>
  <c r="U752" i="2"/>
  <c r="S752" i="2"/>
  <c r="R752" i="2"/>
  <c r="Q752" i="2"/>
  <c r="P752" i="2"/>
  <c r="O752" i="2"/>
  <c r="N752" i="2"/>
  <c r="M752" i="2"/>
  <c r="L752" i="2"/>
  <c r="K752" i="2"/>
  <c r="J752" i="2"/>
  <c r="I752" i="2"/>
  <c r="H752" i="2"/>
  <c r="G752" i="2"/>
  <c r="F752" i="2"/>
  <c r="E752" i="2"/>
  <c r="D752" i="2"/>
  <c r="C752" i="2"/>
  <c r="B752" i="2"/>
  <c r="A752" i="2"/>
  <c r="CD751" i="2"/>
  <c r="CC751" i="2"/>
  <c r="CB751" i="2"/>
  <c r="CA751" i="2"/>
  <c r="BZ751" i="2"/>
  <c r="BY751" i="2"/>
  <c r="AJ751" i="2"/>
  <c r="AI751" i="2"/>
  <c r="AH751" i="2"/>
  <c r="AG751" i="2"/>
  <c r="AF751" i="2"/>
  <c r="AE751" i="2"/>
  <c r="AD751" i="2"/>
  <c r="AC751" i="2"/>
  <c r="AB751" i="2"/>
  <c r="AA751" i="2"/>
  <c r="Z751" i="2"/>
  <c r="Y751" i="2"/>
  <c r="X751" i="2"/>
  <c r="W751" i="2"/>
  <c r="V751" i="2"/>
  <c r="U751" i="2"/>
  <c r="S751" i="2"/>
  <c r="R751" i="2"/>
  <c r="Q751" i="2"/>
  <c r="P751" i="2"/>
  <c r="O751" i="2"/>
  <c r="N751" i="2"/>
  <c r="M751" i="2"/>
  <c r="L751" i="2"/>
  <c r="K751" i="2"/>
  <c r="J751" i="2"/>
  <c r="I751" i="2"/>
  <c r="H751" i="2"/>
  <c r="G751" i="2"/>
  <c r="F751" i="2"/>
  <c r="E751" i="2"/>
  <c r="D751" i="2"/>
  <c r="C751" i="2"/>
  <c r="B751" i="2"/>
  <c r="A751" i="2"/>
  <c r="CD750" i="2"/>
  <c r="CC750" i="2"/>
  <c r="CB750" i="2"/>
  <c r="CA750" i="2"/>
  <c r="BZ750" i="2"/>
  <c r="BY750" i="2"/>
  <c r="AJ750" i="2"/>
  <c r="AI750" i="2"/>
  <c r="AH750" i="2"/>
  <c r="AG750" i="2"/>
  <c r="AF750" i="2"/>
  <c r="AE750" i="2"/>
  <c r="AD750" i="2"/>
  <c r="AC750" i="2"/>
  <c r="AB750" i="2"/>
  <c r="AA750" i="2"/>
  <c r="Z750" i="2"/>
  <c r="Y750" i="2"/>
  <c r="X750" i="2"/>
  <c r="W750" i="2"/>
  <c r="V750" i="2"/>
  <c r="U750" i="2"/>
  <c r="S750" i="2"/>
  <c r="R750" i="2"/>
  <c r="Q750" i="2"/>
  <c r="P750" i="2"/>
  <c r="O750" i="2"/>
  <c r="N750" i="2"/>
  <c r="M750" i="2"/>
  <c r="L750" i="2"/>
  <c r="K750" i="2"/>
  <c r="J750" i="2"/>
  <c r="I750" i="2"/>
  <c r="H750" i="2"/>
  <c r="G750" i="2"/>
  <c r="F750" i="2"/>
  <c r="E750" i="2"/>
  <c r="D750" i="2"/>
  <c r="C750" i="2"/>
  <c r="B750" i="2"/>
  <c r="A750" i="2"/>
  <c r="CD749" i="2"/>
  <c r="CC749" i="2"/>
  <c r="CB749" i="2"/>
  <c r="CA749" i="2"/>
  <c r="BZ749" i="2"/>
  <c r="BY749" i="2"/>
  <c r="AJ749" i="2"/>
  <c r="AI749" i="2"/>
  <c r="AH749" i="2"/>
  <c r="AG749" i="2"/>
  <c r="AF749" i="2"/>
  <c r="AE749" i="2"/>
  <c r="AD749" i="2"/>
  <c r="AC749" i="2"/>
  <c r="AB749" i="2"/>
  <c r="AA749" i="2"/>
  <c r="Z749" i="2"/>
  <c r="Y749" i="2"/>
  <c r="X749" i="2"/>
  <c r="W749" i="2"/>
  <c r="V749" i="2"/>
  <c r="U749" i="2"/>
  <c r="S749" i="2"/>
  <c r="R749" i="2"/>
  <c r="Q749" i="2"/>
  <c r="P749" i="2"/>
  <c r="O749" i="2"/>
  <c r="N749" i="2"/>
  <c r="M749" i="2"/>
  <c r="L749" i="2"/>
  <c r="K749" i="2"/>
  <c r="J749" i="2"/>
  <c r="I749" i="2"/>
  <c r="H749" i="2"/>
  <c r="G749" i="2"/>
  <c r="F749" i="2"/>
  <c r="E749" i="2"/>
  <c r="D749" i="2"/>
  <c r="C749" i="2"/>
  <c r="B749" i="2"/>
  <c r="A749" i="2"/>
  <c r="CD748" i="2"/>
  <c r="CC748" i="2"/>
  <c r="CB748" i="2"/>
  <c r="CA748" i="2"/>
  <c r="BZ748" i="2"/>
  <c r="BY748" i="2"/>
  <c r="AJ748" i="2"/>
  <c r="AI748" i="2"/>
  <c r="AH748" i="2"/>
  <c r="AG748" i="2"/>
  <c r="AF748" i="2"/>
  <c r="AE748" i="2"/>
  <c r="AD748" i="2"/>
  <c r="AC748" i="2"/>
  <c r="AB748" i="2"/>
  <c r="AA748" i="2"/>
  <c r="Z748" i="2"/>
  <c r="Y748" i="2"/>
  <c r="X748" i="2"/>
  <c r="W748" i="2"/>
  <c r="V748" i="2"/>
  <c r="U748" i="2"/>
  <c r="S748" i="2"/>
  <c r="R748" i="2"/>
  <c r="Q748" i="2"/>
  <c r="P748" i="2"/>
  <c r="O748" i="2"/>
  <c r="N748" i="2"/>
  <c r="M748" i="2"/>
  <c r="L748" i="2"/>
  <c r="K748" i="2"/>
  <c r="J748" i="2"/>
  <c r="I748" i="2"/>
  <c r="H748" i="2"/>
  <c r="G748" i="2"/>
  <c r="F748" i="2"/>
  <c r="E748" i="2"/>
  <c r="D748" i="2"/>
  <c r="C748" i="2"/>
  <c r="B748" i="2"/>
  <c r="A748" i="2"/>
  <c r="CD747" i="2"/>
  <c r="CC747" i="2"/>
  <c r="CB747" i="2"/>
  <c r="CA747" i="2"/>
  <c r="BZ747" i="2"/>
  <c r="BY747" i="2"/>
  <c r="AJ747" i="2"/>
  <c r="AI747" i="2"/>
  <c r="AH747" i="2"/>
  <c r="AG747" i="2"/>
  <c r="AF747" i="2"/>
  <c r="AE747" i="2"/>
  <c r="AD747" i="2"/>
  <c r="AC747" i="2"/>
  <c r="AB747" i="2"/>
  <c r="AA747" i="2"/>
  <c r="Z747" i="2"/>
  <c r="Y747" i="2"/>
  <c r="X747" i="2"/>
  <c r="W747" i="2"/>
  <c r="V747" i="2"/>
  <c r="U747" i="2"/>
  <c r="S747" i="2"/>
  <c r="R747" i="2"/>
  <c r="Q747" i="2"/>
  <c r="P747" i="2"/>
  <c r="O747" i="2"/>
  <c r="N747" i="2"/>
  <c r="M747" i="2"/>
  <c r="L747" i="2"/>
  <c r="K747" i="2"/>
  <c r="J747" i="2"/>
  <c r="I747" i="2"/>
  <c r="H747" i="2"/>
  <c r="G747" i="2"/>
  <c r="F747" i="2"/>
  <c r="E747" i="2"/>
  <c r="D747" i="2"/>
  <c r="C747" i="2"/>
  <c r="B747" i="2"/>
  <c r="A747" i="2"/>
  <c r="CD746" i="2"/>
  <c r="CC746" i="2"/>
  <c r="CB746" i="2"/>
  <c r="CA746" i="2"/>
  <c r="BZ746" i="2"/>
  <c r="BY746" i="2"/>
  <c r="AJ746" i="2"/>
  <c r="AI746" i="2"/>
  <c r="AH746" i="2"/>
  <c r="AG746" i="2"/>
  <c r="AF746" i="2"/>
  <c r="AE746" i="2"/>
  <c r="AD746" i="2"/>
  <c r="AC746" i="2"/>
  <c r="AB746" i="2"/>
  <c r="AA746" i="2"/>
  <c r="Z746" i="2"/>
  <c r="Y746" i="2"/>
  <c r="X746" i="2"/>
  <c r="W746" i="2"/>
  <c r="V746" i="2"/>
  <c r="U746" i="2"/>
  <c r="S746" i="2"/>
  <c r="R746" i="2"/>
  <c r="Q746" i="2"/>
  <c r="P746" i="2"/>
  <c r="O746" i="2"/>
  <c r="N746" i="2"/>
  <c r="M746" i="2"/>
  <c r="L746" i="2"/>
  <c r="K746" i="2"/>
  <c r="J746" i="2"/>
  <c r="I746" i="2"/>
  <c r="H746" i="2"/>
  <c r="G746" i="2"/>
  <c r="F746" i="2"/>
  <c r="E746" i="2"/>
  <c r="D746" i="2"/>
  <c r="C746" i="2"/>
  <c r="B746" i="2"/>
  <c r="A746" i="2"/>
  <c r="CD745" i="2"/>
  <c r="CC745" i="2"/>
  <c r="CB745" i="2"/>
  <c r="CA745" i="2"/>
  <c r="BZ745" i="2"/>
  <c r="BY745" i="2"/>
  <c r="AJ745" i="2"/>
  <c r="AI745" i="2"/>
  <c r="AH745" i="2"/>
  <c r="AG745" i="2"/>
  <c r="AF745" i="2"/>
  <c r="AE745" i="2"/>
  <c r="AD745" i="2"/>
  <c r="AC745" i="2"/>
  <c r="AB745" i="2"/>
  <c r="AA745" i="2"/>
  <c r="Z745" i="2"/>
  <c r="Y745" i="2"/>
  <c r="X745" i="2"/>
  <c r="W745" i="2"/>
  <c r="V745" i="2"/>
  <c r="U745" i="2"/>
  <c r="S745" i="2"/>
  <c r="R745" i="2"/>
  <c r="Q745" i="2"/>
  <c r="P745" i="2"/>
  <c r="O745" i="2"/>
  <c r="N745" i="2"/>
  <c r="M745" i="2"/>
  <c r="L745" i="2"/>
  <c r="K745" i="2"/>
  <c r="J745" i="2"/>
  <c r="I745" i="2"/>
  <c r="H745" i="2"/>
  <c r="G745" i="2"/>
  <c r="F745" i="2"/>
  <c r="E745" i="2"/>
  <c r="D745" i="2"/>
  <c r="C745" i="2"/>
  <c r="B745" i="2"/>
  <c r="A745" i="2"/>
  <c r="CD744" i="2"/>
  <c r="CC744" i="2"/>
  <c r="CB744" i="2"/>
  <c r="CA744" i="2"/>
  <c r="BZ744" i="2"/>
  <c r="BY744" i="2"/>
  <c r="AJ744" i="2"/>
  <c r="AI744" i="2"/>
  <c r="AH744" i="2"/>
  <c r="AG744" i="2"/>
  <c r="AF744" i="2"/>
  <c r="AE744" i="2"/>
  <c r="AD744" i="2"/>
  <c r="AC744" i="2"/>
  <c r="AB744" i="2"/>
  <c r="AA744" i="2"/>
  <c r="Z744" i="2"/>
  <c r="Y744" i="2"/>
  <c r="X744" i="2"/>
  <c r="W744" i="2"/>
  <c r="V744" i="2"/>
  <c r="U744" i="2"/>
  <c r="S744" i="2"/>
  <c r="R744" i="2"/>
  <c r="Q744" i="2"/>
  <c r="P744" i="2"/>
  <c r="O744" i="2"/>
  <c r="N744" i="2"/>
  <c r="M744" i="2"/>
  <c r="L744" i="2"/>
  <c r="K744" i="2"/>
  <c r="J744" i="2"/>
  <c r="I744" i="2"/>
  <c r="H744" i="2"/>
  <c r="G744" i="2"/>
  <c r="F744" i="2"/>
  <c r="E744" i="2"/>
  <c r="D744" i="2"/>
  <c r="C744" i="2"/>
  <c r="B744" i="2"/>
  <c r="A744" i="2"/>
  <c r="CD743" i="2"/>
  <c r="CC743" i="2"/>
  <c r="CB743" i="2"/>
  <c r="CA743" i="2"/>
  <c r="BZ743" i="2"/>
  <c r="BY743" i="2"/>
  <c r="AJ743" i="2"/>
  <c r="AI743" i="2"/>
  <c r="AH743" i="2"/>
  <c r="AG743" i="2"/>
  <c r="AF743" i="2"/>
  <c r="AE743" i="2"/>
  <c r="AD743" i="2"/>
  <c r="AC743" i="2"/>
  <c r="AB743" i="2"/>
  <c r="AA743" i="2"/>
  <c r="Z743" i="2"/>
  <c r="Y743" i="2"/>
  <c r="X743" i="2"/>
  <c r="W743" i="2"/>
  <c r="V743" i="2"/>
  <c r="U743" i="2"/>
  <c r="S743" i="2"/>
  <c r="R743" i="2"/>
  <c r="Q743" i="2"/>
  <c r="P743" i="2"/>
  <c r="O743" i="2"/>
  <c r="N743" i="2"/>
  <c r="M743" i="2"/>
  <c r="L743" i="2"/>
  <c r="K743" i="2"/>
  <c r="J743" i="2"/>
  <c r="I743" i="2"/>
  <c r="H743" i="2"/>
  <c r="G743" i="2"/>
  <c r="F743" i="2"/>
  <c r="E743" i="2"/>
  <c r="D743" i="2"/>
  <c r="C743" i="2"/>
  <c r="B743" i="2"/>
  <c r="A743" i="2"/>
  <c r="CD742" i="2"/>
  <c r="CC742" i="2"/>
  <c r="CB742" i="2"/>
  <c r="CA742" i="2"/>
  <c r="BZ742" i="2"/>
  <c r="BY742" i="2"/>
  <c r="AJ742" i="2"/>
  <c r="AI742" i="2"/>
  <c r="AH742" i="2"/>
  <c r="AG742" i="2"/>
  <c r="AF742" i="2"/>
  <c r="AE742" i="2"/>
  <c r="AD742" i="2"/>
  <c r="AC742" i="2"/>
  <c r="AB742" i="2"/>
  <c r="AA742" i="2"/>
  <c r="Z742" i="2"/>
  <c r="Y742" i="2"/>
  <c r="X742" i="2"/>
  <c r="W742" i="2"/>
  <c r="V742" i="2"/>
  <c r="U742" i="2"/>
  <c r="S742" i="2"/>
  <c r="R742" i="2"/>
  <c r="Q742" i="2"/>
  <c r="P742" i="2"/>
  <c r="O742" i="2"/>
  <c r="N742" i="2"/>
  <c r="M742" i="2"/>
  <c r="L742" i="2"/>
  <c r="K742" i="2"/>
  <c r="J742" i="2"/>
  <c r="I742" i="2"/>
  <c r="H742" i="2"/>
  <c r="G742" i="2"/>
  <c r="F742" i="2"/>
  <c r="E742" i="2"/>
  <c r="D742" i="2"/>
  <c r="C742" i="2"/>
  <c r="B742" i="2"/>
  <c r="A742" i="2"/>
  <c r="CD741" i="2"/>
  <c r="CC741" i="2"/>
  <c r="CB741" i="2"/>
  <c r="CA741" i="2"/>
  <c r="BZ741" i="2"/>
  <c r="BY741" i="2"/>
  <c r="AJ741" i="2"/>
  <c r="AI741" i="2"/>
  <c r="AH741" i="2"/>
  <c r="AG741" i="2"/>
  <c r="AF741" i="2"/>
  <c r="AE741" i="2"/>
  <c r="AD741" i="2"/>
  <c r="AC741" i="2"/>
  <c r="AB741" i="2"/>
  <c r="AA741" i="2"/>
  <c r="Z741" i="2"/>
  <c r="Y741" i="2"/>
  <c r="X741" i="2"/>
  <c r="W741" i="2"/>
  <c r="V741" i="2"/>
  <c r="U741" i="2"/>
  <c r="S741" i="2"/>
  <c r="R741" i="2"/>
  <c r="Q741" i="2"/>
  <c r="P741" i="2"/>
  <c r="O741" i="2"/>
  <c r="N741" i="2"/>
  <c r="M741" i="2"/>
  <c r="L741" i="2"/>
  <c r="K741" i="2"/>
  <c r="J741" i="2"/>
  <c r="I741" i="2"/>
  <c r="H741" i="2"/>
  <c r="G741" i="2"/>
  <c r="F741" i="2"/>
  <c r="E741" i="2"/>
  <c r="D741" i="2"/>
  <c r="C741" i="2"/>
  <c r="B741" i="2"/>
  <c r="A741" i="2"/>
  <c r="CD740" i="2"/>
  <c r="CC740" i="2"/>
  <c r="CB740" i="2"/>
  <c r="CA740" i="2"/>
  <c r="BZ740" i="2"/>
  <c r="BY740" i="2"/>
  <c r="AJ740" i="2"/>
  <c r="AI740" i="2"/>
  <c r="AH740" i="2"/>
  <c r="AG740" i="2"/>
  <c r="AF740" i="2"/>
  <c r="AE740" i="2"/>
  <c r="AD740" i="2"/>
  <c r="AC740" i="2"/>
  <c r="AB740" i="2"/>
  <c r="AA740" i="2"/>
  <c r="Z740" i="2"/>
  <c r="Y740" i="2"/>
  <c r="X740" i="2"/>
  <c r="W740" i="2"/>
  <c r="V740" i="2"/>
  <c r="U740" i="2"/>
  <c r="S740" i="2"/>
  <c r="R740" i="2"/>
  <c r="Q740" i="2"/>
  <c r="P740" i="2"/>
  <c r="O740" i="2"/>
  <c r="N740" i="2"/>
  <c r="M740" i="2"/>
  <c r="L740" i="2"/>
  <c r="K740" i="2"/>
  <c r="J740" i="2"/>
  <c r="I740" i="2"/>
  <c r="H740" i="2"/>
  <c r="G740" i="2"/>
  <c r="F740" i="2"/>
  <c r="E740" i="2"/>
  <c r="D740" i="2"/>
  <c r="C740" i="2"/>
  <c r="B740" i="2"/>
  <c r="A740" i="2"/>
  <c r="CD739" i="2"/>
  <c r="CC739" i="2"/>
  <c r="CB739" i="2"/>
  <c r="CA739" i="2"/>
  <c r="BZ739" i="2"/>
  <c r="BY739" i="2"/>
  <c r="AJ739" i="2"/>
  <c r="AI739" i="2"/>
  <c r="AH739" i="2"/>
  <c r="AG739" i="2"/>
  <c r="AF739" i="2"/>
  <c r="AE739" i="2"/>
  <c r="AD739" i="2"/>
  <c r="AC739" i="2"/>
  <c r="AB739" i="2"/>
  <c r="AA739" i="2"/>
  <c r="Z739" i="2"/>
  <c r="Y739" i="2"/>
  <c r="X739" i="2"/>
  <c r="W739" i="2"/>
  <c r="V739" i="2"/>
  <c r="U739" i="2"/>
  <c r="S739" i="2"/>
  <c r="R739" i="2"/>
  <c r="Q739" i="2"/>
  <c r="P739" i="2"/>
  <c r="O739" i="2"/>
  <c r="N739" i="2"/>
  <c r="M739" i="2"/>
  <c r="L739" i="2"/>
  <c r="K739" i="2"/>
  <c r="J739" i="2"/>
  <c r="I739" i="2"/>
  <c r="H739" i="2"/>
  <c r="G739" i="2"/>
  <c r="F739" i="2"/>
  <c r="E739" i="2"/>
  <c r="D739" i="2"/>
  <c r="C739" i="2"/>
  <c r="B739" i="2"/>
  <c r="A739" i="2"/>
  <c r="CD738" i="2"/>
  <c r="CC738" i="2"/>
  <c r="CB738" i="2"/>
  <c r="CA738" i="2"/>
  <c r="BZ738" i="2"/>
  <c r="BY738" i="2"/>
  <c r="AJ738" i="2"/>
  <c r="AI738" i="2"/>
  <c r="AH738" i="2"/>
  <c r="AG738" i="2"/>
  <c r="AF738" i="2"/>
  <c r="AE738" i="2"/>
  <c r="AD738" i="2"/>
  <c r="AC738" i="2"/>
  <c r="AB738" i="2"/>
  <c r="AA738" i="2"/>
  <c r="Z738" i="2"/>
  <c r="Y738" i="2"/>
  <c r="X738" i="2"/>
  <c r="W738" i="2"/>
  <c r="V738" i="2"/>
  <c r="U738" i="2"/>
  <c r="S738" i="2"/>
  <c r="R738" i="2"/>
  <c r="Q738" i="2"/>
  <c r="P738" i="2"/>
  <c r="O738" i="2"/>
  <c r="N738" i="2"/>
  <c r="M738" i="2"/>
  <c r="L738" i="2"/>
  <c r="K738" i="2"/>
  <c r="J738" i="2"/>
  <c r="I738" i="2"/>
  <c r="H738" i="2"/>
  <c r="G738" i="2"/>
  <c r="F738" i="2"/>
  <c r="E738" i="2"/>
  <c r="D738" i="2"/>
  <c r="C738" i="2"/>
  <c r="B738" i="2"/>
  <c r="A738" i="2"/>
  <c r="CD737" i="2"/>
  <c r="CC737" i="2"/>
  <c r="CB737" i="2"/>
  <c r="CA737" i="2"/>
  <c r="BZ737" i="2"/>
  <c r="BY737" i="2"/>
  <c r="AJ737" i="2"/>
  <c r="AI737" i="2"/>
  <c r="AH737" i="2"/>
  <c r="AG737" i="2"/>
  <c r="AF737" i="2"/>
  <c r="AE737" i="2"/>
  <c r="AD737" i="2"/>
  <c r="AC737" i="2"/>
  <c r="AB737" i="2"/>
  <c r="AA737" i="2"/>
  <c r="Z737" i="2"/>
  <c r="Y737" i="2"/>
  <c r="X737" i="2"/>
  <c r="W737" i="2"/>
  <c r="V737" i="2"/>
  <c r="U737" i="2"/>
  <c r="S737" i="2"/>
  <c r="R737" i="2"/>
  <c r="Q737" i="2"/>
  <c r="P737" i="2"/>
  <c r="O737" i="2"/>
  <c r="N737" i="2"/>
  <c r="M737" i="2"/>
  <c r="L737" i="2"/>
  <c r="K737" i="2"/>
  <c r="J737" i="2"/>
  <c r="I737" i="2"/>
  <c r="H737" i="2"/>
  <c r="G737" i="2"/>
  <c r="F737" i="2"/>
  <c r="E737" i="2"/>
  <c r="D737" i="2"/>
  <c r="C737" i="2"/>
  <c r="B737" i="2"/>
  <c r="A737" i="2"/>
  <c r="CD736" i="2"/>
  <c r="CC736" i="2"/>
  <c r="CB736" i="2"/>
  <c r="CA736" i="2"/>
  <c r="BZ736" i="2"/>
  <c r="BY736" i="2"/>
  <c r="AJ736" i="2"/>
  <c r="AI736" i="2"/>
  <c r="AH736" i="2"/>
  <c r="AG736" i="2"/>
  <c r="AF736" i="2"/>
  <c r="AE736" i="2"/>
  <c r="AD736" i="2"/>
  <c r="AC736" i="2"/>
  <c r="AB736" i="2"/>
  <c r="AA736" i="2"/>
  <c r="Z736" i="2"/>
  <c r="Y736" i="2"/>
  <c r="X736" i="2"/>
  <c r="W736" i="2"/>
  <c r="V736" i="2"/>
  <c r="U736" i="2"/>
  <c r="S736" i="2"/>
  <c r="R736" i="2"/>
  <c r="Q736" i="2"/>
  <c r="P736" i="2"/>
  <c r="O736" i="2"/>
  <c r="N736" i="2"/>
  <c r="M736" i="2"/>
  <c r="L736" i="2"/>
  <c r="K736" i="2"/>
  <c r="J736" i="2"/>
  <c r="I736" i="2"/>
  <c r="H736" i="2"/>
  <c r="G736" i="2"/>
  <c r="F736" i="2"/>
  <c r="E736" i="2"/>
  <c r="D736" i="2"/>
  <c r="C736" i="2"/>
  <c r="B736" i="2"/>
  <c r="A736" i="2"/>
  <c r="CD735" i="2"/>
  <c r="CC735" i="2"/>
  <c r="CB735" i="2"/>
  <c r="CA735" i="2"/>
  <c r="BZ735" i="2"/>
  <c r="BY735" i="2"/>
  <c r="AJ735" i="2"/>
  <c r="AI735" i="2"/>
  <c r="AH735" i="2"/>
  <c r="AG735" i="2"/>
  <c r="AF735" i="2"/>
  <c r="AE735" i="2"/>
  <c r="AD735" i="2"/>
  <c r="AC735" i="2"/>
  <c r="AB735" i="2"/>
  <c r="AA735" i="2"/>
  <c r="Z735" i="2"/>
  <c r="Y735" i="2"/>
  <c r="X735" i="2"/>
  <c r="W735" i="2"/>
  <c r="V735" i="2"/>
  <c r="U735" i="2"/>
  <c r="S735" i="2"/>
  <c r="R735" i="2"/>
  <c r="Q735" i="2"/>
  <c r="P735" i="2"/>
  <c r="O735" i="2"/>
  <c r="N735" i="2"/>
  <c r="M735" i="2"/>
  <c r="L735" i="2"/>
  <c r="K735" i="2"/>
  <c r="J735" i="2"/>
  <c r="I735" i="2"/>
  <c r="H735" i="2"/>
  <c r="G735" i="2"/>
  <c r="F735" i="2"/>
  <c r="E735" i="2"/>
  <c r="D735" i="2"/>
  <c r="C735" i="2"/>
  <c r="B735" i="2"/>
  <c r="A735" i="2"/>
  <c r="CD734" i="2"/>
  <c r="CC734" i="2"/>
  <c r="CB734" i="2"/>
  <c r="CA734" i="2"/>
  <c r="BZ734" i="2"/>
  <c r="BY734" i="2"/>
  <c r="AJ734" i="2"/>
  <c r="AI734" i="2"/>
  <c r="AH734" i="2"/>
  <c r="AG734" i="2"/>
  <c r="AF734" i="2"/>
  <c r="AE734" i="2"/>
  <c r="AD734" i="2"/>
  <c r="AC734" i="2"/>
  <c r="AB734" i="2"/>
  <c r="AA734" i="2"/>
  <c r="Z734" i="2"/>
  <c r="Y734" i="2"/>
  <c r="X734" i="2"/>
  <c r="W734" i="2"/>
  <c r="V734" i="2"/>
  <c r="U734" i="2"/>
  <c r="S734" i="2"/>
  <c r="R734" i="2"/>
  <c r="Q734" i="2"/>
  <c r="P734" i="2"/>
  <c r="O734" i="2"/>
  <c r="N734" i="2"/>
  <c r="M734" i="2"/>
  <c r="L734" i="2"/>
  <c r="K734" i="2"/>
  <c r="J734" i="2"/>
  <c r="I734" i="2"/>
  <c r="H734" i="2"/>
  <c r="G734" i="2"/>
  <c r="F734" i="2"/>
  <c r="E734" i="2"/>
  <c r="D734" i="2"/>
  <c r="C734" i="2"/>
  <c r="B734" i="2"/>
  <c r="A734" i="2"/>
  <c r="CD733" i="2"/>
  <c r="CC733" i="2"/>
  <c r="CB733" i="2"/>
  <c r="CA733" i="2"/>
  <c r="BZ733" i="2"/>
  <c r="BY733" i="2"/>
  <c r="AJ733" i="2"/>
  <c r="AI733" i="2"/>
  <c r="AH733" i="2"/>
  <c r="AG733" i="2"/>
  <c r="AF733" i="2"/>
  <c r="AE733" i="2"/>
  <c r="AD733" i="2"/>
  <c r="AC733" i="2"/>
  <c r="AB733" i="2"/>
  <c r="AA733" i="2"/>
  <c r="Z733" i="2"/>
  <c r="Y733" i="2"/>
  <c r="X733" i="2"/>
  <c r="W733" i="2"/>
  <c r="V733" i="2"/>
  <c r="U733" i="2"/>
  <c r="S733" i="2"/>
  <c r="R733" i="2"/>
  <c r="Q733" i="2"/>
  <c r="P733" i="2"/>
  <c r="O733" i="2"/>
  <c r="N733" i="2"/>
  <c r="M733" i="2"/>
  <c r="L733" i="2"/>
  <c r="K733" i="2"/>
  <c r="J733" i="2"/>
  <c r="I733" i="2"/>
  <c r="H733" i="2"/>
  <c r="G733" i="2"/>
  <c r="F733" i="2"/>
  <c r="E733" i="2"/>
  <c r="D733" i="2"/>
  <c r="C733" i="2"/>
  <c r="B733" i="2"/>
  <c r="A733" i="2"/>
  <c r="CD732" i="2"/>
  <c r="CC732" i="2"/>
  <c r="CB732" i="2"/>
  <c r="CA732" i="2"/>
  <c r="BZ732" i="2"/>
  <c r="BY732" i="2"/>
  <c r="AJ732" i="2"/>
  <c r="AI732" i="2"/>
  <c r="AH732" i="2"/>
  <c r="AG732" i="2"/>
  <c r="AF732" i="2"/>
  <c r="AE732" i="2"/>
  <c r="AD732" i="2"/>
  <c r="AC732" i="2"/>
  <c r="AB732" i="2"/>
  <c r="AA732" i="2"/>
  <c r="Z732" i="2"/>
  <c r="Y732" i="2"/>
  <c r="X732" i="2"/>
  <c r="W732" i="2"/>
  <c r="V732" i="2"/>
  <c r="U732" i="2"/>
  <c r="S732" i="2"/>
  <c r="R732" i="2"/>
  <c r="Q732" i="2"/>
  <c r="P732" i="2"/>
  <c r="O732" i="2"/>
  <c r="N732" i="2"/>
  <c r="M732" i="2"/>
  <c r="L732" i="2"/>
  <c r="K732" i="2"/>
  <c r="J732" i="2"/>
  <c r="I732" i="2"/>
  <c r="H732" i="2"/>
  <c r="G732" i="2"/>
  <c r="F732" i="2"/>
  <c r="E732" i="2"/>
  <c r="D732" i="2"/>
  <c r="C732" i="2"/>
  <c r="B732" i="2"/>
  <c r="A732" i="2"/>
  <c r="CD731" i="2"/>
  <c r="CC731" i="2"/>
  <c r="CB731" i="2"/>
  <c r="CA731" i="2"/>
  <c r="BZ731" i="2"/>
  <c r="BY731" i="2"/>
  <c r="AJ731" i="2"/>
  <c r="AI731" i="2"/>
  <c r="AH731" i="2"/>
  <c r="AG731" i="2"/>
  <c r="AF731" i="2"/>
  <c r="AE731" i="2"/>
  <c r="AD731" i="2"/>
  <c r="AC731" i="2"/>
  <c r="AB731" i="2"/>
  <c r="AA731" i="2"/>
  <c r="Z731" i="2"/>
  <c r="Y731" i="2"/>
  <c r="X731" i="2"/>
  <c r="W731" i="2"/>
  <c r="V731" i="2"/>
  <c r="U731" i="2"/>
  <c r="S731" i="2"/>
  <c r="R731" i="2"/>
  <c r="Q731" i="2"/>
  <c r="P731" i="2"/>
  <c r="O731" i="2"/>
  <c r="N731" i="2"/>
  <c r="M731" i="2"/>
  <c r="L731" i="2"/>
  <c r="K731" i="2"/>
  <c r="J731" i="2"/>
  <c r="I731" i="2"/>
  <c r="H731" i="2"/>
  <c r="G731" i="2"/>
  <c r="F731" i="2"/>
  <c r="E731" i="2"/>
  <c r="D731" i="2"/>
  <c r="C731" i="2"/>
  <c r="B731" i="2"/>
  <c r="A731" i="2"/>
  <c r="CD730" i="2"/>
  <c r="CC730" i="2"/>
  <c r="CB730" i="2"/>
  <c r="CA730" i="2"/>
  <c r="BZ730" i="2"/>
  <c r="BY730" i="2"/>
  <c r="AJ730" i="2"/>
  <c r="AI730" i="2"/>
  <c r="AH730" i="2"/>
  <c r="AG730" i="2"/>
  <c r="AF730" i="2"/>
  <c r="AE730" i="2"/>
  <c r="AD730" i="2"/>
  <c r="AC730" i="2"/>
  <c r="AB730" i="2"/>
  <c r="AA730" i="2"/>
  <c r="Z730" i="2"/>
  <c r="Y730" i="2"/>
  <c r="X730" i="2"/>
  <c r="W730" i="2"/>
  <c r="V730" i="2"/>
  <c r="U730" i="2"/>
  <c r="S730" i="2"/>
  <c r="R730" i="2"/>
  <c r="Q730" i="2"/>
  <c r="P730" i="2"/>
  <c r="O730" i="2"/>
  <c r="N730" i="2"/>
  <c r="M730" i="2"/>
  <c r="L730" i="2"/>
  <c r="K730" i="2"/>
  <c r="J730" i="2"/>
  <c r="I730" i="2"/>
  <c r="H730" i="2"/>
  <c r="G730" i="2"/>
  <c r="F730" i="2"/>
  <c r="E730" i="2"/>
  <c r="D730" i="2"/>
  <c r="C730" i="2"/>
  <c r="B730" i="2"/>
  <c r="A730" i="2"/>
  <c r="CD729" i="2"/>
  <c r="CC729" i="2"/>
  <c r="CB729" i="2"/>
  <c r="CA729" i="2"/>
  <c r="BZ729" i="2"/>
  <c r="BY729" i="2"/>
  <c r="AJ729" i="2"/>
  <c r="AI729" i="2"/>
  <c r="AH729" i="2"/>
  <c r="AG729" i="2"/>
  <c r="AF729" i="2"/>
  <c r="AE729" i="2"/>
  <c r="AD729" i="2"/>
  <c r="AC729" i="2"/>
  <c r="AB729" i="2"/>
  <c r="AA729" i="2"/>
  <c r="Z729" i="2"/>
  <c r="Y729" i="2"/>
  <c r="X729" i="2"/>
  <c r="W729" i="2"/>
  <c r="V729" i="2"/>
  <c r="U729" i="2"/>
  <c r="S729" i="2"/>
  <c r="R729" i="2"/>
  <c r="Q729" i="2"/>
  <c r="P729" i="2"/>
  <c r="O729" i="2"/>
  <c r="N729" i="2"/>
  <c r="M729" i="2"/>
  <c r="L729" i="2"/>
  <c r="K729" i="2"/>
  <c r="J729" i="2"/>
  <c r="I729" i="2"/>
  <c r="H729" i="2"/>
  <c r="G729" i="2"/>
  <c r="F729" i="2"/>
  <c r="E729" i="2"/>
  <c r="D729" i="2"/>
  <c r="C729" i="2"/>
  <c r="B729" i="2"/>
  <c r="A729" i="2"/>
  <c r="CD728" i="2"/>
  <c r="CC728" i="2"/>
  <c r="CB728" i="2"/>
  <c r="CA728" i="2"/>
  <c r="BZ728" i="2"/>
  <c r="BY728" i="2"/>
  <c r="AJ728" i="2"/>
  <c r="AI728" i="2"/>
  <c r="AH728" i="2"/>
  <c r="AG728" i="2"/>
  <c r="AF728" i="2"/>
  <c r="AE728" i="2"/>
  <c r="AD728" i="2"/>
  <c r="AC728" i="2"/>
  <c r="AB728" i="2"/>
  <c r="AA728" i="2"/>
  <c r="Z728" i="2"/>
  <c r="Y728" i="2"/>
  <c r="X728" i="2"/>
  <c r="W728" i="2"/>
  <c r="V728" i="2"/>
  <c r="U728" i="2"/>
  <c r="S728" i="2"/>
  <c r="R728" i="2"/>
  <c r="Q728" i="2"/>
  <c r="P728" i="2"/>
  <c r="O728" i="2"/>
  <c r="N728" i="2"/>
  <c r="M728" i="2"/>
  <c r="L728" i="2"/>
  <c r="K728" i="2"/>
  <c r="J728" i="2"/>
  <c r="I728" i="2"/>
  <c r="H728" i="2"/>
  <c r="G728" i="2"/>
  <c r="F728" i="2"/>
  <c r="E728" i="2"/>
  <c r="D728" i="2"/>
  <c r="C728" i="2"/>
  <c r="B728" i="2"/>
  <c r="A728" i="2"/>
  <c r="CD727" i="2"/>
  <c r="CC727" i="2"/>
  <c r="CB727" i="2"/>
  <c r="CA727" i="2"/>
  <c r="BZ727" i="2"/>
  <c r="BY727" i="2"/>
  <c r="AJ727" i="2"/>
  <c r="AI727" i="2"/>
  <c r="AH727" i="2"/>
  <c r="AG727" i="2"/>
  <c r="AF727" i="2"/>
  <c r="AE727" i="2"/>
  <c r="AD727" i="2"/>
  <c r="AC727" i="2"/>
  <c r="AB727" i="2"/>
  <c r="AA727" i="2"/>
  <c r="Z727" i="2"/>
  <c r="Y727" i="2"/>
  <c r="X727" i="2"/>
  <c r="W727" i="2"/>
  <c r="V727" i="2"/>
  <c r="U727" i="2"/>
  <c r="S727" i="2"/>
  <c r="R727" i="2"/>
  <c r="Q727" i="2"/>
  <c r="P727" i="2"/>
  <c r="O727" i="2"/>
  <c r="N727" i="2"/>
  <c r="M727" i="2"/>
  <c r="L727" i="2"/>
  <c r="K727" i="2"/>
  <c r="J727" i="2"/>
  <c r="I727" i="2"/>
  <c r="H727" i="2"/>
  <c r="G727" i="2"/>
  <c r="F727" i="2"/>
  <c r="E727" i="2"/>
  <c r="D727" i="2"/>
  <c r="C727" i="2"/>
  <c r="B727" i="2"/>
  <c r="A727" i="2"/>
  <c r="CD726" i="2"/>
  <c r="CC726" i="2"/>
  <c r="CB726" i="2"/>
  <c r="CA726" i="2"/>
  <c r="BZ726" i="2"/>
  <c r="BY726" i="2"/>
  <c r="AJ726" i="2"/>
  <c r="AI726" i="2"/>
  <c r="AH726" i="2"/>
  <c r="AG726" i="2"/>
  <c r="AF726" i="2"/>
  <c r="AE726" i="2"/>
  <c r="AD726" i="2"/>
  <c r="AC726" i="2"/>
  <c r="AB726" i="2"/>
  <c r="AA726" i="2"/>
  <c r="Z726" i="2"/>
  <c r="Y726" i="2"/>
  <c r="X726" i="2"/>
  <c r="W726" i="2"/>
  <c r="V726" i="2"/>
  <c r="U726" i="2"/>
  <c r="S726" i="2"/>
  <c r="R726" i="2"/>
  <c r="Q726" i="2"/>
  <c r="P726" i="2"/>
  <c r="O726" i="2"/>
  <c r="N726" i="2"/>
  <c r="M726" i="2"/>
  <c r="L726" i="2"/>
  <c r="K726" i="2"/>
  <c r="J726" i="2"/>
  <c r="I726" i="2"/>
  <c r="H726" i="2"/>
  <c r="G726" i="2"/>
  <c r="F726" i="2"/>
  <c r="E726" i="2"/>
  <c r="D726" i="2"/>
  <c r="C726" i="2"/>
  <c r="B726" i="2"/>
  <c r="A726" i="2"/>
  <c r="CD725" i="2"/>
  <c r="CC725" i="2"/>
  <c r="CB725" i="2"/>
  <c r="CA725" i="2"/>
  <c r="BZ725" i="2"/>
  <c r="BY725" i="2"/>
  <c r="AJ725" i="2"/>
  <c r="AI725" i="2"/>
  <c r="AH725" i="2"/>
  <c r="AG725" i="2"/>
  <c r="AF725" i="2"/>
  <c r="AE725" i="2"/>
  <c r="AD725" i="2"/>
  <c r="AC725" i="2"/>
  <c r="AB725" i="2"/>
  <c r="AA725" i="2"/>
  <c r="Z725" i="2"/>
  <c r="Y725" i="2"/>
  <c r="X725" i="2"/>
  <c r="W725" i="2"/>
  <c r="V725" i="2"/>
  <c r="U725" i="2"/>
  <c r="S725" i="2"/>
  <c r="R725" i="2"/>
  <c r="Q725" i="2"/>
  <c r="P725" i="2"/>
  <c r="O725" i="2"/>
  <c r="N725" i="2"/>
  <c r="M725" i="2"/>
  <c r="L725" i="2"/>
  <c r="K725" i="2"/>
  <c r="J725" i="2"/>
  <c r="I725" i="2"/>
  <c r="H725" i="2"/>
  <c r="G725" i="2"/>
  <c r="F725" i="2"/>
  <c r="E725" i="2"/>
  <c r="D725" i="2"/>
  <c r="C725" i="2"/>
  <c r="B725" i="2"/>
  <c r="A725" i="2"/>
  <c r="CD724" i="2"/>
  <c r="CC724" i="2"/>
  <c r="CB724" i="2"/>
  <c r="CA724" i="2"/>
  <c r="BZ724" i="2"/>
  <c r="BY724" i="2"/>
  <c r="AJ724" i="2"/>
  <c r="AI724" i="2"/>
  <c r="AH724" i="2"/>
  <c r="AG724" i="2"/>
  <c r="AF724" i="2"/>
  <c r="AE724" i="2"/>
  <c r="AD724" i="2"/>
  <c r="AC724" i="2"/>
  <c r="AB724" i="2"/>
  <c r="AA724" i="2"/>
  <c r="Z724" i="2"/>
  <c r="Y724" i="2"/>
  <c r="X724" i="2"/>
  <c r="W724" i="2"/>
  <c r="V724" i="2"/>
  <c r="U724" i="2"/>
  <c r="S724" i="2"/>
  <c r="R724" i="2"/>
  <c r="Q724" i="2"/>
  <c r="P724" i="2"/>
  <c r="O724" i="2"/>
  <c r="N724" i="2"/>
  <c r="M724" i="2"/>
  <c r="L724" i="2"/>
  <c r="K724" i="2"/>
  <c r="J724" i="2"/>
  <c r="I724" i="2"/>
  <c r="H724" i="2"/>
  <c r="G724" i="2"/>
  <c r="F724" i="2"/>
  <c r="E724" i="2"/>
  <c r="D724" i="2"/>
  <c r="C724" i="2"/>
  <c r="B724" i="2"/>
  <c r="A724" i="2"/>
  <c r="CD723" i="2"/>
  <c r="CC723" i="2"/>
  <c r="CB723" i="2"/>
  <c r="CA723" i="2"/>
  <c r="BZ723" i="2"/>
  <c r="BY723" i="2"/>
  <c r="AJ723" i="2"/>
  <c r="AI723" i="2"/>
  <c r="AH723" i="2"/>
  <c r="AG723" i="2"/>
  <c r="AF723" i="2"/>
  <c r="AE723" i="2"/>
  <c r="AD723" i="2"/>
  <c r="AC723" i="2"/>
  <c r="AB723" i="2"/>
  <c r="AA723" i="2"/>
  <c r="Z723" i="2"/>
  <c r="Y723" i="2"/>
  <c r="X723" i="2"/>
  <c r="W723" i="2"/>
  <c r="V723" i="2"/>
  <c r="U723" i="2"/>
  <c r="S723" i="2"/>
  <c r="R723" i="2"/>
  <c r="Q723" i="2"/>
  <c r="P723" i="2"/>
  <c r="O723" i="2"/>
  <c r="N723" i="2"/>
  <c r="M723" i="2"/>
  <c r="L723" i="2"/>
  <c r="K723" i="2"/>
  <c r="J723" i="2"/>
  <c r="I723" i="2"/>
  <c r="H723" i="2"/>
  <c r="G723" i="2"/>
  <c r="F723" i="2"/>
  <c r="E723" i="2"/>
  <c r="D723" i="2"/>
  <c r="C723" i="2"/>
  <c r="B723" i="2"/>
  <c r="A723" i="2"/>
  <c r="CD722" i="2"/>
  <c r="CC722" i="2"/>
  <c r="CB722" i="2"/>
  <c r="CA722" i="2"/>
  <c r="BZ722" i="2"/>
  <c r="BY722" i="2"/>
  <c r="AJ722" i="2"/>
  <c r="AI722" i="2"/>
  <c r="AH722" i="2"/>
  <c r="AG722" i="2"/>
  <c r="AF722" i="2"/>
  <c r="AE722" i="2"/>
  <c r="AD722" i="2"/>
  <c r="AC722" i="2"/>
  <c r="AB722" i="2"/>
  <c r="AA722" i="2"/>
  <c r="Z722" i="2"/>
  <c r="Y722" i="2"/>
  <c r="X722" i="2"/>
  <c r="W722" i="2"/>
  <c r="V722" i="2"/>
  <c r="U722" i="2"/>
  <c r="S722" i="2"/>
  <c r="R722" i="2"/>
  <c r="Q722" i="2"/>
  <c r="P722" i="2"/>
  <c r="O722" i="2"/>
  <c r="N722" i="2"/>
  <c r="M722" i="2"/>
  <c r="L722" i="2"/>
  <c r="K722" i="2"/>
  <c r="J722" i="2"/>
  <c r="I722" i="2"/>
  <c r="H722" i="2"/>
  <c r="G722" i="2"/>
  <c r="F722" i="2"/>
  <c r="E722" i="2"/>
  <c r="D722" i="2"/>
  <c r="C722" i="2"/>
  <c r="B722" i="2"/>
  <c r="A722" i="2"/>
  <c r="CD721" i="2"/>
  <c r="CC721" i="2"/>
  <c r="CB721" i="2"/>
  <c r="CA721" i="2"/>
  <c r="BZ721" i="2"/>
  <c r="BY721" i="2"/>
  <c r="AJ721" i="2"/>
  <c r="AI721" i="2"/>
  <c r="AH721" i="2"/>
  <c r="AG721" i="2"/>
  <c r="AF721" i="2"/>
  <c r="AE721" i="2"/>
  <c r="AD721" i="2"/>
  <c r="AC721" i="2"/>
  <c r="AB721" i="2"/>
  <c r="AA721" i="2"/>
  <c r="Z721" i="2"/>
  <c r="Y721" i="2"/>
  <c r="X721" i="2"/>
  <c r="W721" i="2"/>
  <c r="V721" i="2"/>
  <c r="U721" i="2"/>
  <c r="S721" i="2"/>
  <c r="R721" i="2"/>
  <c r="Q721" i="2"/>
  <c r="P721" i="2"/>
  <c r="O721" i="2"/>
  <c r="N721" i="2"/>
  <c r="M721" i="2"/>
  <c r="L721" i="2"/>
  <c r="K721" i="2"/>
  <c r="J721" i="2"/>
  <c r="I721" i="2"/>
  <c r="H721" i="2"/>
  <c r="G721" i="2"/>
  <c r="F721" i="2"/>
  <c r="E721" i="2"/>
  <c r="D721" i="2"/>
  <c r="C721" i="2"/>
  <c r="B721" i="2"/>
  <c r="A721" i="2"/>
  <c r="CD720" i="2"/>
  <c r="CC720" i="2"/>
  <c r="CB720" i="2"/>
  <c r="CA720" i="2"/>
  <c r="BZ720" i="2"/>
  <c r="BY720" i="2"/>
  <c r="AJ720" i="2"/>
  <c r="AI720" i="2"/>
  <c r="AH720" i="2"/>
  <c r="AG720" i="2"/>
  <c r="AF720" i="2"/>
  <c r="AE720" i="2"/>
  <c r="AD720" i="2"/>
  <c r="AC720" i="2"/>
  <c r="AB720" i="2"/>
  <c r="AA720" i="2"/>
  <c r="Z720" i="2"/>
  <c r="Y720" i="2"/>
  <c r="X720" i="2"/>
  <c r="W720" i="2"/>
  <c r="V720" i="2"/>
  <c r="U720" i="2"/>
  <c r="S720" i="2"/>
  <c r="R720" i="2"/>
  <c r="Q720" i="2"/>
  <c r="P720" i="2"/>
  <c r="O720" i="2"/>
  <c r="N720" i="2"/>
  <c r="M720" i="2"/>
  <c r="L720" i="2"/>
  <c r="K720" i="2"/>
  <c r="J720" i="2"/>
  <c r="I720" i="2"/>
  <c r="H720" i="2"/>
  <c r="G720" i="2"/>
  <c r="F720" i="2"/>
  <c r="E720" i="2"/>
  <c r="D720" i="2"/>
  <c r="C720" i="2"/>
  <c r="B720" i="2"/>
  <c r="A720" i="2"/>
  <c r="CD719" i="2"/>
  <c r="CC719" i="2"/>
  <c r="CB719" i="2"/>
  <c r="CA719" i="2"/>
  <c r="BZ719" i="2"/>
  <c r="BY719" i="2"/>
  <c r="AJ719" i="2"/>
  <c r="AI719" i="2"/>
  <c r="AH719" i="2"/>
  <c r="AG719" i="2"/>
  <c r="AF719" i="2"/>
  <c r="AE719" i="2"/>
  <c r="AD719" i="2"/>
  <c r="AC719" i="2"/>
  <c r="AB719" i="2"/>
  <c r="AA719" i="2"/>
  <c r="Z719" i="2"/>
  <c r="Y719" i="2"/>
  <c r="X719" i="2"/>
  <c r="W719" i="2"/>
  <c r="V719" i="2"/>
  <c r="U719" i="2"/>
  <c r="S719" i="2"/>
  <c r="R719" i="2"/>
  <c r="Q719" i="2"/>
  <c r="P719" i="2"/>
  <c r="O719" i="2"/>
  <c r="N719" i="2"/>
  <c r="M719" i="2"/>
  <c r="L719" i="2"/>
  <c r="K719" i="2"/>
  <c r="J719" i="2"/>
  <c r="I719" i="2"/>
  <c r="H719" i="2"/>
  <c r="G719" i="2"/>
  <c r="F719" i="2"/>
  <c r="E719" i="2"/>
  <c r="D719" i="2"/>
  <c r="C719" i="2"/>
  <c r="B719" i="2"/>
  <c r="A719" i="2"/>
  <c r="CD718" i="2"/>
  <c r="CC718" i="2"/>
  <c r="CB718" i="2"/>
  <c r="CA718" i="2"/>
  <c r="BZ718" i="2"/>
  <c r="BY718" i="2"/>
  <c r="AJ718" i="2"/>
  <c r="AI718" i="2"/>
  <c r="AH718" i="2"/>
  <c r="AG718" i="2"/>
  <c r="AF718" i="2"/>
  <c r="AE718" i="2"/>
  <c r="AD718" i="2"/>
  <c r="AC718" i="2"/>
  <c r="AB718" i="2"/>
  <c r="AA718" i="2"/>
  <c r="Z718" i="2"/>
  <c r="Y718" i="2"/>
  <c r="X718" i="2"/>
  <c r="W718" i="2"/>
  <c r="V718" i="2"/>
  <c r="U718" i="2"/>
  <c r="S718" i="2"/>
  <c r="R718" i="2"/>
  <c r="Q718" i="2"/>
  <c r="P718" i="2"/>
  <c r="O718" i="2"/>
  <c r="N718" i="2"/>
  <c r="M718" i="2"/>
  <c r="L718" i="2"/>
  <c r="K718" i="2"/>
  <c r="J718" i="2"/>
  <c r="I718" i="2"/>
  <c r="H718" i="2"/>
  <c r="G718" i="2"/>
  <c r="F718" i="2"/>
  <c r="E718" i="2"/>
  <c r="D718" i="2"/>
  <c r="C718" i="2"/>
  <c r="B718" i="2"/>
  <c r="A718" i="2"/>
  <c r="CD717" i="2"/>
  <c r="CC717" i="2"/>
  <c r="CB717" i="2"/>
  <c r="CA717" i="2"/>
  <c r="BZ717" i="2"/>
  <c r="BY717" i="2"/>
  <c r="AJ717" i="2"/>
  <c r="AI717" i="2"/>
  <c r="AH717" i="2"/>
  <c r="AG717" i="2"/>
  <c r="AF717" i="2"/>
  <c r="AE717" i="2"/>
  <c r="AD717" i="2"/>
  <c r="AC717" i="2"/>
  <c r="AB717" i="2"/>
  <c r="AA717" i="2"/>
  <c r="Z717" i="2"/>
  <c r="Y717" i="2"/>
  <c r="X717" i="2"/>
  <c r="W717" i="2"/>
  <c r="V717" i="2"/>
  <c r="U717" i="2"/>
  <c r="S717" i="2"/>
  <c r="R717" i="2"/>
  <c r="Q717" i="2"/>
  <c r="P717" i="2"/>
  <c r="O717" i="2"/>
  <c r="N717" i="2"/>
  <c r="M717" i="2"/>
  <c r="L717" i="2"/>
  <c r="K717" i="2"/>
  <c r="J717" i="2"/>
  <c r="I717" i="2"/>
  <c r="H717" i="2"/>
  <c r="G717" i="2"/>
  <c r="F717" i="2"/>
  <c r="E717" i="2"/>
  <c r="D717" i="2"/>
  <c r="C717" i="2"/>
  <c r="B717" i="2"/>
  <c r="A717" i="2"/>
  <c r="CD716" i="2"/>
  <c r="CC716" i="2"/>
  <c r="CB716" i="2"/>
  <c r="CA716" i="2"/>
  <c r="BZ716" i="2"/>
  <c r="BY716" i="2"/>
  <c r="AJ716" i="2"/>
  <c r="AI716" i="2"/>
  <c r="AH716" i="2"/>
  <c r="AG716" i="2"/>
  <c r="AF716" i="2"/>
  <c r="AE716" i="2"/>
  <c r="AD716" i="2"/>
  <c r="AC716" i="2"/>
  <c r="AB716" i="2"/>
  <c r="AA716" i="2"/>
  <c r="Z716" i="2"/>
  <c r="Y716" i="2"/>
  <c r="X716" i="2"/>
  <c r="W716" i="2"/>
  <c r="V716" i="2"/>
  <c r="U716" i="2"/>
  <c r="S716" i="2"/>
  <c r="R716" i="2"/>
  <c r="Q716" i="2"/>
  <c r="P716" i="2"/>
  <c r="O716" i="2"/>
  <c r="N716" i="2"/>
  <c r="M716" i="2"/>
  <c r="L716" i="2"/>
  <c r="K716" i="2"/>
  <c r="J716" i="2"/>
  <c r="I716" i="2"/>
  <c r="H716" i="2"/>
  <c r="G716" i="2"/>
  <c r="F716" i="2"/>
  <c r="E716" i="2"/>
  <c r="D716" i="2"/>
  <c r="C716" i="2"/>
  <c r="B716" i="2"/>
  <c r="A716" i="2"/>
  <c r="CD715" i="2"/>
  <c r="CC715" i="2"/>
  <c r="CB715" i="2"/>
  <c r="CA715" i="2"/>
  <c r="BZ715" i="2"/>
  <c r="BY715" i="2"/>
  <c r="AJ715" i="2"/>
  <c r="AI715" i="2"/>
  <c r="AH715" i="2"/>
  <c r="AG715" i="2"/>
  <c r="AF715" i="2"/>
  <c r="AE715" i="2"/>
  <c r="AD715" i="2"/>
  <c r="AC715" i="2"/>
  <c r="AB715" i="2"/>
  <c r="AA715" i="2"/>
  <c r="Z715" i="2"/>
  <c r="Y715" i="2"/>
  <c r="X715" i="2"/>
  <c r="W715" i="2"/>
  <c r="V715" i="2"/>
  <c r="U715" i="2"/>
  <c r="S715" i="2"/>
  <c r="R715" i="2"/>
  <c r="Q715" i="2"/>
  <c r="P715" i="2"/>
  <c r="O715" i="2"/>
  <c r="N715" i="2"/>
  <c r="M715" i="2"/>
  <c r="L715" i="2"/>
  <c r="K715" i="2"/>
  <c r="J715" i="2"/>
  <c r="I715" i="2"/>
  <c r="H715" i="2"/>
  <c r="G715" i="2"/>
  <c r="F715" i="2"/>
  <c r="E715" i="2"/>
  <c r="D715" i="2"/>
  <c r="C715" i="2"/>
  <c r="B715" i="2"/>
  <c r="A715" i="2"/>
  <c r="CD714" i="2"/>
  <c r="CC714" i="2"/>
  <c r="CB714" i="2"/>
  <c r="CA714" i="2"/>
  <c r="BZ714" i="2"/>
  <c r="BY714" i="2"/>
  <c r="AJ714" i="2"/>
  <c r="AI714" i="2"/>
  <c r="AH714" i="2"/>
  <c r="AG714" i="2"/>
  <c r="AF714" i="2"/>
  <c r="AE714" i="2"/>
  <c r="AD714" i="2"/>
  <c r="AC714" i="2"/>
  <c r="AB714" i="2"/>
  <c r="AA714" i="2"/>
  <c r="Z714" i="2"/>
  <c r="Y714" i="2"/>
  <c r="X714" i="2"/>
  <c r="W714" i="2"/>
  <c r="V714" i="2"/>
  <c r="U714" i="2"/>
  <c r="S714" i="2"/>
  <c r="R714" i="2"/>
  <c r="Q714" i="2"/>
  <c r="P714" i="2"/>
  <c r="O714" i="2"/>
  <c r="N714" i="2"/>
  <c r="M714" i="2"/>
  <c r="L714" i="2"/>
  <c r="K714" i="2"/>
  <c r="J714" i="2"/>
  <c r="I714" i="2"/>
  <c r="H714" i="2"/>
  <c r="G714" i="2"/>
  <c r="F714" i="2"/>
  <c r="E714" i="2"/>
  <c r="D714" i="2"/>
  <c r="C714" i="2"/>
  <c r="B714" i="2"/>
  <c r="A714" i="2"/>
  <c r="CD713" i="2"/>
  <c r="CC713" i="2"/>
  <c r="CB713" i="2"/>
  <c r="CA713" i="2"/>
  <c r="BZ713" i="2"/>
  <c r="BY713" i="2"/>
  <c r="AJ713" i="2"/>
  <c r="AI713" i="2"/>
  <c r="AH713" i="2"/>
  <c r="AG713" i="2"/>
  <c r="AF713" i="2"/>
  <c r="AE713" i="2"/>
  <c r="AD713" i="2"/>
  <c r="AC713" i="2"/>
  <c r="AB713" i="2"/>
  <c r="AA713" i="2"/>
  <c r="Z713" i="2"/>
  <c r="Y713" i="2"/>
  <c r="X713" i="2"/>
  <c r="W713" i="2"/>
  <c r="V713" i="2"/>
  <c r="U713" i="2"/>
  <c r="S713" i="2"/>
  <c r="R713" i="2"/>
  <c r="Q713" i="2"/>
  <c r="P713" i="2"/>
  <c r="O713" i="2"/>
  <c r="N713" i="2"/>
  <c r="M713" i="2"/>
  <c r="L713" i="2"/>
  <c r="K713" i="2"/>
  <c r="J713" i="2"/>
  <c r="I713" i="2"/>
  <c r="H713" i="2"/>
  <c r="G713" i="2"/>
  <c r="F713" i="2"/>
  <c r="E713" i="2"/>
  <c r="D713" i="2"/>
  <c r="C713" i="2"/>
  <c r="B713" i="2"/>
  <c r="A713" i="2"/>
  <c r="CD712" i="2"/>
  <c r="CC712" i="2"/>
  <c r="CB712" i="2"/>
  <c r="CA712" i="2"/>
  <c r="BZ712" i="2"/>
  <c r="BY712" i="2"/>
  <c r="AJ712" i="2"/>
  <c r="AI712" i="2"/>
  <c r="AH712" i="2"/>
  <c r="AG712" i="2"/>
  <c r="AF712" i="2"/>
  <c r="AE712" i="2"/>
  <c r="AD712" i="2"/>
  <c r="AC712" i="2"/>
  <c r="AB712" i="2"/>
  <c r="AA712" i="2"/>
  <c r="Z712" i="2"/>
  <c r="Y712" i="2"/>
  <c r="X712" i="2"/>
  <c r="W712" i="2"/>
  <c r="V712" i="2"/>
  <c r="U712" i="2"/>
  <c r="S712" i="2"/>
  <c r="R712" i="2"/>
  <c r="Q712" i="2"/>
  <c r="P712" i="2"/>
  <c r="O712" i="2"/>
  <c r="N712" i="2"/>
  <c r="M712" i="2"/>
  <c r="L712" i="2"/>
  <c r="K712" i="2"/>
  <c r="J712" i="2"/>
  <c r="I712" i="2"/>
  <c r="H712" i="2"/>
  <c r="G712" i="2"/>
  <c r="F712" i="2"/>
  <c r="E712" i="2"/>
  <c r="D712" i="2"/>
  <c r="C712" i="2"/>
  <c r="B712" i="2"/>
  <c r="A712" i="2"/>
  <c r="CD711" i="2"/>
  <c r="CC711" i="2"/>
  <c r="CB711" i="2"/>
  <c r="CA711" i="2"/>
  <c r="BZ711" i="2"/>
  <c r="BY711" i="2"/>
  <c r="AJ711" i="2"/>
  <c r="AI711" i="2"/>
  <c r="AH711" i="2"/>
  <c r="AG711" i="2"/>
  <c r="AF711" i="2"/>
  <c r="AE711" i="2"/>
  <c r="AD711" i="2"/>
  <c r="AC711" i="2"/>
  <c r="AB711" i="2"/>
  <c r="AA711" i="2"/>
  <c r="Z711" i="2"/>
  <c r="Y711" i="2"/>
  <c r="X711" i="2"/>
  <c r="W711" i="2"/>
  <c r="V711" i="2"/>
  <c r="U711" i="2"/>
  <c r="S711" i="2"/>
  <c r="R711" i="2"/>
  <c r="Q711" i="2"/>
  <c r="P711" i="2"/>
  <c r="O711" i="2"/>
  <c r="N711" i="2"/>
  <c r="M711" i="2"/>
  <c r="L711" i="2"/>
  <c r="K711" i="2"/>
  <c r="J711" i="2"/>
  <c r="I711" i="2"/>
  <c r="H711" i="2"/>
  <c r="G711" i="2"/>
  <c r="F711" i="2"/>
  <c r="E711" i="2"/>
  <c r="D711" i="2"/>
  <c r="C711" i="2"/>
  <c r="B711" i="2"/>
  <c r="A711" i="2"/>
  <c r="CD710" i="2"/>
  <c r="CC710" i="2"/>
  <c r="CB710" i="2"/>
  <c r="CA710" i="2"/>
  <c r="BZ710" i="2"/>
  <c r="BY710" i="2"/>
  <c r="AJ710" i="2"/>
  <c r="AI710" i="2"/>
  <c r="AH710" i="2"/>
  <c r="AG710" i="2"/>
  <c r="AF710" i="2"/>
  <c r="AE710" i="2"/>
  <c r="AD710" i="2"/>
  <c r="AC710" i="2"/>
  <c r="AB710" i="2"/>
  <c r="AA710" i="2"/>
  <c r="Z710" i="2"/>
  <c r="Y710" i="2"/>
  <c r="X710" i="2"/>
  <c r="W710" i="2"/>
  <c r="V710" i="2"/>
  <c r="U710" i="2"/>
  <c r="S710" i="2"/>
  <c r="R710" i="2"/>
  <c r="Q710" i="2"/>
  <c r="P710" i="2"/>
  <c r="O710" i="2"/>
  <c r="N710" i="2"/>
  <c r="M710" i="2"/>
  <c r="L710" i="2"/>
  <c r="K710" i="2"/>
  <c r="J710" i="2"/>
  <c r="I710" i="2"/>
  <c r="H710" i="2"/>
  <c r="G710" i="2"/>
  <c r="F710" i="2"/>
  <c r="E710" i="2"/>
  <c r="D710" i="2"/>
  <c r="C710" i="2"/>
  <c r="B710" i="2"/>
  <c r="A710" i="2"/>
  <c r="CD709" i="2"/>
  <c r="CC709" i="2"/>
  <c r="CB709" i="2"/>
  <c r="CA709" i="2"/>
  <c r="BZ709" i="2"/>
  <c r="BY709" i="2"/>
  <c r="AJ709" i="2"/>
  <c r="AI709" i="2"/>
  <c r="AH709" i="2"/>
  <c r="AG709" i="2"/>
  <c r="AF709" i="2"/>
  <c r="AE709" i="2"/>
  <c r="AD709" i="2"/>
  <c r="AC709" i="2"/>
  <c r="AB709" i="2"/>
  <c r="AA709" i="2"/>
  <c r="Z709" i="2"/>
  <c r="Y709" i="2"/>
  <c r="X709" i="2"/>
  <c r="W709" i="2"/>
  <c r="V709" i="2"/>
  <c r="U709" i="2"/>
  <c r="S709" i="2"/>
  <c r="R709" i="2"/>
  <c r="Q709" i="2"/>
  <c r="P709" i="2"/>
  <c r="O709" i="2"/>
  <c r="N709" i="2"/>
  <c r="M709" i="2"/>
  <c r="L709" i="2"/>
  <c r="K709" i="2"/>
  <c r="J709" i="2"/>
  <c r="I709" i="2"/>
  <c r="H709" i="2"/>
  <c r="G709" i="2"/>
  <c r="F709" i="2"/>
  <c r="E709" i="2"/>
  <c r="D709" i="2"/>
  <c r="C709" i="2"/>
  <c r="B709" i="2"/>
  <c r="A709" i="2"/>
  <c r="CD708" i="2"/>
  <c r="CC708" i="2"/>
  <c r="CB708" i="2"/>
  <c r="CA708" i="2"/>
  <c r="BZ708" i="2"/>
  <c r="BY708" i="2"/>
  <c r="AJ708" i="2"/>
  <c r="AI708" i="2"/>
  <c r="AH708" i="2"/>
  <c r="AG708" i="2"/>
  <c r="AF708" i="2"/>
  <c r="AE708" i="2"/>
  <c r="AD708" i="2"/>
  <c r="AC708" i="2"/>
  <c r="AB708" i="2"/>
  <c r="AA708" i="2"/>
  <c r="Z708" i="2"/>
  <c r="Y708" i="2"/>
  <c r="X708" i="2"/>
  <c r="W708" i="2"/>
  <c r="V708" i="2"/>
  <c r="U708" i="2"/>
  <c r="S708" i="2"/>
  <c r="R708" i="2"/>
  <c r="Q708" i="2"/>
  <c r="P708" i="2"/>
  <c r="O708" i="2"/>
  <c r="N708" i="2"/>
  <c r="M708" i="2"/>
  <c r="L708" i="2"/>
  <c r="K708" i="2"/>
  <c r="J708" i="2"/>
  <c r="I708" i="2"/>
  <c r="H708" i="2"/>
  <c r="G708" i="2"/>
  <c r="F708" i="2"/>
  <c r="E708" i="2"/>
  <c r="D708" i="2"/>
  <c r="C708" i="2"/>
  <c r="B708" i="2"/>
  <c r="A708" i="2"/>
  <c r="CD707" i="2"/>
  <c r="CC707" i="2"/>
  <c r="CB707" i="2"/>
  <c r="CA707" i="2"/>
  <c r="BZ707" i="2"/>
  <c r="BY707" i="2"/>
  <c r="AJ707" i="2"/>
  <c r="AI707" i="2"/>
  <c r="AH707" i="2"/>
  <c r="AG707" i="2"/>
  <c r="AF707" i="2"/>
  <c r="AE707" i="2"/>
  <c r="AD707" i="2"/>
  <c r="AC707" i="2"/>
  <c r="AB707" i="2"/>
  <c r="AA707" i="2"/>
  <c r="Z707" i="2"/>
  <c r="Y707" i="2"/>
  <c r="X707" i="2"/>
  <c r="W707" i="2"/>
  <c r="V707" i="2"/>
  <c r="U707" i="2"/>
  <c r="S707" i="2"/>
  <c r="R707" i="2"/>
  <c r="Q707" i="2"/>
  <c r="P707" i="2"/>
  <c r="O707" i="2"/>
  <c r="N707" i="2"/>
  <c r="M707" i="2"/>
  <c r="L707" i="2"/>
  <c r="K707" i="2"/>
  <c r="J707" i="2"/>
  <c r="I707" i="2"/>
  <c r="H707" i="2"/>
  <c r="G707" i="2"/>
  <c r="F707" i="2"/>
  <c r="E707" i="2"/>
  <c r="D707" i="2"/>
  <c r="C707" i="2"/>
  <c r="B707" i="2"/>
  <c r="A707" i="2"/>
  <c r="CD706" i="2"/>
  <c r="CC706" i="2"/>
  <c r="CB706" i="2"/>
  <c r="CA706" i="2"/>
  <c r="BZ706" i="2"/>
  <c r="BY706" i="2"/>
  <c r="AJ706" i="2"/>
  <c r="AI706" i="2"/>
  <c r="AH706" i="2"/>
  <c r="AG706" i="2"/>
  <c r="AF706" i="2"/>
  <c r="AE706" i="2"/>
  <c r="AD706" i="2"/>
  <c r="AC706" i="2"/>
  <c r="AB706" i="2"/>
  <c r="AA706" i="2"/>
  <c r="Z706" i="2"/>
  <c r="Y706" i="2"/>
  <c r="X706" i="2"/>
  <c r="W706" i="2"/>
  <c r="V706" i="2"/>
  <c r="U706" i="2"/>
  <c r="S706" i="2"/>
  <c r="R706" i="2"/>
  <c r="Q706" i="2"/>
  <c r="P706" i="2"/>
  <c r="O706" i="2"/>
  <c r="N706" i="2"/>
  <c r="M706" i="2"/>
  <c r="L706" i="2"/>
  <c r="K706" i="2"/>
  <c r="J706" i="2"/>
  <c r="I706" i="2"/>
  <c r="H706" i="2"/>
  <c r="G706" i="2"/>
  <c r="F706" i="2"/>
  <c r="E706" i="2"/>
  <c r="D706" i="2"/>
  <c r="C706" i="2"/>
  <c r="B706" i="2"/>
  <c r="A706" i="2"/>
  <c r="CD705" i="2"/>
  <c r="CC705" i="2"/>
  <c r="CB705" i="2"/>
  <c r="CA705" i="2"/>
  <c r="BZ705" i="2"/>
  <c r="BY705" i="2"/>
  <c r="AJ705" i="2"/>
  <c r="AI705" i="2"/>
  <c r="AH705" i="2"/>
  <c r="AG705" i="2"/>
  <c r="AF705" i="2"/>
  <c r="AE705" i="2"/>
  <c r="AD705" i="2"/>
  <c r="AC705" i="2"/>
  <c r="AB705" i="2"/>
  <c r="AA705" i="2"/>
  <c r="Z705" i="2"/>
  <c r="Y705" i="2"/>
  <c r="X705" i="2"/>
  <c r="W705" i="2"/>
  <c r="V705" i="2"/>
  <c r="U705" i="2"/>
  <c r="S705" i="2"/>
  <c r="R705" i="2"/>
  <c r="Q705" i="2"/>
  <c r="P705" i="2"/>
  <c r="O705" i="2"/>
  <c r="N705" i="2"/>
  <c r="M705" i="2"/>
  <c r="L705" i="2"/>
  <c r="K705" i="2"/>
  <c r="J705" i="2"/>
  <c r="I705" i="2"/>
  <c r="H705" i="2"/>
  <c r="G705" i="2"/>
  <c r="F705" i="2"/>
  <c r="E705" i="2"/>
  <c r="D705" i="2"/>
  <c r="C705" i="2"/>
  <c r="B705" i="2"/>
  <c r="A705" i="2"/>
  <c r="CD704" i="2"/>
  <c r="CC704" i="2"/>
  <c r="CB704" i="2"/>
  <c r="CA704" i="2"/>
  <c r="BZ704" i="2"/>
  <c r="BY704" i="2"/>
  <c r="AJ704" i="2"/>
  <c r="AI704" i="2"/>
  <c r="AH704" i="2"/>
  <c r="AG704" i="2"/>
  <c r="AF704" i="2"/>
  <c r="AE704" i="2"/>
  <c r="AD704" i="2"/>
  <c r="AC704" i="2"/>
  <c r="AB704" i="2"/>
  <c r="AA704" i="2"/>
  <c r="Z704" i="2"/>
  <c r="Y704" i="2"/>
  <c r="X704" i="2"/>
  <c r="W704" i="2"/>
  <c r="V704" i="2"/>
  <c r="U704" i="2"/>
  <c r="S704" i="2"/>
  <c r="R704" i="2"/>
  <c r="Q704" i="2"/>
  <c r="P704" i="2"/>
  <c r="O704" i="2"/>
  <c r="N704" i="2"/>
  <c r="M704" i="2"/>
  <c r="L704" i="2"/>
  <c r="K704" i="2"/>
  <c r="J704" i="2"/>
  <c r="I704" i="2"/>
  <c r="H704" i="2"/>
  <c r="G704" i="2"/>
  <c r="F704" i="2"/>
  <c r="E704" i="2"/>
  <c r="D704" i="2"/>
  <c r="C704" i="2"/>
  <c r="B704" i="2"/>
  <c r="A704" i="2"/>
  <c r="CD703" i="2"/>
  <c r="CC703" i="2"/>
  <c r="CB703" i="2"/>
  <c r="CA703" i="2"/>
  <c r="BZ703" i="2"/>
  <c r="BY703" i="2"/>
  <c r="AJ703" i="2"/>
  <c r="AI703" i="2"/>
  <c r="AH703" i="2"/>
  <c r="AG703" i="2"/>
  <c r="AF703" i="2"/>
  <c r="AE703" i="2"/>
  <c r="AD703" i="2"/>
  <c r="AC703" i="2"/>
  <c r="AB703" i="2"/>
  <c r="AA703" i="2"/>
  <c r="Z703" i="2"/>
  <c r="Y703" i="2"/>
  <c r="X703" i="2"/>
  <c r="W703" i="2"/>
  <c r="V703" i="2"/>
  <c r="U703" i="2"/>
  <c r="S703" i="2"/>
  <c r="R703" i="2"/>
  <c r="Q703" i="2"/>
  <c r="P703" i="2"/>
  <c r="O703" i="2"/>
  <c r="N703" i="2"/>
  <c r="M703" i="2"/>
  <c r="L703" i="2"/>
  <c r="K703" i="2"/>
  <c r="J703" i="2"/>
  <c r="I703" i="2"/>
  <c r="H703" i="2"/>
  <c r="G703" i="2"/>
  <c r="F703" i="2"/>
  <c r="E703" i="2"/>
  <c r="D703" i="2"/>
  <c r="C703" i="2"/>
  <c r="B703" i="2"/>
  <c r="A703" i="2"/>
  <c r="CD702" i="2"/>
  <c r="CC702" i="2"/>
  <c r="CB702" i="2"/>
  <c r="CA702" i="2"/>
  <c r="BZ702" i="2"/>
  <c r="BY702" i="2"/>
  <c r="AJ702" i="2"/>
  <c r="AI702" i="2"/>
  <c r="AH702" i="2"/>
  <c r="AG702" i="2"/>
  <c r="AF702" i="2"/>
  <c r="AE702" i="2"/>
  <c r="AD702" i="2"/>
  <c r="AC702" i="2"/>
  <c r="AB702" i="2"/>
  <c r="AA702" i="2"/>
  <c r="Z702" i="2"/>
  <c r="Y702" i="2"/>
  <c r="X702" i="2"/>
  <c r="W702" i="2"/>
  <c r="V702" i="2"/>
  <c r="U702" i="2"/>
  <c r="S702" i="2"/>
  <c r="R702" i="2"/>
  <c r="Q702" i="2"/>
  <c r="P702" i="2"/>
  <c r="O702" i="2"/>
  <c r="N702" i="2"/>
  <c r="M702" i="2"/>
  <c r="L702" i="2"/>
  <c r="K702" i="2"/>
  <c r="J702" i="2"/>
  <c r="I702" i="2"/>
  <c r="H702" i="2"/>
  <c r="G702" i="2"/>
  <c r="F702" i="2"/>
  <c r="E702" i="2"/>
  <c r="D702" i="2"/>
  <c r="C702" i="2"/>
  <c r="B702" i="2"/>
  <c r="A702" i="2"/>
  <c r="CD701" i="2"/>
  <c r="CC701" i="2"/>
  <c r="CB701" i="2"/>
  <c r="CA701" i="2"/>
  <c r="BZ701" i="2"/>
  <c r="BY701" i="2"/>
  <c r="AJ701" i="2"/>
  <c r="AI701" i="2"/>
  <c r="AH701" i="2"/>
  <c r="AG701" i="2"/>
  <c r="AF701" i="2"/>
  <c r="AE701" i="2"/>
  <c r="AD701" i="2"/>
  <c r="AC701" i="2"/>
  <c r="AB701" i="2"/>
  <c r="AA701" i="2"/>
  <c r="Z701" i="2"/>
  <c r="Y701" i="2"/>
  <c r="X701" i="2"/>
  <c r="W701" i="2"/>
  <c r="V701" i="2"/>
  <c r="U701" i="2"/>
  <c r="S701" i="2"/>
  <c r="R701" i="2"/>
  <c r="Q701" i="2"/>
  <c r="P701" i="2"/>
  <c r="O701" i="2"/>
  <c r="N701" i="2"/>
  <c r="M701" i="2"/>
  <c r="L701" i="2"/>
  <c r="K701" i="2"/>
  <c r="J701" i="2"/>
  <c r="I701" i="2"/>
  <c r="H701" i="2"/>
  <c r="G701" i="2"/>
  <c r="F701" i="2"/>
  <c r="E701" i="2"/>
  <c r="D701" i="2"/>
  <c r="C701" i="2"/>
  <c r="B701" i="2"/>
  <c r="A701" i="2"/>
  <c r="CD700" i="2"/>
  <c r="CC700" i="2"/>
  <c r="CB700" i="2"/>
  <c r="CA700" i="2"/>
  <c r="BZ700" i="2"/>
  <c r="BY700" i="2"/>
  <c r="AJ700" i="2"/>
  <c r="AI700" i="2"/>
  <c r="AH700" i="2"/>
  <c r="AG700" i="2"/>
  <c r="AF700" i="2"/>
  <c r="AE700" i="2"/>
  <c r="AD700" i="2"/>
  <c r="AC700" i="2"/>
  <c r="AB700" i="2"/>
  <c r="AA700" i="2"/>
  <c r="Z700" i="2"/>
  <c r="Y700" i="2"/>
  <c r="X700" i="2"/>
  <c r="W700" i="2"/>
  <c r="V700" i="2"/>
  <c r="U700" i="2"/>
  <c r="S700" i="2"/>
  <c r="R700" i="2"/>
  <c r="Q700" i="2"/>
  <c r="P700" i="2"/>
  <c r="O700" i="2"/>
  <c r="N700" i="2"/>
  <c r="M700" i="2"/>
  <c r="L700" i="2"/>
  <c r="K700" i="2"/>
  <c r="J700" i="2"/>
  <c r="I700" i="2"/>
  <c r="H700" i="2"/>
  <c r="G700" i="2"/>
  <c r="F700" i="2"/>
  <c r="E700" i="2"/>
  <c r="D700" i="2"/>
  <c r="C700" i="2"/>
  <c r="B700" i="2"/>
  <c r="A700" i="2"/>
  <c r="CD699" i="2"/>
  <c r="CC699" i="2"/>
  <c r="CB699" i="2"/>
  <c r="CA699" i="2"/>
  <c r="BZ699" i="2"/>
  <c r="BY699" i="2"/>
  <c r="AJ699" i="2"/>
  <c r="AI699" i="2"/>
  <c r="AH699" i="2"/>
  <c r="AG699" i="2"/>
  <c r="AF699" i="2"/>
  <c r="AE699" i="2"/>
  <c r="AD699" i="2"/>
  <c r="AC699" i="2"/>
  <c r="AB699" i="2"/>
  <c r="AA699" i="2"/>
  <c r="Z699" i="2"/>
  <c r="Y699" i="2"/>
  <c r="X699" i="2"/>
  <c r="W699" i="2"/>
  <c r="V699" i="2"/>
  <c r="U699" i="2"/>
  <c r="S699" i="2"/>
  <c r="R699" i="2"/>
  <c r="Q699" i="2"/>
  <c r="P699" i="2"/>
  <c r="O699" i="2"/>
  <c r="N699" i="2"/>
  <c r="M699" i="2"/>
  <c r="L699" i="2"/>
  <c r="K699" i="2"/>
  <c r="J699" i="2"/>
  <c r="I699" i="2"/>
  <c r="H699" i="2"/>
  <c r="G699" i="2"/>
  <c r="F699" i="2"/>
  <c r="E699" i="2"/>
  <c r="D699" i="2"/>
  <c r="C699" i="2"/>
  <c r="B699" i="2"/>
  <c r="A699" i="2"/>
  <c r="CD698" i="2"/>
  <c r="CC698" i="2"/>
  <c r="CB698" i="2"/>
  <c r="CA698" i="2"/>
  <c r="BZ698" i="2"/>
  <c r="BY698" i="2"/>
  <c r="AJ698" i="2"/>
  <c r="AI698" i="2"/>
  <c r="AH698" i="2"/>
  <c r="AG698" i="2"/>
  <c r="AF698" i="2"/>
  <c r="AE698" i="2"/>
  <c r="AD698" i="2"/>
  <c r="AC698" i="2"/>
  <c r="AB698" i="2"/>
  <c r="AA698" i="2"/>
  <c r="Z698" i="2"/>
  <c r="Y698" i="2"/>
  <c r="X698" i="2"/>
  <c r="W698" i="2"/>
  <c r="V698" i="2"/>
  <c r="U698" i="2"/>
  <c r="S698" i="2"/>
  <c r="R698" i="2"/>
  <c r="Q698" i="2"/>
  <c r="P698" i="2"/>
  <c r="O698" i="2"/>
  <c r="N698" i="2"/>
  <c r="M698" i="2"/>
  <c r="L698" i="2"/>
  <c r="K698" i="2"/>
  <c r="J698" i="2"/>
  <c r="I698" i="2"/>
  <c r="H698" i="2"/>
  <c r="G698" i="2"/>
  <c r="F698" i="2"/>
  <c r="E698" i="2"/>
  <c r="D698" i="2"/>
  <c r="C698" i="2"/>
  <c r="B698" i="2"/>
  <c r="A698" i="2"/>
  <c r="CD697" i="2"/>
  <c r="CC697" i="2"/>
  <c r="CB697" i="2"/>
  <c r="CA697" i="2"/>
  <c r="BZ697" i="2"/>
  <c r="BY697" i="2"/>
  <c r="AJ697" i="2"/>
  <c r="AI697" i="2"/>
  <c r="AH697" i="2"/>
  <c r="AG697" i="2"/>
  <c r="AF697" i="2"/>
  <c r="AE697" i="2"/>
  <c r="AD697" i="2"/>
  <c r="AC697" i="2"/>
  <c r="AB697" i="2"/>
  <c r="AA697" i="2"/>
  <c r="Z697" i="2"/>
  <c r="Y697" i="2"/>
  <c r="X697" i="2"/>
  <c r="W697" i="2"/>
  <c r="V697" i="2"/>
  <c r="U697" i="2"/>
  <c r="S697" i="2"/>
  <c r="R697" i="2"/>
  <c r="Q697" i="2"/>
  <c r="P697" i="2"/>
  <c r="O697" i="2"/>
  <c r="N697" i="2"/>
  <c r="M697" i="2"/>
  <c r="L697" i="2"/>
  <c r="K697" i="2"/>
  <c r="J697" i="2"/>
  <c r="I697" i="2"/>
  <c r="H697" i="2"/>
  <c r="G697" i="2"/>
  <c r="F697" i="2"/>
  <c r="E697" i="2"/>
  <c r="D697" i="2"/>
  <c r="C697" i="2"/>
  <c r="B697" i="2"/>
  <c r="A697" i="2"/>
  <c r="CD696" i="2"/>
  <c r="CC696" i="2"/>
  <c r="CB696" i="2"/>
  <c r="CA696" i="2"/>
  <c r="BZ696" i="2"/>
  <c r="BY696" i="2"/>
  <c r="AJ696" i="2"/>
  <c r="AI696" i="2"/>
  <c r="AH696" i="2"/>
  <c r="AG696" i="2"/>
  <c r="AF696" i="2"/>
  <c r="AE696" i="2"/>
  <c r="AD696" i="2"/>
  <c r="AC696" i="2"/>
  <c r="AB696" i="2"/>
  <c r="AA696" i="2"/>
  <c r="Z696" i="2"/>
  <c r="Y696" i="2"/>
  <c r="X696" i="2"/>
  <c r="W696" i="2"/>
  <c r="V696" i="2"/>
  <c r="U696" i="2"/>
  <c r="S696" i="2"/>
  <c r="R696" i="2"/>
  <c r="Q696" i="2"/>
  <c r="P696" i="2"/>
  <c r="O696" i="2"/>
  <c r="N696" i="2"/>
  <c r="M696" i="2"/>
  <c r="L696" i="2"/>
  <c r="K696" i="2"/>
  <c r="J696" i="2"/>
  <c r="I696" i="2"/>
  <c r="H696" i="2"/>
  <c r="G696" i="2"/>
  <c r="F696" i="2"/>
  <c r="E696" i="2"/>
  <c r="D696" i="2"/>
  <c r="C696" i="2"/>
  <c r="B696" i="2"/>
  <c r="A696" i="2"/>
  <c r="CD695" i="2"/>
  <c r="CC695" i="2"/>
  <c r="CB695" i="2"/>
  <c r="CA695" i="2"/>
  <c r="BZ695" i="2"/>
  <c r="BY695" i="2"/>
  <c r="AJ695" i="2"/>
  <c r="AI695" i="2"/>
  <c r="AH695" i="2"/>
  <c r="AG695" i="2"/>
  <c r="AF695" i="2"/>
  <c r="AE695" i="2"/>
  <c r="AD695" i="2"/>
  <c r="AC695" i="2"/>
  <c r="AB695" i="2"/>
  <c r="AA695" i="2"/>
  <c r="Z695" i="2"/>
  <c r="Y695" i="2"/>
  <c r="X695" i="2"/>
  <c r="W695" i="2"/>
  <c r="V695" i="2"/>
  <c r="U695" i="2"/>
  <c r="S695" i="2"/>
  <c r="R695" i="2"/>
  <c r="Q695" i="2"/>
  <c r="P695" i="2"/>
  <c r="O695" i="2"/>
  <c r="N695" i="2"/>
  <c r="M695" i="2"/>
  <c r="L695" i="2"/>
  <c r="K695" i="2"/>
  <c r="J695" i="2"/>
  <c r="I695" i="2"/>
  <c r="H695" i="2"/>
  <c r="G695" i="2"/>
  <c r="F695" i="2"/>
  <c r="E695" i="2"/>
  <c r="D695" i="2"/>
  <c r="C695" i="2"/>
  <c r="B695" i="2"/>
  <c r="A695" i="2"/>
  <c r="CD694" i="2"/>
  <c r="CC694" i="2"/>
  <c r="CB694" i="2"/>
  <c r="CA694" i="2"/>
  <c r="BZ694" i="2"/>
  <c r="BY694" i="2"/>
  <c r="AJ694" i="2"/>
  <c r="AI694" i="2"/>
  <c r="AH694" i="2"/>
  <c r="AG694" i="2"/>
  <c r="AF694" i="2"/>
  <c r="AE694" i="2"/>
  <c r="AD694" i="2"/>
  <c r="AC694" i="2"/>
  <c r="AB694" i="2"/>
  <c r="AA694" i="2"/>
  <c r="Z694" i="2"/>
  <c r="Y694" i="2"/>
  <c r="X694" i="2"/>
  <c r="W694" i="2"/>
  <c r="V694" i="2"/>
  <c r="U694" i="2"/>
  <c r="S694" i="2"/>
  <c r="R694" i="2"/>
  <c r="Q694" i="2"/>
  <c r="P694" i="2"/>
  <c r="O694" i="2"/>
  <c r="N694" i="2"/>
  <c r="M694" i="2"/>
  <c r="L694" i="2"/>
  <c r="K694" i="2"/>
  <c r="J694" i="2"/>
  <c r="I694" i="2"/>
  <c r="H694" i="2"/>
  <c r="G694" i="2"/>
  <c r="F694" i="2"/>
  <c r="E694" i="2"/>
  <c r="D694" i="2"/>
  <c r="C694" i="2"/>
  <c r="B694" i="2"/>
  <c r="A694" i="2"/>
  <c r="CD693" i="2"/>
  <c r="CC693" i="2"/>
  <c r="CB693" i="2"/>
  <c r="CA693" i="2"/>
  <c r="BZ693" i="2"/>
  <c r="BY693" i="2"/>
  <c r="AJ693" i="2"/>
  <c r="AI693" i="2"/>
  <c r="AH693" i="2"/>
  <c r="AG693" i="2"/>
  <c r="AF693" i="2"/>
  <c r="AE693" i="2"/>
  <c r="AD693" i="2"/>
  <c r="AC693" i="2"/>
  <c r="AB693" i="2"/>
  <c r="AA693" i="2"/>
  <c r="Z693" i="2"/>
  <c r="Y693" i="2"/>
  <c r="X693" i="2"/>
  <c r="W693" i="2"/>
  <c r="V693" i="2"/>
  <c r="U693" i="2"/>
  <c r="S693" i="2"/>
  <c r="R693" i="2"/>
  <c r="Q693" i="2"/>
  <c r="P693" i="2"/>
  <c r="O693" i="2"/>
  <c r="N693" i="2"/>
  <c r="M693" i="2"/>
  <c r="L693" i="2"/>
  <c r="K693" i="2"/>
  <c r="J693" i="2"/>
  <c r="I693" i="2"/>
  <c r="H693" i="2"/>
  <c r="G693" i="2"/>
  <c r="F693" i="2"/>
  <c r="E693" i="2"/>
  <c r="D693" i="2"/>
  <c r="C693" i="2"/>
  <c r="B693" i="2"/>
  <c r="A693" i="2"/>
  <c r="CD692" i="2"/>
  <c r="CC692" i="2"/>
  <c r="CB692" i="2"/>
  <c r="CA692" i="2"/>
  <c r="BZ692" i="2"/>
  <c r="BY692" i="2"/>
  <c r="AJ692" i="2"/>
  <c r="AI692" i="2"/>
  <c r="AH692" i="2"/>
  <c r="AG692" i="2"/>
  <c r="AF692" i="2"/>
  <c r="AE692" i="2"/>
  <c r="AD692" i="2"/>
  <c r="AC692" i="2"/>
  <c r="AB692" i="2"/>
  <c r="AA692" i="2"/>
  <c r="Z692" i="2"/>
  <c r="Y692" i="2"/>
  <c r="X692" i="2"/>
  <c r="W692" i="2"/>
  <c r="V692" i="2"/>
  <c r="U692" i="2"/>
  <c r="S692" i="2"/>
  <c r="R692" i="2"/>
  <c r="Q692" i="2"/>
  <c r="P692" i="2"/>
  <c r="O692" i="2"/>
  <c r="N692" i="2"/>
  <c r="M692" i="2"/>
  <c r="L692" i="2"/>
  <c r="K692" i="2"/>
  <c r="J692" i="2"/>
  <c r="I692" i="2"/>
  <c r="H692" i="2"/>
  <c r="G692" i="2"/>
  <c r="F692" i="2"/>
  <c r="E692" i="2"/>
  <c r="D692" i="2"/>
  <c r="C692" i="2"/>
  <c r="B692" i="2"/>
  <c r="A692" i="2"/>
  <c r="CD691" i="2"/>
  <c r="CC691" i="2"/>
  <c r="CB691" i="2"/>
  <c r="CA691" i="2"/>
  <c r="BZ691" i="2"/>
  <c r="BY691" i="2"/>
  <c r="AJ691" i="2"/>
  <c r="AI691" i="2"/>
  <c r="AH691" i="2"/>
  <c r="AG691" i="2"/>
  <c r="AF691" i="2"/>
  <c r="AE691" i="2"/>
  <c r="AD691" i="2"/>
  <c r="AC691" i="2"/>
  <c r="AB691" i="2"/>
  <c r="AA691" i="2"/>
  <c r="Z691" i="2"/>
  <c r="Y691" i="2"/>
  <c r="X691" i="2"/>
  <c r="W691" i="2"/>
  <c r="V691" i="2"/>
  <c r="U691" i="2"/>
  <c r="S691" i="2"/>
  <c r="R691" i="2"/>
  <c r="Q691" i="2"/>
  <c r="P691" i="2"/>
  <c r="O691" i="2"/>
  <c r="N691" i="2"/>
  <c r="M691" i="2"/>
  <c r="L691" i="2"/>
  <c r="K691" i="2"/>
  <c r="J691" i="2"/>
  <c r="I691" i="2"/>
  <c r="H691" i="2"/>
  <c r="G691" i="2"/>
  <c r="F691" i="2"/>
  <c r="E691" i="2"/>
  <c r="D691" i="2"/>
  <c r="C691" i="2"/>
  <c r="B691" i="2"/>
  <c r="A691" i="2"/>
  <c r="CD690" i="2"/>
  <c r="CC690" i="2"/>
  <c r="CB690" i="2"/>
  <c r="CA690" i="2"/>
  <c r="BZ690" i="2"/>
  <c r="BY690" i="2"/>
  <c r="AJ690" i="2"/>
  <c r="AI690" i="2"/>
  <c r="AH690" i="2"/>
  <c r="AG690" i="2"/>
  <c r="AF690" i="2"/>
  <c r="AE690" i="2"/>
  <c r="AD690" i="2"/>
  <c r="AC690" i="2"/>
  <c r="AB690" i="2"/>
  <c r="AA690" i="2"/>
  <c r="Z690" i="2"/>
  <c r="Y690" i="2"/>
  <c r="X690" i="2"/>
  <c r="W690" i="2"/>
  <c r="V690" i="2"/>
  <c r="U690" i="2"/>
  <c r="S690" i="2"/>
  <c r="R690" i="2"/>
  <c r="Q690" i="2"/>
  <c r="P690" i="2"/>
  <c r="O690" i="2"/>
  <c r="N690" i="2"/>
  <c r="M690" i="2"/>
  <c r="L690" i="2"/>
  <c r="K690" i="2"/>
  <c r="J690" i="2"/>
  <c r="I690" i="2"/>
  <c r="H690" i="2"/>
  <c r="G690" i="2"/>
  <c r="F690" i="2"/>
  <c r="E690" i="2"/>
  <c r="D690" i="2"/>
  <c r="C690" i="2"/>
  <c r="B690" i="2"/>
  <c r="A690" i="2"/>
  <c r="CD689" i="2"/>
  <c r="CC689" i="2"/>
  <c r="CB689" i="2"/>
  <c r="CA689" i="2"/>
  <c r="BZ689" i="2"/>
  <c r="BY689" i="2"/>
  <c r="AJ689" i="2"/>
  <c r="AI689" i="2"/>
  <c r="AH689" i="2"/>
  <c r="AG689" i="2"/>
  <c r="AF689" i="2"/>
  <c r="AE689" i="2"/>
  <c r="AD689" i="2"/>
  <c r="AC689" i="2"/>
  <c r="AB689" i="2"/>
  <c r="AA689" i="2"/>
  <c r="Z689" i="2"/>
  <c r="Y689" i="2"/>
  <c r="X689" i="2"/>
  <c r="W689" i="2"/>
  <c r="V689" i="2"/>
  <c r="U689" i="2"/>
  <c r="S689" i="2"/>
  <c r="R689" i="2"/>
  <c r="Q689" i="2"/>
  <c r="P689" i="2"/>
  <c r="O689" i="2"/>
  <c r="N689" i="2"/>
  <c r="M689" i="2"/>
  <c r="L689" i="2"/>
  <c r="K689" i="2"/>
  <c r="J689" i="2"/>
  <c r="I689" i="2"/>
  <c r="H689" i="2"/>
  <c r="G689" i="2"/>
  <c r="F689" i="2"/>
  <c r="E689" i="2"/>
  <c r="D689" i="2"/>
  <c r="C689" i="2"/>
  <c r="B689" i="2"/>
  <c r="A689" i="2"/>
  <c r="CD688" i="2"/>
  <c r="CC688" i="2"/>
  <c r="CB688" i="2"/>
  <c r="CA688" i="2"/>
  <c r="BZ688" i="2"/>
  <c r="BY688" i="2"/>
  <c r="AJ688" i="2"/>
  <c r="AI688" i="2"/>
  <c r="AH688" i="2"/>
  <c r="AG688" i="2"/>
  <c r="AF688" i="2"/>
  <c r="AE688" i="2"/>
  <c r="AD688" i="2"/>
  <c r="AC688" i="2"/>
  <c r="AB688" i="2"/>
  <c r="AA688" i="2"/>
  <c r="Z688" i="2"/>
  <c r="Y688" i="2"/>
  <c r="X688" i="2"/>
  <c r="W688" i="2"/>
  <c r="V688" i="2"/>
  <c r="U688" i="2"/>
  <c r="S688" i="2"/>
  <c r="R688" i="2"/>
  <c r="Q688" i="2"/>
  <c r="P688" i="2"/>
  <c r="O688" i="2"/>
  <c r="N688" i="2"/>
  <c r="M688" i="2"/>
  <c r="L688" i="2"/>
  <c r="K688" i="2"/>
  <c r="J688" i="2"/>
  <c r="I688" i="2"/>
  <c r="H688" i="2"/>
  <c r="G688" i="2"/>
  <c r="F688" i="2"/>
  <c r="E688" i="2"/>
  <c r="D688" i="2"/>
  <c r="C688" i="2"/>
  <c r="B688" i="2"/>
  <c r="A688" i="2"/>
  <c r="CD687" i="2"/>
  <c r="CC687" i="2"/>
  <c r="CB687" i="2"/>
  <c r="CA687" i="2"/>
  <c r="BZ687" i="2"/>
  <c r="BY687" i="2"/>
  <c r="AJ687" i="2"/>
  <c r="AI687" i="2"/>
  <c r="AH687" i="2"/>
  <c r="AG687" i="2"/>
  <c r="AF687" i="2"/>
  <c r="AE687" i="2"/>
  <c r="AD687" i="2"/>
  <c r="AC687" i="2"/>
  <c r="AB687" i="2"/>
  <c r="AA687" i="2"/>
  <c r="Z687" i="2"/>
  <c r="Y687" i="2"/>
  <c r="X687" i="2"/>
  <c r="W687" i="2"/>
  <c r="V687" i="2"/>
  <c r="U687" i="2"/>
  <c r="S687" i="2"/>
  <c r="R687" i="2"/>
  <c r="Q687" i="2"/>
  <c r="P687" i="2"/>
  <c r="O687" i="2"/>
  <c r="N687" i="2"/>
  <c r="M687" i="2"/>
  <c r="L687" i="2"/>
  <c r="K687" i="2"/>
  <c r="J687" i="2"/>
  <c r="I687" i="2"/>
  <c r="H687" i="2"/>
  <c r="G687" i="2"/>
  <c r="F687" i="2"/>
  <c r="E687" i="2"/>
  <c r="D687" i="2"/>
  <c r="C687" i="2"/>
  <c r="B687" i="2"/>
  <c r="A687" i="2"/>
  <c r="CD686" i="2"/>
  <c r="CC686" i="2"/>
  <c r="CB686" i="2"/>
  <c r="CA686" i="2"/>
  <c r="BZ686" i="2"/>
  <c r="BY686" i="2"/>
  <c r="AJ686" i="2"/>
  <c r="AI686" i="2"/>
  <c r="AH686" i="2"/>
  <c r="AG686" i="2"/>
  <c r="AF686" i="2"/>
  <c r="AE686" i="2"/>
  <c r="AD686" i="2"/>
  <c r="AC686" i="2"/>
  <c r="AB686" i="2"/>
  <c r="AA686" i="2"/>
  <c r="Z686" i="2"/>
  <c r="Y686" i="2"/>
  <c r="X686" i="2"/>
  <c r="W686" i="2"/>
  <c r="V686" i="2"/>
  <c r="U686" i="2"/>
  <c r="S686" i="2"/>
  <c r="R686" i="2"/>
  <c r="Q686" i="2"/>
  <c r="P686" i="2"/>
  <c r="O686" i="2"/>
  <c r="N686" i="2"/>
  <c r="M686" i="2"/>
  <c r="L686" i="2"/>
  <c r="K686" i="2"/>
  <c r="J686" i="2"/>
  <c r="I686" i="2"/>
  <c r="H686" i="2"/>
  <c r="G686" i="2"/>
  <c r="F686" i="2"/>
  <c r="E686" i="2"/>
  <c r="D686" i="2"/>
  <c r="C686" i="2"/>
  <c r="B686" i="2"/>
  <c r="A686" i="2"/>
  <c r="CD685" i="2"/>
  <c r="CC685" i="2"/>
  <c r="CB685" i="2"/>
  <c r="CA685" i="2"/>
  <c r="BZ685" i="2"/>
  <c r="BY685" i="2"/>
  <c r="AJ685" i="2"/>
  <c r="AI685" i="2"/>
  <c r="AH685" i="2"/>
  <c r="AG685" i="2"/>
  <c r="AF685" i="2"/>
  <c r="AE685" i="2"/>
  <c r="AD685" i="2"/>
  <c r="AC685" i="2"/>
  <c r="AB685" i="2"/>
  <c r="AA685" i="2"/>
  <c r="Z685" i="2"/>
  <c r="Y685" i="2"/>
  <c r="X685" i="2"/>
  <c r="W685" i="2"/>
  <c r="V685" i="2"/>
  <c r="U685" i="2"/>
  <c r="S685" i="2"/>
  <c r="R685" i="2"/>
  <c r="Q685" i="2"/>
  <c r="P685" i="2"/>
  <c r="O685" i="2"/>
  <c r="N685" i="2"/>
  <c r="M685" i="2"/>
  <c r="L685" i="2"/>
  <c r="K685" i="2"/>
  <c r="J685" i="2"/>
  <c r="I685" i="2"/>
  <c r="H685" i="2"/>
  <c r="G685" i="2"/>
  <c r="F685" i="2"/>
  <c r="E685" i="2"/>
  <c r="D685" i="2"/>
  <c r="C685" i="2"/>
  <c r="B685" i="2"/>
  <c r="A685" i="2"/>
  <c r="CD684" i="2"/>
  <c r="CC684" i="2"/>
  <c r="CB684" i="2"/>
  <c r="CA684" i="2"/>
  <c r="BZ684" i="2"/>
  <c r="BY684" i="2"/>
  <c r="AJ684" i="2"/>
  <c r="AI684" i="2"/>
  <c r="AH684" i="2"/>
  <c r="AG684" i="2"/>
  <c r="AF684" i="2"/>
  <c r="AE684" i="2"/>
  <c r="AD684" i="2"/>
  <c r="AC684" i="2"/>
  <c r="AB684" i="2"/>
  <c r="AA684" i="2"/>
  <c r="Z684" i="2"/>
  <c r="Y684" i="2"/>
  <c r="X684" i="2"/>
  <c r="W684" i="2"/>
  <c r="V684" i="2"/>
  <c r="U684" i="2"/>
  <c r="S684" i="2"/>
  <c r="R684" i="2"/>
  <c r="Q684" i="2"/>
  <c r="P684" i="2"/>
  <c r="O684" i="2"/>
  <c r="N684" i="2"/>
  <c r="M684" i="2"/>
  <c r="L684" i="2"/>
  <c r="K684" i="2"/>
  <c r="J684" i="2"/>
  <c r="I684" i="2"/>
  <c r="H684" i="2"/>
  <c r="G684" i="2"/>
  <c r="F684" i="2"/>
  <c r="E684" i="2"/>
  <c r="D684" i="2"/>
  <c r="C684" i="2"/>
  <c r="B684" i="2"/>
  <c r="A684" i="2"/>
  <c r="CD683" i="2"/>
  <c r="CC683" i="2"/>
  <c r="CB683" i="2"/>
  <c r="CA683" i="2"/>
  <c r="BZ683" i="2"/>
  <c r="BY683" i="2"/>
  <c r="AJ683" i="2"/>
  <c r="AI683" i="2"/>
  <c r="AH683" i="2"/>
  <c r="AG683" i="2"/>
  <c r="AF683" i="2"/>
  <c r="AE683" i="2"/>
  <c r="AD683" i="2"/>
  <c r="AC683" i="2"/>
  <c r="AB683" i="2"/>
  <c r="AA683" i="2"/>
  <c r="Z683" i="2"/>
  <c r="Y683" i="2"/>
  <c r="X683" i="2"/>
  <c r="W683" i="2"/>
  <c r="V683" i="2"/>
  <c r="U683" i="2"/>
  <c r="S683" i="2"/>
  <c r="R683" i="2"/>
  <c r="Q683" i="2"/>
  <c r="P683" i="2"/>
  <c r="O683" i="2"/>
  <c r="N683" i="2"/>
  <c r="M683" i="2"/>
  <c r="L683" i="2"/>
  <c r="K683" i="2"/>
  <c r="J683" i="2"/>
  <c r="I683" i="2"/>
  <c r="H683" i="2"/>
  <c r="G683" i="2"/>
  <c r="F683" i="2"/>
  <c r="E683" i="2"/>
  <c r="D683" i="2"/>
  <c r="C683" i="2"/>
  <c r="B683" i="2"/>
  <c r="A683" i="2"/>
  <c r="CD682" i="2"/>
  <c r="CC682" i="2"/>
  <c r="CB682" i="2"/>
  <c r="CA682" i="2"/>
  <c r="BZ682" i="2"/>
  <c r="BY682" i="2"/>
  <c r="AJ682" i="2"/>
  <c r="AI682" i="2"/>
  <c r="AH682" i="2"/>
  <c r="AG682" i="2"/>
  <c r="AF682" i="2"/>
  <c r="AE682" i="2"/>
  <c r="AD682" i="2"/>
  <c r="AC682" i="2"/>
  <c r="AB682" i="2"/>
  <c r="AA682" i="2"/>
  <c r="Z682" i="2"/>
  <c r="Y682" i="2"/>
  <c r="X682" i="2"/>
  <c r="W682" i="2"/>
  <c r="V682" i="2"/>
  <c r="U682" i="2"/>
  <c r="S682" i="2"/>
  <c r="R682" i="2"/>
  <c r="Q682" i="2"/>
  <c r="P682" i="2"/>
  <c r="O682" i="2"/>
  <c r="N682" i="2"/>
  <c r="M682" i="2"/>
  <c r="L682" i="2"/>
  <c r="K682" i="2"/>
  <c r="J682" i="2"/>
  <c r="I682" i="2"/>
  <c r="H682" i="2"/>
  <c r="G682" i="2"/>
  <c r="F682" i="2"/>
  <c r="E682" i="2"/>
  <c r="D682" i="2"/>
  <c r="C682" i="2"/>
  <c r="B682" i="2"/>
  <c r="A682" i="2"/>
  <c r="CD681" i="2"/>
  <c r="CC681" i="2"/>
  <c r="CB681" i="2"/>
  <c r="CA681" i="2"/>
  <c r="BZ681" i="2"/>
  <c r="BY681" i="2"/>
  <c r="AJ681" i="2"/>
  <c r="AI681" i="2"/>
  <c r="AH681" i="2"/>
  <c r="AG681" i="2"/>
  <c r="AF681" i="2"/>
  <c r="AE681" i="2"/>
  <c r="AD681" i="2"/>
  <c r="AC681" i="2"/>
  <c r="AB681" i="2"/>
  <c r="AA681" i="2"/>
  <c r="Z681" i="2"/>
  <c r="Y681" i="2"/>
  <c r="X681" i="2"/>
  <c r="W681" i="2"/>
  <c r="V681" i="2"/>
  <c r="U681" i="2"/>
  <c r="S681" i="2"/>
  <c r="R681" i="2"/>
  <c r="Q681" i="2"/>
  <c r="P681" i="2"/>
  <c r="O681" i="2"/>
  <c r="N681" i="2"/>
  <c r="M681" i="2"/>
  <c r="L681" i="2"/>
  <c r="K681" i="2"/>
  <c r="J681" i="2"/>
  <c r="I681" i="2"/>
  <c r="H681" i="2"/>
  <c r="G681" i="2"/>
  <c r="F681" i="2"/>
  <c r="E681" i="2"/>
  <c r="D681" i="2"/>
  <c r="C681" i="2"/>
  <c r="B681" i="2"/>
  <c r="A681" i="2"/>
  <c r="CD680" i="2"/>
  <c r="CC680" i="2"/>
  <c r="CB680" i="2"/>
  <c r="CA680" i="2"/>
  <c r="BZ680" i="2"/>
  <c r="BY680" i="2"/>
  <c r="AJ680" i="2"/>
  <c r="AI680" i="2"/>
  <c r="AH680" i="2"/>
  <c r="AG680" i="2"/>
  <c r="AF680" i="2"/>
  <c r="AE680" i="2"/>
  <c r="AD680" i="2"/>
  <c r="AC680" i="2"/>
  <c r="AB680" i="2"/>
  <c r="AA680" i="2"/>
  <c r="Z680" i="2"/>
  <c r="Y680" i="2"/>
  <c r="X680" i="2"/>
  <c r="W680" i="2"/>
  <c r="V680" i="2"/>
  <c r="U680" i="2"/>
  <c r="S680" i="2"/>
  <c r="R680" i="2"/>
  <c r="Q680" i="2"/>
  <c r="P680" i="2"/>
  <c r="O680" i="2"/>
  <c r="N680" i="2"/>
  <c r="M680" i="2"/>
  <c r="L680" i="2"/>
  <c r="K680" i="2"/>
  <c r="J680" i="2"/>
  <c r="I680" i="2"/>
  <c r="H680" i="2"/>
  <c r="G680" i="2"/>
  <c r="F680" i="2"/>
  <c r="E680" i="2"/>
  <c r="D680" i="2"/>
  <c r="C680" i="2"/>
  <c r="B680" i="2"/>
  <c r="A680" i="2"/>
  <c r="CD679" i="2"/>
  <c r="CC679" i="2"/>
  <c r="CB679" i="2"/>
  <c r="CA679" i="2"/>
  <c r="BZ679" i="2"/>
  <c r="BY679" i="2"/>
  <c r="AJ679" i="2"/>
  <c r="AI679" i="2"/>
  <c r="AH679" i="2"/>
  <c r="AG679" i="2"/>
  <c r="AF679" i="2"/>
  <c r="AE679" i="2"/>
  <c r="AD679" i="2"/>
  <c r="AC679" i="2"/>
  <c r="AB679" i="2"/>
  <c r="AA679" i="2"/>
  <c r="Z679" i="2"/>
  <c r="Y679" i="2"/>
  <c r="X679" i="2"/>
  <c r="W679" i="2"/>
  <c r="V679" i="2"/>
  <c r="U679" i="2"/>
  <c r="S679" i="2"/>
  <c r="R679" i="2"/>
  <c r="Q679" i="2"/>
  <c r="P679" i="2"/>
  <c r="O679" i="2"/>
  <c r="N679" i="2"/>
  <c r="M679" i="2"/>
  <c r="L679" i="2"/>
  <c r="K679" i="2"/>
  <c r="J679" i="2"/>
  <c r="I679" i="2"/>
  <c r="H679" i="2"/>
  <c r="G679" i="2"/>
  <c r="F679" i="2"/>
  <c r="E679" i="2"/>
  <c r="D679" i="2"/>
  <c r="C679" i="2"/>
  <c r="B679" i="2"/>
  <c r="A679" i="2"/>
  <c r="CD678" i="2"/>
  <c r="CC678" i="2"/>
  <c r="CB678" i="2"/>
  <c r="CA678" i="2"/>
  <c r="BZ678" i="2"/>
  <c r="BY678" i="2"/>
  <c r="AJ678" i="2"/>
  <c r="AI678" i="2"/>
  <c r="AH678" i="2"/>
  <c r="AG678" i="2"/>
  <c r="AF678" i="2"/>
  <c r="AE678" i="2"/>
  <c r="AD678" i="2"/>
  <c r="AC678" i="2"/>
  <c r="AB678" i="2"/>
  <c r="AA678" i="2"/>
  <c r="Z678" i="2"/>
  <c r="Y678" i="2"/>
  <c r="X678" i="2"/>
  <c r="W678" i="2"/>
  <c r="V678" i="2"/>
  <c r="U678" i="2"/>
  <c r="S678" i="2"/>
  <c r="R678" i="2"/>
  <c r="Q678" i="2"/>
  <c r="P678" i="2"/>
  <c r="O678" i="2"/>
  <c r="N678" i="2"/>
  <c r="M678" i="2"/>
  <c r="L678" i="2"/>
  <c r="K678" i="2"/>
  <c r="J678" i="2"/>
  <c r="I678" i="2"/>
  <c r="H678" i="2"/>
  <c r="G678" i="2"/>
  <c r="F678" i="2"/>
  <c r="E678" i="2"/>
  <c r="D678" i="2"/>
  <c r="C678" i="2"/>
  <c r="B678" i="2"/>
  <c r="A678" i="2"/>
  <c r="CD677" i="2"/>
  <c r="CC677" i="2"/>
  <c r="CB677" i="2"/>
  <c r="CA677" i="2"/>
  <c r="BZ677" i="2"/>
  <c r="BY677" i="2"/>
  <c r="AJ677" i="2"/>
  <c r="AI677" i="2"/>
  <c r="AH677" i="2"/>
  <c r="AG677" i="2"/>
  <c r="AF677" i="2"/>
  <c r="AE677" i="2"/>
  <c r="AD677" i="2"/>
  <c r="AC677" i="2"/>
  <c r="AB677" i="2"/>
  <c r="AA677" i="2"/>
  <c r="Z677" i="2"/>
  <c r="Y677" i="2"/>
  <c r="X677" i="2"/>
  <c r="W677" i="2"/>
  <c r="V677" i="2"/>
  <c r="U677" i="2"/>
  <c r="S677" i="2"/>
  <c r="R677" i="2"/>
  <c r="Q677" i="2"/>
  <c r="P677" i="2"/>
  <c r="O677" i="2"/>
  <c r="N677" i="2"/>
  <c r="M677" i="2"/>
  <c r="L677" i="2"/>
  <c r="K677" i="2"/>
  <c r="J677" i="2"/>
  <c r="I677" i="2"/>
  <c r="H677" i="2"/>
  <c r="G677" i="2"/>
  <c r="F677" i="2"/>
  <c r="E677" i="2"/>
  <c r="D677" i="2"/>
  <c r="C677" i="2"/>
  <c r="B677" i="2"/>
  <c r="A677" i="2"/>
  <c r="CD676" i="2"/>
  <c r="CC676" i="2"/>
  <c r="CB676" i="2"/>
  <c r="CA676" i="2"/>
  <c r="BZ676" i="2"/>
  <c r="BY676" i="2"/>
  <c r="AJ676" i="2"/>
  <c r="AI676" i="2"/>
  <c r="AH676" i="2"/>
  <c r="AG676" i="2"/>
  <c r="AF676" i="2"/>
  <c r="AE676" i="2"/>
  <c r="AD676" i="2"/>
  <c r="AC676" i="2"/>
  <c r="AB676" i="2"/>
  <c r="AA676" i="2"/>
  <c r="Z676" i="2"/>
  <c r="Y676" i="2"/>
  <c r="X676" i="2"/>
  <c r="W676" i="2"/>
  <c r="V676" i="2"/>
  <c r="U676" i="2"/>
  <c r="S676" i="2"/>
  <c r="R676" i="2"/>
  <c r="Q676" i="2"/>
  <c r="P676" i="2"/>
  <c r="O676" i="2"/>
  <c r="N676" i="2"/>
  <c r="M676" i="2"/>
  <c r="L676" i="2"/>
  <c r="K676" i="2"/>
  <c r="J676" i="2"/>
  <c r="I676" i="2"/>
  <c r="H676" i="2"/>
  <c r="G676" i="2"/>
  <c r="F676" i="2"/>
  <c r="E676" i="2"/>
  <c r="D676" i="2"/>
  <c r="C676" i="2"/>
  <c r="B676" i="2"/>
  <c r="A676" i="2"/>
  <c r="CD675" i="2"/>
  <c r="CC675" i="2"/>
  <c r="CB675" i="2"/>
  <c r="CA675" i="2"/>
  <c r="BZ675" i="2"/>
  <c r="BY675" i="2"/>
  <c r="AJ675" i="2"/>
  <c r="AI675" i="2"/>
  <c r="AH675" i="2"/>
  <c r="AG675" i="2"/>
  <c r="AF675" i="2"/>
  <c r="AE675" i="2"/>
  <c r="AD675" i="2"/>
  <c r="AC675" i="2"/>
  <c r="AB675" i="2"/>
  <c r="AA675" i="2"/>
  <c r="Z675" i="2"/>
  <c r="Y675" i="2"/>
  <c r="X675" i="2"/>
  <c r="W675" i="2"/>
  <c r="V675" i="2"/>
  <c r="U675" i="2"/>
  <c r="S675" i="2"/>
  <c r="R675" i="2"/>
  <c r="Q675" i="2"/>
  <c r="P675" i="2"/>
  <c r="O675" i="2"/>
  <c r="N675" i="2"/>
  <c r="M675" i="2"/>
  <c r="L675" i="2"/>
  <c r="K675" i="2"/>
  <c r="J675" i="2"/>
  <c r="I675" i="2"/>
  <c r="H675" i="2"/>
  <c r="G675" i="2"/>
  <c r="F675" i="2"/>
  <c r="E675" i="2"/>
  <c r="D675" i="2"/>
  <c r="C675" i="2"/>
  <c r="B675" i="2"/>
  <c r="A675" i="2"/>
  <c r="CD674" i="2"/>
  <c r="CC674" i="2"/>
  <c r="CB674" i="2"/>
  <c r="CA674" i="2"/>
  <c r="BZ674" i="2"/>
  <c r="BY674" i="2"/>
  <c r="AJ674" i="2"/>
  <c r="AI674" i="2"/>
  <c r="AH674" i="2"/>
  <c r="AG674" i="2"/>
  <c r="AF674" i="2"/>
  <c r="AE674" i="2"/>
  <c r="AD674" i="2"/>
  <c r="AC674" i="2"/>
  <c r="AB674" i="2"/>
  <c r="AA674" i="2"/>
  <c r="Z674" i="2"/>
  <c r="Y674" i="2"/>
  <c r="X674" i="2"/>
  <c r="W674" i="2"/>
  <c r="V674" i="2"/>
  <c r="U674" i="2"/>
  <c r="S674" i="2"/>
  <c r="R674" i="2"/>
  <c r="Q674" i="2"/>
  <c r="P674" i="2"/>
  <c r="O674" i="2"/>
  <c r="N674" i="2"/>
  <c r="M674" i="2"/>
  <c r="L674" i="2"/>
  <c r="K674" i="2"/>
  <c r="J674" i="2"/>
  <c r="I674" i="2"/>
  <c r="H674" i="2"/>
  <c r="G674" i="2"/>
  <c r="F674" i="2"/>
  <c r="E674" i="2"/>
  <c r="D674" i="2"/>
  <c r="C674" i="2"/>
  <c r="B674" i="2"/>
  <c r="A674" i="2"/>
  <c r="CD673" i="2"/>
  <c r="CC673" i="2"/>
  <c r="CB673" i="2"/>
  <c r="CA673" i="2"/>
  <c r="BZ673" i="2"/>
  <c r="BY673" i="2"/>
  <c r="AJ673" i="2"/>
  <c r="AI673" i="2"/>
  <c r="AH673" i="2"/>
  <c r="AG673" i="2"/>
  <c r="AF673" i="2"/>
  <c r="AE673" i="2"/>
  <c r="AD673" i="2"/>
  <c r="AC673" i="2"/>
  <c r="AB673" i="2"/>
  <c r="AA673" i="2"/>
  <c r="Z673" i="2"/>
  <c r="Y673" i="2"/>
  <c r="X673" i="2"/>
  <c r="W673" i="2"/>
  <c r="V673" i="2"/>
  <c r="U673" i="2"/>
  <c r="S673" i="2"/>
  <c r="R673" i="2"/>
  <c r="Q673" i="2"/>
  <c r="P673" i="2"/>
  <c r="O673" i="2"/>
  <c r="N673" i="2"/>
  <c r="M673" i="2"/>
  <c r="L673" i="2"/>
  <c r="K673" i="2"/>
  <c r="J673" i="2"/>
  <c r="I673" i="2"/>
  <c r="H673" i="2"/>
  <c r="G673" i="2"/>
  <c r="F673" i="2"/>
  <c r="E673" i="2"/>
  <c r="D673" i="2"/>
  <c r="C673" i="2"/>
  <c r="B673" i="2"/>
  <c r="A673" i="2"/>
  <c r="CD672" i="2"/>
  <c r="CC672" i="2"/>
  <c r="CB672" i="2"/>
  <c r="CA672" i="2"/>
  <c r="BZ672" i="2"/>
  <c r="BY672" i="2"/>
  <c r="AJ672" i="2"/>
  <c r="AI672" i="2"/>
  <c r="AH672" i="2"/>
  <c r="AG672" i="2"/>
  <c r="AF672" i="2"/>
  <c r="AE672" i="2"/>
  <c r="AD672" i="2"/>
  <c r="AC672" i="2"/>
  <c r="AB672" i="2"/>
  <c r="AA672" i="2"/>
  <c r="Z672" i="2"/>
  <c r="Y672" i="2"/>
  <c r="X672" i="2"/>
  <c r="W672" i="2"/>
  <c r="V672" i="2"/>
  <c r="U672" i="2"/>
  <c r="S672" i="2"/>
  <c r="R672" i="2"/>
  <c r="Q672" i="2"/>
  <c r="P672" i="2"/>
  <c r="O672" i="2"/>
  <c r="N672" i="2"/>
  <c r="M672" i="2"/>
  <c r="L672" i="2"/>
  <c r="K672" i="2"/>
  <c r="J672" i="2"/>
  <c r="I672" i="2"/>
  <c r="H672" i="2"/>
  <c r="G672" i="2"/>
  <c r="F672" i="2"/>
  <c r="E672" i="2"/>
  <c r="D672" i="2"/>
  <c r="C672" i="2"/>
  <c r="B672" i="2"/>
  <c r="A672" i="2"/>
  <c r="CD671" i="2"/>
  <c r="CC671" i="2"/>
  <c r="CB671" i="2"/>
  <c r="CA671" i="2"/>
  <c r="BZ671" i="2"/>
  <c r="BY671" i="2"/>
  <c r="AJ671" i="2"/>
  <c r="AI671" i="2"/>
  <c r="AH671" i="2"/>
  <c r="AG671" i="2"/>
  <c r="AF671" i="2"/>
  <c r="AE671" i="2"/>
  <c r="AD671" i="2"/>
  <c r="AC671" i="2"/>
  <c r="AB671" i="2"/>
  <c r="AA671" i="2"/>
  <c r="Z671" i="2"/>
  <c r="Y671" i="2"/>
  <c r="X671" i="2"/>
  <c r="W671" i="2"/>
  <c r="V671" i="2"/>
  <c r="U671" i="2"/>
  <c r="S671" i="2"/>
  <c r="R671" i="2"/>
  <c r="Q671" i="2"/>
  <c r="P671" i="2"/>
  <c r="O671" i="2"/>
  <c r="N671" i="2"/>
  <c r="M671" i="2"/>
  <c r="L671" i="2"/>
  <c r="K671" i="2"/>
  <c r="J671" i="2"/>
  <c r="I671" i="2"/>
  <c r="H671" i="2"/>
  <c r="G671" i="2"/>
  <c r="F671" i="2"/>
  <c r="E671" i="2"/>
  <c r="D671" i="2"/>
  <c r="C671" i="2"/>
  <c r="B671" i="2"/>
  <c r="A671" i="2"/>
  <c r="CD670" i="2"/>
  <c r="CC670" i="2"/>
  <c r="CB670" i="2"/>
  <c r="CA670" i="2"/>
  <c r="BZ670" i="2"/>
  <c r="BY670" i="2"/>
  <c r="AJ670" i="2"/>
  <c r="AI670" i="2"/>
  <c r="AH670" i="2"/>
  <c r="AG670" i="2"/>
  <c r="AF670" i="2"/>
  <c r="AE670" i="2"/>
  <c r="AD670" i="2"/>
  <c r="AC670" i="2"/>
  <c r="AB670" i="2"/>
  <c r="AA670" i="2"/>
  <c r="Z670" i="2"/>
  <c r="Y670" i="2"/>
  <c r="X670" i="2"/>
  <c r="W670" i="2"/>
  <c r="V670" i="2"/>
  <c r="U670" i="2"/>
  <c r="S670" i="2"/>
  <c r="R670" i="2"/>
  <c r="Q670" i="2"/>
  <c r="P670" i="2"/>
  <c r="O670" i="2"/>
  <c r="N670" i="2"/>
  <c r="M670" i="2"/>
  <c r="L670" i="2"/>
  <c r="K670" i="2"/>
  <c r="J670" i="2"/>
  <c r="I670" i="2"/>
  <c r="H670" i="2"/>
  <c r="G670" i="2"/>
  <c r="F670" i="2"/>
  <c r="E670" i="2"/>
  <c r="D670" i="2"/>
  <c r="C670" i="2"/>
  <c r="B670" i="2"/>
  <c r="A670" i="2"/>
  <c r="CD669" i="2"/>
  <c r="CC669" i="2"/>
  <c r="CB669" i="2"/>
  <c r="CA669" i="2"/>
  <c r="BZ669" i="2"/>
  <c r="BY669" i="2"/>
  <c r="AJ669" i="2"/>
  <c r="AI669" i="2"/>
  <c r="AH669" i="2"/>
  <c r="AG669" i="2"/>
  <c r="AF669" i="2"/>
  <c r="AE669" i="2"/>
  <c r="AD669" i="2"/>
  <c r="AC669" i="2"/>
  <c r="AB669" i="2"/>
  <c r="AA669" i="2"/>
  <c r="Z669" i="2"/>
  <c r="Y669" i="2"/>
  <c r="X669" i="2"/>
  <c r="W669" i="2"/>
  <c r="V669" i="2"/>
  <c r="U669" i="2"/>
  <c r="S669" i="2"/>
  <c r="R669" i="2"/>
  <c r="Q669" i="2"/>
  <c r="P669" i="2"/>
  <c r="O669" i="2"/>
  <c r="N669" i="2"/>
  <c r="M669" i="2"/>
  <c r="L669" i="2"/>
  <c r="K669" i="2"/>
  <c r="J669" i="2"/>
  <c r="I669" i="2"/>
  <c r="H669" i="2"/>
  <c r="G669" i="2"/>
  <c r="F669" i="2"/>
  <c r="E669" i="2"/>
  <c r="D669" i="2"/>
  <c r="C669" i="2"/>
  <c r="B669" i="2"/>
  <c r="A669" i="2"/>
  <c r="CD668" i="2"/>
  <c r="CC668" i="2"/>
  <c r="CB668" i="2"/>
  <c r="CA668" i="2"/>
  <c r="BZ668" i="2"/>
  <c r="BY668" i="2"/>
  <c r="AJ668" i="2"/>
  <c r="AI668" i="2"/>
  <c r="AH668" i="2"/>
  <c r="AG668" i="2"/>
  <c r="AF668" i="2"/>
  <c r="AE668" i="2"/>
  <c r="AD668" i="2"/>
  <c r="AC668" i="2"/>
  <c r="AB668" i="2"/>
  <c r="AA668" i="2"/>
  <c r="Z668" i="2"/>
  <c r="Y668" i="2"/>
  <c r="X668" i="2"/>
  <c r="W668" i="2"/>
  <c r="V668" i="2"/>
  <c r="U668" i="2"/>
  <c r="S668" i="2"/>
  <c r="R668" i="2"/>
  <c r="Q668" i="2"/>
  <c r="P668" i="2"/>
  <c r="O668" i="2"/>
  <c r="N668" i="2"/>
  <c r="M668" i="2"/>
  <c r="L668" i="2"/>
  <c r="K668" i="2"/>
  <c r="J668" i="2"/>
  <c r="I668" i="2"/>
  <c r="H668" i="2"/>
  <c r="G668" i="2"/>
  <c r="F668" i="2"/>
  <c r="E668" i="2"/>
  <c r="D668" i="2"/>
  <c r="C668" i="2"/>
  <c r="B668" i="2"/>
  <c r="A668" i="2"/>
  <c r="CD667" i="2"/>
  <c r="CC667" i="2"/>
  <c r="CB667" i="2"/>
  <c r="CA667" i="2"/>
  <c r="BZ667" i="2"/>
  <c r="BY667" i="2"/>
  <c r="AJ667" i="2"/>
  <c r="AI667" i="2"/>
  <c r="AH667" i="2"/>
  <c r="AG667" i="2"/>
  <c r="AF667" i="2"/>
  <c r="AE667" i="2"/>
  <c r="AD667" i="2"/>
  <c r="AC667" i="2"/>
  <c r="AB667" i="2"/>
  <c r="AA667" i="2"/>
  <c r="Z667" i="2"/>
  <c r="Y667" i="2"/>
  <c r="X667" i="2"/>
  <c r="W667" i="2"/>
  <c r="V667" i="2"/>
  <c r="U667" i="2"/>
  <c r="S667" i="2"/>
  <c r="R667" i="2"/>
  <c r="Q667" i="2"/>
  <c r="P667" i="2"/>
  <c r="O667" i="2"/>
  <c r="N667" i="2"/>
  <c r="M667" i="2"/>
  <c r="L667" i="2"/>
  <c r="K667" i="2"/>
  <c r="J667" i="2"/>
  <c r="I667" i="2"/>
  <c r="H667" i="2"/>
  <c r="G667" i="2"/>
  <c r="F667" i="2"/>
  <c r="E667" i="2"/>
  <c r="D667" i="2"/>
  <c r="C667" i="2"/>
  <c r="B667" i="2"/>
  <c r="A667" i="2"/>
  <c r="CD666" i="2"/>
  <c r="CC666" i="2"/>
  <c r="CB666" i="2"/>
  <c r="CA666" i="2"/>
  <c r="BZ666" i="2"/>
  <c r="BY666" i="2"/>
  <c r="AJ666" i="2"/>
  <c r="AI666" i="2"/>
  <c r="AH666" i="2"/>
  <c r="AG666" i="2"/>
  <c r="AF666" i="2"/>
  <c r="AE666" i="2"/>
  <c r="AD666" i="2"/>
  <c r="AC666" i="2"/>
  <c r="AB666" i="2"/>
  <c r="AA666" i="2"/>
  <c r="Z666" i="2"/>
  <c r="Y666" i="2"/>
  <c r="X666" i="2"/>
  <c r="W666" i="2"/>
  <c r="V666" i="2"/>
  <c r="U666" i="2"/>
  <c r="S666" i="2"/>
  <c r="R666" i="2"/>
  <c r="Q666" i="2"/>
  <c r="P666" i="2"/>
  <c r="O666" i="2"/>
  <c r="N666" i="2"/>
  <c r="M666" i="2"/>
  <c r="L666" i="2"/>
  <c r="K666" i="2"/>
  <c r="J666" i="2"/>
  <c r="I666" i="2"/>
  <c r="H666" i="2"/>
  <c r="G666" i="2"/>
  <c r="F666" i="2"/>
  <c r="E666" i="2"/>
  <c r="D666" i="2"/>
  <c r="C666" i="2"/>
  <c r="B666" i="2"/>
  <c r="A666" i="2"/>
  <c r="CD665" i="2"/>
  <c r="CC665" i="2"/>
  <c r="CB665" i="2"/>
  <c r="CA665" i="2"/>
  <c r="BZ665" i="2"/>
  <c r="BY665" i="2"/>
  <c r="AJ665" i="2"/>
  <c r="AI665" i="2"/>
  <c r="AH665" i="2"/>
  <c r="AG665" i="2"/>
  <c r="AF665" i="2"/>
  <c r="AE665" i="2"/>
  <c r="AD665" i="2"/>
  <c r="AC665" i="2"/>
  <c r="AB665" i="2"/>
  <c r="AA665" i="2"/>
  <c r="Z665" i="2"/>
  <c r="Y665" i="2"/>
  <c r="X665" i="2"/>
  <c r="W665" i="2"/>
  <c r="V665" i="2"/>
  <c r="U665" i="2"/>
  <c r="S665" i="2"/>
  <c r="R665" i="2"/>
  <c r="Q665" i="2"/>
  <c r="P665" i="2"/>
  <c r="O665" i="2"/>
  <c r="N665" i="2"/>
  <c r="M665" i="2"/>
  <c r="L665" i="2"/>
  <c r="K665" i="2"/>
  <c r="J665" i="2"/>
  <c r="I665" i="2"/>
  <c r="H665" i="2"/>
  <c r="G665" i="2"/>
  <c r="F665" i="2"/>
  <c r="E665" i="2"/>
  <c r="D665" i="2"/>
  <c r="C665" i="2"/>
  <c r="B665" i="2"/>
  <c r="A665" i="2"/>
  <c r="CD664" i="2"/>
  <c r="CC664" i="2"/>
  <c r="CB664" i="2"/>
  <c r="CA664" i="2"/>
  <c r="BZ664" i="2"/>
  <c r="BY664" i="2"/>
  <c r="AJ664" i="2"/>
  <c r="AI664" i="2"/>
  <c r="AH664" i="2"/>
  <c r="AG664" i="2"/>
  <c r="AF664" i="2"/>
  <c r="AE664" i="2"/>
  <c r="AD664" i="2"/>
  <c r="AC664" i="2"/>
  <c r="AB664" i="2"/>
  <c r="AA664" i="2"/>
  <c r="Z664" i="2"/>
  <c r="Y664" i="2"/>
  <c r="X664" i="2"/>
  <c r="W664" i="2"/>
  <c r="V664" i="2"/>
  <c r="U664" i="2"/>
  <c r="S664" i="2"/>
  <c r="R664" i="2"/>
  <c r="Q664" i="2"/>
  <c r="P664" i="2"/>
  <c r="O664" i="2"/>
  <c r="N664" i="2"/>
  <c r="M664" i="2"/>
  <c r="L664" i="2"/>
  <c r="K664" i="2"/>
  <c r="J664" i="2"/>
  <c r="I664" i="2"/>
  <c r="H664" i="2"/>
  <c r="G664" i="2"/>
  <c r="F664" i="2"/>
  <c r="E664" i="2"/>
  <c r="D664" i="2"/>
  <c r="C664" i="2"/>
  <c r="B664" i="2"/>
  <c r="A664" i="2"/>
  <c r="CD663" i="2"/>
  <c r="CC663" i="2"/>
  <c r="CB663" i="2"/>
  <c r="CA663" i="2"/>
  <c r="BZ663" i="2"/>
  <c r="BY663" i="2"/>
  <c r="AJ663" i="2"/>
  <c r="AI663" i="2"/>
  <c r="AH663" i="2"/>
  <c r="AG663" i="2"/>
  <c r="AF663" i="2"/>
  <c r="AE663" i="2"/>
  <c r="AD663" i="2"/>
  <c r="AC663" i="2"/>
  <c r="AB663" i="2"/>
  <c r="AA663" i="2"/>
  <c r="Z663" i="2"/>
  <c r="Y663" i="2"/>
  <c r="X663" i="2"/>
  <c r="W663" i="2"/>
  <c r="V663" i="2"/>
  <c r="U663" i="2"/>
  <c r="S663" i="2"/>
  <c r="R663" i="2"/>
  <c r="Q663" i="2"/>
  <c r="P663" i="2"/>
  <c r="O663" i="2"/>
  <c r="N663" i="2"/>
  <c r="M663" i="2"/>
  <c r="L663" i="2"/>
  <c r="K663" i="2"/>
  <c r="J663" i="2"/>
  <c r="I663" i="2"/>
  <c r="H663" i="2"/>
  <c r="G663" i="2"/>
  <c r="F663" i="2"/>
  <c r="E663" i="2"/>
  <c r="D663" i="2"/>
  <c r="C663" i="2"/>
  <c r="B663" i="2"/>
  <c r="A663" i="2"/>
  <c r="CD662" i="2"/>
  <c r="CC662" i="2"/>
  <c r="CB662" i="2"/>
  <c r="CA662" i="2"/>
  <c r="BZ662" i="2"/>
  <c r="BY662" i="2"/>
  <c r="AJ662" i="2"/>
  <c r="AI662" i="2"/>
  <c r="AH662" i="2"/>
  <c r="AG662" i="2"/>
  <c r="AF662" i="2"/>
  <c r="AE662" i="2"/>
  <c r="AD662" i="2"/>
  <c r="AC662" i="2"/>
  <c r="AB662" i="2"/>
  <c r="AA662" i="2"/>
  <c r="Z662" i="2"/>
  <c r="Y662" i="2"/>
  <c r="X662" i="2"/>
  <c r="W662" i="2"/>
  <c r="V662" i="2"/>
  <c r="U662" i="2"/>
  <c r="S662" i="2"/>
  <c r="R662" i="2"/>
  <c r="Q662" i="2"/>
  <c r="P662" i="2"/>
  <c r="O662" i="2"/>
  <c r="N662" i="2"/>
  <c r="M662" i="2"/>
  <c r="L662" i="2"/>
  <c r="K662" i="2"/>
  <c r="J662" i="2"/>
  <c r="I662" i="2"/>
  <c r="H662" i="2"/>
  <c r="G662" i="2"/>
  <c r="F662" i="2"/>
  <c r="E662" i="2"/>
  <c r="D662" i="2"/>
  <c r="C662" i="2"/>
  <c r="B662" i="2"/>
  <c r="A662" i="2"/>
  <c r="CD661" i="2"/>
  <c r="CC661" i="2"/>
  <c r="CB661" i="2"/>
  <c r="CA661" i="2"/>
  <c r="BZ661" i="2"/>
  <c r="BY661" i="2"/>
  <c r="AJ661" i="2"/>
  <c r="AI661" i="2"/>
  <c r="AH661" i="2"/>
  <c r="AG661" i="2"/>
  <c r="AF661" i="2"/>
  <c r="AE661" i="2"/>
  <c r="AD661" i="2"/>
  <c r="AC661" i="2"/>
  <c r="AB661" i="2"/>
  <c r="AA661" i="2"/>
  <c r="Z661" i="2"/>
  <c r="Y661" i="2"/>
  <c r="X661" i="2"/>
  <c r="W661" i="2"/>
  <c r="V661" i="2"/>
  <c r="U661" i="2"/>
  <c r="S661" i="2"/>
  <c r="R661" i="2"/>
  <c r="Q661" i="2"/>
  <c r="P661" i="2"/>
  <c r="O661" i="2"/>
  <c r="N661" i="2"/>
  <c r="M661" i="2"/>
  <c r="L661" i="2"/>
  <c r="K661" i="2"/>
  <c r="J661" i="2"/>
  <c r="I661" i="2"/>
  <c r="H661" i="2"/>
  <c r="G661" i="2"/>
  <c r="F661" i="2"/>
  <c r="E661" i="2"/>
  <c r="D661" i="2"/>
  <c r="C661" i="2"/>
  <c r="B661" i="2"/>
  <c r="A661" i="2"/>
  <c r="CD660" i="2"/>
  <c r="CC660" i="2"/>
  <c r="CB660" i="2"/>
  <c r="CA660" i="2"/>
  <c r="BZ660" i="2"/>
  <c r="BY660" i="2"/>
  <c r="AJ660" i="2"/>
  <c r="AI660" i="2"/>
  <c r="AH660" i="2"/>
  <c r="AG660" i="2"/>
  <c r="AF660" i="2"/>
  <c r="AE660" i="2"/>
  <c r="AD660" i="2"/>
  <c r="AC660" i="2"/>
  <c r="AB660" i="2"/>
  <c r="AA660" i="2"/>
  <c r="Z660" i="2"/>
  <c r="Y660" i="2"/>
  <c r="X660" i="2"/>
  <c r="W660" i="2"/>
  <c r="V660" i="2"/>
  <c r="U660" i="2"/>
  <c r="S660" i="2"/>
  <c r="R660" i="2"/>
  <c r="Q660" i="2"/>
  <c r="P660" i="2"/>
  <c r="O660" i="2"/>
  <c r="N660" i="2"/>
  <c r="M660" i="2"/>
  <c r="L660" i="2"/>
  <c r="K660" i="2"/>
  <c r="J660" i="2"/>
  <c r="I660" i="2"/>
  <c r="H660" i="2"/>
  <c r="G660" i="2"/>
  <c r="F660" i="2"/>
  <c r="E660" i="2"/>
  <c r="D660" i="2"/>
  <c r="C660" i="2"/>
  <c r="B660" i="2"/>
  <c r="A660" i="2"/>
  <c r="CD659" i="2"/>
  <c r="CC659" i="2"/>
  <c r="CB659" i="2"/>
  <c r="CA659" i="2"/>
  <c r="BZ659" i="2"/>
  <c r="BY659" i="2"/>
  <c r="AJ659" i="2"/>
  <c r="AI659" i="2"/>
  <c r="AH659" i="2"/>
  <c r="AG659" i="2"/>
  <c r="AF659" i="2"/>
  <c r="AE659" i="2"/>
  <c r="AD659" i="2"/>
  <c r="AC659" i="2"/>
  <c r="AB659" i="2"/>
  <c r="AA659" i="2"/>
  <c r="Z659" i="2"/>
  <c r="Y659" i="2"/>
  <c r="X659" i="2"/>
  <c r="W659" i="2"/>
  <c r="V659" i="2"/>
  <c r="U659" i="2"/>
  <c r="S659" i="2"/>
  <c r="R659" i="2"/>
  <c r="Q659" i="2"/>
  <c r="P659" i="2"/>
  <c r="O659" i="2"/>
  <c r="N659" i="2"/>
  <c r="M659" i="2"/>
  <c r="L659" i="2"/>
  <c r="K659" i="2"/>
  <c r="J659" i="2"/>
  <c r="I659" i="2"/>
  <c r="H659" i="2"/>
  <c r="G659" i="2"/>
  <c r="F659" i="2"/>
  <c r="E659" i="2"/>
  <c r="D659" i="2"/>
  <c r="C659" i="2"/>
  <c r="B659" i="2"/>
  <c r="A659" i="2"/>
  <c r="CD658" i="2"/>
  <c r="CC658" i="2"/>
  <c r="CB658" i="2"/>
  <c r="CA658" i="2"/>
  <c r="BZ658" i="2"/>
  <c r="BY658" i="2"/>
  <c r="AJ658" i="2"/>
  <c r="AI658" i="2"/>
  <c r="AH658" i="2"/>
  <c r="AG658" i="2"/>
  <c r="AF658" i="2"/>
  <c r="AE658" i="2"/>
  <c r="AD658" i="2"/>
  <c r="AC658" i="2"/>
  <c r="AB658" i="2"/>
  <c r="AA658" i="2"/>
  <c r="Z658" i="2"/>
  <c r="Y658" i="2"/>
  <c r="X658" i="2"/>
  <c r="W658" i="2"/>
  <c r="V658" i="2"/>
  <c r="U658" i="2"/>
  <c r="S658" i="2"/>
  <c r="R658" i="2"/>
  <c r="Q658" i="2"/>
  <c r="P658" i="2"/>
  <c r="O658" i="2"/>
  <c r="N658" i="2"/>
  <c r="M658" i="2"/>
  <c r="L658" i="2"/>
  <c r="K658" i="2"/>
  <c r="J658" i="2"/>
  <c r="I658" i="2"/>
  <c r="H658" i="2"/>
  <c r="G658" i="2"/>
  <c r="F658" i="2"/>
  <c r="E658" i="2"/>
  <c r="D658" i="2"/>
  <c r="C658" i="2"/>
  <c r="B658" i="2"/>
  <c r="A658" i="2"/>
  <c r="CD657" i="2"/>
  <c r="CC657" i="2"/>
  <c r="CB657" i="2"/>
  <c r="CA657" i="2"/>
  <c r="BZ657" i="2"/>
  <c r="BY657" i="2"/>
  <c r="AJ657" i="2"/>
  <c r="AI657" i="2"/>
  <c r="AH657" i="2"/>
  <c r="AG657" i="2"/>
  <c r="AF657" i="2"/>
  <c r="AE657" i="2"/>
  <c r="AD657" i="2"/>
  <c r="AC657" i="2"/>
  <c r="AB657" i="2"/>
  <c r="AA657" i="2"/>
  <c r="Z657" i="2"/>
  <c r="Y657" i="2"/>
  <c r="X657" i="2"/>
  <c r="W657" i="2"/>
  <c r="V657" i="2"/>
  <c r="U657" i="2"/>
  <c r="S657" i="2"/>
  <c r="R657" i="2"/>
  <c r="Q657" i="2"/>
  <c r="P657" i="2"/>
  <c r="O657" i="2"/>
  <c r="N657" i="2"/>
  <c r="M657" i="2"/>
  <c r="L657" i="2"/>
  <c r="K657" i="2"/>
  <c r="J657" i="2"/>
  <c r="I657" i="2"/>
  <c r="H657" i="2"/>
  <c r="G657" i="2"/>
  <c r="F657" i="2"/>
  <c r="E657" i="2"/>
  <c r="D657" i="2"/>
  <c r="C657" i="2"/>
  <c r="B657" i="2"/>
  <c r="A657" i="2"/>
  <c r="CD656" i="2"/>
  <c r="CC656" i="2"/>
  <c r="CB656" i="2"/>
  <c r="CA656" i="2"/>
  <c r="BZ656" i="2"/>
  <c r="BY656" i="2"/>
  <c r="AJ656" i="2"/>
  <c r="AI656" i="2"/>
  <c r="AH656" i="2"/>
  <c r="AG656" i="2"/>
  <c r="AF656" i="2"/>
  <c r="AE656" i="2"/>
  <c r="AD656" i="2"/>
  <c r="AC656" i="2"/>
  <c r="AB656" i="2"/>
  <c r="AA656" i="2"/>
  <c r="Z656" i="2"/>
  <c r="Y656" i="2"/>
  <c r="X656" i="2"/>
  <c r="W656" i="2"/>
  <c r="V656" i="2"/>
  <c r="U656" i="2"/>
  <c r="S656" i="2"/>
  <c r="R656" i="2"/>
  <c r="Q656" i="2"/>
  <c r="P656" i="2"/>
  <c r="O656" i="2"/>
  <c r="N656" i="2"/>
  <c r="M656" i="2"/>
  <c r="L656" i="2"/>
  <c r="K656" i="2"/>
  <c r="J656" i="2"/>
  <c r="I656" i="2"/>
  <c r="H656" i="2"/>
  <c r="G656" i="2"/>
  <c r="F656" i="2"/>
  <c r="E656" i="2"/>
  <c r="D656" i="2"/>
  <c r="C656" i="2"/>
  <c r="B656" i="2"/>
  <c r="A656" i="2"/>
  <c r="CD655" i="2"/>
  <c r="CC655" i="2"/>
  <c r="CB655" i="2"/>
  <c r="CA655" i="2"/>
  <c r="BZ655" i="2"/>
  <c r="BY655" i="2"/>
  <c r="AJ655" i="2"/>
  <c r="AI655" i="2"/>
  <c r="AH655" i="2"/>
  <c r="AG655" i="2"/>
  <c r="AF655" i="2"/>
  <c r="AE655" i="2"/>
  <c r="AD655" i="2"/>
  <c r="AC655" i="2"/>
  <c r="AB655" i="2"/>
  <c r="AA655" i="2"/>
  <c r="Z655" i="2"/>
  <c r="Y655" i="2"/>
  <c r="X655" i="2"/>
  <c r="W655" i="2"/>
  <c r="V655" i="2"/>
  <c r="U655" i="2"/>
  <c r="S655" i="2"/>
  <c r="R655" i="2"/>
  <c r="Q655" i="2"/>
  <c r="P655" i="2"/>
  <c r="O655" i="2"/>
  <c r="N655" i="2"/>
  <c r="M655" i="2"/>
  <c r="L655" i="2"/>
  <c r="K655" i="2"/>
  <c r="J655" i="2"/>
  <c r="I655" i="2"/>
  <c r="H655" i="2"/>
  <c r="G655" i="2"/>
  <c r="F655" i="2"/>
  <c r="E655" i="2"/>
  <c r="D655" i="2"/>
  <c r="C655" i="2"/>
  <c r="B655" i="2"/>
  <c r="A655" i="2"/>
  <c r="CD654" i="2"/>
  <c r="CC654" i="2"/>
  <c r="CB654" i="2"/>
  <c r="CA654" i="2"/>
  <c r="BZ654" i="2"/>
  <c r="BY654" i="2"/>
  <c r="AJ654" i="2"/>
  <c r="AI654" i="2"/>
  <c r="AH654" i="2"/>
  <c r="AG654" i="2"/>
  <c r="AF654" i="2"/>
  <c r="AE654" i="2"/>
  <c r="AD654" i="2"/>
  <c r="AC654" i="2"/>
  <c r="AB654" i="2"/>
  <c r="AA654" i="2"/>
  <c r="Z654" i="2"/>
  <c r="Y654" i="2"/>
  <c r="X654" i="2"/>
  <c r="W654" i="2"/>
  <c r="V654" i="2"/>
  <c r="U654" i="2"/>
  <c r="S654" i="2"/>
  <c r="R654" i="2"/>
  <c r="Q654" i="2"/>
  <c r="P654" i="2"/>
  <c r="O654" i="2"/>
  <c r="N654" i="2"/>
  <c r="M654" i="2"/>
  <c r="L654" i="2"/>
  <c r="K654" i="2"/>
  <c r="J654" i="2"/>
  <c r="I654" i="2"/>
  <c r="H654" i="2"/>
  <c r="G654" i="2"/>
  <c r="F654" i="2"/>
  <c r="E654" i="2"/>
  <c r="D654" i="2"/>
  <c r="C654" i="2"/>
  <c r="B654" i="2"/>
  <c r="A654" i="2"/>
  <c r="CD653" i="2"/>
  <c r="CC653" i="2"/>
  <c r="CB653" i="2"/>
  <c r="CA653" i="2"/>
  <c r="BZ653" i="2"/>
  <c r="BY653" i="2"/>
  <c r="AJ653" i="2"/>
  <c r="AI653" i="2"/>
  <c r="AH653" i="2"/>
  <c r="AG653" i="2"/>
  <c r="AF653" i="2"/>
  <c r="AE653" i="2"/>
  <c r="AD653" i="2"/>
  <c r="AC653" i="2"/>
  <c r="AB653" i="2"/>
  <c r="AA653" i="2"/>
  <c r="Z653" i="2"/>
  <c r="Y653" i="2"/>
  <c r="X653" i="2"/>
  <c r="W653" i="2"/>
  <c r="V653" i="2"/>
  <c r="U653" i="2"/>
  <c r="S653" i="2"/>
  <c r="R653" i="2"/>
  <c r="Q653" i="2"/>
  <c r="P653" i="2"/>
  <c r="O653" i="2"/>
  <c r="N653" i="2"/>
  <c r="M653" i="2"/>
  <c r="L653" i="2"/>
  <c r="K653" i="2"/>
  <c r="J653" i="2"/>
  <c r="I653" i="2"/>
  <c r="H653" i="2"/>
  <c r="G653" i="2"/>
  <c r="F653" i="2"/>
  <c r="E653" i="2"/>
  <c r="D653" i="2"/>
  <c r="C653" i="2"/>
  <c r="B653" i="2"/>
  <c r="A653" i="2"/>
  <c r="CD652" i="2"/>
  <c r="CC652" i="2"/>
  <c r="CB652" i="2"/>
  <c r="CA652" i="2"/>
  <c r="BZ652" i="2"/>
  <c r="BY652" i="2"/>
  <c r="AJ652" i="2"/>
  <c r="AI652" i="2"/>
  <c r="AH652" i="2"/>
  <c r="AG652" i="2"/>
  <c r="AF652" i="2"/>
  <c r="AE652" i="2"/>
  <c r="AD652" i="2"/>
  <c r="AC652" i="2"/>
  <c r="AB652" i="2"/>
  <c r="AA652" i="2"/>
  <c r="Z652" i="2"/>
  <c r="Y652" i="2"/>
  <c r="X652" i="2"/>
  <c r="W652" i="2"/>
  <c r="V652" i="2"/>
  <c r="U652" i="2"/>
  <c r="S652" i="2"/>
  <c r="R652" i="2"/>
  <c r="Q652" i="2"/>
  <c r="P652" i="2"/>
  <c r="O652" i="2"/>
  <c r="N652" i="2"/>
  <c r="M652" i="2"/>
  <c r="L652" i="2"/>
  <c r="K652" i="2"/>
  <c r="J652" i="2"/>
  <c r="I652" i="2"/>
  <c r="H652" i="2"/>
  <c r="G652" i="2"/>
  <c r="F652" i="2"/>
  <c r="E652" i="2"/>
  <c r="D652" i="2"/>
  <c r="C652" i="2"/>
  <c r="B652" i="2"/>
  <c r="A652" i="2"/>
  <c r="CD651" i="2"/>
  <c r="CC651" i="2"/>
  <c r="CB651" i="2"/>
  <c r="CA651" i="2"/>
  <c r="BZ651" i="2"/>
  <c r="BY651" i="2"/>
  <c r="AJ651" i="2"/>
  <c r="AI651" i="2"/>
  <c r="AH651" i="2"/>
  <c r="AG651" i="2"/>
  <c r="AF651" i="2"/>
  <c r="AE651" i="2"/>
  <c r="AD651" i="2"/>
  <c r="AC651" i="2"/>
  <c r="AB651" i="2"/>
  <c r="AA651" i="2"/>
  <c r="Z651" i="2"/>
  <c r="Y651" i="2"/>
  <c r="X651" i="2"/>
  <c r="W651" i="2"/>
  <c r="V651" i="2"/>
  <c r="U651" i="2"/>
  <c r="S651" i="2"/>
  <c r="R651" i="2"/>
  <c r="Q651" i="2"/>
  <c r="P651" i="2"/>
  <c r="O651" i="2"/>
  <c r="N651" i="2"/>
  <c r="M651" i="2"/>
  <c r="L651" i="2"/>
  <c r="K651" i="2"/>
  <c r="J651" i="2"/>
  <c r="I651" i="2"/>
  <c r="H651" i="2"/>
  <c r="G651" i="2"/>
  <c r="F651" i="2"/>
  <c r="E651" i="2"/>
  <c r="D651" i="2"/>
  <c r="C651" i="2"/>
  <c r="B651" i="2"/>
  <c r="A651" i="2"/>
  <c r="CD650" i="2"/>
  <c r="CC650" i="2"/>
  <c r="CB650" i="2"/>
  <c r="CA650" i="2"/>
  <c r="BZ650" i="2"/>
  <c r="BY650" i="2"/>
  <c r="AJ650" i="2"/>
  <c r="AI650" i="2"/>
  <c r="AH650" i="2"/>
  <c r="AG650" i="2"/>
  <c r="AF650" i="2"/>
  <c r="AE650" i="2"/>
  <c r="AD650" i="2"/>
  <c r="AC650" i="2"/>
  <c r="AB650" i="2"/>
  <c r="AA650" i="2"/>
  <c r="Z650" i="2"/>
  <c r="Y650" i="2"/>
  <c r="X650" i="2"/>
  <c r="W650" i="2"/>
  <c r="V650" i="2"/>
  <c r="U650" i="2"/>
  <c r="S650" i="2"/>
  <c r="R650" i="2"/>
  <c r="Q650" i="2"/>
  <c r="P650" i="2"/>
  <c r="O650" i="2"/>
  <c r="N650" i="2"/>
  <c r="M650" i="2"/>
  <c r="L650" i="2"/>
  <c r="K650" i="2"/>
  <c r="J650" i="2"/>
  <c r="I650" i="2"/>
  <c r="H650" i="2"/>
  <c r="G650" i="2"/>
  <c r="F650" i="2"/>
  <c r="E650" i="2"/>
  <c r="D650" i="2"/>
  <c r="C650" i="2"/>
  <c r="B650" i="2"/>
  <c r="A650" i="2"/>
  <c r="CD649" i="2"/>
  <c r="CC649" i="2"/>
  <c r="CB649" i="2"/>
  <c r="CA649" i="2"/>
  <c r="BZ649" i="2"/>
  <c r="BY649" i="2"/>
  <c r="AJ649" i="2"/>
  <c r="AI649" i="2"/>
  <c r="AH649" i="2"/>
  <c r="AG649" i="2"/>
  <c r="AF649" i="2"/>
  <c r="AE649" i="2"/>
  <c r="AD649" i="2"/>
  <c r="AC649" i="2"/>
  <c r="AB649" i="2"/>
  <c r="AA649" i="2"/>
  <c r="Z649" i="2"/>
  <c r="Y649" i="2"/>
  <c r="X649" i="2"/>
  <c r="W649" i="2"/>
  <c r="V649" i="2"/>
  <c r="U649" i="2"/>
  <c r="S649" i="2"/>
  <c r="R649" i="2"/>
  <c r="Q649" i="2"/>
  <c r="P649" i="2"/>
  <c r="O649" i="2"/>
  <c r="N649" i="2"/>
  <c r="M649" i="2"/>
  <c r="L649" i="2"/>
  <c r="K649" i="2"/>
  <c r="J649" i="2"/>
  <c r="I649" i="2"/>
  <c r="H649" i="2"/>
  <c r="G649" i="2"/>
  <c r="F649" i="2"/>
  <c r="E649" i="2"/>
  <c r="D649" i="2"/>
  <c r="C649" i="2"/>
  <c r="B649" i="2"/>
  <c r="A649" i="2"/>
  <c r="CD648" i="2"/>
  <c r="CC648" i="2"/>
  <c r="CB648" i="2"/>
  <c r="CA648" i="2"/>
  <c r="BZ648" i="2"/>
  <c r="BY648" i="2"/>
  <c r="AJ648" i="2"/>
  <c r="AI648" i="2"/>
  <c r="AH648" i="2"/>
  <c r="AG648" i="2"/>
  <c r="AF648" i="2"/>
  <c r="AE648" i="2"/>
  <c r="AD648" i="2"/>
  <c r="AC648" i="2"/>
  <c r="AB648" i="2"/>
  <c r="AA648" i="2"/>
  <c r="Z648" i="2"/>
  <c r="Y648" i="2"/>
  <c r="X648" i="2"/>
  <c r="W648" i="2"/>
  <c r="V648" i="2"/>
  <c r="U648" i="2"/>
  <c r="S648" i="2"/>
  <c r="R648" i="2"/>
  <c r="Q648" i="2"/>
  <c r="P648" i="2"/>
  <c r="O648" i="2"/>
  <c r="N648" i="2"/>
  <c r="M648" i="2"/>
  <c r="L648" i="2"/>
  <c r="K648" i="2"/>
  <c r="J648" i="2"/>
  <c r="I648" i="2"/>
  <c r="H648" i="2"/>
  <c r="G648" i="2"/>
  <c r="F648" i="2"/>
  <c r="E648" i="2"/>
  <c r="D648" i="2"/>
  <c r="C648" i="2"/>
  <c r="B648" i="2"/>
  <c r="A648" i="2"/>
  <c r="CD647" i="2"/>
  <c r="CC647" i="2"/>
  <c r="CB647" i="2"/>
  <c r="CA647" i="2"/>
  <c r="BZ647" i="2"/>
  <c r="BY647" i="2"/>
  <c r="AJ647" i="2"/>
  <c r="AI647" i="2"/>
  <c r="AH647" i="2"/>
  <c r="AG647" i="2"/>
  <c r="AF647" i="2"/>
  <c r="AE647" i="2"/>
  <c r="AD647" i="2"/>
  <c r="AC647" i="2"/>
  <c r="AB647" i="2"/>
  <c r="AA647" i="2"/>
  <c r="Z647" i="2"/>
  <c r="Y647" i="2"/>
  <c r="X647" i="2"/>
  <c r="W647" i="2"/>
  <c r="V647" i="2"/>
  <c r="U647" i="2"/>
  <c r="S647" i="2"/>
  <c r="R647" i="2"/>
  <c r="Q647" i="2"/>
  <c r="P647" i="2"/>
  <c r="O647" i="2"/>
  <c r="N647" i="2"/>
  <c r="M647" i="2"/>
  <c r="L647" i="2"/>
  <c r="K647" i="2"/>
  <c r="J647" i="2"/>
  <c r="I647" i="2"/>
  <c r="H647" i="2"/>
  <c r="G647" i="2"/>
  <c r="F647" i="2"/>
  <c r="E647" i="2"/>
  <c r="D647" i="2"/>
  <c r="C647" i="2"/>
  <c r="B647" i="2"/>
  <c r="A647" i="2"/>
  <c r="CD646" i="2"/>
  <c r="CC646" i="2"/>
  <c r="CB646" i="2"/>
  <c r="CA646" i="2"/>
  <c r="BZ646" i="2"/>
  <c r="BY646" i="2"/>
  <c r="AJ646" i="2"/>
  <c r="AI646" i="2"/>
  <c r="AH646" i="2"/>
  <c r="AG646" i="2"/>
  <c r="AF646" i="2"/>
  <c r="AE646" i="2"/>
  <c r="AD646" i="2"/>
  <c r="AC646" i="2"/>
  <c r="AB646" i="2"/>
  <c r="AA646" i="2"/>
  <c r="Z646" i="2"/>
  <c r="Y646" i="2"/>
  <c r="X646" i="2"/>
  <c r="W646" i="2"/>
  <c r="V646" i="2"/>
  <c r="U646" i="2"/>
  <c r="S646" i="2"/>
  <c r="R646" i="2"/>
  <c r="Q646" i="2"/>
  <c r="P646" i="2"/>
  <c r="O646" i="2"/>
  <c r="N646" i="2"/>
  <c r="M646" i="2"/>
  <c r="L646" i="2"/>
  <c r="K646" i="2"/>
  <c r="J646" i="2"/>
  <c r="I646" i="2"/>
  <c r="H646" i="2"/>
  <c r="G646" i="2"/>
  <c r="F646" i="2"/>
  <c r="E646" i="2"/>
  <c r="D646" i="2"/>
  <c r="C646" i="2"/>
  <c r="B646" i="2"/>
  <c r="A646" i="2"/>
  <c r="CD645" i="2"/>
  <c r="CC645" i="2"/>
  <c r="CB645" i="2"/>
  <c r="CA645" i="2"/>
  <c r="BZ645" i="2"/>
  <c r="BY645" i="2"/>
  <c r="AJ645" i="2"/>
  <c r="AI645" i="2"/>
  <c r="AH645" i="2"/>
  <c r="AG645" i="2"/>
  <c r="AF645" i="2"/>
  <c r="AE645" i="2"/>
  <c r="AD645" i="2"/>
  <c r="AC645" i="2"/>
  <c r="AB645" i="2"/>
  <c r="AA645" i="2"/>
  <c r="Z645" i="2"/>
  <c r="Y645" i="2"/>
  <c r="X645" i="2"/>
  <c r="W645" i="2"/>
  <c r="V645" i="2"/>
  <c r="U645" i="2"/>
  <c r="S645" i="2"/>
  <c r="R645" i="2"/>
  <c r="Q645" i="2"/>
  <c r="P645" i="2"/>
  <c r="O645" i="2"/>
  <c r="N645" i="2"/>
  <c r="M645" i="2"/>
  <c r="L645" i="2"/>
  <c r="K645" i="2"/>
  <c r="J645" i="2"/>
  <c r="I645" i="2"/>
  <c r="H645" i="2"/>
  <c r="G645" i="2"/>
  <c r="F645" i="2"/>
  <c r="E645" i="2"/>
  <c r="D645" i="2"/>
  <c r="C645" i="2"/>
  <c r="B645" i="2"/>
  <c r="A645" i="2"/>
  <c r="CD644" i="2"/>
  <c r="CC644" i="2"/>
  <c r="CB644" i="2"/>
  <c r="CA644" i="2"/>
  <c r="BZ644" i="2"/>
  <c r="BY644" i="2"/>
  <c r="AJ644" i="2"/>
  <c r="AI644" i="2"/>
  <c r="AH644" i="2"/>
  <c r="AG644" i="2"/>
  <c r="AF644" i="2"/>
  <c r="AE644" i="2"/>
  <c r="AD644" i="2"/>
  <c r="AC644" i="2"/>
  <c r="AB644" i="2"/>
  <c r="AA644" i="2"/>
  <c r="Z644" i="2"/>
  <c r="Y644" i="2"/>
  <c r="X644" i="2"/>
  <c r="W644" i="2"/>
  <c r="V644" i="2"/>
  <c r="U644" i="2"/>
  <c r="S644" i="2"/>
  <c r="R644" i="2"/>
  <c r="Q644" i="2"/>
  <c r="P644" i="2"/>
  <c r="O644" i="2"/>
  <c r="N644" i="2"/>
  <c r="M644" i="2"/>
  <c r="L644" i="2"/>
  <c r="K644" i="2"/>
  <c r="J644" i="2"/>
  <c r="I644" i="2"/>
  <c r="H644" i="2"/>
  <c r="G644" i="2"/>
  <c r="F644" i="2"/>
  <c r="E644" i="2"/>
  <c r="D644" i="2"/>
  <c r="C644" i="2"/>
  <c r="B644" i="2"/>
  <c r="A644" i="2"/>
  <c r="CD643" i="2"/>
  <c r="CC643" i="2"/>
  <c r="CB643" i="2"/>
  <c r="CA643" i="2"/>
  <c r="BZ643" i="2"/>
  <c r="BY643" i="2"/>
  <c r="AJ643" i="2"/>
  <c r="AI643" i="2"/>
  <c r="AH643" i="2"/>
  <c r="AG643" i="2"/>
  <c r="AF643" i="2"/>
  <c r="AE643" i="2"/>
  <c r="AD643" i="2"/>
  <c r="AC643" i="2"/>
  <c r="AB643" i="2"/>
  <c r="AA643" i="2"/>
  <c r="Z643" i="2"/>
  <c r="Y643" i="2"/>
  <c r="X643" i="2"/>
  <c r="W643" i="2"/>
  <c r="V643" i="2"/>
  <c r="U643" i="2"/>
  <c r="S643" i="2"/>
  <c r="R643" i="2"/>
  <c r="Q643" i="2"/>
  <c r="P643" i="2"/>
  <c r="O643" i="2"/>
  <c r="N643" i="2"/>
  <c r="M643" i="2"/>
  <c r="L643" i="2"/>
  <c r="K643" i="2"/>
  <c r="J643" i="2"/>
  <c r="I643" i="2"/>
  <c r="H643" i="2"/>
  <c r="G643" i="2"/>
  <c r="F643" i="2"/>
  <c r="E643" i="2"/>
  <c r="D643" i="2"/>
  <c r="C643" i="2"/>
  <c r="B643" i="2"/>
  <c r="A643" i="2"/>
  <c r="CD642" i="2"/>
  <c r="CC642" i="2"/>
  <c r="CB642" i="2"/>
  <c r="CA642" i="2"/>
  <c r="BZ642" i="2"/>
  <c r="BY642" i="2"/>
  <c r="AJ642" i="2"/>
  <c r="AI642" i="2"/>
  <c r="AH642" i="2"/>
  <c r="AG642" i="2"/>
  <c r="AF642" i="2"/>
  <c r="AE642" i="2"/>
  <c r="AD642" i="2"/>
  <c r="AC642" i="2"/>
  <c r="AB642" i="2"/>
  <c r="AA642" i="2"/>
  <c r="Z642" i="2"/>
  <c r="Y642" i="2"/>
  <c r="X642" i="2"/>
  <c r="W642" i="2"/>
  <c r="V642" i="2"/>
  <c r="U642" i="2"/>
  <c r="S642" i="2"/>
  <c r="R642" i="2"/>
  <c r="Q642" i="2"/>
  <c r="P642" i="2"/>
  <c r="O642" i="2"/>
  <c r="N642" i="2"/>
  <c r="M642" i="2"/>
  <c r="L642" i="2"/>
  <c r="K642" i="2"/>
  <c r="J642" i="2"/>
  <c r="I642" i="2"/>
  <c r="H642" i="2"/>
  <c r="G642" i="2"/>
  <c r="F642" i="2"/>
  <c r="E642" i="2"/>
  <c r="D642" i="2"/>
  <c r="C642" i="2"/>
  <c r="B642" i="2"/>
  <c r="A642" i="2"/>
  <c r="CD641" i="2"/>
  <c r="CC641" i="2"/>
  <c r="CB641" i="2"/>
  <c r="CA641" i="2"/>
  <c r="BZ641" i="2"/>
  <c r="BY641" i="2"/>
  <c r="AJ641" i="2"/>
  <c r="AI641" i="2"/>
  <c r="AH641" i="2"/>
  <c r="AG641" i="2"/>
  <c r="AF641" i="2"/>
  <c r="AE641" i="2"/>
  <c r="AD641" i="2"/>
  <c r="AC641" i="2"/>
  <c r="AB641" i="2"/>
  <c r="AA641" i="2"/>
  <c r="Z641" i="2"/>
  <c r="Y641" i="2"/>
  <c r="X641" i="2"/>
  <c r="W641" i="2"/>
  <c r="V641" i="2"/>
  <c r="U641" i="2"/>
  <c r="S641" i="2"/>
  <c r="R641" i="2"/>
  <c r="Q641" i="2"/>
  <c r="P641" i="2"/>
  <c r="O641" i="2"/>
  <c r="N641" i="2"/>
  <c r="M641" i="2"/>
  <c r="L641" i="2"/>
  <c r="K641" i="2"/>
  <c r="J641" i="2"/>
  <c r="I641" i="2"/>
  <c r="H641" i="2"/>
  <c r="G641" i="2"/>
  <c r="F641" i="2"/>
  <c r="E641" i="2"/>
  <c r="D641" i="2"/>
  <c r="C641" i="2"/>
  <c r="B641" i="2"/>
  <c r="A641" i="2"/>
  <c r="CD640" i="2"/>
  <c r="CC640" i="2"/>
  <c r="CB640" i="2"/>
  <c r="CA640" i="2"/>
  <c r="BZ640" i="2"/>
  <c r="BY640" i="2"/>
  <c r="AJ640" i="2"/>
  <c r="AI640" i="2"/>
  <c r="AH640" i="2"/>
  <c r="AG640" i="2"/>
  <c r="AF640" i="2"/>
  <c r="AE640" i="2"/>
  <c r="AD640" i="2"/>
  <c r="AC640" i="2"/>
  <c r="AB640" i="2"/>
  <c r="AA640" i="2"/>
  <c r="Z640" i="2"/>
  <c r="Y640" i="2"/>
  <c r="X640" i="2"/>
  <c r="W640" i="2"/>
  <c r="V640" i="2"/>
  <c r="U640" i="2"/>
  <c r="S640" i="2"/>
  <c r="R640" i="2"/>
  <c r="Q640" i="2"/>
  <c r="P640" i="2"/>
  <c r="O640" i="2"/>
  <c r="N640" i="2"/>
  <c r="M640" i="2"/>
  <c r="L640" i="2"/>
  <c r="K640" i="2"/>
  <c r="J640" i="2"/>
  <c r="I640" i="2"/>
  <c r="H640" i="2"/>
  <c r="G640" i="2"/>
  <c r="F640" i="2"/>
  <c r="E640" i="2"/>
  <c r="D640" i="2"/>
  <c r="C640" i="2"/>
  <c r="B640" i="2"/>
  <c r="A640" i="2"/>
  <c r="CD639" i="2"/>
  <c r="CC639" i="2"/>
  <c r="CB639" i="2"/>
  <c r="CA639" i="2"/>
  <c r="BZ639" i="2"/>
  <c r="BY639" i="2"/>
  <c r="AJ639" i="2"/>
  <c r="AI639" i="2"/>
  <c r="AH639" i="2"/>
  <c r="AG639" i="2"/>
  <c r="AF639" i="2"/>
  <c r="AE639" i="2"/>
  <c r="AD639" i="2"/>
  <c r="AC639" i="2"/>
  <c r="AB639" i="2"/>
  <c r="AA639" i="2"/>
  <c r="Z639" i="2"/>
  <c r="Y639" i="2"/>
  <c r="X639" i="2"/>
  <c r="W639" i="2"/>
  <c r="V639" i="2"/>
  <c r="U639" i="2"/>
  <c r="S639" i="2"/>
  <c r="R639" i="2"/>
  <c r="Q639" i="2"/>
  <c r="P639" i="2"/>
  <c r="O639" i="2"/>
  <c r="N639" i="2"/>
  <c r="M639" i="2"/>
  <c r="L639" i="2"/>
  <c r="K639" i="2"/>
  <c r="J639" i="2"/>
  <c r="I639" i="2"/>
  <c r="H639" i="2"/>
  <c r="G639" i="2"/>
  <c r="F639" i="2"/>
  <c r="E639" i="2"/>
  <c r="D639" i="2"/>
  <c r="C639" i="2"/>
  <c r="B639" i="2"/>
  <c r="A639" i="2"/>
  <c r="CD638" i="2"/>
  <c r="CC638" i="2"/>
  <c r="CB638" i="2"/>
  <c r="CA638" i="2"/>
  <c r="BZ638" i="2"/>
  <c r="BY638" i="2"/>
  <c r="AJ638" i="2"/>
  <c r="AI638" i="2"/>
  <c r="AH638" i="2"/>
  <c r="AG638" i="2"/>
  <c r="AF638" i="2"/>
  <c r="AE638" i="2"/>
  <c r="AD638" i="2"/>
  <c r="AC638" i="2"/>
  <c r="AB638" i="2"/>
  <c r="AA638" i="2"/>
  <c r="Z638" i="2"/>
  <c r="Y638" i="2"/>
  <c r="X638" i="2"/>
  <c r="W638" i="2"/>
  <c r="V638" i="2"/>
  <c r="U638" i="2"/>
  <c r="S638" i="2"/>
  <c r="R638" i="2"/>
  <c r="Q638" i="2"/>
  <c r="P638" i="2"/>
  <c r="O638" i="2"/>
  <c r="N638" i="2"/>
  <c r="M638" i="2"/>
  <c r="L638" i="2"/>
  <c r="K638" i="2"/>
  <c r="J638" i="2"/>
  <c r="I638" i="2"/>
  <c r="H638" i="2"/>
  <c r="G638" i="2"/>
  <c r="F638" i="2"/>
  <c r="E638" i="2"/>
  <c r="D638" i="2"/>
  <c r="C638" i="2"/>
  <c r="B638" i="2"/>
  <c r="A638" i="2"/>
  <c r="CD637" i="2"/>
  <c r="CC637" i="2"/>
  <c r="CB637" i="2"/>
  <c r="CA637" i="2"/>
  <c r="BZ637" i="2"/>
  <c r="BY637" i="2"/>
  <c r="AJ637" i="2"/>
  <c r="AI637" i="2"/>
  <c r="AH637" i="2"/>
  <c r="AG637" i="2"/>
  <c r="AF637" i="2"/>
  <c r="AE637" i="2"/>
  <c r="AD637" i="2"/>
  <c r="AC637" i="2"/>
  <c r="AB637" i="2"/>
  <c r="AA637" i="2"/>
  <c r="Z637" i="2"/>
  <c r="Y637" i="2"/>
  <c r="X637" i="2"/>
  <c r="W637" i="2"/>
  <c r="V637" i="2"/>
  <c r="U637" i="2"/>
  <c r="S637" i="2"/>
  <c r="R637" i="2"/>
  <c r="Q637" i="2"/>
  <c r="P637" i="2"/>
  <c r="O637" i="2"/>
  <c r="N637" i="2"/>
  <c r="M637" i="2"/>
  <c r="L637" i="2"/>
  <c r="K637" i="2"/>
  <c r="J637" i="2"/>
  <c r="I637" i="2"/>
  <c r="H637" i="2"/>
  <c r="G637" i="2"/>
  <c r="F637" i="2"/>
  <c r="E637" i="2"/>
  <c r="D637" i="2"/>
  <c r="C637" i="2"/>
  <c r="B637" i="2"/>
  <c r="A637" i="2"/>
  <c r="CD636" i="2"/>
  <c r="CC636" i="2"/>
  <c r="CB636" i="2"/>
  <c r="CA636" i="2"/>
  <c r="BZ636" i="2"/>
  <c r="BY636" i="2"/>
  <c r="AJ636" i="2"/>
  <c r="AI636" i="2"/>
  <c r="AH636" i="2"/>
  <c r="AG636" i="2"/>
  <c r="AF636" i="2"/>
  <c r="AE636" i="2"/>
  <c r="AD636" i="2"/>
  <c r="AC636" i="2"/>
  <c r="AB636" i="2"/>
  <c r="AA636" i="2"/>
  <c r="Z636" i="2"/>
  <c r="Y636" i="2"/>
  <c r="X636" i="2"/>
  <c r="W636" i="2"/>
  <c r="V636" i="2"/>
  <c r="U636" i="2"/>
  <c r="S636" i="2"/>
  <c r="R636" i="2"/>
  <c r="Q636" i="2"/>
  <c r="P636" i="2"/>
  <c r="O636" i="2"/>
  <c r="N636" i="2"/>
  <c r="M636" i="2"/>
  <c r="L636" i="2"/>
  <c r="K636" i="2"/>
  <c r="J636" i="2"/>
  <c r="I636" i="2"/>
  <c r="H636" i="2"/>
  <c r="G636" i="2"/>
  <c r="F636" i="2"/>
  <c r="E636" i="2"/>
  <c r="D636" i="2"/>
  <c r="C636" i="2"/>
  <c r="B636" i="2"/>
  <c r="A636" i="2"/>
  <c r="CD635" i="2"/>
  <c r="CC635" i="2"/>
  <c r="CB635" i="2"/>
  <c r="CA635" i="2"/>
  <c r="BZ635" i="2"/>
  <c r="BY635" i="2"/>
  <c r="AJ635" i="2"/>
  <c r="AI635" i="2"/>
  <c r="AH635" i="2"/>
  <c r="AG635" i="2"/>
  <c r="AF635" i="2"/>
  <c r="AE635" i="2"/>
  <c r="AD635" i="2"/>
  <c r="AC635" i="2"/>
  <c r="AB635" i="2"/>
  <c r="AA635" i="2"/>
  <c r="Z635" i="2"/>
  <c r="Y635" i="2"/>
  <c r="X635" i="2"/>
  <c r="W635" i="2"/>
  <c r="V635" i="2"/>
  <c r="U635" i="2"/>
  <c r="S635" i="2"/>
  <c r="R635" i="2"/>
  <c r="Q635" i="2"/>
  <c r="P635" i="2"/>
  <c r="O635" i="2"/>
  <c r="N635" i="2"/>
  <c r="M635" i="2"/>
  <c r="L635" i="2"/>
  <c r="K635" i="2"/>
  <c r="J635" i="2"/>
  <c r="I635" i="2"/>
  <c r="H635" i="2"/>
  <c r="G635" i="2"/>
  <c r="F635" i="2"/>
  <c r="E635" i="2"/>
  <c r="D635" i="2"/>
  <c r="C635" i="2"/>
  <c r="B635" i="2"/>
  <c r="A635" i="2"/>
  <c r="CD634" i="2"/>
  <c r="CC634" i="2"/>
  <c r="CB634" i="2"/>
  <c r="CA634" i="2"/>
  <c r="BZ634" i="2"/>
  <c r="BY634" i="2"/>
  <c r="AJ634" i="2"/>
  <c r="AI634" i="2"/>
  <c r="AH634" i="2"/>
  <c r="AG634" i="2"/>
  <c r="AF634" i="2"/>
  <c r="AE634" i="2"/>
  <c r="AD634" i="2"/>
  <c r="AC634" i="2"/>
  <c r="AB634" i="2"/>
  <c r="AA634" i="2"/>
  <c r="Z634" i="2"/>
  <c r="Y634" i="2"/>
  <c r="X634" i="2"/>
  <c r="W634" i="2"/>
  <c r="V634" i="2"/>
  <c r="U634" i="2"/>
  <c r="S634" i="2"/>
  <c r="R634" i="2"/>
  <c r="Q634" i="2"/>
  <c r="P634" i="2"/>
  <c r="O634" i="2"/>
  <c r="N634" i="2"/>
  <c r="M634" i="2"/>
  <c r="L634" i="2"/>
  <c r="K634" i="2"/>
  <c r="J634" i="2"/>
  <c r="I634" i="2"/>
  <c r="H634" i="2"/>
  <c r="G634" i="2"/>
  <c r="F634" i="2"/>
  <c r="E634" i="2"/>
  <c r="D634" i="2"/>
  <c r="C634" i="2"/>
  <c r="B634" i="2"/>
  <c r="A634" i="2"/>
  <c r="CD633" i="2"/>
  <c r="CC633" i="2"/>
  <c r="CB633" i="2"/>
  <c r="CA633" i="2"/>
  <c r="BZ633" i="2"/>
  <c r="BY633" i="2"/>
  <c r="AJ633" i="2"/>
  <c r="AI633" i="2"/>
  <c r="AH633" i="2"/>
  <c r="AG633" i="2"/>
  <c r="AF633" i="2"/>
  <c r="AE633" i="2"/>
  <c r="AD633" i="2"/>
  <c r="AC633" i="2"/>
  <c r="AB633" i="2"/>
  <c r="AA633" i="2"/>
  <c r="Z633" i="2"/>
  <c r="Y633" i="2"/>
  <c r="X633" i="2"/>
  <c r="W633" i="2"/>
  <c r="V633" i="2"/>
  <c r="U633" i="2"/>
  <c r="S633" i="2"/>
  <c r="R633" i="2"/>
  <c r="Q633" i="2"/>
  <c r="P633" i="2"/>
  <c r="O633" i="2"/>
  <c r="N633" i="2"/>
  <c r="M633" i="2"/>
  <c r="L633" i="2"/>
  <c r="K633" i="2"/>
  <c r="J633" i="2"/>
  <c r="I633" i="2"/>
  <c r="H633" i="2"/>
  <c r="G633" i="2"/>
  <c r="F633" i="2"/>
  <c r="E633" i="2"/>
  <c r="D633" i="2"/>
  <c r="C633" i="2"/>
  <c r="B633" i="2"/>
  <c r="A633" i="2"/>
  <c r="CD632" i="2"/>
  <c r="CC632" i="2"/>
  <c r="CB632" i="2"/>
  <c r="CA632" i="2"/>
  <c r="BZ632" i="2"/>
  <c r="BY632" i="2"/>
  <c r="AJ632" i="2"/>
  <c r="AI632" i="2"/>
  <c r="AH632" i="2"/>
  <c r="AG632" i="2"/>
  <c r="AF632" i="2"/>
  <c r="AE632" i="2"/>
  <c r="AD632" i="2"/>
  <c r="AC632" i="2"/>
  <c r="AB632" i="2"/>
  <c r="AA632" i="2"/>
  <c r="Z632" i="2"/>
  <c r="Y632" i="2"/>
  <c r="X632" i="2"/>
  <c r="W632" i="2"/>
  <c r="V632" i="2"/>
  <c r="U632" i="2"/>
  <c r="S632" i="2"/>
  <c r="R632" i="2"/>
  <c r="Q632" i="2"/>
  <c r="P632" i="2"/>
  <c r="O632" i="2"/>
  <c r="N632" i="2"/>
  <c r="M632" i="2"/>
  <c r="L632" i="2"/>
  <c r="K632" i="2"/>
  <c r="J632" i="2"/>
  <c r="I632" i="2"/>
  <c r="H632" i="2"/>
  <c r="G632" i="2"/>
  <c r="F632" i="2"/>
  <c r="E632" i="2"/>
  <c r="D632" i="2"/>
  <c r="C632" i="2"/>
  <c r="B632" i="2"/>
  <c r="A632" i="2"/>
  <c r="CD631" i="2"/>
  <c r="CC631" i="2"/>
  <c r="CB631" i="2"/>
  <c r="CA631" i="2"/>
  <c r="BZ631" i="2"/>
  <c r="BY631" i="2"/>
  <c r="AJ631" i="2"/>
  <c r="AI631" i="2"/>
  <c r="AH631" i="2"/>
  <c r="AG631" i="2"/>
  <c r="AF631" i="2"/>
  <c r="AE631" i="2"/>
  <c r="AD631" i="2"/>
  <c r="AC631" i="2"/>
  <c r="AB631" i="2"/>
  <c r="AA631" i="2"/>
  <c r="Z631" i="2"/>
  <c r="Y631" i="2"/>
  <c r="X631" i="2"/>
  <c r="W631" i="2"/>
  <c r="V631" i="2"/>
  <c r="U631" i="2"/>
  <c r="S631" i="2"/>
  <c r="R631" i="2"/>
  <c r="Q631" i="2"/>
  <c r="P631" i="2"/>
  <c r="O631" i="2"/>
  <c r="N631" i="2"/>
  <c r="M631" i="2"/>
  <c r="L631" i="2"/>
  <c r="K631" i="2"/>
  <c r="J631" i="2"/>
  <c r="I631" i="2"/>
  <c r="H631" i="2"/>
  <c r="G631" i="2"/>
  <c r="F631" i="2"/>
  <c r="E631" i="2"/>
  <c r="D631" i="2"/>
  <c r="C631" i="2"/>
  <c r="B631" i="2"/>
  <c r="A631" i="2"/>
  <c r="CD630" i="2"/>
  <c r="CC630" i="2"/>
  <c r="CB630" i="2"/>
  <c r="CA630" i="2"/>
  <c r="BZ630" i="2"/>
  <c r="BY630" i="2"/>
  <c r="AJ630" i="2"/>
  <c r="AI630" i="2"/>
  <c r="AH630" i="2"/>
  <c r="AG630" i="2"/>
  <c r="AF630" i="2"/>
  <c r="AE630" i="2"/>
  <c r="AD630" i="2"/>
  <c r="AC630" i="2"/>
  <c r="AB630" i="2"/>
  <c r="AA630" i="2"/>
  <c r="Z630" i="2"/>
  <c r="Y630" i="2"/>
  <c r="X630" i="2"/>
  <c r="W630" i="2"/>
  <c r="V630" i="2"/>
  <c r="U630" i="2"/>
  <c r="S630" i="2"/>
  <c r="R630" i="2"/>
  <c r="Q630" i="2"/>
  <c r="P630" i="2"/>
  <c r="O630" i="2"/>
  <c r="N630" i="2"/>
  <c r="M630" i="2"/>
  <c r="L630" i="2"/>
  <c r="K630" i="2"/>
  <c r="J630" i="2"/>
  <c r="I630" i="2"/>
  <c r="H630" i="2"/>
  <c r="G630" i="2"/>
  <c r="F630" i="2"/>
  <c r="E630" i="2"/>
  <c r="D630" i="2"/>
  <c r="C630" i="2"/>
  <c r="B630" i="2"/>
  <c r="A630" i="2"/>
  <c r="CD629" i="2"/>
  <c r="CC629" i="2"/>
  <c r="CB629" i="2"/>
  <c r="CA629" i="2"/>
  <c r="BZ629" i="2"/>
  <c r="BY629" i="2"/>
  <c r="AJ629" i="2"/>
  <c r="AI629" i="2"/>
  <c r="AH629" i="2"/>
  <c r="AG629" i="2"/>
  <c r="AF629" i="2"/>
  <c r="AE629" i="2"/>
  <c r="AD629" i="2"/>
  <c r="AC629" i="2"/>
  <c r="AB629" i="2"/>
  <c r="AA629" i="2"/>
  <c r="Z629" i="2"/>
  <c r="Y629" i="2"/>
  <c r="X629" i="2"/>
  <c r="W629" i="2"/>
  <c r="V629" i="2"/>
  <c r="U629" i="2"/>
  <c r="S629" i="2"/>
  <c r="R629" i="2"/>
  <c r="Q629" i="2"/>
  <c r="P629" i="2"/>
  <c r="O629" i="2"/>
  <c r="N629" i="2"/>
  <c r="M629" i="2"/>
  <c r="L629" i="2"/>
  <c r="K629" i="2"/>
  <c r="J629" i="2"/>
  <c r="I629" i="2"/>
  <c r="H629" i="2"/>
  <c r="G629" i="2"/>
  <c r="F629" i="2"/>
  <c r="E629" i="2"/>
  <c r="D629" i="2"/>
  <c r="C629" i="2"/>
  <c r="B629" i="2"/>
  <c r="A629" i="2"/>
  <c r="CD628" i="2"/>
  <c r="CC628" i="2"/>
  <c r="CB628" i="2"/>
  <c r="CA628" i="2"/>
  <c r="BZ628" i="2"/>
  <c r="BY628" i="2"/>
  <c r="AJ628" i="2"/>
  <c r="AI628" i="2"/>
  <c r="AH628" i="2"/>
  <c r="AG628" i="2"/>
  <c r="AF628" i="2"/>
  <c r="AE628" i="2"/>
  <c r="AD628" i="2"/>
  <c r="AC628" i="2"/>
  <c r="AB628" i="2"/>
  <c r="AA628" i="2"/>
  <c r="Z628" i="2"/>
  <c r="Y628" i="2"/>
  <c r="X628" i="2"/>
  <c r="W628" i="2"/>
  <c r="V628" i="2"/>
  <c r="U628" i="2"/>
  <c r="S628" i="2"/>
  <c r="R628" i="2"/>
  <c r="Q628" i="2"/>
  <c r="P628" i="2"/>
  <c r="O628" i="2"/>
  <c r="N628" i="2"/>
  <c r="M628" i="2"/>
  <c r="L628" i="2"/>
  <c r="K628" i="2"/>
  <c r="J628" i="2"/>
  <c r="I628" i="2"/>
  <c r="H628" i="2"/>
  <c r="G628" i="2"/>
  <c r="F628" i="2"/>
  <c r="E628" i="2"/>
  <c r="D628" i="2"/>
  <c r="C628" i="2"/>
  <c r="B628" i="2"/>
  <c r="A628" i="2"/>
  <c r="CD627" i="2"/>
  <c r="CC627" i="2"/>
  <c r="CB627" i="2"/>
  <c r="CA627" i="2"/>
  <c r="BZ627" i="2"/>
  <c r="BY627" i="2"/>
  <c r="AJ627" i="2"/>
  <c r="AI627" i="2"/>
  <c r="AH627" i="2"/>
  <c r="AG627" i="2"/>
  <c r="AF627" i="2"/>
  <c r="AE627" i="2"/>
  <c r="AD627" i="2"/>
  <c r="AC627" i="2"/>
  <c r="AB627" i="2"/>
  <c r="AA627" i="2"/>
  <c r="Z627" i="2"/>
  <c r="Y627" i="2"/>
  <c r="X627" i="2"/>
  <c r="W627" i="2"/>
  <c r="V627" i="2"/>
  <c r="U627" i="2"/>
  <c r="S627" i="2"/>
  <c r="R627" i="2"/>
  <c r="Q627" i="2"/>
  <c r="P627" i="2"/>
  <c r="O627" i="2"/>
  <c r="N627" i="2"/>
  <c r="M627" i="2"/>
  <c r="L627" i="2"/>
  <c r="K627" i="2"/>
  <c r="J627" i="2"/>
  <c r="I627" i="2"/>
  <c r="H627" i="2"/>
  <c r="G627" i="2"/>
  <c r="F627" i="2"/>
  <c r="E627" i="2"/>
  <c r="D627" i="2"/>
  <c r="C627" i="2"/>
  <c r="B627" i="2"/>
  <c r="A627" i="2"/>
  <c r="CD626" i="2"/>
  <c r="CC626" i="2"/>
  <c r="CB626" i="2"/>
  <c r="CA626" i="2"/>
  <c r="BZ626" i="2"/>
  <c r="BY626" i="2"/>
  <c r="AJ626" i="2"/>
  <c r="AI626" i="2"/>
  <c r="AH626" i="2"/>
  <c r="AG626" i="2"/>
  <c r="AF626" i="2"/>
  <c r="AE626" i="2"/>
  <c r="AD626" i="2"/>
  <c r="AC626" i="2"/>
  <c r="AB626" i="2"/>
  <c r="AA626" i="2"/>
  <c r="Z626" i="2"/>
  <c r="Y626" i="2"/>
  <c r="X626" i="2"/>
  <c r="W626" i="2"/>
  <c r="V626" i="2"/>
  <c r="U626" i="2"/>
  <c r="S626" i="2"/>
  <c r="R626" i="2"/>
  <c r="Q626" i="2"/>
  <c r="P626" i="2"/>
  <c r="O626" i="2"/>
  <c r="N626" i="2"/>
  <c r="M626" i="2"/>
  <c r="L626" i="2"/>
  <c r="K626" i="2"/>
  <c r="J626" i="2"/>
  <c r="I626" i="2"/>
  <c r="H626" i="2"/>
  <c r="G626" i="2"/>
  <c r="F626" i="2"/>
  <c r="E626" i="2"/>
  <c r="D626" i="2"/>
  <c r="C626" i="2"/>
  <c r="B626" i="2"/>
  <c r="A626" i="2"/>
  <c r="CD625" i="2"/>
  <c r="CC625" i="2"/>
  <c r="CB625" i="2"/>
  <c r="CA625" i="2"/>
  <c r="BZ625" i="2"/>
  <c r="BY625" i="2"/>
  <c r="AJ625" i="2"/>
  <c r="AI625" i="2"/>
  <c r="AH625" i="2"/>
  <c r="AG625" i="2"/>
  <c r="AF625" i="2"/>
  <c r="AE625" i="2"/>
  <c r="AD625" i="2"/>
  <c r="AC625" i="2"/>
  <c r="AB625" i="2"/>
  <c r="AA625" i="2"/>
  <c r="Z625" i="2"/>
  <c r="Y625" i="2"/>
  <c r="X625" i="2"/>
  <c r="W625" i="2"/>
  <c r="V625" i="2"/>
  <c r="U625" i="2"/>
  <c r="S625" i="2"/>
  <c r="R625" i="2"/>
  <c r="Q625" i="2"/>
  <c r="P625" i="2"/>
  <c r="O625" i="2"/>
  <c r="N625" i="2"/>
  <c r="M625" i="2"/>
  <c r="L625" i="2"/>
  <c r="K625" i="2"/>
  <c r="J625" i="2"/>
  <c r="I625" i="2"/>
  <c r="H625" i="2"/>
  <c r="G625" i="2"/>
  <c r="F625" i="2"/>
  <c r="E625" i="2"/>
  <c r="D625" i="2"/>
  <c r="C625" i="2"/>
  <c r="B625" i="2"/>
  <c r="A625" i="2"/>
  <c r="CD624" i="2"/>
  <c r="CC624" i="2"/>
  <c r="CB624" i="2"/>
  <c r="CA624" i="2"/>
  <c r="BZ624" i="2"/>
  <c r="BY624" i="2"/>
  <c r="AJ624" i="2"/>
  <c r="AI624" i="2"/>
  <c r="AH624" i="2"/>
  <c r="AG624" i="2"/>
  <c r="AF624" i="2"/>
  <c r="AE624" i="2"/>
  <c r="AD624" i="2"/>
  <c r="AC624" i="2"/>
  <c r="AB624" i="2"/>
  <c r="AA624" i="2"/>
  <c r="Z624" i="2"/>
  <c r="Y624" i="2"/>
  <c r="X624" i="2"/>
  <c r="W624" i="2"/>
  <c r="V624" i="2"/>
  <c r="U624" i="2"/>
  <c r="S624" i="2"/>
  <c r="R624" i="2"/>
  <c r="Q624" i="2"/>
  <c r="P624" i="2"/>
  <c r="O624" i="2"/>
  <c r="N624" i="2"/>
  <c r="M624" i="2"/>
  <c r="L624" i="2"/>
  <c r="K624" i="2"/>
  <c r="J624" i="2"/>
  <c r="I624" i="2"/>
  <c r="H624" i="2"/>
  <c r="G624" i="2"/>
  <c r="F624" i="2"/>
  <c r="E624" i="2"/>
  <c r="D624" i="2"/>
  <c r="C624" i="2"/>
  <c r="B624" i="2"/>
  <c r="A624" i="2"/>
  <c r="CD623" i="2"/>
  <c r="CC623" i="2"/>
  <c r="CB623" i="2"/>
  <c r="CA623" i="2"/>
  <c r="BZ623" i="2"/>
  <c r="BY623" i="2"/>
  <c r="AJ623" i="2"/>
  <c r="AI623" i="2"/>
  <c r="AH623" i="2"/>
  <c r="AG623" i="2"/>
  <c r="AF623" i="2"/>
  <c r="AE623" i="2"/>
  <c r="AD623" i="2"/>
  <c r="AC623" i="2"/>
  <c r="AB623" i="2"/>
  <c r="AA623" i="2"/>
  <c r="Z623" i="2"/>
  <c r="Y623" i="2"/>
  <c r="X623" i="2"/>
  <c r="W623" i="2"/>
  <c r="V623" i="2"/>
  <c r="U623" i="2"/>
  <c r="S623" i="2"/>
  <c r="R623" i="2"/>
  <c r="Q623" i="2"/>
  <c r="P623" i="2"/>
  <c r="O623" i="2"/>
  <c r="N623" i="2"/>
  <c r="M623" i="2"/>
  <c r="L623" i="2"/>
  <c r="K623" i="2"/>
  <c r="J623" i="2"/>
  <c r="I623" i="2"/>
  <c r="H623" i="2"/>
  <c r="G623" i="2"/>
  <c r="F623" i="2"/>
  <c r="E623" i="2"/>
  <c r="D623" i="2"/>
  <c r="C623" i="2"/>
  <c r="B623" i="2"/>
  <c r="A623" i="2"/>
  <c r="CD622" i="2"/>
  <c r="CC622" i="2"/>
  <c r="CB622" i="2"/>
  <c r="CA622" i="2"/>
  <c r="BZ622" i="2"/>
  <c r="BY622" i="2"/>
  <c r="AJ622" i="2"/>
  <c r="AI622" i="2"/>
  <c r="AH622" i="2"/>
  <c r="AG622" i="2"/>
  <c r="AF622" i="2"/>
  <c r="AE622" i="2"/>
  <c r="AD622" i="2"/>
  <c r="AC622" i="2"/>
  <c r="AB622" i="2"/>
  <c r="AA622" i="2"/>
  <c r="Z622" i="2"/>
  <c r="Y622" i="2"/>
  <c r="X622" i="2"/>
  <c r="W622" i="2"/>
  <c r="V622" i="2"/>
  <c r="U622" i="2"/>
  <c r="S622" i="2"/>
  <c r="R622" i="2"/>
  <c r="Q622" i="2"/>
  <c r="P622" i="2"/>
  <c r="O622" i="2"/>
  <c r="N622" i="2"/>
  <c r="M622" i="2"/>
  <c r="L622" i="2"/>
  <c r="K622" i="2"/>
  <c r="J622" i="2"/>
  <c r="I622" i="2"/>
  <c r="H622" i="2"/>
  <c r="G622" i="2"/>
  <c r="F622" i="2"/>
  <c r="E622" i="2"/>
  <c r="D622" i="2"/>
  <c r="C622" i="2"/>
  <c r="B622" i="2"/>
  <c r="A622" i="2"/>
  <c r="CD621" i="2"/>
  <c r="CC621" i="2"/>
  <c r="CB621" i="2"/>
  <c r="CA621" i="2"/>
  <c r="BZ621" i="2"/>
  <c r="BY621" i="2"/>
  <c r="AJ621" i="2"/>
  <c r="AI621" i="2"/>
  <c r="AH621" i="2"/>
  <c r="AG621" i="2"/>
  <c r="AF621" i="2"/>
  <c r="AE621" i="2"/>
  <c r="AD621" i="2"/>
  <c r="AC621" i="2"/>
  <c r="AB621" i="2"/>
  <c r="AA621" i="2"/>
  <c r="Z621" i="2"/>
  <c r="Y621" i="2"/>
  <c r="X621" i="2"/>
  <c r="W621" i="2"/>
  <c r="V621" i="2"/>
  <c r="U621" i="2"/>
  <c r="S621" i="2"/>
  <c r="R621" i="2"/>
  <c r="Q621" i="2"/>
  <c r="P621" i="2"/>
  <c r="O621" i="2"/>
  <c r="N621" i="2"/>
  <c r="M621" i="2"/>
  <c r="L621" i="2"/>
  <c r="K621" i="2"/>
  <c r="J621" i="2"/>
  <c r="I621" i="2"/>
  <c r="H621" i="2"/>
  <c r="G621" i="2"/>
  <c r="F621" i="2"/>
  <c r="E621" i="2"/>
  <c r="D621" i="2"/>
  <c r="C621" i="2"/>
  <c r="B621" i="2"/>
  <c r="A621" i="2"/>
  <c r="CD620" i="2"/>
  <c r="CC620" i="2"/>
  <c r="CB620" i="2"/>
  <c r="CA620" i="2"/>
  <c r="BZ620" i="2"/>
  <c r="BY620" i="2"/>
  <c r="AJ620" i="2"/>
  <c r="AI620" i="2"/>
  <c r="AH620" i="2"/>
  <c r="AG620" i="2"/>
  <c r="AF620" i="2"/>
  <c r="AE620" i="2"/>
  <c r="AD620" i="2"/>
  <c r="AC620" i="2"/>
  <c r="AB620" i="2"/>
  <c r="AA620" i="2"/>
  <c r="Z620" i="2"/>
  <c r="Y620" i="2"/>
  <c r="X620" i="2"/>
  <c r="W620" i="2"/>
  <c r="V620" i="2"/>
  <c r="U620" i="2"/>
  <c r="S620" i="2"/>
  <c r="R620" i="2"/>
  <c r="Q620" i="2"/>
  <c r="P620" i="2"/>
  <c r="O620" i="2"/>
  <c r="N620" i="2"/>
  <c r="M620" i="2"/>
  <c r="L620" i="2"/>
  <c r="K620" i="2"/>
  <c r="J620" i="2"/>
  <c r="I620" i="2"/>
  <c r="H620" i="2"/>
  <c r="G620" i="2"/>
  <c r="F620" i="2"/>
  <c r="E620" i="2"/>
  <c r="D620" i="2"/>
  <c r="C620" i="2"/>
  <c r="B620" i="2"/>
  <c r="A620" i="2"/>
  <c r="CD619" i="2"/>
  <c r="CC619" i="2"/>
  <c r="CB619" i="2"/>
  <c r="CA619" i="2"/>
  <c r="BZ619" i="2"/>
  <c r="BY619" i="2"/>
  <c r="AJ619" i="2"/>
  <c r="AI619" i="2"/>
  <c r="AH619" i="2"/>
  <c r="AG619" i="2"/>
  <c r="AF619" i="2"/>
  <c r="AE619" i="2"/>
  <c r="AD619" i="2"/>
  <c r="AC619" i="2"/>
  <c r="AB619" i="2"/>
  <c r="AA619" i="2"/>
  <c r="Z619" i="2"/>
  <c r="Y619" i="2"/>
  <c r="X619" i="2"/>
  <c r="W619" i="2"/>
  <c r="V619" i="2"/>
  <c r="U619" i="2"/>
  <c r="S619" i="2"/>
  <c r="R619" i="2"/>
  <c r="Q619" i="2"/>
  <c r="P619" i="2"/>
  <c r="O619" i="2"/>
  <c r="N619" i="2"/>
  <c r="M619" i="2"/>
  <c r="L619" i="2"/>
  <c r="K619" i="2"/>
  <c r="J619" i="2"/>
  <c r="I619" i="2"/>
  <c r="H619" i="2"/>
  <c r="G619" i="2"/>
  <c r="F619" i="2"/>
  <c r="E619" i="2"/>
  <c r="D619" i="2"/>
  <c r="C619" i="2"/>
  <c r="B619" i="2"/>
  <c r="A619" i="2"/>
  <c r="CD618" i="2"/>
  <c r="CC618" i="2"/>
  <c r="CB618" i="2"/>
  <c r="CA618" i="2"/>
  <c r="BZ618" i="2"/>
  <c r="BY618" i="2"/>
  <c r="AJ618" i="2"/>
  <c r="AI618" i="2"/>
  <c r="AH618" i="2"/>
  <c r="AG618" i="2"/>
  <c r="AF618" i="2"/>
  <c r="AE618" i="2"/>
  <c r="AD618" i="2"/>
  <c r="AC618" i="2"/>
  <c r="AB618" i="2"/>
  <c r="AA618" i="2"/>
  <c r="Z618" i="2"/>
  <c r="Y618" i="2"/>
  <c r="X618" i="2"/>
  <c r="W618" i="2"/>
  <c r="V618" i="2"/>
  <c r="U618" i="2"/>
  <c r="S618" i="2"/>
  <c r="R618" i="2"/>
  <c r="Q618" i="2"/>
  <c r="P618" i="2"/>
  <c r="O618" i="2"/>
  <c r="N618" i="2"/>
  <c r="M618" i="2"/>
  <c r="L618" i="2"/>
  <c r="K618" i="2"/>
  <c r="J618" i="2"/>
  <c r="I618" i="2"/>
  <c r="H618" i="2"/>
  <c r="G618" i="2"/>
  <c r="F618" i="2"/>
  <c r="E618" i="2"/>
  <c r="D618" i="2"/>
  <c r="C618" i="2"/>
  <c r="B618" i="2"/>
  <c r="A618" i="2"/>
  <c r="CD617" i="2"/>
  <c r="CC617" i="2"/>
  <c r="CB617" i="2"/>
  <c r="CA617" i="2"/>
  <c r="BZ617" i="2"/>
  <c r="BY617" i="2"/>
  <c r="AJ617" i="2"/>
  <c r="AI617" i="2"/>
  <c r="AH617" i="2"/>
  <c r="AG617" i="2"/>
  <c r="AF617" i="2"/>
  <c r="AE617" i="2"/>
  <c r="AD617" i="2"/>
  <c r="AC617" i="2"/>
  <c r="AB617" i="2"/>
  <c r="AA617" i="2"/>
  <c r="Z617" i="2"/>
  <c r="Y617" i="2"/>
  <c r="X617" i="2"/>
  <c r="W617" i="2"/>
  <c r="V617" i="2"/>
  <c r="U617" i="2"/>
  <c r="S617" i="2"/>
  <c r="R617" i="2"/>
  <c r="Q617" i="2"/>
  <c r="P617" i="2"/>
  <c r="O617" i="2"/>
  <c r="N617" i="2"/>
  <c r="M617" i="2"/>
  <c r="L617" i="2"/>
  <c r="K617" i="2"/>
  <c r="J617" i="2"/>
  <c r="I617" i="2"/>
  <c r="H617" i="2"/>
  <c r="G617" i="2"/>
  <c r="F617" i="2"/>
  <c r="E617" i="2"/>
  <c r="D617" i="2"/>
  <c r="C617" i="2"/>
  <c r="B617" i="2"/>
  <c r="A617" i="2"/>
  <c r="CD616" i="2"/>
  <c r="CC616" i="2"/>
  <c r="CB616" i="2"/>
  <c r="CA616" i="2"/>
  <c r="BZ616" i="2"/>
  <c r="BY616" i="2"/>
  <c r="AJ616" i="2"/>
  <c r="AI616" i="2"/>
  <c r="AH616" i="2"/>
  <c r="AG616" i="2"/>
  <c r="AF616" i="2"/>
  <c r="AE616" i="2"/>
  <c r="AD616" i="2"/>
  <c r="AC616" i="2"/>
  <c r="AB616" i="2"/>
  <c r="AA616" i="2"/>
  <c r="Z616" i="2"/>
  <c r="Y616" i="2"/>
  <c r="X616" i="2"/>
  <c r="W616" i="2"/>
  <c r="V616" i="2"/>
  <c r="U616" i="2"/>
  <c r="S616" i="2"/>
  <c r="R616" i="2"/>
  <c r="Q616" i="2"/>
  <c r="P616" i="2"/>
  <c r="O616" i="2"/>
  <c r="N616" i="2"/>
  <c r="M616" i="2"/>
  <c r="L616" i="2"/>
  <c r="K616" i="2"/>
  <c r="J616" i="2"/>
  <c r="I616" i="2"/>
  <c r="H616" i="2"/>
  <c r="G616" i="2"/>
  <c r="F616" i="2"/>
  <c r="E616" i="2"/>
  <c r="D616" i="2"/>
  <c r="C616" i="2"/>
  <c r="B616" i="2"/>
  <c r="A616" i="2"/>
  <c r="CD615" i="2"/>
  <c r="CC615" i="2"/>
  <c r="CB615" i="2"/>
  <c r="CA615" i="2"/>
  <c r="BZ615" i="2"/>
  <c r="BY615" i="2"/>
  <c r="AJ615" i="2"/>
  <c r="AI615" i="2"/>
  <c r="AH615" i="2"/>
  <c r="AG615" i="2"/>
  <c r="AF615" i="2"/>
  <c r="AE615" i="2"/>
  <c r="AD615" i="2"/>
  <c r="AC615" i="2"/>
  <c r="AB615" i="2"/>
  <c r="AA615" i="2"/>
  <c r="Z615" i="2"/>
  <c r="Y615" i="2"/>
  <c r="X615" i="2"/>
  <c r="W615" i="2"/>
  <c r="V615" i="2"/>
  <c r="U615" i="2"/>
  <c r="S615" i="2"/>
  <c r="R615" i="2"/>
  <c r="Q615" i="2"/>
  <c r="P615" i="2"/>
  <c r="O615" i="2"/>
  <c r="N615" i="2"/>
  <c r="M615" i="2"/>
  <c r="L615" i="2"/>
  <c r="K615" i="2"/>
  <c r="J615" i="2"/>
  <c r="I615" i="2"/>
  <c r="H615" i="2"/>
  <c r="G615" i="2"/>
  <c r="F615" i="2"/>
  <c r="E615" i="2"/>
  <c r="D615" i="2"/>
  <c r="C615" i="2"/>
  <c r="B615" i="2"/>
  <c r="A615" i="2"/>
  <c r="CD614" i="2"/>
  <c r="CC614" i="2"/>
  <c r="CB614" i="2"/>
  <c r="CA614" i="2"/>
  <c r="BZ614" i="2"/>
  <c r="BY614" i="2"/>
  <c r="AJ614" i="2"/>
  <c r="AI614" i="2"/>
  <c r="AH614" i="2"/>
  <c r="AG614" i="2"/>
  <c r="AF614" i="2"/>
  <c r="AE614" i="2"/>
  <c r="AD614" i="2"/>
  <c r="AC614" i="2"/>
  <c r="AB614" i="2"/>
  <c r="AA614" i="2"/>
  <c r="Z614" i="2"/>
  <c r="Y614" i="2"/>
  <c r="X614" i="2"/>
  <c r="W614" i="2"/>
  <c r="V614" i="2"/>
  <c r="U614" i="2"/>
  <c r="S614" i="2"/>
  <c r="R614" i="2"/>
  <c r="Q614" i="2"/>
  <c r="P614" i="2"/>
  <c r="O614" i="2"/>
  <c r="N614" i="2"/>
  <c r="M614" i="2"/>
  <c r="L614" i="2"/>
  <c r="K614" i="2"/>
  <c r="J614" i="2"/>
  <c r="I614" i="2"/>
  <c r="H614" i="2"/>
  <c r="G614" i="2"/>
  <c r="F614" i="2"/>
  <c r="E614" i="2"/>
  <c r="D614" i="2"/>
  <c r="C614" i="2"/>
  <c r="B614" i="2"/>
  <c r="A614" i="2"/>
  <c r="CD613" i="2"/>
  <c r="CC613" i="2"/>
  <c r="CB613" i="2"/>
  <c r="CA613" i="2"/>
  <c r="BZ613" i="2"/>
  <c r="BY613" i="2"/>
  <c r="AJ613" i="2"/>
  <c r="AI613" i="2"/>
  <c r="AH613" i="2"/>
  <c r="AG613" i="2"/>
  <c r="AF613" i="2"/>
  <c r="AE613" i="2"/>
  <c r="AD613" i="2"/>
  <c r="AC613" i="2"/>
  <c r="AB613" i="2"/>
  <c r="AA613" i="2"/>
  <c r="Z613" i="2"/>
  <c r="Y613" i="2"/>
  <c r="X613" i="2"/>
  <c r="W613" i="2"/>
  <c r="V613" i="2"/>
  <c r="U613" i="2"/>
  <c r="S613" i="2"/>
  <c r="R613" i="2"/>
  <c r="Q613" i="2"/>
  <c r="P613" i="2"/>
  <c r="O613" i="2"/>
  <c r="N613" i="2"/>
  <c r="M613" i="2"/>
  <c r="L613" i="2"/>
  <c r="K613" i="2"/>
  <c r="J613" i="2"/>
  <c r="I613" i="2"/>
  <c r="H613" i="2"/>
  <c r="G613" i="2"/>
  <c r="F613" i="2"/>
  <c r="E613" i="2"/>
  <c r="D613" i="2"/>
  <c r="C613" i="2"/>
  <c r="B613" i="2"/>
  <c r="A613" i="2"/>
  <c r="CD612" i="2"/>
  <c r="CC612" i="2"/>
  <c r="CB612" i="2"/>
  <c r="CA612" i="2"/>
  <c r="BZ612" i="2"/>
  <c r="BY612" i="2"/>
  <c r="AJ612" i="2"/>
  <c r="AI612" i="2"/>
  <c r="AH612" i="2"/>
  <c r="AG612" i="2"/>
  <c r="AF612" i="2"/>
  <c r="AE612" i="2"/>
  <c r="AD612" i="2"/>
  <c r="AC612" i="2"/>
  <c r="AB612" i="2"/>
  <c r="AA612" i="2"/>
  <c r="Z612" i="2"/>
  <c r="Y612" i="2"/>
  <c r="X612" i="2"/>
  <c r="W612" i="2"/>
  <c r="V612" i="2"/>
  <c r="U612" i="2"/>
  <c r="S612" i="2"/>
  <c r="R612" i="2"/>
  <c r="Q612" i="2"/>
  <c r="P612" i="2"/>
  <c r="O612" i="2"/>
  <c r="N612" i="2"/>
  <c r="M612" i="2"/>
  <c r="L612" i="2"/>
  <c r="K612" i="2"/>
  <c r="J612" i="2"/>
  <c r="I612" i="2"/>
  <c r="H612" i="2"/>
  <c r="G612" i="2"/>
  <c r="F612" i="2"/>
  <c r="E612" i="2"/>
  <c r="D612" i="2"/>
  <c r="C612" i="2"/>
  <c r="B612" i="2"/>
  <c r="A612" i="2"/>
  <c r="CD611" i="2"/>
  <c r="CC611" i="2"/>
  <c r="CB611" i="2"/>
  <c r="CA611" i="2"/>
  <c r="BZ611" i="2"/>
  <c r="BY611" i="2"/>
  <c r="AJ611" i="2"/>
  <c r="AI611" i="2"/>
  <c r="AH611" i="2"/>
  <c r="AG611" i="2"/>
  <c r="AF611" i="2"/>
  <c r="AE611" i="2"/>
  <c r="AD611" i="2"/>
  <c r="AC611" i="2"/>
  <c r="AB611" i="2"/>
  <c r="AA611" i="2"/>
  <c r="Z611" i="2"/>
  <c r="Y611" i="2"/>
  <c r="X611" i="2"/>
  <c r="W611" i="2"/>
  <c r="V611" i="2"/>
  <c r="U611" i="2"/>
  <c r="S611" i="2"/>
  <c r="R611" i="2"/>
  <c r="Q611" i="2"/>
  <c r="P611" i="2"/>
  <c r="O611" i="2"/>
  <c r="N611" i="2"/>
  <c r="M611" i="2"/>
  <c r="L611" i="2"/>
  <c r="K611" i="2"/>
  <c r="J611" i="2"/>
  <c r="I611" i="2"/>
  <c r="H611" i="2"/>
  <c r="G611" i="2"/>
  <c r="F611" i="2"/>
  <c r="E611" i="2"/>
  <c r="D611" i="2"/>
  <c r="C611" i="2"/>
  <c r="B611" i="2"/>
  <c r="A611" i="2"/>
  <c r="CD610" i="2"/>
  <c r="CC610" i="2"/>
  <c r="CB610" i="2"/>
  <c r="CA610" i="2"/>
  <c r="BZ610" i="2"/>
  <c r="BY610" i="2"/>
  <c r="AJ610" i="2"/>
  <c r="AI610" i="2"/>
  <c r="AH610" i="2"/>
  <c r="AG610" i="2"/>
  <c r="AF610" i="2"/>
  <c r="AE610" i="2"/>
  <c r="AD610" i="2"/>
  <c r="AC610" i="2"/>
  <c r="AB610" i="2"/>
  <c r="AA610" i="2"/>
  <c r="Z610" i="2"/>
  <c r="Y610" i="2"/>
  <c r="X610" i="2"/>
  <c r="W610" i="2"/>
  <c r="V610" i="2"/>
  <c r="U610" i="2"/>
  <c r="S610" i="2"/>
  <c r="R610" i="2"/>
  <c r="Q610" i="2"/>
  <c r="P610" i="2"/>
  <c r="O610" i="2"/>
  <c r="N610" i="2"/>
  <c r="M610" i="2"/>
  <c r="L610" i="2"/>
  <c r="K610" i="2"/>
  <c r="J610" i="2"/>
  <c r="I610" i="2"/>
  <c r="H610" i="2"/>
  <c r="G610" i="2"/>
  <c r="F610" i="2"/>
  <c r="E610" i="2"/>
  <c r="D610" i="2"/>
  <c r="C610" i="2"/>
  <c r="B610" i="2"/>
  <c r="A610" i="2"/>
  <c r="CD609" i="2"/>
  <c r="CC609" i="2"/>
  <c r="CB609" i="2"/>
  <c r="CA609" i="2"/>
  <c r="BZ609" i="2"/>
  <c r="BY609" i="2"/>
  <c r="AJ609" i="2"/>
  <c r="AI609" i="2"/>
  <c r="AH609" i="2"/>
  <c r="AG609" i="2"/>
  <c r="AF609" i="2"/>
  <c r="AE609" i="2"/>
  <c r="AD609" i="2"/>
  <c r="AC609" i="2"/>
  <c r="AB609" i="2"/>
  <c r="AA609" i="2"/>
  <c r="Z609" i="2"/>
  <c r="Y609" i="2"/>
  <c r="X609" i="2"/>
  <c r="W609" i="2"/>
  <c r="V609" i="2"/>
  <c r="U609" i="2"/>
  <c r="S609" i="2"/>
  <c r="R609" i="2"/>
  <c r="Q609" i="2"/>
  <c r="P609" i="2"/>
  <c r="O609" i="2"/>
  <c r="N609" i="2"/>
  <c r="M609" i="2"/>
  <c r="L609" i="2"/>
  <c r="K609" i="2"/>
  <c r="J609" i="2"/>
  <c r="I609" i="2"/>
  <c r="H609" i="2"/>
  <c r="G609" i="2"/>
  <c r="F609" i="2"/>
  <c r="E609" i="2"/>
  <c r="D609" i="2"/>
  <c r="C609" i="2"/>
  <c r="B609" i="2"/>
  <c r="A609" i="2"/>
  <c r="CD608" i="2"/>
  <c r="CC608" i="2"/>
  <c r="CB608" i="2"/>
  <c r="CA608" i="2"/>
  <c r="BZ608" i="2"/>
  <c r="BY608" i="2"/>
  <c r="AJ608" i="2"/>
  <c r="AI608" i="2"/>
  <c r="AH608" i="2"/>
  <c r="AG608" i="2"/>
  <c r="AF608" i="2"/>
  <c r="AE608" i="2"/>
  <c r="AD608" i="2"/>
  <c r="AC608" i="2"/>
  <c r="AB608" i="2"/>
  <c r="AA608" i="2"/>
  <c r="Z608" i="2"/>
  <c r="Y608" i="2"/>
  <c r="X608" i="2"/>
  <c r="W608" i="2"/>
  <c r="V608" i="2"/>
  <c r="U608" i="2"/>
  <c r="S608" i="2"/>
  <c r="R608" i="2"/>
  <c r="Q608" i="2"/>
  <c r="P608" i="2"/>
  <c r="O608" i="2"/>
  <c r="N608" i="2"/>
  <c r="M608" i="2"/>
  <c r="L608" i="2"/>
  <c r="K608" i="2"/>
  <c r="J608" i="2"/>
  <c r="I608" i="2"/>
  <c r="H608" i="2"/>
  <c r="G608" i="2"/>
  <c r="F608" i="2"/>
  <c r="E608" i="2"/>
  <c r="D608" i="2"/>
  <c r="C608" i="2"/>
  <c r="B608" i="2"/>
  <c r="A608" i="2"/>
  <c r="CD607" i="2"/>
  <c r="CC607" i="2"/>
  <c r="CB607" i="2"/>
  <c r="CA607" i="2"/>
  <c r="BZ607" i="2"/>
  <c r="BY607" i="2"/>
  <c r="AJ607" i="2"/>
  <c r="AI607" i="2"/>
  <c r="AH607" i="2"/>
  <c r="AG607" i="2"/>
  <c r="AF607" i="2"/>
  <c r="AE607" i="2"/>
  <c r="AD607" i="2"/>
  <c r="AC607" i="2"/>
  <c r="AB607" i="2"/>
  <c r="AA607" i="2"/>
  <c r="Z607" i="2"/>
  <c r="Y607" i="2"/>
  <c r="X607" i="2"/>
  <c r="W607" i="2"/>
  <c r="V607" i="2"/>
  <c r="U607" i="2"/>
  <c r="S607" i="2"/>
  <c r="R607" i="2"/>
  <c r="Q607" i="2"/>
  <c r="P607" i="2"/>
  <c r="O607" i="2"/>
  <c r="N607" i="2"/>
  <c r="M607" i="2"/>
  <c r="L607" i="2"/>
  <c r="K607" i="2"/>
  <c r="J607" i="2"/>
  <c r="I607" i="2"/>
  <c r="H607" i="2"/>
  <c r="G607" i="2"/>
  <c r="F607" i="2"/>
  <c r="E607" i="2"/>
  <c r="D607" i="2"/>
  <c r="C607" i="2"/>
  <c r="B607" i="2"/>
  <c r="A607" i="2"/>
  <c r="CD606" i="2"/>
  <c r="CC606" i="2"/>
  <c r="CB606" i="2"/>
  <c r="CA606" i="2"/>
  <c r="BZ606" i="2"/>
  <c r="BY606" i="2"/>
  <c r="AJ606" i="2"/>
  <c r="AI606" i="2"/>
  <c r="AH606" i="2"/>
  <c r="AG606" i="2"/>
  <c r="AF606" i="2"/>
  <c r="AE606" i="2"/>
  <c r="AD606" i="2"/>
  <c r="AC606" i="2"/>
  <c r="AB606" i="2"/>
  <c r="AA606" i="2"/>
  <c r="Z606" i="2"/>
  <c r="Y606" i="2"/>
  <c r="X606" i="2"/>
  <c r="W606" i="2"/>
  <c r="V606" i="2"/>
  <c r="U606" i="2"/>
  <c r="S606" i="2"/>
  <c r="R606" i="2"/>
  <c r="Q606" i="2"/>
  <c r="P606" i="2"/>
  <c r="O606" i="2"/>
  <c r="N606" i="2"/>
  <c r="M606" i="2"/>
  <c r="L606" i="2"/>
  <c r="K606" i="2"/>
  <c r="J606" i="2"/>
  <c r="I606" i="2"/>
  <c r="H606" i="2"/>
  <c r="G606" i="2"/>
  <c r="F606" i="2"/>
  <c r="E606" i="2"/>
  <c r="D606" i="2"/>
  <c r="C606" i="2"/>
  <c r="B606" i="2"/>
  <c r="A606" i="2"/>
  <c r="CD605" i="2"/>
  <c r="CC605" i="2"/>
  <c r="CB605" i="2"/>
  <c r="CA605" i="2"/>
  <c r="BZ605" i="2"/>
  <c r="BY605" i="2"/>
  <c r="AJ605" i="2"/>
  <c r="AI605" i="2"/>
  <c r="AH605" i="2"/>
  <c r="AG605" i="2"/>
  <c r="AF605" i="2"/>
  <c r="AE605" i="2"/>
  <c r="AD605" i="2"/>
  <c r="AC605" i="2"/>
  <c r="AB605" i="2"/>
  <c r="AA605" i="2"/>
  <c r="Z605" i="2"/>
  <c r="Y605" i="2"/>
  <c r="X605" i="2"/>
  <c r="W605" i="2"/>
  <c r="V605" i="2"/>
  <c r="U605" i="2"/>
  <c r="S605" i="2"/>
  <c r="R605" i="2"/>
  <c r="Q605" i="2"/>
  <c r="P605" i="2"/>
  <c r="O605" i="2"/>
  <c r="N605" i="2"/>
  <c r="M605" i="2"/>
  <c r="L605" i="2"/>
  <c r="K605" i="2"/>
  <c r="J605" i="2"/>
  <c r="I605" i="2"/>
  <c r="H605" i="2"/>
  <c r="G605" i="2"/>
  <c r="F605" i="2"/>
  <c r="E605" i="2"/>
  <c r="D605" i="2"/>
  <c r="C605" i="2"/>
  <c r="B605" i="2"/>
  <c r="A605" i="2"/>
  <c r="CD604" i="2"/>
  <c r="CC604" i="2"/>
  <c r="CB604" i="2"/>
  <c r="CA604" i="2"/>
  <c r="BZ604" i="2"/>
  <c r="BY604" i="2"/>
  <c r="AJ604" i="2"/>
  <c r="AI604" i="2"/>
  <c r="AH604" i="2"/>
  <c r="AG604" i="2"/>
  <c r="AF604" i="2"/>
  <c r="AE604" i="2"/>
  <c r="AD604" i="2"/>
  <c r="AC604" i="2"/>
  <c r="AB604" i="2"/>
  <c r="AA604" i="2"/>
  <c r="Z604" i="2"/>
  <c r="Y604" i="2"/>
  <c r="X604" i="2"/>
  <c r="W604" i="2"/>
  <c r="V604" i="2"/>
  <c r="U604" i="2"/>
  <c r="S604" i="2"/>
  <c r="R604" i="2"/>
  <c r="Q604" i="2"/>
  <c r="P604" i="2"/>
  <c r="O604" i="2"/>
  <c r="N604" i="2"/>
  <c r="M604" i="2"/>
  <c r="L604" i="2"/>
  <c r="K604" i="2"/>
  <c r="J604" i="2"/>
  <c r="I604" i="2"/>
  <c r="H604" i="2"/>
  <c r="G604" i="2"/>
  <c r="F604" i="2"/>
  <c r="E604" i="2"/>
  <c r="D604" i="2"/>
  <c r="C604" i="2"/>
  <c r="B604" i="2"/>
  <c r="A604" i="2"/>
  <c r="CD603" i="2"/>
  <c r="CC603" i="2"/>
  <c r="CB603" i="2"/>
  <c r="CA603" i="2"/>
  <c r="BZ603" i="2"/>
  <c r="BY603" i="2"/>
  <c r="AJ603" i="2"/>
  <c r="AI603" i="2"/>
  <c r="AH603" i="2"/>
  <c r="AG603" i="2"/>
  <c r="AF603" i="2"/>
  <c r="AE603" i="2"/>
  <c r="AD603" i="2"/>
  <c r="AC603" i="2"/>
  <c r="AB603" i="2"/>
  <c r="AA603" i="2"/>
  <c r="Z603" i="2"/>
  <c r="Y603" i="2"/>
  <c r="X603" i="2"/>
  <c r="W603" i="2"/>
  <c r="V603" i="2"/>
  <c r="U603" i="2"/>
  <c r="S603" i="2"/>
  <c r="R603" i="2"/>
  <c r="Q603" i="2"/>
  <c r="P603" i="2"/>
  <c r="O603" i="2"/>
  <c r="N603" i="2"/>
  <c r="M603" i="2"/>
  <c r="L603" i="2"/>
  <c r="K603" i="2"/>
  <c r="J603" i="2"/>
  <c r="I603" i="2"/>
  <c r="H603" i="2"/>
  <c r="G603" i="2"/>
  <c r="F603" i="2"/>
  <c r="E603" i="2"/>
  <c r="D603" i="2"/>
  <c r="C603" i="2"/>
  <c r="B603" i="2"/>
  <c r="A603" i="2"/>
  <c r="CD602" i="2"/>
  <c r="CC602" i="2"/>
  <c r="CB602" i="2"/>
  <c r="CA602" i="2"/>
  <c r="BZ602" i="2"/>
  <c r="BY602" i="2"/>
  <c r="AJ602" i="2"/>
  <c r="AI602" i="2"/>
  <c r="AH602" i="2"/>
  <c r="AG602" i="2"/>
  <c r="AF602" i="2"/>
  <c r="AE602" i="2"/>
  <c r="AD602" i="2"/>
  <c r="AC602" i="2"/>
  <c r="AB602" i="2"/>
  <c r="AA602" i="2"/>
  <c r="Z602" i="2"/>
  <c r="Y602" i="2"/>
  <c r="X602" i="2"/>
  <c r="W602" i="2"/>
  <c r="V602" i="2"/>
  <c r="U602" i="2"/>
  <c r="S602" i="2"/>
  <c r="R602" i="2"/>
  <c r="Q602" i="2"/>
  <c r="P602" i="2"/>
  <c r="O602" i="2"/>
  <c r="N602" i="2"/>
  <c r="M602" i="2"/>
  <c r="L602" i="2"/>
  <c r="K602" i="2"/>
  <c r="J602" i="2"/>
  <c r="I602" i="2"/>
  <c r="H602" i="2"/>
  <c r="G602" i="2"/>
  <c r="F602" i="2"/>
  <c r="E602" i="2"/>
  <c r="D602" i="2"/>
  <c r="C602" i="2"/>
  <c r="B602" i="2"/>
  <c r="A602" i="2"/>
  <c r="CD601" i="2"/>
  <c r="CC601" i="2"/>
  <c r="CB601" i="2"/>
  <c r="CA601" i="2"/>
  <c r="BZ601" i="2"/>
  <c r="BY601" i="2"/>
  <c r="AJ601" i="2"/>
  <c r="AI601" i="2"/>
  <c r="AH601" i="2"/>
  <c r="AG601" i="2"/>
  <c r="AF601" i="2"/>
  <c r="AE601" i="2"/>
  <c r="AD601" i="2"/>
  <c r="AC601" i="2"/>
  <c r="AB601" i="2"/>
  <c r="AA601" i="2"/>
  <c r="Z601" i="2"/>
  <c r="Y601" i="2"/>
  <c r="X601" i="2"/>
  <c r="W601" i="2"/>
  <c r="V601" i="2"/>
  <c r="U601" i="2"/>
  <c r="S601" i="2"/>
  <c r="R601" i="2"/>
  <c r="Q601" i="2"/>
  <c r="P601" i="2"/>
  <c r="O601" i="2"/>
  <c r="N601" i="2"/>
  <c r="M601" i="2"/>
  <c r="L601" i="2"/>
  <c r="K601" i="2"/>
  <c r="J601" i="2"/>
  <c r="I601" i="2"/>
  <c r="H601" i="2"/>
  <c r="G601" i="2"/>
  <c r="F601" i="2"/>
  <c r="E601" i="2"/>
  <c r="D601" i="2"/>
  <c r="C601" i="2"/>
  <c r="B601" i="2"/>
  <c r="A601" i="2"/>
  <c r="CD600" i="2"/>
  <c r="CC600" i="2"/>
  <c r="CB600" i="2"/>
  <c r="CA600" i="2"/>
  <c r="BZ600" i="2"/>
  <c r="BY600" i="2"/>
  <c r="AJ600" i="2"/>
  <c r="AI600" i="2"/>
  <c r="AH600" i="2"/>
  <c r="AG600" i="2"/>
  <c r="AF600" i="2"/>
  <c r="AE600" i="2"/>
  <c r="AD600" i="2"/>
  <c r="AC600" i="2"/>
  <c r="AB600" i="2"/>
  <c r="AA600" i="2"/>
  <c r="Z600" i="2"/>
  <c r="Y600" i="2"/>
  <c r="X600" i="2"/>
  <c r="W600" i="2"/>
  <c r="V600" i="2"/>
  <c r="U600" i="2"/>
  <c r="S600" i="2"/>
  <c r="R600" i="2"/>
  <c r="Q600" i="2"/>
  <c r="P600" i="2"/>
  <c r="O600" i="2"/>
  <c r="N600" i="2"/>
  <c r="M600" i="2"/>
  <c r="L600" i="2"/>
  <c r="K600" i="2"/>
  <c r="J600" i="2"/>
  <c r="I600" i="2"/>
  <c r="H600" i="2"/>
  <c r="G600" i="2"/>
  <c r="F600" i="2"/>
  <c r="E600" i="2"/>
  <c r="D600" i="2"/>
  <c r="C600" i="2"/>
  <c r="B600" i="2"/>
  <c r="A600" i="2"/>
  <c r="CD599" i="2"/>
  <c r="CC599" i="2"/>
  <c r="CB599" i="2"/>
  <c r="CA599" i="2"/>
  <c r="BZ599" i="2"/>
  <c r="BY599" i="2"/>
  <c r="AJ599" i="2"/>
  <c r="AI599" i="2"/>
  <c r="AH599" i="2"/>
  <c r="AG599" i="2"/>
  <c r="AF599" i="2"/>
  <c r="AE599" i="2"/>
  <c r="AD599" i="2"/>
  <c r="AC599" i="2"/>
  <c r="AB599" i="2"/>
  <c r="AA599" i="2"/>
  <c r="Z599" i="2"/>
  <c r="Y599" i="2"/>
  <c r="X599" i="2"/>
  <c r="W599" i="2"/>
  <c r="V599" i="2"/>
  <c r="U599" i="2"/>
  <c r="S599" i="2"/>
  <c r="R599" i="2"/>
  <c r="Q599" i="2"/>
  <c r="P599" i="2"/>
  <c r="O599" i="2"/>
  <c r="N599" i="2"/>
  <c r="M599" i="2"/>
  <c r="L599" i="2"/>
  <c r="K599" i="2"/>
  <c r="J599" i="2"/>
  <c r="I599" i="2"/>
  <c r="H599" i="2"/>
  <c r="G599" i="2"/>
  <c r="F599" i="2"/>
  <c r="E599" i="2"/>
  <c r="D599" i="2"/>
  <c r="C599" i="2"/>
  <c r="B599" i="2"/>
  <c r="A599" i="2"/>
  <c r="CD598" i="2"/>
  <c r="CC598" i="2"/>
  <c r="CB598" i="2"/>
  <c r="CA598" i="2"/>
  <c r="BZ598" i="2"/>
  <c r="BY598" i="2"/>
  <c r="AJ598" i="2"/>
  <c r="AI598" i="2"/>
  <c r="AH598" i="2"/>
  <c r="AG598" i="2"/>
  <c r="AF598" i="2"/>
  <c r="AE598" i="2"/>
  <c r="AD598" i="2"/>
  <c r="AC598" i="2"/>
  <c r="AB598" i="2"/>
  <c r="AA598" i="2"/>
  <c r="Z598" i="2"/>
  <c r="Y598" i="2"/>
  <c r="X598" i="2"/>
  <c r="W598" i="2"/>
  <c r="V598" i="2"/>
  <c r="U598" i="2"/>
  <c r="S598" i="2"/>
  <c r="R598" i="2"/>
  <c r="Q598" i="2"/>
  <c r="P598" i="2"/>
  <c r="O598" i="2"/>
  <c r="N598" i="2"/>
  <c r="M598" i="2"/>
  <c r="L598" i="2"/>
  <c r="K598" i="2"/>
  <c r="J598" i="2"/>
  <c r="I598" i="2"/>
  <c r="H598" i="2"/>
  <c r="G598" i="2"/>
  <c r="F598" i="2"/>
  <c r="E598" i="2"/>
  <c r="D598" i="2"/>
  <c r="C598" i="2"/>
  <c r="B598" i="2"/>
  <c r="A598" i="2"/>
  <c r="CD597" i="2"/>
  <c r="CC597" i="2"/>
  <c r="CB597" i="2"/>
  <c r="CA597" i="2"/>
  <c r="BZ597" i="2"/>
  <c r="BY597" i="2"/>
  <c r="AJ597" i="2"/>
  <c r="AI597" i="2"/>
  <c r="AH597" i="2"/>
  <c r="AG597" i="2"/>
  <c r="AF597" i="2"/>
  <c r="AE597" i="2"/>
  <c r="AD597" i="2"/>
  <c r="AC597" i="2"/>
  <c r="AB597" i="2"/>
  <c r="AA597" i="2"/>
  <c r="Z597" i="2"/>
  <c r="Y597" i="2"/>
  <c r="X597" i="2"/>
  <c r="W597" i="2"/>
  <c r="V597" i="2"/>
  <c r="U597" i="2"/>
  <c r="S597" i="2"/>
  <c r="R597" i="2"/>
  <c r="Q597" i="2"/>
  <c r="P597" i="2"/>
  <c r="O597" i="2"/>
  <c r="N597" i="2"/>
  <c r="M597" i="2"/>
  <c r="L597" i="2"/>
  <c r="K597" i="2"/>
  <c r="J597" i="2"/>
  <c r="I597" i="2"/>
  <c r="H597" i="2"/>
  <c r="G597" i="2"/>
  <c r="F597" i="2"/>
  <c r="E597" i="2"/>
  <c r="D597" i="2"/>
  <c r="C597" i="2"/>
  <c r="B597" i="2"/>
  <c r="A597" i="2"/>
  <c r="CD596" i="2"/>
  <c r="CC596" i="2"/>
  <c r="CB596" i="2"/>
  <c r="CA596" i="2"/>
  <c r="BZ596" i="2"/>
  <c r="BY596" i="2"/>
  <c r="AJ596" i="2"/>
  <c r="AI596" i="2"/>
  <c r="AH596" i="2"/>
  <c r="AG596" i="2"/>
  <c r="AF596" i="2"/>
  <c r="AE596" i="2"/>
  <c r="AD596" i="2"/>
  <c r="AC596" i="2"/>
  <c r="AB596" i="2"/>
  <c r="AA596" i="2"/>
  <c r="Z596" i="2"/>
  <c r="Y596" i="2"/>
  <c r="X596" i="2"/>
  <c r="W596" i="2"/>
  <c r="V596" i="2"/>
  <c r="U596" i="2"/>
  <c r="S596" i="2"/>
  <c r="R596" i="2"/>
  <c r="Q596" i="2"/>
  <c r="P596" i="2"/>
  <c r="O596" i="2"/>
  <c r="N596" i="2"/>
  <c r="M596" i="2"/>
  <c r="L596" i="2"/>
  <c r="K596" i="2"/>
  <c r="J596" i="2"/>
  <c r="I596" i="2"/>
  <c r="H596" i="2"/>
  <c r="G596" i="2"/>
  <c r="F596" i="2"/>
  <c r="E596" i="2"/>
  <c r="D596" i="2"/>
  <c r="C596" i="2"/>
  <c r="B596" i="2"/>
  <c r="A596" i="2"/>
  <c r="CD595" i="2"/>
  <c r="CC595" i="2"/>
  <c r="CB595" i="2"/>
  <c r="CA595" i="2"/>
  <c r="BZ595" i="2"/>
  <c r="BY595" i="2"/>
  <c r="AJ595" i="2"/>
  <c r="AI595" i="2"/>
  <c r="AH595" i="2"/>
  <c r="AG595" i="2"/>
  <c r="AF595" i="2"/>
  <c r="AE595" i="2"/>
  <c r="AD595" i="2"/>
  <c r="AC595" i="2"/>
  <c r="AB595" i="2"/>
  <c r="AA595" i="2"/>
  <c r="Z595" i="2"/>
  <c r="Y595" i="2"/>
  <c r="X595" i="2"/>
  <c r="W595" i="2"/>
  <c r="V595" i="2"/>
  <c r="U595" i="2"/>
  <c r="S595" i="2"/>
  <c r="R595" i="2"/>
  <c r="Q595" i="2"/>
  <c r="P595" i="2"/>
  <c r="O595" i="2"/>
  <c r="N595" i="2"/>
  <c r="M595" i="2"/>
  <c r="L595" i="2"/>
  <c r="K595" i="2"/>
  <c r="J595" i="2"/>
  <c r="I595" i="2"/>
  <c r="H595" i="2"/>
  <c r="G595" i="2"/>
  <c r="F595" i="2"/>
  <c r="E595" i="2"/>
  <c r="D595" i="2"/>
  <c r="C595" i="2"/>
  <c r="B595" i="2"/>
  <c r="A595" i="2"/>
  <c r="CD594" i="2"/>
  <c r="CC594" i="2"/>
  <c r="CB594" i="2"/>
  <c r="CA594" i="2"/>
  <c r="BZ594" i="2"/>
  <c r="BY594" i="2"/>
  <c r="AJ594" i="2"/>
  <c r="AI594" i="2"/>
  <c r="AH594" i="2"/>
  <c r="AG594" i="2"/>
  <c r="AF594" i="2"/>
  <c r="AE594" i="2"/>
  <c r="AD594" i="2"/>
  <c r="AC594" i="2"/>
  <c r="AB594" i="2"/>
  <c r="AA594" i="2"/>
  <c r="Z594" i="2"/>
  <c r="Y594" i="2"/>
  <c r="X594" i="2"/>
  <c r="W594" i="2"/>
  <c r="V594" i="2"/>
  <c r="U594" i="2"/>
  <c r="S594" i="2"/>
  <c r="R594" i="2"/>
  <c r="Q594" i="2"/>
  <c r="P594" i="2"/>
  <c r="O594" i="2"/>
  <c r="N594" i="2"/>
  <c r="M594" i="2"/>
  <c r="L594" i="2"/>
  <c r="K594" i="2"/>
  <c r="J594" i="2"/>
  <c r="I594" i="2"/>
  <c r="H594" i="2"/>
  <c r="G594" i="2"/>
  <c r="F594" i="2"/>
  <c r="E594" i="2"/>
  <c r="D594" i="2"/>
  <c r="C594" i="2"/>
  <c r="B594" i="2"/>
  <c r="A594" i="2"/>
  <c r="CD593" i="2"/>
  <c r="CC593" i="2"/>
  <c r="CB593" i="2"/>
  <c r="CA593" i="2"/>
  <c r="BZ593" i="2"/>
  <c r="BY593" i="2"/>
  <c r="AJ593" i="2"/>
  <c r="AI593" i="2"/>
  <c r="AH593" i="2"/>
  <c r="AG593" i="2"/>
  <c r="AF593" i="2"/>
  <c r="AE593" i="2"/>
  <c r="AD593" i="2"/>
  <c r="AC593" i="2"/>
  <c r="AB593" i="2"/>
  <c r="AA593" i="2"/>
  <c r="Z593" i="2"/>
  <c r="Y593" i="2"/>
  <c r="X593" i="2"/>
  <c r="W593" i="2"/>
  <c r="V593" i="2"/>
  <c r="U593" i="2"/>
  <c r="S593" i="2"/>
  <c r="R593" i="2"/>
  <c r="Q593" i="2"/>
  <c r="P593" i="2"/>
  <c r="O593" i="2"/>
  <c r="N593" i="2"/>
  <c r="M593" i="2"/>
  <c r="L593" i="2"/>
  <c r="K593" i="2"/>
  <c r="J593" i="2"/>
  <c r="I593" i="2"/>
  <c r="H593" i="2"/>
  <c r="G593" i="2"/>
  <c r="F593" i="2"/>
  <c r="E593" i="2"/>
  <c r="D593" i="2"/>
  <c r="C593" i="2"/>
  <c r="B593" i="2"/>
  <c r="A593" i="2"/>
  <c r="CD592" i="2"/>
  <c r="CC592" i="2"/>
  <c r="CB592" i="2"/>
  <c r="CA592" i="2"/>
  <c r="BZ592" i="2"/>
  <c r="BY592" i="2"/>
  <c r="AJ592" i="2"/>
  <c r="AI592" i="2"/>
  <c r="AH592" i="2"/>
  <c r="AG592" i="2"/>
  <c r="AF592" i="2"/>
  <c r="AE592" i="2"/>
  <c r="AD592" i="2"/>
  <c r="AC592" i="2"/>
  <c r="AB592" i="2"/>
  <c r="AA592" i="2"/>
  <c r="Z592" i="2"/>
  <c r="Y592" i="2"/>
  <c r="X592" i="2"/>
  <c r="W592" i="2"/>
  <c r="V592" i="2"/>
  <c r="U592" i="2"/>
  <c r="S592" i="2"/>
  <c r="R592" i="2"/>
  <c r="Q592" i="2"/>
  <c r="P592" i="2"/>
  <c r="O592" i="2"/>
  <c r="N592" i="2"/>
  <c r="M592" i="2"/>
  <c r="L592" i="2"/>
  <c r="K592" i="2"/>
  <c r="J592" i="2"/>
  <c r="I592" i="2"/>
  <c r="H592" i="2"/>
  <c r="G592" i="2"/>
  <c r="F592" i="2"/>
  <c r="E592" i="2"/>
  <c r="D592" i="2"/>
  <c r="C592" i="2"/>
  <c r="B592" i="2"/>
  <c r="A592" i="2"/>
  <c r="CD591" i="2"/>
  <c r="CC591" i="2"/>
  <c r="CB591" i="2"/>
  <c r="CA591" i="2"/>
  <c r="BZ591" i="2"/>
  <c r="BY591" i="2"/>
  <c r="AJ591" i="2"/>
  <c r="AI591" i="2"/>
  <c r="AH591" i="2"/>
  <c r="AG591" i="2"/>
  <c r="AF591" i="2"/>
  <c r="AE591" i="2"/>
  <c r="AD591" i="2"/>
  <c r="AC591" i="2"/>
  <c r="AB591" i="2"/>
  <c r="AA591" i="2"/>
  <c r="Z591" i="2"/>
  <c r="Y591" i="2"/>
  <c r="X591" i="2"/>
  <c r="W591" i="2"/>
  <c r="V591" i="2"/>
  <c r="U591" i="2"/>
  <c r="S591" i="2"/>
  <c r="R591" i="2"/>
  <c r="Q591" i="2"/>
  <c r="P591" i="2"/>
  <c r="O591" i="2"/>
  <c r="N591" i="2"/>
  <c r="M591" i="2"/>
  <c r="L591" i="2"/>
  <c r="K591" i="2"/>
  <c r="J591" i="2"/>
  <c r="I591" i="2"/>
  <c r="H591" i="2"/>
  <c r="G591" i="2"/>
  <c r="F591" i="2"/>
  <c r="E591" i="2"/>
  <c r="D591" i="2"/>
  <c r="C591" i="2"/>
  <c r="B591" i="2"/>
  <c r="A591" i="2"/>
  <c r="CD590" i="2"/>
  <c r="CC590" i="2"/>
  <c r="CB590" i="2"/>
  <c r="CA590" i="2"/>
  <c r="BZ590" i="2"/>
  <c r="BY590" i="2"/>
  <c r="AJ590" i="2"/>
  <c r="AI590" i="2"/>
  <c r="AH590" i="2"/>
  <c r="AG590" i="2"/>
  <c r="AF590" i="2"/>
  <c r="AE590" i="2"/>
  <c r="AD590" i="2"/>
  <c r="AC590" i="2"/>
  <c r="AB590" i="2"/>
  <c r="AA590" i="2"/>
  <c r="Z590" i="2"/>
  <c r="Y590" i="2"/>
  <c r="X590" i="2"/>
  <c r="W590" i="2"/>
  <c r="V590" i="2"/>
  <c r="U590" i="2"/>
  <c r="S590" i="2"/>
  <c r="R590" i="2"/>
  <c r="Q590" i="2"/>
  <c r="P590" i="2"/>
  <c r="O590" i="2"/>
  <c r="N590" i="2"/>
  <c r="M590" i="2"/>
  <c r="L590" i="2"/>
  <c r="K590" i="2"/>
  <c r="J590" i="2"/>
  <c r="I590" i="2"/>
  <c r="H590" i="2"/>
  <c r="G590" i="2"/>
  <c r="F590" i="2"/>
  <c r="E590" i="2"/>
  <c r="D590" i="2"/>
  <c r="C590" i="2"/>
  <c r="B590" i="2"/>
  <c r="A590" i="2"/>
  <c r="CD589" i="2"/>
  <c r="CC589" i="2"/>
  <c r="CB589" i="2"/>
  <c r="CA589" i="2"/>
  <c r="BZ589" i="2"/>
  <c r="BY589" i="2"/>
  <c r="AJ589" i="2"/>
  <c r="AI589" i="2"/>
  <c r="AH589" i="2"/>
  <c r="AG589" i="2"/>
  <c r="AF589" i="2"/>
  <c r="AE589" i="2"/>
  <c r="AD589" i="2"/>
  <c r="AC589" i="2"/>
  <c r="AB589" i="2"/>
  <c r="AA589" i="2"/>
  <c r="Z589" i="2"/>
  <c r="Y589" i="2"/>
  <c r="X589" i="2"/>
  <c r="W589" i="2"/>
  <c r="V589" i="2"/>
  <c r="U589" i="2"/>
  <c r="S589" i="2"/>
  <c r="R589" i="2"/>
  <c r="Q589" i="2"/>
  <c r="P589" i="2"/>
  <c r="O589" i="2"/>
  <c r="N589" i="2"/>
  <c r="M589" i="2"/>
  <c r="L589" i="2"/>
  <c r="K589" i="2"/>
  <c r="J589" i="2"/>
  <c r="I589" i="2"/>
  <c r="H589" i="2"/>
  <c r="G589" i="2"/>
  <c r="F589" i="2"/>
  <c r="E589" i="2"/>
  <c r="D589" i="2"/>
  <c r="C589" i="2"/>
  <c r="B589" i="2"/>
  <c r="A589" i="2"/>
  <c r="CD588" i="2"/>
  <c r="CC588" i="2"/>
  <c r="CB588" i="2"/>
  <c r="CA588" i="2"/>
  <c r="BZ588" i="2"/>
  <c r="BY588" i="2"/>
  <c r="AJ588" i="2"/>
  <c r="AI588" i="2"/>
  <c r="AH588" i="2"/>
  <c r="AG588" i="2"/>
  <c r="AF588" i="2"/>
  <c r="AE588" i="2"/>
  <c r="AD588" i="2"/>
  <c r="AC588" i="2"/>
  <c r="AB588" i="2"/>
  <c r="AA588" i="2"/>
  <c r="Z588" i="2"/>
  <c r="Y588" i="2"/>
  <c r="X588" i="2"/>
  <c r="W588" i="2"/>
  <c r="V588" i="2"/>
  <c r="U588" i="2"/>
  <c r="S588" i="2"/>
  <c r="R588" i="2"/>
  <c r="Q588" i="2"/>
  <c r="P588" i="2"/>
  <c r="O588" i="2"/>
  <c r="N588" i="2"/>
  <c r="M588" i="2"/>
  <c r="L588" i="2"/>
  <c r="K588" i="2"/>
  <c r="J588" i="2"/>
  <c r="I588" i="2"/>
  <c r="H588" i="2"/>
  <c r="G588" i="2"/>
  <c r="F588" i="2"/>
  <c r="E588" i="2"/>
  <c r="D588" i="2"/>
  <c r="C588" i="2"/>
  <c r="B588" i="2"/>
  <c r="A588" i="2"/>
  <c r="CD587" i="2"/>
  <c r="CC587" i="2"/>
  <c r="CB587" i="2"/>
  <c r="CA587" i="2"/>
  <c r="BZ587" i="2"/>
  <c r="BY587" i="2"/>
  <c r="AJ587" i="2"/>
  <c r="AI587" i="2"/>
  <c r="AH587" i="2"/>
  <c r="AG587" i="2"/>
  <c r="AF587" i="2"/>
  <c r="AE587" i="2"/>
  <c r="AD587" i="2"/>
  <c r="AC587" i="2"/>
  <c r="AB587" i="2"/>
  <c r="AA587" i="2"/>
  <c r="Z587" i="2"/>
  <c r="Y587" i="2"/>
  <c r="X587" i="2"/>
  <c r="W587" i="2"/>
  <c r="V587" i="2"/>
  <c r="U587" i="2"/>
  <c r="S587" i="2"/>
  <c r="R587" i="2"/>
  <c r="Q587" i="2"/>
  <c r="P587" i="2"/>
  <c r="O587" i="2"/>
  <c r="N587" i="2"/>
  <c r="M587" i="2"/>
  <c r="L587" i="2"/>
  <c r="K587" i="2"/>
  <c r="J587" i="2"/>
  <c r="I587" i="2"/>
  <c r="H587" i="2"/>
  <c r="G587" i="2"/>
  <c r="F587" i="2"/>
  <c r="E587" i="2"/>
  <c r="D587" i="2"/>
  <c r="C587" i="2"/>
  <c r="B587" i="2"/>
  <c r="A587" i="2"/>
  <c r="CD586" i="2"/>
  <c r="CC586" i="2"/>
  <c r="CB586" i="2"/>
  <c r="CA586" i="2"/>
  <c r="BZ586" i="2"/>
  <c r="BY586" i="2"/>
  <c r="AJ586" i="2"/>
  <c r="AI586" i="2"/>
  <c r="AH586" i="2"/>
  <c r="AG586" i="2"/>
  <c r="AF586" i="2"/>
  <c r="AE586" i="2"/>
  <c r="AD586" i="2"/>
  <c r="AC586" i="2"/>
  <c r="AB586" i="2"/>
  <c r="AA586" i="2"/>
  <c r="Z586" i="2"/>
  <c r="Y586" i="2"/>
  <c r="X586" i="2"/>
  <c r="W586" i="2"/>
  <c r="V586" i="2"/>
  <c r="U586" i="2"/>
  <c r="S586" i="2"/>
  <c r="R586" i="2"/>
  <c r="Q586" i="2"/>
  <c r="P586" i="2"/>
  <c r="O586" i="2"/>
  <c r="N586" i="2"/>
  <c r="M586" i="2"/>
  <c r="L586" i="2"/>
  <c r="K586" i="2"/>
  <c r="J586" i="2"/>
  <c r="I586" i="2"/>
  <c r="H586" i="2"/>
  <c r="G586" i="2"/>
  <c r="F586" i="2"/>
  <c r="E586" i="2"/>
  <c r="D586" i="2"/>
  <c r="C586" i="2"/>
  <c r="B586" i="2"/>
  <c r="A586" i="2"/>
  <c r="CD585" i="2"/>
  <c r="CC585" i="2"/>
  <c r="CB585" i="2"/>
  <c r="CA585" i="2"/>
  <c r="BZ585" i="2"/>
  <c r="BY585" i="2"/>
  <c r="AJ585" i="2"/>
  <c r="AI585" i="2"/>
  <c r="AH585" i="2"/>
  <c r="AG585" i="2"/>
  <c r="AF585" i="2"/>
  <c r="AE585" i="2"/>
  <c r="AD585" i="2"/>
  <c r="AC585" i="2"/>
  <c r="AB585" i="2"/>
  <c r="AA585" i="2"/>
  <c r="Z585" i="2"/>
  <c r="Y585" i="2"/>
  <c r="X585" i="2"/>
  <c r="W585" i="2"/>
  <c r="V585" i="2"/>
  <c r="U585" i="2"/>
  <c r="S585" i="2"/>
  <c r="R585" i="2"/>
  <c r="Q585" i="2"/>
  <c r="P585" i="2"/>
  <c r="O585" i="2"/>
  <c r="N585" i="2"/>
  <c r="M585" i="2"/>
  <c r="L585" i="2"/>
  <c r="K585" i="2"/>
  <c r="J585" i="2"/>
  <c r="I585" i="2"/>
  <c r="H585" i="2"/>
  <c r="G585" i="2"/>
  <c r="F585" i="2"/>
  <c r="E585" i="2"/>
  <c r="D585" i="2"/>
  <c r="C585" i="2"/>
  <c r="B585" i="2"/>
  <c r="A585" i="2"/>
  <c r="CD584" i="2"/>
  <c r="CC584" i="2"/>
  <c r="CB584" i="2"/>
  <c r="CA584" i="2"/>
  <c r="BZ584" i="2"/>
  <c r="BY584" i="2"/>
  <c r="AJ584" i="2"/>
  <c r="AI584" i="2"/>
  <c r="AH584" i="2"/>
  <c r="AG584" i="2"/>
  <c r="AF584" i="2"/>
  <c r="AE584" i="2"/>
  <c r="AD584" i="2"/>
  <c r="AC584" i="2"/>
  <c r="AB584" i="2"/>
  <c r="AA584" i="2"/>
  <c r="Z584" i="2"/>
  <c r="Y584" i="2"/>
  <c r="X584" i="2"/>
  <c r="W584" i="2"/>
  <c r="V584" i="2"/>
  <c r="U584" i="2"/>
  <c r="S584" i="2"/>
  <c r="R584" i="2"/>
  <c r="Q584" i="2"/>
  <c r="P584" i="2"/>
  <c r="O584" i="2"/>
  <c r="N584" i="2"/>
  <c r="M584" i="2"/>
  <c r="L584" i="2"/>
  <c r="K584" i="2"/>
  <c r="J584" i="2"/>
  <c r="I584" i="2"/>
  <c r="H584" i="2"/>
  <c r="G584" i="2"/>
  <c r="F584" i="2"/>
  <c r="E584" i="2"/>
  <c r="D584" i="2"/>
  <c r="C584" i="2"/>
  <c r="B584" i="2"/>
  <c r="A584" i="2"/>
  <c r="CD583" i="2"/>
  <c r="CC583" i="2"/>
  <c r="CB583" i="2"/>
  <c r="CA583" i="2"/>
  <c r="BZ583" i="2"/>
  <c r="BY583" i="2"/>
  <c r="AJ583" i="2"/>
  <c r="AI583" i="2"/>
  <c r="AH583" i="2"/>
  <c r="AG583" i="2"/>
  <c r="AF583" i="2"/>
  <c r="AE583" i="2"/>
  <c r="AD583" i="2"/>
  <c r="AC583" i="2"/>
  <c r="AB583" i="2"/>
  <c r="AA583" i="2"/>
  <c r="Z583" i="2"/>
  <c r="Y583" i="2"/>
  <c r="X583" i="2"/>
  <c r="W583" i="2"/>
  <c r="V583" i="2"/>
  <c r="U583" i="2"/>
  <c r="S583" i="2"/>
  <c r="R583" i="2"/>
  <c r="Q583" i="2"/>
  <c r="P583" i="2"/>
  <c r="O583" i="2"/>
  <c r="N583" i="2"/>
  <c r="M583" i="2"/>
  <c r="L583" i="2"/>
  <c r="K583" i="2"/>
  <c r="J583" i="2"/>
  <c r="I583" i="2"/>
  <c r="H583" i="2"/>
  <c r="G583" i="2"/>
  <c r="F583" i="2"/>
  <c r="E583" i="2"/>
  <c r="D583" i="2"/>
  <c r="C583" i="2"/>
  <c r="B583" i="2"/>
  <c r="A583" i="2"/>
  <c r="CD582" i="2"/>
  <c r="CC582" i="2"/>
  <c r="CB582" i="2"/>
  <c r="CA582" i="2"/>
  <c r="BZ582" i="2"/>
  <c r="BY582" i="2"/>
  <c r="AJ582" i="2"/>
  <c r="AI582" i="2"/>
  <c r="AH582" i="2"/>
  <c r="AG582" i="2"/>
  <c r="AF582" i="2"/>
  <c r="AE582" i="2"/>
  <c r="AD582" i="2"/>
  <c r="AC582" i="2"/>
  <c r="AB582" i="2"/>
  <c r="AA582" i="2"/>
  <c r="Z582" i="2"/>
  <c r="Y582" i="2"/>
  <c r="X582" i="2"/>
  <c r="W582" i="2"/>
  <c r="V582" i="2"/>
  <c r="U582" i="2"/>
  <c r="S582" i="2"/>
  <c r="R582" i="2"/>
  <c r="Q582" i="2"/>
  <c r="P582" i="2"/>
  <c r="O582" i="2"/>
  <c r="N582" i="2"/>
  <c r="M582" i="2"/>
  <c r="L582" i="2"/>
  <c r="K582" i="2"/>
  <c r="J582" i="2"/>
  <c r="I582" i="2"/>
  <c r="H582" i="2"/>
  <c r="G582" i="2"/>
  <c r="F582" i="2"/>
  <c r="E582" i="2"/>
  <c r="D582" i="2"/>
  <c r="C582" i="2"/>
  <c r="B582" i="2"/>
  <c r="A582" i="2"/>
  <c r="CD581" i="2"/>
  <c r="CC581" i="2"/>
  <c r="CB581" i="2"/>
  <c r="CA581" i="2"/>
  <c r="BZ581" i="2"/>
  <c r="BY581" i="2"/>
  <c r="AJ581" i="2"/>
  <c r="AI581" i="2"/>
  <c r="AH581" i="2"/>
  <c r="AG581" i="2"/>
  <c r="AF581" i="2"/>
  <c r="AE581" i="2"/>
  <c r="AD581" i="2"/>
  <c r="AC581" i="2"/>
  <c r="AB581" i="2"/>
  <c r="AA581" i="2"/>
  <c r="Z581" i="2"/>
  <c r="Y581" i="2"/>
  <c r="X581" i="2"/>
  <c r="W581" i="2"/>
  <c r="V581" i="2"/>
  <c r="U581" i="2"/>
  <c r="S581" i="2"/>
  <c r="R581" i="2"/>
  <c r="Q581" i="2"/>
  <c r="P581" i="2"/>
  <c r="O581" i="2"/>
  <c r="N581" i="2"/>
  <c r="M581" i="2"/>
  <c r="L581" i="2"/>
  <c r="K581" i="2"/>
  <c r="J581" i="2"/>
  <c r="I581" i="2"/>
  <c r="H581" i="2"/>
  <c r="G581" i="2"/>
  <c r="F581" i="2"/>
  <c r="E581" i="2"/>
  <c r="D581" i="2"/>
  <c r="C581" i="2"/>
  <c r="B581" i="2"/>
  <c r="A581" i="2"/>
  <c r="CD580" i="2"/>
  <c r="CC580" i="2"/>
  <c r="CB580" i="2"/>
  <c r="CA580" i="2"/>
  <c r="BZ580" i="2"/>
  <c r="BY580" i="2"/>
  <c r="AJ580" i="2"/>
  <c r="AI580" i="2"/>
  <c r="AH580" i="2"/>
  <c r="AG580" i="2"/>
  <c r="AF580" i="2"/>
  <c r="AE580" i="2"/>
  <c r="AD580" i="2"/>
  <c r="AC580" i="2"/>
  <c r="AB580" i="2"/>
  <c r="AA580" i="2"/>
  <c r="Z580" i="2"/>
  <c r="Y580" i="2"/>
  <c r="X580" i="2"/>
  <c r="W580" i="2"/>
  <c r="V580" i="2"/>
  <c r="U580" i="2"/>
  <c r="S580" i="2"/>
  <c r="R580" i="2"/>
  <c r="Q580" i="2"/>
  <c r="P580" i="2"/>
  <c r="O580" i="2"/>
  <c r="N580" i="2"/>
  <c r="M580" i="2"/>
  <c r="L580" i="2"/>
  <c r="K580" i="2"/>
  <c r="J580" i="2"/>
  <c r="I580" i="2"/>
  <c r="H580" i="2"/>
  <c r="G580" i="2"/>
  <c r="F580" i="2"/>
  <c r="E580" i="2"/>
  <c r="D580" i="2"/>
  <c r="C580" i="2"/>
  <c r="B580" i="2"/>
  <c r="A580" i="2"/>
  <c r="CD579" i="2"/>
  <c r="CC579" i="2"/>
  <c r="CB579" i="2"/>
  <c r="CA579" i="2"/>
  <c r="BZ579" i="2"/>
  <c r="BY579" i="2"/>
  <c r="AJ579" i="2"/>
  <c r="AI579" i="2"/>
  <c r="AH579" i="2"/>
  <c r="AG579" i="2"/>
  <c r="AF579" i="2"/>
  <c r="AE579" i="2"/>
  <c r="AD579" i="2"/>
  <c r="AC579" i="2"/>
  <c r="AB579" i="2"/>
  <c r="AA579" i="2"/>
  <c r="Z579" i="2"/>
  <c r="Y579" i="2"/>
  <c r="X579" i="2"/>
  <c r="W579" i="2"/>
  <c r="V579" i="2"/>
  <c r="U579" i="2"/>
  <c r="S579" i="2"/>
  <c r="R579" i="2"/>
  <c r="Q579" i="2"/>
  <c r="P579" i="2"/>
  <c r="O579" i="2"/>
  <c r="N579" i="2"/>
  <c r="M579" i="2"/>
  <c r="L579" i="2"/>
  <c r="K579" i="2"/>
  <c r="J579" i="2"/>
  <c r="I579" i="2"/>
  <c r="H579" i="2"/>
  <c r="G579" i="2"/>
  <c r="F579" i="2"/>
  <c r="E579" i="2"/>
  <c r="D579" i="2"/>
  <c r="C579" i="2"/>
  <c r="B579" i="2"/>
  <c r="A579" i="2"/>
  <c r="CD578" i="2"/>
  <c r="CC578" i="2"/>
  <c r="CB578" i="2"/>
  <c r="CA578" i="2"/>
  <c r="BZ578" i="2"/>
  <c r="BY578" i="2"/>
  <c r="AJ578" i="2"/>
  <c r="AI578" i="2"/>
  <c r="AH578" i="2"/>
  <c r="AG578" i="2"/>
  <c r="AF578" i="2"/>
  <c r="AE578" i="2"/>
  <c r="AD578" i="2"/>
  <c r="AC578" i="2"/>
  <c r="AB578" i="2"/>
  <c r="AA578" i="2"/>
  <c r="Z578" i="2"/>
  <c r="Y578" i="2"/>
  <c r="X578" i="2"/>
  <c r="W578" i="2"/>
  <c r="V578" i="2"/>
  <c r="U578" i="2"/>
  <c r="S578" i="2"/>
  <c r="R578" i="2"/>
  <c r="Q578" i="2"/>
  <c r="P578" i="2"/>
  <c r="O578" i="2"/>
  <c r="N578" i="2"/>
  <c r="M578" i="2"/>
  <c r="L578" i="2"/>
  <c r="K578" i="2"/>
  <c r="J578" i="2"/>
  <c r="I578" i="2"/>
  <c r="H578" i="2"/>
  <c r="G578" i="2"/>
  <c r="F578" i="2"/>
  <c r="E578" i="2"/>
  <c r="D578" i="2"/>
  <c r="C578" i="2"/>
  <c r="B578" i="2"/>
  <c r="A578" i="2"/>
  <c r="CD577" i="2"/>
  <c r="CC577" i="2"/>
  <c r="CB577" i="2"/>
  <c r="CA577" i="2"/>
  <c r="BZ577" i="2"/>
  <c r="BY577" i="2"/>
  <c r="AJ577" i="2"/>
  <c r="AI577" i="2"/>
  <c r="AH577" i="2"/>
  <c r="AG577" i="2"/>
  <c r="AF577" i="2"/>
  <c r="AE577" i="2"/>
  <c r="AD577" i="2"/>
  <c r="AC577" i="2"/>
  <c r="AB577" i="2"/>
  <c r="AA577" i="2"/>
  <c r="Z577" i="2"/>
  <c r="Y577" i="2"/>
  <c r="X577" i="2"/>
  <c r="W577" i="2"/>
  <c r="V577" i="2"/>
  <c r="U577" i="2"/>
  <c r="S577" i="2"/>
  <c r="R577" i="2"/>
  <c r="Q577" i="2"/>
  <c r="P577" i="2"/>
  <c r="O577" i="2"/>
  <c r="N577" i="2"/>
  <c r="M577" i="2"/>
  <c r="L577" i="2"/>
  <c r="K577" i="2"/>
  <c r="J577" i="2"/>
  <c r="I577" i="2"/>
  <c r="H577" i="2"/>
  <c r="G577" i="2"/>
  <c r="F577" i="2"/>
  <c r="E577" i="2"/>
  <c r="D577" i="2"/>
  <c r="C577" i="2"/>
  <c r="B577" i="2"/>
  <c r="A577" i="2"/>
  <c r="CD576" i="2"/>
  <c r="CC576" i="2"/>
  <c r="CB576" i="2"/>
  <c r="CA576" i="2"/>
  <c r="BZ576" i="2"/>
  <c r="BY576" i="2"/>
  <c r="AJ576" i="2"/>
  <c r="AI576" i="2"/>
  <c r="AH576" i="2"/>
  <c r="AG576" i="2"/>
  <c r="AF576" i="2"/>
  <c r="AE576" i="2"/>
  <c r="AD576" i="2"/>
  <c r="AC576" i="2"/>
  <c r="AB576" i="2"/>
  <c r="AA576" i="2"/>
  <c r="Z576" i="2"/>
  <c r="Y576" i="2"/>
  <c r="X576" i="2"/>
  <c r="W576" i="2"/>
  <c r="V576" i="2"/>
  <c r="U576" i="2"/>
  <c r="S576" i="2"/>
  <c r="R576" i="2"/>
  <c r="Q576" i="2"/>
  <c r="P576" i="2"/>
  <c r="O576" i="2"/>
  <c r="N576" i="2"/>
  <c r="M576" i="2"/>
  <c r="L576" i="2"/>
  <c r="K576" i="2"/>
  <c r="J576" i="2"/>
  <c r="I576" i="2"/>
  <c r="H576" i="2"/>
  <c r="G576" i="2"/>
  <c r="F576" i="2"/>
  <c r="E576" i="2"/>
  <c r="D576" i="2"/>
  <c r="C576" i="2"/>
  <c r="B576" i="2"/>
  <c r="A576" i="2"/>
  <c r="CD575" i="2"/>
  <c r="CC575" i="2"/>
  <c r="CB575" i="2"/>
  <c r="CA575" i="2"/>
  <c r="BZ575" i="2"/>
  <c r="BY575" i="2"/>
  <c r="AJ575" i="2"/>
  <c r="AI575" i="2"/>
  <c r="AH575" i="2"/>
  <c r="AG575" i="2"/>
  <c r="AF575" i="2"/>
  <c r="AE575" i="2"/>
  <c r="AD575" i="2"/>
  <c r="AC575" i="2"/>
  <c r="AB575" i="2"/>
  <c r="AA575" i="2"/>
  <c r="Z575" i="2"/>
  <c r="Y575" i="2"/>
  <c r="X575" i="2"/>
  <c r="W575" i="2"/>
  <c r="V575" i="2"/>
  <c r="U575" i="2"/>
  <c r="S575" i="2"/>
  <c r="R575" i="2"/>
  <c r="Q575" i="2"/>
  <c r="P575" i="2"/>
  <c r="O575" i="2"/>
  <c r="N575" i="2"/>
  <c r="M575" i="2"/>
  <c r="L575" i="2"/>
  <c r="K575" i="2"/>
  <c r="J575" i="2"/>
  <c r="I575" i="2"/>
  <c r="H575" i="2"/>
  <c r="G575" i="2"/>
  <c r="F575" i="2"/>
  <c r="E575" i="2"/>
  <c r="D575" i="2"/>
  <c r="C575" i="2"/>
  <c r="B575" i="2"/>
  <c r="A575" i="2"/>
  <c r="CD574" i="2"/>
  <c r="CC574" i="2"/>
  <c r="CB574" i="2"/>
  <c r="CA574" i="2"/>
  <c r="BZ574" i="2"/>
  <c r="BY574" i="2"/>
  <c r="AJ574" i="2"/>
  <c r="AI574" i="2"/>
  <c r="AH574" i="2"/>
  <c r="AG574" i="2"/>
  <c r="AF574" i="2"/>
  <c r="AE574" i="2"/>
  <c r="AD574" i="2"/>
  <c r="AC574" i="2"/>
  <c r="AB574" i="2"/>
  <c r="AA574" i="2"/>
  <c r="Z574" i="2"/>
  <c r="Y574" i="2"/>
  <c r="X574" i="2"/>
  <c r="W574" i="2"/>
  <c r="V574" i="2"/>
  <c r="U574" i="2"/>
  <c r="S574" i="2"/>
  <c r="R574" i="2"/>
  <c r="Q574" i="2"/>
  <c r="P574" i="2"/>
  <c r="O574" i="2"/>
  <c r="N574" i="2"/>
  <c r="M574" i="2"/>
  <c r="L574" i="2"/>
  <c r="K574" i="2"/>
  <c r="J574" i="2"/>
  <c r="I574" i="2"/>
  <c r="H574" i="2"/>
  <c r="G574" i="2"/>
  <c r="F574" i="2"/>
  <c r="E574" i="2"/>
  <c r="D574" i="2"/>
  <c r="C574" i="2"/>
  <c r="B574" i="2"/>
  <c r="A574" i="2"/>
  <c r="CD573" i="2"/>
  <c r="CC573" i="2"/>
  <c r="CB573" i="2"/>
  <c r="CA573" i="2"/>
  <c r="BZ573" i="2"/>
  <c r="BY573" i="2"/>
  <c r="AJ573" i="2"/>
  <c r="AI573" i="2"/>
  <c r="AH573" i="2"/>
  <c r="AG573" i="2"/>
  <c r="AF573" i="2"/>
  <c r="AE573" i="2"/>
  <c r="AD573" i="2"/>
  <c r="AC573" i="2"/>
  <c r="AB573" i="2"/>
  <c r="AA573" i="2"/>
  <c r="Z573" i="2"/>
  <c r="Y573" i="2"/>
  <c r="X573" i="2"/>
  <c r="W573" i="2"/>
  <c r="V573" i="2"/>
  <c r="U573" i="2"/>
  <c r="S573" i="2"/>
  <c r="R573" i="2"/>
  <c r="Q573" i="2"/>
  <c r="P573" i="2"/>
  <c r="O573" i="2"/>
  <c r="N573" i="2"/>
  <c r="M573" i="2"/>
  <c r="L573" i="2"/>
  <c r="K573" i="2"/>
  <c r="J573" i="2"/>
  <c r="I573" i="2"/>
  <c r="H573" i="2"/>
  <c r="G573" i="2"/>
  <c r="F573" i="2"/>
  <c r="E573" i="2"/>
  <c r="D573" i="2"/>
  <c r="C573" i="2"/>
  <c r="B573" i="2"/>
  <c r="A573" i="2"/>
  <c r="CD572" i="2"/>
  <c r="CC572" i="2"/>
  <c r="CB572" i="2"/>
  <c r="CA572" i="2"/>
  <c r="BZ572" i="2"/>
  <c r="BY572" i="2"/>
  <c r="AJ572" i="2"/>
  <c r="AI572" i="2"/>
  <c r="AH572" i="2"/>
  <c r="AG572" i="2"/>
  <c r="AF572" i="2"/>
  <c r="AE572" i="2"/>
  <c r="AD572" i="2"/>
  <c r="AC572" i="2"/>
  <c r="AB572" i="2"/>
  <c r="AA572" i="2"/>
  <c r="Z572" i="2"/>
  <c r="Y572" i="2"/>
  <c r="X572" i="2"/>
  <c r="W572" i="2"/>
  <c r="V572" i="2"/>
  <c r="U572" i="2"/>
  <c r="S572" i="2"/>
  <c r="R572" i="2"/>
  <c r="Q572" i="2"/>
  <c r="P572" i="2"/>
  <c r="O572" i="2"/>
  <c r="N572" i="2"/>
  <c r="M572" i="2"/>
  <c r="L572" i="2"/>
  <c r="K572" i="2"/>
  <c r="J572" i="2"/>
  <c r="I572" i="2"/>
  <c r="H572" i="2"/>
  <c r="G572" i="2"/>
  <c r="F572" i="2"/>
  <c r="E572" i="2"/>
  <c r="D572" i="2"/>
  <c r="C572" i="2"/>
  <c r="B572" i="2"/>
  <c r="A572" i="2"/>
  <c r="CD571" i="2"/>
  <c r="CC571" i="2"/>
  <c r="CB571" i="2"/>
  <c r="CA571" i="2"/>
  <c r="BZ571" i="2"/>
  <c r="BY571" i="2"/>
  <c r="AJ571" i="2"/>
  <c r="AI571" i="2"/>
  <c r="AH571" i="2"/>
  <c r="AG571" i="2"/>
  <c r="AF571" i="2"/>
  <c r="AE571" i="2"/>
  <c r="AD571" i="2"/>
  <c r="AC571" i="2"/>
  <c r="AB571" i="2"/>
  <c r="AA571" i="2"/>
  <c r="Z571" i="2"/>
  <c r="Y571" i="2"/>
  <c r="X571" i="2"/>
  <c r="W571" i="2"/>
  <c r="V571" i="2"/>
  <c r="U571" i="2"/>
  <c r="S571" i="2"/>
  <c r="R571" i="2"/>
  <c r="Q571" i="2"/>
  <c r="P571" i="2"/>
  <c r="O571" i="2"/>
  <c r="N571" i="2"/>
  <c r="M571" i="2"/>
  <c r="L571" i="2"/>
  <c r="K571" i="2"/>
  <c r="J571" i="2"/>
  <c r="I571" i="2"/>
  <c r="H571" i="2"/>
  <c r="G571" i="2"/>
  <c r="F571" i="2"/>
  <c r="E571" i="2"/>
  <c r="D571" i="2"/>
  <c r="C571" i="2"/>
  <c r="B571" i="2"/>
  <c r="A571" i="2"/>
  <c r="CD570" i="2"/>
  <c r="CC570" i="2"/>
  <c r="CB570" i="2"/>
  <c r="CA570" i="2"/>
  <c r="BZ570" i="2"/>
  <c r="BY570" i="2"/>
  <c r="AJ570" i="2"/>
  <c r="AI570" i="2"/>
  <c r="AH570" i="2"/>
  <c r="AG570" i="2"/>
  <c r="AF570" i="2"/>
  <c r="AE570" i="2"/>
  <c r="AD570" i="2"/>
  <c r="AC570" i="2"/>
  <c r="AB570" i="2"/>
  <c r="AA570" i="2"/>
  <c r="Z570" i="2"/>
  <c r="Y570" i="2"/>
  <c r="X570" i="2"/>
  <c r="W570" i="2"/>
  <c r="V570" i="2"/>
  <c r="U570" i="2"/>
  <c r="S570" i="2"/>
  <c r="R570" i="2"/>
  <c r="Q570" i="2"/>
  <c r="P570" i="2"/>
  <c r="O570" i="2"/>
  <c r="N570" i="2"/>
  <c r="M570" i="2"/>
  <c r="L570" i="2"/>
  <c r="K570" i="2"/>
  <c r="J570" i="2"/>
  <c r="I570" i="2"/>
  <c r="H570" i="2"/>
  <c r="G570" i="2"/>
  <c r="F570" i="2"/>
  <c r="E570" i="2"/>
  <c r="D570" i="2"/>
  <c r="C570" i="2"/>
  <c r="B570" i="2"/>
  <c r="A570" i="2"/>
  <c r="CD569" i="2"/>
  <c r="CC569" i="2"/>
  <c r="CB569" i="2"/>
  <c r="CA569" i="2"/>
  <c r="BZ569" i="2"/>
  <c r="BY569" i="2"/>
  <c r="AJ569" i="2"/>
  <c r="AI569" i="2"/>
  <c r="AH569" i="2"/>
  <c r="AG569" i="2"/>
  <c r="AF569" i="2"/>
  <c r="AE569" i="2"/>
  <c r="AD569" i="2"/>
  <c r="AC569" i="2"/>
  <c r="AB569" i="2"/>
  <c r="AA569" i="2"/>
  <c r="Z569" i="2"/>
  <c r="Y569" i="2"/>
  <c r="X569" i="2"/>
  <c r="W569" i="2"/>
  <c r="V569" i="2"/>
  <c r="U569" i="2"/>
  <c r="S569" i="2"/>
  <c r="R569" i="2"/>
  <c r="Q569" i="2"/>
  <c r="P569" i="2"/>
  <c r="O569" i="2"/>
  <c r="N569" i="2"/>
  <c r="M569" i="2"/>
  <c r="L569" i="2"/>
  <c r="K569" i="2"/>
  <c r="J569" i="2"/>
  <c r="I569" i="2"/>
  <c r="H569" i="2"/>
  <c r="G569" i="2"/>
  <c r="F569" i="2"/>
  <c r="E569" i="2"/>
  <c r="D569" i="2"/>
  <c r="C569" i="2"/>
  <c r="B569" i="2"/>
  <c r="A569" i="2"/>
  <c r="CD568" i="2"/>
  <c r="CC568" i="2"/>
  <c r="CB568" i="2"/>
  <c r="CA568" i="2"/>
  <c r="BZ568" i="2"/>
  <c r="BY568" i="2"/>
  <c r="AJ568" i="2"/>
  <c r="AI568" i="2"/>
  <c r="AH568" i="2"/>
  <c r="AG568" i="2"/>
  <c r="AF568" i="2"/>
  <c r="AE568" i="2"/>
  <c r="AD568" i="2"/>
  <c r="AC568" i="2"/>
  <c r="AB568" i="2"/>
  <c r="AA568" i="2"/>
  <c r="Z568" i="2"/>
  <c r="Y568" i="2"/>
  <c r="X568" i="2"/>
  <c r="W568" i="2"/>
  <c r="V568" i="2"/>
  <c r="U568" i="2"/>
  <c r="S568" i="2"/>
  <c r="R568" i="2"/>
  <c r="Q568" i="2"/>
  <c r="P568" i="2"/>
  <c r="O568" i="2"/>
  <c r="N568" i="2"/>
  <c r="M568" i="2"/>
  <c r="L568" i="2"/>
  <c r="K568" i="2"/>
  <c r="J568" i="2"/>
  <c r="I568" i="2"/>
  <c r="H568" i="2"/>
  <c r="G568" i="2"/>
  <c r="F568" i="2"/>
  <c r="E568" i="2"/>
  <c r="D568" i="2"/>
  <c r="C568" i="2"/>
  <c r="B568" i="2"/>
  <c r="A568" i="2"/>
  <c r="CD567" i="2"/>
  <c r="CC567" i="2"/>
  <c r="CB567" i="2"/>
  <c r="CA567" i="2"/>
  <c r="BZ567" i="2"/>
  <c r="BY567" i="2"/>
  <c r="AJ567" i="2"/>
  <c r="AI567" i="2"/>
  <c r="AH567" i="2"/>
  <c r="AG567" i="2"/>
  <c r="AF567" i="2"/>
  <c r="AE567" i="2"/>
  <c r="AD567" i="2"/>
  <c r="AC567" i="2"/>
  <c r="AB567" i="2"/>
  <c r="AA567" i="2"/>
  <c r="Z567" i="2"/>
  <c r="Y567" i="2"/>
  <c r="X567" i="2"/>
  <c r="W567" i="2"/>
  <c r="V567" i="2"/>
  <c r="U567" i="2"/>
  <c r="S567" i="2"/>
  <c r="R567" i="2"/>
  <c r="Q567" i="2"/>
  <c r="P567" i="2"/>
  <c r="O567" i="2"/>
  <c r="N567" i="2"/>
  <c r="M567" i="2"/>
  <c r="L567" i="2"/>
  <c r="K567" i="2"/>
  <c r="J567" i="2"/>
  <c r="I567" i="2"/>
  <c r="H567" i="2"/>
  <c r="G567" i="2"/>
  <c r="F567" i="2"/>
  <c r="E567" i="2"/>
  <c r="D567" i="2"/>
  <c r="C567" i="2"/>
  <c r="B567" i="2"/>
  <c r="A567" i="2"/>
  <c r="CD566" i="2"/>
  <c r="CC566" i="2"/>
  <c r="CB566" i="2"/>
  <c r="CA566" i="2"/>
  <c r="BZ566" i="2"/>
  <c r="BY566" i="2"/>
  <c r="AJ566" i="2"/>
  <c r="AI566" i="2"/>
  <c r="AH566" i="2"/>
  <c r="AG566" i="2"/>
  <c r="AF566" i="2"/>
  <c r="AE566" i="2"/>
  <c r="AD566" i="2"/>
  <c r="AC566" i="2"/>
  <c r="AB566" i="2"/>
  <c r="AA566" i="2"/>
  <c r="Z566" i="2"/>
  <c r="Y566" i="2"/>
  <c r="X566" i="2"/>
  <c r="W566" i="2"/>
  <c r="V566" i="2"/>
  <c r="U566" i="2"/>
  <c r="S566" i="2"/>
  <c r="R566" i="2"/>
  <c r="Q566" i="2"/>
  <c r="P566" i="2"/>
  <c r="O566" i="2"/>
  <c r="N566" i="2"/>
  <c r="M566" i="2"/>
  <c r="L566" i="2"/>
  <c r="K566" i="2"/>
  <c r="J566" i="2"/>
  <c r="I566" i="2"/>
  <c r="H566" i="2"/>
  <c r="G566" i="2"/>
  <c r="F566" i="2"/>
  <c r="E566" i="2"/>
  <c r="D566" i="2"/>
  <c r="C566" i="2"/>
  <c r="B566" i="2"/>
  <c r="A566" i="2"/>
  <c r="CD565" i="2"/>
  <c r="CC565" i="2"/>
  <c r="CB565" i="2"/>
  <c r="CA565" i="2"/>
  <c r="BZ565" i="2"/>
  <c r="BY565" i="2"/>
  <c r="AJ565" i="2"/>
  <c r="AI565" i="2"/>
  <c r="AH565" i="2"/>
  <c r="AG565" i="2"/>
  <c r="AF565" i="2"/>
  <c r="AE565" i="2"/>
  <c r="AD565" i="2"/>
  <c r="AC565" i="2"/>
  <c r="AB565" i="2"/>
  <c r="AA565" i="2"/>
  <c r="Z565" i="2"/>
  <c r="Y565" i="2"/>
  <c r="X565" i="2"/>
  <c r="W565" i="2"/>
  <c r="V565" i="2"/>
  <c r="U565" i="2"/>
  <c r="S565" i="2"/>
  <c r="R565" i="2"/>
  <c r="Q565" i="2"/>
  <c r="P565" i="2"/>
  <c r="O565" i="2"/>
  <c r="N565" i="2"/>
  <c r="M565" i="2"/>
  <c r="L565" i="2"/>
  <c r="K565" i="2"/>
  <c r="J565" i="2"/>
  <c r="I565" i="2"/>
  <c r="H565" i="2"/>
  <c r="G565" i="2"/>
  <c r="F565" i="2"/>
  <c r="E565" i="2"/>
  <c r="D565" i="2"/>
  <c r="C565" i="2"/>
  <c r="B565" i="2"/>
  <c r="A565" i="2"/>
  <c r="CD564" i="2"/>
  <c r="CC564" i="2"/>
  <c r="CB564" i="2"/>
  <c r="CA564" i="2"/>
  <c r="BZ564" i="2"/>
  <c r="BY564" i="2"/>
  <c r="AJ564" i="2"/>
  <c r="AI564" i="2"/>
  <c r="AH564" i="2"/>
  <c r="AG564" i="2"/>
  <c r="AF564" i="2"/>
  <c r="AE564" i="2"/>
  <c r="AD564" i="2"/>
  <c r="AC564" i="2"/>
  <c r="AB564" i="2"/>
  <c r="AA564" i="2"/>
  <c r="Z564" i="2"/>
  <c r="Y564" i="2"/>
  <c r="X564" i="2"/>
  <c r="W564" i="2"/>
  <c r="V564" i="2"/>
  <c r="U564" i="2"/>
  <c r="S564" i="2"/>
  <c r="R564" i="2"/>
  <c r="Q564" i="2"/>
  <c r="P564" i="2"/>
  <c r="O564" i="2"/>
  <c r="N564" i="2"/>
  <c r="M564" i="2"/>
  <c r="L564" i="2"/>
  <c r="K564" i="2"/>
  <c r="J564" i="2"/>
  <c r="I564" i="2"/>
  <c r="H564" i="2"/>
  <c r="G564" i="2"/>
  <c r="F564" i="2"/>
  <c r="E564" i="2"/>
  <c r="D564" i="2"/>
  <c r="C564" i="2"/>
  <c r="B564" i="2"/>
  <c r="A564" i="2"/>
  <c r="CD563" i="2"/>
  <c r="CC563" i="2"/>
  <c r="CB563" i="2"/>
  <c r="CA563" i="2"/>
  <c r="BZ563" i="2"/>
  <c r="BY563" i="2"/>
  <c r="AJ563" i="2"/>
  <c r="AI563" i="2"/>
  <c r="AH563" i="2"/>
  <c r="AG563" i="2"/>
  <c r="AF563" i="2"/>
  <c r="AE563" i="2"/>
  <c r="AD563" i="2"/>
  <c r="AC563" i="2"/>
  <c r="AB563" i="2"/>
  <c r="AA563" i="2"/>
  <c r="Z563" i="2"/>
  <c r="Y563" i="2"/>
  <c r="X563" i="2"/>
  <c r="W563" i="2"/>
  <c r="V563" i="2"/>
  <c r="U563" i="2"/>
  <c r="S563" i="2"/>
  <c r="R563" i="2"/>
  <c r="Q563" i="2"/>
  <c r="P563" i="2"/>
  <c r="O563" i="2"/>
  <c r="N563" i="2"/>
  <c r="M563" i="2"/>
  <c r="L563" i="2"/>
  <c r="K563" i="2"/>
  <c r="J563" i="2"/>
  <c r="I563" i="2"/>
  <c r="H563" i="2"/>
  <c r="G563" i="2"/>
  <c r="F563" i="2"/>
  <c r="E563" i="2"/>
  <c r="D563" i="2"/>
  <c r="C563" i="2"/>
  <c r="B563" i="2"/>
  <c r="A563" i="2"/>
  <c r="CD562" i="2"/>
  <c r="CC562" i="2"/>
  <c r="CB562" i="2"/>
  <c r="CA562" i="2"/>
  <c r="BZ562" i="2"/>
  <c r="BY562" i="2"/>
  <c r="AJ562" i="2"/>
  <c r="AI562" i="2"/>
  <c r="AH562" i="2"/>
  <c r="AG562" i="2"/>
  <c r="AF562" i="2"/>
  <c r="AE562" i="2"/>
  <c r="AD562" i="2"/>
  <c r="AC562" i="2"/>
  <c r="AB562" i="2"/>
  <c r="AA562" i="2"/>
  <c r="Z562" i="2"/>
  <c r="Y562" i="2"/>
  <c r="X562" i="2"/>
  <c r="W562" i="2"/>
  <c r="V562" i="2"/>
  <c r="U562" i="2"/>
  <c r="S562" i="2"/>
  <c r="R562" i="2"/>
  <c r="Q562" i="2"/>
  <c r="P562" i="2"/>
  <c r="O562" i="2"/>
  <c r="N562" i="2"/>
  <c r="M562" i="2"/>
  <c r="L562" i="2"/>
  <c r="K562" i="2"/>
  <c r="J562" i="2"/>
  <c r="I562" i="2"/>
  <c r="H562" i="2"/>
  <c r="G562" i="2"/>
  <c r="F562" i="2"/>
  <c r="E562" i="2"/>
  <c r="D562" i="2"/>
  <c r="C562" i="2"/>
  <c r="B562" i="2"/>
  <c r="A562" i="2"/>
  <c r="CD561" i="2"/>
  <c r="CC561" i="2"/>
  <c r="CB561" i="2"/>
  <c r="CA561" i="2"/>
  <c r="BZ561" i="2"/>
  <c r="BY561" i="2"/>
  <c r="AJ561" i="2"/>
  <c r="AI561" i="2"/>
  <c r="AH561" i="2"/>
  <c r="AG561" i="2"/>
  <c r="AF561" i="2"/>
  <c r="AE561" i="2"/>
  <c r="AD561" i="2"/>
  <c r="AC561" i="2"/>
  <c r="AB561" i="2"/>
  <c r="AA561" i="2"/>
  <c r="Z561" i="2"/>
  <c r="Y561" i="2"/>
  <c r="X561" i="2"/>
  <c r="W561" i="2"/>
  <c r="V561" i="2"/>
  <c r="U561" i="2"/>
  <c r="S561" i="2"/>
  <c r="R561" i="2"/>
  <c r="Q561" i="2"/>
  <c r="P561" i="2"/>
  <c r="O561" i="2"/>
  <c r="N561" i="2"/>
  <c r="M561" i="2"/>
  <c r="L561" i="2"/>
  <c r="K561" i="2"/>
  <c r="J561" i="2"/>
  <c r="I561" i="2"/>
  <c r="H561" i="2"/>
  <c r="G561" i="2"/>
  <c r="F561" i="2"/>
  <c r="E561" i="2"/>
  <c r="D561" i="2"/>
  <c r="C561" i="2"/>
  <c r="B561" i="2"/>
  <c r="A561" i="2"/>
  <c r="CD560" i="2"/>
  <c r="CC560" i="2"/>
  <c r="CB560" i="2"/>
  <c r="CA560" i="2"/>
  <c r="BZ560" i="2"/>
  <c r="BY560" i="2"/>
  <c r="AJ560" i="2"/>
  <c r="AI560" i="2"/>
  <c r="AH560" i="2"/>
  <c r="AG560" i="2"/>
  <c r="AF560" i="2"/>
  <c r="AE560" i="2"/>
  <c r="AD560" i="2"/>
  <c r="AC560" i="2"/>
  <c r="AB560" i="2"/>
  <c r="AA560" i="2"/>
  <c r="Z560" i="2"/>
  <c r="Y560" i="2"/>
  <c r="X560" i="2"/>
  <c r="W560" i="2"/>
  <c r="V560" i="2"/>
  <c r="U560" i="2"/>
  <c r="S560" i="2"/>
  <c r="R560" i="2"/>
  <c r="Q560" i="2"/>
  <c r="P560" i="2"/>
  <c r="O560" i="2"/>
  <c r="N560" i="2"/>
  <c r="M560" i="2"/>
  <c r="L560" i="2"/>
  <c r="K560" i="2"/>
  <c r="J560" i="2"/>
  <c r="I560" i="2"/>
  <c r="H560" i="2"/>
  <c r="G560" i="2"/>
  <c r="F560" i="2"/>
  <c r="E560" i="2"/>
  <c r="D560" i="2"/>
  <c r="C560" i="2"/>
  <c r="B560" i="2"/>
  <c r="A560" i="2"/>
  <c r="CD559" i="2"/>
  <c r="CC559" i="2"/>
  <c r="CB559" i="2"/>
  <c r="CA559" i="2"/>
  <c r="BZ559" i="2"/>
  <c r="BY559" i="2"/>
  <c r="AJ559" i="2"/>
  <c r="AI559" i="2"/>
  <c r="AH559" i="2"/>
  <c r="AG559" i="2"/>
  <c r="AF559" i="2"/>
  <c r="AE559" i="2"/>
  <c r="AD559" i="2"/>
  <c r="AC559" i="2"/>
  <c r="AB559" i="2"/>
  <c r="AA559" i="2"/>
  <c r="Z559" i="2"/>
  <c r="Y559" i="2"/>
  <c r="X559" i="2"/>
  <c r="W559" i="2"/>
  <c r="V559" i="2"/>
  <c r="U559" i="2"/>
  <c r="S559" i="2"/>
  <c r="R559" i="2"/>
  <c r="Q559" i="2"/>
  <c r="P559" i="2"/>
  <c r="O559" i="2"/>
  <c r="N559" i="2"/>
  <c r="M559" i="2"/>
  <c r="L559" i="2"/>
  <c r="K559" i="2"/>
  <c r="J559" i="2"/>
  <c r="I559" i="2"/>
  <c r="H559" i="2"/>
  <c r="G559" i="2"/>
  <c r="F559" i="2"/>
  <c r="E559" i="2"/>
  <c r="D559" i="2"/>
  <c r="C559" i="2"/>
  <c r="B559" i="2"/>
  <c r="A559" i="2"/>
  <c r="CD558" i="2"/>
  <c r="CC558" i="2"/>
  <c r="CB558" i="2"/>
  <c r="CA558" i="2"/>
  <c r="BZ558" i="2"/>
  <c r="BY558" i="2"/>
  <c r="AJ558" i="2"/>
  <c r="AI558" i="2"/>
  <c r="AH558" i="2"/>
  <c r="AG558" i="2"/>
  <c r="AF558" i="2"/>
  <c r="AE558" i="2"/>
  <c r="AD558" i="2"/>
  <c r="AC558" i="2"/>
  <c r="AB558" i="2"/>
  <c r="AA558" i="2"/>
  <c r="Z558" i="2"/>
  <c r="Y558" i="2"/>
  <c r="X558" i="2"/>
  <c r="W558" i="2"/>
  <c r="V558" i="2"/>
  <c r="U558" i="2"/>
  <c r="S558" i="2"/>
  <c r="R558" i="2"/>
  <c r="Q558" i="2"/>
  <c r="P558" i="2"/>
  <c r="O558" i="2"/>
  <c r="N558" i="2"/>
  <c r="M558" i="2"/>
  <c r="L558" i="2"/>
  <c r="K558" i="2"/>
  <c r="J558" i="2"/>
  <c r="I558" i="2"/>
  <c r="H558" i="2"/>
  <c r="G558" i="2"/>
  <c r="F558" i="2"/>
  <c r="E558" i="2"/>
  <c r="D558" i="2"/>
  <c r="C558" i="2"/>
  <c r="B558" i="2"/>
  <c r="A558" i="2"/>
  <c r="CD557" i="2"/>
  <c r="CC557" i="2"/>
  <c r="CB557" i="2"/>
  <c r="CA557" i="2"/>
  <c r="BZ557" i="2"/>
  <c r="BY557" i="2"/>
  <c r="AJ557" i="2"/>
  <c r="AI557" i="2"/>
  <c r="AH557" i="2"/>
  <c r="AG557" i="2"/>
  <c r="AF557" i="2"/>
  <c r="AE557" i="2"/>
  <c r="AD557" i="2"/>
  <c r="AC557" i="2"/>
  <c r="AB557" i="2"/>
  <c r="AA557" i="2"/>
  <c r="Z557" i="2"/>
  <c r="Y557" i="2"/>
  <c r="X557" i="2"/>
  <c r="W557" i="2"/>
  <c r="V557" i="2"/>
  <c r="U557" i="2"/>
  <c r="S557" i="2"/>
  <c r="R557" i="2"/>
  <c r="Q557" i="2"/>
  <c r="P557" i="2"/>
  <c r="O557" i="2"/>
  <c r="N557" i="2"/>
  <c r="M557" i="2"/>
  <c r="L557" i="2"/>
  <c r="K557" i="2"/>
  <c r="J557" i="2"/>
  <c r="I557" i="2"/>
  <c r="H557" i="2"/>
  <c r="G557" i="2"/>
  <c r="F557" i="2"/>
  <c r="E557" i="2"/>
  <c r="D557" i="2"/>
  <c r="C557" i="2"/>
  <c r="B557" i="2"/>
  <c r="A557" i="2"/>
  <c r="CD556" i="2"/>
  <c r="CC556" i="2"/>
  <c r="CB556" i="2"/>
  <c r="CA556" i="2"/>
  <c r="BZ556" i="2"/>
  <c r="BY556" i="2"/>
  <c r="AJ556" i="2"/>
  <c r="AI556" i="2"/>
  <c r="AH556" i="2"/>
  <c r="AG556" i="2"/>
  <c r="AF556" i="2"/>
  <c r="AE556" i="2"/>
  <c r="AD556" i="2"/>
  <c r="AC556" i="2"/>
  <c r="AB556" i="2"/>
  <c r="AA556" i="2"/>
  <c r="Z556" i="2"/>
  <c r="Y556" i="2"/>
  <c r="X556" i="2"/>
  <c r="W556" i="2"/>
  <c r="V556" i="2"/>
  <c r="U556" i="2"/>
  <c r="S556" i="2"/>
  <c r="R556" i="2"/>
  <c r="Q556" i="2"/>
  <c r="P556" i="2"/>
  <c r="O556" i="2"/>
  <c r="N556" i="2"/>
  <c r="M556" i="2"/>
  <c r="L556" i="2"/>
  <c r="K556" i="2"/>
  <c r="J556" i="2"/>
  <c r="I556" i="2"/>
  <c r="H556" i="2"/>
  <c r="G556" i="2"/>
  <c r="F556" i="2"/>
  <c r="E556" i="2"/>
  <c r="D556" i="2"/>
  <c r="C556" i="2"/>
  <c r="B556" i="2"/>
  <c r="A556" i="2"/>
  <c r="CD555" i="2"/>
  <c r="CC555" i="2"/>
  <c r="CB555" i="2"/>
  <c r="CA555" i="2"/>
  <c r="BZ555" i="2"/>
  <c r="BY555" i="2"/>
  <c r="AJ555" i="2"/>
  <c r="AI555" i="2"/>
  <c r="AH555" i="2"/>
  <c r="AG555" i="2"/>
  <c r="AF555" i="2"/>
  <c r="AE555" i="2"/>
  <c r="AD555" i="2"/>
  <c r="AC555" i="2"/>
  <c r="AB555" i="2"/>
  <c r="AA555" i="2"/>
  <c r="Z555" i="2"/>
  <c r="Y555" i="2"/>
  <c r="X555" i="2"/>
  <c r="W555" i="2"/>
  <c r="V555" i="2"/>
  <c r="U555" i="2"/>
  <c r="S555" i="2"/>
  <c r="R555" i="2"/>
  <c r="Q555" i="2"/>
  <c r="P555" i="2"/>
  <c r="O555" i="2"/>
  <c r="N555" i="2"/>
  <c r="M555" i="2"/>
  <c r="L555" i="2"/>
  <c r="K555" i="2"/>
  <c r="J555" i="2"/>
  <c r="I555" i="2"/>
  <c r="H555" i="2"/>
  <c r="G555" i="2"/>
  <c r="F555" i="2"/>
  <c r="E555" i="2"/>
  <c r="D555" i="2"/>
  <c r="C555" i="2"/>
  <c r="B555" i="2"/>
  <c r="A555" i="2"/>
  <c r="CD554" i="2"/>
  <c r="CC554" i="2"/>
  <c r="CB554" i="2"/>
  <c r="CA554" i="2"/>
  <c r="BZ554" i="2"/>
  <c r="BY554" i="2"/>
  <c r="AJ554" i="2"/>
  <c r="AI554" i="2"/>
  <c r="AH554" i="2"/>
  <c r="AG554" i="2"/>
  <c r="AF554" i="2"/>
  <c r="AE554" i="2"/>
  <c r="AD554" i="2"/>
  <c r="AC554" i="2"/>
  <c r="AB554" i="2"/>
  <c r="AA554" i="2"/>
  <c r="Z554" i="2"/>
  <c r="Y554" i="2"/>
  <c r="X554" i="2"/>
  <c r="W554" i="2"/>
  <c r="V554" i="2"/>
  <c r="U554" i="2"/>
  <c r="S554" i="2"/>
  <c r="R554" i="2"/>
  <c r="Q554" i="2"/>
  <c r="P554" i="2"/>
  <c r="O554" i="2"/>
  <c r="N554" i="2"/>
  <c r="M554" i="2"/>
  <c r="L554" i="2"/>
  <c r="K554" i="2"/>
  <c r="J554" i="2"/>
  <c r="I554" i="2"/>
  <c r="H554" i="2"/>
  <c r="G554" i="2"/>
  <c r="F554" i="2"/>
  <c r="E554" i="2"/>
  <c r="D554" i="2"/>
  <c r="C554" i="2"/>
  <c r="B554" i="2"/>
  <c r="A554" i="2"/>
  <c r="CD553" i="2"/>
  <c r="CC553" i="2"/>
  <c r="CB553" i="2"/>
  <c r="CA553" i="2"/>
  <c r="BZ553" i="2"/>
  <c r="BY553" i="2"/>
  <c r="AJ553" i="2"/>
  <c r="AI553" i="2"/>
  <c r="AH553" i="2"/>
  <c r="AG553" i="2"/>
  <c r="AF553" i="2"/>
  <c r="AE553" i="2"/>
  <c r="AD553" i="2"/>
  <c r="AC553" i="2"/>
  <c r="AB553" i="2"/>
  <c r="AA553" i="2"/>
  <c r="Z553" i="2"/>
  <c r="Y553" i="2"/>
  <c r="X553" i="2"/>
  <c r="W553" i="2"/>
  <c r="V553" i="2"/>
  <c r="U553" i="2"/>
  <c r="S553" i="2"/>
  <c r="R553" i="2"/>
  <c r="Q553" i="2"/>
  <c r="P553" i="2"/>
  <c r="O553" i="2"/>
  <c r="N553" i="2"/>
  <c r="M553" i="2"/>
  <c r="L553" i="2"/>
  <c r="K553" i="2"/>
  <c r="J553" i="2"/>
  <c r="I553" i="2"/>
  <c r="H553" i="2"/>
  <c r="G553" i="2"/>
  <c r="F553" i="2"/>
  <c r="E553" i="2"/>
  <c r="D553" i="2"/>
  <c r="C553" i="2"/>
  <c r="B553" i="2"/>
  <c r="A553" i="2"/>
  <c r="CD552" i="2"/>
  <c r="CC552" i="2"/>
  <c r="CB552" i="2"/>
  <c r="CA552" i="2"/>
  <c r="BZ552" i="2"/>
  <c r="BY552" i="2"/>
  <c r="AJ552" i="2"/>
  <c r="AI552" i="2"/>
  <c r="AH552" i="2"/>
  <c r="AG552" i="2"/>
  <c r="AF552" i="2"/>
  <c r="AE552" i="2"/>
  <c r="AD552" i="2"/>
  <c r="AC552" i="2"/>
  <c r="AB552" i="2"/>
  <c r="AA552" i="2"/>
  <c r="Z552" i="2"/>
  <c r="Y552" i="2"/>
  <c r="X552" i="2"/>
  <c r="W552" i="2"/>
  <c r="V552" i="2"/>
  <c r="U552" i="2"/>
  <c r="S552" i="2"/>
  <c r="R552" i="2"/>
  <c r="Q552" i="2"/>
  <c r="P552" i="2"/>
  <c r="O552" i="2"/>
  <c r="N552" i="2"/>
  <c r="M552" i="2"/>
  <c r="L552" i="2"/>
  <c r="K552" i="2"/>
  <c r="J552" i="2"/>
  <c r="I552" i="2"/>
  <c r="H552" i="2"/>
  <c r="G552" i="2"/>
  <c r="F552" i="2"/>
  <c r="E552" i="2"/>
  <c r="D552" i="2"/>
  <c r="C552" i="2"/>
  <c r="B552" i="2"/>
  <c r="A552" i="2"/>
  <c r="CD551" i="2"/>
  <c r="CC551" i="2"/>
  <c r="CB551" i="2"/>
  <c r="CA551" i="2"/>
  <c r="BZ551" i="2"/>
  <c r="BY551" i="2"/>
  <c r="AJ551" i="2"/>
  <c r="AI551" i="2"/>
  <c r="AH551" i="2"/>
  <c r="AG551" i="2"/>
  <c r="AF551" i="2"/>
  <c r="AE551" i="2"/>
  <c r="AD551" i="2"/>
  <c r="AC551" i="2"/>
  <c r="AB551" i="2"/>
  <c r="AA551" i="2"/>
  <c r="Z551" i="2"/>
  <c r="Y551" i="2"/>
  <c r="X551" i="2"/>
  <c r="W551" i="2"/>
  <c r="V551" i="2"/>
  <c r="U551" i="2"/>
  <c r="S551" i="2"/>
  <c r="R551" i="2"/>
  <c r="Q551" i="2"/>
  <c r="P551" i="2"/>
  <c r="O551" i="2"/>
  <c r="N551" i="2"/>
  <c r="M551" i="2"/>
  <c r="L551" i="2"/>
  <c r="K551" i="2"/>
  <c r="J551" i="2"/>
  <c r="I551" i="2"/>
  <c r="H551" i="2"/>
  <c r="G551" i="2"/>
  <c r="F551" i="2"/>
  <c r="E551" i="2"/>
  <c r="D551" i="2"/>
  <c r="C551" i="2"/>
  <c r="B551" i="2"/>
  <c r="A551" i="2"/>
  <c r="CD550" i="2"/>
  <c r="CC550" i="2"/>
  <c r="CB550" i="2"/>
  <c r="CA550" i="2"/>
  <c r="BZ550" i="2"/>
  <c r="BY550" i="2"/>
  <c r="AJ550" i="2"/>
  <c r="AI550" i="2"/>
  <c r="AH550" i="2"/>
  <c r="AG550" i="2"/>
  <c r="AF550" i="2"/>
  <c r="AE550" i="2"/>
  <c r="AD550" i="2"/>
  <c r="AC550" i="2"/>
  <c r="AB550" i="2"/>
  <c r="AA550" i="2"/>
  <c r="Z550" i="2"/>
  <c r="Y550" i="2"/>
  <c r="X550" i="2"/>
  <c r="W550" i="2"/>
  <c r="V550" i="2"/>
  <c r="U550" i="2"/>
  <c r="S550" i="2"/>
  <c r="R550" i="2"/>
  <c r="Q550" i="2"/>
  <c r="P550" i="2"/>
  <c r="O550" i="2"/>
  <c r="N550" i="2"/>
  <c r="M550" i="2"/>
  <c r="L550" i="2"/>
  <c r="K550" i="2"/>
  <c r="J550" i="2"/>
  <c r="I550" i="2"/>
  <c r="H550" i="2"/>
  <c r="G550" i="2"/>
  <c r="F550" i="2"/>
  <c r="E550" i="2"/>
  <c r="D550" i="2"/>
  <c r="C550" i="2"/>
  <c r="B550" i="2"/>
  <c r="A550" i="2"/>
  <c r="CD549" i="2"/>
  <c r="CC549" i="2"/>
  <c r="CB549" i="2"/>
  <c r="CA549" i="2"/>
  <c r="BZ549" i="2"/>
  <c r="BY549" i="2"/>
  <c r="AJ549" i="2"/>
  <c r="AI549" i="2"/>
  <c r="AH549" i="2"/>
  <c r="AG549" i="2"/>
  <c r="AF549" i="2"/>
  <c r="AE549" i="2"/>
  <c r="AD549" i="2"/>
  <c r="AC549" i="2"/>
  <c r="AB549" i="2"/>
  <c r="AA549" i="2"/>
  <c r="Z549" i="2"/>
  <c r="Y549" i="2"/>
  <c r="X549" i="2"/>
  <c r="W549" i="2"/>
  <c r="V549" i="2"/>
  <c r="U549" i="2"/>
  <c r="S549" i="2"/>
  <c r="R549" i="2"/>
  <c r="Q549" i="2"/>
  <c r="P549" i="2"/>
  <c r="O549" i="2"/>
  <c r="N549" i="2"/>
  <c r="M549" i="2"/>
  <c r="L549" i="2"/>
  <c r="K549" i="2"/>
  <c r="J549" i="2"/>
  <c r="I549" i="2"/>
  <c r="H549" i="2"/>
  <c r="G549" i="2"/>
  <c r="F549" i="2"/>
  <c r="E549" i="2"/>
  <c r="D549" i="2"/>
  <c r="C549" i="2"/>
  <c r="B549" i="2"/>
  <c r="A549" i="2"/>
  <c r="CD548" i="2"/>
  <c r="CC548" i="2"/>
  <c r="CB548" i="2"/>
  <c r="CA548" i="2"/>
  <c r="BZ548" i="2"/>
  <c r="BY548" i="2"/>
  <c r="AJ548" i="2"/>
  <c r="AI548" i="2"/>
  <c r="AH548" i="2"/>
  <c r="AG548" i="2"/>
  <c r="AF548" i="2"/>
  <c r="AE548" i="2"/>
  <c r="AD548" i="2"/>
  <c r="AC548" i="2"/>
  <c r="AB548" i="2"/>
  <c r="AA548" i="2"/>
  <c r="Z548" i="2"/>
  <c r="Y548" i="2"/>
  <c r="X548" i="2"/>
  <c r="W548" i="2"/>
  <c r="V548" i="2"/>
  <c r="U548" i="2"/>
  <c r="S548" i="2"/>
  <c r="R548" i="2"/>
  <c r="Q548" i="2"/>
  <c r="P548" i="2"/>
  <c r="O548" i="2"/>
  <c r="N548" i="2"/>
  <c r="M548" i="2"/>
  <c r="L548" i="2"/>
  <c r="K548" i="2"/>
  <c r="J548" i="2"/>
  <c r="I548" i="2"/>
  <c r="H548" i="2"/>
  <c r="G548" i="2"/>
  <c r="F548" i="2"/>
  <c r="E548" i="2"/>
  <c r="D548" i="2"/>
  <c r="C548" i="2"/>
  <c r="B548" i="2"/>
  <c r="A548" i="2"/>
  <c r="CD547" i="2"/>
  <c r="CC547" i="2"/>
  <c r="CB547" i="2"/>
  <c r="CA547" i="2"/>
  <c r="BZ547" i="2"/>
  <c r="BY547" i="2"/>
  <c r="AJ547" i="2"/>
  <c r="AI547" i="2"/>
  <c r="AH547" i="2"/>
  <c r="AG547" i="2"/>
  <c r="AF547" i="2"/>
  <c r="AE547" i="2"/>
  <c r="AD547" i="2"/>
  <c r="AC547" i="2"/>
  <c r="AB547" i="2"/>
  <c r="AA547" i="2"/>
  <c r="Z547" i="2"/>
  <c r="Y547" i="2"/>
  <c r="X547" i="2"/>
  <c r="W547" i="2"/>
  <c r="V547" i="2"/>
  <c r="U547" i="2"/>
  <c r="S547" i="2"/>
  <c r="R547" i="2"/>
  <c r="Q547" i="2"/>
  <c r="P547" i="2"/>
  <c r="O547" i="2"/>
  <c r="N547" i="2"/>
  <c r="M547" i="2"/>
  <c r="L547" i="2"/>
  <c r="K547" i="2"/>
  <c r="J547" i="2"/>
  <c r="I547" i="2"/>
  <c r="H547" i="2"/>
  <c r="G547" i="2"/>
  <c r="F547" i="2"/>
  <c r="E547" i="2"/>
  <c r="D547" i="2"/>
  <c r="C547" i="2"/>
  <c r="B547" i="2"/>
  <c r="A547" i="2"/>
  <c r="CD546" i="2"/>
  <c r="CC546" i="2"/>
  <c r="CB546" i="2"/>
  <c r="CA546" i="2"/>
  <c r="BZ546" i="2"/>
  <c r="BY546" i="2"/>
  <c r="AJ546" i="2"/>
  <c r="AI546" i="2"/>
  <c r="AH546" i="2"/>
  <c r="AG546" i="2"/>
  <c r="AF546" i="2"/>
  <c r="AE546" i="2"/>
  <c r="AD546" i="2"/>
  <c r="AC546" i="2"/>
  <c r="AB546" i="2"/>
  <c r="AA546" i="2"/>
  <c r="Z546" i="2"/>
  <c r="Y546" i="2"/>
  <c r="X546" i="2"/>
  <c r="W546" i="2"/>
  <c r="V546" i="2"/>
  <c r="U546" i="2"/>
  <c r="S546" i="2"/>
  <c r="R546" i="2"/>
  <c r="Q546" i="2"/>
  <c r="P546" i="2"/>
  <c r="O546" i="2"/>
  <c r="N546" i="2"/>
  <c r="M546" i="2"/>
  <c r="L546" i="2"/>
  <c r="K546" i="2"/>
  <c r="J546" i="2"/>
  <c r="I546" i="2"/>
  <c r="H546" i="2"/>
  <c r="G546" i="2"/>
  <c r="F546" i="2"/>
  <c r="E546" i="2"/>
  <c r="D546" i="2"/>
  <c r="C546" i="2"/>
  <c r="B546" i="2"/>
  <c r="A546" i="2"/>
  <c r="CD545" i="2"/>
  <c r="CC545" i="2"/>
  <c r="CB545" i="2"/>
  <c r="CA545" i="2"/>
  <c r="BZ545" i="2"/>
  <c r="BY545" i="2"/>
  <c r="AJ545" i="2"/>
  <c r="AI545" i="2"/>
  <c r="AH545" i="2"/>
  <c r="AG545" i="2"/>
  <c r="AF545" i="2"/>
  <c r="AE545" i="2"/>
  <c r="AD545" i="2"/>
  <c r="AC545" i="2"/>
  <c r="AB545" i="2"/>
  <c r="AA545" i="2"/>
  <c r="Z545" i="2"/>
  <c r="Y545" i="2"/>
  <c r="X545" i="2"/>
  <c r="W545" i="2"/>
  <c r="V545" i="2"/>
  <c r="U545" i="2"/>
  <c r="S545" i="2"/>
  <c r="R545" i="2"/>
  <c r="Q545" i="2"/>
  <c r="P545" i="2"/>
  <c r="O545" i="2"/>
  <c r="N545" i="2"/>
  <c r="M545" i="2"/>
  <c r="L545" i="2"/>
  <c r="K545" i="2"/>
  <c r="J545" i="2"/>
  <c r="I545" i="2"/>
  <c r="H545" i="2"/>
  <c r="G545" i="2"/>
  <c r="F545" i="2"/>
  <c r="E545" i="2"/>
  <c r="D545" i="2"/>
  <c r="C545" i="2"/>
  <c r="B545" i="2"/>
  <c r="A545" i="2"/>
  <c r="CD544" i="2"/>
  <c r="CC544" i="2"/>
  <c r="CB544" i="2"/>
  <c r="CA544" i="2"/>
  <c r="BZ544" i="2"/>
  <c r="BY544" i="2"/>
  <c r="AJ544" i="2"/>
  <c r="AI544" i="2"/>
  <c r="AH544" i="2"/>
  <c r="AG544" i="2"/>
  <c r="AF544" i="2"/>
  <c r="AE544" i="2"/>
  <c r="AD544" i="2"/>
  <c r="AC544" i="2"/>
  <c r="AB544" i="2"/>
  <c r="AA544" i="2"/>
  <c r="Z544" i="2"/>
  <c r="Y544" i="2"/>
  <c r="X544" i="2"/>
  <c r="W544" i="2"/>
  <c r="V544" i="2"/>
  <c r="U544" i="2"/>
  <c r="S544" i="2"/>
  <c r="R544" i="2"/>
  <c r="Q544" i="2"/>
  <c r="P544" i="2"/>
  <c r="O544" i="2"/>
  <c r="N544" i="2"/>
  <c r="M544" i="2"/>
  <c r="L544" i="2"/>
  <c r="K544" i="2"/>
  <c r="J544" i="2"/>
  <c r="I544" i="2"/>
  <c r="H544" i="2"/>
  <c r="G544" i="2"/>
  <c r="F544" i="2"/>
  <c r="E544" i="2"/>
  <c r="D544" i="2"/>
  <c r="C544" i="2"/>
  <c r="B544" i="2"/>
  <c r="A544" i="2"/>
  <c r="CD543" i="2"/>
  <c r="CC543" i="2"/>
  <c r="CB543" i="2"/>
  <c r="CA543" i="2"/>
  <c r="BZ543" i="2"/>
  <c r="BY543" i="2"/>
  <c r="AJ543" i="2"/>
  <c r="AI543" i="2"/>
  <c r="AH543" i="2"/>
  <c r="AG543" i="2"/>
  <c r="AF543" i="2"/>
  <c r="AE543" i="2"/>
  <c r="AD543" i="2"/>
  <c r="AC543" i="2"/>
  <c r="AB543" i="2"/>
  <c r="AA543" i="2"/>
  <c r="Z543" i="2"/>
  <c r="Y543" i="2"/>
  <c r="X543" i="2"/>
  <c r="W543" i="2"/>
  <c r="V543" i="2"/>
  <c r="U543" i="2"/>
  <c r="S543" i="2"/>
  <c r="R543" i="2"/>
  <c r="Q543" i="2"/>
  <c r="P543" i="2"/>
  <c r="O543" i="2"/>
  <c r="N543" i="2"/>
  <c r="M543" i="2"/>
  <c r="L543" i="2"/>
  <c r="K543" i="2"/>
  <c r="J543" i="2"/>
  <c r="I543" i="2"/>
  <c r="H543" i="2"/>
  <c r="G543" i="2"/>
  <c r="F543" i="2"/>
  <c r="E543" i="2"/>
  <c r="D543" i="2"/>
  <c r="C543" i="2"/>
  <c r="B543" i="2"/>
  <c r="A543" i="2"/>
  <c r="CD542" i="2"/>
  <c r="CC542" i="2"/>
  <c r="CB542" i="2"/>
  <c r="CA542" i="2"/>
  <c r="BZ542" i="2"/>
  <c r="BY542" i="2"/>
  <c r="AJ542" i="2"/>
  <c r="AI542" i="2"/>
  <c r="AH542" i="2"/>
  <c r="AG542" i="2"/>
  <c r="AF542" i="2"/>
  <c r="AE542" i="2"/>
  <c r="AD542" i="2"/>
  <c r="AC542" i="2"/>
  <c r="AB542" i="2"/>
  <c r="AA542" i="2"/>
  <c r="Z542" i="2"/>
  <c r="Y542" i="2"/>
  <c r="X542" i="2"/>
  <c r="W542" i="2"/>
  <c r="V542" i="2"/>
  <c r="U542" i="2"/>
  <c r="S542" i="2"/>
  <c r="R542" i="2"/>
  <c r="Q542" i="2"/>
  <c r="P542" i="2"/>
  <c r="O542" i="2"/>
  <c r="N542" i="2"/>
  <c r="M542" i="2"/>
  <c r="L542" i="2"/>
  <c r="K542" i="2"/>
  <c r="J542" i="2"/>
  <c r="I542" i="2"/>
  <c r="H542" i="2"/>
  <c r="G542" i="2"/>
  <c r="F542" i="2"/>
  <c r="E542" i="2"/>
  <c r="D542" i="2"/>
  <c r="C542" i="2"/>
  <c r="B542" i="2"/>
  <c r="A542" i="2"/>
  <c r="CD541" i="2"/>
  <c r="CC541" i="2"/>
  <c r="CB541" i="2"/>
  <c r="CA541" i="2"/>
  <c r="BZ541" i="2"/>
  <c r="BY541" i="2"/>
  <c r="AJ541" i="2"/>
  <c r="AI541" i="2"/>
  <c r="AH541" i="2"/>
  <c r="AG541" i="2"/>
  <c r="AF541" i="2"/>
  <c r="AE541" i="2"/>
  <c r="AD541" i="2"/>
  <c r="AC541" i="2"/>
  <c r="AB541" i="2"/>
  <c r="AA541" i="2"/>
  <c r="Z541" i="2"/>
  <c r="Y541" i="2"/>
  <c r="X541" i="2"/>
  <c r="W541" i="2"/>
  <c r="V541" i="2"/>
  <c r="U541" i="2"/>
  <c r="S541" i="2"/>
  <c r="R541" i="2"/>
  <c r="Q541" i="2"/>
  <c r="P541" i="2"/>
  <c r="O541" i="2"/>
  <c r="N541" i="2"/>
  <c r="M541" i="2"/>
  <c r="L541" i="2"/>
  <c r="K541" i="2"/>
  <c r="J541" i="2"/>
  <c r="I541" i="2"/>
  <c r="H541" i="2"/>
  <c r="G541" i="2"/>
  <c r="F541" i="2"/>
  <c r="E541" i="2"/>
  <c r="D541" i="2"/>
  <c r="C541" i="2"/>
  <c r="B541" i="2"/>
  <c r="A541" i="2"/>
  <c r="CD540" i="2"/>
  <c r="CC540" i="2"/>
  <c r="CB540" i="2"/>
  <c r="CA540" i="2"/>
  <c r="BZ540" i="2"/>
  <c r="BY540" i="2"/>
  <c r="AJ540" i="2"/>
  <c r="AI540" i="2"/>
  <c r="AH540" i="2"/>
  <c r="AG540" i="2"/>
  <c r="AF540" i="2"/>
  <c r="AE540" i="2"/>
  <c r="AD540" i="2"/>
  <c r="AC540" i="2"/>
  <c r="AB540" i="2"/>
  <c r="AA540" i="2"/>
  <c r="Z540" i="2"/>
  <c r="Y540" i="2"/>
  <c r="X540" i="2"/>
  <c r="W540" i="2"/>
  <c r="V540" i="2"/>
  <c r="U540" i="2"/>
  <c r="S540" i="2"/>
  <c r="R540" i="2"/>
  <c r="Q540" i="2"/>
  <c r="P540" i="2"/>
  <c r="O540" i="2"/>
  <c r="N540" i="2"/>
  <c r="M540" i="2"/>
  <c r="L540" i="2"/>
  <c r="K540" i="2"/>
  <c r="J540" i="2"/>
  <c r="I540" i="2"/>
  <c r="H540" i="2"/>
  <c r="G540" i="2"/>
  <c r="F540" i="2"/>
  <c r="E540" i="2"/>
  <c r="D540" i="2"/>
  <c r="C540" i="2"/>
  <c r="B540" i="2"/>
  <c r="A540" i="2"/>
  <c r="CD539" i="2"/>
  <c r="CC539" i="2"/>
  <c r="CB539" i="2"/>
  <c r="CA539" i="2"/>
  <c r="BZ539" i="2"/>
  <c r="BY539" i="2"/>
  <c r="AJ539" i="2"/>
  <c r="AI539" i="2"/>
  <c r="AH539" i="2"/>
  <c r="AG539" i="2"/>
  <c r="AF539" i="2"/>
  <c r="AE539" i="2"/>
  <c r="AD539" i="2"/>
  <c r="AC539" i="2"/>
  <c r="AB539" i="2"/>
  <c r="AA539" i="2"/>
  <c r="Z539" i="2"/>
  <c r="Y539" i="2"/>
  <c r="X539" i="2"/>
  <c r="W539" i="2"/>
  <c r="V539" i="2"/>
  <c r="U539" i="2"/>
  <c r="S539" i="2"/>
  <c r="R539" i="2"/>
  <c r="Q539" i="2"/>
  <c r="P539" i="2"/>
  <c r="O539" i="2"/>
  <c r="N539" i="2"/>
  <c r="M539" i="2"/>
  <c r="L539" i="2"/>
  <c r="K539" i="2"/>
  <c r="J539" i="2"/>
  <c r="I539" i="2"/>
  <c r="H539" i="2"/>
  <c r="G539" i="2"/>
  <c r="F539" i="2"/>
  <c r="E539" i="2"/>
  <c r="D539" i="2"/>
  <c r="C539" i="2"/>
  <c r="B539" i="2"/>
  <c r="A539" i="2"/>
  <c r="CD538" i="2"/>
  <c r="CC538" i="2"/>
  <c r="CB538" i="2"/>
  <c r="CA538" i="2"/>
  <c r="BZ538" i="2"/>
  <c r="BY538" i="2"/>
  <c r="AJ538" i="2"/>
  <c r="AI538" i="2"/>
  <c r="AH538" i="2"/>
  <c r="AG538" i="2"/>
  <c r="AF538" i="2"/>
  <c r="AE538" i="2"/>
  <c r="AD538" i="2"/>
  <c r="AC538" i="2"/>
  <c r="AB538" i="2"/>
  <c r="AA538" i="2"/>
  <c r="Z538" i="2"/>
  <c r="Y538" i="2"/>
  <c r="X538" i="2"/>
  <c r="W538" i="2"/>
  <c r="V538" i="2"/>
  <c r="U538" i="2"/>
  <c r="S538" i="2"/>
  <c r="R538" i="2"/>
  <c r="Q538" i="2"/>
  <c r="P538" i="2"/>
  <c r="O538" i="2"/>
  <c r="N538" i="2"/>
  <c r="M538" i="2"/>
  <c r="L538" i="2"/>
  <c r="K538" i="2"/>
  <c r="J538" i="2"/>
  <c r="I538" i="2"/>
  <c r="H538" i="2"/>
  <c r="G538" i="2"/>
  <c r="F538" i="2"/>
  <c r="E538" i="2"/>
  <c r="D538" i="2"/>
  <c r="C538" i="2"/>
  <c r="B538" i="2"/>
  <c r="A538" i="2"/>
  <c r="CD537" i="2"/>
  <c r="CC537" i="2"/>
  <c r="CB537" i="2"/>
  <c r="CA537" i="2"/>
  <c r="BZ537" i="2"/>
  <c r="BY537" i="2"/>
  <c r="AJ537" i="2"/>
  <c r="AI537" i="2"/>
  <c r="AH537" i="2"/>
  <c r="AG537" i="2"/>
  <c r="AF537" i="2"/>
  <c r="AE537" i="2"/>
  <c r="AD537" i="2"/>
  <c r="AC537" i="2"/>
  <c r="AB537" i="2"/>
  <c r="AA537" i="2"/>
  <c r="Z537" i="2"/>
  <c r="Y537" i="2"/>
  <c r="X537" i="2"/>
  <c r="W537" i="2"/>
  <c r="V537" i="2"/>
  <c r="U537" i="2"/>
  <c r="S537" i="2"/>
  <c r="R537" i="2"/>
  <c r="Q537" i="2"/>
  <c r="P537" i="2"/>
  <c r="O537" i="2"/>
  <c r="N537" i="2"/>
  <c r="M537" i="2"/>
  <c r="L537" i="2"/>
  <c r="K537" i="2"/>
  <c r="J537" i="2"/>
  <c r="I537" i="2"/>
  <c r="H537" i="2"/>
  <c r="G537" i="2"/>
  <c r="F537" i="2"/>
  <c r="E537" i="2"/>
  <c r="D537" i="2"/>
  <c r="C537" i="2"/>
  <c r="B537" i="2"/>
  <c r="A537" i="2"/>
  <c r="CD536" i="2"/>
  <c r="CC536" i="2"/>
  <c r="CB536" i="2"/>
  <c r="CA536" i="2"/>
  <c r="BZ536" i="2"/>
  <c r="BY536" i="2"/>
  <c r="AJ536" i="2"/>
  <c r="AI536" i="2"/>
  <c r="AH536" i="2"/>
  <c r="AG536" i="2"/>
  <c r="AF536" i="2"/>
  <c r="AE536" i="2"/>
  <c r="AD536" i="2"/>
  <c r="AC536" i="2"/>
  <c r="AB536" i="2"/>
  <c r="AA536" i="2"/>
  <c r="Z536" i="2"/>
  <c r="Y536" i="2"/>
  <c r="X536" i="2"/>
  <c r="W536" i="2"/>
  <c r="V536" i="2"/>
  <c r="U536" i="2"/>
  <c r="S536" i="2"/>
  <c r="R536" i="2"/>
  <c r="Q536" i="2"/>
  <c r="P536" i="2"/>
  <c r="O536" i="2"/>
  <c r="N536" i="2"/>
  <c r="M536" i="2"/>
  <c r="L536" i="2"/>
  <c r="K536" i="2"/>
  <c r="J536" i="2"/>
  <c r="I536" i="2"/>
  <c r="H536" i="2"/>
  <c r="G536" i="2"/>
  <c r="F536" i="2"/>
  <c r="E536" i="2"/>
  <c r="D536" i="2"/>
  <c r="C536" i="2"/>
  <c r="B536" i="2"/>
  <c r="A536" i="2"/>
  <c r="CD535" i="2"/>
  <c r="CC535" i="2"/>
  <c r="CB535" i="2"/>
  <c r="CA535" i="2"/>
  <c r="BZ535" i="2"/>
  <c r="BY535" i="2"/>
  <c r="AJ535" i="2"/>
  <c r="AI535" i="2"/>
  <c r="AH535" i="2"/>
  <c r="AG535" i="2"/>
  <c r="AF535" i="2"/>
  <c r="AE535" i="2"/>
  <c r="AD535" i="2"/>
  <c r="AC535" i="2"/>
  <c r="AB535" i="2"/>
  <c r="AA535" i="2"/>
  <c r="Z535" i="2"/>
  <c r="Y535" i="2"/>
  <c r="X535" i="2"/>
  <c r="W535" i="2"/>
  <c r="V535" i="2"/>
  <c r="U535" i="2"/>
  <c r="S535" i="2"/>
  <c r="R535" i="2"/>
  <c r="Q535" i="2"/>
  <c r="P535" i="2"/>
  <c r="O535" i="2"/>
  <c r="N535" i="2"/>
  <c r="M535" i="2"/>
  <c r="L535" i="2"/>
  <c r="K535" i="2"/>
  <c r="J535" i="2"/>
  <c r="I535" i="2"/>
  <c r="H535" i="2"/>
  <c r="G535" i="2"/>
  <c r="F535" i="2"/>
  <c r="E535" i="2"/>
  <c r="D535" i="2"/>
  <c r="C535" i="2"/>
  <c r="B535" i="2"/>
  <c r="A535" i="2"/>
  <c r="CD534" i="2"/>
  <c r="CC534" i="2"/>
  <c r="CB534" i="2"/>
  <c r="CA534" i="2"/>
  <c r="BZ534" i="2"/>
  <c r="BY534" i="2"/>
  <c r="AJ534" i="2"/>
  <c r="AI534" i="2"/>
  <c r="AH534" i="2"/>
  <c r="AG534" i="2"/>
  <c r="AF534" i="2"/>
  <c r="AE534" i="2"/>
  <c r="AD534" i="2"/>
  <c r="AC534" i="2"/>
  <c r="AB534" i="2"/>
  <c r="AA534" i="2"/>
  <c r="Z534" i="2"/>
  <c r="Y534" i="2"/>
  <c r="X534" i="2"/>
  <c r="W534" i="2"/>
  <c r="V534" i="2"/>
  <c r="U534" i="2"/>
  <c r="S534" i="2"/>
  <c r="R534" i="2"/>
  <c r="Q534" i="2"/>
  <c r="P534" i="2"/>
  <c r="O534" i="2"/>
  <c r="N534" i="2"/>
  <c r="M534" i="2"/>
  <c r="L534" i="2"/>
  <c r="K534" i="2"/>
  <c r="J534" i="2"/>
  <c r="I534" i="2"/>
  <c r="H534" i="2"/>
  <c r="G534" i="2"/>
  <c r="F534" i="2"/>
  <c r="E534" i="2"/>
  <c r="D534" i="2"/>
  <c r="C534" i="2"/>
  <c r="B534" i="2"/>
  <c r="A534" i="2"/>
  <c r="CD533" i="2"/>
  <c r="CC533" i="2"/>
  <c r="CB533" i="2"/>
  <c r="CA533" i="2"/>
  <c r="BZ533" i="2"/>
  <c r="BY533" i="2"/>
  <c r="AJ533" i="2"/>
  <c r="AI533" i="2"/>
  <c r="AH533" i="2"/>
  <c r="AG533" i="2"/>
  <c r="AF533" i="2"/>
  <c r="AE533" i="2"/>
  <c r="AD533" i="2"/>
  <c r="AC533" i="2"/>
  <c r="AB533" i="2"/>
  <c r="AA533" i="2"/>
  <c r="Z533" i="2"/>
  <c r="Y533" i="2"/>
  <c r="X533" i="2"/>
  <c r="W533" i="2"/>
  <c r="V533" i="2"/>
  <c r="U533" i="2"/>
  <c r="S533" i="2"/>
  <c r="R533" i="2"/>
  <c r="Q533" i="2"/>
  <c r="P533" i="2"/>
  <c r="O533" i="2"/>
  <c r="N533" i="2"/>
  <c r="M533" i="2"/>
  <c r="L533" i="2"/>
  <c r="K533" i="2"/>
  <c r="J533" i="2"/>
  <c r="I533" i="2"/>
  <c r="H533" i="2"/>
  <c r="G533" i="2"/>
  <c r="F533" i="2"/>
  <c r="E533" i="2"/>
  <c r="D533" i="2"/>
  <c r="C533" i="2"/>
  <c r="B533" i="2"/>
  <c r="A533" i="2"/>
  <c r="CD532" i="2"/>
  <c r="CC532" i="2"/>
  <c r="CB532" i="2"/>
  <c r="CA532" i="2"/>
  <c r="BZ532" i="2"/>
  <c r="BY532" i="2"/>
  <c r="AJ532" i="2"/>
  <c r="AI532" i="2"/>
  <c r="AH532" i="2"/>
  <c r="AG532" i="2"/>
  <c r="AF532" i="2"/>
  <c r="AE532" i="2"/>
  <c r="AD532" i="2"/>
  <c r="AC532" i="2"/>
  <c r="AB532" i="2"/>
  <c r="AA532" i="2"/>
  <c r="Z532" i="2"/>
  <c r="Y532" i="2"/>
  <c r="X532" i="2"/>
  <c r="W532" i="2"/>
  <c r="V532" i="2"/>
  <c r="U532" i="2"/>
  <c r="S532" i="2"/>
  <c r="R532" i="2"/>
  <c r="Q532" i="2"/>
  <c r="P532" i="2"/>
  <c r="O532" i="2"/>
  <c r="N532" i="2"/>
  <c r="M532" i="2"/>
  <c r="L532" i="2"/>
  <c r="K532" i="2"/>
  <c r="J532" i="2"/>
  <c r="I532" i="2"/>
  <c r="H532" i="2"/>
  <c r="G532" i="2"/>
  <c r="F532" i="2"/>
  <c r="E532" i="2"/>
  <c r="D532" i="2"/>
  <c r="C532" i="2"/>
  <c r="B532" i="2"/>
  <c r="A532" i="2"/>
  <c r="CD531" i="2"/>
  <c r="CC531" i="2"/>
  <c r="CB531" i="2"/>
  <c r="CA531" i="2"/>
  <c r="BZ531" i="2"/>
  <c r="BY531" i="2"/>
  <c r="AJ531" i="2"/>
  <c r="AI531" i="2"/>
  <c r="AH531" i="2"/>
  <c r="AG531" i="2"/>
  <c r="AF531" i="2"/>
  <c r="AE531" i="2"/>
  <c r="AD531" i="2"/>
  <c r="AC531" i="2"/>
  <c r="AB531" i="2"/>
  <c r="AA531" i="2"/>
  <c r="Z531" i="2"/>
  <c r="Y531" i="2"/>
  <c r="X531" i="2"/>
  <c r="W531" i="2"/>
  <c r="V531" i="2"/>
  <c r="U531" i="2"/>
  <c r="S531" i="2"/>
  <c r="R531" i="2"/>
  <c r="Q531" i="2"/>
  <c r="P531" i="2"/>
  <c r="O531" i="2"/>
  <c r="N531" i="2"/>
  <c r="M531" i="2"/>
  <c r="L531" i="2"/>
  <c r="K531" i="2"/>
  <c r="J531" i="2"/>
  <c r="I531" i="2"/>
  <c r="H531" i="2"/>
  <c r="G531" i="2"/>
  <c r="F531" i="2"/>
  <c r="E531" i="2"/>
  <c r="D531" i="2"/>
  <c r="C531" i="2"/>
  <c r="B531" i="2"/>
  <c r="A531" i="2"/>
  <c r="CD530" i="2"/>
  <c r="CC530" i="2"/>
  <c r="CB530" i="2"/>
  <c r="CA530" i="2"/>
  <c r="BZ530" i="2"/>
  <c r="BY530" i="2"/>
  <c r="AJ530" i="2"/>
  <c r="AI530" i="2"/>
  <c r="AH530" i="2"/>
  <c r="AG530" i="2"/>
  <c r="AF530" i="2"/>
  <c r="AE530" i="2"/>
  <c r="AD530" i="2"/>
  <c r="AC530" i="2"/>
  <c r="AB530" i="2"/>
  <c r="AA530" i="2"/>
  <c r="Z530" i="2"/>
  <c r="Y530" i="2"/>
  <c r="X530" i="2"/>
  <c r="W530" i="2"/>
  <c r="V530" i="2"/>
  <c r="U530" i="2"/>
  <c r="S530" i="2"/>
  <c r="R530" i="2"/>
  <c r="Q530" i="2"/>
  <c r="P530" i="2"/>
  <c r="O530" i="2"/>
  <c r="N530" i="2"/>
  <c r="M530" i="2"/>
  <c r="L530" i="2"/>
  <c r="K530" i="2"/>
  <c r="J530" i="2"/>
  <c r="I530" i="2"/>
  <c r="H530" i="2"/>
  <c r="G530" i="2"/>
  <c r="F530" i="2"/>
  <c r="E530" i="2"/>
  <c r="D530" i="2"/>
  <c r="C530" i="2"/>
  <c r="B530" i="2"/>
  <c r="A530" i="2"/>
  <c r="CD529" i="2"/>
  <c r="CC529" i="2"/>
  <c r="CB529" i="2"/>
  <c r="CA529" i="2"/>
  <c r="BZ529" i="2"/>
  <c r="BY529" i="2"/>
  <c r="AJ529" i="2"/>
  <c r="AI529" i="2"/>
  <c r="AH529" i="2"/>
  <c r="AG529" i="2"/>
  <c r="AF529" i="2"/>
  <c r="AE529" i="2"/>
  <c r="AD529" i="2"/>
  <c r="AC529" i="2"/>
  <c r="AB529" i="2"/>
  <c r="AA529" i="2"/>
  <c r="Z529" i="2"/>
  <c r="Y529" i="2"/>
  <c r="X529" i="2"/>
  <c r="W529" i="2"/>
  <c r="V529" i="2"/>
  <c r="U529" i="2"/>
  <c r="S529" i="2"/>
  <c r="R529" i="2"/>
  <c r="Q529" i="2"/>
  <c r="P529" i="2"/>
  <c r="O529" i="2"/>
  <c r="N529" i="2"/>
  <c r="M529" i="2"/>
  <c r="L529" i="2"/>
  <c r="K529" i="2"/>
  <c r="J529" i="2"/>
  <c r="I529" i="2"/>
  <c r="H529" i="2"/>
  <c r="G529" i="2"/>
  <c r="F529" i="2"/>
  <c r="E529" i="2"/>
  <c r="D529" i="2"/>
  <c r="C529" i="2"/>
  <c r="B529" i="2"/>
  <c r="A529" i="2"/>
  <c r="CD528" i="2"/>
  <c r="CC528" i="2"/>
  <c r="CB528" i="2"/>
  <c r="CA528" i="2"/>
  <c r="BZ528" i="2"/>
  <c r="BY528" i="2"/>
  <c r="AJ528" i="2"/>
  <c r="AI528" i="2"/>
  <c r="AH528" i="2"/>
  <c r="AG528" i="2"/>
  <c r="AF528" i="2"/>
  <c r="AE528" i="2"/>
  <c r="AD528" i="2"/>
  <c r="AC528" i="2"/>
  <c r="AB528" i="2"/>
  <c r="AA528" i="2"/>
  <c r="Z528" i="2"/>
  <c r="Y528" i="2"/>
  <c r="X528" i="2"/>
  <c r="W528" i="2"/>
  <c r="V528" i="2"/>
  <c r="U528" i="2"/>
  <c r="S528" i="2"/>
  <c r="R528" i="2"/>
  <c r="Q528" i="2"/>
  <c r="P528" i="2"/>
  <c r="O528" i="2"/>
  <c r="N528" i="2"/>
  <c r="M528" i="2"/>
  <c r="L528" i="2"/>
  <c r="K528" i="2"/>
  <c r="J528" i="2"/>
  <c r="I528" i="2"/>
  <c r="H528" i="2"/>
  <c r="G528" i="2"/>
  <c r="F528" i="2"/>
  <c r="E528" i="2"/>
  <c r="D528" i="2"/>
  <c r="C528" i="2"/>
  <c r="B528" i="2"/>
  <c r="A528" i="2"/>
  <c r="CD527" i="2"/>
  <c r="CC527" i="2"/>
  <c r="CB527" i="2"/>
  <c r="CA527" i="2"/>
  <c r="BZ527" i="2"/>
  <c r="BY527" i="2"/>
  <c r="AJ527" i="2"/>
  <c r="AI527" i="2"/>
  <c r="AH527" i="2"/>
  <c r="AG527" i="2"/>
  <c r="AF527" i="2"/>
  <c r="AE527" i="2"/>
  <c r="AD527" i="2"/>
  <c r="AC527" i="2"/>
  <c r="AB527" i="2"/>
  <c r="AA527" i="2"/>
  <c r="Z527" i="2"/>
  <c r="Y527" i="2"/>
  <c r="X527" i="2"/>
  <c r="W527" i="2"/>
  <c r="V527" i="2"/>
  <c r="U527" i="2"/>
  <c r="S527" i="2"/>
  <c r="R527" i="2"/>
  <c r="Q527" i="2"/>
  <c r="P527" i="2"/>
  <c r="O527" i="2"/>
  <c r="N527" i="2"/>
  <c r="M527" i="2"/>
  <c r="L527" i="2"/>
  <c r="K527" i="2"/>
  <c r="J527" i="2"/>
  <c r="I527" i="2"/>
  <c r="H527" i="2"/>
  <c r="G527" i="2"/>
  <c r="F527" i="2"/>
  <c r="E527" i="2"/>
  <c r="D527" i="2"/>
  <c r="C527" i="2"/>
  <c r="B527" i="2"/>
  <c r="A527" i="2"/>
  <c r="CD526" i="2"/>
  <c r="CC526" i="2"/>
  <c r="CB526" i="2"/>
  <c r="CA526" i="2"/>
  <c r="BZ526" i="2"/>
  <c r="BY526" i="2"/>
  <c r="AJ526" i="2"/>
  <c r="AI526" i="2"/>
  <c r="AH526" i="2"/>
  <c r="AG526" i="2"/>
  <c r="AF526" i="2"/>
  <c r="AE526" i="2"/>
  <c r="AD526" i="2"/>
  <c r="AC526" i="2"/>
  <c r="AB526" i="2"/>
  <c r="AA526" i="2"/>
  <c r="Z526" i="2"/>
  <c r="Y526" i="2"/>
  <c r="X526" i="2"/>
  <c r="W526" i="2"/>
  <c r="V526" i="2"/>
  <c r="U526" i="2"/>
  <c r="S526" i="2"/>
  <c r="R526" i="2"/>
  <c r="Q526" i="2"/>
  <c r="P526" i="2"/>
  <c r="O526" i="2"/>
  <c r="N526" i="2"/>
  <c r="M526" i="2"/>
  <c r="L526" i="2"/>
  <c r="K526" i="2"/>
  <c r="J526" i="2"/>
  <c r="I526" i="2"/>
  <c r="H526" i="2"/>
  <c r="G526" i="2"/>
  <c r="F526" i="2"/>
  <c r="E526" i="2"/>
  <c r="D526" i="2"/>
  <c r="C526" i="2"/>
  <c r="B526" i="2"/>
  <c r="A526" i="2"/>
  <c r="CD525" i="2"/>
  <c r="CC525" i="2"/>
  <c r="CB525" i="2"/>
  <c r="CA525" i="2"/>
  <c r="BZ525" i="2"/>
  <c r="BY525" i="2"/>
  <c r="AJ525" i="2"/>
  <c r="AI525" i="2"/>
  <c r="AH525" i="2"/>
  <c r="AG525" i="2"/>
  <c r="AF525" i="2"/>
  <c r="AE525" i="2"/>
  <c r="AD525" i="2"/>
  <c r="AC525" i="2"/>
  <c r="AB525" i="2"/>
  <c r="AA525" i="2"/>
  <c r="Z525" i="2"/>
  <c r="Y525" i="2"/>
  <c r="X525" i="2"/>
  <c r="W525" i="2"/>
  <c r="V525" i="2"/>
  <c r="U525" i="2"/>
  <c r="S525" i="2"/>
  <c r="R525" i="2"/>
  <c r="Q525" i="2"/>
  <c r="P525" i="2"/>
  <c r="O525" i="2"/>
  <c r="N525" i="2"/>
  <c r="M525" i="2"/>
  <c r="L525" i="2"/>
  <c r="K525" i="2"/>
  <c r="J525" i="2"/>
  <c r="I525" i="2"/>
  <c r="H525" i="2"/>
  <c r="G525" i="2"/>
  <c r="F525" i="2"/>
  <c r="E525" i="2"/>
  <c r="D525" i="2"/>
  <c r="C525" i="2"/>
  <c r="B525" i="2"/>
  <c r="A525" i="2"/>
  <c r="CD524" i="2"/>
  <c r="CC524" i="2"/>
  <c r="CB524" i="2"/>
  <c r="CA524" i="2"/>
  <c r="BZ524" i="2"/>
  <c r="BY524" i="2"/>
  <c r="AJ524" i="2"/>
  <c r="AI524" i="2"/>
  <c r="AH524" i="2"/>
  <c r="AG524" i="2"/>
  <c r="AF524" i="2"/>
  <c r="AE524" i="2"/>
  <c r="AD524" i="2"/>
  <c r="AC524" i="2"/>
  <c r="AB524" i="2"/>
  <c r="AA524" i="2"/>
  <c r="Z524" i="2"/>
  <c r="Y524" i="2"/>
  <c r="X524" i="2"/>
  <c r="W524" i="2"/>
  <c r="V524" i="2"/>
  <c r="U524" i="2"/>
  <c r="S524" i="2"/>
  <c r="R524" i="2"/>
  <c r="Q524" i="2"/>
  <c r="P524" i="2"/>
  <c r="O524" i="2"/>
  <c r="N524" i="2"/>
  <c r="M524" i="2"/>
  <c r="L524" i="2"/>
  <c r="K524" i="2"/>
  <c r="J524" i="2"/>
  <c r="I524" i="2"/>
  <c r="H524" i="2"/>
  <c r="G524" i="2"/>
  <c r="F524" i="2"/>
  <c r="E524" i="2"/>
  <c r="D524" i="2"/>
  <c r="C524" i="2"/>
  <c r="B524" i="2"/>
  <c r="A524" i="2"/>
  <c r="CD523" i="2"/>
  <c r="CC523" i="2"/>
  <c r="CB523" i="2"/>
  <c r="CA523" i="2"/>
  <c r="BZ523" i="2"/>
  <c r="BY523" i="2"/>
  <c r="AJ523" i="2"/>
  <c r="AI523" i="2"/>
  <c r="AH523" i="2"/>
  <c r="AG523" i="2"/>
  <c r="AF523" i="2"/>
  <c r="AE523" i="2"/>
  <c r="AD523" i="2"/>
  <c r="AC523" i="2"/>
  <c r="AB523" i="2"/>
  <c r="AA523" i="2"/>
  <c r="Z523" i="2"/>
  <c r="Y523" i="2"/>
  <c r="X523" i="2"/>
  <c r="W523" i="2"/>
  <c r="V523" i="2"/>
  <c r="U523" i="2"/>
  <c r="S523" i="2"/>
  <c r="R523" i="2"/>
  <c r="Q523" i="2"/>
  <c r="P523" i="2"/>
  <c r="O523" i="2"/>
  <c r="N523" i="2"/>
  <c r="M523" i="2"/>
  <c r="L523" i="2"/>
  <c r="K523" i="2"/>
  <c r="J523" i="2"/>
  <c r="I523" i="2"/>
  <c r="H523" i="2"/>
  <c r="G523" i="2"/>
  <c r="F523" i="2"/>
  <c r="E523" i="2"/>
  <c r="D523" i="2"/>
  <c r="C523" i="2"/>
  <c r="B523" i="2"/>
  <c r="A523" i="2"/>
  <c r="CD522" i="2"/>
  <c r="CC522" i="2"/>
  <c r="CB522" i="2"/>
  <c r="CA522" i="2"/>
  <c r="BZ522" i="2"/>
  <c r="BY522" i="2"/>
  <c r="AJ522" i="2"/>
  <c r="AI522" i="2"/>
  <c r="AH522" i="2"/>
  <c r="AG522" i="2"/>
  <c r="AF522" i="2"/>
  <c r="AE522" i="2"/>
  <c r="AD522" i="2"/>
  <c r="AC522" i="2"/>
  <c r="AB522" i="2"/>
  <c r="AA522" i="2"/>
  <c r="Z522" i="2"/>
  <c r="Y522" i="2"/>
  <c r="X522" i="2"/>
  <c r="W522" i="2"/>
  <c r="V522" i="2"/>
  <c r="U522" i="2"/>
  <c r="S522" i="2"/>
  <c r="R522" i="2"/>
  <c r="Q522" i="2"/>
  <c r="P522" i="2"/>
  <c r="O522" i="2"/>
  <c r="N522" i="2"/>
  <c r="M522" i="2"/>
  <c r="L522" i="2"/>
  <c r="K522" i="2"/>
  <c r="J522" i="2"/>
  <c r="I522" i="2"/>
  <c r="H522" i="2"/>
  <c r="G522" i="2"/>
  <c r="F522" i="2"/>
  <c r="E522" i="2"/>
  <c r="D522" i="2"/>
  <c r="C522" i="2"/>
  <c r="B522" i="2"/>
  <c r="A522" i="2"/>
  <c r="CD521" i="2"/>
  <c r="CC521" i="2"/>
  <c r="CB521" i="2"/>
  <c r="CA521" i="2"/>
  <c r="BZ521" i="2"/>
  <c r="BY521" i="2"/>
  <c r="AJ521" i="2"/>
  <c r="AI521" i="2"/>
  <c r="AH521" i="2"/>
  <c r="AG521" i="2"/>
  <c r="AF521" i="2"/>
  <c r="AE521" i="2"/>
  <c r="AD521" i="2"/>
  <c r="AC521" i="2"/>
  <c r="AB521" i="2"/>
  <c r="AA521" i="2"/>
  <c r="Z521" i="2"/>
  <c r="Y521" i="2"/>
  <c r="X521" i="2"/>
  <c r="W521" i="2"/>
  <c r="V521" i="2"/>
  <c r="U521" i="2"/>
  <c r="S521" i="2"/>
  <c r="R521" i="2"/>
  <c r="Q521" i="2"/>
  <c r="P521" i="2"/>
  <c r="O521" i="2"/>
  <c r="N521" i="2"/>
  <c r="M521" i="2"/>
  <c r="L521" i="2"/>
  <c r="K521" i="2"/>
  <c r="J521" i="2"/>
  <c r="I521" i="2"/>
  <c r="H521" i="2"/>
  <c r="G521" i="2"/>
  <c r="F521" i="2"/>
  <c r="E521" i="2"/>
  <c r="D521" i="2"/>
  <c r="C521" i="2"/>
  <c r="B521" i="2"/>
  <c r="A521" i="2"/>
  <c r="CD520" i="2"/>
  <c r="CC520" i="2"/>
  <c r="CB520" i="2"/>
  <c r="CA520" i="2"/>
  <c r="BZ520" i="2"/>
  <c r="BY520" i="2"/>
  <c r="AJ520" i="2"/>
  <c r="AI520" i="2"/>
  <c r="AH520" i="2"/>
  <c r="AG520" i="2"/>
  <c r="AF520" i="2"/>
  <c r="AE520" i="2"/>
  <c r="AD520" i="2"/>
  <c r="AC520" i="2"/>
  <c r="AB520" i="2"/>
  <c r="AA520" i="2"/>
  <c r="Z520" i="2"/>
  <c r="Y520" i="2"/>
  <c r="X520" i="2"/>
  <c r="W520" i="2"/>
  <c r="V520" i="2"/>
  <c r="U520" i="2"/>
  <c r="S520" i="2"/>
  <c r="R520" i="2"/>
  <c r="Q520" i="2"/>
  <c r="P520" i="2"/>
  <c r="O520" i="2"/>
  <c r="N520" i="2"/>
  <c r="M520" i="2"/>
  <c r="L520" i="2"/>
  <c r="K520" i="2"/>
  <c r="J520" i="2"/>
  <c r="I520" i="2"/>
  <c r="H520" i="2"/>
  <c r="G520" i="2"/>
  <c r="F520" i="2"/>
  <c r="E520" i="2"/>
  <c r="D520" i="2"/>
  <c r="C520" i="2"/>
  <c r="B520" i="2"/>
  <c r="A520" i="2"/>
  <c r="CD519" i="2"/>
  <c r="CC519" i="2"/>
  <c r="CB519" i="2"/>
  <c r="CA519" i="2"/>
  <c r="BZ519" i="2"/>
  <c r="BY519" i="2"/>
  <c r="AJ519" i="2"/>
  <c r="AI519" i="2"/>
  <c r="AH519" i="2"/>
  <c r="AG519" i="2"/>
  <c r="AF519" i="2"/>
  <c r="AE519" i="2"/>
  <c r="AD519" i="2"/>
  <c r="AC519" i="2"/>
  <c r="AB519" i="2"/>
  <c r="AA519" i="2"/>
  <c r="Z519" i="2"/>
  <c r="Y519" i="2"/>
  <c r="X519" i="2"/>
  <c r="W519" i="2"/>
  <c r="V519" i="2"/>
  <c r="U519" i="2"/>
  <c r="S519" i="2"/>
  <c r="R519" i="2"/>
  <c r="Q519" i="2"/>
  <c r="P519" i="2"/>
  <c r="O519" i="2"/>
  <c r="N519" i="2"/>
  <c r="M519" i="2"/>
  <c r="L519" i="2"/>
  <c r="K519" i="2"/>
  <c r="J519" i="2"/>
  <c r="I519" i="2"/>
  <c r="H519" i="2"/>
  <c r="G519" i="2"/>
  <c r="F519" i="2"/>
  <c r="E519" i="2"/>
  <c r="D519" i="2"/>
  <c r="C519" i="2"/>
  <c r="B519" i="2"/>
  <c r="A519" i="2"/>
  <c r="CD518" i="2"/>
  <c r="CC518" i="2"/>
  <c r="CB518" i="2"/>
  <c r="CA518" i="2"/>
  <c r="BZ518" i="2"/>
  <c r="BY518" i="2"/>
  <c r="AJ518" i="2"/>
  <c r="AI518" i="2"/>
  <c r="AH518" i="2"/>
  <c r="AG518" i="2"/>
  <c r="AF518" i="2"/>
  <c r="AE518" i="2"/>
  <c r="AD518" i="2"/>
  <c r="AC518" i="2"/>
  <c r="AB518" i="2"/>
  <c r="AA518" i="2"/>
  <c r="Z518" i="2"/>
  <c r="Y518" i="2"/>
  <c r="X518" i="2"/>
  <c r="W518" i="2"/>
  <c r="V518" i="2"/>
  <c r="U518" i="2"/>
  <c r="S518" i="2"/>
  <c r="R518" i="2"/>
  <c r="Q518" i="2"/>
  <c r="P518" i="2"/>
  <c r="O518" i="2"/>
  <c r="N518" i="2"/>
  <c r="M518" i="2"/>
  <c r="L518" i="2"/>
  <c r="K518" i="2"/>
  <c r="J518" i="2"/>
  <c r="I518" i="2"/>
  <c r="H518" i="2"/>
  <c r="G518" i="2"/>
  <c r="F518" i="2"/>
  <c r="E518" i="2"/>
  <c r="D518" i="2"/>
  <c r="C518" i="2"/>
  <c r="B518" i="2"/>
  <c r="A518" i="2"/>
  <c r="CD517" i="2"/>
  <c r="CC517" i="2"/>
  <c r="CB517" i="2"/>
  <c r="CA517" i="2"/>
  <c r="BZ517" i="2"/>
  <c r="BY517" i="2"/>
  <c r="AJ517" i="2"/>
  <c r="AI517" i="2"/>
  <c r="AH517" i="2"/>
  <c r="AG517" i="2"/>
  <c r="AF517" i="2"/>
  <c r="AE517" i="2"/>
  <c r="AD517" i="2"/>
  <c r="AC517" i="2"/>
  <c r="AB517" i="2"/>
  <c r="AA517" i="2"/>
  <c r="Z517" i="2"/>
  <c r="Y517" i="2"/>
  <c r="X517" i="2"/>
  <c r="W517" i="2"/>
  <c r="V517" i="2"/>
  <c r="U517" i="2"/>
  <c r="S517" i="2"/>
  <c r="R517" i="2"/>
  <c r="Q517" i="2"/>
  <c r="P517" i="2"/>
  <c r="O517" i="2"/>
  <c r="N517" i="2"/>
  <c r="M517" i="2"/>
  <c r="L517" i="2"/>
  <c r="K517" i="2"/>
  <c r="J517" i="2"/>
  <c r="I517" i="2"/>
  <c r="H517" i="2"/>
  <c r="G517" i="2"/>
  <c r="F517" i="2"/>
  <c r="E517" i="2"/>
  <c r="D517" i="2"/>
  <c r="C517" i="2"/>
  <c r="B517" i="2"/>
  <c r="A517" i="2"/>
  <c r="CD516" i="2"/>
  <c r="CC516" i="2"/>
  <c r="CB516" i="2"/>
  <c r="CA516" i="2"/>
  <c r="BZ516" i="2"/>
  <c r="BY516" i="2"/>
  <c r="AJ516" i="2"/>
  <c r="AI516" i="2"/>
  <c r="AH516" i="2"/>
  <c r="AG516" i="2"/>
  <c r="AF516" i="2"/>
  <c r="AE516" i="2"/>
  <c r="AD516" i="2"/>
  <c r="AC516" i="2"/>
  <c r="AB516" i="2"/>
  <c r="AA516" i="2"/>
  <c r="Z516" i="2"/>
  <c r="Y516" i="2"/>
  <c r="X516" i="2"/>
  <c r="W516" i="2"/>
  <c r="V516" i="2"/>
  <c r="U516" i="2"/>
  <c r="S516" i="2"/>
  <c r="R516" i="2"/>
  <c r="Q516" i="2"/>
  <c r="P516" i="2"/>
  <c r="O516" i="2"/>
  <c r="N516" i="2"/>
  <c r="M516" i="2"/>
  <c r="L516" i="2"/>
  <c r="K516" i="2"/>
  <c r="J516" i="2"/>
  <c r="I516" i="2"/>
  <c r="H516" i="2"/>
  <c r="G516" i="2"/>
  <c r="F516" i="2"/>
  <c r="E516" i="2"/>
  <c r="D516" i="2"/>
  <c r="C516" i="2"/>
  <c r="B516" i="2"/>
  <c r="A516" i="2"/>
  <c r="CD515" i="2"/>
  <c r="CC515" i="2"/>
  <c r="CB515" i="2"/>
  <c r="CA515" i="2"/>
  <c r="BZ515" i="2"/>
  <c r="BY515" i="2"/>
  <c r="AJ515" i="2"/>
  <c r="AI515" i="2"/>
  <c r="AH515" i="2"/>
  <c r="AG515" i="2"/>
  <c r="AF515" i="2"/>
  <c r="AE515" i="2"/>
  <c r="AD515" i="2"/>
  <c r="AC515" i="2"/>
  <c r="AB515" i="2"/>
  <c r="AA515" i="2"/>
  <c r="Z515" i="2"/>
  <c r="Y515" i="2"/>
  <c r="X515" i="2"/>
  <c r="W515" i="2"/>
  <c r="V515" i="2"/>
  <c r="U515" i="2"/>
  <c r="S515" i="2"/>
  <c r="R515" i="2"/>
  <c r="Q515" i="2"/>
  <c r="P515" i="2"/>
  <c r="O515" i="2"/>
  <c r="N515" i="2"/>
  <c r="M515" i="2"/>
  <c r="L515" i="2"/>
  <c r="K515" i="2"/>
  <c r="J515" i="2"/>
  <c r="I515" i="2"/>
  <c r="H515" i="2"/>
  <c r="G515" i="2"/>
  <c r="F515" i="2"/>
  <c r="E515" i="2"/>
  <c r="D515" i="2"/>
  <c r="C515" i="2"/>
  <c r="B515" i="2"/>
  <c r="A515" i="2"/>
  <c r="CD514" i="2"/>
  <c r="CC514" i="2"/>
  <c r="CB514" i="2"/>
  <c r="CA514" i="2"/>
  <c r="BZ514" i="2"/>
  <c r="BY514" i="2"/>
  <c r="AJ514" i="2"/>
  <c r="AI514" i="2"/>
  <c r="AH514" i="2"/>
  <c r="AG514" i="2"/>
  <c r="AF514" i="2"/>
  <c r="AE514" i="2"/>
  <c r="AD514" i="2"/>
  <c r="AC514" i="2"/>
  <c r="AB514" i="2"/>
  <c r="AA514" i="2"/>
  <c r="Z514" i="2"/>
  <c r="Y514" i="2"/>
  <c r="X514" i="2"/>
  <c r="W514" i="2"/>
  <c r="V514" i="2"/>
  <c r="U514" i="2"/>
  <c r="S514" i="2"/>
  <c r="R514" i="2"/>
  <c r="Q514" i="2"/>
  <c r="P514" i="2"/>
  <c r="O514" i="2"/>
  <c r="N514" i="2"/>
  <c r="M514" i="2"/>
  <c r="L514" i="2"/>
  <c r="K514" i="2"/>
  <c r="J514" i="2"/>
  <c r="I514" i="2"/>
  <c r="H514" i="2"/>
  <c r="G514" i="2"/>
  <c r="F514" i="2"/>
  <c r="E514" i="2"/>
  <c r="D514" i="2"/>
  <c r="C514" i="2"/>
  <c r="B514" i="2"/>
  <c r="A514" i="2"/>
  <c r="CD513" i="2"/>
  <c r="CC513" i="2"/>
  <c r="CB513" i="2"/>
  <c r="CA513" i="2"/>
  <c r="BZ513" i="2"/>
  <c r="BY513" i="2"/>
  <c r="AJ513" i="2"/>
  <c r="AI513" i="2"/>
  <c r="AH513" i="2"/>
  <c r="AG513" i="2"/>
  <c r="AF513" i="2"/>
  <c r="AE513" i="2"/>
  <c r="AD513" i="2"/>
  <c r="AC513" i="2"/>
  <c r="AB513" i="2"/>
  <c r="AA513" i="2"/>
  <c r="Z513" i="2"/>
  <c r="Y513" i="2"/>
  <c r="X513" i="2"/>
  <c r="W513" i="2"/>
  <c r="V513" i="2"/>
  <c r="U513" i="2"/>
  <c r="S513" i="2"/>
  <c r="R513" i="2"/>
  <c r="Q513" i="2"/>
  <c r="P513" i="2"/>
  <c r="O513" i="2"/>
  <c r="N513" i="2"/>
  <c r="M513" i="2"/>
  <c r="L513" i="2"/>
  <c r="K513" i="2"/>
  <c r="J513" i="2"/>
  <c r="I513" i="2"/>
  <c r="H513" i="2"/>
  <c r="G513" i="2"/>
  <c r="F513" i="2"/>
  <c r="E513" i="2"/>
  <c r="D513" i="2"/>
  <c r="C513" i="2"/>
  <c r="B513" i="2"/>
  <c r="A513" i="2"/>
  <c r="CD512" i="2"/>
  <c r="CC512" i="2"/>
  <c r="CB512" i="2"/>
  <c r="CA512" i="2"/>
  <c r="BZ512" i="2"/>
  <c r="BY512" i="2"/>
  <c r="AJ512" i="2"/>
  <c r="AI512" i="2"/>
  <c r="AH512" i="2"/>
  <c r="AG512" i="2"/>
  <c r="AF512" i="2"/>
  <c r="AE512" i="2"/>
  <c r="AD512" i="2"/>
  <c r="AC512" i="2"/>
  <c r="AB512" i="2"/>
  <c r="AA512" i="2"/>
  <c r="Z512" i="2"/>
  <c r="Y512" i="2"/>
  <c r="X512" i="2"/>
  <c r="W512" i="2"/>
  <c r="V512" i="2"/>
  <c r="U512" i="2"/>
  <c r="S512" i="2"/>
  <c r="R512" i="2"/>
  <c r="Q512" i="2"/>
  <c r="P512" i="2"/>
  <c r="O512" i="2"/>
  <c r="N512" i="2"/>
  <c r="M512" i="2"/>
  <c r="L512" i="2"/>
  <c r="K512" i="2"/>
  <c r="J512" i="2"/>
  <c r="I512" i="2"/>
  <c r="H512" i="2"/>
  <c r="G512" i="2"/>
  <c r="F512" i="2"/>
  <c r="E512" i="2"/>
  <c r="D512" i="2"/>
  <c r="C512" i="2"/>
  <c r="B512" i="2"/>
  <c r="A512" i="2"/>
  <c r="CD511" i="2"/>
  <c r="CC511" i="2"/>
  <c r="CB511" i="2"/>
  <c r="CA511" i="2"/>
  <c r="BZ511" i="2"/>
  <c r="BY511" i="2"/>
  <c r="AJ511" i="2"/>
  <c r="AI511" i="2"/>
  <c r="AH511" i="2"/>
  <c r="AG511" i="2"/>
  <c r="AF511" i="2"/>
  <c r="AE511" i="2"/>
  <c r="AD511" i="2"/>
  <c r="AC511" i="2"/>
  <c r="AB511" i="2"/>
  <c r="AA511" i="2"/>
  <c r="Z511" i="2"/>
  <c r="Y511" i="2"/>
  <c r="X511" i="2"/>
  <c r="W511" i="2"/>
  <c r="V511" i="2"/>
  <c r="U511" i="2"/>
  <c r="S511" i="2"/>
  <c r="R511" i="2"/>
  <c r="Q511" i="2"/>
  <c r="P511" i="2"/>
  <c r="O511" i="2"/>
  <c r="N511" i="2"/>
  <c r="M511" i="2"/>
  <c r="L511" i="2"/>
  <c r="K511" i="2"/>
  <c r="J511" i="2"/>
  <c r="I511" i="2"/>
  <c r="H511" i="2"/>
  <c r="G511" i="2"/>
  <c r="F511" i="2"/>
  <c r="E511" i="2"/>
  <c r="D511" i="2"/>
  <c r="C511" i="2"/>
  <c r="B511" i="2"/>
  <c r="A511" i="2"/>
  <c r="CD510" i="2"/>
  <c r="CC510" i="2"/>
  <c r="CB510" i="2"/>
  <c r="CA510" i="2"/>
  <c r="BZ510" i="2"/>
  <c r="BY510" i="2"/>
  <c r="AJ510" i="2"/>
  <c r="AI510" i="2"/>
  <c r="AH510" i="2"/>
  <c r="AG510" i="2"/>
  <c r="AF510" i="2"/>
  <c r="AE510" i="2"/>
  <c r="AD510" i="2"/>
  <c r="AC510" i="2"/>
  <c r="AB510" i="2"/>
  <c r="AA510" i="2"/>
  <c r="Z510" i="2"/>
  <c r="Y510" i="2"/>
  <c r="X510" i="2"/>
  <c r="W510" i="2"/>
  <c r="V510" i="2"/>
  <c r="U510" i="2"/>
  <c r="S510" i="2"/>
  <c r="R510" i="2"/>
  <c r="Q510" i="2"/>
  <c r="P510" i="2"/>
  <c r="O510" i="2"/>
  <c r="N510" i="2"/>
  <c r="M510" i="2"/>
  <c r="L510" i="2"/>
  <c r="K510" i="2"/>
  <c r="J510" i="2"/>
  <c r="I510" i="2"/>
  <c r="H510" i="2"/>
  <c r="G510" i="2"/>
  <c r="F510" i="2"/>
  <c r="E510" i="2"/>
  <c r="D510" i="2"/>
  <c r="C510" i="2"/>
  <c r="B510" i="2"/>
  <c r="A510" i="2"/>
  <c r="CD509" i="2"/>
  <c r="CC509" i="2"/>
  <c r="CB509" i="2"/>
  <c r="CA509" i="2"/>
  <c r="BZ509" i="2"/>
  <c r="BY509" i="2"/>
  <c r="AJ509" i="2"/>
  <c r="AI509" i="2"/>
  <c r="AH509" i="2"/>
  <c r="AG509" i="2"/>
  <c r="AF509" i="2"/>
  <c r="AE509" i="2"/>
  <c r="AD509" i="2"/>
  <c r="AC509" i="2"/>
  <c r="AB509" i="2"/>
  <c r="AA509" i="2"/>
  <c r="Z509" i="2"/>
  <c r="Y509" i="2"/>
  <c r="X509" i="2"/>
  <c r="W509" i="2"/>
  <c r="V509" i="2"/>
  <c r="U509" i="2"/>
  <c r="S509" i="2"/>
  <c r="R509" i="2"/>
  <c r="Q509" i="2"/>
  <c r="P509" i="2"/>
  <c r="O509" i="2"/>
  <c r="N509" i="2"/>
  <c r="M509" i="2"/>
  <c r="L509" i="2"/>
  <c r="K509" i="2"/>
  <c r="J509" i="2"/>
  <c r="I509" i="2"/>
  <c r="H509" i="2"/>
  <c r="G509" i="2"/>
  <c r="F509" i="2"/>
  <c r="E509" i="2"/>
  <c r="D509" i="2"/>
  <c r="C509" i="2"/>
  <c r="B509" i="2"/>
  <c r="A509" i="2"/>
  <c r="CD508" i="2"/>
  <c r="CC508" i="2"/>
  <c r="CB508" i="2"/>
  <c r="CA508" i="2"/>
  <c r="BZ508" i="2"/>
  <c r="BY508" i="2"/>
  <c r="AJ508" i="2"/>
  <c r="AI508" i="2"/>
  <c r="AH508" i="2"/>
  <c r="AG508" i="2"/>
  <c r="AF508" i="2"/>
  <c r="AE508" i="2"/>
  <c r="AD508" i="2"/>
  <c r="AC508" i="2"/>
  <c r="AB508" i="2"/>
  <c r="AA508" i="2"/>
  <c r="Z508" i="2"/>
  <c r="Y508" i="2"/>
  <c r="X508" i="2"/>
  <c r="W508" i="2"/>
  <c r="V508" i="2"/>
  <c r="U508" i="2"/>
  <c r="S508" i="2"/>
  <c r="R508" i="2"/>
  <c r="Q508" i="2"/>
  <c r="P508" i="2"/>
  <c r="O508" i="2"/>
  <c r="N508" i="2"/>
  <c r="M508" i="2"/>
  <c r="L508" i="2"/>
  <c r="K508" i="2"/>
  <c r="J508" i="2"/>
  <c r="I508" i="2"/>
  <c r="H508" i="2"/>
  <c r="G508" i="2"/>
  <c r="F508" i="2"/>
  <c r="E508" i="2"/>
  <c r="D508" i="2"/>
  <c r="C508" i="2"/>
  <c r="B508" i="2"/>
  <c r="A508" i="2"/>
  <c r="CD507" i="2"/>
  <c r="CC507" i="2"/>
  <c r="CB507" i="2"/>
  <c r="CA507" i="2"/>
  <c r="BZ507" i="2"/>
  <c r="BY507" i="2"/>
  <c r="AJ507" i="2"/>
  <c r="AI507" i="2"/>
  <c r="AH507" i="2"/>
  <c r="AG507" i="2"/>
  <c r="AF507" i="2"/>
  <c r="AE507" i="2"/>
  <c r="AD507" i="2"/>
  <c r="AC507" i="2"/>
  <c r="AB507" i="2"/>
  <c r="AA507" i="2"/>
  <c r="Z507" i="2"/>
  <c r="Y507" i="2"/>
  <c r="X507" i="2"/>
  <c r="W507" i="2"/>
  <c r="V507" i="2"/>
  <c r="U507" i="2"/>
  <c r="S507" i="2"/>
  <c r="R507" i="2"/>
  <c r="Q507" i="2"/>
  <c r="P507" i="2"/>
  <c r="O507" i="2"/>
  <c r="N507" i="2"/>
  <c r="M507" i="2"/>
  <c r="L507" i="2"/>
  <c r="K507" i="2"/>
  <c r="J507" i="2"/>
  <c r="I507" i="2"/>
  <c r="H507" i="2"/>
  <c r="G507" i="2"/>
  <c r="F507" i="2"/>
  <c r="E507" i="2"/>
  <c r="D507" i="2"/>
  <c r="C507" i="2"/>
  <c r="B507" i="2"/>
  <c r="A507" i="2"/>
  <c r="CD506" i="2"/>
  <c r="CC506" i="2"/>
  <c r="CB506" i="2"/>
  <c r="CA506" i="2"/>
  <c r="BZ506" i="2"/>
  <c r="BY506" i="2"/>
  <c r="AJ506" i="2"/>
  <c r="AI506" i="2"/>
  <c r="AH506" i="2"/>
  <c r="AG506" i="2"/>
  <c r="AF506" i="2"/>
  <c r="AE506" i="2"/>
  <c r="AD506" i="2"/>
  <c r="AC506" i="2"/>
  <c r="AB506" i="2"/>
  <c r="AA506" i="2"/>
  <c r="Z506" i="2"/>
  <c r="Y506" i="2"/>
  <c r="X506" i="2"/>
  <c r="W506" i="2"/>
  <c r="V506" i="2"/>
  <c r="U506" i="2"/>
  <c r="S506" i="2"/>
  <c r="R506" i="2"/>
  <c r="Q506" i="2"/>
  <c r="P506" i="2"/>
  <c r="O506" i="2"/>
  <c r="N506" i="2"/>
  <c r="M506" i="2"/>
  <c r="L506" i="2"/>
  <c r="K506" i="2"/>
  <c r="J506" i="2"/>
  <c r="I506" i="2"/>
  <c r="H506" i="2"/>
  <c r="G506" i="2"/>
  <c r="F506" i="2"/>
  <c r="E506" i="2"/>
  <c r="D506" i="2"/>
  <c r="C506" i="2"/>
  <c r="B506" i="2"/>
  <c r="A506" i="2"/>
  <c r="CD505" i="2"/>
  <c r="CC505" i="2"/>
  <c r="CB505" i="2"/>
  <c r="CA505" i="2"/>
  <c r="BZ505" i="2"/>
  <c r="BY505" i="2"/>
  <c r="AJ505" i="2"/>
  <c r="AI505" i="2"/>
  <c r="AH505" i="2"/>
  <c r="AG505" i="2"/>
  <c r="AF505" i="2"/>
  <c r="AE505" i="2"/>
  <c r="AD505" i="2"/>
  <c r="AC505" i="2"/>
  <c r="AB505" i="2"/>
  <c r="AA505" i="2"/>
  <c r="Z505" i="2"/>
  <c r="Y505" i="2"/>
  <c r="X505" i="2"/>
  <c r="W505" i="2"/>
  <c r="V505" i="2"/>
  <c r="U505" i="2"/>
  <c r="S505" i="2"/>
  <c r="R505" i="2"/>
  <c r="Q505" i="2"/>
  <c r="P505" i="2"/>
  <c r="O505" i="2"/>
  <c r="N505" i="2"/>
  <c r="M505" i="2"/>
  <c r="L505" i="2"/>
  <c r="K505" i="2"/>
  <c r="J505" i="2"/>
  <c r="I505" i="2"/>
  <c r="H505" i="2"/>
  <c r="G505" i="2"/>
  <c r="F505" i="2"/>
  <c r="E505" i="2"/>
  <c r="D505" i="2"/>
  <c r="C505" i="2"/>
  <c r="B505" i="2"/>
  <c r="A505" i="2"/>
  <c r="CD504" i="2"/>
  <c r="CC504" i="2"/>
  <c r="CB504" i="2"/>
  <c r="CA504" i="2"/>
  <c r="BZ504" i="2"/>
  <c r="BY504" i="2"/>
  <c r="AJ504" i="2"/>
  <c r="AI504" i="2"/>
  <c r="AH504" i="2"/>
  <c r="AG504" i="2"/>
  <c r="AF504" i="2"/>
  <c r="AE504" i="2"/>
  <c r="AD504" i="2"/>
  <c r="AC504" i="2"/>
  <c r="AB504" i="2"/>
  <c r="AA504" i="2"/>
  <c r="Z504" i="2"/>
  <c r="Y504" i="2"/>
  <c r="X504" i="2"/>
  <c r="W504" i="2"/>
  <c r="V504" i="2"/>
  <c r="U504" i="2"/>
  <c r="S504" i="2"/>
  <c r="R504" i="2"/>
  <c r="Q504" i="2"/>
  <c r="P504" i="2"/>
  <c r="O504" i="2"/>
  <c r="N504" i="2"/>
  <c r="M504" i="2"/>
  <c r="L504" i="2"/>
  <c r="K504" i="2"/>
  <c r="J504" i="2"/>
  <c r="I504" i="2"/>
  <c r="H504" i="2"/>
  <c r="G504" i="2"/>
  <c r="F504" i="2"/>
  <c r="E504" i="2"/>
  <c r="D504" i="2"/>
  <c r="C504" i="2"/>
  <c r="B504" i="2"/>
  <c r="A504" i="2"/>
  <c r="CD503" i="2"/>
  <c r="CC503" i="2"/>
  <c r="CB503" i="2"/>
  <c r="CA503" i="2"/>
  <c r="BZ503" i="2"/>
  <c r="BY503" i="2"/>
  <c r="AJ503" i="2"/>
  <c r="AI503" i="2"/>
  <c r="AH503" i="2"/>
  <c r="AG503" i="2"/>
  <c r="AF503" i="2"/>
  <c r="AE503" i="2"/>
  <c r="AD503" i="2"/>
  <c r="AC503" i="2"/>
  <c r="AB503" i="2"/>
  <c r="AA503" i="2"/>
  <c r="Z503" i="2"/>
  <c r="Y503" i="2"/>
  <c r="X503" i="2"/>
  <c r="W503" i="2"/>
  <c r="V503" i="2"/>
  <c r="U503" i="2"/>
  <c r="S503" i="2"/>
  <c r="R503" i="2"/>
  <c r="Q503" i="2"/>
  <c r="P503" i="2"/>
  <c r="O503" i="2"/>
  <c r="N503" i="2"/>
  <c r="M503" i="2"/>
  <c r="L503" i="2"/>
  <c r="K503" i="2"/>
  <c r="J503" i="2"/>
  <c r="I503" i="2"/>
  <c r="H503" i="2"/>
  <c r="G503" i="2"/>
  <c r="F503" i="2"/>
  <c r="E503" i="2"/>
  <c r="D503" i="2"/>
  <c r="C503" i="2"/>
  <c r="B503" i="2"/>
  <c r="A503" i="2"/>
  <c r="CD502" i="2"/>
  <c r="CC502" i="2"/>
  <c r="CB502" i="2"/>
  <c r="CA502" i="2"/>
  <c r="BZ502" i="2"/>
  <c r="BY502" i="2"/>
  <c r="AJ502" i="2"/>
  <c r="AI502" i="2"/>
  <c r="AH502" i="2"/>
  <c r="AG502" i="2"/>
  <c r="AF502" i="2"/>
  <c r="AE502" i="2"/>
  <c r="AD502" i="2"/>
  <c r="AC502" i="2"/>
  <c r="AB502" i="2"/>
  <c r="AA502" i="2"/>
  <c r="Z502" i="2"/>
  <c r="Y502" i="2"/>
  <c r="X502" i="2"/>
  <c r="W502" i="2"/>
  <c r="V502" i="2"/>
  <c r="U502" i="2"/>
  <c r="S502" i="2"/>
  <c r="R502" i="2"/>
  <c r="Q502" i="2"/>
  <c r="P502" i="2"/>
  <c r="O502" i="2"/>
  <c r="N502" i="2"/>
  <c r="M502" i="2"/>
  <c r="L502" i="2"/>
  <c r="K502" i="2"/>
  <c r="J502" i="2"/>
  <c r="I502" i="2"/>
  <c r="H502" i="2"/>
  <c r="G502" i="2"/>
  <c r="F502" i="2"/>
  <c r="E502" i="2"/>
  <c r="D502" i="2"/>
  <c r="C502" i="2"/>
  <c r="B502" i="2"/>
  <c r="A502" i="2"/>
  <c r="CD501" i="2"/>
  <c r="CC501" i="2"/>
  <c r="CB501" i="2"/>
  <c r="CA501" i="2"/>
  <c r="BZ501" i="2"/>
  <c r="BY501" i="2"/>
  <c r="AJ501" i="2"/>
  <c r="AI501" i="2"/>
  <c r="AH501" i="2"/>
  <c r="AG501" i="2"/>
  <c r="AF501" i="2"/>
  <c r="AE501" i="2"/>
  <c r="AD501" i="2"/>
  <c r="AC501" i="2"/>
  <c r="AB501" i="2"/>
  <c r="AA501" i="2"/>
  <c r="Z501" i="2"/>
  <c r="Y501" i="2"/>
  <c r="X501" i="2"/>
  <c r="W501" i="2"/>
  <c r="V501" i="2"/>
  <c r="U501" i="2"/>
  <c r="S501" i="2"/>
  <c r="R501" i="2"/>
  <c r="Q501" i="2"/>
  <c r="P501" i="2"/>
  <c r="O501" i="2"/>
  <c r="N501" i="2"/>
  <c r="M501" i="2"/>
  <c r="L501" i="2"/>
  <c r="K501" i="2"/>
  <c r="J501" i="2"/>
  <c r="I501" i="2"/>
  <c r="H501" i="2"/>
  <c r="G501" i="2"/>
  <c r="F501" i="2"/>
  <c r="E501" i="2"/>
  <c r="D501" i="2"/>
  <c r="C501" i="2"/>
  <c r="B501" i="2"/>
  <c r="A501" i="2"/>
  <c r="CD500" i="2"/>
  <c r="CC500" i="2"/>
  <c r="CB500" i="2"/>
  <c r="CA500" i="2"/>
  <c r="BZ500" i="2"/>
  <c r="BY500" i="2"/>
  <c r="AJ500" i="2"/>
  <c r="AI500" i="2"/>
  <c r="AH500" i="2"/>
  <c r="AG500" i="2"/>
  <c r="AF500" i="2"/>
  <c r="AE500" i="2"/>
  <c r="AD500" i="2"/>
  <c r="AC500" i="2"/>
  <c r="AB500" i="2"/>
  <c r="AA500" i="2"/>
  <c r="Z500" i="2"/>
  <c r="Y500" i="2"/>
  <c r="X500" i="2"/>
  <c r="W500" i="2"/>
  <c r="V500" i="2"/>
  <c r="U500" i="2"/>
  <c r="S500" i="2"/>
  <c r="R500" i="2"/>
  <c r="Q500" i="2"/>
  <c r="P500" i="2"/>
  <c r="O500" i="2"/>
  <c r="N500" i="2"/>
  <c r="M500" i="2"/>
  <c r="L500" i="2"/>
  <c r="K500" i="2"/>
  <c r="J500" i="2"/>
  <c r="I500" i="2"/>
  <c r="H500" i="2"/>
  <c r="G500" i="2"/>
  <c r="F500" i="2"/>
  <c r="E500" i="2"/>
  <c r="D500" i="2"/>
  <c r="C500" i="2"/>
  <c r="B500" i="2"/>
  <c r="A500" i="2"/>
  <c r="CD499" i="2"/>
  <c r="CC499" i="2"/>
  <c r="CB499" i="2"/>
  <c r="CA499" i="2"/>
  <c r="BZ499" i="2"/>
  <c r="BY499" i="2"/>
  <c r="AJ499" i="2"/>
  <c r="AI499" i="2"/>
  <c r="AH499" i="2"/>
  <c r="AG499" i="2"/>
  <c r="AF499" i="2"/>
  <c r="AE499" i="2"/>
  <c r="AD499" i="2"/>
  <c r="AC499" i="2"/>
  <c r="AB499" i="2"/>
  <c r="AA499" i="2"/>
  <c r="Z499" i="2"/>
  <c r="Y499" i="2"/>
  <c r="X499" i="2"/>
  <c r="W499" i="2"/>
  <c r="V499" i="2"/>
  <c r="U499" i="2"/>
  <c r="S499" i="2"/>
  <c r="R499" i="2"/>
  <c r="Q499" i="2"/>
  <c r="P499" i="2"/>
  <c r="O499" i="2"/>
  <c r="N499" i="2"/>
  <c r="M499" i="2"/>
  <c r="L499" i="2"/>
  <c r="K499" i="2"/>
  <c r="J499" i="2"/>
  <c r="I499" i="2"/>
  <c r="H499" i="2"/>
  <c r="G499" i="2"/>
  <c r="F499" i="2"/>
  <c r="E499" i="2"/>
  <c r="D499" i="2"/>
  <c r="C499" i="2"/>
  <c r="B499" i="2"/>
  <c r="A499" i="2"/>
  <c r="CD498" i="2"/>
  <c r="CC498" i="2"/>
  <c r="CB498" i="2"/>
  <c r="CA498" i="2"/>
  <c r="BZ498" i="2"/>
  <c r="BY498" i="2"/>
  <c r="AJ498" i="2"/>
  <c r="AI498" i="2"/>
  <c r="AH498" i="2"/>
  <c r="AG498" i="2"/>
  <c r="AF498" i="2"/>
  <c r="AE498" i="2"/>
  <c r="AD498" i="2"/>
  <c r="AC498" i="2"/>
  <c r="AB498" i="2"/>
  <c r="AA498" i="2"/>
  <c r="Z498" i="2"/>
  <c r="Y498" i="2"/>
  <c r="X498" i="2"/>
  <c r="W498" i="2"/>
  <c r="V498" i="2"/>
  <c r="U498" i="2"/>
  <c r="S498" i="2"/>
  <c r="R498" i="2"/>
  <c r="Q498" i="2"/>
  <c r="P498" i="2"/>
  <c r="O498" i="2"/>
  <c r="N498" i="2"/>
  <c r="M498" i="2"/>
  <c r="L498" i="2"/>
  <c r="K498" i="2"/>
  <c r="J498" i="2"/>
  <c r="I498" i="2"/>
  <c r="H498" i="2"/>
  <c r="G498" i="2"/>
  <c r="F498" i="2"/>
  <c r="E498" i="2"/>
  <c r="D498" i="2"/>
  <c r="C498" i="2"/>
  <c r="B498" i="2"/>
  <c r="A498" i="2"/>
  <c r="CD497" i="2"/>
  <c r="CC497" i="2"/>
  <c r="CB497" i="2"/>
  <c r="CA497" i="2"/>
  <c r="BZ497" i="2"/>
  <c r="BY497" i="2"/>
  <c r="AJ497" i="2"/>
  <c r="AI497" i="2"/>
  <c r="AH497" i="2"/>
  <c r="AG497" i="2"/>
  <c r="AF497" i="2"/>
  <c r="AE497" i="2"/>
  <c r="AD497" i="2"/>
  <c r="AC497" i="2"/>
  <c r="AB497" i="2"/>
  <c r="AA497" i="2"/>
  <c r="Z497" i="2"/>
  <c r="Y497" i="2"/>
  <c r="X497" i="2"/>
  <c r="W497" i="2"/>
  <c r="V497" i="2"/>
  <c r="U497" i="2"/>
  <c r="S497" i="2"/>
  <c r="R497" i="2"/>
  <c r="Q497" i="2"/>
  <c r="P497" i="2"/>
  <c r="O497" i="2"/>
  <c r="N497" i="2"/>
  <c r="M497" i="2"/>
  <c r="L497" i="2"/>
  <c r="K497" i="2"/>
  <c r="J497" i="2"/>
  <c r="I497" i="2"/>
  <c r="H497" i="2"/>
  <c r="G497" i="2"/>
  <c r="F497" i="2"/>
  <c r="E497" i="2"/>
  <c r="D497" i="2"/>
  <c r="C497" i="2"/>
  <c r="B497" i="2"/>
  <c r="A497" i="2"/>
  <c r="CD496" i="2"/>
  <c r="CC496" i="2"/>
  <c r="CB496" i="2"/>
  <c r="CA496" i="2"/>
  <c r="BZ496" i="2"/>
  <c r="BY496" i="2"/>
  <c r="AJ496" i="2"/>
  <c r="AI496" i="2"/>
  <c r="AH496" i="2"/>
  <c r="AG496" i="2"/>
  <c r="AF496" i="2"/>
  <c r="AE496" i="2"/>
  <c r="AD496" i="2"/>
  <c r="AC496" i="2"/>
  <c r="AB496" i="2"/>
  <c r="AA496" i="2"/>
  <c r="Z496" i="2"/>
  <c r="Y496" i="2"/>
  <c r="X496" i="2"/>
  <c r="W496" i="2"/>
  <c r="V496" i="2"/>
  <c r="U496" i="2"/>
  <c r="S496" i="2"/>
  <c r="R496" i="2"/>
  <c r="Q496" i="2"/>
  <c r="P496" i="2"/>
  <c r="O496" i="2"/>
  <c r="N496" i="2"/>
  <c r="M496" i="2"/>
  <c r="L496" i="2"/>
  <c r="K496" i="2"/>
  <c r="J496" i="2"/>
  <c r="I496" i="2"/>
  <c r="H496" i="2"/>
  <c r="G496" i="2"/>
  <c r="F496" i="2"/>
  <c r="E496" i="2"/>
  <c r="D496" i="2"/>
  <c r="C496" i="2"/>
  <c r="B496" i="2"/>
  <c r="A496" i="2"/>
  <c r="CD495" i="2"/>
  <c r="CC495" i="2"/>
  <c r="CB495" i="2"/>
  <c r="CA495" i="2"/>
  <c r="BZ495" i="2"/>
  <c r="BY495" i="2"/>
  <c r="AJ495" i="2"/>
  <c r="AI495" i="2"/>
  <c r="AH495" i="2"/>
  <c r="AG495" i="2"/>
  <c r="AF495" i="2"/>
  <c r="AE495" i="2"/>
  <c r="AD495" i="2"/>
  <c r="AC495" i="2"/>
  <c r="AB495" i="2"/>
  <c r="AA495" i="2"/>
  <c r="Z495" i="2"/>
  <c r="Y495" i="2"/>
  <c r="X495" i="2"/>
  <c r="W495" i="2"/>
  <c r="V495" i="2"/>
  <c r="U495" i="2"/>
  <c r="S495" i="2"/>
  <c r="R495" i="2"/>
  <c r="Q495" i="2"/>
  <c r="P495" i="2"/>
  <c r="O495" i="2"/>
  <c r="N495" i="2"/>
  <c r="M495" i="2"/>
  <c r="L495" i="2"/>
  <c r="K495" i="2"/>
  <c r="J495" i="2"/>
  <c r="I495" i="2"/>
  <c r="H495" i="2"/>
  <c r="G495" i="2"/>
  <c r="F495" i="2"/>
  <c r="E495" i="2"/>
  <c r="D495" i="2"/>
  <c r="C495" i="2"/>
  <c r="B495" i="2"/>
  <c r="A495" i="2"/>
  <c r="CD494" i="2"/>
  <c r="CC494" i="2"/>
  <c r="CB494" i="2"/>
  <c r="CA494" i="2"/>
  <c r="BZ494" i="2"/>
  <c r="BY494" i="2"/>
  <c r="AJ494" i="2"/>
  <c r="AI494" i="2"/>
  <c r="AH494" i="2"/>
  <c r="AG494" i="2"/>
  <c r="AF494" i="2"/>
  <c r="AE494" i="2"/>
  <c r="AD494" i="2"/>
  <c r="AC494" i="2"/>
  <c r="AB494" i="2"/>
  <c r="AA494" i="2"/>
  <c r="Z494" i="2"/>
  <c r="Y494" i="2"/>
  <c r="X494" i="2"/>
  <c r="W494" i="2"/>
  <c r="V494" i="2"/>
  <c r="U494" i="2"/>
  <c r="S494" i="2"/>
  <c r="R494" i="2"/>
  <c r="Q494" i="2"/>
  <c r="P494" i="2"/>
  <c r="O494" i="2"/>
  <c r="N494" i="2"/>
  <c r="M494" i="2"/>
  <c r="L494" i="2"/>
  <c r="K494" i="2"/>
  <c r="J494" i="2"/>
  <c r="I494" i="2"/>
  <c r="H494" i="2"/>
  <c r="G494" i="2"/>
  <c r="F494" i="2"/>
  <c r="E494" i="2"/>
  <c r="D494" i="2"/>
  <c r="C494" i="2"/>
  <c r="B494" i="2"/>
  <c r="A494" i="2"/>
  <c r="CD493" i="2"/>
  <c r="CC493" i="2"/>
  <c r="CB493" i="2"/>
  <c r="CA493" i="2"/>
  <c r="BZ493" i="2"/>
  <c r="BY493" i="2"/>
  <c r="AJ493" i="2"/>
  <c r="AI493" i="2"/>
  <c r="AH493" i="2"/>
  <c r="AG493" i="2"/>
  <c r="AF493" i="2"/>
  <c r="AE493" i="2"/>
  <c r="AD493" i="2"/>
  <c r="AC493" i="2"/>
  <c r="AB493" i="2"/>
  <c r="AA493" i="2"/>
  <c r="Z493" i="2"/>
  <c r="Y493" i="2"/>
  <c r="X493" i="2"/>
  <c r="W493" i="2"/>
  <c r="V493" i="2"/>
  <c r="U493" i="2"/>
  <c r="S493" i="2"/>
  <c r="R493" i="2"/>
  <c r="Q493" i="2"/>
  <c r="P493" i="2"/>
  <c r="O493" i="2"/>
  <c r="N493" i="2"/>
  <c r="M493" i="2"/>
  <c r="L493" i="2"/>
  <c r="K493" i="2"/>
  <c r="J493" i="2"/>
  <c r="I493" i="2"/>
  <c r="H493" i="2"/>
  <c r="G493" i="2"/>
  <c r="F493" i="2"/>
  <c r="E493" i="2"/>
  <c r="D493" i="2"/>
  <c r="C493" i="2"/>
  <c r="B493" i="2"/>
  <c r="A493" i="2"/>
  <c r="CD492" i="2"/>
  <c r="CC492" i="2"/>
  <c r="CB492" i="2"/>
  <c r="CA492" i="2"/>
  <c r="BZ492" i="2"/>
  <c r="BY492" i="2"/>
  <c r="AJ492" i="2"/>
  <c r="AI492" i="2"/>
  <c r="AH492" i="2"/>
  <c r="AG492" i="2"/>
  <c r="AF492" i="2"/>
  <c r="AE492" i="2"/>
  <c r="AD492" i="2"/>
  <c r="AC492" i="2"/>
  <c r="AB492" i="2"/>
  <c r="AA492" i="2"/>
  <c r="Z492" i="2"/>
  <c r="Y492" i="2"/>
  <c r="X492" i="2"/>
  <c r="W492" i="2"/>
  <c r="V492" i="2"/>
  <c r="U492" i="2"/>
  <c r="S492" i="2"/>
  <c r="R492" i="2"/>
  <c r="Q492" i="2"/>
  <c r="P492" i="2"/>
  <c r="O492" i="2"/>
  <c r="N492" i="2"/>
  <c r="M492" i="2"/>
  <c r="L492" i="2"/>
  <c r="K492" i="2"/>
  <c r="J492" i="2"/>
  <c r="I492" i="2"/>
  <c r="H492" i="2"/>
  <c r="G492" i="2"/>
  <c r="F492" i="2"/>
  <c r="E492" i="2"/>
  <c r="D492" i="2"/>
  <c r="C492" i="2"/>
  <c r="B492" i="2"/>
  <c r="A492" i="2"/>
  <c r="CD491" i="2"/>
  <c r="CC491" i="2"/>
  <c r="CB491" i="2"/>
  <c r="CA491" i="2"/>
  <c r="BZ491" i="2"/>
  <c r="BY491" i="2"/>
  <c r="AJ491" i="2"/>
  <c r="AI491" i="2"/>
  <c r="AH491" i="2"/>
  <c r="AG491" i="2"/>
  <c r="AF491" i="2"/>
  <c r="AE491" i="2"/>
  <c r="AD491" i="2"/>
  <c r="AC491" i="2"/>
  <c r="AB491" i="2"/>
  <c r="AA491" i="2"/>
  <c r="Z491" i="2"/>
  <c r="Y491" i="2"/>
  <c r="X491" i="2"/>
  <c r="W491" i="2"/>
  <c r="V491" i="2"/>
  <c r="U491" i="2"/>
  <c r="S491" i="2"/>
  <c r="R491" i="2"/>
  <c r="Q491" i="2"/>
  <c r="P491" i="2"/>
  <c r="O491" i="2"/>
  <c r="N491" i="2"/>
  <c r="M491" i="2"/>
  <c r="L491" i="2"/>
  <c r="K491" i="2"/>
  <c r="J491" i="2"/>
  <c r="I491" i="2"/>
  <c r="H491" i="2"/>
  <c r="G491" i="2"/>
  <c r="F491" i="2"/>
  <c r="E491" i="2"/>
  <c r="D491" i="2"/>
  <c r="C491" i="2"/>
  <c r="B491" i="2"/>
  <c r="A491" i="2"/>
  <c r="CD490" i="2"/>
  <c r="CC490" i="2"/>
  <c r="CB490" i="2"/>
  <c r="CA490" i="2"/>
  <c r="BZ490" i="2"/>
  <c r="BY490" i="2"/>
  <c r="AJ490" i="2"/>
  <c r="AI490" i="2"/>
  <c r="AH490" i="2"/>
  <c r="AG490" i="2"/>
  <c r="AF490" i="2"/>
  <c r="AE490" i="2"/>
  <c r="AD490" i="2"/>
  <c r="AC490" i="2"/>
  <c r="AB490" i="2"/>
  <c r="AA490" i="2"/>
  <c r="Z490" i="2"/>
  <c r="Y490" i="2"/>
  <c r="X490" i="2"/>
  <c r="W490" i="2"/>
  <c r="V490" i="2"/>
  <c r="U490" i="2"/>
  <c r="S490" i="2"/>
  <c r="R490" i="2"/>
  <c r="Q490" i="2"/>
  <c r="P490" i="2"/>
  <c r="O490" i="2"/>
  <c r="N490" i="2"/>
  <c r="M490" i="2"/>
  <c r="L490" i="2"/>
  <c r="K490" i="2"/>
  <c r="J490" i="2"/>
  <c r="I490" i="2"/>
  <c r="H490" i="2"/>
  <c r="G490" i="2"/>
  <c r="F490" i="2"/>
  <c r="E490" i="2"/>
  <c r="D490" i="2"/>
  <c r="C490" i="2"/>
  <c r="B490" i="2"/>
  <c r="A490" i="2"/>
  <c r="CD489" i="2"/>
  <c r="CC489" i="2"/>
  <c r="CB489" i="2"/>
  <c r="CA489" i="2"/>
  <c r="BZ489" i="2"/>
  <c r="BY489" i="2"/>
  <c r="AJ489" i="2"/>
  <c r="AI489" i="2"/>
  <c r="AH489" i="2"/>
  <c r="AG489" i="2"/>
  <c r="AF489" i="2"/>
  <c r="AE489" i="2"/>
  <c r="AD489" i="2"/>
  <c r="AC489" i="2"/>
  <c r="AB489" i="2"/>
  <c r="AA489" i="2"/>
  <c r="Z489" i="2"/>
  <c r="Y489" i="2"/>
  <c r="X489" i="2"/>
  <c r="W489" i="2"/>
  <c r="V489" i="2"/>
  <c r="U489" i="2"/>
  <c r="S489" i="2"/>
  <c r="R489" i="2"/>
  <c r="Q489" i="2"/>
  <c r="P489" i="2"/>
  <c r="O489" i="2"/>
  <c r="N489" i="2"/>
  <c r="M489" i="2"/>
  <c r="L489" i="2"/>
  <c r="K489" i="2"/>
  <c r="J489" i="2"/>
  <c r="I489" i="2"/>
  <c r="H489" i="2"/>
  <c r="G489" i="2"/>
  <c r="F489" i="2"/>
  <c r="E489" i="2"/>
  <c r="D489" i="2"/>
  <c r="C489" i="2"/>
  <c r="B489" i="2"/>
  <c r="A489" i="2"/>
  <c r="CD488" i="2"/>
  <c r="CC488" i="2"/>
  <c r="CB488" i="2"/>
  <c r="CA488" i="2"/>
  <c r="BZ488" i="2"/>
  <c r="BY488" i="2"/>
  <c r="AJ488" i="2"/>
  <c r="AI488" i="2"/>
  <c r="AH488" i="2"/>
  <c r="AG488" i="2"/>
  <c r="AF488" i="2"/>
  <c r="AE488" i="2"/>
  <c r="AD488" i="2"/>
  <c r="AC488" i="2"/>
  <c r="AB488" i="2"/>
  <c r="AA488" i="2"/>
  <c r="Z488" i="2"/>
  <c r="Y488" i="2"/>
  <c r="X488" i="2"/>
  <c r="W488" i="2"/>
  <c r="V488" i="2"/>
  <c r="U488" i="2"/>
  <c r="S488" i="2"/>
  <c r="R488" i="2"/>
  <c r="Q488" i="2"/>
  <c r="P488" i="2"/>
  <c r="O488" i="2"/>
  <c r="N488" i="2"/>
  <c r="M488" i="2"/>
  <c r="L488" i="2"/>
  <c r="K488" i="2"/>
  <c r="J488" i="2"/>
  <c r="I488" i="2"/>
  <c r="H488" i="2"/>
  <c r="G488" i="2"/>
  <c r="F488" i="2"/>
  <c r="E488" i="2"/>
  <c r="D488" i="2"/>
  <c r="C488" i="2"/>
  <c r="B488" i="2"/>
  <c r="A488" i="2"/>
  <c r="CD487" i="2"/>
  <c r="CC487" i="2"/>
  <c r="CB487" i="2"/>
  <c r="CA487" i="2"/>
  <c r="BZ487" i="2"/>
  <c r="BY487" i="2"/>
  <c r="AJ487" i="2"/>
  <c r="AI487" i="2"/>
  <c r="AH487" i="2"/>
  <c r="AG487" i="2"/>
  <c r="AF487" i="2"/>
  <c r="AE487" i="2"/>
  <c r="AD487" i="2"/>
  <c r="AC487" i="2"/>
  <c r="AB487" i="2"/>
  <c r="AA487" i="2"/>
  <c r="Z487" i="2"/>
  <c r="Y487" i="2"/>
  <c r="X487" i="2"/>
  <c r="W487" i="2"/>
  <c r="V487" i="2"/>
  <c r="U487" i="2"/>
  <c r="S487" i="2"/>
  <c r="R487" i="2"/>
  <c r="Q487" i="2"/>
  <c r="P487" i="2"/>
  <c r="O487" i="2"/>
  <c r="N487" i="2"/>
  <c r="M487" i="2"/>
  <c r="L487" i="2"/>
  <c r="K487" i="2"/>
  <c r="J487" i="2"/>
  <c r="I487" i="2"/>
  <c r="H487" i="2"/>
  <c r="G487" i="2"/>
  <c r="F487" i="2"/>
  <c r="E487" i="2"/>
  <c r="D487" i="2"/>
  <c r="C487" i="2"/>
  <c r="B487" i="2"/>
  <c r="A487" i="2"/>
  <c r="CD486" i="2"/>
  <c r="CC486" i="2"/>
  <c r="CB486" i="2"/>
  <c r="CA486" i="2"/>
  <c r="BZ486" i="2"/>
  <c r="BY486" i="2"/>
  <c r="AJ486" i="2"/>
  <c r="AI486" i="2"/>
  <c r="AH486" i="2"/>
  <c r="AG486" i="2"/>
  <c r="AF486" i="2"/>
  <c r="AE486" i="2"/>
  <c r="AD486" i="2"/>
  <c r="AC486" i="2"/>
  <c r="AB486" i="2"/>
  <c r="AA486" i="2"/>
  <c r="Z486" i="2"/>
  <c r="Y486" i="2"/>
  <c r="X486" i="2"/>
  <c r="W486" i="2"/>
  <c r="V486" i="2"/>
  <c r="U486" i="2"/>
  <c r="S486" i="2"/>
  <c r="R486" i="2"/>
  <c r="Q486" i="2"/>
  <c r="P486" i="2"/>
  <c r="O486" i="2"/>
  <c r="N486" i="2"/>
  <c r="M486" i="2"/>
  <c r="L486" i="2"/>
  <c r="K486" i="2"/>
  <c r="J486" i="2"/>
  <c r="I486" i="2"/>
  <c r="H486" i="2"/>
  <c r="G486" i="2"/>
  <c r="F486" i="2"/>
  <c r="E486" i="2"/>
  <c r="D486" i="2"/>
  <c r="C486" i="2"/>
  <c r="B486" i="2"/>
  <c r="A486" i="2"/>
  <c r="CD485" i="2"/>
  <c r="CC485" i="2"/>
  <c r="CB485" i="2"/>
  <c r="CA485" i="2"/>
  <c r="BZ485" i="2"/>
  <c r="BY485" i="2"/>
  <c r="AJ485" i="2"/>
  <c r="AI485" i="2"/>
  <c r="AH485" i="2"/>
  <c r="AG485" i="2"/>
  <c r="AF485" i="2"/>
  <c r="AE485" i="2"/>
  <c r="AD485" i="2"/>
  <c r="AC485" i="2"/>
  <c r="AB485" i="2"/>
  <c r="AA485" i="2"/>
  <c r="Z485" i="2"/>
  <c r="Y485" i="2"/>
  <c r="X485" i="2"/>
  <c r="W485" i="2"/>
  <c r="V485" i="2"/>
  <c r="U485" i="2"/>
  <c r="S485" i="2"/>
  <c r="R485" i="2"/>
  <c r="Q485" i="2"/>
  <c r="P485" i="2"/>
  <c r="O485" i="2"/>
  <c r="N485" i="2"/>
  <c r="M485" i="2"/>
  <c r="L485" i="2"/>
  <c r="K485" i="2"/>
  <c r="J485" i="2"/>
  <c r="I485" i="2"/>
  <c r="H485" i="2"/>
  <c r="G485" i="2"/>
  <c r="F485" i="2"/>
  <c r="E485" i="2"/>
  <c r="D485" i="2"/>
  <c r="C485" i="2"/>
  <c r="B485" i="2"/>
  <c r="A485" i="2"/>
  <c r="CD484" i="2"/>
  <c r="CC484" i="2"/>
  <c r="CB484" i="2"/>
  <c r="CA484" i="2"/>
  <c r="BZ484" i="2"/>
  <c r="BY484" i="2"/>
  <c r="AJ484" i="2"/>
  <c r="AI484" i="2"/>
  <c r="AH484" i="2"/>
  <c r="AG484" i="2"/>
  <c r="AF484" i="2"/>
  <c r="AE484" i="2"/>
  <c r="AD484" i="2"/>
  <c r="AC484" i="2"/>
  <c r="AB484" i="2"/>
  <c r="AA484" i="2"/>
  <c r="Z484" i="2"/>
  <c r="Y484" i="2"/>
  <c r="X484" i="2"/>
  <c r="W484" i="2"/>
  <c r="V484" i="2"/>
  <c r="U484" i="2"/>
  <c r="S484" i="2"/>
  <c r="R484" i="2"/>
  <c r="Q484" i="2"/>
  <c r="P484" i="2"/>
  <c r="O484" i="2"/>
  <c r="N484" i="2"/>
  <c r="M484" i="2"/>
  <c r="L484" i="2"/>
  <c r="K484" i="2"/>
  <c r="J484" i="2"/>
  <c r="I484" i="2"/>
  <c r="H484" i="2"/>
  <c r="G484" i="2"/>
  <c r="F484" i="2"/>
  <c r="E484" i="2"/>
  <c r="D484" i="2"/>
  <c r="C484" i="2"/>
  <c r="B484" i="2"/>
  <c r="A484" i="2"/>
  <c r="CD483" i="2"/>
  <c r="CC483" i="2"/>
  <c r="CB483" i="2"/>
  <c r="CA483" i="2"/>
  <c r="BZ483" i="2"/>
  <c r="BY483" i="2"/>
  <c r="AJ483" i="2"/>
  <c r="AI483" i="2"/>
  <c r="AH483" i="2"/>
  <c r="AG483" i="2"/>
  <c r="AF483" i="2"/>
  <c r="AE483" i="2"/>
  <c r="AD483" i="2"/>
  <c r="AC483" i="2"/>
  <c r="AB483" i="2"/>
  <c r="AA483" i="2"/>
  <c r="Z483" i="2"/>
  <c r="Y483" i="2"/>
  <c r="X483" i="2"/>
  <c r="W483" i="2"/>
  <c r="V483" i="2"/>
  <c r="U483" i="2"/>
  <c r="S483" i="2"/>
  <c r="R483" i="2"/>
  <c r="Q483" i="2"/>
  <c r="P483" i="2"/>
  <c r="O483" i="2"/>
  <c r="N483" i="2"/>
  <c r="M483" i="2"/>
  <c r="L483" i="2"/>
  <c r="K483" i="2"/>
  <c r="J483" i="2"/>
  <c r="I483" i="2"/>
  <c r="H483" i="2"/>
  <c r="G483" i="2"/>
  <c r="F483" i="2"/>
  <c r="E483" i="2"/>
  <c r="D483" i="2"/>
  <c r="C483" i="2"/>
  <c r="B483" i="2"/>
  <c r="A483" i="2"/>
  <c r="CD482" i="2"/>
  <c r="CC482" i="2"/>
  <c r="CB482" i="2"/>
  <c r="CA482" i="2"/>
  <c r="BZ482" i="2"/>
  <c r="BY482" i="2"/>
  <c r="AJ482" i="2"/>
  <c r="AI482" i="2"/>
  <c r="AH482" i="2"/>
  <c r="AG482" i="2"/>
  <c r="AF482" i="2"/>
  <c r="AE482" i="2"/>
  <c r="AD482" i="2"/>
  <c r="AC482" i="2"/>
  <c r="AB482" i="2"/>
  <c r="AA482" i="2"/>
  <c r="Z482" i="2"/>
  <c r="Y482" i="2"/>
  <c r="X482" i="2"/>
  <c r="W482" i="2"/>
  <c r="V482" i="2"/>
  <c r="U482" i="2"/>
  <c r="S482" i="2"/>
  <c r="R482" i="2"/>
  <c r="Q482" i="2"/>
  <c r="P482" i="2"/>
  <c r="O482" i="2"/>
  <c r="N482" i="2"/>
  <c r="M482" i="2"/>
  <c r="L482" i="2"/>
  <c r="K482" i="2"/>
  <c r="J482" i="2"/>
  <c r="I482" i="2"/>
  <c r="H482" i="2"/>
  <c r="G482" i="2"/>
  <c r="F482" i="2"/>
  <c r="E482" i="2"/>
  <c r="D482" i="2"/>
  <c r="C482" i="2"/>
  <c r="B482" i="2"/>
  <c r="A482" i="2"/>
  <c r="CD481" i="2"/>
  <c r="CC481" i="2"/>
  <c r="CB481" i="2"/>
  <c r="CA481" i="2"/>
  <c r="BZ481" i="2"/>
  <c r="BY481" i="2"/>
  <c r="AJ481" i="2"/>
  <c r="AI481" i="2"/>
  <c r="AH481" i="2"/>
  <c r="AG481" i="2"/>
  <c r="AF481" i="2"/>
  <c r="AE481" i="2"/>
  <c r="AD481" i="2"/>
  <c r="AC481" i="2"/>
  <c r="AB481" i="2"/>
  <c r="AA481" i="2"/>
  <c r="Z481" i="2"/>
  <c r="Y481" i="2"/>
  <c r="X481" i="2"/>
  <c r="W481" i="2"/>
  <c r="V481" i="2"/>
  <c r="U481" i="2"/>
  <c r="S481" i="2"/>
  <c r="R481" i="2"/>
  <c r="Q481" i="2"/>
  <c r="P481" i="2"/>
  <c r="O481" i="2"/>
  <c r="N481" i="2"/>
  <c r="M481" i="2"/>
  <c r="L481" i="2"/>
  <c r="K481" i="2"/>
  <c r="J481" i="2"/>
  <c r="I481" i="2"/>
  <c r="H481" i="2"/>
  <c r="G481" i="2"/>
  <c r="F481" i="2"/>
  <c r="E481" i="2"/>
  <c r="D481" i="2"/>
  <c r="C481" i="2"/>
  <c r="B481" i="2"/>
  <c r="A481" i="2"/>
  <c r="CD480" i="2"/>
  <c r="CC480" i="2"/>
  <c r="CB480" i="2"/>
  <c r="CA480" i="2"/>
  <c r="BZ480" i="2"/>
  <c r="BY480" i="2"/>
  <c r="AJ480" i="2"/>
  <c r="AI480" i="2"/>
  <c r="AH480" i="2"/>
  <c r="AG480" i="2"/>
  <c r="AF480" i="2"/>
  <c r="AE480" i="2"/>
  <c r="AD480" i="2"/>
  <c r="AC480" i="2"/>
  <c r="AB480" i="2"/>
  <c r="AA480" i="2"/>
  <c r="Z480" i="2"/>
  <c r="Y480" i="2"/>
  <c r="X480" i="2"/>
  <c r="W480" i="2"/>
  <c r="V480" i="2"/>
  <c r="U480" i="2"/>
  <c r="S480" i="2"/>
  <c r="R480" i="2"/>
  <c r="Q480" i="2"/>
  <c r="P480" i="2"/>
  <c r="O480" i="2"/>
  <c r="N480" i="2"/>
  <c r="M480" i="2"/>
  <c r="L480" i="2"/>
  <c r="K480" i="2"/>
  <c r="J480" i="2"/>
  <c r="I480" i="2"/>
  <c r="H480" i="2"/>
  <c r="G480" i="2"/>
  <c r="F480" i="2"/>
  <c r="E480" i="2"/>
  <c r="D480" i="2"/>
  <c r="C480" i="2"/>
  <c r="B480" i="2"/>
  <c r="A480" i="2"/>
  <c r="CD479" i="2"/>
  <c r="CC479" i="2"/>
  <c r="CB479" i="2"/>
  <c r="CA479" i="2"/>
  <c r="BZ479" i="2"/>
  <c r="BY479" i="2"/>
  <c r="AJ479" i="2"/>
  <c r="AI479" i="2"/>
  <c r="AH479" i="2"/>
  <c r="AG479" i="2"/>
  <c r="AF479" i="2"/>
  <c r="AE479" i="2"/>
  <c r="AD479" i="2"/>
  <c r="AC479" i="2"/>
  <c r="AB479" i="2"/>
  <c r="AA479" i="2"/>
  <c r="Z479" i="2"/>
  <c r="Y479" i="2"/>
  <c r="X479" i="2"/>
  <c r="W479" i="2"/>
  <c r="V479" i="2"/>
  <c r="U479" i="2"/>
  <c r="S479" i="2"/>
  <c r="R479" i="2"/>
  <c r="Q479" i="2"/>
  <c r="P479" i="2"/>
  <c r="O479" i="2"/>
  <c r="N479" i="2"/>
  <c r="M479" i="2"/>
  <c r="L479" i="2"/>
  <c r="K479" i="2"/>
  <c r="J479" i="2"/>
  <c r="I479" i="2"/>
  <c r="H479" i="2"/>
  <c r="G479" i="2"/>
  <c r="F479" i="2"/>
  <c r="E479" i="2"/>
  <c r="D479" i="2"/>
  <c r="C479" i="2"/>
  <c r="B479" i="2"/>
  <c r="A479" i="2"/>
  <c r="CD478" i="2"/>
  <c r="CC478" i="2"/>
  <c r="CB478" i="2"/>
  <c r="CA478" i="2"/>
  <c r="BZ478" i="2"/>
  <c r="BY478" i="2"/>
  <c r="AJ478" i="2"/>
  <c r="AI478" i="2"/>
  <c r="AH478" i="2"/>
  <c r="AG478" i="2"/>
  <c r="AF478" i="2"/>
  <c r="AE478" i="2"/>
  <c r="AD478" i="2"/>
  <c r="AC478" i="2"/>
  <c r="AB478" i="2"/>
  <c r="AA478" i="2"/>
  <c r="Z478" i="2"/>
  <c r="Y478" i="2"/>
  <c r="X478" i="2"/>
  <c r="W478" i="2"/>
  <c r="V478" i="2"/>
  <c r="U478" i="2"/>
  <c r="S478" i="2"/>
  <c r="R478" i="2"/>
  <c r="Q478" i="2"/>
  <c r="P478" i="2"/>
  <c r="O478" i="2"/>
  <c r="N478" i="2"/>
  <c r="M478" i="2"/>
  <c r="L478" i="2"/>
  <c r="K478" i="2"/>
  <c r="J478" i="2"/>
  <c r="I478" i="2"/>
  <c r="H478" i="2"/>
  <c r="G478" i="2"/>
  <c r="F478" i="2"/>
  <c r="E478" i="2"/>
  <c r="D478" i="2"/>
  <c r="C478" i="2"/>
  <c r="B478" i="2"/>
  <c r="A478" i="2"/>
  <c r="CD477" i="2"/>
  <c r="CC477" i="2"/>
  <c r="CB477" i="2"/>
  <c r="CA477" i="2"/>
  <c r="BZ477" i="2"/>
  <c r="BY477" i="2"/>
  <c r="AJ477" i="2"/>
  <c r="AI477" i="2"/>
  <c r="AH477" i="2"/>
  <c r="AG477" i="2"/>
  <c r="AF477" i="2"/>
  <c r="AE477" i="2"/>
  <c r="AD477" i="2"/>
  <c r="AC477" i="2"/>
  <c r="AB477" i="2"/>
  <c r="AA477" i="2"/>
  <c r="Z477" i="2"/>
  <c r="Y477" i="2"/>
  <c r="X477" i="2"/>
  <c r="W477" i="2"/>
  <c r="V477" i="2"/>
  <c r="U477" i="2"/>
  <c r="S477" i="2"/>
  <c r="R477" i="2"/>
  <c r="Q477" i="2"/>
  <c r="P477" i="2"/>
  <c r="O477" i="2"/>
  <c r="N477" i="2"/>
  <c r="M477" i="2"/>
  <c r="L477" i="2"/>
  <c r="K477" i="2"/>
  <c r="J477" i="2"/>
  <c r="I477" i="2"/>
  <c r="H477" i="2"/>
  <c r="G477" i="2"/>
  <c r="F477" i="2"/>
  <c r="E477" i="2"/>
  <c r="D477" i="2"/>
  <c r="C477" i="2"/>
  <c r="B477" i="2"/>
  <c r="A477" i="2"/>
  <c r="CD476" i="2"/>
  <c r="CC476" i="2"/>
  <c r="CB476" i="2"/>
  <c r="CA476" i="2"/>
  <c r="BZ476" i="2"/>
  <c r="BY476" i="2"/>
  <c r="AJ476" i="2"/>
  <c r="AI476" i="2"/>
  <c r="AH476" i="2"/>
  <c r="AG476" i="2"/>
  <c r="AF476" i="2"/>
  <c r="AE476" i="2"/>
  <c r="AD476" i="2"/>
  <c r="AC476" i="2"/>
  <c r="AB476" i="2"/>
  <c r="AA476" i="2"/>
  <c r="Z476" i="2"/>
  <c r="Y476" i="2"/>
  <c r="X476" i="2"/>
  <c r="W476" i="2"/>
  <c r="V476" i="2"/>
  <c r="U476" i="2"/>
  <c r="S476" i="2"/>
  <c r="R476" i="2"/>
  <c r="Q476" i="2"/>
  <c r="P476" i="2"/>
  <c r="O476" i="2"/>
  <c r="N476" i="2"/>
  <c r="M476" i="2"/>
  <c r="L476" i="2"/>
  <c r="K476" i="2"/>
  <c r="J476" i="2"/>
  <c r="I476" i="2"/>
  <c r="H476" i="2"/>
  <c r="G476" i="2"/>
  <c r="F476" i="2"/>
  <c r="E476" i="2"/>
  <c r="D476" i="2"/>
  <c r="C476" i="2"/>
  <c r="B476" i="2"/>
  <c r="A476" i="2"/>
  <c r="CD475" i="2"/>
  <c r="CC475" i="2"/>
  <c r="CB475" i="2"/>
  <c r="CA475" i="2"/>
  <c r="BZ475" i="2"/>
  <c r="BY475" i="2"/>
  <c r="AJ475" i="2"/>
  <c r="AI475" i="2"/>
  <c r="AH475" i="2"/>
  <c r="AG475" i="2"/>
  <c r="AF475" i="2"/>
  <c r="AE475" i="2"/>
  <c r="AD475" i="2"/>
  <c r="AC475" i="2"/>
  <c r="AB475" i="2"/>
  <c r="AA475" i="2"/>
  <c r="Z475" i="2"/>
  <c r="Y475" i="2"/>
  <c r="X475" i="2"/>
  <c r="W475" i="2"/>
  <c r="V475" i="2"/>
  <c r="U475" i="2"/>
  <c r="S475" i="2"/>
  <c r="R475" i="2"/>
  <c r="Q475" i="2"/>
  <c r="P475" i="2"/>
  <c r="O475" i="2"/>
  <c r="N475" i="2"/>
  <c r="M475" i="2"/>
  <c r="L475" i="2"/>
  <c r="K475" i="2"/>
  <c r="J475" i="2"/>
  <c r="I475" i="2"/>
  <c r="H475" i="2"/>
  <c r="G475" i="2"/>
  <c r="F475" i="2"/>
  <c r="E475" i="2"/>
  <c r="D475" i="2"/>
  <c r="C475" i="2"/>
  <c r="B475" i="2"/>
  <c r="A475" i="2"/>
  <c r="CD474" i="2"/>
  <c r="CC474" i="2"/>
  <c r="CB474" i="2"/>
  <c r="CA474" i="2"/>
  <c r="BZ474" i="2"/>
  <c r="BY474" i="2"/>
  <c r="AJ474" i="2"/>
  <c r="AI474" i="2"/>
  <c r="AH474" i="2"/>
  <c r="AG474" i="2"/>
  <c r="AF474" i="2"/>
  <c r="AE474" i="2"/>
  <c r="AD474" i="2"/>
  <c r="AC474" i="2"/>
  <c r="AB474" i="2"/>
  <c r="AA474" i="2"/>
  <c r="Z474" i="2"/>
  <c r="Y474" i="2"/>
  <c r="X474" i="2"/>
  <c r="W474" i="2"/>
  <c r="V474" i="2"/>
  <c r="U474" i="2"/>
  <c r="S474" i="2"/>
  <c r="R474" i="2"/>
  <c r="Q474" i="2"/>
  <c r="P474" i="2"/>
  <c r="O474" i="2"/>
  <c r="N474" i="2"/>
  <c r="M474" i="2"/>
  <c r="L474" i="2"/>
  <c r="K474" i="2"/>
  <c r="J474" i="2"/>
  <c r="I474" i="2"/>
  <c r="H474" i="2"/>
  <c r="G474" i="2"/>
  <c r="F474" i="2"/>
  <c r="E474" i="2"/>
  <c r="D474" i="2"/>
  <c r="C474" i="2"/>
  <c r="B474" i="2"/>
  <c r="A474" i="2"/>
  <c r="CD473" i="2"/>
  <c r="CC473" i="2"/>
  <c r="CB473" i="2"/>
  <c r="CA473" i="2"/>
  <c r="BZ473" i="2"/>
  <c r="BY473" i="2"/>
  <c r="AJ473" i="2"/>
  <c r="AI473" i="2"/>
  <c r="AH473" i="2"/>
  <c r="AG473" i="2"/>
  <c r="AF473" i="2"/>
  <c r="AE473" i="2"/>
  <c r="AD473" i="2"/>
  <c r="AC473" i="2"/>
  <c r="AB473" i="2"/>
  <c r="AA473" i="2"/>
  <c r="Z473" i="2"/>
  <c r="Y473" i="2"/>
  <c r="X473" i="2"/>
  <c r="W473" i="2"/>
  <c r="V473" i="2"/>
  <c r="U473" i="2"/>
  <c r="S473" i="2"/>
  <c r="R473" i="2"/>
  <c r="Q473" i="2"/>
  <c r="P473" i="2"/>
  <c r="O473" i="2"/>
  <c r="N473" i="2"/>
  <c r="M473" i="2"/>
  <c r="L473" i="2"/>
  <c r="K473" i="2"/>
  <c r="J473" i="2"/>
  <c r="I473" i="2"/>
  <c r="H473" i="2"/>
  <c r="G473" i="2"/>
  <c r="F473" i="2"/>
  <c r="E473" i="2"/>
  <c r="D473" i="2"/>
  <c r="C473" i="2"/>
  <c r="B473" i="2"/>
  <c r="A473" i="2"/>
  <c r="CD472" i="2"/>
  <c r="CC472" i="2"/>
  <c r="CB472" i="2"/>
  <c r="CA472" i="2"/>
  <c r="BZ472" i="2"/>
  <c r="BY472" i="2"/>
  <c r="AJ472" i="2"/>
  <c r="AI472" i="2"/>
  <c r="AH472" i="2"/>
  <c r="AG472" i="2"/>
  <c r="AF472" i="2"/>
  <c r="AE472" i="2"/>
  <c r="AD472" i="2"/>
  <c r="AC472" i="2"/>
  <c r="AB472" i="2"/>
  <c r="AA472" i="2"/>
  <c r="Z472" i="2"/>
  <c r="Y472" i="2"/>
  <c r="X472" i="2"/>
  <c r="W472" i="2"/>
  <c r="V472" i="2"/>
  <c r="U472" i="2"/>
  <c r="S472" i="2"/>
  <c r="R472" i="2"/>
  <c r="Q472" i="2"/>
  <c r="P472" i="2"/>
  <c r="O472" i="2"/>
  <c r="N472" i="2"/>
  <c r="M472" i="2"/>
  <c r="L472" i="2"/>
  <c r="K472" i="2"/>
  <c r="J472" i="2"/>
  <c r="I472" i="2"/>
  <c r="H472" i="2"/>
  <c r="G472" i="2"/>
  <c r="F472" i="2"/>
  <c r="E472" i="2"/>
  <c r="D472" i="2"/>
  <c r="C472" i="2"/>
  <c r="B472" i="2"/>
  <c r="A472" i="2"/>
  <c r="CD471" i="2"/>
  <c r="CC471" i="2"/>
  <c r="CB471" i="2"/>
  <c r="CA471" i="2"/>
  <c r="BZ471" i="2"/>
  <c r="BY471" i="2"/>
  <c r="AJ471" i="2"/>
  <c r="AI471" i="2"/>
  <c r="AH471" i="2"/>
  <c r="AG471" i="2"/>
  <c r="AF471" i="2"/>
  <c r="AE471" i="2"/>
  <c r="AD471" i="2"/>
  <c r="AC471" i="2"/>
  <c r="AB471" i="2"/>
  <c r="AA471" i="2"/>
  <c r="Z471" i="2"/>
  <c r="Y471" i="2"/>
  <c r="X471" i="2"/>
  <c r="W471" i="2"/>
  <c r="V471" i="2"/>
  <c r="U471" i="2"/>
  <c r="S471" i="2"/>
  <c r="R471" i="2"/>
  <c r="Q471" i="2"/>
  <c r="P471" i="2"/>
  <c r="O471" i="2"/>
  <c r="N471" i="2"/>
  <c r="M471" i="2"/>
  <c r="L471" i="2"/>
  <c r="K471" i="2"/>
  <c r="J471" i="2"/>
  <c r="I471" i="2"/>
  <c r="H471" i="2"/>
  <c r="G471" i="2"/>
  <c r="F471" i="2"/>
  <c r="E471" i="2"/>
  <c r="D471" i="2"/>
  <c r="C471" i="2"/>
  <c r="B471" i="2"/>
  <c r="A471" i="2"/>
  <c r="CD470" i="2"/>
  <c r="CC470" i="2"/>
  <c r="CB470" i="2"/>
  <c r="CA470" i="2"/>
  <c r="BZ470" i="2"/>
  <c r="BY470" i="2"/>
  <c r="AJ470" i="2"/>
  <c r="AI470" i="2"/>
  <c r="AH470" i="2"/>
  <c r="AG470" i="2"/>
  <c r="AF470" i="2"/>
  <c r="AE470" i="2"/>
  <c r="AD470" i="2"/>
  <c r="AC470" i="2"/>
  <c r="AB470" i="2"/>
  <c r="AA470" i="2"/>
  <c r="Z470" i="2"/>
  <c r="Y470" i="2"/>
  <c r="X470" i="2"/>
  <c r="W470" i="2"/>
  <c r="V470" i="2"/>
  <c r="U470" i="2"/>
  <c r="S470" i="2"/>
  <c r="R470" i="2"/>
  <c r="Q470" i="2"/>
  <c r="P470" i="2"/>
  <c r="O470" i="2"/>
  <c r="N470" i="2"/>
  <c r="M470" i="2"/>
  <c r="L470" i="2"/>
  <c r="K470" i="2"/>
  <c r="J470" i="2"/>
  <c r="I470" i="2"/>
  <c r="H470" i="2"/>
  <c r="G470" i="2"/>
  <c r="F470" i="2"/>
  <c r="E470" i="2"/>
  <c r="D470" i="2"/>
  <c r="C470" i="2"/>
  <c r="B470" i="2"/>
  <c r="A470" i="2"/>
  <c r="CD469" i="2"/>
  <c r="CC469" i="2"/>
  <c r="CB469" i="2"/>
  <c r="CA469" i="2"/>
  <c r="BZ469" i="2"/>
  <c r="BY469" i="2"/>
  <c r="AJ469" i="2"/>
  <c r="AI469" i="2"/>
  <c r="AH469" i="2"/>
  <c r="AG469" i="2"/>
  <c r="AF469" i="2"/>
  <c r="AE469" i="2"/>
  <c r="AD469" i="2"/>
  <c r="AC469" i="2"/>
  <c r="AB469" i="2"/>
  <c r="AA469" i="2"/>
  <c r="Z469" i="2"/>
  <c r="Y469" i="2"/>
  <c r="X469" i="2"/>
  <c r="W469" i="2"/>
  <c r="V469" i="2"/>
  <c r="U469" i="2"/>
  <c r="S469" i="2"/>
  <c r="R469" i="2"/>
  <c r="Q469" i="2"/>
  <c r="P469" i="2"/>
  <c r="O469" i="2"/>
  <c r="N469" i="2"/>
  <c r="M469" i="2"/>
  <c r="L469" i="2"/>
  <c r="K469" i="2"/>
  <c r="J469" i="2"/>
  <c r="I469" i="2"/>
  <c r="H469" i="2"/>
  <c r="G469" i="2"/>
  <c r="F469" i="2"/>
  <c r="E469" i="2"/>
  <c r="D469" i="2"/>
  <c r="C469" i="2"/>
  <c r="B469" i="2"/>
  <c r="A469" i="2"/>
  <c r="CD468" i="2"/>
  <c r="CC468" i="2"/>
  <c r="CB468" i="2"/>
  <c r="CA468" i="2"/>
  <c r="BZ468" i="2"/>
  <c r="BY468" i="2"/>
  <c r="AJ468" i="2"/>
  <c r="AI468" i="2"/>
  <c r="AH468" i="2"/>
  <c r="AG468" i="2"/>
  <c r="AF468" i="2"/>
  <c r="AE468" i="2"/>
  <c r="AD468" i="2"/>
  <c r="AC468" i="2"/>
  <c r="AB468" i="2"/>
  <c r="AA468" i="2"/>
  <c r="Z468" i="2"/>
  <c r="Y468" i="2"/>
  <c r="X468" i="2"/>
  <c r="W468" i="2"/>
  <c r="V468" i="2"/>
  <c r="U468" i="2"/>
  <c r="S468" i="2"/>
  <c r="R468" i="2"/>
  <c r="Q468" i="2"/>
  <c r="P468" i="2"/>
  <c r="O468" i="2"/>
  <c r="N468" i="2"/>
  <c r="M468" i="2"/>
  <c r="L468" i="2"/>
  <c r="K468" i="2"/>
  <c r="J468" i="2"/>
  <c r="I468" i="2"/>
  <c r="H468" i="2"/>
  <c r="G468" i="2"/>
  <c r="F468" i="2"/>
  <c r="E468" i="2"/>
  <c r="D468" i="2"/>
  <c r="C468" i="2"/>
  <c r="B468" i="2"/>
  <c r="A468" i="2"/>
  <c r="CD467" i="2"/>
  <c r="CC467" i="2"/>
  <c r="CB467" i="2"/>
  <c r="CA467" i="2"/>
  <c r="BZ467" i="2"/>
  <c r="BY467" i="2"/>
  <c r="AJ467" i="2"/>
  <c r="AI467" i="2"/>
  <c r="AH467" i="2"/>
  <c r="AG467" i="2"/>
  <c r="AF467" i="2"/>
  <c r="AE467" i="2"/>
  <c r="AD467" i="2"/>
  <c r="AC467" i="2"/>
  <c r="AB467" i="2"/>
  <c r="AA467" i="2"/>
  <c r="Z467" i="2"/>
  <c r="Y467" i="2"/>
  <c r="X467" i="2"/>
  <c r="W467" i="2"/>
  <c r="V467" i="2"/>
  <c r="U467" i="2"/>
  <c r="S467" i="2"/>
  <c r="R467" i="2"/>
  <c r="Q467" i="2"/>
  <c r="P467" i="2"/>
  <c r="O467" i="2"/>
  <c r="N467" i="2"/>
  <c r="M467" i="2"/>
  <c r="L467" i="2"/>
  <c r="K467" i="2"/>
  <c r="J467" i="2"/>
  <c r="I467" i="2"/>
  <c r="H467" i="2"/>
  <c r="G467" i="2"/>
  <c r="F467" i="2"/>
  <c r="E467" i="2"/>
  <c r="D467" i="2"/>
  <c r="C467" i="2"/>
  <c r="B467" i="2"/>
  <c r="A467" i="2"/>
  <c r="CD466" i="2"/>
  <c r="CC466" i="2"/>
  <c r="CB466" i="2"/>
  <c r="CA466" i="2"/>
  <c r="BZ466" i="2"/>
  <c r="BY466" i="2"/>
  <c r="AJ466" i="2"/>
  <c r="AI466" i="2"/>
  <c r="AH466" i="2"/>
  <c r="AG466" i="2"/>
  <c r="AF466" i="2"/>
  <c r="AE466" i="2"/>
  <c r="AD466" i="2"/>
  <c r="AC466" i="2"/>
  <c r="AB466" i="2"/>
  <c r="AA466" i="2"/>
  <c r="Z466" i="2"/>
  <c r="Y466" i="2"/>
  <c r="X466" i="2"/>
  <c r="W466" i="2"/>
  <c r="V466" i="2"/>
  <c r="U466" i="2"/>
  <c r="S466" i="2"/>
  <c r="R466" i="2"/>
  <c r="Q466" i="2"/>
  <c r="P466" i="2"/>
  <c r="O466" i="2"/>
  <c r="N466" i="2"/>
  <c r="M466" i="2"/>
  <c r="L466" i="2"/>
  <c r="K466" i="2"/>
  <c r="J466" i="2"/>
  <c r="I466" i="2"/>
  <c r="H466" i="2"/>
  <c r="G466" i="2"/>
  <c r="F466" i="2"/>
  <c r="E466" i="2"/>
  <c r="D466" i="2"/>
  <c r="C466" i="2"/>
  <c r="B466" i="2"/>
  <c r="A466" i="2"/>
  <c r="CD465" i="2"/>
  <c r="CC465" i="2"/>
  <c r="CB465" i="2"/>
  <c r="CA465" i="2"/>
  <c r="BZ465" i="2"/>
  <c r="BY465" i="2"/>
  <c r="AJ465" i="2"/>
  <c r="AI465" i="2"/>
  <c r="AH465" i="2"/>
  <c r="AG465" i="2"/>
  <c r="AF465" i="2"/>
  <c r="AE465" i="2"/>
  <c r="AD465" i="2"/>
  <c r="AC465" i="2"/>
  <c r="AB465" i="2"/>
  <c r="AA465" i="2"/>
  <c r="Z465" i="2"/>
  <c r="Y465" i="2"/>
  <c r="X465" i="2"/>
  <c r="W465" i="2"/>
  <c r="V465" i="2"/>
  <c r="U465" i="2"/>
  <c r="S465" i="2"/>
  <c r="R465" i="2"/>
  <c r="Q465" i="2"/>
  <c r="P465" i="2"/>
  <c r="O465" i="2"/>
  <c r="N465" i="2"/>
  <c r="M465" i="2"/>
  <c r="L465" i="2"/>
  <c r="K465" i="2"/>
  <c r="J465" i="2"/>
  <c r="I465" i="2"/>
  <c r="H465" i="2"/>
  <c r="G465" i="2"/>
  <c r="F465" i="2"/>
  <c r="E465" i="2"/>
  <c r="D465" i="2"/>
  <c r="C465" i="2"/>
  <c r="B465" i="2"/>
  <c r="A465" i="2"/>
  <c r="CD464" i="2"/>
  <c r="CC464" i="2"/>
  <c r="CB464" i="2"/>
  <c r="CA464" i="2"/>
  <c r="BZ464" i="2"/>
  <c r="BY464" i="2"/>
  <c r="AJ464" i="2"/>
  <c r="AI464" i="2"/>
  <c r="AH464" i="2"/>
  <c r="AG464" i="2"/>
  <c r="AF464" i="2"/>
  <c r="AE464" i="2"/>
  <c r="AD464" i="2"/>
  <c r="AC464" i="2"/>
  <c r="AB464" i="2"/>
  <c r="AA464" i="2"/>
  <c r="Z464" i="2"/>
  <c r="Y464" i="2"/>
  <c r="X464" i="2"/>
  <c r="W464" i="2"/>
  <c r="V464" i="2"/>
  <c r="U464" i="2"/>
  <c r="S464" i="2"/>
  <c r="R464" i="2"/>
  <c r="Q464" i="2"/>
  <c r="P464" i="2"/>
  <c r="O464" i="2"/>
  <c r="N464" i="2"/>
  <c r="M464" i="2"/>
  <c r="L464" i="2"/>
  <c r="K464" i="2"/>
  <c r="J464" i="2"/>
  <c r="I464" i="2"/>
  <c r="H464" i="2"/>
  <c r="G464" i="2"/>
  <c r="F464" i="2"/>
  <c r="E464" i="2"/>
  <c r="D464" i="2"/>
  <c r="C464" i="2"/>
  <c r="B464" i="2"/>
  <c r="A464" i="2"/>
  <c r="CD463" i="2"/>
  <c r="CC463" i="2"/>
  <c r="CB463" i="2"/>
  <c r="CA463" i="2"/>
  <c r="BZ463" i="2"/>
  <c r="BY463" i="2"/>
  <c r="AJ463" i="2"/>
  <c r="AI463" i="2"/>
  <c r="AH463" i="2"/>
  <c r="AG463" i="2"/>
  <c r="AF463" i="2"/>
  <c r="AE463" i="2"/>
  <c r="AD463" i="2"/>
  <c r="AC463" i="2"/>
  <c r="AB463" i="2"/>
  <c r="AA463" i="2"/>
  <c r="Z463" i="2"/>
  <c r="Y463" i="2"/>
  <c r="X463" i="2"/>
  <c r="W463" i="2"/>
  <c r="V463" i="2"/>
  <c r="U463" i="2"/>
  <c r="S463" i="2"/>
  <c r="R463" i="2"/>
  <c r="Q463" i="2"/>
  <c r="P463" i="2"/>
  <c r="O463" i="2"/>
  <c r="N463" i="2"/>
  <c r="M463" i="2"/>
  <c r="L463" i="2"/>
  <c r="K463" i="2"/>
  <c r="J463" i="2"/>
  <c r="I463" i="2"/>
  <c r="H463" i="2"/>
  <c r="G463" i="2"/>
  <c r="F463" i="2"/>
  <c r="E463" i="2"/>
  <c r="D463" i="2"/>
  <c r="C463" i="2"/>
  <c r="B463" i="2"/>
  <c r="A463" i="2"/>
  <c r="CD462" i="2"/>
  <c r="CC462" i="2"/>
  <c r="CB462" i="2"/>
  <c r="CA462" i="2"/>
  <c r="BZ462" i="2"/>
  <c r="BY462" i="2"/>
  <c r="AJ462" i="2"/>
  <c r="AI462" i="2"/>
  <c r="AH462" i="2"/>
  <c r="AG462" i="2"/>
  <c r="AF462" i="2"/>
  <c r="AE462" i="2"/>
  <c r="AD462" i="2"/>
  <c r="AC462" i="2"/>
  <c r="AB462" i="2"/>
  <c r="AA462" i="2"/>
  <c r="Z462" i="2"/>
  <c r="Y462" i="2"/>
  <c r="X462" i="2"/>
  <c r="W462" i="2"/>
  <c r="V462" i="2"/>
  <c r="U462" i="2"/>
  <c r="S462" i="2"/>
  <c r="R462" i="2"/>
  <c r="Q462" i="2"/>
  <c r="P462" i="2"/>
  <c r="O462" i="2"/>
  <c r="N462" i="2"/>
  <c r="M462" i="2"/>
  <c r="L462" i="2"/>
  <c r="K462" i="2"/>
  <c r="J462" i="2"/>
  <c r="I462" i="2"/>
  <c r="H462" i="2"/>
  <c r="G462" i="2"/>
  <c r="F462" i="2"/>
  <c r="E462" i="2"/>
  <c r="D462" i="2"/>
  <c r="C462" i="2"/>
  <c r="B462" i="2"/>
  <c r="A462" i="2"/>
  <c r="CD461" i="2"/>
  <c r="CC461" i="2"/>
  <c r="CB461" i="2"/>
  <c r="CA461" i="2"/>
  <c r="BZ461" i="2"/>
  <c r="BY461" i="2"/>
  <c r="AJ461" i="2"/>
  <c r="AI461" i="2"/>
  <c r="AH461" i="2"/>
  <c r="AG461" i="2"/>
  <c r="AF461" i="2"/>
  <c r="AE461" i="2"/>
  <c r="AD461" i="2"/>
  <c r="AC461" i="2"/>
  <c r="AB461" i="2"/>
  <c r="AA461" i="2"/>
  <c r="Z461" i="2"/>
  <c r="Y461" i="2"/>
  <c r="X461" i="2"/>
  <c r="W461" i="2"/>
  <c r="V461" i="2"/>
  <c r="U461" i="2"/>
  <c r="S461" i="2"/>
  <c r="R461" i="2"/>
  <c r="Q461" i="2"/>
  <c r="P461" i="2"/>
  <c r="O461" i="2"/>
  <c r="N461" i="2"/>
  <c r="M461" i="2"/>
  <c r="L461" i="2"/>
  <c r="K461" i="2"/>
  <c r="J461" i="2"/>
  <c r="I461" i="2"/>
  <c r="H461" i="2"/>
  <c r="G461" i="2"/>
  <c r="F461" i="2"/>
  <c r="E461" i="2"/>
  <c r="D461" i="2"/>
  <c r="C461" i="2"/>
  <c r="B461" i="2"/>
  <c r="A461" i="2"/>
  <c r="CD460" i="2"/>
  <c r="CC460" i="2"/>
  <c r="CB460" i="2"/>
  <c r="CA460" i="2"/>
  <c r="BZ460" i="2"/>
  <c r="BY460" i="2"/>
  <c r="AJ460" i="2"/>
  <c r="AI460" i="2"/>
  <c r="AH460" i="2"/>
  <c r="AG460" i="2"/>
  <c r="AF460" i="2"/>
  <c r="AE460" i="2"/>
  <c r="AD460" i="2"/>
  <c r="AC460" i="2"/>
  <c r="AB460" i="2"/>
  <c r="AA460" i="2"/>
  <c r="Z460" i="2"/>
  <c r="Y460" i="2"/>
  <c r="X460" i="2"/>
  <c r="W460" i="2"/>
  <c r="V460" i="2"/>
  <c r="U460" i="2"/>
  <c r="S460" i="2"/>
  <c r="R460" i="2"/>
  <c r="Q460" i="2"/>
  <c r="P460" i="2"/>
  <c r="O460" i="2"/>
  <c r="N460" i="2"/>
  <c r="M460" i="2"/>
  <c r="L460" i="2"/>
  <c r="K460" i="2"/>
  <c r="J460" i="2"/>
  <c r="I460" i="2"/>
  <c r="H460" i="2"/>
  <c r="G460" i="2"/>
  <c r="F460" i="2"/>
  <c r="E460" i="2"/>
  <c r="D460" i="2"/>
  <c r="C460" i="2"/>
  <c r="B460" i="2"/>
  <c r="A460" i="2"/>
  <c r="CD459" i="2"/>
  <c r="CC459" i="2"/>
  <c r="CB459" i="2"/>
  <c r="CA459" i="2"/>
  <c r="BZ459" i="2"/>
  <c r="BY459" i="2"/>
  <c r="AJ459" i="2"/>
  <c r="AI459" i="2"/>
  <c r="AH459" i="2"/>
  <c r="AG459" i="2"/>
  <c r="AF459" i="2"/>
  <c r="AE459" i="2"/>
  <c r="AD459" i="2"/>
  <c r="AC459" i="2"/>
  <c r="AB459" i="2"/>
  <c r="AA459" i="2"/>
  <c r="Z459" i="2"/>
  <c r="Y459" i="2"/>
  <c r="X459" i="2"/>
  <c r="W459" i="2"/>
  <c r="V459" i="2"/>
  <c r="U459" i="2"/>
  <c r="S459" i="2"/>
  <c r="R459" i="2"/>
  <c r="Q459" i="2"/>
  <c r="P459" i="2"/>
  <c r="O459" i="2"/>
  <c r="N459" i="2"/>
  <c r="M459" i="2"/>
  <c r="L459" i="2"/>
  <c r="K459" i="2"/>
  <c r="J459" i="2"/>
  <c r="I459" i="2"/>
  <c r="H459" i="2"/>
  <c r="G459" i="2"/>
  <c r="F459" i="2"/>
  <c r="E459" i="2"/>
  <c r="D459" i="2"/>
  <c r="C459" i="2"/>
  <c r="B459" i="2"/>
  <c r="A459" i="2"/>
  <c r="CD458" i="2"/>
  <c r="CC458" i="2"/>
  <c r="CB458" i="2"/>
  <c r="CA458" i="2"/>
  <c r="BZ458" i="2"/>
  <c r="BY458" i="2"/>
  <c r="AJ458" i="2"/>
  <c r="AI458" i="2"/>
  <c r="AH458" i="2"/>
  <c r="AG458" i="2"/>
  <c r="AF458" i="2"/>
  <c r="AE458" i="2"/>
  <c r="AD458" i="2"/>
  <c r="AC458" i="2"/>
  <c r="AB458" i="2"/>
  <c r="AA458" i="2"/>
  <c r="Z458" i="2"/>
  <c r="Y458" i="2"/>
  <c r="X458" i="2"/>
  <c r="W458" i="2"/>
  <c r="V458" i="2"/>
  <c r="U458" i="2"/>
  <c r="S458" i="2"/>
  <c r="R458" i="2"/>
  <c r="Q458" i="2"/>
  <c r="P458" i="2"/>
  <c r="O458" i="2"/>
  <c r="N458" i="2"/>
  <c r="M458" i="2"/>
  <c r="L458" i="2"/>
  <c r="K458" i="2"/>
  <c r="J458" i="2"/>
  <c r="I458" i="2"/>
  <c r="H458" i="2"/>
  <c r="G458" i="2"/>
  <c r="F458" i="2"/>
  <c r="E458" i="2"/>
  <c r="D458" i="2"/>
  <c r="C458" i="2"/>
  <c r="B458" i="2"/>
  <c r="A458" i="2"/>
  <c r="CD457" i="2"/>
  <c r="CC457" i="2"/>
  <c r="CB457" i="2"/>
  <c r="CA457" i="2"/>
  <c r="BZ457" i="2"/>
  <c r="BY457" i="2"/>
  <c r="AJ457" i="2"/>
  <c r="AI457" i="2"/>
  <c r="AH457" i="2"/>
  <c r="AG457" i="2"/>
  <c r="AF457" i="2"/>
  <c r="AE457" i="2"/>
  <c r="AD457" i="2"/>
  <c r="AC457" i="2"/>
  <c r="AB457" i="2"/>
  <c r="AA457" i="2"/>
  <c r="Z457" i="2"/>
  <c r="Y457" i="2"/>
  <c r="X457" i="2"/>
  <c r="W457" i="2"/>
  <c r="V457" i="2"/>
  <c r="U457" i="2"/>
  <c r="S457" i="2"/>
  <c r="R457" i="2"/>
  <c r="Q457" i="2"/>
  <c r="P457" i="2"/>
  <c r="O457" i="2"/>
  <c r="N457" i="2"/>
  <c r="M457" i="2"/>
  <c r="L457" i="2"/>
  <c r="K457" i="2"/>
  <c r="J457" i="2"/>
  <c r="I457" i="2"/>
  <c r="H457" i="2"/>
  <c r="G457" i="2"/>
  <c r="F457" i="2"/>
  <c r="E457" i="2"/>
  <c r="D457" i="2"/>
  <c r="C457" i="2"/>
  <c r="B457" i="2"/>
  <c r="A457" i="2"/>
  <c r="CD456" i="2"/>
  <c r="CC456" i="2"/>
  <c r="CB456" i="2"/>
  <c r="CA456" i="2"/>
  <c r="BZ456" i="2"/>
  <c r="BY456" i="2"/>
  <c r="AJ456" i="2"/>
  <c r="AI456" i="2"/>
  <c r="AH456" i="2"/>
  <c r="AG456" i="2"/>
  <c r="AF456" i="2"/>
  <c r="AE456" i="2"/>
  <c r="AD456" i="2"/>
  <c r="AC456" i="2"/>
  <c r="AB456" i="2"/>
  <c r="AA456" i="2"/>
  <c r="Z456" i="2"/>
  <c r="Y456" i="2"/>
  <c r="X456" i="2"/>
  <c r="W456" i="2"/>
  <c r="V456" i="2"/>
  <c r="U456" i="2"/>
  <c r="S456" i="2"/>
  <c r="R456" i="2"/>
  <c r="Q456" i="2"/>
  <c r="P456" i="2"/>
  <c r="O456" i="2"/>
  <c r="N456" i="2"/>
  <c r="M456" i="2"/>
  <c r="L456" i="2"/>
  <c r="K456" i="2"/>
  <c r="J456" i="2"/>
  <c r="I456" i="2"/>
  <c r="H456" i="2"/>
  <c r="G456" i="2"/>
  <c r="F456" i="2"/>
  <c r="E456" i="2"/>
  <c r="D456" i="2"/>
  <c r="C456" i="2"/>
  <c r="B456" i="2"/>
  <c r="A456" i="2"/>
  <c r="CD455" i="2"/>
  <c r="CC455" i="2"/>
  <c r="CB455" i="2"/>
  <c r="CA455" i="2"/>
  <c r="BZ455" i="2"/>
  <c r="BY455" i="2"/>
  <c r="AJ455" i="2"/>
  <c r="AI455" i="2"/>
  <c r="AH455" i="2"/>
  <c r="AG455" i="2"/>
  <c r="AF455" i="2"/>
  <c r="AE455" i="2"/>
  <c r="AD455" i="2"/>
  <c r="AC455" i="2"/>
  <c r="AB455" i="2"/>
  <c r="AA455" i="2"/>
  <c r="Z455" i="2"/>
  <c r="Y455" i="2"/>
  <c r="X455" i="2"/>
  <c r="W455" i="2"/>
  <c r="V455" i="2"/>
  <c r="U455" i="2"/>
  <c r="S455" i="2"/>
  <c r="R455" i="2"/>
  <c r="Q455" i="2"/>
  <c r="P455" i="2"/>
  <c r="O455" i="2"/>
  <c r="N455" i="2"/>
  <c r="M455" i="2"/>
  <c r="L455" i="2"/>
  <c r="K455" i="2"/>
  <c r="J455" i="2"/>
  <c r="I455" i="2"/>
  <c r="H455" i="2"/>
  <c r="G455" i="2"/>
  <c r="F455" i="2"/>
  <c r="E455" i="2"/>
  <c r="D455" i="2"/>
  <c r="C455" i="2"/>
  <c r="B455" i="2"/>
  <c r="A455" i="2"/>
  <c r="CD454" i="2"/>
  <c r="CC454" i="2"/>
  <c r="CB454" i="2"/>
  <c r="CA454" i="2"/>
  <c r="BZ454" i="2"/>
  <c r="BY454" i="2"/>
  <c r="AJ454" i="2"/>
  <c r="AI454" i="2"/>
  <c r="AH454" i="2"/>
  <c r="AG454" i="2"/>
  <c r="AF454" i="2"/>
  <c r="AE454" i="2"/>
  <c r="AD454" i="2"/>
  <c r="AC454" i="2"/>
  <c r="AB454" i="2"/>
  <c r="AA454" i="2"/>
  <c r="Z454" i="2"/>
  <c r="Y454" i="2"/>
  <c r="X454" i="2"/>
  <c r="W454" i="2"/>
  <c r="V454" i="2"/>
  <c r="U454" i="2"/>
  <c r="S454" i="2"/>
  <c r="R454" i="2"/>
  <c r="Q454" i="2"/>
  <c r="P454" i="2"/>
  <c r="O454" i="2"/>
  <c r="N454" i="2"/>
  <c r="M454" i="2"/>
  <c r="L454" i="2"/>
  <c r="K454" i="2"/>
  <c r="J454" i="2"/>
  <c r="I454" i="2"/>
  <c r="H454" i="2"/>
  <c r="G454" i="2"/>
  <c r="F454" i="2"/>
  <c r="E454" i="2"/>
  <c r="D454" i="2"/>
  <c r="C454" i="2"/>
  <c r="B454" i="2"/>
  <c r="A454" i="2"/>
  <c r="CD453" i="2"/>
  <c r="CC453" i="2"/>
  <c r="CB453" i="2"/>
  <c r="CA453" i="2"/>
  <c r="BZ453" i="2"/>
  <c r="BY453" i="2"/>
  <c r="AJ453" i="2"/>
  <c r="AI453" i="2"/>
  <c r="AH453" i="2"/>
  <c r="AG453" i="2"/>
  <c r="AF453" i="2"/>
  <c r="AE453" i="2"/>
  <c r="AD453" i="2"/>
  <c r="AC453" i="2"/>
  <c r="AB453" i="2"/>
  <c r="AA453" i="2"/>
  <c r="Z453" i="2"/>
  <c r="Y453" i="2"/>
  <c r="X453" i="2"/>
  <c r="W453" i="2"/>
  <c r="V453" i="2"/>
  <c r="U453" i="2"/>
  <c r="S453" i="2"/>
  <c r="R453" i="2"/>
  <c r="Q453" i="2"/>
  <c r="P453" i="2"/>
  <c r="O453" i="2"/>
  <c r="N453" i="2"/>
  <c r="M453" i="2"/>
  <c r="L453" i="2"/>
  <c r="K453" i="2"/>
  <c r="J453" i="2"/>
  <c r="I453" i="2"/>
  <c r="H453" i="2"/>
  <c r="G453" i="2"/>
  <c r="F453" i="2"/>
  <c r="E453" i="2"/>
  <c r="D453" i="2"/>
  <c r="C453" i="2"/>
  <c r="B453" i="2"/>
  <c r="A453" i="2"/>
  <c r="CD452" i="2"/>
  <c r="CC452" i="2"/>
  <c r="CB452" i="2"/>
  <c r="CA452" i="2"/>
  <c r="BZ452" i="2"/>
  <c r="BY452" i="2"/>
  <c r="AJ452" i="2"/>
  <c r="AI452" i="2"/>
  <c r="AH452" i="2"/>
  <c r="AG452" i="2"/>
  <c r="AF452" i="2"/>
  <c r="AE452" i="2"/>
  <c r="AD452" i="2"/>
  <c r="AC452" i="2"/>
  <c r="AB452" i="2"/>
  <c r="AA452" i="2"/>
  <c r="Z452" i="2"/>
  <c r="Y452" i="2"/>
  <c r="X452" i="2"/>
  <c r="W452" i="2"/>
  <c r="V452" i="2"/>
  <c r="U452" i="2"/>
  <c r="S452" i="2"/>
  <c r="R452" i="2"/>
  <c r="Q452" i="2"/>
  <c r="P452" i="2"/>
  <c r="O452" i="2"/>
  <c r="N452" i="2"/>
  <c r="M452" i="2"/>
  <c r="L452" i="2"/>
  <c r="K452" i="2"/>
  <c r="J452" i="2"/>
  <c r="I452" i="2"/>
  <c r="H452" i="2"/>
  <c r="G452" i="2"/>
  <c r="F452" i="2"/>
  <c r="E452" i="2"/>
  <c r="D452" i="2"/>
  <c r="C452" i="2"/>
  <c r="B452" i="2"/>
  <c r="A452" i="2"/>
  <c r="CD451" i="2"/>
  <c r="CC451" i="2"/>
  <c r="CB451" i="2"/>
  <c r="CA451" i="2"/>
  <c r="BZ451" i="2"/>
  <c r="BY451" i="2"/>
  <c r="AJ451" i="2"/>
  <c r="AI451" i="2"/>
  <c r="AH451" i="2"/>
  <c r="AG451" i="2"/>
  <c r="AF451" i="2"/>
  <c r="AE451" i="2"/>
  <c r="AD451" i="2"/>
  <c r="AC451" i="2"/>
  <c r="AB451" i="2"/>
  <c r="AA451" i="2"/>
  <c r="Z451" i="2"/>
  <c r="Y451" i="2"/>
  <c r="X451" i="2"/>
  <c r="W451" i="2"/>
  <c r="V451" i="2"/>
  <c r="U451" i="2"/>
  <c r="S451" i="2"/>
  <c r="R451" i="2"/>
  <c r="Q451" i="2"/>
  <c r="P451" i="2"/>
  <c r="O451" i="2"/>
  <c r="N451" i="2"/>
  <c r="M451" i="2"/>
  <c r="L451" i="2"/>
  <c r="K451" i="2"/>
  <c r="J451" i="2"/>
  <c r="I451" i="2"/>
  <c r="H451" i="2"/>
  <c r="G451" i="2"/>
  <c r="F451" i="2"/>
  <c r="E451" i="2"/>
  <c r="D451" i="2"/>
  <c r="C451" i="2"/>
  <c r="B451" i="2"/>
  <c r="A451" i="2"/>
  <c r="CD450" i="2"/>
  <c r="CC450" i="2"/>
  <c r="CB450" i="2"/>
  <c r="CA450" i="2"/>
  <c r="BZ450" i="2"/>
  <c r="BY450" i="2"/>
  <c r="AJ450" i="2"/>
  <c r="AI450" i="2"/>
  <c r="AH450" i="2"/>
  <c r="AG450" i="2"/>
  <c r="AF450" i="2"/>
  <c r="AE450" i="2"/>
  <c r="AD450" i="2"/>
  <c r="AC450" i="2"/>
  <c r="AB450" i="2"/>
  <c r="AA450" i="2"/>
  <c r="Z450" i="2"/>
  <c r="Y450" i="2"/>
  <c r="X450" i="2"/>
  <c r="W450" i="2"/>
  <c r="V450" i="2"/>
  <c r="U450" i="2"/>
  <c r="S450" i="2"/>
  <c r="R450" i="2"/>
  <c r="Q450" i="2"/>
  <c r="P450" i="2"/>
  <c r="O450" i="2"/>
  <c r="N450" i="2"/>
  <c r="M450" i="2"/>
  <c r="L450" i="2"/>
  <c r="K450" i="2"/>
  <c r="J450" i="2"/>
  <c r="I450" i="2"/>
  <c r="H450" i="2"/>
  <c r="G450" i="2"/>
  <c r="F450" i="2"/>
  <c r="E450" i="2"/>
  <c r="D450" i="2"/>
  <c r="C450" i="2"/>
  <c r="B450" i="2"/>
  <c r="A450" i="2"/>
  <c r="CD449" i="2"/>
  <c r="CC449" i="2"/>
  <c r="CB449" i="2"/>
  <c r="CA449" i="2"/>
  <c r="BZ449" i="2"/>
  <c r="BY449" i="2"/>
  <c r="AJ449" i="2"/>
  <c r="AI449" i="2"/>
  <c r="AH449" i="2"/>
  <c r="AG449" i="2"/>
  <c r="AF449" i="2"/>
  <c r="AE449" i="2"/>
  <c r="AD449" i="2"/>
  <c r="AC449" i="2"/>
  <c r="AB449" i="2"/>
  <c r="AA449" i="2"/>
  <c r="Z449" i="2"/>
  <c r="Y449" i="2"/>
  <c r="X449" i="2"/>
  <c r="W449" i="2"/>
  <c r="V449" i="2"/>
  <c r="U449" i="2"/>
  <c r="S449" i="2"/>
  <c r="R449" i="2"/>
  <c r="Q449" i="2"/>
  <c r="P449" i="2"/>
  <c r="O449" i="2"/>
  <c r="N449" i="2"/>
  <c r="M449" i="2"/>
  <c r="L449" i="2"/>
  <c r="K449" i="2"/>
  <c r="J449" i="2"/>
  <c r="I449" i="2"/>
  <c r="H449" i="2"/>
  <c r="G449" i="2"/>
  <c r="F449" i="2"/>
  <c r="E449" i="2"/>
  <c r="D449" i="2"/>
  <c r="C449" i="2"/>
  <c r="B449" i="2"/>
  <c r="A449" i="2"/>
  <c r="CD448" i="2"/>
  <c r="CC448" i="2"/>
  <c r="CB448" i="2"/>
  <c r="CA448" i="2"/>
  <c r="BZ448" i="2"/>
  <c r="BY448" i="2"/>
  <c r="AJ448" i="2"/>
  <c r="AI448" i="2"/>
  <c r="AH448" i="2"/>
  <c r="AG448" i="2"/>
  <c r="AF448" i="2"/>
  <c r="AE448" i="2"/>
  <c r="AD448" i="2"/>
  <c r="AC448" i="2"/>
  <c r="AB448" i="2"/>
  <c r="AA448" i="2"/>
  <c r="Z448" i="2"/>
  <c r="Y448" i="2"/>
  <c r="X448" i="2"/>
  <c r="W448" i="2"/>
  <c r="V448" i="2"/>
  <c r="U448" i="2"/>
  <c r="S448" i="2"/>
  <c r="R448" i="2"/>
  <c r="Q448" i="2"/>
  <c r="P448" i="2"/>
  <c r="O448" i="2"/>
  <c r="N448" i="2"/>
  <c r="M448" i="2"/>
  <c r="L448" i="2"/>
  <c r="K448" i="2"/>
  <c r="J448" i="2"/>
  <c r="I448" i="2"/>
  <c r="H448" i="2"/>
  <c r="G448" i="2"/>
  <c r="F448" i="2"/>
  <c r="E448" i="2"/>
  <c r="D448" i="2"/>
  <c r="C448" i="2"/>
  <c r="B448" i="2"/>
  <c r="A448" i="2"/>
  <c r="CD447" i="2"/>
  <c r="CC447" i="2"/>
  <c r="CB447" i="2"/>
  <c r="CA447" i="2"/>
  <c r="BZ447" i="2"/>
  <c r="BY447" i="2"/>
  <c r="AJ447" i="2"/>
  <c r="AI447" i="2"/>
  <c r="AH447" i="2"/>
  <c r="AG447" i="2"/>
  <c r="AF447" i="2"/>
  <c r="AE447" i="2"/>
  <c r="AD447" i="2"/>
  <c r="AC447" i="2"/>
  <c r="AB447" i="2"/>
  <c r="AA447" i="2"/>
  <c r="Z447" i="2"/>
  <c r="Y447" i="2"/>
  <c r="X447" i="2"/>
  <c r="W447" i="2"/>
  <c r="V447" i="2"/>
  <c r="U447" i="2"/>
  <c r="S447" i="2"/>
  <c r="R447" i="2"/>
  <c r="Q447" i="2"/>
  <c r="P447" i="2"/>
  <c r="O447" i="2"/>
  <c r="N447" i="2"/>
  <c r="M447" i="2"/>
  <c r="L447" i="2"/>
  <c r="K447" i="2"/>
  <c r="J447" i="2"/>
  <c r="I447" i="2"/>
  <c r="H447" i="2"/>
  <c r="G447" i="2"/>
  <c r="F447" i="2"/>
  <c r="E447" i="2"/>
  <c r="D447" i="2"/>
  <c r="C447" i="2"/>
  <c r="B447" i="2"/>
  <c r="A447" i="2"/>
  <c r="CD446" i="2"/>
  <c r="CC446" i="2"/>
  <c r="CB446" i="2"/>
  <c r="CA446" i="2"/>
  <c r="BZ446" i="2"/>
  <c r="BY446" i="2"/>
  <c r="AJ446" i="2"/>
  <c r="AI446" i="2"/>
  <c r="AH446" i="2"/>
  <c r="AG446" i="2"/>
  <c r="AF446" i="2"/>
  <c r="AE446" i="2"/>
  <c r="AD446" i="2"/>
  <c r="AC446" i="2"/>
  <c r="AB446" i="2"/>
  <c r="AA446" i="2"/>
  <c r="Z446" i="2"/>
  <c r="Y446" i="2"/>
  <c r="X446" i="2"/>
  <c r="W446" i="2"/>
  <c r="V446" i="2"/>
  <c r="U446" i="2"/>
  <c r="S446" i="2"/>
  <c r="R446" i="2"/>
  <c r="Q446" i="2"/>
  <c r="P446" i="2"/>
  <c r="O446" i="2"/>
  <c r="N446" i="2"/>
  <c r="M446" i="2"/>
  <c r="L446" i="2"/>
  <c r="K446" i="2"/>
  <c r="J446" i="2"/>
  <c r="I446" i="2"/>
  <c r="H446" i="2"/>
  <c r="G446" i="2"/>
  <c r="F446" i="2"/>
  <c r="E446" i="2"/>
  <c r="D446" i="2"/>
  <c r="C446" i="2"/>
  <c r="B446" i="2"/>
  <c r="A446" i="2"/>
  <c r="CD445" i="2"/>
  <c r="CC445" i="2"/>
  <c r="CB445" i="2"/>
  <c r="CA445" i="2"/>
  <c r="BZ445" i="2"/>
  <c r="BY445" i="2"/>
  <c r="AJ445" i="2"/>
  <c r="AI445" i="2"/>
  <c r="AH445" i="2"/>
  <c r="AG445" i="2"/>
  <c r="AF445" i="2"/>
  <c r="AE445" i="2"/>
  <c r="AD445" i="2"/>
  <c r="AC445" i="2"/>
  <c r="AB445" i="2"/>
  <c r="AA445" i="2"/>
  <c r="Z445" i="2"/>
  <c r="Y445" i="2"/>
  <c r="X445" i="2"/>
  <c r="W445" i="2"/>
  <c r="V445" i="2"/>
  <c r="U445" i="2"/>
  <c r="S445" i="2"/>
  <c r="R445" i="2"/>
  <c r="Q445" i="2"/>
  <c r="P445" i="2"/>
  <c r="O445" i="2"/>
  <c r="N445" i="2"/>
  <c r="M445" i="2"/>
  <c r="L445" i="2"/>
  <c r="K445" i="2"/>
  <c r="J445" i="2"/>
  <c r="I445" i="2"/>
  <c r="H445" i="2"/>
  <c r="G445" i="2"/>
  <c r="F445" i="2"/>
  <c r="E445" i="2"/>
  <c r="D445" i="2"/>
  <c r="C445" i="2"/>
  <c r="B445" i="2"/>
  <c r="A445" i="2"/>
  <c r="CD444" i="2"/>
  <c r="CC444" i="2"/>
  <c r="CB444" i="2"/>
  <c r="CA444" i="2"/>
  <c r="BZ444" i="2"/>
  <c r="BY444" i="2"/>
  <c r="AJ444" i="2"/>
  <c r="AI444" i="2"/>
  <c r="AH444" i="2"/>
  <c r="AG444" i="2"/>
  <c r="AF444" i="2"/>
  <c r="AE444" i="2"/>
  <c r="AD444" i="2"/>
  <c r="AC444" i="2"/>
  <c r="AB444" i="2"/>
  <c r="AA444" i="2"/>
  <c r="Z444" i="2"/>
  <c r="Y444" i="2"/>
  <c r="X444" i="2"/>
  <c r="W444" i="2"/>
  <c r="V444" i="2"/>
  <c r="U444" i="2"/>
  <c r="S444" i="2"/>
  <c r="R444" i="2"/>
  <c r="Q444" i="2"/>
  <c r="P444" i="2"/>
  <c r="O444" i="2"/>
  <c r="N444" i="2"/>
  <c r="M444" i="2"/>
  <c r="L444" i="2"/>
  <c r="K444" i="2"/>
  <c r="J444" i="2"/>
  <c r="I444" i="2"/>
  <c r="H444" i="2"/>
  <c r="G444" i="2"/>
  <c r="F444" i="2"/>
  <c r="E444" i="2"/>
  <c r="D444" i="2"/>
  <c r="C444" i="2"/>
  <c r="B444" i="2"/>
  <c r="A444" i="2"/>
  <c r="CD443" i="2"/>
  <c r="CC443" i="2"/>
  <c r="CB443" i="2"/>
  <c r="CA443" i="2"/>
  <c r="BZ443" i="2"/>
  <c r="BY443" i="2"/>
  <c r="AJ443" i="2"/>
  <c r="AI443" i="2"/>
  <c r="AH443" i="2"/>
  <c r="AG443" i="2"/>
  <c r="AF443" i="2"/>
  <c r="AE443" i="2"/>
  <c r="AD443" i="2"/>
  <c r="AC443" i="2"/>
  <c r="AB443" i="2"/>
  <c r="AA443" i="2"/>
  <c r="Z443" i="2"/>
  <c r="Y443" i="2"/>
  <c r="X443" i="2"/>
  <c r="W443" i="2"/>
  <c r="V443" i="2"/>
  <c r="U443" i="2"/>
  <c r="S443" i="2"/>
  <c r="R443" i="2"/>
  <c r="Q443" i="2"/>
  <c r="P443" i="2"/>
  <c r="O443" i="2"/>
  <c r="N443" i="2"/>
  <c r="M443" i="2"/>
  <c r="L443" i="2"/>
  <c r="K443" i="2"/>
  <c r="J443" i="2"/>
  <c r="I443" i="2"/>
  <c r="H443" i="2"/>
  <c r="G443" i="2"/>
  <c r="F443" i="2"/>
  <c r="E443" i="2"/>
  <c r="D443" i="2"/>
  <c r="C443" i="2"/>
  <c r="B443" i="2"/>
  <c r="A443" i="2"/>
  <c r="CD442" i="2"/>
  <c r="CC442" i="2"/>
  <c r="CB442" i="2"/>
  <c r="CA442" i="2"/>
  <c r="BZ442" i="2"/>
  <c r="BY442" i="2"/>
  <c r="AJ442" i="2"/>
  <c r="AI442" i="2"/>
  <c r="AH442" i="2"/>
  <c r="AG442" i="2"/>
  <c r="AF442" i="2"/>
  <c r="AE442" i="2"/>
  <c r="AD442" i="2"/>
  <c r="AC442" i="2"/>
  <c r="AB442" i="2"/>
  <c r="AA442" i="2"/>
  <c r="Z442" i="2"/>
  <c r="Y442" i="2"/>
  <c r="X442" i="2"/>
  <c r="W442" i="2"/>
  <c r="V442" i="2"/>
  <c r="U442" i="2"/>
  <c r="S442" i="2"/>
  <c r="R442" i="2"/>
  <c r="Q442" i="2"/>
  <c r="P442" i="2"/>
  <c r="O442" i="2"/>
  <c r="N442" i="2"/>
  <c r="M442" i="2"/>
  <c r="L442" i="2"/>
  <c r="K442" i="2"/>
  <c r="J442" i="2"/>
  <c r="I442" i="2"/>
  <c r="H442" i="2"/>
  <c r="G442" i="2"/>
  <c r="F442" i="2"/>
  <c r="E442" i="2"/>
  <c r="D442" i="2"/>
  <c r="C442" i="2"/>
  <c r="B442" i="2"/>
  <c r="A442" i="2"/>
  <c r="CD441" i="2"/>
  <c r="CC441" i="2"/>
  <c r="CB441" i="2"/>
  <c r="CA441" i="2"/>
  <c r="BZ441" i="2"/>
  <c r="BY441" i="2"/>
  <c r="AJ441" i="2"/>
  <c r="AI441" i="2"/>
  <c r="AH441" i="2"/>
  <c r="AG441" i="2"/>
  <c r="AF441" i="2"/>
  <c r="AE441" i="2"/>
  <c r="AD441" i="2"/>
  <c r="AC441" i="2"/>
  <c r="AB441" i="2"/>
  <c r="AA441" i="2"/>
  <c r="Z441" i="2"/>
  <c r="Y441" i="2"/>
  <c r="X441" i="2"/>
  <c r="W441" i="2"/>
  <c r="V441" i="2"/>
  <c r="U441" i="2"/>
  <c r="S441" i="2"/>
  <c r="R441" i="2"/>
  <c r="Q441" i="2"/>
  <c r="P441" i="2"/>
  <c r="O441" i="2"/>
  <c r="N441" i="2"/>
  <c r="M441" i="2"/>
  <c r="L441" i="2"/>
  <c r="K441" i="2"/>
  <c r="J441" i="2"/>
  <c r="I441" i="2"/>
  <c r="H441" i="2"/>
  <c r="G441" i="2"/>
  <c r="F441" i="2"/>
  <c r="E441" i="2"/>
  <c r="D441" i="2"/>
  <c r="C441" i="2"/>
  <c r="B441" i="2"/>
  <c r="A441" i="2"/>
  <c r="CD440" i="2"/>
  <c r="CC440" i="2"/>
  <c r="CB440" i="2"/>
  <c r="CA440" i="2"/>
  <c r="BZ440" i="2"/>
  <c r="BY440" i="2"/>
  <c r="AJ440" i="2"/>
  <c r="AI440" i="2"/>
  <c r="AH440" i="2"/>
  <c r="AG440" i="2"/>
  <c r="AF440" i="2"/>
  <c r="AE440" i="2"/>
  <c r="AD440" i="2"/>
  <c r="AC440" i="2"/>
  <c r="AB440" i="2"/>
  <c r="AA440" i="2"/>
  <c r="Z440" i="2"/>
  <c r="Y440" i="2"/>
  <c r="X440" i="2"/>
  <c r="W440" i="2"/>
  <c r="V440" i="2"/>
  <c r="U440" i="2"/>
  <c r="S440" i="2"/>
  <c r="R440" i="2"/>
  <c r="Q440" i="2"/>
  <c r="P440" i="2"/>
  <c r="O440" i="2"/>
  <c r="N440" i="2"/>
  <c r="M440" i="2"/>
  <c r="L440" i="2"/>
  <c r="K440" i="2"/>
  <c r="J440" i="2"/>
  <c r="I440" i="2"/>
  <c r="H440" i="2"/>
  <c r="G440" i="2"/>
  <c r="F440" i="2"/>
  <c r="E440" i="2"/>
  <c r="D440" i="2"/>
  <c r="C440" i="2"/>
  <c r="B440" i="2"/>
  <c r="A440" i="2"/>
  <c r="CD439" i="2"/>
  <c r="CC439" i="2"/>
  <c r="CB439" i="2"/>
  <c r="CA439" i="2"/>
  <c r="BZ439" i="2"/>
  <c r="BY439" i="2"/>
  <c r="AJ439" i="2"/>
  <c r="AI439" i="2"/>
  <c r="AH439" i="2"/>
  <c r="AG439" i="2"/>
  <c r="AF439" i="2"/>
  <c r="AE439" i="2"/>
  <c r="AD439" i="2"/>
  <c r="AC439" i="2"/>
  <c r="AB439" i="2"/>
  <c r="AA439" i="2"/>
  <c r="Z439" i="2"/>
  <c r="Y439" i="2"/>
  <c r="X439" i="2"/>
  <c r="W439" i="2"/>
  <c r="V439" i="2"/>
  <c r="U439" i="2"/>
  <c r="S439" i="2"/>
  <c r="R439" i="2"/>
  <c r="Q439" i="2"/>
  <c r="P439" i="2"/>
  <c r="O439" i="2"/>
  <c r="N439" i="2"/>
  <c r="M439" i="2"/>
  <c r="L439" i="2"/>
  <c r="K439" i="2"/>
  <c r="J439" i="2"/>
  <c r="I439" i="2"/>
  <c r="H439" i="2"/>
  <c r="G439" i="2"/>
  <c r="F439" i="2"/>
  <c r="E439" i="2"/>
  <c r="D439" i="2"/>
  <c r="C439" i="2"/>
  <c r="B439" i="2"/>
  <c r="A439" i="2"/>
  <c r="CD438" i="2"/>
  <c r="CC438" i="2"/>
  <c r="CB438" i="2"/>
  <c r="CA438" i="2"/>
  <c r="BZ438" i="2"/>
  <c r="BY438" i="2"/>
  <c r="AJ438" i="2"/>
  <c r="AI438" i="2"/>
  <c r="AH438" i="2"/>
  <c r="AG438" i="2"/>
  <c r="AF438" i="2"/>
  <c r="AE438" i="2"/>
  <c r="AD438" i="2"/>
  <c r="AC438" i="2"/>
  <c r="AB438" i="2"/>
  <c r="AA438" i="2"/>
  <c r="Z438" i="2"/>
  <c r="Y438" i="2"/>
  <c r="X438" i="2"/>
  <c r="W438" i="2"/>
  <c r="V438" i="2"/>
  <c r="U438" i="2"/>
  <c r="S438" i="2"/>
  <c r="R438" i="2"/>
  <c r="Q438" i="2"/>
  <c r="P438" i="2"/>
  <c r="O438" i="2"/>
  <c r="N438" i="2"/>
  <c r="M438" i="2"/>
  <c r="L438" i="2"/>
  <c r="K438" i="2"/>
  <c r="J438" i="2"/>
  <c r="I438" i="2"/>
  <c r="H438" i="2"/>
  <c r="G438" i="2"/>
  <c r="F438" i="2"/>
  <c r="E438" i="2"/>
  <c r="D438" i="2"/>
  <c r="C438" i="2"/>
  <c r="B438" i="2"/>
  <c r="A438" i="2"/>
  <c r="CD437" i="2"/>
  <c r="CC437" i="2"/>
  <c r="CB437" i="2"/>
  <c r="CA437" i="2"/>
  <c r="BZ437" i="2"/>
  <c r="BY437" i="2"/>
  <c r="AJ437" i="2"/>
  <c r="AI437" i="2"/>
  <c r="AH437" i="2"/>
  <c r="AG437" i="2"/>
  <c r="AF437" i="2"/>
  <c r="AE437" i="2"/>
  <c r="AD437" i="2"/>
  <c r="AC437" i="2"/>
  <c r="AB437" i="2"/>
  <c r="AA437" i="2"/>
  <c r="Z437" i="2"/>
  <c r="Y437" i="2"/>
  <c r="X437" i="2"/>
  <c r="W437" i="2"/>
  <c r="V437" i="2"/>
  <c r="U437" i="2"/>
  <c r="S437" i="2"/>
  <c r="R437" i="2"/>
  <c r="Q437" i="2"/>
  <c r="P437" i="2"/>
  <c r="O437" i="2"/>
  <c r="N437" i="2"/>
  <c r="M437" i="2"/>
  <c r="L437" i="2"/>
  <c r="K437" i="2"/>
  <c r="J437" i="2"/>
  <c r="I437" i="2"/>
  <c r="H437" i="2"/>
  <c r="G437" i="2"/>
  <c r="F437" i="2"/>
  <c r="E437" i="2"/>
  <c r="D437" i="2"/>
  <c r="C437" i="2"/>
  <c r="B437" i="2"/>
  <c r="A437" i="2"/>
  <c r="CD436" i="2"/>
  <c r="CC436" i="2"/>
  <c r="CB436" i="2"/>
  <c r="CA436" i="2"/>
  <c r="BZ436" i="2"/>
  <c r="BY436" i="2"/>
  <c r="AJ436" i="2"/>
  <c r="AI436" i="2"/>
  <c r="AH436" i="2"/>
  <c r="AG436" i="2"/>
  <c r="AF436" i="2"/>
  <c r="AE436" i="2"/>
  <c r="AD436" i="2"/>
  <c r="AC436" i="2"/>
  <c r="AB436" i="2"/>
  <c r="AA436" i="2"/>
  <c r="Z436" i="2"/>
  <c r="Y436" i="2"/>
  <c r="X436" i="2"/>
  <c r="W436" i="2"/>
  <c r="V436" i="2"/>
  <c r="U436" i="2"/>
  <c r="S436" i="2"/>
  <c r="R436" i="2"/>
  <c r="Q436" i="2"/>
  <c r="P436" i="2"/>
  <c r="O436" i="2"/>
  <c r="N436" i="2"/>
  <c r="M436" i="2"/>
  <c r="L436" i="2"/>
  <c r="K436" i="2"/>
  <c r="J436" i="2"/>
  <c r="I436" i="2"/>
  <c r="H436" i="2"/>
  <c r="G436" i="2"/>
  <c r="F436" i="2"/>
  <c r="E436" i="2"/>
  <c r="D436" i="2"/>
  <c r="C436" i="2"/>
  <c r="B436" i="2"/>
  <c r="A436" i="2"/>
  <c r="CD435" i="2"/>
  <c r="CC435" i="2"/>
  <c r="CB435" i="2"/>
  <c r="CA435" i="2"/>
  <c r="BZ435" i="2"/>
  <c r="BY435" i="2"/>
  <c r="AJ435" i="2"/>
  <c r="AI435" i="2"/>
  <c r="AH435" i="2"/>
  <c r="AG435" i="2"/>
  <c r="AF435" i="2"/>
  <c r="AE435" i="2"/>
  <c r="AD435" i="2"/>
  <c r="AC435" i="2"/>
  <c r="AB435" i="2"/>
  <c r="AA435" i="2"/>
  <c r="Z435" i="2"/>
  <c r="Y435" i="2"/>
  <c r="X435" i="2"/>
  <c r="W435" i="2"/>
  <c r="V435" i="2"/>
  <c r="U435" i="2"/>
  <c r="S435" i="2"/>
  <c r="R435" i="2"/>
  <c r="Q435" i="2"/>
  <c r="P435" i="2"/>
  <c r="O435" i="2"/>
  <c r="N435" i="2"/>
  <c r="M435" i="2"/>
  <c r="L435" i="2"/>
  <c r="K435" i="2"/>
  <c r="J435" i="2"/>
  <c r="I435" i="2"/>
  <c r="H435" i="2"/>
  <c r="G435" i="2"/>
  <c r="F435" i="2"/>
  <c r="E435" i="2"/>
  <c r="D435" i="2"/>
  <c r="C435" i="2"/>
  <c r="B435" i="2"/>
  <c r="A435" i="2"/>
  <c r="CD434" i="2"/>
  <c r="CC434" i="2"/>
  <c r="CB434" i="2"/>
  <c r="CA434" i="2"/>
  <c r="BZ434" i="2"/>
  <c r="BY434" i="2"/>
  <c r="AJ434" i="2"/>
  <c r="AI434" i="2"/>
  <c r="AH434" i="2"/>
  <c r="AG434" i="2"/>
  <c r="AF434" i="2"/>
  <c r="AE434" i="2"/>
  <c r="AD434" i="2"/>
  <c r="AC434" i="2"/>
  <c r="AB434" i="2"/>
  <c r="AA434" i="2"/>
  <c r="Z434" i="2"/>
  <c r="Y434" i="2"/>
  <c r="X434" i="2"/>
  <c r="W434" i="2"/>
  <c r="V434" i="2"/>
  <c r="U434" i="2"/>
  <c r="S434" i="2"/>
  <c r="R434" i="2"/>
  <c r="Q434" i="2"/>
  <c r="P434" i="2"/>
  <c r="O434" i="2"/>
  <c r="N434" i="2"/>
  <c r="M434" i="2"/>
  <c r="L434" i="2"/>
  <c r="K434" i="2"/>
  <c r="J434" i="2"/>
  <c r="I434" i="2"/>
  <c r="H434" i="2"/>
  <c r="G434" i="2"/>
  <c r="F434" i="2"/>
  <c r="E434" i="2"/>
  <c r="D434" i="2"/>
  <c r="C434" i="2"/>
  <c r="B434" i="2"/>
  <c r="A434" i="2"/>
  <c r="CD433" i="2"/>
  <c r="CC433" i="2"/>
  <c r="CB433" i="2"/>
  <c r="CA433" i="2"/>
  <c r="BZ433" i="2"/>
  <c r="BY433" i="2"/>
  <c r="AJ433" i="2"/>
  <c r="AI433" i="2"/>
  <c r="AH433" i="2"/>
  <c r="AG433" i="2"/>
  <c r="AF433" i="2"/>
  <c r="AE433" i="2"/>
  <c r="AD433" i="2"/>
  <c r="AC433" i="2"/>
  <c r="AB433" i="2"/>
  <c r="AA433" i="2"/>
  <c r="Z433" i="2"/>
  <c r="Y433" i="2"/>
  <c r="X433" i="2"/>
  <c r="W433" i="2"/>
  <c r="V433" i="2"/>
  <c r="U433" i="2"/>
  <c r="S433" i="2"/>
  <c r="R433" i="2"/>
  <c r="Q433" i="2"/>
  <c r="P433" i="2"/>
  <c r="O433" i="2"/>
  <c r="N433" i="2"/>
  <c r="M433" i="2"/>
  <c r="L433" i="2"/>
  <c r="K433" i="2"/>
  <c r="J433" i="2"/>
  <c r="I433" i="2"/>
  <c r="H433" i="2"/>
  <c r="G433" i="2"/>
  <c r="F433" i="2"/>
  <c r="E433" i="2"/>
  <c r="D433" i="2"/>
  <c r="C433" i="2"/>
  <c r="B433" i="2"/>
  <c r="A433" i="2"/>
  <c r="CD432" i="2"/>
  <c r="CC432" i="2"/>
  <c r="CB432" i="2"/>
  <c r="CA432" i="2"/>
  <c r="BZ432" i="2"/>
  <c r="BY432" i="2"/>
  <c r="AJ432" i="2"/>
  <c r="AI432" i="2"/>
  <c r="AH432" i="2"/>
  <c r="AG432" i="2"/>
  <c r="AF432" i="2"/>
  <c r="AE432" i="2"/>
  <c r="AD432" i="2"/>
  <c r="AC432" i="2"/>
  <c r="AB432" i="2"/>
  <c r="AA432" i="2"/>
  <c r="Z432" i="2"/>
  <c r="Y432" i="2"/>
  <c r="X432" i="2"/>
  <c r="W432" i="2"/>
  <c r="V432" i="2"/>
  <c r="U432" i="2"/>
  <c r="S432" i="2"/>
  <c r="R432" i="2"/>
  <c r="Q432" i="2"/>
  <c r="P432" i="2"/>
  <c r="O432" i="2"/>
  <c r="N432" i="2"/>
  <c r="M432" i="2"/>
  <c r="L432" i="2"/>
  <c r="K432" i="2"/>
  <c r="J432" i="2"/>
  <c r="I432" i="2"/>
  <c r="H432" i="2"/>
  <c r="G432" i="2"/>
  <c r="F432" i="2"/>
  <c r="E432" i="2"/>
  <c r="D432" i="2"/>
  <c r="C432" i="2"/>
  <c r="B432" i="2"/>
  <c r="A432" i="2"/>
  <c r="CD431" i="2"/>
  <c r="CC431" i="2"/>
  <c r="CB431" i="2"/>
  <c r="CA431" i="2"/>
  <c r="BZ431" i="2"/>
  <c r="BY431" i="2"/>
  <c r="AJ431" i="2"/>
  <c r="AI431" i="2"/>
  <c r="AH431" i="2"/>
  <c r="AG431" i="2"/>
  <c r="AF431" i="2"/>
  <c r="AE431" i="2"/>
  <c r="AD431" i="2"/>
  <c r="AC431" i="2"/>
  <c r="AB431" i="2"/>
  <c r="AA431" i="2"/>
  <c r="Z431" i="2"/>
  <c r="Y431" i="2"/>
  <c r="X431" i="2"/>
  <c r="W431" i="2"/>
  <c r="V431" i="2"/>
  <c r="U431" i="2"/>
  <c r="S431" i="2"/>
  <c r="R431" i="2"/>
  <c r="Q431" i="2"/>
  <c r="P431" i="2"/>
  <c r="O431" i="2"/>
  <c r="N431" i="2"/>
  <c r="M431" i="2"/>
  <c r="L431" i="2"/>
  <c r="K431" i="2"/>
  <c r="J431" i="2"/>
  <c r="I431" i="2"/>
  <c r="H431" i="2"/>
  <c r="G431" i="2"/>
  <c r="F431" i="2"/>
  <c r="E431" i="2"/>
  <c r="D431" i="2"/>
  <c r="C431" i="2"/>
  <c r="B431" i="2"/>
  <c r="A431" i="2"/>
  <c r="CD430" i="2"/>
  <c r="CC430" i="2"/>
  <c r="CB430" i="2"/>
  <c r="CA430" i="2"/>
  <c r="BZ430" i="2"/>
  <c r="BY430" i="2"/>
  <c r="AJ430" i="2"/>
  <c r="AI430" i="2"/>
  <c r="AH430" i="2"/>
  <c r="AG430" i="2"/>
  <c r="AF430" i="2"/>
  <c r="AE430" i="2"/>
  <c r="AD430" i="2"/>
  <c r="AC430" i="2"/>
  <c r="AB430" i="2"/>
  <c r="AA430" i="2"/>
  <c r="Z430" i="2"/>
  <c r="Y430" i="2"/>
  <c r="X430" i="2"/>
  <c r="W430" i="2"/>
  <c r="V430" i="2"/>
  <c r="U430" i="2"/>
  <c r="S430" i="2"/>
  <c r="R430" i="2"/>
  <c r="Q430" i="2"/>
  <c r="P430" i="2"/>
  <c r="O430" i="2"/>
  <c r="N430" i="2"/>
  <c r="M430" i="2"/>
  <c r="L430" i="2"/>
  <c r="K430" i="2"/>
  <c r="J430" i="2"/>
  <c r="I430" i="2"/>
  <c r="H430" i="2"/>
  <c r="G430" i="2"/>
  <c r="F430" i="2"/>
  <c r="E430" i="2"/>
  <c r="D430" i="2"/>
  <c r="C430" i="2"/>
  <c r="B430" i="2"/>
  <c r="A430" i="2"/>
  <c r="CD429" i="2"/>
  <c r="CC429" i="2"/>
  <c r="CB429" i="2"/>
  <c r="CA429" i="2"/>
  <c r="BZ429" i="2"/>
  <c r="BY429" i="2"/>
  <c r="AJ429" i="2"/>
  <c r="AI429" i="2"/>
  <c r="AH429" i="2"/>
  <c r="AG429" i="2"/>
  <c r="AF429" i="2"/>
  <c r="AE429" i="2"/>
  <c r="AD429" i="2"/>
  <c r="AC429" i="2"/>
  <c r="AB429" i="2"/>
  <c r="AA429" i="2"/>
  <c r="Z429" i="2"/>
  <c r="Y429" i="2"/>
  <c r="X429" i="2"/>
  <c r="W429" i="2"/>
  <c r="V429" i="2"/>
  <c r="U429" i="2"/>
  <c r="S429" i="2"/>
  <c r="R429" i="2"/>
  <c r="Q429" i="2"/>
  <c r="P429" i="2"/>
  <c r="O429" i="2"/>
  <c r="N429" i="2"/>
  <c r="M429" i="2"/>
  <c r="L429" i="2"/>
  <c r="K429" i="2"/>
  <c r="J429" i="2"/>
  <c r="I429" i="2"/>
  <c r="H429" i="2"/>
  <c r="G429" i="2"/>
  <c r="F429" i="2"/>
  <c r="E429" i="2"/>
  <c r="D429" i="2"/>
  <c r="C429" i="2"/>
  <c r="B429" i="2"/>
  <c r="A429" i="2"/>
  <c r="CD428" i="2"/>
  <c r="CC428" i="2"/>
  <c r="CB428" i="2"/>
  <c r="CA428" i="2"/>
  <c r="BZ428" i="2"/>
  <c r="BY428" i="2"/>
  <c r="AJ428" i="2"/>
  <c r="AI428" i="2"/>
  <c r="AH428" i="2"/>
  <c r="AG428" i="2"/>
  <c r="AF428" i="2"/>
  <c r="AE428" i="2"/>
  <c r="AD428" i="2"/>
  <c r="AC428" i="2"/>
  <c r="AB428" i="2"/>
  <c r="AA428" i="2"/>
  <c r="Z428" i="2"/>
  <c r="Y428" i="2"/>
  <c r="X428" i="2"/>
  <c r="W428" i="2"/>
  <c r="V428" i="2"/>
  <c r="U428" i="2"/>
  <c r="S428" i="2"/>
  <c r="R428" i="2"/>
  <c r="Q428" i="2"/>
  <c r="P428" i="2"/>
  <c r="O428" i="2"/>
  <c r="N428" i="2"/>
  <c r="M428" i="2"/>
  <c r="L428" i="2"/>
  <c r="K428" i="2"/>
  <c r="J428" i="2"/>
  <c r="I428" i="2"/>
  <c r="H428" i="2"/>
  <c r="G428" i="2"/>
  <c r="F428" i="2"/>
  <c r="E428" i="2"/>
  <c r="D428" i="2"/>
  <c r="C428" i="2"/>
  <c r="B428" i="2"/>
  <c r="A428" i="2"/>
  <c r="CD427" i="2"/>
  <c r="CC427" i="2"/>
  <c r="CB427" i="2"/>
  <c r="CA427" i="2"/>
  <c r="BZ427" i="2"/>
  <c r="BY427" i="2"/>
  <c r="AJ427" i="2"/>
  <c r="AI427" i="2"/>
  <c r="AH427" i="2"/>
  <c r="AG427" i="2"/>
  <c r="AF427" i="2"/>
  <c r="AE427" i="2"/>
  <c r="AD427" i="2"/>
  <c r="AC427" i="2"/>
  <c r="AB427" i="2"/>
  <c r="AA427" i="2"/>
  <c r="Z427" i="2"/>
  <c r="Y427" i="2"/>
  <c r="X427" i="2"/>
  <c r="W427" i="2"/>
  <c r="V427" i="2"/>
  <c r="U427" i="2"/>
  <c r="S427" i="2"/>
  <c r="R427" i="2"/>
  <c r="Q427" i="2"/>
  <c r="P427" i="2"/>
  <c r="O427" i="2"/>
  <c r="N427" i="2"/>
  <c r="M427" i="2"/>
  <c r="L427" i="2"/>
  <c r="K427" i="2"/>
  <c r="J427" i="2"/>
  <c r="I427" i="2"/>
  <c r="H427" i="2"/>
  <c r="G427" i="2"/>
  <c r="F427" i="2"/>
  <c r="E427" i="2"/>
  <c r="D427" i="2"/>
  <c r="C427" i="2"/>
  <c r="B427" i="2"/>
  <c r="A427" i="2"/>
  <c r="CD426" i="2"/>
  <c r="CC426" i="2"/>
  <c r="CB426" i="2"/>
  <c r="CA426" i="2"/>
  <c r="BZ426" i="2"/>
  <c r="BY426" i="2"/>
  <c r="AJ426" i="2"/>
  <c r="AI426" i="2"/>
  <c r="AH426" i="2"/>
  <c r="AG426" i="2"/>
  <c r="AF426" i="2"/>
  <c r="AE426" i="2"/>
  <c r="AD426" i="2"/>
  <c r="AC426" i="2"/>
  <c r="AB426" i="2"/>
  <c r="AA426" i="2"/>
  <c r="Z426" i="2"/>
  <c r="Y426" i="2"/>
  <c r="X426" i="2"/>
  <c r="W426" i="2"/>
  <c r="V426" i="2"/>
  <c r="U426" i="2"/>
  <c r="S426" i="2"/>
  <c r="R426" i="2"/>
  <c r="Q426" i="2"/>
  <c r="P426" i="2"/>
  <c r="O426" i="2"/>
  <c r="N426" i="2"/>
  <c r="M426" i="2"/>
  <c r="L426" i="2"/>
  <c r="K426" i="2"/>
  <c r="J426" i="2"/>
  <c r="I426" i="2"/>
  <c r="H426" i="2"/>
  <c r="G426" i="2"/>
  <c r="F426" i="2"/>
  <c r="E426" i="2"/>
  <c r="D426" i="2"/>
  <c r="C426" i="2"/>
  <c r="B426" i="2"/>
  <c r="A426" i="2"/>
  <c r="CD425" i="2"/>
  <c r="CC425" i="2"/>
  <c r="CB425" i="2"/>
  <c r="CA425" i="2"/>
  <c r="BZ425" i="2"/>
  <c r="BY425" i="2"/>
  <c r="AJ425" i="2"/>
  <c r="AI425" i="2"/>
  <c r="AH425" i="2"/>
  <c r="AG425" i="2"/>
  <c r="AF425" i="2"/>
  <c r="AE425" i="2"/>
  <c r="AD425" i="2"/>
  <c r="AC425" i="2"/>
  <c r="AB425" i="2"/>
  <c r="AA425" i="2"/>
  <c r="Z425" i="2"/>
  <c r="Y425" i="2"/>
  <c r="X425" i="2"/>
  <c r="W425" i="2"/>
  <c r="V425" i="2"/>
  <c r="U425" i="2"/>
  <c r="S425" i="2"/>
  <c r="R425" i="2"/>
  <c r="Q425" i="2"/>
  <c r="P425" i="2"/>
  <c r="O425" i="2"/>
  <c r="N425" i="2"/>
  <c r="M425" i="2"/>
  <c r="L425" i="2"/>
  <c r="K425" i="2"/>
  <c r="J425" i="2"/>
  <c r="I425" i="2"/>
  <c r="H425" i="2"/>
  <c r="G425" i="2"/>
  <c r="F425" i="2"/>
  <c r="E425" i="2"/>
  <c r="D425" i="2"/>
  <c r="C425" i="2"/>
  <c r="B425" i="2"/>
  <c r="A425" i="2"/>
  <c r="CD424" i="2"/>
  <c r="CC424" i="2"/>
  <c r="CB424" i="2"/>
  <c r="CA424" i="2"/>
  <c r="BZ424" i="2"/>
  <c r="BY424" i="2"/>
  <c r="AJ424" i="2"/>
  <c r="AI424" i="2"/>
  <c r="AH424" i="2"/>
  <c r="AG424" i="2"/>
  <c r="AF424" i="2"/>
  <c r="AE424" i="2"/>
  <c r="AD424" i="2"/>
  <c r="AC424" i="2"/>
  <c r="AB424" i="2"/>
  <c r="AA424" i="2"/>
  <c r="Z424" i="2"/>
  <c r="Y424" i="2"/>
  <c r="X424" i="2"/>
  <c r="W424" i="2"/>
  <c r="V424" i="2"/>
  <c r="U424" i="2"/>
  <c r="S424" i="2"/>
  <c r="R424" i="2"/>
  <c r="Q424" i="2"/>
  <c r="P424" i="2"/>
  <c r="O424" i="2"/>
  <c r="N424" i="2"/>
  <c r="M424" i="2"/>
  <c r="L424" i="2"/>
  <c r="K424" i="2"/>
  <c r="J424" i="2"/>
  <c r="I424" i="2"/>
  <c r="H424" i="2"/>
  <c r="G424" i="2"/>
  <c r="F424" i="2"/>
  <c r="E424" i="2"/>
  <c r="D424" i="2"/>
  <c r="C424" i="2"/>
  <c r="B424" i="2"/>
  <c r="A424" i="2"/>
  <c r="CD423" i="2"/>
  <c r="CC423" i="2"/>
  <c r="CB423" i="2"/>
  <c r="CA423" i="2"/>
  <c r="BZ423" i="2"/>
  <c r="BY423" i="2"/>
  <c r="AJ423" i="2"/>
  <c r="AI423" i="2"/>
  <c r="AH423" i="2"/>
  <c r="AG423" i="2"/>
  <c r="AF423" i="2"/>
  <c r="AE423" i="2"/>
  <c r="AD423" i="2"/>
  <c r="AC423" i="2"/>
  <c r="AB423" i="2"/>
  <c r="AA423" i="2"/>
  <c r="Z423" i="2"/>
  <c r="Y423" i="2"/>
  <c r="X423" i="2"/>
  <c r="W423" i="2"/>
  <c r="V423" i="2"/>
  <c r="U423" i="2"/>
  <c r="S423" i="2"/>
  <c r="R423" i="2"/>
  <c r="Q423" i="2"/>
  <c r="P423" i="2"/>
  <c r="O423" i="2"/>
  <c r="N423" i="2"/>
  <c r="M423" i="2"/>
  <c r="L423" i="2"/>
  <c r="K423" i="2"/>
  <c r="J423" i="2"/>
  <c r="I423" i="2"/>
  <c r="H423" i="2"/>
  <c r="G423" i="2"/>
  <c r="F423" i="2"/>
  <c r="E423" i="2"/>
  <c r="D423" i="2"/>
  <c r="C423" i="2"/>
  <c r="B423" i="2"/>
  <c r="A423" i="2"/>
  <c r="CD422" i="2"/>
  <c r="CC422" i="2"/>
  <c r="CB422" i="2"/>
  <c r="CA422" i="2"/>
  <c r="BZ422" i="2"/>
  <c r="BY422" i="2"/>
  <c r="AJ422" i="2"/>
  <c r="AI422" i="2"/>
  <c r="AH422" i="2"/>
  <c r="AG422" i="2"/>
  <c r="AF422" i="2"/>
  <c r="AE422" i="2"/>
  <c r="AD422" i="2"/>
  <c r="AC422" i="2"/>
  <c r="AB422" i="2"/>
  <c r="AA422" i="2"/>
  <c r="Z422" i="2"/>
  <c r="Y422" i="2"/>
  <c r="X422" i="2"/>
  <c r="W422" i="2"/>
  <c r="V422" i="2"/>
  <c r="U422" i="2"/>
  <c r="S422" i="2"/>
  <c r="R422" i="2"/>
  <c r="Q422" i="2"/>
  <c r="P422" i="2"/>
  <c r="O422" i="2"/>
  <c r="N422" i="2"/>
  <c r="M422" i="2"/>
  <c r="L422" i="2"/>
  <c r="K422" i="2"/>
  <c r="J422" i="2"/>
  <c r="I422" i="2"/>
  <c r="H422" i="2"/>
  <c r="G422" i="2"/>
  <c r="F422" i="2"/>
  <c r="E422" i="2"/>
  <c r="D422" i="2"/>
  <c r="C422" i="2"/>
  <c r="B422" i="2"/>
  <c r="A422" i="2"/>
  <c r="CD421" i="2"/>
  <c r="CC421" i="2"/>
  <c r="CB421" i="2"/>
  <c r="CA421" i="2"/>
  <c r="BZ421" i="2"/>
  <c r="BY421" i="2"/>
  <c r="AJ421" i="2"/>
  <c r="AI421" i="2"/>
  <c r="AH421" i="2"/>
  <c r="AG421" i="2"/>
  <c r="AF421" i="2"/>
  <c r="AE421" i="2"/>
  <c r="AD421" i="2"/>
  <c r="AC421" i="2"/>
  <c r="AB421" i="2"/>
  <c r="AA421" i="2"/>
  <c r="Z421" i="2"/>
  <c r="Y421" i="2"/>
  <c r="X421" i="2"/>
  <c r="W421" i="2"/>
  <c r="V421" i="2"/>
  <c r="U421" i="2"/>
  <c r="S421" i="2"/>
  <c r="R421" i="2"/>
  <c r="Q421" i="2"/>
  <c r="P421" i="2"/>
  <c r="O421" i="2"/>
  <c r="N421" i="2"/>
  <c r="M421" i="2"/>
  <c r="L421" i="2"/>
  <c r="K421" i="2"/>
  <c r="J421" i="2"/>
  <c r="I421" i="2"/>
  <c r="H421" i="2"/>
  <c r="G421" i="2"/>
  <c r="F421" i="2"/>
  <c r="E421" i="2"/>
  <c r="D421" i="2"/>
  <c r="C421" i="2"/>
  <c r="B421" i="2"/>
  <c r="A421" i="2"/>
  <c r="CD420" i="2"/>
  <c r="CC420" i="2"/>
  <c r="CB420" i="2"/>
  <c r="CA420" i="2"/>
  <c r="BZ420" i="2"/>
  <c r="BY420" i="2"/>
  <c r="AJ420" i="2"/>
  <c r="AI420" i="2"/>
  <c r="AH420" i="2"/>
  <c r="AG420" i="2"/>
  <c r="AF420" i="2"/>
  <c r="AE420" i="2"/>
  <c r="AD420" i="2"/>
  <c r="AC420" i="2"/>
  <c r="AB420" i="2"/>
  <c r="AA420" i="2"/>
  <c r="Z420" i="2"/>
  <c r="Y420" i="2"/>
  <c r="X420" i="2"/>
  <c r="W420" i="2"/>
  <c r="V420" i="2"/>
  <c r="U420" i="2"/>
  <c r="S420" i="2"/>
  <c r="R420" i="2"/>
  <c r="Q420" i="2"/>
  <c r="P420" i="2"/>
  <c r="O420" i="2"/>
  <c r="N420" i="2"/>
  <c r="M420" i="2"/>
  <c r="L420" i="2"/>
  <c r="K420" i="2"/>
  <c r="J420" i="2"/>
  <c r="I420" i="2"/>
  <c r="H420" i="2"/>
  <c r="G420" i="2"/>
  <c r="F420" i="2"/>
  <c r="E420" i="2"/>
  <c r="D420" i="2"/>
  <c r="C420" i="2"/>
  <c r="B420" i="2"/>
  <c r="A420" i="2"/>
  <c r="CD419" i="2"/>
  <c r="CC419" i="2"/>
  <c r="CB419" i="2"/>
  <c r="CA419" i="2"/>
  <c r="BZ419" i="2"/>
  <c r="BY419" i="2"/>
  <c r="AJ419" i="2"/>
  <c r="AI419" i="2"/>
  <c r="AH419" i="2"/>
  <c r="AG419" i="2"/>
  <c r="AF419" i="2"/>
  <c r="AE419" i="2"/>
  <c r="AD419" i="2"/>
  <c r="AC419" i="2"/>
  <c r="AB419" i="2"/>
  <c r="AA419" i="2"/>
  <c r="Z419" i="2"/>
  <c r="Y419" i="2"/>
  <c r="X419" i="2"/>
  <c r="W419" i="2"/>
  <c r="V419" i="2"/>
  <c r="U419" i="2"/>
  <c r="S419" i="2"/>
  <c r="R419" i="2"/>
  <c r="Q419" i="2"/>
  <c r="P419" i="2"/>
  <c r="O419" i="2"/>
  <c r="N419" i="2"/>
  <c r="M419" i="2"/>
  <c r="L419" i="2"/>
  <c r="K419" i="2"/>
  <c r="J419" i="2"/>
  <c r="I419" i="2"/>
  <c r="H419" i="2"/>
  <c r="G419" i="2"/>
  <c r="F419" i="2"/>
  <c r="E419" i="2"/>
  <c r="D419" i="2"/>
  <c r="C419" i="2"/>
  <c r="B419" i="2"/>
  <c r="A419" i="2"/>
  <c r="CD418" i="2"/>
  <c r="CC418" i="2"/>
  <c r="CB418" i="2"/>
  <c r="CA418" i="2"/>
  <c r="BZ418" i="2"/>
  <c r="BY418" i="2"/>
  <c r="AJ418" i="2"/>
  <c r="AI418" i="2"/>
  <c r="AH418" i="2"/>
  <c r="AG418" i="2"/>
  <c r="AF418" i="2"/>
  <c r="AE418" i="2"/>
  <c r="AD418" i="2"/>
  <c r="AC418" i="2"/>
  <c r="AB418" i="2"/>
  <c r="AA418" i="2"/>
  <c r="Z418" i="2"/>
  <c r="Y418" i="2"/>
  <c r="X418" i="2"/>
  <c r="W418" i="2"/>
  <c r="V418" i="2"/>
  <c r="U418" i="2"/>
  <c r="S418" i="2"/>
  <c r="R418" i="2"/>
  <c r="Q418" i="2"/>
  <c r="P418" i="2"/>
  <c r="O418" i="2"/>
  <c r="N418" i="2"/>
  <c r="M418" i="2"/>
  <c r="L418" i="2"/>
  <c r="K418" i="2"/>
  <c r="J418" i="2"/>
  <c r="I418" i="2"/>
  <c r="H418" i="2"/>
  <c r="G418" i="2"/>
  <c r="F418" i="2"/>
  <c r="E418" i="2"/>
  <c r="D418" i="2"/>
  <c r="C418" i="2"/>
  <c r="B418" i="2"/>
  <c r="A418" i="2"/>
  <c r="CD417" i="2"/>
  <c r="CC417" i="2"/>
  <c r="CB417" i="2"/>
  <c r="CA417" i="2"/>
  <c r="BZ417" i="2"/>
  <c r="BY417" i="2"/>
  <c r="AJ417" i="2"/>
  <c r="AI417" i="2"/>
  <c r="AH417" i="2"/>
  <c r="AG417" i="2"/>
  <c r="AF417" i="2"/>
  <c r="AE417" i="2"/>
  <c r="AD417" i="2"/>
  <c r="AC417" i="2"/>
  <c r="AB417" i="2"/>
  <c r="AA417" i="2"/>
  <c r="Z417" i="2"/>
  <c r="Y417" i="2"/>
  <c r="X417" i="2"/>
  <c r="W417" i="2"/>
  <c r="V417" i="2"/>
  <c r="U417" i="2"/>
  <c r="S417" i="2"/>
  <c r="R417" i="2"/>
  <c r="Q417" i="2"/>
  <c r="P417" i="2"/>
  <c r="O417" i="2"/>
  <c r="N417" i="2"/>
  <c r="M417" i="2"/>
  <c r="L417" i="2"/>
  <c r="K417" i="2"/>
  <c r="J417" i="2"/>
  <c r="I417" i="2"/>
  <c r="H417" i="2"/>
  <c r="G417" i="2"/>
  <c r="F417" i="2"/>
  <c r="E417" i="2"/>
  <c r="D417" i="2"/>
  <c r="C417" i="2"/>
  <c r="B417" i="2"/>
  <c r="A417" i="2"/>
  <c r="CD416" i="2"/>
  <c r="CC416" i="2"/>
  <c r="CB416" i="2"/>
  <c r="CA416" i="2"/>
  <c r="BZ416" i="2"/>
  <c r="BY416" i="2"/>
  <c r="AJ416" i="2"/>
  <c r="AI416" i="2"/>
  <c r="AH416" i="2"/>
  <c r="AG416" i="2"/>
  <c r="AF416" i="2"/>
  <c r="AE416" i="2"/>
  <c r="AD416" i="2"/>
  <c r="AC416" i="2"/>
  <c r="AB416" i="2"/>
  <c r="AA416" i="2"/>
  <c r="Z416" i="2"/>
  <c r="Y416" i="2"/>
  <c r="X416" i="2"/>
  <c r="W416" i="2"/>
  <c r="V416" i="2"/>
  <c r="U416" i="2"/>
  <c r="S416" i="2"/>
  <c r="R416" i="2"/>
  <c r="Q416" i="2"/>
  <c r="P416" i="2"/>
  <c r="O416" i="2"/>
  <c r="N416" i="2"/>
  <c r="M416" i="2"/>
  <c r="L416" i="2"/>
  <c r="K416" i="2"/>
  <c r="J416" i="2"/>
  <c r="I416" i="2"/>
  <c r="H416" i="2"/>
  <c r="G416" i="2"/>
  <c r="F416" i="2"/>
  <c r="E416" i="2"/>
  <c r="D416" i="2"/>
  <c r="C416" i="2"/>
  <c r="B416" i="2"/>
  <c r="A416" i="2"/>
  <c r="CD415" i="2"/>
  <c r="CC415" i="2"/>
  <c r="CB415" i="2"/>
  <c r="CA415" i="2"/>
  <c r="BZ415" i="2"/>
  <c r="BY415" i="2"/>
  <c r="AJ415" i="2"/>
  <c r="AI415" i="2"/>
  <c r="AH415" i="2"/>
  <c r="AG415" i="2"/>
  <c r="AF415" i="2"/>
  <c r="AE415" i="2"/>
  <c r="AD415" i="2"/>
  <c r="AC415" i="2"/>
  <c r="AB415" i="2"/>
  <c r="AA415" i="2"/>
  <c r="Z415" i="2"/>
  <c r="Y415" i="2"/>
  <c r="X415" i="2"/>
  <c r="W415" i="2"/>
  <c r="V415" i="2"/>
  <c r="U415" i="2"/>
  <c r="S415" i="2"/>
  <c r="R415" i="2"/>
  <c r="Q415" i="2"/>
  <c r="P415" i="2"/>
  <c r="O415" i="2"/>
  <c r="N415" i="2"/>
  <c r="M415" i="2"/>
  <c r="L415" i="2"/>
  <c r="K415" i="2"/>
  <c r="J415" i="2"/>
  <c r="I415" i="2"/>
  <c r="H415" i="2"/>
  <c r="G415" i="2"/>
  <c r="F415" i="2"/>
  <c r="E415" i="2"/>
  <c r="D415" i="2"/>
  <c r="C415" i="2"/>
  <c r="B415" i="2"/>
  <c r="A415" i="2"/>
  <c r="CD414" i="2"/>
  <c r="CC414" i="2"/>
  <c r="CB414" i="2"/>
  <c r="CA414" i="2"/>
  <c r="BZ414" i="2"/>
  <c r="BY414" i="2"/>
  <c r="AJ414" i="2"/>
  <c r="AI414" i="2"/>
  <c r="AH414" i="2"/>
  <c r="AG414" i="2"/>
  <c r="AF414" i="2"/>
  <c r="AE414" i="2"/>
  <c r="AD414" i="2"/>
  <c r="AC414" i="2"/>
  <c r="AB414" i="2"/>
  <c r="AA414" i="2"/>
  <c r="Z414" i="2"/>
  <c r="Y414" i="2"/>
  <c r="X414" i="2"/>
  <c r="W414" i="2"/>
  <c r="V414" i="2"/>
  <c r="U414" i="2"/>
  <c r="S414" i="2"/>
  <c r="R414" i="2"/>
  <c r="Q414" i="2"/>
  <c r="P414" i="2"/>
  <c r="O414" i="2"/>
  <c r="N414" i="2"/>
  <c r="M414" i="2"/>
  <c r="L414" i="2"/>
  <c r="K414" i="2"/>
  <c r="J414" i="2"/>
  <c r="I414" i="2"/>
  <c r="H414" i="2"/>
  <c r="G414" i="2"/>
  <c r="F414" i="2"/>
  <c r="E414" i="2"/>
  <c r="D414" i="2"/>
  <c r="C414" i="2"/>
  <c r="B414" i="2"/>
  <c r="A414" i="2"/>
  <c r="CD413" i="2"/>
  <c r="CC413" i="2"/>
  <c r="CB413" i="2"/>
  <c r="CA413" i="2"/>
  <c r="BZ413" i="2"/>
  <c r="BY413" i="2"/>
  <c r="AJ413" i="2"/>
  <c r="AI413" i="2"/>
  <c r="AH413" i="2"/>
  <c r="AG413" i="2"/>
  <c r="AF413" i="2"/>
  <c r="AE413" i="2"/>
  <c r="AD413" i="2"/>
  <c r="AC413" i="2"/>
  <c r="AB413" i="2"/>
  <c r="AA413" i="2"/>
  <c r="Z413" i="2"/>
  <c r="Y413" i="2"/>
  <c r="X413" i="2"/>
  <c r="W413" i="2"/>
  <c r="V413" i="2"/>
  <c r="U413" i="2"/>
  <c r="S413" i="2"/>
  <c r="R413" i="2"/>
  <c r="Q413" i="2"/>
  <c r="P413" i="2"/>
  <c r="O413" i="2"/>
  <c r="N413" i="2"/>
  <c r="M413" i="2"/>
  <c r="L413" i="2"/>
  <c r="K413" i="2"/>
  <c r="J413" i="2"/>
  <c r="I413" i="2"/>
  <c r="H413" i="2"/>
  <c r="G413" i="2"/>
  <c r="F413" i="2"/>
  <c r="E413" i="2"/>
  <c r="D413" i="2"/>
  <c r="C413" i="2"/>
  <c r="B413" i="2"/>
  <c r="A413" i="2"/>
  <c r="CD412" i="2"/>
  <c r="CC412" i="2"/>
  <c r="CB412" i="2"/>
  <c r="CA412" i="2"/>
  <c r="BZ412" i="2"/>
  <c r="BY412" i="2"/>
  <c r="AJ412" i="2"/>
  <c r="AI412" i="2"/>
  <c r="AH412" i="2"/>
  <c r="AG412" i="2"/>
  <c r="AF412" i="2"/>
  <c r="AE412" i="2"/>
  <c r="AD412" i="2"/>
  <c r="AC412" i="2"/>
  <c r="AB412" i="2"/>
  <c r="AA412" i="2"/>
  <c r="Z412" i="2"/>
  <c r="Y412" i="2"/>
  <c r="X412" i="2"/>
  <c r="W412" i="2"/>
  <c r="V412" i="2"/>
  <c r="U412" i="2"/>
  <c r="S412" i="2"/>
  <c r="R412" i="2"/>
  <c r="Q412" i="2"/>
  <c r="P412" i="2"/>
  <c r="O412" i="2"/>
  <c r="N412" i="2"/>
  <c r="M412" i="2"/>
  <c r="L412" i="2"/>
  <c r="K412" i="2"/>
  <c r="J412" i="2"/>
  <c r="I412" i="2"/>
  <c r="H412" i="2"/>
  <c r="G412" i="2"/>
  <c r="F412" i="2"/>
  <c r="E412" i="2"/>
  <c r="D412" i="2"/>
  <c r="C412" i="2"/>
  <c r="B412" i="2"/>
  <c r="A412" i="2"/>
  <c r="CD411" i="2"/>
  <c r="CC411" i="2"/>
  <c r="CB411" i="2"/>
  <c r="CA411" i="2"/>
  <c r="BZ411" i="2"/>
  <c r="BY411" i="2"/>
  <c r="AJ411" i="2"/>
  <c r="AI411" i="2"/>
  <c r="AH411" i="2"/>
  <c r="AG411" i="2"/>
  <c r="AF411" i="2"/>
  <c r="AE411" i="2"/>
  <c r="AD411" i="2"/>
  <c r="AC411" i="2"/>
  <c r="AB411" i="2"/>
  <c r="AA411" i="2"/>
  <c r="Z411" i="2"/>
  <c r="Y411" i="2"/>
  <c r="X411" i="2"/>
  <c r="W411" i="2"/>
  <c r="V411" i="2"/>
  <c r="U411" i="2"/>
  <c r="S411" i="2"/>
  <c r="R411" i="2"/>
  <c r="Q411" i="2"/>
  <c r="P411" i="2"/>
  <c r="O411" i="2"/>
  <c r="N411" i="2"/>
  <c r="M411" i="2"/>
  <c r="L411" i="2"/>
  <c r="K411" i="2"/>
  <c r="J411" i="2"/>
  <c r="I411" i="2"/>
  <c r="H411" i="2"/>
  <c r="G411" i="2"/>
  <c r="F411" i="2"/>
  <c r="E411" i="2"/>
  <c r="D411" i="2"/>
  <c r="C411" i="2"/>
  <c r="B411" i="2"/>
  <c r="A411" i="2"/>
  <c r="CD410" i="2"/>
  <c r="CC410" i="2"/>
  <c r="CB410" i="2"/>
  <c r="CA410" i="2"/>
  <c r="BZ410" i="2"/>
  <c r="BY410" i="2"/>
  <c r="AJ410" i="2"/>
  <c r="AI410" i="2"/>
  <c r="AH410" i="2"/>
  <c r="AG410" i="2"/>
  <c r="AF410" i="2"/>
  <c r="AE410" i="2"/>
  <c r="AD410" i="2"/>
  <c r="AC410" i="2"/>
  <c r="AB410" i="2"/>
  <c r="AA410" i="2"/>
  <c r="Z410" i="2"/>
  <c r="Y410" i="2"/>
  <c r="X410" i="2"/>
  <c r="W410" i="2"/>
  <c r="V410" i="2"/>
  <c r="U410" i="2"/>
  <c r="S410" i="2"/>
  <c r="R410" i="2"/>
  <c r="Q410" i="2"/>
  <c r="P410" i="2"/>
  <c r="O410" i="2"/>
  <c r="N410" i="2"/>
  <c r="M410" i="2"/>
  <c r="L410" i="2"/>
  <c r="K410" i="2"/>
  <c r="J410" i="2"/>
  <c r="I410" i="2"/>
  <c r="H410" i="2"/>
  <c r="G410" i="2"/>
  <c r="F410" i="2"/>
  <c r="E410" i="2"/>
  <c r="D410" i="2"/>
  <c r="C410" i="2"/>
  <c r="B410" i="2"/>
  <c r="A410" i="2"/>
  <c r="CD409" i="2"/>
  <c r="CC409" i="2"/>
  <c r="CB409" i="2"/>
  <c r="CA409" i="2"/>
  <c r="BZ409" i="2"/>
  <c r="BY409" i="2"/>
  <c r="AJ409" i="2"/>
  <c r="AI409" i="2"/>
  <c r="AH409" i="2"/>
  <c r="AG409" i="2"/>
  <c r="AF409" i="2"/>
  <c r="AE409" i="2"/>
  <c r="AD409" i="2"/>
  <c r="AC409" i="2"/>
  <c r="AB409" i="2"/>
  <c r="AA409" i="2"/>
  <c r="Z409" i="2"/>
  <c r="Y409" i="2"/>
  <c r="X409" i="2"/>
  <c r="W409" i="2"/>
  <c r="V409" i="2"/>
  <c r="U409" i="2"/>
  <c r="S409" i="2"/>
  <c r="R409" i="2"/>
  <c r="Q409" i="2"/>
  <c r="P409" i="2"/>
  <c r="O409" i="2"/>
  <c r="N409" i="2"/>
  <c r="M409" i="2"/>
  <c r="L409" i="2"/>
  <c r="K409" i="2"/>
  <c r="J409" i="2"/>
  <c r="I409" i="2"/>
  <c r="H409" i="2"/>
  <c r="G409" i="2"/>
  <c r="F409" i="2"/>
  <c r="E409" i="2"/>
  <c r="D409" i="2"/>
  <c r="C409" i="2"/>
  <c r="B409" i="2"/>
  <c r="A409" i="2"/>
  <c r="CD408" i="2"/>
  <c r="CC408" i="2"/>
  <c r="CB408" i="2"/>
  <c r="CA408" i="2"/>
  <c r="BZ408" i="2"/>
  <c r="BY408" i="2"/>
  <c r="AJ408" i="2"/>
  <c r="AI408" i="2"/>
  <c r="AH408" i="2"/>
  <c r="AG408" i="2"/>
  <c r="AF408" i="2"/>
  <c r="AE408" i="2"/>
  <c r="AD408" i="2"/>
  <c r="AC408" i="2"/>
  <c r="AB408" i="2"/>
  <c r="AA408" i="2"/>
  <c r="Z408" i="2"/>
  <c r="Y408" i="2"/>
  <c r="X408" i="2"/>
  <c r="W408" i="2"/>
  <c r="V408" i="2"/>
  <c r="U408" i="2"/>
  <c r="S408" i="2"/>
  <c r="R408" i="2"/>
  <c r="Q408" i="2"/>
  <c r="P408" i="2"/>
  <c r="O408" i="2"/>
  <c r="N408" i="2"/>
  <c r="M408" i="2"/>
  <c r="L408" i="2"/>
  <c r="K408" i="2"/>
  <c r="J408" i="2"/>
  <c r="I408" i="2"/>
  <c r="H408" i="2"/>
  <c r="G408" i="2"/>
  <c r="F408" i="2"/>
  <c r="E408" i="2"/>
  <c r="D408" i="2"/>
  <c r="C408" i="2"/>
  <c r="B408" i="2"/>
  <c r="A408" i="2"/>
  <c r="CD407" i="2"/>
  <c r="CC407" i="2"/>
  <c r="CB407" i="2"/>
  <c r="CA407" i="2"/>
  <c r="BZ407" i="2"/>
  <c r="BY407" i="2"/>
  <c r="AJ407" i="2"/>
  <c r="AI407" i="2"/>
  <c r="AH407" i="2"/>
  <c r="AG407" i="2"/>
  <c r="AF407" i="2"/>
  <c r="AE407" i="2"/>
  <c r="AD407" i="2"/>
  <c r="AC407" i="2"/>
  <c r="AB407" i="2"/>
  <c r="AA407" i="2"/>
  <c r="Z407" i="2"/>
  <c r="Y407" i="2"/>
  <c r="X407" i="2"/>
  <c r="W407" i="2"/>
  <c r="V407" i="2"/>
  <c r="U407" i="2"/>
  <c r="S407" i="2"/>
  <c r="R407" i="2"/>
  <c r="Q407" i="2"/>
  <c r="P407" i="2"/>
  <c r="O407" i="2"/>
  <c r="N407" i="2"/>
  <c r="M407" i="2"/>
  <c r="L407" i="2"/>
  <c r="K407" i="2"/>
  <c r="J407" i="2"/>
  <c r="I407" i="2"/>
  <c r="H407" i="2"/>
  <c r="G407" i="2"/>
  <c r="F407" i="2"/>
  <c r="E407" i="2"/>
  <c r="D407" i="2"/>
  <c r="C407" i="2"/>
  <c r="B407" i="2"/>
  <c r="A407" i="2"/>
  <c r="CD406" i="2"/>
  <c r="CC406" i="2"/>
  <c r="CB406" i="2"/>
  <c r="CA406" i="2"/>
  <c r="BZ406" i="2"/>
  <c r="BY406" i="2"/>
  <c r="AJ406" i="2"/>
  <c r="AI406" i="2"/>
  <c r="AH406" i="2"/>
  <c r="AG406" i="2"/>
  <c r="AF406" i="2"/>
  <c r="AE406" i="2"/>
  <c r="AD406" i="2"/>
  <c r="AC406" i="2"/>
  <c r="AB406" i="2"/>
  <c r="AA406" i="2"/>
  <c r="Z406" i="2"/>
  <c r="Y406" i="2"/>
  <c r="X406" i="2"/>
  <c r="W406" i="2"/>
  <c r="V406" i="2"/>
  <c r="U406" i="2"/>
  <c r="S406" i="2"/>
  <c r="R406" i="2"/>
  <c r="Q406" i="2"/>
  <c r="P406" i="2"/>
  <c r="O406" i="2"/>
  <c r="N406" i="2"/>
  <c r="M406" i="2"/>
  <c r="L406" i="2"/>
  <c r="K406" i="2"/>
  <c r="J406" i="2"/>
  <c r="I406" i="2"/>
  <c r="H406" i="2"/>
  <c r="G406" i="2"/>
  <c r="F406" i="2"/>
  <c r="E406" i="2"/>
  <c r="D406" i="2"/>
  <c r="C406" i="2"/>
  <c r="B406" i="2"/>
  <c r="A406" i="2"/>
  <c r="CD405" i="2"/>
  <c r="CC405" i="2"/>
  <c r="CB405" i="2"/>
  <c r="CA405" i="2"/>
  <c r="BZ405" i="2"/>
  <c r="BY405" i="2"/>
  <c r="AJ405" i="2"/>
  <c r="AI405" i="2"/>
  <c r="AH405" i="2"/>
  <c r="AG405" i="2"/>
  <c r="AF405" i="2"/>
  <c r="AE405" i="2"/>
  <c r="AD405" i="2"/>
  <c r="AC405" i="2"/>
  <c r="AB405" i="2"/>
  <c r="AA405" i="2"/>
  <c r="Z405" i="2"/>
  <c r="Y405" i="2"/>
  <c r="X405" i="2"/>
  <c r="W405" i="2"/>
  <c r="V405" i="2"/>
  <c r="U405" i="2"/>
  <c r="S405" i="2"/>
  <c r="R405" i="2"/>
  <c r="Q405" i="2"/>
  <c r="P405" i="2"/>
  <c r="O405" i="2"/>
  <c r="N405" i="2"/>
  <c r="M405" i="2"/>
  <c r="L405" i="2"/>
  <c r="K405" i="2"/>
  <c r="J405" i="2"/>
  <c r="I405" i="2"/>
  <c r="H405" i="2"/>
  <c r="G405" i="2"/>
  <c r="F405" i="2"/>
  <c r="E405" i="2"/>
  <c r="D405" i="2"/>
  <c r="C405" i="2"/>
  <c r="B405" i="2"/>
  <c r="A405" i="2"/>
  <c r="CD404" i="2"/>
  <c r="CC404" i="2"/>
  <c r="CB404" i="2"/>
  <c r="CA404" i="2"/>
  <c r="BZ404" i="2"/>
  <c r="BY404" i="2"/>
  <c r="AJ404" i="2"/>
  <c r="AI404" i="2"/>
  <c r="AH404" i="2"/>
  <c r="AG404" i="2"/>
  <c r="AF404" i="2"/>
  <c r="AE404" i="2"/>
  <c r="AD404" i="2"/>
  <c r="AC404" i="2"/>
  <c r="AB404" i="2"/>
  <c r="AA404" i="2"/>
  <c r="Z404" i="2"/>
  <c r="Y404" i="2"/>
  <c r="X404" i="2"/>
  <c r="W404" i="2"/>
  <c r="V404" i="2"/>
  <c r="U404" i="2"/>
  <c r="S404" i="2"/>
  <c r="R404" i="2"/>
  <c r="Q404" i="2"/>
  <c r="P404" i="2"/>
  <c r="O404" i="2"/>
  <c r="N404" i="2"/>
  <c r="M404" i="2"/>
  <c r="L404" i="2"/>
  <c r="K404" i="2"/>
  <c r="J404" i="2"/>
  <c r="I404" i="2"/>
  <c r="H404" i="2"/>
  <c r="G404" i="2"/>
  <c r="F404" i="2"/>
  <c r="E404" i="2"/>
  <c r="D404" i="2"/>
  <c r="C404" i="2"/>
  <c r="B404" i="2"/>
  <c r="A404" i="2"/>
  <c r="CD403" i="2"/>
  <c r="CC403" i="2"/>
  <c r="CB403" i="2"/>
  <c r="CA403" i="2"/>
  <c r="BZ403" i="2"/>
  <c r="BY403" i="2"/>
  <c r="AJ403" i="2"/>
  <c r="AI403" i="2"/>
  <c r="AH403" i="2"/>
  <c r="AG403" i="2"/>
  <c r="AF403" i="2"/>
  <c r="AE403" i="2"/>
  <c r="AD403" i="2"/>
  <c r="AC403" i="2"/>
  <c r="AB403" i="2"/>
  <c r="AA403" i="2"/>
  <c r="Z403" i="2"/>
  <c r="Y403" i="2"/>
  <c r="X403" i="2"/>
  <c r="W403" i="2"/>
  <c r="V403" i="2"/>
  <c r="U403" i="2"/>
  <c r="S403" i="2"/>
  <c r="R403" i="2"/>
  <c r="Q403" i="2"/>
  <c r="P403" i="2"/>
  <c r="O403" i="2"/>
  <c r="N403" i="2"/>
  <c r="M403" i="2"/>
  <c r="L403" i="2"/>
  <c r="K403" i="2"/>
  <c r="J403" i="2"/>
  <c r="I403" i="2"/>
  <c r="H403" i="2"/>
  <c r="G403" i="2"/>
  <c r="F403" i="2"/>
  <c r="E403" i="2"/>
  <c r="D403" i="2"/>
  <c r="C403" i="2"/>
  <c r="B403" i="2"/>
  <c r="A403" i="2"/>
  <c r="CD402" i="2"/>
  <c r="CC402" i="2"/>
  <c r="CB402" i="2"/>
  <c r="CA402" i="2"/>
  <c r="BZ402" i="2"/>
  <c r="BY402" i="2"/>
  <c r="AJ402" i="2"/>
  <c r="AI402" i="2"/>
  <c r="AH402" i="2"/>
  <c r="AG402" i="2"/>
  <c r="AF402" i="2"/>
  <c r="AE402" i="2"/>
  <c r="AD402" i="2"/>
  <c r="AC402" i="2"/>
  <c r="AB402" i="2"/>
  <c r="AA402" i="2"/>
  <c r="Z402" i="2"/>
  <c r="Y402" i="2"/>
  <c r="X402" i="2"/>
  <c r="W402" i="2"/>
  <c r="V402" i="2"/>
  <c r="U402" i="2"/>
  <c r="S402" i="2"/>
  <c r="R402" i="2"/>
  <c r="Q402" i="2"/>
  <c r="P402" i="2"/>
  <c r="O402" i="2"/>
  <c r="N402" i="2"/>
  <c r="M402" i="2"/>
  <c r="L402" i="2"/>
  <c r="K402" i="2"/>
  <c r="J402" i="2"/>
  <c r="I402" i="2"/>
  <c r="H402" i="2"/>
  <c r="G402" i="2"/>
  <c r="F402" i="2"/>
  <c r="E402" i="2"/>
  <c r="D402" i="2"/>
  <c r="C402" i="2"/>
  <c r="B402" i="2"/>
  <c r="A402" i="2"/>
  <c r="CD401" i="2"/>
  <c r="CC401" i="2"/>
  <c r="CB401" i="2"/>
  <c r="CA401" i="2"/>
  <c r="BZ401" i="2"/>
  <c r="BY401" i="2"/>
  <c r="AJ401" i="2"/>
  <c r="AI401" i="2"/>
  <c r="AH401" i="2"/>
  <c r="AG401" i="2"/>
  <c r="AF401" i="2"/>
  <c r="AE401" i="2"/>
  <c r="AD401" i="2"/>
  <c r="AC401" i="2"/>
  <c r="AB401" i="2"/>
  <c r="AA401" i="2"/>
  <c r="Z401" i="2"/>
  <c r="Y401" i="2"/>
  <c r="X401" i="2"/>
  <c r="W401" i="2"/>
  <c r="V401" i="2"/>
  <c r="U401" i="2"/>
  <c r="S401" i="2"/>
  <c r="R401" i="2"/>
  <c r="Q401" i="2"/>
  <c r="P401" i="2"/>
  <c r="O401" i="2"/>
  <c r="N401" i="2"/>
  <c r="M401" i="2"/>
  <c r="L401" i="2"/>
  <c r="K401" i="2"/>
  <c r="J401" i="2"/>
  <c r="I401" i="2"/>
  <c r="H401" i="2"/>
  <c r="G401" i="2"/>
  <c r="F401" i="2"/>
  <c r="E401" i="2"/>
  <c r="D401" i="2"/>
  <c r="C401" i="2"/>
  <c r="B401" i="2"/>
  <c r="A401" i="2"/>
  <c r="CD400" i="2"/>
  <c r="CC400" i="2"/>
  <c r="CB400" i="2"/>
  <c r="CA400" i="2"/>
  <c r="BZ400" i="2"/>
  <c r="BY400" i="2"/>
  <c r="AJ400" i="2"/>
  <c r="AI400" i="2"/>
  <c r="AH400" i="2"/>
  <c r="AG400" i="2"/>
  <c r="AF400" i="2"/>
  <c r="AE400" i="2"/>
  <c r="AD400" i="2"/>
  <c r="AC400" i="2"/>
  <c r="AB400" i="2"/>
  <c r="AA400" i="2"/>
  <c r="Z400" i="2"/>
  <c r="Y400" i="2"/>
  <c r="X400" i="2"/>
  <c r="W400" i="2"/>
  <c r="V400" i="2"/>
  <c r="U400" i="2"/>
  <c r="S400" i="2"/>
  <c r="R400" i="2"/>
  <c r="Q400" i="2"/>
  <c r="P400" i="2"/>
  <c r="O400" i="2"/>
  <c r="N400" i="2"/>
  <c r="M400" i="2"/>
  <c r="L400" i="2"/>
  <c r="K400" i="2"/>
  <c r="J400" i="2"/>
  <c r="I400" i="2"/>
  <c r="H400" i="2"/>
  <c r="G400" i="2"/>
  <c r="F400" i="2"/>
  <c r="E400" i="2"/>
  <c r="D400" i="2"/>
  <c r="C400" i="2"/>
  <c r="B400" i="2"/>
  <c r="A400" i="2"/>
  <c r="CD399" i="2"/>
  <c r="CC399" i="2"/>
  <c r="CB399" i="2"/>
  <c r="CA399" i="2"/>
  <c r="BZ399" i="2"/>
  <c r="BY399" i="2"/>
  <c r="AJ399" i="2"/>
  <c r="AI399" i="2"/>
  <c r="AH399" i="2"/>
  <c r="AG399" i="2"/>
  <c r="AF399" i="2"/>
  <c r="AE399" i="2"/>
  <c r="AD399" i="2"/>
  <c r="AC399" i="2"/>
  <c r="AB399" i="2"/>
  <c r="AA399" i="2"/>
  <c r="Z399" i="2"/>
  <c r="Y399" i="2"/>
  <c r="X399" i="2"/>
  <c r="W399" i="2"/>
  <c r="V399" i="2"/>
  <c r="U399" i="2"/>
  <c r="S399" i="2"/>
  <c r="R399" i="2"/>
  <c r="Q399" i="2"/>
  <c r="P399" i="2"/>
  <c r="O399" i="2"/>
  <c r="N399" i="2"/>
  <c r="M399" i="2"/>
  <c r="L399" i="2"/>
  <c r="K399" i="2"/>
  <c r="J399" i="2"/>
  <c r="I399" i="2"/>
  <c r="H399" i="2"/>
  <c r="G399" i="2"/>
  <c r="F399" i="2"/>
  <c r="E399" i="2"/>
  <c r="D399" i="2"/>
  <c r="C399" i="2"/>
  <c r="B399" i="2"/>
  <c r="A399" i="2"/>
  <c r="CD398" i="2"/>
  <c r="CC398" i="2"/>
  <c r="CB398" i="2"/>
  <c r="CA398" i="2"/>
  <c r="BZ398" i="2"/>
  <c r="BY398" i="2"/>
  <c r="AJ398" i="2"/>
  <c r="AI398" i="2"/>
  <c r="AH398" i="2"/>
  <c r="AG398" i="2"/>
  <c r="AF398" i="2"/>
  <c r="AE398" i="2"/>
  <c r="AD398" i="2"/>
  <c r="AC398" i="2"/>
  <c r="AB398" i="2"/>
  <c r="AA398" i="2"/>
  <c r="Z398" i="2"/>
  <c r="Y398" i="2"/>
  <c r="X398" i="2"/>
  <c r="W398" i="2"/>
  <c r="V398" i="2"/>
  <c r="U398" i="2"/>
  <c r="S398" i="2"/>
  <c r="R398" i="2"/>
  <c r="Q398" i="2"/>
  <c r="P398" i="2"/>
  <c r="O398" i="2"/>
  <c r="N398" i="2"/>
  <c r="M398" i="2"/>
  <c r="L398" i="2"/>
  <c r="K398" i="2"/>
  <c r="J398" i="2"/>
  <c r="I398" i="2"/>
  <c r="H398" i="2"/>
  <c r="G398" i="2"/>
  <c r="F398" i="2"/>
  <c r="E398" i="2"/>
  <c r="D398" i="2"/>
  <c r="C398" i="2"/>
  <c r="B398" i="2"/>
  <c r="A398" i="2"/>
  <c r="CD397" i="2"/>
  <c r="CC397" i="2"/>
  <c r="CB397" i="2"/>
  <c r="CA397" i="2"/>
  <c r="BZ397" i="2"/>
  <c r="BY397" i="2"/>
  <c r="AJ397" i="2"/>
  <c r="AI397" i="2"/>
  <c r="AH397" i="2"/>
  <c r="AG397" i="2"/>
  <c r="AF397" i="2"/>
  <c r="AE397" i="2"/>
  <c r="AD397" i="2"/>
  <c r="AC397" i="2"/>
  <c r="AB397" i="2"/>
  <c r="AA397" i="2"/>
  <c r="Z397" i="2"/>
  <c r="Y397" i="2"/>
  <c r="X397" i="2"/>
  <c r="W397" i="2"/>
  <c r="V397" i="2"/>
  <c r="U397" i="2"/>
  <c r="S397" i="2"/>
  <c r="R397" i="2"/>
  <c r="Q397" i="2"/>
  <c r="P397" i="2"/>
  <c r="O397" i="2"/>
  <c r="N397" i="2"/>
  <c r="M397" i="2"/>
  <c r="L397" i="2"/>
  <c r="K397" i="2"/>
  <c r="J397" i="2"/>
  <c r="I397" i="2"/>
  <c r="H397" i="2"/>
  <c r="G397" i="2"/>
  <c r="F397" i="2"/>
  <c r="E397" i="2"/>
  <c r="D397" i="2"/>
  <c r="C397" i="2"/>
  <c r="B397" i="2"/>
  <c r="A397" i="2"/>
  <c r="CD396" i="2"/>
  <c r="CC396" i="2"/>
  <c r="CB396" i="2"/>
  <c r="CA396" i="2"/>
  <c r="BZ396" i="2"/>
  <c r="BY396" i="2"/>
  <c r="AJ396" i="2"/>
  <c r="AI396" i="2"/>
  <c r="AH396" i="2"/>
  <c r="AG396" i="2"/>
  <c r="AF396" i="2"/>
  <c r="AE396" i="2"/>
  <c r="AD396" i="2"/>
  <c r="AC396" i="2"/>
  <c r="AB396" i="2"/>
  <c r="AA396" i="2"/>
  <c r="Z396" i="2"/>
  <c r="Y396" i="2"/>
  <c r="X396" i="2"/>
  <c r="W396" i="2"/>
  <c r="V396" i="2"/>
  <c r="U396" i="2"/>
  <c r="S396" i="2"/>
  <c r="R396" i="2"/>
  <c r="Q396" i="2"/>
  <c r="P396" i="2"/>
  <c r="O396" i="2"/>
  <c r="N396" i="2"/>
  <c r="M396" i="2"/>
  <c r="L396" i="2"/>
  <c r="K396" i="2"/>
  <c r="J396" i="2"/>
  <c r="I396" i="2"/>
  <c r="H396" i="2"/>
  <c r="G396" i="2"/>
  <c r="F396" i="2"/>
  <c r="E396" i="2"/>
  <c r="D396" i="2"/>
  <c r="C396" i="2"/>
  <c r="B396" i="2"/>
  <c r="A396" i="2"/>
  <c r="CD395" i="2"/>
  <c r="CC395" i="2"/>
  <c r="CB395" i="2"/>
  <c r="CA395" i="2"/>
  <c r="BZ395" i="2"/>
  <c r="BY395" i="2"/>
  <c r="AJ395" i="2"/>
  <c r="AI395" i="2"/>
  <c r="AH395" i="2"/>
  <c r="AG395" i="2"/>
  <c r="AF395" i="2"/>
  <c r="AE395" i="2"/>
  <c r="AD395" i="2"/>
  <c r="AC395" i="2"/>
  <c r="AB395" i="2"/>
  <c r="AA395" i="2"/>
  <c r="Z395" i="2"/>
  <c r="Y395" i="2"/>
  <c r="X395" i="2"/>
  <c r="W395" i="2"/>
  <c r="V395" i="2"/>
  <c r="U395" i="2"/>
  <c r="S395" i="2"/>
  <c r="R395" i="2"/>
  <c r="Q395" i="2"/>
  <c r="P395" i="2"/>
  <c r="O395" i="2"/>
  <c r="N395" i="2"/>
  <c r="M395" i="2"/>
  <c r="L395" i="2"/>
  <c r="K395" i="2"/>
  <c r="J395" i="2"/>
  <c r="I395" i="2"/>
  <c r="H395" i="2"/>
  <c r="G395" i="2"/>
  <c r="F395" i="2"/>
  <c r="E395" i="2"/>
  <c r="D395" i="2"/>
  <c r="C395" i="2"/>
  <c r="B395" i="2"/>
  <c r="A395" i="2"/>
  <c r="CD394" i="2"/>
  <c r="CC394" i="2"/>
  <c r="CB394" i="2"/>
  <c r="CA394" i="2"/>
  <c r="BZ394" i="2"/>
  <c r="BY394" i="2"/>
  <c r="AJ394" i="2"/>
  <c r="AI394" i="2"/>
  <c r="AH394" i="2"/>
  <c r="AG394" i="2"/>
  <c r="AF394" i="2"/>
  <c r="AE394" i="2"/>
  <c r="AD394" i="2"/>
  <c r="AC394" i="2"/>
  <c r="AB394" i="2"/>
  <c r="AA394" i="2"/>
  <c r="Z394" i="2"/>
  <c r="Y394" i="2"/>
  <c r="X394" i="2"/>
  <c r="W394" i="2"/>
  <c r="V394" i="2"/>
  <c r="U394" i="2"/>
  <c r="S394" i="2"/>
  <c r="R394" i="2"/>
  <c r="Q394" i="2"/>
  <c r="P394" i="2"/>
  <c r="O394" i="2"/>
  <c r="N394" i="2"/>
  <c r="M394" i="2"/>
  <c r="L394" i="2"/>
  <c r="K394" i="2"/>
  <c r="J394" i="2"/>
  <c r="I394" i="2"/>
  <c r="H394" i="2"/>
  <c r="G394" i="2"/>
  <c r="F394" i="2"/>
  <c r="E394" i="2"/>
  <c r="D394" i="2"/>
  <c r="C394" i="2"/>
  <c r="B394" i="2"/>
  <c r="A394" i="2"/>
  <c r="CD393" i="2"/>
  <c r="CC393" i="2"/>
  <c r="CB393" i="2"/>
  <c r="CA393" i="2"/>
  <c r="BZ393" i="2"/>
  <c r="BY393" i="2"/>
  <c r="AJ393" i="2"/>
  <c r="AI393" i="2"/>
  <c r="AH393" i="2"/>
  <c r="AG393" i="2"/>
  <c r="AF393" i="2"/>
  <c r="AE393" i="2"/>
  <c r="AD393" i="2"/>
  <c r="AC393" i="2"/>
  <c r="AB393" i="2"/>
  <c r="AA393" i="2"/>
  <c r="Z393" i="2"/>
  <c r="Y393" i="2"/>
  <c r="X393" i="2"/>
  <c r="W393" i="2"/>
  <c r="V393" i="2"/>
  <c r="U393" i="2"/>
  <c r="S393" i="2"/>
  <c r="R393" i="2"/>
  <c r="Q393" i="2"/>
  <c r="P393" i="2"/>
  <c r="O393" i="2"/>
  <c r="N393" i="2"/>
  <c r="M393" i="2"/>
  <c r="L393" i="2"/>
  <c r="K393" i="2"/>
  <c r="J393" i="2"/>
  <c r="I393" i="2"/>
  <c r="H393" i="2"/>
  <c r="G393" i="2"/>
  <c r="F393" i="2"/>
  <c r="E393" i="2"/>
  <c r="D393" i="2"/>
  <c r="C393" i="2"/>
  <c r="B393" i="2"/>
  <c r="A393" i="2"/>
  <c r="CD392" i="2"/>
  <c r="CC392" i="2"/>
  <c r="CB392" i="2"/>
  <c r="CA392" i="2"/>
  <c r="BZ392" i="2"/>
  <c r="BY392" i="2"/>
  <c r="AJ392" i="2"/>
  <c r="AI392" i="2"/>
  <c r="AH392" i="2"/>
  <c r="AG392" i="2"/>
  <c r="AF392" i="2"/>
  <c r="AE392" i="2"/>
  <c r="AD392" i="2"/>
  <c r="AC392" i="2"/>
  <c r="AB392" i="2"/>
  <c r="AA392" i="2"/>
  <c r="Z392" i="2"/>
  <c r="Y392" i="2"/>
  <c r="X392" i="2"/>
  <c r="W392" i="2"/>
  <c r="V392" i="2"/>
  <c r="U392" i="2"/>
  <c r="S392" i="2"/>
  <c r="R392" i="2"/>
  <c r="Q392" i="2"/>
  <c r="P392" i="2"/>
  <c r="O392" i="2"/>
  <c r="N392" i="2"/>
  <c r="M392" i="2"/>
  <c r="L392" i="2"/>
  <c r="K392" i="2"/>
  <c r="J392" i="2"/>
  <c r="I392" i="2"/>
  <c r="H392" i="2"/>
  <c r="G392" i="2"/>
  <c r="F392" i="2"/>
  <c r="E392" i="2"/>
  <c r="D392" i="2"/>
  <c r="C392" i="2"/>
  <c r="B392" i="2"/>
  <c r="A392" i="2"/>
  <c r="CD391" i="2"/>
  <c r="CC391" i="2"/>
  <c r="CB391" i="2"/>
  <c r="CA391" i="2"/>
  <c r="BZ391" i="2"/>
  <c r="BY391" i="2"/>
  <c r="AJ391" i="2"/>
  <c r="AI391" i="2"/>
  <c r="AH391" i="2"/>
  <c r="AG391" i="2"/>
  <c r="AF391" i="2"/>
  <c r="AE391" i="2"/>
  <c r="AD391" i="2"/>
  <c r="AC391" i="2"/>
  <c r="AB391" i="2"/>
  <c r="AA391" i="2"/>
  <c r="Z391" i="2"/>
  <c r="Y391" i="2"/>
  <c r="X391" i="2"/>
  <c r="W391" i="2"/>
  <c r="V391" i="2"/>
  <c r="U391" i="2"/>
  <c r="S391" i="2"/>
  <c r="R391" i="2"/>
  <c r="Q391" i="2"/>
  <c r="P391" i="2"/>
  <c r="O391" i="2"/>
  <c r="N391" i="2"/>
  <c r="M391" i="2"/>
  <c r="L391" i="2"/>
  <c r="K391" i="2"/>
  <c r="J391" i="2"/>
  <c r="I391" i="2"/>
  <c r="H391" i="2"/>
  <c r="G391" i="2"/>
  <c r="F391" i="2"/>
  <c r="E391" i="2"/>
  <c r="D391" i="2"/>
  <c r="C391" i="2"/>
  <c r="B391" i="2"/>
  <c r="A391" i="2"/>
  <c r="CD390" i="2"/>
  <c r="CC390" i="2"/>
  <c r="CB390" i="2"/>
  <c r="CA390" i="2"/>
  <c r="BZ390" i="2"/>
  <c r="BY390" i="2"/>
  <c r="AJ390" i="2"/>
  <c r="AI390" i="2"/>
  <c r="AH390" i="2"/>
  <c r="AG390" i="2"/>
  <c r="AF390" i="2"/>
  <c r="AE390" i="2"/>
  <c r="AD390" i="2"/>
  <c r="AC390" i="2"/>
  <c r="AB390" i="2"/>
  <c r="AA390" i="2"/>
  <c r="Z390" i="2"/>
  <c r="Y390" i="2"/>
  <c r="X390" i="2"/>
  <c r="W390" i="2"/>
  <c r="V390" i="2"/>
  <c r="U390" i="2"/>
  <c r="S390" i="2"/>
  <c r="R390" i="2"/>
  <c r="Q390" i="2"/>
  <c r="P390" i="2"/>
  <c r="O390" i="2"/>
  <c r="N390" i="2"/>
  <c r="M390" i="2"/>
  <c r="L390" i="2"/>
  <c r="K390" i="2"/>
  <c r="J390" i="2"/>
  <c r="I390" i="2"/>
  <c r="H390" i="2"/>
  <c r="G390" i="2"/>
  <c r="F390" i="2"/>
  <c r="E390" i="2"/>
  <c r="D390" i="2"/>
  <c r="C390" i="2"/>
  <c r="B390" i="2"/>
  <c r="A390" i="2"/>
  <c r="CD389" i="2"/>
  <c r="CC389" i="2"/>
  <c r="CB389" i="2"/>
  <c r="CA389" i="2"/>
  <c r="BZ389" i="2"/>
  <c r="BY389" i="2"/>
  <c r="AJ389" i="2"/>
  <c r="AI389" i="2"/>
  <c r="AH389" i="2"/>
  <c r="AG389" i="2"/>
  <c r="AF389" i="2"/>
  <c r="AE389" i="2"/>
  <c r="AD389" i="2"/>
  <c r="AC389" i="2"/>
  <c r="AB389" i="2"/>
  <c r="AA389" i="2"/>
  <c r="Z389" i="2"/>
  <c r="Y389" i="2"/>
  <c r="X389" i="2"/>
  <c r="W389" i="2"/>
  <c r="V389" i="2"/>
  <c r="U389" i="2"/>
  <c r="S389" i="2"/>
  <c r="R389" i="2"/>
  <c r="Q389" i="2"/>
  <c r="P389" i="2"/>
  <c r="O389" i="2"/>
  <c r="N389" i="2"/>
  <c r="M389" i="2"/>
  <c r="L389" i="2"/>
  <c r="K389" i="2"/>
  <c r="J389" i="2"/>
  <c r="I389" i="2"/>
  <c r="H389" i="2"/>
  <c r="G389" i="2"/>
  <c r="F389" i="2"/>
  <c r="E389" i="2"/>
  <c r="D389" i="2"/>
  <c r="C389" i="2"/>
  <c r="B389" i="2"/>
  <c r="A389" i="2"/>
  <c r="CD388" i="2"/>
  <c r="CC388" i="2"/>
  <c r="CB388" i="2"/>
  <c r="CA388" i="2"/>
  <c r="BZ388" i="2"/>
  <c r="BY388" i="2"/>
  <c r="AJ388" i="2"/>
  <c r="AI388" i="2"/>
  <c r="AH388" i="2"/>
  <c r="AG388" i="2"/>
  <c r="AF388" i="2"/>
  <c r="AE388" i="2"/>
  <c r="AD388" i="2"/>
  <c r="AC388" i="2"/>
  <c r="AB388" i="2"/>
  <c r="AA388" i="2"/>
  <c r="Z388" i="2"/>
  <c r="Y388" i="2"/>
  <c r="X388" i="2"/>
  <c r="W388" i="2"/>
  <c r="V388" i="2"/>
  <c r="U388" i="2"/>
  <c r="S388" i="2"/>
  <c r="R388" i="2"/>
  <c r="Q388" i="2"/>
  <c r="P388" i="2"/>
  <c r="O388" i="2"/>
  <c r="N388" i="2"/>
  <c r="M388" i="2"/>
  <c r="L388" i="2"/>
  <c r="K388" i="2"/>
  <c r="J388" i="2"/>
  <c r="I388" i="2"/>
  <c r="H388" i="2"/>
  <c r="G388" i="2"/>
  <c r="F388" i="2"/>
  <c r="E388" i="2"/>
  <c r="D388" i="2"/>
  <c r="C388" i="2"/>
  <c r="B388" i="2"/>
  <c r="A388" i="2"/>
  <c r="CD387" i="2"/>
  <c r="CC387" i="2"/>
  <c r="CB387" i="2"/>
  <c r="CA387" i="2"/>
  <c r="BZ387" i="2"/>
  <c r="BY387" i="2"/>
  <c r="AJ387" i="2"/>
  <c r="AI387" i="2"/>
  <c r="AH387" i="2"/>
  <c r="AG387" i="2"/>
  <c r="AF387" i="2"/>
  <c r="AE387" i="2"/>
  <c r="AD387" i="2"/>
  <c r="AC387" i="2"/>
  <c r="AB387" i="2"/>
  <c r="AA387" i="2"/>
  <c r="Z387" i="2"/>
  <c r="Y387" i="2"/>
  <c r="X387" i="2"/>
  <c r="W387" i="2"/>
  <c r="V387" i="2"/>
  <c r="U387" i="2"/>
  <c r="S387" i="2"/>
  <c r="R387" i="2"/>
  <c r="Q387" i="2"/>
  <c r="P387" i="2"/>
  <c r="O387" i="2"/>
  <c r="N387" i="2"/>
  <c r="M387" i="2"/>
  <c r="L387" i="2"/>
  <c r="K387" i="2"/>
  <c r="J387" i="2"/>
  <c r="I387" i="2"/>
  <c r="H387" i="2"/>
  <c r="G387" i="2"/>
  <c r="F387" i="2"/>
  <c r="E387" i="2"/>
  <c r="D387" i="2"/>
  <c r="C387" i="2"/>
  <c r="B387" i="2"/>
  <c r="A387" i="2"/>
  <c r="CD386" i="2"/>
  <c r="CC386" i="2"/>
  <c r="CB386" i="2"/>
  <c r="CA386" i="2"/>
  <c r="BZ386" i="2"/>
  <c r="BY386" i="2"/>
  <c r="AJ386" i="2"/>
  <c r="AI386" i="2"/>
  <c r="AH386" i="2"/>
  <c r="AG386" i="2"/>
  <c r="AF386" i="2"/>
  <c r="AE386" i="2"/>
  <c r="AD386" i="2"/>
  <c r="AC386" i="2"/>
  <c r="AB386" i="2"/>
  <c r="AA386" i="2"/>
  <c r="Z386" i="2"/>
  <c r="Y386" i="2"/>
  <c r="X386" i="2"/>
  <c r="W386" i="2"/>
  <c r="V386" i="2"/>
  <c r="U386" i="2"/>
  <c r="S386" i="2"/>
  <c r="R386" i="2"/>
  <c r="Q386" i="2"/>
  <c r="P386" i="2"/>
  <c r="O386" i="2"/>
  <c r="N386" i="2"/>
  <c r="M386" i="2"/>
  <c r="L386" i="2"/>
  <c r="K386" i="2"/>
  <c r="J386" i="2"/>
  <c r="I386" i="2"/>
  <c r="H386" i="2"/>
  <c r="G386" i="2"/>
  <c r="F386" i="2"/>
  <c r="E386" i="2"/>
  <c r="D386" i="2"/>
  <c r="C386" i="2"/>
  <c r="B386" i="2"/>
  <c r="A386" i="2"/>
  <c r="CD385" i="2"/>
  <c r="CC385" i="2"/>
  <c r="CB385" i="2"/>
  <c r="CA385" i="2"/>
  <c r="BZ385" i="2"/>
  <c r="BY385" i="2"/>
  <c r="AJ385" i="2"/>
  <c r="AI385" i="2"/>
  <c r="AH385" i="2"/>
  <c r="AG385" i="2"/>
  <c r="AF385" i="2"/>
  <c r="AE385" i="2"/>
  <c r="AD385" i="2"/>
  <c r="AC385" i="2"/>
  <c r="AB385" i="2"/>
  <c r="AA385" i="2"/>
  <c r="Z385" i="2"/>
  <c r="Y385" i="2"/>
  <c r="X385" i="2"/>
  <c r="W385" i="2"/>
  <c r="V385" i="2"/>
  <c r="U385" i="2"/>
  <c r="S385" i="2"/>
  <c r="R385" i="2"/>
  <c r="Q385" i="2"/>
  <c r="P385" i="2"/>
  <c r="O385" i="2"/>
  <c r="N385" i="2"/>
  <c r="M385" i="2"/>
  <c r="L385" i="2"/>
  <c r="K385" i="2"/>
  <c r="J385" i="2"/>
  <c r="I385" i="2"/>
  <c r="H385" i="2"/>
  <c r="G385" i="2"/>
  <c r="F385" i="2"/>
  <c r="E385" i="2"/>
  <c r="D385" i="2"/>
  <c r="C385" i="2"/>
  <c r="B385" i="2"/>
  <c r="A385" i="2"/>
  <c r="CD384" i="2"/>
  <c r="CC384" i="2"/>
  <c r="CB384" i="2"/>
  <c r="CA384" i="2"/>
  <c r="BZ384" i="2"/>
  <c r="BY384" i="2"/>
  <c r="AJ384" i="2"/>
  <c r="AI384" i="2"/>
  <c r="AH384" i="2"/>
  <c r="AG384" i="2"/>
  <c r="AF384" i="2"/>
  <c r="AE384" i="2"/>
  <c r="AD384" i="2"/>
  <c r="AC384" i="2"/>
  <c r="AB384" i="2"/>
  <c r="AA384" i="2"/>
  <c r="Z384" i="2"/>
  <c r="Y384" i="2"/>
  <c r="X384" i="2"/>
  <c r="W384" i="2"/>
  <c r="V384" i="2"/>
  <c r="U384" i="2"/>
  <c r="S384" i="2"/>
  <c r="R384" i="2"/>
  <c r="Q384" i="2"/>
  <c r="P384" i="2"/>
  <c r="O384" i="2"/>
  <c r="N384" i="2"/>
  <c r="M384" i="2"/>
  <c r="L384" i="2"/>
  <c r="K384" i="2"/>
  <c r="J384" i="2"/>
  <c r="I384" i="2"/>
  <c r="H384" i="2"/>
  <c r="G384" i="2"/>
  <c r="F384" i="2"/>
  <c r="E384" i="2"/>
  <c r="D384" i="2"/>
  <c r="C384" i="2"/>
  <c r="B384" i="2"/>
  <c r="A384" i="2"/>
  <c r="CD383" i="2"/>
  <c r="CC383" i="2"/>
  <c r="CB383" i="2"/>
  <c r="CA383" i="2"/>
  <c r="BZ383" i="2"/>
  <c r="BY383" i="2"/>
  <c r="AJ383" i="2"/>
  <c r="AI383" i="2"/>
  <c r="AH383" i="2"/>
  <c r="AG383" i="2"/>
  <c r="AF383" i="2"/>
  <c r="AE383" i="2"/>
  <c r="AD383" i="2"/>
  <c r="AC383" i="2"/>
  <c r="AB383" i="2"/>
  <c r="AA383" i="2"/>
  <c r="Z383" i="2"/>
  <c r="Y383" i="2"/>
  <c r="X383" i="2"/>
  <c r="W383" i="2"/>
  <c r="V383" i="2"/>
  <c r="U383" i="2"/>
  <c r="S383" i="2"/>
  <c r="R383" i="2"/>
  <c r="Q383" i="2"/>
  <c r="P383" i="2"/>
  <c r="O383" i="2"/>
  <c r="N383" i="2"/>
  <c r="M383" i="2"/>
  <c r="L383" i="2"/>
  <c r="K383" i="2"/>
  <c r="J383" i="2"/>
  <c r="I383" i="2"/>
  <c r="H383" i="2"/>
  <c r="G383" i="2"/>
  <c r="F383" i="2"/>
  <c r="E383" i="2"/>
  <c r="D383" i="2"/>
  <c r="C383" i="2"/>
  <c r="B383" i="2"/>
  <c r="A383" i="2"/>
  <c r="CD382" i="2"/>
  <c r="CC382" i="2"/>
  <c r="CB382" i="2"/>
  <c r="CA382" i="2"/>
  <c r="BZ382" i="2"/>
  <c r="BY382" i="2"/>
  <c r="AJ382" i="2"/>
  <c r="AI382" i="2"/>
  <c r="AH382" i="2"/>
  <c r="AG382" i="2"/>
  <c r="AF382" i="2"/>
  <c r="AE382" i="2"/>
  <c r="AD382" i="2"/>
  <c r="AC382" i="2"/>
  <c r="AB382" i="2"/>
  <c r="AA382" i="2"/>
  <c r="Z382" i="2"/>
  <c r="Y382" i="2"/>
  <c r="X382" i="2"/>
  <c r="W382" i="2"/>
  <c r="V382" i="2"/>
  <c r="U382" i="2"/>
  <c r="S382" i="2"/>
  <c r="R382" i="2"/>
  <c r="Q382" i="2"/>
  <c r="P382" i="2"/>
  <c r="O382" i="2"/>
  <c r="N382" i="2"/>
  <c r="M382" i="2"/>
  <c r="L382" i="2"/>
  <c r="K382" i="2"/>
  <c r="J382" i="2"/>
  <c r="I382" i="2"/>
  <c r="H382" i="2"/>
  <c r="G382" i="2"/>
  <c r="F382" i="2"/>
  <c r="E382" i="2"/>
  <c r="D382" i="2"/>
  <c r="C382" i="2"/>
  <c r="B382" i="2"/>
  <c r="A382" i="2"/>
  <c r="CD381" i="2"/>
  <c r="CC381" i="2"/>
  <c r="CB381" i="2"/>
  <c r="CA381" i="2"/>
  <c r="BZ381" i="2"/>
  <c r="BY381" i="2"/>
  <c r="AJ381" i="2"/>
  <c r="AI381" i="2"/>
  <c r="AH381" i="2"/>
  <c r="AG381" i="2"/>
  <c r="AF381" i="2"/>
  <c r="AE381" i="2"/>
  <c r="AD381" i="2"/>
  <c r="AC381" i="2"/>
  <c r="AB381" i="2"/>
  <c r="AA381" i="2"/>
  <c r="Z381" i="2"/>
  <c r="Y381" i="2"/>
  <c r="X381" i="2"/>
  <c r="W381" i="2"/>
  <c r="V381" i="2"/>
  <c r="U381" i="2"/>
  <c r="S381" i="2"/>
  <c r="R381" i="2"/>
  <c r="Q381" i="2"/>
  <c r="P381" i="2"/>
  <c r="O381" i="2"/>
  <c r="N381" i="2"/>
  <c r="M381" i="2"/>
  <c r="L381" i="2"/>
  <c r="K381" i="2"/>
  <c r="J381" i="2"/>
  <c r="I381" i="2"/>
  <c r="H381" i="2"/>
  <c r="G381" i="2"/>
  <c r="F381" i="2"/>
  <c r="E381" i="2"/>
  <c r="D381" i="2"/>
  <c r="C381" i="2"/>
  <c r="B381" i="2"/>
  <c r="A381" i="2"/>
  <c r="CD380" i="2"/>
  <c r="CC380" i="2"/>
  <c r="CB380" i="2"/>
  <c r="CA380" i="2"/>
  <c r="BZ380" i="2"/>
  <c r="BY380" i="2"/>
  <c r="AJ380" i="2"/>
  <c r="AI380" i="2"/>
  <c r="AH380" i="2"/>
  <c r="AG380" i="2"/>
  <c r="AF380" i="2"/>
  <c r="AE380" i="2"/>
  <c r="AD380" i="2"/>
  <c r="AC380" i="2"/>
  <c r="AB380" i="2"/>
  <c r="AA380" i="2"/>
  <c r="Z380" i="2"/>
  <c r="Y380" i="2"/>
  <c r="X380" i="2"/>
  <c r="W380" i="2"/>
  <c r="V380" i="2"/>
  <c r="U380" i="2"/>
  <c r="S380" i="2"/>
  <c r="R380" i="2"/>
  <c r="Q380" i="2"/>
  <c r="P380" i="2"/>
  <c r="O380" i="2"/>
  <c r="N380" i="2"/>
  <c r="M380" i="2"/>
  <c r="L380" i="2"/>
  <c r="K380" i="2"/>
  <c r="J380" i="2"/>
  <c r="I380" i="2"/>
  <c r="H380" i="2"/>
  <c r="G380" i="2"/>
  <c r="F380" i="2"/>
  <c r="E380" i="2"/>
  <c r="D380" i="2"/>
  <c r="C380" i="2"/>
  <c r="B380" i="2"/>
  <c r="A380" i="2"/>
  <c r="CD379" i="2"/>
  <c r="CC379" i="2"/>
  <c r="CB379" i="2"/>
  <c r="CA379" i="2"/>
  <c r="BZ379" i="2"/>
  <c r="BY379" i="2"/>
  <c r="AJ379" i="2"/>
  <c r="AI379" i="2"/>
  <c r="AH379" i="2"/>
  <c r="AG379" i="2"/>
  <c r="AF379" i="2"/>
  <c r="AE379" i="2"/>
  <c r="AD379" i="2"/>
  <c r="AC379" i="2"/>
  <c r="AB379" i="2"/>
  <c r="AA379" i="2"/>
  <c r="Z379" i="2"/>
  <c r="Y379" i="2"/>
  <c r="X379" i="2"/>
  <c r="W379" i="2"/>
  <c r="V379" i="2"/>
  <c r="U379" i="2"/>
  <c r="S379" i="2"/>
  <c r="R379" i="2"/>
  <c r="Q379" i="2"/>
  <c r="P379" i="2"/>
  <c r="O379" i="2"/>
  <c r="N379" i="2"/>
  <c r="M379" i="2"/>
  <c r="L379" i="2"/>
  <c r="K379" i="2"/>
  <c r="J379" i="2"/>
  <c r="I379" i="2"/>
  <c r="H379" i="2"/>
  <c r="G379" i="2"/>
  <c r="F379" i="2"/>
  <c r="E379" i="2"/>
  <c r="D379" i="2"/>
  <c r="C379" i="2"/>
  <c r="B379" i="2"/>
  <c r="A379" i="2"/>
  <c r="CD378" i="2"/>
  <c r="CC378" i="2"/>
  <c r="CB378" i="2"/>
  <c r="CA378" i="2"/>
  <c r="BZ378" i="2"/>
  <c r="BY378" i="2"/>
  <c r="AJ378" i="2"/>
  <c r="AI378" i="2"/>
  <c r="AH378" i="2"/>
  <c r="AG378" i="2"/>
  <c r="AF378" i="2"/>
  <c r="AE378" i="2"/>
  <c r="AD378" i="2"/>
  <c r="AC378" i="2"/>
  <c r="AB378" i="2"/>
  <c r="AA378" i="2"/>
  <c r="Z378" i="2"/>
  <c r="Y378" i="2"/>
  <c r="X378" i="2"/>
  <c r="W378" i="2"/>
  <c r="V378" i="2"/>
  <c r="U378" i="2"/>
  <c r="S378" i="2"/>
  <c r="R378" i="2"/>
  <c r="Q378" i="2"/>
  <c r="P378" i="2"/>
  <c r="O378" i="2"/>
  <c r="N378" i="2"/>
  <c r="M378" i="2"/>
  <c r="L378" i="2"/>
  <c r="K378" i="2"/>
  <c r="J378" i="2"/>
  <c r="I378" i="2"/>
  <c r="H378" i="2"/>
  <c r="G378" i="2"/>
  <c r="F378" i="2"/>
  <c r="E378" i="2"/>
  <c r="D378" i="2"/>
  <c r="C378" i="2"/>
  <c r="B378" i="2"/>
  <c r="A378" i="2"/>
  <c r="CD377" i="2"/>
  <c r="CC377" i="2"/>
  <c r="CB377" i="2"/>
  <c r="CA377" i="2"/>
  <c r="BZ377" i="2"/>
  <c r="BY377" i="2"/>
  <c r="AJ377" i="2"/>
  <c r="AI377" i="2"/>
  <c r="AH377" i="2"/>
  <c r="AG377" i="2"/>
  <c r="AF377" i="2"/>
  <c r="AE377" i="2"/>
  <c r="AD377" i="2"/>
  <c r="AC377" i="2"/>
  <c r="AB377" i="2"/>
  <c r="AA377" i="2"/>
  <c r="Z377" i="2"/>
  <c r="Y377" i="2"/>
  <c r="X377" i="2"/>
  <c r="W377" i="2"/>
  <c r="V377" i="2"/>
  <c r="U377" i="2"/>
  <c r="S377" i="2"/>
  <c r="R377" i="2"/>
  <c r="Q377" i="2"/>
  <c r="P377" i="2"/>
  <c r="O377" i="2"/>
  <c r="N377" i="2"/>
  <c r="M377" i="2"/>
  <c r="L377" i="2"/>
  <c r="K377" i="2"/>
  <c r="J377" i="2"/>
  <c r="I377" i="2"/>
  <c r="H377" i="2"/>
  <c r="G377" i="2"/>
  <c r="F377" i="2"/>
  <c r="E377" i="2"/>
  <c r="D377" i="2"/>
  <c r="C377" i="2"/>
  <c r="B377" i="2"/>
  <c r="A377" i="2"/>
  <c r="CD376" i="2"/>
  <c r="CC376" i="2"/>
  <c r="CB376" i="2"/>
  <c r="CA376" i="2"/>
  <c r="BZ376" i="2"/>
  <c r="BY376" i="2"/>
  <c r="AJ376" i="2"/>
  <c r="AI376" i="2"/>
  <c r="AH376" i="2"/>
  <c r="AG376" i="2"/>
  <c r="AF376" i="2"/>
  <c r="AE376" i="2"/>
  <c r="AD376" i="2"/>
  <c r="AC376" i="2"/>
  <c r="AB376" i="2"/>
  <c r="AA376" i="2"/>
  <c r="Z376" i="2"/>
  <c r="Y376" i="2"/>
  <c r="X376" i="2"/>
  <c r="W376" i="2"/>
  <c r="V376" i="2"/>
  <c r="U376" i="2"/>
  <c r="S376" i="2"/>
  <c r="R376" i="2"/>
  <c r="Q376" i="2"/>
  <c r="P376" i="2"/>
  <c r="O376" i="2"/>
  <c r="N376" i="2"/>
  <c r="M376" i="2"/>
  <c r="L376" i="2"/>
  <c r="K376" i="2"/>
  <c r="J376" i="2"/>
  <c r="I376" i="2"/>
  <c r="H376" i="2"/>
  <c r="G376" i="2"/>
  <c r="F376" i="2"/>
  <c r="E376" i="2"/>
  <c r="D376" i="2"/>
  <c r="C376" i="2"/>
  <c r="B376" i="2"/>
  <c r="A376" i="2"/>
  <c r="CD375" i="2"/>
  <c r="CC375" i="2"/>
  <c r="CB375" i="2"/>
  <c r="CA375" i="2"/>
  <c r="BZ375" i="2"/>
  <c r="BY375" i="2"/>
  <c r="AJ375" i="2"/>
  <c r="AI375" i="2"/>
  <c r="AH375" i="2"/>
  <c r="AG375" i="2"/>
  <c r="AF375" i="2"/>
  <c r="AE375" i="2"/>
  <c r="AD375" i="2"/>
  <c r="AC375" i="2"/>
  <c r="AB375" i="2"/>
  <c r="AA375" i="2"/>
  <c r="Z375" i="2"/>
  <c r="Y375" i="2"/>
  <c r="X375" i="2"/>
  <c r="W375" i="2"/>
  <c r="V375" i="2"/>
  <c r="U375" i="2"/>
  <c r="S375" i="2"/>
  <c r="R375" i="2"/>
  <c r="Q375" i="2"/>
  <c r="P375" i="2"/>
  <c r="O375" i="2"/>
  <c r="N375" i="2"/>
  <c r="M375" i="2"/>
  <c r="L375" i="2"/>
  <c r="K375" i="2"/>
  <c r="J375" i="2"/>
  <c r="I375" i="2"/>
  <c r="H375" i="2"/>
  <c r="G375" i="2"/>
  <c r="F375" i="2"/>
  <c r="E375" i="2"/>
  <c r="D375" i="2"/>
  <c r="C375" i="2"/>
  <c r="B375" i="2"/>
  <c r="A375" i="2"/>
  <c r="CD374" i="2"/>
  <c r="CC374" i="2"/>
  <c r="CB374" i="2"/>
  <c r="CA374" i="2"/>
  <c r="BZ374" i="2"/>
  <c r="BY374" i="2"/>
  <c r="AJ374" i="2"/>
  <c r="AI374" i="2"/>
  <c r="AH374" i="2"/>
  <c r="AG374" i="2"/>
  <c r="AF374" i="2"/>
  <c r="AE374" i="2"/>
  <c r="AD374" i="2"/>
  <c r="AC374" i="2"/>
  <c r="AB374" i="2"/>
  <c r="AA374" i="2"/>
  <c r="Z374" i="2"/>
  <c r="Y374" i="2"/>
  <c r="X374" i="2"/>
  <c r="W374" i="2"/>
  <c r="V374" i="2"/>
  <c r="U374" i="2"/>
  <c r="S374" i="2"/>
  <c r="R374" i="2"/>
  <c r="Q374" i="2"/>
  <c r="P374" i="2"/>
  <c r="O374" i="2"/>
  <c r="N374" i="2"/>
  <c r="M374" i="2"/>
  <c r="L374" i="2"/>
  <c r="K374" i="2"/>
  <c r="J374" i="2"/>
  <c r="I374" i="2"/>
  <c r="H374" i="2"/>
  <c r="G374" i="2"/>
  <c r="F374" i="2"/>
  <c r="E374" i="2"/>
  <c r="D374" i="2"/>
  <c r="C374" i="2"/>
  <c r="B374" i="2"/>
  <c r="A374" i="2"/>
  <c r="CD373" i="2"/>
  <c r="CC373" i="2"/>
  <c r="CB373" i="2"/>
  <c r="CA373" i="2"/>
  <c r="BZ373" i="2"/>
  <c r="BY373" i="2"/>
  <c r="AJ373" i="2"/>
  <c r="AI373" i="2"/>
  <c r="AH373" i="2"/>
  <c r="AG373" i="2"/>
  <c r="AF373" i="2"/>
  <c r="AE373" i="2"/>
  <c r="AD373" i="2"/>
  <c r="AC373" i="2"/>
  <c r="AB373" i="2"/>
  <c r="AA373" i="2"/>
  <c r="Z373" i="2"/>
  <c r="Y373" i="2"/>
  <c r="X373" i="2"/>
  <c r="W373" i="2"/>
  <c r="V373" i="2"/>
  <c r="U373" i="2"/>
  <c r="S373" i="2"/>
  <c r="R373" i="2"/>
  <c r="Q373" i="2"/>
  <c r="P373" i="2"/>
  <c r="O373" i="2"/>
  <c r="N373" i="2"/>
  <c r="M373" i="2"/>
  <c r="L373" i="2"/>
  <c r="K373" i="2"/>
  <c r="J373" i="2"/>
  <c r="I373" i="2"/>
  <c r="H373" i="2"/>
  <c r="G373" i="2"/>
  <c r="F373" i="2"/>
  <c r="E373" i="2"/>
  <c r="D373" i="2"/>
  <c r="C373" i="2"/>
  <c r="B373" i="2"/>
  <c r="A373" i="2"/>
  <c r="CD372" i="2"/>
  <c r="CC372" i="2"/>
  <c r="CB372" i="2"/>
  <c r="CA372" i="2"/>
  <c r="BZ372" i="2"/>
  <c r="BY372" i="2"/>
  <c r="AJ372" i="2"/>
  <c r="AI372" i="2"/>
  <c r="AH372" i="2"/>
  <c r="AG372" i="2"/>
  <c r="AF372" i="2"/>
  <c r="AE372" i="2"/>
  <c r="AD372" i="2"/>
  <c r="AC372" i="2"/>
  <c r="AB372" i="2"/>
  <c r="AA372" i="2"/>
  <c r="Z372" i="2"/>
  <c r="Y372" i="2"/>
  <c r="X372" i="2"/>
  <c r="W372" i="2"/>
  <c r="V372" i="2"/>
  <c r="U372" i="2"/>
  <c r="S372" i="2"/>
  <c r="R372" i="2"/>
  <c r="Q372" i="2"/>
  <c r="P372" i="2"/>
  <c r="O372" i="2"/>
  <c r="N372" i="2"/>
  <c r="M372" i="2"/>
  <c r="L372" i="2"/>
  <c r="K372" i="2"/>
  <c r="J372" i="2"/>
  <c r="I372" i="2"/>
  <c r="H372" i="2"/>
  <c r="G372" i="2"/>
  <c r="F372" i="2"/>
  <c r="E372" i="2"/>
  <c r="D372" i="2"/>
  <c r="C372" i="2"/>
  <c r="B372" i="2"/>
  <c r="A372" i="2"/>
  <c r="CD371" i="2"/>
  <c r="CC371" i="2"/>
  <c r="CB371" i="2"/>
  <c r="CA371" i="2"/>
  <c r="BZ371" i="2"/>
  <c r="BY371" i="2"/>
  <c r="AJ371" i="2"/>
  <c r="AI371" i="2"/>
  <c r="AH371" i="2"/>
  <c r="AG371" i="2"/>
  <c r="AF371" i="2"/>
  <c r="AE371" i="2"/>
  <c r="AD371" i="2"/>
  <c r="AC371" i="2"/>
  <c r="AB371" i="2"/>
  <c r="AA371" i="2"/>
  <c r="Z371" i="2"/>
  <c r="Y371" i="2"/>
  <c r="X371" i="2"/>
  <c r="W371" i="2"/>
  <c r="V371" i="2"/>
  <c r="U371" i="2"/>
  <c r="S371" i="2"/>
  <c r="R371" i="2"/>
  <c r="Q371" i="2"/>
  <c r="P371" i="2"/>
  <c r="O371" i="2"/>
  <c r="N371" i="2"/>
  <c r="M371" i="2"/>
  <c r="L371" i="2"/>
  <c r="K371" i="2"/>
  <c r="J371" i="2"/>
  <c r="I371" i="2"/>
  <c r="H371" i="2"/>
  <c r="G371" i="2"/>
  <c r="F371" i="2"/>
  <c r="E371" i="2"/>
  <c r="D371" i="2"/>
  <c r="C371" i="2"/>
  <c r="B371" i="2"/>
  <c r="A371" i="2"/>
  <c r="CD370" i="2"/>
  <c r="CC370" i="2"/>
  <c r="CB370" i="2"/>
  <c r="CA370" i="2"/>
  <c r="BZ370" i="2"/>
  <c r="BY370" i="2"/>
  <c r="AJ370" i="2"/>
  <c r="AI370" i="2"/>
  <c r="AH370" i="2"/>
  <c r="AG370" i="2"/>
  <c r="AF370" i="2"/>
  <c r="AE370" i="2"/>
  <c r="AD370" i="2"/>
  <c r="AC370" i="2"/>
  <c r="AB370" i="2"/>
  <c r="AA370" i="2"/>
  <c r="Z370" i="2"/>
  <c r="Y370" i="2"/>
  <c r="X370" i="2"/>
  <c r="W370" i="2"/>
  <c r="V370" i="2"/>
  <c r="U370" i="2"/>
  <c r="S370" i="2"/>
  <c r="R370" i="2"/>
  <c r="Q370" i="2"/>
  <c r="P370" i="2"/>
  <c r="O370" i="2"/>
  <c r="N370" i="2"/>
  <c r="M370" i="2"/>
  <c r="L370" i="2"/>
  <c r="K370" i="2"/>
  <c r="J370" i="2"/>
  <c r="I370" i="2"/>
  <c r="H370" i="2"/>
  <c r="G370" i="2"/>
  <c r="F370" i="2"/>
  <c r="E370" i="2"/>
  <c r="D370" i="2"/>
  <c r="C370" i="2"/>
  <c r="B370" i="2"/>
  <c r="A370" i="2"/>
  <c r="CD369" i="2"/>
  <c r="CC369" i="2"/>
  <c r="CB369" i="2"/>
  <c r="CA369" i="2"/>
  <c r="BZ369" i="2"/>
  <c r="BY369" i="2"/>
  <c r="AJ369" i="2"/>
  <c r="AI369" i="2"/>
  <c r="AH369" i="2"/>
  <c r="AG369" i="2"/>
  <c r="AF369" i="2"/>
  <c r="AE369" i="2"/>
  <c r="AD369" i="2"/>
  <c r="AC369" i="2"/>
  <c r="AB369" i="2"/>
  <c r="AA369" i="2"/>
  <c r="Z369" i="2"/>
  <c r="Y369" i="2"/>
  <c r="X369" i="2"/>
  <c r="W369" i="2"/>
  <c r="V369" i="2"/>
  <c r="U369" i="2"/>
  <c r="S369" i="2"/>
  <c r="R369" i="2"/>
  <c r="Q369" i="2"/>
  <c r="P369" i="2"/>
  <c r="O369" i="2"/>
  <c r="N369" i="2"/>
  <c r="M369" i="2"/>
  <c r="L369" i="2"/>
  <c r="K369" i="2"/>
  <c r="J369" i="2"/>
  <c r="I369" i="2"/>
  <c r="H369" i="2"/>
  <c r="G369" i="2"/>
  <c r="F369" i="2"/>
  <c r="E369" i="2"/>
  <c r="D369" i="2"/>
  <c r="C369" i="2"/>
  <c r="B369" i="2"/>
  <c r="A369" i="2"/>
  <c r="CD368" i="2"/>
  <c r="CC368" i="2"/>
  <c r="CB368" i="2"/>
  <c r="CA368" i="2"/>
  <c r="BZ368" i="2"/>
  <c r="BY368" i="2"/>
  <c r="AJ368" i="2"/>
  <c r="AI368" i="2"/>
  <c r="AH368" i="2"/>
  <c r="AG368" i="2"/>
  <c r="AF368" i="2"/>
  <c r="AE368" i="2"/>
  <c r="AD368" i="2"/>
  <c r="AC368" i="2"/>
  <c r="AB368" i="2"/>
  <c r="AA368" i="2"/>
  <c r="Z368" i="2"/>
  <c r="Y368" i="2"/>
  <c r="X368" i="2"/>
  <c r="W368" i="2"/>
  <c r="V368" i="2"/>
  <c r="U368" i="2"/>
  <c r="S368" i="2"/>
  <c r="R368" i="2"/>
  <c r="Q368" i="2"/>
  <c r="P368" i="2"/>
  <c r="O368" i="2"/>
  <c r="N368" i="2"/>
  <c r="M368" i="2"/>
  <c r="L368" i="2"/>
  <c r="K368" i="2"/>
  <c r="J368" i="2"/>
  <c r="I368" i="2"/>
  <c r="H368" i="2"/>
  <c r="G368" i="2"/>
  <c r="F368" i="2"/>
  <c r="E368" i="2"/>
  <c r="D368" i="2"/>
  <c r="C368" i="2"/>
  <c r="B368" i="2"/>
  <c r="A368" i="2"/>
  <c r="CD367" i="2"/>
  <c r="CC367" i="2"/>
  <c r="CB367" i="2"/>
  <c r="CA367" i="2"/>
  <c r="BZ367" i="2"/>
  <c r="BY367" i="2"/>
  <c r="AJ367" i="2"/>
  <c r="AI367" i="2"/>
  <c r="AH367" i="2"/>
  <c r="AG367" i="2"/>
  <c r="AF367" i="2"/>
  <c r="AE367" i="2"/>
  <c r="AD367" i="2"/>
  <c r="AC367" i="2"/>
  <c r="AB367" i="2"/>
  <c r="AA367" i="2"/>
  <c r="Z367" i="2"/>
  <c r="Y367" i="2"/>
  <c r="X367" i="2"/>
  <c r="W367" i="2"/>
  <c r="V367" i="2"/>
  <c r="U367" i="2"/>
  <c r="S367" i="2"/>
  <c r="R367" i="2"/>
  <c r="Q367" i="2"/>
  <c r="P367" i="2"/>
  <c r="O367" i="2"/>
  <c r="N367" i="2"/>
  <c r="M367" i="2"/>
  <c r="L367" i="2"/>
  <c r="K367" i="2"/>
  <c r="J367" i="2"/>
  <c r="I367" i="2"/>
  <c r="H367" i="2"/>
  <c r="G367" i="2"/>
  <c r="F367" i="2"/>
  <c r="E367" i="2"/>
  <c r="D367" i="2"/>
  <c r="C367" i="2"/>
  <c r="B367" i="2"/>
  <c r="A367" i="2"/>
  <c r="CD366" i="2"/>
  <c r="CC366" i="2"/>
  <c r="CB366" i="2"/>
  <c r="CA366" i="2"/>
  <c r="BZ366" i="2"/>
  <c r="BY366" i="2"/>
  <c r="AJ366" i="2"/>
  <c r="AI366" i="2"/>
  <c r="AH366" i="2"/>
  <c r="AG366" i="2"/>
  <c r="AF366" i="2"/>
  <c r="AE366" i="2"/>
  <c r="AD366" i="2"/>
  <c r="AC366" i="2"/>
  <c r="AB366" i="2"/>
  <c r="AA366" i="2"/>
  <c r="Z366" i="2"/>
  <c r="Y366" i="2"/>
  <c r="X366" i="2"/>
  <c r="W366" i="2"/>
  <c r="V366" i="2"/>
  <c r="U366" i="2"/>
  <c r="S366" i="2"/>
  <c r="R366" i="2"/>
  <c r="Q366" i="2"/>
  <c r="P366" i="2"/>
  <c r="O366" i="2"/>
  <c r="N366" i="2"/>
  <c r="M366" i="2"/>
  <c r="L366" i="2"/>
  <c r="K366" i="2"/>
  <c r="J366" i="2"/>
  <c r="I366" i="2"/>
  <c r="H366" i="2"/>
  <c r="G366" i="2"/>
  <c r="F366" i="2"/>
  <c r="E366" i="2"/>
  <c r="D366" i="2"/>
  <c r="C366" i="2"/>
  <c r="B366" i="2"/>
  <c r="A366" i="2"/>
  <c r="CD365" i="2"/>
  <c r="CC365" i="2"/>
  <c r="CB365" i="2"/>
  <c r="CA365" i="2"/>
  <c r="BZ365" i="2"/>
  <c r="BY365" i="2"/>
  <c r="AJ365" i="2"/>
  <c r="AI365" i="2"/>
  <c r="AH365" i="2"/>
  <c r="AG365" i="2"/>
  <c r="AF365" i="2"/>
  <c r="AE365" i="2"/>
  <c r="AD365" i="2"/>
  <c r="AC365" i="2"/>
  <c r="AB365" i="2"/>
  <c r="AA365" i="2"/>
  <c r="Z365" i="2"/>
  <c r="Y365" i="2"/>
  <c r="X365" i="2"/>
  <c r="W365" i="2"/>
  <c r="V365" i="2"/>
  <c r="U365" i="2"/>
  <c r="S365" i="2"/>
  <c r="R365" i="2"/>
  <c r="Q365" i="2"/>
  <c r="P365" i="2"/>
  <c r="O365" i="2"/>
  <c r="N365" i="2"/>
  <c r="M365" i="2"/>
  <c r="L365" i="2"/>
  <c r="K365" i="2"/>
  <c r="J365" i="2"/>
  <c r="I365" i="2"/>
  <c r="H365" i="2"/>
  <c r="G365" i="2"/>
  <c r="F365" i="2"/>
  <c r="E365" i="2"/>
  <c r="D365" i="2"/>
  <c r="C365" i="2"/>
  <c r="B365" i="2"/>
  <c r="A365" i="2"/>
  <c r="CD364" i="2"/>
  <c r="CC364" i="2"/>
  <c r="CB364" i="2"/>
  <c r="CA364" i="2"/>
  <c r="BZ364" i="2"/>
  <c r="BY364" i="2"/>
  <c r="AJ364" i="2"/>
  <c r="AI364" i="2"/>
  <c r="AH364" i="2"/>
  <c r="AG364" i="2"/>
  <c r="AF364" i="2"/>
  <c r="AE364" i="2"/>
  <c r="AD364" i="2"/>
  <c r="AC364" i="2"/>
  <c r="AB364" i="2"/>
  <c r="AA364" i="2"/>
  <c r="Z364" i="2"/>
  <c r="Y364" i="2"/>
  <c r="X364" i="2"/>
  <c r="W364" i="2"/>
  <c r="V364" i="2"/>
  <c r="U364" i="2"/>
  <c r="S364" i="2"/>
  <c r="R364" i="2"/>
  <c r="Q364" i="2"/>
  <c r="P364" i="2"/>
  <c r="O364" i="2"/>
  <c r="N364" i="2"/>
  <c r="M364" i="2"/>
  <c r="L364" i="2"/>
  <c r="K364" i="2"/>
  <c r="J364" i="2"/>
  <c r="I364" i="2"/>
  <c r="H364" i="2"/>
  <c r="G364" i="2"/>
  <c r="F364" i="2"/>
  <c r="E364" i="2"/>
  <c r="D364" i="2"/>
  <c r="C364" i="2"/>
  <c r="B364" i="2"/>
  <c r="A364" i="2"/>
  <c r="CD363" i="2"/>
  <c r="CC363" i="2"/>
  <c r="CB363" i="2"/>
  <c r="CA363" i="2"/>
  <c r="BZ363" i="2"/>
  <c r="BY363" i="2"/>
  <c r="AJ363" i="2"/>
  <c r="AI363" i="2"/>
  <c r="AH363" i="2"/>
  <c r="AG363" i="2"/>
  <c r="AF363" i="2"/>
  <c r="AE363" i="2"/>
  <c r="AD363" i="2"/>
  <c r="AC363" i="2"/>
  <c r="AB363" i="2"/>
  <c r="AA363" i="2"/>
  <c r="Z363" i="2"/>
  <c r="Y363" i="2"/>
  <c r="X363" i="2"/>
  <c r="W363" i="2"/>
  <c r="V363" i="2"/>
  <c r="U363" i="2"/>
  <c r="S363" i="2"/>
  <c r="R363" i="2"/>
  <c r="Q363" i="2"/>
  <c r="P363" i="2"/>
  <c r="O363" i="2"/>
  <c r="N363" i="2"/>
  <c r="M363" i="2"/>
  <c r="L363" i="2"/>
  <c r="K363" i="2"/>
  <c r="J363" i="2"/>
  <c r="I363" i="2"/>
  <c r="H363" i="2"/>
  <c r="G363" i="2"/>
  <c r="F363" i="2"/>
  <c r="E363" i="2"/>
  <c r="D363" i="2"/>
  <c r="C363" i="2"/>
  <c r="B363" i="2"/>
  <c r="A363" i="2"/>
  <c r="CD362" i="2"/>
  <c r="CC362" i="2"/>
  <c r="CB362" i="2"/>
  <c r="CA362" i="2"/>
  <c r="BZ362" i="2"/>
  <c r="BY362" i="2"/>
  <c r="AJ362" i="2"/>
  <c r="AI362" i="2"/>
  <c r="AH362" i="2"/>
  <c r="AG362" i="2"/>
  <c r="AF362" i="2"/>
  <c r="AE362" i="2"/>
  <c r="AD362" i="2"/>
  <c r="AC362" i="2"/>
  <c r="AB362" i="2"/>
  <c r="AA362" i="2"/>
  <c r="Z362" i="2"/>
  <c r="Y362" i="2"/>
  <c r="X362" i="2"/>
  <c r="W362" i="2"/>
  <c r="V362" i="2"/>
  <c r="U362" i="2"/>
  <c r="S362" i="2"/>
  <c r="R362" i="2"/>
  <c r="Q362" i="2"/>
  <c r="P362" i="2"/>
  <c r="O362" i="2"/>
  <c r="N362" i="2"/>
  <c r="M362" i="2"/>
  <c r="L362" i="2"/>
  <c r="K362" i="2"/>
  <c r="J362" i="2"/>
  <c r="I362" i="2"/>
  <c r="H362" i="2"/>
  <c r="G362" i="2"/>
  <c r="F362" i="2"/>
  <c r="E362" i="2"/>
  <c r="D362" i="2"/>
  <c r="C362" i="2"/>
  <c r="B362" i="2"/>
  <c r="A362" i="2"/>
  <c r="CD361" i="2"/>
  <c r="CC361" i="2"/>
  <c r="CB361" i="2"/>
  <c r="CA361" i="2"/>
  <c r="BZ361" i="2"/>
  <c r="BY361" i="2"/>
  <c r="AJ361" i="2"/>
  <c r="AI361" i="2"/>
  <c r="AH361" i="2"/>
  <c r="AG361" i="2"/>
  <c r="AF361" i="2"/>
  <c r="AE361" i="2"/>
  <c r="AD361" i="2"/>
  <c r="AC361" i="2"/>
  <c r="AB361" i="2"/>
  <c r="AA361" i="2"/>
  <c r="Z361" i="2"/>
  <c r="Y361" i="2"/>
  <c r="X361" i="2"/>
  <c r="W361" i="2"/>
  <c r="V361" i="2"/>
  <c r="U361" i="2"/>
  <c r="S361" i="2"/>
  <c r="R361" i="2"/>
  <c r="Q361" i="2"/>
  <c r="P361" i="2"/>
  <c r="O361" i="2"/>
  <c r="N361" i="2"/>
  <c r="M361" i="2"/>
  <c r="L361" i="2"/>
  <c r="K361" i="2"/>
  <c r="J361" i="2"/>
  <c r="I361" i="2"/>
  <c r="H361" i="2"/>
  <c r="G361" i="2"/>
  <c r="F361" i="2"/>
  <c r="E361" i="2"/>
  <c r="D361" i="2"/>
  <c r="C361" i="2"/>
  <c r="B361" i="2"/>
  <c r="A361" i="2"/>
  <c r="CD360" i="2"/>
  <c r="CC360" i="2"/>
  <c r="CB360" i="2"/>
  <c r="CA360" i="2"/>
  <c r="BZ360" i="2"/>
  <c r="BY360" i="2"/>
  <c r="AJ360" i="2"/>
  <c r="AI360" i="2"/>
  <c r="AH360" i="2"/>
  <c r="AG360" i="2"/>
  <c r="AF360" i="2"/>
  <c r="AE360" i="2"/>
  <c r="AD360" i="2"/>
  <c r="AC360" i="2"/>
  <c r="AB360" i="2"/>
  <c r="AA360" i="2"/>
  <c r="Z360" i="2"/>
  <c r="Y360" i="2"/>
  <c r="X360" i="2"/>
  <c r="W360" i="2"/>
  <c r="V360" i="2"/>
  <c r="U360" i="2"/>
  <c r="S360" i="2"/>
  <c r="R360" i="2"/>
  <c r="Q360" i="2"/>
  <c r="P360" i="2"/>
  <c r="O360" i="2"/>
  <c r="N360" i="2"/>
  <c r="M360" i="2"/>
  <c r="L360" i="2"/>
  <c r="K360" i="2"/>
  <c r="J360" i="2"/>
  <c r="I360" i="2"/>
  <c r="H360" i="2"/>
  <c r="G360" i="2"/>
  <c r="F360" i="2"/>
  <c r="E360" i="2"/>
  <c r="D360" i="2"/>
  <c r="C360" i="2"/>
  <c r="B360" i="2"/>
  <c r="A360" i="2"/>
  <c r="CD359" i="2"/>
  <c r="CC359" i="2"/>
  <c r="CB359" i="2"/>
  <c r="CA359" i="2"/>
  <c r="BZ359" i="2"/>
  <c r="BY359" i="2"/>
  <c r="AJ359" i="2"/>
  <c r="AI359" i="2"/>
  <c r="AH359" i="2"/>
  <c r="AG359" i="2"/>
  <c r="AF359" i="2"/>
  <c r="AE359" i="2"/>
  <c r="AD359" i="2"/>
  <c r="AC359" i="2"/>
  <c r="AB359" i="2"/>
  <c r="AA359" i="2"/>
  <c r="Z359" i="2"/>
  <c r="Y359" i="2"/>
  <c r="X359" i="2"/>
  <c r="W359" i="2"/>
  <c r="V359" i="2"/>
  <c r="U359" i="2"/>
  <c r="S359" i="2"/>
  <c r="R359" i="2"/>
  <c r="Q359" i="2"/>
  <c r="P359" i="2"/>
  <c r="O359" i="2"/>
  <c r="N359" i="2"/>
  <c r="M359" i="2"/>
  <c r="L359" i="2"/>
  <c r="K359" i="2"/>
  <c r="J359" i="2"/>
  <c r="I359" i="2"/>
  <c r="H359" i="2"/>
  <c r="G359" i="2"/>
  <c r="F359" i="2"/>
  <c r="E359" i="2"/>
  <c r="D359" i="2"/>
  <c r="C359" i="2"/>
  <c r="B359" i="2"/>
  <c r="A359" i="2"/>
  <c r="CD358" i="2"/>
  <c r="CC358" i="2"/>
  <c r="CB358" i="2"/>
  <c r="CA358" i="2"/>
  <c r="BZ358" i="2"/>
  <c r="BY358" i="2"/>
  <c r="AJ358" i="2"/>
  <c r="AI358" i="2"/>
  <c r="AH358" i="2"/>
  <c r="AG358" i="2"/>
  <c r="AF358" i="2"/>
  <c r="AE358" i="2"/>
  <c r="AD358" i="2"/>
  <c r="AC358" i="2"/>
  <c r="AB358" i="2"/>
  <c r="AA358" i="2"/>
  <c r="Z358" i="2"/>
  <c r="Y358" i="2"/>
  <c r="X358" i="2"/>
  <c r="W358" i="2"/>
  <c r="V358" i="2"/>
  <c r="U358" i="2"/>
  <c r="S358" i="2"/>
  <c r="R358" i="2"/>
  <c r="Q358" i="2"/>
  <c r="P358" i="2"/>
  <c r="O358" i="2"/>
  <c r="N358" i="2"/>
  <c r="M358" i="2"/>
  <c r="L358" i="2"/>
  <c r="K358" i="2"/>
  <c r="J358" i="2"/>
  <c r="I358" i="2"/>
  <c r="H358" i="2"/>
  <c r="G358" i="2"/>
  <c r="F358" i="2"/>
  <c r="E358" i="2"/>
  <c r="D358" i="2"/>
  <c r="C358" i="2"/>
  <c r="B358" i="2"/>
  <c r="A358" i="2"/>
  <c r="CD357" i="2"/>
  <c r="CC357" i="2"/>
  <c r="CB357" i="2"/>
  <c r="CA357" i="2"/>
  <c r="BZ357" i="2"/>
  <c r="BY357" i="2"/>
  <c r="AJ357" i="2"/>
  <c r="AI357" i="2"/>
  <c r="AH357" i="2"/>
  <c r="AG357" i="2"/>
  <c r="AF357" i="2"/>
  <c r="AE357" i="2"/>
  <c r="AD357" i="2"/>
  <c r="AC357" i="2"/>
  <c r="AB357" i="2"/>
  <c r="AA357" i="2"/>
  <c r="Z357" i="2"/>
  <c r="Y357" i="2"/>
  <c r="X357" i="2"/>
  <c r="W357" i="2"/>
  <c r="V357" i="2"/>
  <c r="U357" i="2"/>
  <c r="S357" i="2"/>
  <c r="R357" i="2"/>
  <c r="Q357" i="2"/>
  <c r="P357" i="2"/>
  <c r="O357" i="2"/>
  <c r="N357" i="2"/>
  <c r="M357" i="2"/>
  <c r="L357" i="2"/>
  <c r="K357" i="2"/>
  <c r="J357" i="2"/>
  <c r="I357" i="2"/>
  <c r="H357" i="2"/>
  <c r="G357" i="2"/>
  <c r="F357" i="2"/>
  <c r="E357" i="2"/>
  <c r="D357" i="2"/>
  <c r="C357" i="2"/>
  <c r="B357" i="2"/>
  <c r="A357" i="2"/>
  <c r="CD356" i="2"/>
  <c r="CC356" i="2"/>
  <c r="CB356" i="2"/>
  <c r="CA356" i="2"/>
  <c r="BZ356" i="2"/>
  <c r="BY356" i="2"/>
  <c r="AJ356" i="2"/>
  <c r="AI356" i="2"/>
  <c r="AH356" i="2"/>
  <c r="AG356" i="2"/>
  <c r="AF356" i="2"/>
  <c r="AE356" i="2"/>
  <c r="AD356" i="2"/>
  <c r="AC356" i="2"/>
  <c r="AB356" i="2"/>
  <c r="AA356" i="2"/>
  <c r="Z356" i="2"/>
  <c r="Y356" i="2"/>
  <c r="X356" i="2"/>
  <c r="W356" i="2"/>
  <c r="V356" i="2"/>
  <c r="U356" i="2"/>
  <c r="S356" i="2"/>
  <c r="R356" i="2"/>
  <c r="Q356" i="2"/>
  <c r="P356" i="2"/>
  <c r="O356" i="2"/>
  <c r="N356" i="2"/>
  <c r="M356" i="2"/>
  <c r="L356" i="2"/>
  <c r="K356" i="2"/>
  <c r="J356" i="2"/>
  <c r="I356" i="2"/>
  <c r="H356" i="2"/>
  <c r="G356" i="2"/>
  <c r="F356" i="2"/>
  <c r="E356" i="2"/>
  <c r="D356" i="2"/>
  <c r="C356" i="2"/>
  <c r="B356" i="2"/>
  <c r="A356" i="2"/>
  <c r="CD355" i="2"/>
  <c r="CC355" i="2"/>
  <c r="CB355" i="2"/>
  <c r="CA355" i="2"/>
  <c r="BZ355" i="2"/>
  <c r="BY355" i="2"/>
  <c r="AJ355" i="2"/>
  <c r="AI355" i="2"/>
  <c r="AH355" i="2"/>
  <c r="AG355" i="2"/>
  <c r="AF355" i="2"/>
  <c r="AE355" i="2"/>
  <c r="AD355" i="2"/>
  <c r="AC355" i="2"/>
  <c r="AB355" i="2"/>
  <c r="AA355" i="2"/>
  <c r="Z355" i="2"/>
  <c r="Y355" i="2"/>
  <c r="X355" i="2"/>
  <c r="W355" i="2"/>
  <c r="V355" i="2"/>
  <c r="U355" i="2"/>
  <c r="S355" i="2"/>
  <c r="R355" i="2"/>
  <c r="Q355" i="2"/>
  <c r="P355" i="2"/>
  <c r="O355" i="2"/>
  <c r="N355" i="2"/>
  <c r="M355" i="2"/>
  <c r="L355" i="2"/>
  <c r="K355" i="2"/>
  <c r="J355" i="2"/>
  <c r="I355" i="2"/>
  <c r="H355" i="2"/>
  <c r="G355" i="2"/>
  <c r="F355" i="2"/>
  <c r="E355" i="2"/>
  <c r="D355" i="2"/>
  <c r="C355" i="2"/>
  <c r="B355" i="2"/>
  <c r="A355" i="2"/>
  <c r="CD354" i="2"/>
  <c r="CC354" i="2"/>
  <c r="CB354" i="2"/>
  <c r="CA354" i="2"/>
  <c r="BZ354" i="2"/>
  <c r="BY354" i="2"/>
  <c r="AJ354" i="2"/>
  <c r="AI354" i="2"/>
  <c r="AH354" i="2"/>
  <c r="AG354" i="2"/>
  <c r="AF354" i="2"/>
  <c r="AE354" i="2"/>
  <c r="AD354" i="2"/>
  <c r="AC354" i="2"/>
  <c r="AB354" i="2"/>
  <c r="AA354" i="2"/>
  <c r="Z354" i="2"/>
  <c r="Y354" i="2"/>
  <c r="X354" i="2"/>
  <c r="W354" i="2"/>
  <c r="V354" i="2"/>
  <c r="U354" i="2"/>
  <c r="S354" i="2"/>
  <c r="R354" i="2"/>
  <c r="Q354" i="2"/>
  <c r="P354" i="2"/>
  <c r="O354" i="2"/>
  <c r="N354" i="2"/>
  <c r="M354" i="2"/>
  <c r="L354" i="2"/>
  <c r="K354" i="2"/>
  <c r="J354" i="2"/>
  <c r="I354" i="2"/>
  <c r="H354" i="2"/>
  <c r="G354" i="2"/>
  <c r="F354" i="2"/>
  <c r="E354" i="2"/>
  <c r="D354" i="2"/>
  <c r="C354" i="2"/>
  <c r="B354" i="2"/>
  <c r="A354" i="2"/>
  <c r="CD353" i="2"/>
  <c r="CC353" i="2"/>
  <c r="CB353" i="2"/>
  <c r="CA353" i="2"/>
  <c r="BZ353" i="2"/>
  <c r="BY353" i="2"/>
  <c r="AJ353" i="2"/>
  <c r="AI353" i="2"/>
  <c r="AH353" i="2"/>
  <c r="AG353" i="2"/>
  <c r="AF353" i="2"/>
  <c r="AE353" i="2"/>
  <c r="AD353" i="2"/>
  <c r="AC353" i="2"/>
  <c r="AB353" i="2"/>
  <c r="AA353" i="2"/>
  <c r="Z353" i="2"/>
  <c r="Y353" i="2"/>
  <c r="X353" i="2"/>
  <c r="W353" i="2"/>
  <c r="V353" i="2"/>
  <c r="U353" i="2"/>
  <c r="S353" i="2"/>
  <c r="R353" i="2"/>
  <c r="Q353" i="2"/>
  <c r="P353" i="2"/>
  <c r="O353" i="2"/>
  <c r="N353" i="2"/>
  <c r="M353" i="2"/>
  <c r="L353" i="2"/>
  <c r="K353" i="2"/>
  <c r="J353" i="2"/>
  <c r="I353" i="2"/>
  <c r="H353" i="2"/>
  <c r="G353" i="2"/>
  <c r="F353" i="2"/>
  <c r="E353" i="2"/>
  <c r="D353" i="2"/>
  <c r="C353" i="2"/>
  <c r="B353" i="2"/>
  <c r="A353" i="2"/>
  <c r="CD352" i="2"/>
  <c r="CC352" i="2"/>
  <c r="CB352" i="2"/>
  <c r="CA352" i="2"/>
  <c r="BZ352" i="2"/>
  <c r="BY352" i="2"/>
  <c r="AJ352" i="2"/>
  <c r="AI352" i="2"/>
  <c r="AH352" i="2"/>
  <c r="AG352" i="2"/>
  <c r="AF352" i="2"/>
  <c r="AE352" i="2"/>
  <c r="AD352" i="2"/>
  <c r="AC352" i="2"/>
  <c r="AB352" i="2"/>
  <c r="AA352" i="2"/>
  <c r="Z352" i="2"/>
  <c r="Y352" i="2"/>
  <c r="X352" i="2"/>
  <c r="W352" i="2"/>
  <c r="V352" i="2"/>
  <c r="U352" i="2"/>
  <c r="S352" i="2"/>
  <c r="R352" i="2"/>
  <c r="Q352" i="2"/>
  <c r="P352" i="2"/>
  <c r="O352" i="2"/>
  <c r="N352" i="2"/>
  <c r="M352" i="2"/>
  <c r="L352" i="2"/>
  <c r="K352" i="2"/>
  <c r="J352" i="2"/>
  <c r="I352" i="2"/>
  <c r="H352" i="2"/>
  <c r="G352" i="2"/>
  <c r="F352" i="2"/>
  <c r="E352" i="2"/>
  <c r="D352" i="2"/>
  <c r="C352" i="2"/>
  <c r="B352" i="2"/>
  <c r="A352" i="2"/>
  <c r="CD351" i="2"/>
  <c r="CC351" i="2"/>
  <c r="CB351" i="2"/>
  <c r="CA351" i="2"/>
  <c r="BZ351" i="2"/>
  <c r="BY351" i="2"/>
  <c r="AJ351" i="2"/>
  <c r="AI351" i="2"/>
  <c r="AH351" i="2"/>
  <c r="AG351" i="2"/>
  <c r="AF351" i="2"/>
  <c r="AE351" i="2"/>
  <c r="AD351" i="2"/>
  <c r="AC351" i="2"/>
  <c r="AB351" i="2"/>
  <c r="AA351" i="2"/>
  <c r="Z351" i="2"/>
  <c r="Y351" i="2"/>
  <c r="X351" i="2"/>
  <c r="W351" i="2"/>
  <c r="V351" i="2"/>
  <c r="U351" i="2"/>
  <c r="S351" i="2"/>
  <c r="R351" i="2"/>
  <c r="Q351" i="2"/>
  <c r="P351" i="2"/>
  <c r="O351" i="2"/>
  <c r="N351" i="2"/>
  <c r="M351" i="2"/>
  <c r="L351" i="2"/>
  <c r="K351" i="2"/>
  <c r="J351" i="2"/>
  <c r="I351" i="2"/>
  <c r="H351" i="2"/>
  <c r="G351" i="2"/>
  <c r="F351" i="2"/>
  <c r="E351" i="2"/>
  <c r="D351" i="2"/>
  <c r="C351" i="2"/>
  <c r="B351" i="2"/>
  <c r="A351" i="2"/>
  <c r="CD350" i="2"/>
  <c r="CC350" i="2"/>
  <c r="CB350" i="2"/>
  <c r="CA350" i="2"/>
  <c r="BZ350" i="2"/>
  <c r="BY350" i="2"/>
  <c r="AJ350" i="2"/>
  <c r="AI350" i="2"/>
  <c r="AH350" i="2"/>
  <c r="AG350" i="2"/>
  <c r="AF350" i="2"/>
  <c r="AE350" i="2"/>
  <c r="AD350" i="2"/>
  <c r="AC350" i="2"/>
  <c r="AB350" i="2"/>
  <c r="AA350" i="2"/>
  <c r="Z350" i="2"/>
  <c r="Y350" i="2"/>
  <c r="X350" i="2"/>
  <c r="W350" i="2"/>
  <c r="V350" i="2"/>
  <c r="U350" i="2"/>
  <c r="S350" i="2"/>
  <c r="R350" i="2"/>
  <c r="Q350" i="2"/>
  <c r="P350" i="2"/>
  <c r="O350" i="2"/>
  <c r="N350" i="2"/>
  <c r="M350" i="2"/>
  <c r="L350" i="2"/>
  <c r="K350" i="2"/>
  <c r="J350" i="2"/>
  <c r="I350" i="2"/>
  <c r="H350" i="2"/>
  <c r="G350" i="2"/>
  <c r="F350" i="2"/>
  <c r="E350" i="2"/>
  <c r="D350" i="2"/>
  <c r="C350" i="2"/>
  <c r="B350" i="2"/>
  <c r="A350" i="2"/>
  <c r="CD349" i="2"/>
  <c r="CC349" i="2"/>
  <c r="CB349" i="2"/>
  <c r="CA349" i="2"/>
  <c r="BZ349" i="2"/>
  <c r="BY349" i="2"/>
  <c r="AJ349" i="2"/>
  <c r="AI349" i="2"/>
  <c r="AH349" i="2"/>
  <c r="AG349" i="2"/>
  <c r="AF349" i="2"/>
  <c r="AE349" i="2"/>
  <c r="AD349" i="2"/>
  <c r="AC349" i="2"/>
  <c r="AB349" i="2"/>
  <c r="AA349" i="2"/>
  <c r="Z349" i="2"/>
  <c r="Y349" i="2"/>
  <c r="X349" i="2"/>
  <c r="W349" i="2"/>
  <c r="V349" i="2"/>
  <c r="U349" i="2"/>
  <c r="S349" i="2"/>
  <c r="R349" i="2"/>
  <c r="Q349" i="2"/>
  <c r="P349" i="2"/>
  <c r="O349" i="2"/>
  <c r="N349" i="2"/>
  <c r="M349" i="2"/>
  <c r="L349" i="2"/>
  <c r="K349" i="2"/>
  <c r="J349" i="2"/>
  <c r="I349" i="2"/>
  <c r="H349" i="2"/>
  <c r="G349" i="2"/>
  <c r="F349" i="2"/>
  <c r="E349" i="2"/>
  <c r="D349" i="2"/>
  <c r="C349" i="2"/>
  <c r="B349" i="2"/>
  <c r="A349" i="2"/>
  <c r="CD348" i="2"/>
  <c r="CC348" i="2"/>
  <c r="CB348" i="2"/>
  <c r="CA348" i="2"/>
  <c r="BZ348" i="2"/>
  <c r="BY348" i="2"/>
  <c r="AJ348" i="2"/>
  <c r="AI348" i="2"/>
  <c r="AH348" i="2"/>
  <c r="AG348" i="2"/>
  <c r="AF348" i="2"/>
  <c r="AE348" i="2"/>
  <c r="AD348" i="2"/>
  <c r="AC348" i="2"/>
  <c r="AB348" i="2"/>
  <c r="AA348" i="2"/>
  <c r="Z348" i="2"/>
  <c r="Y348" i="2"/>
  <c r="X348" i="2"/>
  <c r="W348" i="2"/>
  <c r="V348" i="2"/>
  <c r="U348" i="2"/>
  <c r="S348" i="2"/>
  <c r="R348" i="2"/>
  <c r="Q348" i="2"/>
  <c r="P348" i="2"/>
  <c r="O348" i="2"/>
  <c r="N348" i="2"/>
  <c r="M348" i="2"/>
  <c r="L348" i="2"/>
  <c r="K348" i="2"/>
  <c r="J348" i="2"/>
  <c r="I348" i="2"/>
  <c r="H348" i="2"/>
  <c r="G348" i="2"/>
  <c r="F348" i="2"/>
  <c r="E348" i="2"/>
  <c r="D348" i="2"/>
  <c r="C348" i="2"/>
  <c r="B348" i="2"/>
  <c r="A348" i="2"/>
  <c r="CD347" i="2"/>
  <c r="CC347" i="2"/>
  <c r="CB347" i="2"/>
  <c r="CA347" i="2"/>
  <c r="BZ347" i="2"/>
  <c r="BY347" i="2"/>
  <c r="AJ347" i="2"/>
  <c r="AI347" i="2"/>
  <c r="AH347" i="2"/>
  <c r="AG347" i="2"/>
  <c r="AF347" i="2"/>
  <c r="AE347" i="2"/>
  <c r="AD347" i="2"/>
  <c r="AC347" i="2"/>
  <c r="AB347" i="2"/>
  <c r="AA347" i="2"/>
  <c r="Z347" i="2"/>
  <c r="Y347" i="2"/>
  <c r="X347" i="2"/>
  <c r="W347" i="2"/>
  <c r="V347" i="2"/>
  <c r="U347" i="2"/>
  <c r="S347" i="2"/>
  <c r="R347" i="2"/>
  <c r="Q347" i="2"/>
  <c r="P347" i="2"/>
  <c r="O347" i="2"/>
  <c r="N347" i="2"/>
  <c r="M347" i="2"/>
  <c r="L347" i="2"/>
  <c r="K347" i="2"/>
  <c r="J347" i="2"/>
  <c r="I347" i="2"/>
  <c r="H347" i="2"/>
  <c r="G347" i="2"/>
  <c r="F347" i="2"/>
  <c r="E347" i="2"/>
  <c r="D347" i="2"/>
  <c r="C347" i="2"/>
  <c r="B347" i="2"/>
  <c r="A347" i="2"/>
  <c r="CD346" i="2"/>
  <c r="CC346" i="2"/>
  <c r="CB346" i="2"/>
  <c r="CA346" i="2"/>
  <c r="BZ346" i="2"/>
  <c r="BY346" i="2"/>
  <c r="AJ346" i="2"/>
  <c r="AI346" i="2"/>
  <c r="AH346" i="2"/>
  <c r="AG346" i="2"/>
  <c r="AF346" i="2"/>
  <c r="AE346" i="2"/>
  <c r="AD346" i="2"/>
  <c r="AC346" i="2"/>
  <c r="AB346" i="2"/>
  <c r="AA346" i="2"/>
  <c r="Z346" i="2"/>
  <c r="Y346" i="2"/>
  <c r="X346" i="2"/>
  <c r="W346" i="2"/>
  <c r="V346" i="2"/>
  <c r="U346" i="2"/>
  <c r="S346" i="2"/>
  <c r="R346" i="2"/>
  <c r="Q346" i="2"/>
  <c r="P346" i="2"/>
  <c r="O346" i="2"/>
  <c r="N346" i="2"/>
  <c r="M346" i="2"/>
  <c r="L346" i="2"/>
  <c r="K346" i="2"/>
  <c r="J346" i="2"/>
  <c r="I346" i="2"/>
  <c r="H346" i="2"/>
  <c r="G346" i="2"/>
  <c r="F346" i="2"/>
  <c r="E346" i="2"/>
  <c r="D346" i="2"/>
  <c r="C346" i="2"/>
  <c r="B346" i="2"/>
  <c r="A346" i="2"/>
  <c r="CD345" i="2"/>
  <c r="CC345" i="2"/>
  <c r="CB345" i="2"/>
  <c r="CA345" i="2"/>
  <c r="BZ345" i="2"/>
  <c r="BY345" i="2"/>
  <c r="AJ345" i="2"/>
  <c r="AI345" i="2"/>
  <c r="AH345" i="2"/>
  <c r="AG345" i="2"/>
  <c r="AF345" i="2"/>
  <c r="AE345" i="2"/>
  <c r="AD345" i="2"/>
  <c r="AC345" i="2"/>
  <c r="AB345" i="2"/>
  <c r="AA345" i="2"/>
  <c r="Z345" i="2"/>
  <c r="Y345" i="2"/>
  <c r="X345" i="2"/>
  <c r="W345" i="2"/>
  <c r="V345" i="2"/>
  <c r="U345" i="2"/>
  <c r="S345" i="2"/>
  <c r="R345" i="2"/>
  <c r="Q345" i="2"/>
  <c r="P345" i="2"/>
  <c r="O345" i="2"/>
  <c r="N345" i="2"/>
  <c r="M345" i="2"/>
  <c r="L345" i="2"/>
  <c r="K345" i="2"/>
  <c r="J345" i="2"/>
  <c r="I345" i="2"/>
  <c r="H345" i="2"/>
  <c r="G345" i="2"/>
  <c r="F345" i="2"/>
  <c r="E345" i="2"/>
  <c r="D345" i="2"/>
  <c r="C345" i="2"/>
  <c r="B345" i="2"/>
  <c r="A345" i="2"/>
  <c r="CD344" i="2"/>
  <c r="CC344" i="2"/>
  <c r="CB344" i="2"/>
  <c r="CA344" i="2"/>
  <c r="BZ344" i="2"/>
  <c r="BY344" i="2"/>
  <c r="AJ344" i="2"/>
  <c r="AI344" i="2"/>
  <c r="AH344" i="2"/>
  <c r="AG344" i="2"/>
  <c r="AF344" i="2"/>
  <c r="AE344" i="2"/>
  <c r="AD344" i="2"/>
  <c r="AC344" i="2"/>
  <c r="AB344" i="2"/>
  <c r="AA344" i="2"/>
  <c r="Z344" i="2"/>
  <c r="Y344" i="2"/>
  <c r="X344" i="2"/>
  <c r="W344" i="2"/>
  <c r="V344" i="2"/>
  <c r="U344" i="2"/>
  <c r="S344" i="2"/>
  <c r="R344" i="2"/>
  <c r="Q344" i="2"/>
  <c r="P344" i="2"/>
  <c r="O344" i="2"/>
  <c r="N344" i="2"/>
  <c r="M344" i="2"/>
  <c r="L344" i="2"/>
  <c r="K344" i="2"/>
  <c r="J344" i="2"/>
  <c r="I344" i="2"/>
  <c r="H344" i="2"/>
  <c r="G344" i="2"/>
  <c r="F344" i="2"/>
  <c r="E344" i="2"/>
  <c r="D344" i="2"/>
  <c r="C344" i="2"/>
  <c r="B344" i="2"/>
  <c r="A344" i="2"/>
  <c r="CD343" i="2"/>
  <c r="CC343" i="2"/>
  <c r="CB343" i="2"/>
  <c r="CA343" i="2"/>
  <c r="BZ343" i="2"/>
  <c r="BY343" i="2"/>
  <c r="AJ343" i="2"/>
  <c r="AI343" i="2"/>
  <c r="AH343" i="2"/>
  <c r="AG343" i="2"/>
  <c r="AF343" i="2"/>
  <c r="AE343" i="2"/>
  <c r="AD343" i="2"/>
  <c r="AC343" i="2"/>
  <c r="AB343" i="2"/>
  <c r="AA343" i="2"/>
  <c r="Z343" i="2"/>
  <c r="Y343" i="2"/>
  <c r="X343" i="2"/>
  <c r="W343" i="2"/>
  <c r="V343" i="2"/>
  <c r="U343" i="2"/>
  <c r="S343" i="2"/>
  <c r="R343" i="2"/>
  <c r="Q343" i="2"/>
  <c r="P343" i="2"/>
  <c r="O343" i="2"/>
  <c r="N343" i="2"/>
  <c r="M343" i="2"/>
  <c r="L343" i="2"/>
  <c r="K343" i="2"/>
  <c r="J343" i="2"/>
  <c r="I343" i="2"/>
  <c r="H343" i="2"/>
  <c r="G343" i="2"/>
  <c r="F343" i="2"/>
  <c r="E343" i="2"/>
  <c r="D343" i="2"/>
  <c r="C343" i="2"/>
  <c r="B343" i="2"/>
  <c r="A343" i="2"/>
  <c r="CD342" i="2"/>
  <c r="CC342" i="2"/>
  <c r="CB342" i="2"/>
  <c r="CA342" i="2"/>
  <c r="BZ342" i="2"/>
  <c r="BY342" i="2"/>
  <c r="AJ342" i="2"/>
  <c r="AI342" i="2"/>
  <c r="AH342" i="2"/>
  <c r="AG342" i="2"/>
  <c r="AF342" i="2"/>
  <c r="AE342" i="2"/>
  <c r="AD342" i="2"/>
  <c r="AC342" i="2"/>
  <c r="AB342" i="2"/>
  <c r="AA342" i="2"/>
  <c r="Z342" i="2"/>
  <c r="Y342" i="2"/>
  <c r="X342" i="2"/>
  <c r="W342" i="2"/>
  <c r="V342" i="2"/>
  <c r="U342" i="2"/>
  <c r="S342" i="2"/>
  <c r="R342" i="2"/>
  <c r="Q342" i="2"/>
  <c r="P342" i="2"/>
  <c r="O342" i="2"/>
  <c r="N342" i="2"/>
  <c r="M342" i="2"/>
  <c r="L342" i="2"/>
  <c r="K342" i="2"/>
  <c r="J342" i="2"/>
  <c r="I342" i="2"/>
  <c r="H342" i="2"/>
  <c r="G342" i="2"/>
  <c r="F342" i="2"/>
  <c r="E342" i="2"/>
  <c r="D342" i="2"/>
  <c r="C342" i="2"/>
  <c r="B342" i="2"/>
  <c r="A342" i="2"/>
  <c r="CD341" i="2"/>
  <c r="CC341" i="2"/>
  <c r="CB341" i="2"/>
  <c r="CA341" i="2"/>
  <c r="BZ341" i="2"/>
  <c r="BY341" i="2"/>
  <c r="AJ341" i="2"/>
  <c r="AI341" i="2"/>
  <c r="AH341" i="2"/>
  <c r="AG341" i="2"/>
  <c r="AF341" i="2"/>
  <c r="AE341" i="2"/>
  <c r="AD341" i="2"/>
  <c r="AC341" i="2"/>
  <c r="AB341" i="2"/>
  <c r="AA341" i="2"/>
  <c r="Z341" i="2"/>
  <c r="Y341" i="2"/>
  <c r="X341" i="2"/>
  <c r="W341" i="2"/>
  <c r="V341" i="2"/>
  <c r="U341" i="2"/>
  <c r="S341" i="2"/>
  <c r="R341" i="2"/>
  <c r="Q341" i="2"/>
  <c r="P341" i="2"/>
  <c r="O341" i="2"/>
  <c r="N341" i="2"/>
  <c r="M341" i="2"/>
  <c r="L341" i="2"/>
  <c r="K341" i="2"/>
  <c r="J341" i="2"/>
  <c r="I341" i="2"/>
  <c r="H341" i="2"/>
  <c r="G341" i="2"/>
  <c r="F341" i="2"/>
  <c r="E341" i="2"/>
  <c r="D341" i="2"/>
  <c r="C341" i="2"/>
  <c r="B341" i="2"/>
  <c r="A341" i="2"/>
  <c r="CD340" i="2"/>
  <c r="CC340" i="2"/>
  <c r="CB340" i="2"/>
  <c r="CA340" i="2"/>
  <c r="BZ340" i="2"/>
  <c r="BY340" i="2"/>
  <c r="AJ340" i="2"/>
  <c r="AI340" i="2"/>
  <c r="AH340" i="2"/>
  <c r="AG340" i="2"/>
  <c r="AF340" i="2"/>
  <c r="AE340" i="2"/>
  <c r="AD340" i="2"/>
  <c r="AC340" i="2"/>
  <c r="AB340" i="2"/>
  <c r="AA340" i="2"/>
  <c r="Z340" i="2"/>
  <c r="Y340" i="2"/>
  <c r="X340" i="2"/>
  <c r="W340" i="2"/>
  <c r="V340" i="2"/>
  <c r="U340" i="2"/>
  <c r="S340" i="2"/>
  <c r="R340" i="2"/>
  <c r="Q340" i="2"/>
  <c r="P340" i="2"/>
  <c r="O340" i="2"/>
  <c r="N340" i="2"/>
  <c r="M340" i="2"/>
  <c r="L340" i="2"/>
  <c r="K340" i="2"/>
  <c r="J340" i="2"/>
  <c r="I340" i="2"/>
  <c r="H340" i="2"/>
  <c r="G340" i="2"/>
  <c r="F340" i="2"/>
  <c r="E340" i="2"/>
  <c r="D340" i="2"/>
  <c r="C340" i="2"/>
  <c r="B340" i="2"/>
  <c r="A340" i="2"/>
  <c r="CD339" i="2"/>
  <c r="CC339" i="2"/>
  <c r="CB339" i="2"/>
  <c r="CA339" i="2"/>
  <c r="BZ339" i="2"/>
  <c r="BY339" i="2"/>
  <c r="AJ339" i="2"/>
  <c r="AI339" i="2"/>
  <c r="AH339" i="2"/>
  <c r="AG339" i="2"/>
  <c r="AF339" i="2"/>
  <c r="AE339" i="2"/>
  <c r="AD339" i="2"/>
  <c r="AC339" i="2"/>
  <c r="AB339" i="2"/>
  <c r="AA339" i="2"/>
  <c r="Z339" i="2"/>
  <c r="Y339" i="2"/>
  <c r="X339" i="2"/>
  <c r="W339" i="2"/>
  <c r="V339" i="2"/>
  <c r="U339" i="2"/>
  <c r="S339" i="2"/>
  <c r="R339" i="2"/>
  <c r="Q339" i="2"/>
  <c r="P339" i="2"/>
  <c r="O339" i="2"/>
  <c r="N339" i="2"/>
  <c r="M339" i="2"/>
  <c r="L339" i="2"/>
  <c r="K339" i="2"/>
  <c r="J339" i="2"/>
  <c r="I339" i="2"/>
  <c r="H339" i="2"/>
  <c r="G339" i="2"/>
  <c r="F339" i="2"/>
  <c r="E339" i="2"/>
  <c r="D339" i="2"/>
  <c r="C339" i="2"/>
  <c r="B339" i="2"/>
  <c r="A339" i="2"/>
  <c r="CD338" i="2"/>
  <c r="CC338" i="2"/>
  <c r="CB338" i="2"/>
  <c r="CA338" i="2"/>
  <c r="BZ338" i="2"/>
  <c r="BY338" i="2"/>
  <c r="AJ338" i="2"/>
  <c r="AI338" i="2"/>
  <c r="AH338" i="2"/>
  <c r="AG338" i="2"/>
  <c r="AF338" i="2"/>
  <c r="AE338" i="2"/>
  <c r="AD338" i="2"/>
  <c r="AC338" i="2"/>
  <c r="AB338" i="2"/>
  <c r="AA338" i="2"/>
  <c r="Z338" i="2"/>
  <c r="Y338" i="2"/>
  <c r="X338" i="2"/>
  <c r="W338" i="2"/>
  <c r="V338" i="2"/>
  <c r="U338" i="2"/>
  <c r="S338" i="2"/>
  <c r="R338" i="2"/>
  <c r="Q338" i="2"/>
  <c r="P338" i="2"/>
  <c r="O338" i="2"/>
  <c r="N338" i="2"/>
  <c r="M338" i="2"/>
  <c r="L338" i="2"/>
  <c r="K338" i="2"/>
  <c r="J338" i="2"/>
  <c r="I338" i="2"/>
  <c r="H338" i="2"/>
  <c r="G338" i="2"/>
  <c r="F338" i="2"/>
  <c r="E338" i="2"/>
  <c r="D338" i="2"/>
  <c r="C338" i="2"/>
  <c r="B338" i="2"/>
  <c r="A338" i="2"/>
  <c r="CD337" i="2"/>
  <c r="CC337" i="2"/>
  <c r="CB337" i="2"/>
  <c r="CA337" i="2"/>
  <c r="BZ337" i="2"/>
  <c r="BY337" i="2"/>
  <c r="AJ337" i="2"/>
  <c r="AI337" i="2"/>
  <c r="AH337" i="2"/>
  <c r="AG337" i="2"/>
  <c r="AF337" i="2"/>
  <c r="AE337" i="2"/>
  <c r="AD337" i="2"/>
  <c r="AC337" i="2"/>
  <c r="AB337" i="2"/>
  <c r="AA337" i="2"/>
  <c r="Z337" i="2"/>
  <c r="Y337" i="2"/>
  <c r="X337" i="2"/>
  <c r="W337" i="2"/>
  <c r="V337" i="2"/>
  <c r="U337" i="2"/>
  <c r="S337" i="2"/>
  <c r="R337" i="2"/>
  <c r="Q337" i="2"/>
  <c r="P337" i="2"/>
  <c r="O337" i="2"/>
  <c r="N337" i="2"/>
  <c r="M337" i="2"/>
  <c r="L337" i="2"/>
  <c r="K337" i="2"/>
  <c r="J337" i="2"/>
  <c r="I337" i="2"/>
  <c r="H337" i="2"/>
  <c r="G337" i="2"/>
  <c r="F337" i="2"/>
  <c r="E337" i="2"/>
  <c r="D337" i="2"/>
  <c r="C337" i="2"/>
  <c r="B337" i="2"/>
  <c r="A337" i="2"/>
  <c r="CD336" i="2"/>
  <c r="CC336" i="2"/>
  <c r="CB336" i="2"/>
  <c r="CA336" i="2"/>
  <c r="BZ336" i="2"/>
  <c r="BY336" i="2"/>
  <c r="AJ336" i="2"/>
  <c r="AI336" i="2"/>
  <c r="AH336" i="2"/>
  <c r="AG336" i="2"/>
  <c r="AF336" i="2"/>
  <c r="AE336" i="2"/>
  <c r="AD336" i="2"/>
  <c r="AC336" i="2"/>
  <c r="AB336" i="2"/>
  <c r="AA336" i="2"/>
  <c r="Z336" i="2"/>
  <c r="Y336" i="2"/>
  <c r="X336" i="2"/>
  <c r="W336" i="2"/>
  <c r="V336" i="2"/>
  <c r="U336" i="2"/>
  <c r="S336" i="2"/>
  <c r="R336" i="2"/>
  <c r="Q336" i="2"/>
  <c r="P336" i="2"/>
  <c r="O336" i="2"/>
  <c r="N336" i="2"/>
  <c r="M336" i="2"/>
  <c r="L336" i="2"/>
  <c r="K336" i="2"/>
  <c r="J336" i="2"/>
  <c r="I336" i="2"/>
  <c r="H336" i="2"/>
  <c r="G336" i="2"/>
  <c r="F336" i="2"/>
  <c r="E336" i="2"/>
  <c r="D336" i="2"/>
  <c r="C336" i="2"/>
  <c r="B336" i="2"/>
  <c r="A336" i="2"/>
  <c r="CD335" i="2"/>
  <c r="CC335" i="2"/>
  <c r="CB335" i="2"/>
  <c r="CA335" i="2"/>
  <c r="BZ335" i="2"/>
  <c r="BY335" i="2"/>
  <c r="AJ335" i="2"/>
  <c r="AI335" i="2"/>
  <c r="AH335" i="2"/>
  <c r="AG335" i="2"/>
  <c r="AF335" i="2"/>
  <c r="AE335" i="2"/>
  <c r="AD335" i="2"/>
  <c r="AC335" i="2"/>
  <c r="AB335" i="2"/>
  <c r="AA335" i="2"/>
  <c r="Z335" i="2"/>
  <c r="Y335" i="2"/>
  <c r="X335" i="2"/>
  <c r="W335" i="2"/>
  <c r="V335" i="2"/>
  <c r="U335" i="2"/>
  <c r="S335" i="2"/>
  <c r="R335" i="2"/>
  <c r="Q335" i="2"/>
  <c r="P335" i="2"/>
  <c r="O335" i="2"/>
  <c r="N335" i="2"/>
  <c r="M335" i="2"/>
  <c r="L335" i="2"/>
  <c r="K335" i="2"/>
  <c r="J335" i="2"/>
  <c r="I335" i="2"/>
  <c r="H335" i="2"/>
  <c r="G335" i="2"/>
  <c r="F335" i="2"/>
  <c r="E335" i="2"/>
  <c r="D335" i="2"/>
  <c r="C335" i="2"/>
  <c r="B335" i="2"/>
  <c r="A335" i="2"/>
  <c r="CD334" i="2"/>
  <c r="CC334" i="2"/>
  <c r="CB334" i="2"/>
  <c r="CA334" i="2"/>
  <c r="BZ334" i="2"/>
  <c r="BY334" i="2"/>
  <c r="AJ334" i="2"/>
  <c r="AI334" i="2"/>
  <c r="AH334" i="2"/>
  <c r="AG334" i="2"/>
  <c r="AF334" i="2"/>
  <c r="AE334" i="2"/>
  <c r="AD334" i="2"/>
  <c r="AC334" i="2"/>
  <c r="AB334" i="2"/>
  <c r="AA334" i="2"/>
  <c r="Z334" i="2"/>
  <c r="Y334" i="2"/>
  <c r="X334" i="2"/>
  <c r="W334" i="2"/>
  <c r="V334" i="2"/>
  <c r="U334" i="2"/>
  <c r="S334" i="2"/>
  <c r="R334" i="2"/>
  <c r="Q334" i="2"/>
  <c r="P334" i="2"/>
  <c r="O334" i="2"/>
  <c r="N334" i="2"/>
  <c r="M334" i="2"/>
  <c r="L334" i="2"/>
  <c r="K334" i="2"/>
  <c r="J334" i="2"/>
  <c r="I334" i="2"/>
  <c r="H334" i="2"/>
  <c r="G334" i="2"/>
  <c r="F334" i="2"/>
  <c r="E334" i="2"/>
  <c r="D334" i="2"/>
  <c r="C334" i="2"/>
  <c r="B334" i="2"/>
  <c r="A334" i="2"/>
  <c r="CD333" i="2"/>
  <c r="CC333" i="2"/>
  <c r="CB333" i="2"/>
  <c r="CA333" i="2"/>
  <c r="BZ333" i="2"/>
  <c r="BY333" i="2"/>
  <c r="AJ333" i="2"/>
  <c r="AI333" i="2"/>
  <c r="AH333" i="2"/>
  <c r="AG333" i="2"/>
  <c r="AF333" i="2"/>
  <c r="AE333" i="2"/>
  <c r="AD333" i="2"/>
  <c r="AC333" i="2"/>
  <c r="AB333" i="2"/>
  <c r="AA333" i="2"/>
  <c r="Z333" i="2"/>
  <c r="Y333" i="2"/>
  <c r="X333" i="2"/>
  <c r="W333" i="2"/>
  <c r="V333" i="2"/>
  <c r="U333" i="2"/>
  <c r="S333" i="2"/>
  <c r="R333" i="2"/>
  <c r="Q333" i="2"/>
  <c r="P333" i="2"/>
  <c r="O333" i="2"/>
  <c r="N333" i="2"/>
  <c r="M333" i="2"/>
  <c r="L333" i="2"/>
  <c r="K333" i="2"/>
  <c r="J333" i="2"/>
  <c r="I333" i="2"/>
  <c r="H333" i="2"/>
  <c r="G333" i="2"/>
  <c r="F333" i="2"/>
  <c r="E333" i="2"/>
  <c r="D333" i="2"/>
  <c r="C333" i="2"/>
  <c r="B333" i="2"/>
  <c r="A333" i="2"/>
  <c r="CD332" i="2"/>
  <c r="CC332" i="2"/>
  <c r="CB332" i="2"/>
  <c r="CA332" i="2"/>
  <c r="BZ332" i="2"/>
  <c r="BY332" i="2"/>
  <c r="AJ332" i="2"/>
  <c r="AI332" i="2"/>
  <c r="AH332" i="2"/>
  <c r="AG332" i="2"/>
  <c r="AF332" i="2"/>
  <c r="AE332" i="2"/>
  <c r="AD332" i="2"/>
  <c r="AC332" i="2"/>
  <c r="AB332" i="2"/>
  <c r="AA332" i="2"/>
  <c r="Z332" i="2"/>
  <c r="Y332" i="2"/>
  <c r="X332" i="2"/>
  <c r="W332" i="2"/>
  <c r="V332" i="2"/>
  <c r="U332" i="2"/>
  <c r="S332" i="2"/>
  <c r="R332" i="2"/>
  <c r="Q332" i="2"/>
  <c r="P332" i="2"/>
  <c r="O332" i="2"/>
  <c r="N332" i="2"/>
  <c r="M332" i="2"/>
  <c r="L332" i="2"/>
  <c r="K332" i="2"/>
  <c r="J332" i="2"/>
  <c r="I332" i="2"/>
  <c r="H332" i="2"/>
  <c r="G332" i="2"/>
  <c r="F332" i="2"/>
  <c r="E332" i="2"/>
  <c r="D332" i="2"/>
  <c r="C332" i="2"/>
  <c r="B332" i="2"/>
  <c r="A332" i="2"/>
  <c r="CD331" i="2"/>
  <c r="CC331" i="2"/>
  <c r="CB331" i="2"/>
  <c r="CA331" i="2"/>
  <c r="BZ331" i="2"/>
  <c r="BY331" i="2"/>
  <c r="AJ331" i="2"/>
  <c r="AI331" i="2"/>
  <c r="AH331" i="2"/>
  <c r="AG331" i="2"/>
  <c r="AF331" i="2"/>
  <c r="AE331" i="2"/>
  <c r="AD331" i="2"/>
  <c r="AC331" i="2"/>
  <c r="AB331" i="2"/>
  <c r="AA331" i="2"/>
  <c r="Z331" i="2"/>
  <c r="Y331" i="2"/>
  <c r="X331" i="2"/>
  <c r="W331" i="2"/>
  <c r="V331" i="2"/>
  <c r="U331" i="2"/>
  <c r="S331" i="2"/>
  <c r="R331" i="2"/>
  <c r="Q331" i="2"/>
  <c r="P331" i="2"/>
  <c r="O331" i="2"/>
  <c r="N331" i="2"/>
  <c r="M331" i="2"/>
  <c r="L331" i="2"/>
  <c r="K331" i="2"/>
  <c r="J331" i="2"/>
  <c r="I331" i="2"/>
  <c r="H331" i="2"/>
  <c r="G331" i="2"/>
  <c r="F331" i="2"/>
  <c r="E331" i="2"/>
  <c r="D331" i="2"/>
  <c r="C331" i="2"/>
  <c r="B331" i="2"/>
  <c r="A331" i="2"/>
  <c r="CD330" i="2"/>
  <c r="CC330" i="2"/>
  <c r="CB330" i="2"/>
  <c r="CA330" i="2"/>
  <c r="BZ330" i="2"/>
  <c r="BY330" i="2"/>
  <c r="AJ330" i="2"/>
  <c r="AI330" i="2"/>
  <c r="AH330" i="2"/>
  <c r="AG330" i="2"/>
  <c r="AF330" i="2"/>
  <c r="AE330" i="2"/>
  <c r="AD330" i="2"/>
  <c r="AC330" i="2"/>
  <c r="AB330" i="2"/>
  <c r="AA330" i="2"/>
  <c r="Z330" i="2"/>
  <c r="Y330" i="2"/>
  <c r="X330" i="2"/>
  <c r="W330" i="2"/>
  <c r="V330" i="2"/>
  <c r="U330" i="2"/>
  <c r="S330" i="2"/>
  <c r="R330" i="2"/>
  <c r="Q330" i="2"/>
  <c r="P330" i="2"/>
  <c r="O330" i="2"/>
  <c r="N330" i="2"/>
  <c r="M330" i="2"/>
  <c r="L330" i="2"/>
  <c r="K330" i="2"/>
  <c r="J330" i="2"/>
  <c r="I330" i="2"/>
  <c r="H330" i="2"/>
  <c r="G330" i="2"/>
  <c r="F330" i="2"/>
  <c r="E330" i="2"/>
  <c r="D330" i="2"/>
  <c r="C330" i="2"/>
  <c r="B330" i="2"/>
  <c r="A330" i="2"/>
  <c r="CD329" i="2"/>
  <c r="CC329" i="2"/>
  <c r="CB329" i="2"/>
  <c r="CA329" i="2"/>
  <c r="BZ329" i="2"/>
  <c r="BY329" i="2"/>
  <c r="AJ329" i="2"/>
  <c r="AI329" i="2"/>
  <c r="AH329" i="2"/>
  <c r="AG329" i="2"/>
  <c r="AF329" i="2"/>
  <c r="AE329" i="2"/>
  <c r="AD329" i="2"/>
  <c r="AC329" i="2"/>
  <c r="AB329" i="2"/>
  <c r="AA329" i="2"/>
  <c r="Z329" i="2"/>
  <c r="Y329" i="2"/>
  <c r="X329" i="2"/>
  <c r="W329" i="2"/>
  <c r="V329" i="2"/>
  <c r="U329" i="2"/>
  <c r="S329" i="2"/>
  <c r="R329" i="2"/>
  <c r="Q329" i="2"/>
  <c r="P329" i="2"/>
  <c r="O329" i="2"/>
  <c r="N329" i="2"/>
  <c r="M329" i="2"/>
  <c r="L329" i="2"/>
  <c r="K329" i="2"/>
  <c r="J329" i="2"/>
  <c r="I329" i="2"/>
  <c r="H329" i="2"/>
  <c r="G329" i="2"/>
  <c r="F329" i="2"/>
  <c r="E329" i="2"/>
  <c r="D329" i="2"/>
  <c r="C329" i="2"/>
  <c r="B329" i="2"/>
  <c r="A329" i="2"/>
  <c r="CD328" i="2"/>
  <c r="CC328" i="2"/>
  <c r="CB328" i="2"/>
  <c r="CA328" i="2"/>
  <c r="BZ328" i="2"/>
  <c r="BY328" i="2"/>
  <c r="AJ328" i="2"/>
  <c r="AI328" i="2"/>
  <c r="AH328" i="2"/>
  <c r="AG328" i="2"/>
  <c r="AF328" i="2"/>
  <c r="AE328" i="2"/>
  <c r="AD328" i="2"/>
  <c r="AC328" i="2"/>
  <c r="AB328" i="2"/>
  <c r="AA328" i="2"/>
  <c r="Z328" i="2"/>
  <c r="Y328" i="2"/>
  <c r="X328" i="2"/>
  <c r="W328" i="2"/>
  <c r="V328" i="2"/>
  <c r="U328" i="2"/>
  <c r="S328" i="2"/>
  <c r="R328" i="2"/>
  <c r="Q328" i="2"/>
  <c r="P328" i="2"/>
  <c r="O328" i="2"/>
  <c r="N328" i="2"/>
  <c r="M328" i="2"/>
  <c r="L328" i="2"/>
  <c r="K328" i="2"/>
  <c r="J328" i="2"/>
  <c r="I328" i="2"/>
  <c r="H328" i="2"/>
  <c r="G328" i="2"/>
  <c r="F328" i="2"/>
  <c r="E328" i="2"/>
  <c r="D328" i="2"/>
  <c r="C328" i="2"/>
  <c r="B328" i="2"/>
  <c r="A328" i="2"/>
  <c r="CD327" i="2"/>
  <c r="CC327" i="2"/>
  <c r="CB327" i="2"/>
  <c r="CA327" i="2"/>
  <c r="BZ327" i="2"/>
  <c r="BY327" i="2"/>
  <c r="AJ327" i="2"/>
  <c r="AI327" i="2"/>
  <c r="AH327" i="2"/>
  <c r="AG327" i="2"/>
  <c r="AF327" i="2"/>
  <c r="AE327" i="2"/>
  <c r="AD327" i="2"/>
  <c r="AC327" i="2"/>
  <c r="AB327" i="2"/>
  <c r="AA327" i="2"/>
  <c r="Z327" i="2"/>
  <c r="Y327" i="2"/>
  <c r="X327" i="2"/>
  <c r="W327" i="2"/>
  <c r="V327" i="2"/>
  <c r="U327" i="2"/>
  <c r="S327" i="2"/>
  <c r="R327" i="2"/>
  <c r="Q327" i="2"/>
  <c r="P327" i="2"/>
  <c r="O327" i="2"/>
  <c r="N327" i="2"/>
  <c r="M327" i="2"/>
  <c r="L327" i="2"/>
  <c r="K327" i="2"/>
  <c r="J327" i="2"/>
  <c r="I327" i="2"/>
  <c r="H327" i="2"/>
  <c r="G327" i="2"/>
  <c r="F327" i="2"/>
  <c r="E327" i="2"/>
  <c r="D327" i="2"/>
  <c r="C327" i="2"/>
  <c r="B327" i="2"/>
  <c r="A327" i="2"/>
  <c r="CD326" i="2"/>
  <c r="CC326" i="2"/>
  <c r="CB326" i="2"/>
  <c r="CA326" i="2"/>
  <c r="BZ326" i="2"/>
  <c r="BY326" i="2"/>
  <c r="AJ326" i="2"/>
  <c r="AI326" i="2"/>
  <c r="AH326" i="2"/>
  <c r="AG326" i="2"/>
  <c r="AF326" i="2"/>
  <c r="AE326" i="2"/>
  <c r="AD326" i="2"/>
  <c r="AC326" i="2"/>
  <c r="AB326" i="2"/>
  <c r="AA326" i="2"/>
  <c r="Z326" i="2"/>
  <c r="Y326" i="2"/>
  <c r="X326" i="2"/>
  <c r="W326" i="2"/>
  <c r="V326" i="2"/>
  <c r="U326" i="2"/>
  <c r="S326" i="2"/>
  <c r="R326" i="2"/>
  <c r="Q326" i="2"/>
  <c r="P326" i="2"/>
  <c r="O326" i="2"/>
  <c r="N326" i="2"/>
  <c r="M326" i="2"/>
  <c r="L326" i="2"/>
  <c r="K326" i="2"/>
  <c r="J326" i="2"/>
  <c r="I326" i="2"/>
  <c r="H326" i="2"/>
  <c r="G326" i="2"/>
  <c r="F326" i="2"/>
  <c r="E326" i="2"/>
  <c r="D326" i="2"/>
  <c r="C326" i="2"/>
  <c r="B326" i="2"/>
  <c r="A326" i="2"/>
  <c r="CD325" i="2"/>
  <c r="CC325" i="2"/>
  <c r="CB325" i="2"/>
  <c r="CA325" i="2"/>
  <c r="BZ325" i="2"/>
  <c r="BY325" i="2"/>
  <c r="AJ325" i="2"/>
  <c r="AI325" i="2"/>
  <c r="AH325" i="2"/>
  <c r="AG325" i="2"/>
  <c r="AF325" i="2"/>
  <c r="AE325" i="2"/>
  <c r="AD325" i="2"/>
  <c r="AC325" i="2"/>
  <c r="AB325" i="2"/>
  <c r="AA325" i="2"/>
  <c r="Z325" i="2"/>
  <c r="Y325" i="2"/>
  <c r="X325" i="2"/>
  <c r="W325" i="2"/>
  <c r="V325" i="2"/>
  <c r="U325" i="2"/>
  <c r="S325" i="2"/>
  <c r="R325" i="2"/>
  <c r="Q325" i="2"/>
  <c r="P325" i="2"/>
  <c r="O325" i="2"/>
  <c r="N325" i="2"/>
  <c r="M325" i="2"/>
  <c r="L325" i="2"/>
  <c r="K325" i="2"/>
  <c r="J325" i="2"/>
  <c r="I325" i="2"/>
  <c r="H325" i="2"/>
  <c r="G325" i="2"/>
  <c r="F325" i="2"/>
  <c r="E325" i="2"/>
  <c r="D325" i="2"/>
  <c r="C325" i="2"/>
  <c r="B325" i="2"/>
  <c r="A325" i="2"/>
  <c r="CD324" i="2"/>
  <c r="CC324" i="2"/>
  <c r="CB324" i="2"/>
  <c r="CA324" i="2"/>
  <c r="BZ324" i="2"/>
  <c r="BY324" i="2"/>
  <c r="AJ324" i="2"/>
  <c r="AI324" i="2"/>
  <c r="AH324" i="2"/>
  <c r="AG324" i="2"/>
  <c r="AF324" i="2"/>
  <c r="AE324" i="2"/>
  <c r="AD324" i="2"/>
  <c r="AC324" i="2"/>
  <c r="AB324" i="2"/>
  <c r="AA324" i="2"/>
  <c r="Z324" i="2"/>
  <c r="Y324" i="2"/>
  <c r="X324" i="2"/>
  <c r="W324" i="2"/>
  <c r="V324" i="2"/>
  <c r="U324" i="2"/>
  <c r="S324" i="2"/>
  <c r="R324" i="2"/>
  <c r="Q324" i="2"/>
  <c r="P324" i="2"/>
  <c r="O324" i="2"/>
  <c r="N324" i="2"/>
  <c r="M324" i="2"/>
  <c r="L324" i="2"/>
  <c r="K324" i="2"/>
  <c r="J324" i="2"/>
  <c r="I324" i="2"/>
  <c r="H324" i="2"/>
  <c r="G324" i="2"/>
  <c r="F324" i="2"/>
  <c r="E324" i="2"/>
  <c r="D324" i="2"/>
  <c r="C324" i="2"/>
  <c r="B324" i="2"/>
  <c r="A324" i="2"/>
  <c r="CD323" i="2"/>
  <c r="CC323" i="2"/>
  <c r="CB323" i="2"/>
  <c r="CA323" i="2"/>
  <c r="BZ323" i="2"/>
  <c r="BY323" i="2"/>
  <c r="AJ323" i="2"/>
  <c r="AI323" i="2"/>
  <c r="AH323" i="2"/>
  <c r="AG323" i="2"/>
  <c r="AF323" i="2"/>
  <c r="AE323" i="2"/>
  <c r="AD323" i="2"/>
  <c r="AC323" i="2"/>
  <c r="AB323" i="2"/>
  <c r="AA323" i="2"/>
  <c r="Z323" i="2"/>
  <c r="Y323" i="2"/>
  <c r="X323" i="2"/>
  <c r="W323" i="2"/>
  <c r="V323" i="2"/>
  <c r="U323" i="2"/>
  <c r="S323" i="2"/>
  <c r="R323" i="2"/>
  <c r="Q323" i="2"/>
  <c r="P323" i="2"/>
  <c r="O323" i="2"/>
  <c r="N323" i="2"/>
  <c r="M323" i="2"/>
  <c r="L323" i="2"/>
  <c r="K323" i="2"/>
  <c r="J323" i="2"/>
  <c r="I323" i="2"/>
  <c r="H323" i="2"/>
  <c r="G323" i="2"/>
  <c r="F323" i="2"/>
  <c r="E323" i="2"/>
  <c r="D323" i="2"/>
  <c r="C323" i="2"/>
  <c r="B323" i="2"/>
  <c r="A323" i="2"/>
  <c r="CD322" i="2"/>
  <c r="CC322" i="2"/>
  <c r="CB322" i="2"/>
  <c r="CA322" i="2"/>
  <c r="BZ322" i="2"/>
  <c r="BY322" i="2"/>
  <c r="AJ322" i="2"/>
  <c r="AI322" i="2"/>
  <c r="AH322" i="2"/>
  <c r="AG322" i="2"/>
  <c r="AF322" i="2"/>
  <c r="AE322" i="2"/>
  <c r="AD322" i="2"/>
  <c r="AC322" i="2"/>
  <c r="AB322" i="2"/>
  <c r="AA322" i="2"/>
  <c r="Z322" i="2"/>
  <c r="Y322" i="2"/>
  <c r="X322" i="2"/>
  <c r="W322" i="2"/>
  <c r="V322" i="2"/>
  <c r="U322" i="2"/>
  <c r="S322" i="2"/>
  <c r="R322" i="2"/>
  <c r="Q322" i="2"/>
  <c r="P322" i="2"/>
  <c r="O322" i="2"/>
  <c r="N322" i="2"/>
  <c r="M322" i="2"/>
  <c r="L322" i="2"/>
  <c r="K322" i="2"/>
  <c r="J322" i="2"/>
  <c r="I322" i="2"/>
  <c r="H322" i="2"/>
  <c r="G322" i="2"/>
  <c r="F322" i="2"/>
  <c r="E322" i="2"/>
  <c r="D322" i="2"/>
  <c r="C322" i="2"/>
  <c r="B322" i="2"/>
  <c r="A322" i="2"/>
  <c r="CD321" i="2"/>
  <c r="CC321" i="2"/>
  <c r="CB321" i="2"/>
  <c r="CA321" i="2"/>
  <c r="BZ321" i="2"/>
  <c r="BY321" i="2"/>
  <c r="AJ321" i="2"/>
  <c r="AI321" i="2"/>
  <c r="AH321" i="2"/>
  <c r="AG321" i="2"/>
  <c r="AF321" i="2"/>
  <c r="AE321" i="2"/>
  <c r="AD321" i="2"/>
  <c r="AC321" i="2"/>
  <c r="AB321" i="2"/>
  <c r="AA321" i="2"/>
  <c r="Z321" i="2"/>
  <c r="Y321" i="2"/>
  <c r="X321" i="2"/>
  <c r="W321" i="2"/>
  <c r="V321" i="2"/>
  <c r="U321" i="2"/>
  <c r="S321" i="2"/>
  <c r="R321" i="2"/>
  <c r="Q321" i="2"/>
  <c r="P321" i="2"/>
  <c r="O321" i="2"/>
  <c r="N321" i="2"/>
  <c r="M321" i="2"/>
  <c r="L321" i="2"/>
  <c r="K321" i="2"/>
  <c r="J321" i="2"/>
  <c r="I321" i="2"/>
  <c r="H321" i="2"/>
  <c r="G321" i="2"/>
  <c r="F321" i="2"/>
  <c r="E321" i="2"/>
  <c r="D321" i="2"/>
  <c r="C321" i="2"/>
  <c r="B321" i="2"/>
  <c r="A321" i="2"/>
  <c r="CD320" i="2"/>
  <c r="CC320" i="2"/>
  <c r="CB320" i="2"/>
  <c r="CA320" i="2"/>
  <c r="BZ320" i="2"/>
  <c r="BY320" i="2"/>
  <c r="AJ320" i="2"/>
  <c r="AI320" i="2"/>
  <c r="AH320" i="2"/>
  <c r="AG320" i="2"/>
  <c r="AF320" i="2"/>
  <c r="AE320" i="2"/>
  <c r="AD320" i="2"/>
  <c r="AC320" i="2"/>
  <c r="AB320" i="2"/>
  <c r="AA320" i="2"/>
  <c r="Z320" i="2"/>
  <c r="Y320" i="2"/>
  <c r="X320" i="2"/>
  <c r="W320" i="2"/>
  <c r="V320" i="2"/>
  <c r="U320" i="2"/>
  <c r="S320" i="2"/>
  <c r="R320" i="2"/>
  <c r="Q320" i="2"/>
  <c r="P320" i="2"/>
  <c r="O320" i="2"/>
  <c r="N320" i="2"/>
  <c r="M320" i="2"/>
  <c r="L320" i="2"/>
  <c r="K320" i="2"/>
  <c r="J320" i="2"/>
  <c r="I320" i="2"/>
  <c r="H320" i="2"/>
  <c r="G320" i="2"/>
  <c r="F320" i="2"/>
  <c r="E320" i="2"/>
  <c r="D320" i="2"/>
  <c r="C320" i="2"/>
  <c r="B320" i="2"/>
  <c r="A320" i="2"/>
  <c r="CD319" i="2"/>
  <c r="CC319" i="2"/>
  <c r="CB319" i="2"/>
  <c r="CA319" i="2"/>
  <c r="BZ319" i="2"/>
  <c r="BY319" i="2"/>
  <c r="AJ319" i="2"/>
  <c r="AI319" i="2"/>
  <c r="AH319" i="2"/>
  <c r="AG319" i="2"/>
  <c r="AF319" i="2"/>
  <c r="AE319" i="2"/>
  <c r="AD319" i="2"/>
  <c r="AC319" i="2"/>
  <c r="AB319" i="2"/>
  <c r="AA319" i="2"/>
  <c r="Z319" i="2"/>
  <c r="Y319" i="2"/>
  <c r="X319" i="2"/>
  <c r="W319" i="2"/>
  <c r="V319" i="2"/>
  <c r="U319" i="2"/>
  <c r="S319" i="2"/>
  <c r="R319" i="2"/>
  <c r="Q319" i="2"/>
  <c r="P319" i="2"/>
  <c r="O319" i="2"/>
  <c r="N319" i="2"/>
  <c r="M319" i="2"/>
  <c r="L319" i="2"/>
  <c r="K319" i="2"/>
  <c r="J319" i="2"/>
  <c r="I319" i="2"/>
  <c r="H319" i="2"/>
  <c r="G319" i="2"/>
  <c r="F319" i="2"/>
  <c r="E319" i="2"/>
  <c r="D319" i="2"/>
  <c r="C319" i="2"/>
  <c r="B319" i="2"/>
  <c r="A319" i="2"/>
  <c r="CD318" i="2"/>
  <c r="CC318" i="2"/>
  <c r="CB318" i="2"/>
  <c r="CA318" i="2"/>
  <c r="BZ318" i="2"/>
  <c r="BY318" i="2"/>
  <c r="AJ318" i="2"/>
  <c r="AI318" i="2"/>
  <c r="AH318" i="2"/>
  <c r="AG318" i="2"/>
  <c r="AF318" i="2"/>
  <c r="AE318" i="2"/>
  <c r="AD318" i="2"/>
  <c r="AC318" i="2"/>
  <c r="AB318" i="2"/>
  <c r="AA318" i="2"/>
  <c r="Z318" i="2"/>
  <c r="Y318" i="2"/>
  <c r="X318" i="2"/>
  <c r="W318" i="2"/>
  <c r="V318" i="2"/>
  <c r="U318" i="2"/>
  <c r="S318" i="2"/>
  <c r="R318" i="2"/>
  <c r="Q318" i="2"/>
  <c r="P318" i="2"/>
  <c r="O318" i="2"/>
  <c r="N318" i="2"/>
  <c r="M318" i="2"/>
  <c r="L318" i="2"/>
  <c r="K318" i="2"/>
  <c r="J318" i="2"/>
  <c r="I318" i="2"/>
  <c r="H318" i="2"/>
  <c r="G318" i="2"/>
  <c r="F318" i="2"/>
  <c r="E318" i="2"/>
  <c r="D318" i="2"/>
  <c r="C318" i="2"/>
  <c r="B318" i="2"/>
  <c r="A318" i="2"/>
  <c r="CD317" i="2"/>
  <c r="CC317" i="2"/>
  <c r="CB317" i="2"/>
  <c r="CA317" i="2"/>
  <c r="BZ317" i="2"/>
  <c r="BY317" i="2"/>
  <c r="AJ317" i="2"/>
  <c r="AI317" i="2"/>
  <c r="AH317" i="2"/>
  <c r="AG317" i="2"/>
  <c r="AF317" i="2"/>
  <c r="AE317" i="2"/>
  <c r="AD317" i="2"/>
  <c r="AC317" i="2"/>
  <c r="AB317" i="2"/>
  <c r="AA317" i="2"/>
  <c r="Z317" i="2"/>
  <c r="Y317" i="2"/>
  <c r="X317" i="2"/>
  <c r="W317" i="2"/>
  <c r="V317" i="2"/>
  <c r="U317" i="2"/>
  <c r="S317" i="2"/>
  <c r="R317" i="2"/>
  <c r="Q317" i="2"/>
  <c r="P317" i="2"/>
  <c r="O317" i="2"/>
  <c r="N317" i="2"/>
  <c r="M317" i="2"/>
  <c r="L317" i="2"/>
  <c r="K317" i="2"/>
  <c r="J317" i="2"/>
  <c r="I317" i="2"/>
  <c r="H317" i="2"/>
  <c r="G317" i="2"/>
  <c r="F317" i="2"/>
  <c r="E317" i="2"/>
  <c r="D317" i="2"/>
  <c r="C317" i="2"/>
  <c r="B317" i="2"/>
  <c r="A317" i="2"/>
  <c r="CD316" i="2"/>
  <c r="CC316" i="2"/>
  <c r="CB316" i="2"/>
  <c r="CA316" i="2"/>
  <c r="BZ316" i="2"/>
  <c r="BY316" i="2"/>
  <c r="AJ316" i="2"/>
  <c r="AI316" i="2"/>
  <c r="AH316" i="2"/>
  <c r="AG316" i="2"/>
  <c r="AF316" i="2"/>
  <c r="AE316" i="2"/>
  <c r="AD316" i="2"/>
  <c r="AC316" i="2"/>
  <c r="AB316" i="2"/>
  <c r="AA316" i="2"/>
  <c r="Z316" i="2"/>
  <c r="Y316" i="2"/>
  <c r="X316" i="2"/>
  <c r="W316" i="2"/>
  <c r="V316" i="2"/>
  <c r="U316" i="2"/>
  <c r="S316" i="2"/>
  <c r="R316" i="2"/>
  <c r="Q316" i="2"/>
  <c r="P316" i="2"/>
  <c r="O316" i="2"/>
  <c r="N316" i="2"/>
  <c r="M316" i="2"/>
  <c r="L316" i="2"/>
  <c r="K316" i="2"/>
  <c r="J316" i="2"/>
  <c r="I316" i="2"/>
  <c r="H316" i="2"/>
  <c r="G316" i="2"/>
  <c r="F316" i="2"/>
  <c r="E316" i="2"/>
  <c r="D316" i="2"/>
  <c r="C316" i="2"/>
  <c r="B316" i="2"/>
  <c r="A316" i="2"/>
  <c r="CD315" i="2"/>
  <c r="CC315" i="2"/>
  <c r="CB315" i="2"/>
  <c r="CA315" i="2"/>
  <c r="BZ315" i="2"/>
  <c r="BY315" i="2"/>
  <c r="AJ315" i="2"/>
  <c r="AI315" i="2"/>
  <c r="AH315" i="2"/>
  <c r="AG315" i="2"/>
  <c r="AF315" i="2"/>
  <c r="AE315" i="2"/>
  <c r="AD315" i="2"/>
  <c r="AC315" i="2"/>
  <c r="AB315" i="2"/>
  <c r="AA315" i="2"/>
  <c r="Z315" i="2"/>
  <c r="Y315" i="2"/>
  <c r="X315" i="2"/>
  <c r="W315" i="2"/>
  <c r="V315" i="2"/>
  <c r="U315" i="2"/>
  <c r="S315" i="2"/>
  <c r="R315" i="2"/>
  <c r="Q315" i="2"/>
  <c r="P315" i="2"/>
  <c r="O315" i="2"/>
  <c r="N315" i="2"/>
  <c r="M315" i="2"/>
  <c r="L315" i="2"/>
  <c r="K315" i="2"/>
  <c r="J315" i="2"/>
  <c r="I315" i="2"/>
  <c r="H315" i="2"/>
  <c r="G315" i="2"/>
  <c r="F315" i="2"/>
  <c r="E315" i="2"/>
  <c r="D315" i="2"/>
  <c r="C315" i="2"/>
  <c r="B315" i="2"/>
  <c r="A315" i="2"/>
  <c r="CD314" i="2"/>
  <c r="CC314" i="2"/>
  <c r="CB314" i="2"/>
  <c r="CA314" i="2"/>
  <c r="BZ314" i="2"/>
  <c r="BY314" i="2"/>
  <c r="AJ314" i="2"/>
  <c r="AI314" i="2"/>
  <c r="AH314" i="2"/>
  <c r="AG314" i="2"/>
  <c r="AF314" i="2"/>
  <c r="AE314" i="2"/>
  <c r="AD314" i="2"/>
  <c r="AC314" i="2"/>
  <c r="AB314" i="2"/>
  <c r="AA314" i="2"/>
  <c r="Z314" i="2"/>
  <c r="Y314" i="2"/>
  <c r="X314" i="2"/>
  <c r="W314" i="2"/>
  <c r="V314" i="2"/>
  <c r="U314" i="2"/>
  <c r="S314" i="2"/>
  <c r="R314" i="2"/>
  <c r="Q314" i="2"/>
  <c r="P314" i="2"/>
  <c r="O314" i="2"/>
  <c r="N314" i="2"/>
  <c r="M314" i="2"/>
  <c r="L314" i="2"/>
  <c r="K314" i="2"/>
  <c r="J314" i="2"/>
  <c r="I314" i="2"/>
  <c r="H314" i="2"/>
  <c r="G314" i="2"/>
  <c r="F314" i="2"/>
  <c r="E314" i="2"/>
  <c r="D314" i="2"/>
  <c r="C314" i="2"/>
  <c r="B314" i="2"/>
  <c r="A314" i="2"/>
  <c r="CD313" i="2"/>
  <c r="CC313" i="2"/>
  <c r="CB313" i="2"/>
  <c r="CA313" i="2"/>
  <c r="BZ313" i="2"/>
  <c r="BY313" i="2"/>
  <c r="AJ313" i="2"/>
  <c r="AI313" i="2"/>
  <c r="AH313" i="2"/>
  <c r="AG313" i="2"/>
  <c r="AF313" i="2"/>
  <c r="AE313" i="2"/>
  <c r="AD313" i="2"/>
  <c r="AC313" i="2"/>
  <c r="AB313" i="2"/>
  <c r="AA313" i="2"/>
  <c r="Z313" i="2"/>
  <c r="Y313" i="2"/>
  <c r="X313" i="2"/>
  <c r="W313" i="2"/>
  <c r="V313" i="2"/>
  <c r="U313" i="2"/>
  <c r="S313" i="2"/>
  <c r="R313" i="2"/>
  <c r="Q313" i="2"/>
  <c r="P313" i="2"/>
  <c r="O313" i="2"/>
  <c r="N313" i="2"/>
  <c r="M313" i="2"/>
  <c r="L313" i="2"/>
  <c r="K313" i="2"/>
  <c r="J313" i="2"/>
  <c r="I313" i="2"/>
  <c r="H313" i="2"/>
  <c r="G313" i="2"/>
  <c r="F313" i="2"/>
  <c r="E313" i="2"/>
  <c r="D313" i="2"/>
  <c r="C313" i="2"/>
  <c r="B313" i="2"/>
  <c r="A313" i="2"/>
  <c r="CD312" i="2"/>
  <c r="CC312" i="2"/>
  <c r="CB312" i="2"/>
  <c r="CA312" i="2"/>
  <c r="BZ312" i="2"/>
  <c r="BY312" i="2"/>
  <c r="AJ312" i="2"/>
  <c r="AI312" i="2"/>
  <c r="AH312" i="2"/>
  <c r="AG312" i="2"/>
  <c r="AF312" i="2"/>
  <c r="AE312" i="2"/>
  <c r="AD312" i="2"/>
  <c r="AC312" i="2"/>
  <c r="AB312" i="2"/>
  <c r="AA312" i="2"/>
  <c r="Z312" i="2"/>
  <c r="Y312" i="2"/>
  <c r="X312" i="2"/>
  <c r="W312" i="2"/>
  <c r="V312" i="2"/>
  <c r="U312" i="2"/>
  <c r="S312" i="2"/>
  <c r="R312" i="2"/>
  <c r="Q312" i="2"/>
  <c r="P312" i="2"/>
  <c r="O312" i="2"/>
  <c r="N312" i="2"/>
  <c r="M312" i="2"/>
  <c r="L312" i="2"/>
  <c r="K312" i="2"/>
  <c r="J312" i="2"/>
  <c r="I312" i="2"/>
  <c r="H312" i="2"/>
  <c r="G312" i="2"/>
  <c r="F312" i="2"/>
  <c r="E312" i="2"/>
  <c r="D312" i="2"/>
  <c r="C312" i="2"/>
  <c r="B312" i="2"/>
  <c r="A312" i="2"/>
  <c r="CD311" i="2"/>
  <c r="CC311" i="2"/>
  <c r="CB311" i="2"/>
  <c r="CA311" i="2"/>
  <c r="BZ311" i="2"/>
  <c r="BY311" i="2"/>
  <c r="AJ311" i="2"/>
  <c r="AI311" i="2"/>
  <c r="AH311" i="2"/>
  <c r="AG311" i="2"/>
  <c r="AF311" i="2"/>
  <c r="AE311" i="2"/>
  <c r="AD311" i="2"/>
  <c r="AC311" i="2"/>
  <c r="AB311" i="2"/>
  <c r="AA311" i="2"/>
  <c r="Z311" i="2"/>
  <c r="Y311" i="2"/>
  <c r="X311" i="2"/>
  <c r="W311" i="2"/>
  <c r="V311" i="2"/>
  <c r="U311" i="2"/>
  <c r="S311" i="2"/>
  <c r="R311" i="2"/>
  <c r="Q311" i="2"/>
  <c r="P311" i="2"/>
  <c r="O311" i="2"/>
  <c r="N311" i="2"/>
  <c r="M311" i="2"/>
  <c r="L311" i="2"/>
  <c r="K311" i="2"/>
  <c r="J311" i="2"/>
  <c r="I311" i="2"/>
  <c r="H311" i="2"/>
  <c r="G311" i="2"/>
  <c r="F311" i="2"/>
  <c r="E311" i="2"/>
  <c r="D311" i="2"/>
  <c r="C311" i="2"/>
  <c r="B311" i="2"/>
  <c r="A311" i="2"/>
  <c r="CD310" i="2"/>
  <c r="CC310" i="2"/>
  <c r="CB310" i="2"/>
  <c r="CA310" i="2"/>
  <c r="BZ310" i="2"/>
  <c r="BY310" i="2"/>
  <c r="AJ310" i="2"/>
  <c r="AI310" i="2"/>
  <c r="AH310" i="2"/>
  <c r="AG310" i="2"/>
  <c r="AF310" i="2"/>
  <c r="AE310" i="2"/>
  <c r="AD310" i="2"/>
  <c r="AC310" i="2"/>
  <c r="AB310" i="2"/>
  <c r="AA310" i="2"/>
  <c r="Z310" i="2"/>
  <c r="Y310" i="2"/>
  <c r="X310" i="2"/>
  <c r="W310" i="2"/>
  <c r="V310" i="2"/>
  <c r="U310" i="2"/>
  <c r="S310" i="2"/>
  <c r="R310" i="2"/>
  <c r="Q310" i="2"/>
  <c r="P310" i="2"/>
  <c r="O310" i="2"/>
  <c r="N310" i="2"/>
  <c r="M310" i="2"/>
  <c r="L310" i="2"/>
  <c r="K310" i="2"/>
  <c r="J310" i="2"/>
  <c r="I310" i="2"/>
  <c r="H310" i="2"/>
  <c r="G310" i="2"/>
  <c r="F310" i="2"/>
  <c r="E310" i="2"/>
  <c r="D310" i="2"/>
  <c r="C310" i="2"/>
  <c r="B310" i="2"/>
  <c r="A310" i="2"/>
  <c r="CD309" i="2"/>
  <c r="CC309" i="2"/>
  <c r="CB309" i="2"/>
  <c r="CA309" i="2"/>
  <c r="BZ309" i="2"/>
  <c r="BY309" i="2"/>
  <c r="AJ309" i="2"/>
  <c r="AI309" i="2"/>
  <c r="AH309" i="2"/>
  <c r="AG309" i="2"/>
  <c r="AF309" i="2"/>
  <c r="AE309" i="2"/>
  <c r="AD309" i="2"/>
  <c r="AC309" i="2"/>
  <c r="AB309" i="2"/>
  <c r="AA309" i="2"/>
  <c r="Z309" i="2"/>
  <c r="Y309" i="2"/>
  <c r="X309" i="2"/>
  <c r="W309" i="2"/>
  <c r="V309" i="2"/>
  <c r="U309" i="2"/>
  <c r="S309" i="2"/>
  <c r="R309" i="2"/>
  <c r="Q309" i="2"/>
  <c r="P309" i="2"/>
  <c r="O309" i="2"/>
  <c r="N309" i="2"/>
  <c r="M309" i="2"/>
  <c r="L309" i="2"/>
  <c r="K309" i="2"/>
  <c r="J309" i="2"/>
  <c r="I309" i="2"/>
  <c r="H309" i="2"/>
  <c r="G309" i="2"/>
  <c r="F309" i="2"/>
  <c r="E309" i="2"/>
  <c r="D309" i="2"/>
  <c r="C309" i="2"/>
  <c r="B309" i="2"/>
  <c r="A309" i="2"/>
  <c r="CD308" i="2"/>
  <c r="CC308" i="2"/>
  <c r="CB308" i="2"/>
  <c r="CA308" i="2"/>
  <c r="BZ308" i="2"/>
  <c r="BY308" i="2"/>
  <c r="AJ308" i="2"/>
  <c r="AI308" i="2"/>
  <c r="AH308" i="2"/>
  <c r="AG308" i="2"/>
  <c r="AF308" i="2"/>
  <c r="AE308" i="2"/>
  <c r="AD308" i="2"/>
  <c r="AC308" i="2"/>
  <c r="AB308" i="2"/>
  <c r="AA308" i="2"/>
  <c r="Z308" i="2"/>
  <c r="Y308" i="2"/>
  <c r="X308" i="2"/>
  <c r="W308" i="2"/>
  <c r="V308" i="2"/>
  <c r="U308" i="2"/>
  <c r="S308" i="2"/>
  <c r="R308" i="2"/>
  <c r="Q308" i="2"/>
  <c r="P308" i="2"/>
  <c r="O308" i="2"/>
  <c r="N308" i="2"/>
  <c r="M308" i="2"/>
  <c r="L308" i="2"/>
  <c r="K308" i="2"/>
  <c r="J308" i="2"/>
  <c r="I308" i="2"/>
  <c r="H308" i="2"/>
  <c r="G308" i="2"/>
  <c r="F308" i="2"/>
  <c r="E308" i="2"/>
  <c r="D308" i="2"/>
  <c r="C308" i="2"/>
  <c r="B308" i="2"/>
  <c r="A308" i="2"/>
  <c r="CD307" i="2"/>
  <c r="CC307" i="2"/>
  <c r="CB307" i="2"/>
  <c r="CA307" i="2"/>
  <c r="BZ307" i="2"/>
  <c r="BY307" i="2"/>
  <c r="AJ307" i="2"/>
  <c r="AI307" i="2"/>
  <c r="AH307" i="2"/>
  <c r="AG307" i="2"/>
  <c r="AF307" i="2"/>
  <c r="AE307" i="2"/>
  <c r="AD307" i="2"/>
  <c r="AC307" i="2"/>
  <c r="AB307" i="2"/>
  <c r="AA307" i="2"/>
  <c r="Z307" i="2"/>
  <c r="Y307" i="2"/>
  <c r="X307" i="2"/>
  <c r="W307" i="2"/>
  <c r="V307" i="2"/>
  <c r="U307" i="2"/>
  <c r="S307" i="2"/>
  <c r="R307" i="2"/>
  <c r="Q307" i="2"/>
  <c r="P307" i="2"/>
  <c r="O307" i="2"/>
  <c r="N307" i="2"/>
  <c r="M307" i="2"/>
  <c r="L307" i="2"/>
  <c r="K307" i="2"/>
  <c r="J307" i="2"/>
  <c r="I307" i="2"/>
  <c r="H307" i="2"/>
  <c r="G307" i="2"/>
  <c r="F307" i="2"/>
  <c r="E307" i="2"/>
  <c r="D307" i="2"/>
  <c r="C307" i="2"/>
  <c r="B307" i="2"/>
  <c r="A307" i="2"/>
  <c r="CD306" i="2"/>
  <c r="CC306" i="2"/>
  <c r="CB306" i="2"/>
  <c r="CA306" i="2"/>
  <c r="BZ306" i="2"/>
  <c r="BY306" i="2"/>
  <c r="AJ306" i="2"/>
  <c r="AI306" i="2"/>
  <c r="AH306" i="2"/>
  <c r="AG306" i="2"/>
  <c r="AF306" i="2"/>
  <c r="AE306" i="2"/>
  <c r="AD306" i="2"/>
  <c r="AC306" i="2"/>
  <c r="AB306" i="2"/>
  <c r="AA306" i="2"/>
  <c r="Z306" i="2"/>
  <c r="Y306" i="2"/>
  <c r="X306" i="2"/>
  <c r="W306" i="2"/>
  <c r="V306" i="2"/>
  <c r="U306" i="2"/>
  <c r="S306" i="2"/>
  <c r="R306" i="2"/>
  <c r="Q306" i="2"/>
  <c r="P306" i="2"/>
  <c r="O306" i="2"/>
  <c r="N306" i="2"/>
  <c r="M306" i="2"/>
  <c r="L306" i="2"/>
  <c r="K306" i="2"/>
  <c r="J306" i="2"/>
  <c r="I306" i="2"/>
  <c r="H306" i="2"/>
  <c r="G306" i="2"/>
  <c r="F306" i="2"/>
  <c r="E306" i="2"/>
  <c r="D306" i="2"/>
  <c r="C306" i="2"/>
  <c r="B306" i="2"/>
  <c r="A306" i="2"/>
  <c r="CD305" i="2"/>
  <c r="CC305" i="2"/>
  <c r="CB305" i="2"/>
  <c r="CA305" i="2"/>
  <c r="BZ305" i="2"/>
  <c r="BY305" i="2"/>
  <c r="AJ305" i="2"/>
  <c r="AI305" i="2"/>
  <c r="AH305" i="2"/>
  <c r="AG305" i="2"/>
  <c r="AF305" i="2"/>
  <c r="AE305" i="2"/>
  <c r="AD305" i="2"/>
  <c r="AC305" i="2"/>
  <c r="AB305" i="2"/>
  <c r="AA305" i="2"/>
  <c r="Z305" i="2"/>
  <c r="Y305" i="2"/>
  <c r="X305" i="2"/>
  <c r="W305" i="2"/>
  <c r="V305" i="2"/>
  <c r="U305" i="2"/>
  <c r="S305" i="2"/>
  <c r="R305" i="2"/>
  <c r="Q305" i="2"/>
  <c r="P305" i="2"/>
  <c r="O305" i="2"/>
  <c r="N305" i="2"/>
  <c r="M305" i="2"/>
  <c r="L305" i="2"/>
  <c r="K305" i="2"/>
  <c r="J305" i="2"/>
  <c r="I305" i="2"/>
  <c r="H305" i="2"/>
  <c r="G305" i="2"/>
  <c r="F305" i="2"/>
  <c r="E305" i="2"/>
  <c r="D305" i="2"/>
  <c r="C305" i="2"/>
  <c r="B305" i="2"/>
  <c r="A305" i="2"/>
  <c r="CD304" i="2"/>
  <c r="CC304" i="2"/>
  <c r="CB304" i="2"/>
  <c r="CA304" i="2"/>
  <c r="BZ304" i="2"/>
  <c r="BY304" i="2"/>
  <c r="AJ304" i="2"/>
  <c r="AI304" i="2"/>
  <c r="AH304" i="2"/>
  <c r="AG304" i="2"/>
  <c r="AF304" i="2"/>
  <c r="AE304" i="2"/>
  <c r="AD304" i="2"/>
  <c r="AC304" i="2"/>
  <c r="AB304" i="2"/>
  <c r="AA304" i="2"/>
  <c r="Z304" i="2"/>
  <c r="Y304" i="2"/>
  <c r="X304" i="2"/>
  <c r="W304" i="2"/>
  <c r="V304" i="2"/>
  <c r="U304" i="2"/>
  <c r="S304" i="2"/>
  <c r="R304" i="2"/>
  <c r="Q304" i="2"/>
  <c r="P304" i="2"/>
  <c r="O304" i="2"/>
  <c r="N304" i="2"/>
  <c r="M304" i="2"/>
  <c r="L304" i="2"/>
  <c r="K304" i="2"/>
  <c r="J304" i="2"/>
  <c r="I304" i="2"/>
  <c r="H304" i="2"/>
  <c r="G304" i="2"/>
  <c r="F304" i="2"/>
  <c r="E304" i="2"/>
  <c r="D304" i="2"/>
  <c r="C304" i="2"/>
  <c r="B304" i="2"/>
  <c r="A304" i="2"/>
  <c r="CD303" i="2"/>
  <c r="CC303" i="2"/>
  <c r="CB303" i="2"/>
  <c r="CA303" i="2"/>
  <c r="BZ303" i="2"/>
  <c r="BY303" i="2"/>
  <c r="AJ303" i="2"/>
  <c r="AI303" i="2"/>
  <c r="AH303" i="2"/>
  <c r="AG303" i="2"/>
  <c r="AF303" i="2"/>
  <c r="AE303" i="2"/>
  <c r="AD303" i="2"/>
  <c r="AC303" i="2"/>
  <c r="AB303" i="2"/>
  <c r="AA303" i="2"/>
  <c r="Z303" i="2"/>
  <c r="Y303" i="2"/>
  <c r="X303" i="2"/>
  <c r="W303" i="2"/>
  <c r="V303" i="2"/>
  <c r="U303" i="2"/>
  <c r="S303" i="2"/>
  <c r="R303" i="2"/>
  <c r="Q303" i="2"/>
  <c r="P303" i="2"/>
  <c r="O303" i="2"/>
  <c r="N303" i="2"/>
  <c r="M303" i="2"/>
  <c r="L303" i="2"/>
  <c r="K303" i="2"/>
  <c r="J303" i="2"/>
  <c r="I303" i="2"/>
  <c r="H303" i="2"/>
  <c r="G303" i="2"/>
  <c r="F303" i="2"/>
  <c r="E303" i="2"/>
  <c r="D303" i="2"/>
  <c r="C303" i="2"/>
  <c r="B303" i="2"/>
  <c r="A303" i="2"/>
  <c r="CD302" i="2"/>
  <c r="CC302" i="2"/>
  <c r="CB302" i="2"/>
  <c r="CA302" i="2"/>
  <c r="BZ302" i="2"/>
  <c r="BY302" i="2"/>
  <c r="AJ302" i="2"/>
  <c r="AI302" i="2"/>
  <c r="AH302" i="2"/>
  <c r="AG302" i="2"/>
  <c r="AF302" i="2"/>
  <c r="AE302" i="2"/>
  <c r="AD302" i="2"/>
  <c r="AC302" i="2"/>
  <c r="AB302" i="2"/>
  <c r="AA302" i="2"/>
  <c r="Z302" i="2"/>
  <c r="Y302" i="2"/>
  <c r="X302" i="2"/>
  <c r="W302" i="2"/>
  <c r="V302" i="2"/>
  <c r="U302" i="2"/>
  <c r="S302" i="2"/>
  <c r="R302" i="2"/>
  <c r="Q302" i="2"/>
  <c r="P302" i="2"/>
  <c r="O302" i="2"/>
  <c r="N302" i="2"/>
  <c r="M302" i="2"/>
  <c r="L302" i="2"/>
  <c r="K302" i="2"/>
  <c r="J302" i="2"/>
  <c r="I302" i="2"/>
  <c r="H302" i="2"/>
  <c r="G302" i="2"/>
  <c r="F302" i="2"/>
  <c r="E302" i="2"/>
  <c r="D302" i="2"/>
  <c r="C302" i="2"/>
  <c r="B302" i="2"/>
  <c r="A302" i="2"/>
  <c r="CD301" i="2"/>
  <c r="CC301" i="2"/>
  <c r="CB301" i="2"/>
  <c r="CA301" i="2"/>
  <c r="BZ301" i="2"/>
  <c r="BY301" i="2"/>
  <c r="AJ301" i="2"/>
  <c r="AI301" i="2"/>
  <c r="AH301" i="2"/>
  <c r="AG301" i="2"/>
  <c r="AF301" i="2"/>
  <c r="AE301" i="2"/>
  <c r="AD301" i="2"/>
  <c r="AC301" i="2"/>
  <c r="AB301" i="2"/>
  <c r="AA301" i="2"/>
  <c r="Z301" i="2"/>
  <c r="Y301" i="2"/>
  <c r="X301" i="2"/>
  <c r="W301" i="2"/>
  <c r="V301" i="2"/>
  <c r="U301" i="2"/>
  <c r="S301" i="2"/>
  <c r="R301" i="2"/>
  <c r="Q301" i="2"/>
  <c r="P301" i="2"/>
  <c r="O301" i="2"/>
  <c r="N301" i="2"/>
  <c r="M301" i="2"/>
  <c r="L301" i="2"/>
  <c r="K301" i="2"/>
  <c r="J301" i="2"/>
  <c r="I301" i="2"/>
  <c r="H301" i="2"/>
  <c r="G301" i="2"/>
  <c r="F301" i="2"/>
  <c r="E301" i="2"/>
  <c r="D301" i="2"/>
  <c r="C301" i="2"/>
  <c r="B301" i="2"/>
  <c r="A301" i="2"/>
  <c r="CD300" i="2"/>
  <c r="CC300" i="2"/>
  <c r="CB300" i="2"/>
  <c r="CA300" i="2"/>
  <c r="BZ300" i="2"/>
  <c r="BY300" i="2"/>
  <c r="AJ300" i="2"/>
  <c r="AI300" i="2"/>
  <c r="AH300" i="2"/>
  <c r="AG300" i="2"/>
  <c r="AF300" i="2"/>
  <c r="AE300" i="2"/>
  <c r="AD300" i="2"/>
  <c r="AC300" i="2"/>
  <c r="AB300" i="2"/>
  <c r="AA300" i="2"/>
  <c r="Z300" i="2"/>
  <c r="Y300" i="2"/>
  <c r="X300" i="2"/>
  <c r="W300" i="2"/>
  <c r="V300" i="2"/>
  <c r="U300" i="2"/>
  <c r="S300" i="2"/>
  <c r="R300" i="2"/>
  <c r="Q300" i="2"/>
  <c r="P300" i="2"/>
  <c r="O300" i="2"/>
  <c r="N300" i="2"/>
  <c r="M300" i="2"/>
  <c r="L300" i="2"/>
  <c r="K300" i="2"/>
  <c r="J300" i="2"/>
  <c r="I300" i="2"/>
  <c r="H300" i="2"/>
  <c r="G300" i="2"/>
  <c r="F300" i="2"/>
  <c r="E300" i="2"/>
  <c r="D300" i="2"/>
  <c r="C300" i="2"/>
  <c r="B300" i="2"/>
  <c r="A300" i="2"/>
  <c r="CD299" i="2"/>
  <c r="CC299" i="2"/>
  <c r="CB299" i="2"/>
  <c r="CA299" i="2"/>
  <c r="BZ299" i="2"/>
  <c r="BY299" i="2"/>
  <c r="AJ299" i="2"/>
  <c r="AI299" i="2"/>
  <c r="AH299" i="2"/>
  <c r="AG299" i="2"/>
  <c r="AF299" i="2"/>
  <c r="AE299" i="2"/>
  <c r="AD299" i="2"/>
  <c r="AC299" i="2"/>
  <c r="AB299" i="2"/>
  <c r="AA299" i="2"/>
  <c r="Z299" i="2"/>
  <c r="Y299" i="2"/>
  <c r="X299" i="2"/>
  <c r="W299" i="2"/>
  <c r="V299" i="2"/>
  <c r="U299" i="2"/>
  <c r="S299" i="2"/>
  <c r="R299" i="2"/>
  <c r="Q299" i="2"/>
  <c r="P299" i="2"/>
  <c r="O299" i="2"/>
  <c r="N299" i="2"/>
  <c r="M299" i="2"/>
  <c r="L299" i="2"/>
  <c r="K299" i="2"/>
  <c r="J299" i="2"/>
  <c r="I299" i="2"/>
  <c r="H299" i="2"/>
  <c r="G299" i="2"/>
  <c r="F299" i="2"/>
  <c r="E299" i="2"/>
  <c r="D299" i="2"/>
  <c r="C299" i="2"/>
  <c r="B299" i="2"/>
  <c r="A299" i="2"/>
  <c r="CD298" i="2"/>
  <c r="CC298" i="2"/>
  <c r="CB298" i="2"/>
  <c r="CA298" i="2"/>
  <c r="BZ298" i="2"/>
  <c r="BY298" i="2"/>
  <c r="AJ298" i="2"/>
  <c r="AI298" i="2"/>
  <c r="AH298" i="2"/>
  <c r="AG298" i="2"/>
  <c r="AF298" i="2"/>
  <c r="AE298" i="2"/>
  <c r="AD298" i="2"/>
  <c r="AC298" i="2"/>
  <c r="AB298" i="2"/>
  <c r="AA298" i="2"/>
  <c r="Z298" i="2"/>
  <c r="Y298" i="2"/>
  <c r="X298" i="2"/>
  <c r="W298" i="2"/>
  <c r="V298" i="2"/>
  <c r="U298" i="2"/>
  <c r="S298" i="2"/>
  <c r="R298" i="2"/>
  <c r="Q298" i="2"/>
  <c r="P298" i="2"/>
  <c r="O298" i="2"/>
  <c r="N298" i="2"/>
  <c r="M298" i="2"/>
  <c r="L298" i="2"/>
  <c r="K298" i="2"/>
  <c r="J298" i="2"/>
  <c r="I298" i="2"/>
  <c r="H298" i="2"/>
  <c r="G298" i="2"/>
  <c r="F298" i="2"/>
  <c r="E298" i="2"/>
  <c r="D298" i="2"/>
  <c r="C298" i="2"/>
  <c r="B298" i="2"/>
  <c r="A298" i="2"/>
  <c r="CD297" i="2"/>
  <c r="CC297" i="2"/>
  <c r="CB297" i="2"/>
  <c r="CA297" i="2"/>
  <c r="BZ297" i="2"/>
  <c r="BY297" i="2"/>
  <c r="AJ297" i="2"/>
  <c r="AI297" i="2"/>
  <c r="AH297" i="2"/>
  <c r="AG297" i="2"/>
  <c r="AF297" i="2"/>
  <c r="AE297" i="2"/>
  <c r="AD297" i="2"/>
  <c r="AC297" i="2"/>
  <c r="AB297" i="2"/>
  <c r="AA297" i="2"/>
  <c r="Z297" i="2"/>
  <c r="Y297" i="2"/>
  <c r="X297" i="2"/>
  <c r="W297" i="2"/>
  <c r="V297" i="2"/>
  <c r="U297" i="2"/>
  <c r="S297" i="2"/>
  <c r="R297" i="2"/>
  <c r="Q297" i="2"/>
  <c r="P297" i="2"/>
  <c r="O297" i="2"/>
  <c r="N297" i="2"/>
  <c r="M297" i="2"/>
  <c r="L297" i="2"/>
  <c r="K297" i="2"/>
  <c r="J297" i="2"/>
  <c r="I297" i="2"/>
  <c r="H297" i="2"/>
  <c r="G297" i="2"/>
  <c r="F297" i="2"/>
  <c r="E297" i="2"/>
  <c r="D297" i="2"/>
  <c r="C297" i="2"/>
  <c r="B297" i="2"/>
  <c r="A297" i="2"/>
  <c r="CD296" i="2"/>
  <c r="CC296" i="2"/>
  <c r="CB296" i="2"/>
  <c r="CA296" i="2"/>
  <c r="BZ296" i="2"/>
  <c r="BY296" i="2"/>
  <c r="AJ296" i="2"/>
  <c r="AI296" i="2"/>
  <c r="AH296" i="2"/>
  <c r="AG296" i="2"/>
  <c r="AF296" i="2"/>
  <c r="AE296" i="2"/>
  <c r="AD296" i="2"/>
  <c r="AC296" i="2"/>
  <c r="AB296" i="2"/>
  <c r="AA296" i="2"/>
  <c r="Z296" i="2"/>
  <c r="Y296" i="2"/>
  <c r="X296" i="2"/>
  <c r="W296" i="2"/>
  <c r="V296" i="2"/>
  <c r="U296" i="2"/>
  <c r="S296" i="2"/>
  <c r="R296" i="2"/>
  <c r="Q296" i="2"/>
  <c r="P296" i="2"/>
  <c r="O296" i="2"/>
  <c r="N296" i="2"/>
  <c r="M296" i="2"/>
  <c r="L296" i="2"/>
  <c r="K296" i="2"/>
  <c r="J296" i="2"/>
  <c r="I296" i="2"/>
  <c r="H296" i="2"/>
  <c r="G296" i="2"/>
  <c r="F296" i="2"/>
  <c r="E296" i="2"/>
  <c r="D296" i="2"/>
  <c r="C296" i="2"/>
  <c r="B296" i="2"/>
  <c r="A296" i="2"/>
  <c r="CD295" i="2"/>
  <c r="CC295" i="2"/>
  <c r="CB295" i="2"/>
  <c r="CA295" i="2"/>
  <c r="BZ295" i="2"/>
  <c r="BY295" i="2"/>
  <c r="AJ295" i="2"/>
  <c r="AI295" i="2"/>
  <c r="AH295" i="2"/>
  <c r="AG295" i="2"/>
  <c r="AF295" i="2"/>
  <c r="AE295" i="2"/>
  <c r="AD295" i="2"/>
  <c r="AC295" i="2"/>
  <c r="AB295" i="2"/>
  <c r="AA295" i="2"/>
  <c r="Z295" i="2"/>
  <c r="Y295" i="2"/>
  <c r="X295" i="2"/>
  <c r="W295" i="2"/>
  <c r="V295" i="2"/>
  <c r="U295" i="2"/>
  <c r="S295" i="2"/>
  <c r="R295" i="2"/>
  <c r="Q295" i="2"/>
  <c r="P295" i="2"/>
  <c r="O295" i="2"/>
  <c r="N295" i="2"/>
  <c r="M295" i="2"/>
  <c r="L295" i="2"/>
  <c r="K295" i="2"/>
  <c r="J295" i="2"/>
  <c r="I295" i="2"/>
  <c r="H295" i="2"/>
  <c r="G295" i="2"/>
  <c r="F295" i="2"/>
  <c r="E295" i="2"/>
  <c r="D295" i="2"/>
  <c r="C295" i="2"/>
  <c r="B295" i="2"/>
  <c r="A295" i="2"/>
  <c r="CD294" i="2"/>
  <c r="CC294" i="2"/>
  <c r="CB294" i="2"/>
  <c r="CA294" i="2"/>
  <c r="BZ294" i="2"/>
  <c r="BY294" i="2"/>
  <c r="AJ294" i="2"/>
  <c r="AI294" i="2"/>
  <c r="AH294" i="2"/>
  <c r="AG294" i="2"/>
  <c r="AF294" i="2"/>
  <c r="AE294" i="2"/>
  <c r="AD294" i="2"/>
  <c r="AC294" i="2"/>
  <c r="AB294" i="2"/>
  <c r="AA294" i="2"/>
  <c r="Z294" i="2"/>
  <c r="Y294" i="2"/>
  <c r="X294" i="2"/>
  <c r="W294" i="2"/>
  <c r="V294" i="2"/>
  <c r="U294" i="2"/>
  <c r="S294" i="2"/>
  <c r="R294" i="2"/>
  <c r="Q294" i="2"/>
  <c r="P294" i="2"/>
  <c r="O294" i="2"/>
  <c r="N294" i="2"/>
  <c r="M294" i="2"/>
  <c r="L294" i="2"/>
  <c r="K294" i="2"/>
  <c r="J294" i="2"/>
  <c r="I294" i="2"/>
  <c r="H294" i="2"/>
  <c r="G294" i="2"/>
  <c r="F294" i="2"/>
  <c r="E294" i="2"/>
  <c r="D294" i="2"/>
  <c r="C294" i="2"/>
  <c r="B294" i="2"/>
  <c r="A294" i="2"/>
  <c r="CD293" i="2"/>
  <c r="CC293" i="2"/>
  <c r="CB293" i="2"/>
  <c r="CA293" i="2"/>
  <c r="BZ293" i="2"/>
  <c r="BY293" i="2"/>
  <c r="AJ293" i="2"/>
  <c r="AI293" i="2"/>
  <c r="AH293" i="2"/>
  <c r="AG293" i="2"/>
  <c r="AF293" i="2"/>
  <c r="AE293" i="2"/>
  <c r="AD293" i="2"/>
  <c r="AC293" i="2"/>
  <c r="AB293" i="2"/>
  <c r="AA293" i="2"/>
  <c r="Z293" i="2"/>
  <c r="Y293" i="2"/>
  <c r="X293" i="2"/>
  <c r="W293" i="2"/>
  <c r="V293" i="2"/>
  <c r="U293" i="2"/>
  <c r="S293" i="2"/>
  <c r="R293" i="2"/>
  <c r="Q293" i="2"/>
  <c r="P293" i="2"/>
  <c r="O293" i="2"/>
  <c r="N293" i="2"/>
  <c r="M293" i="2"/>
  <c r="L293" i="2"/>
  <c r="K293" i="2"/>
  <c r="J293" i="2"/>
  <c r="I293" i="2"/>
  <c r="H293" i="2"/>
  <c r="G293" i="2"/>
  <c r="F293" i="2"/>
  <c r="E293" i="2"/>
  <c r="D293" i="2"/>
  <c r="C293" i="2"/>
  <c r="B293" i="2"/>
  <c r="A293" i="2"/>
  <c r="CD292" i="2"/>
  <c r="CC292" i="2"/>
  <c r="CB292" i="2"/>
  <c r="CA292" i="2"/>
  <c r="BZ292" i="2"/>
  <c r="BY292" i="2"/>
  <c r="AJ292" i="2"/>
  <c r="AI292" i="2"/>
  <c r="AH292" i="2"/>
  <c r="AG292" i="2"/>
  <c r="AF292" i="2"/>
  <c r="AE292" i="2"/>
  <c r="AD292" i="2"/>
  <c r="AC292" i="2"/>
  <c r="AB292" i="2"/>
  <c r="AA292" i="2"/>
  <c r="Z292" i="2"/>
  <c r="Y292" i="2"/>
  <c r="X292" i="2"/>
  <c r="W292" i="2"/>
  <c r="V292" i="2"/>
  <c r="U292" i="2"/>
  <c r="S292" i="2"/>
  <c r="R292" i="2"/>
  <c r="Q292" i="2"/>
  <c r="P292" i="2"/>
  <c r="O292" i="2"/>
  <c r="N292" i="2"/>
  <c r="M292" i="2"/>
  <c r="L292" i="2"/>
  <c r="K292" i="2"/>
  <c r="J292" i="2"/>
  <c r="I292" i="2"/>
  <c r="H292" i="2"/>
  <c r="G292" i="2"/>
  <c r="F292" i="2"/>
  <c r="E292" i="2"/>
  <c r="D292" i="2"/>
  <c r="C292" i="2"/>
  <c r="B292" i="2"/>
  <c r="A292" i="2"/>
  <c r="CD291" i="2"/>
  <c r="CC291" i="2"/>
  <c r="CB291" i="2"/>
  <c r="CA291" i="2"/>
  <c r="BZ291" i="2"/>
  <c r="BY291" i="2"/>
  <c r="AJ291" i="2"/>
  <c r="AI291" i="2"/>
  <c r="AH291" i="2"/>
  <c r="AG291" i="2"/>
  <c r="AF291" i="2"/>
  <c r="AE291" i="2"/>
  <c r="AD291" i="2"/>
  <c r="AC291" i="2"/>
  <c r="AB291" i="2"/>
  <c r="AA291" i="2"/>
  <c r="Z291" i="2"/>
  <c r="Y291" i="2"/>
  <c r="X291" i="2"/>
  <c r="W291" i="2"/>
  <c r="V291" i="2"/>
  <c r="U291" i="2"/>
  <c r="S291" i="2"/>
  <c r="R291" i="2"/>
  <c r="Q291" i="2"/>
  <c r="P291" i="2"/>
  <c r="O291" i="2"/>
  <c r="N291" i="2"/>
  <c r="M291" i="2"/>
  <c r="L291" i="2"/>
  <c r="K291" i="2"/>
  <c r="J291" i="2"/>
  <c r="I291" i="2"/>
  <c r="H291" i="2"/>
  <c r="G291" i="2"/>
  <c r="F291" i="2"/>
  <c r="E291" i="2"/>
  <c r="D291" i="2"/>
  <c r="C291" i="2"/>
  <c r="B291" i="2"/>
  <c r="A291" i="2"/>
  <c r="CD290" i="2"/>
  <c r="CC290" i="2"/>
  <c r="CB290" i="2"/>
  <c r="CA290" i="2"/>
  <c r="BZ290" i="2"/>
  <c r="BY290" i="2"/>
  <c r="AJ290" i="2"/>
  <c r="AI290" i="2"/>
  <c r="AH290" i="2"/>
  <c r="AG290" i="2"/>
  <c r="AF290" i="2"/>
  <c r="AE290" i="2"/>
  <c r="AD290" i="2"/>
  <c r="AC290" i="2"/>
  <c r="AB290" i="2"/>
  <c r="AA290" i="2"/>
  <c r="Z290" i="2"/>
  <c r="Y290" i="2"/>
  <c r="X290" i="2"/>
  <c r="W290" i="2"/>
  <c r="V290" i="2"/>
  <c r="U290" i="2"/>
  <c r="S290" i="2"/>
  <c r="R290" i="2"/>
  <c r="Q290" i="2"/>
  <c r="P290" i="2"/>
  <c r="O290" i="2"/>
  <c r="N290" i="2"/>
  <c r="M290" i="2"/>
  <c r="L290" i="2"/>
  <c r="K290" i="2"/>
  <c r="J290" i="2"/>
  <c r="I290" i="2"/>
  <c r="H290" i="2"/>
  <c r="G290" i="2"/>
  <c r="F290" i="2"/>
  <c r="E290" i="2"/>
  <c r="D290" i="2"/>
  <c r="C290" i="2"/>
  <c r="B290" i="2"/>
  <c r="A290" i="2"/>
  <c r="CD289" i="2"/>
  <c r="CC289" i="2"/>
  <c r="CB289" i="2"/>
  <c r="CA289" i="2"/>
  <c r="BZ289" i="2"/>
  <c r="BY289" i="2"/>
  <c r="AJ289" i="2"/>
  <c r="AI289" i="2"/>
  <c r="AH289" i="2"/>
  <c r="AG289" i="2"/>
  <c r="AF289" i="2"/>
  <c r="AE289" i="2"/>
  <c r="AD289" i="2"/>
  <c r="AC289" i="2"/>
  <c r="AB289" i="2"/>
  <c r="AA289" i="2"/>
  <c r="Z289" i="2"/>
  <c r="Y289" i="2"/>
  <c r="X289" i="2"/>
  <c r="W289" i="2"/>
  <c r="V289" i="2"/>
  <c r="U289" i="2"/>
  <c r="S289" i="2"/>
  <c r="R289" i="2"/>
  <c r="Q289" i="2"/>
  <c r="P289" i="2"/>
  <c r="O289" i="2"/>
  <c r="N289" i="2"/>
  <c r="M289" i="2"/>
  <c r="L289" i="2"/>
  <c r="K289" i="2"/>
  <c r="J289" i="2"/>
  <c r="I289" i="2"/>
  <c r="H289" i="2"/>
  <c r="G289" i="2"/>
  <c r="F289" i="2"/>
  <c r="E289" i="2"/>
  <c r="D289" i="2"/>
  <c r="C289" i="2"/>
  <c r="B289" i="2"/>
  <c r="A289" i="2"/>
  <c r="CD288" i="2"/>
  <c r="CC288" i="2"/>
  <c r="CB288" i="2"/>
  <c r="CA288" i="2"/>
  <c r="BZ288" i="2"/>
  <c r="BY288" i="2"/>
  <c r="AJ288" i="2"/>
  <c r="AI288" i="2"/>
  <c r="AH288" i="2"/>
  <c r="AG288" i="2"/>
  <c r="AF288" i="2"/>
  <c r="AE288" i="2"/>
  <c r="AD288" i="2"/>
  <c r="AC288" i="2"/>
  <c r="AB288" i="2"/>
  <c r="AA288" i="2"/>
  <c r="Z288" i="2"/>
  <c r="Y288" i="2"/>
  <c r="X288" i="2"/>
  <c r="W288" i="2"/>
  <c r="V288" i="2"/>
  <c r="U288" i="2"/>
  <c r="S288" i="2"/>
  <c r="R288" i="2"/>
  <c r="Q288" i="2"/>
  <c r="P288" i="2"/>
  <c r="O288" i="2"/>
  <c r="N288" i="2"/>
  <c r="M288" i="2"/>
  <c r="L288" i="2"/>
  <c r="K288" i="2"/>
  <c r="J288" i="2"/>
  <c r="I288" i="2"/>
  <c r="H288" i="2"/>
  <c r="G288" i="2"/>
  <c r="F288" i="2"/>
  <c r="E288" i="2"/>
  <c r="D288" i="2"/>
  <c r="C288" i="2"/>
  <c r="B288" i="2"/>
  <c r="A288" i="2"/>
  <c r="CD287" i="2"/>
  <c r="CC287" i="2"/>
  <c r="CB287" i="2"/>
  <c r="CA287" i="2"/>
  <c r="BZ287" i="2"/>
  <c r="BY287" i="2"/>
  <c r="AJ287" i="2"/>
  <c r="AI287" i="2"/>
  <c r="AH287" i="2"/>
  <c r="AG287" i="2"/>
  <c r="AF287" i="2"/>
  <c r="AE287" i="2"/>
  <c r="AD287" i="2"/>
  <c r="AC287" i="2"/>
  <c r="AB287" i="2"/>
  <c r="AA287" i="2"/>
  <c r="Z287" i="2"/>
  <c r="Y287" i="2"/>
  <c r="X287" i="2"/>
  <c r="W287" i="2"/>
  <c r="V287" i="2"/>
  <c r="U287" i="2"/>
  <c r="S287" i="2"/>
  <c r="R287" i="2"/>
  <c r="Q287" i="2"/>
  <c r="P287" i="2"/>
  <c r="O287" i="2"/>
  <c r="N287" i="2"/>
  <c r="M287" i="2"/>
  <c r="L287" i="2"/>
  <c r="K287" i="2"/>
  <c r="J287" i="2"/>
  <c r="I287" i="2"/>
  <c r="H287" i="2"/>
  <c r="G287" i="2"/>
  <c r="F287" i="2"/>
  <c r="E287" i="2"/>
  <c r="D287" i="2"/>
  <c r="C287" i="2"/>
  <c r="B287" i="2"/>
  <c r="A287" i="2"/>
  <c r="CD286" i="2"/>
  <c r="CC286" i="2"/>
  <c r="CB286" i="2"/>
  <c r="CA286" i="2"/>
  <c r="BZ286" i="2"/>
  <c r="BY286" i="2"/>
  <c r="AJ286" i="2"/>
  <c r="AI286" i="2"/>
  <c r="AH286" i="2"/>
  <c r="AG286" i="2"/>
  <c r="AF286" i="2"/>
  <c r="AE286" i="2"/>
  <c r="AD286" i="2"/>
  <c r="AC286" i="2"/>
  <c r="AB286" i="2"/>
  <c r="AA286" i="2"/>
  <c r="Z286" i="2"/>
  <c r="Y286" i="2"/>
  <c r="X286" i="2"/>
  <c r="W286" i="2"/>
  <c r="V286" i="2"/>
  <c r="U286" i="2"/>
  <c r="S286" i="2"/>
  <c r="R286" i="2"/>
  <c r="Q286" i="2"/>
  <c r="P286" i="2"/>
  <c r="O286" i="2"/>
  <c r="N286" i="2"/>
  <c r="M286" i="2"/>
  <c r="L286" i="2"/>
  <c r="K286" i="2"/>
  <c r="J286" i="2"/>
  <c r="I286" i="2"/>
  <c r="H286" i="2"/>
  <c r="G286" i="2"/>
  <c r="F286" i="2"/>
  <c r="E286" i="2"/>
  <c r="D286" i="2"/>
  <c r="C286" i="2"/>
  <c r="B286" i="2"/>
  <c r="A286" i="2"/>
  <c r="CD285" i="2"/>
  <c r="CC285" i="2"/>
  <c r="CB285" i="2"/>
  <c r="CA285" i="2"/>
  <c r="BZ285" i="2"/>
  <c r="BY285" i="2"/>
  <c r="AJ285" i="2"/>
  <c r="AI285" i="2"/>
  <c r="AH285" i="2"/>
  <c r="AG285" i="2"/>
  <c r="AF285" i="2"/>
  <c r="AE285" i="2"/>
  <c r="AD285" i="2"/>
  <c r="AC285" i="2"/>
  <c r="AB285" i="2"/>
  <c r="AA285" i="2"/>
  <c r="Z285" i="2"/>
  <c r="Y285" i="2"/>
  <c r="X285" i="2"/>
  <c r="W285" i="2"/>
  <c r="V285" i="2"/>
  <c r="U285" i="2"/>
  <c r="S285" i="2"/>
  <c r="R285" i="2"/>
  <c r="Q285" i="2"/>
  <c r="P285" i="2"/>
  <c r="O285" i="2"/>
  <c r="N285" i="2"/>
  <c r="M285" i="2"/>
  <c r="L285" i="2"/>
  <c r="K285" i="2"/>
  <c r="J285" i="2"/>
  <c r="I285" i="2"/>
  <c r="H285" i="2"/>
  <c r="G285" i="2"/>
  <c r="F285" i="2"/>
  <c r="E285" i="2"/>
  <c r="D285" i="2"/>
  <c r="C285" i="2"/>
  <c r="B285" i="2"/>
  <c r="A285" i="2"/>
  <c r="CD284" i="2"/>
  <c r="CC284" i="2"/>
  <c r="CB284" i="2"/>
  <c r="CA284" i="2"/>
  <c r="BZ284" i="2"/>
  <c r="BY284" i="2"/>
  <c r="AJ284" i="2"/>
  <c r="AI284" i="2"/>
  <c r="AH284" i="2"/>
  <c r="AG284" i="2"/>
  <c r="AF284" i="2"/>
  <c r="AE284" i="2"/>
  <c r="AD284" i="2"/>
  <c r="AC284" i="2"/>
  <c r="AB284" i="2"/>
  <c r="AA284" i="2"/>
  <c r="Z284" i="2"/>
  <c r="Y284" i="2"/>
  <c r="X284" i="2"/>
  <c r="W284" i="2"/>
  <c r="V284" i="2"/>
  <c r="U284" i="2"/>
  <c r="S284" i="2"/>
  <c r="R284" i="2"/>
  <c r="Q284" i="2"/>
  <c r="P284" i="2"/>
  <c r="O284" i="2"/>
  <c r="N284" i="2"/>
  <c r="M284" i="2"/>
  <c r="L284" i="2"/>
  <c r="K284" i="2"/>
  <c r="J284" i="2"/>
  <c r="I284" i="2"/>
  <c r="H284" i="2"/>
  <c r="G284" i="2"/>
  <c r="F284" i="2"/>
  <c r="E284" i="2"/>
  <c r="D284" i="2"/>
  <c r="C284" i="2"/>
  <c r="B284" i="2"/>
  <c r="A284" i="2"/>
  <c r="CD283" i="2"/>
  <c r="CC283" i="2"/>
  <c r="CB283" i="2"/>
  <c r="CA283" i="2"/>
  <c r="BZ283" i="2"/>
  <c r="BY283" i="2"/>
  <c r="AJ283" i="2"/>
  <c r="AI283" i="2"/>
  <c r="AH283" i="2"/>
  <c r="AG283" i="2"/>
  <c r="AF283" i="2"/>
  <c r="AE283" i="2"/>
  <c r="AD283" i="2"/>
  <c r="AC283" i="2"/>
  <c r="AB283" i="2"/>
  <c r="AA283" i="2"/>
  <c r="Z283" i="2"/>
  <c r="Y283" i="2"/>
  <c r="X283" i="2"/>
  <c r="W283" i="2"/>
  <c r="V283" i="2"/>
  <c r="U283" i="2"/>
  <c r="S283" i="2"/>
  <c r="R283" i="2"/>
  <c r="Q283" i="2"/>
  <c r="P283" i="2"/>
  <c r="O283" i="2"/>
  <c r="N283" i="2"/>
  <c r="M283" i="2"/>
  <c r="L283" i="2"/>
  <c r="K283" i="2"/>
  <c r="J283" i="2"/>
  <c r="I283" i="2"/>
  <c r="H283" i="2"/>
  <c r="G283" i="2"/>
  <c r="F283" i="2"/>
  <c r="E283" i="2"/>
  <c r="D283" i="2"/>
  <c r="C283" i="2"/>
  <c r="B283" i="2"/>
  <c r="A283" i="2"/>
  <c r="CD282" i="2"/>
  <c r="CC282" i="2"/>
  <c r="CB282" i="2"/>
  <c r="CA282" i="2"/>
  <c r="BZ282" i="2"/>
  <c r="BY282" i="2"/>
  <c r="AJ282" i="2"/>
  <c r="AI282" i="2"/>
  <c r="AH282" i="2"/>
  <c r="AG282" i="2"/>
  <c r="AF282" i="2"/>
  <c r="AE282" i="2"/>
  <c r="AD282" i="2"/>
  <c r="AC282" i="2"/>
  <c r="AB282" i="2"/>
  <c r="AA282" i="2"/>
  <c r="Z282" i="2"/>
  <c r="Y282" i="2"/>
  <c r="X282" i="2"/>
  <c r="W282" i="2"/>
  <c r="V282" i="2"/>
  <c r="U282" i="2"/>
  <c r="S282" i="2"/>
  <c r="R282" i="2"/>
  <c r="Q282" i="2"/>
  <c r="P282" i="2"/>
  <c r="O282" i="2"/>
  <c r="N282" i="2"/>
  <c r="M282" i="2"/>
  <c r="L282" i="2"/>
  <c r="K282" i="2"/>
  <c r="J282" i="2"/>
  <c r="I282" i="2"/>
  <c r="H282" i="2"/>
  <c r="G282" i="2"/>
  <c r="F282" i="2"/>
  <c r="E282" i="2"/>
  <c r="D282" i="2"/>
  <c r="C282" i="2"/>
  <c r="B282" i="2"/>
  <c r="A282" i="2"/>
  <c r="CD281" i="2"/>
  <c r="CC281" i="2"/>
  <c r="CB281" i="2"/>
  <c r="CA281" i="2"/>
  <c r="BZ281" i="2"/>
  <c r="BY281" i="2"/>
  <c r="AJ281" i="2"/>
  <c r="AI281" i="2"/>
  <c r="AH281" i="2"/>
  <c r="AG281" i="2"/>
  <c r="AF281" i="2"/>
  <c r="AE281" i="2"/>
  <c r="AD281" i="2"/>
  <c r="AC281" i="2"/>
  <c r="AB281" i="2"/>
  <c r="AA281" i="2"/>
  <c r="Z281" i="2"/>
  <c r="Y281" i="2"/>
  <c r="X281" i="2"/>
  <c r="W281" i="2"/>
  <c r="V281" i="2"/>
  <c r="U281" i="2"/>
  <c r="S281" i="2"/>
  <c r="R281" i="2"/>
  <c r="Q281" i="2"/>
  <c r="P281" i="2"/>
  <c r="O281" i="2"/>
  <c r="N281" i="2"/>
  <c r="M281" i="2"/>
  <c r="L281" i="2"/>
  <c r="K281" i="2"/>
  <c r="J281" i="2"/>
  <c r="I281" i="2"/>
  <c r="H281" i="2"/>
  <c r="G281" i="2"/>
  <c r="F281" i="2"/>
  <c r="E281" i="2"/>
  <c r="D281" i="2"/>
  <c r="C281" i="2"/>
  <c r="B281" i="2"/>
  <c r="A281" i="2"/>
  <c r="CD280" i="2"/>
  <c r="CC280" i="2"/>
  <c r="CB280" i="2"/>
  <c r="CA280" i="2"/>
  <c r="BZ280" i="2"/>
  <c r="BY280" i="2"/>
  <c r="AJ280" i="2"/>
  <c r="AI280" i="2"/>
  <c r="AH280" i="2"/>
  <c r="AG280" i="2"/>
  <c r="AF280" i="2"/>
  <c r="AE280" i="2"/>
  <c r="AD280" i="2"/>
  <c r="AC280" i="2"/>
  <c r="AB280" i="2"/>
  <c r="AA280" i="2"/>
  <c r="Z280" i="2"/>
  <c r="Y280" i="2"/>
  <c r="X280" i="2"/>
  <c r="W280" i="2"/>
  <c r="V280" i="2"/>
  <c r="U280" i="2"/>
  <c r="S280" i="2"/>
  <c r="R280" i="2"/>
  <c r="Q280" i="2"/>
  <c r="P280" i="2"/>
  <c r="O280" i="2"/>
  <c r="N280" i="2"/>
  <c r="M280" i="2"/>
  <c r="L280" i="2"/>
  <c r="K280" i="2"/>
  <c r="J280" i="2"/>
  <c r="I280" i="2"/>
  <c r="H280" i="2"/>
  <c r="G280" i="2"/>
  <c r="F280" i="2"/>
  <c r="E280" i="2"/>
  <c r="D280" i="2"/>
  <c r="C280" i="2"/>
  <c r="B280" i="2"/>
  <c r="A280" i="2"/>
  <c r="CD279" i="2"/>
  <c r="CC279" i="2"/>
  <c r="CB279" i="2"/>
  <c r="CA279" i="2"/>
  <c r="BZ279" i="2"/>
  <c r="BY279" i="2"/>
  <c r="AJ279" i="2"/>
  <c r="AI279" i="2"/>
  <c r="AH279" i="2"/>
  <c r="AG279" i="2"/>
  <c r="AF279" i="2"/>
  <c r="AE279" i="2"/>
  <c r="AD279" i="2"/>
  <c r="AC279" i="2"/>
  <c r="AB279" i="2"/>
  <c r="AA279" i="2"/>
  <c r="Z279" i="2"/>
  <c r="Y279" i="2"/>
  <c r="X279" i="2"/>
  <c r="W279" i="2"/>
  <c r="V279" i="2"/>
  <c r="U279" i="2"/>
  <c r="S279" i="2"/>
  <c r="R279" i="2"/>
  <c r="Q279" i="2"/>
  <c r="P279" i="2"/>
  <c r="O279" i="2"/>
  <c r="N279" i="2"/>
  <c r="M279" i="2"/>
  <c r="L279" i="2"/>
  <c r="K279" i="2"/>
  <c r="J279" i="2"/>
  <c r="I279" i="2"/>
  <c r="H279" i="2"/>
  <c r="G279" i="2"/>
  <c r="F279" i="2"/>
  <c r="E279" i="2"/>
  <c r="D279" i="2"/>
  <c r="C279" i="2"/>
  <c r="B279" i="2"/>
  <c r="A279" i="2"/>
  <c r="CD278" i="2"/>
  <c r="CC278" i="2"/>
  <c r="CB278" i="2"/>
  <c r="CA278" i="2"/>
  <c r="BZ278" i="2"/>
  <c r="BY278" i="2"/>
  <c r="AJ278" i="2"/>
  <c r="AI278" i="2"/>
  <c r="AH278" i="2"/>
  <c r="AG278" i="2"/>
  <c r="AF278" i="2"/>
  <c r="AE278" i="2"/>
  <c r="AD278" i="2"/>
  <c r="AC278" i="2"/>
  <c r="AB278" i="2"/>
  <c r="AA278" i="2"/>
  <c r="Z278" i="2"/>
  <c r="Y278" i="2"/>
  <c r="X278" i="2"/>
  <c r="W278" i="2"/>
  <c r="V278" i="2"/>
  <c r="U278" i="2"/>
  <c r="S278" i="2"/>
  <c r="R278" i="2"/>
  <c r="Q278" i="2"/>
  <c r="P278" i="2"/>
  <c r="O278" i="2"/>
  <c r="N278" i="2"/>
  <c r="M278" i="2"/>
  <c r="L278" i="2"/>
  <c r="K278" i="2"/>
  <c r="J278" i="2"/>
  <c r="I278" i="2"/>
  <c r="H278" i="2"/>
  <c r="G278" i="2"/>
  <c r="F278" i="2"/>
  <c r="E278" i="2"/>
  <c r="D278" i="2"/>
  <c r="C278" i="2"/>
  <c r="B278" i="2"/>
  <c r="A278" i="2"/>
  <c r="CD277" i="2"/>
  <c r="CC277" i="2"/>
  <c r="CB277" i="2"/>
  <c r="CA277" i="2"/>
  <c r="BZ277" i="2"/>
  <c r="BY277" i="2"/>
  <c r="AJ277" i="2"/>
  <c r="AI277" i="2"/>
  <c r="AH277" i="2"/>
  <c r="AG277" i="2"/>
  <c r="AF277" i="2"/>
  <c r="AE277" i="2"/>
  <c r="AD277" i="2"/>
  <c r="AC277" i="2"/>
  <c r="AB277" i="2"/>
  <c r="AA277" i="2"/>
  <c r="Z277" i="2"/>
  <c r="Y277" i="2"/>
  <c r="X277" i="2"/>
  <c r="W277" i="2"/>
  <c r="V277" i="2"/>
  <c r="U277" i="2"/>
  <c r="S277" i="2"/>
  <c r="R277" i="2"/>
  <c r="Q277" i="2"/>
  <c r="P277" i="2"/>
  <c r="O277" i="2"/>
  <c r="N277" i="2"/>
  <c r="M277" i="2"/>
  <c r="L277" i="2"/>
  <c r="K277" i="2"/>
  <c r="J277" i="2"/>
  <c r="I277" i="2"/>
  <c r="H277" i="2"/>
  <c r="G277" i="2"/>
  <c r="F277" i="2"/>
  <c r="E277" i="2"/>
  <c r="D277" i="2"/>
  <c r="C277" i="2"/>
  <c r="B277" i="2"/>
  <c r="A277" i="2"/>
  <c r="CD276" i="2"/>
  <c r="CC276" i="2"/>
  <c r="CB276" i="2"/>
  <c r="CA276" i="2"/>
  <c r="BZ276" i="2"/>
  <c r="BY276" i="2"/>
  <c r="AJ276" i="2"/>
  <c r="AI276" i="2"/>
  <c r="AH276" i="2"/>
  <c r="AG276" i="2"/>
  <c r="AF276" i="2"/>
  <c r="AE276" i="2"/>
  <c r="AD276" i="2"/>
  <c r="AC276" i="2"/>
  <c r="AB276" i="2"/>
  <c r="AA276" i="2"/>
  <c r="Z276" i="2"/>
  <c r="Y276" i="2"/>
  <c r="X276" i="2"/>
  <c r="W276" i="2"/>
  <c r="V276" i="2"/>
  <c r="U276" i="2"/>
  <c r="S276" i="2"/>
  <c r="R276" i="2"/>
  <c r="Q276" i="2"/>
  <c r="P276" i="2"/>
  <c r="O276" i="2"/>
  <c r="N276" i="2"/>
  <c r="M276" i="2"/>
  <c r="L276" i="2"/>
  <c r="K276" i="2"/>
  <c r="J276" i="2"/>
  <c r="I276" i="2"/>
  <c r="H276" i="2"/>
  <c r="G276" i="2"/>
  <c r="F276" i="2"/>
  <c r="E276" i="2"/>
  <c r="D276" i="2"/>
  <c r="C276" i="2"/>
  <c r="B276" i="2"/>
  <c r="A276" i="2"/>
  <c r="CD275" i="2"/>
  <c r="CC275" i="2"/>
  <c r="CB275" i="2"/>
  <c r="CA275" i="2"/>
  <c r="BZ275" i="2"/>
  <c r="BY275" i="2"/>
  <c r="AJ275" i="2"/>
  <c r="AI275" i="2"/>
  <c r="AH275" i="2"/>
  <c r="AG275" i="2"/>
  <c r="AF275" i="2"/>
  <c r="AE275" i="2"/>
  <c r="AD275" i="2"/>
  <c r="AC275" i="2"/>
  <c r="AB275" i="2"/>
  <c r="AA275" i="2"/>
  <c r="Z275" i="2"/>
  <c r="Y275" i="2"/>
  <c r="X275" i="2"/>
  <c r="W275" i="2"/>
  <c r="V275" i="2"/>
  <c r="U275" i="2"/>
  <c r="S275" i="2"/>
  <c r="R275" i="2"/>
  <c r="Q275" i="2"/>
  <c r="P275" i="2"/>
  <c r="O275" i="2"/>
  <c r="N275" i="2"/>
  <c r="M275" i="2"/>
  <c r="L275" i="2"/>
  <c r="K275" i="2"/>
  <c r="J275" i="2"/>
  <c r="I275" i="2"/>
  <c r="H275" i="2"/>
  <c r="G275" i="2"/>
  <c r="F275" i="2"/>
  <c r="E275" i="2"/>
  <c r="D275" i="2"/>
  <c r="C275" i="2"/>
  <c r="B275" i="2"/>
  <c r="A275" i="2"/>
  <c r="CD274" i="2"/>
  <c r="CC274" i="2"/>
  <c r="CB274" i="2"/>
  <c r="CA274" i="2"/>
  <c r="BZ274" i="2"/>
  <c r="BY274" i="2"/>
  <c r="AJ274" i="2"/>
  <c r="AI274" i="2"/>
  <c r="AH274" i="2"/>
  <c r="AG274" i="2"/>
  <c r="AF274" i="2"/>
  <c r="AE274" i="2"/>
  <c r="AD274" i="2"/>
  <c r="AC274" i="2"/>
  <c r="AB274" i="2"/>
  <c r="AA274" i="2"/>
  <c r="Z274" i="2"/>
  <c r="Y274" i="2"/>
  <c r="X274" i="2"/>
  <c r="W274" i="2"/>
  <c r="V274" i="2"/>
  <c r="U274" i="2"/>
  <c r="S274" i="2"/>
  <c r="R274" i="2"/>
  <c r="Q274" i="2"/>
  <c r="P274" i="2"/>
  <c r="O274" i="2"/>
  <c r="N274" i="2"/>
  <c r="M274" i="2"/>
  <c r="L274" i="2"/>
  <c r="K274" i="2"/>
  <c r="J274" i="2"/>
  <c r="I274" i="2"/>
  <c r="H274" i="2"/>
  <c r="G274" i="2"/>
  <c r="F274" i="2"/>
  <c r="E274" i="2"/>
  <c r="D274" i="2"/>
  <c r="C274" i="2"/>
  <c r="B274" i="2"/>
  <c r="A274" i="2"/>
  <c r="CD273" i="2"/>
  <c r="CC273" i="2"/>
  <c r="CB273" i="2"/>
  <c r="CA273" i="2"/>
  <c r="BZ273" i="2"/>
  <c r="BY273" i="2"/>
  <c r="AJ273" i="2"/>
  <c r="AI273" i="2"/>
  <c r="AH273" i="2"/>
  <c r="AG273" i="2"/>
  <c r="AF273" i="2"/>
  <c r="AE273" i="2"/>
  <c r="AD273" i="2"/>
  <c r="AC273" i="2"/>
  <c r="AB273" i="2"/>
  <c r="AA273" i="2"/>
  <c r="Z273" i="2"/>
  <c r="Y273" i="2"/>
  <c r="X273" i="2"/>
  <c r="W273" i="2"/>
  <c r="V273" i="2"/>
  <c r="U273" i="2"/>
  <c r="S273" i="2"/>
  <c r="R273" i="2"/>
  <c r="Q273" i="2"/>
  <c r="P273" i="2"/>
  <c r="O273" i="2"/>
  <c r="N273" i="2"/>
  <c r="M273" i="2"/>
  <c r="L273" i="2"/>
  <c r="K273" i="2"/>
  <c r="J273" i="2"/>
  <c r="I273" i="2"/>
  <c r="H273" i="2"/>
  <c r="G273" i="2"/>
  <c r="F273" i="2"/>
  <c r="E273" i="2"/>
  <c r="D273" i="2"/>
  <c r="C273" i="2"/>
  <c r="B273" i="2"/>
  <c r="A273" i="2"/>
  <c r="CD272" i="2"/>
  <c r="CC272" i="2"/>
  <c r="CB272" i="2"/>
  <c r="CA272" i="2"/>
  <c r="BZ272" i="2"/>
  <c r="BY272" i="2"/>
  <c r="AJ272" i="2"/>
  <c r="AI272" i="2"/>
  <c r="AH272" i="2"/>
  <c r="AG272" i="2"/>
  <c r="AF272" i="2"/>
  <c r="AE272" i="2"/>
  <c r="AD272" i="2"/>
  <c r="AC272" i="2"/>
  <c r="AB272" i="2"/>
  <c r="AA272" i="2"/>
  <c r="Z272" i="2"/>
  <c r="Y272" i="2"/>
  <c r="X272" i="2"/>
  <c r="W272" i="2"/>
  <c r="V272" i="2"/>
  <c r="U272" i="2"/>
  <c r="S272" i="2"/>
  <c r="R272" i="2"/>
  <c r="Q272" i="2"/>
  <c r="P272" i="2"/>
  <c r="O272" i="2"/>
  <c r="N272" i="2"/>
  <c r="M272" i="2"/>
  <c r="L272" i="2"/>
  <c r="K272" i="2"/>
  <c r="J272" i="2"/>
  <c r="I272" i="2"/>
  <c r="H272" i="2"/>
  <c r="G272" i="2"/>
  <c r="F272" i="2"/>
  <c r="E272" i="2"/>
  <c r="D272" i="2"/>
  <c r="C272" i="2"/>
  <c r="B272" i="2"/>
  <c r="A272" i="2"/>
  <c r="CD271" i="2"/>
  <c r="CC271" i="2"/>
  <c r="CB271" i="2"/>
  <c r="CA271" i="2"/>
  <c r="BZ271" i="2"/>
  <c r="BY271" i="2"/>
  <c r="AJ271" i="2"/>
  <c r="AI271" i="2"/>
  <c r="AH271" i="2"/>
  <c r="AG271" i="2"/>
  <c r="AF271" i="2"/>
  <c r="AE271" i="2"/>
  <c r="AD271" i="2"/>
  <c r="AC271" i="2"/>
  <c r="AB271" i="2"/>
  <c r="AA271" i="2"/>
  <c r="Z271" i="2"/>
  <c r="Y271" i="2"/>
  <c r="X271" i="2"/>
  <c r="W271" i="2"/>
  <c r="V271" i="2"/>
  <c r="U271" i="2"/>
  <c r="S271" i="2"/>
  <c r="R271" i="2"/>
  <c r="Q271" i="2"/>
  <c r="P271" i="2"/>
  <c r="O271" i="2"/>
  <c r="N271" i="2"/>
  <c r="M271" i="2"/>
  <c r="L271" i="2"/>
  <c r="K271" i="2"/>
  <c r="J271" i="2"/>
  <c r="I271" i="2"/>
  <c r="H271" i="2"/>
  <c r="G271" i="2"/>
  <c r="F271" i="2"/>
  <c r="E271" i="2"/>
  <c r="D271" i="2"/>
  <c r="C271" i="2"/>
  <c r="B271" i="2"/>
  <c r="A271" i="2"/>
  <c r="CD270" i="2"/>
  <c r="CC270" i="2"/>
  <c r="CB270" i="2"/>
  <c r="CA270" i="2"/>
  <c r="BZ270" i="2"/>
  <c r="BY270" i="2"/>
  <c r="AJ270" i="2"/>
  <c r="AI270" i="2"/>
  <c r="AH270" i="2"/>
  <c r="AG270" i="2"/>
  <c r="AF270" i="2"/>
  <c r="AE270" i="2"/>
  <c r="AD270" i="2"/>
  <c r="AC270" i="2"/>
  <c r="AB270" i="2"/>
  <c r="AA270" i="2"/>
  <c r="Z270" i="2"/>
  <c r="Y270" i="2"/>
  <c r="X270" i="2"/>
  <c r="W270" i="2"/>
  <c r="V270" i="2"/>
  <c r="U270" i="2"/>
  <c r="S270" i="2"/>
  <c r="R270" i="2"/>
  <c r="Q270" i="2"/>
  <c r="P270" i="2"/>
  <c r="O270" i="2"/>
  <c r="N270" i="2"/>
  <c r="M270" i="2"/>
  <c r="L270" i="2"/>
  <c r="K270" i="2"/>
  <c r="J270" i="2"/>
  <c r="I270" i="2"/>
  <c r="H270" i="2"/>
  <c r="G270" i="2"/>
  <c r="F270" i="2"/>
  <c r="E270" i="2"/>
  <c r="D270" i="2"/>
  <c r="C270" i="2"/>
  <c r="B270" i="2"/>
  <c r="A270" i="2"/>
  <c r="CD269" i="2"/>
  <c r="CC269" i="2"/>
  <c r="CB269" i="2"/>
  <c r="CA269" i="2"/>
  <c r="BZ269" i="2"/>
  <c r="BY269" i="2"/>
  <c r="AJ269" i="2"/>
  <c r="AI269" i="2"/>
  <c r="AH269" i="2"/>
  <c r="AG269" i="2"/>
  <c r="AF269" i="2"/>
  <c r="AE269" i="2"/>
  <c r="AD269" i="2"/>
  <c r="AC269" i="2"/>
  <c r="AB269" i="2"/>
  <c r="AA269" i="2"/>
  <c r="Z269" i="2"/>
  <c r="Y269" i="2"/>
  <c r="X269" i="2"/>
  <c r="W269" i="2"/>
  <c r="V269" i="2"/>
  <c r="U269" i="2"/>
  <c r="S269" i="2"/>
  <c r="R269" i="2"/>
  <c r="Q269" i="2"/>
  <c r="P269" i="2"/>
  <c r="O269" i="2"/>
  <c r="N269" i="2"/>
  <c r="M269" i="2"/>
  <c r="L269" i="2"/>
  <c r="K269" i="2"/>
  <c r="J269" i="2"/>
  <c r="I269" i="2"/>
  <c r="H269" i="2"/>
  <c r="G269" i="2"/>
  <c r="F269" i="2"/>
  <c r="E269" i="2"/>
  <c r="D269" i="2"/>
  <c r="C269" i="2"/>
  <c r="B269" i="2"/>
  <c r="A269" i="2"/>
  <c r="CD268" i="2"/>
  <c r="CC268" i="2"/>
  <c r="CB268" i="2"/>
  <c r="CA268" i="2"/>
  <c r="BZ268" i="2"/>
  <c r="BY268" i="2"/>
  <c r="AJ268" i="2"/>
  <c r="AI268" i="2"/>
  <c r="AH268" i="2"/>
  <c r="AG268" i="2"/>
  <c r="AF268" i="2"/>
  <c r="AE268" i="2"/>
  <c r="AD268" i="2"/>
  <c r="AC268" i="2"/>
  <c r="AB268" i="2"/>
  <c r="AA268" i="2"/>
  <c r="Z268" i="2"/>
  <c r="Y268" i="2"/>
  <c r="X268" i="2"/>
  <c r="W268" i="2"/>
  <c r="V268" i="2"/>
  <c r="U268" i="2"/>
  <c r="S268" i="2"/>
  <c r="R268" i="2"/>
  <c r="Q268" i="2"/>
  <c r="P268" i="2"/>
  <c r="O268" i="2"/>
  <c r="N268" i="2"/>
  <c r="M268" i="2"/>
  <c r="L268" i="2"/>
  <c r="K268" i="2"/>
  <c r="J268" i="2"/>
  <c r="I268" i="2"/>
  <c r="H268" i="2"/>
  <c r="G268" i="2"/>
  <c r="F268" i="2"/>
  <c r="E268" i="2"/>
  <c r="D268" i="2"/>
  <c r="C268" i="2"/>
  <c r="B268" i="2"/>
  <c r="A268" i="2"/>
  <c r="CD267" i="2"/>
  <c r="CC267" i="2"/>
  <c r="CB267" i="2"/>
  <c r="CA267" i="2"/>
  <c r="BZ267" i="2"/>
  <c r="BY267" i="2"/>
  <c r="AJ267" i="2"/>
  <c r="AI267" i="2"/>
  <c r="AH267" i="2"/>
  <c r="AG267" i="2"/>
  <c r="AF267" i="2"/>
  <c r="AE267" i="2"/>
  <c r="AD267" i="2"/>
  <c r="AC267" i="2"/>
  <c r="AB267" i="2"/>
  <c r="AA267" i="2"/>
  <c r="Z267" i="2"/>
  <c r="Y267" i="2"/>
  <c r="X267" i="2"/>
  <c r="W267" i="2"/>
  <c r="V267" i="2"/>
  <c r="U267" i="2"/>
  <c r="S267" i="2"/>
  <c r="R267" i="2"/>
  <c r="Q267" i="2"/>
  <c r="P267" i="2"/>
  <c r="O267" i="2"/>
  <c r="N267" i="2"/>
  <c r="M267" i="2"/>
  <c r="L267" i="2"/>
  <c r="K267" i="2"/>
  <c r="J267" i="2"/>
  <c r="I267" i="2"/>
  <c r="H267" i="2"/>
  <c r="G267" i="2"/>
  <c r="F267" i="2"/>
  <c r="E267" i="2"/>
  <c r="D267" i="2"/>
  <c r="C267" i="2"/>
  <c r="B267" i="2"/>
  <c r="A267" i="2"/>
  <c r="CD266" i="2"/>
  <c r="CC266" i="2"/>
  <c r="CB266" i="2"/>
  <c r="CA266" i="2"/>
  <c r="BZ266" i="2"/>
  <c r="BY266" i="2"/>
  <c r="AJ266" i="2"/>
  <c r="AI266" i="2"/>
  <c r="AH266" i="2"/>
  <c r="AG266" i="2"/>
  <c r="AF266" i="2"/>
  <c r="AE266" i="2"/>
  <c r="AD266" i="2"/>
  <c r="AC266" i="2"/>
  <c r="AB266" i="2"/>
  <c r="AA266" i="2"/>
  <c r="Z266" i="2"/>
  <c r="Y266" i="2"/>
  <c r="X266" i="2"/>
  <c r="W266" i="2"/>
  <c r="V266" i="2"/>
  <c r="U266" i="2"/>
  <c r="S266" i="2"/>
  <c r="R266" i="2"/>
  <c r="Q266" i="2"/>
  <c r="P266" i="2"/>
  <c r="O266" i="2"/>
  <c r="N266" i="2"/>
  <c r="M266" i="2"/>
  <c r="L266" i="2"/>
  <c r="K266" i="2"/>
  <c r="J266" i="2"/>
  <c r="I266" i="2"/>
  <c r="H266" i="2"/>
  <c r="G266" i="2"/>
  <c r="F266" i="2"/>
  <c r="E266" i="2"/>
  <c r="D266" i="2"/>
  <c r="C266" i="2"/>
  <c r="B266" i="2"/>
  <c r="A266" i="2"/>
  <c r="CD265" i="2"/>
  <c r="CC265" i="2"/>
  <c r="CB265" i="2"/>
  <c r="CA265" i="2"/>
  <c r="BZ265" i="2"/>
  <c r="BY265" i="2"/>
  <c r="AJ265" i="2"/>
  <c r="AI265" i="2"/>
  <c r="AH265" i="2"/>
  <c r="AG265" i="2"/>
  <c r="AF265" i="2"/>
  <c r="AE265" i="2"/>
  <c r="AD265" i="2"/>
  <c r="AC265" i="2"/>
  <c r="AB265" i="2"/>
  <c r="AA265" i="2"/>
  <c r="Z265" i="2"/>
  <c r="Y265" i="2"/>
  <c r="X265" i="2"/>
  <c r="W265" i="2"/>
  <c r="V265" i="2"/>
  <c r="U265" i="2"/>
  <c r="S265" i="2"/>
  <c r="R265" i="2"/>
  <c r="Q265" i="2"/>
  <c r="P265" i="2"/>
  <c r="O265" i="2"/>
  <c r="N265" i="2"/>
  <c r="M265" i="2"/>
  <c r="L265" i="2"/>
  <c r="K265" i="2"/>
  <c r="J265" i="2"/>
  <c r="I265" i="2"/>
  <c r="H265" i="2"/>
  <c r="G265" i="2"/>
  <c r="F265" i="2"/>
  <c r="E265" i="2"/>
  <c r="D265" i="2"/>
  <c r="C265" i="2"/>
  <c r="B265" i="2"/>
  <c r="A265" i="2"/>
  <c r="CD264" i="2"/>
  <c r="CC264" i="2"/>
  <c r="CB264" i="2"/>
  <c r="CA264" i="2"/>
  <c r="BZ264" i="2"/>
  <c r="BY264" i="2"/>
  <c r="AJ264" i="2"/>
  <c r="AI264" i="2"/>
  <c r="AH264" i="2"/>
  <c r="AG264" i="2"/>
  <c r="AF264" i="2"/>
  <c r="AE264" i="2"/>
  <c r="AD264" i="2"/>
  <c r="AC264" i="2"/>
  <c r="AB264" i="2"/>
  <c r="AA264" i="2"/>
  <c r="Z264" i="2"/>
  <c r="Y264" i="2"/>
  <c r="X264" i="2"/>
  <c r="W264" i="2"/>
  <c r="V264" i="2"/>
  <c r="U264" i="2"/>
  <c r="S264" i="2"/>
  <c r="R264" i="2"/>
  <c r="Q264" i="2"/>
  <c r="P264" i="2"/>
  <c r="O264" i="2"/>
  <c r="N264" i="2"/>
  <c r="M264" i="2"/>
  <c r="L264" i="2"/>
  <c r="K264" i="2"/>
  <c r="J264" i="2"/>
  <c r="I264" i="2"/>
  <c r="H264" i="2"/>
  <c r="G264" i="2"/>
  <c r="F264" i="2"/>
  <c r="E264" i="2"/>
  <c r="D264" i="2"/>
  <c r="C264" i="2"/>
  <c r="B264" i="2"/>
  <c r="A264" i="2"/>
  <c r="CD263" i="2"/>
  <c r="CC263" i="2"/>
  <c r="CB263" i="2"/>
  <c r="CA263" i="2"/>
  <c r="BZ263" i="2"/>
  <c r="BY263" i="2"/>
  <c r="AJ263" i="2"/>
  <c r="AI263" i="2"/>
  <c r="AH263" i="2"/>
  <c r="AG263" i="2"/>
  <c r="AF263" i="2"/>
  <c r="AE263" i="2"/>
  <c r="AD263" i="2"/>
  <c r="AC263" i="2"/>
  <c r="AB263" i="2"/>
  <c r="AA263" i="2"/>
  <c r="Z263" i="2"/>
  <c r="Y263" i="2"/>
  <c r="X263" i="2"/>
  <c r="W263" i="2"/>
  <c r="V263" i="2"/>
  <c r="U263" i="2"/>
  <c r="S263" i="2"/>
  <c r="R263" i="2"/>
  <c r="Q263" i="2"/>
  <c r="P263" i="2"/>
  <c r="O263" i="2"/>
  <c r="N263" i="2"/>
  <c r="M263" i="2"/>
  <c r="L263" i="2"/>
  <c r="K263" i="2"/>
  <c r="J263" i="2"/>
  <c r="I263" i="2"/>
  <c r="H263" i="2"/>
  <c r="G263" i="2"/>
  <c r="F263" i="2"/>
  <c r="E263" i="2"/>
  <c r="D263" i="2"/>
  <c r="C263" i="2"/>
  <c r="B263" i="2"/>
  <c r="A263" i="2"/>
  <c r="CD262" i="2"/>
  <c r="CC262" i="2"/>
  <c r="CB262" i="2"/>
  <c r="CA262" i="2"/>
  <c r="BZ262" i="2"/>
  <c r="BY262" i="2"/>
  <c r="AJ262" i="2"/>
  <c r="AI262" i="2"/>
  <c r="AH262" i="2"/>
  <c r="AG262" i="2"/>
  <c r="AF262" i="2"/>
  <c r="AE262" i="2"/>
  <c r="AD262" i="2"/>
  <c r="AC262" i="2"/>
  <c r="AB262" i="2"/>
  <c r="AA262" i="2"/>
  <c r="Z262" i="2"/>
  <c r="Y262" i="2"/>
  <c r="X262" i="2"/>
  <c r="W262" i="2"/>
  <c r="V262" i="2"/>
  <c r="U262" i="2"/>
  <c r="S262" i="2"/>
  <c r="R262" i="2"/>
  <c r="Q262" i="2"/>
  <c r="P262" i="2"/>
  <c r="O262" i="2"/>
  <c r="N262" i="2"/>
  <c r="M262" i="2"/>
  <c r="L262" i="2"/>
  <c r="K262" i="2"/>
  <c r="J262" i="2"/>
  <c r="I262" i="2"/>
  <c r="H262" i="2"/>
  <c r="G262" i="2"/>
  <c r="F262" i="2"/>
  <c r="E262" i="2"/>
  <c r="D262" i="2"/>
  <c r="C262" i="2"/>
  <c r="B262" i="2"/>
  <c r="A262" i="2"/>
  <c r="CD261" i="2"/>
  <c r="CC261" i="2"/>
  <c r="CB261" i="2"/>
  <c r="CA261" i="2"/>
  <c r="BZ261" i="2"/>
  <c r="BY261" i="2"/>
  <c r="AJ261" i="2"/>
  <c r="AI261" i="2"/>
  <c r="AH261" i="2"/>
  <c r="AG261" i="2"/>
  <c r="AF261" i="2"/>
  <c r="AE261" i="2"/>
  <c r="AD261" i="2"/>
  <c r="AC261" i="2"/>
  <c r="AB261" i="2"/>
  <c r="AA261" i="2"/>
  <c r="Z261" i="2"/>
  <c r="Y261" i="2"/>
  <c r="X261" i="2"/>
  <c r="W261" i="2"/>
  <c r="V261" i="2"/>
  <c r="U261" i="2"/>
  <c r="S261" i="2"/>
  <c r="R261" i="2"/>
  <c r="Q261" i="2"/>
  <c r="P261" i="2"/>
  <c r="O261" i="2"/>
  <c r="N261" i="2"/>
  <c r="M261" i="2"/>
  <c r="L261" i="2"/>
  <c r="K261" i="2"/>
  <c r="J261" i="2"/>
  <c r="I261" i="2"/>
  <c r="H261" i="2"/>
  <c r="G261" i="2"/>
  <c r="F261" i="2"/>
  <c r="E261" i="2"/>
  <c r="D261" i="2"/>
  <c r="C261" i="2"/>
  <c r="B261" i="2"/>
  <c r="A261" i="2"/>
  <c r="CD260" i="2"/>
  <c r="CC260" i="2"/>
  <c r="CB260" i="2"/>
  <c r="CA260" i="2"/>
  <c r="BZ260" i="2"/>
  <c r="BY260" i="2"/>
  <c r="AJ260" i="2"/>
  <c r="AI260" i="2"/>
  <c r="AH260" i="2"/>
  <c r="AG260" i="2"/>
  <c r="AF260" i="2"/>
  <c r="AE260" i="2"/>
  <c r="AD260" i="2"/>
  <c r="AC260" i="2"/>
  <c r="AB260" i="2"/>
  <c r="AA260" i="2"/>
  <c r="Z260" i="2"/>
  <c r="Y260" i="2"/>
  <c r="X260" i="2"/>
  <c r="W260" i="2"/>
  <c r="V260" i="2"/>
  <c r="U260" i="2"/>
  <c r="S260" i="2"/>
  <c r="R260" i="2"/>
  <c r="Q260" i="2"/>
  <c r="P260" i="2"/>
  <c r="O260" i="2"/>
  <c r="N260" i="2"/>
  <c r="M260" i="2"/>
  <c r="L260" i="2"/>
  <c r="K260" i="2"/>
  <c r="J260" i="2"/>
  <c r="I260" i="2"/>
  <c r="H260" i="2"/>
  <c r="G260" i="2"/>
  <c r="F260" i="2"/>
  <c r="E260" i="2"/>
  <c r="D260" i="2"/>
  <c r="C260" i="2"/>
  <c r="B260" i="2"/>
  <c r="A260" i="2"/>
  <c r="CD259" i="2"/>
  <c r="CC259" i="2"/>
  <c r="CB259" i="2"/>
  <c r="CA259" i="2"/>
  <c r="BZ259" i="2"/>
  <c r="BY259" i="2"/>
  <c r="AJ259" i="2"/>
  <c r="AI259" i="2"/>
  <c r="AH259" i="2"/>
  <c r="AG259" i="2"/>
  <c r="AF259" i="2"/>
  <c r="AE259" i="2"/>
  <c r="AD259" i="2"/>
  <c r="AC259" i="2"/>
  <c r="AB259" i="2"/>
  <c r="AA259" i="2"/>
  <c r="Z259" i="2"/>
  <c r="Y259" i="2"/>
  <c r="X259" i="2"/>
  <c r="W259" i="2"/>
  <c r="V259" i="2"/>
  <c r="U259" i="2"/>
  <c r="S259" i="2"/>
  <c r="R259" i="2"/>
  <c r="Q259" i="2"/>
  <c r="P259" i="2"/>
  <c r="O259" i="2"/>
  <c r="N259" i="2"/>
  <c r="M259" i="2"/>
  <c r="L259" i="2"/>
  <c r="K259" i="2"/>
  <c r="J259" i="2"/>
  <c r="I259" i="2"/>
  <c r="H259" i="2"/>
  <c r="G259" i="2"/>
  <c r="F259" i="2"/>
  <c r="E259" i="2"/>
  <c r="D259" i="2"/>
  <c r="C259" i="2"/>
  <c r="B259" i="2"/>
  <c r="A259" i="2"/>
  <c r="CD258" i="2"/>
  <c r="CC258" i="2"/>
  <c r="CB258" i="2"/>
  <c r="CA258" i="2"/>
  <c r="BZ258" i="2"/>
  <c r="BY258" i="2"/>
  <c r="AJ258" i="2"/>
  <c r="AI258" i="2"/>
  <c r="AH258" i="2"/>
  <c r="AG258" i="2"/>
  <c r="AF258" i="2"/>
  <c r="AE258" i="2"/>
  <c r="AD258" i="2"/>
  <c r="AC258" i="2"/>
  <c r="AB258" i="2"/>
  <c r="AA258" i="2"/>
  <c r="Z258" i="2"/>
  <c r="Y258" i="2"/>
  <c r="X258" i="2"/>
  <c r="W258" i="2"/>
  <c r="V258" i="2"/>
  <c r="U258" i="2"/>
  <c r="S258" i="2"/>
  <c r="R258" i="2"/>
  <c r="Q258" i="2"/>
  <c r="P258" i="2"/>
  <c r="O258" i="2"/>
  <c r="N258" i="2"/>
  <c r="M258" i="2"/>
  <c r="L258" i="2"/>
  <c r="K258" i="2"/>
  <c r="J258" i="2"/>
  <c r="I258" i="2"/>
  <c r="H258" i="2"/>
  <c r="G258" i="2"/>
  <c r="F258" i="2"/>
  <c r="E258" i="2"/>
  <c r="D258" i="2"/>
  <c r="C258" i="2"/>
  <c r="B258" i="2"/>
  <c r="A258" i="2"/>
  <c r="CD257" i="2"/>
  <c r="CC257" i="2"/>
  <c r="CB257" i="2"/>
  <c r="CA257" i="2"/>
  <c r="BZ257" i="2"/>
  <c r="BY257" i="2"/>
  <c r="AJ257" i="2"/>
  <c r="AI257" i="2"/>
  <c r="AH257" i="2"/>
  <c r="AG257" i="2"/>
  <c r="AF257" i="2"/>
  <c r="AE257" i="2"/>
  <c r="AD257" i="2"/>
  <c r="AC257" i="2"/>
  <c r="AB257" i="2"/>
  <c r="AA257" i="2"/>
  <c r="Z257" i="2"/>
  <c r="Y257" i="2"/>
  <c r="X257" i="2"/>
  <c r="W257" i="2"/>
  <c r="V257" i="2"/>
  <c r="U257" i="2"/>
  <c r="S257" i="2"/>
  <c r="R257" i="2"/>
  <c r="Q257" i="2"/>
  <c r="P257" i="2"/>
  <c r="O257" i="2"/>
  <c r="N257" i="2"/>
  <c r="M257" i="2"/>
  <c r="L257" i="2"/>
  <c r="K257" i="2"/>
  <c r="J257" i="2"/>
  <c r="I257" i="2"/>
  <c r="H257" i="2"/>
  <c r="G257" i="2"/>
  <c r="F257" i="2"/>
  <c r="E257" i="2"/>
  <c r="D257" i="2"/>
  <c r="C257" i="2"/>
  <c r="B257" i="2"/>
  <c r="A257" i="2"/>
  <c r="CD256" i="2"/>
  <c r="CC256" i="2"/>
  <c r="CB256" i="2"/>
  <c r="CA256" i="2"/>
  <c r="BZ256" i="2"/>
  <c r="BY256" i="2"/>
  <c r="AJ256" i="2"/>
  <c r="AI256" i="2"/>
  <c r="AH256" i="2"/>
  <c r="AG256" i="2"/>
  <c r="AF256" i="2"/>
  <c r="AE256" i="2"/>
  <c r="AD256" i="2"/>
  <c r="AC256" i="2"/>
  <c r="AB256" i="2"/>
  <c r="AA256" i="2"/>
  <c r="Z256" i="2"/>
  <c r="Y256" i="2"/>
  <c r="X256" i="2"/>
  <c r="W256" i="2"/>
  <c r="V256" i="2"/>
  <c r="U256" i="2"/>
  <c r="S256" i="2"/>
  <c r="R256" i="2"/>
  <c r="Q256" i="2"/>
  <c r="P256" i="2"/>
  <c r="O256" i="2"/>
  <c r="N256" i="2"/>
  <c r="M256" i="2"/>
  <c r="L256" i="2"/>
  <c r="K256" i="2"/>
  <c r="J256" i="2"/>
  <c r="I256" i="2"/>
  <c r="H256" i="2"/>
  <c r="G256" i="2"/>
  <c r="F256" i="2"/>
  <c r="E256" i="2"/>
  <c r="D256" i="2"/>
  <c r="C256" i="2"/>
  <c r="B256" i="2"/>
  <c r="A256" i="2"/>
  <c r="CD255" i="2"/>
  <c r="CC255" i="2"/>
  <c r="CB255" i="2"/>
  <c r="CA255" i="2"/>
  <c r="BZ255" i="2"/>
  <c r="BY255" i="2"/>
  <c r="AJ255" i="2"/>
  <c r="AI255" i="2"/>
  <c r="AH255" i="2"/>
  <c r="AG255" i="2"/>
  <c r="AF255" i="2"/>
  <c r="AE255" i="2"/>
  <c r="AD255" i="2"/>
  <c r="AC255" i="2"/>
  <c r="AB255" i="2"/>
  <c r="AA255" i="2"/>
  <c r="Z255" i="2"/>
  <c r="Y255" i="2"/>
  <c r="X255" i="2"/>
  <c r="W255" i="2"/>
  <c r="V255" i="2"/>
  <c r="U255" i="2"/>
  <c r="S255" i="2"/>
  <c r="R255" i="2"/>
  <c r="Q255" i="2"/>
  <c r="P255" i="2"/>
  <c r="O255" i="2"/>
  <c r="N255" i="2"/>
  <c r="M255" i="2"/>
  <c r="L255" i="2"/>
  <c r="K255" i="2"/>
  <c r="J255" i="2"/>
  <c r="I255" i="2"/>
  <c r="H255" i="2"/>
  <c r="G255" i="2"/>
  <c r="F255" i="2"/>
  <c r="E255" i="2"/>
  <c r="D255" i="2"/>
  <c r="C255" i="2"/>
  <c r="B255" i="2"/>
  <c r="A255" i="2"/>
  <c r="CD254" i="2"/>
  <c r="CC254" i="2"/>
  <c r="CB254" i="2"/>
  <c r="CA254" i="2"/>
  <c r="BZ254" i="2"/>
  <c r="BY254" i="2"/>
  <c r="AJ254" i="2"/>
  <c r="AI254" i="2"/>
  <c r="AH254" i="2"/>
  <c r="AG254" i="2"/>
  <c r="AF254" i="2"/>
  <c r="AE254" i="2"/>
  <c r="AD254" i="2"/>
  <c r="AC254" i="2"/>
  <c r="AB254" i="2"/>
  <c r="AA254" i="2"/>
  <c r="Z254" i="2"/>
  <c r="Y254" i="2"/>
  <c r="X254" i="2"/>
  <c r="W254" i="2"/>
  <c r="V254" i="2"/>
  <c r="U254" i="2"/>
  <c r="S254" i="2"/>
  <c r="R254" i="2"/>
  <c r="Q254" i="2"/>
  <c r="P254" i="2"/>
  <c r="O254" i="2"/>
  <c r="N254" i="2"/>
  <c r="M254" i="2"/>
  <c r="L254" i="2"/>
  <c r="K254" i="2"/>
  <c r="J254" i="2"/>
  <c r="I254" i="2"/>
  <c r="H254" i="2"/>
  <c r="G254" i="2"/>
  <c r="F254" i="2"/>
  <c r="E254" i="2"/>
  <c r="D254" i="2"/>
  <c r="C254" i="2"/>
  <c r="B254" i="2"/>
  <c r="A254" i="2"/>
  <c r="CD253" i="2"/>
  <c r="CC253" i="2"/>
  <c r="CB253" i="2"/>
  <c r="CA253" i="2"/>
  <c r="BZ253" i="2"/>
  <c r="BY253" i="2"/>
  <c r="AJ253" i="2"/>
  <c r="AI253" i="2"/>
  <c r="AH253" i="2"/>
  <c r="AG253" i="2"/>
  <c r="AF253" i="2"/>
  <c r="AE253" i="2"/>
  <c r="AD253" i="2"/>
  <c r="AC253" i="2"/>
  <c r="AB253" i="2"/>
  <c r="AA253" i="2"/>
  <c r="Z253" i="2"/>
  <c r="Y253" i="2"/>
  <c r="X253" i="2"/>
  <c r="W253" i="2"/>
  <c r="V253" i="2"/>
  <c r="U253" i="2"/>
  <c r="S253" i="2"/>
  <c r="R253" i="2"/>
  <c r="Q253" i="2"/>
  <c r="P253" i="2"/>
  <c r="O253" i="2"/>
  <c r="N253" i="2"/>
  <c r="M253" i="2"/>
  <c r="L253" i="2"/>
  <c r="K253" i="2"/>
  <c r="J253" i="2"/>
  <c r="I253" i="2"/>
  <c r="H253" i="2"/>
  <c r="G253" i="2"/>
  <c r="F253" i="2"/>
  <c r="E253" i="2"/>
  <c r="D253" i="2"/>
  <c r="C253" i="2"/>
  <c r="B253" i="2"/>
  <c r="A253" i="2"/>
  <c r="CD252" i="2"/>
  <c r="CC252" i="2"/>
  <c r="CB252" i="2"/>
  <c r="CA252" i="2"/>
  <c r="BZ252" i="2"/>
  <c r="BY252" i="2"/>
  <c r="AJ252" i="2"/>
  <c r="AI252" i="2"/>
  <c r="AH252" i="2"/>
  <c r="AG252" i="2"/>
  <c r="AF252" i="2"/>
  <c r="AE252" i="2"/>
  <c r="AD252" i="2"/>
  <c r="AC252" i="2"/>
  <c r="AB252" i="2"/>
  <c r="AA252" i="2"/>
  <c r="Z252" i="2"/>
  <c r="Y252" i="2"/>
  <c r="X252" i="2"/>
  <c r="W252" i="2"/>
  <c r="V252" i="2"/>
  <c r="U252" i="2"/>
  <c r="S252" i="2"/>
  <c r="R252" i="2"/>
  <c r="Q252" i="2"/>
  <c r="P252" i="2"/>
  <c r="O252" i="2"/>
  <c r="N252" i="2"/>
  <c r="M252" i="2"/>
  <c r="L252" i="2"/>
  <c r="K252" i="2"/>
  <c r="J252" i="2"/>
  <c r="I252" i="2"/>
  <c r="H252" i="2"/>
  <c r="G252" i="2"/>
  <c r="F252" i="2"/>
  <c r="E252" i="2"/>
  <c r="D252" i="2"/>
  <c r="C252" i="2"/>
  <c r="B252" i="2"/>
  <c r="A252" i="2"/>
  <c r="CD251" i="2"/>
  <c r="CC251" i="2"/>
  <c r="CB251" i="2"/>
  <c r="CA251" i="2"/>
  <c r="BZ251" i="2"/>
  <c r="BY251" i="2"/>
  <c r="AJ251" i="2"/>
  <c r="AI251" i="2"/>
  <c r="AH251" i="2"/>
  <c r="AG251" i="2"/>
  <c r="AF251" i="2"/>
  <c r="AE251" i="2"/>
  <c r="AD251" i="2"/>
  <c r="AC251" i="2"/>
  <c r="AB251" i="2"/>
  <c r="AA251" i="2"/>
  <c r="Z251" i="2"/>
  <c r="Y251" i="2"/>
  <c r="X251" i="2"/>
  <c r="W251" i="2"/>
  <c r="V251" i="2"/>
  <c r="U251" i="2"/>
  <c r="S251" i="2"/>
  <c r="R251" i="2"/>
  <c r="Q251" i="2"/>
  <c r="P251" i="2"/>
  <c r="O251" i="2"/>
  <c r="N251" i="2"/>
  <c r="M251" i="2"/>
  <c r="L251" i="2"/>
  <c r="K251" i="2"/>
  <c r="J251" i="2"/>
  <c r="I251" i="2"/>
  <c r="H251" i="2"/>
  <c r="G251" i="2"/>
  <c r="F251" i="2"/>
  <c r="E251" i="2"/>
  <c r="D251" i="2"/>
  <c r="C251" i="2"/>
  <c r="B251" i="2"/>
  <c r="A251" i="2"/>
  <c r="CD250" i="2"/>
  <c r="CC250" i="2"/>
  <c r="CB250" i="2"/>
  <c r="CA250" i="2"/>
  <c r="BZ250" i="2"/>
  <c r="BY250" i="2"/>
  <c r="AJ250" i="2"/>
  <c r="AI250" i="2"/>
  <c r="AH250" i="2"/>
  <c r="AG250" i="2"/>
  <c r="AF250" i="2"/>
  <c r="AE250" i="2"/>
  <c r="AD250" i="2"/>
  <c r="AC250" i="2"/>
  <c r="AB250" i="2"/>
  <c r="AA250" i="2"/>
  <c r="Z250" i="2"/>
  <c r="Y250" i="2"/>
  <c r="X250" i="2"/>
  <c r="W250" i="2"/>
  <c r="V250" i="2"/>
  <c r="U250" i="2"/>
  <c r="S250" i="2"/>
  <c r="R250" i="2"/>
  <c r="Q250" i="2"/>
  <c r="P250" i="2"/>
  <c r="O250" i="2"/>
  <c r="N250" i="2"/>
  <c r="M250" i="2"/>
  <c r="L250" i="2"/>
  <c r="K250" i="2"/>
  <c r="J250" i="2"/>
  <c r="I250" i="2"/>
  <c r="H250" i="2"/>
  <c r="G250" i="2"/>
  <c r="F250" i="2"/>
  <c r="E250" i="2"/>
  <c r="D250" i="2"/>
  <c r="C250" i="2"/>
  <c r="B250" i="2"/>
  <c r="A250" i="2"/>
  <c r="CD249" i="2"/>
  <c r="CC249" i="2"/>
  <c r="CB249" i="2"/>
  <c r="CA249" i="2"/>
  <c r="BZ249" i="2"/>
  <c r="BY249" i="2"/>
  <c r="AJ249" i="2"/>
  <c r="AI249" i="2"/>
  <c r="AH249" i="2"/>
  <c r="AG249" i="2"/>
  <c r="AF249" i="2"/>
  <c r="AE249" i="2"/>
  <c r="AD249" i="2"/>
  <c r="AC249" i="2"/>
  <c r="AB249" i="2"/>
  <c r="AA249" i="2"/>
  <c r="Z249" i="2"/>
  <c r="Y249" i="2"/>
  <c r="X249" i="2"/>
  <c r="W249" i="2"/>
  <c r="V249" i="2"/>
  <c r="U249" i="2"/>
  <c r="S249" i="2"/>
  <c r="R249" i="2"/>
  <c r="Q249" i="2"/>
  <c r="P249" i="2"/>
  <c r="O249" i="2"/>
  <c r="N249" i="2"/>
  <c r="M249" i="2"/>
  <c r="L249" i="2"/>
  <c r="K249" i="2"/>
  <c r="J249" i="2"/>
  <c r="I249" i="2"/>
  <c r="H249" i="2"/>
  <c r="G249" i="2"/>
  <c r="F249" i="2"/>
  <c r="E249" i="2"/>
  <c r="D249" i="2"/>
  <c r="C249" i="2"/>
  <c r="B249" i="2"/>
  <c r="A249" i="2"/>
  <c r="CD248" i="2"/>
  <c r="CC248" i="2"/>
  <c r="CB248" i="2"/>
  <c r="CA248" i="2"/>
  <c r="BZ248" i="2"/>
  <c r="BY248" i="2"/>
  <c r="AJ248" i="2"/>
  <c r="AI248" i="2"/>
  <c r="AH248" i="2"/>
  <c r="AG248" i="2"/>
  <c r="AF248" i="2"/>
  <c r="AE248" i="2"/>
  <c r="AD248" i="2"/>
  <c r="AC248" i="2"/>
  <c r="AB248" i="2"/>
  <c r="AA248" i="2"/>
  <c r="Z248" i="2"/>
  <c r="Y248" i="2"/>
  <c r="X248" i="2"/>
  <c r="W248" i="2"/>
  <c r="V248" i="2"/>
  <c r="U248" i="2"/>
  <c r="S248" i="2"/>
  <c r="R248" i="2"/>
  <c r="Q248" i="2"/>
  <c r="P248" i="2"/>
  <c r="O248" i="2"/>
  <c r="N248" i="2"/>
  <c r="M248" i="2"/>
  <c r="L248" i="2"/>
  <c r="K248" i="2"/>
  <c r="J248" i="2"/>
  <c r="I248" i="2"/>
  <c r="H248" i="2"/>
  <c r="G248" i="2"/>
  <c r="F248" i="2"/>
  <c r="E248" i="2"/>
  <c r="D248" i="2"/>
  <c r="C248" i="2"/>
  <c r="B248" i="2"/>
  <c r="A248" i="2"/>
  <c r="CD247" i="2"/>
  <c r="CC247" i="2"/>
  <c r="CB247" i="2"/>
  <c r="CA247" i="2"/>
  <c r="BZ247" i="2"/>
  <c r="BY247" i="2"/>
  <c r="AJ247" i="2"/>
  <c r="AI247" i="2"/>
  <c r="AH247" i="2"/>
  <c r="AG247" i="2"/>
  <c r="AF247" i="2"/>
  <c r="AE247" i="2"/>
  <c r="AD247" i="2"/>
  <c r="AC247" i="2"/>
  <c r="AB247" i="2"/>
  <c r="AA247" i="2"/>
  <c r="Z247" i="2"/>
  <c r="Y247" i="2"/>
  <c r="X247" i="2"/>
  <c r="W247" i="2"/>
  <c r="V247" i="2"/>
  <c r="U247" i="2"/>
  <c r="S247" i="2"/>
  <c r="R247" i="2"/>
  <c r="Q247" i="2"/>
  <c r="P247" i="2"/>
  <c r="O247" i="2"/>
  <c r="N247" i="2"/>
  <c r="M247" i="2"/>
  <c r="L247" i="2"/>
  <c r="K247" i="2"/>
  <c r="J247" i="2"/>
  <c r="I247" i="2"/>
  <c r="H247" i="2"/>
  <c r="G247" i="2"/>
  <c r="F247" i="2"/>
  <c r="E247" i="2"/>
  <c r="D247" i="2"/>
  <c r="C247" i="2"/>
  <c r="B247" i="2"/>
  <c r="A247" i="2"/>
  <c r="CD246" i="2"/>
  <c r="CC246" i="2"/>
  <c r="CB246" i="2"/>
  <c r="CA246" i="2"/>
  <c r="BZ246" i="2"/>
  <c r="BY246" i="2"/>
  <c r="AJ246" i="2"/>
  <c r="AI246" i="2"/>
  <c r="AH246" i="2"/>
  <c r="AG246" i="2"/>
  <c r="AF246" i="2"/>
  <c r="AE246" i="2"/>
  <c r="AD246" i="2"/>
  <c r="AC246" i="2"/>
  <c r="AB246" i="2"/>
  <c r="AA246" i="2"/>
  <c r="Z246" i="2"/>
  <c r="Y246" i="2"/>
  <c r="X246" i="2"/>
  <c r="W246" i="2"/>
  <c r="V246" i="2"/>
  <c r="U246" i="2"/>
  <c r="S246" i="2"/>
  <c r="R246" i="2"/>
  <c r="Q246" i="2"/>
  <c r="P246" i="2"/>
  <c r="O246" i="2"/>
  <c r="N246" i="2"/>
  <c r="M246" i="2"/>
  <c r="L246" i="2"/>
  <c r="K246" i="2"/>
  <c r="J246" i="2"/>
  <c r="I246" i="2"/>
  <c r="H246" i="2"/>
  <c r="G246" i="2"/>
  <c r="F246" i="2"/>
  <c r="E246" i="2"/>
  <c r="D246" i="2"/>
  <c r="C246" i="2"/>
  <c r="B246" i="2"/>
  <c r="A246" i="2"/>
  <c r="CD245" i="2"/>
  <c r="CC245" i="2"/>
  <c r="CB245" i="2"/>
  <c r="CA245" i="2"/>
  <c r="BZ245" i="2"/>
  <c r="BY245" i="2"/>
  <c r="AJ245" i="2"/>
  <c r="AI245" i="2"/>
  <c r="AH245" i="2"/>
  <c r="AG245" i="2"/>
  <c r="AF245" i="2"/>
  <c r="AE245" i="2"/>
  <c r="AD245" i="2"/>
  <c r="AC245" i="2"/>
  <c r="AB245" i="2"/>
  <c r="AA245" i="2"/>
  <c r="Z245" i="2"/>
  <c r="Y245" i="2"/>
  <c r="X245" i="2"/>
  <c r="W245" i="2"/>
  <c r="V245" i="2"/>
  <c r="U245" i="2"/>
  <c r="S245" i="2"/>
  <c r="R245" i="2"/>
  <c r="Q245" i="2"/>
  <c r="P245" i="2"/>
  <c r="O245" i="2"/>
  <c r="N245" i="2"/>
  <c r="M245" i="2"/>
  <c r="L245" i="2"/>
  <c r="K245" i="2"/>
  <c r="J245" i="2"/>
  <c r="I245" i="2"/>
  <c r="H245" i="2"/>
  <c r="G245" i="2"/>
  <c r="F245" i="2"/>
  <c r="E245" i="2"/>
  <c r="D245" i="2"/>
  <c r="C245" i="2"/>
  <c r="B245" i="2"/>
  <c r="A245" i="2"/>
  <c r="CD244" i="2"/>
  <c r="CC244" i="2"/>
  <c r="CB244" i="2"/>
  <c r="CA244" i="2"/>
  <c r="BZ244" i="2"/>
  <c r="BY244" i="2"/>
  <c r="AJ244" i="2"/>
  <c r="AI244" i="2"/>
  <c r="AH244" i="2"/>
  <c r="AG244" i="2"/>
  <c r="AF244" i="2"/>
  <c r="AE244" i="2"/>
  <c r="AD244" i="2"/>
  <c r="AC244" i="2"/>
  <c r="AB244" i="2"/>
  <c r="AA244" i="2"/>
  <c r="Z244" i="2"/>
  <c r="Y244" i="2"/>
  <c r="X244" i="2"/>
  <c r="W244" i="2"/>
  <c r="V244" i="2"/>
  <c r="U244" i="2"/>
  <c r="S244" i="2"/>
  <c r="R244" i="2"/>
  <c r="Q244" i="2"/>
  <c r="P244" i="2"/>
  <c r="O244" i="2"/>
  <c r="N244" i="2"/>
  <c r="M244" i="2"/>
  <c r="L244" i="2"/>
  <c r="K244" i="2"/>
  <c r="J244" i="2"/>
  <c r="I244" i="2"/>
  <c r="H244" i="2"/>
  <c r="G244" i="2"/>
  <c r="F244" i="2"/>
  <c r="E244" i="2"/>
  <c r="D244" i="2"/>
  <c r="C244" i="2"/>
  <c r="B244" i="2"/>
  <c r="A244" i="2"/>
  <c r="CD243" i="2"/>
  <c r="CC243" i="2"/>
  <c r="CB243" i="2"/>
  <c r="CA243" i="2"/>
  <c r="BZ243" i="2"/>
  <c r="BY243" i="2"/>
  <c r="AJ243" i="2"/>
  <c r="AI243" i="2"/>
  <c r="AH243" i="2"/>
  <c r="AG243" i="2"/>
  <c r="AF243" i="2"/>
  <c r="AE243" i="2"/>
  <c r="AD243" i="2"/>
  <c r="AC243" i="2"/>
  <c r="AB243" i="2"/>
  <c r="AA243" i="2"/>
  <c r="Z243" i="2"/>
  <c r="Y243" i="2"/>
  <c r="X243" i="2"/>
  <c r="W243" i="2"/>
  <c r="V243" i="2"/>
  <c r="U243" i="2"/>
  <c r="S243" i="2"/>
  <c r="R243" i="2"/>
  <c r="Q243" i="2"/>
  <c r="P243" i="2"/>
  <c r="O243" i="2"/>
  <c r="N243" i="2"/>
  <c r="M243" i="2"/>
  <c r="L243" i="2"/>
  <c r="K243" i="2"/>
  <c r="J243" i="2"/>
  <c r="I243" i="2"/>
  <c r="H243" i="2"/>
  <c r="G243" i="2"/>
  <c r="F243" i="2"/>
  <c r="E243" i="2"/>
  <c r="D243" i="2"/>
  <c r="C243" i="2"/>
  <c r="B243" i="2"/>
  <c r="A243" i="2"/>
  <c r="CD242" i="2"/>
  <c r="CC242" i="2"/>
  <c r="CB242" i="2"/>
  <c r="CA242" i="2"/>
  <c r="BZ242" i="2"/>
  <c r="BY242" i="2"/>
  <c r="AJ242" i="2"/>
  <c r="AI242" i="2"/>
  <c r="AH242" i="2"/>
  <c r="AG242" i="2"/>
  <c r="AF242" i="2"/>
  <c r="AE242" i="2"/>
  <c r="AD242" i="2"/>
  <c r="AC242" i="2"/>
  <c r="AB242" i="2"/>
  <c r="AA242" i="2"/>
  <c r="Z242" i="2"/>
  <c r="Y242" i="2"/>
  <c r="X242" i="2"/>
  <c r="W242" i="2"/>
  <c r="V242" i="2"/>
  <c r="U242" i="2"/>
  <c r="S242" i="2"/>
  <c r="R242" i="2"/>
  <c r="Q242" i="2"/>
  <c r="P242" i="2"/>
  <c r="O242" i="2"/>
  <c r="N242" i="2"/>
  <c r="M242" i="2"/>
  <c r="L242" i="2"/>
  <c r="K242" i="2"/>
  <c r="J242" i="2"/>
  <c r="I242" i="2"/>
  <c r="H242" i="2"/>
  <c r="G242" i="2"/>
  <c r="F242" i="2"/>
  <c r="E242" i="2"/>
  <c r="D242" i="2"/>
  <c r="C242" i="2"/>
  <c r="B242" i="2"/>
  <c r="A242" i="2"/>
  <c r="CD241" i="2"/>
  <c r="CC241" i="2"/>
  <c r="CB241" i="2"/>
  <c r="CA241" i="2"/>
  <c r="BZ241" i="2"/>
  <c r="BY241" i="2"/>
  <c r="AJ241" i="2"/>
  <c r="AI241" i="2"/>
  <c r="AH241" i="2"/>
  <c r="AG241" i="2"/>
  <c r="AF241" i="2"/>
  <c r="AE241" i="2"/>
  <c r="AD241" i="2"/>
  <c r="AC241" i="2"/>
  <c r="AB241" i="2"/>
  <c r="AA241" i="2"/>
  <c r="Z241" i="2"/>
  <c r="Y241" i="2"/>
  <c r="X241" i="2"/>
  <c r="W241" i="2"/>
  <c r="V241" i="2"/>
  <c r="U241" i="2"/>
  <c r="S241" i="2"/>
  <c r="R241" i="2"/>
  <c r="Q241" i="2"/>
  <c r="P241" i="2"/>
  <c r="O241" i="2"/>
  <c r="N241" i="2"/>
  <c r="M241" i="2"/>
  <c r="L241" i="2"/>
  <c r="K241" i="2"/>
  <c r="J241" i="2"/>
  <c r="I241" i="2"/>
  <c r="H241" i="2"/>
  <c r="G241" i="2"/>
  <c r="F241" i="2"/>
  <c r="E241" i="2"/>
  <c r="D241" i="2"/>
  <c r="C241" i="2"/>
  <c r="B241" i="2"/>
  <c r="A241" i="2"/>
  <c r="CD240" i="2"/>
  <c r="CC240" i="2"/>
  <c r="CB240" i="2"/>
  <c r="CA240" i="2"/>
  <c r="BZ240" i="2"/>
  <c r="BY240" i="2"/>
  <c r="AJ240" i="2"/>
  <c r="AI240" i="2"/>
  <c r="AH240" i="2"/>
  <c r="AG240" i="2"/>
  <c r="AF240" i="2"/>
  <c r="AE240" i="2"/>
  <c r="AD240" i="2"/>
  <c r="AC240" i="2"/>
  <c r="AB240" i="2"/>
  <c r="AA240" i="2"/>
  <c r="Z240" i="2"/>
  <c r="Y240" i="2"/>
  <c r="X240" i="2"/>
  <c r="W240" i="2"/>
  <c r="V240" i="2"/>
  <c r="U240" i="2"/>
  <c r="S240" i="2"/>
  <c r="R240" i="2"/>
  <c r="Q240" i="2"/>
  <c r="P240" i="2"/>
  <c r="O240" i="2"/>
  <c r="N240" i="2"/>
  <c r="M240" i="2"/>
  <c r="L240" i="2"/>
  <c r="K240" i="2"/>
  <c r="J240" i="2"/>
  <c r="I240" i="2"/>
  <c r="H240" i="2"/>
  <c r="G240" i="2"/>
  <c r="F240" i="2"/>
  <c r="E240" i="2"/>
  <c r="D240" i="2"/>
  <c r="C240" i="2"/>
  <c r="B240" i="2"/>
  <c r="A240" i="2"/>
  <c r="CD239" i="2"/>
  <c r="CC239" i="2"/>
  <c r="CB239" i="2"/>
  <c r="CA239" i="2"/>
  <c r="BZ239" i="2"/>
  <c r="BY239" i="2"/>
  <c r="AJ239" i="2"/>
  <c r="AI239" i="2"/>
  <c r="AH239" i="2"/>
  <c r="AG239" i="2"/>
  <c r="AF239" i="2"/>
  <c r="AE239" i="2"/>
  <c r="AD239" i="2"/>
  <c r="AC239" i="2"/>
  <c r="AB239" i="2"/>
  <c r="AA239" i="2"/>
  <c r="Z239" i="2"/>
  <c r="Y239" i="2"/>
  <c r="X239" i="2"/>
  <c r="W239" i="2"/>
  <c r="V239" i="2"/>
  <c r="U239" i="2"/>
  <c r="S239" i="2"/>
  <c r="R239" i="2"/>
  <c r="Q239" i="2"/>
  <c r="P239" i="2"/>
  <c r="O239" i="2"/>
  <c r="N239" i="2"/>
  <c r="M239" i="2"/>
  <c r="L239" i="2"/>
  <c r="K239" i="2"/>
  <c r="J239" i="2"/>
  <c r="I239" i="2"/>
  <c r="H239" i="2"/>
  <c r="G239" i="2"/>
  <c r="F239" i="2"/>
  <c r="E239" i="2"/>
  <c r="D239" i="2"/>
  <c r="C239" i="2"/>
  <c r="B239" i="2"/>
  <c r="A239" i="2"/>
  <c r="CD238" i="2"/>
  <c r="CC238" i="2"/>
  <c r="CB238" i="2"/>
  <c r="CA238" i="2"/>
  <c r="BZ238" i="2"/>
  <c r="BY238" i="2"/>
  <c r="AJ238" i="2"/>
  <c r="AI238" i="2"/>
  <c r="AH238" i="2"/>
  <c r="AG238" i="2"/>
  <c r="AF238" i="2"/>
  <c r="AE238" i="2"/>
  <c r="AD238" i="2"/>
  <c r="AC238" i="2"/>
  <c r="AB238" i="2"/>
  <c r="AA238" i="2"/>
  <c r="Z238" i="2"/>
  <c r="Y238" i="2"/>
  <c r="X238" i="2"/>
  <c r="W238" i="2"/>
  <c r="V238" i="2"/>
  <c r="U238" i="2"/>
  <c r="S238" i="2"/>
  <c r="R238" i="2"/>
  <c r="Q238" i="2"/>
  <c r="P238" i="2"/>
  <c r="O238" i="2"/>
  <c r="N238" i="2"/>
  <c r="M238" i="2"/>
  <c r="L238" i="2"/>
  <c r="K238" i="2"/>
  <c r="J238" i="2"/>
  <c r="I238" i="2"/>
  <c r="H238" i="2"/>
  <c r="G238" i="2"/>
  <c r="F238" i="2"/>
  <c r="E238" i="2"/>
  <c r="D238" i="2"/>
  <c r="C238" i="2"/>
  <c r="B238" i="2"/>
  <c r="A238" i="2"/>
  <c r="CD237" i="2"/>
  <c r="CC237" i="2"/>
  <c r="CB237" i="2"/>
  <c r="CA237" i="2"/>
  <c r="BZ237" i="2"/>
  <c r="BY237" i="2"/>
  <c r="AJ237" i="2"/>
  <c r="AI237" i="2"/>
  <c r="AH237" i="2"/>
  <c r="AG237" i="2"/>
  <c r="AF237" i="2"/>
  <c r="AE237" i="2"/>
  <c r="AD237" i="2"/>
  <c r="AC237" i="2"/>
  <c r="AB237" i="2"/>
  <c r="AA237" i="2"/>
  <c r="Z237" i="2"/>
  <c r="Y237" i="2"/>
  <c r="X237" i="2"/>
  <c r="W237" i="2"/>
  <c r="V237" i="2"/>
  <c r="U237" i="2"/>
  <c r="S237" i="2"/>
  <c r="R237" i="2"/>
  <c r="Q237" i="2"/>
  <c r="P237" i="2"/>
  <c r="O237" i="2"/>
  <c r="N237" i="2"/>
  <c r="M237" i="2"/>
  <c r="L237" i="2"/>
  <c r="K237" i="2"/>
  <c r="J237" i="2"/>
  <c r="I237" i="2"/>
  <c r="H237" i="2"/>
  <c r="G237" i="2"/>
  <c r="F237" i="2"/>
  <c r="E237" i="2"/>
  <c r="D237" i="2"/>
  <c r="C237" i="2"/>
  <c r="B237" i="2"/>
  <c r="A237" i="2"/>
  <c r="CD236" i="2"/>
  <c r="CC236" i="2"/>
  <c r="CB236" i="2"/>
  <c r="CA236" i="2"/>
  <c r="BZ236" i="2"/>
  <c r="BY236" i="2"/>
  <c r="AJ236" i="2"/>
  <c r="AI236" i="2"/>
  <c r="AH236" i="2"/>
  <c r="AG236" i="2"/>
  <c r="AF236" i="2"/>
  <c r="AE236" i="2"/>
  <c r="AD236" i="2"/>
  <c r="AC236" i="2"/>
  <c r="AB236" i="2"/>
  <c r="AA236" i="2"/>
  <c r="Z236" i="2"/>
  <c r="Y236" i="2"/>
  <c r="X236" i="2"/>
  <c r="W236" i="2"/>
  <c r="V236" i="2"/>
  <c r="U236" i="2"/>
  <c r="S236" i="2"/>
  <c r="R236" i="2"/>
  <c r="Q236" i="2"/>
  <c r="P236" i="2"/>
  <c r="O236" i="2"/>
  <c r="N236" i="2"/>
  <c r="M236" i="2"/>
  <c r="L236" i="2"/>
  <c r="K236" i="2"/>
  <c r="J236" i="2"/>
  <c r="I236" i="2"/>
  <c r="H236" i="2"/>
  <c r="G236" i="2"/>
  <c r="F236" i="2"/>
  <c r="E236" i="2"/>
  <c r="D236" i="2"/>
  <c r="C236" i="2"/>
  <c r="B236" i="2"/>
  <c r="A236" i="2"/>
  <c r="CD235" i="2"/>
  <c r="CC235" i="2"/>
  <c r="CB235" i="2"/>
  <c r="CA235" i="2"/>
  <c r="BZ235" i="2"/>
  <c r="BY235" i="2"/>
  <c r="AJ235" i="2"/>
  <c r="AI235" i="2"/>
  <c r="AH235" i="2"/>
  <c r="AG235" i="2"/>
  <c r="AF235" i="2"/>
  <c r="AE235" i="2"/>
  <c r="AD235" i="2"/>
  <c r="AC235" i="2"/>
  <c r="AB235" i="2"/>
  <c r="AA235" i="2"/>
  <c r="Z235" i="2"/>
  <c r="Y235" i="2"/>
  <c r="X235" i="2"/>
  <c r="W235" i="2"/>
  <c r="V235" i="2"/>
  <c r="U235" i="2"/>
  <c r="S235" i="2"/>
  <c r="R235" i="2"/>
  <c r="Q235" i="2"/>
  <c r="P235" i="2"/>
  <c r="O235" i="2"/>
  <c r="N235" i="2"/>
  <c r="M235" i="2"/>
  <c r="L235" i="2"/>
  <c r="K235" i="2"/>
  <c r="J235" i="2"/>
  <c r="I235" i="2"/>
  <c r="H235" i="2"/>
  <c r="G235" i="2"/>
  <c r="F235" i="2"/>
  <c r="E235" i="2"/>
  <c r="D235" i="2"/>
  <c r="C235" i="2"/>
  <c r="B235" i="2"/>
  <c r="A235" i="2"/>
  <c r="CD234" i="2"/>
  <c r="CC234" i="2"/>
  <c r="CB234" i="2"/>
  <c r="CA234" i="2"/>
  <c r="BZ234" i="2"/>
  <c r="BY234" i="2"/>
  <c r="AJ234" i="2"/>
  <c r="AI234" i="2"/>
  <c r="AH234" i="2"/>
  <c r="AG234" i="2"/>
  <c r="AF234" i="2"/>
  <c r="AE234" i="2"/>
  <c r="AD234" i="2"/>
  <c r="AC234" i="2"/>
  <c r="AB234" i="2"/>
  <c r="AA234" i="2"/>
  <c r="Z234" i="2"/>
  <c r="Y234" i="2"/>
  <c r="X234" i="2"/>
  <c r="W234" i="2"/>
  <c r="V234" i="2"/>
  <c r="U234" i="2"/>
  <c r="S234" i="2"/>
  <c r="R234" i="2"/>
  <c r="Q234" i="2"/>
  <c r="P234" i="2"/>
  <c r="O234" i="2"/>
  <c r="N234" i="2"/>
  <c r="M234" i="2"/>
  <c r="L234" i="2"/>
  <c r="K234" i="2"/>
  <c r="J234" i="2"/>
  <c r="I234" i="2"/>
  <c r="H234" i="2"/>
  <c r="G234" i="2"/>
  <c r="F234" i="2"/>
  <c r="E234" i="2"/>
  <c r="D234" i="2"/>
  <c r="C234" i="2"/>
  <c r="B234" i="2"/>
  <c r="A234" i="2"/>
  <c r="CD233" i="2"/>
  <c r="CC233" i="2"/>
  <c r="CB233" i="2"/>
  <c r="CA233" i="2"/>
  <c r="BZ233" i="2"/>
  <c r="BY233" i="2"/>
  <c r="AJ233" i="2"/>
  <c r="AI233" i="2"/>
  <c r="AH233" i="2"/>
  <c r="AG233" i="2"/>
  <c r="AF233" i="2"/>
  <c r="AE233" i="2"/>
  <c r="AD233" i="2"/>
  <c r="AC233" i="2"/>
  <c r="AB233" i="2"/>
  <c r="AA233" i="2"/>
  <c r="Z233" i="2"/>
  <c r="Y233" i="2"/>
  <c r="X233" i="2"/>
  <c r="W233" i="2"/>
  <c r="V233" i="2"/>
  <c r="U233" i="2"/>
  <c r="S233" i="2"/>
  <c r="R233" i="2"/>
  <c r="Q233" i="2"/>
  <c r="P233" i="2"/>
  <c r="O233" i="2"/>
  <c r="N233" i="2"/>
  <c r="M233" i="2"/>
  <c r="L233" i="2"/>
  <c r="K233" i="2"/>
  <c r="J233" i="2"/>
  <c r="I233" i="2"/>
  <c r="H233" i="2"/>
  <c r="G233" i="2"/>
  <c r="F233" i="2"/>
  <c r="E233" i="2"/>
  <c r="D233" i="2"/>
  <c r="C233" i="2"/>
  <c r="B233" i="2"/>
  <c r="A233" i="2"/>
  <c r="CD232" i="2"/>
  <c r="CC232" i="2"/>
  <c r="CB232" i="2"/>
  <c r="CA232" i="2"/>
  <c r="BZ232" i="2"/>
  <c r="BY232" i="2"/>
  <c r="AJ232" i="2"/>
  <c r="AI232" i="2"/>
  <c r="AH232" i="2"/>
  <c r="AG232" i="2"/>
  <c r="AF232" i="2"/>
  <c r="AE232" i="2"/>
  <c r="AD232" i="2"/>
  <c r="AC232" i="2"/>
  <c r="AB232" i="2"/>
  <c r="AA232" i="2"/>
  <c r="Z232" i="2"/>
  <c r="Y232" i="2"/>
  <c r="X232" i="2"/>
  <c r="W232" i="2"/>
  <c r="V232" i="2"/>
  <c r="U232" i="2"/>
  <c r="S232" i="2"/>
  <c r="R232" i="2"/>
  <c r="Q232" i="2"/>
  <c r="P232" i="2"/>
  <c r="O232" i="2"/>
  <c r="N232" i="2"/>
  <c r="M232" i="2"/>
  <c r="L232" i="2"/>
  <c r="K232" i="2"/>
  <c r="J232" i="2"/>
  <c r="I232" i="2"/>
  <c r="H232" i="2"/>
  <c r="G232" i="2"/>
  <c r="F232" i="2"/>
  <c r="E232" i="2"/>
  <c r="D232" i="2"/>
  <c r="C232" i="2"/>
  <c r="B232" i="2"/>
  <c r="A232" i="2"/>
  <c r="CD231" i="2"/>
  <c r="CC231" i="2"/>
  <c r="CB231" i="2"/>
  <c r="CA231" i="2"/>
  <c r="BZ231" i="2"/>
  <c r="BY231" i="2"/>
  <c r="AJ231" i="2"/>
  <c r="AI231" i="2"/>
  <c r="AH231" i="2"/>
  <c r="AG231" i="2"/>
  <c r="AF231" i="2"/>
  <c r="AE231" i="2"/>
  <c r="AD231" i="2"/>
  <c r="AC231" i="2"/>
  <c r="AB231" i="2"/>
  <c r="AA231" i="2"/>
  <c r="Z231" i="2"/>
  <c r="Y231" i="2"/>
  <c r="X231" i="2"/>
  <c r="W231" i="2"/>
  <c r="V231" i="2"/>
  <c r="U231" i="2"/>
  <c r="S231" i="2"/>
  <c r="R231" i="2"/>
  <c r="Q231" i="2"/>
  <c r="P231" i="2"/>
  <c r="O231" i="2"/>
  <c r="N231" i="2"/>
  <c r="M231" i="2"/>
  <c r="L231" i="2"/>
  <c r="K231" i="2"/>
  <c r="J231" i="2"/>
  <c r="I231" i="2"/>
  <c r="H231" i="2"/>
  <c r="G231" i="2"/>
  <c r="F231" i="2"/>
  <c r="E231" i="2"/>
  <c r="D231" i="2"/>
  <c r="C231" i="2"/>
  <c r="B231" i="2"/>
  <c r="A231" i="2"/>
  <c r="CD230" i="2"/>
  <c r="CC230" i="2"/>
  <c r="CB230" i="2"/>
  <c r="CA230" i="2"/>
  <c r="BZ230" i="2"/>
  <c r="BY230" i="2"/>
  <c r="AJ230" i="2"/>
  <c r="AI230" i="2"/>
  <c r="AH230" i="2"/>
  <c r="AG230" i="2"/>
  <c r="AF230" i="2"/>
  <c r="AE230" i="2"/>
  <c r="AD230" i="2"/>
  <c r="AC230" i="2"/>
  <c r="AB230" i="2"/>
  <c r="AA230" i="2"/>
  <c r="Z230" i="2"/>
  <c r="Y230" i="2"/>
  <c r="X230" i="2"/>
  <c r="W230" i="2"/>
  <c r="V230" i="2"/>
  <c r="U230" i="2"/>
  <c r="S230" i="2"/>
  <c r="R230" i="2"/>
  <c r="Q230" i="2"/>
  <c r="P230" i="2"/>
  <c r="O230" i="2"/>
  <c r="N230" i="2"/>
  <c r="M230" i="2"/>
  <c r="L230" i="2"/>
  <c r="K230" i="2"/>
  <c r="J230" i="2"/>
  <c r="I230" i="2"/>
  <c r="H230" i="2"/>
  <c r="G230" i="2"/>
  <c r="F230" i="2"/>
  <c r="E230" i="2"/>
  <c r="D230" i="2"/>
  <c r="C230" i="2"/>
  <c r="B230" i="2"/>
  <c r="A230" i="2"/>
  <c r="CD229" i="2"/>
  <c r="CC229" i="2"/>
  <c r="CB229" i="2"/>
  <c r="CA229" i="2"/>
  <c r="BZ229" i="2"/>
  <c r="BY229" i="2"/>
  <c r="AJ229" i="2"/>
  <c r="AI229" i="2"/>
  <c r="AH229" i="2"/>
  <c r="AG229" i="2"/>
  <c r="AF229" i="2"/>
  <c r="AE229" i="2"/>
  <c r="AD229" i="2"/>
  <c r="AC229" i="2"/>
  <c r="AB229" i="2"/>
  <c r="AA229" i="2"/>
  <c r="Z229" i="2"/>
  <c r="Y229" i="2"/>
  <c r="X229" i="2"/>
  <c r="W229" i="2"/>
  <c r="V229" i="2"/>
  <c r="U229" i="2"/>
  <c r="S229" i="2"/>
  <c r="R229" i="2"/>
  <c r="Q229" i="2"/>
  <c r="P229" i="2"/>
  <c r="O229" i="2"/>
  <c r="N229" i="2"/>
  <c r="M229" i="2"/>
  <c r="L229" i="2"/>
  <c r="K229" i="2"/>
  <c r="J229" i="2"/>
  <c r="I229" i="2"/>
  <c r="H229" i="2"/>
  <c r="G229" i="2"/>
  <c r="F229" i="2"/>
  <c r="E229" i="2"/>
  <c r="D229" i="2"/>
  <c r="C229" i="2"/>
  <c r="B229" i="2"/>
  <c r="A229" i="2"/>
  <c r="CD228" i="2"/>
  <c r="CC228" i="2"/>
  <c r="CB228" i="2"/>
  <c r="CA228" i="2"/>
  <c r="BZ228" i="2"/>
  <c r="BY228" i="2"/>
  <c r="AJ228" i="2"/>
  <c r="AI228" i="2"/>
  <c r="AH228" i="2"/>
  <c r="AG228" i="2"/>
  <c r="AF228" i="2"/>
  <c r="AE228" i="2"/>
  <c r="AD228" i="2"/>
  <c r="AC228" i="2"/>
  <c r="AB228" i="2"/>
  <c r="AA228" i="2"/>
  <c r="Z228" i="2"/>
  <c r="Y228" i="2"/>
  <c r="X228" i="2"/>
  <c r="W228" i="2"/>
  <c r="V228" i="2"/>
  <c r="U228" i="2"/>
  <c r="S228" i="2"/>
  <c r="R228" i="2"/>
  <c r="Q228" i="2"/>
  <c r="P228" i="2"/>
  <c r="O228" i="2"/>
  <c r="N228" i="2"/>
  <c r="M228" i="2"/>
  <c r="L228" i="2"/>
  <c r="K228" i="2"/>
  <c r="J228" i="2"/>
  <c r="I228" i="2"/>
  <c r="H228" i="2"/>
  <c r="G228" i="2"/>
  <c r="F228" i="2"/>
  <c r="E228" i="2"/>
  <c r="D228" i="2"/>
  <c r="C228" i="2"/>
  <c r="B228" i="2"/>
  <c r="A228" i="2"/>
  <c r="CD227" i="2"/>
  <c r="CC227" i="2"/>
  <c r="CB227" i="2"/>
  <c r="CA227" i="2"/>
  <c r="BZ227" i="2"/>
  <c r="BY227" i="2"/>
  <c r="AJ227" i="2"/>
  <c r="AI227" i="2"/>
  <c r="AH227" i="2"/>
  <c r="AG227" i="2"/>
  <c r="AF227" i="2"/>
  <c r="AE227" i="2"/>
  <c r="AD227" i="2"/>
  <c r="AC227" i="2"/>
  <c r="AB227" i="2"/>
  <c r="AA227" i="2"/>
  <c r="Z227" i="2"/>
  <c r="Y227" i="2"/>
  <c r="X227" i="2"/>
  <c r="W227" i="2"/>
  <c r="V227" i="2"/>
  <c r="U227" i="2"/>
  <c r="S227" i="2"/>
  <c r="R227" i="2"/>
  <c r="Q227" i="2"/>
  <c r="P227" i="2"/>
  <c r="O227" i="2"/>
  <c r="N227" i="2"/>
  <c r="M227" i="2"/>
  <c r="L227" i="2"/>
  <c r="K227" i="2"/>
  <c r="J227" i="2"/>
  <c r="I227" i="2"/>
  <c r="H227" i="2"/>
  <c r="G227" i="2"/>
  <c r="F227" i="2"/>
  <c r="E227" i="2"/>
  <c r="D227" i="2"/>
  <c r="C227" i="2"/>
  <c r="B227" i="2"/>
  <c r="A227" i="2"/>
  <c r="CD226" i="2"/>
  <c r="CC226" i="2"/>
  <c r="CB226" i="2"/>
  <c r="CA226" i="2"/>
  <c r="BZ226" i="2"/>
  <c r="BY226" i="2"/>
  <c r="AJ226" i="2"/>
  <c r="AI226" i="2"/>
  <c r="AH226" i="2"/>
  <c r="AG226" i="2"/>
  <c r="AF226" i="2"/>
  <c r="AE226" i="2"/>
  <c r="AD226" i="2"/>
  <c r="AC226" i="2"/>
  <c r="AB226" i="2"/>
  <c r="AA226" i="2"/>
  <c r="Z226" i="2"/>
  <c r="Y226" i="2"/>
  <c r="X226" i="2"/>
  <c r="W226" i="2"/>
  <c r="V226" i="2"/>
  <c r="U226" i="2"/>
  <c r="S226" i="2"/>
  <c r="R226" i="2"/>
  <c r="Q226" i="2"/>
  <c r="P226" i="2"/>
  <c r="O226" i="2"/>
  <c r="N226" i="2"/>
  <c r="M226" i="2"/>
  <c r="L226" i="2"/>
  <c r="K226" i="2"/>
  <c r="J226" i="2"/>
  <c r="I226" i="2"/>
  <c r="H226" i="2"/>
  <c r="G226" i="2"/>
  <c r="F226" i="2"/>
  <c r="E226" i="2"/>
  <c r="D226" i="2"/>
  <c r="C226" i="2"/>
  <c r="B226" i="2"/>
  <c r="A226" i="2"/>
  <c r="CD225" i="2"/>
  <c r="CC225" i="2"/>
  <c r="CB225" i="2"/>
  <c r="CA225" i="2"/>
  <c r="BZ225" i="2"/>
  <c r="BY225" i="2"/>
  <c r="AJ225" i="2"/>
  <c r="AI225" i="2"/>
  <c r="AH225" i="2"/>
  <c r="AG225" i="2"/>
  <c r="AF225" i="2"/>
  <c r="AE225" i="2"/>
  <c r="AD225" i="2"/>
  <c r="AC225" i="2"/>
  <c r="AB225" i="2"/>
  <c r="AA225" i="2"/>
  <c r="Z225" i="2"/>
  <c r="Y225" i="2"/>
  <c r="X225" i="2"/>
  <c r="W225" i="2"/>
  <c r="V225" i="2"/>
  <c r="U225" i="2"/>
  <c r="S225" i="2"/>
  <c r="R225" i="2"/>
  <c r="Q225" i="2"/>
  <c r="P225" i="2"/>
  <c r="O225" i="2"/>
  <c r="N225" i="2"/>
  <c r="M225" i="2"/>
  <c r="L225" i="2"/>
  <c r="K225" i="2"/>
  <c r="J225" i="2"/>
  <c r="I225" i="2"/>
  <c r="H225" i="2"/>
  <c r="G225" i="2"/>
  <c r="F225" i="2"/>
  <c r="E225" i="2"/>
  <c r="D225" i="2"/>
  <c r="C225" i="2"/>
  <c r="B225" i="2"/>
  <c r="A225" i="2"/>
  <c r="CD224" i="2"/>
  <c r="CC224" i="2"/>
  <c r="CB224" i="2"/>
  <c r="CA224" i="2"/>
  <c r="BZ224" i="2"/>
  <c r="BY224" i="2"/>
  <c r="AJ224" i="2"/>
  <c r="AI224" i="2"/>
  <c r="AH224" i="2"/>
  <c r="AG224" i="2"/>
  <c r="AF224" i="2"/>
  <c r="AE224" i="2"/>
  <c r="AD224" i="2"/>
  <c r="AC224" i="2"/>
  <c r="AB224" i="2"/>
  <c r="AA224" i="2"/>
  <c r="Z224" i="2"/>
  <c r="Y224" i="2"/>
  <c r="X224" i="2"/>
  <c r="W224" i="2"/>
  <c r="V224" i="2"/>
  <c r="U224" i="2"/>
  <c r="S224" i="2"/>
  <c r="R224" i="2"/>
  <c r="Q224" i="2"/>
  <c r="P224" i="2"/>
  <c r="O224" i="2"/>
  <c r="N224" i="2"/>
  <c r="M224" i="2"/>
  <c r="L224" i="2"/>
  <c r="K224" i="2"/>
  <c r="J224" i="2"/>
  <c r="I224" i="2"/>
  <c r="H224" i="2"/>
  <c r="G224" i="2"/>
  <c r="F224" i="2"/>
  <c r="E224" i="2"/>
  <c r="D224" i="2"/>
  <c r="C224" i="2"/>
  <c r="B224" i="2"/>
  <c r="A224" i="2"/>
  <c r="CD223" i="2"/>
  <c r="CC223" i="2"/>
  <c r="CB223" i="2"/>
  <c r="CA223" i="2"/>
  <c r="BZ223" i="2"/>
  <c r="BY223" i="2"/>
  <c r="AJ223" i="2"/>
  <c r="AI223" i="2"/>
  <c r="AH223" i="2"/>
  <c r="AG223" i="2"/>
  <c r="AF223" i="2"/>
  <c r="AE223" i="2"/>
  <c r="AD223" i="2"/>
  <c r="AC223" i="2"/>
  <c r="AB223" i="2"/>
  <c r="AA223" i="2"/>
  <c r="Z223" i="2"/>
  <c r="Y223" i="2"/>
  <c r="X223" i="2"/>
  <c r="W223" i="2"/>
  <c r="V223" i="2"/>
  <c r="U223" i="2"/>
  <c r="S223" i="2"/>
  <c r="R223" i="2"/>
  <c r="Q223" i="2"/>
  <c r="P223" i="2"/>
  <c r="O223" i="2"/>
  <c r="N223" i="2"/>
  <c r="M223" i="2"/>
  <c r="L223" i="2"/>
  <c r="K223" i="2"/>
  <c r="J223" i="2"/>
  <c r="I223" i="2"/>
  <c r="H223" i="2"/>
  <c r="G223" i="2"/>
  <c r="F223" i="2"/>
  <c r="E223" i="2"/>
  <c r="D223" i="2"/>
  <c r="C223" i="2"/>
  <c r="B223" i="2"/>
  <c r="A223" i="2"/>
  <c r="CD222" i="2"/>
  <c r="CC222" i="2"/>
  <c r="CB222" i="2"/>
  <c r="CA222" i="2"/>
  <c r="BZ222" i="2"/>
  <c r="BY222" i="2"/>
  <c r="AJ222" i="2"/>
  <c r="AI222" i="2"/>
  <c r="AH222" i="2"/>
  <c r="AG222" i="2"/>
  <c r="AF222" i="2"/>
  <c r="AE222" i="2"/>
  <c r="AD222" i="2"/>
  <c r="AC222" i="2"/>
  <c r="AB222" i="2"/>
  <c r="AA222" i="2"/>
  <c r="Z222" i="2"/>
  <c r="Y222" i="2"/>
  <c r="X222" i="2"/>
  <c r="W222" i="2"/>
  <c r="V222" i="2"/>
  <c r="U222" i="2"/>
  <c r="S222" i="2"/>
  <c r="R222" i="2"/>
  <c r="Q222" i="2"/>
  <c r="P222" i="2"/>
  <c r="O222" i="2"/>
  <c r="N222" i="2"/>
  <c r="M222" i="2"/>
  <c r="L222" i="2"/>
  <c r="K222" i="2"/>
  <c r="J222" i="2"/>
  <c r="I222" i="2"/>
  <c r="H222" i="2"/>
  <c r="G222" i="2"/>
  <c r="F222" i="2"/>
  <c r="E222" i="2"/>
  <c r="D222" i="2"/>
  <c r="C222" i="2"/>
  <c r="B222" i="2"/>
  <c r="A222" i="2"/>
  <c r="CD221" i="2"/>
  <c r="CC221" i="2"/>
  <c r="CB221" i="2"/>
  <c r="CA221" i="2"/>
  <c r="BZ221" i="2"/>
  <c r="BY221" i="2"/>
  <c r="AJ221" i="2"/>
  <c r="AI221" i="2"/>
  <c r="AH221" i="2"/>
  <c r="AG221" i="2"/>
  <c r="AF221" i="2"/>
  <c r="AE221" i="2"/>
  <c r="AD221" i="2"/>
  <c r="AC221" i="2"/>
  <c r="AB221" i="2"/>
  <c r="AA221" i="2"/>
  <c r="Z221" i="2"/>
  <c r="Y221" i="2"/>
  <c r="X221" i="2"/>
  <c r="W221" i="2"/>
  <c r="V221" i="2"/>
  <c r="U221" i="2"/>
  <c r="S221" i="2"/>
  <c r="R221" i="2"/>
  <c r="Q221" i="2"/>
  <c r="P221" i="2"/>
  <c r="O221" i="2"/>
  <c r="N221" i="2"/>
  <c r="M221" i="2"/>
  <c r="L221" i="2"/>
  <c r="K221" i="2"/>
  <c r="J221" i="2"/>
  <c r="I221" i="2"/>
  <c r="H221" i="2"/>
  <c r="G221" i="2"/>
  <c r="F221" i="2"/>
  <c r="E221" i="2"/>
  <c r="D221" i="2"/>
  <c r="C221" i="2"/>
  <c r="B221" i="2"/>
  <c r="A221" i="2"/>
  <c r="CD220" i="2"/>
  <c r="CC220" i="2"/>
  <c r="CB220" i="2"/>
  <c r="CA220" i="2"/>
  <c r="BZ220" i="2"/>
  <c r="BY220" i="2"/>
  <c r="AJ220" i="2"/>
  <c r="AI220" i="2"/>
  <c r="AH220" i="2"/>
  <c r="AG220" i="2"/>
  <c r="AF220" i="2"/>
  <c r="AE220" i="2"/>
  <c r="AD220" i="2"/>
  <c r="AC220" i="2"/>
  <c r="AB220" i="2"/>
  <c r="AA220" i="2"/>
  <c r="Z220" i="2"/>
  <c r="Y220" i="2"/>
  <c r="X220" i="2"/>
  <c r="W220" i="2"/>
  <c r="V220" i="2"/>
  <c r="U220" i="2"/>
  <c r="S220" i="2"/>
  <c r="R220" i="2"/>
  <c r="Q220" i="2"/>
  <c r="P220" i="2"/>
  <c r="O220" i="2"/>
  <c r="N220" i="2"/>
  <c r="M220" i="2"/>
  <c r="L220" i="2"/>
  <c r="K220" i="2"/>
  <c r="J220" i="2"/>
  <c r="I220" i="2"/>
  <c r="H220" i="2"/>
  <c r="G220" i="2"/>
  <c r="F220" i="2"/>
  <c r="E220" i="2"/>
  <c r="D220" i="2"/>
  <c r="C220" i="2"/>
  <c r="B220" i="2"/>
  <c r="A220" i="2"/>
  <c r="CD219" i="2"/>
  <c r="CC219" i="2"/>
  <c r="CB219" i="2"/>
  <c r="CA219" i="2"/>
  <c r="BZ219" i="2"/>
  <c r="BY219" i="2"/>
  <c r="AJ219" i="2"/>
  <c r="AI219" i="2"/>
  <c r="AH219" i="2"/>
  <c r="AG219" i="2"/>
  <c r="AF219" i="2"/>
  <c r="AE219" i="2"/>
  <c r="AD219" i="2"/>
  <c r="AC219" i="2"/>
  <c r="AB219" i="2"/>
  <c r="AA219" i="2"/>
  <c r="Z219" i="2"/>
  <c r="Y219" i="2"/>
  <c r="X219" i="2"/>
  <c r="W219" i="2"/>
  <c r="V219" i="2"/>
  <c r="U219" i="2"/>
  <c r="S219" i="2"/>
  <c r="R219" i="2"/>
  <c r="Q219" i="2"/>
  <c r="P219" i="2"/>
  <c r="O219" i="2"/>
  <c r="N219" i="2"/>
  <c r="M219" i="2"/>
  <c r="L219" i="2"/>
  <c r="K219" i="2"/>
  <c r="J219" i="2"/>
  <c r="I219" i="2"/>
  <c r="H219" i="2"/>
  <c r="G219" i="2"/>
  <c r="F219" i="2"/>
  <c r="E219" i="2"/>
  <c r="D219" i="2"/>
  <c r="C219" i="2"/>
  <c r="B219" i="2"/>
  <c r="A219" i="2"/>
  <c r="CD218" i="2"/>
  <c r="CC218" i="2"/>
  <c r="CB218" i="2"/>
  <c r="CA218" i="2"/>
  <c r="BZ218" i="2"/>
  <c r="BY218" i="2"/>
  <c r="AJ218" i="2"/>
  <c r="AI218" i="2"/>
  <c r="AH218" i="2"/>
  <c r="AG218" i="2"/>
  <c r="AF218" i="2"/>
  <c r="AE218" i="2"/>
  <c r="AD218" i="2"/>
  <c r="AC218" i="2"/>
  <c r="AB218" i="2"/>
  <c r="AA218" i="2"/>
  <c r="Z218" i="2"/>
  <c r="Y218" i="2"/>
  <c r="X218" i="2"/>
  <c r="W218" i="2"/>
  <c r="V218" i="2"/>
  <c r="U218" i="2"/>
  <c r="S218" i="2"/>
  <c r="R218" i="2"/>
  <c r="Q218" i="2"/>
  <c r="P218" i="2"/>
  <c r="O218" i="2"/>
  <c r="N218" i="2"/>
  <c r="M218" i="2"/>
  <c r="L218" i="2"/>
  <c r="K218" i="2"/>
  <c r="J218" i="2"/>
  <c r="I218" i="2"/>
  <c r="H218" i="2"/>
  <c r="G218" i="2"/>
  <c r="F218" i="2"/>
  <c r="E218" i="2"/>
  <c r="D218" i="2"/>
  <c r="C218" i="2"/>
  <c r="B218" i="2"/>
  <c r="A218" i="2"/>
  <c r="CD217" i="2"/>
  <c r="CC217" i="2"/>
  <c r="CB217" i="2"/>
  <c r="CA217" i="2"/>
  <c r="BZ217" i="2"/>
  <c r="BY217" i="2"/>
  <c r="AJ217" i="2"/>
  <c r="AI217" i="2"/>
  <c r="AH217" i="2"/>
  <c r="AG217" i="2"/>
  <c r="AF217" i="2"/>
  <c r="AE217" i="2"/>
  <c r="AD217" i="2"/>
  <c r="AC217" i="2"/>
  <c r="AB217" i="2"/>
  <c r="AA217" i="2"/>
  <c r="Z217" i="2"/>
  <c r="Y217" i="2"/>
  <c r="X217" i="2"/>
  <c r="W217" i="2"/>
  <c r="V217" i="2"/>
  <c r="U217" i="2"/>
  <c r="S217" i="2"/>
  <c r="R217" i="2"/>
  <c r="Q217" i="2"/>
  <c r="P217" i="2"/>
  <c r="O217" i="2"/>
  <c r="N217" i="2"/>
  <c r="M217" i="2"/>
  <c r="L217" i="2"/>
  <c r="K217" i="2"/>
  <c r="J217" i="2"/>
  <c r="I217" i="2"/>
  <c r="H217" i="2"/>
  <c r="G217" i="2"/>
  <c r="F217" i="2"/>
  <c r="E217" i="2"/>
  <c r="D217" i="2"/>
  <c r="C217" i="2"/>
  <c r="B217" i="2"/>
  <c r="A217" i="2"/>
  <c r="CD216" i="2"/>
  <c r="CC216" i="2"/>
  <c r="CB216" i="2"/>
  <c r="CA216" i="2"/>
  <c r="BZ216" i="2"/>
  <c r="BY216" i="2"/>
  <c r="AJ216" i="2"/>
  <c r="AI216" i="2"/>
  <c r="AH216" i="2"/>
  <c r="AG216" i="2"/>
  <c r="AF216" i="2"/>
  <c r="AE216" i="2"/>
  <c r="AD216" i="2"/>
  <c r="AC216" i="2"/>
  <c r="AB216" i="2"/>
  <c r="AA216" i="2"/>
  <c r="Z216" i="2"/>
  <c r="Y216" i="2"/>
  <c r="X216" i="2"/>
  <c r="W216" i="2"/>
  <c r="V216" i="2"/>
  <c r="U216" i="2"/>
  <c r="S216" i="2"/>
  <c r="R216" i="2"/>
  <c r="Q216" i="2"/>
  <c r="P216" i="2"/>
  <c r="O216" i="2"/>
  <c r="N216" i="2"/>
  <c r="M216" i="2"/>
  <c r="L216" i="2"/>
  <c r="K216" i="2"/>
  <c r="J216" i="2"/>
  <c r="I216" i="2"/>
  <c r="H216" i="2"/>
  <c r="G216" i="2"/>
  <c r="F216" i="2"/>
  <c r="E216" i="2"/>
  <c r="D216" i="2"/>
  <c r="C216" i="2"/>
  <c r="B216" i="2"/>
  <c r="A216" i="2"/>
  <c r="CD215" i="2"/>
  <c r="CC215" i="2"/>
  <c r="CB215" i="2"/>
  <c r="CA215" i="2"/>
  <c r="BZ215" i="2"/>
  <c r="BY215" i="2"/>
  <c r="AJ215" i="2"/>
  <c r="AI215" i="2"/>
  <c r="AH215" i="2"/>
  <c r="AG215" i="2"/>
  <c r="AF215" i="2"/>
  <c r="AE215" i="2"/>
  <c r="AD215" i="2"/>
  <c r="AC215" i="2"/>
  <c r="AB215" i="2"/>
  <c r="AA215" i="2"/>
  <c r="Z215" i="2"/>
  <c r="Y215" i="2"/>
  <c r="X215" i="2"/>
  <c r="W215" i="2"/>
  <c r="V215" i="2"/>
  <c r="U215" i="2"/>
  <c r="S215" i="2"/>
  <c r="R215" i="2"/>
  <c r="Q215" i="2"/>
  <c r="P215" i="2"/>
  <c r="O215" i="2"/>
  <c r="N215" i="2"/>
  <c r="M215" i="2"/>
  <c r="L215" i="2"/>
  <c r="K215" i="2"/>
  <c r="J215" i="2"/>
  <c r="I215" i="2"/>
  <c r="H215" i="2"/>
  <c r="G215" i="2"/>
  <c r="F215" i="2"/>
  <c r="E215" i="2"/>
  <c r="D215" i="2"/>
  <c r="C215" i="2"/>
  <c r="B215" i="2"/>
  <c r="A215" i="2"/>
  <c r="CD214" i="2"/>
  <c r="CC214" i="2"/>
  <c r="CB214" i="2"/>
  <c r="CA214" i="2"/>
  <c r="BZ214" i="2"/>
  <c r="BY214" i="2"/>
  <c r="AJ214" i="2"/>
  <c r="AI214" i="2"/>
  <c r="AH214" i="2"/>
  <c r="AG214" i="2"/>
  <c r="AF214" i="2"/>
  <c r="AE214" i="2"/>
  <c r="AD214" i="2"/>
  <c r="AC214" i="2"/>
  <c r="AB214" i="2"/>
  <c r="AA214" i="2"/>
  <c r="Z214" i="2"/>
  <c r="Y214" i="2"/>
  <c r="X214" i="2"/>
  <c r="W214" i="2"/>
  <c r="V214" i="2"/>
  <c r="U214" i="2"/>
  <c r="S214" i="2"/>
  <c r="R214" i="2"/>
  <c r="Q214" i="2"/>
  <c r="P214" i="2"/>
  <c r="O214" i="2"/>
  <c r="N214" i="2"/>
  <c r="M214" i="2"/>
  <c r="L214" i="2"/>
  <c r="K214" i="2"/>
  <c r="J214" i="2"/>
  <c r="I214" i="2"/>
  <c r="H214" i="2"/>
  <c r="G214" i="2"/>
  <c r="F214" i="2"/>
  <c r="E214" i="2"/>
  <c r="D214" i="2"/>
  <c r="C214" i="2"/>
  <c r="B214" i="2"/>
  <c r="A214" i="2"/>
  <c r="CD213" i="2"/>
  <c r="CC213" i="2"/>
  <c r="CB213" i="2"/>
  <c r="CA213" i="2"/>
  <c r="BZ213" i="2"/>
  <c r="BY213" i="2"/>
  <c r="AJ213" i="2"/>
  <c r="AI213" i="2"/>
  <c r="AH213" i="2"/>
  <c r="AG213" i="2"/>
  <c r="AF213" i="2"/>
  <c r="AE213" i="2"/>
  <c r="AD213" i="2"/>
  <c r="AC213" i="2"/>
  <c r="AB213" i="2"/>
  <c r="AA213" i="2"/>
  <c r="Z213" i="2"/>
  <c r="Y213" i="2"/>
  <c r="X213" i="2"/>
  <c r="W213" i="2"/>
  <c r="V213" i="2"/>
  <c r="U213" i="2"/>
  <c r="S213" i="2"/>
  <c r="R213" i="2"/>
  <c r="Q213" i="2"/>
  <c r="P213" i="2"/>
  <c r="O213" i="2"/>
  <c r="N213" i="2"/>
  <c r="M213" i="2"/>
  <c r="L213" i="2"/>
  <c r="K213" i="2"/>
  <c r="J213" i="2"/>
  <c r="I213" i="2"/>
  <c r="H213" i="2"/>
  <c r="G213" i="2"/>
  <c r="F213" i="2"/>
  <c r="E213" i="2"/>
  <c r="D213" i="2"/>
  <c r="C213" i="2"/>
  <c r="B213" i="2"/>
  <c r="A213" i="2"/>
  <c r="CD212" i="2"/>
  <c r="CC212" i="2"/>
  <c r="CB212" i="2"/>
  <c r="CA212" i="2"/>
  <c r="BZ212" i="2"/>
  <c r="BY212" i="2"/>
  <c r="AJ212" i="2"/>
  <c r="AI212" i="2"/>
  <c r="AH212" i="2"/>
  <c r="AG212" i="2"/>
  <c r="AF212" i="2"/>
  <c r="AE212" i="2"/>
  <c r="AD212" i="2"/>
  <c r="AC212" i="2"/>
  <c r="AB212" i="2"/>
  <c r="AA212" i="2"/>
  <c r="Z212" i="2"/>
  <c r="Y212" i="2"/>
  <c r="X212" i="2"/>
  <c r="W212" i="2"/>
  <c r="V212" i="2"/>
  <c r="U212" i="2"/>
  <c r="S212" i="2"/>
  <c r="R212" i="2"/>
  <c r="Q212" i="2"/>
  <c r="P212" i="2"/>
  <c r="O212" i="2"/>
  <c r="N212" i="2"/>
  <c r="M212" i="2"/>
  <c r="L212" i="2"/>
  <c r="K212" i="2"/>
  <c r="J212" i="2"/>
  <c r="I212" i="2"/>
  <c r="H212" i="2"/>
  <c r="G212" i="2"/>
  <c r="F212" i="2"/>
  <c r="E212" i="2"/>
  <c r="D212" i="2"/>
  <c r="C212" i="2"/>
  <c r="B212" i="2"/>
  <c r="A212" i="2"/>
  <c r="CD211" i="2"/>
  <c r="CC211" i="2"/>
  <c r="CB211" i="2"/>
  <c r="CA211" i="2"/>
  <c r="BZ211" i="2"/>
  <c r="BY211" i="2"/>
  <c r="AJ211" i="2"/>
  <c r="AI211" i="2"/>
  <c r="AH211" i="2"/>
  <c r="AG211" i="2"/>
  <c r="AF211" i="2"/>
  <c r="AE211" i="2"/>
  <c r="AD211" i="2"/>
  <c r="AC211" i="2"/>
  <c r="AB211" i="2"/>
  <c r="AA211" i="2"/>
  <c r="Z211" i="2"/>
  <c r="Y211" i="2"/>
  <c r="X211" i="2"/>
  <c r="W211" i="2"/>
  <c r="V211" i="2"/>
  <c r="U211" i="2"/>
  <c r="S211" i="2"/>
  <c r="R211" i="2"/>
  <c r="Q211" i="2"/>
  <c r="P211" i="2"/>
  <c r="O211" i="2"/>
  <c r="N211" i="2"/>
  <c r="M211" i="2"/>
  <c r="L211" i="2"/>
  <c r="K211" i="2"/>
  <c r="J211" i="2"/>
  <c r="I211" i="2"/>
  <c r="H211" i="2"/>
  <c r="G211" i="2"/>
  <c r="F211" i="2"/>
  <c r="E211" i="2"/>
  <c r="D211" i="2"/>
  <c r="C211" i="2"/>
  <c r="B211" i="2"/>
  <c r="A211" i="2"/>
  <c r="CD210" i="2"/>
  <c r="CC210" i="2"/>
  <c r="CB210" i="2"/>
  <c r="CA210" i="2"/>
  <c r="BZ210" i="2"/>
  <c r="BY210" i="2"/>
  <c r="AJ210" i="2"/>
  <c r="AI210" i="2"/>
  <c r="AH210" i="2"/>
  <c r="AG210" i="2"/>
  <c r="AF210" i="2"/>
  <c r="AE210" i="2"/>
  <c r="AD210" i="2"/>
  <c r="AC210" i="2"/>
  <c r="AB210" i="2"/>
  <c r="AA210" i="2"/>
  <c r="Z210" i="2"/>
  <c r="Y210" i="2"/>
  <c r="X210" i="2"/>
  <c r="W210" i="2"/>
  <c r="V210" i="2"/>
  <c r="U210" i="2"/>
  <c r="S210" i="2"/>
  <c r="R210" i="2"/>
  <c r="Q210" i="2"/>
  <c r="P210" i="2"/>
  <c r="O210" i="2"/>
  <c r="N210" i="2"/>
  <c r="M210" i="2"/>
  <c r="L210" i="2"/>
  <c r="K210" i="2"/>
  <c r="J210" i="2"/>
  <c r="I210" i="2"/>
  <c r="H210" i="2"/>
  <c r="G210" i="2"/>
  <c r="F210" i="2"/>
  <c r="E210" i="2"/>
  <c r="D210" i="2"/>
  <c r="C210" i="2"/>
  <c r="B210" i="2"/>
  <c r="A210" i="2"/>
  <c r="CD209" i="2"/>
  <c r="CC209" i="2"/>
  <c r="CB209" i="2"/>
  <c r="CA209" i="2"/>
  <c r="BZ209" i="2"/>
  <c r="BY209" i="2"/>
  <c r="AJ209" i="2"/>
  <c r="AI209" i="2"/>
  <c r="AH209" i="2"/>
  <c r="AG209" i="2"/>
  <c r="AF209" i="2"/>
  <c r="AE209" i="2"/>
  <c r="AD209" i="2"/>
  <c r="AC209" i="2"/>
  <c r="AB209" i="2"/>
  <c r="AA209" i="2"/>
  <c r="Z209" i="2"/>
  <c r="Y209" i="2"/>
  <c r="X209" i="2"/>
  <c r="W209" i="2"/>
  <c r="V209" i="2"/>
  <c r="U209" i="2"/>
  <c r="S209" i="2"/>
  <c r="R209" i="2"/>
  <c r="Q209" i="2"/>
  <c r="P209" i="2"/>
  <c r="O209" i="2"/>
  <c r="N209" i="2"/>
  <c r="M209" i="2"/>
  <c r="L209" i="2"/>
  <c r="K209" i="2"/>
  <c r="J209" i="2"/>
  <c r="I209" i="2"/>
  <c r="H209" i="2"/>
  <c r="G209" i="2"/>
  <c r="F209" i="2"/>
  <c r="E209" i="2"/>
  <c r="D209" i="2"/>
  <c r="C209" i="2"/>
  <c r="B209" i="2"/>
  <c r="A209" i="2"/>
  <c r="CD208" i="2"/>
  <c r="CC208" i="2"/>
  <c r="CB208" i="2"/>
  <c r="CA208" i="2"/>
  <c r="BZ208" i="2"/>
  <c r="BY208" i="2"/>
  <c r="AJ208" i="2"/>
  <c r="AI208" i="2"/>
  <c r="AH208" i="2"/>
  <c r="AG208" i="2"/>
  <c r="AF208" i="2"/>
  <c r="AE208" i="2"/>
  <c r="AD208" i="2"/>
  <c r="AC208" i="2"/>
  <c r="AB208" i="2"/>
  <c r="AA208" i="2"/>
  <c r="Z208" i="2"/>
  <c r="Y208" i="2"/>
  <c r="X208" i="2"/>
  <c r="W208" i="2"/>
  <c r="V208" i="2"/>
  <c r="U208" i="2"/>
  <c r="S208" i="2"/>
  <c r="R208" i="2"/>
  <c r="Q208" i="2"/>
  <c r="P208" i="2"/>
  <c r="O208" i="2"/>
  <c r="N208" i="2"/>
  <c r="M208" i="2"/>
  <c r="L208" i="2"/>
  <c r="K208" i="2"/>
  <c r="J208" i="2"/>
  <c r="I208" i="2"/>
  <c r="H208" i="2"/>
  <c r="G208" i="2"/>
  <c r="F208" i="2"/>
  <c r="E208" i="2"/>
  <c r="D208" i="2"/>
  <c r="C208" i="2"/>
  <c r="B208" i="2"/>
  <c r="A208" i="2"/>
  <c r="CD207" i="2"/>
  <c r="CC207" i="2"/>
  <c r="CB207" i="2"/>
  <c r="CA207" i="2"/>
  <c r="BZ207" i="2"/>
  <c r="BY207" i="2"/>
  <c r="AJ207" i="2"/>
  <c r="AI207" i="2"/>
  <c r="AH207" i="2"/>
  <c r="AG207" i="2"/>
  <c r="AF207" i="2"/>
  <c r="AE207" i="2"/>
  <c r="AD207" i="2"/>
  <c r="AC207" i="2"/>
  <c r="AB207" i="2"/>
  <c r="AA207" i="2"/>
  <c r="Z207" i="2"/>
  <c r="Y207" i="2"/>
  <c r="X207" i="2"/>
  <c r="W207" i="2"/>
  <c r="V207" i="2"/>
  <c r="U207" i="2"/>
  <c r="S207" i="2"/>
  <c r="R207" i="2"/>
  <c r="Q207" i="2"/>
  <c r="P207" i="2"/>
  <c r="O207" i="2"/>
  <c r="N207" i="2"/>
  <c r="M207" i="2"/>
  <c r="L207" i="2"/>
  <c r="K207" i="2"/>
  <c r="J207" i="2"/>
  <c r="I207" i="2"/>
  <c r="H207" i="2"/>
  <c r="G207" i="2"/>
  <c r="F207" i="2"/>
  <c r="E207" i="2"/>
  <c r="D207" i="2"/>
  <c r="C207" i="2"/>
  <c r="B207" i="2"/>
  <c r="A207" i="2"/>
  <c r="CD206" i="2"/>
  <c r="CC206" i="2"/>
  <c r="CB206" i="2"/>
  <c r="CA206" i="2"/>
  <c r="BZ206" i="2"/>
  <c r="BY206" i="2"/>
  <c r="AJ206" i="2"/>
  <c r="AI206" i="2"/>
  <c r="AH206" i="2"/>
  <c r="AG206" i="2"/>
  <c r="AF206" i="2"/>
  <c r="AE206" i="2"/>
  <c r="AD206" i="2"/>
  <c r="AC206" i="2"/>
  <c r="AB206" i="2"/>
  <c r="AA206" i="2"/>
  <c r="Z206" i="2"/>
  <c r="Y206" i="2"/>
  <c r="X206" i="2"/>
  <c r="W206" i="2"/>
  <c r="V206" i="2"/>
  <c r="U206" i="2"/>
  <c r="S206" i="2"/>
  <c r="R206" i="2"/>
  <c r="Q206" i="2"/>
  <c r="P206" i="2"/>
  <c r="O206" i="2"/>
  <c r="N206" i="2"/>
  <c r="M206" i="2"/>
  <c r="L206" i="2"/>
  <c r="K206" i="2"/>
  <c r="J206" i="2"/>
  <c r="I206" i="2"/>
  <c r="H206" i="2"/>
  <c r="G206" i="2"/>
  <c r="F206" i="2"/>
  <c r="E206" i="2"/>
  <c r="D206" i="2"/>
  <c r="C206" i="2"/>
  <c r="B206" i="2"/>
  <c r="A206" i="2"/>
  <c r="CD205" i="2"/>
  <c r="CC205" i="2"/>
  <c r="CB205" i="2"/>
  <c r="CA205" i="2"/>
  <c r="BZ205" i="2"/>
  <c r="BY205" i="2"/>
  <c r="AJ205" i="2"/>
  <c r="AI205" i="2"/>
  <c r="AH205" i="2"/>
  <c r="AG205" i="2"/>
  <c r="AF205" i="2"/>
  <c r="AE205" i="2"/>
  <c r="AD205" i="2"/>
  <c r="AC205" i="2"/>
  <c r="AB205" i="2"/>
  <c r="AA205" i="2"/>
  <c r="Z205" i="2"/>
  <c r="Y205" i="2"/>
  <c r="X205" i="2"/>
  <c r="W205" i="2"/>
  <c r="V205" i="2"/>
  <c r="U205" i="2"/>
  <c r="S205" i="2"/>
  <c r="R205" i="2"/>
  <c r="Q205" i="2"/>
  <c r="P205" i="2"/>
  <c r="O205" i="2"/>
  <c r="N205" i="2"/>
  <c r="M205" i="2"/>
  <c r="L205" i="2"/>
  <c r="K205" i="2"/>
  <c r="J205" i="2"/>
  <c r="I205" i="2"/>
  <c r="H205" i="2"/>
  <c r="G205" i="2"/>
  <c r="F205" i="2"/>
  <c r="E205" i="2"/>
  <c r="D205" i="2"/>
  <c r="C205" i="2"/>
  <c r="B205" i="2"/>
  <c r="A205" i="2"/>
  <c r="CD204" i="2"/>
  <c r="CC204" i="2"/>
  <c r="CB204" i="2"/>
  <c r="CA204" i="2"/>
  <c r="BZ204" i="2"/>
  <c r="BY204" i="2"/>
  <c r="AJ204" i="2"/>
  <c r="AI204" i="2"/>
  <c r="AH204" i="2"/>
  <c r="AG204" i="2"/>
  <c r="AF204" i="2"/>
  <c r="AE204" i="2"/>
  <c r="AD204" i="2"/>
  <c r="AC204" i="2"/>
  <c r="AB204" i="2"/>
  <c r="AA204" i="2"/>
  <c r="Z204" i="2"/>
  <c r="Y204" i="2"/>
  <c r="X204" i="2"/>
  <c r="W204" i="2"/>
  <c r="V204" i="2"/>
  <c r="U204" i="2"/>
  <c r="S204" i="2"/>
  <c r="R204" i="2"/>
  <c r="Q204" i="2"/>
  <c r="P204" i="2"/>
  <c r="O204" i="2"/>
  <c r="N204" i="2"/>
  <c r="M204" i="2"/>
  <c r="L204" i="2"/>
  <c r="K204" i="2"/>
  <c r="J204" i="2"/>
  <c r="I204" i="2"/>
  <c r="H204" i="2"/>
  <c r="G204" i="2"/>
  <c r="F204" i="2"/>
  <c r="E204" i="2"/>
  <c r="D204" i="2"/>
  <c r="C204" i="2"/>
  <c r="B204" i="2"/>
  <c r="A204" i="2"/>
  <c r="CD203" i="2"/>
  <c r="CC203" i="2"/>
  <c r="CB203" i="2"/>
  <c r="CA203" i="2"/>
  <c r="BZ203" i="2"/>
  <c r="BY203" i="2"/>
  <c r="AJ203" i="2"/>
  <c r="AI203" i="2"/>
  <c r="AH203" i="2"/>
  <c r="AG203" i="2"/>
  <c r="AF203" i="2"/>
  <c r="AE203" i="2"/>
  <c r="AD203" i="2"/>
  <c r="AC203" i="2"/>
  <c r="AB203" i="2"/>
  <c r="AA203" i="2"/>
  <c r="Z203" i="2"/>
  <c r="Y203" i="2"/>
  <c r="X203" i="2"/>
  <c r="W203" i="2"/>
  <c r="V203" i="2"/>
  <c r="U203" i="2"/>
  <c r="S203" i="2"/>
  <c r="R203" i="2"/>
  <c r="Q203" i="2"/>
  <c r="P203" i="2"/>
  <c r="O203" i="2"/>
  <c r="N203" i="2"/>
  <c r="M203" i="2"/>
  <c r="L203" i="2"/>
  <c r="K203" i="2"/>
  <c r="J203" i="2"/>
  <c r="I203" i="2"/>
  <c r="H203" i="2"/>
  <c r="G203" i="2"/>
  <c r="F203" i="2"/>
  <c r="E203" i="2"/>
  <c r="D203" i="2"/>
  <c r="C203" i="2"/>
  <c r="B203" i="2"/>
  <c r="A203" i="2"/>
  <c r="CD202" i="2"/>
  <c r="CC202" i="2"/>
  <c r="CB202" i="2"/>
  <c r="CA202" i="2"/>
  <c r="BZ202" i="2"/>
  <c r="BY202" i="2"/>
  <c r="AJ202" i="2"/>
  <c r="AI202" i="2"/>
  <c r="AH202" i="2"/>
  <c r="AG202" i="2"/>
  <c r="AF202" i="2"/>
  <c r="AE202" i="2"/>
  <c r="AD202" i="2"/>
  <c r="AC202" i="2"/>
  <c r="AB202" i="2"/>
  <c r="AA202" i="2"/>
  <c r="Z202" i="2"/>
  <c r="Y202" i="2"/>
  <c r="X202" i="2"/>
  <c r="W202" i="2"/>
  <c r="V202" i="2"/>
  <c r="U202" i="2"/>
  <c r="S202" i="2"/>
  <c r="R202" i="2"/>
  <c r="Q202" i="2"/>
  <c r="P202" i="2"/>
  <c r="O202" i="2"/>
  <c r="N202" i="2"/>
  <c r="M202" i="2"/>
  <c r="L202" i="2"/>
  <c r="K202" i="2"/>
  <c r="J202" i="2"/>
  <c r="I202" i="2"/>
  <c r="H202" i="2"/>
  <c r="G202" i="2"/>
  <c r="F202" i="2"/>
  <c r="E202" i="2"/>
  <c r="D202" i="2"/>
  <c r="C202" i="2"/>
  <c r="B202" i="2"/>
  <c r="A202" i="2"/>
  <c r="CD201" i="2"/>
  <c r="CC201" i="2"/>
  <c r="CB201" i="2"/>
  <c r="CA201" i="2"/>
  <c r="BZ201" i="2"/>
  <c r="BY201" i="2"/>
  <c r="AJ201" i="2"/>
  <c r="AI201" i="2"/>
  <c r="AH201" i="2"/>
  <c r="AG201" i="2"/>
  <c r="AF201" i="2"/>
  <c r="AE201" i="2"/>
  <c r="AD201" i="2"/>
  <c r="AC201" i="2"/>
  <c r="AB201" i="2"/>
  <c r="AA201" i="2"/>
  <c r="Z201" i="2"/>
  <c r="Y201" i="2"/>
  <c r="X201" i="2"/>
  <c r="W201" i="2"/>
  <c r="V201" i="2"/>
  <c r="U201" i="2"/>
  <c r="S201" i="2"/>
  <c r="R201" i="2"/>
  <c r="Q201" i="2"/>
  <c r="P201" i="2"/>
  <c r="O201" i="2"/>
  <c r="N201" i="2"/>
  <c r="M201" i="2"/>
  <c r="L201" i="2"/>
  <c r="K201" i="2"/>
  <c r="J201" i="2"/>
  <c r="I201" i="2"/>
  <c r="H201" i="2"/>
  <c r="G201" i="2"/>
  <c r="F201" i="2"/>
  <c r="E201" i="2"/>
  <c r="D201" i="2"/>
  <c r="C201" i="2"/>
  <c r="B201" i="2"/>
  <c r="A201" i="2"/>
  <c r="CD200" i="2"/>
  <c r="CC200" i="2"/>
  <c r="CB200" i="2"/>
  <c r="CA200" i="2"/>
  <c r="BZ200" i="2"/>
  <c r="BY200" i="2"/>
  <c r="AJ200" i="2"/>
  <c r="AI200" i="2"/>
  <c r="AH200" i="2"/>
  <c r="AG200" i="2"/>
  <c r="AF200" i="2"/>
  <c r="AE200" i="2"/>
  <c r="AD200" i="2"/>
  <c r="AC200" i="2"/>
  <c r="AB200" i="2"/>
  <c r="AA200" i="2"/>
  <c r="Z200" i="2"/>
  <c r="Y200" i="2"/>
  <c r="X200" i="2"/>
  <c r="W200" i="2"/>
  <c r="V200" i="2"/>
  <c r="U200" i="2"/>
  <c r="S200" i="2"/>
  <c r="R200" i="2"/>
  <c r="Q200" i="2"/>
  <c r="P200" i="2"/>
  <c r="O200" i="2"/>
  <c r="N200" i="2"/>
  <c r="M200" i="2"/>
  <c r="L200" i="2"/>
  <c r="K200" i="2"/>
  <c r="J200" i="2"/>
  <c r="I200" i="2"/>
  <c r="H200" i="2"/>
  <c r="G200" i="2"/>
  <c r="F200" i="2"/>
  <c r="E200" i="2"/>
  <c r="D200" i="2"/>
  <c r="C200" i="2"/>
  <c r="B200" i="2"/>
  <c r="A200" i="2"/>
  <c r="CD199" i="2"/>
  <c r="CC199" i="2"/>
  <c r="CB199" i="2"/>
  <c r="CA199" i="2"/>
  <c r="BZ199" i="2"/>
  <c r="BY199" i="2"/>
  <c r="AJ199" i="2"/>
  <c r="AI199" i="2"/>
  <c r="AH199" i="2"/>
  <c r="AG199" i="2"/>
  <c r="AF199" i="2"/>
  <c r="AE199" i="2"/>
  <c r="AD199" i="2"/>
  <c r="AC199" i="2"/>
  <c r="AB199" i="2"/>
  <c r="AA199" i="2"/>
  <c r="Z199" i="2"/>
  <c r="Y199" i="2"/>
  <c r="X199" i="2"/>
  <c r="W199" i="2"/>
  <c r="V199" i="2"/>
  <c r="U199" i="2"/>
  <c r="S199" i="2"/>
  <c r="R199" i="2"/>
  <c r="Q199" i="2"/>
  <c r="P199" i="2"/>
  <c r="O199" i="2"/>
  <c r="N199" i="2"/>
  <c r="M199" i="2"/>
  <c r="L199" i="2"/>
  <c r="K199" i="2"/>
  <c r="J199" i="2"/>
  <c r="I199" i="2"/>
  <c r="H199" i="2"/>
  <c r="G199" i="2"/>
  <c r="F199" i="2"/>
  <c r="E199" i="2"/>
  <c r="D199" i="2"/>
  <c r="C199" i="2"/>
  <c r="B199" i="2"/>
  <c r="A199" i="2"/>
  <c r="CD198" i="2"/>
  <c r="CC198" i="2"/>
  <c r="CB198" i="2"/>
  <c r="CA198" i="2"/>
  <c r="BZ198" i="2"/>
  <c r="BY198" i="2"/>
  <c r="AJ198" i="2"/>
  <c r="AI198" i="2"/>
  <c r="AH198" i="2"/>
  <c r="AG198" i="2"/>
  <c r="AF198" i="2"/>
  <c r="AE198" i="2"/>
  <c r="AD198" i="2"/>
  <c r="AC198" i="2"/>
  <c r="AB198" i="2"/>
  <c r="AA198" i="2"/>
  <c r="Z198" i="2"/>
  <c r="Y198" i="2"/>
  <c r="X198" i="2"/>
  <c r="W198" i="2"/>
  <c r="V198" i="2"/>
  <c r="U198" i="2"/>
  <c r="S198" i="2"/>
  <c r="R198" i="2"/>
  <c r="Q198" i="2"/>
  <c r="P198" i="2"/>
  <c r="O198" i="2"/>
  <c r="N198" i="2"/>
  <c r="M198" i="2"/>
  <c r="L198" i="2"/>
  <c r="K198" i="2"/>
  <c r="J198" i="2"/>
  <c r="I198" i="2"/>
  <c r="H198" i="2"/>
  <c r="G198" i="2"/>
  <c r="F198" i="2"/>
  <c r="E198" i="2"/>
  <c r="D198" i="2"/>
  <c r="C198" i="2"/>
  <c r="B198" i="2"/>
  <c r="A198" i="2"/>
  <c r="CD197" i="2"/>
  <c r="CC197" i="2"/>
  <c r="CB197" i="2"/>
  <c r="CA197" i="2"/>
  <c r="BZ197" i="2"/>
  <c r="BY197" i="2"/>
  <c r="AJ197" i="2"/>
  <c r="AI197" i="2"/>
  <c r="AH197" i="2"/>
  <c r="AG197" i="2"/>
  <c r="AF197" i="2"/>
  <c r="AE197" i="2"/>
  <c r="AD197" i="2"/>
  <c r="AC197" i="2"/>
  <c r="AB197" i="2"/>
  <c r="AA197" i="2"/>
  <c r="Z197" i="2"/>
  <c r="Y197" i="2"/>
  <c r="X197" i="2"/>
  <c r="W197" i="2"/>
  <c r="V197" i="2"/>
  <c r="U197" i="2"/>
  <c r="S197" i="2"/>
  <c r="R197" i="2"/>
  <c r="Q197" i="2"/>
  <c r="P197" i="2"/>
  <c r="O197" i="2"/>
  <c r="N197" i="2"/>
  <c r="M197" i="2"/>
  <c r="L197" i="2"/>
  <c r="K197" i="2"/>
  <c r="J197" i="2"/>
  <c r="I197" i="2"/>
  <c r="H197" i="2"/>
  <c r="G197" i="2"/>
  <c r="F197" i="2"/>
  <c r="E197" i="2"/>
  <c r="D197" i="2"/>
  <c r="C197" i="2"/>
  <c r="B197" i="2"/>
  <c r="A197" i="2"/>
  <c r="CD196" i="2"/>
  <c r="CC196" i="2"/>
  <c r="CB196" i="2"/>
  <c r="CA196" i="2"/>
  <c r="BZ196" i="2"/>
  <c r="BY196" i="2"/>
  <c r="AJ196" i="2"/>
  <c r="AI196" i="2"/>
  <c r="AH196" i="2"/>
  <c r="AG196" i="2"/>
  <c r="AF196" i="2"/>
  <c r="AE196" i="2"/>
  <c r="AD196" i="2"/>
  <c r="AC196" i="2"/>
  <c r="AB196" i="2"/>
  <c r="AA196" i="2"/>
  <c r="Z196" i="2"/>
  <c r="Y196" i="2"/>
  <c r="X196" i="2"/>
  <c r="W196" i="2"/>
  <c r="V196" i="2"/>
  <c r="U196" i="2"/>
  <c r="S196" i="2"/>
  <c r="R196" i="2"/>
  <c r="Q196" i="2"/>
  <c r="P196" i="2"/>
  <c r="O196" i="2"/>
  <c r="N196" i="2"/>
  <c r="M196" i="2"/>
  <c r="L196" i="2"/>
  <c r="K196" i="2"/>
  <c r="J196" i="2"/>
  <c r="I196" i="2"/>
  <c r="H196" i="2"/>
  <c r="G196" i="2"/>
  <c r="F196" i="2"/>
  <c r="E196" i="2"/>
  <c r="D196" i="2"/>
  <c r="C196" i="2"/>
  <c r="B196" i="2"/>
  <c r="A196" i="2"/>
  <c r="CD195" i="2"/>
  <c r="CC195" i="2"/>
  <c r="CB195" i="2"/>
  <c r="CA195" i="2"/>
  <c r="BZ195" i="2"/>
  <c r="BY195" i="2"/>
  <c r="AJ195" i="2"/>
  <c r="AI195" i="2"/>
  <c r="AH195" i="2"/>
  <c r="AG195" i="2"/>
  <c r="AF195" i="2"/>
  <c r="AE195" i="2"/>
  <c r="AD195" i="2"/>
  <c r="AC195" i="2"/>
  <c r="AB195" i="2"/>
  <c r="AA195" i="2"/>
  <c r="Z195" i="2"/>
  <c r="Y195" i="2"/>
  <c r="X195" i="2"/>
  <c r="W195" i="2"/>
  <c r="V195" i="2"/>
  <c r="U195" i="2"/>
  <c r="S195" i="2"/>
  <c r="R195" i="2"/>
  <c r="Q195" i="2"/>
  <c r="P195" i="2"/>
  <c r="O195" i="2"/>
  <c r="N195" i="2"/>
  <c r="M195" i="2"/>
  <c r="L195" i="2"/>
  <c r="K195" i="2"/>
  <c r="J195" i="2"/>
  <c r="I195" i="2"/>
  <c r="H195" i="2"/>
  <c r="G195" i="2"/>
  <c r="F195" i="2"/>
  <c r="E195" i="2"/>
  <c r="D195" i="2"/>
  <c r="C195" i="2"/>
  <c r="B195" i="2"/>
  <c r="A195" i="2"/>
  <c r="CD194" i="2"/>
  <c r="CC194" i="2"/>
  <c r="CB194" i="2"/>
  <c r="CA194" i="2"/>
  <c r="BZ194" i="2"/>
  <c r="BY194" i="2"/>
  <c r="AJ194" i="2"/>
  <c r="AI194" i="2"/>
  <c r="AH194" i="2"/>
  <c r="AG194" i="2"/>
  <c r="AF194" i="2"/>
  <c r="AE194" i="2"/>
  <c r="AD194" i="2"/>
  <c r="AC194" i="2"/>
  <c r="AB194" i="2"/>
  <c r="AA194" i="2"/>
  <c r="Z194" i="2"/>
  <c r="Y194" i="2"/>
  <c r="X194" i="2"/>
  <c r="W194" i="2"/>
  <c r="V194" i="2"/>
  <c r="U194" i="2"/>
  <c r="S194" i="2"/>
  <c r="R194" i="2"/>
  <c r="Q194" i="2"/>
  <c r="P194" i="2"/>
  <c r="O194" i="2"/>
  <c r="N194" i="2"/>
  <c r="M194" i="2"/>
  <c r="L194" i="2"/>
  <c r="K194" i="2"/>
  <c r="J194" i="2"/>
  <c r="I194" i="2"/>
  <c r="H194" i="2"/>
  <c r="G194" i="2"/>
  <c r="F194" i="2"/>
  <c r="E194" i="2"/>
  <c r="D194" i="2"/>
  <c r="C194" i="2"/>
  <c r="B194" i="2"/>
  <c r="A194" i="2"/>
  <c r="CD193" i="2"/>
  <c r="CC193" i="2"/>
  <c r="CB193" i="2"/>
  <c r="CA193" i="2"/>
  <c r="BZ193" i="2"/>
  <c r="BY193" i="2"/>
  <c r="AJ193" i="2"/>
  <c r="AI193" i="2"/>
  <c r="AH193" i="2"/>
  <c r="AG193" i="2"/>
  <c r="AF193" i="2"/>
  <c r="AE193" i="2"/>
  <c r="AD193" i="2"/>
  <c r="AC193" i="2"/>
  <c r="AB193" i="2"/>
  <c r="AA193" i="2"/>
  <c r="Z193" i="2"/>
  <c r="Y193" i="2"/>
  <c r="X193" i="2"/>
  <c r="W193" i="2"/>
  <c r="V193" i="2"/>
  <c r="U193" i="2"/>
  <c r="S193" i="2"/>
  <c r="R193" i="2"/>
  <c r="Q193" i="2"/>
  <c r="P193" i="2"/>
  <c r="O193" i="2"/>
  <c r="N193" i="2"/>
  <c r="M193" i="2"/>
  <c r="L193" i="2"/>
  <c r="K193" i="2"/>
  <c r="J193" i="2"/>
  <c r="I193" i="2"/>
  <c r="H193" i="2"/>
  <c r="G193" i="2"/>
  <c r="F193" i="2"/>
  <c r="E193" i="2"/>
  <c r="D193" i="2"/>
  <c r="C193" i="2"/>
  <c r="B193" i="2"/>
  <c r="A193" i="2"/>
  <c r="CD192" i="2"/>
  <c r="CC192" i="2"/>
  <c r="CB192" i="2"/>
  <c r="CA192" i="2"/>
  <c r="BZ192" i="2"/>
  <c r="BY192" i="2"/>
  <c r="AJ192" i="2"/>
  <c r="AI192" i="2"/>
  <c r="AH192" i="2"/>
  <c r="AG192" i="2"/>
  <c r="AF192" i="2"/>
  <c r="AE192" i="2"/>
  <c r="AD192" i="2"/>
  <c r="AC192" i="2"/>
  <c r="AB192" i="2"/>
  <c r="AA192" i="2"/>
  <c r="Z192" i="2"/>
  <c r="Y192" i="2"/>
  <c r="X192" i="2"/>
  <c r="W192" i="2"/>
  <c r="V192" i="2"/>
  <c r="U192" i="2"/>
  <c r="S192" i="2"/>
  <c r="R192" i="2"/>
  <c r="Q192" i="2"/>
  <c r="P192" i="2"/>
  <c r="O192" i="2"/>
  <c r="N192" i="2"/>
  <c r="M192" i="2"/>
  <c r="L192" i="2"/>
  <c r="K192" i="2"/>
  <c r="J192" i="2"/>
  <c r="I192" i="2"/>
  <c r="H192" i="2"/>
  <c r="G192" i="2"/>
  <c r="F192" i="2"/>
  <c r="E192" i="2"/>
  <c r="D192" i="2"/>
  <c r="C192" i="2"/>
  <c r="B192" i="2"/>
  <c r="A192" i="2"/>
  <c r="CD191" i="2"/>
  <c r="CC191" i="2"/>
  <c r="CB191" i="2"/>
  <c r="CA191" i="2"/>
  <c r="BZ191" i="2"/>
  <c r="BY191" i="2"/>
  <c r="AJ191" i="2"/>
  <c r="AI191" i="2"/>
  <c r="AH191" i="2"/>
  <c r="AG191" i="2"/>
  <c r="AF191" i="2"/>
  <c r="AE191" i="2"/>
  <c r="AD191" i="2"/>
  <c r="AC191" i="2"/>
  <c r="AB191" i="2"/>
  <c r="AA191" i="2"/>
  <c r="Z191" i="2"/>
  <c r="Y191" i="2"/>
  <c r="X191" i="2"/>
  <c r="W191" i="2"/>
  <c r="V191" i="2"/>
  <c r="U191" i="2"/>
  <c r="S191" i="2"/>
  <c r="R191" i="2"/>
  <c r="Q191" i="2"/>
  <c r="P191" i="2"/>
  <c r="O191" i="2"/>
  <c r="N191" i="2"/>
  <c r="M191" i="2"/>
  <c r="L191" i="2"/>
  <c r="K191" i="2"/>
  <c r="J191" i="2"/>
  <c r="I191" i="2"/>
  <c r="H191" i="2"/>
  <c r="G191" i="2"/>
  <c r="F191" i="2"/>
  <c r="E191" i="2"/>
  <c r="D191" i="2"/>
  <c r="C191" i="2"/>
  <c r="B191" i="2"/>
  <c r="A191" i="2"/>
  <c r="CD190" i="2"/>
  <c r="CC190" i="2"/>
  <c r="CB190" i="2"/>
  <c r="CA190" i="2"/>
  <c r="BZ190" i="2"/>
  <c r="BY190" i="2"/>
  <c r="AJ190" i="2"/>
  <c r="AI190" i="2"/>
  <c r="AH190" i="2"/>
  <c r="AG190" i="2"/>
  <c r="AF190" i="2"/>
  <c r="AE190" i="2"/>
  <c r="AD190" i="2"/>
  <c r="AC190" i="2"/>
  <c r="AB190" i="2"/>
  <c r="AA190" i="2"/>
  <c r="Z190" i="2"/>
  <c r="Y190" i="2"/>
  <c r="X190" i="2"/>
  <c r="W190" i="2"/>
  <c r="V190" i="2"/>
  <c r="U190" i="2"/>
  <c r="S190" i="2"/>
  <c r="R190" i="2"/>
  <c r="Q190" i="2"/>
  <c r="P190" i="2"/>
  <c r="O190" i="2"/>
  <c r="N190" i="2"/>
  <c r="M190" i="2"/>
  <c r="L190" i="2"/>
  <c r="K190" i="2"/>
  <c r="J190" i="2"/>
  <c r="I190" i="2"/>
  <c r="H190" i="2"/>
  <c r="G190" i="2"/>
  <c r="F190" i="2"/>
  <c r="E190" i="2"/>
  <c r="D190" i="2"/>
  <c r="C190" i="2"/>
  <c r="B190" i="2"/>
  <c r="A190" i="2"/>
  <c r="CD189" i="2"/>
  <c r="CC189" i="2"/>
  <c r="CB189" i="2"/>
  <c r="CA189" i="2"/>
  <c r="BZ189" i="2"/>
  <c r="BY189" i="2"/>
  <c r="AJ189" i="2"/>
  <c r="AI189" i="2"/>
  <c r="AH189" i="2"/>
  <c r="AG189" i="2"/>
  <c r="AF189" i="2"/>
  <c r="AE189" i="2"/>
  <c r="AD189" i="2"/>
  <c r="AC189" i="2"/>
  <c r="AB189" i="2"/>
  <c r="AA189" i="2"/>
  <c r="Z189" i="2"/>
  <c r="Y189" i="2"/>
  <c r="X189" i="2"/>
  <c r="W189" i="2"/>
  <c r="V189" i="2"/>
  <c r="U189" i="2"/>
  <c r="S189" i="2"/>
  <c r="R189" i="2"/>
  <c r="Q189" i="2"/>
  <c r="P189" i="2"/>
  <c r="O189" i="2"/>
  <c r="N189" i="2"/>
  <c r="M189" i="2"/>
  <c r="L189" i="2"/>
  <c r="K189" i="2"/>
  <c r="J189" i="2"/>
  <c r="I189" i="2"/>
  <c r="H189" i="2"/>
  <c r="G189" i="2"/>
  <c r="F189" i="2"/>
  <c r="E189" i="2"/>
  <c r="D189" i="2"/>
  <c r="C189" i="2"/>
  <c r="B189" i="2"/>
  <c r="A189" i="2"/>
  <c r="CD188" i="2"/>
  <c r="CC188" i="2"/>
  <c r="CB188" i="2"/>
  <c r="CA188" i="2"/>
  <c r="BZ188" i="2"/>
  <c r="BY188" i="2"/>
  <c r="AJ188" i="2"/>
  <c r="AI188" i="2"/>
  <c r="AH188" i="2"/>
  <c r="AG188" i="2"/>
  <c r="AF188" i="2"/>
  <c r="AE188" i="2"/>
  <c r="AD188" i="2"/>
  <c r="AC188" i="2"/>
  <c r="AB188" i="2"/>
  <c r="AA188" i="2"/>
  <c r="Z188" i="2"/>
  <c r="Y188" i="2"/>
  <c r="X188" i="2"/>
  <c r="W188" i="2"/>
  <c r="V188" i="2"/>
  <c r="U188" i="2"/>
  <c r="S188" i="2"/>
  <c r="R188" i="2"/>
  <c r="Q188" i="2"/>
  <c r="P188" i="2"/>
  <c r="O188" i="2"/>
  <c r="N188" i="2"/>
  <c r="M188" i="2"/>
  <c r="L188" i="2"/>
  <c r="K188" i="2"/>
  <c r="J188" i="2"/>
  <c r="I188" i="2"/>
  <c r="H188" i="2"/>
  <c r="G188" i="2"/>
  <c r="F188" i="2"/>
  <c r="E188" i="2"/>
  <c r="D188" i="2"/>
  <c r="C188" i="2"/>
  <c r="B188" i="2"/>
  <c r="A188" i="2"/>
  <c r="CD187" i="2"/>
  <c r="CC187" i="2"/>
  <c r="CB187" i="2"/>
  <c r="CA187" i="2"/>
  <c r="BZ187" i="2"/>
  <c r="BY187" i="2"/>
  <c r="AJ187" i="2"/>
  <c r="AI187" i="2"/>
  <c r="AH187" i="2"/>
  <c r="AG187" i="2"/>
  <c r="AF187" i="2"/>
  <c r="AE187" i="2"/>
  <c r="AD187" i="2"/>
  <c r="AC187" i="2"/>
  <c r="AB187" i="2"/>
  <c r="AA187" i="2"/>
  <c r="Z187" i="2"/>
  <c r="Y187" i="2"/>
  <c r="X187" i="2"/>
  <c r="W187" i="2"/>
  <c r="V187" i="2"/>
  <c r="U187" i="2"/>
  <c r="S187" i="2"/>
  <c r="R187" i="2"/>
  <c r="Q187" i="2"/>
  <c r="P187" i="2"/>
  <c r="O187" i="2"/>
  <c r="N187" i="2"/>
  <c r="M187" i="2"/>
  <c r="L187" i="2"/>
  <c r="K187" i="2"/>
  <c r="J187" i="2"/>
  <c r="I187" i="2"/>
  <c r="H187" i="2"/>
  <c r="G187" i="2"/>
  <c r="F187" i="2"/>
  <c r="E187" i="2"/>
  <c r="D187" i="2"/>
  <c r="C187" i="2"/>
  <c r="B187" i="2"/>
  <c r="A187" i="2"/>
  <c r="CD186" i="2"/>
  <c r="CC186" i="2"/>
  <c r="CB186" i="2"/>
  <c r="CA186" i="2"/>
  <c r="BZ186" i="2"/>
  <c r="BY186" i="2"/>
  <c r="AJ186" i="2"/>
  <c r="AI186" i="2"/>
  <c r="AH186" i="2"/>
  <c r="AG186" i="2"/>
  <c r="AF186" i="2"/>
  <c r="AE186" i="2"/>
  <c r="AD186" i="2"/>
  <c r="AC186" i="2"/>
  <c r="AB186" i="2"/>
  <c r="AA186" i="2"/>
  <c r="Z186" i="2"/>
  <c r="Y186" i="2"/>
  <c r="X186" i="2"/>
  <c r="W186" i="2"/>
  <c r="V186" i="2"/>
  <c r="U186" i="2"/>
  <c r="S186" i="2"/>
  <c r="R186" i="2"/>
  <c r="Q186" i="2"/>
  <c r="P186" i="2"/>
  <c r="O186" i="2"/>
  <c r="N186" i="2"/>
  <c r="M186" i="2"/>
  <c r="L186" i="2"/>
  <c r="K186" i="2"/>
  <c r="J186" i="2"/>
  <c r="I186" i="2"/>
  <c r="H186" i="2"/>
  <c r="G186" i="2"/>
  <c r="F186" i="2"/>
  <c r="E186" i="2"/>
  <c r="D186" i="2"/>
  <c r="C186" i="2"/>
  <c r="B186" i="2"/>
  <c r="A186" i="2"/>
  <c r="CD185" i="2"/>
  <c r="CC185" i="2"/>
  <c r="CB185" i="2"/>
  <c r="CA185" i="2"/>
  <c r="BZ185" i="2"/>
  <c r="BY185" i="2"/>
  <c r="AJ185" i="2"/>
  <c r="AI185" i="2"/>
  <c r="AH185" i="2"/>
  <c r="AG185" i="2"/>
  <c r="AF185" i="2"/>
  <c r="AE185" i="2"/>
  <c r="AD185" i="2"/>
  <c r="AC185" i="2"/>
  <c r="AB185" i="2"/>
  <c r="AA185" i="2"/>
  <c r="Z185" i="2"/>
  <c r="Y185" i="2"/>
  <c r="X185" i="2"/>
  <c r="W185" i="2"/>
  <c r="V185" i="2"/>
  <c r="U185" i="2"/>
  <c r="S185" i="2"/>
  <c r="R185" i="2"/>
  <c r="Q185" i="2"/>
  <c r="P185" i="2"/>
  <c r="O185" i="2"/>
  <c r="N185" i="2"/>
  <c r="M185" i="2"/>
  <c r="L185" i="2"/>
  <c r="K185" i="2"/>
  <c r="J185" i="2"/>
  <c r="I185" i="2"/>
  <c r="H185" i="2"/>
  <c r="G185" i="2"/>
  <c r="F185" i="2"/>
  <c r="E185" i="2"/>
  <c r="D185" i="2"/>
  <c r="C185" i="2"/>
  <c r="B185" i="2"/>
  <c r="A185" i="2"/>
  <c r="CD184" i="2"/>
  <c r="CC184" i="2"/>
  <c r="CB184" i="2"/>
  <c r="CA184" i="2"/>
  <c r="BZ184" i="2"/>
  <c r="BY184" i="2"/>
  <c r="AJ184" i="2"/>
  <c r="AI184" i="2"/>
  <c r="AH184" i="2"/>
  <c r="AG184" i="2"/>
  <c r="AF184" i="2"/>
  <c r="AE184" i="2"/>
  <c r="AD184" i="2"/>
  <c r="AC184" i="2"/>
  <c r="AB184" i="2"/>
  <c r="AA184" i="2"/>
  <c r="Z184" i="2"/>
  <c r="Y184" i="2"/>
  <c r="X184" i="2"/>
  <c r="W184" i="2"/>
  <c r="V184" i="2"/>
  <c r="U184" i="2"/>
  <c r="S184" i="2"/>
  <c r="R184" i="2"/>
  <c r="Q184" i="2"/>
  <c r="P184" i="2"/>
  <c r="O184" i="2"/>
  <c r="N184" i="2"/>
  <c r="M184" i="2"/>
  <c r="L184" i="2"/>
  <c r="K184" i="2"/>
  <c r="J184" i="2"/>
  <c r="I184" i="2"/>
  <c r="H184" i="2"/>
  <c r="G184" i="2"/>
  <c r="F184" i="2"/>
  <c r="E184" i="2"/>
  <c r="D184" i="2"/>
  <c r="C184" i="2"/>
  <c r="B184" i="2"/>
  <c r="A184" i="2"/>
  <c r="CD183" i="2"/>
  <c r="CC183" i="2"/>
  <c r="CB183" i="2"/>
  <c r="CA183" i="2"/>
  <c r="BZ183" i="2"/>
  <c r="BY183" i="2"/>
  <c r="AJ183" i="2"/>
  <c r="AI183" i="2"/>
  <c r="AH183" i="2"/>
  <c r="AG183" i="2"/>
  <c r="AF183" i="2"/>
  <c r="AE183" i="2"/>
  <c r="AD183" i="2"/>
  <c r="AC183" i="2"/>
  <c r="AB183" i="2"/>
  <c r="AA183" i="2"/>
  <c r="Z183" i="2"/>
  <c r="Y183" i="2"/>
  <c r="X183" i="2"/>
  <c r="W183" i="2"/>
  <c r="V183" i="2"/>
  <c r="U183" i="2"/>
  <c r="S183" i="2"/>
  <c r="R183" i="2"/>
  <c r="Q183" i="2"/>
  <c r="P183" i="2"/>
  <c r="O183" i="2"/>
  <c r="N183" i="2"/>
  <c r="M183" i="2"/>
  <c r="L183" i="2"/>
  <c r="K183" i="2"/>
  <c r="J183" i="2"/>
  <c r="I183" i="2"/>
  <c r="H183" i="2"/>
  <c r="G183" i="2"/>
  <c r="F183" i="2"/>
  <c r="E183" i="2"/>
  <c r="D183" i="2"/>
  <c r="C183" i="2"/>
  <c r="B183" i="2"/>
  <c r="A183" i="2"/>
  <c r="CD182" i="2"/>
  <c r="CC182" i="2"/>
  <c r="CB182" i="2"/>
  <c r="CA182" i="2"/>
  <c r="BZ182" i="2"/>
  <c r="BY182" i="2"/>
  <c r="AJ182" i="2"/>
  <c r="AI182" i="2"/>
  <c r="AH182" i="2"/>
  <c r="AG182" i="2"/>
  <c r="AF182" i="2"/>
  <c r="AE182" i="2"/>
  <c r="AD182" i="2"/>
  <c r="AC182" i="2"/>
  <c r="AB182" i="2"/>
  <c r="AA182" i="2"/>
  <c r="Z182" i="2"/>
  <c r="Y182" i="2"/>
  <c r="X182" i="2"/>
  <c r="W182" i="2"/>
  <c r="V182" i="2"/>
  <c r="U182" i="2"/>
  <c r="S182" i="2"/>
  <c r="R182" i="2"/>
  <c r="Q182" i="2"/>
  <c r="P182" i="2"/>
  <c r="O182" i="2"/>
  <c r="N182" i="2"/>
  <c r="M182" i="2"/>
  <c r="L182" i="2"/>
  <c r="K182" i="2"/>
  <c r="J182" i="2"/>
  <c r="I182" i="2"/>
  <c r="H182" i="2"/>
  <c r="G182" i="2"/>
  <c r="F182" i="2"/>
  <c r="E182" i="2"/>
  <c r="D182" i="2"/>
  <c r="C182" i="2"/>
  <c r="B182" i="2"/>
  <c r="A182" i="2"/>
  <c r="CD181" i="2"/>
  <c r="CC181" i="2"/>
  <c r="CB181" i="2"/>
  <c r="CA181" i="2"/>
  <c r="BZ181" i="2"/>
  <c r="BY181" i="2"/>
  <c r="AJ181" i="2"/>
  <c r="AI181" i="2"/>
  <c r="AH181" i="2"/>
  <c r="AG181" i="2"/>
  <c r="AF181" i="2"/>
  <c r="AE181" i="2"/>
  <c r="AD181" i="2"/>
  <c r="AC181" i="2"/>
  <c r="AB181" i="2"/>
  <c r="AA181" i="2"/>
  <c r="Z181" i="2"/>
  <c r="Y181" i="2"/>
  <c r="X181" i="2"/>
  <c r="W181" i="2"/>
  <c r="V181" i="2"/>
  <c r="U181" i="2"/>
  <c r="S181" i="2"/>
  <c r="R181" i="2"/>
  <c r="Q181" i="2"/>
  <c r="P181" i="2"/>
  <c r="O181" i="2"/>
  <c r="N181" i="2"/>
  <c r="M181" i="2"/>
  <c r="L181" i="2"/>
  <c r="K181" i="2"/>
  <c r="J181" i="2"/>
  <c r="I181" i="2"/>
  <c r="H181" i="2"/>
  <c r="G181" i="2"/>
  <c r="F181" i="2"/>
  <c r="E181" i="2"/>
  <c r="D181" i="2"/>
  <c r="C181" i="2"/>
  <c r="B181" i="2"/>
  <c r="A181" i="2"/>
  <c r="CD180" i="2"/>
  <c r="CC180" i="2"/>
  <c r="CB180" i="2"/>
  <c r="CA180" i="2"/>
  <c r="BZ180" i="2"/>
  <c r="BY180" i="2"/>
  <c r="AJ180" i="2"/>
  <c r="AI180" i="2"/>
  <c r="AH180" i="2"/>
  <c r="AG180" i="2"/>
  <c r="AF180" i="2"/>
  <c r="AE180" i="2"/>
  <c r="AD180" i="2"/>
  <c r="AC180" i="2"/>
  <c r="AB180" i="2"/>
  <c r="AA180" i="2"/>
  <c r="Z180" i="2"/>
  <c r="Y180" i="2"/>
  <c r="X180" i="2"/>
  <c r="W180" i="2"/>
  <c r="V180" i="2"/>
  <c r="U180" i="2"/>
  <c r="S180" i="2"/>
  <c r="R180" i="2"/>
  <c r="Q180" i="2"/>
  <c r="P180" i="2"/>
  <c r="O180" i="2"/>
  <c r="N180" i="2"/>
  <c r="M180" i="2"/>
  <c r="L180" i="2"/>
  <c r="K180" i="2"/>
  <c r="J180" i="2"/>
  <c r="I180" i="2"/>
  <c r="H180" i="2"/>
  <c r="G180" i="2"/>
  <c r="F180" i="2"/>
  <c r="E180" i="2"/>
  <c r="D180" i="2"/>
  <c r="C180" i="2"/>
  <c r="B180" i="2"/>
  <c r="A180" i="2"/>
  <c r="CD179" i="2"/>
  <c r="CC179" i="2"/>
  <c r="CB179" i="2"/>
  <c r="CA179" i="2"/>
  <c r="BZ179" i="2"/>
  <c r="BY179" i="2"/>
  <c r="AJ179" i="2"/>
  <c r="AI179" i="2"/>
  <c r="AH179" i="2"/>
  <c r="AG179" i="2"/>
  <c r="AF179" i="2"/>
  <c r="AE179" i="2"/>
  <c r="AD179" i="2"/>
  <c r="AC179" i="2"/>
  <c r="AB179" i="2"/>
  <c r="AA179" i="2"/>
  <c r="Z179" i="2"/>
  <c r="Y179" i="2"/>
  <c r="X179" i="2"/>
  <c r="W179" i="2"/>
  <c r="V179" i="2"/>
  <c r="U179" i="2"/>
  <c r="S179" i="2"/>
  <c r="R179" i="2"/>
  <c r="Q179" i="2"/>
  <c r="P179" i="2"/>
  <c r="O179" i="2"/>
  <c r="N179" i="2"/>
  <c r="M179" i="2"/>
  <c r="L179" i="2"/>
  <c r="K179" i="2"/>
  <c r="J179" i="2"/>
  <c r="I179" i="2"/>
  <c r="H179" i="2"/>
  <c r="G179" i="2"/>
  <c r="F179" i="2"/>
  <c r="E179" i="2"/>
  <c r="D179" i="2"/>
  <c r="C179" i="2"/>
  <c r="B179" i="2"/>
  <c r="A179" i="2"/>
  <c r="CD178" i="2"/>
  <c r="CC178" i="2"/>
  <c r="CB178" i="2"/>
  <c r="CA178" i="2"/>
  <c r="BZ178" i="2"/>
  <c r="BY178" i="2"/>
  <c r="AJ178" i="2"/>
  <c r="AI178" i="2"/>
  <c r="AH178" i="2"/>
  <c r="AG178" i="2"/>
  <c r="AF178" i="2"/>
  <c r="AE178" i="2"/>
  <c r="AD178" i="2"/>
  <c r="AC178" i="2"/>
  <c r="AB178" i="2"/>
  <c r="AA178" i="2"/>
  <c r="Z178" i="2"/>
  <c r="Y178" i="2"/>
  <c r="X178" i="2"/>
  <c r="W178" i="2"/>
  <c r="V178" i="2"/>
  <c r="U178" i="2"/>
  <c r="S178" i="2"/>
  <c r="R178" i="2"/>
  <c r="Q178" i="2"/>
  <c r="P178" i="2"/>
  <c r="O178" i="2"/>
  <c r="N178" i="2"/>
  <c r="M178" i="2"/>
  <c r="L178" i="2"/>
  <c r="K178" i="2"/>
  <c r="J178" i="2"/>
  <c r="I178" i="2"/>
  <c r="H178" i="2"/>
  <c r="G178" i="2"/>
  <c r="F178" i="2"/>
  <c r="E178" i="2"/>
  <c r="D178" i="2"/>
  <c r="C178" i="2"/>
  <c r="B178" i="2"/>
  <c r="A178" i="2"/>
  <c r="CD177" i="2"/>
  <c r="CC177" i="2"/>
  <c r="CB177" i="2"/>
  <c r="CA177" i="2"/>
  <c r="BZ177" i="2"/>
  <c r="BY177" i="2"/>
  <c r="AJ177" i="2"/>
  <c r="AI177" i="2"/>
  <c r="AH177" i="2"/>
  <c r="AG177" i="2"/>
  <c r="AF177" i="2"/>
  <c r="AE177" i="2"/>
  <c r="AD177" i="2"/>
  <c r="AC177" i="2"/>
  <c r="AB177" i="2"/>
  <c r="AA177" i="2"/>
  <c r="Z177" i="2"/>
  <c r="Y177" i="2"/>
  <c r="X177" i="2"/>
  <c r="W177" i="2"/>
  <c r="V177" i="2"/>
  <c r="U177" i="2"/>
  <c r="S177" i="2"/>
  <c r="R177" i="2"/>
  <c r="Q177" i="2"/>
  <c r="P177" i="2"/>
  <c r="O177" i="2"/>
  <c r="N177" i="2"/>
  <c r="M177" i="2"/>
  <c r="L177" i="2"/>
  <c r="K177" i="2"/>
  <c r="J177" i="2"/>
  <c r="I177" i="2"/>
  <c r="H177" i="2"/>
  <c r="G177" i="2"/>
  <c r="F177" i="2"/>
  <c r="E177" i="2"/>
  <c r="D177" i="2"/>
  <c r="C177" i="2"/>
  <c r="B177" i="2"/>
  <c r="A177" i="2"/>
  <c r="CD176" i="2"/>
  <c r="CC176" i="2"/>
  <c r="CB176" i="2"/>
  <c r="CA176" i="2"/>
  <c r="BZ176" i="2"/>
  <c r="BY176" i="2"/>
  <c r="AJ176" i="2"/>
  <c r="AI176" i="2"/>
  <c r="AH176" i="2"/>
  <c r="AG176" i="2"/>
  <c r="AF176" i="2"/>
  <c r="AE176" i="2"/>
  <c r="AD176" i="2"/>
  <c r="AC176" i="2"/>
  <c r="AB176" i="2"/>
  <c r="AA176" i="2"/>
  <c r="Z176" i="2"/>
  <c r="Y176" i="2"/>
  <c r="X176" i="2"/>
  <c r="W176" i="2"/>
  <c r="V176" i="2"/>
  <c r="U176" i="2"/>
  <c r="S176" i="2"/>
  <c r="R176" i="2"/>
  <c r="Q176" i="2"/>
  <c r="P176" i="2"/>
  <c r="O176" i="2"/>
  <c r="N176" i="2"/>
  <c r="M176" i="2"/>
  <c r="L176" i="2"/>
  <c r="K176" i="2"/>
  <c r="J176" i="2"/>
  <c r="I176" i="2"/>
  <c r="H176" i="2"/>
  <c r="G176" i="2"/>
  <c r="F176" i="2"/>
  <c r="E176" i="2"/>
  <c r="D176" i="2"/>
  <c r="C176" i="2"/>
  <c r="B176" i="2"/>
  <c r="A176" i="2"/>
  <c r="CD175" i="2"/>
  <c r="CC175" i="2"/>
  <c r="CB175" i="2"/>
  <c r="CA175" i="2"/>
  <c r="BZ175" i="2"/>
  <c r="BY175" i="2"/>
  <c r="AJ175" i="2"/>
  <c r="AI175" i="2"/>
  <c r="AH175" i="2"/>
  <c r="AG175" i="2"/>
  <c r="AF175" i="2"/>
  <c r="AE175" i="2"/>
  <c r="AD175" i="2"/>
  <c r="AC175" i="2"/>
  <c r="AB175" i="2"/>
  <c r="AA175" i="2"/>
  <c r="Z175" i="2"/>
  <c r="Y175" i="2"/>
  <c r="X175" i="2"/>
  <c r="W175" i="2"/>
  <c r="V175" i="2"/>
  <c r="U175" i="2"/>
  <c r="S175" i="2"/>
  <c r="R175" i="2"/>
  <c r="Q175" i="2"/>
  <c r="P175" i="2"/>
  <c r="O175" i="2"/>
  <c r="N175" i="2"/>
  <c r="M175" i="2"/>
  <c r="L175" i="2"/>
  <c r="K175" i="2"/>
  <c r="J175" i="2"/>
  <c r="I175" i="2"/>
  <c r="H175" i="2"/>
  <c r="G175" i="2"/>
  <c r="F175" i="2"/>
  <c r="E175" i="2"/>
  <c r="D175" i="2"/>
  <c r="C175" i="2"/>
  <c r="B175" i="2"/>
  <c r="A175" i="2"/>
  <c r="CD174" i="2"/>
  <c r="CC174" i="2"/>
  <c r="CB174" i="2"/>
  <c r="CA174" i="2"/>
  <c r="BZ174" i="2"/>
  <c r="BY174" i="2"/>
  <c r="AJ174" i="2"/>
  <c r="AI174" i="2"/>
  <c r="AH174" i="2"/>
  <c r="AG174" i="2"/>
  <c r="AF174" i="2"/>
  <c r="AE174" i="2"/>
  <c r="AD174" i="2"/>
  <c r="AC174" i="2"/>
  <c r="AB174" i="2"/>
  <c r="AA174" i="2"/>
  <c r="Z174" i="2"/>
  <c r="Y174" i="2"/>
  <c r="X174" i="2"/>
  <c r="W174" i="2"/>
  <c r="V174" i="2"/>
  <c r="U174" i="2"/>
  <c r="S174" i="2"/>
  <c r="R174" i="2"/>
  <c r="Q174" i="2"/>
  <c r="P174" i="2"/>
  <c r="O174" i="2"/>
  <c r="N174" i="2"/>
  <c r="M174" i="2"/>
  <c r="L174" i="2"/>
  <c r="K174" i="2"/>
  <c r="J174" i="2"/>
  <c r="I174" i="2"/>
  <c r="H174" i="2"/>
  <c r="G174" i="2"/>
  <c r="F174" i="2"/>
  <c r="E174" i="2"/>
  <c r="D174" i="2"/>
  <c r="C174" i="2"/>
  <c r="B174" i="2"/>
  <c r="A174" i="2"/>
  <c r="CD173" i="2"/>
  <c r="CC173" i="2"/>
  <c r="CB173" i="2"/>
  <c r="CA173" i="2"/>
  <c r="BZ173" i="2"/>
  <c r="BY173" i="2"/>
  <c r="AJ173" i="2"/>
  <c r="AI173" i="2"/>
  <c r="AH173" i="2"/>
  <c r="AG173" i="2"/>
  <c r="AF173" i="2"/>
  <c r="AE173" i="2"/>
  <c r="AD173" i="2"/>
  <c r="AC173" i="2"/>
  <c r="AB173" i="2"/>
  <c r="AA173" i="2"/>
  <c r="Z173" i="2"/>
  <c r="Y173" i="2"/>
  <c r="X173" i="2"/>
  <c r="W173" i="2"/>
  <c r="V173" i="2"/>
  <c r="U173" i="2"/>
  <c r="S173" i="2"/>
  <c r="R173" i="2"/>
  <c r="Q173" i="2"/>
  <c r="P173" i="2"/>
  <c r="O173" i="2"/>
  <c r="N173" i="2"/>
  <c r="M173" i="2"/>
  <c r="L173" i="2"/>
  <c r="K173" i="2"/>
  <c r="J173" i="2"/>
  <c r="I173" i="2"/>
  <c r="H173" i="2"/>
  <c r="G173" i="2"/>
  <c r="F173" i="2"/>
  <c r="E173" i="2"/>
  <c r="D173" i="2"/>
  <c r="C173" i="2"/>
  <c r="B173" i="2"/>
  <c r="A173" i="2"/>
  <c r="CD172" i="2"/>
  <c r="CC172" i="2"/>
  <c r="CB172" i="2"/>
  <c r="CA172" i="2"/>
  <c r="BZ172" i="2"/>
  <c r="BY172" i="2"/>
  <c r="AJ172" i="2"/>
  <c r="AI172" i="2"/>
  <c r="AH172" i="2"/>
  <c r="AG172" i="2"/>
  <c r="AF172" i="2"/>
  <c r="AE172" i="2"/>
  <c r="AD172" i="2"/>
  <c r="AC172" i="2"/>
  <c r="AB172" i="2"/>
  <c r="AA172" i="2"/>
  <c r="Z172" i="2"/>
  <c r="Y172" i="2"/>
  <c r="X172" i="2"/>
  <c r="W172" i="2"/>
  <c r="V172" i="2"/>
  <c r="U172" i="2"/>
  <c r="S172" i="2"/>
  <c r="R172" i="2"/>
  <c r="Q172" i="2"/>
  <c r="P172" i="2"/>
  <c r="O172" i="2"/>
  <c r="N172" i="2"/>
  <c r="M172" i="2"/>
  <c r="L172" i="2"/>
  <c r="K172" i="2"/>
  <c r="J172" i="2"/>
  <c r="I172" i="2"/>
  <c r="H172" i="2"/>
  <c r="G172" i="2"/>
  <c r="F172" i="2"/>
  <c r="E172" i="2"/>
  <c r="D172" i="2"/>
  <c r="C172" i="2"/>
  <c r="B172" i="2"/>
  <c r="A172" i="2"/>
  <c r="CD171" i="2"/>
  <c r="CC171" i="2"/>
  <c r="CB171" i="2"/>
  <c r="CA171" i="2"/>
  <c r="BZ171" i="2"/>
  <c r="BY171" i="2"/>
  <c r="AJ171" i="2"/>
  <c r="AI171" i="2"/>
  <c r="AH171" i="2"/>
  <c r="AG171" i="2"/>
  <c r="AF171" i="2"/>
  <c r="AE171" i="2"/>
  <c r="AD171" i="2"/>
  <c r="AC171" i="2"/>
  <c r="AB171" i="2"/>
  <c r="AA171" i="2"/>
  <c r="Z171" i="2"/>
  <c r="Y171" i="2"/>
  <c r="X171" i="2"/>
  <c r="W171" i="2"/>
  <c r="V171" i="2"/>
  <c r="U171" i="2"/>
  <c r="S171" i="2"/>
  <c r="R171" i="2"/>
  <c r="Q171" i="2"/>
  <c r="P171" i="2"/>
  <c r="O171" i="2"/>
  <c r="N171" i="2"/>
  <c r="M171" i="2"/>
  <c r="L171" i="2"/>
  <c r="K171" i="2"/>
  <c r="J171" i="2"/>
  <c r="I171" i="2"/>
  <c r="H171" i="2"/>
  <c r="G171" i="2"/>
  <c r="F171" i="2"/>
  <c r="E171" i="2"/>
  <c r="D171" i="2"/>
  <c r="C171" i="2"/>
  <c r="B171" i="2"/>
  <c r="A171" i="2"/>
  <c r="CD170" i="2"/>
  <c r="CC170" i="2"/>
  <c r="CB170" i="2"/>
  <c r="CA170" i="2"/>
  <c r="BZ170" i="2"/>
  <c r="BY170" i="2"/>
  <c r="AJ170" i="2"/>
  <c r="AI170" i="2"/>
  <c r="AH170" i="2"/>
  <c r="AG170" i="2"/>
  <c r="AF170" i="2"/>
  <c r="AE170" i="2"/>
  <c r="AD170" i="2"/>
  <c r="AC170" i="2"/>
  <c r="AB170" i="2"/>
  <c r="AA170" i="2"/>
  <c r="Z170" i="2"/>
  <c r="Y170" i="2"/>
  <c r="X170" i="2"/>
  <c r="W170" i="2"/>
  <c r="V170" i="2"/>
  <c r="U170" i="2"/>
  <c r="S170" i="2"/>
  <c r="R170" i="2"/>
  <c r="Q170" i="2"/>
  <c r="P170" i="2"/>
  <c r="O170" i="2"/>
  <c r="N170" i="2"/>
  <c r="M170" i="2"/>
  <c r="L170" i="2"/>
  <c r="K170" i="2"/>
  <c r="J170" i="2"/>
  <c r="I170" i="2"/>
  <c r="H170" i="2"/>
  <c r="G170" i="2"/>
  <c r="F170" i="2"/>
  <c r="E170" i="2"/>
  <c r="D170" i="2"/>
  <c r="C170" i="2"/>
  <c r="B170" i="2"/>
  <c r="A170" i="2"/>
  <c r="CD169" i="2"/>
  <c r="CC169" i="2"/>
  <c r="CB169" i="2"/>
  <c r="CA169" i="2"/>
  <c r="BZ169" i="2"/>
  <c r="BY169" i="2"/>
  <c r="AJ169" i="2"/>
  <c r="AI169" i="2"/>
  <c r="AH169" i="2"/>
  <c r="AG169" i="2"/>
  <c r="AF169" i="2"/>
  <c r="AE169" i="2"/>
  <c r="AD169" i="2"/>
  <c r="AC169" i="2"/>
  <c r="AB169" i="2"/>
  <c r="AA169" i="2"/>
  <c r="Z169" i="2"/>
  <c r="Y169" i="2"/>
  <c r="X169" i="2"/>
  <c r="W169" i="2"/>
  <c r="V169" i="2"/>
  <c r="U169" i="2"/>
  <c r="S169" i="2"/>
  <c r="R169" i="2"/>
  <c r="Q169" i="2"/>
  <c r="P169" i="2"/>
  <c r="O169" i="2"/>
  <c r="N169" i="2"/>
  <c r="M169" i="2"/>
  <c r="L169" i="2"/>
  <c r="K169" i="2"/>
  <c r="J169" i="2"/>
  <c r="I169" i="2"/>
  <c r="H169" i="2"/>
  <c r="G169" i="2"/>
  <c r="F169" i="2"/>
  <c r="E169" i="2"/>
  <c r="D169" i="2"/>
  <c r="C169" i="2"/>
  <c r="B169" i="2"/>
  <c r="A169" i="2"/>
  <c r="CD168" i="2"/>
  <c r="CC168" i="2"/>
  <c r="CB168" i="2"/>
  <c r="CA168" i="2"/>
  <c r="BZ168" i="2"/>
  <c r="BY168" i="2"/>
  <c r="AJ168" i="2"/>
  <c r="AI168" i="2"/>
  <c r="AH168" i="2"/>
  <c r="AG168" i="2"/>
  <c r="AF168" i="2"/>
  <c r="AE168" i="2"/>
  <c r="AD168" i="2"/>
  <c r="AC168" i="2"/>
  <c r="AB168" i="2"/>
  <c r="AA168" i="2"/>
  <c r="Z168" i="2"/>
  <c r="Y168" i="2"/>
  <c r="X168" i="2"/>
  <c r="W168" i="2"/>
  <c r="V168" i="2"/>
  <c r="U168" i="2"/>
  <c r="S168" i="2"/>
  <c r="R168" i="2"/>
  <c r="Q168" i="2"/>
  <c r="P168" i="2"/>
  <c r="O168" i="2"/>
  <c r="N168" i="2"/>
  <c r="M168" i="2"/>
  <c r="L168" i="2"/>
  <c r="K168" i="2"/>
  <c r="J168" i="2"/>
  <c r="I168" i="2"/>
  <c r="H168" i="2"/>
  <c r="G168" i="2"/>
  <c r="F168" i="2"/>
  <c r="E168" i="2"/>
  <c r="D168" i="2"/>
  <c r="C168" i="2"/>
  <c r="B168" i="2"/>
  <c r="A168" i="2"/>
  <c r="CD167" i="2"/>
  <c r="CC167" i="2"/>
  <c r="CB167" i="2"/>
  <c r="CA167" i="2"/>
  <c r="BZ167" i="2"/>
  <c r="BY167" i="2"/>
  <c r="AJ167" i="2"/>
  <c r="AI167" i="2"/>
  <c r="AH167" i="2"/>
  <c r="AG167" i="2"/>
  <c r="AF167" i="2"/>
  <c r="AE167" i="2"/>
  <c r="AD167" i="2"/>
  <c r="AC167" i="2"/>
  <c r="AB167" i="2"/>
  <c r="AA167" i="2"/>
  <c r="Z167" i="2"/>
  <c r="Y167" i="2"/>
  <c r="X167" i="2"/>
  <c r="W167" i="2"/>
  <c r="V167" i="2"/>
  <c r="U167" i="2"/>
  <c r="S167" i="2"/>
  <c r="R167" i="2"/>
  <c r="Q167" i="2"/>
  <c r="P167" i="2"/>
  <c r="O167" i="2"/>
  <c r="N167" i="2"/>
  <c r="M167" i="2"/>
  <c r="L167" i="2"/>
  <c r="K167" i="2"/>
  <c r="J167" i="2"/>
  <c r="I167" i="2"/>
  <c r="H167" i="2"/>
  <c r="G167" i="2"/>
  <c r="F167" i="2"/>
  <c r="E167" i="2"/>
  <c r="D167" i="2"/>
  <c r="C167" i="2"/>
  <c r="B167" i="2"/>
  <c r="A167" i="2"/>
  <c r="CD166" i="2"/>
  <c r="CC166" i="2"/>
  <c r="CB166" i="2"/>
  <c r="CA166" i="2"/>
  <c r="BZ166" i="2"/>
  <c r="BY166" i="2"/>
  <c r="AJ166" i="2"/>
  <c r="AI166" i="2"/>
  <c r="AH166" i="2"/>
  <c r="AG166" i="2"/>
  <c r="AF166" i="2"/>
  <c r="AE166" i="2"/>
  <c r="AD166" i="2"/>
  <c r="AC166" i="2"/>
  <c r="AB166" i="2"/>
  <c r="AA166" i="2"/>
  <c r="Z166" i="2"/>
  <c r="Y166" i="2"/>
  <c r="X166" i="2"/>
  <c r="W166" i="2"/>
  <c r="V166" i="2"/>
  <c r="U166" i="2"/>
  <c r="S166" i="2"/>
  <c r="R166" i="2"/>
  <c r="Q166" i="2"/>
  <c r="P166" i="2"/>
  <c r="O166" i="2"/>
  <c r="N166" i="2"/>
  <c r="M166" i="2"/>
  <c r="L166" i="2"/>
  <c r="K166" i="2"/>
  <c r="J166" i="2"/>
  <c r="I166" i="2"/>
  <c r="H166" i="2"/>
  <c r="G166" i="2"/>
  <c r="F166" i="2"/>
  <c r="E166" i="2"/>
  <c r="D166" i="2"/>
  <c r="C166" i="2"/>
  <c r="B166" i="2"/>
  <c r="A166" i="2"/>
  <c r="CD165" i="2"/>
  <c r="CC165" i="2"/>
  <c r="CB165" i="2"/>
  <c r="CA165" i="2"/>
  <c r="BZ165" i="2"/>
  <c r="BY165" i="2"/>
  <c r="AJ165" i="2"/>
  <c r="AI165" i="2"/>
  <c r="AH165" i="2"/>
  <c r="AG165" i="2"/>
  <c r="AF165" i="2"/>
  <c r="AE165" i="2"/>
  <c r="AD165" i="2"/>
  <c r="AC165" i="2"/>
  <c r="AB165" i="2"/>
  <c r="AA165" i="2"/>
  <c r="Z165" i="2"/>
  <c r="Y165" i="2"/>
  <c r="X165" i="2"/>
  <c r="W165" i="2"/>
  <c r="V165" i="2"/>
  <c r="U165" i="2"/>
  <c r="S165" i="2"/>
  <c r="R165" i="2"/>
  <c r="Q165" i="2"/>
  <c r="P165" i="2"/>
  <c r="O165" i="2"/>
  <c r="N165" i="2"/>
  <c r="M165" i="2"/>
  <c r="L165" i="2"/>
  <c r="K165" i="2"/>
  <c r="J165" i="2"/>
  <c r="I165" i="2"/>
  <c r="H165" i="2"/>
  <c r="G165" i="2"/>
  <c r="F165" i="2"/>
  <c r="E165" i="2"/>
  <c r="D165" i="2"/>
  <c r="C165" i="2"/>
  <c r="B165" i="2"/>
  <c r="A165" i="2"/>
  <c r="CD164" i="2"/>
  <c r="CC164" i="2"/>
  <c r="CB164" i="2"/>
  <c r="CA164" i="2"/>
  <c r="BZ164" i="2"/>
  <c r="BY164" i="2"/>
  <c r="AJ164" i="2"/>
  <c r="AI164" i="2"/>
  <c r="AH164" i="2"/>
  <c r="AG164" i="2"/>
  <c r="AF164" i="2"/>
  <c r="AE164" i="2"/>
  <c r="AD164" i="2"/>
  <c r="AC164" i="2"/>
  <c r="AB164" i="2"/>
  <c r="AA164" i="2"/>
  <c r="Z164" i="2"/>
  <c r="Y164" i="2"/>
  <c r="X164" i="2"/>
  <c r="W164" i="2"/>
  <c r="V164" i="2"/>
  <c r="U164" i="2"/>
  <c r="S164" i="2"/>
  <c r="R164" i="2"/>
  <c r="Q164" i="2"/>
  <c r="P164" i="2"/>
  <c r="O164" i="2"/>
  <c r="N164" i="2"/>
  <c r="M164" i="2"/>
  <c r="L164" i="2"/>
  <c r="K164" i="2"/>
  <c r="J164" i="2"/>
  <c r="I164" i="2"/>
  <c r="H164" i="2"/>
  <c r="G164" i="2"/>
  <c r="F164" i="2"/>
  <c r="E164" i="2"/>
  <c r="D164" i="2"/>
  <c r="C164" i="2"/>
  <c r="B164" i="2"/>
  <c r="A164" i="2"/>
  <c r="CD163" i="2"/>
  <c r="CC163" i="2"/>
  <c r="CB163" i="2"/>
  <c r="CA163" i="2"/>
  <c r="BZ163" i="2"/>
  <c r="BY163" i="2"/>
  <c r="AJ163" i="2"/>
  <c r="AI163" i="2"/>
  <c r="AH163" i="2"/>
  <c r="AG163" i="2"/>
  <c r="AF163" i="2"/>
  <c r="AE163" i="2"/>
  <c r="AD163" i="2"/>
  <c r="AC163" i="2"/>
  <c r="AB163" i="2"/>
  <c r="AA163" i="2"/>
  <c r="Z163" i="2"/>
  <c r="Y163" i="2"/>
  <c r="X163" i="2"/>
  <c r="W163" i="2"/>
  <c r="V163" i="2"/>
  <c r="U163" i="2"/>
  <c r="S163" i="2"/>
  <c r="R163" i="2"/>
  <c r="Q163" i="2"/>
  <c r="P163" i="2"/>
  <c r="O163" i="2"/>
  <c r="N163" i="2"/>
  <c r="M163" i="2"/>
  <c r="L163" i="2"/>
  <c r="K163" i="2"/>
  <c r="J163" i="2"/>
  <c r="I163" i="2"/>
  <c r="H163" i="2"/>
  <c r="G163" i="2"/>
  <c r="F163" i="2"/>
  <c r="E163" i="2"/>
  <c r="D163" i="2"/>
  <c r="C163" i="2"/>
  <c r="B163" i="2"/>
  <c r="A163" i="2"/>
  <c r="CD162" i="2"/>
  <c r="CC162" i="2"/>
  <c r="CB162" i="2"/>
  <c r="CA162" i="2"/>
  <c r="BZ162" i="2"/>
  <c r="BY162" i="2"/>
  <c r="AJ162" i="2"/>
  <c r="AI162" i="2"/>
  <c r="AH162" i="2"/>
  <c r="AG162" i="2"/>
  <c r="AF162" i="2"/>
  <c r="AE162" i="2"/>
  <c r="AD162" i="2"/>
  <c r="AC162" i="2"/>
  <c r="AB162" i="2"/>
  <c r="AA162" i="2"/>
  <c r="Z162" i="2"/>
  <c r="Y162" i="2"/>
  <c r="X162" i="2"/>
  <c r="W162" i="2"/>
  <c r="V162" i="2"/>
  <c r="U162" i="2"/>
  <c r="S162" i="2"/>
  <c r="R162" i="2"/>
  <c r="Q162" i="2"/>
  <c r="P162" i="2"/>
  <c r="O162" i="2"/>
  <c r="N162" i="2"/>
  <c r="M162" i="2"/>
  <c r="L162" i="2"/>
  <c r="K162" i="2"/>
  <c r="J162" i="2"/>
  <c r="I162" i="2"/>
  <c r="H162" i="2"/>
  <c r="G162" i="2"/>
  <c r="F162" i="2"/>
  <c r="E162" i="2"/>
  <c r="D162" i="2"/>
  <c r="C162" i="2"/>
  <c r="B162" i="2"/>
  <c r="A162" i="2"/>
  <c r="CD161" i="2"/>
  <c r="CC161" i="2"/>
  <c r="CB161" i="2"/>
  <c r="CA161" i="2"/>
  <c r="BZ161" i="2"/>
  <c r="BY161" i="2"/>
  <c r="AJ161" i="2"/>
  <c r="AI161" i="2"/>
  <c r="AH161" i="2"/>
  <c r="AG161" i="2"/>
  <c r="AF161" i="2"/>
  <c r="AE161" i="2"/>
  <c r="AD161" i="2"/>
  <c r="AC161" i="2"/>
  <c r="AB161" i="2"/>
  <c r="AA161" i="2"/>
  <c r="Z161" i="2"/>
  <c r="Y161" i="2"/>
  <c r="X161" i="2"/>
  <c r="W161" i="2"/>
  <c r="V161" i="2"/>
  <c r="U161" i="2"/>
  <c r="S161" i="2"/>
  <c r="R161" i="2"/>
  <c r="Q161" i="2"/>
  <c r="P161" i="2"/>
  <c r="O161" i="2"/>
  <c r="N161" i="2"/>
  <c r="M161" i="2"/>
  <c r="L161" i="2"/>
  <c r="K161" i="2"/>
  <c r="J161" i="2"/>
  <c r="I161" i="2"/>
  <c r="H161" i="2"/>
  <c r="G161" i="2"/>
  <c r="F161" i="2"/>
  <c r="E161" i="2"/>
  <c r="D161" i="2"/>
  <c r="C161" i="2"/>
  <c r="B161" i="2"/>
  <c r="A161" i="2"/>
  <c r="CD160" i="2"/>
  <c r="CC160" i="2"/>
  <c r="CB160" i="2"/>
  <c r="CA160" i="2"/>
  <c r="BZ160" i="2"/>
  <c r="BY160" i="2"/>
  <c r="AJ160" i="2"/>
  <c r="AI160" i="2"/>
  <c r="AH160" i="2"/>
  <c r="AG160" i="2"/>
  <c r="AF160" i="2"/>
  <c r="AE160" i="2"/>
  <c r="AD160" i="2"/>
  <c r="AC160" i="2"/>
  <c r="AB160" i="2"/>
  <c r="AA160" i="2"/>
  <c r="Z160" i="2"/>
  <c r="Y160" i="2"/>
  <c r="X160" i="2"/>
  <c r="W160" i="2"/>
  <c r="V160" i="2"/>
  <c r="U160" i="2"/>
  <c r="S160" i="2"/>
  <c r="R160" i="2"/>
  <c r="Q160" i="2"/>
  <c r="P160" i="2"/>
  <c r="O160" i="2"/>
  <c r="N160" i="2"/>
  <c r="M160" i="2"/>
  <c r="L160" i="2"/>
  <c r="K160" i="2"/>
  <c r="J160" i="2"/>
  <c r="I160" i="2"/>
  <c r="H160" i="2"/>
  <c r="G160" i="2"/>
  <c r="F160" i="2"/>
  <c r="E160" i="2"/>
  <c r="D160" i="2"/>
  <c r="C160" i="2"/>
  <c r="B160" i="2"/>
  <c r="A160" i="2"/>
  <c r="CD159" i="2"/>
  <c r="CC159" i="2"/>
  <c r="CB159" i="2"/>
  <c r="CA159" i="2"/>
  <c r="BZ159" i="2"/>
  <c r="BY159" i="2"/>
  <c r="AJ159" i="2"/>
  <c r="AI159" i="2"/>
  <c r="AH159" i="2"/>
  <c r="AG159" i="2"/>
  <c r="AF159" i="2"/>
  <c r="AE159" i="2"/>
  <c r="AD159" i="2"/>
  <c r="AC159" i="2"/>
  <c r="AB159" i="2"/>
  <c r="AA159" i="2"/>
  <c r="Z159" i="2"/>
  <c r="Y159" i="2"/>
  <c r="X159" i="2"/>
  <c r="W159" i="2"/>
  <c r="V159" i="2"/>
  <c r="U159" i="2"/>
  <c r="S159" i="2"/>
  <c r="R159" i="2"/>
  <c r="Q159" i="2"/>
  <c r="P159" i="2"/>
  <c r="O159" i="2"/>
  <c r="N159" i="2"/>
  <c r="M159" i="2"/>
  <c r="L159" i="2"/>
  <c r="K159" i="2"/>
  <c r="J159" i="2"/>
  <c r="I159" i="2"/>
  <c r="H159" i="2"/>
  <c r="G159" i="2"/>
  <c r="F159" i="2"/>
  <c r="E159" i="2"/>
  <c r="D159" i="2"/>
  <c r="C159" i="2"/>
  <c r="B159" i="2"/>
  <c r="A159" i="2"/>
  <c r="CD158" i="2"/>
  <c r="CC158" i="2"/>
  <c r="CB158" i="2"/>
  <c r="CA158" i="2"/>
  <c r="BZ158" i="2"/>
  <c r="BY158" i="2"/>
  <c r="AJ158" i="2"/>
  <c r="AI158" i="2"/>
  <c r="AH158" i="2"/>
  <c r="AG158" i="2"/>
  <c r="AF158" i="2"/>
  <c r="AE158" i="2"/>
  <c r="AD158" i="2"/>
  <c r="AC158" i="2"/>
  <c r="AB158" i="2"/>
  <c r="AA158" i="2"/>
  <c r="Z158" i="2"/>
  <c r="Y158" i="2"/>
  <c r="X158" i="2"/>
  <c r="W158" i="2"/>
  <c r="V158" i="2"/>
  <c r="U158" i="2"/>
  <c r="S158" i="2"/>
  <c r="R158" i="2"/>
  <c r="Q158" i="2"/>
  <c r="P158" i="2"/>
  <c r="O158" i="2"/>
  <c r="N158" i="2"/>
  <c r="M158" i="2"/>
  <c r="L158" i="2"/>
  <c r="K158" i="2"/>
  <c r="J158" i="2"/>
  <c r="I158" i="2"/>
  <c r="H158" i="2"/>
  <c r="G158" i="2"/>
  <c r="F158" i="2"/>
  <c r="E158" i="2"/>
  <c r="D158" i="2"/>
  <c r="C158" i="2"/>
  <c r="B158" i="2"/>
  <c r="A158" i="2"/>
  <c r="CD157" i="2"/>
  <c r="CC157" i="2"/>
  <c r="CB157" i="2"/>
  <c r="CA157" i="2"/>
  <c r="BZ157" i="2"/>
  <c r="BY157" i="2"/>
  <c r="AJ157" i="2"/>
  <c r="AI157" i="2"/>
  <c r="AH157" i="2"/>
  <c r="AG157" i="2"/>
  <c r="AF157" i="2"/>
  <c r="AE157" i="2"/>
  <c r="AD157" i="2"/>
  <c r="AC157" i="2"/>
  <c r="AB157" i="2"/>
  <c r="AA157" i="2"/>
  <c r="Z157" i="2"/>
  <c r="Y157" i="2"/>
  <c r="X157" i="2"/>
  <c r="W157" i="2"/>
  <c r="V157" i="2"/>
  <c r="U157" i="2"/>
  <c r="S157" i="2"/>
  <c r="R157" i="2"/>
  <c r="Q157" i="2"/>
  <c r="P157" i="2"/>
  <c r="O157" i="2"/>
  <c r="N157" i="2"/>
  <c r="M157" i="2"/>
  <c r="L157" i="2"/>
  <c r="K157" i="2"/>
  <c r="J157" i="2"/>
  <c r="I157" i="2"/>
  <c r="H157" i="2"/>
  <c r="G157" i="2"/>
  <c r="F157" i="2"/>
  <c r="E157" i="2"/>
  <c r="D157" i="2"/>
  <c r="C157" i="2"/>
  <c r="B157" i="2"/>
  <c r="A157" i="2"/>
  <c r="CD156" i="2"/>
  <c r="CC156" i="2"/>
  <c r="CB156" i="2"/>
  <c r="CA156" i="2"/>
  <c r="BZ156" i="2"/>
  <c r="BY156" i="2"/>
  <c r="AJ156" i="2"/>
  <c r="AI156" i="2"/>
  <c r="AH156" i="2"/>
  <c r="AG156" i="2"/>
  <c r="AF156" i="2"/>
  <c r="AE156" i="2"/>
  <c r="AD156" i="2"/>
  <c r="AC156" i="2"/>
  <c r="AB156" i="2"/>
  <c r="AA156" i="2"/>
  <c r="Z156" i="2"/>
  <c r="Y156" i="2"/>
  <c r="X156" i="2"/>
  <c r="W156" i="2"/>
  <c r="V156" i="2"/>
  <c r="U156" i="2"/>
  <c r="S156" i="2"/>
  <c r="R156" i="2"/>
  <c r="Q156" i="2"/>
  <c r="P156" i="2"/>
  <c r="O156" i="2"/>
  <c r="N156" i="2"/>
  <c r="M156" i="2"/>
  <c r="L156" i="2"/>
  <c r="K156" i="2"/>
  <c r="J156" i="2"/>
  <c r="I156" i="2"/>
  <c r="H156" i="2"/>
  <c r="G156" i="2"/>
  <c r="F156" i="2"/>
  <c r="E156" i="2"/>
  <c r="D156" i="2"/>
  <c r="C156" i="2"/>
  <c r="B156" i="2"/>
  <c r="A156" i="2"/>
  <c r="CD155" i="2"/>
  <c r="CC155" i="2"/>
  <c r="CB155" i="2"/>
  <c r="CA155" i="2"/>
  <c r="BZ155" i="2"/>
  <c r="BY155" i="2"/>
  <c r="AJ155" i="2"/>
  <c r="AI155" i="2"/>
  <c r="AH155" i="2"/>
  <c r="AG155" i="2"/>
  <c r="AF155" i="2"/>
  <c r="AE155" i="2"/>
  <c r="AD155" i="2"/>
  <c r="AC155" i="2"/>
  <c r="AB155" i="2"/>
  <c r="AA155" i="2"/>
  <c r="Z155" i="2"/>
  <c r="Y155" i="2"/>
  <c r="X155" i="2"/>
  <c r="W155" i="2"/>
  <c r="V155" i="2"/>
  <c r="U155" i="2"/>
  <c r="S155" i="2"/>
  <c r="R155" i="2"/>
  <c r="Q155" i="2"/>
  <c r="P155" i="2"/>
  <c r="O155" i="2"/>
  <c r="N155" i="2"/>
  <c r="M155" i="2"/>
  <c r="L155" i="2"/>
  <c r="K155" i="2"/>
  <c r="J155" i="2"/>
  <c r="I155" i="2"/>
  <c r="H155" i="2"/>
  <c r="G155" i="2"/>
  <c r="F155" i="2"/>
  <c r="E155" i="2"/>
  <c r="D155" i="2"/>
  <c r="C155" i="2"/>
  <c r="B155" i="2"/>
  <c r="A155" i="2"/>
  <c r="CD154" i="2"/>
  <c r="CC154" i="2"/>
  <c r="CB154" i="2"/>
  <c r="CA154" i="2"/>
  <c r="BZ154" i="2"/>
  <c r="BY154" i="2"/>
  <c r="AJ154" i="2"/>
  <c r="AI154" i="2"/>
  <c r="AH154" i="2"/>
  <c r="AG154" i="2"/>
  <c r="AF154" i="2"/>
  <c r="AE154" i="2"/>
  <c r="AD154" i="2"/>
  <c r="AC154" i="2"/>
  <c r="AB154" i="2"/>
  <c r="AA154" i="2"/>
  <c r="Z154" i="2"/>
  <c r="Y154" i="2"/>
  <c r="X154" i="2"/>
  <c r="W154" i="2"/>
  <c r="V154" i="2"/>
  <c r="U154" i="2"/>
  <c r="S154" i="2"/>
  <c r="R154" i="2"/>
  <c r="Q154" i="2"/>
  <c r="P154" i="2"/>
  <c r="O154" i="2"/>
  <c r="N154" i="2"/>
  <c r="M154" i="2"/>
  <c r="L154" i="2"/>
  <c r="K154" i="2"/>
  <c r="J154" i="2"/>
  <c r="I154" i="2"/>
  <c r="H154" i="2"/>
  <c r="G154" i="2"/>
  <c r="F154" i="2"/>
  <c r="E154" i="2"/>
  <c r="D154" i="2"/>
  <c r="C154" i="2"/>
  <c r="B154" i="2"/>
  <c r="A154" i="2"/>
  <c r="CD153" i="2"/>
  <c r="CC153" i="2"/>
  <c r="CB153" i="2"/>
  <c r="CA153" i="2"/>
  <c r="BZ153" i="2"/>
  <c r="BY153" i="2"/>
  <c r="AJ153" i="2"/>
  <c r="AI153" i="2"/>
  <c r="AH153" i="2"/>
  <c r="AG153" i="2"/>
  <c r="AF153" i="2"/>
  <c r="AE153" i="2"/>
  <c r="AD153" i="2"/>
  <c r="AC153" i="2"/>
  <c r="AB153" i="2"/>
  <c r="AA153" i="2"/>
  <c r="Z153" i="2"/>
  <c r="Y153" i="2"/>
  <c r="X153" i="2"/>
  <c r="W153" i="2"/>
  <c r="V153" i="2"/>
  <c r="U153" i="2"/>
  <c r="S153" i="2"/>
  <c r="R153" i="2"/>
  <c r="Q153" i="2"/>
  <c r="P153" i="2"/>
  <c r="O153" i="2"/>
  <c r="N153" i="2"/>
  <c r="M153" i="2"/>
  <c r="L153" i="2"/>
  <c r="K153" i="2"/>
  <c r="J153" i="2"/>
  <c r="I153" i="2"/>
  <c r="H153" i="2"/>
  <c r="G153" i="2"/>
  <c r="F153" i="2"/>
  <c r="E153" i="2"/>
  <c r="D153" i="2"/>
  <c r="C153" i="2"/>
  <c r="B153" i="2"/>
  <c r="A153" i="2"/>
  <c r="CD152" i="2"/>
  <c r="CC152" i="2"/>
  <c r="CB152" i="2"/>
  <c r="CA152" i="2"/>
  <c r="BZ152" i="2"/>
  <c r="BY152" i="2"/>
  <c r="AJ152" i="2"/>
  <c r="AI152" i="2"/>
  <c r="AH152" i="2"/>
  <c r="AG152" i="2"/>
  <c r="AF152" i="2"/>
  <c r="AE152" i="2"/>
  <c r="AD152" i="2"/>
  <c r="AC152" i="2"/>
  <c r="AB152" i="2"/>
  <c r="AA152" i="2"/>
  <c r="Z152" i="2"/>
  <c r="Y152" i="2"/>
  <c r="X152" i="2"/>
  <c r="W152" i="2"/>
  <c r="V152" i="2"/>
  <c r="U152" i="2"/>
  <c r="S152" i="2"/>
  <c r="R152" i="2"/>
  <c r="Q152" i="2"/>
  <c r="P152" i="2"/>
  <c r="O152" i="2"/>
  <c r="N152" i="2"/>
  <c r="M152" i="2"/>
  <c r="L152" i="2"/>
  <c r="K152" i="2"/>
  <c r="J152" i="2"/>
  <c r="I152" i="2"/>
  <c r="H152" i="2"/>
  <c r="G152" i="2"/>
  <c r="F152" i="2"/>
  <c r="E152" i="2"/>
  <c r="D152" i="2"/>
  <c r="C152" i="2"/>
  <c r="B152" i="2"/>
  <c r="A152" i="2"/>
  <c r="CD151" i="2"/>
  <c r="CC151" i="2"/>
  <c r="CB151" i="2"/>
  <c r="CA151" i="2"/>
  <c r="BZ151" i="2"/>
  <c r="BY151" i="2"/>
  <c r="AJ151" i="2"/>
  <c r="AI151" i="2"/>
  <c r="AH151" i="2"/>
  <c r="AG151" i="2"/>
  <c r="AF151" i="2"/>
  <c r="AE151" i="2"/>
  <c r="AD151" i="2"/>
  <c r="AC151" i="2"/>
  <c r="AB151" i="2"/>
  <c r="AA151" i="2"/>
  <c r="Z151" i="2"/>
  <c r="Y151" i="2"/>
  <c r="X151" i="2"/>
  <c r="W151" i="2"/>
  <c r="V151" i="2"/>
  <c r="U151" i="2"/>
  <c r="S151" i="2"/>
  <c r="R151" i="2"/>
  <c r="Q151" i="2"/>
  <c r="P151" i="2"/>
  <c r="O151" i="2"/>
  <c r="N151" i="2"/>
  <c r="M151" i="2"/>
  <c r="L151" i="2"/>
  <c r="K151" i="2"/>
  <c r="J151" i="2"/>
  <c r="I151" i="2"/>
  <c r="H151" i="2"/>
  <c r="G151" i="2"/>
  <c r="F151" i="2"/>
  <c r="E151" i="2"/>
  <c r="D151" i="2"/>
  <c r="C151" i="2"/>
  <c r="B151" i="2"/>
  <c r="A151" i="2"/>
  <c r="CD150" i="2"/>
  <c r="CC150" i="2"/>
  <c r="CB150" i="2"/>
  <c r="CA150" i="2"/>
  <c r="BZ150" i="2"/>
  <c r="BY150" i="2"/>
  <c r="AJ150" i="2"/>
  <c r="AI150" i="2"/>
  <c r="AH150" i="2"/>
  <c r="AG150" i="2"/>
  <c r="AF150" i="2"/>
  <c r="AE150" i="2"/>
  <c r="AD150" i="2"/>
  <c r="AC150" i="2"/>
  <c r="AB150" i="2"/>
  <c r="AA150" i="2"/>
  <c r="Z150" i="2"/>
  <c r="Y150" i="2"/>
  <c r="X150" i="2"/>
  <c r="W150" i="2"/>
  <c r="V150" i="2"/>
  <c r="U150" i="2"/>
  <c r="S150" i="2"/>
  <c r="R150" i="2"/>
  <c r="Q150" i="2"/>
  <c r="P150" i="2"/>
  <c r="O150" i="2"/>
  <c r="N150" i="2"/>
  <c r="M150" i="2"/>
  <c r="L150" i="2"/>
  <c r="K150" i="2"/>
  <c r="J150" i="2"/>
  <c r="I150" i="2"/>
  <c r="H150" i="2"/>
  <c r="G150" i="2"/>
  <c r="F150" i="2"/>
  <c r="E150" i="2"/>
  <c r="D150" i="2"/>
  <c r="C150" i="2"/>
  <c r="B150" i="2"/>
  <c r="A150" i="2"/>
  <c r="CD149" i="2"/>
  <c r="CC149" i="2"/>
  <c r="CB149" i="2"/>
  <c r="CA149" i="2"/>
  <c r="BZ149" i="2"/>
  <c r="BY149" i="2"/>
  <c r="AJ149" i="2"/>
  <c r="AI149" i="2"/>
  <c r="AH149" i="2"/>
  <c r="AG149" i="2"/>
  <c r="AF149" i="2"/>
  <c r="AE149" i="2"/>
  <c r="AD149" i="2"/>
  <c r="AC149" i="2"/>
  <c r="AB149" i="2"/>
  <c r="AA149" i="2"/>
  <c r="Z149" i="2"/>
  <c r="Y149" i="2"/>
  <c r="X149" i="2"/>
  <c r="W149" i="2"/>
  <c r="V149" i="2"/>
  <c r="U149" i="2"/>
  <c r="S149" i="2"/>
  <c r="R149" i="2"/>
  <c r="Q149" i="2"/>
  <c r="P149" i="2"/>
  <c r="O149" i="2"/>
  <c r="N149" i="2"/>
  <c r="M149" i="2"/>
  <c r="L149" i="2"/>
  <c r="K149" i="2"/>
  <c r="J149" i="2"/>
  <c r="I149" i="2"/>
  <c r="H149" i="2"/>
  <c r="G149" i="2"/>
  <c r="F149" i="2"/>
  <c r="E149" i="2"/>
  <c r="D149" i="2"/>
  <c r="C149" i="2"/>
  <c r="B149" i="2"/>
  <c r="A149" i="2"/>
  <c r="CD148" i="2"/>
  <c r="CC148" i="2"/>
  <c r="CB148" i="2"/>
  <c r="CA148" i="2"/>
  <c r="BZ148" i="2"/>
  <c r="BY148" i="2"/>
  <c r="AJ148" i="2"/>
  <c r="AI148" i="2"/>
  <c r="AH148" i="2"/>
  <c r="AG148" i="2"/>
  <c r="AF148" i="2"/>
  <c r="AE148" i="2"/>
  <c r="AD148" i="2"/>
  <c r="AC148" i="2"/>
  <c r="AB148" i="2"/>
  <c r="AA148" i="2"/>
  <c r="Z148" i="2"/>
  <c r="Y148" i="2"/>
  <c r="X148" i="2"/>
  <c r="W148" i="2"/>
  <c r="V148" i="2"/>
  <c r="U148" i="2"/>
  <c r="S148" i="2"/>
  <c r="R148" i="2"/>
  <c r="Q148" i="2"/>
  <c r="P148" i="2"/>
  <c r="O148" i="2"/>
  <c r="N148" i="2"/>
  <c r="M148" i="2"/>
  <c r="L148" i="2"/>
  <c r="K148" i="2"/>
  <c r="J148" i="2"/>
  <c r="I148" i="2"/>
  <c r="H148" i="2"/>
  <c r="G148" i="2"/>
  <c r="F148" i="2"/>
  <c r="E148" i="2"/>
  <c r="D148" i="2"/>
  <c r="C148" i="2"/>
  <c r="B148" i="2"/>
  <c r="A148" i="2"/>
  <c r="CD147" i="2"/>
  <c r="CC147" i="2"/>
  <c r="CB147" i="2"/>
  <c r="CA147" i="2"/>
  <c r="BZ147" i="2"/>
  <c r="BY147" i="2"/>
  <c r="AJ147" i="2"/>
  <c r="AI147" i="2"/>
  <c r="AH147" i="2"/>
  <c r="AG147" i="2"/>
  <c r="AF147" i="2"/>
  <c r="AE147" i="2"/>
  <c r="AD147" i="2"/>
  <c r="AC147" i="2"/>
  <c r="AB147" i="2"/>
  <c r="AA147" i="2"/>
  <c r="Z147" i="2"/>
  <c r="Y147" i="2"/>
  <c r="X147" i="2"/>
  <c r="W147" i="2"/>
  <c r="V147" i="2"/>
  <c r="U147" i="2"/>
  <c r="S147" i="2"/>
  <c r="R147" i="2"/>
  <c r="Q147" i="2"/>
  <c r="P147" i="2"/>
  <c r="O147" i="2"/>
  <c r="N147" i="2"/>
  <c r="M147" i="2"/>
  <c r="L147" i="2"/>
  <c r="K147" i="2"/>
  <c r="J147" i="2"/>
  <c r="I147" i="2"/>
  <c r="H147" i="2"/>
  <c r="G147" i="2"/>
  <c r="F147" i="2"/>
  <c r="E147" i="2"/>
  <c r="D147" i="2"/>
  <c r="C147" i="2"/>
  <c r="B147" i="2"/>
  <c r="A147" i="2"/>
  <c r="CD146" i="2"/>
  <c r="CC146" i="2"/>
  <c r="CB146" i="2"/>
  <c r="CA146" i="2"/>
  <c r="BZ146" i="2"/>
  <c r="BY146" i="2"/>
  <c r="AJ146" i="2"/>
  <c r="AI146" i="2"/>
  <c r="AH146" i="2"/>
  <c r="AG146" i="2"/>
  <c r="AF146" i="2"/>
  <c r="AE146" i="2"/>
  <c r="AD146" i="2"/>
  <c r="AC146" i="2"/>
  <c r="AB146" i="2"/>
  <c r="AA146" i="2"/>
  <c r="Z146" i="2"/>
  <c r="Y146" i="2"/>
  <c r="X146" i="2"/>
  <c r="W146" i="2"/>
  <c r="V146" i="2"/>
  <c r="U146" i="2"/>
  <c r="S146" i="2"/>
  <c r="R146" i="2"/>
  <c r="Q146" i="2"/>
  <c r="P146" i="2"/>
  <c r="O146" i="2"/>
  <c r="N146" i="2"/>
  <c r="M146" i="2"/>
  <c r="L146" i="2"/>
  <c r="K146" i="2"/>
  <c r="J146" i="2"/>
  <c r="I146" i="2"/>
  <c r="H146" i="2"/>
  <c r="G146" i="2"/>
  <c r="F146" i="2"/>
  <c r="E146" i="2"/>
  <c r="D146" i="2"/>
  <c r="C146" i="2"/>
  <c r="B146" i="2"/>
  <c r="A146" i="2"/>
  <c r="CD145" i="2"/>
  <c r="CC145" i="2"/>
  <c r="CB145" i="2"/>
  <c r="CA145" i="2"/>
  <c r="BZ145" i="2"/>
  <c r="BY145" i="2"/>
  <c r="AJ145" i="2"/>
  <c r="AI145" i="2"/>
  <c r="AH145" i="2"/>
  <c r="AG145" i="2"/>
  <c r="AF145" i="2"/>
  <c r="AE145" i="2"/>
  <c r="AD145" i="2"/>
  <c r="AC145" i="2"/>
  <c r="AB145" i="2"/>
  <c r="AA145" i="2"/>
  <c r="Z145" i="2"/>
  <c r="Y145" i="2"/>
  <c r="X145" i="2"/>
  <c r="W145" i="2"/>
  <c r="V145" i="2"/>
  <c r="U145" i="2"/>
  <c r="S145" i="2"/>
  <c r="R145" i="2"/>
  <c r="Q145" i="2"/>
  <c r="P145" i="2"/>
  <c r="O145" i="2"/>
  <c r="N145" i="2"/>
  <c r="M145" i="2"/>
  <c r="L145" i="2"/>
  <c r="K145" i="2"/>
  <c r="J145" i="2"/>
  <c r="I145" i="2"/>
  <c r="H145" i="2"/>
  <c r="G145" i="2"/>
  <c r="F145" i="2"/>
  <c r="E145" i="2"/>
  <c r="D145" i="2"/>
  <c r="C145" i="2"/>
  <c r="B145" i="2"/>
  <c r="A145" i="2"/>
  <c r="CD144" i="2"/>
  <c r="CC144" i="2"/>
  <c r="CB144" i="2"/>
  <c r="CA144" i="2"/>
  <c r="BZ144" i="2"/>
  <c r="BY144" i="2"/>
  <c r="AJ144" i="2"/>
  <c r="AI144" i="2"/>
  <c r="AH144" i="2"/>
  <c r="AG144" i="2"/>
  <c r="AF144" i="2"/>
  <c r="AE144" i="2"/>
  <c r="AD144" i="2"/>
  <c r="AC144" i="2"/>
  <c r="AB144" i="2"/>
  <c r="AA144" i="2"/>
  <c r="Z144" i="2"/>
  <c r="Y144" i="2"/>
  <c r="X144" i="2"/>
  <c r="W144" i="2"/>
  <c r="V144" i="2"/>
  <c r="U144" i="2"/>
  <c r="S144" i="2"/>
  <c r="R144" i="2"/>
  <c r="Q144" i="2"/>
  <c r="P144" i="2"/>
  <c r="O144" i="2"/>
  <c r="N144" i="2"/>
  <c r="M144" i="2"/>
  <c r="L144" i="2"/>
  <c r="K144" i="2"/>
  <c r="J144" i="2"/>
  <c r="I144" i="2"/>
  <c r="H144" i="2"/>
  <c r="G144" i="2"/>
  <c r="F144" i="2"/>
  <c r="E144" i="2"/>
  <c r="D144" i="2"/>
  <c r="C144" i="2"/>
  <c r="B144" i="2"/>
  <c r="A144" i="2"/>
  <c r="CD143" i="2"/>
  <c r="CC143" i="2"/>
  <c r="CB143" i="2"/>
  <c r="CA143" i="2"/>
  <c r="BZ143" i="2"/>
  <c r="BY143" i="2"/>
  <c r="AJ143" i="2"/>
  <c r="AI143" i="2"/>
  <c r="AH143" i="2"/>
  <c r="AG143" i="2"/>
  <c r="AF143" i="2"/>
  <c r="AE143" i="2"/>
  <c r="AD143" i="2"/>
  <c r="AC143" i="2"/>
  <c r="AB143" i="2"/>
  <c r="AA143" i="2"/>
  <c r="Z143" i="2"/>
  <c r="Y143" i="2"/>
  <c r="X143" i="2"/>
  <c r="W143" i="2"/>
  <c r="V143" i="2"/>
  <c r="U143" i="2"/>
  <c r="S143" i="2"/>
  <c r="R143" i="2"/>
  <c r="Q143" i="2"/>
  <c r="P143" i="2"/>
  <c r="O143" i="2"/>
  <c r="N143" i="2"/>
  <c r="M143" i="2"/>
  <c r="L143" i="2"/>
  <c r="K143" i="2"/>
  <c r="J143" i="2"/>
  <c r="I143" i="2"/>
  <c r="H143" i="2"/>
  <c r="G143" i="2"/>
  <c r="F143" i="2"/>
  <c r="E143" i="2"/>
  <c r="D143" i="2"/>
  <c r="C143" i="2"/>
  <c r="B143" i="2"/>
  <c r="A143" i="2"/>
  <c r="CD142" i="2"/>
  <c r="CC142" i="2"/>
  <c r="CB142" i="2"/>
  <c r="CA142" i="2"/>
  <c r="BZ142" i="2"/>
  <c r="BY142" i="2"/>
  <c r="AJ142" i="2"/>
  <c r="AI142" i="2"/>
  <c r="AH142" i="2"/>
  <c r="AG142" i="2"/>
  <c r="AF142" i="2"/>
  <c r="AE142" i="2"/>
  <c r="AD142" i="2"/>
  <c r="AC142" i="2"/>
  <c r="AB142" i="2"/>
  <c r="AA142" i="2"/>
  <c r="Z142" i="2"/>
  <c r="Y142" i="2"/>
  <c r="X142" i="2"/>
  <c r="W142" i="2"/>
  <c r="V142" i="2"/>
  <c r="U142" i="2"/>
  <c r="S142" i="2"/>
  <c r="R142" i="2"/>
  <c r="Q142" i="2"/>
  <c r="P142" i="2"/>
  <c r="O142" i="2"/>
  <c r="N142" i="2"/>
  <c r="M142" i="2"/>
  <c r="L142" i="2"/>
  <c r="K142" i="2"/>
  <c r="J142" i="2"/>
  <c r="I142" i="2"/>
  <c r="H142" i="2"/>
  <c r="G142" i="2"/>
  <c r="F142" i="2"/>
  <c r="E142" i="2"/>
  <c r="D142" i="2"/>
  <c r="C142" i="2"/>
  <c r="B142" i="2"/>
  <c r="A142" i="2"/>
  <c r="CD141" i="2"/>
  <c r="CC141" i="2"/>
  <c r="CB141" i="2"/>
  <c r="CA141" i="2"/>
  <c r="BZ141" i="2"/>
  <c r="BY141" i="2"/>
  <c r="AJ141" i="2"/>
  <c r="AI141" i="2"/>
  <c r="AH141" i="2"/>
  <c r="AG141" i="2"/>
  <c r="AF141" i="2"/>
  <c r="AE141" i="2"/>
  <c r="AD141" i="2"/>
  <c r="AC141" i="2"/>
  <c r="AB141" i="2"/>
  <c r="AA141" i="2"/>
  <c r="Z141" i="2"/>
  <c r="Y141" i="2"/>
  <c r="X141" i="2"/>
  <c r="W141" i="2"/>
  <c r="V141" i="2"/>
  <c r="U141" i="2"/>
  <c r="S141" i="2"/>
  <c r="R141" i="2"/>
  <c r="Q141" i="2"/>
  <c r="P141" i="2"/>
  <c r="O141" i="2"/>
  <c r="N141" i="2"/>
  <c r="M141" i="2"/>
  <c r="L141" i="2"/>
  <c r="K141" i="2"/>
  <c r="J141" i="2"/>
  <c r="I141" i="2"/>
  <c r="H141" i="2"/>
  <c r="G141" i="2"/>
  <c r="F141" i="2"/>
  <c r="E141" i="2"/>
  <c r="D141" i="2"/>
  <c r="C141" i="2"/>
  <c r="B141" i="2"/>
  <c r="A141" i="2"/>
  <c r="CD140" i="2"/>
  <c r="CC140" i="2"/>
  <c r="CB140" i="2"/>
  <c r="CA140" i="2"/>
  <c r="BZ140" i="2"/>
  <c r="BY140" i="2"/>
  <c r="AJ140" i="2"/>
  <c r="AI140" i="2"/>
  <c r="AH140" i="2"/>
  <c r="AG140" i="2"/>
  <c r="AF140" i="2"/>
  <c r="AE140" i="2"/>
  <c r="AD140" i="2"/>
  <c r="AC140" i="2"/>
  <c r="AB140" i="2"/>
  <c r="AA140" i="2"/>
  <c r="Z140" i="2"/>
  <c r="Y140" i="2"/>
  <c r="X140" i="2"/>
  <c r="W140" i="2"/>
  <c r="V140" i="2"/>
  <c r="U140" i="2"/>
  <c r="S140" i="2"/>
  <c r="R140" i="2"/>
  <c r="Q140" i="2"/>
  <c r="P140" i="2"/>
  <c r="O140" i="2"/>
  <c r="N140" i="2"/>
  <c r="M140" i="2"/>
  <c r="L140" i="2"/>
  <c r="K140" i="2"/>
  <c r="J140" i="2"/>
  <c r="I140" i="2"/>
  <c r="H140" i="2"/>
  <c r="G140" i="2"/>
  <c r="F140" i="2"/>
  <c r="E140" i="2"/>
  <c r="D140" i="2"/>
  <c r="C140" i="2"/>
  <c r="B140" i="2"/>
  <c r="A140" i="2"/>
  <c r="CD139" i="2"/>
  <c r="CC139" i="2"/>
  <c r="CB139" i="2"/>
  <c r="CA139" i="2"/>
  <c r="BZ139" i="2"/>
  <c r="BY139" i="2"/>
  <c r="AJ139" i="2"/>
  <c r="AI139" i="2"/>
  <c r="AH139" i="2"/>
  <c r="AG139" i="2"/>
  <c r="AF139" i="2"/>
  <c r="AE139" i="2"/>
  <c r="AD139" i="2"/>
  <c r="AC139" i="2"/>
  <c r="AB139" i="2"/>
  <c r="AA139" i="2"/>
  <c r="Z139" i="2"/>
  <c r="Y139" i="2"/>
  <c r="X139" i="2"/>
  <c r="W139" i="2"/>
  <c r="V139" i="2"/>
  <c r="U139" i="2"/>
  <c r="S139" i="2"/>
  <c r="R139" i="2"/>
  <c r="Q139" i="2"/>
  <c r="P139" i="2"/>
  <c r="O139" i="2"/>
  <c r="N139" i="2"/>
  <c r="M139" i="2"/>
  <c r="L139" i="2"/>
  <c r="K139" i="2"/>
  <c r="J139" i="2"/>
  <c r="I139" i="2"/>
  <c r="H139" i="2"/>
  <c r="G139" i="2"/>
  <c r="F139" i="2"/>
  <c r="E139" i="2"/>
  <c r="D139" i="2"/>
  <c r="C139" i="2"/>
  <c r="B139" i="2"/>
  <c r="A139" i="2"/>
  <c r="CD138" i="2"/>
  <c r="CC138" i="2"/>
  <c r="CB138" i="2"/>
  <c r="CA138" i="2"/>
  <c r="BZ138" i="2"/>
  <c r="BY138" i="2"/>
  <c r="AJ138" i="2"/>
  <c r="AI138" i="2"/>
  <c r="AH138" i="2"/>
  <c r="AG138" i="2"/>
  <c r="AF138" i="2"/>
  <c r="AE138" i="2"/>
  <c r="AD138" i="2"/>
  <c r="AC138" i="2"/>
  <c r="AB138" i="2"/>
  <c r="AA138" i="2"/>
  <c r="Z138" i="2"/>
  <c r="Y138" i="2"/>
  <c r="X138" i="2"/>
  <c r="W138" i="2"/>
  <c r="V138" i="2"/>
  <c r="U138" i="2"/>
  <c r="S138" i="2"/>
  <c r="R138" i="2"/>
  <c r="Q138" i="2"/>
  <c r="P138" i="2"/>
  <c r="O138" i="2"/>
  <c r="N138" i="2"/>
  <c r="M138" i="2"/>
  <c r="L138" i="2"/>
  <c r="K138" i="2"/>
  <c r="J138" i="2"/>
  <c r="I138" i="2"/>
  <c r="H138" i="2"/>
  <c r="G138" i="2"/>
  <c r="F138" i="2"/>
  <c r="E138" i="2"/>
  <c r="D138" i="2"/>
  <c r="C138" i="2"/>
  <c r="B138" i="2"/>
  <c r="A138" i="2"/>
  <c r="CD137" i="2"/>
  <c r="CC137" i="2"/>
  <c r="CB137" i="2"/>
  <c r="CA137" i="2"/>
  <c r="BZ137" i="2"/>
  <c r="BY137" i="2"/>
  <c r="AJ137" i="2"/>
  <c r="AI137" i="2"/>
  <c r="AH137" i="2"/>
  <c r="AG137" i="2"/>
  <c r="AF137" i="2"/>
  <c r="AE137" i="2"/>
  <c r="AD137" i="2"/>
  <c r="AC137" i="2"/>
  <c r="AB137" i="2"/>
  <c r="AA137" i="2"/>
  <c r="Z137" i="2"/>
  <c r="Y137" i="2"/>
  <c r="X137" i="2"/>
  <c r="W137" i="2"/>
  <c r="V137" i="2"/>
  <c r="U137" i="2"/>
  <c r="S137" i="2"/>
  <c r="R137" i="2"/>
  <c r="Q137" i="2"/>
  <c r="P137" i="2"/>
  <c r="O137" i="2"/>
  <c r="N137" i="2"/>
  <c r="M137" i="2"/>
  <c r="L137" i="2"/>
  <c r="K137" i="2"/>
  <c r="J137" i="2"/>
  <c r="I137" i="2"/>
  <c r="H137" i="2"/>
  <c r="G137" i="2"/>
  <c r="F137" i="2"/>
  <c r="E137" i="2"/>
  <c r="D137" i="2"/>
  <c r="C137" i="2"/>
  <c r="B137" i="2"/>
  <c r="A137" i="2"/>
  <c r="CD136" i="2"/>
  <c r="CC136" i="2"/>
  <c r="CB136" i="2"/>
  <c r="CA136" i="2"/>
  <c r="BZ136" i="2"/>
  <c r="BY136" i="2"/>
  <c r="AJ136" i="2"/>
  <c r="AI136" i="2"/>
  <c r="AH136" i="2"/>
  <c r="AG136" i="2"/>
  <c r="AF136" i="2"/>
  <c r="AE136" i="2"/>
  <c r="AD136" i="2"/>
  <c r="AC136" i="2"/>
  <c r="AB136" i="2"/>
  <c r="AA136" i="2"/>
  <c r="Z136" i="2"/>
  <c r="Y136" i="2"/>
  <c r="X136" i="2"/>
  <c r="W136" i="2"/>
  <c r="V136" i="2"/>
  <c r="U136" i="2"/>
  <c r="S136" i="2"/>
  <c r="R136" i="2"/>
  <c r="Q136" i="2"/>
  <c r="P136" i="2"/>
  <c r="O136" i="2"/>
  <c r="N136" i="2"/>
  <c r="M136" i="2"/>
  <c r="L136" i="2"/>
  <c r="K136" i="2"/>
  <c r="J136" i="2"/>
  <c r="I136" i="2"/>
  <c r="H136" i="2"/>
  <c r="G136" i="2"/>
  <c r="F136" i="2"/>
  <c r="E136" i="2"/>
  <c r="D136" i="2"/>
  <c r="C136" i="2"/>
  <c r="B136" i="2"/>
  <c r="A136" i="2"/>
  <c r="CD135" i="2"/>
  <c r="CC135" i="2"/>
  <c r="CB135" i="2"/>
  <c r="CA135" i="2"/>
  <c r="BZ135" i="2"/>
  <c r="BY135" i="2"/>
  <c r="AJ135" i="2"/>
  <c r="AI135" i="2"/>
  <c r="AH135" i="2"/>
  <c r="AG135" i="2"/>
  <c r="AF135" i="2"/>
  <c r="AE135" i="2"/>
  <c r="AD135" i="2"/>
  <c r="AC135" i="2"/>
  <c r="AB135" i="2"/>
  <c r="AA135" i="2"/>
  <c r="Z135" i="2"/>
  <c r="Y135" i="2"/>
  <c r="X135" i="2"/>
  <c r="W135" i="2"/>
  <c r="V135" i="2"/>
  <c r="U135" i="2"/>
  <c r="S135" i="2"/>
  <c r="R135" i="2"/>
  <c r="Q135" i="2"/>
  <c r="P135" i="2"/>
  <c r="O135" i="2"/>
  <c r="N135" i="2"/>
  <c r="M135" i="2"/>
  <c r="L135" i="2"/>
  <c r="K135" i="2"/>
  <c r="J135" i="2"/>
  <c r="I135" i="2"/>
  <c r="H135" i="2"/>
  <c r="G135" i="2"/>
  <c r="F135" i="2"/>
  <c r="E135" i="2"/>
  <c r="D135" i="2"/>
  <c r="C135" i="2"/>
  <c r="B135" i="2"/>
  <c r="A135" i="2"/>
  <c r="CD134" i="2"/>
  <c r="CC134" i="2"/>
  <c r="CB134" i="2"/>
  <c r="CA134" i="2"/>
  <c r="BZ134" i="2"/>
  <c r="BY134" i="2"/>
  <c r="AJ134" i="2"/>
  <c r="AI134" i="2"/>
  <c r="AH134" i="2"/>
  <c r="AG134" i="2"/>
  <c r="AF134" i="2"/>
  <c r="AE134" i="2"/>
  <c r="AD134" i="2"/>
  <c r="AC134" i="2"/>
  <c r="AB134" i="2"/>
  <c r="AA134" i="2"/>
  <c r="Z134" i="2"/>
  <c r="Y134" i="2"/>
  <c r="X134" i="2"/>
  <c r="W134" i="2"/>
  <c r="V134" i="2"/>
  <c r="U134" i="2"/>
  <c r="S134" i="2"/>
  <c r="R134" i="2"/>
  <c r="Q134" i="2"/>
  <c r="P134" i="2"/>
  <c r="O134" i="2"/>
  <c r="N134" i="2"/>
  <c r="M134" i="2"/>
  <c r="L134" i="2"/>
  <c r="K134" i="2"/>
  <c r="J134" i="2"/>
  <c r="I134" i="2"/>
  <c r="H134" i="2"/>
  <c r="G134" i="2"/>
  <c r="F134" i="2"/>
  <c r="E134" i="2"/>
  <c r="D134" i="2"/>
  <c r="C134" i="2"/>
  <c r="B134" i="2"/>
  <c r="A134" i="2"/>
  <c r="CD133" i="2"/>
  <c r="CC133" i="2"/>
  <c r="CB133" i="2"/>
  <c r="CA133" i="2"/>
  <c r="BZ133" i="2"/>
  <c r="BY133" i="2"/>
  <c r="AJ133" i="2"/>
  <c r="AI133" i="2"/>
  <c r="AH133" i="2"/>
  <c r="AG133" i="2"/>
  <c r="AF133" i="2"/>
  <c r="AE133" i="2"/>
  <c r="AD133" i="2"/>
  <c r="AC133" i="2"/>
  <c r="AB133" i="2"/>
  <c r="AA133" i="2"/>
  <c r="Z133" i="2"/>
  <c r="Y133" i="2"/>
  <c r="X133" i="2"/>
  <c r="W133" i="2"/>
  <c r="V133" i="2"/>
  <c r="U133" i="2"/>
  <c r="S133" i="2"/>
  <c r="R133" i="2"/>
  <c r="Q133" i="2"/>
  <c r="P133" i="2"/>
  <c r="O133" i="2"/>
  <c r="N133" i="2"/>
  <c r="M133" i="2"/>
  <c r="L133" i="2"/>
  <c r="K133" i="2"/>
  <c r="J133" i="2"/>
  <c r="I133" i="2"/>
  <c r="H133" i="2"/>
  <c r="G133" i="2"/>
  <c r="F133" i="2"/>
  <c r="E133" i="2"/>
  <c r="D133" i="2"/>
  <c r="C133" i="2"/>
  <c r="B133" i="2"/>
  <c r="A133" i="2"/>
  <c r="CD132" i="2"/>
  <c r="CC132" i="2"/>
  <c r="CB132" i="2"/>
  <c r="CA132" i="2"/>
  <c r="BZ132" i="2"/>
  <c r="BY132" i="2"/>
  <c r="AJ132" i="2"/>
  <c r="AI132" i="2"/>
  <c r="AH132" i="2"/>
  <c r="AG132" i="2"/>
  <c r="AF132" i="2"/>
  <c r="AE132" i="2"/>
  <c r="AD132" i="2"/>
  <c r="AC132" i="2"/>
  <c r="AB132" i="2"/>
  <c r="AA132" i="2"/>
  <c r="Z132" i="2"/>
  <c r="Y132" i="2"/>
  <c r="X132" i="2"/>
  <c r="W132" i="2"/>
  <c r="V132" i="2"/>
  <c r="U132" i="2"/>
  <c r="S132" i="2"/>
  <c r="R132" i="2"/>
  <c r="Q132" i="2"/>
  <c r="P132" i="2"/>
  <c r="O132" i="2"/>
  <c r="N132" i="2"/>
  <c r="M132" i="2"/>
  <c r="L132" i="2"/>
  <c r="K132" i="2"/>
  <c r="J132" i="2"/>
  <c r="I132" i="2"/>
  <c r="H132" i="2"/>
  <c r="G132" i="2"/>
  <c r="F132" i="2"/>
  <c r="E132" i="2"/>
  <c r="D132" i="2"/>
  <c r="C132" i="2"/>
  <c r="B132" i="2"/>
  <c r="A132" i="2"/>
  <c r="CD131" i="2"/>
  <c r="CC131" i="2"/>
  <c r="CB131" i="2"/>
  <c r="CA131" i="2"/>
  <c r="BZ131" i="2"/>
  <c r="BY131" i="2"/>
  <c r="AJ131" i="2"/>
  <c r="AI131" i="2"/>
  <c r="AH131" i="2"/>
  <c r="AG131" i="2"/>
  <c r="AF131" i="2"/>
  <c r="AE131" i="2"/>
  <c r="AD131" i="2"/>
  <c r="AC131" i="2"/>
  <c r="AB131" i="2"/>
  <c r="AA131" i="2"/>
  <c r="Z131" i="2"/>
  <c r="Y131" i="2"/>
  <c r="X131" i="2"/>
  <c r="W131" i="2"/>
  <c r="V131" i="2"/>
  <c r="U131" i="2"/>
  <c r="S131" i="2"/>
  <c r="R131" i="2"/>
  <c r="Q131" i="2"/>
  <c r="P131" i="2"/>
  <c r="O131" i="2"/>
  <c r="N131" i="2"/>
  <c r="M131" i="2"/>
  <c r="L131" i="2"/>
  <c r="K131" i="2"/>
  <c r="J131" i="2"/>
  <c r="I131" i="2"/>
  <c r="H131" i="2"/>
  <c r="G131" i="2"/>
  <c r="F131" i="2"/>
  <c r="E131" i="2"/>
  <c r="D131" i="2"/>
  <c r="C131" i="2"/>
  <c r="B131" i="2"/>
  <c r="A131" i="2"/>
  <c r="CD130" i="2"/>
  <c r="CC130" i="2"/>
  <c r="CB130" i="2"/>
  <c r="CA130" i="2"/>
  <c r="BZ130" i="2"/>
  <c r="BY130" i="2"/>
  <c r="AJ130" i="2"/>
  <c r="AI130" i="2"/>
  <c r="AH130" i="2"/>
  <c r="AG130" i="2"/>
  <c r="AF130" i="2"/>
  <c r="AE130" i="2"/>
  <c r="AD130" i="2"/>
  <c r="AC130" i="2"/>
  <c r="AB130" i="2"/>
  <c r="AA130" i="2"/>
  <c r="Z130" i="2"/>
  <c r="Y130" i="2"/>
  <c r="X130" i="2"/>
  <c r="W130" i="2"/>
  <c r="V130" i="2"/>
  <c r="U130" i="2"/>
  <c r="S130" i="2"/>
  <c r="R130" i="2"/>
  <c r="Q130" i="2"/>
  <c r="P130" i="2"/>
  <c r="O130" i="2"/>
  <c r="N130" i="2"/>
  <c r="M130" i="2"/>
  <c r="L130" i="2"/>
  <c r="K130" i="2"/>
  <c r="J130" i="2"/>
  <c r="I130" i="2"/>
  <c r="H130" i="2"/>
  <c r="G130" i="2"/>
  <c r="F130" i="2"/>
  <c r="E130" i="2"/>
  <c r="D130" i="2"/>
  <c r="C130" i="2"/>
  <c r="B130" i="2"/>
  <c r="A130" i="2"/>
  <c r="CD129" i="2"/>
  <c r="CC129" i="2"/>
  <c r="CB129" i="2"/>
  <c r="CA129" i="2"/>
  <c r="BZ129" i="2"/>
  <c r="BY129" i="2"/>
  <c r="AJ129" i="2"/>
  <c r="AI129" i="2"/>
  <c r="AH129" i="2"/>
  <c r="AG129" i="2"/>
  <c r="AF129" i="2"/>
  <c r="AE129" i="2"/>
  <c r="AD129" i="2"/>
  <c r="AC129" i="2"/>
  <c r="AB129" i="2"/>
  <c r="AA129" i="2"/>
  <c r="Z129" i="2"/>
  <c r="Y129" i="2"/>
  <c r="X129" i="2"/>
  <c r="W129" i="2"/>
  <c r="V129" i="2"/>
  <c r="U129" i="2"/>
  <c r="S129" i="2"/>
  <c r="R129" i="2"/>
  <c r="Q129" i="2"/>
  <c r="P129" i="2"/>
  <c r="O129" i="2"/>
  <c r="N129" i="2"/>
  <c r="M129" i="2"/>
  <c r="L129" i="2"/>
  <c r="K129" i="2"/>
  <c r="J129" i="2"/>
  <c r="I129" i="2"/>
  <c r="H129" i="2"/>
  <c r="G129" i="2"/>
  <c r="F129" i="2"/>
  <c r="E129" i="2"/>
  <c r="D129" i="2"/>
  <c r="C129" i="2"/>
  <c r="B129" i="2"/>
  <c r="A129" i="2"/>
  <c r="CD128" i="2"/>
  <c r="CC128" i="2"/>
  <c r="CB128" i="2"/>
  <c r="CA128" i="2"/>
  <c r="BZ128" i="2"/>
  <c r="BY128" i="2"/>
  <c r="AJ128" i="2"/>
  <c r="AI128" i="2"/>
  <c r="AH128" i="2"/>
  <c r="AG128" i="2"/>
  <c r="AF128" i="2"/>
  <c r="AE128" i="2"/>
  <c r="AD128" i="2"/>
  <c r="AC128" i="2"/>
  <c r="AB128" i="2"/>
  <c r="AA128" i="2"/>
  <c r="Z128" i="2"/>
  <c r="Y128" i="2"/>
  <c r="X128" i="2"/>
  <c r="W128" i="2"/>
  <c r="V128" i="2"/>
  <c r="U128" i="2"/>
  <c r="S128" i="2"/>
  <c r="R128" i="2"/>
  <c r="Q128" i="2"/>
  <c r="P128" i="2"/>
  <c r="O128" i="2"/>
  <c r="N128" i="2"/>
  <c r="M128" i="2"/>
  <c r="L128" i="2"/>
  <c r="K128" i="2"/>
  <c r="J128" i="2"/>
  <c r="I128" i="2"/>
  <c r="H128" i="2"/>
  <c r="G128" i="2"/>
  <c r="F128" i="2"/>
  <c r="E128" i="2"/>
  <c r="D128" i="2"/>
  <c r="C128" i="2"/>
  <c r="B128" i="2"/>
  <c r="A128" i="2"/>
  <c r="CD127" i="2"/>
  <c r="CC127" i="2"/>
  <c r="CB127" i="2"/>
  <c r="CA127" i="2"/>
  <c r="BZ127" i="2"/>
  <c r="BY127" i="2"/>
  <c r="AJ127" i="2"/>
  <c r="AI127" i="2"/>
  <c r="AH127" i="2"/>
  <c r="AG127" i="2"/>
  <c r="AF127" i="2"/>
  <c r="AE127" i="2"/>
  <c r="AD127" i="2"/>
  <c r="AC127" i="2"/>
  <c r="AB127" i="2"/>
  <c r="AA127" i="2"/>
  <c r="Z127" i="2"/>
  <c r="Y127" i="2"/>
  <c r="X127" i="2"/>
  <c r="W127" i="2"/>
  <c r="V127" i="2"/>
  <c r="U127" i="2"/>
  <c r="S127" i="2"/>
  <c r="R127" i="2"/>
  <c r="Q127" i="2"/>
  <c r="P127" i="2"/>
  <c r="O127" i="2"/>
  <c r="N127" i="2"/>
  <c r="M127" i="2"/>
  <c r="L127" i="2"/>
  <c r="K127" i="2"/>
  <c r="J127" i="2"/>
  <c r="I127" i="2"/>
  <c r="H127" i="2"/>
  <c r="G127" i="2"/>
  <c r="F127" i="2"/>
  <c r="E127" i="2"/>
  <c r="D127" i="2"/>
  <c r="C127" i="2"/>
  <c r="B127" i="2"/>
  <c r="A127" i="2"/>
  <c r="CD126" i="2"/>
  <c r="CC126" i="2"/>
  <c r="CB126" i="2"/>
  <c r="CA126" i="2"/>
  <c r="BZ126" i="2"/>
  <c r="BY126" i="2"/>
  <c r="AJ126" i="2"/>
  <c r="AI126" i="2"/>
  <c r="AH126" i="2"/>
  <c r="AG126" i="2"/>
  <c r="AF126" i="2"/>
  <c r="AE126" i="2"/>
  <c r="AD126" i="2"/>
  <c r="AC126" i="2"/>
  <c r="AB126" i="2"/>
  <c r="AA126" i="2"/>
  <c r="Z126" i="2"/>
  <c r="Y126" i="2"/>
  <c r="X126" i="2"/>
  <c r="W126" i="2"/>
  <c r="V126" i="2"/>
  <c r="U126" i="2"/>
  <c r="S126" i="2"/>
  <c r="R126" i="2"/>
  <c r="Q126" i="2"/>
  <c r="P126" i="2"/>
  <c r="O126" i="2"/>
  <c r="N126" i="2"/>
  <c r="M126" i="2"/>
  <c r="L126" i="2"/>
  <c r="K126" i="2"/>
  <c r="J126" i="2"/>
  <c r="I126" i="2"/>
  <c r="H126" i="2"/>
  <c r="G126" i="2"/>
  <c r="F126" i="2"/>
  <c r="E126" i="2"/>
  <c r="D126" i="2"/>
  <c r="C126" i="2"/>
  <c r="B126" i="2"/>
  <c r="A126" i="2"/>
  <c r="CD125" i="2"/>
  <c r="CC125" i="2"/>
  <c r="CB125" i="2"/>
  <c r="CA125" i="2"/>
  <c r="BZ125" i="2"/>
  <c r="BY125" i="2"/>
  <c r="AJ125" i="2"/>
  <c r="AI125" i="2"/>
  <c r="AH125" i="2"/>
  <c r="AG125" i="2"/>
  <c r="AF125" i="2"/>
  <c r="AE125" i="2"/>
  <c r="AD125" i="2"/>
  <c r="AC125" i="2"/>
  <c r="AB125" i="2"/>
  <c r="AA125" i="2"/>
  <c r="Z125" i="2"/>
  <c r="Y125" i="2"/>
  <c r="X125" i="2"/>
  <c r="W125" i="2"/>
  <c r="V125" i="2"/>
  <c r="U125" i="2"/>
  <c r="S125" i="2"/>
  <c r="R125" i="2"/>
  <c r="Q125" i="2"/>
  <c r="P125" i="2"/>
  <c r="O125" i="2"/>
  <c r="N125" i="2"/>
  <c r="M125" i="2"/>
  <c r="L125" i="2"/>
  <c r="K125" i="2"/>
  <c r="J125" i="2"/>
  <c r="I125" i="2"/>
  <c r="H125" i="2"/>
  <c r="G125" i="2"/>
  <c r="F125" i="2"/>
  <c r="E125" i="2"/>
  <c r="D125" i="2"/>
  <c r="C125" i="2"/>
  <c r="B125" i="2"/>
  <c r="A125" i="2"/>
  <c r="CD124" i="2"/>
  <c r="CC124" i="2"/>
  <c r="CB124" i="2"/>
  <c r="CA124" i="2"/>
  <c r="BZ124" i="2"/>
  <c r="BY124" i="2"/>
  <c r="AJ124" i="2"/>
  <c r="AI124" i="2"/>
  <c r="AH124" i="2"/>
  <c r="AG124" i="2"/>
  <c r="AF124" i="2"/>
  <c r="AE124" i="2"/>
  <c r="AD124" i="2"/>
  <c r="AC124" i="2"/>
  <c r="AB124" i="2"/>
  <c r="AA124" i="2"/>
  <c r="Z124" i="2"/>
  <c r="Y124" i="2"/>
  <c r="X124" i="2"/>
  <c r="W124" i="2"/>
  <c r="V124" i="2"/>
  <c r="U124" i="2"/>
  <c r="S124" i="2"/>
  <c r="R124" i="2"/>
  <c r="Q124" i="2"/>
  <c r="P124" i="2"/>
  <c r="O124" i="2"/>
  <c r="N124" i="2"/>
  <c r="M124" i="2"/>
  <c r="L124" i="2"/>
  <c r="K124" i="2"/>
  <c r="J124" i="2"/>
  <c r="I124" i="2"/>
  <c r="H124" i="2"/>
  <c r="G124" i="2"/>
  <c r="F124" i="2"/>
  <c r="E124" i="2"/>
  <c r="D124" i="2"/>
  <c r="C124" i="2"/>
  <c r="B124" i="2"/>
  <c r="A124" i="2"/>
  <c r="CD123" i="2"/>
  <c r="CC123" i="2"/>
  <c r="CB123" i="2"/>
  <c r="CA123" i="2"/>
  <c r="BZ123" i="2"/>
  <c r="BY123" i="2"/>
  <c r="AJ123" i="2"/>
  <c r="AI123" i="2"/>
  <c r="AH123" i="2"/>
  <c r="AG123" i="2"/>
  <c r="AF123" i="2"/>
  <c r="AE123" i="2"/>
  <c r="AD123" i="2"/>
  <c r="AC123" i="2"/>
  <c r="AB123" i="2"/>
  <c r="AA123" i="2"/>
  <c r="Z123" i="2"/>
  <c r="Y123" i="2"/>
  <c r="X123" i="2"/>
  <c r="W123" i="2"/>
  <c r="V123" i="2"/>
  <c r="U123" i="2"/>
  <c r="S123" i="2"/>
  <c r="R123" i="2"/>
  <c r="Q123" i="2"/>
  <c r="P123" i="2"/>
  <c r="O123" i="2"/>
  <c r="N123" i="2"/>
  <c r="M123" i="2"/>
  <c r="L123" i="2"/>
  <c r="K123" i="2"/>
  <c r="J123" i="2"/>
  <c r="I123" i="2"/>
  <c r="H123" i="2"/>
  <c r="G123" i="2"/>
  <c r="F123" i="2"/>
  <c r="E123" i="2"/>
  <c r="D123" i="2"/>
  <c r="C123" i="2"/>
  <c r="B123" i="2"/>
  <c r="A123" i="2"/>
  <c r="CD122" i="2"/>
  <c r="CC122" i="2"/>
  <c r="CB122" i="2"/>
  <c r="CA122" i="2"/>
  <c r="BZ122" i="2"/>
  <c r="BY122" i="2"/>
  <c r="AJ122" i="2"/>
  <c r="AI122" i="2"/>
  <c r="AH122" i="2"/>
  <c r="AG122" i="2"/>
  <c r="AF122" i="2"/>
  <c r="AE122" i="2"/>
  <c r="AD122" i="2"/>
  <c r="AC122" i="2"/>
  <c r="AB122" i="2"/>
  <c r="AA122" i="2"/>
  <c r="Z122" i="2"/>
  <c r="Y122" i="2"/>
  <c r="X122" i="2"/>
  <c r="W122" i="2"/>
  <c r="V122" i="2"/>
  <c r="U122" i="2"/>
  <c r="S122" i="2"/>
  <c r="R122" i="2"/>
  <c r="Q122" i="2"/>
  <c r="P122" i="2"/>
  <c r="O122" i="2"/>
  <c r="N122" i="2"/>
  <c r="M122" i="2"/>
  <c r="L122" i="2"/>
  <c r="K122" i="2"/>
  <c r="J122" i="2"/>
  <c r="I122" i="2"/>
  <c r="H122" i="2"/>
  <c r="G122" i="2"/>
  <c r="F122" i="2"/>
  <c r="E122" i="2"/>
  <c r="D122" i="2"/>
  <c r="C122" i="2"/>
  <c r="B122" i="2"/>
  <c r="A122" i="2"/>
  <c r="CD121" i="2"/>
  <c r="CC121" i="2"/>
  <c r="CB121" i="2"/>
  <c r="CA121" i="2"/>
  <c r="BZ121" i="2"/>
  <c r="BY121" i="2"/>
  <c r="AJ121" i="2"/>
  <c r="AI121" i="2"/>
  <c r="AH121" i="2"/>
  <c r="AG121" i="2"/>
  <c r="AF121" i="2"/>
  <c r="AE121" i="2"/>
  <c r="AD121" i="2"/>
  <c r="AC121" i="2"/>
  <c r="AB121" i="2"/>
  <c r="AA121" i="2"/>
  <c r="Z121" i="2"/>
  <c r="Y121" i="2"/>
  <c r="X121" i="2"/>
  <c r="W121" i="2"/>
  <c r="V121" i="2"/>
  <c r="U121" i="2"/>
  <c r="S121" i="2"/>
  <c r="R121" i="2"/>
  <c r="Q121" i="2"/>
  <c r="P121" i="2"/>
  <c r="O121" i="2"/>
  <c r="N121" i="2"/>
  <c r="M121" i="2"/>
  <c r="L121" i="2"/>
  <c r="K121" i="2"/>
  <c r="J121" i="2"/>
  <c r="I121" i="2"/>
  <c r="H121" i="2"/>
  <c r="G121" i="2"/>
  <c r="F121" i="2"/>
  <c r="E121" i="2"/>
  <c r="D121" i="2"/>
  <c r="C121" i="2"/>
  <c r="B121" i="2"/>
  <c r="A121" i="2"/>
  <c r="CD120" i="2"/>
  <c r="CC120" i="2"/>
  <c r="CB120" i="2"/>
  <c r="CA120" i="2"/>
  <c r="BZ120" i="2"/>
  <c r="BY120" i="2"/>
  <c r="AJ120" i="2"/>
  <c r="AI120" i="2"/>
  <c r="AH120" i="2"/>
  <c r="AG120" i="2"/>
  <c r="AF120" i="2"/>
  <c r="AE120" i="2"/>
  <c r="AD120" i="2"/>
  <c r="AC120" i="2"/>
  <c r="AB120" i="2"/>
  <c r="AA120" i="2"/>
  <c r="Z120" i="2"/>
  <c r="Y120" i="2"/>
  <c r="X120" i="2"/>
  <c r="W120" i="2"/>
  <c r="V120" i="2"/>
  <c r="U120" i="2"/>
  <c r="S120" i="2"/>
  <c r="R120" i="2"/>
  <c r="Q120" i="2"/>
  <c r="P120" i="2"/>
  <c r="O120" i="2"/>
  <c r="N120" i="2"/>
  <c r="M120" i="2"/>
  <c r="L120" i="2"/>
  <c r="K120" i="2"/>
  <c r="J120" i="2"/>
  <c r="I120" i="2"/>
  <c r="H120" i="2"/>
  <c r="G120" i="2"/>
  <c r="F120" i="2"/>
  <c r="E120" i="2"/>
  <c r="D120" i="2"/>
  <c r="C120" i="2"/>
  <c r="B120" i="2"/>
  <c r="A120" i="2"/>
  <c r="CD119" i="2"/>
  <c r="CC119" i="2"/>
  <c r="CB119" i="2"/>
  <c r="CA119" i="2"/>
  <c r="BZ119" i="2"/>
  <c r="BY119" i="2"/>
  <c r="AJ119" i="2"/>
  <c r="AI119" i="2"/>
  <c r="AH119" i="2"/>
  <c r="AG119" i="2"/>
  <c r="AF119" i="2"/>
  <c r="AE119" i="2"/>
  <c r="AD119" i="2"/>
  <c r="AC119" i="2"/>
  <c r="AB119" i="2"/>
  <c r="AA119" i="2"/>
  <c r="Z119" i="2"/>
  <c r="Y119" i="2"/>
  <c r="X119" i="2"/>
  <c r="W119" i="2"/>
  <c r="V119" i="2"/>
  <c r="U119" i="2"/>
  <c r="S119" i="2"/>
  <c r="R119" i="2"/>
  <c r="Q119" i="2"/>
  <c r="P119" i="2"/>
  <c r="O119" i="2"/>
  <c r="N119" i="2"/>
  <c r="M119" i="2"/>
  <c r="L119" i="2"/>
  <c r="K119" i="2"/>
  <c r="J119" i="2"/>
  <c r="I119" i="2"/>
  <c r="H119" i="2"/>
  <c r="G119" i="2"/>
  <c r="F119" i="2"/>
  <c r="E119" i="2"/>
  <c r="D119" i="2"/>
  <c r="C119" i="2"/>
  <c r="B119" i="2"/>
  <c r="A119" i="2"/>
  <c r="CD118" i="2"/>
  <c r="CC118" i="2"/>
  <c r="CB118" i="2"/>
  <c r="CA118" i="2"/>
  <c r="BZ118" i="2"/>
  <c r="BY118" i="2"/>
  <c r="AJ118" i="2"/>
  <c r="AI118" i="2"/>
  <c r="AH118" i="2"/>
  <c r="AG118" i="2"/>
  <c r="AF118" i="2"/>
  <c r="AE118" i="2"/>
  <c r="AD118" i="2"/>
  <c r="AC118" i="2"/>
  <c r="AB118" i="2"/>
  <c r="AA118" i="2"/>
  <c r="Z118" i="2"/>
  <c r="Y118" i="2"/>
  <c r="X118" i="2"/>
  <c r="W118" i="2"/>
  <c r="V118" i="2"/>
  <c r="U118" i="2"/>
  <c r="S118" i="2"/>
  <c r="R118" i="2"/>
  <c r="Q118" i="2"/>
  <c r="P118" i="2"/>
  <c r="O118" i="2"/>
  <c r="N118" i="2"/>
  <c r="M118" i="2"/>
  <c r="L118" i="2"/>
  <c r="K118" i="2"/>
  <c r="J118" i="2"/>
  <c r="I118" i="2"/>
  <c r="H118" i="2"/>
  <c r="G118" i="2"/>
  <c r="F118" i="2"/>
  <c r="E118" i="2"/>
  <c r="D118" i="2"/>
  <c r="C118" i="2"/>
  <c r="B118" i="2"/>
  <c r="A118" i="2"/>
  <c r="CD117" i="2"/>
  <c r="CC117" i="2"/>
  <c r="CB117" i="2"/>
  <c r="CA117" i="2"/>
  <c r="BZ117" i="2"/>
  <c r="BY117" i="2"/>
  <c r="AJ117" i="2"/>
  <c r="AI117" i="2"/>
  <c r="AH117" i="2"/>
  <c r="AG117" i="2"/>
  <c r="AF117" i="2"/>
  <c r="AE117" i="2"/>
  <c r="AD117" i="2"/>
  <c r="AC117" i="2"/>
  <c r="AB117" i="2"/>
  <c r="AA117" i="2"/>
  <c r="Z117" i="2"/>
  <c r="Y117" i="2"/>
  <c r="X117" i="2"/>
  <c r="W117" i="2"/>
  <c r="V117" i="2"/>
  <c r="U117" i="2"/>
  <c r="S117" i="2"/>
  <c r="R117" i="2"/>
  <c r="Q117" i="2"/>
  <c r="P117" i="2"/>
  <c r="O117" i="2"/>
  <c r="N117" i="2"/>
  <c r="M117" i="2"/>
  <c r="L117" i="2"/>
  <c r="K117" i="2"/>
  <c r="J117" i="2"/>
  <c r="I117" i="2"/>
  <c r="H117" i="2"/>
  <c r="G117" i="2"/>
  <c r="F117" i="2"/>
  <c r="E117" i="2"/>
  <c r="D117" i="2"/>
  <c r="C117" i="2"/>
  <c r="B117" i="2"/>
  <c r="A117" i="2"/>
  <c r="CD116" i="2"/>
  <c r="CC116" i="2"/>
  <c r="CB116" i="2"/>
  <c r="CA116" i="2"/>
  <c r="BZ116" i="2"/>
  <c r="BY116" i="2"/>
  <c r="AJ116" i="2"/>
  <c r="AI116" i="2"/>
  <c r="AH116" i="2"/>
  <c r="AG116" i="2"/>
  <c r="AF116" i="2"/>
  <c r="AE116" i="2"/>
  <c r="AD116" i="2"/>
  <c r="AC116" i="2"/>
  <c r="AB116" i="2"/>
  <c r="AA116" i="2"/>
  <c r="Z116" i="2"/>
  <c r="Y116" i="2"/>
  <c r="X116" i="2"/>
  <c r="W116" i="2"/>
  <c r="V116" i="2"/>
  <c r="U116" i="2"/>
  <c r="S116" i="2"/>
  <c r="R116" i="2"/>
  <c r="Q116" i="2"/>
  <c r="P116" i="2"/>
  <c r="O116" i="2"/>
  <c r="N116" i="2"/>
  <c r="M116" i="2"/>
  <c r="L116" i="2"/>
  <c r="K116" i="2"/>
  <c r="J116" i="2"/>
  <c r="I116" i="2"/>
  <c r="H116" i="2"/>
  <c r="G116" i="2"/>
  <c r="F116" i="2"/>
  <c r="E116" i="2"/>
  <c r="D116" i="2"/>
  <c r="C116" i="2"/>
  <c r="B116" i="2"/>
  <c r="A116" i="2"/>
  <c r="CD115" i="2"/>
  <c r="CC115" i="2"/>
  <c r="CB115" i="2"/>
  <c r="CA115" i="2"/>
  <c r="BZ115" i="2"/>
  <c r="BY115" i="2"/>
  <c r="AJ115" i="2"/>
  <c r="AI115" i="2"/>
  <c r="AH115" i="2"/>
  <c r="AG115" i="2"/>
  <c r="AF115" i="2"/>
  <c r="AE115" i="2"/>
  <c r="AD115" i="2"/>
  <c r="AC115" i="2"/>
  <c r="AB115" i="2"/>
  <c r="AA115" i="2"/>
  <c r="Z115" i="2"/>
  <c r="Y115" i="2"/>
  <c r="X115" i="2"/>
  <c r="W115" i="2"/>
  <c r="V115" i="2"/>
  <c r="U115" i="2"/>
  <c r="S115" i="2"/>
  <c r="R115" i="2"/>
  <c r="Q115" i="2"/>
  <c r="P115" i="2"/>
  <c r="O115" i="2"/>
  <c r="N115" i="2"/>
  <c r="M115" i="2"/>
  <c r="L115" i="2"/>
  <c r="K115" i="2"/>
  <c r="J115" i="2"/>
  <c r="I115" i="2"/>
  <c r="H115" i="2"/>
  <c r="G115" i="2"/>
  <c r="F115" i="2"/>
  <c r="E115" i="2"/>
  <c r="D115" i="2"/>
  <c r="C115" i="2"/>
  <c r="B115" i="2"/>
  <c r="A115" i="2"/>
  <c r="CD114" i="2"/>
  <c r="CC114" i="2"/>
  <c r="CB114" i="2"/>
  <c r="CA114" i="2"/>
  <c r="BZ114" i="2"/>
  <c r="BY114" i="2"/>
  <c r="AJ114" i="2"/>
  <c r="AI114" i="2"/>
  <c r="AH114" i="2"/>
  <c r="AG114" i="2"/>
  <c r="AF114" i="2"/>
  <c r="AE114" i="2"/>
  <c r="AD114" i="2"/>
  <c r="AC114" i="2"/>
  <c r="AB114" i="2"/>
  <c r="AA114" i="2"/>
  <c r="Z114" i="2"/>
  <c r="Y114" i="2"/>
  <c r="X114" i="2"/>
  <c r="W114" i="2"/>
  <c r="V114" i="2"/>
  <c r="U114" i="2"/>
  <c r="S114" i="2"/>
  <c r="R114" i="2"/>
  <c r="Q114" i="2"/>
  <c r="P114" i="2"/>
  <c r="O114" i="2"/>
  <c r="N114" i="2"/>
  <c r="M114" i="2"/>
  <c r="L114" i="2"/>
  <c r="K114" i="2"/>
  <c r="J114" i="2"/>
  <c r="I114" i="2"/>
  <c r="H114" i="2"/>
  <c r="G114" i="2"/>
  <c r="F114" i="2"/>
  <c r="E114" i="2"/>
  <c r="D114" i="2"/>
  <c r="C114" i="2"/>
  <c r="B114" i="2"/>
  <c r="A114" i="2"/>
  <c r="CD113" i="2"/>
  <c r="CC113" i="2"/>
  <c r="CB113" i="2"/>
  <c r="CA113" i="2"/>
  <c r="BZ113" i="2"/>
  <c r="BY113" i="2"/>
  <c r="AJ113" i="2"/>
  <c r="AI113" i="2"/>
  <c r="AH113" i="2"/>
  <c r="AG113" i="2"/>
  <c r="AF113" i="2"/>
  <c r="AE113" i="2"/>
  <c r="AD113" i="2"/>
  <c r="AC113" i="2"/>
  <c r="AB113" i="2"/>
  <c r="AA113" i="2"/>
  <c r="Z113" i="2"/>
  <c r="Y113" i="2"/>
  <c r="X113" i="2"/>
  <c r="W113" i="2"/>
  <c r="V113" i="2"/>
  <c r="U113" i="2"/>
  <c r="S113" i="2"/>
  <c r="R113" i="2"/>
  <c r="Q113" i="2"/>
  <c r="P113" i="2"/>
  <c r="O113" i="2"/>
  <c r="N113" i="2"/>
  <c r="M113" i="2"/>
  <c r="L113" i="2"/>
  <c r="K113" i="2"/>
  <c r="J113" i="2"/>
  <c r="I113" i="2"/>
  <c r="H113" i="2"/>
  <c r="G113" i="2"/>
  <c r="F113" i="2"/>
  <c r="E113" i="2"/>
  <c r="D113" i="2"/>
  <c r="C113" i="2"/>
  <c r="B113" i="2"/>
  <c r="A113" i="2"/>
  <c r="CD112" i="2"/>
  <c r="CC112" i="2"/>
  <c r="CB112" i="2"/>
  <c r="CA112" i="2"/>
  <c r="BZ112" i="2"/>
  <c r="BY112" i="2"/>
  <c r="AJ112" i="2"/>
  <c r="AI112" i="2"/>
  <c r="AH112" i="2"/>
  <c r="AG112" i="2"/>
  <c r="AF112" i="2"/>
  <c r="AE112" i="2"/>
  <c r="AD112" i="2"/>
  <c r="AC112" i="2"/>
  <c r="AB112" i="2"/>
  <c r="AA112" i="2"/>
  <c r="Z112" i="2"/>
  <c r="Y112" i="2"/>
  <c r="X112" i="2"/>
  <c r="W112" i="2"/>
  <c r="V112" i="2"/>
  <c r="U112" i="2"/>
  <c r="S112" i="2"/>
  <c r="R112" i="2"/>
  <c r="Q112" i="2"/>
  <c r="P112" i="2"/>
  <c r="O112" i="2"/>
  <c r="N112" i="2"/>
  <c r="M112" i="2"/>
  <c r="L112" i="2"/>
  <c r="K112" i="2"/>
  <c r="J112" i="2"/>
  <c r="I112" i="2"/>
  <c r="H112" i="2"/>
  <c r="G112" i="2"/>
  <c r="F112" i="2"/>
  <c r="E112" i="2"/>
  <c r="D112" i="2"/>
  <c r="C112" i="2"/>
  <c r="B112" i="2"/>
  <c r="A112" i="2"/>
  <c r="CD111" i="2"/>
  <c r="CC111" i="2"/>
  <c r="CB111" i="2"/>
  <c r="CA111" i="2"/>
  <c r="BZ111" i="2"/>
  <c r="BY111" i="2"/>
  <c r="AJ111" i="2"/>
  <c r="AI111" i="2"/>
  <c r="AH111" i="2"/>
  <c r="AG111" i="2"/>
  <c r="AF111" i="2"/>
  <c r="AE111" i="2"/>
  <c r="AD111" i="2"/>
  <c r="AC111" i="2"/>
  <c r="AB111" i="2"/>
  <c r="AA111" i="2"/>
  <c r="Z111" i="2"/>
  <c r="Y111" i="2"/>
  <c r="X111" i="2"/>
  <c r="W111" i="2"/>
  <c r="V111" i="2"/>
  <c r="U111" i="2"/>
  <c r="S111" i="2"/>
  <c r="R111" i="2"/>
  <c r="Q111" i="2"/>
  <c r="P111" i="2"/>
  <c r="O111" i="2"/>
  <c r="N111" i="2"/>
  <c r="M111" i="2"/>
  <c r="L111" i="2"/>
  <c r="K111" i="2"/>
  <c r="J111" i="2"/>
  <c r="I111" i="2"/>
  <c r="H111" i="2"/>
  <c r="G111" i="2"/>
  <c r="F111" i="2"/>
  <c r="E111" i="2"/>
  <c r="D111" i="2"/>
  <c r="C111" i="2"/>
  <c r="B111" i="2"/>
  <c r="A111" i="2"/>
  <c r="CD110" i="2"/>
  <c r="CC110" i="2"/>
  <c r="CB110" i="2"/>
  <c r="CA110" i="2"/>
  <c r="BZ110" i="2"/>
  <c r="BY110" i="2"/>
  <c r="AJ110" i="2"/>
  <c r="AI110" i="2"/>
  <c r="AH110" i="2"/>
  <c r="AG110" i="2"/>
  <c r="AF110" i="2"/>
  <c r="AE110" i="2"/>
  <c r="AD110" i="2"/>
  <c r="AC110" i="2"/>
  <c r="AB110" i="2"/>
  <c r="AA110" i="2"/>
  <c r="Z110" i="2"/>
  <c r="Y110" i="2"/>
  <c r="X110" i="2"/>
  <c r="W110" i="2"/>
  <c r="V110" i="2"/>
  <c r="U110" i="2"/>
  <c r="S110" i="2"/>
  <c r="R110" i="2"/>
  <c r="Q110" i="2"/>
  <c r="P110" i="2"/>
  <c r="O110" i="2"/>
  <c r="N110" i="2"/>
  <c r="M110" i="2"/>
  <c r="L110" i="2"/>
  <c r="K110" i="2"/>
  <c r="J110" i="2"/>
  <c r="I110" i="2"/>
  <c r="H110" i="2"/>
  <c r="G110" i="2"/>
  <c r="F110" i="2"/>
  <c r="E110" i="2"/>
  <c r="D110" i="2"/>
  <c r="C110" i="2"/>
  <c r="B110" i="2"/>
  <c r="A110" i="2"/>
  <c r="CD109" i="2"/>
  <c r="CC109" i="2"/>
  <c r="CB109" i="2"/>
  <c r="CA109" i="2"/>
  <c r="BZ109" i="2"/>
  <c r="BY109" i="2"/>
  <c r="AJ109" i="2"/>
  <c r="AI109" i="2"/>
  <c r="AH109" i="2"/>
  <c r="AG109" i="2"/>
  <c r="AF109" i="2"/>
  <c r="AE109" i="2"/>
  <c r="AD109" i="2"/>
  <c r="AC109" i="2"/>
  <c r="AB109" i="2"/>
  <c r="AA109" i="2"/>
  <c r="Z109" i="2"/>
  <c r="Y109" i="2"/>
  <c r="X109" i="2"/>
  <c r="W109" i="2"/>
  <c r="V109" i="2"/>
  <c r="U109" i="2"/>
  <c r="S109" i="2"/>
  <c r="R109" i="2"/>
  <c r="Q109" i="2"/>
  <c r="P109" i="2"/>
  <c r="O109" i="2"/>
  <c r="N109" i="2"/>
  <c r="M109" i="2"/>
  <c r="L109" i="2"/>
  <c r="K109" i="2"/>
  <c r="J109" i="2"/>
  <c r="I109" i="2"/>
  <c r="H109" i="2"/>
  <c r="G109" i="2"/>
  <c r="F109" i="2"/>
  <c r="E109" i="2"/>
  <c r="D109" i="2"/>
  <c r="C109" i="2"/>
  <c r="B109" i="2"/>
  <c r="A109" i="2"/>
  <c r="CD108" i="2"/>
  <c r="CC108" i="2"/>
  <c r="CB108" i="2"/>
  <c r="CA108" i="2"/>
  <c r="BZ108" i="2"/>
  <c r="BY108" i="2"/>
  <c r="AJ108" i="2"/>
  <c r="AI108" i="2"/>
  <c r="AH108" i="2"/>
  <c r="AG108" i="2"/>
  <c r="AF108" i="2"/>
  <c r="AE108" i="2"/>
  <c r="AD108" i="2"/>
  <c r="AC108" i="2"/>
  <c r="AB108" i="2"/>
  <c r="AA108" i="2"/>
  <c r="Z108" i="2"/>
  <c r="Y108" i="2"/>
  <c r="X108" i="2"/>
  <c r="W108" i="2"/>
  <c r="V108" i="2"/>
  <c r="U108" i="2"/>
  <c r="S108" i="2"/>
  <c r="R108" i="2"/>
  <c r="Q108" i="2"/>
  <c r="P108" i="2"/>
  <c r="O108" i="2"/>
  <c r="N108" i="2"/>
  <c r="M108" i="2"/>
  <c r="L108" i="2"/>
  <c r="K108" i="2"/>
  <c r="J108" i="2"/>
  <c r="I108" i="2"/>
  <c r="H108" i="2"/>
  <c r="G108" i="2"/>
  <c r="F108" i="2"/>
  <c r="E108" i="2"/>
  <c r="D108" i="2"/>
  <c r="C108" i="2"/>
  <c r="B108" i="2"/>
  <c r="A108" i="2"/>
  <c r="CD107" i="2"/>
  <c r="CC107" i="2"/>
  <c r="CB107" i="2"/>
  <c r="CA107" i="2"/>
  <c r="BZ107" i="2"/>
  <c r="BY107" i="2"/>
  <c r="AJ107" i="2"/>
  <c r="AI107" i="2"/>
  <c r="AH107" i="2"/>
  <c r="AG107" i="2"/>
  <c r="AF107" i="2"/>
  <c r="AE107" i="2"/>
  <c r="AD107" i="2"/>
  <c r="AC107" i="2"/>
  <c r="AB107" i="2"/>
  <c r="AA107" i="2"/>
  <c r="Z107" i="2"/>
  <c r="Y107" i="2"/>
  <c r="X107" i="2"/>
  <c r="W107" i="2"/>
  <c r="V107" i="2"/>
  <c r="U107" i="2"/>
  <c r="S107" i="2"/>
  <c r="R107" i="2"/>
  <c r="Q107" i="2"/>
  <c r="P107" i="2"/>
  <c r="O107" i="2"/>
  <c r="N107" i="2"/>
  <c r="M107" i="2"/>
  <c r="L107" i="2"/>
  <c r="K107" i="2"/>
  <c r="J107" i="2"/>
  <c r="I107" i="2"/>
  <c r="H107" i="2"/>
  <c r="G107" i="2"/>
  <c r="F107" i="2"/>
  <c r="E107" i="2"/>
  <c r="D107" i="2"/>
  <c r="C107" i="2"/>
  <c r="B107" i="2"/>
  <c r="A107" i="2"/>
  <c r="CD106" i="2"/>
  <c r="CC106" i="2"/>
  <c r="CB106" i="2"/>
  <c r="CA106" i="2"/>
  <c r="BZ106" i="2"/>
  <c r="BY106" i="2"/>
  <c r="AJ106" i="2"/>
  <c r="AI106" i="2"/>
  <c r="AH106" i="2"/>
  <c r="AG106" i="2"/>
  <c r="AF106" i="2"/>
  <c r="AE106" i="2"/>
  <c r="AD106" i="2"/>
  <c r="AC106" i="2"/>
  <c r="AB106" i="2"/>
  <c r="AA106" i="2"/>
  <c r="Z106" i="2"/>
  <c r="Y106" i="2"/>
  <c r="X106" i="2"/>
  <c r="W106" i="2"/>
  <c r="V106" i="2"/>
  <c r="U106" i="2"/>
  <c r="S106" i="2"/>
  <c r="R106" i="2"/>
  <c r="Q106" i="2"/>
  <c r="P106" i="2"/>
  <c r="O106" i="2"/>
  <c r="N106" i="2"/>
  <c r="M106" i="2"/>
  <c r="L106" i="2"/>
  <c r="K106" i="2"/>
  <c r="J106" i="2"/>
  <c r="I106" i="2"/>
  <c r="H106" i="2"/>
  <c r="G106" i="2"/>
  <c r="F106" i="2"/>
  <c r="E106" i="2"/>
  <c r="D106" i="2"/>
  <c r="C106" i="2"/>
  <c r="B106" i="2"/>
  <c r="A106" i="2"/>
  <c r="CD105" i="2"/>
  <c r="CC105" i="2"/>
  <c r="CB105" i="2"/>
  <c r="CA105" i="2"/>
  <c r="BZ105" i="2"/>
  <c r="BY105" i="2"/>
  <c r="AJ105" i="2"/>
  <c r="AI105" i="2"/>
  <c r="AH105" i="2"/>
  <c r="AG105" i="2"/>
  <c r="AF105" i="2"/>
  <c r="AE105" i="2"/>
  <c r="AD105" i="2"/>
  <c r="AC105" i="2"/>
  <c r="AB105" i="2"/>
  <c r="AA105" i="2"/>
  <c r="Z105" i="2"/>
  <c r="Y105" i="2"/>
  <c r="X105" i="2"/>
  <c r="W105" i="2"/>
  <c r="V105" i="2"/>
  <c r="U105" i="2"/>
  <c r="S105" i="2"/>
  <c r="R105" i="2"/>
  <c r="Q105" i="2"/>
  <c r="P105" i="2"/>
  <c r="O105" i="2"/>
  <c r="N105" i="2"/>
  <c r="M105" i="2"/>
  <c r="L105" i="2"/>
  <c r="K105" i="2"/>
  <c r="J105" i="2"/>
  <c r="I105" i="2"/>
  <c r="H105" i="2"/>
  <c r="G105" i="2"/>
  <c r="F105" i="2"/>
  <c r="E105" i="2"/>
  <c r="D105" i="2"/>
  <c r="C105" i="2"/>
  <c r="B105" i="2"/>
  <c r="A105" i="2"/>
  <c r="CD104" i="2"/>
  <c r="CC104" i="2"/>
  <c r="CB104" i="2"/>
  <c r="CA104" i="2"/>
  <c r="BZ104" i="2"/>
  <c r="BY104" i="2"/>
  <c r="AJ104" i="2"/>
  <c r="AI104" i="2"/>
  <c r="AH104" i="2"/>
  <c r="AG104" i="2"/>
  <c r="AF104" i="2"/>
  <c r="AE104" i="2"/>
  <c r="AD104" i="2"/>
  <c r="AC104" i="2"/>
  <c r="AB104" i="2"/>
  <c r="AA104" i="2"/>
  <c r="Z104" i="2"/>
  <c r="Y104" i="2"/>
  <c r="X104" i="2"/>
  <c r="W104" i="2"/>
  <c r="V104" i="2"/>
  <c r="U104" i="2"/>
  <c r="S104" i="2"/>
  <c r="R104" i="2"/>
  <c r="Q104" i="2"/>
  <c r="P104" i="2"/>
  <c r="O104" i="2"/>
  <c r="N104" i="2"/>
  <c r="M104" i="2"/>
  <c r="L104" i="2"/>
  <c r="K104" i="2"/>
  <c r="J104" i="2"/>
  <c r="I104" i="2"/>
  <c r="H104" i="2"/>
  <c r="G104" i="2"/>
  <c r="F104" i="2"/>
  <c r="E104" i="2"/>
  <c r="D104" i="2"/>
  <c r="C104" i="2"/>
  <c r="B104" i="2"/>
  <c r="A104" i="2"/>
  <c r="CD103" i="2"/>
  <c r="CC103" i="2"/>
  <c r="CB103" i="2"/>
  <c r="CA103" i="2"/>
  <c r="BZ103" i="2"/>
  <c r="BY103" i="2"/>
  <c r="AJ103" i="2"/>
  <c r="AI103" i="2"/>
  <c r="AH103" i="2"/>
  <c r="AG103" i="2"/>
  <c r="AF103" i="2"/>
  <c r="AE103" i="2"/>
  <c r="AD103" i="2"/>
  <c r="AC103" i="2"/>
  <c r="AB103" i="2"/>
  <c r="AA103" i="2"/>
  <c r="Z103" i="2"/>
  <c r="Y103" i="2"/>
  <c r="X103" i="2"/>
  <c r="W103" i="2"/>
  <c r="V103" i="2"/>
  <c r="U103" i="2"/>
  <c r="S103" i="2"/>
  <c r="R103" i="2"/>
  <c r="Q103" i="2"/>
  <c r="P103" i="2"/>
  <c r="O103" i="2"/>
  <c r="N103" i="2"/>
  <c r="M103" i="2"/>
  <c r="L103" i="2"/>
  <c r="K103" i="2"/>
  <c r="J103" i="2"/>
  <c r="I103" i="2"/>
  <c r="H103" i="2"/>
  <c r="G103" i="2"/>
  <c r="F103" i="2"/>
  <c r="E103" i="2"/>
  <c r="D103" i="2"/>
  <c r="C103" i="2"/>
  <c r="B103" i="2"/>
  <c r="A103" i="2"/>
  <c r="CD102" i="2"/>
  <c r="CC102" i="2"/>
  <c r="CB102" i="2"/>
  <c r="CA102" i="2"/>
  <c r="BZ102" i="2"/>
  <c r="BY102" i="2"/>
  <c r="AJ102" i="2"/>
  <c r="AI102" i="2"/>
  <c r="AH102" i="2"/>
  <c r="AG102" i="2"/>
  <c r="AF102" i="2"/>
  <c r="AE102" i="2"/>
  <c r="AD102" i="2"/>
  <c r="AC102" i="2"/>
  <c r="AB102" i="2"/>
  <c r="AA102" i="2"/>
  <c r="Z102" i="2"/>
  <c r="Y102" i="2"/>
  <c r="X102" i="2"/>
  <c r="W102" i="2"/>
  <c r="V102" i="2"/>
  <c r="U102" i="2"/>
  <c r="S102" i="2"/>
  <c r="R102" i="2"/>
  <c r="Q102" i="2"/>
  <c r="P102" i="2"/>
  <c r="O102" i="2"/>
  <c r="N102" i="2"/>
  <c r="M102" i="2"/>
  <c r="L102" i="2"/>
  <c r="K102" i="2"/>
  <c r="J102" i="2"/>
  <c r="I102" i="2"/>
  <c r="H102" i="2"/>
  <c r="G102" i="2"/>
  <c r="F102" i="2"/>
  <c r="E102" i="2"/>
  <c r="D102" i="2"/>
  <c r="C102" i="2"/>
  <c r="B102" i="2"/>
  <c r="A102" i="2"/>
  <c r="CD101" i="2"/>
  <c r="CC101" i="2"/>
  <c r="CB101" i="2"/>
  <c r="CA101" i="2"/>
  <c r="BZ101" i="2"/>
  <c r="BY101" i="2"/>
  <c r="AJ101" i="2"/>
  <c r="AI101" i="2"/>
  <c r="AH101" i="2"/>
  <c r="AG101" i="2"/>
  <c r="AF101" i="2"/>
  <c r="AE101" i="2"/>
  <c r="AD101" i="2"/>
  <c r="AC101" i="2"/>
  <c r="AB101" i="2"/>
  <c r="AA101" i="2"/>
  <c r="Z101" i="2"/>
  <c r="Y101" i="2"/>
  <c r="X101" i="2"/>
  <c r="W101" i="2"/>
  <c r="V101" i="2"/>
  <c r="U101" i="2"/>
  <c r="S101" i="2"/>
  <c r="R101" i="2"/>
  <c r="Q101" i="2"/>
  <c r="P101" i="2"/>
  <c r="O101" i="2"/>
  <c r="N101" i="2"/>
  <c r="M101" i="2"/>
  <c r="L101" i="2"/>
  <c r="K101" i="2"/>
  <c r="J101" i="2"/>
  <c r="I101" i="2"/>
  <c r="H101" i="2"/>
  <c r="G101" i="2"/>
  <c r="F101" i="2"/>
  <c r="E101" i="2"/>
  <c r="D101" i="2"/>
  <c r="C101" i="2"/>
  <c r="B101" i="2"/>
  <c r="A101" i="2"/>
  <c r="CD100" i="2"/>
  <c r="CC100" i="2"/>
  <c r="CB100" i="2"/>
  <c r="CA100" i="2"/>
  <c r="BZ100" i="2"/>
  <c r="BY100" i="2"/>
  <c r="AJ100" i="2"/>
  <c r="AI100" i="2"/>
  <c r="AH100" i="2"/>
  <c r="AG100" i="2"/>
  <c r="AF100" i="2"/>
  <c r="AE100" i="2"/>
  <c r="AD100" i="2"/>
  <c r="AC100" i="2"/>
  <c r="AB100" i="2"/>
  <c r="AA100" i="2"/>
  <c r="Z100" i="2"/>
  <c r="Y100" i="2"/>
  <c r="X100" i="2"/>
  <c r="W100" i="2"/>
  <c r="V100" i="2"/>
  <c r="U100" i="2"/>
  <c r="S100" i="2"/>
  <c r="R100" i="2"/>
  <c r="Q100" i="2"/>
  <c r="P100" i="2"/>
  <c r="O100" i="2"/>
  <c r="N100" i="2"/>
  <c r="M100" i="2"/>
  <c r="L100" i="2"/>
  <c r="K100" i="2"/>
  <c r="J100" i="2"/>
  <c r="I100" i="2"/>
  <c r="H100" i="2"/>
  <c r="G100" i="2"/>
  <c r="F100" i="2"/>
  <c r="E100" i="2"/>
  <c r="D100" i="2"/>
  <c r="C100" i="2"/>
  <c r="B100" i="2"/>
  <c r="A100" i="2"/>
  <c r="CD99" i="2"/>
  <c r="CC99" i="2"/>
  <c r="CB99" i="2"/>
  <c r="CA99" i="2"/>
  <c r="BZ99" i="2"/>
  <c r="BY99" i="2"/>
  <c r="AJ99" i="2"/>
  <c r="AI99" i="2"/>
  <c r="AH99" i="2"/>
  <c r="AG99" i="2"/>
  <c r="AF99" i="2"/>
  <c r="AE99" i="2"/>
  <c r="AD99" i="2"/>
  <c r="AC99" i="2"/>
  <c r="AB99" i="2"/>
  <c r="AA99" i="2"/>
  <c r="Z99" i="2"/>
  <c r="Y99" i="2"/>
  <c r="X99" i="2"/>
  <c r="W99" i="2"/>
  <c r="V99" i="2"/>
  <c r="U99" i="2"/>
  <c r="S99" i="2"/>
  <c r="R99" i="2"/>
  <c r="Q99" i="2"/>
  <c r="P99" i="2"/>
  <c r="O99" i="2"/>
  <c r="N99" i="2"/>
  <c r="M99" i="2"/>
  <c r="L99" i="2"/>
  <c r="K99" i="2"/>
  <c r="J99" i="2"/>
  <c r="I99" i="2"/>
  <c r="H99" i="2"/>
  <c r="G99" i="2"/>
  <c r="F99" i="2"/>
  <c r="E99" i="2"/>
  <c r="D99" i="2"/>
  <c r="C99" i="2"/>
  <c r="B99" i="2"/>
  <c r="A99" i="2"/>
  <c r="CD98" i="2"/>
  <c r="CC98" i="2"/>
  <c r="CB98" i="2"/>
  <c r="CA98" i="2"/>
  <c r="BZ98" i="2"/>
  <c r="BY98" i="2"/>
  <c r="AJ98" i="2"/>
  <c r="AI98" i="2"/>
  <c r="AH98" i="2"/>
  <c r="AG98" i="2"/>
  <c r="AF98" i="2"/>
  <c r="AE98" i="2"/>
  <c r="AD98" i="2"/>
  <c r="AC98" i="2"/>
  <c r="AB98" i="2"/>
  <c r="AA98" i="2"/>
  <c r="Z98" i="2"/>
  <c r="Y98" i="2"/>
  <c r="X98" i="2"/>
  <c r="W98" i="2"/>
  <c r="V98" i="2"/>
  <c r="U98" i="2"/>
  <c r="S98" i="2"/>
  <c r="R98" i="2"/>
  <c r="Q98" i="2"/>
  <c r="P98" i="2"/>
  <c r="O98" i="2"/>
  <c r="N98" i="2"/>
  <c r="M98" i="2"/>
  <c r="L98" i="2"/>
  <c r="K98" i="2"/>
  <c r="J98" i="2"/>
  <c r="I98" i="2"/>
  <c r="H98" i="2"/>
  <c r="G98" i="2"/>
  <c r="F98" i="2"/>
  <c r="E98" i="2"/>
  <c r="D98" i="2"/>
  <c r="C98" i="2"/>
  <c r="B98" i="2"/>
  <c r="A98" i="2"/>
  <c r="CD97" i="2"/>
  <c r="CC97" i="2"/>
  <c r="CB97" i="2"/>
  <c r="CA97" i="2"/>
  <c r="BZ97" i="2"/>
  <c r="BY97" i="2"/>
  <c r="AJ97" i="2"/>
  <c r="AI97" i="2"/>
  <c r="AH97" i="2"/>
  <c r="AG97" i="2"/>
  <c r="AF97" i="2"/>
  <c r="AE97" i="2"/>
  <c r="AD97" i="2"/>
  <c r="AC97" i="2"/>
  <c r="AB97" i="2"/>
  <c r="AA97" i="2"/>
  <c r="Z97" i="2"/>
  <c r="Y97" i="2"/>
  <c r="X97" i="2"/>
  <c r="W97" i="2"/>
  <c r="V97" i="2"/>
  <c r="U97" i="2"/>
  <c r="S97" i="2"/>
  <c r="R97" i="2"/>
  <c r="Q97" i="2"/>
  <c r="P97" i="2"/>
  <c r="O97" i="2"/>
  <c r="N97" i="2"/>
  <c r="M97" i="2"/>
  <c r="L97" i="2"/>
  <c r="K97" i="2"/>
  <c r="J97" i="2"/>
  <c r="I97" i="2"/>
  <c r="H97" i="2"/>
  <c r="G97" i="2"/>
  <c r="F97" i="2"/>
  <c r="E97" i="2"/>
  <c r="D97" i="2"/>
  <c r="C97" i="2"/>
  <c r="B97" i="2"/>
  <c r="A97" i="2"/>
  <c r="CD96" i="2"/>
  <c r="CC96" i="2"/>
  <c r="CB96" i="2"/>
  <c r="CA96" i="2"/>
  <c r="BZ96" i="2"/>
  <c r="BY96" i="2"/>
  <c r="AJ96" i="2"/>
  <c r="AI96" i="2"/>
  <c r="AH96" i="2"/>
  <c r="AG96" i="2"/>
  <c r="AF96" i="2"/>
  <c r="AE96" i="2"/>
  <c r="AD96" i="2"/>
  <c r="AC96" i="2"/>
  <c r="AB96" i="2"/>
  <c r="AA96" i="2"/>
  <c r="Z96" i="2"/>
  <c r="Y96" i="2"/>
  <c r="X96" i="2"/>
  <c r="W96" i="2"/>
  <c r="V96" i="2"/>
  <c r="U96" i="2"/>
  <c r="S96" i="2"/>
  <c r="R96" i="2"/>
  <c r="Q96" i="2"/>
  <c r="P96" i="2"/>
  <c r="O96" i="2"/>
  <c r="N96" i="2"/>
  <c r="M96" i="2"/>
  <c r="L96" i="2"/>
  <c r="K96" i="2"/>
  <c r="J96" i="2"/>
  <c r="I96" i="2"/>
  <c r="H96" i="2"/>
  <c r="G96" i="2"/>
  <c r="F96" i="2"/>
  <c r="E96" i="2"/>
  <c r="D96" i="2"/>
  <c r="C96" i="2"/>
  <c r="B96" i="2"/>
  <c r="A96" i="2"/>
  <c r="CD95" i="2"/>
  <c r="CC95" i="2"/>
  <c r="CB95" i="2"/>
  <c r="CA95" i="2"/>
  <c r="BZ95" i="2"/>
  <c r="BY95" i="2"/>
  <c r="AJ95" i="2"/>
  <c r="AI95" i="2"/>
  <c r="AH95" i="2"/>
  <c r="AG95" i="2"/>
  <c r="AF95" i="2"/>
  <c r="AE95" i="2"/>
  <c r="AD95" i="2"/>
  <c r="AC95" i="2"/>
  <c r="AB95" i="2"/>
  <c r="AA95" i="2"/>
  <c r="Z95" i="2"/>
  <c r="Y95" i="2"/>
  <c r="X95" i="2"/>
  <c r="W95" i="2"/>
  <c r="V95" i="2"/>
  <c r="U95" i="2"/>
  <c r="S95" i="2"/>
  <c r="R95" i="2"/>
  <c r="Q95" i="2"/>
  <c r="P95" i="2"/>
  <c r="O95" i="2"/>
  <c r="N95" i="2"/>
  <c r="M95" i="2"/>
  <c r="L95" i="2"/>
  <c r="K95" i="2"/>
  <c r="J95" i="2"/>
  <c r="I95" i="2"/>
  <c r="H95" i="2"/>
  <c r="G95" i="2"/>
  <c r="F95" i="2"/>
  <c r="E95" i="2"/>
  <c r="D95" i="2"/>
  <c r="C95" i="2"/>
  <c r="B95" i="2"/>
  <c r="A95" i="2"/>
  <c r="CD94" i="2"/>
  <c r="CC94" i="2"/>
  <c r="CB94" i="2"/>
  <c r="CA94" i="2"/>
  <c r="BZ94" i="2"/>
  <c r="BY94" i="2"/>
  <c r="AJ94" i="2"/>
  <c r="AI94" i="2"/>
  <c r="AH94" i="2"/>
  <c r="AG94" i="2"/>
  <c r="AF94" i="2"/>
  <c r="AE94" i="2"/>
  <c r="AD94" i="2"/>
  <c r="AC94" i="2"/>
  <c r="AB94" i="2"/>
  <c r="AA94" i="2"/>
  <c r="Z94" i="2"/>
  <c r="Y94" i="2"/>
  <c r="X94" i="2"/>
  <c r="W94" i="2"/>
  <c r="V94" i="2"/>
  <c r="U94" i="2"/>
  <c r="S94" i="2"/>
  <c r="R94" i="2"/>
  <c r="Q94" i="2"/>
  <c r="P94" i="2"/>
  <c r="O94" i="2"/>
  <c r="N94" i="2"/>
  <c r="M94" i="2"/>
  <c r="L94" i="2"/>
  <c r="K94" i="2"/>
  <c r="J94" i="2"/>
  <c r="I94" i="2"/>
  <c r="H94" i="2"/>
  <c r="G94" i="2"/>
  <c r="F94" i="2"/>
  <c r="E94" i="2"/>
  <c r="D94" i="2"/>
  <c r="C94" i="2"/>
  <c r="B94" i="2"/>
  <c r="A94" i="2"/>
  <c r="CD93" i="2"/>
  <c r="CC93" i="2"/>
  <c r="CB93" i="2"/>
  <c r="CA93" i="2"/>
  <c r="BZ93" i="2"/>
  <c r="BY93" i="2"/>
  <c r="AJ93" i="2"/>
  <c r="AI93" i="2"/>
  <c r="AH93" i="2"/>
  <c r="AG93" i="2"/>
  <c r="AF93" i="2"/>
  <c r="AE93" i="2"/>
  <c r="AD93" i="2"/>
  <c r="AC93" i="2"/>
  <c r="AB93" i="2"/>
  <c r="AA93" i="2"/>
  <c r="Z93" i="2"/>
  <c r="Y93" i="2"/>
  <c r="X93" i="2"/>
  <c r="W93" i="2"/>
  <c r="V93" i="2"/>
  <c r="U93" i="2"/>
  <c r="S93" i="2"/>
  <c r="R93" i="2"/>
  <c r="Q93" i="2"/>
  <c r="P93" i="2"/>
  <c r="O93" i="2"/>
  <c r="N93" i="2"/>
  <c r="M93" i="2"/>
  <c r="L93" i="2"/>
  <c r="K93" i="2"/>
  <c r="J93" i="2"/>
  <c r="I93" i="2"/>
  <c r="H93" i="2"/>
  <c r="G93" i="2"/>
  <c r="F93" i="2"/>
  <c r="E93" i="2"/>
  <c r="D93" i="2"/>
  <c r="C93" i="2"/>
  <c r="B93" i="2"/>
  <c r="A93" i="2"/>
  <c r="CD92" i="2"/>
  <c r="CC92" i="2"/>
  <c r="CB92" i="2"/>
  <c r="CA92" i="2"/>
  <c r="BZ92" i="2"/>
  <c r="BY92" i="2"/>
  <c r="AJ92" i="2"/>
  <c r="AI92" i="2"/>
  <c r="AH92" i="2"/>
  <c r="AG92" i="2"/>
  <c r="AF92" i="2"/>
  <c r="AE92" i="2"/>
  <c r="AD92" i="2"/>
  <c r="AC92" i="2"/>
  <c r="AB92" i="2"/>
  <c r="AA92" i="2"/>
  <c r="Z92" i="2"/>
  <c r="Y92" i="2"/>
  <c r="X92" i="2"/>
  <c r="W92" i="2"/>
  <c r="V92" i="2"/>
  <c r="U92" i="2"/>
  <c r="S92" i="2"/>
  <c r="R92" i="2"/>
  <c r="Q92" i="2"/>
  <c r="P92" i="2"/>
  <c r="O92" i="2"/>
  <c r="N92" i="2"/>
  <c r="M92" i="2"/>
  <c r="L92" i="2"/>
  <c r="K92" i="2"/>
  <c r="J92" i="2"/>
  <c r="I92" i="2"/>
  <c r="H92" i="2"/>
  <c r="G92" i="2"/>
  <c r="F92" i="2"/>
  <c r="E92" i="2"/>
  <c r="D92" i="2"/>
  <c r="C92" i="2"/>
  <c r="B92" i="2"/>
  <c r="A92" i="2"/>
  <c r="CD91" i="2"/>
  <c r="CC91" i="2"/>
  <c r="CB91" i="2"/>
  <c r="CA91" i="2"/>
  <c r="BZ91" i="2"/>
  <c r="BY91" i="2"/>
  <c r="AJ91" i="2"/>
  <c r="AI91" i="2"/>
  <c r="AH91" i="2"/>
  <c r="AG91" i="2"/>
  <c r="AF91" i="2"/>
  <c r="AE91" i="2"/>
  <c r="AD91" i="2"/>
  <c r="AC91" i="2"/>
  <c r="AB91" i="2"/>
  <c r="AA91" i="2"/>
  <c r="Z91" i="2"/>
  <c r="Y91" i="2"/>
  <c r="X91" i="2"/>
  <c r="W91" i="2"/>
  <c r="V91" i="2"/>
  <c r="U91" i="2"/>
  <c r="S91" i="2"/>
  <c r="R91" i="2"/>
  <c r="Q91" i="2"/>
  <c r="P91" i="2"/>
  <c r="O91" i="2"/>
  <c r="N91" i="2"/>
  <c r="M91" i="2"/>
  <c r="L91" i="2"/>
  <c r="K91" i="2"/>
  <c r="J91" i="2"/>
  <c r="I91" i="2"/>
  <c r="H91" i="2"/>
  <c r="G91" i="2"/>
  <c r="F91" i="2"/>
  <c r="E91" i="2"/>
  <c r="D91" i="2"/>
  <c r="C91" i="2"/>
  <c r="B91" i="2"/>
  <c r="A91" i="2"/>
  <c r="CD90" i="2"/>
  <c r="CC90" i="2"/>
  <c r="CB90" i="2"/>
  <c r="CA90" i="2"/>
  <c r="BZ90" i="2"/>
  <c r="BY90" i="2"/>
  <c r="AJ90" i="2"/>
  <c r="AI90" i="2"/>
  <c r="AH90" i="2"/>
  <c r="AG90" i="2"/>
  <c r="AF90" i="2"/>
  <c r="AE90" i="2"/>
  <c r="AD90" i="2"/>
  <c r="AC90" i="2"/>
  <c r="AB90" i="2"/>
  <c r="AA90" i="2"/>
  <c r="Z90" i="2"/>
  <c r="Y90" i="2"/>
  <c r="X90" i="2"/>
  <c r="W90" i="2"/>
  <c r="V90" i="2"/>
  <c r="U90" i="2"/>
  <c r="S90" i="2"/>
  <c r="R90" i="2"/>
  <c r="Q90" i="2"/>
  <c r="P90" i="2"/>
  <c r="O90" i="2"/>
  <c r="N90" i="2"/>
  <c r="M90" i="2"/>
  <c r="L90" i="2"/>
  <c r="K90" i="2"/>
  <c r="J90" i="2"/>
  <c r="I90" i="2"/>
  <c r="H90" i="2"/>
  <c r="G90" i="2"/>
  <c r="F90" i="2"/>
  <c r="E90" i="2"/>
  <c r="D90" i="2"/>
  <c r="C90" i="2"/>
  <c r="B90" i="2"/>
  <c r="A90" i="2"/>
  <c r="CD89" i="2"/>
  <c r="CC89" i="2"/>
  <c r="CB89" i="2"/>
  <c r="CA89" i="2"/>
  <c r="BZ89" i="2"/>
  <c r="BY89" i="2"/>
  <c r="AJ89" i="2"/>
  <c r="AI89" i="2"/>
  <c r="AH89" i="2"/>
  <c r="AG89" i="2"/>
  <c r="AF89" i="2"/>
  <c r="AE89" i="2"/>
  <c r="AD89" i="2"/>
  <c r="AC89" i="2"/>
  <c r="AB89" i="2"/>
  <c r="AA89" i="2"/>
  <c r="Z89" i="2"/>
  <c r="Y89" i="2"/>
  <c r="X89" i="2"/>
  <c r="W89" i="2"/>
  <c r="V89" i="2"/>
  <c r="U89" i="2"/>
  <c r="S89" i="2"/>
  <c r="R89" i="2"/>
  <c r="Q89" i="2"/>
  <c r="P89" i="2"/>
  <c r="O89" i="2"/>
  <c r="N89" i="2"/>
  <c r="M89" i="2"/>
  <c r="L89" i="2"/>
  <c r="K89" i="2"/>
  <c r="J89" i="2"/>
  <c r="I89" i="2"/>
  <c r="H89" i="2"/>
  <c r="G89" i="2"/>
  <c r="F89" i="2"/>
  <c r="E89" i="2"/>
  <c r="D89" i="2"/>
  <c r="C89" i="2"/>
  <c r="B89" i="2"/>
  <c r="A89" i="2"/>
  <c r="CD88" i="2"/>
  <c r="CC88" i="2"/>
  <c r="CB88" i="2"/>
  <c r="CA88" i="2"/>
  <c r="BZ88" i="2"/>
  <c r="BY88" i="2"/>
  <c r="AJ88" i="2"/>
  <c r="AI88" i="2"/>
  <c r="AH88" i="2"/>
  <c r="AG88" i="2"/>
  <c r="AF88" i="2"/>
  <c r="AE88" i="2"/>
  <c r="AD88" i="2"/>
  <c r="AC88" i="2"/>
  <c r="AB88" i="2"/>
  <c r="AA88" i="2"/>
  <c r="Z88" i="2"/>
  <c r="Y88" i="2"/>
  <c r="X88" i="2"/>
  <c r="W88" i="2"/>
  <c r="V88" i="2"/>
  <c r="U88" i="2"/>
  <c r="S88" i="2"/>
  <c r="R88" i="2"/>
  <c r="Q88" i="2"/>
  <c r="P88" i="2"/>
  <c r="O88" i="2"/>
  <c r="N88" i="2"/>
  <c r="M88" i="2"/>
  <c r="L88" i="2"/>
  <c r="K88" i="2"/>
  <c r="J88" i="2"/>
  <c r="I88" i="2"/>
  <c r="H88" i="2"/>
  <c r="G88" i="2"/>
  <c r="F88" i="2"/>
  <c r="E88" i="2"/>
  <c r="D88" i="2"/>
  <c r="C88" i="2"/>
  <c r="B88" i="2"/>
  <c r="A88" i="2"/>
  <c r="CD87" i="2"/>
  <c r="CC87" i="2"/>
  <c r="CB87" i="2"/>
  <c r="CA87" i="2"/>
  <c r="BZ87" i="2"/>
  <c r="BY87" i="2"/>
  <c r="AJ87" i="2"/>
  <c r="AI87" i="2"/>
  <c r="AH87" i="2"/>
  <c r="AG87" i="2"/>
  <c r="AF87" i="2"/>
  <c r="AE87" i="2"/>
  <c r="AD87" i="2"/>
  <c r="AC87" i="2"/>
  <c r="AB87" i="2"/>
  <c r="AA87" i="2"/>
  <c r="Z87" i="2"/>
  <c r="Y87" i="2"/>
  <c r="X87" i="2"/>
  <c r="W87" i="2"/>
  <c r="V87" i="2"/>
  <c r="U87" i="2"/>
  <c r="S87" i="2"/>
  <c r="R87" i="2"/>
  <c r="Q87" i="2"/>
  <c r="P87" i="2"/>
  <c r="O87" i="2"/>
  <c r="N87" i="2"/>
  <c r="M87" i="2"/>
  <c r="L87" i="2"/>
  <c r="K87" i="2"/>
  <c r="J87" i="2"/>
  <c r="I87" i="2"/>
  <c r="H87" i="2"/>
  <c r="G87" i="2"/>
  <c r="F87" i="2"/>
  <c r="E87" i="2"/>
  <c r="D87" i="2"/>
  <c r="C87" i="2"/>
  <c r="B87" i="2"/>
  <c r="A87" i="2"/>
  <c r="CD86" i="2"/>
  <c r="CC86" i="2"/>
  <c r="CB86" i="2"/>
  <c r="CA86" i="2"/>
  <c r="BZ86" i="2"/>
  <c r="BY86" i="2"/>
  <c r="AJ86" i="2"/>
  <c r="AI86" i="2"/>
  <c r="AH86" i="2"/>
  <c r="AG86" i="2"/>
  <c r="AF86" i="2"/>
  <c r="AE86" i="2"/>
  <c r="AD86" i="2"/>
  <c r="AC86" i="2"/>
  <c r="AB86" i="2"/>
  <c r="AA86" i="2"/>
  <c r="Z86" i="2"/>
  <c r="Y86" i="2"/>
  <c r="X86" i="2"/>
  <c r="W86" i="2"/>
  <c r="V86" i="2"/>
  <c r="U86" i="2"/>
  <c r="S86" i="2"/>
  <c r="R86" i="2"/>
  <c r="Q86" i="2"/>
  <c r="P86" i="2"/>
  <c r="O86" i="2"/>
  <c r="N86" i="2"/>
  <c r="M86" i="2"/>
  <c r="L86" i="2"/>
  <c r="K86" i="2"/>
  <c r="J86" i="2"/>
  <c r="I86" i="2"/>
  <c r="H86" i="2"/>
  <c r="G86" i="2"/>
  <c r="F86" i="2"/>
  <c r="E86" i="2"/>
  <c r="D86" i="2"/>
  <c r="C86" i="2"/>
  <c r="B86" i="2"/>
  <c r="A86" i="2"/>
  <c r="CD85" i="2"/>
  <c r="CC85" i="2"/>
  <c r="CB85" i="2"/>
  <c r="CA85" i="2"/>
  <c r="BZ85" i="2"/>
  <c r="BY85" i="2"/>
  <c r="AJ85" i="2"/>
  <c r="AI85" i="2"/>
  <c r="AH85" i="2"/>
  <c r="AG85" i="2"/>
  <c r="AF85" i="2"/>
  <c r="AE85" i="2"/>
  <c r="AD85" i="2"/>
  <c r="AC85" i="2"/>
  <c r="AB85" i="2"/>
  <c r="AA85" i="2"/>
  <c r="Z85" i="2"/>
  <c r="Y85" i="2"/>
  <c r="X85" i="2"/>
  <c r="W85" i="2"/>
  <c r="V85" i="2"/>
  <c r="U85" i="2"/>
  <c r="S85" i="2"/>
  <c r="R85" i="2"/>
  <c r="Q85" i="2"/>
  <c r="P85" i="2"/>
  <c r="O85" i="2"/>
  <c r="N85" i="2"/>
  <c r="M85" i="2"/>
  <c r="L85" i="2"/>
  <c r="K85" i="2"/>
  <c r="J85" i="2"/>
  <c r="I85" i="2"/>
  <c r="H85" i="2"/>
  <c r="G85" i="2"/>
  <c r="F85" i="2"/>
  <c r="E85" i="2"/>
  <c r="D85" i="2"/>
  <c r="C85" i="2"/>
  <c r="B85" i="2"/>
  <c r="A85" i="2"/>
  <c r="CD84" i="2"/>
  <c r="CC84" i="2"/>
  <c r="CB84" i="2"/>
  <c r="CA84" i="2"/>
  <c r="BZ84" i="2"/>
  <c r="BY84" i="2"/>
  <c r="AJ84" i="2"/>
  <c r="AI84" i="2"/>
  <c r="AH84" i="2"/>
  <c r="AG84" i="2"/>
  <c r="AF84" i="2"/>
  <c r="AE84" i="2"/>
  <c r="AD84" i="2"/>
  <c r="AC84" i="2"/>
  <c r="AB84" i="2"/>
  <c r="AA84" i="2"/>
  <c r="Z84" i="2"/>
  <c r="Y84" i="2"/>
  <c r="X84" i="2"/>
  <c r="W84" i="2"/>
  <c r="V84" i="2"/>
  <c r="U84" i="2"/>
  <c r="S84" i="2"/>
  <c r="R84" i="2"/>
  <c r="Q84" i="2"/>
  <c r="P84" i="2"/>
  <c r="O84" i="2"/>
  <c r="N84" i="2"/>
  <c r="M84" i="2"/>
  <c r="L84" i="2"/>
  <c r="K84" i="2"/>
  <c r="J84" i="2"/>
  <c r="I84" i="2"/>
  <c r="H84" i="2"/>
  <c r="G84" i="2"/>
  <c r="F84" i="2"/>
  <c r="E84" i="2"/>
  <c r="D84" i="2"/>
  <c r="C84" i="2"/>
  <c r="B84" i="2"/>
  <c r="A84" i="2"/>
  <c r="CD83" i="2"/>
  <c r="CC83" i="2"/>
  <c r="CB83" i="2"/>
  <c r="CA83" i="2"/>
  <c r="BZ83" i="2"/>
  <c r="BY83" i="2"/>
  <c r="AJ83" i="2"/>
  <c r="AI83" i="2"/>
  <c r="AH83" i="2"/>
  <c r="AG83" i="2"/>
  <c r="AF83" i="2"/>
  <c r="AE83" i="2"/>
  <c r="AD83" i="2"/>
  <c r="AC83" i="2"/>
  <c r="AB83" i="2"/>
  <c r="AA83" i="2"/>
  <c r="Z83" i="2"/>
  <c r="Y83" i="2"/>
  <c r="X83" i="2"/>
  <c r="W83" i="2"/>
  <c r="V83" i="2"/>
  <c r="U83" i="2"/>
  <c r="S83" i="2"/>
  <c r="R83" i="2"/>
  <c r="Q83" i="2"/>
  <c r="P83" i="2"/>
  <c r="O83" i="2"/>
  <c r="N83" i="2"/>
  <c r="M83" i="2"/>
  <c r="L83" i="2"/>
  <c r="K83" i="2"/>
  <c r="J83" i="2"/>
  <c r="I83" i="2"/>
  <c r="H83" i="2"/>
  <c r="G83" i="2"/>
  <c r="F83" i="2"/>
  <c r="E83" i="2"/>
  <c r="D83" i="2"/>
  <c r="C83" i="2"/>
  <c r="B83" i="2"/>
  <c r="A83" i="2"/>
  <c r="CD82" i="2"/>
  <c r="CC82" i="2"/>
  <c r="CB82" i="2"/>
  <c r="CA82" i="2"/>
  <c r="BZ82" i="2"/>
  <c r="BY82" i="2"/>
  <c r="AJ82" i="2"/>
  <c r="AI82" i="2"/>
  <c r="AH82" i="2"/>
  <c r="AG82" i="2"/>
  <c r="AF82" i="2"/>
  <c r="AE82" i="2"/>
  <c r="AD82" i="2"/>
  <c r="AC82" i="2"/>
  <c r="AB82" i="2"/>
  <c r="AA82" i="2"/>
  <c r="Z82" i="2"/>
  <c r="Y82" i="2"/>
  <c r="X82" i="2"/>
  <c r="W82" i="2"/>
  <c r="V82" i="2"/>
  <c r="U82" i="2"/>
  <c r="S82" i="2"/>
  <c r="R82" i="2"/>
  <c r="Q82" i="2"/>
  <c r="P82" i="2"/>
  <c r="O82" i="2"/>
  <c r="N82" i="2"/>
  <c r="M82" i="2"/>
  <c r="L82" i="2"/>
  <c r="K82" i="2"/>
  <c r="J82" i="2"/>
  <c r="I82" i="2"/>
  <c r="H82" i="2"/>
  <c r="G82" i="2"/>
  <c r="F82" i="2"/>
  <c r="E82" i="2"/>
  <c r="D82" i="2"/>
  <c r="C82" i="2"/>
  <c r="B82" i="2"/>
  <c r="A82" i="2"/>
  <c r="CD81" i="2"/>
  <c r="CC81" i="2"/>
  <c r="CB81" i="2"/>
  <c r="CA81" i="2"/>
  <c r="BZ81" i="2"/>
  <c r="BY81" i="2"/>
  <c r="AJ81" i="2"/>
  <c r="AI81" i="2"/>
  <c r="AH81" i="2"/>
  <c r="AG81" i="2"/>
  <c r="AF81" i="2"/>
  <c r="AE81" i="2"/>
  <c r="AD81" i="2"/>
  <c r="AC81" i="2"/>
  <c r="AB81" i="2"/>
  <c r="AA81" i="2"/>
  <c r="Z81" i="2"/>
  <c r="Y81" i="2"/>
  <c r="X81" i="2"/>
  <c r="W81" i="2"/>
  <c r="V81" i="2"/>
  <c r="U81" i="2"/>
  <c r="S81" i="2"/>
  <c r="R81" i="2"/>
  <c r="Q81" i="2"/>
  <c r="P81" i="2"/>
  <c r="O81" i="2"/>
  <c r="N81" i="2"/>
  <c r="M81" i="2"/>
  <c r="L81" i="2"/>
  <c r="K81" i="2"/>
  <c r="J81" i="2"/>
  <c r="I81" i="2"/>
  <c r="H81" i="2"/>
  <c r="G81" i="2"/>
  <c r="F81" i="2"/>
  <c r="E81" i="2"/>
  <c r="D81" i="2"/>
  <c r="C81" i="2"/>
  <c r="B81" i="2"/>
  <c r="A81" i="2"/>
  <c r="CD80" i="2"/>
  <c r="CC80" i="2"/>
  <c r="CB80" i="2"/>
  <c r="CA80" i="2"/>
  <c r="BZ80" i="2"/>
  <c r="BY80" i="2"/>
  <c r="AJ80" i="2"/>
  <c r="AI80" i="2"/>
  <c r="AH80" i="2"/>
  <c r="AG80" i="2"/>
  <c r="AF80" i="2"/>
  <c r="AE80" i="2"/>
  <c r="AD80" i="2"/>
  <c r="AC80" i="2"/>
  <c r="AB80" i="2"/>
  <c r="AA80" i="2"/>
  <c r="Z80" i="2"/>
  <c r="Y80" i="2"/>
  <c r="X80" i="2"/>
  <c r="W80" i="2"/>
  <c r="V80" i="2"/>
  <c r="U80" i="2"/>
  <c r="S80" i="2"/>
  <c r="R80" i="2"/>
  <c r="Q80" i="2"/>
  <c r="P80" i="2"/>
  <c r="O80" i="2"/>
  <c r="N80" i="2"/>
  <c r="M80" i="2"/>
  <c r="L80" i="2"/>
  <c r="K80" i="2"/>
  <c r="J80" i="2"/>
  <c r="I80" i="2"/>
  <c r="H80" i="2"/>
  <c r="G80" i="2"/>
  <c r="F80" i="2"/>
  <c r="E80" i="2"/>
  <c r="D80" i="2"/>
  <c r="C80" i="2"/>
  <c r="B80" i="2"/>
  <c r="A80" i="2"/>
  <c r="CD79" i="2"/>
  <c r="CC79" i="2"/>
  <c r="CB79" i="2"/>
  <c r="CA79" i="2"/>
  <c r="BZ79" i="2"/>
  <c r="BY79" i="2"/>
  <c r="AJ79" i="2"/>
  <c r="AI79" i="2"/>
  <c r="AH79" i="2"/>
  <c r="AG79" i="2"/>
  <c r="AF79" i="2"/>
  <c r="AE79" i="2"/>
  <c r="AD79" i="2"/>
  <c r="AC79" i="2"/>
  <c r="AB79" i="2"/>
  <c r="AA79" i="2"/>
  <c r="Z79" i="2"/>
  <c r="Y79" i="2"/>
  <c r="X79" i="2"/>
  <c r="W79" i="2"/>
  <c r="V79" i="2"/>
  <c r="U79" i="2"/>
  <c r="S79" i="2"/>
  <c r="R79" i="2"/>
  <c r="Q79" i="2"/>
  <c r="P79" i="2"/>
  <c r="O79" i="2"/>
  <c r="N79" i="2"/>
  <c r="M79" i="2"/>
  <c r="L79" i="2"/>
  <c r="K79" i="2"/>
  <c r="J79" i="2"/>
  <c r="I79" i="2"/>
  <c r="H79" i="2"/>
  <c r="G79" i="2"/>
  <c r="F79" i="2"/>
  <c r="E79" i="2"/>
  <c r="D79" i="2"/>
  <c r="C79" i="2"/>
  <c r="B79" i="2"/>
  <c r="A79" i="2"/>
  <c r="CD78" i="2"/>
  <c r="CC78" i="2"/>
  <c r="CB78" i="2"/>
  <c r="CA78" i="2"/>
  <c r="BZ78" i="2"/>
  <c r="BY78" i="2"/>
  <c r="AJ78" i="2"/>
  <c r="AI78" i="2"/>
  <c r="AH78" i="2"/>
  <c r="AG78" i="2"/>
  <c r="AF78" i="2"/>
  <c r="AE78" i="2"/>
  <c r="AD78" i="2"/>
  <c r="AC78" i="2"/>
  <c r="AB78" i="2"/>
  <c r="AA78" i="2"/>
  <c r="Z78" i="2"/>
  <c r="Y78" i="2"/>
  <c r="X78" i="2"/>
  <c r="W78" i="2"/>
  <c r="V78" i="2"/>
  <c r="U78" i="2"/>
  <c r="S78" i="2"/>
  <c r="R78" i="2"/>
  <c r="Q78" i="2"/>
  <c r="P78" i="2"/>
  <c r="O78" i="2"/>
  <c r="N78" i="2"/>
  <c r="M78" i="2"/>
  <c r="L78" i="2"/>
  <c r="K78" i="2"/>
  <c r="J78" i="2"/>
  <c r="I78" i="2"/>
  <c r="H78" i="2"/>
  <c r="G78" i="2"/>
  <c r="F78" i="2"/>
  <c r="E78" i="2"/>
  <c r="D78" i="2"/>
  <c r="C78" i="2"/>
  <c r="B78" i="2"/>
  <c r="A78" i="2"/>
  <c r="CD77" i="2"/>
  <c r="CC77" i="2"/>
  <c r="CB77" i="2"/>
  <c r="CA77" i="2"/>
  <c r="BZ77" i="2"/>
  <c r="BY77" i="2"/>
  <c r="AJ77" i="2"/>
  <c r="AI77" i="2"/>
  <c r="AH77" i="2"/>
  <c r="AG77" i="2"/>
  <c r="AF77" i="2"/>
  <c r="AE77" i="2"/>
  <c r="AD77" i="2"/>
  <c r="AC77" i="2"/>
  <c r="AB77" i="2"/>
  <c r="AA77" i="2"/>
  <c r="Z77" i="2"/>
  <c r="Y77" i="2"/>
  <c r="X77" i="2"/>
  <c r="W77" i="2"/>
  <c r="V77" i="2"/>
  <c r="U77" i="2"/>
  <c r="S77" i="2"/>
  <c r="R77" i="2"/>
  <c r="Q77" i="2"/>
  <c r="P77" i="2"/>
  <c r="O77" i="2"/>
  <c r="N77" i="2"/>
  <c r="M77" i="2"/>
  <c r="L77" i="2"/>
  <c r="K77" i="2"/>
  <c r="J77" i="2"/>
  <c r="I77" i="2"/>
  <c r="H77" i="2"/>
  <c r="G77" i="2"/>
  <c r="F77" i="2"/>
  <c r="E77" i="2"/>
  <c r="D77" i="2"/>
  <c r="C77" i="2"/>
  <c r="B77" i="2"/>
  <c r="A77" i="2"/>
  <c r="CD76" i="2"/>
  <c r="CC76" i="2"/>
  <c r="CB76" i="2"/>
  <c r="CA76" i="2"/>
  <c r="BZ76" i="2"/>
  <c r="BY76" i="2"/>
  <c r="AJ76" i="2"/>
  <c r="AI76" i="2"/>
  <c r="AH76" i="2"/>
  <c r="AG76" i="2"/>
  <c r="AF76" i="2"/>
  <c r="AE76" i="2"/>
  <c r="AD76" i="2"/>
  <c r="AC76" i="2"/>
  <c r="AB76" i="2"/>
  <c r="AA76" i="2"/>
  <c r="Z76" i="2"/>
  <c r="Y76" i="2"/>
  <c r="X76" i="2"/>
  <c r="W76" i="2"/>
  <c r="V76" i="2"/>
  <c r="U76" i="2"/>
  <c r="S76" i="2"/>
  <c r="R76" i="2"/>
  <c r="Q76" i="2"/>
  <c r="P76" i="2"/>
  <c r="O76" i="2"/>
  <c r="N76" i="2"/>
  <c r="M76" i="2"/>
  <c r="L76" i="2"/>
  <c r="K76" i="2"/>
  <c r="J76" i="2"/>
  <c r="I76" i="2"/>
  <c r="H76" i="2"/>
  <c r="G76" i="2"/>
  <c r="F76" i="2"/>
  <c r="E76" i="2"/>
  <c r="D76" i="2"/>
  <c r="C76" i="2"/>
  <c r="B76" i="2"/>
  <c r="A76" i="2"/>
  <c r="CD75" i="2"/>
  <c r="CC75" i="2"/>
  <c r="CB75" i="2"/>
  <c r="CA75" i="2"/>
  <c r="BZ75" i="2"/>
  <c r="BY75" i="2"/>
  <c r="AJ75" i="2"/>
  <c r="AI75" i="2"/>
  <c r="AH75" i="2"/>
  <c r="AG75" i="2"/>
  <c r="AF75" i="2"/>
  <c r="AE75" i="2"/>
  <c r="AD75" i="2"/>
  <c r="AC75" i="2"/>
  <c r="AB75" i="2"/>
  <c r="AA75" i="2"/>
  <c r="Z75" i="2"/>
  <c r="Y75" i="2"/>
  <c r="X75" i="2"/>
  <c r="W75" i="2"/>
  <c r="V75" i="2"/>
  <c r="U75" i="2"/>
  <c r="S75" i="2"/>
  <c r="R75" i="2"/>
  <c r="Q75" i="2"/>
  <c r="P75" i="2"/>
  <c r="O75" i="2"/>
  <c r="N75" i="2"/>
  <c r="M75" i="2"/>
  <c r="L75" i="2"/>
  <c r="K75" i="2"/>
  <c r="J75" i="2"/>
  <c r="I75" i="2"/>
  <c r="H75" i="2"/>
  <c r="G75" i="2"/>
  <c r="F75" i="2"/>
  <c r="E75" i="2"/>
  <c r="D75" i="2"/>
  <c r="C75" i="2"/>
  <c r="B75" i="2"/>
  <c r="A75" i="2"/>
  <c r="CD74" i="2"/>
  <c r="CC74" i="2"/>
  <c r="CB74" i="2"/>
  <c r="CA74" i="2"/>
  <c r="BZ74" i="2"/>
  <c r="BY74" i="2"/>
  <c r="AJ74" i="2"/>
  <c r="AI74" i="2"/>
  <c r="AH74" i="2"/>
  <c r="AG74" i="2"/>
  <c r="AF74" i="2"/>
  <c r="AE74" i="2"/>
  <c r="AD74" i="2"/>
  <c r="AC74" i="2"/>
  <c r="AB74" i="2"/>
  <c r="AA74" i="2"/>
  <c r="Z74" i="2"/>
  <c r="Y74" i="2"/>
  <c r="X74" i="2"/>
  <c r="W74" i="2"/>
  <c r="V74" i="2"/>
  <c r="U74" i="2"/>
  <c r="S74" i="2"/>
  <c r="R74" i="2"/>
  <c r="Q74" i="2"/>
  <c r="P74" i="2"/>
  <c r="O74" i="2"/>
  <c r="N74" i="2"/>
  <c r="M74" i="2"/>
  <c r="L74" i="2"/>
  <c r="K74" i="2"/>
  <c r="J74" i="2"/>
  <c r="I74" i="2"/>
  <c r="H74" i="2"/>
  <c r="G74" i="2"/>
  <c r="F74" i="2"/>
  <c r="E74" i="2"/>
  <c r="D74" i="2"/>
  <c r="C74" i="2"/>
  <c r="B74" i="2"/>
  <c r="A74" i="2"/>
  <c r="CD73" i="2"/>
  <c r="CC73" i="2"/>
  <c r="CB73" i="2"/>
  <c r="CA73" i="2"/>
  <c r="BZ73" i="2"/>
  <c r="BY73" i="2"/>
  <c r="AJ73" i="2"/>
  <c r="AI73" i="2"/>
  <c r="AH73" i="2"/>
  <c r="AG73" i="2"/>
  <c r="AF73" i="2"/>
  <c r="AE73" i="2"/>
  <c r="AD73" i="2"/>
  <c r="AC73" i="2"/>
  <c r="AB73" i="2"/>
  <c r="AA73" i="2"/>
  <c r="Z73" i="2"/>
  <c r="Y73" i="2"/>
  <c r="X73" i="2"/>
  <c r="W73" i="2"/>
  <c r="V73" i="2"/>
  <c r="U73" i="2"/>
  <c r="S73" i="2"/>
  <c r="R73" i="2"/>
  <c r="Q73" i="2"/>
  <c r="P73" i="2"/>
  <c r="O73" i="2"/>
  <c r="N73" i="2"/>
  <c r="M73" i="2"/>
  <c r="L73" i="2"/>
  <c r="K73" i="2"/>
  <c r="J73" i="2"/>
  <c r="I73" i="2"/>
  <c r="H73" i="2"/>
  <c r="G73" i="2"/>
  <c r="F73" i="2"/>
  <c r="E73" i="2"/>
  <c r="D73" i="2"/>
  <c r="C73" i="2"/>
  <c r="B73" i="2"/>
  <c r="A73" i="2"/>
  <c r="CD72" i="2"/>
  <c r="CC72" i="2"/>
  <c r="CB72" i="2"/>
  <c r="CA72" i="2"/>
  <c r="BZ72" i="2"/>
  <c r="BY72" i="2"/>
  <c r="AJ72" i="2"/>
  <c r="AI72" i="2"/>
  <c r="AH72" i="2"/>
  <c r="AG72" i="2"/>
  <c r="AF72" i="2"/>
  <c r="AE72" i="2"/>
  <c r="AD72" i="2"/>
  <c r="AC72" i="2"/>
  <c r="AB72" i="2"/>
  <c r="AA72" i="2"/>
  <c r="Z72" i="2"/>
  <c r="Y72" i="2"/>
  <c r="X72" i="2"/>
  <c r="W72" i="2"/>
  <c r="V72" i="2"/>
  <c r="U72" i="2"/>
  <c r="S72" i="2"/>
  <c r="R72" i="2"/>
  <c r="Q72" i="2"/>
  <c r="P72" i="2"/>
  <c r="O72" i="2"/>
  <c r="N72" i="2"/>
  <c r="M72" i="2"/>
  <c r="L72" i="2"/>
  <c r="K72" i="2"/>
  <c r="J72" i="2"/>
  <c r="I72" i="2"/>
  <c r="H72" i="2"/>
  <c r="G72" i="2"/>
  <c r="F72" i="2"/>
  <c r="E72" i="2"/>
  <c r="D72" i="2"/>
  <c r="C72" i="2"/>
  <c r="B72" i="2"/>
  <c r="A72" i="2"/>
  <c r="CD71" i="2"/>
  <c r="CC71" i="2"/>
  <c r="CB71" i="2"/>
  <c r="CA71" i="2"/>
  <c r="BZ71" i="2"/>
  <c r="BY71" i="2"/>
  <c r="AJ71" i="2"/>
  <c r="AI71" i="2"/>
  <c r="AH71" i="2"/>
  <c r="AG71" i="2"/>
  <c r="AF71" i="2"/>
  <c r="AE71" i="2"/>
  <c r="AD71" i="2"/>
  <c r="AC71" i="2"/>
  <c r="AB71" i="2"/>
  <c r="AA71" i="2"/>
  <c r="Z71" i="2"/>
  <c r="Y71" i="2"/>
  <c r="X71" i="2"/>
  <c r="W71" i="2"/>
  <c r="V71" i="2"/>
  <c r="U71" i="2"/>
  <c r="S71" i="2"/>
  <c r="R71" i="2"/>
  <c r="Q71" i="2"/>
  <c r="P71" i="2"/>
  <c r="O71" i="2"/>
  <c r="N71" i="2"/>
  <c r="M71" i="2"/>
  <c r="L71" i="2"/>
  <c r="K71" i="2"/>
  <c r="J71" i="2"/>
  <c r="I71" i="2"/>
  <c r="H71" i="2"/>
  <c r="G71" i="2"/>
  <c r="F71" i="2"/>
  <c r="E71" i="2"/>
  <c r="D71" i="2"/>
  <c r="C71" i="2"/>
  <c r="B71" i="2"/>
  <c r="A71" i="2"/>
  <c r="CD70" i="2"/>
  <c r="CC70" i="2"/>
  <c r="CB70" i="2"/>
  <c r="CA70" i="2"/>
  <c r="BZ70" i="2"/>
  <c r="BY70" i="2"/>
  <c r="BW70" i="2"/>
  <c r="BV70" i="2"/>
  <c r="BU70" i="2"/>
  <c r="BT70" i="2"/>
  <c r="BS70" i="2"/>
  <c r="AJ70" i="2"/>
  <c r="AI70" i="2"/>
  <c r="AH70" i="2"/>
  <c r="AG70" i="2"/>
  <c r="AF70" i="2"/>
  <c r="AE70" i="2"/>
  <c r="AD70" i="2"/>
  <c r="AC70" i="2"/>
  <c r="AB70" i="2"/>
  <c r="AA70" i="2"/>
  <c r="Z70" i="2"/>
  <c r="Y70" i="2"/>
  <c r="X70" i="2"/>
  <c r="W70" i="2"/>
  <c r="V70" i="2"/>
  <c r="U70" i="2"/>
  <c r="S70" i="2"/>
  <c r="R70" i="2"/>
  <c r="Q70" i="2"/>
  <c r="P70" i="2"/>
  <c r="O70" i="2"/>
  <c r="N70" i="2"/>
  <c r="M70" i="2"/>
  <c r="L70" i="2"/>
  <c r="K70" i="2"/>
  <c r="J70" i="2"/>
  <c r="I70" i="2"/>
  <c r="H70" i="2"/>
  <c r="G70" i="2"/>
  <c r="F70" i="2"/>
  <c r="E70" i="2"/>
  <c r="D70" i="2"/>
  <c r="C70" i="2"/>
  <c r="B70" i="2"/>
  <c r="A70" i="2"/>
  <c r="CD69" i="2"/>
  <c r="CC69" i="2"/>
  <c r="CB69" i="2"/>
  <c r="CA69" i="2"/>
  <c r="BZ69" i="2"/>
  <c r="BY69" i="2"/>
  <c r="BW69" i="2"/>
  <c r="BV69" i="2"/>
  <c r="BU69" i="2"/>
  <c r="BT69" i="2"/>
  <c r="BS69" i="2"/>
  <c r="AJ69" i="2"/>
  <c r="AI69" i="2"/>
  <c r="AH69" i="2"/>
  <c r="AG69" i="2"/>
  <c r="AF69" i="2"/>
  <c r="AE69" i="2"/>
  <c r="AD69" i="2"/>
  <c r="AC69" i="2"/>
  <c r="AB69" i="2"/>
  <c r="AA69" i="2"/>
  <c r="Z69" i="2"/>
  <c r="Y69" i="2"/>
  <c r="X69" i="2"/>
  <c r="W69" i="2"/>
  <c r="V69" i="2"/>
  <c r="U69" i="2"/>
  <c r="S69" i="2"/>
  <c r="R69" i="2"/>
  <c r="Q69" i="2"/>
  <c r="P69" i="2"/>
  <c r="O69" i="2"/>
  <c r="N69" i="2"/>
  <c r="M69" i="2"/>
  <c r="L69" i="2"/>
  <c r="K69" i="2"/>
  <c r="J69" i="2"/>
  <c r="I69" i="2"/>
  <c r="H69" i="2"/>
  <c r="G69" i="2"/>
  <c r="F69" i="2"/>
  <c r="E69" i="2"/>
  <c r="D69" i="2"/>
  <c r="C69" i="2"/>
  <c r="B69" i="2"/>
  <c r="A69" i="2"/>
  <c r="CD68" i="2"/>
  <c r="CC68" i="2"/>
  <c r="CB68" i="2"/>
  <c r="CA68" i="2"/>
  <c r="BZ68" i="2"/>
  <c r="BY68" i="2"/>
  <c r="BW68" i="2"/>
  <c r="BV68" i="2"/>
  <c r="BU68" i="2"/>
  <c r="BT68" i="2"/>
  <c r="BS68" i="2"/>
  <c r="AJ68" i="2"/>
  <c r="AI68" i="2"/>
  <c r="AH68" i="2"/>
  <c r="AG68" i="2"/>
  <c r="AF68" i="2"/>
  <c r="AE68" i="2"/>
  <c r="AD68" i="2"/>
  <c r="AC68" i="2"/>
  <c r="AB68" i="2"/>
  <c r="AA68" i="2"/>
  <c r="Z68" i="2"/>
  <c r="Y68" i="2"/>
  <c r="X68" i="2"/>
  <c r="W68" i="2"/>
  <c r="V68" i="2"/>
  <c r="U68" i="2"/>
  <c r="S68" i="2"/>
  <c r="R68" i="2"/>
  <c r="Q68" i="2"/>
  <c r="P68" i="2"/>
  <c r="O68" i="2"/>
  <c r="N68" i="2"/>
  <c r="M68" i="2"/>
  <c r="L68" i="2"/>
  <c r="K68" i="2"/>
  <c r="J68" i="2"/>
  <c r="I68" i="2"/>
  <c r="H68" i="2"/>
  <c r="G68" i="2"/>
  <c r="F68" i="2"/>
  <c r="E68" i="2"/>
  <c r="D68" i="2"/>
  <c r="C68" i="2"/>
  <c r="B68" i="2"/>
  <c r="A68" i="2"/>
  <c r="CD67" i="2"/>
  <c r="CC67" i="2"/>
  <c r="CB67" i="2"/>
  <c r="CA67" i="2"/>
  <c r="BZ67" i="2"/>
  <c r="BY67" i="2"/>
  <c r="BW67" i="2"/>
  <c r="BV67" i="2"/>
  <c r="BU67" i="2"/>
  <c r="BT67" i="2"/>
  <c r="BS67" i="2"/>
  <c r="AJ67" i="2"/>
  <c r="AI67" i="2"/>
  <c r="AH67" i="2"/>
  <c r="AG67" i="2"/>
  <c r="AF67" i="2"/>
  <c r="AE67" i="2"/>
  <c r="AD67" i="2"/>
  <c r="AC67" i="2"/>
  <c r="AB67" i="2"/>
  <c r="AA67" i="2"/>
  <c r="Z67" i="2"/>
  <c r="Y67" i="2"/>
  <c r="X67" i="2"/>
  <c r="W67" i="2"/>
  <c r="V67" i="2"/>
  <c r="U67" i="2"/>
  <c r="S67" i="2"/>
  <c r="R67" i="2"/>
  <c r="Q67" i="2"/>
  <c r="P67" i="2"/>
  <c r="O67" i="2"/>
  <c r="N67" i="2"/>
  <c r="M67" i="2"/>
  <c r="L67" i="2"/>
  <c r="K67" i="2"/>
  <c r="J67" i="2"/>
  <c r="I67" i="2"/>
  <c r="H67" i="2"/>
  <c r="G67" i="2"/>
  <c r="F67" i="2"/>
  <c r="E67" i="2"/>
  <c r="D67" i="2"/>
  <c r="C67" i="2"/>
  <c r="B67" i="2"/>
  <c r="A67" i="2"/>
  <c r="CD66" i="2"/>
  <c r="CC66" i="2"/>
  <c r="CB66" i="2"/>
  <c r="CA66" i="2"/>
  <c r="BZ66" i="2"/>
  <c r="BY66" i="2"/>
  <c r="BW66" i="2"/>
  <c r="BV66" i="2"/>
  <c r="BU66" i="2"/>
  <c r="BT66" i="2"/>
  <c r="BS66" i="2"/>
  <c r="AJ66" i="2"/>
  <c r="AI66" i="2"/>
  <c r="AH66" i="2"/>
  <c r="AG66" i="2"/>
  <c r="AF66" i="2"/>
  <c r="AE66" i="2"/>
  <c r="AD66" i="2"/>
  <c r="AC66" i="2"/>
  <c r="AB66" i="2"/>
  <c r="AA66" i="2"/>
  <c r="Z66" i="2"/>
  <c r="Y66" i="2"/>
  <c r="X66" i="2"/>
  <c r="W66" i="2"/>
  <c r="V66" i="2"/>
  <c r="U66" i="2"/>
  <c r="S66" i="2"/>
  <c r="R66" i="2"/>
  <c r="Q66" i="2"/>
  <c r="P66" i="2"/>
  <c r="O66" i="2"/>
  <c r="N66" i="2"/>
  <c r="M66" i="2"/>
  <c r="L66" i="2"/>
  <c r="K66" i="2"/>
  <c r="J66" i="2"/>
  <c r="I66" i="2"/>
  <c r="H66" i="2"/>
  <c r="G66" i="2"/>
  <c r="F66" i="2"/>
  <c r="E66" i="2"/>
  <c r="D66" i="2"/>
  <c r="C66" i="2"/>
  <c r="B66" i="2"/>
  <c r="A66" i="2"/>
  <c r="CD65" i="2"/>
  <c r="CC65" i="2"/>
  <c r="CB65" i="2"/>
  <c r="CA65" i="2"/>
  <c r="BZ65" i="2"/>
  <c r="BY65" i="2"/>
  <c r="BW65" i="2"/>
  <c r="BV65" i="2"/>
  <c r="BU65" i="2"/>
  <c r="BT65" i="2"/>
  <c r="BS65" i="2"/>
  <c r="AJ65" i="2"/>
  <c r="AI65" i="2"/>
  <c r="AH65" i="2"/>
  <c r="AG65" i="2"/>
  <c r="AF65" i="2"/>
  <c r="AE65" i="2"/>
  <c r="AD65" i="2"/>
  <c r="AC65" i="2"/>
  <c r="AB65" i="2"/>
  <c r="AA65" i="2"/>
  <c r="Z65" i="2"/>
  <c r="Y65" i="2"/>
  <c r="X65" i="2"/>
  <c r="W65" i="2"/>
  <c r="V65" i="2"/>
  <c r="U65" i="2"/>
  <c r="S65" i="2"/>
  <c r="R65" i="2"/>
  <c r="Q65" i="2"/>
  <c r="P65" i="2"/>
  <c r="O65" i="2"/>
  <c r="N65" i="2"/>
  <c r="M65" i="2"/>
  <c r="L65" i="2"/>
  <c r="K65" i="2"/>
  <c r="J65" i="2"/>
  <c r="I65" i="2"/>
  <c r="H65" i="2"/>
  <c r="G65" i="2"/>
  <c r="F65" i="2"/>
  <c r="E65" i="2"/>
  <c r="D65" i="2"/>
  <c r="C65" i="2"/>
  <c r="B65" i="2"/>
  <c r="A65" i="2"/>
  <c r="CD64" i="2"/>
  <c r="CC64" i="2"/>
  <c r="CB64" i="2"/>
  <c r="CA64" i="2"/>
  <c r="BZ64" i="2"/>
  <c r="BY64" i="2"/>
  <c r="BW64" i="2"/>
  <c r="BV64" i="2"/>
  <c r="BU64" i="2"/>
  <c r="BT64" i="2"/>
  <c r="BS64" i="2"/>
  <c r="AJ64" i="2"/>
  <c r="AI64" i="2"/>
  <c r="AH64" i="2"/>
  <c r="AG64" i="2"/>
  <c r="AF64" i="2"/>
  <c r="AE64" i="2"/>
  <c r="AD64" i="2"/>
  <c r="AC64" i="2"/>
  <c r="AB64" i="2"/>
  <c r="AA64" i="2"/>
  <c r="Z64" i="2"/>
  <c r="Y64" i="2"/>
  <c r="X64" i="2"/>
  <c r="W64" i="2"/>
  <c r="V64" i="2"/>
  <c r="U64" i="2"/>
  <c r="S64" i="2"/>
  <c r="R64" i="2"/>
  <c r="Q64" i="2"/>
  <c r="P64" i="2"/>
  <c r="O64" i="2"/>
  <c r="N64" i="2"/>
  <c r="M64" i="2"/>
  <c r="L64" i="2"/>
  <c r="K64" i="2"/>
  <c r="J64" i="2"/>
  <c r="I64" i="2"/>
  <c r="H64" i="2"/>
  <c r="G64" i="2"/>
  <c r="F64" i="2"/>
  <c r="E64" i="2"/>
  <c r="D64" i="2"/>
  <c r="C64" i="2"/>
  <c r="B64" i="2"/>
  <c r="A64" i="2"/>
  <c r="CD63" i="2"/>
  <c r="CC63" i="2"/>
  <c r="CB63" i="2"/>
  <c r="CA63" i="2"/>
  <c r="BZ63" i="2"/>
  <c r="BY63" i="2"/>
  <c r="BW63" i="2"/>
  <c r="BV63" i="2"/>
  <c r="BU63" i="2"/>
  <c r="BT63" i="2"/>
  <c r="BS63" i="2"/>
  <c r="AJ63" i="2"/>
  <c r="AI63" i="2"/>
  <c r="AH63" i="2"/>
  <c r="AG63" i="2"/>
  <c r="AF63" i="2"/>
  <c r="AE63" i="2"/>
  <c r="AD63" i="2"/>
  <c r="AC63" i="2"/>
  <c r="AB63" i="2"/>
  <c r="AA63" i="2"/>
  <c r="Z63" i="2"/>
  <c r="Y63" i="2"/>
  <c r="X63" i="2"/>
  <c r="W63" i="2"/>
  <c r="V63" i="2"/>
  <c r="U63" i="2"/>
  <c r="S63" i="2"/>
  <c r="R63" i="2"/>
  <c r="Q63" i="2"/>
  <c r="P63" i="2"/>
  <c r="O63" i="2"/>
  <c r="N63" i="2"/>
  <c r="M63" i="2"/>
  <c r="L63" i="2"/>
  <c r="K63" i="2"/>
  <c r="J63" i="2"/>
  <c r="I63" i="2"/>
  <c r="H63" i="2"/>
  <c r="G63" i="2"/>
  <c r="F63" i="2"/>
  <c r="E63" i="2"/>
  <c r="D63" i="2"/>
  <c r="C63" i="2"/>
  <c r="B63" i="2"/>
  <c r="A63" i="2"/>
  <c r="CD62" i="2"/>
  <c r="CC62" i="2"/>
  <c r="CB62" i="2"/>
  <c r="CA62" i="2"/>
  <c r="BZ62" i="2"/>
  <c r="BY62" i="2"/>
  <c r="BW62" i="2"/>
  <c r="BV62" i="2"/>
  <c r="BU62" i="2"/>
  <c r="BT62" i="2"/>
  <c r="BS62" i="2"/>
  <c r="AJ62" i="2"/>
  <c r="AI62" i="2"/>
  <c r="AH62" i="2"/>
  <c r="AG62" i="2"/>
  <c r="AF62" i="2"/>
  <c r="AE62" i="2"/>
  <c r="AD62" i="2"/>
  <c r="AC62" i="2"/>
  <c r="AB62" i="2"/>
  <c r="AA62" i="2"/>
  <c r="Z62" i="2"/>
  <c r="Y62" i="2"/>
  <c r="X62" i="2"/>
  <c r="W62" i="2"/>
  <c r="V62" i="2"/>
  <c r="U62" i="2"/>
  <c r="S62" i="2"/>
  <c r="R62" i="2"/>
  <c r="Q62" i="2"/>
  <c r="P62" i="2"/>
  <c r="O62" i="2"/>
  <c r="N62" i="2"/>
  <c r="M62" i="2"/>
  <c r="L62" i="2"/>
  <c r="K62" i="2"/>
  <c r="J62" i="2"/>
  <c r="I62" i="2"/>
  <c r="H62" i="2"/>
  <c r="G62" i="2"/>
  <c r="F62" i="2"/>
  <c r="E62" i="2"/>
  <c r="D62" i="2"/>
  <c r="C62" i="2"/>
  <c r="B62" i="2"/>
  <c r="A62" i="2"/>
  <c r="CD61" i="2"/>
  <c r="CC61" i="2"/>
  <c r="CB61" i="2"/>
  <c r="CA61" i="2"/>
  <c r="BZ61" i="2"/>
  <c r="BY61" i="2"/>
  <c r="BW61" i="2"/>
  <c r="BV61" i="2"/>
  <c r="BU61" i="2"/>
  <c r="BT61" i="2"/>
  <c r="BS61" i="2"/>
  <c r="AJ61" i="2"/>
  <c r="AI61" i="2"/>
  <c r="AH61" i="2"/>
  <c r="AG61" i="2"/>
  <c r="AF61" i="2"/>
  <c r="AE61" i="2"/>
  <c r="AD61" i="2"/>
  <c r="AC61" i="2"/>
  <c r="AB61" i="2"/>
  <c r="AA61" i="2"/>
  <c r="Z61" i="2"/>
  <c r="Y61" i="2"/>
  <c r="X61" i="2"/>
  <c r="W61" i="2"/>
  <c r="V61" i="2"/>
  <c r="U61" i="2"/>
  <c r="S61" i="2"/>
  <c r="R61" i="2"/>
  <c r="Q61" i="2"/>
  <c r="P61" i="2"/>
  <c r="O61" i="2"/>
  <c r="N61" i="2"/>
  <c r="M61" i="2"/>
  <c r="L61" i="2"/>
  <c r="K61" i="2"/>
  <c r="J61" i="2"/>
  <c r="I61" i="2"/>
  <c r="H61" i="2"/>
  <c r="G61" i="2"/>
  <c r="F61" i="2"/>
  <c r="E61" i="2"/>
  <c r="D61" i="2"/>
  <c r="C61" i="2"/>
  <c r="B61" i="2"/>
  <c r="A61" i="2"/>
  <c r="CD60" i="2"/>
  <c r="CC60" i="2"/>
  <c r="CB60" i="2"/>
  <c r="CA60" i="2"/>
  <c r="BZ60" i="2"/>
  <c r="BY60" i="2"/>
  <c r="BW60" i="2"/>
  <c r="BV60" i="2"/>
  <c r="BU60" i="2"/>
  <c r="BT60" i="2"/>
  <c r="BS60" i="2"/>
  <c r="AJ60" i="2"/>
  <c r="AI60" i="2"/>
  <c r="AH60" i="2"/>
  <c r="AG60" i="2"/>
  <c r="AF60" i="2"/>
  <c r="AE60" i="2"/>
  <c r="AD60" i="2"/>
  <c r="AC60" i="2"/>
  <c r="AB60" i="2"/>
  <c r="AA60" i="2"/>
  <c r="Z60" i="2"/>
  <c r="Y60" i="2"/>
  <c r="X60" i="2"/>
  <c r="W60" i="2"/>
  <c r="V60" i="2"/>
  <c r="U60" i="2"/>
  <c r="S60" i="2"/>
  <c r="R60" i="2"/>
  <c r="Q60" i="2"/>
  <c r="P60" i="2"/>
  <c r="O60" i="2"/>
  <c r="N60" i="2"/>
  <c r="M60" i="2"/>
  <c r="L60" i="2"/>
  <c r="K60" i="2"/>
  <c r="J60" i="2"/>
  <c r="I60" i="2"/>
  <c r="H60" i="2"/>
  <c r="G60" i="2"/>
  <c r="F60" i="2"/>
  <c r="E60" i="2"/>
  <c r="D60" i="2"/>
  <c r="C60" i="2"/>
  <c r="B60" i="2"/>
  <c r="A60" i="2"/>
  <c r="CD59" i="2"/>
  <c r="CC59" i="2"/>
  <c r="CB59" i="2"/>
  <c r="CA59" i="2"/>
  <c r="BZ59" i="2"/>
  <c r="BY59" i="2"/>
  <c r="BW59" i="2"/>
  <c r="BV59" i="2"/>
  <c r="BU59" i="2"/>
  <c r="BT59" i="2"/>
  <c r="BS59" i="2"/>
  <c r="AJ59" i="2"/>
  <c r="AI59" i="2"/>
  <c r="AH59" i="2"/>
  <c r="AG59" i="2"/>
  <c r="AF59" i="2"/>
  <c r="AE59" i="2"/>
  <c r="AD59" i="2"/>
  <c r="AC59" i="2"/>
  <c r="AB59" i="2"/>
  <c r="AA59" i="2"/>
  <c r="Z59" i="2"/>
  <c r="Y59" i="2"/>
  <c r="X59" i="2"/>
  <c r="W59" i="2"/>
  <c r="V59" i="2"/>
  <c r="U59" i="2"/>
  <c r="S59" i="2"/>
  <c r="R59" i="2"/>
  <c r="Q59" i="2"/>
  <c r="P59" i="2"/>
  <c r="O59" i="2"/>
  <c r="N59" i="2"/>
  <c r="M59" i="2"/>
  <c r="L59" i="2"/>
  <c r="K59" i="2"/>
  <c r="J59" i="2"/>
  <c r="I59" i="2"/>
  <c r="H59" i="2"/>
  <c r="G59" i="2"/>
  <c r="F59" i="2"/>
  <c r="E59" i="2"/>
  <c r="D59" i="2"/>
  <c r="C59" i="2"/>
  <c r="B59" i="2"/>
  <c r="A59" i="2"/>
  <c r="CD58" i="2"/>
  <c r="CC58" i="2"/>
  <c r="CB58" i="2"/>
  <c r="CA58" i="2"/>
  <c r="BZ58" i="2"/>
  <c r="BY58" i="2"/>
  <c r="BW58" i="2"/>
  <c r="BV58" i="2"/>
  <c r="BU58" i="2"/>
  <c r="BT58" i="2"/>
  <c r="BS58" i="2"/>
  <c r="AJ58" i="2"/>
  <c r="AI58" i="2"/>
  <c r="AH58" i="2"/>
  <c r="AG58" i="2"/>
  <c r="AF58" i="2"/>
  <c r="AE58" i="2"/>
  <c r="AD58" i="2"/>
  <c r="AC58" i="2"/>
  <c r="AB58" i="2"/>
  <c r="AA58" i="2"/>
  <c r="Z58" i="2"/>
  <c r="Y58" i="2"/>
  <c r="X58" i="2"/>
  <c r="W58" i="2"/>
  <c r="V58" i="2"/>
  <c r="U58" i="2"/>
  <c r="S58" i="2"/>
  <c r="R58" i="2"/>
  <c r="Q58" i="2"/>
  <c r="P58" i="2"/>
  <c r="O58" i="2"/>
  <c r="N58" i="2"/>
  <c r="M58" i="2"/>
  <c r="L58" i="2"/>
  <c r="K58" i="2"/>
  <c r="J58" i="2"/>
  <c r="I58" i="2"/>
  <c r="H58" i="2"/>
  <c r="G58" i="2"/>
  <c r="F58" i="2"/>
  <c r="E58" i="2"/>
  <c r="D58" i="2"/>
  <c r="C58" i="2"/>
  <c r="B58" i="2"/>
  <c r="A58" i="2"/>
  <c r="CD57" i="2"/>
  <c r="CC57" i="2"/>
  <c r="CB57" i="2"/>
  <c r="CA57" i="2"/>
  <c r="BZ57" i="2"/>
  <c r="BY57" i="2"/>
  <c r="BW57" i="2"/>
  <c r="BV57" i="2"/>
  <c r="BU57" i="2"/>
  <c r="BT57" i="2"/>
  <c r="BS57" i="2"/>
  <c r="AJ57" i="2"/>
  <c r="AI57" i="2"/>
  <c r="AH57" i="2"/>
  <c r="AG57" i="2"/>
  <c r="AF57" i="2"/>
  <c r="AE57" i="2"/>
  <c r="AD57" i="2"/>
  <c r="AC57" i="2"/>
  <c r="AB57" i="2"/>
  <c r="AA57" i="2"/>
  <c r="Z57" i="2"/>
  <c r="Y57" i="2"/>
  <c r="X57" i="2"/>
  <c r="W57" i="2"/>
  <c r="V57" i="2"/>
  <c r="U57" i="2"/>
  <c r="S57" i="2"/>
  <c r="R57" i="2"/>
  <c r="Q57" i="2"/>
  <c r="P57" i="2"/>
  <c r="O57" i="2"/>
  <c r="N57" i="2"/>
  <c r="M57" i="2"/>
  <c r="L57" i="2"/>
  <c r="K57" i="2"/>
  <c r="J57" i="2"/>
  <c r="I57" i="2"/>
  <c r="H57" i="2"/>
  <c r="G57" i="2"/>
  <c r="F57" i="2"/>
  <c r="E57" i="2"/>
  <c r="D57" i="2"/>
  <c r="C57" i="2"/>
  <c r="B57" i="2"/>
  <c r="A57" i="2"/>
  <c r="CD56" i="2"/>
  <c r="CC56" i="2"/>
  <c r="CB56" i="2"/>
  <c r="CA56" i="2"/>
  <c r="BZ56" i="2"/>
  <c r="BY56" i="2"/>
  <c r="BW56" i="2"/>
  <c r="BV56" i="2"/>
  <c r="BU56" i="2"/>
  <c r="BT56" i="2"/>
  <c r="BS56" i="2"/>
  <c r="AJ56" i="2"/>
  <c r="AI56" i="2"/>
  <c r="AH56" i="2"/>
  <c r="AG56" i="2"/>
  <c r="AF56" i="2"/>
  <c r="AE56" i="2"/>
  <c r="AD56" i="2"/>
  <c r="AC56" i="2"/>
  <c r="AB56" i="2"/>
  <c r="AA56" i="2"/>
  <c r="Z56" i="2"/>
  <c r="Y56" i="2"/>
  <c r="X56" i="2"/>
  <c r="W56" i="2"/>
  <c r="V56" i="2"/>
  <c r="U56" i="2"/>
  <c r="S56" i="2"/>
  <c r="R56" i="2"/>
  <c r="Q56" i="2"/>
  <c r="P56" i="2"/>
  <c r="O56" i="2"/>
  <c r="N56" i="2"/>
  <c r="M56" i="2"/>
  <c r="L56" i="2"/>
  <c r="K56" i="2"/>
  <c r="J56" i="2"/>
  <c r="I56" i="2"/>
  <c r="H56" i="2"/>
  <c r="G56" i="2"/>
  <c r="F56" i="2"/>
  <c r="E56" i="2"/>
  <c r="D56" i="2"/>
  <c r="C56" i="2"/>
  <c r="B56" i="2"/>
  <c r="A56" i="2"/>
  <c r="CD55" i="2"/>
  <c r="CC55" i="2"/>
  <c r="CB55" i="2"/>
  <c r="CA55" i="2"/>
  <c r="BZ55" i="2"/>
  <c r="BY55" i="2"/>
  <c r="BW55" i="2"/>
  <c r="BV55" i="2"/>
  <c r="BU55" i="2"/>
  <c r="BT55" i="2"/>
  <c r="BS55" i="2"/>
  <c r="AJ55" i="2"/>
  <c r="AI55" i="2"/>
  <c r="AH55" i="2"/>
  <c r="AG55" i="2"/>
  <c r="AF55" i="2"/>
  <c r="AE55" i="2"/>
  <c r="AD55" i="2"/>
  <c r="AC55" i="2"/>
  <c r="AB55" i="2"/>
  <c r="AA55" i="2"/>
  <c r="Z55" i="2"/>
  <c r="Y55" i="2"/>
  <c r="X55" i="2"/>
  <c r="W55" i="2"/>
  <c r="V55" i="2"/>
  <c r="U55" i="2"/>
  <c r="S55" i="2"/>
  <c r="R55" i="2"/>
  <c r="Q55" i="2"/>
  <c r="P55" i="2"/>
  <c r="O55" i="2"/>
  <c r="N55" i="2"/>
  <c r="M55" i="2"/>
  <c r="L55" i="2"/>
  <c r="K55" i="2"/>
  <c r="J55" i="2"/>
  <c r="I55" i="2"/>
  <c r="H55" i="2"/>
  <c r="G55" i="2"/>
  <c r="F55" i="2"/>
  <c r="E55" i="2"/>
  <c r="D55" i="2"/>
  <c r="C55" i="2"/>
  <c r="B55" i="2"/>
  <c r="A55" i="2"/>
  <c r="CD54" i="2"/>
  <c r="CC54" i="2"/>
  <c r="CB54" i="2"/>
  <c r="CA54" i="2"/>
  <c r="BZ54" i="2"/>
  <c r="BY54" i="2"/>
  <c r="BW54" i="2"/>
  <c r="BV54" i="2"/>
  <c r="BU54" i="2"/>
  <c r="BT54" i="2"/>
  <c r="BS54" i="2"/>
  <c r="AJ54" i="2"/>
  <c r="AI54" i="2"/>
  <c r="AH54" i="2"/>
  <c r="AG54" i="2"/>
  <c r="AF54" i="2"/>
  <c r="AE54" i="2"/>
  <c r="AD54" i="2"/>
  <c r="AC54" i="2"/>
  <c r="AB54" i="2"/>
  <c r="AA54" i="2"/>
  <c r="Z54" i="2"/>
  <c r="Y54" i="2"/>
  <c r="X54" i="2"/>
  <c r="W54" i="2"/>
  <c r="V54" i="2"/>
  <c r="U54" i="2"/>
  <c r="S54" i="2"/>
  <c r="R54" i="2"/>
  <c r="Q54" i="2"/>
  <c r="P54" i="2"/>
  <c r="O54" i="2"/>
  <c r="N54" i="2"/>
  <c r="M54" i="2"/>
  <c r="L54" i="2"/>
  <c r="K54" i="2"/>
  <c r="J54" i="2"/>
  <c r="I54" i="2"/>
  <c r="H54" i="2"/>
  <c r="G54" i="2"/>
  <c r="F54" i="2"/>
  <c r="E54" i="2"/>
  <c r="D54" i="2"/>
  <c r="C54" i="2"/>
  <c r="B54" i="2"/>
  <c r="A54" i="2"/>
  <c r="CD53" i="2"/>
  <c r="CC53" i="2"/>
  <c r="CB53" i="2"/>
  <c r="CA53" i="2"/>
  <c r="BZ53" i="2"/>
  <c r="BY53" i="2"/>
  <c r="BW53" i="2"/>
  <c r="BV53" i="2"/>
  <c r="BU53" i="2"/>
  <c r="BT53" i="2"/>
  <c r="BS53" i="2"/>
  <c r="AJ53" i="2"/>
  <c r="AI53" i="2"/>
  <c r="AH53" i="2"/>
  <c r="AG53" i="2"/>
  <c r="AF53" i="2"/>
  <c r="AE53" i="2"/>
  <c r="AD53" i="2"/>
  <c r="AC53" i="2"/>
  <c r="AB53" i="2"/>
  <c r="AA53" i="2"/>
  <c r="Z53" i="2"/>
  <c r="Y53" i="2"/>
  <c r="X53" i="2"/>
  <c r="W53" i="2"/>
  <c r="V53" i="2"/>
  <c r="U53" i="2"/>
  <c r="S53" i="2"/>
  <c r="R53" i="2"/>
  <c r="Q53" i="2"/>
  <c r="P53" i="2"/>
  <c r="O53" i="2"/>
  <c r="N53" i="2"/>
  <c r="M53" i="2"/>
  <c r="L53" i="2"/>
  <c r="K53" i="2"/>
  <c r="J53" i="2"/>
  <c r="I53" i="2"/>
  <c r="H53" i="2"/>
  <c r="G53" i="2"/>
  <c r="F53" i="2"/>
  <c r="E53" i="2"/>
  <c r="D53" i="2"/>
  <c r="C53" i="2"/>
  <c r="B53" i="2"/>
  <c r="A53" i="2"/>
  <c r="CD52" i="2"/>
  <c r="CC52" i="2"/>
  <c r="CB52" i="2"/>
  <c r="CA52" i="2"/>
  <c r="BZ52" i="2"/>
  <c r="BY52" i="2"/>
  <c r="BW52" i="2"/>
  <c r="BV52" i="2"/>
  <c r="BU52" i="2"/>
  <c r="BT52" i="2"/>
  <c r="BS52" i="2"/>
  <c r="AJ52" i="2"/>
  <c r="AI52" i="2"/>
  <c r="AH52" i="2"/>
  <c r="AG52" i="2"/>
  <c r="AF52" i="2"/>
  <c r="AE52" i="2"/>
  <c r="AD52" i="2"/>
  <c r="AC52" i="2"/>
  <c r="AB52" i="2"/>
  <c r="AA52" i="2"/>
  <c r="Z52" i="2"/>
  <c r="Y52" i="2"/>
  <c r="X52" i="2"/>
  <c r="W52" i="2"/>
  <c r="V52" i="2"/>
  <c r="U52" i="2"/>
  <c r="S52" i="2"/>
  <c r="R52" i="2"/>
  <c r="Q52" i="2"/>
  <c r="P52" i="2"/>
  <c r="O52" i="2"/>
  <c r="N52" i="2"/>
  <c r="M52" i="2"/>
  <c r="L52" i="2"/>
  <c r="K52" i="2"/>
  <c r="J52" i="2"/>
  <c r="I52" i="2"/>
  <c r="H52" i="2"/>
  <c r="G52" i="2"/>
  <c r="F52" i="2"/>
  <c r="E52" i="2"/>
  <c r="D52" i="2"/>
  <c r="C52" i="2"/>
  <c r="B52" i="2"/>
  <c r="A52" i="2"/>
  <c r="CD51" i="2"/>
  <c r="CC51" i="2"/>
  <c r="CB51" i="2"/>
  <c r="CA51" i="2"/>
  <c r="BZ51" i="2"/>
  <c r="BY51" i="2"/>
  <c r="BW51" i="2"/>
  <c r="BV51" i="2"/>
  <c r="BU51" i="2"/>
  <c r="BT51" i="2"/>
  <c r="BS51" i="2"/>
  <c r="AJ51" i="2"/>
  <c r="AI51" i="2"/>
  <c r="AH51" i="2"/>
  <c r="AG51" i="2"/>
  <c r="AF51" i="2"/>
  <c r="AE51" i="2"/>
  <c r="AD51" i="2"/>
  <c r="AC51" i="2"/>
  <c r="AB51" i="2"/>
  <c r="AA51" i="2"/>
  <c r="Z51" i="2"/>
  <c r="Y51" i="2"/>
  <c r="X51" i="2"/>
  <c r="W51" i="2"/>
  <c r="V51" i="2"/>
  <c r="U51" i="2"/>
  <c r="S51" i="2"/>
  <c r="R51" i="2"/>
  <c r="Q51" i="2"/>
  <c r="P51" i="2"/>
  <c r="O51" i="2"/>
  <c r="N51" i="2"/>
  <c r="M51" i="2"/>
  <c r="L51" i="2"/>
  <c r="K51" i="2"/>
  <c r="J51" i="2"/>
  <c r="I51" i="2"/>
  <c r="H51" i="2"/>
  <c r="G51" i="2"/>
  <c r="F51" i="2"/>
  <c r="E51" i="2"/>
  <c r="D51" i="2"/>
  <c r="C51" i="2"/>
  <c r="B51" i="2"/>
  <c r="A51" i="2"/>
  <c r="CD50" i="2"/>
  <c r="CC50" i="2"/>
  <c r="CB50" i="2"/>
  <c r="CA50" i="2"/>
  <c r="BZ50" i="2"/>
  <c r="BY50" i="2"/>
  <c r="BW50" i="2"/>
  <c r="BV50" i="2"/>
  <c r="BU50" i="2"/>
  <c r="BT50" i="2"/>
  <c r="BS50" i="2"/>
  <c r="BD50" i="2"/>
  <c r="BC50" i="2"/>
  <c r="BB50" i="2"/>
  <c r="BA50" i="2"/>
  <c r="AZ50" i="2"/>
  <c r="AY50" i="2"/>
  <c r="AX50" i="2"/>
  <c r="AW50" i="2"/>
  <c r="AV50" i="2"/>
  <c r="AU50" i="2"/>
  <c r="AT50" i="2"/>
  <c r="AS50" i="2"/>
  <c r="AR50" i="2"/>
  <c r="AQ50" i="2"/>
  <c r="AP50" i="2"/>
  <c r="AO50" i="2"/>
  <c r="AN50" i="2"/>
  <c r="AN50" i="2" a="1"/>
  <c r="AM50" i="2"/>
  <c r="AL50" i="2"/>
  <c r="AJ50" i="2"/>
  <c r="AI50" i="2"/>
  <c r="AH50" i="2"/>
  <c r="AG50" i="2"/>
  <c r="AF50" i="2"/>
  <c r="AE50" i="2"/>
  <c r="AD50" i="2"/>
  <c r="AC50" i="2"/>
  <c r="AB50" i="2"/>
  <c r="AA50" i="2"/>
  <c r="Z50" i="2"/>
  <c r="Y50" i="2"/>
  <c r="X50" i="2"/>
  <c r="W50" i="2"/>
  <c r="V50" i="2"/>
  <c r="U50" i="2"/>
  <c r="S50" i="2"/>
  <c r="R50" i="2"/>
  <c r="Q50" i="2"/>
  <c r="P50" i="2"/>
  <c r="O50" i="2"/>
  <c r="N50" i="2"/>
  <c r="M50" i="2"/>
  <c r="L50" i="2"/>
  <c r="K50" i="2"/>
  <c r="J50" i="2"/>
  <c r="I50" i="2"/>
  <c r="H50" i="2"/>
  <c r="G50" i="2"/>
  <c r="F50" i="2"/>
  <c r="E50" i="2"/>
  <c r="D50" i="2"/>
  <c r="C50" i="2"/>
  <c r="B50" i="2"/>
  <c r="A50" i="2"/>
  <c r="CD49" i="2"/>
  <c r="CC49" i="2"/>
  <c r="CB49" i="2"/>
  <c r="CA49" i="2"/>
  <c r="BZ49" i="2"/>
  <c r="BY49" i="2"/>
  <c r="BW49" i="2"/>
  <c r="BV49" i="2"/>
  <c r="BU49" i="2"/>
  <c r="BT49" i="2"/>
  <c r="BS49" i="2"/>
  <c r="BD49" i="2"/>
  <c r="BC49" i="2"/>
  <c r="BB49" i="2"/>
  <c r="BA49" i="2"/>
  <c r="AZ49" i="2"/>
  <c r="AY49" i="2"/>
  <c r="AX49" i="2"/>
  <c r="AW49" i="2"/>
  <c r="AV49" i="2"/>
  <c r="AU49" i="2"/>
  <c r="AT49" i="2"/>
  <c r="AS49" i="2"/>
  <c r="AR49" i="2"/>
  <c r="AQ49" i="2"/>
  <c r="AP49" i="2"/>
  <c r="AO49" i="2"/>
  <c r="AN49" i="2"/>
  <c r="AN49" i="2" a="1"/>
  <c r="AM49" i="2"/>
  <c r="AL49" i="2"/>
  <c r="AJ49" i="2"/>
  <c r="AI49" i="2"/>
  <c r="AH49" i="2"/>
  <c r="AG49" i="2"/>
  <c r="AF49" i="2"/>
  <c r="AE49" i="2"/>
  <c r="AD49" i="2"/>
  <c r="AC49" i="2"/>
  <c r="AB49" i="2"/>
  <c r="AA49" i="2"/>
  <c r="Z49" i="2"/>
  <c r="Y49" i="2"/>
  <c r="X49" i="2"/>
  <c r="W49" i="2"/>
  <c r="V49" i="2"/>
  <c r="U49" i="2"/>
  <c r="S49" i="2"/>
  <c r="R49" i="2"/>
  <c r="Q49" i="2"/>
  <c r="P49" i="2"/>
  <c r="O49" i="2"/>
  <c r="N49" i="2"/>
  <c r="M49" i="2"/>
  <c r="L49" i="2"/>
  <c r="K49" i="2"/>
  <c r="J49" i="2"/>
  <c r="I49" i="2"/>
  <c r="H49" i="2"/>
  <c r="G49" i="2"/>
  <c r="F49" i="2"/>
  <c r="E49" i="2"/>
  <c r="D49" i="2"/>
  <c r="C49" i="2"/>
  <c r="B49" i="2"/>
  <c r="A49" i="2"/>
  <c r="CD48" i="2"/>
  <c r="CC48" i="2"/>
  <c r="CB48" i="2"/>
  <c r="CA48" i="2"/>
  <c r="BZ48" i="2"/>
  <c r="BY48" i="2"/>
  <c r="BW48" i="2"/>
  <c r="BV48" i="2"/>
  <c r="BU48" i="2"/>
  <c r="BT48" i="2"/>
  <c r="BS48" i="2"/>
  <c r="BD48" i="2"/>
  <c r="BC48" i="2"/>
  <c r="BB48" i="2"/>
  <c r="BA48" i="2"/>
  <c r="AZ48" i="2"/>
  <c r="AY48" i="2"/>
  <c r="AX48" i="2"/>
  <c r="AW48" i="2"/>
  <c r="AV48" i="2"/>
  <c r="AU48" i="2"/>
  <c r="AT48" i="2"/>
  <c r="AS48" i="2"/>
  <c r="AR48" i="2"/>
  <c r="AQ48" i="2"/>
  <c r="AP48" i="2"/>
  <c r="AO48" i="2"/>
  <c r="AN48" i="2"/>
  <c r="AN48" i="2" a="1"/>
  <c r="AM48" i="2"/>
  <c r="AL48" i="2"/>
  <c r="AJ48" i="2"/>
  <c r="AI48" i="2"/>
  <c r="AH48" i="2"/>
  <c r="AG48" i="2"/>
  <c r="AF48" i="2"/>
  <c r="AE48" i="2"/>
  <c r="AD48" i="2"/>
  <c r="AC48" i="2"/>
  <c r="AB48" i="2"/>
  <c r="AA48" i="2"/>
  <c r="Z48" i="2"/>
  <c r="Y48" i="2"/>
  <c r="X48" i="2"/>
  <c r="W48" i="2"/>
  <c r="V48" i="2"/>
  <c r="U48" i="2"/>
  <c r="S48" i="2"/>
  <c r="R48" i="2"/>
  <c r="Q48" i="2"/>
  <c r="P48" i="2"/>
  <c r="O48" i="2"/>
  <c r="N48" i="2"/>
  <c r="M48" i="2"/>
  <c r="L48" i="2"/>
  <c r="K48" i="2"/>
  <c r="J48" i="2"/>
  <c r="I48" i="2"/>
  <c r="H48" i="2"/>
  <c r="G48" i="2"/>
  <c r="F48" i="2"/>
  <c r="E48" i="2"/>
  <c r="D48" i="2"/>
  <c r="C48" i="2"/>
  <c r="B48" i="2"/>
  <c r="A48" i="2"/>
  <c r="CD47" i="2"/>
  <c r="CC47" i="2"/>
  <c r="CB47" i="2"/>
  <c r="CA47" i="2"/>
  <c r="BZ47" i="2"/>
  <c r="BY47" i="2"/>
  <c r="BW47" i="2"/>
  <c r="BV47" i="2"/>
  <c r="BU47" i="2"/>
  <c r="BT47" i="2"/>
  <c r="BS47" i="2"/>
  <c r="BD47" i="2"/>
  <c r="BC47" i="2"/>
  <c r="BB47" i="2"/>
  <c r="BA47" i="2"/>
  <c r="AZ47" i="2"/>
  <c r="AY47" i="2"/>
  <c r="AX47" i="2"/>
  <c r="AW47" i="2"/>
  <c r="AV47" i="2"/>
  <c r="AU47" i="2"/>
  <c r="AT47" i="2"/>
  <c r="AS47" i="2"/>
  <c r="AR47" i="2"/>
  <c r="AQ47" i="2"/>
  <c r="AP47" i="2"/>
  <c r="AO47" i="2"/>
  <c r="AN47" i="2"/>
  <c r="AN47" i="2" a="1"/>
  <c r="AM47" i="2"/>
  <c r="AL47" i="2"/>
  <c r="AJ47" i="2"/>
  <c r="AI47" i="2"/>
  <c r="AH47" i="2"/>
  <c r="AG47" i="2"/>
  <c r="AF47" i="2"/>
  <c r="AE47" i="2"/>
  <c r="AD47" i="2"/>
  <c r="AC47" i="2"/>
  <c r="AB47" i="2"/>
  <c r="AA47" i="2"/>
  <c r="Z47" i="2"/>
  <c r="Y47" i="2"/>
  <c r="X47" i="2"/>
  <c r="W47" i="2"/>
  <c r="V47" i="2"/>
  <c r="U47" i="2"/>
  <c r="S47" i="2"/>
  <c r="R47" i="2"/>
  <c r="Q47" i="2"/>
  <c r="P47" i="2"/>
  <c r="O47" i="2"/>
  <c r="N47" i="2"/>
  <c r="M47" i="2"/>
  <c r="L47" i="2"/>
  <c r="K47" i="2"/>
  <c r="J47" i="2"/>
  <c r="I47" i="2"/>
  <c r="H47" i="2"/>
  <c r="G47" i="2"/>
  <c r="F47" i="2"/>
  <c r="E47" i="2"/>
  <c r="D47" i="2"/>
  <c r="C47" i="2"/>
  <c r="B47" i="2"/>
  <c r="A47" i="2"/>
  <c r="CD46" i="2"/>
  <c r="CC46" i="2"/>
  <c r="CB46" i="2"/>
  <c r="CA46" i="2"/>
  <c r="BZ46" i="2"/>
  <c r="BY46" i="2"/>
  <c r="BW46" i="2"/>
  <c r="BV46" i="2"/>
  <c r="BU46" i="2"/>
  <c r="BT46" i="2"/>
  <c r="BS46" i="2"/>
  <c r="BD46" i="2"/>
  <c r="BC46" i="2"/>
  <c r="BB46" i="2"/>
  <c r="BA46" i="2"/>
  <c r="AZ46" i="2"/>
  <c r="AY46" i="2"/>
  <c r="AX46" i="2"/>
  <c r="AW46" i="2"/>
  <c r="AV46" i="2"/>
  <c r="AU46" i="2"/>
  <c r="AT46" i="2"/>
  <c r="AS46" i="2"/>
  <c r="AR46" i="2"/>
  <c r="AQ46" i="2"/>
  <c r="AP46" i="2"/>
  <c r="AO46" i="2"/>
  <c r="AN46" i="2"/>
  <c r="AN46" i="2" a="1"/>
  <c r="AM46" i="2"/>
  <c r="AL46" i="2"/>
  <c r="AJ46" i="2"/>
  <c r="AI46" i="2"/>
  <c r="AH46" i="2"/>
  <c r="AG46" i="2"/>
  <c r="AF46" i="2"/>
  <c r="AE46" i="2"/>
  <c r="AD46" i="2"/>
  <c r="AC46" i="2"/>
  <c r="AB46" i="2"/>
  <c r="AA46" i="2"/>
  <c r="Z46" i="2"/>
  <c r="Y46" i="2"/>
  <c r="X46" i="2"/>
  <c r="W46" i="2"/>
  <c r="V46" i="2"/>
  <c r="U46" i="2"/>
  <c r="S46" i="2"/>
  <c r="R46" i="2"/>
  <c r="Q46" i="2"/>
  <c r="P46" i="2"/>
  <c r="O46" i="2"/>
  <c r="N46" i="2"/>
  <c r="M46" i="2"/>
  <c r="L46" i="2"/>
  <c r="K46" i="2"/>
  <c r="J46" i="2"/>
  <c r="I46" i="2"/>
  <c r="H46" i="2"/>
  <c r="G46" i="2"/>
  <c r="F46" i="2"/>
  <c r="E46" i="2"/>
  <c r="D46" i="2"/>
  <c r="C46" i="2"/>
  <c r="B46" i="2"/>
  <c r="A46" i="2"/>
  <c r="CD45" i="2"/>
  <c r="CC45" i="2"/>
  <c r="CB45" i="2"/>
  <c r="CA45" i="2"/>
  <c r="BZ45" i="2"/>
  <c r="BY45" i="2"/>
  <c r="BW45" i="2"/>
  <c r="BV45" i="2"/>
  <c r="BU45" i="2"/>
  <c r="BT45" i="2"/>
  <c r="BS45" i="2"/>
  <c r="BD45" i="2"/>
  <c r="BC45" i="2"/>
  <c r="BB45" i="2"/>
  <c r="BA45" i="2"/>
  <c r="AZ45" i="2"/>
  <c r="AY45" i="2"/>
  <c r="AX45" i="2"/>
  <c r="AW45" i="2"/>
  <c r="AV45" i="2"/>
  <c r="AU45" i="2"/>
  <c r="AT45" i="2"/>
  <c r="AS45" i="2"/>
  <c r="AR45" i="2"/>
  <c r="AQ45" i="2"/>
  <c r="AP45" i="2"/>
  <c r="AO45" i="2"/>
  <c r="AN45" i="2"/>
  <c r="AN45" i="2" a="1"/>
  <c r="AM45" i="2"/>
  <c r="AL45" i="2"/>
  <c r="AJ45" i="2"/>
  <c r="AI45" i="2"/>
  <c r="AH45" i="2"/>
  <c r="AG45" i="2"/>
  <c r="AF45" i="2"/>
  <c r="AE45" i="2"/>
  <c r="AD45" i="2"/>
  <c r="AC45" i="2"/>
  <c r="AB45" i="2"/>
  <c r="AA45" i="2"/>
  <c r="Z45" i="2"/>
  <c r="Y45" i="2"/>
  <c r="X45" i="2"/>
  <c r="W45" i="2"/>
  <c r="V45" i="2"/>
  <c r="U45" i="2"/>
  <c r="S45" i="2"/>
  <c r="R45" i="2"/>
  <c r="Q45" i="2"/>
  <c r="P45" i="2"/>
  <c r="O45" i="2"/>
  <c r="N45" i="2"/>
  <c r="M45" i="2"/>
  <c r="L45" i="2"/>
  <c r="K45" i="2"/>
  <c r="J45" i="2"/>
  <c r="I45" i="2"/>
  <c r="H45" i="2"/>
  <c r="G45" i="2"/>
  <c r="F45" i="2"/>
  <c r="E45" i="2"/>
  <c r="D45" i="2"/>
  <c r="C45" i="2"/>
  <c r="B45" i="2"/>
  <c r="A45" i="2"/>
  <c r="CD44" i="2"/>
  <c r="CC44" i="2"/>
  <c r="CB44" i="2"/>
  <c r="CA44" i="2"/>
  <c r="BZ44" i="2"/>
  <c r="BY44" i="2"/>
  <c r="BW44" i="2"/>
  <c r="BV44" i="2"/>
  <c r="BU44" i="2"/>
  <c r="BT44" i="2"/>
  <c r="BS44" i="2"/>
  <c r="BD44" i="2"/>
  <c r="BC44" i="2"/>
  <c r="BB44" i="2"/>
  <c r="BA44" i="2"/>
  <c r="AZ44" i="2"/>
  <c r="AY44" i="2"/>
  <c r="AX44" i="2"/>
  <c r="AW44" i="2"/>
  <c r="AV44" i="2"/>
  <c r="AU44" i="2"/>
  <c r="AT44" i="2"/>
  <c r="AS44" i="2"/>
  <c r="AR44" i="2"/>
  <c r="AQ44" i="2"/>
  <c r="AP44" i="2"/>
  <c r="AO44" i="2"/>
  <c r="AN44" i="2"/>
  <c r="AN44" i="2" a="1"/>
  <c r="AM44" i="2"/>
  <c r="AL44" i="2"/>
  <c r="AJ44" i="2"/>
  <c r="AI44" i="2"/>
  <c r="AH44" i="2"/>
  <c r="AG44" i="2"/>
  <c r="AF44" i="2"/>
  <c r="AE44" i="2"/>
  <c r="AD44" i="2"/>
  <c r="AC44" i="2"/>
  <c r="AB44" i="2"/>
  <c r="AA44" i="2"/>
  <c r="Z44" i="2"/>
  <c r="Y44" i="2"/>
  <c r="X44" i="2"/>
  <c r="W44" i="2"/>
  <c r="V44" i="2"/>
  <c r="U44" i="2"/>
  <c r="S44" i="2"/>
  <c r="R44" i="2"/>
  <c r="Q44" i="2"/>
  <c r="P44" i="2"/>
  <c r="O44" i="2"/>
  <c r="N44" i="2"/>
  <c r="M44" i="2"/>
  <c r="L44" i="2"/>
  <c r="K44" i="2"/>
  <c r="J44" i="2"/>
  <c r="I44" i="2"/>
  <c r="H44" i="2"/>
  <c r="G44" i="2"/>
  <c r="F44" i="2"/>
  <c r="E44" i="2"/>
  <c r="D44" i="2"/>
  <c r="C44" i="2"/>
  <c r="B44" i="2"/>
  <c r="A44" i="2"/>
  <c r="CD43" i="2"/>
  <c r="CC43" i="2"/>
  <c r="CB43" i="2"/>
  <c r="CA43" i="2"/>
  <c r="BZ43" i="2"/>
  <c r="BY43" i="2"/>
  <c r="BW43" i="2"/>
  <c r="BV43" i="2"/>
  <c r="BU43" i="2"/>
  <c r="BT43" i="2"/>
  <c r="BS43" i="2"/>
  <c r="BD43" i="2"/>
  <c r="BC43" i="2"/>
  <c r="BB43" i="2"/>
  <c r="BA43" i="2"/>
  <c r="AZ43" i="2"/>
  <c r="AY43" i="2"/>
  <c r="AX43" i="2"/>
  <c r="AW43" i="2"/>
  <c r="AV43" i="2"/>
  <c r="AU43" i="2"/>
  <c r="AT43" i="2"/>
  <c r="AS43" i="2"/>
  <c r="AR43" i="2"/>
  <c r="AQ43" i="2"/>
  <c r="AP43" i="2"/>
  <c r="AO43" i="2"/>
  <c r="AN43" i="2"/>
  <c r="AN43" i="2" a="1"/>
  <c r="AM43" i="2"/>
  <c r="AL43" i="2"/>
  <c r="AJ43" i="2"/>
  <c r="AI43" i="2"/>
  <c r="AH43" i="2"/>
  <c r="AG43" i="2"/>
  <c r="AF43" i="2"/>
  <c r="AE43" i="2"/>
  <c r="AD43" i="2"/>
  <c r="AC43" i="2"/>
  <c r="AB43" i="2"/>
  <c r="AA43" i="2"/>
  <c r="Z43" i="2"/>
  <c r="Y43" i="2"/>
  <c r="X43" i="2"/>
  <c r="W43" i="2"/>
  <c r="V43" i="2"/>
  <c r="U43" i="2"/>
  <c r="S43" i="2"/>
  <c r="R43" i="2"/>
  <c r="Q43" i="2"/>
  <c r="P43" i="2"/>
  <c r="O43" i="2"/>
  <c r="N43" i="2"/>
  <c r="M43" i="2"/>
  <c r="L43" i="2"/>
  <c r="K43" i="2"/>
  <c r="J43" i="2"/>
  <c r="I43" i="2"/>
  <c r="H43" i="2"/>
  <c r="G43" i="2"/>
  <c r="F43" i="2"/>
  <c r="E43" i="2"/>
  <c r="D43" i="2"/>
  <c r="C43" i="2"/>
  <c r="B43" i="2"/>
  <c r="A43" i="2"/>
  <c r="CD42" i="2"/>
  <c r="CC42" i="2"/>
  <c r="CB42" i="2"/>
  <c r="CA42" i="2"/>
  <c r="BZ42" i="2"/>
  <c r="BY42" i="2"/>
  <c r="BW42" i="2"/>
  <c r="BV42" i="2"/>
  <c r="BU42" i="2"/>
  <c r="BT42" i="2"/>
  <c r="BS42" i="2"/>
  <c r="BD42" i="2"/>
  <c r="BC42" i="2"/>
  <c r="BB42" i="2"/>
  <c r="BA42" i="2"/>
  <c r="AZ42" i="2"/>
  <c r="AY42" i="2"/>
  <c r="AX42" i="2"/>
  <c r="AW42" i="2"/>
  <c r="AV42" i="2"/>
  <c r="AU42" i="2"/>
  <c r="AT42" i="2"/>
  <c r="AS42" i="2"/>
  <c r="AR42" i="2"/>
  <c r="AQ42" i="2"/>
  <c r="AP42" i="2"/>
  <c r="AO42" i="2"/>
  <c r="AN42" i="2"/>
  <c r="AN42" i="2" a="1"/>
  <c r="AM42" i="2"/>
  <c r="AL42" i="2"/>
  <c r="AJ42" i="2"/>
  <c r="AI42" i="2"/>
  <c r="AH42" i="2"/>
  <c r="AG42" i="2"/>
  <c r="AF42" i="2"/>
  <c r="AE42" i="2"/>
  <c r="AD42" i="2"/>
  <c r="AC42" i="2"/>
  <c r="AB42" i="2"/>
  <c r="AA42" i="2"/>
  <c r="Z42" i="2"/>
  <c r="Y42" i="2"/>
  <c r="X42" i="2"/>
  <c r="W42" i="2"/>
  <c r="V42" i="2"/>
  <c r="U42" i="2"/>
  <c r="S42" i="2"/>
  <c r="R42" i="2"/>
  <c r="Q42" i="2"/>
  <c r="P42" i="2"/>
  <c r="O42" i="2"/>
  <c r="N42" i="2"/>
  <c r="M42" i="2"/>
  <c r="L42" i="2"/>
  <c r="K42" i="2"/>
  <c r="J42" i="2"/>
  <c r="I42" i="2"/>
  <c r="H42" i="2"/>
  <c r="G42" i="2"/>
  <c r="F42" i="2"/>
  <c r="E42" i="2"/>
  <c r="D42" i="2"/>
  <c r="C42" i="2"/>
  <c r="B42" i="2"/>
  <c r="A42" i="2"/>
  <c r="CD41" i="2"/>
  <c r="CC41" i="2"/>
  <c r="CB41" i="2"/>
  <c r="CA41" i="2"/>
  <c r="BZ41" i="2"/>
  <c r="BY41" i="2"/>
  <c r="BW41" i="2"/>
  <c r="BV41" i="2"/>
  <c r="BU41" i="2"/>
  <c r="BT41" i="2"/>
  <c r="BS41" i="2"/>
  <c r="BD41" i="2"/>
  <c r="BC41" i="2"/>
  <c r="BB41" i="2"/>
  <c r="BA41" i="2"/>
  <c r="AZ41" i="2"/>
  <c r="AY41" i="2"/>
  <c r="AX41" i="2"/>
  <c r="AW41" i="2"/>
  <c r="AV41" i="2"/>
  <c r="AU41" i="2"/>
  <c r="AT41" i="2"/>
  <c r="AS41" i="2"/>
  <c r="AR41" i="2"/>
  <c r="AQ41" i="2"/>
  <c r="AP41" i="2"/>
  <c r="AO41" i="2"/>
  <c r="AN41" i="2"/>
  <c r="AN41" i="2" a="1"/>
  <c r="AM41" i="2"/>
  <c r="AL41" i="2"/>
  <c r="AJ41" i="2"/>
  <c r="AI41" i="2"/>
  <c r="AH41" i="2"/>
  <c r="AG41" i="2"/>
  <c r="AF41" i="2"/>
  <c r="AE41" i="2"/>
  <c r="AD41" i="2"/>
  <c r="AC41" i="2"/>
  <c r="AB41" i="2"/>
  <c r="AA41" i="2"/>
  <c r="Z41" i="2"/>
  <c r="Y41" i="2"/>
  <c r="X41" i="2"/>
  <c r="W41" i="2"/>
  <c r="V41" i="2"/>
  <c r="U41" i="2"/>
  <c r="S41" i="2"/>
  <c r="R41" i="2"/>
  <c r="Q41" i="2"/>
  <c r="P41" i="2"/>
  <c r="O41" i="2"/>
  <c r="N41" i="2"/>
  <c r="M41" i="2"/>
  <c r="L41" i="2"/>
  <c r="K41" i="2"/>
  <c r="J41" i="2"/>
  <c r="I41" i="2"/>
  <c r="H41" i="2"/>
  <c r="G41" i="2"/>
  <c r="F41" i="2"/>
  <c r="E41" i="2"/>
  <c r="D41" i="2"/>
  <c r="C41" i="2"/>
  <c r="B41" i="2"/>
  <c r="A41" i="2"/>
  <c r="CD40" i="2"/>
  <c r="CC40" i="2"/>
  <c r="CB40" i="2"/>
  <c r="CA40" i="2"/>
  <c r="BZ40" i="2"/>
  <c r="BY40" i="2"/>
  <c r="BW40" i="2"/>
  <c r="BV40" i="2"/>
  <c r="BU40" i="2"/>
  <c r="BT40" i="2"/>
  <c r="BS40" i="2"/>
  <c r="BD40" i="2"/>
  <c r="BC40" i="2"/>
  <c r="BB40" i="2"/>
  <c r="BA40" i="2"/>
  <c r="AZ40" i="2"/>
  <c r="AY40" i="2"/>
  <c r="AX40" i="2"/>
  <c r="AW40" i="2"/>
  <c r="AV40" i="2"/>
  <c r="AU40" i="2"/>
  <c r="AT40" i="2"/>
  <c r="AS40" i="2"/>
  <c r="AR40" i="2"/>
  <c r="AQ40" i="2"/>
  <c r="AP40" i="2"/>
  <c r="AO40" i="2"/>
  <c r="AN40" i="2"/>
  <c r="AN40" i="2" a="1"/>
  <c r="AM40" i="2"/>
  <c r="AL40" i="2"/>
  <c r="AJ40" i="2"/>
  <c r="AI40" i="2"/>
  <c r="AH40" i="2"/>
  <c r="AG40" i="2"/>
  <c r="AF40" i="2"/>
  <c r="AE40" i="2"/>
  <c r="AD40" i="2"/>
  <c r="AC40" i="2"/>
  <c r="AB40" i="2"/>
  <c r="AA40" i="2"/>
  <c r="Z40" i="2"/>
  <c r="Y40" i="2"/>
  <c r="X40" i="2"/>
  <c r="W40" i="2"/>
  <c r="V40" i="2"/>
  <c r="U40" i="2"/>
  <c r="S40" i="2"/>
  <c r="R40" i="2"/>
  <c r="Q40" i="2"/>
  <c r="P40" i="2"/>
  <c r="O40" i="2"/>
  <c r="N40" i="2"/>
  <c r="M40" i="2"/>
  <c r="L40" i="2"/>
  <c r="K40" i="2"/>
  <c r="J40" i="2"/>
  <c r="I40" i="2"/>
  <c r="H40" i="2"/>
  <c r="G40" i="2"/>
  <c r="F40" i="2"/>
  <c r="E40" i="2"/>
  <c r="D40" i="2"/>
  <c r="C40" i="2"/>
  <c r="B40" i="2"/>
  <c r="A40" i="2"/>
  <c r="CD39" i="2"/>
  <c r="CC39" i="2"/>
  <c r="CB39" i="2"/>
  <c r="CA39" i="2"/>
  <c r="BZ39" i="2"/>
  <c r="BY39" i="2"/>
  <c r="BW39" i="2"/>
  <c r="BV39" i="2"/>
  <c r="BU39" i="2"/>
  <c r="BT39" i="2"/>
  <c r="BS39" i="2"/>
  <c r="BD39" i="2"/>
  <c r="BC39" i="2"/>
  <c r="BB39" i="2"/>
  <c r="BA39" i="2"/>
  <c r="AZ39" i="2"/>
  <c r="AY39" i="2"/>
  <c r="AX39" i="2"/>
  <c r="AW39" i="2"/>
  <c r="AV39" i="2"/>
  <c r="AU39" i="2"/>
  <c r="AT39" i="2"/>
  <c r="AS39" i="2"/>
  <c r="AR39" i="2"/>
  <c r="AQ39" i="2"/>
  <c r="AP39" i="2"/>
  <c r="AO39" i="2"/>
  <c r="AN39" i="2"/>
  <c r="AN39" i="2" a="1"/>
  <c r="AM39" i="2"/>
  <c r="AL39" i="2"/>
  <c r="AJ39" i="2"/>
  <c r="AI39" i="2"/>
  <c r="AH39" i="2"/>
  <c r="AG39" i="2"/>
  <c r="AF39" i="2"/>
  <c r="AE39" i="2"/>
  <c r="AD39" i="2"/>
  <c r="AC39" i="2"/>
  <c r="AB39" i="2"/>
  <c r="AA39" i="2"/>
  <c r="Z39" i="2"/>
  <c r="Y39" i="2"/>
  <c r="X39" i="2"/>
  <c r="W39" i="2"/>
  <c r="V39" i="2"/>
  <c r="U39" i="2"/>
  <c r="S39" i="2"/>
  <c r="R39" i="2"/>
  <c r="Q39" i="2"/>
  <c r="P39" i="2"/>
  <c r="O39" i="2"/>
  <c r="N39" i="2"/>
  <c r="M39" i="2"/>
  <c r="L39" i="2"/>
  <c r="K39" i="2"/>
  <c r="J39" i="2"/>
  <c r="I39" i="2"/>
  <c r="H39" i="2"/>
  <c r="G39" i="2"/>
  <c r="F39" i="2"/>
  <c r="E39" i="2"/>
  <c r="D39" i="2"/>
  <c r="C39" i="2"/>
  <c r="B39" i="2"/>
  <c r="A39" i="2"/>
  <c r="CD38" i="2"/>
  <c r="CC38" i="2"/>
  <c r="CB38" i="2"/>
  <c r="CA38" i="2"/>
  <c r="BZ38" i="2"/>
  <c r="BY38" i="2"/>
  <c r="BW38" i="2"/>
  <c r="BV38" i="2"/>
  <c r="BU38" i="2"/>
  <c r="BT38" i="2"/>
  <c r="BS38" i="2"/>
  <c r="BD38" i="2"/>
  <c r="BC38" i="2"/>
  <c r="BB38" i="2"/>
  <c r="BA38" i="2"/>
  <c r="AZ38" i="2"/>
  <c r="AY38" i="2"/>
  <c r="AX38" i="2"/>
  <c r="AW38" i="2"/>
  <c r="AV38" i="2"/>
  <c r="AU38" i="2"/>
  <c r="AT38" i="2"/>
  <c r="AS38" i="2"/>
  <c r="AR38" i="2"/>
  <c r="AQ38" i="2"/>
  <c r="AP38" i="2"/>
  <c r="AO38" i="2"/>
  <c r="AN38" i="2"/>
  <c r="AN38" i="2" a="1"/>
  <c r="AM38" i="2"/>
  <c r="AL38" i="2"/>
  <c r="AJ38" i="2"/>
  <c r="AI38" i="2"/>
  <c r="AH38" i="2"/>
  <c r="AG38" i="2"/>
  <c r="AF38" i="2"/>
  <c r="AE38" i="2"/>
  <c r="AD38" i="2"/>
  <c r="AC38" i="2"/>
  <c r="AB38" i="2"/>
  <c r="AA38" i="2"/>
  <c r="Z38" i="2"/>
  <c r="Y38" i="2"/>
  <c r="X38" i="2"/>
  <c r="W38" i="2"/>
  <c r="V38" i="2"/>
  <c r="U38" i="2"/>
  <c r="S38" i="2"/>
  <c r="R38" i="2"/>
  <c r="Q38" i="2"/>
  <c r="P38" i="2"/>
  <c r="O38" i="2"/>
  <c r="N38" i="2"/>
  <c r="M38" i="2"/>
  <c r="L38" i="2"/>
  <c r="K38" i="2"/>
  <c r="J38" i="2"/>
  <c r="I38" i="2"/>
  <c r="H38" i="2"/>
  <c r="G38" i="2"/>
  <c r="F38" i="2"/>
  <c r="E38" i="2"/>
  <c r="D38" i="2"/>
  <c r="C38" i="2"/>
  <c r="B38" i="2"/>
  <c r="A38" i="2"/>
  <c r="CD37" i="2"/>
  <c r="CC37" i="2"/>
  <c r="CB37" i="2"/>
  <c r="CA37" i="2"/>
  <c r="BZ37" i="2"/>
  <c r="BY37" i="2"/>
  <c r="BW37" i="2"/>
  <c r="BV37" i="2"/>
  <c r="BU37" i="2"/>
  <c r="BT37" i="2"/>
  <c r="BS37" i="2"/>
  <c r="BD37" i="2"/>
  <c r="BC37" i="2"/>
  <c r="BB37" i="2"/>
  <c r="BA37" i="2"/>
  <c r="AZ37" i="2"/>
  <c r="AY37" i="2"/>
  <c r="AX37" i="2"/>
  <c r="AW37" i="2"/>
  <c r="AV37" i="2"/>
  <c r="AU37" i="2"/>
  <c r="AT37" i="2"/>
  <c r="AS37" i="2"/>
  <c r="AR37" i="2"/>
  <c r="AQ37" i="2"/>
  <c r="AP37" i="2"/>
  <c r="AO37" i="2"/>
  <c r="AN37" i="2"/>
  <c r="AN37" i="2" a="1"/>
  <c r="AM37" i="2"/>
  <c r="AL37" i="2"/>
  <c r="AJ37" i="2"/>
  <c r="AI37" i="2"/>
  <c r="AH37" i="2"/>
  <c r="AG37" i="2"/>
  <c r="AF37" i="2"/>
  <c r="AE37" i="2"/>
  <c r="AD37" i="2"/>
  <c r="AC37" i="2"/>
  <c r="AB37" i="2"/>
  <c r="AA37" i="2"/>
  <c r="Z37" i="2"/>
  <c r="Y37" i="2"/>
  <c r="X37" i="2"/>
  <c r="W37" i="2"/>
  <c r="V37" i="2"/>
  <c r="U37" i="2"/>
  <c r="S37" i="2"/>
  <c r="R37" i="2"/>
  <c r="Q37" i="2"/>
  <c r="P37" i="2"/>
  <c r="O37" i="2"/>
  <c r="N37" i="2"/>
  <c r="M37" i="2"/>
  <c r="L37" i="2"/>
  <c r="K37" i="2"/>
  <c r="J37" i="2"/>
  <c r="I37" i="2"/>
  <c r="H37" i="2"/>
  <c r="G37" i="2"/>
  <c r="F37" i="2"/>
  <c r="E37" i="2"/>
  <c r="D37" i="2"/>
  <c r="C37" i="2"/>
  <c r="B37" i="2"/>
  <c r="A37" i="2"/>
  <c r="CD36" i="2"/>
  <c r="CC36" i="2"/>
  <c r="CB36" i="2"/>
  <c r="CA36" i="2"/>
  <c r="BZ36" i="2"/>
  <c r="BY36" i="2"/>
  <c r="BW36" i="2"/>
  <c r="BV36" i="2"/>
  <c r="BU36" i="2"/>
  <c r="BT36" i="2"/>
  <c r="BS36" i="2"/>
  <c r="BD36" i="2"/>
  <c r="BC36" i="2"/>
  <c r="BB36" i="2"/>
  <c r="BA36" i="2"/>
  <c r="AZ36" i="2"/>
  <c r="AY36" i="2"/>
  <c r="AX36" i="2"/>
  <c r="AW36" i="2"/>
  <c r="AV36" i="2"/>
  <c r="AU36" i="2"/>
  <c r="AT36" i="2"/>
  <c r="AS36" i="2"/>
  <c r="AR36" i="2"/>
  <c r="AQ36" i="2"/>
  <c r="AP36" i="2"/>
  <c r="AO36" i="2"/>
  <c r="AN36" i="2"/>
  <c r="AN36" i="2" a="1"/>
  <c r="AM36" i="2"/>
  <c r="AL36" i="2"/>
  <c r="AJ36" i="2"/>
  <c r="AI36" i="2"/>
  <c r="AH36" i="2"/>
  <c r="AG36" i="2"/>
  <c r="AF36" i="2"/>
  <c r="AE36" i="2"/>
  <c r="AD36" i="2"/>
  <c r="AC36" i="2"/>
  <c r="AB36" i="2"/>
  <c r="AA36" i="2"/>
  <c r="Z36" i="2"/>
  <c r="Y36" i="2"/>
  <c r="X36" i="2"/>
  <c r="W36" i="2"/>
  <c r="V36" i="2"/>
  <c r="U36" i="2"/>
  <c r="S36" i="2"/>
  <c r="R36" i="2"/>
  <c r="Q36" i="2"/>
  <c r="P36" i="2"/>
  <c r="O36" i="2"/>
  <c r="N36" i="2"/>
  <c r="M36" i="2"/>
  <c r="L36" i="2"/>
  <c r="K36" i="2"/>
  <c r="J36" i="2"/>
  <c r="I36" i="2"/>
  <c r="H36" i="2"/>
  <c r="G36" i="2"/>
  <c r="F36" i="2"/>
  <c r="E36" i="2"/>
  <c r="D36" i="2"/>
  <c r="C36" i="2"/>
  <c r="B36" i="2"/>
  <c r="A36" i="2"/>
  <c r="CD35" i="2"/>
  <c r="CC35" i="2"/>
  <c r="CB35" i="2"/>
  <c r="CA35" i="2"/>
  <c r="BZ35" i="2"/>
  <c r="BY35" i="2"/>
  <c r="BW35" i="2"/>
  <c r="BV35" i="2"/>
  <c r="BU35" i="2"/>
  <c r="BT35" i="2"/>
  <c r="BS35" i="2"/>
  <c r="BD35" i="2"/>
  <c r="BC35" i="2"/>
  <c r="BB35" i="2"/>
  <c r="BA35" i="2"/>
  <c r="AZ35" i="2"/>
  <c r="AY35" i="2"/>
  <c r="AX35" i="2"/>
  <c r="AW35" i="2"/>
  <c r="AV35" i="2"/>
  <c r="AU35" i="2"/>
  <c r="AT35" i="2"/>
  <c r="AS35" i="2"/>
  <c r="AR35" i="2"/>
  <c r="AQ35" i="2"/>
  <c r="AP35" i="2"/>
  <c r="AO35" i="2"/>
  <c r="AN35" i="2"/>
  <c r="AN35" i="2" a="1"/>
  <c r="AM35" i="2"/>
  <c r="AL35" i="2"/>
  <c r="AJ35" i="2"/>
  <c r="AI35" i="2"/>
  <c r="AH35" i="2"/>
  <c r="AG35" i="2"/>
  <c r="AF35" i="2"/>
  <c r="AE35" i="2"/>
  <c r="AD35" i="2"/>
  <c r="AC35" i="2"/>
  <c r="AB35" i="2"/>
  <c r="AA35" i="2"/>
  <c r="Z35" i="2"/>
  <c r="Y35" i="2"/>
  <c r="X35" i="2"/>
  <c r="W35" i="2"/>
  <c r="V35" i="2"/>
  <c r="U35" i="2"/>
  <c r="S35" i="2"/>
  <c r="R35" i="2"/>
  <c r="Q35" i="2"/>
  <c r="P35" i="2"/>
  <c r="O35" i="2"/>
  <c r="N35" i="2"/>
  <c r="M35" i="2"/>
  <c r="L35" i="2"/>
  <c r="K35" i="2"/>
  <c r="J35" i="2"/>
  <c r="I35" i="2"/>
  <c r="H35" i="2"/>
  <c r="G35" i="2"/>
  <c r="F35" i="2"/>
  <c r="E35" i="2"/>
  <c r="D35" i="2"/>
  <c r="C35" i="2"/>
  <c r="B35" i="2"/>
  <c r="A35" i="2"/>
  <c r="CD34" i="2"/>
  <c r="CC34" i="2"/>
  <c r="CB34" i="2"/>
  <c r="CA34" i="2"/>
  <c r="BZ34" i="2"/>
  <c r="BY34" i="2"/>
  <c r="BW34" i="2"/>
  <c r="BV34" i="2"/>
  <c r="BU34" i="2"/>
  <c r="BT34" i="2"/>
  <c r="BS34" i="2"/>
  <c r="BD34" i="2"/>
  <c r="BC34" i="2"/>
  <c r="BB34" i="2"/>
  <c r="BA34" i="2"/>
  <c r="AZ34" i="2"/>
  <c r="AY34" i="2"/>
  <c r="AX34" i="2"/>
  <c r="AW34" i="2"/>
  <c r="AV34" i="2"/>
  <c r="AU34" i="2"/>
  <c r="AT34" i="2"/>
  <c r="AS34" i="2"/>
  <c r="AR34" i="2"/>
  <c r="AQ34" i="2"/>
  <c r="AP34" i="2"/>
  <c r="AO34" i="2"/>
  <c r="AN34" i="2"/>
  <c r="AN34" i="2" a="1"/>
  <c r="AM34" i="2"/>
  <c r="AL34" i="2"/>
  <c r="AJ34" i="2"/>
  <c r="AI34" i="2"/>
  <c r="AH34" i="2"/>
  <c r="AG34" i="2"/>
  <c r="AF34" i="2"/>
  <c r="AE34" i="2"/>
  <c r="AD34" i="2"/>
  <c r="AC34" i="2"/>
  <c r="AB34" i="2"/>
  <c r="AA34" i="2"/>
  <c r="Z34" i="2"/>
  <c r="Y34" i="2"/>
  <c r="X34" i="2"/>
  <c r="W34" i="2"/>
  <c r="V34" i="2"/>
  <c r="U34" i="2"/>
  <c r="S34" i="2"/>
  <c r="R34" i="2"/>
  <c r="Q34" i="2"/>
  <c r="P34" i="2"/>
  <c r="O34" i="2"/>
  <c r="N34" i="2"/>
  <c r="M34" i="2"/>
  <c r="L34" i="2"/>
  <c r="K34" i="2"/>
  <c r="J34" i="2"/>
  <c r="I34" i="2"/>
  <c r="H34" i="2"/>
  <c r="G34" i="2"/>
  <c r="F34" i="2"/>
  <c r="E34" i="2"/>
  <c r="D34" i="2"/>
  <c r="C34" i="2"/>
  <c r="B34" i="2"/>
  <c r="A34" i="2"/>
  <c r="CD33" i="2"/>
  <c r="CC33" i="2"/>
  <c r="CB33" i="2"/>
  <c r="CA33" i="2"/>
  <c r="BZ33" i="2"/>
  <c r="BY33" i="2"/>
  <c r="BW33" i="2"/>
  <c r="BV33" i="2"/>
  <c r="BU33" i="2"/>
  <c r="BT33" i="2"/>
  <c r="BS33" i="2"/>
  <c r="BD33" i="2"/>
  <c r="BC33" i="2"/>
  <c r="BB33" i="2"/>
  <c r="BA33" i="2"/>
  <c r="AZ33" i="2"/>
  <c r="AY33" i="2"/>
  <c r="AX33" i="2"/>
  <c r="AW33" i="2"/>
  <c r="AV33" i="2"/>
  <c r="AU33" i="2"/>
  <c r="AT33" i="2"/>
  <c r="AS33" i="2"/>
  <c r="AR33" i="2"/>
  <c r="AQ33" i="2"/>
  <c r="AP33" i="2"/>
  <c r="AO33" i="2"/>
  <c r="AN33" i="2"/>
  <c r="AN33" i="2" a="1"/>
  <c r="AM33" i="2"/>
  <c r="AL33" i="2"/>
  <c r="AJ33" i="2"/>
  <c r="AI33" i="2"/>
  <c r="AH33" i="2"/>
  <c r="AG33" i="2"/>
  <c r="AF33" i="2"/>
  <c r="AE33" i="2"/>
  <c r="AD33" i="2"/>
  <c r="AC33" i="2"/>
  <c r="AB33" i="2"/>
  <c r="AA33" i="2"/>
  <c r="Z33" i="2"/>
  <c r="Y33" i="2"/>
  <c r="X33" i="2"/>
  <c r="W33" i="2"/>
  <c r="V33" i="2"/>
  <c r="U33" i="2"/>
  <c r="S33" i="2"/>
  <c r="R33" i="2"/>
  <c r="Q33" i="2"/>
  <c r="P33" i="2"/>
  <c r="O33" i="2"/>
  <c r="N33" i="2"/>
  <c r="M33" i="2"/>
  <c r="L33" i="2"/>
  <c r="K33" i="2"/>
  <c r="J33" i="2"/>
  <c r="I33" i="2"/>
  <c r="H33" i="2"/>
  <c r="G33" i="2"/>
  <c r="F33" i="2"/>
  <c r="E33" i="2"/>
  <c r="D33" i="2"/>
  <c r="C33" i="2"/>
  <c r="B33" i="2"/>
  <c r="A33" i="2"/>
  <c r="CD32" i="2"/>
  <c r="CC32" i="2"/>
  <c r="CB32" i="2"/>
  <c r="CA32" i="2"/>
  <c r="BZ32" i="2"/>
  <c r="BY32" i="2"/>
  <c r="BW32" i="2"/>
  <c r="BV32" i="2"/>
  <c r="BU32" i="2"/>
  <c r="BT32" i="2"/>
  <c r="BS32" i="2"/>
  <c r="BD32" i="2"/>
  <c r="BC32" i="2"/>
  <c r="BB32" i="2"/>
  <c r="BA32" i="2"/>
  <c r="AZ32" i="2"/>
  <c r="AY32" i="2"/>
  <c r="AX32" i="2"/>
  <c r="AW32" i="2"/>
  <c r="AV32" i="2"/>
  <c r="AU32" i="2"/>
  <c r="AT32" i="2"/>
  <c r="AS32" i="2"/>
  <c r="AR32" i="2"/>
  <c r="AQ32" i="2"/>
  <c r="AP32" i="2"/>
  <c r="AO32" i="2"/>
  <c r="AN32" i="2"/>
  <c r="AN32" i="2" a="1"/>
  <c r="AM32" i="2"/>
  <c r="AL32" i="2"/>
  <c r="AJ32" i="2"/>
  <c r="AI32" i="2"/>
  <c r="AH32" i="2"/>
  <c r="AG32" i="2"/>
  <c r="AF32" i="2"/>
  <c r="AE32" i="2"/>
  <c r="AD32" i="2"/>
  <c r="AC32" i="2"/>
  <c r="AB32" i="2"/>
  <c r="AA32" i="2"/>
  <c r="Z32" i="2"/>
  <c r="Y32" i="2"/>
  <c r="X32" i="2"/>
  <c r="W32" i="2"/>
  <c r="V32" i="2"/>
  <c r="U32" i="2"/>
  <c r="S32" i="2"/>
  <c r="R32" i="2"/>
  <c r="Q32" i="2"/>
  <c r="P32" i="2"/>
  <c r="O32" i="2"/>
  <c r="N32" i="2"/>
  <c r="M32" i="2"/>
  <c r="L32" i="2"/>
  <c r="K32" i="2"/>
  <c r="J32" i="2"/>
  <c r="I32" i="2"/>
  <c r="H32" i="2"/>
  <c r="G32" i="2"/>
  <c r="F32" i="2"/>
  <c r="E32" i="2"/>
  <c r="D32" i="2"/>
  <c r="C32" i="2"/>
  <c r="B32" i="2"/>
  <c r="A32" i="2"/>
  <c r="CD31" i="2"/>
  <c r="CC31" i="2"/>
  <c r="CB31" i="2"/>
  <c r="CA31" i="2"/>
  <c r="BZ31" i="2"/>
  <c r="BY31" i="2"/>
  <c r="BW31" i="2"/>
  <c r="BV31" i="2"/>
  <c r="BU31" i="2"/>
  <c r="BT31" i="2"/>
  <c r="BS31" i="2"/>
  <c r="BD31" i="2"/>
  <c r="BC31" i="2"/>
  <c r="BB31" i="2"/>
  <c r="BA31" i="2"/>
  <c r="AZ31" i="2"/>
  <c r="AY31" i="2"/>
  <c r="AX31" i="2"/>
  <c r="AW31" i="2"/>
  <c r="AV31" i="2"/>
  <c r="AU31" i="2"/>
  <c r="AT31" i="2"/>
  <c r="AS31" i="2"/>
  <c r="AR31" i="2"/>
  <c r="AQ31" i="2"/>
  <c r="AP31" i="2"/>
  <c r="AO31" i="2"/>
  <c r="AN31" i="2"/>
  <c r="AN31" i="2" a="1"/>
  <c r="AM31" i="2"/>
  <c r="AL31" i="2"/>
  <c r="AJ31" i="2"/>
  <c r="AI31" i="2"/>
  <c r="AH31" i="2"/>
  <c r="AG31" i="2"/>
  <c r="AF31" i="2"/>
  <c r="AE31" i="2"/>
  <c r="AD31" i="2"/>
  <c r="AC31" i="2"/>
  <c r="AB31" i="2"/>
  <c r="AA31" i="2"/>
  <c r="Z31" i="2"/>
  <c r="Y31" i="2"/>
  <c r="X31" i="2"/>
  <c r="W31" i="2"/>
  <c r="V31" i="2"/>
  <c r="U31" i="2"/>
  <c r="S31" i="2"/>
  <c r="R31" i="2"/>
  <c r="Q31" i="2"/>
  <c r="P31" i="2"/>
  <c r="O31" i="2"/>
  <c r="N31" i="2"/>
  <c r="M31" i="2"/>
  <c r="L31" i="2"/>
  <c r="K31" i="2"/>
  <c r="J31" i="2"/>
  <c r="I31" i="2"/>
  <c r="H31" i="2"/>
  <c r="G31" i="2"/>
  <c r="F31" i="2"/>
  <c r="E31" i="2"/>
  <c r="D31" i="2"/>
  <c r="C31" i="2"/>
  <c r="B31" i="2"/>
  <c r="A31" i="2"/>
  <c r="CD30" i="2"/>
  <c r="CC30" i="2"/>
  <c r="CB30" i="2"/>
  <c r="CA30" i="2"/>
  <c r="BZ30" i="2"/>
  <c r="BY30" i="2"/>
  <c r="BW30" i="2"/>
  <c r="BV30" i="2"/>
  <c r="BU30" i="2"/>
  <c r="BT30" i="2"/>
  <c r="BS30" i="2"/>
  <c r="BD30" i="2"/>
  <c r="BC30" i="2"/>
  <c r="BB30" i="2"/>
  <c r="BA30" i="2"/>
  <c r="AZ30" i="2"/>
  <c r="AY30" i="2"/>
  <c r="AX30" i="2"/>
  <c r="AW30" i="2"/>
  <c r="AV30" i="2"/>
  <c r="AU30" i="2"/>
  <c r="AT30" i="2"/>
  <c r="AS30" i="2"/>
  <c r="AR30" i="2"/>
  <c r="AQ30" i="2"/>
  <c r="AP30" i="2"/>
  <c r="AO30" i="2"/>
  <c r="AN30" i="2"/>
  <c r="AN30" i="2" a="1"/>
  <c r="AM30" i="2"/>
  <c r="AL30" i="2"/>
  <c r="AJ30" i="2"/>
  <c r="AI30" i="2"/>
  <c r="AH30" i="2"/>
  <c r="AG30" i="2"/>
  <c r="AF30" i="2"/>
  <c r="AE30" i="2"/>
  <c r="AD30" i="2"/>
  <c r="AC30" i="2"/>
  <c r="AB30" i="2"/>
  <c r="AA30" i="2"/>
  <c r="Z30" i="2"/>
  <c r="Y30" i="2"/>
  <c r="X30" i="2"/>
  <c r="W30" i="2"/>
  <c r="V30" i="2"/>
  <c r="U30" i="2"/>
  <c r="S30" i="2"/>
  <c r="R30" i="2"/>
  <c r="Q30" i="2"/>
  <c r="P30" i="2"/>
  <c r="O30" i="2"/>
  <c r="N30" i="2"/>
  <c r="M30" i="2"/>
  <c r="L30" i="2"/>
  <c r="K30" i="2"/>
  <c r="J30" i="2"/>
  <c r="I30" i="2"/>
  <c r="H30" i="2"/>
  <c r="G30" i="2"/>
  <c r="F30" i="2"/>
  <c r="E30" i="2"/>
  <c r="D30" i="2"/>
  <c r="C30" i="2"/>
  <c r="B30" i="2"/>
  <c r="A30" i="2"/>
  <c r="CD29" i="2"/>
  <c r="CC29" i="2"/>
  <c r="CB29" i="2"/>
  <c r="CA29" i="2"/>
  <c r="BZ29" i="2"/>
  <c r="BY29" i="2"/>
  <c r="BW29" i="2"/>
  <c r="BV29" i="2"/>
  <c r="BU29" i="2"/>
  <c r="BT29" i="2"/>
  <c r="BS29" i="2"/>
  <c r="BD29" i="2"/>
  <c r="BC29" i="2"/>
  <c r="BB29" i="2"/>
  <c r="BA29" i="2"/>
  <c r="AZ29" i="2"/>
  <c r="AY29" i="2"/>
  <c r="AX29" i="2"/>
  <c r="AW29" i="2"/>
  <c r="AV29" i="2"/>
  <c r="AU29" i="2"/>
  <c r="AT29" i="2"/>
  <c r="AS29" i="2"/>
  <c r="AR29" i="2"/>
  <c r="AQ29" i="2"/>
  <c r="AP29" i="2"/>
  <c r="AO29" i="2"/>
  <c r="AN29" i="2"/>
  <c r="AN29" i="2" a="1"/>
  <c r="AM29" i="2"/>
  <c r="AL29" i="2"/>
  <c r="AJ29" i="2"/>
  <c r="AI29" i="2"/>
  <c r="AH29" i="2"/>
  <c r="AG29" i="2"/>
  <c r="AF29" i="2"/>
  <c r="AE29" i="2"/>
  <c r="AD29" i="2"/>
  <c r="AC29" i="2"/>
  <c r="AB29" i="2"/>
  <c r="AA29" i="2"/>
  <c r="Z29" i="2"/>
  <c r="Y29" i="2"/>
  <c r="X29" i="2"/>
  <c r="W29" i="2"/>
  <c r="V29" i="2"/>
  <c r="U29" i="2"/>
  <c r="S29" i="2"/>
  <c r="R29" i="2"/>
  <c r="Q29" i="2"/>
  <c r="P29" i="2"/>
  <c r="O29" i="2"/>
  <c r="N29" i="2"/>
  <c r="M29" i="2"/>
  <c r="L29" i="2"/>
  <c r="K29" i="2"/>
  <c r="J29" i="2"/>
  <c r="I29" i="2"/>
  <c r="H29" i="2"/>
  <c r="G29" i="2"/>
  <c r="F29" i="2"/>
  <c r="E29" i="2"/>
  <c r="D29" i="2"/>
  <c r="C29" i="2"/>
  <c r="B29" i="2"/>
  <c r="A29" i="2"/>
  <c r="CD28" i="2"/>
  <c r="CC28" i="2"/>
  <c r="CB28" i="2"/>
  <c r="CA28" i="2"/>
  <c r="BZ28" i="2"/>
  <c r="BY28" i="2"/>
  <c r="BW28" i="2"/>
  <c r="BV28" i="2"/>
  <c r="BU28" i="2"/>
  <c r="BT28" i="2"/>
  <c r="BS28" i="2"/>
  <c r="BD28" i="2"/>
  <c r="BC28" i="2"/>
  <c r="BB28" i="2"/>
  <c r="BA28" i="2"/>
  <c r="AZ28" i="2"/>
  <c r="AY28" i="2"/>
  <c r="AX28" i="2"/>
  <c r="AW28" i="2"/>
  <c r="AV28" i="2"/>
  <c r="AU28" i="2"/>
  <c r="AT28" i="2"/>
  <c r="AS28" i="2"/>
  <c r="AR28" i="2"/>
  <c r="AQ28" i="2"/>
  <c r="AP28" i="2"/>
  <c r="AO28" i="2"/>
  <c r="AN28" i="2"/>
  <c r="AN28" i="2" a="1"/>
  <c r="AM28" i="2"/>
  <c r="AL28" i="2"/>
  <c r="AJ28" i="2"/>
  <c r="AI28" i="2"/>
  <c r="AH28" i="2"/>
  <c r="AG28" i="2"/>
  <c r="AF28" i="2"/>
  <c r="AE28" i="2"/>
  <c r="AD28" i="2"/>
  <c r="AC28" i="2"/>
  <c r="AB28" i="2"/>
  <c r="AA28" i="2"/>
  <c r="Z28" i="2"/>
  <c r="Y28" i="2"/>
  <c r="X28" i="2"/>
  <c r="W28" i="2"/>
  <c r="V28" i="2"/>
  <c r="U28" i="2"/>
  <c r="S28" i="2"/>
  <c r="R28" i="2"/>
  <c r="Q28" i="2"/>
  <c r="P28" i="2"/>
  <c r="O28" i="2"/>
  <c r="N28" i="2"/>
  <c r="M28" i="2"/>
  <c r="L28" i="2"/>
  <c r="K28" i="2"/>
  <c r="J28" i="2"/>
  <c r="I28" i="2"/>
  <c r="H28" i="2"/>
  <c r="G28" i="2"/>
  <c r="F28" i="2"/>
  <c r="E28" i="2"/>
  <c r="D28" i="2"/>
  <c r="C28" i="2"/>
  <c r="B28" i="2"/>
  <c r="A28" i="2"/>
  <c r="CD27" i="2"/>
  <c r="CC27" i="2"/>
  <c r="CB27" i="2"/>
  <c r="CA27" i="2"/>
  <c r="BZ27" i="2"/>
  <c r="BY27" i="2"/>
  <c r="BW27" i="2"/>
  <c r="BV27" i="2"/>
  <c r="BU27" i="2"/>
  <c r="BT27" i="2"/>
  <c r="BS27" i="2"/>
  <c r="BD27" i="2"/>
  <c r="BC27" i="2"/>
  <c r="BB27" i="2"/>
  <c r="BA27" i="2"/>
  <c r="AZ27" i="2"/>
  <c r="AY27" i="2"/>
  <c r="AX27" i="2"/>
  <c r="AW27" i="2"/>
  <c r="AV27" i="2"/>
  <c r="AU27" i="2"/>
  <c r="AT27" i="2"/>
  <c r="AS27" i="2"/>
  <c r="AR27" i="2"/>
  <c r="AQ27" i="2"/>
  <c r="AP27" i="2"/>
  <c r="AO27" i="2"/>
  <c r="AN27" i="2"/>
  <c r="AN27" i="2" a="1"/>
  <c r="AM27" i="2"/>
  <c r="AL27" i="2"/>
  <c r="AJ27" i="2"/>
  <c r="AI27" i="2"/>
  <c r="AH27" i="2"/>
  <c r="AG27" i="2"/>
  <c r="AF27" i="2"/>
  <c r="AE27" i="2"/>
  <c r="AD27" i="2"/>
  <c r="AC27" i="2"/>
  <c r="AB27" i="2"/>
  <c r="AA27" i="2"/>
  <c r="Z27" i="2"/>
  <c r="Y27" i="2"/>
  <c r="X27" i="2"/>
  <c r="W27" i="2"/>
  <c r="V27" i="2"/>
  <c r="U27" i="2"/>
  <c r="S27" i="2"/>
  <c r="R27" i="2"/>
  <c r="Q27" i="2"/>
  <c r="P27" i="2"/>
  <c r="O27" i="2"/>
  <c r="N27" i="2"/>
  <c r="M27" i="2"/>
  <c r="L27" i="2"/>
  <c r="K27" i="2"/>
  <c r="J27" i="2"/>
  <c r="I27" i="2"/>
  <c r="H27" i="2"/>
  <c r="G27" i="2"/>
  <c r="F27" i="2"/>
  <c r="E27" i="2"/>
  <c r="D27" i="2"/>
  <c r="C27" i="2"/>
  <c r="B27" i="2"/>
  <c r="A27" i="2"/>
  <c r="CD26" i="2"/>
  <c r="CC26" i="2"/>
  <c r="CB26" i="2"/>
  <c r="CA26" i="2"/>
  <c r="BZ26" i="2"/>
  <c r="BY26" i="2"/>
  <c r="BW26" i="2"/>
  <c r="BV26" i="2"/>
  <c r="BU26" i="2"/>
  <c r="BT26" i="2"/>
  <c r="BS26" i="2"/>
  <c r="BD26" i="2"/>
  <c r="BC26" i="2"/>
  <c r="BB26" i="2"/>
  <c r="BA26" i="2"/>
  <c r="AZ26" i="2"/>
  <c r="AY26" i="2"/>
  <c r="AX26" i="2"/>
  <c r="AW26" i="2"/>
  <c r="AV26" i="2"/>
  <c r="AU26" i="2"/>
  <c r="AT26" i="2"/>
  <c r="AS26" i="2"/>
  <c r="AR26" i="2"/>
  <c r="AQ26" i="2"/>
  <c r="AP26" i="2"/>
  <c r="AO26" i="2"/>
  <c r="AN26" i="2"/>
  <c r="AN26" i="2" a="1"/>
  <c r="AM26" i="2"/>
  <c r="AL26" i="2"/>
  <c r="AJ26" i="2"/>
  <c r="AI26" i="2"/>
  <c r="AH26" i="2"/>
  <c r="AG26" i="2"/>
  <c r="AF26" i="2"/>
  <c r="AE26" i="2"/>
  <c r="AD26" i="2"/>
  <c r="AC26" i="2"/>
  <c r="AB26" i="2"/>
  <c r="AA26" i="2"/>
  <c r="Z26" i="2"/>
  <c r="Y26" i="2"/>
  <c r="X26" i="2"/>
  <c r="W26" i="2"/>
  <c r="V26" i="2"/>
  <c r="U26" i="2"/>
  <c r="S26" i="2"/>
  <c r="R26" i="2"/>
  <c r="Q26" i="2"/>
  <c r="P26" i="2"/>
  <c r="O26" i="2"/>
  <c r="N26" i="2"/>
  <c r="M26" i="2"/>
  <c r="L26" i="2"/>
  <c r="K26" i="2"/>
  <c r="J26" i="2"/>
  <c r="I26" i="2"/>
  <c r="H26" i="2"/>
  <c r="G26" i="2"/>
  <c r="F26" i="2"/>
  <c r="E26" i="2"/>
  <c r="D26" i="2"/>
  <c r="C26" i="2"/>
  <c r="B26" i="2"/>
  <c r="A26" i="2"/>
  <c r="CD25" i="2"/>
  <c r="CC25" i="2"/>
  <c r="CB25" i="2"/>
  <c r="CA25" i="2"/>
  <c r="BZ25" i="2"/>
  <c r="BY25" i="2"/>
  <c r="BW25" i="2"/>
  <c r="BV25" i="2"/>
  <c r="BU25" i="2"/>
  <c r="BT25" i="2"/>
  <c r="BS25" i="2"/>
  <c r="BD25" i="2"/>
  <c r="BC25" i="2"/>
  <c r="BB25" i="2"/>
  <c r="BA25" i="2"/>
  <c r="AZ25" i="2"/>
  <c r="AY25" i="2"/>
  <c r="AX25" i="2"/>
  <c r="AW25" i="2"/>
  <c r="AV25" i="2"/>
  <c r="AU25" i="2"/>
  <c r="AT25" i="2"/>
  <c r="AS25" i="2"/>
  <c r="AR25" i="2"/>
  <c r="AQ25" i="2"/>
  <c r="AP25" i="2"/>
  <c r="AO25" i="2"/>
  <c r="AN25" i="2"/>
  <c r="AN25" i="2" a="1"/>
  <c r="AM25" i="2"/>
  <c r="AL25" i="2"/>
  <c r="AJ25" i="2"/>
  <c r="AI25" i="2"/>
  <c r="AH25" i="2"/>
  <c r="AG25" i="2"/>
  <c r="AF25" i="2"/>
  <c r="AE25" i="2"/>
  <c r="AD25" i="2"/>
  <c r="AC25" i="2"/>
  <c r="AB25" i="2"/>
  <c r="AA25" i="2"/>
  <c r="Z25" i="2"/>
  <c r="Y25" i="2"/>
  <c r="X25" i="2"/>
  <c r="W25" i="2"/>
  <c r="V25" i="2"/>
  <c r="U25" i="2"/>
  <c r="S25" i="2"/>
  <c r="R25" i="2"/>
  <c r="Q25" i="2"/>
  <c r="P25" i="2"/>
  <c r="O25" i="2"/>
  <c r="N25" i="2"/>
  <c r="M25" i="2"/>
  <c r="L25" i="2"/>
  <c r="K25" i="2"/>
  <c r="J25" i="2"/>
  <c r="I25" i="2"/>
  <c r="H25" i="2"/>
  <c r="G25" i="2"/>
  <c r="F25" i="2"/>
  <c r="E25" i="2"/>
  <c r="D25" i="2"/>
  <c r="C25" i="2"/>
  <c r="B25" i="2"/>
  <c r="A25" i="2"/>
  <c r="CD24" i="2"/>
  <c r="CC24" i="2"/>
  <c r="CB24" i="2"/>
  <c r="CA24" i="2"/>
  <c r="BZ24" i="2"/>
  <c r="BY24" i="2"/>
  <c r="BW24" i="2"/>
  <c r="BV24" i="2"/>
  <c r="BU24" i="2"/>
  <c r="BT24" i="2"/>
  <c r="BS24" i="2"/>
  <c r="BD24" i="2"/>
  <c r="BC24" i="2"/>
  <c r="BB24" i="2"/>
  <c r="BA24" i="2"/>
  <c r="AZ24" i="2"/>
  <c r="AY24" i="2"/>
  <c r="AX24" i="2"/>
  <c r="AW24" i="2"/>
  <c r="AV24" i="2"/>
  <c r="AU24" i="2"/>
  <c r="AT24" i="2"/>
  <c r="AS24" i="2"/>
  <c r="AR24" i="2"/>
  <c r="AQ24" i="2"/>
  <c r="AP24" i="2"/>
  <c r="AO24" i="2"/>
  <c r="AN24" i="2"/>
  <c r="AN24" i="2" a="1"/>
  <c r="AM24" i="2"/>
  <c r="AL24" i="2"/>
  <c r="AJ24" i="2"/>
  <c r="AI24" i="2"/>
  <c r="AH24" i="2"/>
  <c r="AG24" i="2"/>
  <c r="AF24" i="2"/>
  <c r="AE24" i="2"/>
  <c r="AD24" i="2"/>
  <c r="AC24" i="2"/>
  <c r="AB24" i="2"/>
  <c r="AA24" i="2"/>
  <c r="Z24" i="2"/>
  <c r="Y24" i="2"/>
  <c r="X24" i="2"/>
  <c r="W24" i="2"/>
  <c r="V24" i="2"/>
  <c r="U24" i="2"/>
  <c r="S24" i="2"/>
  <c r="R24" i="2"/>
  <c r="Q24" i="2"/>
  <c r="P24" i="2"/>
  <c r="O24" i="2"/>
  <c r="N24" i="2"/>
  <c r="M24" i="2"/>
  <c r="L24" i="2"/>
  <c r="K24" i="2"/>
  <c r="J24" i="2"/>
  <c r="I24" i="2"/>
  <c r="H24" i="2"/>
  <c r="G24" i="2"/>
  <c r="F24" i="2"/>
  <c r="E24" i="2"/>
  <c r="D24" i="2"/>
  <c r="C24" i="2"/>
  <c r="B24" i="2"/>
  <c r="A24" i="2"/>
  <c r="CD23" i="2"/>
  <c r="CC23" i="2"/>
  <c r="CB23" i="2"/>
  <c r="CA23" i="2"/>
  <c r="BZ23" i="2"/>
  <c r="BY23" i="2"/>
  <c r="BW23" i="2"/>
  <c r="BV23" i="2"/>
  <c r="BU23" i="2"/>
  <c r="BT23" i="2"/>
  <c r="BS23" i="2"/>
  <c r="BD23" i="2"/>
  <c r="BC23" i="2"/>
  <c r="BB23" i="2"/>
  <c r="BA23" i="2"/>
  <c r="AZ23" i="2"/>
  <c r="AY23" i="2"/>
  <c r="AX23" i="2"/>
  <c r="AW23" i="2"/>
  <c r="AV23" i="2"/>
  <c r="AU23" i="2"/>
  <c r="AT23" i="2"/>
  <c r="AS23" i="2"/>
  <c r="AR23" i="2"/>
  <c r="AQ23" i="2"/>
  <c r="AP23" i="2"/>
  <c r="AO23" i="2"/>
  <c r="AN23" i="2"/>
  <c r="AN23" i="2" a="1"/>
  <c r="AM23" i="2"/>
  <c r="AL23" i="2"/>
  <c r="AJ23" i="2"/>
  <c r="AI23" i="2"/>
  <c r="AH23" i="2"/>
  <c r="AG23" i="2"/>
  <c r="AF23" i="2"/>
  <c r="AE23" i="2"/>
  <c r="AD23" i="2"/>
  <c r="AC23" i="2"/>
  <c r="AB23" i="2"/>
  <c r="AA23" i="2"/>
  <c r="Z23" i="2"/>
  <c r="Y23" i="2"/>
  <c r="X23" i="2"/>
  <c r="W23" i="2"/>
  <c r="V23" i="2"/>
  <c r="U23" i="2"/>
  <c r="S23" i="2"/>
  <c r="R23" i="2"/>
  <c r="Q23" i="2"/>
  <c r="P23" i="2"/>
  <c r="O23" i="2"/>
  <c r="N23" i="2"/>
  <c r="M23" i="2"/>
  <c r="L23" i="2"/>
  <c r="K23" i="2"/>
  <c r="J23" i="2"/>
  <c r="I23" i="2"/>
  <c r="H23" i="2"/>
  <c r="G23" i="2"/>
  <c r="F23" i="2"/>
  <c r="E23" i="2"/>
  <c r="D23" i="2"/>
  <c r="C23" i="2"/>
  <c r="B23" i="2"/>
  <c r="A23" i="2"/>
  <c r="CD22" i="2"/>
  <c r="CC22" i="2"/>
  <c r="CB22" i="2"/>
  <c r="CA22" i="2"/>
  <c r="BZ22" i="2"/>
  <c r="BY22" i="2"/>
  <c r="BW22" i="2"/>
  <c r="BV22" i="2"/>
  <c r="BU22" i="2"/>
  <c r="BT22" i="2"/>
  <c r="BS22" i="2"/>
  <c r="BD22" i="2"/>
  <c r="BC22" i="2"/>
  <c r="BB22" i="2"/>
  <c r="BA22" i="2"/>
  <c r="AZ22" i="2"/>
  <c r="AY22" i="2"/>
  <c r="AX22" i="2"/>
  <c r="AW22" i="2"/>
  <c r="AV22" i="2"/>
  <c r="AU22" i="2"/>
  <c r="AT22" i="2"/>
  <c r="AS22" i="2"/>
  <c r="AR22" i="2"/>
  <c r="AQ22" i="2"/>
  <c r="AP22" i="2"/>
  <c r="AO22" i="2"/>
  <c r="AN22" i="2"/>
  <c r="AN22" i="2" a="1"/>
  <c r="AM22" i="2"/>
  <c r="AL22" i="2"/>
  <c r="AJ22" i="2"/>
  <c r="AI22" i="2"/>
  <c r="AH22" i="2"/>
  <c r="AG22" i="2"/>
  <c r="AF22" i="2"/>
  <c r="AE22" i="2"/>
  <c r="AD22" i="2"/>
  <c r="AC22" i="2"/>
  <c r="AB22" i="2"/>
  <c r="AA22" i="2"/>
  <c r="Z22" i="2"/>
  <c r="Y22" i="2"/>
  <c r="X22" i="2"/>
  <c r="W22" i="2"/>
  <c r="V22" i="2"/>
  <c r="U22" i="2"/>
  <c r="S22" i="2"/>
  <c r="R22" i="2"/>
  <c r="Q22" i="2"/>
  <c r="P22" i="2"/>
  <c r="O22" i="2"/>
  <c r="N22" i="2"/>
  <c r="M22" i="2"/>
  <c r="L22" i="2"/>
  <c r="K22" i="2"/>
  <c r="J22" i="2"/>
  <c r="I22" i="2"/>
  <c r="H22" i="2"/>
  <c r="G22" i="2"/>
  <c r="F22" i="2"/>
  <c r="E22" i="2"/>
  <c r="D22" i="2"/>
  <c r="C22" i="2"/>
  <c r="B22" i="2"/>
  <c r="A22" i="2"/>
  <c r="CD21" i="2"/>
  <c r="CC21" i="2"/>
  <c r="CB21" i="2"/>
  <c r="CA21" i="2"/>
  <c r="BZ21" i="2"/>
  <c r="BY21" i="2"/>
  <c r="BW21" i="2"/>
  <c r="BV21" i="2"/>
  <c r="BU21" i="2"/>
  <c r="BT21" i="2"/>
  <c r="BS21" i="2"/>
  <c r="BD21" i="2"/>
  <c r="BC21" i="2"/>
  <c r="BB21" i="2"/>
  <c r="BA21" i="2"/>
  <c r="AZ21" i="2"/>
  <c r="AY21" i="2"/>
  <c r="AX21" i="2"/>
  <c r="AW21" i="2"/>
  <c r="AV21" i="2"/>
  <c r="AU21" i="2"/>
  <c r="AT21" i="2"/>
  <c r="AS21" i="2"/>
  <c r="AR21" i="2"/>
  <c r="AQ21" i="2"/>
  <c r="AP21" i="2"/>
  <c r="AO21" i="2"/>
  <c r="AN21" i="2"/>
  <c r="AN21" i="2" a="1"/>
  <c r="AM21" i="2"/>
  <c r="AL21" i="2"/>
  <c r="AJ21" i="2"/>
  <c r="AI21" i="2"/>
  <c r="AH21" i="2"/>
  <c r="AG21" i="2"/>
  <c r="AF21" i="2"/>
  <c r="AE21" i="2"/>
  <c r="AD21" i="2"/>
  <c r="AC21" i="2"/>
  <c r="AB21" i="2"/>
  <c r="AA21" i="2"/>
  <c r="Z21" i="2"/>
  <c r="Y21" i="2"/>
  <c r="X21" i="2"/>
  <c r="W21" i="2"/>
  <c r="V21" i="2"/>
  <c r="U21" i="2"/>
  <c r="S21" i="2"/>
  <c r="R21" i="2"/>
  <c r="Q21" i="2"/>
  <c r="P21" i="2"/>
  <c r="O21" i="2"/>
  <c r="N21" i="2"/>
  <c r="M21" i="2"/>
  <c r="L21" i="2"/>
  <c r="K21" i="2"/>
  <c r="J21" i="2"/>
  <c r="I21" i="2"/>
  <c r="H21" i="2"/>
  <c r="G21" i="2"/>
  <c r="F21" i="2"/>
  <c r="E21" i="2"/>
  <c r="D21" i="2"/>
  <c r="C21" i="2"/>
  <c r="B21" i="2"/>
  <c r="A21" i="2"/>
  <c r="CD20" i="2"/>
  <c r="CC20" i="2"/>
  <c r="CB20" i="2"/>
  <c r="CA20" i="2"/>
  <c r="BZ20" i="2"/>
  <c r="BY20" i="2"/>
  <c r="BW20" i="2"/>
  <c r="BV20" i="2"/>
  <c r="BU20" i="2"/>
  <c r="BT20" i="2"/>
  <c r="BS20" i="2"/>
  <c r="BD20" i="2"/>
  <c r="BC20" i="2"/>
  <c r="BB20" i="2"/>
  <c r="BA20" i="2"/>
  <c r="AZ20" i="2"/>
  <c r="AY20" i="2"/>
  <c r="AX20" i="2"/>
  <c r="AW20" i="2"/>
  <c r="AV20" i="2"/>
  <c r="AU20" i="2"/>
  <c r="AT20" i="2"/>
  <c r="AS20" i="2"/>
  <c r="AR20" i="2"/>
  <c r="AQ20" i="2"/>
  <c r="AP20" i="2"/>
  <c r="AO20" i="2"/>
  <c r="AN20" i="2"/>
  <c r="AN20" i="2" a="1"/>
  <c r="AM20" i="2"/>
  <c r="AL20" i="2"/>
  <c r="AJ20" i="2"/>
  <c r="AI20" i="2"/>
  <c r="AH20" i="2"/>
  <c r="AG20" i="2"/>
  <c r="AF20" i="2"/>
  <c r="AE20" i="2"/>
  <c r="AD20" i="2"/>
  <c r="AC20" i="2"/>
  <c r="AB20" i="2"/>
  <c r="AA20" i="2"/>
  <c r="Z20" i="2"/>
  <c r="Y20" i="2"/>
  <c r="X20" i="2"/>
  <c r="W20" i="2"/>
  <c r="V20" i="2"/>
  <c r="U20" i="2"/>
  <c r="S20" i="2"/>
  <c r="R20" i="2"/>
  <c r="Q20" i="2"/>
  <c r="P20" i="2"/>
  <c r="O20" i="2"/>
  <c r="N20" i="2"/>
  <c r="M20" i="2"/>
  <c r="L20" i="2"/>
  <c r="K20" i="2"/>
  <c r="J20" i="2"/>
  <c r="I20" i="2"/>
  <c r="H20" i="2"/>
  <c r="G20" i="2"/>
  <c r="F20" i="2"/>
  <c r="E20" i="2"/>
  <c r="D20" i="2"/>
  <c r="C20" i="2"/>
  <c r="B20" i="2"/>
  <c r="A20" i="2"/>
  <c r="CD19" i="2"/>
  <c r="CC19" i="2"/>
  <c r="CB19" i="2"/>
  <c r="CA19" i="2"/>
  <c r="BZ19" i="2"/>
  <c r="BY19" i="2"/>
  <c r="BW19" i="2"/>
  <c r="BV19" i="2"/>
  <c r="BU19" i="2"/>
  <c r="BT19" i="2"/>
  <c r="BS19" i="2"/>
  <c r="BD19" i="2"/>
  <c r="BC19" i="2"/>
  <c r="BB19" i="2"/>
  <c r="BA19" i="2"/>
  <c r="AZ19" i="2"/>
  <c r="AY19" i="2"/>
  <c r="AX19" i="2"/>
  <c r="AW19" i="2"/>
  <c r="AV19" i="2"/>
  <c r="AU19" i="2"/>
  <c r="AT19" i="2"/>
  <c r="AS19" i="2"/>
  <c r="AR19" i="2"/>
  <c r="AQ19" i="2"/>
  <c r="AP19" i="2"/>
  <c r="AO19" i="2"/>
  <c r="AN19" i="2"/>
  <c r="AN19" i="2" a="1"/>
  <c r="AM19" i="2"/>
  <c r="AL19" i="2"/>
  <c r="AJ19" i="2"/>
  <c r="AI19" i="2"/>
  <c r="AH19" i="2"/>
  <c r="AG19" i="2"/>
  <c r="AF19" i="2"/>
  <c r="AE19" i="2"/>
  <c r="AD19" i="2"/>
  <c r="AC19" i="2"/>
  <c r="AB19" i="2"/>
  <c r="AA19" i="2"/>
  <c r="Z19" i="2"/>
  <c r="Y19" i="2"/>
  <c r="X19" i="2"/>
  <c r="W19" i="2"/>
  <c r="V19" i="2"/>
  <c r="U19" i="2"/>
  <c r="S19" i="2"/>
  <c r="R19" i="2"/>
  <c r="Q19" i="2"/>
  <c r="P19" i="2"/>
  <c r="O19" i="2"/>
  <c r="N19" i="2"/>
  <c r="M19" i="2"/>
  <c r="L19" i="2"/>
  <c r="K19" i="2"/>
  <c r="J19" i="2"/>
  <c r="I19" i="2"/>
  <c r="H19" i="2"/>
  <c r="G19" i="2"/>
  <c r="F19" i="2"/>
  <c r="E19" i="2"/>
  <c r="D19" i="2"/>
  <c r="C19" i="2"/>
  <c r="B19" i="2"/>
  <c r="A19" i="2"/>
  <c r="CD18" i="2"/>
  <c r="CC18" i="2"/>
  <c r="CB18" i="2"/>
  <c r="CA18" i="2"/>
  <c r="BZ18" i="2"/>
  <c r="BY18" i="2"/>
  <c r="BW18" i="2"/>
  <c r="BV18" i="2"/>
  <c r="BU18" i="2"/>
  <c r="BT18" i="2"/>
  <c r="BS18" i="2"/>
  <c r="BD18" i="2"/>
  <c r="BC18" i="2"/>
  <c r="BB18" i="2"/>
  <c r="BA18" i="2"/>
  <c r="AZ18" i="2"/>
  <c r="AY18" i="2"/>
  <c r="AX18" i="2"/>
  <c r="AW18" i="2"/>
  <c r="AV18" i="2"/>
  <c r="AU18" i="2"/>
  <c r="AT18" i="2"/>
  <c r="AS18" i="2"/>
  <c r="AR18" i="2"/>
  <c r="AQ18" i="2"/>
  <c r="AP18" i="2"/>
  <c r="AO18" i="2"/>
  <c r="AN18" i="2"/>
  <c r="AN18" i="2" a="1"/>
  <c r="AM18" i="2"/>
  <c r="AL18" i="2"/>
  <c r="AJ18" i="2"/>
  <c r="AI18" i="2"/>
  <c r="AH18" i="2"/>
  <c r="AG18" i="2"/>
  <c r="AF18" i="2"/>
  <c r="AE18" i="2"/>
  <c r="AD18" i="2"/>
  <c r="AC18" i="2"/>
  <c r="AB18" i="2"/>
  <c r="AA18" i="2"/>
  <c r="Z18" i="2"/>
  <c r="Y18" i="2"/>
  <c r="X18" i="2"/>
  <c r="W18" i="2"/>
  <c r="V18" i="2"/>
  <c r="U18" i="2"/>
  <c r="S18" i="2"/>
  <c r="R18" i="2"/>
  <c r="Q18" i="2"/>
  <c r="P18" i="2"/>
  <c r="O18" i="2"/>
  <c r="N18" i="2"/>
  <c r="M18" i="2"/>
  <c r="L18" i="2"/>
  <c r="K18" i="2"/>
  <c r="J18" i="2"/>
  <c r="I18" i="2"/>
  <c r="H18" i="2"/>
  <c r="G18" i="2"/>
  <c r="F18" i="2"/>
  <c r="E18" i="2"/>
  <c r="D18" i="2"/>
  <c r="C18" i="2"/>
  <c r="B18" i="2"/>
  <c r="A18" i="2"/>
  <c r="CD17" i="2"/>
  <c r="CC17" i="2"/>
  <c r="CB17" i="2"/>
  <c r="CA17" i="2"/>
  <c r="BZ17" i="2"/>
  <c r="BY17" i="2"/>
  <c r="BW17" i="2"/>
  <c r="BV17" i="2"/>
  <c r="BU17" i="2"/>
  <c r="BT17" i="2"/>
  <c r="BS17" i="2"/>
  <c r="BD17" i="2"/>
  <c r="BC17" i="2"/>
  <c r="BB17" i="2"/>
  <c r="BA17" i="2"/>
  <c r="AZ17" i="2"/>
  <c r="AY17" i="2"/>
  <c r="AX17" i="2"/>
  <c r="AW17" i="2"/>
  <c r="AV17" i="2"/>
  <c r="AU17" i="2"/>
  <c r="AT17" i="2"/>
  <c r="AS17" i="2"/>
  <c r="AR17" i="2"/>
  <c r="AQ17" i="2"/>
  <c r="AP17" i="2"/>
  <c r="AO17" i="2"/>
  <c r="AN17" i="2"/>
  <c r="AN17" i="2" a="1"/>
  <c r="AM17" i="2"/>
  <c r="AL17" i="2"/>
  <c r="AJ17" i="2"/>
  <c r="AI17" i="2"/>
  <c r="AH17" i="2"/>
  <c r="AG17" i="2"/>
  <c r="AF17" i="2"/>
  <c r="AE17" i="2"/>
  <c r="AD17" i="2"/>
  <c r="AC17" i="2"/>
  <c r="AB17" i="2"/>
  <c r="AA17" i="2"/>
  <c r="Z17" i="2"/>
  <c r="Y17" i="2"/>
  <c r="X17" i="2"/>
  <c r="W17" i="2"/>
  <c r="V17" i="2"/>
  <c r="U17" i="2"/>
  <c r="S17" i="2"/>
  <c r="R17" i="2"/>
  <c r="Q17" i="2"/>
  <c r="P17" i="2"/>
  <c r="O17" i="2"/>
  <c r="N17" i="2"/>
  <c r="M17" i="2"/>
  <c r="L17" i="2"/>
  <c r="K17" i="2"/>
  <c r="J17" i="2"/>
  <c r="I17" i="2"/>
  <c r="H17" i="2"/>
  <c r="G17" i="2"/>
  <c r="F17" i="2"/>
  <c r="E17" i="2"/>
  <c r="D17" i="2"/>
  <c r="C17" i="2"/>
  <c r="B17" i="2"/>
  <c r="A17" i="2"/>
  <c r="CD16" i="2"/>
  <c r="CC16" i="2"/>
  <c r="CB16" i="2"/>
  <c r="CA16" i="2"/>
  <c r="BZ16" i="2"/>
  <c r="BY16" i="2"/>
  <c r="BW16" i="2"/>
  <c r="BV16" i="2"/>
  <c r="BU16" i="2"/>
  <c r="BT16" i="2"/>
  <c r="BS16" i="2"/>
  <c r="BD16" i="2"/>
  <c r="BC16" i="2"/>
  <c r="BB16" i="2"/>
  <c r="BA16" i="2"/>
  <c r="AZ16" i="2"/>
  <c r="AY16" i="2"/>
  <c r="AX16" i="2"/>
  <c r="AW16" i="2"/>
  <c r="AV16" i="2"/>
  <c r="AU16" i="2"/>
  <c r="AT16" i="2"/>
  <c r="AS16" i="2"/>
  <c r="AR16" i="2"/>
  <c r="AQ16" i="2"/>
  <c r="AP16" i="2"/>
  <c r="AO16" i="2"/>
  <c r="AN16" i="2"/>
  <c r="AN16" i="2" a="1"/>
  <c r="AM16" i="2"/>
  <c r="AL16" i="2"/>
  <c r="AJ16" i="2"/>
  <c r="AI16" i="2"/>
  <c r="AH16" i="2"/>
  <c r="AG16" i="2"/>
  <c r="AF16" i="2"/>
  <c r="AE16" i="2"/>
  <c r="AD16" i="2"/>
  <c r="AC16" i="2"/>
  <c r="AB16" i="2"/>
  <c r="AA16" i="2"/>
  <c r="Z16" i="2"/>
  <c r="Y16" i="2"/>
  <c r="X16" i="2"/>
  <c r="W16" i="2"/>
  <c r="V16" i="2"/>
  <c r="U16" i="2"/>
  <c r="S16" i="2"/>
  <c r="R16" i="2"/>
  <c r="Q16" i="2"/>
  <c r="P16" i="2"/>
  <c r="O16" i="2"/>
  <c r="N16" i="2"/>
  <c r="M16" i="2"/>
  <c r="L16" i="2"/>
  <c r="K16" i="2"/>
  <c r="J16" i="2"/>
  <c r="I16" i="2"/>
  <c r="H16" i="2"/>
  <c r="G16" i="2"/>
  <c r="F16" i="2"/>
  <c r="E16" i="2"/>
  <c r="D16" i="2"/>
  <c r="C16" i="2"/>
  <c r="B16" i="2"/>
  <c r="A16" i="2"/>
  <c r="CD15" i="2"/>
  <c r="CC15" i="2"/>
  <c r="CB15" i="2"/>
  <c r="CA15" i="2"/>
  <c r="BZ15" i="2"/>
  <c r="BY15" i="2"/>
  <c r="BW15" i="2"/>
  <c r="BV15" i="2"/>
  <c r="BU15" i="2"/>
  <c r="BT15" i="2"/>
  <c r="BS15" i="2"/>
  <c r="BD15" i="2"/>
  <c r="BC15" i="2"/>
  <c r="BB15" i="2"/>
  <c r="BA15" i="2"/>
  <c r="AZ15" i="2"/>
  <c r="AY15" i="2"/>
  <c r="AX15" i="2"/>
  <c r="AW15" i="2"/>
  <c r="AV15" i="2"/>
  <c r="AU15" i="2"/>
  <c r="AT15" i="2"/>
  <c r="AS15" i="2"/>
  <c r="AR15" i="2"/>
  <c r="AQ15" i="2"/>
  <c r="AP15" i="2"/>
  <c r="AO15" i="2"/>
  <c r="AN15" i="2"/>
  <c r="AN15" i="2" a="1"/>
  <c r="AM15" i="2"/>
  <c r="AL15" i="2"/>
  <c r="AJ15" i="2"/>
  <c r="AI15" i="2"/>
  <c r="AH15" i="2"/>
  <c r="AG15" i="2"/>
  <c r="AF15" i="2"/>
  <c r="AE15" i="2"/>
  <c r="AD15" i="2"/>
  <c r="AC15" i="2"/>
  <c r="AB15" i="2"/>
  <c r="AA15" i="2"/>
  <c r="Z15" i="2"/>
  <c r="Y15" i="2"/>
  <c r="X15" i="2"/>
  <c r="W15" i="2"/>
  <c r="V15" i="2"/>
  <c r="U15" i="2"/>
  <c r="S15" i="2"/>
  <c r="R15" i="2"/>
  <c r="Q15" i="2"/>
  <c r="P15" i="2"/>
  <c r="O15" i="2"/>
  <c r="N15" i="2"/>
  <c r="M15" i="2"/>
  <c r="L15" i="2"/>
  <c r="K15" i="2"/>
  <c r="J15" i="2"/>
  <c r="I15" i="2"/>
  <c r="H15" i="2"/>
  <c r="G15" i="2"/>
  <c r="F15" i="2"/>
  <c r="E15" i="2"/>
  <c r="D15" i="2"/>
  <c r="C15" i="2"/>
  <c r="B15" i="2"/>
  <c r="A15" i="2"/>
  <c r="CD14" i="2"/>
  <c r="CC14" i="2"/>
  <c r="CB14" i="2"/>
  <c r="CA14" i="2"/>
  <c r="BZ14" i="2"/>
  <c r="BY14" i="2"/>
  <c r="BW14" i="2"/>
  <c r="BV14" i="2"/>
  <c r="BU14" i="2"/>
  <c r="BT14" i="2"/>
  <c r="BS14" i="2"/>
  <c r="BD14" i="2"/>
  <c r="BC14" i="2"/>
  <c r="BB14" i="2"/>
  <c r="BA14" i="2"/>
  <c r="AZ14" i="2"/>
  <c r="AY14" i="2"/>
  <c r="AX14" i="2"/>
  <c r="AW14" i="2"/>
  <c r="AV14" i="2"/>
  <c r="AU14" i="2"/>
  <c r="AT14" i="2"/>
  <c r="AS14" i="2"/>
  <c r="AR14" i="2"/>
  <c r="AQ14" i="2"/>
  <c r="AP14" i="2"/>
  <c r="AO14" i="2"/>
  <c r="AN14" i="2"/>
  <c r="AN14" i="2" a="1"/>
  <c r="AM14" i="2"/>
  <c r="AL14" i="2"/>
  <c r="AJ14" i="2"/>
  <c r="AI14" i="2"/>
  <c r="AH14" i="2"/>
  <c r="AG14" i="2"/>
  <c r="AF14" i="2"/>
  <c r="AE14" i="2"/>
  <c r="AD14" i="2"/>
  <c r="AC14" i="2"/>
  <c r="AB14" i="2"/>
  <c r="AA14" i="2"/>
  <c r="Z14" i="2"/>
  <c r="Y14" i="2"/>
  <c r="X14" i="2"/>
  <c r="W14" i="2"/>
  <c r="V14" i="2"/>
  <c r="U14" i="2"/>
  <c r="S14" i="2"/>
  <c r="R14" i="2"/>
  <c r="Q14" i="2"/>
  <c r="P14" i="2"/>
  <c r="O14" i="2"/>
  <c r="N14" i="2"/>
  <c r="M14" i="2"/>
  <c r="L14" i="2"/>
  <c r="K14" i="2"/>
  <c r="J14" i="2"/>
  <c r="I14" i="2"/>
  <c r="H14" i="2"/>
  <c r="G14" i="2"/>
  <c r="F14" i="2"/>
  <c r="E14" i="2"/>
  <c r="D14" i="2"/>
  <c r="C14" i="2"/>
  <c r="B14" i="2"/>
  <c r="A14" i="2"/>
  <c r="CD13" i="2"/>
  <c r="CC13" i="2"/>
  <c r="CB13" i="2"/>
  <c r="CA13" i="2"/>
  <c r="BZ13" i="2"/>
  <c r="BY13" i="2"/>
  <c r="BW13" i="2"/>
  <c r="BV13" i="2"/>
  <c r="BU13" i="2"/>
  <c r="BT13" i="2"/>
  <c r="BS13" i="2"/>
  <c r="BG13" i="2"/>
  <c r="BF13" i="2"/>
  <c r="BD13" i="2"/>
  <c r="BC13" i="2"/>
  <c r="BB13" i="2"/>
  <c r="BA13" i="2"/>
  <c r="AZ13" i="2"/>
  <c r="AY13" i="2"/>
  <c r="AX13" i="2"/>
  <c r="AW13" i="2"/>
  <c r="AV13" i="2"/>
  <c r="AU13" i="2"/>
  <c r="AT13" i="2"/>
  <c r="AS13" i="2"/>
  <c r="AR13" i="2"/>
  <c r="AQ13" i="2"/>
  <c r="AP13" i="2"/>
  <c r="AO13" i="2"/>
  <c r="AN13" i="2"/>
  <c r="AN13" i="2" a="1"/>
  <c r="AM13" i="2"/>
  <c r="AL13" i="2"/>
  <c r="AJ13" i="2"/>
  <c r="AI13" i="2"/>
  <c r="AH13" i="2"/>
  <c r="AG13" i="2"/>
  <c r="AF13" i="2"/>
  <c r="AE13" i="2"/>
  <c r="AD13" i="2"/>
  <c r="AC13" i="2"/>
  <c r="AB13" i="2"/>
  <c r="AA13" i="2"/>
  <c r="Z13" i="2"/>
  <c r="Y13" i="2"/>
  <c r="X13" i="2"/>
  <c r="W13" i="2"/>
  <c r="V13" i="2"/>
  <c r="U13" i="2"/>
  <c r="S13" i="2"/>
  <c r="R13" i="2"/>
  <c r="Q13" i="2"/>
  <c r="P13" i="2"/>
  <c r="O13" i="2"/>
  <c r="N13" i="2"/>
  <c r="M13" i="2"/>
  <c r="L13" i="2"/>
  <c r="K13" i="2"/>
  <c r="J13" i="2"/>
  <c r="I13" i="2"/>
  <c r="H13" i="2"/>
  <c r="G13" i="2"/>
  <c r="F13" i="2"/>
  <c r="E13" i="2"/>
  <c r="D13" i="2"/>
  <c r="C13" i="2"/>
  <c r="B13" i="2"/>
  <c r="A13" i="2"/>
  <c r="CD12" i="2"/>
  <c r="CC12" i="2"/>
  <c r="CB12" i="2"/>
  <c r="CA12" i="2"/>
  <c r="BZ12" i="2"/>
  <c r="BY12" i="2"/>
  <c r="BW12" i="2"/>
  <c r="BV12" i="2"/>
  <c r="BU12" i="2"/>
  <c r="BT12" i="2"/>
  <c r="BS12" i="2"/>
  <c r="BG12" i="2"/>
  <c r="BF12" i="2"/>
  <c r="BD12" i="2"/>
  <c r="BC12" i="2"/>
  <c r="BB12" i="2"/>
  <c r="BA12" i="2"/>
  <c r="AZ12" i="2"/>
  <c r="AY12" i="2"/>
  <c r="AX12" i="2"/>
  <c r="AW12" i="2"/>
  <c r="AV12" i="2"/>
  <c r="AU12" i="2"/>
  <c r="AT12" i="2"/>
  <c r="AS12" i="2"/>
  <c r="AR12" i="2"/>
  <c r="AQ12" i="2"/>
  <c r="AP12" i="2"/>
  <c r="AO12" i="2"/>
  <c r="AN12" i="2"/>
  <c r="AN12" i="2" a="1"/>
  <c r="AM12" i="2"/>
  <c r="AL12" i="2"/>
  <c r="AJ12" i="2"/>
  <c r="AI12" i="2"/>
  <c r="AH12" i="2"/>
  <c r="AG12" i="2"/>
  <c r="AF12" i="2"/>
  <c r="AE12" i="2"/>
  <c r="AD12" i="2"/>
  <c r="AC12" i="2"/>
  <c r="AB12" i="2"/>
  <c r="AA12" i="2"/>
  <c r="Z12" i="2"/>
  <c r="Y12" i="2"/>
  <c r="X12" i="2"/>
  <c r="W12" i="2"/>
  <c r="V12" i="2"/>
  <c r="U12" i="2"/>
  <c r="S12" i="2"/>
  <c r="R12" i="2"/>
  <c r="Q12" i="2"/>
  <c r="P12" i="2"/>
  <c r="O12" i="2"/>
  <c r="N12" i="2"/>
  <c r="M12" i="2"/>
  <c r="L12" i="2"/>
  <c r="K12" i="2"/>
  <c r="J12" i="2"/>
  <c r="I12" i="2"/>
  <c r="H12" i="2"/>
  <c r="G12" i="2"/>
  <c r="F12" i="2"/>
  <c r="E12" i="2"/>
  <c r="D12" i="2"/>
  <c r="C12" i="2"/>
  <c r="B12" i="2"/>
  <c r="A12" i="2"/>
  <c r="CD11" i="2"/>
  <c r="CC11" i="2"/>
  <c r="CB11" i="2"/>
  <c r="CA11" i="2"/>
  <c r="BZ11" i="2"/>
  <c r="BY11" i="2"/>
  <c r="BW11" i="2"/>
  <c r="BV11" i="2"/>
  <c r="BU11" i="2"/>
  <c r="BT11" i="2"/>
  <c r="BS11" i="2"/>
  <c r="BG11" i="2"/>
  <c r="BF11" i="2"/>
  <c r="BD11" i="2"/>
  <c r="BC11" i="2"/>
  <c r="BB11" i="2"/>
  <c r="BA11" i="2"/>
  <c r="AZ11" i="2"/>
  <c r="AY11" i="2"/>
  <c r="AX11" i="2"/>
  <c r="AW11" i="2"/>
  <c r="AV11" i="2"/>
  <c r="AU11" i="2"/>
  <c r="AT11" i="2"/>
  <c r="AS11" i="2"/>
  <c r="AR11" i="2"/>
  <c r="AQ11" i="2"/>
  <c r="AP11" i="2"/>
  <c r="AO11" i="2"/>
  <c r="AN11" i="2"/>
  <c r="AN11" i="2" a="1"/>
  <c r="AM11" i="2"/>
  <c r="AL11" i="2"/>
  <c r="AJ11" i="2"/>
  <c r="AI11" i="2"/>
  <c r="AH11" i="2"/>
  <c r="AG11" i="2"/>
  <c r="AF11" i="2"/>
  <c r="AE11" i="2"/>
  <c r="AD11" i="2"/>
  <c r="AC11" i="2"/>
  <c r="AB11" i="2"/>
  <c r="AA11" i="2"/>
  <c r="Z11" i="2"/>
  <c r="Y11" i="2"/>
  <c r="X11" i="2"/>
  <c r="W11" i="2"/>
  <c r="V11" i="2"/>
  <c r="U11" i="2"/>
  <c r="S11" i="2"/>
  <c r="R11" i="2"/>
  <c r="Q11" i="2"/>
  <c r="P11" i="2"/>
  <c r="O11" i="2"/>
  <c r="N11" i="2"/>
  <c r="M11" i="2"/>
  <c r="L11" i="2"/>
  <c r="K11" i="2"/>
  <c r="J11" i="2"/>
  <c r="I11" i="2"/>
  <c r="H11" i="2"/>
  <c r="G11" i="2"/>
  <c r="F11" i="2"/>
  <c r="E11" i="2"/>
  <c r="D11" i="2"/>
  <c r="C11" i="2"/>
  <c r="B11" i="2"/>
  <c r="A11" i="2"/>
  <c r="CD10" i="2"/>
  <c r="CC10" i="2"/>
  <c r="CB10" i="2"/>
  <c r="CA10" i="2"/>
  <c r="BZ10" i="2"/>
  <c r="BY10" i="2"/>
  <c r="BW10" i="2"/>
  <c r="BV10" i="2"/>
  <c r="BU10" i="2"/>
  <c r="BT10" i="2"/>
  <c r="BS10" i="2"/>
  <c r="BG10" i="2"/>
  <c r="BF10" i="2"/>
  <c r="BD10" i="2"/>
  <c r="BC10" i="2"/>
  <c r="BB10" i="2"/>
  <c r="BA10" i="2"/>
  <c r="AZ10" i="2"/>
  <c r="AY10" i="2"/>
  <c r="AX10" i="2"/>
  <c r="AW10" i="2"/>
  <c r="AV10" i="2"/>
  <c r="AU10" i="2"/>
  <c r="AT10" i="2"/>
  <c r="AS10" i="2"/>
  <c r="AR10" i="2"/>
  <c r="AQ10" i="2"/>
  <c r="AP10" i="2"/>
  <c r="AO10" i="2"/>
  <c r="AN10" i="2"/>
  <c r="AN10" i="2" a="1"/>
  <c r="AM10" i="2"/>
  <c r="AL10" i="2"/>
  <c r="AJ10" i="2"/>
  <c r="AI10" i="2"/>
  <c r="AH10" i="2"/>
  <c r="AG10" i="2"/>
  <c r="AF10" i="2"/>
  <c r="AE10" i="2"/>
  <c r="AD10" i="2"/>
  <c r="AC10" i="2"/>
  <c r="AB10" i="2"/>
  <c r="AA10" i="2"/>
  <c r="Z10" i="2"/>
  <c r="Y10" i="2"/>
  <c r="X10" i="2"/>
  <c r="W10" i="2"/>
  <c r="V10" i="2"/>
  <c r="U10" i="2"/>
  <c r="S10" i="2"/>
  <c r="R10" i="2"/>
  <c r="Q10" i="2"/>
  <c r="P10" i="2"/>
  <c r="O10" i="2"/>
  <c r="N10" i="2"/>
  <c r="M10" i="2"/>
  <c r="L10" i="2"/>
  <c r="K10" i="2"/>
  <c r="J10" i="2"/>
  <c r="I10" i="2"/>
  <c r="H10" i="2"/>
  <c r="G10" i="2"/>
  <c r="F10" i="2"/>
  <c r="E10" i="2"/>
  <c r="D10" i="2"/>
  <c r="C10" i="2"/>
  <c r="B10" i="2"/>
  <c r="A10" i="2"/>
  <c r="CD9" i="2"/>
  <c r="CC9" i="2"/>
  <c r="CB9" i="2"/>
  <c r="CA9" i="2"/>
  <c r="BZ9" i="2"/>
  <c r="BY9" i="2"/>
  <c r="BW9" i="2"/>
  <c r="BV9" i="2"/>
  <c r="BU9" i="2"/>
  <c r="BT9" i="2"/>
  <c r="BS9" i="2"/>
  <c r="BG9" i="2"/>
  <c r="BF9" i="2"/>
  <c r="BD9" i="2"/>
  <c r="BC9" i="2"/>
  <c r="BB9" i="2"/>
  <c r="BA9" i="2"/>
  <c r="AZ9" i="2"/>
  <c r="AY9" i="2"/>
  <c r="AX9" i="2"/>
  <c r="AW9" i="2"/>
  <c r="AV9" i="2"/>
  <c r="AU9" i="2"/>
  <c r="AT9" i="2"/>
  <c r="AS9" i="2"/>
  <c r="AR9" i="2"/>
  <c r="AQ9" i="2"/>
  <c r="AP9" i="2"/>
  <c r="AO9" i="2"/>
  <c r="AN9" i="2"/>
  <c r="AN9" i="2" a="1"/>
  <c r="AM9" i="2"/>
  <c r="AL9" i="2"/>
  <c r="AJ9" i="2"/>
  <c r="AI9" i="2"/>
  <c r="AH9" i="2"/>
  <c r="AG9" i="2"/>
  <c r="AF9" i="2"/>
  <c r="AE9" i="2"/>
  <c r="AD9" i="2"/>
  <c r="AC9" i="2"/>
  <c r="AB9" i="2"/>
  <c r="AA9" i="2"/>
  <c r="Z9" i="2"/>
  <c r="Y9" i="2"/>
  <c r="X9" i="2"/>
  <c r="W9" i="2"/>
  <c r="V9" i="2"/>
  <c r="U9" i="2"/>
  <c r="S9" i="2"/>
  <c r="R9" i="2"/>
  <c r="Q9" i="2"/>
  <c r="P9" i="2"/>
  <c r="O9" i="2"/>
  <c r="N9" i="2"/>
  <c r="M9" i="2"/>
  <c r="L9" i="2"/>
  <c r="K9" i="2"/>
  <c r="J9" i="2"/>
  <c r="I9" i="2"/>
  <c r="H9" i="2"/>
  <c r="G9" i="2"/>
  <c r="F9" i="2"/>
  <c r="E9" i="2"/>
  <c r="D9" i="2"/>
  <c r="C9" i="2"/>
  <c r="B9" i="2"/>
  <c r="A9" i="2"/>
  <c r="CD8" i="2"/>
  <c r="CC8" i="2"/>
  <c r="CB8" i="2"/>
  <c r="CA8" i="2"/>
  <c r="BZ8" i="2"/>
  <c r="BY8" i="2"/>
  <c r="BW8" i="2"/>
  <c r="BV8" i="2"/>
  <c r="BU8" i="2"/>
  <c r="BT8" i="2"/>
  <c r="BS8" i="2"/>
  <c r="BG8" i="2"/>
  <c r="BF8" i="2"/>
  <c r="BD8" i="2"/>
  <c r="BC8" i="2"/>
  <c r="BB8" i="2"/>
  <c r="BA8" i="2"/>
  <c r="AZ8" i="2"/>
  <c r="AY8" i="2"/>
  <c r="AX8" i="2"/>
  <c r="AW8" i="2"/>
  <c r="AV8" i="2"/>
  <c r="AU8" i="2"/>
  <c r="AT8" i="2"/>
  <c r="AS8" i="2"/>
  <c r="AR8" i="2"/>
  <c r="AQ8" i="2"/>
  <c r="AP8" i="2"/>
  <c r="AO8" i="2"/>
  <c r="AN8" i="2"/>
  <c r="AN8" i="2" a="1"/>
  <c r="AM8" i="2"/>
  <c r="AL8" i="2"/>
  <c r="AJ8" i="2"/>
  <c r="AI8" i="2"/>
  <c r="AH8" i="2"/>
  <c r="AG8" i="2"/>
  <c r="AF8" i="2"/>
  <c r="AE8" i="2"/>
  <c r="AD8" i="2"/>
  <c r="AC8" i="2"/>
  <c r="AB8" i="2"/>
  <c r="AA8" i="2"/>
  <c r="Z8" i="2"/>
  <c r="Y8" i="2"/>
  <c r="X8" i="2"/>
  <c r="W8" i="2"/>
  <c r="V8" i="2"/>
  <c r="U8" i="2"/>
  <c r="S8" i="2"/>
  <c r="R8" i="2"/>
  <c r="Q8" i="2"/>
  <c r="P8" i="2"/>
  <c r="O8" i="2"/>
  <c r="N8" i="2"/>
  <c r="M8" i="2"/>
  <c r="L8" i="2"/>
  <c r="K8" i="2"/>
  <c r="J8" i="2"/>
  <c r="I8" i="2"/>
  <c r="H8" i="2"/>
  <c r="G8" i="2"/>
  <c r="F8" i="2"/>
  <c r="E8" i="2"/>
  <c r="D8" i="2"/>
  <c r="C8" i="2"/>
  <c r="B8" i="2"/>
  <c r="A8" i="2"/>
  <c r="CD7" i="2"/>
  <c r="CC7" i="2"/>
  <c r="CB7" i="2"/>
  <c r="CA7" i="2"/>
  <c r="BZ7" i="2"/>
  <c r="BY7" i="2"/>
  <c r="BW7" i="2"/>
  <c r="BV7" i="2"/>
  <c r="BU7" i="2"/>
  <c r="BT7" i="2"/>
  <c r="BS7" i="2"/>
  <c r="BG7" i="2"/>
  <c r="BF7" i="2"/>
  <c r="BD7" i="2"/>
  <c r="BC7" i="2"/>
  <c r="BB7" i="2"/>
  <c r="BA7" i="2"/>
  <c r="AZ7" i="2"/>
  <c r="AY7" i="2"/>
  <c r="AX7" i="2"/>
  <c r="AW7" i="2"/>
  <c r="AV7" i="2"/>
  <c r="AU7" i="2"/>
  <c r="AT7" i="2"/>
  <c r="AS7" i="2"/>
  <c r="AR7" i="2"/>
  <c r="AQ7" i="2"/>
  <c r="AP7" i="2"/>
  <c r="AO7" i="2"/>
  <c r="AN7" i="2"/>
  <c r="AN7" i="2" a="1"/>
  <c r="AM7" i="2"/>
  <c r="AL7" i="2"/>
  <c r="AJ7" i="2"/>
  <c r="AI7" i="2"/>
  <c r="AH7" i="2"/>
  <c r="AG7" i="2"/>
  <c r="AF7" i="2"/>
  <c r="AE7" i="2"/>
  <c r="AD7" i="2"/>
  <c r="AC7" i="2"/>
  <c r="AB7" i="2"/>
  <c r="AA7" i="2"/>
  <c r="Z7" i="2"/>
  <c r="Y7" i="2"/>
  <c r="X7" i="2"/>
  <c r="W7" i="2"/>
  <c r="V7" i="2"/>
  <c r="U7" i="2"/>
  <c r="S7" i="2"/>
  <c r="R7" i="2"/>
  <c r="Q7" i="2"/>
  <c r="P7" i="2"/>
  <c r="O7" i="2"/>
  <c r="N7" i="2"/>
  <c r="M7" i="2"/>
  <c r="L7" i="2"/>
  <c r="K7" i="2"/>
  <c r="J7" i="2"/>
  <c r="I7" i="2"/>
  <c r="H7" i="2"/>
  <c r="G7" i="2"/>
  <c r="F7" i="2"/>
  <c r="E7" i="2"/>
  <c r="D7" i="2"/>
  <c r="C7" i="2"/>
  <c r="B7" i="2"/>
  <c r="A7" i="2"/>
  <c r="CD6" i="2"/>
  <c r="CC6" i="2"/>
  <c r="CB6" i="2"/>
  <c r="CA6" i="2"/>
  <c r="BZ6" i="2"/>
  <c r="BY6" i="2"/>
  <c r="BW6" i="2"/>
  <c r="BV6" i="2"/>
  <c r="BU6" i="2"/>
  <c r="BT6" i="2"/>
  <c r="BS6" i="2"/>
  <c r="BG6" i="2"/>
  <c r="BF6" i="2"/>
  <c r="BD6" i="2"/>
  <c r="BC6" i="2"/>
  <c r="BB6" i="2"/>
  <c r="BA6" i="2"/>
  <c r="AZ6" i="2"/>
  <c r="AY6" i="2"/>
  <c r="AX6" i="2"/>
  <c r="AW6" i="2"/>
  <c r="AV6" i="2"/>
  <c r="AU6" i="2"/>
  <c r="AT6" i="2"/>
  <c r="AS6" i="2"/>
  <c r="AR6" i="2"/>
  <c r="AQ6" i="2"/>
  <c r="AP6" i="2"/>
  <c r="AO6" i="2"/>
  <c r="AN6" i="2"/>
  <c r="AN6" i="2" a="1"/>
  <c r="AM6" i="2"/>
  <c r="AL6" i="2"/>
  <c r="AJ6" i="2"/>
  <c r="AI6" i="2"/>
  <c r="AH6" i="2"/>
  <c r="AG6" i="2"/>
  <c r="AF6" i="2"/>
  <c r="AE6" i="2"/>
  <c r="AD6" i="2"/>
  <c r="AC6" i="2"/>
  <c r="AB6" i="2"/>
  <c r="AA6" i="2"/>
  <c r="Z6" i="2"/>
  <c r="Y6" i="2"/>
  <c r="X6" i="2"/>
  <c r="W6" i="2"/>
  <c r="V6" i="2"/>
  <c r="U6" i="2"/>
  <c r="S6" i="2"/>
  <c r="R6" i="2"/>
  <c r="Q6" i="2"/>
  <c r="P6" i="2"/>
  <c r="O6" i="2"/>
  <c r="N6" i="2"/>
  <c r="M6" i="2"/>
  <c r="L6" i="2"/>
  <c r="K6" i="2"/>
  <c r="J6" i="2"/>
  <c r="I6" i="2"/>
  <c r="H6" i="2"/>
  <c r="G6" i="2"/>
  <c r="F6" i="2"/>
  <c r="E6" i="2"/>
  <c r="D6" i="2"/>
  <c r="C6" i="2"/>
  <c r="B6" i="2"/>
  <c r="A6" i="2"/>
  <c r="CD5" i="2"/>
  <c r="CC5" i="2"/>
  <c r="CB5" i="2"/>
  <c r="CA5" i="2"/>
  <c r="BZ5" i="2"/>
  <c r="BY5" i="2"/>
  <c r="BW5" i="2"/>
  <c r="BV5" i="2"/>
  <c r="BU5" i="2"/>
  <c r="BT5" i="2"/>
  <c r="BS5" i="2"/>
  <c r="BG5" i="2"/>
  <c r="BF5" i="2"/>
  <c r="BD5" i="2"/>
  <c r="BC5" i="2"/>
  <c r="BB5" i="2"/>
  <c r="BA5" i="2"/>
  <c r="AZ5" i="2"/>
  <c r="AY5" i="2"/>
  <c r="AX5" i="2"/>
  <c r="AW5" i="2"/>
  <c r="AV5" i="2"/>
  <c r="AU5" i="2"/>
  <c r="AT5" i="2"/>
  <c r="AS5" i="2"/>
  <c r="AR5" i="2"/>
  <c r="AQ5" i="2"/>
  <c r="AP5" i="2"/>
  <c r="AO5" i="2"/>
  <c r="AN5" i="2"/>
  <c r="AN5" i="2" a="1"/>
  <c r="AM5" i="2"/>
  <c r="AL5" i="2"/>
  <c r="AJ5" i="2"/>
  <c r="AI5" i="2"/>
  <c r="AH5" i="2"/>
  <c r="AG5" i="2"/>
  <c r="AF5" i="2"/>
  <c r="AE5" i="2"/>
  <c r="AD5" i="2"/>
  <c r="AC5" i="2"/>
  <c r="AB5" i="2"/>
  <c r="AA5" i="2"/>
  <c r="Z5" i="2"/>
  <c r="Y5" i="2"/>
  <c r="X5" i="2"/>
  <c r="W5" i="2"/>
  <c r="V5" i="2"/>
  <c r="U5" i="2"/>
  <c r="S5" i="2"/>
  <c r="R5" i="2"/>
  <c r="Q5" i="2"/>
  <c r="P5" i="2"/>
  <c r="O5" i="2"/>
  <c r="N5" i="2"/>
  <c r="M5" i="2"/>
  <c r="L5" i="2"/>
  <c r="K5" i="2"/>
  <c r="J5" i="2"/>
  <c r="I5" i="2"/>
  <c r="H5" i="2"/>
  <c r="G5" i="2"/>
  <c r="F5" i="2"/>
  <c r="E5" i="2"/>
  <c r="D5" i="2"/>
  <c r="C5" i="2"/>
  <c r="B5" i="2"/>
  <c r="A5" i="2"/>
  <c r="CD4" i="2"/>
  <c r="CC4" i="2"/>
  <c r="CB4" i="2"/>
  <c r="CA4" i="2"/>
  <c r="BZ4" i="2"/>
  <c r="BY4" i="2"/>
  <c r="BW4" i="2"/>
  <c r="BV4" i="2"/>
  <c r="BU4" i="2"/>
  <c r="BT4" i="2"/>
  <c r="BS4" i="2"/>
  <c r="BG4" i="2"/>
  <c r="BF4" i="2"/>
  <c r="BD4" i="2"/>
  <c r="BC4" i="2"/>
  <c r="BB4" i="2"/>
  <c r="BA4" i="2"/>
  <c r="AZ4" i="2"/>
  <c r="AY4" i="2"/>
  <c r="AX4" i="2"/>
  <c r="AW4" i="2"/>
  <c r="AV4" i="2"/>
  <c r="AU4" i="2"/>
  <c r="AT4" i="2"/>
  <c r="AS4" i="2"/>
  <c r="AR4" i="2"/>
  <c r="AQ4" i="2"/>
  <c r="AP4" i="2"/>
  <c r="AO4" i="2"/>
  <c r="AN4" i="2"/>
  <c r="AN4" i="2" a="1"/>
  <c r="AM4" i="2"/>
  <c r="AL4" i="2"/>
  <c r="AJ4" i="2"/>
  <c r="AI4" i="2"/>
  <c r="AH4" i="2"/>
  <c r="AG4" i="2"/>
  <c r="AF4" i="2"/>
  <c r="AE4" i="2"/>
  <c r="AD4" i="2"/>
  <c r="AC4" i="2"/>
  <c r="AB4" i="2"/>
  <c r="AA4" i="2"/>
  <c r="Z4" i="2"/>
  <c r="Y4" i="2"/>
  <c r="X4" i="2"/>
  <c r="W4" i="2"/>
  <c r="V4" i="2"/>
  <c r="U4" i="2"/>
  <c r="S4" i="2"/>
  <c r="R4" i="2"/>
  <c r="Q4" i="2"/>
  <c r="P4" i="2"/>
  <c r="O4" i="2"/>
  <c r="N4" i="2"/>
  <c r="M4" i="2"/>
  <c r="L4" i="2"/>
  <c r="K4" i="2"/>
  <c r="J4" i="2"/>
  <c r="I4" i="2"/>
  <c r="H4" i="2"/>
  <c r="G4" i="2"/>
  <c r="F4" i="2"/>
  <c r="E4" i="2"/>
  <c r="D4" i="2"/>
  <c r="C4" i="2"/>
  <c r="B4" i="2"/>
  <c r="A4" i="2"/>
  <c r="CD3" i="2"/>
  <c r="CC3" i="2"/>
  <c r="CB3" i="2"/>
  <c r="CA3" i="2"/>
  <c r="BZ3" i="2"/>
  <c r="BY3" i="2"/>
  <c r="BW3" i="2"/>
  <c r="BV3" i="2"/>
  <c r="BU3" i="2"/>
  <c r="BT3" i="2"/>
  <c r="BS3" i="2"/>
  <c r="BG3" i="2"/>
  <c r="BF3" i="2"/>
  <c r="BD3" i="2"/>
  <c r="BC3" i="2"/>
  <c r="BB3" i="2"/>
  <c r="BA3" i="2"/>
  <c r="AZ3" i="2"/>
  <c r="AY3" i="2"/>
  <c r="AX3" i="2"/>
  <c r="AW3" i="2"/>
  <c r="AV3" i="2"/>
  <c r="AU3" i="2"/>
  <c r="AT3" i="2"/>
  <c r="AS3" i="2"/>
  <c r="AR3" i="2"/>
  <c r="AQ3" i="2"/>
  <c r="AP3" i="2"/>
  <c r="AO3" i="2"/>
  <c r="AN3" i="2"/>
  <c r="AN3" i="2" a="1"/>
  <c r="AM3" i="2"/>
  <c r="AL3" i="2"/>
  <c r="AJ3" i="2"/>
  <c r="AI3" i="2"/>
  <c r="AH3" i="2"/>
  <c r="AG3" i="2"/>
  <c r="AF3" i="2"/>
  <c r="AE3" i="2"/>
  <c r="AD3" i="2"/>
  <c r="AC3" i="2"/>
  <c r="AB3" i="2"/>
  <c r="AA3" i="2"/>
  <c r="Z3" i="2"/>
  <c r="Y3" i="2"/>
  <c r="X3" i="2"/>
  <c r="W3" i="2"/>
  <c r="V3" i="2"/>
  <c r="U3" i="2"/>
  <c r="S3" i="2"/>
  <c r="R3" i="2"/>
  <c r="Q3" i="2"/>
  <c r="P3" i="2"/>
  <c r="O3" i="2"/>
  <c r="N3" i="2"/>
  <c r="M3" i="2"/>
  <c r="L3" i="2"/>
  <c r="K3" i="2"/>
  <c r="J3" i="2"/>
  <c r="I3" i="2"/>
  <c r="H3" i="2"/>
  <c r="G3" i="2"/>
  <c r="F3" i="2"/>
  <c r="E3" i="2"/>
  <c r="D3" i="2"/>
  <c r="C3" i="2"/>
  <c r="B3" i="2"/>
  <c r="A3" i="2"/>
  <c r="CD2" i="2"/>
  <c r="CC2" i="2"/>
  <c r="CB2" i="2"/>
  <c r="CA2" i="2"/>
  <c r="BZ2" i="2"/>
  <c r="BY2" i="2"/>
  <c r="BW2" i="2"/>
  <c r="BV2" i="2"/>
  <c r="BU2" i="2"/>
  <c r="BT2" i="2"/>
  <c r="BS2" i="2"/>
  <c r="BQ2" i="2"/>
  <c r="BP2" i="2"/>
  <c r="BO2" i="2"/>
  <c r="BN2" i="2"/>
  <c r="BM2" i="2"/>
  <c r="BL2" i="2"/>
  <c r="BK2" i="2"/>
  <c r="BJ2" i="2"/>
  <c r="BI2" i="2"/>
  <c r="BG2" i="2"/>
  <c r="BF2" i="2"/>
  <c r="BD2" i="2"/>
  <c r="BC2" i="2"/>
  <c r="BB2" i="2"/>
  <c r="BA2" i="2"/>
  <c r="AZ2" i="2"/>
  <c r="AY2" i="2"/>
  <c r="AX2" i="2"/>
  <c r="AW2" i="2"/>
  <c r="AV2" i="2"/>
  <c r="AU2" i="2"/>
  <c r="AT2" i="2"/>
  <c r="AS2" i="2"/>
  <c r="AR2" i="2"/>
  <c r="AQ2" i="2"/>
  <c r="AP2" i="2"/>
  <c r="AO2" i="2"/>
  <c r="AN2" i="2"/>
  <c r="AN2" i="2" a="1"/>
  <c r="AM2" i="2"/>
  <c r="AL2" i="2"/>
  <c r="AJ2" i="2"/>
  <c r="AI2" i="2"/>
  <c r="AH2" i="2"/>
  <c r="AG2" i="2"/>
  <c r="AF2" i="2"/>
  <c r="AE2" i="2"/>
  <c r="AD2" i="2"/>
  <c r="AC2" i="2"/>
  <c r="AB2" i="2"/>
  <c r="AA2" i="2"/>
  <c r="Z2" i="2"/>
  <c r="Y2" i="2"/>
  <c r="X2" i="2"/>
  <c r="W2" i="2"/>
  <c r="V2" i="2"/>
  <c r="U2" i="2"/>
  <c r="S2" i="2"/>
  <c r="R2" i="2"/>
  <c r="Q2" i="2"/>
  <c r="P2" i="2"/>
  <c r="O2" i="2"/>
  <c r="N2" i="2"/>
  <c r="M2" i="2"/>
  <c r="L2" i="2"/>
  <c r="K2" i="2"/>
  <c r="J2" i="2"/>
  <c r="I2" i="2"/>
  <c r="H2" i="2"/>
  <c r="G2" i="2"/>
  <c r="F2" i="2"/>
  <c r="E2" i="2"/>
  <c r="D2" i="2"/>
  <c r="C2" i="2"/>
  <c r="B2" i="2"/>
  <c r="A2" i="2"/>
  <c r="BG1" i="2"/>
  <c r="O1000" i="5"/>
  <c r="N1000" i="5"/>
  <c r="M1000" i="5"/>
  <c r="L1000" i="5"/>
  <c r="K1000" i="5"/>
  <c r="J1000" i="5"/>
  <c r="I1000" i="5"/>
  <c r="G1000" i="5"/>
  <c r="H1000" i="5" s="1"/>
  <c r="C1000" i="5"/>
  <c r="B1000" i="5"/>
  <c r="O999" i="5"/>
  <c r="N999" i="5"/>
  <c r="M999" i="5"/>
  <c r="L999" i="5"/>
  <c r="K999" i="5"/>
  <c r="J999" i="5"/>
  <c r="I999" i="5"/>
  <c r="G999" i="5"/>
  <c r="H999" i="5" s="1"/>
  <c r="C999" i="5"/>
  <c r="B999" i="5"/>
  <c r="O998" i="5"/>
  <c r="N998" i="5"/>
  <c r="M998" i="5"/>
  <c r="L998" i="5"/>
  <c r="K998" i="5"/>
  <c r="J998" i="5"/>
  <c r="I998" i="5"/>
  <c r="G998" i="5"/>
  <c r="H998" i="5" s="1"/>
  <c r="C998" i="5"/>
  <c r="B998" i="5"/>
  <c r="O997" i="5"/>
  <c r="N997" i="5"/>
  <c r="M997" i="5"/>
  <c r="L997" i="5"/>
  <c r="K997" i="5"/>
  <c r="J997" i="5"/>
  <c r="I997" i="5"/>
  <c r="G997" i="5"/>
  <c r="H997" i="5" s="1"/>
  <c r="C997" i="5"/>
  <c r="B997" i="5"/>
  <c r="O996" i="5"/>
  <c r="N996" i="5"/>
  <c r="M996" i="5"/>
  <c r="L996" i="5"/>
  <c r="K996" i="5"/>
  <c r="J996" i="5"/>
  <c r="I996" i="5"/>
  <c r="G996" i="5"/>
  <c r="H996" i="5" s="1"/>
  <c r="C996" i="5"/>
  <c r="B996" i="5"/>
  <c r="O995" i="5"/>
  <c r="N995" i="5"/>
  <c r="M995" i="5"/>
  <c r="L995" i="5"/>
  <c r="K995" i="5"/>
  <c r="J995" i="5"/>
  <c r="I995" i="5"/>
  <c r="G995" i="5"/>
  <c r="H995" i="5" s="1"/>
  <c r="C995" i="5"/>
  <c r="B995" i="5"/>
  <c r="O994" i="5"/>
  <c r="N994" i="5"/>
  <c r="M994" i="5"/>
  <c r="L994" i="5"/>
  <c r="K994" i="5"/>
  <c r="J994" i="5"/>
  <c r="I994" i="5"/>
  <c r="G994" i="5"/>
  <c r="H994" i="5" s="1"/>
  <c r="C994" i="5"/>
  <c r="B994" i="5"/>
  <c r="O993" i="5"/>
  <c r="N993" i="5"/>
  <c r="M993" i="5"/>
  <c r="L993" i="5"/>
  <c r="K993" i="5"/>
  <c r="J993" i="5"/>
  <c r="I993" i="5"/>
  <c r="G993" i="5"/>
  <c r="H993" i="5" s="1"/>
  <c r="C993" i="5"/>
  <c r="B993" i="5"/>
  <c r="O992" i="5"/>
  <c r="N992" i="5"/>
  <c r="M992" i="5"/>
  <c r="L992" i="5"/>
  <c r="K992" i="5"/>
  <c r="J992" i="5"/>
  <c r="I992" i="5"/>
  <c r="G992" i="5"/>
  <c r="H992" i="5" s="1"/>
  <c r="C992" i="5"/>
  <c r="B992" i="5"/>
  <c r="O991" i="5"/>
  <c r="N991" i="5"/>
  <c r="M991" i="5"/>
  <c r="L991" i="5"/>
  <c r="K991" i="5"/>
  <c r="J991" i="5"/>
  <c r="I991" i="5"/>
  <c r="G991" i="5"/>
  <c r="H991" i="5" s="1"/>
  <c r="C991" i="5"/>
  <c r="B991" i="5"/>
  <c r="O990" i="5"/>
  <c r="N990" i="5"/>
  <c r="M990" i="5"/>
  <c r="L990" i="5"/>
  <c r="K990" i="5"/>
  <c r="J990" i="5"/>
  <c r="I990" i="5"/>
  <c r="G990" i="5"/>
  <c r="H990" i="5" s="1"/>
  <c r="C990" i="5"/>
  <c r="B990" i="5"/>
  <c r="O989" i="5"/>
  <c r="N989" i="5"/>
  <c r="M989" i="5"/>
  <c r="L989" i="5"/>
  <c r="K989" i="5"/>
  <c r="J989" i="5"/>
  <c r="I989" i="5"/>
  <c r="G989" i="5"/>
  <c r="H989" i="5" s="1"/>
  <c r="C989" i="5"/>
  <c r="B989" i="5"/>
  <c r="O988" i="5"/>
  <c r="N988" i="5"/>
  <c r="M988" i="5"/>
  <c r="L988" i="5"/>
  <c r="K988" i="5"/>
  <c r="J988" i="5"/>
  <c r="I988" i="5"/>
  <c r="G988" i="5"/>
  <c r="H988" i="5" s="1"/>
  <c r="C988" i="5"/>
  <c r="B988" i="5"/>
  <c r="O987" i="5"/>
  <c r="N987" i="5"/>
  <c r="M987" i="5"/>
  <c r="L987" i="5"/>
  <c r="K987" i="5"/>
  <c r="J987" i="5"/>
  <c r="I987" i="5"/>
  <c r="G987" i="5"/>
  <c r="H987" i="5" s="1"/>
  <c r="C987" i="5"/>
  <c r="B987" i="5"/>
  <c r="O986" i="5"/>
  <c r="N986" i="5"/>
  <c r="M986" i="5"/>
  <c r="L986" i="5"/>
  <c r="K986" i="5"/>
  <c r="J986" i="5"/>
  <c r="I986" i="5"/>
  <c r="G986" i="5"/>
  <c r="H986" i="5" s="1"/>
  <c r="C986" i="5"/>
  <c r="B986" i="5"/>
  <c r="O985" i="5"/>
  <c r="N985" i="5"/>
  <c r="M985" i="5"/>
  <c r="L985" i="5"/>
  <c r="K985" i="5"/>
  <c r="J985" i="5"/>
  <c r="I985" i="5"/>
  <c r="G985" i="5"/>
  <c r="H985" i="5" s="1"/>
  <c r="C985" i="5"/>
  <c r="B985" i="5"/>
  <c r="O984" i="5"/>
  <c r="N984" i="5"/>
  <c r="M984" i="5"/>
  <c r="L984" i="5"/>
  <c r="K984" i="5"/>
  <c r="J984" i="5"/>
  <c r="I984" i="5"/>
  <c r="G984" i="5"/>
  <c r="H984" i="5" s="1"/>
  <c r="C984" i="5"/>
  <c r="B984" i="5"/>
  <c r="O983" i="5"/>
  <c r="N983" i="5"/>
  <c r="M983" i="5"/>
  <c r="L983" i="5"/>
  <c r="K983" i="5"/>
  <c r="J983" i="5"/>
  <c r="I983" i="5"/>
  <c r="G983" i="5"/>
  <c r="H983" i="5" s="1"/>
  <c r="C983" i="5"/>
  <c r="B983" i="5"/>
  <c r="O982" i="5"/>
  <c r="N982" i="5"/>
  <c r="M982" i="5"/>
  <c r="L982" i="5"/>
  <c r="K982" i="5"/>
  <c r="J982" i="5"/>
  <c r="I982" i="5"/>
  <c r="G982" i="5"/>
  <c r="H982" i="5" s="1"/>
  <c r="C982" i="5"/>
  <c r="B982" i="5"/>
  <c r="O981" i="5"/>
  <c r="N981" i="5"/>
  <c r="M981" i="5"/>
  <c r="L981" i="5"/>
  <c r="K981" i="5"/>
  <c r="J981" i="5"/>
  <c r="I981" i="5"/>
  <c r="G981" i="5"/>
  <c r="H981" i="5" s="1"/>
  <c r="C981" i="5"/>
  <c r="B981" i="5"/>
  <c r="O980" i="5"/>
  <c r="N980" i="5"/>
  <c r="M980" i="5"/>
  <c r="L980" i="5"/>
  <c r="K980" i="5"/>
  <c r="J980" i="5"/>
  <c r="I980" i="5"/>
  <c r="G980" i="5"/>
  <c r="H980" i="5" s="1"/>
  <c r="C980" i="5"/>
  <c r="B980" i="5"/>
  <c r="O979" i="5"/>
  <c r="N979" i="5"/>
  <c r="M979" i="5"/>
  <c r="L979" i="5"/>
  <c r="K979" i="5"/>
  <c r="J979" i="5"/>
  <c r="I979" i="5"/>
  <c r="G979" i="5"/>
  <c r="H979" i="5" s="1"/>
  <c r="C979" i="5"/>
  <c r="B979" i="5"/>
  <c r="O978" i="5"/>
  <c r="N978" i="5"/>
  <c r="M978" i="5"/>
  <c r="L978" i="5"/>
  <c r="K978" i="5"/>
  <c r="J978" i="5"/>
  <c r="I978" i="5"/>
  <c r="G978" i="5"/>
  <c r="H978" i="5" s="1"/>
  <c r="C978" i="5"/>
  <c r="B978" i="5"/>
  <c r="O977" i="5"/>
  <c r="N977" i="5"/>
  <c r="M977" i="5"/>
  <c r="L977" i="5"/>
  <c r="K977" i="5"/>
  <c r="J977" i="5"/>
  <c r="I977" i="5"/>
  <c r="G977" i="5"/>
  <c r="H977" i="5" s="1"/>
  <c r="C977" i="5"/>
  <c r="B977" i="5"/>
  <c r="O976" i="5"/>
  <c r="N976" i="5"/>
  <c r="M976" i="5"/>
  <c r="L976" i="5"/>
  <c r="K976" i="5"/>
  <c r="J976" i="5"/>
  <c r="I976" i="5"/>
  <c r="G976" i="5"/>
  <c r="H976" i="5" s="1"/>
  <c r="C976" i="5"/>
  <c r="B976" i="5"/>
  <c r="O975" i="5"/>
  <c r="N975" i="5"/>
  <c r="M975" i="5"/>
  <c r="L975" i="5"/>
  <c r="K975" i="5"/>
  <c r="J975" i="5"/>
  <c r="I975" i="5"/>
  <c r="G975" i="5"/>
  <c r="H975" i="5" s="1"/>
  <c r="C975" i="5"/>
  <c r="B975" i="5"/>
  <c r="O974" i="5"/>
  <c r="N974" i="5"/>
  <c r="M974" i="5"/>
  <c r="L974" i="5"/>
  <c r="K974" i="5"/>
  <c r="J974" i="5"/>
  <c r="I974" i="5"/>
  <c r="G974" i="5"/>
  <c r="H974" i="5" s="1"/>
  <c r="C974" i="5"/>
  <c r="B974" i="5"/>
  <c r="O973" i="5"/>
  <c r="N973" i="5"/>
  <c r="M973" i="5"/>
  <c r="L973" i="5"/>
  <c r="K973" i="5"/>
  <c r="J973" i="5"/>
  <c r="I973" i="5"/>
  <c r="G973" i="5"/>
  <c r="H973" i="5" s="1"/>
  <c r="C973" i="5"/>
  <c r="B973" i="5"/>
  <c r="O972" i="5"/>
  <c r="N972" i="5"/>
  <c r="M972" i="5"/>
  <c r="L972" i="5"/>
  <c r="K972" i="5"/>
  <c r="J972" i="5"/>
  <c r="I972" i="5"/>
  <c r="G972" i="5"/>
  <c r="H972" i="5" s="1"/>
  <c r="C972" i="5"/>
  <c r="B972" i="5"/>
  <c r="O971" i="5"/>
  <c r="N971" i="5"/>
  <c r="M971" i="5"/>
  <c r="L971" i="5"/>
  <c r="K971" i="5"/>
  <c r="J971" i="5"/>
  <c r="I971" i="5"/>
  <c r="G971" i="5"/>
  <c r="H971" i="5" s="1"/>
  <c r="C971" i="5"/>
  <c r="B971" i="5"/>
  <c r="O970" i="5"/>
  <c r="N970" i="5"/>
  <c r="M970" i="5"/>
  <c r="L970" i="5"/>
  <c r="K970" i="5"/>
  <c r="J970" i="5"/>
  <c r="I970" i="5"/>
  <c r="G970" i="5"/>
  <c r="H970" i="5" s="1"/>
  <c r="C970" i="5"/>
  <c r="B970" i="5"/>
  <c r="O969" i="5"/>
  <c r="N969" i="5"/>
  <c r="M969" i="5"/>
  <c r="L969" i="5"/>
  <c r="K969" i="5"/>
  <c r="J969" i="5"/>
  <c r="I969" i="5"/>
  <c r="G969" i="5"/>
  <c r="H969" i="5" s="1"/>
  <c r="C969" i="5"/>
  <c r="B969" i="5"/>
  <c r="O968" i="5"/>
  <c r="N968" i="5"/>
  <c r="M968" i="5"/>
  <c r="L968" i="5"/>
  <c r="K968" i="5"/>
  <c r="J968" i="5"/>
  <c r="I968" i="5"/>
  <c r="G968" i="5"/>
  <c r="H968" i="5" s="1"/>
  <c r="C968" i="5"/>
  <c r="B968" i="5"/>
  <c r="O967" i="5"/>
  <c r="N967" i="5"/>
  <c r="M967" i="5"/>
  <c r="L967" i="5"/>
  <c r="K967" i="5"/>
  <c r="J967" i="5"/>
  <c r="I967" i="5"/>
  <c r="G967" i="5"/>
  <c r="H967" i="5" s="1"/>
  <c r="C967" i="5"/>
  <c r="B967" i="5"/>
  <c r="O966" i="5"/>
  <c r="N966" i="5"/>
  <c r="M966" i="5"/>
  <c r="L966" i="5"/>
  <c r="K966" i="5"/>
  <c r="J966" i="5"/>
  <c r="I966" i="5"/>
  <c r="G966" i="5"/>
  <c r="H966" i="5" s="1"/>
  <c r="C966" i="5"/>
  <c r="B966" i="5"/>
  <c r="O965" i="5"/>
  <c r="N965" i="5"/>
  <c r="M965" i="5"/>
  <c r="L965" i="5"/>
  <c r="K965" i="5"/>
  <c r="J965" i="5"/>
  <c r="I965" i="5"/>
  <c r="G965" i="5"/>
  <c r="H965" i="5" s="1"/>
  <c r="C965" i="5"/>
  <c r="B965" i="5"/>
  <c r="O964" i="5"/>
  <c r="N964" i="5"/>
  <c r="M964" i="5"/>
  <c r="L964" i="5"/>
  <c r="K964" i="5"/>
  <c r="J964" i="5"/>
  <c r="I964" i="5"/>
  <c r="G964" i="5"/>
  <c r="H964" i="5" s="1"/>
  <c r="C964" i="5"/>
  <c r="B964" i="5"/>
  <c r="O963" i="5"/>
  <c r="N963" i="5"/>
  <c r="M963" i="5"/>
  <c r="L963" i="5"/>
  <c r="K963" i="5"/>
  <c r="J963" i="5"/>
  <c r="I963" i="5"/>
  <c r="G963" i="5"/>
  <c r="H963" i="5" s="1"/>
  <c r="C963" i="5"/>
  <c r="B963" i="5"/>
  <c r="O962" i="5"/>
  <c r="N962" i="5"/>
  <c r="M962" i="5"/>
  <c r="L962" i="5"/>
  <c r="K962" i="5"/>
  <c r="J962" i="5"/>
  <c r="I962" i="5"/>
  <c r="G962" i="5"/>
  <c r="H962" i="5" s="1"/>
  <c r="C962" i="5"/>
  <c r="B962" i="5"/>
  <c r="O961" i="5"/>
  <c r="N961" i="5"/>
  <c r="M961" i="5"/>
  <c r="L961" i="5"/>
  <c r="K961" i="5"/>
  <c r="J961" i="5"/>
  <c r="I961" i="5"/>
  <c r="H961" i="5"/>
  <c r="G961" i="5"/>
  <c r="C961" i="5"/>
  <c r="B961" i="5"/>
  <c r="O960" i="5"/>
  <c r="N960" i="5"/>
  <c r="M960" i="5"/>
  <c r="L960" i="5"/>
  <c r="K960" i="5"/>
  <c r="J960" i="5"/>
  <c r="I960" i="5"/>
  <c r="G960" i="5"/>
  <c r="H960" i="5" s="1"/>
  <c r="C960" i="5"/>
  <c r="B960" i="5"/>
  <c r="O959" i="5"/>
  <c r="N959" i="5"/>
  <c r="M959" i="5"/>
  <c r="L959" i="5"/>
  <c r="K959" i="5"/>
  <c r="J959" i="5"/>
  <c r="I959" i="5"/>
  <c r="G959" i="5"/>
  <c r="H959" i="5" s="1"/>
  <c r="C959" i="5"/>
  <c r="B959" i="5"/>
  <c r="O958" i="5"/>
  <c r="N958" i="5"/>
  <c r="M958" i="5"/>
  <c r="L958" i="5"/>
  <c r="K958" i="5"/>
  <c r="J958" i="5"/>
  <c r="I958" i="5"/>
  <c r="G958" i="5"/>
  <c r="H958" i="5" s="1"/>
  <c r="C958" i="5"/>
  <c r="B958" i="5"/>
  <c r="O957" i="5"/>
  <c r="N957" i="5"/>
  <c r="M957" i="5"/>
  <c r="L957" i="5"/>
  <c r="K957" i="5"/>
  <c r="J957" i="5"/>
  <c r="I957" i="5"/>
  <c r="G957" i="5"/>
  <c r="H957" i="5" s="1"/>
  <c r="C957" i="5"/>
  <c r="B957" i="5"/>
  <c r="O956" i="5"/>
  <c r="N956" i="5"/>
  <c r="M956" i="5"/>
  <c r="L956" i="5"/>
  <c r="K956" i="5"/>
  <c r="J956" i="5"/>
  <c r="I956" i="5"/>
  <c r="G956" i="5"/>
  <c r="H956" i="5" s="1"/>
  <c r="C956" i="5"/>
  <c r="B956" i="5"/>
  <c r="O955" i="5"/>
  <c r="N955" i="5"/>
  <c r="M955" i="5"/>
  <c r="L955" i="5"/>
  <c r="K955" i="5"/>
  <c r="J955" i="5"/>
  <c r="I955" i="5"/>
  <c r="H955" i="5"/>
  <c r="G955" i="5"/>
  <c r="C955" i="5"/>
  <c r="B955" i="5"/>
  <c r="O954" i="5"/>
  <c r="N954" i="5"/>
  <c r="M954" i="5"/>
  <c r="L954" i="5"/>
  <c r="K954" i="5"/>
  <c r="J954" i="5"/>
  <c r="I954" i="5"/>
  <c r="H954" i="5"/>
  <c r="G954" i="5"/>
  <c r="C954" i="5"/>
  <c r="B954" i="5"/>
  <c r="O953" i="5"/>
  <c r="N953" i="5"/>
  <c r="M953" i="5"/>
  <c r="L953" i="5"/>
  <c r="K953" i="5"/>
  <c r="J953" i="5"/>
  <c r="I953" i="5"/>
  <c r="H953" i="5"/>
  <c r="G953" i="5"/>
  <c r="C953" i="5"/>
  <c r="B953" i="5"/>
  <c r="O952" i="5"/>
  <c r="N952" i="5"/>
  <c r="M952" i="5"/>
  <c r="L952" i="5"/>
  <c r="K952" i="5"/>
  <c r="J952" i="5"/>
  <c r="I952" i="5"/>
  <c r="G952" i="5"/>
  <c r="H952" i="5" s="1"/>
  <c r="C952" i="5"/>
  <c r="B952" i="5"/>
  <c r="O951" i="5"/>
  <c r="N951" i="5"/>
  <c r="M951" i="5"/>
  <c r="L951" i="5"/>
  <c r="K951" i="5"/>
  <c r="J951" i="5"/>
  <c r="I951" i="5"/>
  <c r="G951" i="5"/>
  <c r="H951" i="5" s="1"/>
  <c r="C951" i="5"/>
  <c r="B951" i="5"/>
  <c r="O950" i="5"/>
  <c r="N950" i="5"/>
  <c r="M950" i="5"/>
  <c r="L950" i="5"/>
  <c r="K950" i="5"/>
  <c r="J950" i="5"/>
  <c r="I950" i="5"/>
  <c r="G950" i="5"/>
  <c r="H950" i="5" s="1"/>
  <c r="C950" i="5"/>
  <c r="B950" i="5"/>
  <c r="O949" i="5"/>
  <c r="N949" i="5"/>
  <c r="M949" i="5"/>
  <c r="L949" i="5"/>
  <c r="K949" i="5"/>
  <c r="J949" i="5"/>
  <c r="I949" i="5"/>
  <c r="G949" i="5"/>
  <c r="H949" i="5" s="1"/>
  <c r="C949" i="5"/>
  <c r="B949" i="5"/>
  <c r="O948" i="5"/>
  <c r="N948" i="5"/>
  <c r="M948" i="5"/>
  <c r="L948" i="5"/>
  <c r="K948" i="5"/>
  <c r="J948" i="5"/>
  <c r="I948" i="5"/>
  <c r="G948" i="5"/>
  <c r="H948" i="5" s="1"/>
  <c r="C948" i="5"/>
  <c r="B948" i="5"/>
  <c r="O947" i="5"/>
  <c r="N947" i="5"/>
  <c r="M947" i="5"/>
  <c r="L947" i="5"/>
  <c r="K947" i="5"/>
  <c r="J947" i="5"/>
  <c r="I947" i="5"/>
  <c r="H947" i="5"/>
  <c r="G947" i="5"/>
  <c r="C947" i="5"/>
  <c r="B947" i="5"/>
  <c r="O946" i="5"/>
  <c r="N946" i="5"/>
  <c r="M946" i="5"/>
  <c r="L946" i="5"/>
  <c r="K946" i="5"/>
  <c r="J946" i="5"/>
  <c r="I946" i="5"/>
  <c r="H946" i="5"/>
  <c r="G946" i="5"/>
  <c r="C946" i="5"/>
  <c r="B946" i="5"/>
  <c r="O945" i="5"/>
  <c r="N945" i="5"/>
  <c r="M945" i="5"/>
  <c r="L945" i="5"/>
  <c r="K945" i="5"/>
  <c r="J945" i="5"/>
  <c r="I945" i="5"/>
  <c r="H945" i="5"/>
  <c r="G945" i="5"/>
  <c r="C945" i="5"/>
  <c r="B945" i="5"/>
  <c r="O944" i="5"/>
  <c r="N944" i="5"/>
  <c r="M944" i="5"/>
  <c r="L944" i="5"/>
  <c r="K944" i="5"/>
  <c r="J944" i="5"/>
  <c r="I944" i="5"/>
  <c r="G944" i="5"/>
  <c r="H944" i="5" s="1"/>
  <c r="C944" i="5"/>
  <c r="B944" i="5"/>
  <c r="O943" i="5"/>
  <c r="N943" i="5"/>
  <c r="M943" i="5"/>
  <c r="L943" i="5"/>
  <c r="K943" i="5"/>
  <c r="J943" i="5"/>
  <c r="I943" i="5"/>
  <c r="G943" i="5"/>
  <c r="H943" i="5" s="1"/>
  <c r="C943" i="5"/>
  <c r="B943" i="5"/>
  <c r="O942" i="5"/>
  <c r="N942" i="5"/>
  <c r="M942" i="5"/>
  <c r="L942" i="5"/>
  <c r="K942" i="5"/>
  <c r="J942" i="5"/>
  <c r="I942" i="5"/>
  <c r="G942" i="5"/>
  <c r="H942" i="5" s="1"/>
  <c r="C942" i="5"/>
  <c r="B942" i="5"/>
  <c r="O941" i="5"/>
  <c r="N941" i="5"/>
  <c r="M941" i="5"/>
  <c r="L941" i="5"/>
  <c r="K941" i="5"/>
  <c r="J941" i="5"/>
  <c r="I941" i="5"/>
  <c r="G941" i="5"/>
  <c r="H941" i="5" s="1"/>
  <c r="C941" i="5"/>
  <c r="B941" i="5"/>
  <c r="O940" i="5"/>
  <c r="N940" i="5"/>
  <c r="M940" i="5"/>
  <c r="L940" i="5"/>
  <c r="K940" i="5"/>
  <c r="J940" i="5"/>
  <c r="I940" i="5"/>
  <c r="G940" i="5"/>
  <c r="H940" i="5" s="1"/>
  <c r="C940" i="5"/>
  <c r="B940" i="5"/>
  <c r="O939" i="5"/>
  <c r="N939" i="5"/>
  <c r="M939" i="5"/>
  <c r="L939" i="5"/>
  <c r="K939" i="5"/>
  <c r="J939" i="5"/>
  <c r="I939" i="5"/>
  <c r="G939" i="5"/>
  <c r="H939" i="5" s="1"/>
  <c r="C939" i="5"/>
  <c r="B939" i="5"/>
  <c r="O938" i="5"/>
  <c r="N938" i="5"/>
  <c r="M938" i="5"/>
  <c r="L938" i="5"/>
  <c r="K938" i="5"/>
  <c r="J938" i="5"/>
  <c r="I938" i="5"/>
  <c r="G938" i="5"/>
  <c r="H938" i="5" s="1"/>
  <c r="C938" i="5"/>
  <c r="B938" i="5"/>
  <c r="O937" i="5"/>
  <c r="N937" i="5"/>
  <c r="M937" i="5"/>
  <c r="L937" i="5"/>
  <c r="K937" i="5"/>
  <c r="J937" i="5"/>
  <c r="I937" i="5"/>
  <c r="G937" i="5"/>
  <c r="H937" i="5" s="1"/>
  <c r="C937" i="5"/>
  <c r="B937" i="5"/>
  <c r="O936" i="5"/>
  <c r="N936" i="5"/>
  <c r="M936" i="5"/>
  <c r="L936" i="5"/>
  <c r="K936" i="5"/>
  <c r="J936" i="5"/>
  <c r="I936" i="5"/>
  <c r="G936" i="5"/>
  <c r="H936" i="5" s="1"/>
  <c r="C936" i="5"/>
  <c r="B936" i="5"/>
  <c r="O935" i="5"/>
  <c r="N935" i="5"/>
  <c r="M935" i="5"/>
  <c r="L935" i="5"/>
  <c r="K935" i="5"/>
  <c r="J935" i="5"/>
  <c r="I935" i="5"/>
  <c r="G935" i="5"/>
  <c r="H935" i="5" s="1"/>
  <c r="C935" i="5"/>
  <c r="B935" i="5"/>
  <c r="O934" i="5"/>
  <c r="N934" i="5"/>
  <c r="M934" i="5"/>
  <c r="L934" i="5"/>
  <c r="K934" i="5"/>
  <c r="J934" i="5"/>
  <c r="I934" i="5"/>
  <c r="G934" i="5"/>
  <c r="H934" i="5" s="1"/>
  <c r="C934" i="5"/>
  <c r="B934" i="5"/>
  <c r="O933" i="5"/>
  <c r="N933" i="5"/>
  <c r="M933" i="5"/>
  <c r="L933" i="5"/>
  <c r="K933" i="5"/>
  <c r="J933" i="5"/>
  <c r="I933" i="5"/>
  <c r="G933" i="5"/>
  <c r="H933" i="5" s="1"/>
  <c r="C933" i="5"/>
  <c r="B933" i="5"/>
  <c r="O932" i="5"/>
  <c r="N932" i="5"/>
  <c r="M932" i="5"/>
  <c r="L932" i="5"/>
  <c r="K932" i="5"/>
  <c r="J932" i="5"/>
  <c r="I932" i="5"/>
  <c r="G932" i="5"/>
  <c r="H932" i="5" s="1"/>
  <c r="C932" i="5"/>
  <c r="B932" i="5"/>
  <c r="O931" i="5"/>
  <c r="N931" i="5"/>
  <c r="M931" i="5"/>
  <c r="L931" i="5"/>
  <c r="K931" i="5"/>
  <c r="J931" i="5"/>
  <c r="I931" i="5"/>
  <c r="G931" i="5"/>
  <c r="H931" i="5" s="1"/>
  <c r="C931" i="5"/>
  <c r="B931" i="5"/>
  <c r="O930" i="5"/>
  <c r="N930" i="5"/>
  <c r="M930" i="5"/>
  <c r="L930" i="5"/>
  <c r="K930" i="5"/>
  <c r="J930" i="5"/>
  <c r="I930" i="5"/>
  <c r="H930" i="5"/>
  <c r="G930" i="5"/>
  <c r="C930" i="5"/>
  <c r="B930" i="5"/>
  <c r="O929" i="5"/>
  <c r="N929" i="5"/>
  <c r="M929" i="5"/>
  <c r="L929" i="5"/>
  <c r="K929" i="5"/>
  <c r="J929" i="5"/>
  <c r="I929" i="5"/>
  <c r="G929" i="5"/>
  <c r="H929" i="5" s="1"/>
  <c r="C929" i="5"/>
  <c r="B929" i="5"/>
  <c r="O928" i="5"/>
  <c r="N928" i="5"/>
  <c r="M928" i="5"/>
  <c r="L928" i="5"/>
  <c r="K928" i="5"/>
  <c r="J928" i="5"/>
  <c r="I928" i="5"/>
  <c r="G928" i="5"/>
  <c r="H928" i="5" s="1"/>
  <c r="C928" i="5"/>
  <c r="B928" i="5"/>
  <c r="O927" i="5"/>
  <c r="N927" i="5"/>
  <c r="M927" i="5"/>
  <c r="L927" i="5"/>
  <c r="K927" i="5"/>
  <c r="J927" i="5"/>
  <c r="I927" i="5"/>
  <c r="G927" i="5"/>
  <c r="H927" i="5" s="1"/>
  <c r="C927" i="5"/>
  <c r="B927" i="5"/>
  <c r="O926" i="5"/>
  <c r="N926" i="5"/>
  <c r="M926" i="5"/>
  <c r="L926" i="5"/>
  <c r="K926" i="5"/>
  <c r="J926" i="5"/>
  <c r="I926" i="5"/>
  <c r="G926" i="5"/>
  <c r="H926" i="5" s="1"/>
  <c r="C926" i="5"/>
  <c r="B926" i="5"/>
  <c r="O925" i="5"/>
  <c r="N925" i="5"/>
  <c r="M925" i="5"/>
  <c r="L925" i="5"/>
  <c r="K925" i="5"/>
  <c r="J925" i="5"/>
  <c r="I925" i="5"/>
  <c r="G925" i="5"/>
  <c r="H925" i="5" s="1"/>
  <c r="C925" i="5"/>
  <c r="B925" i="5"/>
  <c r="O924" i="5"/>
  <c r="N924" i="5"/>
  <c r="M924" i="5"/>
  <c r="L924" i="5"/>
  <c r="K924" i="5"/>
  <c r="J924" i="5"/>
  <c r="I924" i="5"/>
  <c r="G924" i="5"/>
  <c r="H924" i="5" s="1"/>
  <c r="C924" i="5"/>
  <c r="B924" i="5"/>
  <c r="O923" i="5"/>
  <c r="N923" i="5"/>
  <c r="M923" i="5"/>
  <c r="L923" i="5"/>
  <c r="K923" i="5"/>
  <c r="J923" i="5"/>
  <c r="I923" i="5"/>
  <c r="H923" i="5"/>
  <c r="G923" i="5"/>
  <c r="C923" i="5"/>
  <c r="B923" i="5"/>
  <c r="O922" i="5"/>
  <c r="N922" i="5"/>
  <c r="M922" i="5"/>
  <c r="L922" i="5"/>
  <c r="K922" i="5"/>
  <c r="J922" i="5"/>
  <c r="I922" i="5"/>
  <c r="G922" i="5"/>
  <c r="H922" i="5" s="1"/>
  <c r="C922" i="5"/>
  <c r="B922" i="5"/>
  <c r="O921" i="5"/>
  <c r="N921" i="5"/>
  <c r="M921" i="5"/>
  <c r="L921" i="5"/>
  <c r="K921" i="5"/>
  <c r="J921" i="5"/>
  <c r="I921" i="5"/>
  <c r="H921" i="5"/>
  <c r="G921" i="5"/>
  <c r="C921" i="5"/>
  <c r="B921" i="5"/>
  <c r="O920" i="5"/>
  <c r="N920" i="5"/>
  <c r="M920" i="5"/>
  <c r="L920" i="5"/>
  <c r="K920" i="5"/>
  <c r="J920" i="5"/>
  <c r="I920" i="5"/>
  <c r="G920" i="5"/>
  <c r="H920" i="5" s="1"/>
  <c r="C920" i="5"/>
  <c r="B920" i="5"/>
  <c r="O919" i="5"/>
  <c r="N919" i="5"/>
  <c r="M919" i="5"/>
  <c r="L919" i="5"/>
  <c r="K919" i="5"/>
  <c r="J919" i="5"/>
  <c r="I919" i="5"/>
  <c r="G919" i="5"/>
  <c r="H919" i="5" s="1"/>
  <c r="C919" i="5"/>
  <c r="B919" i="5"/>
  <c r="O918" i="5"/>
  <c r="N918" i="5"/>
  <c r="M918" i="5"/>
  <c r="L918" i="5"/>
  <c r="K918" i="5"/>
  <c r="J918" i="5"/>
  <c r="I918" i="5"/>
  <c r="G918" i="5"/>
  <c r="H918" i="5" s="1"/>
  <c r="C918" i="5"/>
  <c r="B918" i="5"/>
  <c r="O917" i="5"/>
  <c r="N917" i="5"/>
  <c r="M917" i="5"/>
  <c r="L917" i="5"/>
  <c r="K917" i="5"/>
  <c r="J917" i="5"/>
  <c r="I917" i="5"/>
  <c r="G917" i="5"/>
  <c r="H917" i="5" s="1"/>
  <c r="C917" i="5"/>
  <c r="B917" i="5"/>
  <c r="O916" i="5"/>
  <c r="N916" i="5"/>
  <c r="M916" i="5"/>
  <c r="L916" i="5"/>
  <c r="K916" i="5"/>
  <c r="J916" i="5"/>
  <c r="I916" i="5"/>
  <c r="G916" i="5"/>
  <c r="H916" i="5" s="1"/>
  <c r="C916" i="5"/>
  <c r="B916" i="5"/>
  <c r="O915" i="5"/>
  <c r="N915" i="5"/>
  <c r="M915" i="5"/>
  <c r="L915" i="5"/>
  <c r="K915" i="5"/>
  <c r="J915" i="5"/>
  <c r="I915" i="5"/>
  <c r="G915" i="5"/>
  <c r="H915" i="5" s="1"/>
  <c r="C915" i="5"/>
  <c r="B915" i="5"/>
  <c r="O914" i="5"/>
  <c r="N914" i="5"/>
  <c r="M914" i="5"/>
  <c r="L914" i="5"/>
  <c r="K914" i="5"/>
  <c r="J914" i="5"/>
  <c r="I914" i="5"/>
  <c r="H914" i="5"/>
  <c r="G914" i="5"/>
  <c r="C914" i="5"/>
  <c r="B914" i="5"/>
  <c r="O913" i="5"/>
  <c r="N913" i="5"/>
  <c r="M913" i="5"/>
  <c r="L913" i="5"/>
  <c r="K913" i="5"/>
  <c r="J913" i="5"/>
  <c r="I913" i="5"/>
  <c r="H913" i="5"/>
  <c r="G913" i="5"/>
  <c r="C913" i="5"/>
  <c r="B913" i="5"/>
  <c r="O912" i="5"/>
  <c r="N912" i="5"/>
  <c r="M912" i="5"/>
  <c r="L912" i="5"/>
  <c r="K912" i="5"/>
  <c r="J912" i="5"/>
  <c r="I912" i="5"/>
  <c r="G912" i="5"/>
  <c r="H912" i="5" s="1"/>
  <c r="C912" i="5"/>
  <c r="B912" i="5"/>
  <c r="O911" i="5"/>
  <c r="N911" i="5"/>
  <c r="M911" i="5"/>
  <c r="L911" i="5"/>
  <c r="K911" i="5"/>
  <c r="J911" i="5"/>
  <c r="I911" i="5"/>
  <c r="G911" i="5"/>
  <c r="H911" i="5" s="1"/>
  <c r="C911" i="5"/>
  <c r="B911" i="5"/>
  <c r="O910" i="5"/>
  <c r="N910" i="5"/>
  <c r="M910" i="5"/>
  <c r="L910" i="5"/>
  <c r="K910" i="5"/>
  <c r="J910" i="5"/>
  <c r="I910" i="5"/>
  <c r="G910" i="5"/>
  <c r="H910" i="5" s="1"/>
  <c r="C910" i="5"/>
  <c r="B910" i="5"/>
  <c r="O909" i="5"/>
  <c r="N909" i="5"/>
  <c r="M909" i="5"/>
  <c r="L909" i="5"/>
  <c r="K909" i="5"/>
  <c r="J909" i="5"/>
  <c r="I909" i="5"/>
  <c r="G909" i="5"/>
  <c r="H909" i="5" s="1"/>
  <c r="C909" i="5"/>
  <c r="B909" i="5"/>
  <c r="O908" i="5"/>
  <c r="N908" i="5"/>
  <c r="M908" i="5"/>
  <c r="L908" i="5"/>
  <c r="K908" i="5"/>
  <c r="J908" i="5"/>
  <c r="I908" i="5"/>
  <c r="G908" i="5"/>
  <c r="H908" i="5" s="1"/>
  <c r="C908" i="5"/>
  <c r="B908" i="5"/>
  <c r="O907" i="5"/>
  <c r="N907" i="5"/>
  <c r="M907" i="5"/>
  <c r="L907" i="5"/>
  <c r="K907" i="5"/>
  <c r="J907" i="5"/>
  <c r="I907" i="5"/>
  <c r="H907" i="5"/>
  <c r="G907" i="5"/>
  <c r="C907" i="5"/>
  <c r="B907" i="5"/>
  <c r="O906" i="5"/>
  <c r="N906" i="5"/>
  <c r="M906" i="5"/>
  <c r="L906" i="5"/>
  <c r="K906" i="5"/>
  <c r="J906" i="5"/>
  <c r="I906" i="5"/>
  <c r="H906" i="5"/>
  <c r="G906" i="5"/>
  <c r="C906" i="5"/>
  <c r="B906" i="5"/>
  <c r="O905" i="5"/>
  <c r="N905" i="5"/>
  <c r="M905" i="5"/>
  <c r="L905" i="5"/>
  <c r="K905" i="5"/>
  <c r="J905" i="5"/>
  <c r="I905" i="5"/>
  <c r="H905" i="5"/>
  <c r="G905" i="5"/>
  <c r="C905" i="5"/>
  <c r="B905" i="5"/>
  <c r="O904" i="5"/>
  <c r="N904" i="5"/>
  <c r="M904" i="5"/>
  <c r="L904" i="5"/>
  <c r="K904" i="5"/>
  <c r="J904" i="5"/>
  <c r="I904" i="5"/>
  <c r="G904" i="5"/>
  <c r="H904" i="5" s="1"/>
  <c r="C904" i="5"/>
  <c r="B904" i="5"/>
  <c r="O903" i="5"/>
  <c r="N903" i="5"/>
  <c r="M903" i="5"/>
  <c r="L903" i="5"/>
  <c r="K903" i="5"/>
  <c r="J903" i="5"/>
  <c r="I903" i="5"/>
  <c r="G903" i="5"/>
  <c r="H903" i="5" s="1"/>
  <c r="C903" i="5"/>
  <c r="B903" i="5"/>
  <c r="O902" i="5"/>
  <c r="N902" i="5"/>
  <c r="M902" i="5"/>
  <c r="L902" i="5"/>
  <c r="K902" i="5"/>
  <c r="J902" i="5"/>
  <c r="I902" i="5"/>
  <c r="G902" i="5"/>
  <c r="H902" i="5" s="1"/>
  <c r="C902" i="5"/>
  <c r="B902" i="5"/>
  <c r="O901" i="5"/>
  <c r="N901" i="5"/>
  <c r="M901" i="5"/>
  <c r="L901" i="5"/>
  <c r="K901" i="5"/>
  <c r="J901" i="5"/>
  <c r="I901" i="5"/>
  <c r="G901" i="5"/>
  <c r="H901" i="5" s="1"/>
  <c r="C901" i="5"/>
  <c r="B901" i="5"/>
  <c r="O900" i="5"/>
  <c r="N900" i="5"/>
  <c r="M900" i="5"/>
  <c r="L900" i="5"/>
  <c r="K900" i="5"/>
  <c r="J900" i="5"/>
  <c r="I900" i="5"/>
  <c r="G900" i="5"/>
  <c r="H900" i="5" s="1"/>
  <c r="C900" i="5"/>
  <c r="B900" i="5"/>
  <c r="O899" i="5"/>
  <c r="N899" i="5"/>
  <c r="M899" i="5"/>
  <c r="L899" i="5"/>
  <c r="K899" i="5"/>
  <c r="J899" i="5"/>
  <c r="I899" i="5"/>
  <c r="H899" i="5"/>
  <c r="G899" i="5"/>
  <c r="C899" i="5"/>
  <c r="B899" i="5"/>
  <c r="O898" i="5"/>
  <c r="N898" i="5"/>
  <c r="M898" i="5"/>
  <c r="L898" i="5"/>
  <c r="K898" i="5"/>
  <c r="J898" i="5"/>
  <c r="I898" i="5"/>
  <c r="H898" i="5"/>
  <c r="G898" i="5"/>
  <c r="C898" i="5"/>
  <c r="B898" i="5"/>
  <c r="O897" i="5"/>
  <c r="N897" i="5"/>
  <c r="M897" i="5"/>
  <c r="L897" i="5"/>
  <c r="K897" i="5"/>
  <c r="J897" i="5"/>
  <c r="I897" i="5"/>
  <c r="G897" i="5"/>
  <c r="H897" i="5" s="1"/>
  <c r="C897" i="5"/>
  <c r="B897" i="5"/>
  <c r="O896" i="5"/>
  <c r="N896" i="5"/>
  <c r="M896" i="5"/>
  <c r="L896" i="5"/>
  <c r="K896" i="5"/>
  <c r="J896" i="5"/>
  <c r="I896" i="5"/>
  <c r="G896" i="5"/>
  <c r="H896" i="5" s="1"/>
  <c r="C896" i="5"/>
  <c r="B896" i="5"/>
  <c r="O895" i="5"/>
  <c r="N895" i="5"/>
  <c r="M895" i="5"/>
  <c r="L895" i="5"/>
  <c r="K895" i="5"/>
  <c r="J895" i="5"/>
  <c r="I895" i="5"/>
  <c r="G895" i="5"/>
  <c r="H895" i="5" s="1"/>
  <c r="C895" i="5"/>
  <c r="B895" i="5"/>
  <c r="O894" i="5"/>
  <c r="N894" i="5"/>
  <c r="M894" i="5"/>
  <c r="L894" i="5"/>
  <c r="K894" i="5"/>
  <c r="J894" i="5"/>
  <c r="I894" i="5"/>
  <c r="G894" i="5"/>
  <c r="H894" i="5" s="1"/>
  <c r="C894" i="5"/>
  <c r="B894" i="5"/>
  <c r="O893" i="5"/>
  <c r="N893" i="5"/>
  <c r="M893" i="5"/>
  <c r="L893" i="5"/>
  <c r="K893" i="5"/>
  <c r="J893" i="5"/>
  <c r="I893" i="5"/>
  <c r="G893" i="5"/>
  <c r="H893" i="5" s="1"/>
  <c r="C893" i="5"/>
  <c r="B893" i="5"/>
  <c r="O892" i="5"/>
  <c r="N892" i="5"/>
  <c r="M892" i="5"/>
  <c r="L892" i="5"/>
  <c r="K892" i="5"/>
  <c r="J892" i="5"/>
  <c r="I892" i="5"/>
  <c r="G892" i="5"/>
  <c r="H892" i="5" s="1"/>
  <c r="C892" i="5"/>
  <c r="B892" i="5"/>
  <c r="O891" i="5"/>
  <c r="N891" i="5"/>
  <c r="M891" i="5"/>
  <c r="L891" i="5"/>
  <c r="K891" i="5"/>
  <c r="J891" i="5"/>
  <c r="I891" i="5"/>
  <c r="H891" i="5"/>
  <c r="G891" i="5"/>
  <c r="C891" i="5"/>
  <c r="B891" i="5"/>
  <c r="O890" i="5"/>
  <c r="N890" i="5"/>
  <c r="M890" i="5"/>
  <c r="L890" i="5"/>
  <c r="K890" i="5"/>
  <c r="J890" i="5"/>
  <c r="I890" i="5"/>
  <c r="G890" i="5"/>
  <c r="H890" i="5" s="1"/>
  <c r="C890" i="5"/>
  <c r="B890" i="5"/>
  <c r="O889" i="5"/>
  <c r="N889" i="5"/>
  <c r="M889" i="5"/>
  <c r="L889" i="5"/>
  <c r="K889" i="5"/>
  <c r="J889" i="5"/>
  <c r="I889" i="5"/>
  <c r="G889" i="5"/>
  <c r="H889" i="5" s="1"/>
  <c r="C889" i="5"/>
  <c r="B889" i="5"/>
  <c r="O888" i="5"/>
  <c r="N888" i="5"/>
  <c r="M888" i="5"/>
  <c r="L888" i="5"/>
  <c r="K888" i="5"/>
  <c r="J888" i="5"/>
  <c r="I888" i="5"/>
  <c r="G888" i="5"/>
  <c r="H888" i="5" s="1"/>
  <c r="C888" i="5"/>
  <c r="B888" i="5"/>
  <c r="O887" i="5"/>
  <c r="N887" i="5"/>
  <c r="M887" i="5"/>
  <c r="L887" i="5"/>
  <c r="K887" i="5"/>
  <c r="J887" i="5"/>
  <c r="I887" i="5"/>
  <c r="G887" i="5"/>
  <c r="H887" i="5" s="1"/>
  <c r="C887" i="5"/>
  <c r="B887" i="5"/>
  <c r="O886" i="5"/>
  <c r="N886" i="5"/>
  <c r="M886" i="5"/>
  <c r="L886" i="5"/>
  <c r="K886" i="5"/>
  <c r="J886" i="5"/>
  <c r="I886" i="5"/>
  <c r="G886" i="5"/>
  <c r="H886" i="5" s="1"/>
  <c r="C886" i="5"/>
  <c r="B886" i="5"/>
  <c r="O885" i="5"/>
  <c r="N885" i="5"/>
  <c r="M885" i="5"/>
  <c r="L885" i="5"/>
  <c r="K885" i="5"/>
  <c r="J885" i="5"/>
  <c r="I885" i="5"/>
  <c r="G885" i="5"/>
  <c r="H885" i="5" s="1"/>
  <c r="C885" i="5"/>
  <c r="B885" i="5"/>
  <c r="O884" i="5"/>
  <c r="N884" i="5"/>
  <c r="M884" i="5"/>
  <c r="L884" i="5"/>
  <c r="K884" i="5"/>
  <c r="J884" i="5"/>
  <c r="I884" i="5"/>
  <c r="G884" i="5"/>
  <c r="H884" i="5" s="1"/>
  <c r="C884" i="5"/>
  <c r="B884" i="5"/>
  <c r="O883" i="5"/>
  <c r="N883" i="5"/>
  <c r="M883" i="5"/>
  <c r="L883" i="5"/>
  <c r="K883" i="5"/>
  <c r="J883" i="5"/>
  <c r="I883" i="5"/>
  <c r="G883" i="5"/>
  <c r="H883" i="5" s="1"/>
  <c r="C883" i="5"/>
  <c r="B883" i="5"/>
  <c r="O882" i="5"/>
  <c r="N882" i="5"/>
  <c r="M882" i="5"/>
  <c r="L882" i="5"/>
  <c r="K882" i="5"/>
  <c r="J882" i="5"/>
  <c r="I882" i="5"/>
  <c r="G882" i="5"/>
  <c r="H882" i="5" s="1"/>
  <c r="C882" i="5"/>
  <c r="B882" i="5"/>
  <c r="O881" i="5"/>
  <c r="N881" i="5"/>
  <c r="M881" i="5"/>
  <c r="L881" i="5"/>
  <c r="K881" i="5"/>
  <c r="J881" i="5"/>
  <c r="I881" i="5"/>
  <c r="G881" i="5"/>
  <c r="H881" i="5" s="1"/>
  <c r="C881" i="5"/>
  <c r="B881" i="5"/>
  <c r="O880" i="5"/>
  <c r="N880" i="5"/>
  <c r="M880" i="5"/>
  <c r="L880" i="5"/>
  <c r="K880" i="5"/>
  <c r="J880" i="5"/>
  <c r="I880" i="5"/>
  <c r="G880" i="5"/>
  <c r="H880" i="5" s="1"/>
  <c r="C880" i="5"/>
  <c r="B880" i="5"/>
  <c r="O879" i="5"/>
  <c r="N879" i="5"/>
  <c r="M879" i="5"/>
  <c r="L879" i="5"/>
  <c r="K879" i="5"/>
  <c r="J879" i="5"/>
  <c r="I879" i="5"/>
  <c r="G879" i="5"/>
  <c r="H879" i="5" s="1"/>
  <c r="C879" i="5"/>
  <c r="B879" i="5"/>
  <c r="O878" i="5"/>
  <c r="N878" i="5"/>
  <c r="M878" i="5"/>
  <c r="L878" i="5"/>
  <c r="K878" i="5"/>
  <c r="J878" i="5"/>
  <c r="I878" i="5"/>
  <c r="G878" i="5"/>
  <c r="H878" i="5" s="1"/>
  <c r="C878" i="5"/>
  <c r="B878" i="5"/>
  <c r="O877" i="5"/>
  <c r="N877" i="5"/>
  <c r="M877" i="5"/>
  <c r="L877" i="5"/>
  <c r="K877" i="5"/>
  <c r="J877" i="5"/>
  <c r="I877" i="5"/>
  <c r="G877" i="5"/>
  <c r="H877" i="5" s="1"/>
  <c r="C877" i="5"/>
  <c r="B877" i="5"/>
  <c r="O876" i="5"/>
  <c r="N876" i="5"/>
  <c r="M876" i="5"/>
  <c r="L876" i="5"/>
  <c r="K876" i="5"/>
  <c r="J876" i="5"/>
  <c r="I876" i="5"/>
  <c r="G876" i="5"/>
  <c r="H876" i="5" s="1"/>
  <c r="C876" i="5"/>
  <c r="B876" i="5"/>
  <c r="O875" i="5"/>
  <c r="N875" i="5"/>
  <c r="M875" i="5"/>
  <c r="L875" i="5"/>
  <c r="K875" i="5"/>
  <c r="J875" i="5"/>
  <c r="I875" i="5"/>
  <c r="G875" i="5"/>
  <c r="H875" i="5" s="1"/>
  <c r="C875" i="5"/>
  <c r="B875" i="5"/>
  <c r="O874" i="5"/>
  <c r="N874" i="5"/>
  <c r="M874" i="5"/>
  <c r="L874" i="5"/>
  <c r="K874" i="5"/>
  <c r="J874" i="5"/>
  <c r="I874" i="5"/>
  <c r="G874" i="5"/>
  <c r="H874" i="5" s="1"/>
  <c r="C874" i="5"/>
  <c r="B874" i="5"/>
  <c r="O873" i="5"/>
  <c r="N873" i="5"/>
  <c r="M873" i="5"/>
  <c r="L873" i="5"/>
  <c r="K873" i="5"/>
  <c r="J873" i="5"/>
  <c r="I873" i="5"/>
  <c r="H873" i="5"/>
  <c r="G873" i="5"/>
  <c r="C873" i="5"/>
  <c r="B873" i="5"/>
  <c r="O872" i="5"/>
  <c r="N872" i="5"/>
  <c r="M872" i="5"/>
  <c r="L872" i="5"/>
  <c r="K872" i="5"/>
  <c r="J872" i="5"/>
  <c r="I872" i="5"/>
  <c r="G872" i="5"/>
  <c r="H872" i="5" s="1"/>
  <c r="C872" i="5"/>
  <c r="B872" i="5"/>
  <c r="O871" i="5"/>
  <c r="N871" i="5"/>
  <c r="M871" i="5"/>
  <c r="L871" i="5"/>
  <c r="K871" i="5"/>
  <c r="J871" i="5"/>
  <c r="I871" i="5"/>
  <c r="G871" i="5"/>
  <c r="H871" i="5" s="1"/>
  <c r="C871" i="5"/>
  <c r="B871" i="5"/>
  <c r="O870" i="5"/>
  <c r="N870" i="5"/>
  <c r="M870" i="5"/>
  <c r="L870" i="5"/>
  <c r="K870" i="5"/>
  <c r="J870" i="5"/>
  <c r="I870" i="5"/>
  <c r="G870" i="5"/>
  <c r="H870" i="5" s="1"/>
  <c r="C870" i="5"/>
  <c r="B870" i="5"/>
  <c r="O869" i="5"/>
  <c r="N869" i="5"/>
  <c r="M869" i="5"/>
  <c r="L869" i="5"/>
  <c r="K869" i="5"/>
  <c r="J869" i="5"/>
  <c r="I869" i="5"/>
  <c r="G869" i="5"/>
  <c r="H869" i="5" s="1"/>
  <c r="C869" i="5"/>
  <c r="B869" i="5"/>
  <c r="O868" i="5"/>
  <c r="N868" i="5"/>
  <c r="M868" i="5"/>
  <c r="L868" i="5"/>
  <c r="K868" i="5"/>
  <c r="J868" i="5"/>
  <c r="I868" i="5"/>
  <c r="G868" i="5"/>
  <c r="H868" i="5" s="1"/>
  <c r="C868" i="5"/>
  <c r="B868" i="5"/>
  <c r="O867" i="5"/>
  <c r="N867" i="5"/>
  <c r="M867" i="5"/>
  <c r="L867" i="5"/>
  <c r="K867" i="5"/>
  <c r="J867" i="5"/>
  <c r="I867" i="5"/>
  <c r="G867" i="5"/>
  <c r="H867" i="5" s="1"/>
  <c r="C867" i="5"/>
  <c r="B867" i="5"/>
  <c r="O866" i="5"/>
  <c r="N866" i="5"/>
  <c r="M866" i="5"/>
  <c r="L866" i="5"/>
  <c r="K866" i="5"/>
  <c r="J866" i="5"/>
  <c r="I866" i="5"/>
  <c r="H866" i="5"/>
  <c r="G866" i="5"/>
  <c r="C866" i="5"/>
  <c r="B866" i="5"/>
  <c r="O865" i="5"/>
  <c r="N865" i="5"/>
  <c r="M865" i="5"/>
  <c r="L865" i="5"/>
  <c r="K865" i="5"/>
  <c r="J865" i="5"/>
  <c r="I865" i="5"/>
  <c r="G865" i="5"/>
  <c r="H865" i="5" s="1"/>
  <c r="C865" i="5"/>
  <c r="B865" i="5"/>
  <c r="O864" i="5"/>
  <c r="N864" i="5"/>
  <c r="M864" i="5"/>
  <c r="L864" i="5"/>
  <c r="K864" i="5"/>
  <c r="J864" i="5"/>
  <c r="I864" i="5"/>
  <c r="G864" i="5"/>
  <c r="H864" i="5" s="1"/>
  <c r="C864" i="5"/>
  <c r="B864" i="5"/>
  <c r="O863" i="5"/>
  <c r="N863" i="5"/>
  <c r="M863" i="5"/>
  <c r="L863" i="5"/>
  <c r="K863" i="5"/>
  <c r="J863" i="5"/>
  <c r="I863" i="5"/>
  <c r="G863" i="5"/>
  <c r="H863" i="5" s="1"/>
  <c r="C863" i="5"/>
  <c r="B863" i="5"/>
  <c r="O862" i="5"/>
  <c r="N862" i="5"/>
  <c r="M862" i="5"/>
  <c r="L862" i="5"/>
  <c r="K862" i="5"/>
  <c r="J862" i="5"/>
  <c r="I862" i="5"/>
  <c r="G862" i="5"/>
  <c r="H862" i="5" s="1"/>
  <c r="C862" i="5"/>
  <c r="B862" i="5"/>
  <c r="O861" i="5"/>
  <c r="N861" i="5"/>
  <c r="M861" i="5"/>
  <c r="L861" i="5"/>
  <c r="K861" i="5"/>
  <c r="J861" i="5"/>
  <c r="I861" i="5"/>
  <c r="G861" i="5"/>
  <c r="H861" i="5" s="1"/>
  <c r="C861" i="5"/>
  <c r="B861" i="5"/>
  <c r="O860" i="5"/>
  <c r="N860" i="5"/>
  <c r="M860" i="5"/>
  <c r="L860" i="5"/>
  <c r="K860" i="5"/>
  <c r="J860" i="5"/>
  <c r="I860" i="5"/>
  <c r="G860" i="5"/>
  <c r="H860" i="5" s="1"/>
  <c r="C860" i="5"/>
  <c r="B860" i="5"/>
  <c r="O859" i="5"/>
  <c r="N859" i="5"/>
  <c r="M859" i="5"/>
  <c r="L859" i="5"/>
  <c r="K859" i="5"/>
  <c r="J859" i="5"/>
  <c r="I859" i="5"/>
  <c r="H859" i="5"/>
  <c r="G859" i="5"/>
  <c r="C859" i="5"/>
  <c r="B859" i="5"/>
  <c r="O858" i="5"/>
  <c r="N858" i="5"/>
  <c r="M858" i="5"/>
  <c r="L858" i="5"/>
  <c r="K858" i="5"/>
  <c r="J858" i="5"/>
  <c r="I858" i="5"/>
  <c r="G858" i="5"/>
  <c r="H858" i="5" s="1"/>
  <c r="C858" i="5"/>
  <c r="B858" i="5"/>
  <c r="O857" i="5"/>
  <c r="N857" i="5"/>
  <c r="M857" i="5"/>
  <c r="L857" i="5"/>
  <c r="K857" i="5"/>
  <c r="J857" i="5"/>
  <c r="I857" i="5"/>
  <c r="H857" i="5"/>
  <c r="G857" i="5"/>
  <c r="C857" i="5"/>
  <c r="B857" i="5"/>
  <c r="O856" i="5"/>
  <c r="N856" i="5"/>
  <c r="M856" i="5"/>
  <c r="L856" i="5"/>
  <c r="K856" i="5"/>
  <c r="J856" i="5"/>
  <c r="I856" i="5"/>
  <c r="G856" i="5"/>
  <c r="H856" i="5" s="1"/>
  <c r="C856" i="5"/>
  <c r="B856" i="5"/>
  <c r="O855" i="5"/>
  <c r="N855" i="5"/>
  <c r="M855" i="5"/>
  <c r="L855" i="5"/>
  <c r="K855" i="5"/>
  <c r="J855" i="5"/>
  <c r="I855" i="5"/>
  <c r="G855" i="5"/>
  <c r="H855" i="5" s="1"/>
  <c r="C855" i="5"/>
  <c r="B855" i="5"/>
  <c r="O854" i="5"/>
  <c r="N854" i="5"/>
  <c r="M854" i="5"/>
  <c r="L854" i="5"/>
  <c r="K854" i="5"/>
  <c r="J854" i="5"/>
  <c r="I854" i="5"/>
  <c r="G854" i="5"/>
  <c r="H854" i="5" s="1"/>
  <c r="C854" i="5"/>
  <c r="B854" i="5"/>
  <c r="O853" i="5"/>
  <c r="N853" i="5"/>
  <c r="M853" i="5"/>
  <c r="L853" i="5"/>
  <c r="K853" i="5"/>
  <c r="J853" i="5"/>
  <c r="I853" i="5"/>
  <c r="G853" i="5"/>
  <c r="H853" i="5" s="1"/>
  <c r="C853" i="5"/>
  <c r="B853" i="5"/>
  <c r="O852" i="5"/>
  <c r="N852" i="5"/>
  <c r="M852" i="5"/>
  <c r="L852" i="5"/>
  <c r="K852" i="5"/>
  <c r="J852" i="5"/>
  <c r="I852" i="5"/>
  <c r="G852" i="5"/>
  <c r="H852" i="5" s="1"/>
  <c r="C852" i="5"/>
  <c r="B852" i="5"/>
  <c r="O851" i="5"/>
  <c r="N851" i="5"/>
  <c r="M851" i="5"/>
  <c r="L851" i="5"/>
  <c r="K851" i="5"/>
  <c r="J851" i="5"/>
  <c r="I851" i="5"/>
  <c r="G851" i="5"/>
  <c r="H851" i="5" s="1"/>
  <c r="C851" i="5"/>
  <c r="B851" i="5"/>
  <c r="O850" i="5"/>
  <c r="N850" i="5"/>
  <c r="M850" i="5"/>
  <c r="L850" i="5"/>
  <c r="K850" i="5"/>
  <c r="J850" i="5"/>
  <c r="I850" i="5"/>
  <c r="H850" i="5"/>
  <c r="G850" i="5"/>
  <c r="C850" i="5"/>
  <c r="B850" i="5"/>
  <c r="O849" i="5"/>
  <c r="N849" i="5"/>
  <c r="M849" i="5"/>
  <c r="L849" i="5"/>
  <c r="K849" i="5"/>
  <c r="J849" i="5"/>
  <c r="I849" i="5"/>
  <c r="H849" i="5"/>
  <c r="G849" i="5"/>
  <c r="C849" i="5"/>
  <c r="B849" i="5"/>
  <c r="O848" i="5"/>
  <c r="N848" i="5"/>
  <c r="M848" i="5"/>
  <c r="L848" i="5"/>
  <c r="K848" i="5"/>
  <c r="J848" i="5"/>
  <c r="I848" i="5"/>
  <c r="G848" i="5"/>
  <c r="H848" i="5" s="1"/>
  <c r="C848" i="5"/>
  <c r="B848" i="5"/>
  <c r="O847" i="5"/>
  <c r="N847" i="5"/>
  <c r="M847" i="5"/>
  <c r="L847" i="5"/>
  <c r="K847" i="5"/>
  <c r="J847" i="5"/>
  <c r="I847" i="5"/>
  <c r="G847" i="5"/>
  <c r="H847" i="5" s="1"/>
  <c r="C847" i="5"/>
  <c r="B847" i="5"/>
  <c r="O846" i="5"/>
  <c r="N846" i="5"/>
  <c r="M846" i="5"/>
  <c r="L846" i="5"/>
  <c r="K846" i="5"/>
  <c r="J846" i="5"/>
  <c r="I846" i="5"/>
  <c r="G846" i="5"/>
  <c r="H846" i="5" s="1"/>
  <c r="C846" i="5"/>
  <c r="B846" i="5"/>
  <c r="O845" i="5"/>
  <c r="N845" i="5"/>
  <c r="M845" i="5"/>
  <c r="L845" i="5"/>
  <c r="K845" i="5"/>
  <c r="J845" i="5"/>
  <c r="I845" i="5"/>
  <c r="G845" i="5"/>
  <c r="H845" i="5" s="1"/>
  <c r="C845" i="5"/>
  <c r="B845" i="5"/>
  <c r="O844" i="5"/>
  <c r="N844" i="5"/>
  <c r="M844" i="5"/>
  <c r="L844" i="5"/>
  <c r="K844" i="5"/>
  <c r="J844" i="5"/>
  <c r="I844" i="5"/>
  <c r="G844" i="5"/>
  <c r="H844" i="5" s="1"/>
  <c r="C844" i="5"/>
  <c r="B844" i="5"/>
  <c r="O843" i="5"/>
  <c r="N843" i="5"/>
  <c r="M843" i="5"/>
  <c r="L843" i="5"/>
  <c r="K843" i="5"/>
  <c r="J843" i="5"/>
  <c r="I843" i="5"/>
  <c r="H843" i="5"/>
  <c r="G843" i="5"/>
  <c r="C843" i="5"/>
  <c r="B843" i="5"/>
  <c r="O842" i="5"/>
  <c r="N842" i="5"/>
  <c r="M842" i="5"/>
  <c r="L842" i="5"/>
  <c r="K842" i="5"/>
  <c r="J842" i="5"/>
  <c r="I842" i="5"/>
  <c r="H842" i="5"/>
  <c r="G842" i="5"/>
  <c r="C842" i="5"/>
  <c r="B842" i="5"/>
  <c r="O841" i="5"/>
  <c r="N841" i="5"/>
  <c r="M841" i="5"/>
  <c r="L841" i="5"/>
  <c r="K841" i="5"/>
  <c r="J841" i="5"/>
  <c r="I841" i="5"/>
  <c r="H841" i="5"/>
  <c r="G841" i="5"/>
  <c r="C841" i="5"/>
  <c r="B841" i="5"/>
  <c r="O840" i="5"/>
  <c r="N840" i="5"/>
  <c r="M840" i="5"/>
  <c r="L840" i="5"/>
  <c r="K840" i="5"/>
  <c r="J840" i="5"/>
  <c r="I840" i="5"/>
  <c r="G840" i="5"/>
  <c r="H840" i="5" s="1"/>
  <c r="C840" i="5"/>
  <c r="B840" i="5"/>
  <c r="O839" i="5"/>
  <c r="N839" i="5"/>
  <c r="M839" i="5"/>
  <c r="L839" i="5"/>
  <c r="K839" i="5"/>
  <c r="J839" i="5"/>
  <c r="I839" i="5"/>
  <c r="G839" i="5"/>
  <c r="H839" i="5" s="1"/>
  <c r="C839" i="5"/>
  <c r="B839" i="5"/>
  <c r="O838" i="5"/>
  <c r="N838" i="5"/>
  <c r="M838" i="5"/>
  <c r="L838" i="5"/>
  <c r="K838" i="5"/>
  <c r="J838" i="5"/>
  <c r="I838" i="5"/>
  <c r="G838" i="5"/>
  <c r="H838" i="5" s="1"/>
  <c r="C838" i="5"/>
  <c r="B838" i="5"/>
  <c r="O837" i="5"/>
  <c r="N837" i="5"/>
  <c r="M837" i="5"/>
  <c r="L837" i="5"/>
  <c r="K837" i="5"/>
  <c r="J837" i="5"/>
  <c r="I837" i="5"/>
  <c r="G837" i="5"/>
  <c r="H837" i="5" s="1"/>
  <c r="C837" i="5"/>
  <c r="B837" i="5"/>
  <c r="O836" i="5"/>
  <c r="N836" i="5"/>
  <c r="M836" i="5"/>
  <c r="L836" i="5"/>
  <c r="K836" i="5"/>
  <c r="J836" i="5"/>
  <c r="I836" i="5"/>
  <c r="G836" i="5"/>
  <c r="H836" i="5" s="1"/>
  <c r="C836" i="5"/>
  <c r="B836" i="5"/>
  <c r="O835" i="5"/>
  <c r="N835" i="5"/>
  <c r="M835" i="5"/>
  <c r="L835" i="5"/>
  <c r="K835" i="5"/>
  <c r="J835" i="5"/>
  <c r="I835" i="5"/>
  <c r="H835" i="5"/>
  <c r="G835" i="5"/>
  <c r="C835" i="5"/>
  <c r="B835" i="5"/>
  <c r="O834" i="5"/>
  <c r="N834" i="5"/>
  <c r="M834" i="5"/>
  <c r="L834" i="5"/>
  <c r="K834" i="5"/>
  <c r="J834" i="5"/>
  <c r="I834" i="5"/>
  <c r="H834" i="5"/>
  <c r="G834" i="5"/>
  <c r="C834" i="5"/>
  <c r="B834" i="5"/>
  <c r="O833" i="5"/>
  <c r="N833" i="5"/>
  <c r="M833" i="5"/>
  <c r="L833" i="5"/>
  <c r="K833" i="5"/>
  <c r="J833" i="5"/>
  <c r="I833" i="5"/>
  <c r="G833" i="5"/>
  <c r="H833" i="5" s="1"/>
  <c r="C833" i="5"/>
  <c r="B833" i="5"/>
  <c r="O832" i="5"/>
  <c r="N832" i="5"/>
  <c r="M832" i="5"/>
  <c r="L832" i="5"/>
  <c r="K832" i="5"/>
  <c r="J832" i="5"/>
  <c r="I832" i="5"/>
  <c r="G832" i="5"/>
  <c r="H832" i="5" s="1"/>
  <c r="C832" i="5"/>
  <c r="B832" i="5"/>
  <c r="O831" i="5"/>
  <c r="N831" i="5"/>
  <c r="M831" i="5"/>
  <c r="L831" i="5"/>
  <c r="K831" i="5"/>
  <c r="J831" i="5"/>
  <c r="I831" i="5"/>
  <c r="G831" i="5"/>
  <c r="H831" i="5" s="1"/>
  <c r="C831" i="5"/>
  <c r="B831" i="5"/>
  <c r="O830" i="5"/>
  <c r="N830" i="5"/>
  <c r="M830" i="5"/>
  <c r="L830" i="5"/>
  <c r="K830" i="5"/>
  <c r="J830" i="5"/>
  <c r="I830" i="5"/>
  <c r="G830" i="5"/>
  <c r="H830" i="5" s="1"/>
  <c r="C830" i="5"/>
  <c r="B830" i="5"/>
  <c r="O829" i="5"/>
  <c r="N829" i="5"/>
  <c r="M829" i="5"/>
  <c r="L829" i="5"/>
  <c r="K829" i="5"/>
  <c r="J829" i="5"/>
  <c r="I829" i="5"/>
  <c r="G829" i="5"/>
  <c r="H829" i="5" s="1"/>
  <c r="C829" i="5"/>
  <c r="B829" i="5"/>
  <c r="O828" i="5"/>
  <c r="N828" i="5"/>
  <c r="M828" i="5"/>
  <c r="L828" i="5"/>
  <c r="K828" i="5"/>
  <c r="J828" i="5"/>
  <c r="I828" i="5"/>
  <c r="G828" i="5"/>
  <c r="H828" i="5" s="1"/>
  <c r="C828" i="5"/>
  <c r="B828" i="5"/>
  <c r="O827" i="5"/>
  <c r="N827" i="5"/>
  <c r="M827" i="5"/>
  <c r="L827" i="5"/>
  <c r="K827" i="5"/>
  <c r="J827" i="5"/>
  <c r="I827" i="5"/>
  <c r="H827" i="5"/>
  <c r="G827" i="5"/>
  <c r="C827" i="5"/>
  <c r="B827" i="5"/>
  <c r="O826" i="5"/>
  <c r="N826" i="5"/>
  <c r="M826" i="5"/>
  <c r="L826" i="5"/>
  <c r="K826" i="5"/>
  <c r="J826" i="5"/>
  <c r="I826" i="5"/>
  <c r="G826" i="5"/>
  <c r="H826" i="5" s="1"/>
  <c r="C826" i="5"/>
  <c r="B826" i="5"/>
  <c r="O825" i="5"/>
  <c r="N825" i="5"/>
  <c r="M825" i="5"/>
  <c r="L825" i="5"/>
  <c r="K825" i="5"/>
  <c r="J825" i="5"/>
  <c r="I825" i="5"/>
  <c r="G825" i="5"/>
  <c r="H825" i="5" s="1"/>
  <c r="C825" i="5"/>
  <c r="B825" i="5"/>
  <c r="O824" i="5"/>
  <c r="N824" i="5"/>
  <c r="M824" i="5"/>
  <c r="L824" i="5"/>
  <c r="K824" i="5"/>
  <c r="J824" i="5"/>
  <c r="I824" i="5"/>
  <c r="G824" i="5"/>
  <c r="H824" i="5" s="1"/>
  <c r="C824" i="5"/>
  <c r="B824" i="5"/>
  <c r="O823" i="5"/>
  <c r="N823" i="5"/>
  <c r="M823" i="5"/>
  <c r="L823" i="5"/>
  <c r="K823" i="5"/>
  <c r="J823" i="5"/>
  <c r="I823" i="5"/>
  <c r="G823" i="5"/>
  <c r="H823" i="5" s="1"/>
  <c r="C823" i="5"/>
  <c r="B823" i="5"/>
  <c r="O822" i="5"/>
  <c r="N822" i="5"/>
  <c r="M822" i="5"/>
  <c r="L822" i="5"/>
  <c r="K822" i="5"/>
  <c r="J822" i="5"/>
  <c r="I822" i="5"/>
  <c r="G822" i="5"/>
  <c r="H822" i="5" s="1"/>
  <c r="C822" i="5"/>
  <c r="B822" i="5"/>
  <c r="O821" i="5"/>
  <c r="N821" i="5"/>
  <c r="M821" i="5"/>
  <c r="L821" i="5"/>
  <c r="K821" i="5"/>
  <c r="J821" i="5"/>
  <c r="I821" i="5"/>
  <c r="G821" i="5"/>
  <c r="H821" i="5" s="1"/>
  <c r="C821" i="5"/>
  <c r="B821" i="5"/>
  <c r="O820" i="5"/>
  <c r="N820" i="5"/>
  <c r="M820" i="5"/>
  <c r="L820" i="5"/>
  <c r="K820" i="5"/>
  <c r="J820" i="5"/>
  <c r="I820" i="5"/>
  <c r="G820" i="5"/>
  <c r="H820" i="5" s="1"/>
  <c r="C820" i="5"/>
  <c r="B820" i="5"/>
  <c r="O819" i="5"/>
  <c r="N819" i="5"/>
  <c r="M819" i="5"/>
  <c r="L819" i="5"/>
  <c r="K819" i="5"/>
  <c r="J819" i="5"/>
  <c r="I819" i="5"/>
  <c r="G819" i="5"/>
  <c r="H819" i="5" s="1"/>
  <c r="C819" i="5"/>
  <c r="B819" i="5"/>
  <c r="O818" i="5"/>
  <c r="N818" i="5"/>
  <c r="M818" i="5"/>
  <c r="L818" i="5"/>
  <c r="K818" i="5"/>
  <c r="J818" i="5"/>
  <c r="I818" i="5"/>
  <c r="G818" i="5"/>
  <c r="H818" i="5" s="1"/>
  <c r="C818" i="5"/>
  <c r="B818" i="5"/>
  <c r="O817" i="5"/>
  <c r="N817" i="5"/>
  <c r="M817" i="5"/>
  <c r="L817" i="5"/>
  <c r="K817" i="5"/>
  <c r="J817" i="5"/>
  <c r="I817" i="5"/>
  <c r="G817" i="5"/>
  <c r="H817" i="5" s="1"/>
  <c r="C817" i="5"/>
  <c r="B817" i="5"/>
  <c r="O816" i="5"/>
  <c r="N816" i="5"/>
  <c r="M816" i="5"/>
  <c r="L816" i="5"/>
  <c r="K816" i="5"/>
  <c r="J816" i="5"/>
  <c r="I816" i="5"/>
  <c r="G816" i="5"/>
  <c r="H816" i="5" s="1"/>
  <c r="C816" i="5"/>
  <c r="B816" i="5"/>
  <c r="O815" i="5"/>
  <c r="N815" i="5"/>
  <c r="M815" i="5"/>
  <c r="L815" i="5"/>
  <c r="K815" i="5"/>
  <c r="J815" i="5"/>
  <c r="I815" i="5"/>
  <c r="G815" i="5"/>
  <c r="H815" i="5" s="1"/>
  <c r="C815" i="5"/>
  <c r="B815" i="5"/>
  <c r="O814" i="5"/>
  <c r="N814" i="5"/>
  <c r="M814" i="5"/>
  <c r="L814" i="5"/>
  <c r="K814" i="5"/>
  <c r="J814" i="5"/>
  <c r="I814" i="5"/>
  <c r="G814" i="5"/>
  <c r="H814" i="5" s="1"/>
  <c r="C814" i="5"/>
  <c r="B814" i="5"/>
  <c r="O813" i="5"/>
  <c r="N813" i="5"/>
  <c r="M813" i="5"/>
  <c r="L813" i="5"/>
  <c r="K813" i="5"/>
  <c r="J813" i="5"/>
  <c r="I813" i="5"/>
  <c r="G813" i="5"/>
  <c r="H813" i="5" s="1"/>
  <c r="C813" i="5"/>
  <c r="B813" i="5"/>
  <c r="O812" i="5"/>
  <c r="N812" i="5"/>
  <c r="M812" i="5"/>
  <c r="L812" i="5"/>
  <c r="K812" i="5"/>
  <c r="J812" i="5"/>
  <c r="I812" i="5"/>
  <c r="G812" i="5"/>
  <c r="H812" i="5" s="1"/>
  <c r="C812" i="5"/>
  <c r="B812" i="5"/>
  <c r="O811" i="5"/>
  <c r="N811" i="5"/>
  <c r="M811" i="5"/>
  <c r="L811" i="5"/>
  <c r="K811" i="5"/>
  <c r="J811" i="5"/>
  <c r="I811" i="5"/>
  <c r="G811" i="5"/>
  <c r="H811" i="5" s="1"/>
  <c r="C811" i="5"/>
  <c r="B811" i="5"/>
  <c r="O810" i="5"/>
  <c r="N810" i="5"/>
  <c r="M810" i="5"/>
  <c r="L810" i="5"/>
  <c r="K810" i="5"/>
  <c r="J810" i="5"/>
  <c r="I810" i="5"/>
  <c r="G810" i="5"/>
  <c r="H810" i="5" s="1"/>
  <c r="C810" i="5"/>
  <c r="B810" i="5"/>
  <c r="O809" i="5"/>
  <c r="N809" i="5"/>
  <c r="M809" i="5"/>
  <c r="L809" i="5"/>
  <c r="K809" i="5"/>
  <c r="J809" i="5"/>
  <c r="I809" i="5"/>
  <c r="H809" i="5"/>
  <c r="G809" i="5"/>
  <c r="C809" i="5"/>
  <c r="B809" i="5"/>
  <c r="O808" i="5"/>
  <c r="N808" i="5"/>
  <c r="M808" i="5"/>
  <c r="L808" i="5"/>
  <c r="K808" i="5"/>
  <c r="J808" i="5"/>
  <c r="I808" i="5"/>
  <c r="G808" i="5"/>
  <c r="H808" i="5" s="1"/>
  <c r="C808" i="5"/>
  <c r="B808" i="5"/>
  <c r="O807" i="5"/>
  <c r="N807" i="5"/>
  <c r="M807" i="5"/>
  <c r="L807" i="5"/>
  <c r="K807" i="5"/>
  <c r="J807" i="5"/>
  <c r="I807" i="5"/>
  <c r="G807" i="5"/>
  <c r="H807" i="5" s="1"/>
  <c r="C807" i="5"/>
  <c r="B807" i="5"/>
  <c r="O806" i="5"/>
  <c r="N806" i="5"/>
  <c r="M806" i="5"/>
  <c r="L806" i="5"/>
  <c r="K806" i="5"/>
  <c r="J806" i="5"/>
  <c r="I806" i="5"/>
  <c r="G806" i="5"/>
  <c r="H806" i="5" s="1"/>
  <c r="C806" i="5"/>
  <c r="B806" i="5"/>
  <c r="O805" i="5"/>
  <c r="N805" i="5"/>
  <c r="M805" i="5"/>
  <c r="L805" i="5"/>
  <c r="K805" i="5"/>
  <c r="J805" i="5"/>
  <c r="I805" i="5"/>
  <c r="G805" i="5"/>
  <c r="H805" i="5" s="1"/>
  <c r="C805" i="5"/>
  <c r="B805" i="5"/>
  <c r="O804" i="5"/>
  <c r="N804" i="5"/>
  <c r="M804" i="5"/>
  <c r="L804" i="5"/>
  <c r="K804" i="5"/>
  <c r="J804" i="5"/>
  <c r="I804" i="5"/>
  <c r="G804" i="5"/>
  <c r="H804" i="5" s="1"/>
  <c r="C804" i="5"/>
  <c r="B804" i="5"/>
  <c r="O803" i="5"/>
  <c r="N803" i="5"/>
  <c r="M803" i="5"/>
  <c r="L803" i="5"/>
  <c r="K803" i="5"/>
  <c r="J803" i="5"/>
  <c r="I803" i="5"/>
  <c r="G803" i="5"/>
  <c r="H803" i="5" s="1"/>
  <c r="C803" i="5"/>
  <c r="B803" i="5"/>
  <c r="O802" i="5"/>
  <c r="N802" i="5"/>
  <c r="M802" i="5"/>
  <c r="L802" i="5"/>
  <c r="K802" i="5"/>
  <c r="J802" i="5"/>
  <c r="I802" i="5"/>
  <c r="H802" i="5"/>
  <c r="G802" i="5"/>
  <c r="C802" i="5"/>
  <c r="B802" i="5"/>
  <c r="O801" i="5"/>
  <c r="N801" i="5"/>
  <c r="M801" i="5"/>
  <c r="L801" i="5"/>
  <c r="K801" i="5"/>
  <c r="J801" i="5"/>
  <c r="I801" i="5"/>
  <c r="G801" i="5"/>
  <c r="H801" i="5" s="1"/>
  <c r="C801" i="5"/>
  <c r="B801" i="5"/>
  <c r="O800" i="5"/>
  <c r="N800" i="5"/>
  <c r="M800" i="5"/>
  <c r="L800" i="5"/>
  <c r="K800" i="5"/>
  <c r="J800" i="5"/>
  <c r="I800" i="5"/>
  <c r="G800" i="5"/>
  <c r="H800" i="5" s="1"/>
  <c r="C800" i="5"/>
  <c r="B800" i="5"/>
  <c r="O799" i="5"/>
  <c r="N799" i="5"/>
  <c r="M799" i="5"/>
  <c r="L799" i="5"/>
  <c r="K799" i="5"/>
  <c r="J799" i="5"/>
  <c r="I799" i="5"/>
  <c r="G799" i="5"/>
  <c r="H799" i="5" s="1"/>
  <c r="C799" i="5"/>
  <c r="B799" i="5"/>
  <c r="O798" i="5"/>
  <c r="N798" i="5"/>
  <c r="M798" i="5"/>
  <c r="L798" i="5"/>
  <c r="K798" i="5"/>
  <c r="J798" i="5"/>
  <c r="I798" i="5"/>
  <c r="G798" i="5"/>
  <c r="H798" i="5" s="1"/>
  <c r="C798" i="5"/>
  <c r="B798" i="5"/>
  <c r="O797" i="5"/>
  <c r="N797" i="5"/>
  <c r="M797" i="5"/>
  <c r="L797" i="5"/>
  <c r="K797" i="5"/>
  <c r="J797" i="5"/>
  <c r="I797" i="5"/>
  <c r="G797" i="5"/>
  <c r="H797" i="5" s="1"/>
  <c r="C797" i="5"/>
  <c r="B797" i="5"/>
  <c r="O796" i="5"/>
  <c r="N796" i="5"/>
  <c r="M796" i="5"/>
  <c r="L796" i="5"/>
  <c r="K796" i="5"/>
  <c r="J796" i="5"/>
  <c r="I796" i="5"/>
  <c r="G796" i="5"/>
  <c r="H796" i="5" s="1"/>
  <c r="C796" i="5"/>
  <c r="B796" i="5"/>
  <c r="O795" i="5"/>
  <c r="N795" i="5"/>
  <c r="M795" i="5"/>
  <c r="L795" i="5"/>
  <c r="K795" i="5"/>
  <c r="J795" i="5"/>
  <c r="I795" i="5"/>
  <c r="H795" i="5"/>
  <c r="G795" i="5"/>
  <c r="C795" i="5"/>
  <c r="B795" i="5"/>
  <c r="O794" i="5"/>
  <c r="N794" i="5"/>
  <c r="M794" i="5"/>
  <c r="L794" i="5"/>
  <c r="K794" i="5"/>
  <c r="J794" i="5"/>
  <c r="I794" i="5"/>
  <c r="G794" i="5"/>
  <c r="H794" i="5" s="1"/>
  <c r="C794" i="5"/>
  <c r="B794" i="5"/>
  <c r="O793" i="5"/>
  <c r="N793" i="5"/>
  <c r="M793" i="5"/>
  <c r="L793" i="5"/>
  <c r="K793" i="5"/>
  <c r="J793" i="5"/>
  <c r="I793" i="5"/>
  <c r="H793" i="5"/>
  <c r="G793" i="5"/>
  <c r="C793" i="5"/>
  <c r="B793" i="5"/>
  <c r="O792" i="5"/>
  <c r="N792" i="5"/>
  <c r="M792" i="5"/>
  <c r="L792" i="5"/>
  <c r="K792" i="5"/>
  <c r="J792" i="5"/>
  <c r="I792" i="5"/>
  <c r="G792" i="5"/>
  <c r="H792" i="5" s="1"/>
  <c r="C792" i="5"/>
  <c r="B792" i="5"/>
  <c r="O791" i="5"/>
  <c r="N791" i="5"/>
  <c r="M791" i="5"/>
  <c r="L791" i="5"/>
  <c r="K791" i="5"/>
  <c r="J791" i="5"/>
  <c r="I791" i="5"/>
  <c r="G791" i="5"/>
  <c r="H791" i="5" s="1"/>
  <c r="C791" i="5"/>
  <c r="B791" i="5"/>
  <c r="O790" i="5"/>
  <c r="N790" i="5"/>
  <c r="M790" i="5"/>
  <c r="L790" i="5"/>
  <c r="K790" i="5"/>
  <c r="J790" i="5"/>
  <c r="I790" i="5"/>
  <c r="G790" i="5"/>
  <c r="H790" i="5" s="1"/>
  <c r="C790" i="5"/>
  <c r="B790" i="5"/>
  <c r="O789" i="5"/>
  <c r="N789" i="5"/>
  <c r="M789" i="5"/>
  <c r="L789" i="5"/>
  <c r="K789" i="5"/>
  <c r="J789" i="5"/>
  <c r="I789" i="5"/>
  <c r="G789" i="5"/>
  <c r="H789" i="5" s="1"/>
  <c r="C789" i="5"/>
  <c r="B789" i="5"/>
  <c r="O788" i="5"/>
  <c r="N788" i="5"/>
  <c r="M788" i="5"/>
  <c r="L788" i="5"/>
  <c r="K788" i="5"/>
  <c r="J788" i="5"/>
  <c r="I788" i="5"/>
  <c r="G788" i="5"/>
  <c r="H788" i="5" s="1"/>
  <c r="C788" i="5"/>
  <c r="B788" i="5"/>
  <c r="O787" i="5"/>
  <c r="N787" i="5"/>
  <c r="M787" i="5"/>
  <c r="L787" i="5"/>
  <c r="K787" i="5"/>
  <c r="J787" i="5"/>
  <c r="I787" i="5"/>
  <c r="G787" i="5"/>
  <c r="H787" i="5" s="1"/>
  <c r="C787" i="5"/>
  <c r="B787" i="5"/>
  <c r="O786" i="5"/>
  <c r="N786" i="5"/>
  <c r="M786" i="5"/>
  <c r="L786" i="5"/>
  <c r="K786" i="5"/>
  <c r="J786" i="5"/>
  <c r="I786" i="5"/>
  <c r="H786" i="5"/>
  <c r="G786" i="5"/>
  <c r="C786" i="5"/>
  <c r="B786" i="5"/>
  <c r="O785" i="5"/>
  <c r="N785" i="5"/>
  <c r="M785" i="5"/>
  <c r="L785" i="5"/>
  <c r="K785" i="5"/>
  <c r="J785" i="5"/>
  <c r="I785" i="5"/>
  <c r="H785" i="5"/>
  <c r="G785" i="5"/>
  <c r="C785" i="5"/>
  <c r="B785" i="5"/>
  <c r="O784" i="5"/>
  <c r="N784" i="5"/>
  <c r="M784" i="5"/>
  <c r="L784" i="5"/>
  <c r="K784" i="5"/>
  <c r="J784" i="5"/>
  <c r="I784" i="5"/>
  <c r="G784" i="5"/>
  <c r="H784" i="5" s="1"/>
  <c r="C784" i="5"/>
  <c r="B784" i="5"/>
  <c r="O783" i="5"/>
  <c r="N783" i="5"/>
  <c r="M783" i="5"/>
  <c r="L783" i="5"/>
  <c r="K783" i="5"/>
  <c r="J783" i="5"/>
  <c r="I783" i="5"/>
  <c r="G783" i="5"/>
  <c r="H783" i="5" s="1"/>
  <c r="C783" i="5"/>
  <c r="B783" i="5"/>
  <c r="O782" i="5"/>
  <c r="N782" i="5"/>
  <c r="M782" i="5"/>
  <c r="L782" i="5"/>
  <c r="K782" i="5"/>
  <c r="J782" i="5"/>
  <c r="I782" i="5"/>
  <c r="G782" i="5"/>
  <c r="H782" i="5" s="1"/>
  <c r="C782" i="5"/>
  <c r="B782" i="5"/>
  <c r="O781" i="5"/>
  <c r="N781" i="5"/>
  <c r="M781" i="5"/>
  <c r="L781" i="5"/>
  <c r="K781" i="5"/>
  <c r="J781" i="5"/>
  <c r="I781" i="5"/>
  <c r="G781" i="5"/>
  <c r="H781" i="5" s="1"/>
  <c r="C781" i="5"/>
  <c r="B781" i="5"/>
  <c r="O780" i="5"/>
  <c r="N780" i="5"/>
  <c r="M780" i="5"/>
  <c r="L780" i="5"/>
  <c r="K780" i="5"/>
  <c r="J780" i="5"/>
  <c r="I780" i="5"/>
  <c r="G780" i="5"/>
  <c r="H780" i="5" s="1"/>
  <c r="C780" i="5"/>
  <c r="B780" i="5"/>
  <c r="O779" i="5"/>
  <c r="N779" i="5"/>
  <c r="M779" i="5"/>
  <c r="L779" i="5"/>
  <c r="K779" i="5"/>
  <c r="J779" i="5"/>
  <c r="I779" i="5"/>
  <c r="H779" i="5"/>
  <c r="G779" i="5"/>
  <c r="C779" i="5"/>
  <c r="B779" i="5"/>
  <c r="O778" i="5"/>
  <c r="N778" i="5"/>
  <c r="M778" i="5"/>
  <c r="L778" i="5"/>
  <c r="K778" i="5"/>
  <c r="J778" i="5"/>
  <c r="I778" i="5"/>
  <c r="H778" i="5"/>
  <c r="G778" i="5"/>
  <c r="C778" i="5"/>
  <c r="B778" i="5"/>
  <c r="O777" i="5"/>
  <c r="N777" i="5"/>
  <c r="M777" i="5"/>
  <c r="L777" i="5"/>
  <c r="K777" i="5"/>
  <c r="J777" i="5"/>
  <c r="I777" i="5"/>
  <c r="H777" i="5"/>
  <c r="G777" i="5"/>
  <c r="C777" i="5"/>
  <c r="B777" i="5"/>
  <c r="O776" i="5"/>
  <c r="N776" i="5"/>
  <c r="M776" i="5"/>
  <c r="L776" i="5"/>
  <c r="K776" i="5"/>
  <c r="J776" i="5"/>
  <c r="I776" i="5"/>
  <c r="G776" i="5"/>
  <c r="H776" i="5" s="1"/>
  <c r="C776" i="5"/>
  <c r="B776" i="5"/>
  <c r="O775" i="5"/>
  <c r="N775" i="5"/>
  <c r="M775" i="5"/>
  <c r="L775" i="5"/>
  <c r="K775" i="5"/>
  <c r="J775" i="5"/>
  <c r="I775" i="5"/>
  <c r="G775" i="5"/>
  <c r="H775" i="5" s="1"/>
  <c r="C775" i="5"/>
  <c r="B775" i="5"/>
  <c r="O774" i="5"/>
  <c r="N774" i="5"/>
  <c r="M774" i="5"/>
  <c r="L774" i="5"/>
  <c r="K774" i="5"/>
  <c r="J774" i="5"/>
  <c r="I774" i="5"/>
  <c r="G774" i="5"/>
  <c r="H774" i="5" s="1"/>
  <c r="C774" i="5"/>
  <c r="B774" i="5"/>
  <c r="O773" i="5"/>
  <c r="N773" i="5"/>
  <c r="M773" i="5"/>
  <c r="L773" i="5"/>
  <c r="K773" i="5"/>
  <c r="J773" i="5"/>
  <c r="I773" i="5"/>
  <c r="G773" i="5"/>
  <c r="H773" i="5" s="1"/>
  <c r="C773" i="5"/>
  <c r="B773" i="5"/>
  <c r="O772" i="5"/>
  <c r="N772" i="5"/>
  <c r="M772" i="5"/>
  <c r="L772" i="5"/>
  <c r="K772" i="5"/>
  <c r="J772" i="5"/>
  <c r="I772" i="5"/>
  <c r="G772" i="5"/>
  <c r="H772" i="5" s="1"/>
  <c r="C772" i="5"/>
  <c r="B772" i="5"/>
  <c r="O771" i="5"/>
  <c r="N771" i="5"/>
  <c r="M771" i="5"/>
  <c r="L771" i="5"/>
  <c r="K771" i="5"/>
  <c r="J771" i="5"/>
  <c r="I771" i="5"/>
  <c r="H771" i="5"/>
  <c r="G771" i="5"/>
  <c r="C771" i="5"/>
  <c r="B771" i="5"/>
  <c r="O770" i="5"/>
  <c r="N770" i="5"/>
  <c r="M770" i="5"/>
  <c r="L770" i="5"/>
  <c r="K770" i="5"/>
  <c r="J770" i="5"/>
  <c r="I770" i="5"/>
  <c r="H770" i="5"/>
  <c r="G770" i="5"/>
  <c r="C770" i="5"/>
  <c r="B770" i="5"/>
  <c r="O769" i="5"/>
  <c r="N769" i="5"/>
  <c r="M769" i="5"/>
  <c r="L769" i="5"/>
  <c r="K769" i="5"/>
  <c r="J769" i="5"/>
  <c r="I769" i="5"/>
  <c r="G769" i="5"/>
  <c r="H769" i="5" s="1"/>
  <c r="C769" i="5"/>
  <c r="B769" i="5"/>
  <c r="O768" i="5"/>
  <c r="N768" i="5"/>
  <c r="M768" i="5"/>
  <c r="L768" i="5"/>
  <c r="K768" i="5"/>
  <c r="J768" i="5"/>
  <c r="I768" i="5"/>
  <c r="G768" i="5"/>
  <c r="H768" i="5" s="1"/>
  <c r="C768" i="5"/>
  <c r="B768" i="5"/>
  <c r="O767" i="5"/>
  <c r="N767" i="5"/>
  <c r="M767" i="5"/>
  <c r="L767" i="5"/>
  <c r="K767" i="5"/>
  <c r="J767" i="5"/>
  <c r="I767" i="5"/>
  <c r="G767" i="5"/>
  <c r="H767" i="5" s="1"/>
  <c r="C767" i="5"/>
  <c r="B767" i="5"/>
  <c r="O766" i="5"/>
  <c r="N766" i="5"/>
  <c r="M766" i="5"/>
  <c r="L766" i="5"/>
  <c r="K766" i="5"/>
  <c r="J766" i="5"/>
  <c r="I766" i="5"/>
  <c r="G766" i="5"/>
  <c r="H766" i="5" s="1"/>
  <c r="C766" i="5"/>
  <c r="B766" i="5"/>
  <c r="O765" i="5"/>
  <c r="N765" i="5"/>
  <c r="M765" i="5"/>
  <c r="L765" i="5"/>
  <c r="K765" i="5"/>
  <c r="J765" i="5"/>
  <c r="I765" i="5"/>
  <c r="G765" i="5"/>
  <c r="H765" i="5" s="1"/>
  <c r="C765" i="5"/>
  <c r="B765" i="5"/>
  <c r="O764" i="5"/>
  <c r="N764" i="5"/>
  <c r="M764" i="5"/>
  <c r="L764" i="5"/>
  <c r="K764" i="5"/>
  <c r="J764" i="5"/>
  <c r="I764" i="5"/>
  <c r="G764" i="5"/>
  <c r="H764" i="5" s="1"/>
  <c r="C764" i="5"/>
  <c r="B764" i="5"/>
  <c r="O763" i="5"/>
  <c r="N763" i="5"/>
  <c r="M763" i="5"/>
  <c r="L763" i="5"/>
  <c r="K763" i="5"/>
  <c r="J763" i="5"/>
  <c r="I763" i="5"/>
  <c r="H763" i="5"/>
  <c r="G763" i="5"/>
  <c r="C763" i="5"/>
  <c r="B763" i="5"/>
  <c r="O762" i="5"/>
  <c r="N762" i="5"/>
  <c r="M762" i="5"/>
  <c r="L762" i="5"/>
  <c r="K762" i="5"/>
  <c r="J762" i="5"/>
  <c r="I762" i="5"/>
  <c r="G762" i="5"/>
  <c r="H762" i="5" s="1"/>
  <c r="C762" i="5"/>
  <c r="B762" i="5"/>
  <c r="O761" i="5"/>
  <c r="N761" i="5"/>
  <c r="M761" i="5"/>
  <c r="L761" i="5"/>
  <c r="K761" i="5"/>
  <c r="J761" i="5"/>
  <c r="I761" i="5"/>
  <c r="G761" i="5"/>
  <c r="H761" i="5" s="1"/>
  <c r="C761" i="5"/>
  <c r="B761" i="5"/>
  <c r="O760" i="5"/>
  <c r="N760" i="5"/>
  <c r="M760" i="5"/>
  <c r="L760" i="5"/>
  <c r="K760" i="5"/>
  <c r="J760" i="5"/>
  <c r="I760" i="5"/>
  <c r="G760" i="5"/>
  <c r="H760" i="5" s="1"/>
  <c r="C760" i="5"/>
  <c r="B760" i="5"/>
  <c r="O759" i="5"/>
  <c r="N759" i="5"/>
  <c r="M759" i="5"/>
  <c r="L759" i="5"/>
  <c r="K759" i="5"/>
  <c r="J759" i="5"/>
  <c r="I759" i="5"/>
  <c r="G759" i="5"/>
  <c r="H759" i="5" s="1"/>
  <c r="C759" i="5"/>
  <c r="B759" i="5"/>
  <c r="O758" i="5"/>
  <c r="N758" i="5"/>
  <c r="M758" i="5"/>
  <c r="L758" i="5"/>
  <c r="K758" i="5"/>
  <c r="J758" i="5"/>
  <c r="I758" i="5"/>
  <c r="G758" i="5"/>
  <c r="H758" i="5" s="1"/>
  <c r="C758" i="5"/>
  <c r="B758" i="5"/>
  <c r="O757" i="5"/>
  <c r="N757" i="5"/>
  <c r="M757" i="5"/>
  <c r="L757" i="5"/>
  <c r="K757" i="5"/>
  <c r="J757" i="5"/>
  <c r="I757" i="5"/>
  <c r="G757" i="5"/>
  <c r="H757" i="5" s="1"/>
  <c r="C757" i="5"/>
  <c r="B757" i="5"/>
  <c r="O756" i="5"/>
  <c r="N756" i="5"/>
  <c r="M756" i="5"/>
  <c r="L756" i="5"/>
  <c r="K756" i="5"/>
  <c r="J756" i="5"/>
  <c r="I756" i="5"/>
  <c r="G756" i="5"/>
  <c r="H756" i="5" s="1"/>
  <c r="C756" i="5"/>
  <c r="B756" i="5"/>
  <c r="O755" i="5"/>
  <c r="N755" i="5"/>
  <c r="M755" i="5"/>
  <c r="L755" i="5"/>
  <c r="K755" i="5"/>
  <c r="J755" i="5"/>
  <c r="I755" i="5"/>
  <c r="G755" i="5"/>
  <c r="H755" i="5" s="1"/>
  <c r="C755" i="5"/>
  <c r="B755" i="5"/>
  <c r="O754" i="5"/>
  <c r="N754" i="5"/>
  <c r="M754" i="5"/>
  <c r="L754" i="5"/>
  <c r="K754" i="5"/>
  <c r="J754" i="5"/>
  <c r="I754" i="5"/>
  <c r="G754" i="5"/>
  <c r="H754" i="5" s="1"/>
  <c r="C754" i="5"/>
  <c r="B754" i="5"/>
  <c r="O753" i="5"/>
  <c r="N753" i="5"/>
  <c r="M753" i="5"/>
  <c r="L753" i="5"/>
  <c r="K753" i="5"/>
  <c r="J753" i="5"/>
  <c r="I753" i="5"/>
  <c r="G753" i="5"/>
  <c r="H753" i="5" s="1"/>
  <c r="C753" i="5"/>
  <c r="B753" i="5"/>
  <c r="O752" i="5"/>
  <c r="N752" i="5"/>
  <c r="M752" i="5"/>
  <c r="L752" i="5"/>
  <c r="K752" i="5"/>
  <c r="J752" i="5"/>
  <c r="I752" i="5"/>
  <c r="G752" i="5"/>
  <c r="H752" i="5" s="1"/>
  <c r="C752" i="5"/>
  <c r="B752" i="5"/>
  <c r="O751" i="5"/>
  <c r="N751" i="5"/>
  <c r="M751" i="5"/>
  <c r="L751" i="5"/>
  <c r="K751" i="5"/>
  <c r="J751" i="5"/>
  <c r="I751" i="5"/>
  <c r="G751" i="5"/>
  <c r="H751" i="5" s="1"/>
  <c r="C751" i="5"/>
  <c r="B751" i="5"/>
  <c r="O750" i="5"/>
  <c r="N750" i="5"/>
  <c r="M750" i="5"/>
  <c r="L750" i="5"/>
  <c r="K750" i="5"/>
  <c r="J750" i="5"/>
  <c r="I750" i="5"/>
  <c r="G750" i="5"/>
  <c r="H750" i="5" s="1"/>
  <c r="C750" i="5"/>
  <c r="B750" i="5"/>
  <c r="O749" i="5"/>
  <c r="N749" i="5"/>
  <c r="M749" i="5"/>
  <c r="L749" i="5"/>
  <c r="K749" i="5"/>
  <c r="J749" i="5"/>
  <c r="I749" i="5"/>
  <c r="G749" i="5"/>
  <c r="H749" i="5" s="1"/>
  <c r="C749" i="5"/>
  <c r="B749" i="5"/>
  <c r="O748" i="5"/>
  <c r="N748" i="5"/>
  <c r="M748" i="5"/>
  <c r="L748" i="5"/>
  <c r="K748" i="5"/>
  <c r="J748" i="5"/>
  <c r="I748" i="5"/>
  <c r="G748" i="5"/>
  <c r="H748" i="5" s="1"/>
  <c r="C748" i="5"/>
  <c r="B748" i="5"/>
  <c r="O747" i="5"/>
  <c r="N747" i="5"/>
  <c r="M747" i="5"/>
  <c r="L747" i="5"/>
  <c r="K747" i="5"/>
  <c r="J747" i="5"/>
  <c r="I747" i="5"/>
  <c r="G747" i="5"/>
  <c r="H747" i="5" s="1"/>
  <c r="C747" i="5"/>
  <c r="B747" i="5"/>
  <c r="O746" i="5"/>
  <c r="N746" i="5"/>
  <c r="M746" i="5"/>
  <c r="L746" i="5"/>
  <c r="K746" i="5"/>
  <c r="J746" i="5"/>
  <c r="I746" i="5"/>
  <c r="G746" i="5"/>
  <c r="H746" i="5" s="1"/>
  <c r="C746" i="5"/>
  <c r="B746" i="5"/>
  <c r="O745" i="5"/>
  <c r="N745" i="5"/>
  <c r="M745" i="5"/>
  <c r="L745" i="5"/>
  <c r="K745" i="5"/>
  <c r="J745" i="5"/>
  <c r="I745" i="5"/>
  <c r="H745" i="5"/>
  <c r="G745" i="5"/>
  <c r="C745" i="5"/>
  <c r="B745" i="5"/>
  <c r="O744" i="5"/>
  <c r="N744" i="5"/>
  <c r="M744" i="5"/>
  <c r="L744" i="5"/>
  <c r="K744" i="5"/>
  <c r="J744" i="5"/>
  <c r="I744" i="5"/>
  <c r="G744" i="5"/>
  <c r="H744" i="5" s="1"/>
  <c r="C744" i="5"/>
  <c r="B744" i="5"/>
  <c r="O743" i="5"/>
  <c r="N743" i="5"/>
  <c r="M743" i="5"/>
  <c r="L743" i="5"/>
  <c r="K743" i="5"/>
  <c r="J743" i="5"/>
  <c r="I743" i="5"/>
  <c r="G743" i="5"/>
  <c r="H743" i="5" s="1"/>
  <c r="C743" i="5"/>
  <c r="B743" i="5"/>
  <c r="O742" i="5"/>
  <c r="N742" i="5"/>
  <c r="M742" i="5"/>
  <c r="L742" i="5"/>
  <c r="K742" i="5"/>
  <c r="J742" i="5"/>
  <c r="I742" i="5"/>
  <c r="G742" i="5"/>
  <c r="H742" i="5" s="1"/>
  <c r="C742" i="5"/>
  <c r="B742" i="5"/>
  <c r="O741" i="5"/>
  <c r="N741" i="5"/>
  <c r="M741" i="5"/>
  <c r="L741" i="5"/>
  <c r="K741" i="5"/>
  <c r="J741" i="5"/>
  <c r="I741" i="5"/>
  <c r="G741" i="5"/>
  <c r="H741" i="5" s="1"/>
  <c r="C741" i="5"/>
  <c r="B741" i="5"/>
  <c r="O740" i="5"/>
  <c r="N740" i="5"/>
  <c r="M740" i="5"/>
  <c r="L740" i="5"/>
  <c r="K740" i="5"/>
  <c r="J740" i="5"/>
  <c r="I740" i="5"/>
  <c r="G740" i="5"/>
  <c r="H740" i="5" s="1"/>
  <c r="C740" i="5"/>
  <c r="B740" i="5"/>
  <c r="O739" i="5"/>
  <c r="N739" i="5"/>
  <c r="M739" i="5"/>
  <c r="L739" i="5"/>
  <c r="K739" i="5"/>
  <c r="J739" i="5"/>
  <c r="I739" i="5"/>
  <c r="G739" i="5"/>
  <c r="H739" i="5" s="1"/>
  <c r="C739" i="5"/>
  <c r="B739" i="5"/>
  <c r="O738" i="5"/>
  <c r="N738" i="5"/>
  <c r="M738" i="5"/>
  <c r="L738" i="5"/>
  <c r="K738" i="5"/>
  <c r="J738" i="5"/>
  <c r="I738" i="5"/>
  <c r="H738" i="5"/>
  <c r="G738" i="5"/>
  <c r="C738" i="5"/>
  <c r="B738" i="5"/>
  <c r="O737" i="5"/>
  <c r="N737" i="5"/>
  <c r="M737" i="5"/>
  <c r="L737" i="5"/>
  <c r="K737" i="5"/>
  <c r="J737" i="5"/>
  <c r="I737" i="5"/>
  <c r="G737" i="5"/>
  <c r="H737" i="5" s="1"/>
  <c r="C737" i="5"/>
  <c r="B737" i="5"/>
  <c r="O736" i="5"/>
  <c r="N736" i="5"/>
  <c r="M736" i="5"/>
  <c r="L736" i="5"/>
  <c r="K736" i="5"/>
  <c r="J736" i="5"/>
  <c r="I736" i="5"/>
  <c r="G736" i="5"/>
  <c r="H736" i="5" s="1"/>
  <c r="C736" i="5"/>
  <c r="B736" i="5"/>
  <c r="O735" i="5"/>
  <c r="N735" i="5"/>
  <c r="M735" i="5"/>
  <c r="L735" i="5"/>
  <c r="K735" i="5"/>
  <c r="J735" i="5"/>
  <c r="I735" i="5"/>
  <c r="G735" i="5"/>
  <c r="H735" i="5" s="1"/>
  <c r="C735" i="5"/>
  <c r="B735" i="5"/>
  <c r="O734" i="5"/>
  <c r="N734" i="5"/>
  <c r="M734" i="5"/>
  <c r="L734" i="5"/>
  <c r="K734" i="5"/>
  <c r="J734" i="5"/>
  <c r="I734" i="5"/>
  <c r="G734" i="5"/>
  <c r="H734" i="5" s="1"/>
  <c r="C734" i="5"/>
  <c r="B734" i="5"/>
  <c r="O733" i="5"/>
  <c r="N733" i="5"/>
  <c r="M733" i="5"/>
  <c r="L733" i="5"/>
  <c r="K733" i="5"/>
  <c r="J733" i="5"/>
  <c r="I733" i="5"/>
  <c r="G733" i="5"/>
  <c r="H733" i="5" s="1"/>
  <c r="C733" i="5"/>
  <c r="B733" i="5"/>
  <c r="O732" i="5"/>
  <c r="N732" i="5"/>
  <c r="M732" i="5"/>
  <c r="L732" i="5"/>
  <c r="K732" i="5"/>
  <c r="J732" i="5"/>
  <c r="I732" i="5"/>
  <c r="G732" i="5"/>
  <c r="H732" i="5" s="1"/>
  <c r="C732" i="5"/>
  <c r="B732" i="5"/>
  <c r="O731" i="5"/>
  <c r="N731" i="5"/>
  <c r="M731" i="5"/>
  <c r="L731" i="5"/>
  <c r="K731" i="5"/>
  <c r="J731" i="5"/>
  <c r="I731" i="5"/>
  <c r="H731" i="5"/>
  <c r="G731" i="5"/>
  <c r="C731" i="5"/>
  <c r="B731" i="5"/>
  <c r="O730" i="5"/>
  <c r="N730" i="5"/>
  <c r="M730" i="5"/>
  <c r="L730" i="5"/>
  <c r="K730" i="5"/>
  <c r="J730" i="5"/>
  <c r="I730" i="5"/>
  <c r="G730" i="5"/>
  <c r="H730" i="5" s="1"/>
  <c r="C730" i="5"/>
  <c r="B730" i="5"/>
  <c r="O729" i="5"/>
  <c r="N729" i="5"/>
  <c r="M729" i="5"/>
  <c r="L729" i="5"/>
  <c r="K729" i="5"/>
  <c r="J729" i="5"/>
  <c r="I729" i="5"/>
  <c r="H729" i="5"/>
  <c r="G729" i="5"/>
  <c r="C729" i="5"/>
  <c r="B729" i="5"/>
  <c r="O728" i="5"/>
  <c r="N728" i="5"/>
  <c r="M728" i="5"/>
  <c r="L728" i="5"/>
  <c r="K728" i="5"/>
  <c r="J728" i="5"/>
  <c r="I728" i="5"/>
  <c r="G728" i="5"/>
  <c r="H728" i="5" s="1"/>
  <c r="C728" i="5"/>
  <c r="B728" i="5"/>
  <c r="O727" i="5"/>
  <c r="N727" i="5"/>
  <c r="M727" i="5"/>
  <c r="L727" i="5"/>
  <c r="K727" i="5"/>
  <c r="J727" i="5"/>
  <c r="I727" i="5"/>
  <c r="G727" i="5"/>
  <c r="H727" i="5" s="1"/>
  <c r="C727" i="5"/>
  <c r="B727" i="5"/>
  <c r="O726" i="5"/>
  <c r="N726" i="5"/>
  <c r="M726" i="5"/>
  <c r="L726" i="5"/>
  <c r="K726" i="5"/>
  <c r="J726" i="5"/>
  <c r="I726" i="5"/>
  <c r="G726" i="5"/>
  <c r="H726" i="5" s="1"/>
  <c r="C726" i="5"/>
  <c r="B726" i="5"/>
  <c r="O725" i="5"/>
  <c r="N725" i="5"/>
  <c r="M725" i="5"/>
  <c r="L725" i="5"/>
  <c r="K725" i="5"/>
  <c r="J725" i="5"/>
  <c r="I725" i="5"/>
  <c r="G725" i="5"/>
  <c r="H725" i="5" s="1"/>
  <c r="C725" i="5"/>
  <c r="B725" i="5"/>
  <c r="O724" i="5"/>
  <c r="N724" i="5"/>
  <c r="M724" i="5"/>
  <c r="L724" i="5"/>
  <c r="K724" i="5"/>
  <c r="J724" i="5"/>
  <c r="I724" i="5"/>
  <c r="G724" i="5"/>
  <c r="H724" i="5" s="1"/>
  <c r="C724" i="5"/>
  <c r="B724" i="5"/>
  <c r="O723" i="5"/>
  <c r="N723" i="5"/>
  <c r="M723" i="5"/>
  <c r="L723" i="5"/>
  <c r="K723" i="5"/>
  <c r="J723" i="5"/>
  <c r="I723" i="5"/>
  <c r="G723" i="5"/>
  <c r="H723" i="5" s="1"/>
  <c r="C723" i="5"/>
  <c r="B723" i="5"/>
  <c r="O722" i="5"/>
  <c r="N722" i="5"/>
  <c r="M722" i="5"/>
  <c r="L722" i="5"/>
  <c r="K722" i="5"/>
  <c r="J722" i="5"/>
  <c r="I722" i="5"/>
  <c r="H722" i="5"/>
  <c r="G722" i="5"/>
  <c r="C722" i="5"/>
  <c r="B722" i="5"/>
  <c r="O721" i="5"/>
  <c r="N721" i="5"/>
  <c r="M721" i="5"/>
  <c r="L721" i="5"/>
  <c r="K721" i="5"/>
  <c r="J721" i="5"/>
  <c r="I721" i="5"/>
  <c r="H721" i="5"/>
  <c r="G721" i="5"/>
  <c r="C721" i="5"/>
  <c r="B721" i="5"/>
  <c r="O720" i="5"/>
  <c r="N720" i="5"/>
  <c r="M720" i="5"/>
  <c r="L720" i="5"/>
  <c r="K720" i="5"/>
  <c r="J720" i="5"/>
  <c r="I720" i="5"/>
  <c r="G720" i="5"/>
  <c r="H720" i="5" s="1"/>
  <c r="C720" i="5"/>
  <c r="B720" i="5"/>
  <c r="O719" i="5"/>
  <c r="N719" i="5"/>
  <c r="M719" i="5"/>
  <c r="L719" i="5"/>
  <c r="K719" i="5"/>
  <c r="J719" i="5"/>
  <c r="I719" i="5"/>
  <c r="G719" i="5"/>
  <c r="H719" i="5" s="1"/>
  <c r="C719" i="5"/>
  <c r="B719" i="5"/>
  <c r="O718" i="5"/>
  <c r="N718" i="5"/>
  <c r="M718" i="5"/>
  <c r="L718" i="5"/>
  <c r="K718" i="5"/>
  <c r="J718" i="5"/>
  <c r="I718" i="5"/>
  <c r="G718" i="5"/>
  <c r="H718" i="5" s="1"/>
  <c r="C718" i="5"/>
  <c r="B718" i="5"/>
  <c r="O717" i="5"/>
  <c r="N717" i="5"/>
  <c r="M717" i="5"/>
  <c r="L717" i="5"/>
  <c r="K717" i="5"/>
  <c r="J717" i="5"/>
  <c r="I717" i="5"/>
  <c r="G717" i="5"/>
  <c r="H717" i="5" s="1"/>
  <c r="C717" i="5"/>
  <c r="B717" i="5"/>
  <c r="O716" i="5"/>
  <c r="N716" i="5"/>
  <c r="M716" i="5"/>
  <c r="L716" i="5"/>
  <c r="K716" i="5"/>
  <c r="J716" i="5"/>
  <c r="I716" i="5"/>
  <c r="G716" i="5"/>
  <c r="H716" i="5" s="1"/>
  <c r="C716" i="5"/>
  <c r="B716" i="5"/>
  <c r="O715" i="5"/>
  <c r="N715" i="5"/>
  <c r="M715" i="5"/>
  <c r="L715" i="5"/>
  <c r="K715" i="5"/>
  <c r="J715" i="5"/>
  <c r="I715" i="5"/>
  <c r="H715" i="5"/>
  <c r="G715" i="5"/>
  <c r="C715" i="5"/>
  <c r="B715" i="5"/>
  <c r="O714" i="5"/>
  <c r="N714" i="5"/>
  <c r="M714" i="5"/>
  <c r="L714" i="5"/>
  <c r="K714" i="5"/>
  <c r="J714" i="5"/>
  <c r="I714" i="5"/>
  <c r="H714" i="5"/>
  <c r="G714" i="5"/>
  <c r="C714" i="5"/>
  <c r="B714" i="5"/>
  <c r="O713" i="5"/>
  <c r="N713" i="5"/>
  <c r="M713" i="5"/>
  <c r="L713" i="5"/>
  <c r="K713" i="5"/>
  <c r="J713" i="5"/>
  <c r="I713" i="5"/>
  <c r="H713" i="5"/>
  <c r="G713" i="5"/>
  <c r="C713" i="5"/>
  <c r="B713" i="5"/>
  <c r="O712" i="5"/>
  <c r="N712" i="5"/>
  <c r="M712" i="5"/>
  <c r="L712" i="5"/>
  <c r="K712" i="5"/>
  <c r="J712" i="5"/>
  <c r="I712" i="5"/>
  <c r="G712" i="5"/>
  <c r="H712" i="5" s="1"/>
  <c r="C712" i="5"/>
  <c r="B712" i="5"/>
  <c r="O711" i="5"/>
  <c r="N711" i="5"/>
  <c r="M711" i="5"/>
  <c r="L711" i="5"/>
  <c r="K711" i="5"/>
  <c r="J711" i="5"/>
  <c r="I711" i="5"/>
  <c r="G711" i="5"/>
  <c r="H711" i="5" s="1"/>
  <c r="C711" i="5"/>
  <c r="B711" i="5"/>
  <c r="O710" i="5"/>
  <c r="N710" i="5"/>
  <c r="M710" i="5"/>
  <c r="L710" i="5"/>
  <c r="K710" i="5"/>
  <c r="J710" i="5"/>
  <c r="I710" i="5"/>
  <c r="G710" i="5"/>
  <c r="H710" i="5" s="1"/>
  <c r="C710" i="5"/>
  <c r="B710" i="5"/>
  <c r="O709" i="5"/>
  <c r="N709" i="5"/>
  <c r="M709" i="5"/>
  <c r="L709" i="5"/>
  <c r="K709" i="5"/>
  <c r="J709" i="5"/>
  <c r="I709" i="5"/>
  <c r="G709" i="5"/>
  <c r="H709" i="5" s="1"/>
  <c r="C709" i="5"/>
  <c r="B709" i="5"/>
  <c r="O708" i="5"/>
  <c r="N708" i="5"/>
  <c r="M708" i="5"/>
  <c r="L708" i="5"/>
  <c r="K708" i="5"/>
  <c r="J708" i="5"/>
  <c r="I708" i="5"/>
  <c r="G708" i="5"/>
  <c r="H708" i="5" s="1"/>
  <c r="C708" i="5"/>
  <c r="B708" i="5"/>
  <c r="O707" i="5"/>
  <c r="N707" i="5"/>
  <c r="M707" i="5"/>
  <c r="L707" i="5"/>
  <c r="K707" i="5"/>
  <c r="J707" i="5"/>
  <c r="I707" i="5"/>
  <c r="H707" i="5"/>
  <c r="G707" i="5"/>
  <c r="C707" i="5"/>
  <c r="B707" i="5"/>
  <c r="O706" i="5"/>
  <c r="N706" i="5"/>
  <c r="M706" i="5"/>
  <c r="L706" i="5"/>
  <c r="K706" i="5"/>
  <c r="J706" i="5"/>
  <c r="I706" i="5"/>
  <c r="H706" i="5"/>
  <c r="G706" i="5"/>
  <c r="C706" i="5"/>
  <c r="B706" i="5"/>
  <c r="O705" i="5"/>
  <c r="N705" i="5"/>
  <c r="M705" i="5"/>
  <c r="L705" i="5"/>
  <c r="K705" i="5"/>
  <c r="J705" i="5"/>
  <c r="I705" i="5"/>
  <c r="G705" i="5"/>
  <c r="H705" i="5" s="1"/>
  <c r="C705" i="5"/>
  <c r="B705" i="5"/>
  <c r="O704" i="5"/>
  <c r="N704" i="5"/>
  <c r="M704" i="5"/>
  <c r="L704" i="5"/>
  <c r="K704" i="5"/>
  <c r="J704" i="5"/>
  <c r="I704" i="5"/>
  <c r="G704" i="5"/>
  <c r="H704" i="5" s="1"/>
  <c r="C704" i="5"/>
  <c r="B704" i="5"/>
  <c r="O703" i="5"/>
  <c r="N703" i="5"/>
  <c r="M703" i="5"/>
  <c r="L703" i="5"/>
  <c r="K703" i="5"/>
  <c r="J703" i="5"/>
  <c r="I703" i="5"/>
  <c r="G703" i="5"/>
  <c r="H703" i="5" s="1"/>
  <c r="C703" i="5"/>
  <c r="B703" i="5"/>
  <c r="O702" i="5"/>
  <c r="N702" i="5"/>
  <c r="M702" i="5"/>
  <c r="L702" i="5"/>
  <c r="K702" i="5"/>
  <c r="J702" i="5"/>
  <c r="I702" i="5"/>
  <c r="G702" i="5"/>
  <c r="H702" i="5" s="1"/>
  <c r="C702" i="5"/>
  <c r="B702" i="5"/>
  <c r="O701" i="5"/>
  <c r="N701" i="5"/>
  <c r="M701" i="5"/>
  <c r="L701" i="5"/>
  <c r="K701" i="5"/>
  <c r="J701" i="5"/>
  <c r="I701" i="5"/>
  <c r="G701" i="5"/>
  <c r="H701" i="5" s="1"/>
  <c r="C701" i="5"/>
  <c r="B701" i="5"/>
  <c r="O700" i="5"/>
  <c r="N700" i="5"/>
  <c r="M700" i="5"/>
  <c r="L700" i="5"/>
  <c r="K700" i="5"/>
  <c r="J700" i="5"/>
  <c r="I700" i="5"/>
  <c r="G700" i="5"/>
  <c r="H700" i="5" s="1"/>
  <c r="C700" i="5"/>
  <c r="B700" i="5"/>
  <c r="O699" i="5"/>
  <c r="N699" i="5"/>
  <c r="M699" i="5"/>
  <c r="L699" i="5"/>
  <c r="K699" i="5"/>
  <c r="J699" i="5"/>
  <c r="I699" i="5"/>
  <c r="H699" i="5"/>
  <c r="G699" i="5"/>
  <c r="C699" i="5"/>
  <c r="B699" i="5"/>
  <c r="O698" i="5"/>
  <c r="N698" i="5"/>
  <c r="M698" i="5"/>
  <c r="L698" i="5"/>
  <c r="K698" i="5"/>
  <c r="J698" i="5"/>
  <c r="I698" i="5"/>
  <c r="G698" i="5"/>
  <c r="H698" i="5" s="1"/>
  <c r="C698" i="5"/>
  <c r="B698" i="5"/>
  <c r="O697" i="5"/>
  <c r="N697" i="5"/>
  <c r="M697" i="5"/>
  <c r="L697" i="5"/>
  <c r="K697" i="5"/>
  <c r="J697" i="5"/>
  <c r="I697" i="5"/>
  <c r="G697" i="5"/>
  <c r="H697" i="5" s="1"/>
  <c r="C697" i="5"/>
  <c r="B697" i="5"/>
  <c r="O696" i="5"/>
  <c r="N696" i="5"/>
  <c r="M696" i="5"/>
  <c r="L696" i="5"/>
  <c r="K696" i="5"/>
  <c r="J696" i="5"/>
  <c r="I696" i="5"/>
  <c r="G696" i="5"/>
  <c r="H696" i="5" s="1"/>
  <c r="C696" i="5"/>
  <c r="B696" i="5"/>
  <c r="O695" i="5"/>
  <c r="N695" i="5"/>
  <c r="M695" i="5"/>
  <c r="L695" i="5"/>
  <c r="K695" i="5"/>
  <c r="J695" i="5"/>
  <c r="I695" i="5"/>
  <c r="G695" i="5"/>
  <c r="H695" i="5" s="1"/>
  <c r="C695" i="5"/>
  <c r="B695" i="5"/>
  <c r="O694" i="5"/>
  <c r="N694" i="5"/>
  <c r="M694" i="5"/>
  <c r="L694" i="5"/>
  <c r="K694" i="5"/>
  <c r="J694" i="5"/>
  <c r="I694" i="5"/>
  <c r="G694" i="5"/>
  <c r="H694" i="5" s="1"/>
  <c r="C694" i="5"/>
  <c r="B694" i="5"/>
  <c r="O693" i="5"/>
  <c r="N693" i="5"/>
  <c r="M693" i="5"/>
  <c r="L693" i="5"/>
  <c r="K693" i="5"/>
  <c r="J693" i="5"/>
  <c r="I693" i="5"/>
  <c r="G693" i="5"/>
  <c r="H693" i="5" s="1"/>
  <c r="C693" i="5"/>
  <c r="B693" i="5"/>
  <c r="O692" i="5"/>
  <c r="N692" i="5"/>
  <c r="M692" i="5"/>
  <c r="L692" i="5"/>
  <c r="K692" i="5"/>
  <c r="J692" i="5"/>
  <c r="I692" i="5"/>
  <c r="G692" i="5"/>
  <c r="H692" i="5" s="1"/>
  <c r="C692" i="5"/>
  <c r="B692" i="5"/>
  <c r="O691" i="5"/>
  <c r="N691" i="5"/>
  <c r="M691" i="5"/>
  <c r="L691" i="5"/>
  <c r="K691" i="5"/>
  <c r="J691" i="5"/>
  <c r="I691" i="5"/>
  <c r="G691" i="5"/>
  <c r="H691" i="5" s="1"/>
  <c r="C691" i="5"/>
  <c r="B691" i="5"/>
  <c r="O690" i="5"/>
  <c r="N690" i="5"/>
  <c r="M690" i="5"/>
  <c r="L690" i="5"/>
  <c r="K690" i="5"/>
  <c r="J690" i="5"/>
  <c r="I690" i="5"/>
  <c r="G690" i="5"/>
  <c r="H690" i="5" s="1"/>
  <c r="C690" i="5"/>
  <c r="B690" i="5"/>
  <c r="O689" i="5"/>
  <c r="N689" i="5"/>
  <c r="M689" i="5"/>
  <c r="L689" i="5"/>
  <c r="K689" i="5"/>
  <c r="J689" i="5"/>
  <c r="I689" i="5"/>
  <c r="G689" i="5"/>
  <c r="H689" i="5" s="1"/>
  <c r="C689" i="5"/>
  <c r="B689" i="5"/>
  <c r="O688" i="5"/>
  <c r="N688" i="5"/>
  <c r="M688" i="5"/>
  <c r="L688" i="5"/>
  <c r="K688" i="5"/>
  <c r="J688" i="5"/>
  <c r="I688" i="5"/>
  <c r="G688" i="5"/>
  <c r="H688" i="5" s="1"/>
  <c r="C688" i="5"/>
  <c r="B688" i="5"/>
  <c r="O687" i="5"/>
  <c r="N687" i="5"/>
  <c r="M687" i="5"/>
  <c r="L687" i="5"/>
  <c r="K687" i="5"/>
  <c r="J687" i="5"/>
  <c r="I687" i="5"/>
  <c r="G687" i="5"/>
  <c r="H687" i="5" s="1"/>
  <c r="C687" i="5"/>
  <c r="B687" i="5"/>
  <c r="O686" i="5"/>
  <c r="N686" i="5"/>
  <c r="M686" i="5"/>
  <c r="L686" i="5"/>
  <c r="K686" i="5"/>
  <c r="J686" i="5"/>
  <c r="I686" i="5"/>
  <c r="G686" i="5"/>
  <c r="H686" i="5" s="1"/>
  <c r="C686" i="5"/>
  <c r="B686" i="5"/>
  <c r="O685" i="5"/>
  <c r="N685" i="5"/>
  <c r="M685" i="5"/>
  <c r="L685" i="5"/>
  <c r="K685" i="5"/>
  <c r="J685" i="5"/>
  <c r="I685" i="5"/>
  <c r="G685" i="5"/>
  <c r="H685" i="5" s="1"/>
  <c r="C685" i="5"/>
  <c r="B685" i="5"/>
  <c r="O684" i="5"/>
  <c r="N684" i="5"/>
  <c r="M684" i="5"/>
  <c r="L684" i="5"/>
  <c r="K684" i="5"/>
  <c r="J684" i="5"/>
  <c r="I684" i="5"/>
  <c r="G684" i="5"/>
  <c r="H684" i="5" s="1"/>
  <c r="C684" i="5"/>
  <c r="B684" i="5"/>
  <c r="O683" i="5"/>
  <c r="N683" i="5"/>
  <c r="M683" i="5"/>
  <c r="L683" i="5"/>
  <c r="K683" i="5"/>
  <c r="J683" i="5"/>
  <c r="I683" i="5"/>
  <c r="G683" i="5"/>
  <c r="H683" i="5" s="1"/>
  <c r="C683" i="5"/>
  <c r="B683" i="5"/>
  <c r="O682" i="5"/>
  <c r="N682" i="5"/>
  <c r="M682" i="5"/>
  <c r="L682" i="5"/>
  <c r="K682" i="5"/>
  <c r="J682" i="5"/>
  <c r="I682" i="5"/>
  <c r="G682" i="5"/>
  <c r="H682" i="5" s="1"/>
  <c r="C682" i="5"/>
  <c r="B682" i="5"/>
  <c r="O681" i="5"/>
  <c r="N681" i="5"/>
  <c r="M681" i="5"/>
  <c r="L681" i="5"/>
  <c r="K681" i="5"/>
  <c r="J681" i="5"/>
  <c r="I681" i="5"/>
  <c r="H681" i="5"/>
  <c r="G681" i="5"/>
  <c r="C681" i="5"/>
  <c r="B681" i="5"/>
  <c r="O680" i="5"/>
  <c r="N680" i="5"/>
  <c r="M680" i="5"/>
  <c r="L680" i="5"/>
  <c r="K680" i="5"/>
  <c r="J680" i="5"/>
  <c r="I680" i="5"/>
  <c r="G680" i="5"/>
  <c r="H680" i="5" s="1"/>
  <c r="C680" i="5"/>
  <c r="B680" i="5"/>
  <c r="O679" i="5"/>
  <c r="N679" i="5"/>
  <c r="M679" i="5"/>
  <c r="L679" i="5"/>
  <c r="K679" i="5"/>
  <c r="J679" i="5"/>
  <c r="I679" i="5"/>
  <c r="G679" i="5"/>
  <c r="H679" i="5" s="1"/>
  <c r="C679" i="5"/>
  <c r="B679" i="5"/>
  <c r="O678" i="5"/>
  <c r="N678" i="5"/>
  <c r="M678" i="5"/>
  <c r="L678" i="5"/>
  <c r="K678" i="5"/>
  <c r="J678" i="5"/>
  <c r="I678" i="5"/>
  <c r="G678" i="5"/>
  <c r="H678" i="5" s="1"/>
  <c r="C678" i="5"/>
  <c r="B678" i="5"/>
  <c r="O677" i="5"/>
  <c r="N677" i="5"/>
  <c r="M677" i="5"/>
  <c r="L677" i="5"/>
  <c r="K677" i="5"/>
  <c r="J677" i="5"/>
  <c r="I677" i="5"/>
  <c r="G677" i="5"/>
  <c r="H677" i="5" s="1"/>
  <c r="C677" i="5"/>
  <c r="B677" i="5"/>
  <c r="O676" i="5"/>
  <c r="N676" i="5"/>
  <c r="M676" i="5"/>
  <c r="L676" i="5"/>
  <c r="K676" i="5"/>
  <c r="J676" i="5"/>
  <c r="I676" i="5"/>
  <c r="G676" i="5"/>
  <c r="H676" i="5" s="1"/>
  <c r="C676" i="5"/>
  <c r="B676" i="5"/>
  <c r="O675" i="5"/>
  <c r="N675" i="5"/>
  <c r="M675" i="5"/>
  <c r="L675" i="5"/>
  <c r="K675" i="5"/>
  <c r="J675" i="5"/>
  <c r="I675" i="5"/>
  <c r="G675" i="5"/>
  <c r="H675" i="5" s="1"/>
  <c r="C675" i="5"/>
  <c r="B675" i="5"/>
  <c r="O674" i="5"/>
  <c r="N674" i="5"/>
  <c r="M674" i="5"/>
  <c r="L674" i="5"/>
  <c r="K674" i="5"/>
  <c r="J674" i="5"/>
  <c r="I674" i="5"/>
  <c r="H674" i="5"/>
  <c r="G674" i="5"/>
  <c r="C674" i="5"/>
  <c r="B674" i="5"/>
  <c r="O673" i="5"/>
  <c r="N673" i="5"/>
  <c r="M673" i="5"/>
  <c r="L673" i="5"/>
  <c r="K673" i="5"/>
  <c r="J673" i="5"/>
  <c r="I673" i="5"/>
  <c r="G673" i="5"/>
  <c r="H673" i="5" s="1"/>
  <c r="C673" i="5"/>
  <c r="B673" i="5"/>
  <c r="O672" i="5"/>
  <c r="N672" i="5"/>
  <c r="M672" i="5"/>
  <c r="L672" i="5"/>
  <c r="K672" i="5"/>
  <c r="J672" i="5"/>
  <c r="I672" i="5"/>
  <c r="G672" i="5"/>
  <c r="H672" i="5" s="1"/>
  <c r="C672" i="5"/>
  <c r="B672" i="5"/>
  <c r="O671" i="5"/>
  <c r="N671" i="5"/>
  <c r="M671" i="5"/>
  <c r="L671" i="5"/>
  <c r="K671" i="5"/>
  <c r="J671" i="5"/>
  <c r="I671" i="5"/>
  <c r="G671" i="5"/>
  <c r="H671" i="5" s="1"/>
  <c r="C671" i="5"/>
  <c r="B671" i="5"/>
  <c r="O670" i="5"/>
  <c r="N670" i="5"/>
  <c r="M670" i="5"/>
  <c r="L670" i="5"/>
  <c r="K670" i="5"/>
  <c r="J670" i="5"/>
  <c r="I670" i="5"/>
  <c r="G670" i="5"/>
  <c r="H670" i="5" s="1"/>
  <c r="C670" i="5"/>
  <c r="B670" i="5"/>
  <c r="O669" i="5"/>
  <c r="N669" i="5"/>
  <c r="M669" i="5"/>
  <c r="L669" i="5"/>
  <c r="K669" i="5"/>
  <c r="J669" i="5"/>
  <c r="I669" i="5"/>
  <c r="G669" i="5"/>
  <c r="H669" i="5" s="1"/>
  <c r="C669" i="5"/>
  <c r="B669" i="5"/>
  <c r="O668" i="5"/>
  <c r="N668" i="5"/>
  <c r="M668" i="5"/>
  <c r="L668" i="5"/>
  <c r="K668" i="5"/>
  <c r="J668" i="5"/>
  <c r="I668" i="5"/>
  <c r="G668" i="5"/>
  <c r="H668" i="5" s="1"/>
  <c r="C668" i="5"/>
  <c r="B668" i="5"/>
  <c r="O667" i="5"/>
  <c r="N667" i="5"/>
  <c r="M667" i="5"/>
  <c r="L667" i="5"/>
  <c r="K667" i="5"/>
  <c r="J667" i="5"/>
  <c r="I667" i="5"/>
  <c r="H667" i="5"/>
  <c r="G667" i="5"/>
  <c r="C667" i="5"/>
  <c r="B667" i="5"/>
  <c r="O666" i="5"/>
  <c r="N666" i="5"/>
  <c r="M666" i="5"/>
  <c r="L666" i="5"/>
  <c r="K666" i="5"/>
  <c r="J666" i="5"/>
  <c r="I666" i="5"/>
  <c r="G666" i="5"/>
  <c r="H666" i="5" s="1"/>
  <c r="C666" i="5"/>
  <c r="B666" i="5"/>
  <c r="O665" i="5"/>
  <c r="N665" i="5"/>
  <c r="M665" i="5"/>
  <c r="L665" i="5"/>
  <c r="K665" i="5"/>
  <c r="J665" i="5"/>
  <c r="I665" i="5"/>
  <c r="H665" i="5"/>
  <c r="G665" i="5"/>
  <c r="C665" i="5"/>
  <c r="B665" i="5"/>
  <c r="O664" i="5"/>
  <c r="N664" i="5"/>
  <c r="M664" i="5"/>
  <c r="L664" i="5"/>
  <c r="K664" i="5"/>
  <c r="J664" i="5"/>
  <c r="I664" i="5"/>
  <c r="G664" i="5"/>
  <c r="H664" i="5" s="1"/>
  <c r="C664" i="5"/>
  <c r="B664" i="5"/>
  <c r="O663" i="5"/>
  <c r="N663" i="5"/>
  <c r="M663" i="5"/>
  <c r="L663" i="5"/>
  <c r="K663" i="5"/>
  <c r="J663" i="5"/>
  <c r="I663" i="5"/>
  <c r="G663" i="5"/>
  <c r="H663" i="5" s="1"/>
  <c r="C663" i="5"/>
  <c r="B663" i="5"/>
  <c r="O662" i="5"/>
  <c r="N662" i="5"/>
  <c r="M662" i="5"/>
  <c r="L662" i="5"/>
  <c r="K662" i="5"/>
  <c r="J662" i="5"/>
  <c r="I662" i="5"/>
  <c r="G662" i="5"/>
  <c r="H662" i="5" s="1"/>
  <c r="C662" i="5"/>
  <c r="B662" i="5"/>
  <c r="O661" i="5"/>
  <c r="N661" i="5"/>
  <c r="M661" i="5"/>
  <c r="L661" i="5"/>
  <c r="K661" i="5"/>
  <c r="J661" i="5"/>
  <c r="I661" i="5"/>
  <c r="G661" i="5"/>
  <c r="H661" i="5" s="1"/>
  <c r="C661" i="5"/>
  <c r="B661" i="5"/>
  <c r="O660" i="5"/>
  <c r="N660" i="5"/>
  <c r="M660" i="5"/>
  <c r="L660" i="5"/>
  <c r="K660" i="5"/>
  <c r="J660" i="5"/>
  <c r="I660" i="5"/>
  <c r="G660" i="5"/>
  <c r="H660" i="5" s="1"/>
  <c r="C660" i="5"/>
  <c r="B660" i="5"/>
  <c r="O659" i="5"/>
  <c r="N659" i="5"/>
  <c r="M659" i="5"/>
  <c r="L659" i="5"/>
  <c r="K659" i="5"/>
  <c r="J659" i="5"/>
  <c r="I659" i="5"/>
  <c r="G659" i="5"/>
  <c r="H659" i="5" s="1"/>
  <c r="C659" i="5"/>
  <c r="B659" i="5"/>
  <c r="O658" i="5"/>
  <c r="N658" i="5"/>
  <c r="M658" i="5"/>
  <c r="L658" i="5"/>
  <c r="K658" i="5"/>
  <c r="J658" i="5"/>
  <c r="I658" i="5"/>
  <c r="H658" i="5"/>
  <c r="G658" i="5"/>
  <c r="C658" i="5"/>
  <c r="B658" i="5"/>
  <c r="O657" i="5"/>
  <c r="N657" i="5"/>
  <c r="M657" i="5"/>
  <c r="L657" i="5"/>
  <c r="K657" i="5"/>
  <c r="J657" i="5"/>
  <c r="I657" i="5"/>
  <c r="H657" i="5"/>
  <c r="G657" i="5"/>
  <c r="C657" i="5"/>
  <c r="B657" i="5"/>
  <c r="O656" i="5"/>
  <c r="N656" i="5"/>
  <c r="M656" i="5"/>
  <c r="L656" i="5"/>
  <c r="K656" i="5"/>
  <c r="J656" i="5"/>
  <c r="I656" i="5"/>
  <c r="G656" i="5"/>
  <c r="H656" i="5" s="1"/>
  <c r="C656" i="5"/>
  <c r="B656" i="5"/>
  <c r="O655" i="5"/>
  <c r="N655" i="5"/>
  <c r="M655" i="5"/>
  <c r="L655" i="5"/>
  <c r="K655" i="5"/>
  <c r="J655" i="5"/>
  <c r="I655" i="5"/>
  <c r="G655" i="5"/>
  <c r="H655" i="5" s="1"/>
  <c r="C655" i="5"/>
  <c r="B655" i="5"/>
  <c r="O654" i="5"/>
  <c r="N654" i="5"/>
  <c r="M654" i="5"/>
  <c r="L654" i="5"/>
  <c r="K654" i="5"/>
  <c r="J654" i="5"/>
  <c r="I654" i="5"/>
  <c r="G654" i="5"/>
  <c r="H654" i="5" s="1"/>
  <c r="C654" i="5"/>
  <c r="B654" i="5"/>
  <c r="O653" i="5"/>
  <c r="N653" i="5"/>
  <c r="M653" i="5"/>
  <c r="L653" i="5"/>
  <c r="K653" i="5"/>
  <c r="J653" i="5"/>
  <c r="I653" i="5"/>
  <c r="G653" i="5"/>
  <c r="H653" i="5" s="1"/>
  <c r="C653" i="5"/>
  <c r="B653" i="5"/>
  <c r="O652" i="5"/>
  <c r="N652" i="5"/>
  <c r="M652" i="5"/>
  <c r="L652" i="5"/>
  <c r="K652" i="5"/>
  <c r="J652" i="5"/>
  <c r="I652" i="5"/>
  <c r="G652" i="5"/>
  <c r="H652" i="5" s="1"/>
  <c r="C652" i="5"/>
  <c r="B652" i="5"/>
  <c r="O651" i="5"/>
  <c r="N651" i="5"/>
  <c r="M651" i="5"/>
  <c r="L651" i="5"/>
  <c r="K651" i="5"/>
  <c r="J651" i="5"/>
  <c r="I651" i="5"/>
  <c r="H651" i="5"/>
  <c r="G651" i="5"/>
  <c r="C651" i="5"/>
  <c r="B651" i="5"/>
  <c r="O650" i="5"/>
  <c r="N650" i="5"/>
  <c r="M650" i="5"/>
  <c r="L650" i="5"/>
  <c r="K650" i="5"/>
  <c r="J650" i="5"/>
  <c r="I650" i="5"/>
  <c r="H650" i="5"/>
  <c r="G650" i="5"/>
  <c r="C650" i="5"/>
  <c r="B650" i="5"/>
  <c r="O649" i="5"/>
  <c r="N649" i="5"/>
  <c r="M649" i="5"/>
  <c r="L649" i="5"/>
  <c r="K649" i="5"/>
  <c r="J649" i="5"/>
  <c r="I649" i="5"/>
  <c r="H649" i="5"/>
  <c r="G649" i="5"/>
  <c r="C649" i="5"/>
  <c r="B649" i="5"/>
  <c r="O648" i="5"/>
  <c r="N648" i="5"/>
  <c r="M648" i="5"/>
  <c r="L648" i="5"/>
  <c r="K648" i="5"/>
  <c r="J648" i="5"/>
  <c r="I648" i="5"/>
  <c r="G648" i="5"/>
  <c r="H648" i="5" s="1"/>
  <c r="C648" i="5"/>
  <c r="B648" i="5"/>
  <c r="O647" i="5"/>
  <c r="N647" i="5"/>
  <c r="M647" i="5"/>
  <c r="L647" i="5"/>
  <c r="K647" i="5"/>
  <c r="J647" i="5"/>
  <c r="I647" i="5"/>
  <c r="G647" i="5"/>
  <c r="H647" i="5" s="1"/>
  <c r="C647" i="5"/>
  <c r="B647" i="5"/>
  <c r="O646" i="5"/>
  <c r="N646" i="5"/>
  <c r="M646" i="5"/>
  <c r="L646" i="5"/>
  <c r="K646" i="5"/>
  <c r="J646" i="5"/>
  <c r="I646" i="5"/>
  <c r="G646" i="5"/>
  <c r="H646" i="5" s="1"/>
  <c r="C646" i="5"/>
  <c r="B646" i="5"/>
  <c r="O645" i="5"/>
  <c r="N645" i="5"/>
  <c r="M645" i="5"/>
  <c r="L645" i="5"/>
  <c r="K645" i="5"/>
  <c r="J645" i="5"/>
  <c r="I645" i="5"/>
  <c r="G645" i="5"/>
  <c r="H645" i="5" s="1"/>
  <c r="C645" i="5"/>
  <c r="B645" i="5"/>
  <c r="O644" i="5"/>
  <c r="N644" i="5"/>
  <c r="M644" i="5"/>
  <c r="L644" i="5"/>
  <c r="K644" i="5"/>
  <c r="J644" i="5"/>
  <c r="I644" i="5"/>
  <c r="G644" i="5"/>
  <c r="H644" i="5" s="1"/>
  <c r="C644" i="5"/>
  <c r="B644" i="5"/>
  <c r="O643" i="5"/>
  <c r="N643" i="5"/>
  <c r="M643" i="5"/>
  <c r="L643" i="5"/>
  <c r="K643" i="5"/>
  <c r="J643" i="5"/>
  <c r="I643" i="5"/>
  <c r="H643" i="5"/>
  <c r="G643" i="5"/>
  <c r="C643" i="5"/>
  <c r="B643" i="5"/>
  <c r="O642" i="5"/>
  <c r="N642" i="5"/>
  <c r="M642" i="5"/>
  <c r="L642" i="5"/>
  <c r="K642" i="5"/>
  <c r="J642" i="5"/>
  <c r="I642" i="5"/>
  <c r="H642" i="5"/>
  <c r="G642" i="5"/>
  <c r="C642" i="5"/>
  <c r="B642" i="5"/>
  <c r="O641" i="5"/>
  <c r="N641" i="5"/>
  <c r="M641" i="5"/>
  <c r="L641" i="5"/>
  <c r="K641" i="5"/>
  <c r="J641" i="5"/>
  <c r="I641" i="5"/>
  <c r="G641" i="5"/>
  <c r="H641" i="5" s="1"/>
  <c r="C641" i="5"/>
  <c r="B641" i="5"/>
  <c r="O640" i="5"/>
  <c r="N640" i="5"/>
  <c r="M640" i="5"/>
  <c r="L640" i="5"/>
  <c r="K640" i="5"/>
  <c r="J640" i="5"/>
  <c r="I640" i="5"/>
  <c r="G640" i="5"/>
  <c r="H640" i="5" s="1"/>
  <c r="C640" i="5"/>
  <c r="B640" i="5"/>
  <c r="O639" i="5"/>
  <c r="N639" i="5"/>
  <c r="M639" i="5"/>
  <c r="L639" i="5"/>
  <c r="K639" i="5"/>
  <c r="J639" i="5"/>
  <c r="I639" i="5"/>
  <c r="G639" i="5"/>
  <c r="H639" i="5" s="1"/>
  <c r="C639" i="5"/>
  <c r="B639" i="5"/>
  <c r="O638" i="5"/>
  <c r="N638" i="5"/>
  <c r="M638" i="5"/>
  <c r="L638" i="5"/>
  <c r="K638" i="5"/>
  <c r="J638" i="5"/>
  <c r="I638" i="5"/>
  <c r="G638" i="5"/>
  <c r="H638" i="5" s="1"/>
  <c r="C638" i="5"/>
  <c r="B638" i="5"/>
  <c r="O637" i="5"/>
  <c r="N637" i="5"/>
  <c r="M637" i="5"/>
  <c r="L637" i="5"/>
  <c r="K637" i="5"/>
  <c r="J637" i="5"/>
  <c r="I637" i="5"/>
  <c r="G637" i="5"/>
  <c r="H637" i="5" s="1"/>
  <c r="C637" i="5"/>
  <c r="B637" i="5"/>
  <c r="O636" i="5"/>
  <c r="N636" i="5"/>
  <c r="M636" i="5"/>
  <c r="L636" i="5"/>
  <c r="K636" i="5"/>
  <c r="J636" i="5"/>
  <c r="I636" i="5"/>
  <c r="G636" i="5"/>
  <c r="H636" i="5" s="1"/>
  <c r="C636" i="5"/>
  <c r="B636" i="5"/>
  <c r="O635" i="5"/>
  <c r="N635" i="5"/>
  <c r="M635" i="5"/>
  <c r="L635" i="5"/>
  <c r="K635" i="5"/>
  <c r="J635" i="5"/>
  <c r="I635" i="5"/>
  <c r="H635" i="5"/>
  <c r="G635" i="5"/>
  <c r="C635" i="5"/>
  <c r="B635" i="5"/>
  <c r="O634" i="5"/>
  <c r="N634" i="5"/>
  <c r="M634" i="5"/>
  <c r="L634" i="5"/>
  <c r="K634" i="5"/>
  <c r="J634" i="5"/>
  <c r="I634" i="5"/>
  <c r="G634" i="5"/>
  <c r="H634" i="5" s="1"/>
  <c r="C634" i="5"/>
  <c r="B634" i="5"/>
  <c r="O633" i="5"/>
  <c r="N633" i="5"/>
  <c r="M633" i="5"/>
  <c r="L633" i="5"/>
  <c r="K633" i="5"/>
  <c r="J633" i="5"/>
  <c r="I633" i="5"/>
  <c r="G633" i="5"/>
  <c r="H633" i="5" s="1"/>
  <c r="C633" i="5"/>
  <c r="B633" i="5"/>
  <c r="O632" i="5"/>
  <c r="N632" i="5"/>
  <c r="M632" i="5"/>
  <c r="L632" i="5"/>
  <c r="K632" i="5"/>
  <c r="J632" i="5"/>
  <c r="I632" i="5"/>
  <c r="G632" i="5"/>
  <c r="H632" i="5" s="1"/>
  <c r="C632" i="5"/>
  <c r="B632" i="5"/>
  <c r="O631" i="5"/>
  <c r="N631" i="5"/>
  <c r="M631" i="5"/>
  <c r="L631" i="5"/>
  <c r="K631" i="5"/>
  <c r="J631" i="5"/>
  <c r="I631" i="5"/>
  <c r="G631" i="5"/>
  <c r="H631" i="5" s="1"/>
  <c r="C631" i="5"/>
  <c r="B631" i="5"/>
  <c r="O630" i="5"/>
  <c r="N630" i="5"/>
  <c r="M630" i="5"/>
  <c r="L630" i="5"/>
  <c r="K630" i="5"/>
  <c r="J630" i="5"/>
  <c r="I630" i="5"/>
  <c r="G630" i="5"/>
  <c r="H630" i="5" s="1"/>
  <c r="C630" i="5"/>
  <c r="B630" i="5"/>
  <c r="O629" i="5"/>
  <c r="N629" i="5"/>
  <c r="M629" i="5"/>
  <c r="L629" i="5"/>
  <c r="K629" i="5"/>
  <c r="J629" i="5"/>
  <c r="I629" i="5"/>
  <c r="G629" i="5"/>
  <c r="H629" i="5" s="1"/>
  <c r="C629" i="5"/>
  <c r="B629" i="5"/>
  <c r="O628" i="5"/>
  <c r="N628" i="5"/>
  <c r="M628" i="5"/>
  <c r="L628" i="5"/>
  <c r="K628" i="5"/>
  <c r="J628" i="5"/>
  <c r="I628" i="5"/>
  <c r="G628" i="5"/>
  <c r="H628" i="5" s="1"/>
  <c r="C628" i="5"/>
  <c r="B628" i="5"/>
  <c r="O627" i="5"/>
  <c r="N627" i="5"/>
  <c r="M627" i="5"/>
  <c r="L627" i="5"/>
  <c r="K627" i="5"/>
  <c r="J627" i="5"/>
  <c r="I627" i="5"/>
  <c r="G627" i="5"/>
  <c r="H627" i="5" s="1"/>
  <c r="C627" i="5"/>
  <c r="B627" i="5"/>
  <c r="O626" i="5"/>
  <c r="N626" i="5"/>
  <c r="M626" i="5"/>
  <c r="L626" i="5"/>
  <c r="K626" i="5"/>
  <c r="J626" i="5"/>
  <c r="I626" i="5"/>
  <c r="G626" i="5"/>
  <c r="H626" i="5" s="1"/>
  <c r="C626" i="5"/>
  <c r="B626" i="5"/>
  <c r="O625" i="5"/>
  <c r="N625" i="5"/>
  <c r="M625" i="5"/>
  <c r="L625" i="5"/>
  <c r="K625" i="5"/>
  <c r="J625" i="5"/>
  <c r="I625" i="5"/>
  <c r="G625" i="5"/>
  <c r="H625" i="5" s="1"/>
  <c r="C625" i="5"/>
  <c r="B625" i="5"/>
  <c r="O624" i="5"/>
  <c r="N624" i="5"/>
  <c r="M624" i="5"/>
  <c r="L624" i="5"/>
  <c r="K624" i="5"/>
  <c r="J624" i="5"/>
  <c r="I624" i="5"/>
  <c r="G624" i="5"/>
  <c r="H624" i="5" s="1"/>
  <c r="C624" i="5"/>
  <c r="B624" i="5"/>
  <c r="O623" i="5"/>
  <c r="N623" i="5"/>
  <c r="M623" i="5"/>
  <c r="L623" i="5"/>
  <c r="K623" i="5"/>
  <c r="J623" i="5"/>
  <c r="I623" i="5"/>
  <c r="G623" i="5"/>
  <c r="H623" i="5" s="1"/>
  <c r="C623" i="5"/>
  <c r="B623" i="5"/>
  <c r="O622" i="5"/>
  <c r="N622" i="5"/>
  <c r="M622" i="5"/>
  <c r="L622" i="5"/>
  <c r="K622" i="5"/>
  <c r="J622" i="5"/>
  <c r="I622" i="5"/>
  <c r="G622" i="5"/>
  <c r="H622" i="5" s="1"/>
  <c r="C622" i="5"/>
  <c r="B622" i="5"/>
  <c r="O621" i="5"/>
  <c r="N621" i="5"/>
  <c r="M621" i="5"/>
  <c r="L621" i="5"/>
  <c r="K621" i="5"/>
  <c r="J621" i="5"/>
  <c r="I621" i="5"/>
  <c r="G621" i="5"/>
  <c r="H621" i="5" s="1"/>
  <c r="C621" i="5"/>
  <c r="B621" i="5"/>
  <c r="O620" i="5"/>
  <c r="N620" i="5"/>
  <c r="M620" i="5"/>
  <c r="L620" i="5"/>
  <c r="K620" i="5"/>
  <c r="J620" i="5"/>
  <c r="I620" i="5"/>
  <c r="G620" i="5"/>
  <c r="H620" i="5" s="1"/>
  <c r="C620" i="5"/>
  <c r="B620" i="5"/>
  <c r="O619" i="5"/>
  <c r="N619" i="5"/>
  <c r="M619" i="5"/>
  <c r="L619" i="5"/>
  <c r="K619" i="5"/>
  <c r="J619" i="5"/>
  <c r="I619" i="5"/>
  <c r="G619" i="5"/>
  <c r="H619" i="5" s="1"/>
  <c r="C619" i="5"/>
  <c r="B619" i="5"/>
  <c r="O618" i="5"/>
  <c r="N618" i="5"/>
  <c r="M618" i="5"/>
  <c r="L618" i="5"/>
  <c r="K618" i="5"/>
  <c r="J618" i="5"/>
  <c r="I618" i="5"/>
  <c r="G618" i="5"/>
  <c r="H618" i="5" s="1"/>
  <c r="C618" i="5"/>
  <c r="B618" i="5"/>
  <c r="O617" i="5"/>
  <c r="N617" i="5"/>
  <c r="M617" i="5"/>
  <c r="L617" i="5"/>
  <c r="K617" i="5"/>
  <c r="J617" i="5"/>
  <c r="I617" i="5"/>
  <c r="H617" i="5"/>
  <c r="G617" i="5"/>
  <c r="C617" i="5"/>
  <c r="B617" i="5"/>
  <c r="O616" i="5"/>
  <c r="N616" i="5"/>
  <c r="M616" i="5"/>
  <c r="L616" i="5"/>
  <c r="K616" i="5"/>
  <c r="J616" i="5"/>
  <c r="I616" i="5"/>
  <c r="G616" i="5"/>
  <c r="H616" i="5" s="1"/>
  <c r="C616" i="5"/>
  <c r="B616" i="5"/>
  <c r="O615" i="5"/>
  <c r="N615" i="5"/>
  <c r="M615" i="5"/>
  <c r="L615" i="5"/>
  <c r="K615" i="5"/>
  <c r="J615" i="5"/>
  <c r="I615" i="5"/>
  <c r="G615" i="5"/>
  <c r="H615" i="5" s="1"/>
  <c r="C615" i="5"/>
  <c r="B615" i="5"/>
  <c r="O614" i="5"/>
  <c r="N614" i="5"/>
  <c r="M614" i="5"/>
  <c r="L614" i="5"/>
  <c r="K614" i="5"/>
  <c r="J614" i="5"/>
  <c r="I614" i="5"/>
  <c r="G614" i="5"/>
  <c r="H614" i="5" s="1"/>
  <c r="C614" i="5"/>
  <c r="B614" i="5"/>
  <c r="O613" i="5"/>
  <c r="N613" i="5"/>
  <c r="M613" i="5"/>
  <c r="L613" i="5"/>
  <c r="K613" i="5"/>
  <c r="J613" i="5"/>
  <c r="I613" i="5"/>
  <c r="G613" i="5"/>
  <c r="H613" i="5" s="1"/>
  <c r="C613" i="5"/>
  <c r="B613" i="5"/>
  <c r="O612" i="5"/>
  <c r="N612" i="5"/>
  <c r="M612" i="5"/>
  <c r="L612" i="5"/>
  <c r="K612" i="5"/>
  <c r="J612" i="5"/>
  <c r="I612" i="5"/>
  <c r="G612" i="5"/>
  <c r="H612" i="5" s="1"/>
  <c r="C612" i="5"/>
  <c r="B612" i="5"/>
  <c r="O611" i="5"/>
  <c r="N611" i="5"/>
  <c r="M611" i="5"/>
  <c r="L611" i="5"/>
  <c r="K611" i="5"/>
  <c r="J611" i="5"/>
  <c r="I611" i="5"/>
  <c r="G611" i="5"/>
  <c r="H611" i="5" s="1"/>
  <c r="C611" i="5"/>
  <c r="B611" i="5"/>
  <c r="O610" i="5"/>
  <c r="N610" i="5"/>
  <c r="M610" i="5"/>
  <c r="L610" i="5"/>
  <c r="K610" i="5"/>
  <c r="J610" i="5"/>
  <c r="I610" i="5"/>
  <c r="H610" i="5"/>
  <c r="G610" i="5"/>
  <c r="C610" i="5"/>
  <c r="B610" i="5"/>
  <c r="O609" i="5"/>
  <c r="N609" i="5"/>
  <c r="M609" i="5"/>
  <c r="L609" i="5"/>
  <c r="K609" i="5"/>
  <c r="J609" i="5"/>
  <c r="I609" i="5"/>
  <c r="G609" i="5"/>
  <c r="H609" i="5" s="1"/>
  <c r="C609" i="5"/>
  <c r="B609" i="5"/>
  <c r="O608" i="5"/>
  <c r="N608" i="5"/>
  <c r="M608" i="5"/>
  <c r="L608" i="5"/>
  <c r="K608" i="5"/>
  <c r="J608" i="5"/>
  <c r="I608" i="5"/>
  <c r="G608" i="5"/>
  <c r="H608" i="5" s="1"/>
  <c r="C608" i="5"/>
  <c r="B608" i="5"/>
  <c r="O607" i="5"/>
  <c r="N607" i="5"/>
  <c r="M607" i="5"/>
  <c r="L607" i="5"/>
  <c r="K607" i="5"/>
  <c r="J607" i="5"/>
  <c r="I607" i="5"/>
  <c r="G607" i="5"/>
  <c r="H607" i="5" s="1"/>
  <c r="C607" i="5"/>
  <c r="B607" i="5"/>
  <c r="O606" i="5"/>
  <c r="N606" i="5"/>
  <c r="M606" i="5"/>
  <c r="L606" i="5"/>
  <c r="K606" i="5"/>
  <c r="J606" i="5"/>
  <c r="I606" i="5"/>
  <c r="G606" i="5"/>
  <c r="H606" i="5" s="1"/>
  <c r="C606" i="5"/>
  <c r="B606" i="5"/>
  <c r="O605" i="5"/>
  <c r="N605" i="5"/>
  <c r="M605" i="5"/>
  <c r="L605" i="5"/>
  <c r="K605" i="5"/>
  <c r="J605" i="5"/>
  <c r="I605" i="5"/>
  <c r="G605" i="5"/>
  <c r="H605" i="5" s="1"/>
  <c r="C605" i="5"/>
  <c r="B605" i="5"/>
  <c r="O604" i="5"/>
  <c r="N604" i="5"/>
  <c r="M604" i="5"/>
  <c r="L604" i="5"/>
  <c r="K604" i="5"/>
  <c r="J604" i="5"/>
  <c r="I604" i="5"/>
  <c r="G604" i="5"/>
  <c r="H604" i="5" s="1"/>
  <c r="C604" i="5"/>
  <c r="B604" i="5"/>
  <c r="O603" i="5"/>
  <c r="N603" i="5"/>
  <c r="M603" i="5"/>
  <c r="L603" i="5"/>
  <c r="K603" i="5"/>
  <c r="J603" i="5"/>
  <c r="I603" i="5"/>
  <c r="H603" i="5"/>
  <c r="G603" i="5"/>
  <c r="C603" i="5"/>
  <c r="B603" i="5"/>
  <c r="O602" i="5"/>
  <c r="N602" i="5"/>
  <c r="M602" i="5"/>
  <c r="L602" i="5"/>
  <c r="K602" i="5"/>
  <c r="J602" i="5"/>
  <c r="I602" i="5"/>
  <c r="G602" i="5"/>
  <c r="H602" i="5" s="1"/>
  <c r="C602" i="5"/>
  <c r="B602" i="5"/>
  <c r="O601" i="5"/>
  <c r="N601" i="5"/>
  <c r="M601" i="5"/>
  <c r="L601" i="5"/>
  <c r="K601" i="5"/>
  <c r="J601" i="5"/>
  <c r="I601" i="5"/>
  <c r="H601" i="5"/>
  <c r="G601" i="5"/>
  <c r="C601" i="5"/>
  <c r="B601" i="5"/>
  <c r="O600" i="5"/>
  <c r="N600" i="5"/>
  <c r="M600" i="5"/>
  <c r="L600" i="5"/>
  <c r="K600" i="5"/>
  <c r="J600" i="5"/>
  <c r="I600" i="5"/>
  <c r="G600" i="5"/>
  <c r="H600" i="5" s="1"/>
  <c r="C600" i="5"/>
  <c r="B600" i="5"/>
  <c r="O599" i="5"/>
  <c r="N599" i="5"/>
  <c r="M599" i="5"/>
  <c r="L599" i="5"/>
  <c r="K599" i="5"/>
  <c r="J599" i="5"/>
  <c r="I599" i="5"/>
  <c r="G599" i="5"/>
  <c r="H599" i="5" s="1"/>
  <c r="C599" i="5"/>
  <c r="B599" i="5"/>
  <c r="O598" i="5"/>
  <c r="N598" i="5"/>
  <c r="M598" i="5"/>
  <c r="L598" i="5"/>
  <c r="K598" i="5"/>
  <c r="J598" i="5"/>
  <c r="I598" i="5"/>
  <c r="G598" i="5"/>
  <c r="H598" i="5" s="1"/>
  <c r="C598" i="5"/>
  <c r="B598" i="5"/>
  <c r="O597" i="5"/>
  <c r="N597" i="5"/>
  <c r="M597" i="5"/>
  <c r="L597" i="5"/>
  <c r="K597" i="5"/>
  <c r="J597" i="5"/>
  <c r="I597" i="5"/>
  <c r="G597" i="5"/>
  <c r="H597" i="5" s="1"/>
  <c r="C597" i="5"/>
  <c r="B597" i="5"/>
  <c r="O596" i="5"/>
  <c r="N596" i="5"/>
  <c r="M596" i="5"/>
  <c r="L596" i="5"/>
  <c r="K596" i="5"/>
  <c r="J596" i="5"/>
  <c r="I596" i="5"/>
  <c r="G596" i="5"/>
  <c r="H596" i="5" s="1"/>
  <c r="C596" i="5"/>
  <c r="B596" i="5"/>
  <c r="O595" i="5"/>
  <c r="N595" i="5"/>
  <c r="M595" i="5"/>
  <c r="L595" i="5"/>
  <c r="K595" i="5"/>
  <c r="J595" i="5"/>
  <c r="I595" i="5"/>
  <c r="G595" i="5"/>
  <c r="H595" i="5" s="1"/>
  <c r="C595" i="5"/>
  <c r="B595" i="5"/>
  <c r="O594" i="5"/>
  <c r="N594" i="5"/>
  <c r="M594" i="5"/>
  <c r="L594" i="5"/>
  <c r="K594" i="5"/>
  <c r="J594" i="5"/>
  <c r="I594" i="5"/>
  <c r="H594" i="5"/>
  <c r="G594" i="5"/>
  <c r="C594" i="5"/>
  <c r="B594" i="5"/>
  <c r="O593" i="5"/>
  <c r="N593" i="5"/>
  <c r="M593" i="5"/>
  <c r="L593" i="5"/>
  <c r="K593" i="5"/>
  <c r="J593" i="5"/>
  <c r="I593" i="5"/>
  <c r="H593" i="5"/>
  <c r="G593" i="5"/>
  <c r="C593" i="5"/>
  <c r="B593" i="5"/>
  <c r="O592" i="5"/>
  <c r="N592" i="5"/>
  <c r="M592" i="5"/>
  <c r="L592" i="5"/>
  <c r="K592" i="5"/>
  <c r="J592" i="5"/>
  <c r="I592" i="5"/>
  <c r="G592" i="5"/>
  <c r="H592" i="5" s="1"/>
  <c r="C592" i="5"/>
  <c r="B592" i="5"/>
  <c r="O591" i="5"/>
  <c r="N591" i="5"/>
  <c r="M591" i="5"/>
  <c r="L591" i="5"/>
  <c r="K591" i="5"/>
  <c r="J591" i="5"/>
  <c r="I591" i="5"/>
  <c r="G591" i="5"/>
  <c r="H591" i="5" s="1"/>
  <c r="C591" i="5"/>
  <c r="B591" i="5"/>
  <c r="O590" i="5"/>
  <c r="N590" i="5"/>
  <c r="M590" i="5"/>
  <c r="L590" i="5"/>
  <c r="K590" i="5"/>
  <c r="J590" i="5"/>
  <c r="I590" i="5"/>
  <c r="G590" i="5"/>
  <c r="H590" i="5" s="1"/>
  <c r="C590" i="5"/>
  <c r="B590" i="5"/>
  <c r="O589" i="5"/>
  <c r="N589" i="5"/>
  <c r="M589" i="5"/>
  <c r="L589" i="5"/>
  <c r="K589" i="5"/>
  <c r="J589" i="5"/>
  <c r="I589" i="5"/>
  <c r="G589" i="5"/>
  <c r="H589" i="5" s="1"/>
  <c r="C589" i="5"/>
  <c r="B589" i="5"/>
  <c r="O588" i="5"/>
  <c r="N588" i="5"/>
  <c r="M588" i="5"/>
  <c r="L588" i="5"/>
  <c r="K588" i="5"/>
  <c r="J588" i="5"/>
  <c r="I588" i="5"/>
  <c r="G588" i="5"/>
  <c r="H588" i="5" s="1"/>
  <c r="C588" i="5"/>
  <c r="B588" i="5"/>
  <c r="O587" i="5"/>
  <c r="N587" i="5"/>
  <c r="M587" i="5"/>
  <c r="L587" i="5"/>
  <c r="K587" i="5"/>
  <c r="J587" i="5"/>
  <c r="I587" i="5"/>
  <c r="H587" i="5"/>
  <c r="G587" i="5"/>
  <c r="C587" i="5"/>
  <c r="B587" i="5"/>
  <c r="O586" i="5"/>
  <c r="N586" i="5"/>
  <c r="M586" i="5"/>
  <c r="L586" i="5"/>
  <c r="K586" i="5"/>
  <c r="J586" i="5"/>
  <c r="I586" i="5"/>
  <c r="H586" i="5"/>
  <c r="G586" i="5"/>
  <c r="C586" i="5"/>
  <c r="B586" i="5"/>
  <c r="O585" i="5"/>
  <c r="N585" i="5"/>
  <c r="M585" i="5"/>
  <c r="L585" i="5"/>
  <c r="K585" i="5"/>
  <c r="J585" i="5"/>
  <c r="I585" i="5"/>
  <c r="H585" i="5"/>
  <c r="G585" i="5"/>
  <c r="C585" i="5"/>
  <c r="B585" i="5"/>
  <c r="O584" i="5"/>
  <c r="N584" i="5"/>
  <c r="M584" i="5"/>
  <c r="L584" i="5"/>
  <c r="K584" i="5"/>
  <c r="J584" i="5"/>
  <c r="I584" i="5"/>
  <c r="G584" i="5"/>
  <c r="H584" i="5" s="1"/>
  <c r="C584" i="5"/>
  <c r="B584" i="5"/>
  <c r="O583" i="5"/>
  <c r="N583" i="5"/>
  <c r="M583" i="5"/>
  <c r="L583" i="5"/>
  <c r="K583" i="5"/>
  <c r="J583" i="5"/>
  <c r="I583" i="5"/>
  <c r="G583" i="5"/>
  <c r="H583" i="5" s="1"/>
  <c r="C583" i="5"/>
  <c r="B583" i="5"/>
  <c r="O582" i="5"/>
  <c r="N582" i="5"/>
  <c r="M582" i="5"/>
  <c r="L582" i="5"/>
  <c r="K582" i="5"/>
  <c r="J582" i="5"/>
  <c r="I582" i="5"/>
  <c r="G582" i="5"/>
  <c r="H582" i="5" s="1"/>
  <c r="C582" i="5"/>
  <c r="B582" i="5"/>
  <c r="O581" i="5"/>
  <c r="N581" i="5"/>
  <c r="M581" i="5"/>
  <c r="L581" i="5"/>
  <c r="K581" i="5"/>
  <c r="J581" i="5"/>
  <c r="I581" i="5"/>
  <c r="G581" i="5"/>
  <c r="H581" i="5" s="1"/>
  <c r="C581" i="5"/>
  <c r="B581" i="5"/>
  <c r="O580" i="5"/>
  <c r="N580" i="5"/>
  <c r="M580" i="5"/>
  <c r="L580" i="5"/>
  <c r="K580" i="5"/>
  <c r="J580" i="5"/>
  <c r="I580" i="5"/>
  <c r="G580" i="5"/>
  <c r="H580" i="5" s="1"/>
  <c r="C580" i="5"/>
  <c r="B580" i="5"/>
  <c r="O579" i="5"/>
  <c r="N579" i="5"/>
  <c r="M579" i="5"/>
  <c r="L579" i="5"/>
  <c r="K579" i="5"/>
  <c r="J579" i="5"/>
  <c r="I579" i="5"/>
  <c r="H579" i="5"/>
  <c r="G579" i="5"/>
  <c r="C579" i="5"/>
  <c r="B579" i="5"/>
  <c r="O578" i="5"/>
  <c r="N578" i="5"/>
  <c r="M578" i="5"/>
  <c r="L578" i="5"/>
  <c r="K578" i="5"/>
  <c r="J578" i="5"/>
  <c r="I578" i="5"/>
  <c r="H578" i="5"/>
  <c r="G578" i="5"/>
  <c r="C578" i="5"/>
  <c r="B578" i="5"/>
  <c r="O577" i="5"/>
  <c r="N577" i="5"/>
  <c r="M577" i="5"/>
  <c r="L577" i="5"/>
  <c r="K577" i="5"/>
  <c r="J577" i="5"/>
  <c r="I577" i="5"/>
  <c r="G577" i="5"/>
  <c r="H577" i="5" s="1"/>
  <c r="C577" i="5"/>
  <c r="B577" i="5"/>
  <c r="O576" i="5"/>
  <c r="N576" i="5"/>
  <c r="M576" i="5"/>
  <c r="L576" i="5"/>
  <c r="K576" i="5"/>
  <c r="J576" i="5"/>
  <c r="I576" i="5"/>
  <c r="G576" i="5"/>
  <c r="H576" i="5" s="1"/>
  <c r="C576" i="5"/>
  <c r="B576" i="5"/>
  <c r="O575" i="5"/>
  <c r="N575" i="5"/>
  <c r="M575" i="5"/>
  <c r="L575" i="5"/>
  <c r="K575" i="5"/>
  <c r="J575" i="5"/>
  <c r="I575" i="5"/>
  <c r="G575" i="5"/>
  <c r="H575" i="5" s="1"/>
  <c r="C575" i="5"/>
  <c r="B575" i="5"/>
  <c r="O574" i="5"/>
  <c r="N574" i="5"/>
  <c r="M574" i="5"/>
  <c r="L574" i="5"/>
  <c r="K574" i="5"/>
  <c r="J574" i="5"/>
  <c r="I574" i="5"/>
  <c r="G574" i="5"/>
  <c r="H574" i="5" s="1"/>
  <c r="C574" i="5"/>
  <c r="B574" i="5"/>
  <c r="O573" i="5"/>
  <c r="N573" i="5"/>
  <c r="M573" i="5"/>
  <c r="L573" i="5"/>
  <c r="K573" i="5"/>
  <c r="J573" i="5"/>
  <c r="I573" i="5"/>
  <c r="G573" i="5"/>
  <c r="H573" i="5" s="1"/>
  <c r="C573" i="5"/>
  <c r="B573" i="5"/>
  <c r="O572" i="5"/>
  <c r="N572" i="5"/>
  <c r="M572" i="5"/>
  <c r="L572" i="5"/>
  <c r="K572" i="5"/>
  <c r="J572" i="5"/>
  <c r="I572" i="5"/>
  <c r="G572" i="5"/>
  <c r="H572" i="5" s="1"/>
  <c r="C572" i="5"/>
  <c r="B572" i="5"/>
  <c r="O571" i="5"/>
  <c r="N571" i="5"/>
  <c r="M571" i="5"/>
  <c r="L571" i="5"/>
  <c r="K571" i="5"/>
  <c r="J571" i="5"/>
  <c r="I571" i="5"/>
  <c r="H571" i="5"/>
  <c r="G571" i="5"/>
  <c r="C571" i="5"/>
  <c r="B571" i="5"/>
  <c r="O570" i="5"/>
  <c r="N570" i="5"/>
  <c r="M570" i="5"/>
  <c r="L570" i="5"/>
  <c r="K570" i="5"/>
  <c r="J570" i="5"/>
  <c r="I570" i="5"/>
  <c r="G570" i="5"/>
  <c r="H570" i="5" s="1"/>
  <c r="C570" i="5"/>
  <c r="B570" i="5"/>
  <c r="O569" i="5"/>
  <c r="N569" i="5"/>
  <c r="M569" i="5"/>
  <c r="L569" i="5"/>
  <c r="K569" i="5"/>
  <c r="J569" i="5"/>
  <c r="I569" i="5"/>
  <c r="G569" i="5"/>
  <c r="H569" i="5" s="1"/>
  <c r="C569" i="5"/>
  <c r="B569" i="5"/>
  <c r="O568" i="5"/>
  <c r="N568" i="5"/>
  <c r="M568" i="5"/>
  <c r="L568" i="5"/>
  <c r="K568" i="5"/>
  <c r="J568" i="5"/>
  <c r="I568" i="5"/>
  <c r="G568" i="5"/>
  <c r="H568" i="5" s="1"/>
  <c r="C568" i="5"/>
  <c r="B568" i="5"/>
  <c r="O567" i="5"/>
  <c r="N567" i="5"/>
  <c r="M567" i="5"/>
  <c r="L567" i="5"/>
  <c r="K567" i="5"/>
  <c r="J567" i="5"/>
  <c r="I567" i="5"/>
  <c r="G567" i="5"/>
  <c r="H567" i="5" s="1"/>
  <c r="C567" i="5"/>
  <c r="B567" i="5"/>
  <c r="O566" i="5"/>
  <c r="N566" i="5"/>
  <c r="M566" i="5"/>
  <c r="L566" i="5"/>
  <c r="K566" i="5"/>
  <c r="J566" i="5"/>
  <c r="I566" i="5"/>
  <c r="G566" i="5"/>
  <c r="H566" i="5" s="1"/>
  <c r="C566" i="5"/>
  <c r="B566" i="5"/>
  <c r="O565" i="5"/>
  <c r="N565" i="5"/>
  <c r="M565" i="5"/>
  <c r="L565" i="5"/>
  <c r="K565" i="5"/>
  <c r="J565" i="5"/>
  <c r="I565" i="5"/>
  <c r="G565" i="5"/>
  <c r="H565" i="5" s="1"/>
  <c r="C565" i="5"/>
  <c r="B565" i="5"/>
  <c r="O564" i="5"/>
  <c r="N564" i="5"/>
  <c r="M564" i="5"/>
  <c r="L564" i="5"/>
  <c r="K564" i="5"/>
  <c r="J564" i="5"/>
  <c r="I564" i="5"/>
  <c r="G564" i="5"/>
  <c r="H564" i="5" s="1"/>
  <c r="C564" i="5"/>
  <c r="B564" i="5"/>
  <c r="O563" i="5"/>
  <c r="N563" i="5"/>
  <c r="M563" i="5"/>
  <c r="L563" i="5"/>
  <c r="K563" i="5"/>
  <c r="J563" i="5"/>
  <c r="I563" i="5"/>
  <c r="G563" i="5"/>
  <c r="H563" i="5" s="1"/>
  <c r="C563" i="5"/>
  <c r="B563" i="5"/>
  <c r="O562" i="5"/>
  <c r="N562" i="5"/>
  <c r="M562" i="5"/>
  <c r="L562" i="5"/>
  <c r="K562" i="5"/>
  <c r="J562" i="5"/>
  <c r="I562" i="5"/>
  <c r="G562" i="5"/>
  <c r="H562" i="5" s="1"/>
  <c r="C562" i="5"/>
  <c r="B562" i="5"/>
  <c r="O561" i="5"/>
  <c r="N561" i="5"/>
  <c r="M561" i="5"/>
  <c r="L561" i="5"/>
  <c r="K561" i="5"/>
  <c r="J561" i="5"/>
  <c r="I561" i="5"/>
  <c r="G561" i="5"/>
  <c r="H561" i="5" s="1"/>
  <c r="C561" i="5"/>
  <c r="B561" i="5"/>
  <c r="O560" i="5"/>
  <c r="N560" i="5"/>
  <c r="M560" i="5"/>
  <c r="L560" i="5"/>
  <c r="K560" i="5"/>
  <c r="J560" i="5"/>
  <c r="I560" i="5"/>
  <c r="G560" i="5"/>
  <c r="H560" i="5" s="1"/>
  <c r="C560" i="5"/>
  <c r="B560" i="5"/>
  <c r="O559" i="5"/>
  <c r="N559" i="5"/>
  <c r="M559" i="5"/>
  <c r="L559" i="5"/>
  <c r="K559" i="5"/>
  <c r="J559" i="5"/>
  <c r="I559" i="5"/>
  <c r="G559" i="5"/>
  <c r="H559" i="5" s="1"/>
  <c r="C559" i="5"/>
  <c r="B559" i="5"/>
  <c r="O558" i="5"/>
  <c r="N558" i="5"/>
  <c r="M558" i="5"/>
  <c r="L558" i="5"/>
  <c r="K558" i="5"/>
  <c r="J558" i="5"/>
  <c r="I558" i="5"/>
  <c r="G558" i="5"/>
  <c r="H558" i="5" s="1"/>
  <c r="C558" i="5"/>
  <c r="B558" i="5"/>
  <c r="O557" i="5"/>
  <c r="N557" i="5"/>
  <c r="M557" i="5"/>
  <c r="L557" i="5"/>
  <c r="K557" i="5"/>
  <c r="J557" i="5"/>
  <c r="I557" i="5"/>
  <c r="G557" i="5"/>
  <c r="H557" i="5" s="1"/>
  <c r="C557" i="5"/>
  <c r="B557" i="5"/>
  <c r="O556" i="5"/>
  <c r="N556" i="5"/>
  <c r="M556" i="5"/>
  <c r="L556" i="5"/>
  <c r="K556" i="5"/>
  <c r="J556" i="5"/>
  <c r="I556" i="5"/>
  <c r="G556" i="5"/>
  <c r="H556" i="5" s="1"/>
  <c r="C556" i="5"/>
  <c r="B556" i="5"/>
  <c r="O555" i="5"/>
  <c r="N555" i="5"/>
  <c r="M555" i="5"/>
  <c r="L555" i="5"/>
  <c r="K555" i="5"/>
  <c r="J555" i="5"/>
  <c r="I555" i="5"/>
  <c r="G555" i="5"/>
  <c r="H555" i="5" s="1"/>
  <c r="C555" i="5"/>
  <c r="B555" i="5"/>
  <c r="O554" i="5"/>
  <c r="N554" i="5"/>
  <c r="M554" i="5"/>
  <c r="L554" i="5"/>
  <c r="K554" i="5"/>
  <c r="J554" i="5"/>
  <c r="I554" i="5"/>
  <c r="G554" i="5"/>
  <c r="H554" i="5" s="1"/>
  <c r="C554" i="5"/>
  <c r="B554" i="5"/>
  <c r="O553" i="5"/>
  <c r="N553" i="5"/>
  <c r="M553" i="5"/>
  <c r="L553" i="5"/>
  <c r="K553" i="5"/>
  <c r="J553" i="5"/>
  <c r="I553" i="5"/>
  <c r="H553" i="5"/>
  <c r="G553" i="5"/>
  <c r="C553" i="5"/>
  <c r="B553" i="5"/>
  <c r="O552" i="5"/>
  <c r="N552" i="5"/>
  <c r="M552" i="5"/>
  <c r="L552" i="5"/>
  <c r="K552" i="5"/>
  <c r="J552" i="5"/>
  <c r="I552" i="5"/>
  <c r="G552" i="5"/>
  <c r="H552" i="5" s="1"/>
  <c r="C552" i="5"/>
  <c r="B552" i="5"/>
  <c r="O551" i="5"/>
  <c r="N551" i="5"/>
  <c r="M551" i="5"/>
  <c r="L551" i="5"/>
  <c r="K551" i="5"/>
  <c r="J551" i="5"/>
  <c r="I551" i="5"/>
  <c r="G551" i="5"/>
  <c r="H551" i="5" s="1"/>
  <c r="C551" i="5"/>
  <c r="B551" i="5"/>
  <c r="O550" i="5"/>
  <c r="N550" i="5"/>
  <c r="M550" i="5"/>
  <c r="L550" i="5"/>
  <c r="K550" i="5"/>
  <c r="J550" i="5"/>
  <c r="I550" i="5"/>
  <c r="G550" i="5"/>
  <c r="H550" i="5" s="1"/>
  <c r="C550" i="5"/>
  <c r="B550" i="5"/>
  <c r="O549" i="5"/>
  <c r="N549" i="5"/>
  <c r="M549" i="5"/>
  <c r="L549" i="5"/>
  <c r="K549" i="5"/>
  <c r="J549" i="5"/>
  <c r="I549" i="5"/>
  <c r="G549" i="5"/>
  <c r="H549" i="5" s="1"/>
  <c r="C549" i="5"/>
  <c r="B549" i="5"/>
  <c r="O548" i="5"/>
  <c r="N548" i="5"/>
  <c r="M548" i="5"/>
  <c r="L548" i="5"/>
  <c r="K548" i="5"/>
  <c r="J548" i="5"/>
  <c r="I548" i="5"/>
  <c r="G548" i="5"/>
  <c r="H548" i="5" s="1"/>
  <c r="C548" i="5"/>
  <c r="B548" i="5"/>
  <c r="O547" i="5"/>
  <c r="N547" i="5"/>
  <c r="M547" i="5"/>
  <c r="L547" i="5"/>
  <c r="K547" i="5"/>
  <c r="J547" i="5"/>
  <c r="I547" i="5"/>
  <c r="G547" i="5"/>
  <c r="H547" i="5" s="1"/>
  <c r="C547" i="5"/>
  <c r="B547" i="5"/>
  <c r="O546" i="5"/>
  <c r="N546" i="5"/>
  <c r="M546" i="5"/>
  <c r="L546" i="5"/>
  <c r="K546" i="5"/>
  <c r="J546" i="5"/>
  <c r="I546" i="5"/>
  <c r="H546" i="5"/>
  <c r="G546" i="5"/>
  <c r="C546" i="5"/>
  <c r="B546" i="5"/>
  <c r="O545" i="5"/>
  <c r="N545" i="5"/>
  <c r="M545" i="5"/>
  <c r="L545" i="5"/>
  <c r="K545" i="5"/>
  <c r="J545" i="5"/>
  <c r="I545" i="5"/>
  <c r="G545" i="5"/>
  <c r="H545" i="5" s="1"/>
  <c r="C545" i="5"/>
  <c r="B545" i="5"/>
  <c r="O544" i="5"/>
  <c r="N544" i="5"/>
  <c r="M544" i="5"/>
  <c r="L544" i="5"/>
  <c r="K544" i="5"/>
  <c r="J544" i="5"/>
  <c r="I544" i="5"/>
  <c r="G544" i="5"/>
  <c r="H544" i="5" s="1"/>
  <c r="C544" i="5"/>
  <c r="B544" i="5"/>
  <c r="O543" i="5"/>
  <c r="N543" i="5"/>
  <c r="M543" i="5"/>
  <c r="L543" i="5"/>
  <c r="K543" i="5"/>
  <c r="J543" i="5"/>
  <c r="I543" i="5"/>
  <c r="G543" i="5"/>
  <c r="H543" i="5" s="1"/>
  <c r="C543" i="5"/>
  <c r="B543" i="5"/>
  <c r="O542" i="5"/>
  <c r="N542" i="5"/>
  <c r="M542" i="5"/>
  <c r="L542" i="5"/>
  <c r="K542" i="5"/>
  <c r="J542" i="5"/>
  <c r="I542" i="5"/>
  <c r="G542" i="5"/>
  <c r="H542" i="5" s="1"/>
  <c r="C542" i="5"/>
  <c r="B542" i="5"/>
  <c r="O541" i="5"/>
  <c r="N541" i="5"/>
  <c r="M541" i="5"/>
  <c r="L541" i="5"/>
  <c r="K541" i="5"/>
  <c r="J541" i="5"/>
  <c r="I541" i="5"/>
  <c r="G541" i="5"/>
  <c r="H541" i="5" s="1"/>
  <c r="C541" i="5"/>
  <c r="B541" i="5"/>
  <c r="O540" i="5"/>
  <c r="N540" i="5"/>
  <c r="M540" i="5"/>
  <c r="L540" i="5"/>
  <c r="K540" i="5"/>
  <c r="J540" i="5"/>
  <c r="I540" i="5"/>
  <c r="G540" i="5"/>
  <c r="H540" i="5" s="1"/>
  <c r="C540" i="5"/>
  <c r="B540" i="5"/>
  <c r="O539" i="5"/>
  <c r="N539" i="5"/>
  <c r="M539" i="5"/>
  <c r="L539" i="5"/>
  <c r="K539" i="5"/>
  <c r="J539" i="5"/>
  <c r="I539" i="5"/>
  <c r="H539" i="5"/>
  <c r="G539" i="5"/>
  <c r="C539" i="5"/>
  <c r="B539" i="5"/>
  <c r="O538" i="5"/>
  <c r="N538" i="5"/>
  <c r="M538" i="5"/>
  <c r="L538" i="5"/>
  <c r="K538" i="5"/>
  <c r="J538" i="5"/>
  <c r="I538" i="5"/>
  <c r="G538" i="5"/>
  <c r="H538" i="5" s="1"/>
  <c r="C538" i="5"/>
  <c r="B538" i="5"/>
  <c r="O537" i="5"/>
  <c r="N537" i="5"/>
  <c r="M537" i="5"/>
  <c r="L537" i="5"/>
  <c r="K537" i="5"/>
  <c r="J537" i="5"/>
  <c r="I537" i="5"/>
  <c r="H537" i="5"/>
  <c r="G537" i="5"/>
  <c r="C537" i="5"/>
  <c r="B537" i="5"/>
  <c r="O536" i="5"/>
  <c r="N536" i="5"/>
  <c r="M536" i="5"/>
  <c r="L536" i="5"/>
  <c r="K536" i="5"/>
  <c r="J536" i="5"/>
  <c r="I536" i="5"/>
  <c r="G536" i="5"/>
  <c r="H536" i="5" s="1"/>
  <c r="C536" i="5"/>
  <c r="B536" i="5"/>
  <c r="O535" i="5"/>
  <c r="N535" i="5"/>
  <c r="M535" i="5"/>
  <c r="L535" i="5"/>
  <c r="K535" i="5"/>
  <c r="J535" i="5"/>
  <c r="I535" i="5"/>
  <c r="G535" i="5"/>
  <c r="H535" i="5" s="1"/>
  <c r="C535" i="5"/>
  <c r="B535" i="5"/>
  <c r="O534" i="5"/>
  <c r="N534" i="5"/>
  <c r="M534" i="5"/>
  <c r="L534" i="5"/>
  <c r="K534" i="5"/>
  <c r="J534" i="5"/>
  <c r="I534" i="5"/>
  <c r="G534" i="5"/>
  <c r="H534" i="5" s="1"/>
  <c r="C534" i="5"/>
  <c r="B534" i="5"/>
  <c r="O533" i="5"/>
  <c r="N533" i="5"/>
  <c r="M533" i="5"/>
  <c r="L533" i="5"/>
  <c r="K533" i="5"/>
  <c r="J533" i="5"/>
  <c r="I533" i="5"/>
  <c r="G533" i="5"/>
  <c r="H533" i="5" s="1"/>
  <c r="C533" i="5"/>
  <c r="B533" i="5"/>
  <c r="O532" i="5"/>
  <c r="N532" i="5"/>
  <c r="M532" i="5"/>
  <c r="L532" i="5"/>
  <c r="K532" i="5"/>
  <c r="J532" i="5"/>
  <c r="I532" i="5"/>
  <c r="G532" i="5"/>
  <c r="H532" i="5" s="1"/>
  <c r="C532" i="5"/>
  <c r="B532" i="5"/>
  <c r="O531" i="5"/>
  <c r="N531" i="5"/>
  <c r="M531" i="5"/>
  <c r="L531" i="5"/>
  <c r="K531" i="5"/>
  <c r="J531" i="5"/>
  <c r="I531" i="5"/>
  <c r="G531" i="5"/>
  <c r="H531" i="5" s="1"/>
  <c r="C531" i="5"/>
  <c r="B531" i="5"/>
  <c r="O530" i="5"/>
  <c r="N530" i="5"/>
  <c r="M530" i="5"/>
  <c r="L530" i="5"/>
  <c r="K530" i="5"/>
  <c r="J530" i="5"/>
  <c r="I530" i="5"/>
  <c r="G530" i="5"/>
  <c r="H530" i="5" s="1"/>
  <c r="C530" i="5"/>
  <c r="B530" i="5"/>
  <c r="O529" i="5"/>
  <c r="N529" i="5"/>
  <c r="M529" i="5"/>
  <c r="L529" i="5"/>
  <c r="K529" i="5"/>
  <c r="J529" i="5"/>
  <c r="I529" i="5"/>
  <c r="H529" i="5"/>
  <c r="G529" i="5"/>
  <c r="C529" i="5"/>
  <c r="B529" i="5"/>
  <c r="O528" i="5"/>
  <c r="N528" i="5"/>
  <c r="M528" i="5"/>
  <c r="L528" i="5"/>
  <c r="K528" i="5"/>
  <c r="J528" i="5"/>
  <c r="I528" i="5"/>
  <c r="G528" i="5"/>
  <c r="H528" i="5" s="1"/>
  <c r="C528" i="5"/>
  <c r="B528" i="5"/>
  <c r="O527" i="5"/>
  <c r="N527" i="5"/>
  <c r="M527" i="5"/>
  <c r="L527" i="5"/>
  <c r="K527" i="5"/>
  <c r="J527" i="5"/>
  <c r="I527" i="5"/>
  <c r="G527" i="5"/>
  <c r="H527" i="5" s="1"/>
  <c r="C527" i="5"/>
  <c r="B527" i="5"/>
  <c r="O526" i="5"/>
  <c r="N526" i="5"/>
  <c r="M526" i="5"/>
  <c r="L526" i="5"/>
  <c r="K526" i="5"/>
  <c r="J526" i="5"/>
  <c r="I526" i="5"/>
  <c r="G526" i="5"/>
  <c r="H526" i="5" s="1"/>
  <c r="C526" i="5"/>
  <c r="B526" i="5"/>
  <c r="O525" i="5"/>
  <c r="N525" i="5"/>
  <c r="M525" i="5"/>
  <c r="L525" i="5"/>
  <c r="K525" i="5"/>
  <c r="J525" i="5"/>
  <c r="I525" i="5"/>
  <c r="G525" i="5"/>
  <c r="H525" i="5" s="1"/>
  <c r="C525" i="5"/>
  <c r="B525" i="5"/>
  <c r="O524" i="5"/>
  <c r="N524" i="5"/>
  <c r="M524" i="5"/>
  <c r="L524" i="5"/>
  <c r="K524" i="5"/>
  <c r="J524" i="5"/>
  <c r="I524" i="5"/>
  <c r="G524" i="5"/>
  <c r="H524" i="5" s="1"/>
  <c r="C524" i="5"/>
  <c r="B524" i="5"/>
  <c r="O523" i="5"/>
  <c r="N523" i="5"/>
  <c r="M523" i="5"/>
  <c r="L523" i="5"/>
  <c r="K523" i="5"/>
  <c r="J523" i="5"/>
  <c r="I523" i="5"/>
  <c r="H523" i="5"/>
  <c r="G523" i="5"/>
  <c r="C523" i="5"/>
  <c r="B523" i="5"/>
  <c r="O522" i="5"/>
  <c r="N522" i="5"/>
  <c r="M522" i="5"/>
  <c r="L522" i="5"/>
  <c r="K522" i="5"/>
  <c r="J522" i="5"/>
  <c r="I522" i="5"/>
  <c r="H522" i="5"/>
  <c r="G522" i="5"/>
  <c r="C522" i="5"/>
  <c r="B522" i="5"/>
  <c r="O521" i="5"/>
  <c r="N521" i="5"/>
  <c r="M521" i="5"/>
  <c r="L521" i="5"/>
  <c r="K521" i="5"/>
  <c r="J521" i="5"/>
  <c r="I521" i="5"/>
  <c r="H521" i="5"/>
  <c r="G521" i="5"/>
  <c r="C521" i="5"/>
  <c r="B521" i="5"/>
  <c r="O520" i="5"/>
  <c r="N520" i="5"/>
  <c r="M520" i="5"/>
  <c r="L520" i="5"/>
  <c r="K520" i="5"/>
  <c r="J520" i="5"/>
  <c r="I520" i="5"/>
  <c r="G520" i="5"/>
  <c r="H520" i="5" s="1"/>
  <c r="C520" i="5"/>
  <c r="B520" i="5"/>
  <c r="O519" i="5"/>
  <c r="N519" i="5"/>
  <c r="M519" i="5"/>
  <c r="L519" i="5"/>
  <c r="K519" i="5"/>
  <c r="J519" i="5"/>
  <c r="I519" i="5"/>
  <c r="G519" i="5"/>
  <c r="H519" i="5" s="1"/>
  <c r="C519" i="5"/>
  <c r="B519" i="5"/>
  <c r="O518" i="5"/>
  <c r="N518" i="5"/>
  <c r="M518" i="5"/>
  <c r="L518" i="5"/>
  <c r="K518" i="5"/>
  <c r="J518" i="5"/>
  <c r="I518" i="5"/>
  <c r="G518" i="5"/>
  <c r="H518" i="5" s="1"/>
  <c r="C518" i="5"/>
  <c r="B518" i="5"/>
  <c r="O517" i="5"/>
  <c r="N517" i="5"/>
  <c r="M517" i="5"/>
  <c r="L517" i="5"/>
  <c r="K517" i="5"/>
  <c r="J517" i="5"/>
  <c r="I517" i="5"/>
  <c r="H517" i="5"/>
  <c r="G517" i="5"/>
  <c r="C517" i="5"/>
  <c r="B517" i="5"/>
  <c r="O516" i="5"/>
  <c r="N516" i="5"/>
  <c r="M516" i="5"/>
  <c r="L516" i="5"/>
  <c r="K516" i="5"/>
  <c r="J516" i="5"/>
  <c r="I516" i="5"/>
  <c r="G516" i="5"/>
  <c r="H516" i="5" s="1"/>
  <c r="C516" i="5"/>
  <c r="B516" i="5"/>
  <c r="O515" i="5"/>
  <c r="N515" i="5"/>
  <c r="M515" i="5"/>
  <c r="L515" i="5"/>
  <c r="K515" i="5"/>
  <c r="J515" i="5"/>
  <c r="I515" i="5"/>
  <c r="G515" i="5"/>
  <c r="H515" i="5" s="1"/>
  <c r="C515" i="5"/>
  <c r="B515" i="5"/>
  <c r="O514" i="5"/>
  <c r="N514" i="5"/>
  <c r="M514" i="5"/>
  <c r="L514" i="5"/>
  <c r="K514" i="5"/>
  <c r="J514" i="5"/>
  <c r="I514" i="5"/>
  <c r="G514" i="5"/>
  <c r="H514" i="5" s="1"/>
  <c r="C514" i="5"/>
  <c r="B514" i="5"/>
  <c r="O513" i="5"/>
  <c r="N513" i="5"/>
  <c r="M513" i="5"/>
  <c r="L513" i="5"/>
  <c r="K513" i="5"/>
  <c r="J513" i="5"/>
  <c r="I513" i="5"/>
  <c r="H513" i="5"/>
  <c r="G513" i="5"/>
  <c r="C513" i="5"/>
  <c r="B513" i="5"/>
  <c r="O512" i="5"/>
  <c r="N512" i="5"/>
  <c r="M512" i="5"/>
  <c r="L512" i="5"/>
  <c r="K512" i="5"/>
  <c r="J512" i="5"/>
  <c r="I512" i="5"/>
  <c r="G512" i="5"/>
  <c r="H512" i="5" s="1"/>
  <c r="C512" i="5"/>
  <c r="B512" i="5"/>
  <c r="O511" i="5"/>
  <c r="N511" i="5"/>
  <c r="M511" i="5"/>
  <c r="L511" i="5"/>
  <c r="K511" i="5"/>
  <c r="J511" i="5"/>
  <c r="I511" i="5"/>
  <c r="G511" i="5"/>
  <c r="H511" i="5" s="1"/>
  <c r="C511" i="5"/>
  <c r="B511" i="5"/>
  <c r="O510" i="5"/>
  <c r="N510" i="5"/>
  <c r="M510" i="5"/>
  <c r="L510" i="5"/>
  <c r="K510" i="5"/>
  <c r="J510" i="5"/>
  <c r="I510" i="5"/>
  <c r="G510" i="5"/>
  <c r="H510" i="5" s="1"/>
  <c r="C510" i="5"/>
  <c r="B510" i="5"/>
  <c r="O509" i="5"/>
  <c r="N509" i="5"/>
  <c r="M509" i="5"/>
  <c r="L509" i="5"/>
  <c r="K509" i="5"/>
  <c r="J509" i="5"/>
  <c r="I509" i="5"/>
  <c r="G509" i="5"/>
  <c r="H509" i="5" s="1"/>
  <c r="C509" i="5"/>
  <c r="B509" i="5"/>
  <c r="O508" i="5"/>
  <c r="N508" i="5"/>
  <c r="M508" i="5"/>
  <c r="L508" i="5"/>
  <c r="K508" i="5"/>
  <c r="J508" i="5"/>
  <c r="I508" i="5"/>
  <c r="G508" i="5"/>
  <c r="H508" i="5" s="1"/>
  <c r="C508" i="5"/>
  <c r="B508" i="5"/>
  <c r="O507" i="5"/>
  <c r="N507" i="5"/>
  <c r="M507" i="5"/>
  <c r="L507" i="5"/>
  <c r="K507" i="5"/>
  <c r="J507" i="5"/>
  <c r="I507" i="5"/>
  <c r="G507" i="5"/>
  <c r="H507" i="5" s="1"/>
  <c r="C507" i="5"/>
  <c r="B507" i="5"/>
  <c r="O506" i="5"/>
  <c r="N506" i="5"/>
  <c r="M506" i="5"/>
  <c r="L506" i="5"/>
  <c r="K506" i="5"/>
  <c r="J506" i="5"/>
  <c r="I506" i="5"/>
  <c r="H506" i="5"/>
  <c r="G506" i="5"/>
  <c r="C506" i="5"/>
  <c r="B506" i="5"/>
  <c r="O505" i="5"/>
  <c r="N505" i="5"/>
  <c r="M505" i="5"/>
  <c r="L505" i="5"/>
  <c r="K505" i="5"/>
  <c r="J505" i="5"/>
  <c r="I505" i="5"/>
  <c r="G505" i="5"/>
  <c r="H505" i="5" s="1"/>
  <c r="C505" i="5"/>
  <c r="B505" i="5"/>
  <c r="O504" i="5"/>
  <c r="N504" i="5"/>
  <c r="M504" i="5"/>
  <c r="L504" i="5"/>
  <c r="K504" i="5"/>
  <c r="J504" i="5"/>
  <c r="I504" i="5"/>
  <c r="G504" i="5"/>
  <c r="H504" i="5" s="1"/>
  <c r="C504" i="5"/>
  <c r="B504" i="5"/>
  <c r="O503" i="5"/>
  <c r="N503" i="5"/>
  <c r="M503" i="5"/>
  <c r="L503" i="5"/>
  <c r="K503" i="5"/>
  <c r="J503" i="5"/>
  <c r="I503" i="5"/>
  <c r="G503" i="5"/>
  <c r="H503" i="5" s="1"/>
  <c r="C503" i="5"/>
  <c r="B503" i="5"/>
  <c r="O502" i="5"/>
  <c r="N502" i="5"/>
  <c r="M502" i="5"/>
  <c r="L502" i="5"/>
  <c r="K502" i="5"/>
  <c r="J502" i="5"/>
  <c r="I502" i="5"/>
  <c r="G502" i="5"/>
  <c r="H502" i="5" s="1"/>
  <c r="C502" i="5"/>
  <c r="B502" i="5"/>
  <c r="O501" i="5"/>
  <c r="N501" i="5"/>
  <c r="M501" i="5"/>
  <c r="L501" i="5"/>
  <c r="K501" i="5"/>
  <c r="J501" i="5"/>
  <c r="I501" i="5"/>
  <c r="G501" i="5"/>
  <c r="H501" i="5" s="1"/>
  <c r="C501" i="5"/>
  <c r="B501" i="5"/>
  <c r="O500" i="5"/>
  <c r="N500" i="5"/>
  <c r="M500" i="5"/>
  <c r="L500" i="5"/>
  <c r="K500" i="5"/>
  <c r="J500" i="5"/>
  <c r="I500" i="5"/>
  <c r="G500" i="5"/>
  <c r="H500" i="5" s="1"/>
  <c r="C500" i="5"/>
  <c r="B500" i="5"/>
  <c r="O499" i="5"/>
  <c r="N499" i="5"/>
  <c r="M499" i="5"/>
  <c r="L499" i="5"/>
  <c r="K499" i="5"/>
  <c r="J499" i="5"/>
  <c r="I499" i="5"/>
  <c r="G499" i="5"/>
  <c r="H499" i="5" s="1"/>
  <c r="C499" i="5"/>
  <c r="B499" i="5"/>
  <c r="O498" i="5"/>
  <c r="N498" i="5"/>
  <c r="M498" i="5"/>
  <c r="L498" i="5"/>
  <c r="K498" i="5"/>
  <c r="J498" i="5"/>
  <c r="I498" i="5"/>
  <c r="G498" i="5"/>
  <c r="H498" i="5" s="1"/>
  <c r="C498" i="5"/>
  <c r="B498" i="5"/>
  <c r="O497" i="5"/>
  <c r="N497" i="5"/>
  <c r="M497" i="5"/>
  <c r="L497" i="5"/>
  <c r="K497" i="5"/>
  <c r="J497" i="5"/>
  <c r="I497" i="5"/>
  <c r="G497" i="5"/>
  <c r="H497" i="5" s="1"/>
  <c r="C497" i="5"/>
  <c r="B497" i="5"/>
  <c r="O496" i="5"/>
  <c r="N496" i="5"/>
  <c r="M496" i="5"/>
  <c r="L496" i="5"/>
  <c r="K496" i="5"/>
  <c r="J496" i="5"/>
  <c r="I496" i="5"/>
  <c r="H496" i="5"/>
  <c r="G496" i="5"/>
  <c r="C496" i="5"/>
  <c r="B496" i="5"/>
  <c r="O495" i="5"/>
  <c r="N495" i="5"/>
  <c r="M495" i="5"/>
  <c r="L495" i="5"/>
  <c r="K495" i="5"/>
  <c r="J495" i="5"/>
  <c r="I495" i="5"/>
  <c r="G495" i="5"/>
  <c r="H495" i="5" s="1"/>
  <c r="C495" i="5"/>
  <c r="B495" i="5"/>
  <c r="O494" i="5"/>
  <c r="N494" i="5"/>
  <c r="M494" i="5"/>
  <c r="L494" i="5"/>
  <c r="K494" i="5"/>
  <c r="J494" i="5"/>
  <c r="I494" i="5"/>
  <c r="G494" i="5"/>
  <c r="H494" i="5" s="1"/>
  <c r="C494" i="5"/>
  <c r="B494" i="5"/>
  <c r="O493" i="5"/>
  <c r="N493" i="5"/>
  <c r="M493" i="5"/>
  <c r="L493" i="5"/>
  <c r="K493" i="5"/>
  <c r="J493" i="5"/>
  <c r="I493" i="5"/>
  <c r="G493" i="5"/>
  <c r="H493" i="5" s="1"/>
  <c r="C493" i="5"/>
  <c r="B493" i="5"/>
  <c r="O492" i="5"/>
  <c r="N492" i="5"/>
  <c r="M492" i="5"/>
  <c r="L492" i="5"/>
  <c r="K492" i="5"/>
  <c r="J492" i="5"/>
  <c r="I492" i="5"/>
  <c r="G492" i="5"/>
  <c r="H492" i="5" s="1"/>
  <c r="C492" i="5"/>
  <c r="B492" i="5"/>
  <c r="O491" i="5"/>
  <c r="N491" i="5"/>
  <c r="M491" i="5"/>
  <c r="L491" i="5"/>
  <c r="K491" i="5"/>
  <c r="J491" i="5"/>
  <c r="I491" i="5"/>
  <c r="G491" i="5"/>
  <c r="H491" i="5" s="1"/>
  <c r="C491" i="5"/>
  <c r="B491" i="5"/>
  <c r="O490" i="5"/>
  <c r="N490" i="5"/>
  <c r="M490" i="5"/>
  <c r="L490" i="5"/>
  <c r="K490" i="5"/>
  <c r="J490" i="5"/>
  <c r="I490" i="5"/>
  <c r="H490" i="5"/>
  <c r="G490" i="5"/>
  <c r="C490" i="5"/>
  <c r="B490" i="5"/>
  <c r="O489" i="5"/>
  <c r="N489" i="5"/>
  <c r="M489" i="5"/>
  <c r="L489" i="5"/>
  <c r="K489" i="5"/>
  <c r="J489" i="5"/>
  <c r="I489" i="5"/>
  <c r="H489" i="5"/>
  <c r="G489" i="5"/>
  <c r="C489" i="5"/>
  <c r="B489" i="5"/>
  <c r="O488" i="5"/>
  <c r="N488" i="5"/>
  <c r="M488" i="5"/>
  <c r="L488" i="5"/>
  <c r="K488" i="5"/>
  <c r="J488" i="5"/>
  <c r="I488" i="5"/>
  <c r="G488" i="5"/>
  <c r="H488" i="5" s="1"/>
  <c r="C488" i="5"/>
  <c r="B488" i="5"/>
  <c r="O487" i="5"/>
  <c r="N487" i="5"/>
  <c r="M487" i="5"/>
  <c r="L487" i="5"/>
  <c r="K487" i="5"/>
  <c r="J487" i="5"/>
  <c r="I487" i="5"/>
  <c r="G487" i="5"/>
  <c r="H487" i="5" s="1"/>
  <c r="C487" i="5"/>
  <c r="B487" i="5"/>
  <c r="O486" i="5"/>
  <c r="N486" i="5"/>
  <c r="M486" i="5"/>
  <c r="L486" i="5"/>
  <c r="K486" i="5"/>
  <c r="J486" i="5"/>
  <c r="I486" i="5"/>
  <c r="G486" i="5"/>
  <c r="H486" i="5" s="1"/>
  <c r="C486" i="5"/>
  <c r="B486" i="5"/>
  <c r="O485" i="5"/>
  <c r="N485" i="5"/>
  <c r="M485" i="5"/>
  <c r="L485" i="5"/>
  <c r="K485" i="5"/>
  <c r="J485" i="5"/>
  <c r="I485" i="5"/>
  <c r="G485" i="5"/>
  <c r="H485" i="5" s="1"/>
  <c r="C485" i="5"/>
  <c r="B485" i="5"/>
  <c r="O484" i="5"/>
  <c r="N484" i="5"/>
  <c r="M484" i="5"/>
  <c r="L484" i="5"/>
  <c r="K484" i="5"/>
  <c r="J484" i="5"/>
  <c r="I484" i="5"/>
  <c r="G484" i="5"/>
  <c r="H484" i="5" s="1"/>
  <c r="C484" i="5"/>
  <c r="B484" i="5"/>
  <c r="O483" i="5"/>
  <c r="N483" i="5"/>
  <c r="M483" i="5"/>
  <c r="L483" i="5"/>
  <c r="K483" i="5"/>
  <c r="J483" i="5"/>
  <c r="I483" i="5"/>
  <c r="G483" i="5"/>
  <c r="H483" i="5" s="1"/>
  <c r="C483" i="5"/>
  <c r="B483" i="5"/>
  <c r="O482" i="5"/>
  <c r="N482" i="5"/>
  <c r="M482" i="5"/>
  <c r="L482" i="5"/>
  <c r="K482" i="5"/>
  <c r="J482" i="5"/>
  <c r="I482" i="5"/>
  <c r="G482" i="5"/>
  <c r="H482" i="5" s="1"/>
  <c r="C482" i="5"/>
  <c r="B482" i="5"/>
  <c r="O481" i="5"/>
  <c r="N481" i="5"/>
  <c r="M481" i="5"/>
  <c r="L481" i="5"/>
  <c r="K481" i="5"/>
  <c r="J481" i="5"/>
  <c r="I481" i="5"/>
  <c r="G481" i="5"/>
  <c r="H481" i="5" s="1"/>
  <c r="C481" i="5"/>
  <c r="B481" i="5"/>
  <c r="O480" i="5"/>
  <c r="N480" i="5"/>
  <c r="M480" i="5"/>
  <c r="L480" i="5"/>
  <c r="K480" i="5"/>
  <c r="J480" i="5"/>
  <c r="I480" i="5"/>
  <c r="G480" i="5"/>
  <c r="H480" i="5" s="1"/>
  <c r="C480" i="5"/>
  <c r="B480" i="5"/>
  <c r="O479" i="5"/>
  <c r="N479" i="5"/>
  <c r="M479" i="5"/>
  <c r="L479" i="5"/>
  <c r="K479" i="5"/>
  <c r="J479" i="5"/>
  <c r="I479" i="5"/>
  <c r="G479" i="5"/>
  <c r="H479" i="5" s="1"/>
  <c r="C479" i="5"/>
  <c r="B479" i="5"/>
  <c r="O478" i="5"/>
  <c r="N478" i="5"/>
  <c r="M478" i="5"/>
  <c r="L478" i="5"/>
  <c r="K478" i="5"/>
  <c r="J478" i="5"/>
  <c r="I478" i="5"/>
  <c r="G478" i="5"/>
  <c r="H478" i="5" s="1"/>
  <c r="C478" i="5"/>
  <c r="B478" i="5"/>
  <c r="O477" i="5"/>
  <c r="N477" i="5"/>
  <c r="M477" i="5"/>
  <c r="L477" i="5"/>
  <c r="K477" i="5"/>
  <c r="J477" i="5"/>
  <c r="I477" i="5"/>
  <c r="H477" i="5"/>
  <c r="G477" i="5"/>
  <c r="C477" i="5"/>
  <c r="B477" i="5"/>
  <c r="O476" i="5"/>
  <c r="N476" i="5"/>
  <c r="M476" i="5"/>
  <c r="L476" i="5"/>
  <c r="K476" i="5"/>
  <c r="J476" i="5"/>
  <c r="I476" i="5"/>
  <c r="G476" i="5"/>
  <c r="H476" i="5" s="1"/>
  <c r="C476" i="5"/>
  <c r="B476" i="5"/>
  <c r="O475" i="5"/>
  <c r="N475" i="5"/>
  <c r="M475" i="5"/>
  <c r="L475" i="5"/>
  <c r="K475" i="5"/>
  <c r="J475" i="5"/>
  <c r="I475" i="5"/>
  <c r="G475" i="5"/>
  <c r="H475" i="5" s="1"/>
  <c r="C475" i="5"/>
  <c r="B475" i="5"/>
  <c r="O474" i="5"/>
  <c r="N474" i="5"/>
  <c r="M474" i="5"/>
  <c r="L474" i="5"/>
  <c r="K474" i="5"/>
  <c r="J474" i="5"/>
  <c r="I474" i="5"/>
  <c r="G474" i="5"/>
  <c r="H474" i="5" s="1"/>
  <c r="C474" i="5"/>
  <c r="B474" i="5"/>
  <c r="O473" i="5"/>
  <c r="N473" i="5"/>
  <c r="M473" i="5"/>
  <c r="L473" i="5"/>
  <c r="K473" i="5"/>
  <c r="J473" i="5"/>
  <c r="I473" i="5"/>
  <c r="H473" i="5"/>
  <c r="G473" i="5"/>
  <c r="C473" i="5"/>
  <c r="B473" i="5"/>
  <c r="O472" i="5"/>
  <c r="N472" i="5"/>
  <c r="M472" i="5"/>
  <c r="L472" i="5"/>
  <c r="K472" i="5"/>
  <c r="J472" i="5"/>
  <c r="I472" i="5"/>
  <c r="G472" i="5"/>
  <c r="H472" i="5" s="1"/>
  <c r="C472" i="5"/>
  <c r="B472" i="5"/>
  <c r="O471" i="5"/>
  <c r="N471" i="5"/>
  <c r="M471" i="5"/>
  <c r="L471" i="5"/>
  <c r="K471" i="5"/>
  <c r="J471" i="5"/>
  <c r="I471" i="5"/>
  <c r="G471" i="5"/>
  <c r="H471" i="5" s="1"/>
  <c r="C471" i="5"/>
  <c r="B471" i="5"/>
  <c r="O470" i="5"/>
  <c r="N470" i="5"/>
  <c r="M470" i="5"/>
  <c r="L470" i="5"/>
  <c r="K470" i="5"/>
  <c r="J470" i="5"/>
  <c r="I470" i="5"/>
  <c r="G470" i="5"/>
  <c r="H470" i="5" s="1"/>
  <c r="C470" i="5"/>
  <c r="B470" i="5"/>
  <c r="O469" i="5"/>
  <c r="N469" i="5"/>
  <c r="M469" i="5"/>
  <c r="L469" i="5"/>
  <c r="K469" i="5"/>
  <c r="J469" i="5"/>
  <c r="I469" i="5"/>
  <c r="G469" i="5"/>
  <c r="H469" i="5" s="1"/>
  <c r="C469" i="5"/>
  <c r="B469" i="5"/>
  <c r="O468" i="5"/>
  <c r="N468" i="5"/>
  <c r="M468" i="5"/>
  <c r="L468" i="5"/>
  <c r="K468" i="5"/>
  <c r="J468" i="5"/>
  <c r="I468" i="5"/>
  <c r="G468" i="5"/>
  <c r="H468" i="5" s="1"/>
  <c r="C468" i="5"/>
  <c r="B468" i="5"/>
  <c r="O467" i="5"/>
  <c r="N467" i="5"/>
  <c r="M467" i="5"/>
  <c r="L467" i="5"/>
  <c r="K467" i="5"/>
  <c r="J467" i="5"/>
  <c r="I467" i="5"/>
  <c r="G467" i="5"/>
  <c r="H467" i="5" s="1"/>
  <c r="C467" i="5"/>
  <c r="B467" i="5"/>
  <c r="O466" i="5"/>
  <c r="N466" i="5"/>
  <c r="M466" i="5"/>
  <c r="L466" i="5"/>
  <c r="K466" i="5"/>
  <c r="J466" i="5"/>
  <c r="I466" i="5"/>
  <c r="G466" i="5"/>
  <c r="H466" i="5" s="1"/>
  <c r="C466" i="5"/>
  <c r="B466" i="5"/>
  <c r="O465" i="5"/>
  <c r="N465" i="5"/>
  <c r="M465" i="5"/>
  <c r="L465" i="5"/>
  <c r="K465" i="5"/>
  <c r="J465" i="5"/>
  <c r="I465" i="5"/>
  <c r="G465" i="5"/>
  <c r="H465" i="5" s="1"/>
  <c r="C465" i="5"/>
  <c r="B465" i="5"/>
  <c r="O464" i="5"/>
  <c r="N464" i="5"/>
  <c r="M464" i="5"/>
  <c r="L464" i="5"/>
  <c r="K464" i="5"/>
  <c r="J464" i="5"/>
  <c r="I464" i="5"/>
  <c r="G464" i="5"/>
  <c r="H464" i="5" s="1"/>
  <c r="C464" i="5"/>
  <c r="B464" i="5"/>
  <c r="O463" i="5"/>
  <c r="N463" i="5"/>
  <c r="M463" i="5"/>
  <c r="L463" i="5"/>
  <c r="K463" i="5"/>
  <c r="J463" i="5"/>
  <c r="I463" i="5"/>
  <c r="G463" i="5"/>
  <c r="H463" i="5" s="1"/>
  <c r="C463" i="5"/>
  <c r="B463" i="5"/>
  <c r="O462" i="5"/>
  <c r="N462" i="5"/>
  <c r="M462" i="5"/>
  <c r="L462" i="5"/>
  <c r="K462" i="5"/>
  <c r="J462" i="5"/>
  <c r="I462" i="5"/>
  <c r="G462" i="5"/>
  <c r="H462" i="5" s="1"/>
  <c r="C462" i="5"/>
  <c r="B462" i="5"/>
  <c r="O461" i="5"/>
  <c r="N461" i="5"/>
  <c r="M461" i="5"/>
  <c r="L461" i="5"/>
  <c r="K461" i="5"/>
  <c r="J461" i="5"/>
  <c r="I461" i="5"/>
  <c r="G461" i="5"/>
  <c r="H461" i="5" s="1"/>
  <c r="C461" i="5"/>
  <c r="B461" i="5"/>
  <c r="O460" i="5"/>
  <c r="N460" i="5"/>
  <c r="M460" i="5"/>
  <c r="L460" i="5"/>
  <c r="K460" i="5"/>
  <c r="J460" i="5"/>
  <c r="I460" i="5"/>
  <c r="G460" i="5"/>
  <c r="H460" i="5" s="1"/>
  <c r="C460" i="5"/>
  <c r="B460" i="5"/>
  <c r="O459" i="5"/>
  <c r="N459" i="5"/>
  <c r="M459" i="5"/>
  <c r="L459" i="5"/>
  <c r="K459" i="5"/>
  <c r="J459" i="5"/>
  <c r="I459" i="5"/>
  <c r="H459" i="5"/>
  <c r="G459" i="5"/>
  <c r="C459" i="5"/>
  <c r="B459" i="5"/>
  <c r="O458" i="5"/>
  <c r="N458" i="5"/>
  <c r="M458" i="5"/>
  <c r="L458" i="5"/>
  <c r="K458" i="5"/>
  <c r="J458" i="5"/>
  <c r="I458" i="5"/>
  <c r="G458" i="5"/>
  <c r="H458" i="5" s="1"/>
  <c r="C458" i="5"/>
  <c r="B458" i="5"/>
  <c r="O457" i="5"/>
  <c r="N457" i="5"/>
  <c r="M457" i="5"/>
  <c r="L457" i="5"/>
  <c r="K457" i="5"/>
  <c r="J457" i="5"/>
  <c r="I457" i="5"/>
  <c r="H457" i="5"/>
  <c r="G457" i="5"/>
  <c r="C457" i="5"/>
  <c r="B457" i="5"/>
  <c r="O456" i="5"/>
  <c r="N456" i="5"/>
  <c r="M456" i="5"/>
  <c r="L456" i="5"/>
  <c r="K456" i="5"/>
  <c r="J456" i="5"/>
  <c r="I456" i="5"/>
  <c r="H456" i="5"/>
  <c r="G456" i="5"/>
  <c r="C456" i="5"/>
  <c r="B456" i="5"/>
  <c r="O455" i="5"/>
  <c r="N455" i="5"/>
  <c r="M455" i="5"/>
  <c r="L455" i="5"/>
  <c r="K455" i="5"/>
  <c r="J455" i="5"/>
  <c r="I455" i="5"/>
  <c r="G455" i="5"/>
  <c r="H455" i="5" s="1"/>
  <c r="C455" i="5"/>
  <c r="B455" i="5"/>
  <c r="O454" i="5"/>
  <c r="N454" i="5"/>
  <c r="M454" i="5"/>
  <c r="L454" i="5"/>
  <c r="K454" i="5"/>
  <c r="J454" i="5"/>
  <c r="I454" i="5"/>
  <c r="G454" i="5"/>
  <c r="H454" i="5" s="1"/>
  <c r="C454" i="5"/>
  <c r="B454" i="5"/>
  <c r="O453" i="5"/>
  <c r="N453" i="5"/>
  <c r="M453" i="5"/>
  <c r="L453" i="5"/>
  <c r="K453" i="5"/>
  <c r="J453" i="5"/>
  <c r="I453" i="5"/>
  <c r="H453" i="5"/>
  <c r="G453" i="5"/>
  <c r="C453" i="5"/>
  <c r="B453" i="5"/>
  <c r="O452" i="5"/>
  <c r="N452" i="5"/>
  <c r="M452" i="5"/>
  <c r="L452" i="5"/>
  <c r="K452" i="5"/>
  <c r="J452" i="5"/>
  <c r="I452" i="5"/>
  <c r="G452" i="5"/>
  <c r="H452" i="5" s="1"/>
  <c r="C452" i="5"/>
  <c r="B452" i="5"/>
  <c r="O451" i="5"/>
  <c r="N451" i="5"/>
  <c r="M451" i="5"/>
  <c r="L451" i="5"/>
  <c r="K451" i="5"/>
  <c r="J451" i="5"/>
  <c r="I451" i="5"/>
  <c r="G451" i="5"/>
  <c r="H451" i="5" s="1"/>
  <c r="C451" i="5"/>
  <c r="B451" i="5"/>
  <c r="O450" i="5"/>
  <c r="N450" i="5"/>
  <c r="M450" i="5"/>
  <c r="L450" i="5"/>
  <c r="K450" i="5"/>
  <c r="J450" i="5"/>
  <c r="I450" i="5"/>
  <c r="G450" i="5"/>
  <c r="H450" i="5" s="1"/>
  <c r="C450" i="5"/>
  <c r="B450" i="5"/>
  <c r="O449" i="5"/>
  <c r="N449" i="5"/>
  <c r="M449" i="5"/>
  <c r="L449" i="5"/>
  <c r="K449" i="5"/>
  <c r="J449" i="5"/>
  <c r="I449" i="5"/>
  <c r="G449" i="5"/>
  <c r="H449" i="5" s="1"/>
  <c r="C449" i="5"/>
  <c r="B449" i="5"/>
  <c r="O448" i="5"/>
  <c r="N448" i="5"/>
  <c r="M448" i="5"/>
  <c r="L448" i="5"/>
  <c r="K448" i="5"/>
  <c r="J448" i="5"/>
  <c r="I448" i="5"/>
  <c r="G448" i="5"/>
  <c r="H448" i="5" s="1"/>
  <c r="C448" i="5"/>
  <c r="B448" i="5"/>
  <c r="O447" i="5"/>
  <c r="N447" i="5"/>
  <c r="M447" i="5"/>
  <c r="L447" i="5"/>
  <c r="K447" i="5"/>
  <c r="J447" i="5"/>
  <c r="I447" i="5"/>
  <c r="G447" i="5"/>
  <c r="H447" i="5" s="1"/>
  <c r="C447" i="5"/>
  <c r="B447" i="5"/>
  <c r="O446" i="5"/>
  <c r="N446" i="5"/>
  <c r="M446" i="5"/>
  <c r="L446" i="5"/>
  <c r="K446" i="5"/>
  <c r="J446" i="5"/>
  <c r="I446" i="5"/>
  <c r="G446" i="5"/>
  <c r="H446" i="5" s="1"/>
  <c r="C446" i="5"/>
  <c r="B446" i="5"/>
  <c r="O445" i="5"/>
  <c r="N445" i="5"/>
  <c r="M445" i="5"/>
  <c r="L445" i="5"/>
  <c r="K445" i="5"/>
  <c r="J445" i="5"/>
  <c r="I445" i="5"/>
  <c r="G445" i="5"/>
  <c r="H445" i="5" s="1"/>
  <c r="C445" i="5"/>
  <c r="B445" i="5"/>
  <c r="O444" i="5"/>
  <c r="N444" i="5"/>
  <c r="M444" i="5"/>
  <c r="L444" i="5"/>
  <c r="K444" i="5"/>
  <c r="J444" i="5"/>
  <c r="I444" i="5"/>
  <c r="G444" i="5"/>
  <c r="H444" i="5" s="1"/>
  <c r="C444" i="5"/>
  <c r="B444" i="5"/>
  <c r="O443" i="5"/>
  <c r="N443" i="5"/>
  <c r="M443" i="5"/>
  <c r="L443" i="5"/>
  <c r="K443" i="5"/>
  <c r="J443" i="5"/>
  <c r="I443" i="5"/>
  <c r="G443" i="5"/>
  <c r="H443" i="5" s="1"/>
  <c r="C443" i="5"/>
  <c r="B443" i="5"/>
  <c r="O442" i="5"/>
  <c r="N442" i="5"/>
  <c r="M442" i="5"/>
  <c r="L442" i="5"/>
  <c r="K442" i="5"/>
  <c r="J442" i="5"/>
  <c r="I442" i="5"/>
  <c r="G442" i="5"/>
  <c r="H442" i="5" s="1"/>
  <c r="C442" i="5"/>
  <c r="B442" i="5"/>
  <c r="O441" i="5"/>
  <c r="N441" i="5"/>
  <c r="M441" i="5"/>
  <c r="L441" i="5"/>
  <c r="K441" i="5"/>
  <c r="J441" i="5"/>
  <c r="I441" i="5"/>
  <c r="G441" i="5"/>
  <c r="H441" i="5" s="1"/>
  <c r="C441" i="5"/>
  <c r="B441" i="5"/>
  <c r="O440" i="5"/>
  <c r="N440" i="5"/>
  <c r="M440" i="5"/>
  <c r="L440" i="5"/>
  <c r="K440" i="5"/>
  <c r="J440" i="5"/>
  <c r="I440" i="5"/>
  <c r="G440" i="5"/>
  <c r="H440" i="5" s="1"/>
  <c r="C440" i="5"/>
  <c r="B440" i="5"/>
  <c r="O439" i="5"/>
  <c r="N439" i="5"/>
  <c r="M439" i="5"/>
  <c r="L439" i="5"/>
  <c r="K439" i="5"/>
  <c r="J439" i="5"/>
  <c r="I439" i="5"/>
  <c r="G439" i="5"/>
  <c r="H439" i="5" s="1"/>
  <c r="C439" i="5"/>
  <c r="B439" i="5"/>
  <c r="O438" i="5"/>
  <c r="N438" i="5"/>
  <c r="M438" i="5"/>
  <c r="L438" i="5"/>
  <c r="K438" i="5"/>
  <c r="J438" i="5"/>
  <c r="I438" i="5"/>
  <c r="G438" i="5"/>
  <c r="H438" i="5" s="1"/>
  <c r="C438" i="5"/>
  <c r="B438" i="5"/>
  <c r="O437" i="5"/>
  <c r="N437" i="5"/>
  <c r="M437" i="5"/>
  <c r="L437" i="5"/>
  <c r="K437" i="5"/>
  <c r="J437" i="5"/>
  <c r="I437" i="5"/>
  <c r="G437" i="5"/>
  <c r="H437" i="5" s="1"/>
  <c r="C437" i="5"/>
  <c r="B437" i="5"/>
  <c r="O436" i="5"/>
  <c r="N436" i="5"/>
  <c r="M436" i="5"/>
  <c r="L436" i="5"/>
  <c r="K436" i="5"/>
  <c r="J436" i="5"/>
  <c r="I436" i="5"/>
  <c r="G436" i="5"/>
  <c r="H436" i="5" s="1"/>
  <c r="C436" i="5"/>
  <c r="B436" i="5"/>
  <c r="O435" i="5"/>
  <c r="N435" i="5"/>
  <c r="M435" i="5"/>
  <c r="L435" i="5"/>
  <c r="K435" i="5"/>
  <c r="J435" i="5"/>
  <c r="I435" i="5"/>
  <c r="G435" i="5"/>
  <c r="H435" i="5" s="1"/>
  <c r="C435" i="5"/>
  <c r="B435" i="5"/>
  <c r="O434" i="5"/>
  <c r="N434" i="5"/>
  <c r="M434" i="5"/>
  <c r="L434" i="5"/>
  <c r="K434" i="5"/>
  <c r="J434" i="5"/>
  <c r="I434" i="5"/>
  <c r="H434" i="5"/>
  <c r="G434" i="5"/>
  <c r="C434" i="5"/>
  <c r="B434" i="5"/>
  <c r="O433" i="5"/>
  <c r="N433" i="5"/>
  <c r="M433" i="5"/>
  <c r="L433" i="5"/>
  <c r="K433" i="5"/>
  <c r="J433" i="5"/>
  <c r="I433" i="5"/>
  <c r="G433" i="5"/>
  <c r="H433" i="5" s="1"/>
  <c r="C433" i="5"/>
  <c r="B433" i="5"/>
  <c r="O432" i="5"/>
  <c r="N432" i="5"/>
  <c r="M432" i="5"/>
  <c r="L432" i="5"/>
  <c r="K432" i="5"/>
  <c r="J432" i="5"/>
  <c r="I432" i="5"/>
  <c r="G432" i="5"/>
  <c r="H432" i="5" s="1"/>
  <c r="C432" i="5"/>
  <c r="B432" i="5"/>
  <c r="O431" i="5"/>
  <c r="N431" i="5"/>
  <c r="M431" i="5"/>
  <c r="L431" i="5"/>
  <c r="K431" i="5"/>
  <c r="J431" i="5"/>
  <c r="I431" i="5"/>
  <c r="G431" i="5"/>
  <c r="H431" i="5" s="1"/>
  <c r="C431" i="5"/>
  <c r="B431" i="5"/>
  <c r="O430" i="5"/>
  <c r="N430" i="5"/>
  <c r="M430" i="5"/>
  <c r="L430" i="5"/>
  <c r="K430" i="5"/>
  <c r="J430" i="5"/>
  <c r="I430" i="5"/>
  <c r="G430" i="5"/>
  <c r="H430" i="5" s="1"/>
  <c r="C430" i="5"/>
  <c r="B430" i="5"/>
  <c r="O429" i="5"/>
  <c r="N429" i="5"/>
  <c r="M429" i="5"/>
  <c r="L429" i="5"/>
  <c r="K429" i="5"/>
  <c r="J429" i="5"/>
  <c r="I429" i="5"/>
  <c r="H429" i="5"/>
  <c r="G429" i="5"/>
  <c r="C429" i="5"/>
  <c r="B429" i="5"/>
  <c r="O428" i="5"/>
  <c r="N428" i="5"/>
  <c r="M428" i="5"/>
  <c r="L428" i="5"/>
  <c r="K428" i="5"/>
  <c r="J428" i="5"/>
  <c r="I428" i="5"/>
  <c r="G428" i="5"/>
  <c r="H428" i="5" s="1"/>
  <c r="C428" i="5"/>
  <c r="B428" i="5"/>
  <c r="O427" i="5"/>
  <c r="N427" i="5"/>
  <c r="M427" i="5"/>
  <c r="L427" i="5"/>
  <c r="K427" i="5"/>
  <c r="J427" i="5"/>
  <c r="I427" i="5"/>
  <c r="H427" i="5"/>
  <c r="G427" i="5"/>
  <c r="C427" i="5"/>
  <c r="B427" i="5"/>
  <c r="O426" i="5"/>
  <c r="N426" i="5"/>
  <c r="M426" i="5"/>
  <c r="L426" i="5"/>
  <c r="K426" i="5"/>
  <c r="J426" i="5"/>
  <c r="I426" i="5"/>
  <c r="H426" i="5"/>
  <c r="G426" i="5"/>
  <c r="C426" i="5"/>
  <c r="B426" i="5"/>
  <c r="O425" i="5"/>
  <c r="N425" i="5"/>
  <c r="M425" i="5"/>
  <c r="L425" i="5"/>
  <c r="K425" i="5"/>
  <c r="J425" i="5"/>
  <c r="I425" i="5"/>
  <c r="H425" i="5"/>
  <c r="G425" i="5"/>
  <c r="C425" i="5"/>
  <c r="B425" i="5"/>
  <c r="O424" i="5"/>
  <c r="N424" i="5"/>
  <c r="M424" i="5"/>
  <c r="L424" i="5"/>
  <c r="K424" i="5"/>
  <c r="J424" i="5"/>
  <c r="I424" i="5"/>
  <c r="G424" i="5"/>
  <c r="H424" i="5" s="1"/>
  <c r="C424" i="5"/>
  <c r="B424" i="5"/>
  <c r="O423" i="5"/>
  <c r="N423" i="5"/>
  <c r="M423" i="5"/>
  <c r="L423" i="5"/>
  <c r="K423" i="5"/>
  <c r="J423" i="5"/>
  <c r="I423" i="5"/>
  <c r="G423" i="5"/>
  <c r="H423" i="5" s="1"/>
  <c r="C423" i="5"/>
  <c r="B423" i="5"/>
  <c r="O422" i="5"/>
  <c r="N422" i="5"/>
  <c r="M422" i="5"/>
  <c r="L422" i="5"/>
  <c r="K422" i="5"/>
  <c r="J422" i="5"/>
  <c r="I422" i="5"/>
  <c r="G422" i="5"/>
  <c r="H422" i="5" s="1"/>
  <c r="C422" i="5"/>
  <c r="B422" i="5"/>
  <c r="O421" i="5"/>
  <c r="N421" i="5"/>
  <c r="M421" i="5"/>
  <c r="L421" i="5"/>
  <c r="K421" i="5"/>
  <c r="J421" i="5"/>
  <c r="I421" i="5"/>
  <c r="G421" i="5"/>
  <c r="H421" i="5" s="1"/>
  <c r="C421" i="5"/>
  <c r="B421" i="5"/>
  <c r="O420" i="5"/>
  <c r="N420" i="5"/>
  <c r="M420" i="5"/>
  <c r="L420" i="5"/>
  <c r="K420" i="5"/>
  <c r="J420" i="5"/>
  <c r="I420" i="5"/>
  <c r="G420" i="5"/>
  <c r="H420" i="5" s="1"/>
  <c r="C420" i="5"/>
  <c r="B420" i="5"/>
  <c r="O419" i="5"/>
  <c r="N419" i="5"/>
  <c r="M419" i="5"/>
  <c r="L419" i="5"/>
  <c r="K419" i="5"/>
  <c r="J419" i="5"/>
  <c r="I419" i="5"/>
  <c r="G419" i="5"/>
  <c r="H419" i="5" s="1"/>
  <c r="C419" i="5"/>
  <c r="B419" i="5"/>
  <c r="O418" i="5"/>
  <c r="N418" i="5"/>
  <c r="M418" i="5"/>
  <c r="L418" i="5"/>
  <c r="K418" i="5"/>
  <c r="J418" i="5"/>
  <c r="I418" i="5"/>
  <c r="H418" i="5"/>
  <c r="G418" i="5"/>
  <c r="C418" i="5"/>
  <c r="B418" i="5"/>
  <c r="O417" i="5"/>
  <c r="N417" i="5"/>
  <c r="M417" i="5"/>
  <c r="L417" i="5"/>
  <c r="K417" i="5"/>
  <c r="J417" i="5"/>
  <c r="I417" i="5"/>
  <c r="G417" i="5"/>
  <c r="H417" i="5" s="1"/>
  <c r="C417" i="5"/>
  <c r="B417" i="5"/>
  <c r="O416" i="5"/>
  <c r="N416" i="5"/>
  <c r="M416" i="5"/>
  <c r="L416" i="5"/>
  <c r="K416" i="5"/>
  <c r="J416" i="5"/>
  <c r="I416" i="5"/>
  <c r="H416" i="5"/>
  <c r="G416" i="5"/>
  <c r="C416" i="5"/>
  <c r="B416" i="5"/>
  <c r="O415" i="5"/>
  <c r="N415" i="5"/>
  <c r="M415" i="5"/>
  <c r="L415" i="5"/>
  <c r="K415" i="5"/>
  <c r="J415" i="5"/>
  <c r="I415" i="5"/>
  <c r="G415" i="5"/>
  <c r="H415" i="5" s="1"/>
  <c r="C415" i="5"/>
  <c r="B415" i="5"/>
  <c r="O414" i="5"/>
  <c r="N414" i="5"/>
  <c r="M414" i="5"/>
  <c r="L414" i="5"/>
  <c r="K414" i="5"/>
  <c r="J414" i="5"/>
  <c r="I414" i="5"/>
  <c r="G414" i="5"/>
  <c r="H414" i="5" s="1"/>
  <c r="C414" i="5"/>
  <c r="B414" i="5"/>
  <c r="O413" i="5"/>
  <c r="N413" i="5"/>
  <c r="M413" i="5"/>
  <c r="L413" i="5"/>
  <c r="K413" i="5"/>
  <c r="J413" i="5"/>
  <c r="I413" i="5"/>
  <c r="H413" i="5"/>
  <c r="G413" i="5"/>
  <c r="C413" i="5"/>
  <c r="B413" i="5"/>
  <c r="O412" i="5"/>
  <c r="N412" i="5"/>
  <c r="M412" i="5"/>
  <c r="L412" i="5"/>
  <c r="K412" i="5"/>
  <c r="J412" i="5"/>
  <c r="I412" i="5"/>
  <c r="G412" i="5"/>
  <c r="H412" i="5" s="1"/>
  <c r="C412" i="5"/>
  <c r="B412" i="5"/>
  <c r="O411" i="5"/>
  <c r="N411" i="5"/>
  <c r="M411" i="5"/>
  <c r="L411" i="5"/>
  <c r="K411" i="5"/>
  <c r="J411" i="5"/>
  <c r="I411" i="5"/>
  <c r="H411" i="5"/>
  <c r="G411" i="5"/>
  <c r="C411" i="5"/>
  <c r="B411" i="5"/>
  <c r="O410" i="5"/>
  <c r="N410" i="5"/>
  <c r="M410" i="5"/>
  <c r="L410" i="5"/>
  <c r="K410" i="5"/>
  <c r="J410" i="5"/>
  <c r="I410" i="5"/>
  <c r="H410" i="5"/>
  <c r="G410" i="5"/>
  <c r="C410" i="5"/>
  <c r="B410" i="5"/>
  <c r="O409" i="5"/>
  <c r="N409" i="5"/>
  <c r="M409" i="5"/>
  <c r="L409" i="5"/>
  <c r="K409" i="5"/>
  <c r="J409" i="5"/>
  <c r="I409" i="5"/>
  <c r="G409" i="5"/>
  <c r="H409" i="5" s="1"/>
  <c r="C409" i="5"/>
  <c r="B409" i="5"/>
  <c r="O408" i="5"/>
  <c r="N408" i="5"/>
  <c r="M408" i="5"/>
  <c r="L408" i="5"/>
  <c r="K408" i="5"/>
  <c r="J408" i="5"/>
  <c r="I408" i="5"/>
  <c r="G408" i="5"/>
  <c r="H408" i="5" s="1"/>
  <c r="C408" i="5"/>
  <c r="B408" i="5"/>
  <c r="O407" i="5"/>
  <c r="N407" i="5"/>
  <c r="M407" i="5"/>
  <c r="L407" i="5"/>
  <c r="K407" i="5"/>
  <c r="J407" i="5"/>
  <c r="I407" i="5"/>
  <c r="G407" i="5"/>
  <c r="H407" i="5" s="1"/>
  <c r="C407" i="5"/>
  <c r="B407" i="5"/>
  <c r="O406" i="5"/>
  <c r="N406" i="5"/>
  <c r="M406" i="5"/>
  <c r="L406" i="5"/>
  <c r="K406" i="5"/>
  <c r="J406" i="5"/>
  <c r="I406" i="5"/>
  <c r="G406" i="5"/>
  <c r="H406" i="5" s="1"/>
  <c r="C406" i="5"/>
  <c r="B406" i="5"/>
  <c r="O405" i="5"/>
  <c r="N405" i="5"/>
  <c r="M405" i="5"/>
  <c r="L405" i="5"/>
  <c r="K405" i="5"/>
  <c r="J405" i="5"/>
  <c r="I405" i="5"/>
  <c r="G405" i="5"/>
  <c r="H405" i="5" s="1"/>
  <c r="C405" i="5"/>
  <c r="B405" i="5"/>
  <c r="O404" i="5"/>
  <c r="N404" i="5"/>
  <c r="M404" i="5"/>
  <c r="L404" i="5"/>
  <c r="K404" i="5"/>
  <c r="J404" i="5"/>
  <c r="I404" i="5"/>
  <c r="H404" i="5"/>
  <c r="G404" i="5"/>
  <c r="C404" i="5"/>
  <c r="B404" i="5"/>
  <c r="O403" i="5"/>
  <c r="N403" i="5"/>
  <c r="M403" i="5"/>
  <c r="L403" i="5"/>
  <c r="K403" i="5"/>
  <c r="J403" i="5"/>
  <c r="I403" i="5"/>
  <c r="G403" i="5"/>
  <c r="H403" i="5" s="1"/>
  <c r="C403" i="5"/>
  <c r="B403" i="5"/>
  <c r="O402" i="5"/>
  <c r="N402" i="5"/>
  <c r="M402" i="5"/>
  <c r="L402" i="5"/>
  <c r="K402" i="5"/>
  <c r="J402" i="5"/>
  <c r="I402" i="5"/>
  <c r="G402" i="5"/>
  <c r="H402" i="5" s="1"/>
  <c r="C402" i="5"/>
  <c r="B402" i="5"/>
  <c r="O401" i="5"/>
  <c r="N401" i="5"/>
  <c r="M401" i="5"/>
  <c r="L401" i="5"/>
  <c r="K401" i="5"/>
  <c r="J401" i="5"/>
  <c r="I401" i="5"/>
  <c r="H401" i="5"/>
  <c r="G401" i="5"/>
  <c r="C401" i="5"/>
  <c r="B401" i="5"/>
  <c r="O400" i="5"/>
  <c r="N400" i="5"/>
  <c r="M400" i="5"/>
  <c r="L400" i="5"/>
  <c r="K400" i="5"/>
  <c r="J400" i="5"/>
  <c r="I400" i="5"/>
  <c r="H400" i="5"/>
  <c r="G400" i="5"/>
  <c r="C400" i="5"/>
  <c r="B400" i="5"/>
  <c r="O399" i="5"/>
  <c r="N399" i="5"/>
  <c r="M399" i="5"/>
  <c r="L399" i="5"/>
  <c r="K399" i="5"/>
  <c r="J399" i="5"/>
  <c r="I399" i="5"/>
  <c r="G399" i="5"/>
  <c r="H399" i="5" s="1"/>
  <c r="C399" i="5"/>
  <c r="B399" i="5"/>
  <c r="O398" i="5"/>
  <c r="N398" i="5"/>
  <c r="M398" i="5"/>
  <c r="L398" i="5"/>
  <c r="K398" i="5"/>
  <c r="J398" i="5"/>
  <c r="I398" i="5"/>
  <c r="H398" i="5"/>
  <c r="G398" i="5"/>
  <c r="C398" i="5"/>
  <c r="B398" i="5"/>
  <c r="O397" i="5"/>
  <c r="N397" i="5"/>
  <c r="M397" i="5"/>
  <c r="L397" i="5"/>
  <c r="K397" i="5"/>
  <c r="J397" i="5"/>
  <c r="I397" i="5"/>
  <c r="H397" i="5"/>
  <c r="G397" i="5"/>
  <c r="C397" i="5"/>
  <c r="B397" i="5"/>
  <c r="O396" i="5"/>
  <c r="N396" i="5"/>
  <c r="M396" i="5"/>
  <c r="L396" i="5"/>
  <c r="K396" i="5"/>
  <c r="J396" i="5"/>
  <c r="I396" i="5"/>
  <c r="G396" i="5"/>
  <c r="H396" i="5" s="1"/>
  <c r="C396" i="5"/>
  <c r="B396" i="5"/>
  <c r="O395" i="5"/>
  <c r="N395" i="5"/>
  <c r="M395" i="5"/>
  <c r="L395" i="5"/>
  <c r="K395" i="5"/>
  <c r="J395" i="5"/>
  <c r="I395" i="5"/>
  <c r="G395" i="5"/>
  <c r="H395" i="5" s="1"/>
  <c r="C395" i="5"/>
  <c r="B395" i="5"/>
  <c r="O394" i="5"/>
  <c r="N394" i="5"/>
  <c r="M394" i="5"/>
  <c r="L394" i="5"/>
  <c r="K394" i="5"/>
  <c r="J394" i="5"/>
  <c r="I394" i="5"/>
  <c r="H394" i="5"/>
  <c r="G394" i="5"/>
  <c r="C394" i="5"/>
  <c r="B394" i="5"/>
  <c r="O393" i="5"/>
  <c r="N393" i="5"/>
  <c r="M393" i="5"/>
  <c r="L393" i="5"/>
  <c r="K393" i="5"/>
  <c r="J393" i="5"/>
  <c r="I393" i="5"/>
  <c r="G393" i="5"/>
  <c r="H393" i="5" s="1"/>
  <c r="C393" i="5"/>
  <c r="B393" i="5"/>
  <c r="O392" i="5"/>
  <c r="N392" i="5"/>
  <c r="M392" i="5"/>
  <c r="L392" i="5"/>
  <c r="K392" i="5"/>
  <c r="J392" i="5"/>
  <c r="I392" i="5"/>
  <c r="G392" i="5"/>
  <c r="H392" i="5" s="1"/>
  <c r="C392" i="5"/>
  <c r="B392" i="5"/>
  <c r="O391" i="5"/>
  <c r="N391" i="5"/>
  <c r="M391" i="5"/>
  <c r="L391" i="5"/>
  <c r="K391" i="5"/>
  <c r="J391" i="5"/>
  <c r="I391" i="5"/>
  <c r="G391" i="5"/>
  <c r="H391" i="5" s="1"/>
  <c r="C391" i="5"/>
  <c r="B391" i="5"/>
  <c r="O390" i="5"/>
  <c r="N390" i="5"/>
  <c r="M390" i="5"/>
  <c r="L390" i="5"/>
  <c r="K390" i="5"/>
  <c r="J390" i="5"/>
  <c r="I390" i="5"/>
  <c r="G390" i="5"/>
  <c r="H390" i="5" s="1"/>
  <c r="C390" i="5"/>
  <c r="B390" i="5"/>
  <c r="O389" i="5"/>
  <c r="N389" i="5"/>
  <c r="M389" i="5"/>
  <c r="L389" i="5"/>
  <c r="K389" i="5"/>
  <c r="J389" i="5"/>
  <c r="I389" i="5"/>
  <c r="G389" i="5"/>
  <c r="H389" i="5" s="1"/>
  <c r="C389" i="5"/>
  <c r="B389" i="5"/>
  <c r="O388" i="5"/>
  <c r="N388" i="5"/>
  <c r="M388" i="5"/>
  <c r="L388" i="5"/>
  <c r="K388" i="5"/>
  <c r="J388" i="5"/>
  <c r="I388" i="5"/>
  <c r="G388" i="5"/>
  <c r="H388" i="5" s="1"/>
  <c r="C388" i="5"/>
  <c r="B388" i="5"/>
  <c r="O387" i="5"/>
  <c r="N387" i="5"/>
  <c r="M387" i="5"/>
  <c r="L387" i="5"/>
  <c r="K387" i="5"/>
  <c r="J387" i="5"/>
  <c r="I387" i="5"/>
  <c r="G387" i="5"/>
  <c r="H387" i="5" s="1"/>
  <c r="C387" i="5"/>
  <c r="B387" i="5"/>
  <c r="O386" i="5"/>
  <c r="N386" i="5"/>
  <c r="M386" i="5"/>
  <c r="L386" i="5"/>
  <c r="K386" i="5"/>
  <c r="J386" i="5"/>
  <c r="I386" i="5"/>
  <c r="G386" i="5"/>
  <c r="H386" i="5" s="1"/>
  <c r="C386" i="5"/>
  <c r="B386" i="5"/>
  <c r="O385" i="5"/>
  <c r="N385" i="5"/>
  <c r="M385" i="5"/>
  <c r="L385" i="5"/>
  <c r="K385" i="5"/>
  <c r="J385" i="5"/>
  <c r="I385" i="5"/>
  <c r="G385" i="5"/>
  <c r="H385" i="5" s="1"/>
  <c r="C385" i="5"/>
  <c r="B385" i="5"/>
  <c r="O384" i="5"/>
  <c r="N384" i="5"/>
  <c r="M384" i="5"/>
  <c r="L384" i="5"/>
  <c r="K384" i="5"/>
  <c r="J384" i="5"/>
  <c r="I384" i="5"/>
  <c r="G384" i="5"/>
  <c r="H384" i="5" s="1"/>
  <c r="C384" i="5"/>
  <c r="B384" i="5"/>
  <c r="O383" i="5"/>
  <c r="N383" i="5"/>
  <c r="M383" i="5"/>
  <c r="L383" i="5"/>
  <c r="K383" i="5"/>
  <c r="J383" i="5"/>
  <c r="I383" i="5"/>
  <c r="G383" i="5"/>
  <c r="H383" i="5" s="1"/>
  <c r="C383" i="5"/>
  <c r="B383" i="5"/>
  <c r="O382" i="5"/>
  <c r="N382" i="5"/>
  <c r="M382" i="5"/>
  <c r="L382" i="5"/>
  <c r="K382" i="5"/>
  <c r="J382" i="5"/>
  <c r="I382" i="5"/>
  <c r="G382" i="5"/>
  <c r="H382" i="5" s="1"/>
  <c r="C382" i="5"/>
  <c r="B382" i="5"/>
  <c r="O381" i="5"/>
  <c r="N381" i="5"/>
  <c r="M381" i="5"/>
  <c r="L381" i="5"/>
  <c r="K381" i="5"/>
  <c r="J381" i="5"/>
  <c r="I381" i="5"/>
  <c r="G381" i="5"/>
  <c r="H381" i="5" s="1"/>
  <c r="C381" i="5"/>
  <c r="B381" i="5"/>
  <c r="O380" i="5"/>
  <c r="N380" i="5"/>
  <c r="M380" i="5"/>
  <c r="L380" i="5"/>
  <c r="K380" i="5"/>
  <c r="J380" i="5"/>
  <c r="I380" i="5"/>
  <c r="G380" i="5"/>
  <c r="H380" i="5" s="1"/>
  <c r="C380" i="5"/>
  <c r="B380" i="5"/>
  <c r="O379" i="5"/>
  <c r="N379" i="5"/>
  <c r="M379" i="5"/>
  <c r="L379" i="5"/>
  <c r="K379" i="5"/>
  <c r="J379" i="5"/>
  <c r="I379" i="5"/>
  <c r="H379" i="5"/>
  <c r="G379" i="5"/>
  <c r="C379" i="5"/>
  <c r="B379" i="5"/>
  <c r="O378" i="5"/>
  <c r="N378" i="5"/>
  <c r="M378" i="5"/>
  <c r="L378" i="5"/>
  <c r="K378" i="5"/>
  <c r="J378" i="5"/>
  <c r="I378" i="5"/>
  <c r="G378" i="5"/>
  <c r="H378" i="5" s="1"/>
  <c r="C378" i="5"/>
  <c r="B378" i="5"/>
  <c r="O377" i="5"/>
  <c r="N377" i="5"/>
  <c r="M377" i="5"/>
  <c r="L377" i="5"/>
  <c r="K377" i="5"/>
  <c r="J377" i="5"/>
  <c r="I377" i="5"/>
  <c r="G377" i="5"/>
  <c r="H377" i="5" s="1"/>
  <c r="C377" i="5"/>
  <c r="B377" i="5"/>
  <c r="O376" i="5"/>
  <c r="N376" i="5"/>
  <c r="M376" i="5"/>
  <c r="L376" i="5"/>
  <c r="K376" i="5"/>
  <c r="J376" i="5"/>
  <c r="I376" i="5"/>
  <c r="G376" i="5"/>
  <c r="H376" i="5" s="1"/>
  <c r="C376" i="5"/>
  <c r="B376" i="5"/>
  <c r="O375" i="5"/>
  <c r="N375" i="5"/>
  <c r="M375" i="5"/>
  <c r="L375" i="5"/>
  <c r="K375" i="5"/>
  <c r="J375" i="5"/>
  <c r="I375" i="5"/>
  <c r="G375" i="5"/>
  <c r="H375" i="5" s="1"/>
  <c r="C375" i="5"/>
  <c r="B375" i="5"/>
  <c r="O374" i="5"/>
  <c r="N374" i="5"/>
  <c r="M374" i="5"/>
  <c r="L374" i="5"/>
  <c r="K374" i="5"/>
  <c r="J374" i="5"/>
  <c r="I374" i="5"/>
  <c r="G374" i="5"/>
  <c r="H374" i="5" s="1"/>
  <c r="C374" i="5"/>
  <c r="B374" i="5"/>
  <c r="O373" i="5"/>
  <c r="N373" i="5"/>
  <c r="M373" i="5"/>
  <c r="L373" i="5"/>
  <c r="K373" i="5"/>
  <c r="J373" i="5"/>
  <c r="I373" i="5"/>
  <c r="G373" i="5"/>
  <c r="H373" i="5" s="1"/>
  <c r="C373" i="5"/>
  <c r="B373" i="5"/>
  <c r="O372" i="5"/>
  <c r="N372" i="5"/>
  <c r="M372" i="5"/>
  <c r="L372" i="5"/>
  <c r="K372" i="5"/>
  <c r="J372" i="5"/>
  <c r="I372" i="5"/>
  <c r="H372" i="5"/>
  <c r="G372" i="5"/>
  <c r="C372" i="5"/>
  <c r="B372" i="5"/>
  <c r="O371" i="5"/>
  <c r="N371" i="5"/>
  <c r="M371" i="5"/>
  <c r="L371" i="5"/>
  <c r="K371" i="5"/>
  <c r="J371" i="5"/>
  <c r="I371" i="5"/>
  <c r="G371" i="5"/>
  <c r="H371" i="5" s="1"/>
  <c r="C371" i="5"/>
  <c r="B371" i="5"/>
  <c r="O370" i="5"/>
  <c r="N370" i="5"/>
  <c r="M370" i="5"/>
  <c r="L370" i="5"/>
  <c r="K370" i="5"/>
  <c r="J370" i="5"/>
  <c r="I370" i="5"/>
  <c r="G370" i="5"/>
  <c r="H370" i="5" s="1"/>
  <c r="C370" i="5"/>
  <c r="B370" i="5"/>
  <c r="O369" i="5"/>
  <c r="N369" i="5"/>
  <c r="M369" i="5"/>
  <c r="L369" i="5"/>
  <c r="K369" i="5"/>
  <c r="J369" i="5"/>
  <c r="I369" i="5"/>
  <c r="G369" i="5"/>
  <c r="H369" i="5" s="1"/>
  <c r="C369" i="5"/>
  <c r="B369" i="5"/>
  <c r="O368" i="5"/>
  <c r="N368" i="5"/>
  <c r="M368" i="5"/>
  <c r="L368" i="5"/>
  <c r="K368" i="5"/>
  <c r="J368" i="5"/>
  <c r="I368" i="5"/>
  <c r="G368" i="5"/>
  <c r="H368" i="5" s="1"/>
  <c r="C368" i="5"/>
  <c r="B368" i="5"/>
  <c r="O367" i="5"/>
  <c r="N367" i="5"/>
  <c r="M367" i="5"/>
  <c r="L367" i="5"/>
  <c r="K367" i="5"/>
  <c r="J367" i="5"/>
  <c r="I367" i="5"/>
  <c r="G367" i="5"/>
  <c r="H367" i="5" s="1"/>
  <c r="C367" i="5"/>
  <c r="B367" i="5"/>
  <c r="O366" i="5"/>
  <c r="N366" i="5"/>
  <c r="M366" i="5"/>
  <c r="L366" i="5"/>
  <c r="K366" i="5"/>
  <c r="J366" i="5"/>
  <c r="I366" i="5"/>
  <c r="G366" i="5"/>
  <c r="H366" i="5" s="1"/>
  <c r="C366" i="5"/>
  <c r="B366" i="5"/>
  <c r="O365" i="5"/>
  <c r="N365" i="5"/>
  <c r="M365" i="5"/>
  <c r="L365" i="5"/>
  <c r="K365" i="5"/>
  <c r="J365" i="5"/>
  <c r="I365" i="5"/>
  <c r="H365" i="5"/>
  <c r="G365" i="5"/>
  <c r="C365" i="5"/>
  <c r="B365" i="5"/>
  <c r="O364" i="5"/>
  <c r="N364" i="5"/>
  <c r="M364" i="5"/>
  <c r="L364" i="5"/>
  <c r="K364" i="5"/>
  <c r="J364" i="5"/>
  <c r="I364" i="5"/>
  <c r="G364" i="5"/>
  <c r="H364" i="5" s="1"/>
  <c r="C364" i="5"/>
  <c r="B364" i="5"/>
  <c r="O363" i="5"/>
  <c r="N363" i="5"/>
  <c r="M363" i="5"/>
  <c r="L363" i="5"/>
  <c r="K363" i="5"/>
  <c r="J363" i="5"/>
  <c r="I363" i="5"/>
  <c r="H363" i="5"/>
  <c r="G363" i="5"/>
  <c r="C363" i="5"/>
  <c r="B363" i="5"/>
  <c r="O362" i="5"/>
  <c r="N362" i="5"/>
  <c r="M362" i="5"/>
  <c r="L362" i="5"/>
  <c r="K362" i="5"/>
  <c r="J362" i="5"/>
  <c r="I362" i="5"/>
  <c r="H362" i="5"/>
  <c r="G362" i="5"/>
  <c r="C362" i="5"/>
  <c r="B362" i="5"/>
  <c r="O361" i="5"/>
  <c r="N361" i="5"/>
  <c r="M361" i="5"/>
  <c r="L361" i="5"/>
  <c r="K361" i="5"/>
  <c r="J361" i="5"/>
  <c r="I361" i="5"/>
  <c r="H361" i="5"/>
  <c r="G361" i="5"/>
  <c r="C361" i="5"/>
  <c r="B361" i="5"/>
  <c r="O360" i="5"/>
  <c r="N360" i="5"/>
  <c r="M360" i="5"/>
  <c r="L360" i="5"/>
  <c r="K360" i="5"/>
  <c r="J360" i="5"/>
  <c r="I360" i="5"/>
  <c r="G360" i="5"/>
  <c r="H360" i="5" s="1"/>
  <c r="C360" i="5"/>
  <c r="B360" i="5"/>
  <c r="O359" i="5"/>
  <c r="N359" i="5"/>
  <c r="M359" i="5"/>
  <c r="L359" i="5"/>
  <c r="K359" i="5"/>
  <c r="J359" i="5"/>
  <c r="I359" i="5"/>
  <c r="G359" i="5"/>
  <c r="H359" i="5" s="1"/>
  <c r="C359" i="5"/>
  <c r="B359" i="5"/>
  <c r="O358" i="5"/>
  <c r="N358" i="5"/>
  <c r="M358" i="5"/>
  <c r="L358" i="5"/>
  <c r="K358" i="5"/>
  <c r="J358" i="5"/>
  <c r="I358" i="5"/>
  <c r="G358" i="5"/>
  <c r="H358" i="5" s="1"/>
  <c r="C358" i="5"/>
  <c r="B358" i="5"/>
  <c r="O357" i="5"/>
  <c r="N357" i="5"/>
  <c r="M357" i="5"/>
  <c r="L357" i="5"/>
  <c r="K357" i="5"/>
  <c r="J357" i="5"/>
  <c r="I357" i="5"/>
  <c r="G357" i="5"/>
  <c r="H357" i="5" s="1"/>
  <c r="C357" i="5"/>
  <c r="B357" i="5"/>
  <c r="O356" i="5"/>
  <c r="N356" i="5"/>
  <c r="M356" i="5"/>
  <c r="L356" i="5"/>
  <c r="K356" i="5"/>
  <c r="J356" i="5"/>
  <c r="I356" i="5"/>
  <c r="G356" i="5"/>
  <c r="H356" i="5" s="1"/>
  <c r="C356" i="5"/>
  <c r="B356" i="5"/>
  <c r="O355" i="5"/>
  <c r="N355" i="5"/>
  <c r="M355" i="5"/>
  <c r="L355" i="5"/>
  <c r="K355" i="5"/>
  <c r="J355" i="5"/>
  <c r="I355" i="5"/>
  <c r="G355" i="5"/>
  <c r="H355" i="5" s="1"/>
  <c r="C355" i="5"/>
  <c r="B355" i="5"/>
  <c r="O354" i="5"/>
  <c r="N354" i="5"/>
  <c r="M354" i="5"/>
  <c r="L354" i="5"/>
  <c r="K354" i="5"/>
  <c r="J354" i="5"/>
  <c r="I354" i="5"/>
  <c r="H354" i="5"/>
  <c r="G354" i="5"/>
  <c r="C354" i="5"/>
  <c r="B354" i="5"/>
  <c r="O353" i="5"/>
  <c r="N353" i="5"/>
  <c r="M353" i="5"/>
  <c r="L353" i="5"/>
  <c r="K353" i="5"/>
  <c r="J353" i="5"/>
  <c r="I353" i="5"/>
  <c r="G353" i="5"/>
  <c r="H353" i="5" s="1"/>
  <c r="C353" i="5"/>
  <c r="B353" i="5"/>
  <c r="O352" i="5"/>
  <c r="N352" i="5"/>
  <c r="M352" i="5"/>
  <c r="L352" i="5"/>
  <c r="K352" i="5"/>
  <c r="J352" i="5"/>
  <c r="I352" i="5"/>
  <c r="H352" i="5"/>
  <c r="G352" i="5"/>
  <c r="C352" i="5"/>
  <c r="B352" i="5"/>
  <c r="O351" i="5"/>
  <c r="N351" i="5"/>
  <c r="M351" i="5"/>
  <c r="L351" i="5"/>
  <c r="K351" i="5"/>
  <c r="J351" i="5"/>
  <c r="I351" i="5"/>
  <c r="G351" i="5"/>
  <c r="H351" i="5" s="1"/>
  <c r="C351" i="5"/>
  <c r="B351" i="5"/>
  <c r="O350" i="5"/>
  <c r="N350" i="5"/>
  <c r="M350" i="5"/>
  <c r="L350" i="5"/>
  <c r="K350" i="5"/>
  <c r="J350" i="5"/>
  <c r="I350" i="5"/>
  <c r="G350" i="5"/>
  <c r="H350" i="5" s="1"/>
  <c r="C350" i="5"/>
  <c r="B350" i="5"/>
  <c r="O349" i="5"/>
  <c r="N349" i="5"/>
  <c r="M349" i="5"/>
  <c r="L349" i="5"/>
  <c r="K349" i="5"/>
  <c r="J349" i="5"/>
  <c r="I349" i="5"/>
  <c r="H349" i="5"/>
  <c r="G349" i="5"/>
  <c r="C349" i="5"/>
  <c r="B349" i="5"/>
  <c r="O348" i="5"/>
  <c r="N348" i="5"/>
  <c r="M348" i="5"/>
  <c r="L348" i="5"/>
  <c r="K348" i="5"/>
  <c r="J348" i="5"/>
  <c r="I348" i="5"/>
  <c r="G348" i="5"/>
  <c r="H348" i="5" s="1"/>
  <c r="C348" i="5"/>
  <c r="B348" i="5"/>
  <c r="O347" i="5"/>
  <c r="N347" i="5"/>
  <c r="M347" i="5"/>
  <c r="L347" i="5"/>
  <c r="K347" i="5"/>
  <c r="J347" i="5"/>
  <c r="I347" i="5"/>
  <c r="H347" i="5"/>
  <c r="G347" i="5"/>
  <c r="C347" i="5"/>
  <c r="B347" i="5"/>
  <c r="O346" i="5"/>
  <c r="N346" i="5"/>
  <c r="M346" i="5"/>
  <c r="L346" i="5"/>
  <c r="K346" i="5"/>
  <c r="J346" i="5"/>
  <c r="I346" i="5"/>
  <c r="H346" i="5"/>
  <c r="G346" i="5"/>
  <c r="C346" i="5"/>
  <c r="B346" i="5"/>
  <c r="O345" i="5"/>
  <c r="N345" i="5"/>
  <c r="M345" i="5"/>
  <c r="L345" i="5"/>
  <c r="K345" i="5"/>
  <c r="J345" i="5"/>
  <c r="I345" i="5"/>
  <c r="G345" i="5"/>
  <c r="H345" i="5" s="1"/>
  <c r="C345" i="5"/>
  <c r="B345" i="5"/>
  <c r="O344" i="5"/>
  <c r="N344" i="5"/>
  <c r="M344" i="5"/>
  <c r="L344" i="5"/>
  <c r="K344" i="5"/>
  <c r="J344" i="5"/>
  <c r="I344" i="5"/>
  <c r="G344" i="5"/>
  <c r="H344" i="5" s="1"/>
  <c r="C344" i="5"/>
  <c r="B344" i="5"/>
  <c r="O343" i="5"/>
  <c r="N343" i="5"/>
  <c r="M343" i="5"/>
  <c r="L343" i="5"/>
  <c r="K343" i="5"/>
  <c r="J343" i="5"/>
  <c r="I343" i="5"/>
  <c r="G343" i="5"/>
  <c r="H343" i="5" s="1"/>
  <c r="C343" i="5"/>
  <c r="B343" i="5"/>
  <c r="O342" i="5"/>
  <c r="N342" i="5"/>
  <c r="M342" i="5"/>
  <c r="L342" i="5"/>
  <c r="K342" i="5"/>
  <c r="J342" i="5"/>
  <c r="I342" i="5"/>
  <c r="G342" i="5"/>
  <c r="H342" i="5" s="1"/>
  <c r="C342" i="5"/>
  <c r="B342" i="5"/>
  <c r="O341" i="5"/>
  <c r="N341" i="5"/>
  <c r="M341" i="5"/>
  <c r="L341" i="5"/>
  <c r="K341" i="5"/>
  <c r="J341" i="5"/>
  <c r="I341" i="5"/>
  <c r="G341" i="5"/>
  <c r="H341" i="5" s="1"/>
  <c r="C341" i="5"/>
  <c r="B341" i="5"/>
  <c r="O340" i="5"/>
  <c r="N340" i="5"/>
  <c r="M340" i="5"/>
  <c r="L340" i="5"/>
  <c r="K340" i="5"/>
  <c r="J340" i="5"/>
  <c r="I340" i="5"/>
  <c r="H340" i="5"/>
  <c r="G340" i="5"/>
  <c r="C340" i="5"/>
  <c r="B340" i="5"/>
  <c r="O339" i="5"/>
  <c r="N339" i="5"/>
  <c r="M339" i="5"/>
  <c r="L339" i="5"/>
  <c r="K339" i="5"/>
  <c r="J339" i="5"/>
  <c r="I339" i="5"/>
  <c r="G339" i="5"/>
  <c r="H339" i="5" s="1"/>
  <c r="C339" i="5"/>
  <c r="B339" i="5"/>
  <c r="O338" i="5"/>
  <c r="N338" i="5"/>
  <c r="M338" i="5"/>
  <c r="L338" i="5"/>
  <c r="K338" i="5"/>
  <c r="J338" i="5"/>
  <c r="I338" i="5"/>
  <c r="G338" i="5"/>
  <c r="H338" i="5" s="1"/>
  <c r="C338" i="5"/>
  <c r="B338" i="5"/>
  <c r="O337" i="5"/>
  <c r="N337" i="5"/>
  <c r="M337" i="5"/>
  <c r="L337" i="5"/>
  <c r="K337" i="5"/>
  <c r="J337" i="5"/>
  <c r="I337" i="5"/>
  <c r="H337" i="5"/>
  <c r="G337" i="5"/>
  <c r="C337" i="5"/>
  <c r="B337" i="5"/>
  <c r="O336" i="5"/>
  <c r="N336" i="5"/>
  <c r="M336" i="5"/>
  <c r="L336" i="5"/>
  <c r="K336" i="5"/>
  <c r="J336" i="5"/>
  <c r="I336" i="5"/>
  <c r="H336" i="5"/>
  <c r="G336" i="5"/>
  <c r="C336" i="5"/>
  <c r="B336" i="5"/>
  <c r="O335" i="5"/>
  <c r="N335" i="5"/>
  <c r="M335" i="5"/>
  <c r="L335" i="5"/>
  <c r="K335" i="5"/>
  <c r="J335" i="5"/>
  <c r="I335" i="5"/>
  <c r="G335" i="5"/>
  <c r="H335" i="5" s="1"/>
  <c r="C335" i="5"/>
  <c r="B335" i="5"/>
  <c r="O334" i="5"/>
  <c r="N334" i="5"/>
  <c r="M334" i="5"/>
  <c r="L334" i="5"/>
  <c r="K334" i="5"/>
  <c r="J334" i="5"/>
  <c r="I334" i="5"/>
  <c r="H334" i="5"/>
  <c r="G334" i="5"/>
  <c r="C334" i="5"/>
  <c r="B334" i="5"/>
  <c r="O333" i="5"/>
  <c r="N333" i="5"/>
  <c r="M333" i="5"/>
  <c r="L333" i="5"/>
  <c r="K333" i="5"/>
  <c r="J333" i="5"/>
  <c r="I333" i="5"/>
  <c r="H333" i="5"/>
  <c r="G333" i="5"/>
  <c r="C333" i="5"/>
  <c r="B333" i="5"/>
  <c r="O332" i="5"/>
  <c r="N332" i="5"/>
  <c r="M332" i="5"/>
  <c r="L332" i="5"/>
  <c r="K332" i="5"/>
  <c r="J332" i="5"/>
  <c r="I332" i="5"/>
  <c r="G332" i="5"/>
  <c r="H332" i="5" s="1"/>
  <c r="C332" i="5"/>
  <c r="B332" i="5"/>
  <c r="O331" i="5"/>
  <c r="N331" i="5"/>
  <c r="M331" i="5"/>
  <c r="L331" i="5"/>
  <c r="K331" i="5"/>
  <c r="J331" i="5"/>
  <c r="I331" i="5"/>
  <c r="G331" i="5"/>
  <c r="H331" i="5" s="1"/>
  <c r="C331" i="5"/>
  <c r="B331" i="5"/>
  <c r="O330" i="5"/>
  <c r="N330" i="5"/>
  <c r="M330" i="5"/>
  <c r="L330" i="5"/>
  <c r="K330" i="5"/>
  <c r="J330" i="5"/>
  <c r="I330" i="5"/>
  <c r="H330" i="5"/>
  <c r="G330" i="5"/>
  <c r="C330" i="5"/>
  <c r="B330" i="5"/>
  <c r="O329" i="5"/>
  <c r="N329" i="5"/>
  <c r="M329" i="5"/>
  <c r="L329" i="5"/>
  <c r="K329" i="5"/>
  <c r="J329" i="5"/>
  <c r="I329" i="5"/>
  <c r="G329" i="5"/>
  <c r="H329" i="5" s="1"/>
  <c r="C329" i="5"/>
  <c r="B329" i="5"/>
  <c r="O328" i="5"/>
  <c r="N328" i="5"/>
  <c r="M328" i="5"/>
  <c r="L328" i="5"/>
  <c r="K328" i="5"/>
  <c r="J328" i="5"/>
  <c r="I328" i="5"/>
  <c r="G328" i="5"/>
  <c r="H328" i="5" s="1"/>
  <c r="C328" i="5"/>
  <c r="B328" i="5"/>
  <c r="O327" i="5"/>
  <c r="N327" i="5"/>
  <c r="M327" i="5"/>
  <c r="L327" i="5"/>
  <c r="K327" i="5"/>
  <c r="J327" i="5"/>
  <c r="I327" i="5"/>
  <c r="G327" i="5"/>
  <c r="H327" i="5" s="1"/>
  <c r="C327" i="5"/>
  <c r="B327" i="5"/>
  <c r="O326" i="5"/>
  <c r="N326" i="5"/>
  <c r="M326" i="5"/>
  <c r="L326" i="5"/>
  <c r="K326" i="5"/>
  <c r="J326" i="5"/>
  <c r="I326" i="5"/>
  <c r="G326" i="5"/>
  <c r="H326" i="5" s="1"/>
  <c r="C326" i="5"/>
  <c r="B326" i="5"/>
  <c r="O325" i="5"/>
  <c r="N325" i="5"/>
  <c r="M325" i="5"/>
  <c r="L325" i="5"/>
  <c r="K325" i="5"/>
  <c r="J325" i="5"/>
  <c r="I325" i="5"/>
  <c r="G325" i="5"/>
  <c r="H325" i="5" s="1"/>
  <c r="C325" i="5"/>
  <c r="B325" i="5"/>
  <c r="O324" i="5"/>
  <c r="N324" i="5"/>
  <c r="M324" i="5"/>
  <c r="L324" i="5"/>
  <c r="K324" i="5"/>
  <c r="J324" i="5"/>
  <c r="I324" i="5"/>
  <c r="G324" i="5"/>
  <c r="H324" i="5" s="1"/>
  <c r="C324" i="5"/>
  <c r="B324" i="5"/>
  <c r="O323" i="5"/>
  <c r="N323" i="5"/>
  <c r="M323" i="5"/>
  <c r="L323" i="5"/>
  <c r="K323" i="5"/>
  <c r="J323" i="5"/>
  <c r="I323" i="5"/>
  <c r="G323" i="5"/>
  <c r="H323" i="5" s="1"/>
  <c r="C323" i="5"/>
  <c r="B323" i="5"/>
  <c r="O322" i="5"/>
  <c r="N322" i="5"/>
  <c r="M322" i="5"/>
  <c r="L322" i="5"/>
  <c r="K322" i="5"/>
  <c r="J322" i="5"/>
  <c r="I322" i="5"/>
  <c r="G322" i="5"/>
  <c r="H322" i="5" s="1"/>
  <c r="C322" i="5"/>
  <c r="B322" i="5"/>
  <c r="O321" i="5"/>
  <c r="N321" i="5"/>
  <c r="M321" i="5"/>
  <c r="L321" i="5"/>
  <c r="K321" i="5"/>
  <c r="J321" i="5"/>
  <c r="I321" i="5"/>
  <c r="G321" i="5"/>
  <c r="H321" i="5" s="1"/>
  <c r="C321" i="5"/>
  <c r="B321" i="5"/>
  <c r="O320" i="5"/>
  <c r="N320" i="5"/>
  <c r="M320" i="5"/>
  <c r="L320" i="5"/>
  <c r="K320" i="5"/>
  <c r="J320" i="5"/>
  <c r="I320" i="5"/>
  <c r="G320" i="5"/>
  <c r="H320" i="5" s="1"/>
  <c r="C320" i="5"/>
  <c r="B320" i="5"/>
  <c r="O319" i="5"/>
  <c r="N319" i="5"/>
  <c r="M319" i="5"/>
  <c r="L319" i="5"/>
  <c r="K319" i="5"/>
  <c r="J319" i="5"/>
  <c r="I319" i="5"/>
  <c r="G319" i="5"/>
  <c r="H319" i="5" s="1"/>
  <c r="C319" i="5"/>
  <c r="B319" i="5"/>
  <c r="O318" i="5"/>
  <c r="N318" i="5"/>
  <c r="M318" i="5"/>
  <c r="L318" i="5"/>
  <c r="K318" i="5"/>
  <c r="J318" i="5"/>
  <c r="I318" i="5"/>
  <c r="H318" i="5"/>
  <c r="G318" i="5"/>
  <c r="C318" i="5"/>
  <c r="B318" i="5"/>
  <c r="O317" i="5"/>
  <c r="N317" i="5"/>
  <c r="M317" i="5"/>
  <c r="L317" i="5"/>
  <c r="K317" i="5"/>
  <c r="J317" i="5"/>
  <c r="I317" i="5"/>
  <c r="G317" i="5"/>
  <c r="H317" i="5" s="1"/>
  <c r="C317" i="5"/>
  <c r="B317" i="5"/>
  <c r="O316" i="5"/>
  <c r="N316" i="5"/>
  <c r="M316" i="5"/>
  <c r="L316" i="5"/>
  <c r="K316" i="5"/>
  <c r="J316" i="5"/>
  <c r="I316" i="5"/>
  <c r="G316" i="5"/>
  <c r="H316" i="5" s="1"/>
  <c r="C316" i="5"/>
  <c r="B316" i="5"/>
  <c r="O315" i="5"/>
  <c r="N315" i="5"/>
  <c r="M315" i="5"/>
  <c r="L315" i="5"/>
  <c r="K315" i="5"/>
  <c r="J315" i="5"/>
  <c r="I315" i="5"/>
  <c r="H315" i="5"/>
  <c r="G315" i="5"/>
  <c r="C315" i="5"/>
  <c r="B315" i="5"/>
  <c r="O314" i="5"/>
  <c r="N314" i="5"/>
  <c r="M314" i="5"/>
  <c r="L314" i="5"/>
  <c r="K314" i="5"/>
  <c r="J314" i="5"/>
  <c r="I314" i="5"/>
  <c r="H314" i="5"/>
  <c r="G314" i="5"/>
  <c r="C314" i="5"/>
  <c r="B314" i="5"/>
  <c r="O313" i="5"/>
  <c r="N313" i="5"/>
  <c r="M313" i="5"/>
  <c r="L313" i="5"/>
  <c r="K313" i="5"/>
  <c r="J313" i="5"/>
  <c r="I313" i="5"/>
  <c r="G313" i="5"/>
  <c r="H313" i="5" s="1"/>
  <c r="C313" i="5"/>
  <c r="B313" i="5"/>
  <c r="O312" i="5"/>
  <c r="N312" i="5"/>
  <c r="M312" i="5"/>
  <c r="L312" i="5"/>
  <c r="K312" i="5"/>
  <c r="J312" i="5"/>
  <c r="I312" i="5"/>
  <c r="G312" i="5"/>
  <c r="H312" i="5" s="1"/>
  <c r="C312" i="5"/>
  <c r="B312" i="5"/>
  <c r="O311" i="5"/>
  <c r="N311" i="5"/>
  <c r="M311" i="5"/>
  <c r="L311" i="5"/>
  <c r="K311" i="5"/>
  <c r="J311" i="5"/>
  <c r="I311" i="5"/>
  <c r="G311" i="5"/>
  <c r="H311" i="5" s="1"/>
  <c r="C311" i="5"/>
  <c r="B311" i="5"/>
  <c r="O310" i="5"/>
  <c r="N310" i="5"/>
  <c r="M310" i="5"/>
  <c r="L310" i="5"/>
  <c r="K310" i="5"/>
  <c r="J310" i="5"/>
  <c r="I310" i="5"/>
  <c r="G310" i="5"/>
  <c r="H310" i="5" s="1"/>
  <c r="C310" i="5"/>
  <c r="B310" i="5"/>
  <c r="O309" i="5"/>
  <c r="N309" i="5"/>
  <c r="M309" i="5"/>
  <c r="L309" i="5"/>
  <c r="K309" i="5"/>
  <c r="J309" i="5"/>
  <c r="I309" i="5"/>
  <c r="G309" i="5"/>
  <c r="H309" i="5" s="1"/>
  <c r="C309" i="5"/>
  <c r="B309" i="5"/>
  <c r="O308" i="5"/>
  <c r="N308" i="5"/>
  <c r="M308" i="5"/>
  <c r="L308" i="5"/>
  <c r="K308" i="5"/>
  <c r="J308" i="5"/>
  <c r="I308" i="5"/>
  <c r="G308" i="5"/>
  <c r="H308" i="5" s="1"/>
  <c r="C308" i="5"/>
  <c r="B308" i="5"/>
  <c r="O307" i="5"/>
  <c r="N307" i="5"/>
  <c r="M307" i="5"/>
  <c r="L307" i="5"/>
  <c r="K307" i="5"/>
  <c r="J307" i="5"/>
  <c r="I307" i="5"/>
  <c r="G307" i="5"/>
  <c r="H307" i="5" s="1"/>
  <c r="C307" i="5"/>
  <c r="B307" i="5"/>
  <c r="O306" i="5"/>
  <c r="N306" i="5"/>
  <c r="M306" i="5"/>
  <c r="L306" i="5"/>
  <c r="K306" i="5"/>
  <c r="J306" i="5"/>
  <c r="I306" i="5"/>
  <c r="G306" i="5"/>
  <c r="H306" i="5" s="1"/>
  <c r="C306" i="5"/>
  <c r="B306" i="5"/>
  <c r="O305" i="5"/>
  <c r="N305" i="5"/>
  <c r="M305" i="5"/>
  <c r="L305" i="5"/>
  <c r="K305" i="5"/>
  <c r="J305" i="5"/>
  <c r="I305" i="5"/>
  <c r="G305" i="5"/>
  <c r="H305" i="5" s="1"/>
  <c r="C305" i="5"/>
  <c r="B305" i="5"/>
  <c r="O304" i="5"/>
  <c r="N304" i="5"/>
  <c r="M304" i="5"/>
  <c r="L304" i="5"/>
  <c r="K304" i="5"/>
  <c r="J304" i="5"/>
  <c r="I304" i="5"/>
  <c r="G304" i="5"/>
  <c r="H304" i="5" s="1"/>
  <c r="C304" i="5"/>
  <c r="B304" i="5"/>
  <c r="O303" i="5"/>
  <c r="N303" i="5"/>
  <c r="M303" i="5"/>
  <c r="L303" i="5"/>
  <c r="K303" i="5"/>
  <c r="J303" i="5"/>
  <c r="I303" i="5"/>
  <c r="G303" i="5"/>
  <c r="H303" i="5" s="1"/>
  <c r="C303" i="5"/>
  <c r="B303" i="5"/>
  <c r="O302" i="5"/>
  <c r="N302" i="5"/>
  <c r="M302" i="5"/>
  <c r="L302" i="5"/>
  <c r="K302" i="5"/>
  <c r="J302" i="5"/>
  <c r="I302" i="5"/>
  <c r="H302" i="5"/>
  <c r="G302" i="5"/>
  <c r="C302" i="5"/>
  <c r="B302" i="5"/>
  <c r="O301" i="5"/>
  <c r="N301" i="5"/>
  <c r="M301" i="5"/>
  <c r="L301" i="5"/>
  <c r="K301" i="5"/>
  <c r="J301" i="5"/>
  <c r="I301" i="5"/>
  <c r="G301" i="5"/>
  <c r="H301" i="5" s="1"/>
  <c r="C301" i="5"/>
  <c r="B301" i="5"/>
  <c r="O300" i="5"/>
  <c r="N300" i="5"/>
  <c r="M300" i="5"/>
  <c r="L300" i="5"/>
  <c r="K300" i="5"/>
  <c r="J300" i="5"/>
  <c r="I300" i="5"/>
  <c r="H300" i="5"/>
  <c r="G300" i="5"/>
  <c r="C300" i="5"/>
  <c r="B300" i="5"/>
  <c r="O299" i="5"/>
  <c r="N299" i="5"/>
  <c r="M299" i="5"/>
  <c r="L299" i="5"/>
  <c r="K299" i="5"/>
  <c r="J299" i="5"/>
  <c r="I299" i="5"/>
  <c r="H299" i="5"/>
  <c r="G299" i="5"/>
  <c r="C299" i="5"/>
  <c r="B299" i="5"/>
  <c r="O298" i="5"/>
  <c r="N298" i="5"/>
  <c r="M298" i="5"/>
  <c r="L298" i="5"/>
  <c r="K298" i="5"/>
  <c r="J298" i="5"/>
  <c r="I298" i="5"/>
  <c r="H298" i="5"/>
  <c r="G298" i="5"/>
  <c r="C298" i="5"/>
  <c r="B298" i="5"/>
  <c r="O297" i="5"/>
  <c r="N297" i="5"/>
  <c r="M297" i="5"/>
  <c r="L297" i="5"/>
  <c r="K297" i="5"/>
  <c r="J297" i="5"/>
  <c r="I297" i="5"/>
  <c r="G297" i="5"/>
  <c r="H297" i="5" s="1"/>
  <c r="C297" i="5"/>
  <c r="B297" i="5"/>
  <c r="O296" i="5"/>
  <c r="N296" i="5"/>
  <c r="M296" i="5"/>
  <c r="L296" i="5"/>
  <c r="K296" i="5"/>
  <c r="J296" i="5"/>
  <c r="I296" i="5"/>
  <c r="G296" i="5"/>
  <c r="H296" i="5" s="1"/>
  <c r="C296" i="5"/>
  <c r="B296" i="5"/>
  <c r="O295" i="5"/>
  <c r="N295" i="5"/>
  <c r="M295" i="5"/>
  <c r="L295" i="5"/>
  <c r="K295" i="5"/>
  <c r="J295" i="5"/>
  <c r="I295" i="5"/>
  <c r="G295" i="5"/>
  <c r="H295" i="5" s="1"/>
  <c r="C295" i="5"/>
  <c r="B295" i="5"/>
  <c r="O294" i="5"/>
  <c r="N294" i="5"/>
  <c r="M294" i="5"/>
  <c r="L294" i="5"/>
  <c r="K294" i="5"/>
  <c r="J294" i="5"/>
  <c r="I294" i="5"/>
  <c r="G294" i="5"/>
  <c r="H294" i="5" s="1"/>
  <c r="C294" i="5"/>
  <c r="B294" i="5"/>
  <c r="O293" i="5"/>
  <c r="N293" i="5"/>
  <c r="M293" i="5"/>
  <c r="L293" i="5"/>
  <c r="K293" i="5"/>
  <c r="J293" i="5"/>
  <c r="I293" i="5"/>
  <c r="G293" i="5"/>
  <c r="H293" i="5" s="1"/>
  <c r="C293" i="5"/>
  <c r="B293" i="5"/>
  <c r="O292" i="5"/>
  <c r="N292" i="5"/>
  <c r="M292" i="5"/>
  <c r="L292" i="5"/>
  <c r="K292" i="5"/>
  <c r="J292" i="5"/>
  <c r="I292" i="5"/>
  <c r="G292" i="5"/>
  <c r="H292" i="5" s="1"/>
  <c r="C292" i="5"/>
  <c r="B292" i="5"/>
  <c r="O291" i="5"/>
  <c r="N291" i="5"/>
  <c r="M291" i="5"/>
  <c r="L291" i="5"/>
  <c r="K291" i="5"/>
  <c r="J291" i="5"/>
  <c r="I291" i="5"/>
  <c r="G291" i="5"/>
  <c r="H291" i="5" s="1"/>
  <c r="C291" i="5"/>
  <c r="B291" i="5"/>
  <c r="O290" i="5"/>
  <c r="N290" i="5"/>
  <c r="M290" i="5"/>
  <c r="L290" i="5"/>
  <c r="K290" i="5"/>
  <c r="J290" i="5"/>
  <c r="I290" i="5"/>
  <c r="G290" i="5"/>
  <c r="H290" i="5" s="1"/>
  <c r="C290" i="5"/>
  <c r="B290" i="5"/>
  <c r="O289" i="5"/>
  <c r="N289" i="5"/>
  <c r="M289" i="5"/>
  <c r="L289" i="5"/>
  <c r="K289" i="5"/>
  <c r="J289" i="5"/>
  <c r="I289" i="5"/>
  <c r="G289" i="5"/>
  <c r="H289" i="5" s="1"/>
  <c r="C289" i="5"/>
  <c r="B289" i="5"/>
  <c r="O288" i="5"/>
  <c r="N288" i="5"/>
  <c r="M288" i="5"/>
  <c r="L288" i="5"/>
  <c r="K288" i="5"/>
  <c r="J288" i="5"/>
  <c r="I288" i="5"/>
  <c r="G288" i="5"/>
  <c r="H288" i="5" s="1"/>
  <c r="C288" i="5"/>
  <c r="B288" i="5"/>
  <c r="O287" i="5"/>
  <c r="N287" i="5"/>
  <c r="M287" i="5"/>
  <c r="L287" i="5"/>
  <c r="K287" i="5"/>
  <c r="J287" i="5"/>
  <c r="I287" i="5"/>
  <c r="G287" i="5"/>
  <c r="H287" i="5" s="1"/>
  <c r="C287" i="5"/>
  <c r="B287" i="5"/>
  <c r="O286" i="5"/>
  <c r="N286" i="5"/>
  <c r="M286" i="5"/>
  <c r="L286" i="5"/>
  <c r="K286" i="5"/>
  <c r="J286" i="5"/>
  <c r="I286" i="5"/>
  <c r="H286" i="5"/>
  <c r="G286" i="5"/>
  <c r="C286" i="5"/>
  <c r="B286" i="5"/>
  <c r="O285" i="5"/>
  <c r="N285" i="5"/>
  <c r="M285" i="5"/>
  <c r="L285" i="5"/>
  <c r="K285" i="5"/>
  <c r="J285" i="5"/>
  <c r="I285" i="5"/>
  <c r="G285" i="5"/>
  <c r="H285" i="5" s="1"/>
  <c r="C285" i="5"/>
  <c r="B285" i="5"/>
  <c r="O284" i="5"/>
  <c r="N284" i="5"/>
  <c r="M284" i="5"/>
  <c r="L284" i="5"/>
  <c r="K284" i="5"/>
  <c r="J284" i="5"/>
  <c r="I284" i="5"/>
  <c r="H284" i="5"/>
  <c r="G284" i="5"/>
  <c r="C284" i="5"/>
  <c r="B284" i="5"/>
  <c r="O283" i="5"/>
  <c r="N283" i="5"/>
  <c r="M283" i="5"/>
  <c r="L283" i="5"/>
  <c r="K283" i="5"/>
  <c r="J283" i="5"/>
  <c r="I283" i="5"/>
  <c r="H283" i="5"/>
  <c r="G283" i="5"/>
  <c r="C283" i="5"/>
  <c r="B283" i="5"/>
  <c r="O282" i="5"/>
  <c r="N282" i="5"/>
  <c r="M282" i="5"/>
  <c r="L282" i="5"/>
  <c r="K282" i="5"/>
  <c r="J282" i="5"/>
  <c r="I282" i="5"/>
  <c r="H282" i="5"/>
  <c r="G282" i="5"/>
  <c r="C282" i="5"/>
  <c r="B282" i="5"/>
  <c r="O281" i="5"/>
  <c r="N281" i="5"/>
  <c r="M281" i="5"/>
  <c r="L281" i="5"/>
  <c r="K281" i="5"/>
  <c r="J281" i="5"/>
  <c r="I281" i="5"/>
  <c r="G281" i="5"/>
  <c r="H281" i="5" s="1"/>
  <c r="C281" i="5"/>
  <c r="B281" i="5"/>
  <c r="O280" i="5"/>
  <c r="N280" i="5"/>
  <c r="M280" i="5"/>
  <c r="L280" i="5"/>
  <c r="K280" i="5"/>
  <c r="J280" i="5"/>
  <c r="I280" i="5"/>
  <c r="G280" i="5"/>
  <c r="H280" i="5" s="1"/>
  <c r="C280" i="5"/>
  <c r="B280" i="5"/>
  <c r="O279" i="5"/>
  <c r="N279" i="5"/>
  <c r="M279" i="5"/>
  <c r="L279" i="5"/>
  <c r="K279" i="5"/>
  <c r="J279" i="5"/>
  <c r="I279" i="5"/>
  <c r="G279" i="5"/>
  <c r="H279" i="5" s="1"/>
  <c r="C279" i="5"/>
  <c r="B279" i="5"/>
  <c r="O278" i="5"/>
  <c r="N278" i="5"/>
  <c r="M278" i="5"/>
  <c r="L278" i="5"/>
  <c r="K278" i="5"/>
  <c r="J278" i="5"/>
  <c r="I278" i="5"/>
  <c r="G278" i="5"/>
  <c r="H278" i="5" s="1"/>
  <c r="C278" i="5"/>
  <c r="B278" i="5"/>
  <c r="O277" i="5"/>
  <c r="N277" i="5"/>
  <c r="M277" i="5"/>
  <c r="L277" i="5"/>
  <c r="K277" i="5"/>
  <c r="J277" i="5"/>
  <c r="I277" i="5"/>
  <c r="G277" i="5"/>
  <c r="H277" i="5" s="1"/>
  <c r="C277" i="5"/>
  <c r="B277" i="5"/>
  <c r="O276" i="5"/>
  <c r="N276" i="5"/>
  <c r="M276" i="5"/>
  <c r="L276" i="5"/>
  <c r="K276" i="5"/>
  <c r="J276" i="5"/>
  <c r="I276" i="5"/>
  <c r="G276" i="5"/>
  <c r="H276" i="5" s="1"/>
  <c r="C276" i="5"/>
  <c r="B276" i="5"/>
  <c r="O275" i="5"/>
  <c r="N275" i="5"/>
  <c r="M275" i="5"/>
  <c r="L275" i="5"/>
  <c r="K275" i="5"/>
  <c r="J275" i="5"/>
  <c r="I275" i="5"/>
  <c r="G275" i="5"/>
  <c r="H275" i="5" s="1"/>
  <c r="C275" i="5"/>
  <c r="B275" i="5"/>
  <c r="O274" i="5"/>
  <c r="N274" i="5"/>
  <c r="M274" i="5"/>
  <c r="L274" i="5"/>
  <c r="K274" i="5"/>
  <c r="J274" i="5"/>
  <c r="I274" i="5"/>
  <c r="G274" i="5"/>
  <c r="H274" i="5" s="1"/>
  <c r="C274" i="5"/>
  <c r="B274" i="5"/>
  <c r="O273" i="5"/>
  <c r="N273" i="5"/>
  <c r="M273" i="5"/>
  <c r="L273" i="5"/>
  <c r="K273" i="5"/>
  <c r="J273" i="5"/>
  <c r="I273" i="5"/>
  <c r="G273" i="5"/>
  <c r="H273" i="5" s="1"/>
  <c r="C273" i="5"/>
  <c r="B273" i="5"/>
  <c r="O272" i="5"/>
  <c r="N272" i="5"/>
  <c r="M272" i="5"/>
  <c r="L272" i="5"/>
  <c r="K272" i="5"/>
  <c r="J272" i="5"/>
  <c r="I272" i="5"/>
  <c r="G272" i="5"/>
  <c r="H272" i="5" s="1"/>
  <c r="C272" i="5"/>
  <c r="B272" i="5"/>
  <c r="O271" i="5"/>
  <c r="N271" i="5"/>
  <c r="M271" i="5"/>
  <c r="L271" i="5"/>
  <c r="K271" i="5"/>
  <c r="J271" i="5"/>
  <c r="I271" i="5"/>
  <c r="G271" i="5"/>
  <c r="H271" i="5" s="1"/>
  <c r="C271" i="5"/>
  <c r="B271" i="5"/>
  <c r="O270" i="5"/>
  <c r="N270" i="5"/>
  <c r="M270" i="5"/>
  <c r="L270" i="5"/>
  <c r="K270" i="5"/>
  <c r="J270" i="5"/>
  <c r="I270" i="5"/>
  <c r="H270" i="5"/>
  <c r="G270" i="5"/>
  <c r="C270" i="5"/>
  <c r="B270" i="5"/>
  <c r="O269" i="5"/>
  <c r="N269" i="5"/>
  <c r="M269" i="5"/>
  <c r="L269" i="5"/>
  <c r="K269" i="5"/>
  <c r="J269" i="5"/>
  <c r="I269" i="5"/>
  <c r="G269" i="5"/>
  <c r="H269" i="5" s="1"/>
  <c r="C269" i="5"/>
  <c r="B269" i="5"/>
  <c r="O268" i="5"/>
  <c r="N268" i="5"/>
  <c r="M268" i="5"/>
  <c r="L268" i="5"/>
  <c r="K268" i="5"/>
  <c r="J268" i="5"/>
  <c r="I268" i="5"/>
  <c r="H268" i="5"/>
  <c r="G268" i="5"/>
  <c r="C268" i="5"/>
  <c r="B268" i="5"/>
  <c r="O267" i="5"/>
  <c r="N267" i="5"/>
  <c r="M267" i="5"/>
  <c r="L267" i="5"/>
  <c r="K267" i="5"/>
  <c r="J267" i="5"/>
  <c r="I267" i="5"/>
  <c r="H267" i="5"/>
  <c r="G267" i="5"/>
  <c r="C267" i="5"/>
  <c r="B267" i="5"/>
  <c r="O266" i="5"/>
  <c r="N266" i="5"/>
  <c r="M266" i="5"/>
  <c r="L266" i="5"/>
  <c r="K266" i="5"/>
  <c r="J266" i="5"/>
  <c r="I266" i="5"/>
  <c r="H266" i="5"/>
  <c r="G266" i="5"/>
  <c r="C266" i="5"/>
  <c r="B266" i="5"/>
  <c r="O265" i="5"/>
  <c r="N265" i="5"/>
  <c r="M265" i="5"/>
  <c r="L265" i="5"/>
  <c r="K265" i="5"/>
  <c r="J265" i="5"/>
  <c r="I265" i="5"/>
  <c r="G265" i="5"/>
  <c r="H265" i="5" s="1"/>
  <c r="C265" i="5"/>
  <c r="B265" i="5"/>
  <c r="O264" i="5"/>
  <c r="N264" i="5"/>
  <c r="M264" i="5"/>
  <c r="L264" i="5"/>
  <c r="K264" i="5"/>
  <c r="J264" i="5"/>
  <c r="I264" i="5"/>
  <c r="G264" i="5"/>
  <c r="H264" i="5" s="1"/>
  <c r="C264" i="5"/>
  <c r="B264" i="5"/>
  <c r="O263" i="5"/>
  <c r="N263" i="5"/>
  <c r="M263" i="5"/>
  <c r="L263" i="5"/>
  <c r="K263" i="5"/>
  <c r="J263" i="5"/>
  <c r="I263" i="5"/>
  <c r="G263" i="5"/>
  <c r="H263" i="5" s="1"/>
  <c r="C263" i="5"/>
  <c r="B263" i="5"/>
  <c r="O262" i="5"/>
  <c r="N262" i="5"/>
  <c r="M262" i="5"/>
  <c r="L262" i="5"/>
  <c r="K262" i="5"/>
  <c r="J262" i="5"/>
  <c r="I262" i="5"/>
  <c r="G262" i="5"/>
  <c r="H262" i="5" s="1"/>
  <c r="C262" i="5"/>
  <c r="B262" i="5"/>
  <c r="O261" i="5"/>
  <c r="N261" i="5"/>
  <c r="M261" i="5"/>
  <c r="L261" i="5"/>
  <c r="K261" i="5"/>
  <c r="J261" i="5"/>
  <c r="I261" i="5"/>
  <c r="G261" i="5"/>
  <c r="H261" i="5" s="1"/>
  <c r="C261" i="5"/>
  <c r="B261" i="5"/>
  <c r="O260" i="5"/>
  <c r="N260" i="5"/>
  <c r="M260" i="5"/>
  <c r="L260" i="5"/>
  <c r="K260" i="5"/>
  <c r="J260" i="5"/>
  <c r="I260" i="5"/>
  <c r="G260" i="5"/>
  <c r="H260" i="5" s="1"/>
  <c r="C260" i="5"/>
  <c r="B260" i="5"/>
  <c r="O259" i="5"/>
  <c r="N259" i="5"/>
  <c r="M259" i="5"/>
  <c r="L259" i="5"/>
  <c r="K259" i="5"/>
  <c r="J259" i="5"/>
  <c r="I259" i="5"/>
  <c r="G259" i="5"/>
  <c r="H259" i="5" s="1"/>
  <c r="C259" i="5"/>
  <c r="B259" i="5"/>
  <c r="O258" i="5"/>
  <c r="N258" i="5"/>
  <c r="M258" i="5"/>
  <c r="L258" i="5"/>
  <c r="K258" i="5"/>
  <c r="J258" i="5"/>
  <c r="I258" i="5"/>
  <c r="G258" i="5"/>
  <c r="H258" i="5" s="1"/>
  <c r="C258" i="5"/>
  <c r="B258" i="5"/>
  <c r="O257" i="5"/>
  <c r="N257" i="5"/>
  <c r="M257" i="5"/>
  <c r="L257" i="5"/>
  <c r="K257" i="5"/>
  <c r="J257" i="5"/>
  <c r="I257" i="5"/>
  <c r="G257" i="5"/>
  <c r="H257" i="5" s="1"/>
  <c r="C257" i="5"/>
  <c r="B257" i="5"/>
  <c r="O256" i="5"/>
  <c r="N256" i="5"/>
  <c r="M256" i="5"/>
  <c r="L256" i="5"/>
  <c r="K256" i="5"/>
  <c r="J256" i="5"/>
  <c r="I256" i="5"/>
  <c r="G256" i="5"/>
  <c r="H256" i="5" s="1"/>
  <c r="C256" i="5"/>
  <c r="B256" i="5"/>
  <c r="O255" i="5"/>
  <c r="N255" i="5"/>
  <c r="M255" i="5"/>
  <c r="L255" i="5"/>
  <c r="K255" i="5"/>
  <c r="J255" i="5"/>
  <c r="I255" i="5"/>
  <c r="G255" i="5"/>
  <c r="H255" i="5" s="1"/>
  <c r="C255" i="5"/>
  <c r="B255" i="5"/>
  <c r="O254" i="5"/>
  <c r="N254" i="5"/>
  <c r="M254" i="5"/>
  <c r="L254" i="5"/>
  <c r="K254" i="5"/>
  <c r="J254" i="5"/>
  <c r="I254" i="5"/>
  <c r="H254" i="5"/>
  <c r="G254" i="5"/>
  <c r="C254" i="5"/>
  <c r="B254" i="5"/>
  <c r="O253" i="5"/>
  <c r="N253" i="5"/>
  <c r="M253" i="5"/>
  <c r="L253" i="5"/>
  <c r="K253" i="5"/>
  <c r="J253" i="5"/>
  <c r="I253" i="5"/>
  <c r="G253" i="5"/>
  <c r="H253" i="5" s="1"/>
  <c r="C253" i="5"/>
  <c r="B253" i="5"/>
  <c r="O252" i="5"/>
  <c r="N252" i="5"/>
  <c r="M252" i="5"/>
  <c r="L252" i="5"/>
  <c r="K252" i="5"/>
  <c r="J252" i="5"/>
  <c r="I252" i="5"/>
  <c r="H252" i="5"/>
  <c r="G252" i="5"/>
  <c r="C252" i="5"/>
  <c r="B252" i="5"/>
  <c r="O251" i="5"/>
  <c r="N251" i="5"/>
  <c r="M251" i="5"/>
  <c r="L251" i="5"/>
  <c r="K251" i="5"/>
  <c r="J251" i="5"/>
  <c r="I251" i="5"/>
  <c r="H251" i="5"/>
  <c r="G251" i="5"/>
  <c r="C251" i="5"/>
  <c r="B251" i="5"/>
  <c r="O250" i="5"/>
  <c r="N250" i="5"/>
  <c r="M250" i="5"/>
  <c r="L250" i="5"/>
  <c r="K250" i="5"/>
  <c r="J250" i="5"/>
  <c r="I250" i="5"/>
  <c r="H250" i="5"/>
  <c r="G250" i="5"/>
  <c r="C250" i="5"/>
  <c r="B250" i="5"/>
  <c r="O249" i="5"/>
  <c r="N249" i="5"/>
  <c r="M249" i="5"/>
  <c r="L249" i="5"/>
  <c r="K249" i="5"/>
  <c r="J249" i="5"/>
  <c r="I249" i="5"/>
  <c r="G249" i="5"/>
  <c r="H249" i="5" s="1"/>
  <c r="C249" i="5"/>
  <c r="B249" i="5"/>
  <c r="O248" i="5"/>
  <c r="N248" i="5"/>
  <c r="M248" i="5"/>
  <c r="L248" i="5"/>
  <c r="K248" i="5"/>
  <c r="J248" i="5"/>
  <c r="I248" i="5"/>
  <c r="G248" i="5"/>
  <c r="H248" i="5" s="1"/>
  <c r="C248" i="5"/>
  <c r="B248" i="5"/>
  <c r="O247" i="5"/>
  <c r="N247" i="5"/>
  <c r="M247" i="5"/>
  <c r="L247" i="5"/>
  <c r="K247" i="5"/>
  <c r="J247" i="5"/>
  <c r="I247" i="5"/>
  <c r="G247" i="5"/>
  <c r="H247" i="5" s="1"/>
  <c r="C247" i="5"/>
  <c r="B247" i="5"/>
  <c r="O246" i="5"/>
  <c r="N246" i="5"/>
  <c r="M246" i="5"/>
  <c r="L246" i="5"/>
  <c r="K246" i="5"/>
  <c r="J246" i="5"/>
  <c r="I246" i="5"/>
  <c r="G246" i="5"/>
  <c r="H246" i="5" s="1"/>
  <c r="C246" i="5"/>
  <c r="B246" i="5"/>
  <c r="O245" i="5"/>
  <c r="N245" i="5"/>
  <c r="M245" i="5"/>
  <c r="L245" i="5"/>
  <c r="K245" i="5"/>
  <c r="J245" i="5"/>
  <c r="I245" i="5"/>
  <c r="G245" i="5"/>
  <c r="H245" i="5" s="1"/>
  <c r="C245" i="5"/>
  <c r="B245" i="5"/>
  <c r="O244" i="5"/>
  <c r="N244" i="5"/>
  <c r="M244" i="5"/>
  <c r="L244" i="5"/>
  <c r="K244" i="5"/>
  <c r="J244" i="5"/>
  <c r="I244" i="5"/>
  <c r="G244" i="5"/>
  <c r="H244" i="5" s="1"/>
  <c r="C244" i="5"/>
  <c r="B244" i="5"/>
  <c r="O243" i="5"/>
  <c r="N243" i="5"/>
  <c r="M243" i="5"/>
  <c r="L243" i="5"/>
  <c r="K243" i="5"/>
  <c r="J243" i="5"/>
  <c r="I243" i="5"/>
  <c r="G243" i="5"/>
  <c r="H243" i="5" s="1"/>
  <c r="C243" i="5"/>
  <c r="B243" i="5"/>
  <c r="O242" i="5"/>
  <c r="N242" i="5"/>
  <c r="M242" i="5"/>
  <c r="L242" i="5"/>
  <c r="K242" i="5"/>
  <c r="J242" i="5"/>
  <c r="I242" i="5"/>
  <c r="G242" i="5"/>
  <c r="H242" i="5" s="1"/>
  <c r="C242" i="5"/>
  <c r="B242" i="5"/>
  <c r="O241" i="5"/>
  <c r="N241" i="5"/>
  <c r="M241" i="5"/>
  <c r="L241" i="5"/>
  <c r="K241" i="5"/>
  <c r="J241" i="5"/>
  <c r="I241" i="5"/>
  <c r="G241" i="5"/>
  <c r="H241" i="5" s="1"/>
  <c r="C241" i="5"/>
  <c r="B241" i="5"/>
  <c r="O240" i="5"/>
  <c r="N240" i="5"/>
  <c r="M240" i="5"/>
  <c r="L240" i="5"/>
  <c r="K240" i="5"/>
  <c r="J240" i="5"/>
  <c r="I240" i="5"/>
  <c r="G240" i="5"/>
  <c r="H240" i="5" s="1"/>
  <c r="C240" i="5"/>
  <c r="B240" i="5"/>
  <c r="O239" i="5"/>
  <c r="N239" i="5"/>
  <c r="M239" i="5"/>
  <c r="L239" i="5"/>
  <c r="K239" i="5"/>
  <c r="J239" i="5"/>
  <c r="I239" i="5"/>
  <c r="G239" i="5"/>
  <c r="H239" i="5" s="1"/>
  <c r="C239" i="5"/>
  <c r="B239" i="5"/>
  <c r="O238" i="5"/>
  <c r="N238" i="5"/>
  <c r="M238" i="5"/>
  <c r="L238" i="5"/>
  <c r="K238" i="5"/>
  <c r="J238" i="5"/>
  <c r="I238" i="5"/>
  <c r="H238" i="5"/>
  <c r="G238" i="5"/>
  <c r="C238" i="5"/>
  <c r="B238" i="5"/>
  <c r="O237" i="5"/>
  <c r="N237" i="5"/>
  <c r="M237" i="5"/>
  <c r="L237" i="5"/>
  <c r="K237" i="5"/>
  <c r="J237" i="5"/>
  <c r="I237" i="5"/>
  <c r="G237" i="5"/>
  <c r="H237" i="5" s="1"/>
  <c r="C237" i="5"/>
  <c r="B237" i="5"/>
  <c r="O236" i="5"/>
  <c r="N236" i="5"/>
  <c r="M236" i="5"/>
  <c r="L236" i="5"/>
  <c r="K236" i="5"/>
  <c r="J236" i="5"/>
  <c r="I236" i="5"/>
  <c r="H236" i="5"/>
  <c r="G236" i="5"/>
  <c r="C236" i="5"/>
  <c r="B236" i="5"/>
  <c r="O235" i="5"/>
  <c r="N235" i="5"/>
  <c r="M235" i="5"/>
  <c r="L235" i="5"/>
  <c r="K235" i="5"/>
  <c r="J235" i="5"/>
  <c r="I235" i="5"/>
  <c r="H235" i="5"/>
  <c r="G235" i="5"/>
  <c r="C235" i="5"/>
  <c r="B235" i="5"/>
  <c r="O234" i="5"/>
  <c r="N234" i="5"/>
  <c r="M234" i="5"/>
  <c r="L234" i="5"/>
  <c r="K234" i="5"/>
  <c r="J234" i="5"/>
  <c r="I234" i="5"/>
  <c r="H234" i="5"/>
  <c r="G234" i="5"/>
  <c r="C234" i="5"/>
  <c r="B234" i="5"/>
  <c r="O233" i="5"/>
  <c r="N233" i="5"/>
  <c r="M233" i="5"/>
  <c r="L233" i="5"/>
  <c r="K233" i="5"/>
  <c r="J233" i="5"/>
  <c r="I233" i="5"/>
  <c r="G233" i="5"/>
  <c r="H233" i="5" s="1"/>
  <c r="C233" i="5"/>
  <c r="B233" i="5"/>
  <c r="O232" i="5"/>
  <c r="N232" i="5"/>
  <c r="M232" i="5"/>
  <c r="L232" i="5"/>
  <c r="K232" i="5"/>
  <c r="J232" i="5"/>
  <c r="I232" i="5"/>
  <c r="G232" i="5"/>
  <c r="H232" i="5" s="1"/>
  <c r="C232" i="5"/>
  <c r="B232" i="5"/>
  <c r="O231" i="5"/>
  <c r="N231" i="5"/>
  <c r="M231" i="5"/>
  <c r="L231" i="5"/>
  <c r="K231" i="5"/>
  <c r="J231" i="5"/>
  <c r="I231" i="5"/>
  <c r="G231" i="5"/>
  <c r="H231" i="5" s="1"/>
  <c r="C231" i="5"/>
  <c r="B231" i="5"/>
  <c r="O230" i="5"/>
  <c r="N230" i="5"/>
  <c r="M230" i="5"/>
  <c r="L230" i="5"/>
  <c r="K230" i="5"/>
  <c r="J230" i="5"/>
  <c r="I230" i="5"/>
  <c r="G230" i="5"/>
  <c r="H230" i="5" s="1"/>
  <c r="C230" i="5"/>
  <c r="B230" i="5"/>
  <c r="O229" i="5"/>
  <c r="N229" i="5"/>
  <c r="M229" i="5"/>
  <c r="L229" i="5"/>
  <c r="K229" i="5"/>
  <c r="J229" i="5"/>
  <c r="I229" i="5"/>
  <c r="G229" i="5"/>
  <c r="H229" i="5" s="1"/>
  <c r="C229" i="5"/>
  <c r="B229" i="5"/>
  <c r="O228" i="5"/>
  <c r="N228" i="5"/>
  <c r="M228" i="5"/>
  <c r="L228" i="5"/>
  <c r="K228" i="5"/>
  <c r="J228" i="5"/>
  <c r="I228" i="5"/>
  <c r="G228" i="5"/>
  <c r="H228" i="5" s="1"/>
  <c r="C228" i="5"/>
  <c r="B228" i="5"/>
  <c r="O227" i="5"/>
  <c r="N227" i="5"/>
  <c r="M227" i="5"/>
  <c r="L227" i="5"/>
  <c r="K227" i="5"/>
  <c r="J227" i="5"/>
  <c r="I227" i="5"/>
  <c r="G227" i="5"/>
  <c r="H227" i="5" s="1"/>
  <c r="C227" i="5"/>
  <c r="B227" i="5"/>
  <c r="O226" i="5"/>
  <c r="N226" i="5"/>
  <c r="M226" i="5"/>
  <c r="L226" i="5"/>
  <c r="K226" i="5"/>
  <c r="J226" i="5"/>
  <c r="I226" i="5"/>
  <c r="G226" i="5"/>
  <c r="H226" i="5" s="1"/>
  <c r="C226" i="5"/>
  <c r="B226" i="5"/>
  <c r="O225" i="5"/>
  <c r="N225" i="5"/>
  <c r="M225" i="5"/>
  <c r="L225" i="5"/>
  <c r="K225" i="5"/>
  <c r="J225" i="5"/>
  <c r="I225" i="5"/>
  <c r="G225" i="5"/>
  <c r="H225" i="5" s="1"/>
  <c r="C225" i="5"/>
  <c r="B225" i="5"/>
  <c r="O224" i="5"/>
  <c r="N224" i="5"/>
  <c r="M224" i="5"/>
  <c r="L224" i="5"/>
  <c r="K224" i="5"/>
  <c r="J224" i="5"/>
  <c r="I224" i="5"/>
  <c r="G224" i="5"/>
  <c r="H224" i="5" s="1"/>
  <c r="C224" i="5"/>
  <c r="B224" i="5"/>
  <c r="O223" i="5"/>
  <c r="N223" i="5"/>
  <c r="M223" i="5"/>
  <c r="L223" i="5"/>
  <c r="K223" i="5"/>
  <c r="J223" i="5"/>
  <c r="I223" i="5"/>
  <c r="G223" i="5"/>
  <c r="H223" i="5" s="1"/>
  <c r="C223" i="5"/>
  <c r="B223" i="5"/>
  <c r="O222" i="5"/>
  <c r="N222" i="5"/>
  <c r="M222" i="5"/>
  <c r="L222" i="5"/>
  <c r="K222" i="5"/>
  <c r="J222" i="5"/>
  <c r="I222" i="5"/>
  <c r="H222" i="5"/>
  <c r="G222" i="5"/>
  <c r="C222" i="5"/>
  <c r="B222" i="5"/>
  <c r="O221" i="5"/>
  <c r="N221" i="5"/>
  <c r="M221" i="5"/>
  <c r="L221" i="5"/>
  <c r="K221" i="5"/>
  <c r="J221" i="5"/>
  <c r="I221" i="5"/>
  <c r="G221" i="5"/>
  <c r="H221" i="5" s="1"/>
  <c r="C221" i="5"/>
  <c r="B221" i="5"/>
  <c r="O220" i="5"/>
  <c r="N220" i="5"/>
  <c r="M220" i="5"/>
  <c r="L220" i="5"/>
  <c r="K220" i="5"/>
  <c r="J220" i="5"/>
  <c r="I220" i="5"/>
  <c r="H220" i="5"/>
  <c r="G220" i="5"/>
  <c r="C220" i="5"/>
  <c r="B220" i="5"/>
  <c r="O219" i="5"/>
  <c r="N219" i="5"/>
  <c r="M219" i="5"/>
  <c r="L219" i="5"/>
  <c r="K219" i="5"/>
  <c r="J219" i="5"/>
  <c r="I219" i="5"/>
  <c r="H219" i="5"/>
  <c r="G219" i="5"/>
  <c r="C219" i="5"/>
  <c r="B219" i="5"/>
  <c r="O218" i="5"/>
  <c r="N218" i="5"/>
  <c r="M218" i="5"/>
  <c r="L218" i="5"/>
  <c r="K218" i="5"/>
  <c r="J218" i="5"/>
  <c r="I218" i="5"/>
  <c r="H218" i="5"/>
  <c r="G218" i="5"/>
  <c r="C218" i="5"/>
  <c r="B218" i="5"/>
  <c r="O217" i="5"/>
  <c r="N217" i="5"/>
  <c r="M217" i="5"/>
  <c r="L217" i="5"/>
  <c r="K217" i="5"/>
  <c r="J217" i="5"/>
  <c r="I217" i="5"/>
  <c r="G217" i="5"/>
  <c r="H217" i="5" s="1"/>
  <c r="C217" i="5"/>
  <c r="B217" i="5"/>
  <c r="O216" i="5"/>
  <c r="N216" i="5"/>
  <c r="M216" i="5"/>
  <c r="L216" i="5"/>
  <c r="K216" i="5"/>
  <c r="J216" i="5"/>
  <c r="I216" i="5"/>
  <c r="G216" i="5"/>
  <c r="H216" i="5" s="1"/>
  <c r="C216" i="5"/>
  <c r="B216" i="5"/>
  <c r="O215" i="5"/>
  <c r="N215" i="5"/>
  <c r="M215" i="5"/>
  <c r="L215" i="5"/>
  <c r="K215" i="5"/>
  <c r="J215" i="5"/>
  <c r="I215" i="5"/>
  <c r="G215" i="5"/>
  <c r="H215" i="5" s="1"/>
  <c r="C215" i="5"/>
  <c r="B215" i="5"/>
  <c r="O214" i="5"/>
  <c r="N214" i="5"/>
  <c r="M214" i="5"/>
  <c r="L214" i="5"/>
  <c r="K214" i="5"/>
  <c r="J214" i="5"/>
  <c r="I214" i="5"/>
  <c r="G214" i="5"/>
  <c r="H214" i="5" s="1"/>
  <c r="C214" i="5"/>
  <c r="B214" i="5"/>
  <c r="O213" i="5"/>
  <c r="N213" i="5"/>
  <c r="M213" i="5"/>
  <c r="L213" i="5"/>
  <c r="K213" i="5"/>
  <c r="J213" i="5"/>
  <c r="I213" i="5"/>
  <c r="G213" i="5"/>
  <c r="H213" i="5" s="1"/>
  <c r="C213" i="5"/>
  <c r="B213" i="5"/>
  <c r="O212" i="5"/>
  <c r="N212" i="5"/>
  <c r="M212" i="5"/>
  <c r="L212" i="5"/>
  <c r="K212" i="5"/>
  <c r="J212" i="5"/>
  <c r="I212" i="5"/>
  <c r="G212" i="5"/>
  <c r="H212" i="5" s="1"/>
  <c r="C212" i="5"/>
  <c r="B212" i="5"/>
  <c r="O211" i="5"/>
  <c r="N211" i="5"/>
  <c r="M211" i="5"/>
  <c r="L211" i="5"/>
  <c r="K211" i="5"/>
  <c r="J211" i="5"/>
  <c r="I211" i="5"/>
  <c r="G211" i="5"/>
  <c r="H211" i="5" s="1"/>
  <c r="C211" i="5"/>
  <c r="B211" i="5"/>
  <c r="O210" i="5"/>
  <c r="N210" i="5"/>
  <c r="M210" i="5"/>
  <c r="L210" i="5"/>
  <c r="K210" i="5"/>
  <c r="J210" i="5"/>
  <c r="I210" i="5"/>
  <c r="G210" i="5"/>
  <c r="H210" i="5" s="1"/>
  <c r="C210" i="5"/>
  <c r="B210" i="5"/>
  <c r="O209" i="5"/>
  <c r="N209" i="5"/>
  <c r="M209" i="5"/>
  <c r="L209" i="5"/>
  <c r="K209" i="5"/>
  <c r="J209" i="5"/>
  <c r="I209" i="5"/>
  <c r="G209" i="5"/>
  <c r="H209" i="5" s="1"/>
  <c r="C209" i="5"/>
  <c r="B209" i="5"/>
  <c r="O208" i="5"/>
  <c r="N208" i="5"/>
  <c r="M208" i="5"/>
  <c r="L208" i="5"/>
  <c r="K208" i="5"/>
  <c r="J208" i="5"/>
  <c r="I208" i="5"/>
  <c r="G208" i="5"/>
  <c r="H208" i="5" s="1"/>
  <c r="C208" i="5"/>
  <c r="B208" i="5"/>
  <c r="O207" i="5"/>
  <c r="N207" i="5"/>
  <c r="M207" i="5"/>
  <c r="L207" i="5"/>
  <c r="K207" i="5"/>
  <c r="J207" i="5"/>
  <c r="I207" i="5"/>
  <c r="G207" i="5"/>
  <c r="H207" i="5" s="1"/>
  <c r="C207" i="5"/>
  <c r="B207" i="5"/>
  <c r="O206" i="5"/>
  <c r="N206" i="5"/>
  <c r="M206" i="5"/>
  <c r="L206" i="5"/>
  <c r="K206" i="5"/>
  <c r="J206" i="5"/>
  <c r="I206" i="5"/>
  <c r="H206" i="5"/>
  <c r="G206" i="5"/>
  <c r="C206" i="5"/>
  <c r="B206" i="5"/>
  <c r="O205" i="5"/>
  <c r="N205" i="5"/>
  <c r="M205" i="5"/>
  <c r="L205" i="5"/>
  <c r="K205" i="5"/>
  <c r="J205" i="5"/>
  <c r="I205" i="5"/>
  <c r="G205" i="5"/>
  <c r="H205" i="5" s="1"/>
  <c r="C205" i="5"/>
  <c r="B205" i="5"/>
  <c r="O204" i="5"/>
  <c r="N204" i="5"/>
  <c r="M204" i="5"/>
  <c r="L204" i="5"/>
  <c r="K204" i="5"/>
  <c r="J204" i="5"/>
  <c r="I204" i="5"/>
  <c r="H204" i="5"/>
  <c r="G204" i="5"/>
  <c r="C204" i="5"/>
  <c r="B204" i="5"/>
  <c r="O203" i="5"/>
  <c r="N203" i="5"/>
  <c r="M203" i="5"/>
  <c r="L203" i="5"/>
  <c r="K203" i="5"/>
  <c r="J203" i="5"/>
  <c r="I203" i="5"/>
  <c r="H203" i="5"/>
  <c r="G203" i="5"/>
  <c r="C203" i="5"/>
  <c r="B203" i="5"/>
  <c r="O202" i="5"/>
  <c r="N202" i="5"/>
  <c r="M202" i="5"/>
  <c r="L202" i="5"/>
  <c r="K202" i="5"/>
  <c r="J202" i="5"/>
  <c r="I202" i="5"/>
  <c r="H202" i="5"/>
  <c r="G202" i="5"/>
  <c r="C202" i="5"/>
  <c r="B202" i="5"/>
  <c r="O201" i="5"/>
  <c r="N201" i="5"/>
  <c r="M201" i="5"/>
  <c r="L201" i="5"/>
  <c r="K201" i="5"/>
  <c r="J201" i="5"/>
  <c r="I201" i="5"/>
  <c r="G201" i="5"/>
  <c r="H201" i="5" s="1"/>
  <c r="C201" i="5"/>
  <c r="B201" i="5"/>
  <c r="O200" i="5"/>
  <c r="N200" i="5"/>
  <c r="M200" i="5"/>
  <c r="L200" i="5"/>
  <c r="K200" i="5"/>
  <c r="J200" i="5"/>
  <c r="I200" i="5"/>
  <c r="G200" i="5"/>
  <c r="H200" i="5" s="1"/>
  <c r="C200" i="5"/>
  <c r="B200" i="5"/>
  <c r="O199" i="5"/>
  <c r="N199" i="5"/>
  <c r="M199" i="5"/>
  <c r="L199" i="5"/>
  <c r="K199" i="5"/>
  <c r="J199" i="5"/>
  <c r="I199" i="5"/>
  <c r="G199" i="5"/>
  <c r="H199" i="5" s="1"/>
  <c r="C199" i="5"/>
  <c r="B199" i="5"/>
  <c r="O198" i="5"/>
  <c r="N198" i="5"/>
  <c r="M198" i="5"/>
  <c r="L198" i="5"/>
  <c r="K198" i="5"/>
  <c r="J198" i="5"/>
  <c r="I198" i="5"/>
  <c r="G198" i="5"/>
  <c r="H198" i="5" s="1"/>
  <c r="C198" i="5"/>
  <c r="B198" i="5"/>
  <c r="O197" i="5"/>
  <c r="N197" i="5"/>
  <c r="M197" i="5"/>
  <c r="L197" i="5"/>
  <c r="K197" i="5"/>
  <c r="J197" i="5"/>
  <c r="I197" i="5"/>
  <c r="G197" i="5"/>
  <c r="H197" i="5" s="1"/>
  <c r="C197" i="5"/>
  <c r="B197" i="5"/>
  <c r="O196" i="5"/>
  <c r="N196" i="5"/>
  <c r="M196" i="5"/>
  <c r="L196" i="5"/>
  <c r="K196" i="5"/>
  <c r="J196" i="5"/>
  <c r="I196" i="5"/>
  <c r="G196" i="5"/>
  <c r="H196" i="5" s="1"/>
  <c r="C196" i="5"/>
  <c r="B196" i="5"/>
  <c r="O195" i="5"/>
  <c r="N195" i="5"/>
  <c r="M195" i="5"/>
  <c r="L195" i="5"/>
  <c r="K195" i="5"/>
  <c r="J195" i="5"/>
  <c r="I195" i="5"/>
  <c r="G195" i="5"/>
  <c r="H195" i="5" s="1"/>
  <c r="C195" i="5"/>
  <c r="B195" i="5"/>
  <c r="O194" i="5"/>
  <c r="N194" i="5"/>
  <c r="M194" i="5"/>
  <c r="L194" i="5"/>
  <c r="K194" i="5"/>
  <c r="J194" i="5"/>
  <c r="I194" i="5"/>
  <c r="G194" i="5"/>
  <c r="H194" i="5" s="1"/>
  <c r="C194" i="5"/>
  <c r="B194" i="5"/>
  <c r="O193" i="5"/>
  <c r="N193" i="5"/>
  <c r="M193" i="5"/>
  <c r="L193" i="5"/>
  <c r="K193" i="5"/>
  <c r="J193" i="5"/>
  <c r="I193" i="5"/>
  <c r="G193" i="5"/>
  <c r="H193" i="5" s="1"/>
  <c r="C193" i="5"/>
  <c r="B193" i="5"/>
  <c r="O192" i="5"/>
  <c r="N192" i="5"/>
  <c r="M192" i="5"/>
  <c r="L192" i="5"/>
  <c r="K192" i="5"/>
  <c r="J192" i="5"/>
  <c r="I192" i="5"/>
  <c r="G192" i="5"/>
  <c r="H192" i="5" s="1"/>
  <c r="C192" i="5"/>
  <c r="B192" i="5"/>
  <c r="O191" i="5"/>
  <c r="N191" i="5"/>
  <c r="M191" i="5"/>
  <c r="L191" i="5"/>
  <c r="K191" i="5"/>
  <c r="J191" i="5"/>
  <c r="I191" i="5"/>
  <c r="G191" i="5"/>
  <c r="H191" i="5" s="1"/>
  <c r="C191" i="5"/>
  <c r="B191" i="5"/>
  <c r="O190" i="5"/>
  <c r="N190" i="5"/>
  <c r="M190" i="5"/>
  <c r="L190" i="5"/>
  <c r="K190" i="5"/>
  <c r="J190" i="5"/>
  <c r="I190" i="5"/>
  <c r="H190" i="5"/>
  <c r="G190" i="5"/>
  <c r="C190" i="5"/>
  <c r="B190" i="5"/>
  <c r="O189" i="5"/>
  <c r="N189" i="5"/>
  <c r="M189" i="5"/>
  <c r="L189" i="5"/>
  <c r="K189" i="5"/>
  <c r="J189" i="5"/>
  <c r="I189" i="5"/>
  <c r="G189" i="5"/>
  <c r="H189" i="5" s="1"/>
  <c r="C189" i="5"/>
  <c r="B189" i="5"/>
  <c r="O188" i="5"/>
  <c r="N188" i="5"/>
  <c r="M188" i="5"/>
  <c r="L188" i="5"/>
  <c r="K188" i="5"/>
  <c r="J188" i="5"/>
  <c r="I188" i="5"/>
  <c r="H188" i="5"/>
  <c r="G188" i="5"/>
  <c r="C188" i="5"/>
  <c r="B188" i="5"/>
  <c r="O187" i="5"/>
  <c r="N187" i="5"/>
  <c r="M187" i="5"/>
  <c r="L187" i="5"/>
  <c r="K187" i="5"/>
  <c r="J187" i="5"/>
  <c r="I187" i="5"/>
  <c r="H187" i="5"/>
  <c r="G187" i="5"/>
  <c r="C187" i="5"/>
  <c r="B187" i="5"/>
  <c r="O186" i="5"/>
  <c r="N186" i="5"/>
  <c r="M186" i="5"/>
  <c r="L186" i="5"/>
  <c r="K186" i="5"/>
  <c r="J186" i="5"/>
  <c r="I186" i="5"/>
  <c r="H186" i="5"/>
  <c r="G186" i="5"/>
  <c r="C186" i="5"/>
  <c r="B186" i="5"/>
  <c r="O185" i="5"/>
  <c r="N185" i="5"/>
  <c r="M185" i="5"/>
  <c r="L185" i="5"/>
  <c r="K185" i="5"/>
  <c r="J185" i="5"/>
  <c r="I185" i="5"/>
  <c r="G185" i="5"/>
  <c r="H185" i="5" s="1"/>
  <c r="C185" i="5"/>
  <c r="B185" i="5"/>
  <c r="O184" i="5"/>
  <c r="N184" i="5"/>
  <c r="M184" i="5"/>
  <c r="L184" i="5"/>
  <c r="K184" i="5"/>
  <c r="J184" i="5"/>
  <c r="I184" i="5"/>
  <c r="G184" i="5"/>
  <c r="H184" i="5" s="1"/>
  <c r="C184" i="5"/>
  <c r="B184" i="5"/>
  <c r="O183" i="5"/>
  <c r="N183" i="5"/>
  <c r="M183" i="5"/>
  <c r="L183" i="5"/>
  <c r="K183" i="5"/>
  <c r="J183" i="5"/>
  <c r="I183" i="5"/>
  <c r="G183" i="5"/>
  <c r="H183" i="5" s="1"/>
  <c r="C183" i="5"/>
  <c r="B183" i="5"/>
  <c r="O182" i="5"/>
  <c r="N182" i="5"/>
  <c r="M182" i="5"/>
  <c r="L182" i="5"/>
  <c r="K182" i="5"/>
  <c r="J182" i="5"/>
  <c r="I182" i="5"/>
  <c r="G182" i="5"/>
  <c r="H182" i="5" s="1"/>
  <c r="C182" i="5"/>
  <c r="B182" i="5"/>
  <c r="O181" i="5"/>
  <c r="N181" i="5"/>
  <c r="M181" i="5"/>
  <c r="L181" i="5"/>
  <c r="K181" i="5"/>
  <c r="J181" i="5"/>
  <c r="I181" i="5"/>
  <c r="G181" i="5"/>
  <c r="H181" i="5" s="1"/>
  <c r="C181" i="5"/>
  <c r="B181" i="5"/>
  <c r="O180" i="5"/>
  <c r="N180" i="5"/>
  <c r="M180" i="5"/>
  <c r="L180" i="5"/>
  <c r="K180" i="5"/>
  <c r="J180" i="5"/>
  <c r="I180" i="5"/>
  <c r="G180" i="5"/>
  <c r="H180" i="5" s="1"/>
  <c r="C180" i="5"/>
  <c r="B180" i="5"/>
  <c r="O179" i="5"/>
  <c r="N179" i="5"/>
  <c r="M179" i="5"/>
  <c r="L179" i="5"/>
  <c r="K179" i="5"/>
  <c r="J179" i="5"/>
  <c r="I179" i="5"/>
  <c r="G179" i="5"/>
  <c r="H179" i="5" s="1"/>
  <c r="C179" i="5"/>
  <c r="B179" i="5"/>
  <c r="O178" i="5"/>
  <c r="N178" i="5"/>
  <c r="M178" i="5"/>
  <c r="L178" i="5"/>
  <c r="K178" i="5"/>
  <c r="J178" i="5"/>
  <c r="I178" i="5"/>
  <c r="G178" i="5"/>
  <c r="H178" i="5" s="1"/>
  <c r="C178" i="5"/>
  <c r="B178" i="5"/>
  <c r="O177" i="5"/>
  <c r="N177" i="5"/>
  <c r="M177" i="5"/>
  <c r="L177" i="5"/>
  <c r="K177" i="5"/>
  <c r="J177" i="5"/>
  <c r="I177" i="5"/>
  <c r="G177" i="5"/>
  <c r="H177" i="5" s="1"/>
  <c r="C177" i="5"/>
  <c r="B177" i="5"/>
  <c r="O176" i="5"/>
  <c r="N176" i="5"/>
  <c r="M176" i="5"/>
  <c r="L176" i="5"/>
  <c r="K176" i="5"/>
  <c r="I176" i="5"/>
  <c r="G176" i="5"/>
  <c r="H176" i="5" s="1"/>
  <c r="C176" i="5"/>
  <c r="B176" i="5"/>
  <c r="O175" i="5"/>
  <c r="N175" i="5"/>
  <c r="M175" i="5"/>
  <c r="L175" i="5"/>
  <c r="K175" i="5"/>
  <c r="I175" i="5"/>
  <c r="G175" i="5"/>
  <c r="H175" i="5" s="1"/>
  <c r="C175" i="5"/>
  <c r="B175" i="5"/>
  <c r="O174" i="5"/>
  <c r="N174" i="5"/>
  <c r="M174" i="5"/>
  <c r="L174" i="5"/>
  <c r="K174" i="5"/>
  <c r="I174" i="5"/>
  <c r="H174" i="5"/>
  <c r="G174" i="5"/>
  <c r="C174" i="5"/>
  <c r="B174" i="5"/>
  <c r="O173" i="5"/>
  <c r="N173" i="5"/>
  <c r="M173" i="5"/>
  <c r="L173" i="5"/>
  <c r="K173" i="5"/>
  <c r="I173" i="5"/>
  <c r="G173" i="5"/>
  <c r="H173" i="5" s="1"/>
  <c r="C173" i="5"/>
  <c r="B173" i="5"/>
  <c r="O172" i="5"/>
  <c r="N172" i="5"/>
  <c r="M172" i="5"/>
  <c r="L172" i="5"/>
  <c r="K172" i="5"/>
  <c r="I172" i="5"/>
  <c r="H172" i="5"/>
  <c r="G172" i="5"/>
  <c r="C172" i="5"/>
  <c r="B172" i="5"/>
  <c r="O171" i="5"/>
  <c r="N171" i="5"/>
  <c r="M171" i="5"/>
  <c r="L171" i="5"/>
  <c r="K171" i="5"/>
  <c r="I171" i="5"/>
  <c r="H171" i="5"/>
  <c r="G171" i="5"/>
  <c r="C171" i="5"/>
  <c r="B171" i="5"/>
  <c r="O170" i="5"/>
  <c r="N170" i="5"/>
  <c r="M170" i="5"/>
  <c r="L170" i="5"/>
  <c r="K170" i="5"/>
  <c r="I170" i="5"/>
  <c r="G170" i="5"/>
  <c r="H170" i="5" s="1"/>
  <c r="C170" i="5"/>
  <c r="B170" i="5"/>
  <c r="O169" i="5"/>
  <c r="N169" i="5"/>
  <c r="M169" i="5"/>
  <c r="L169" i="5"/>
  <c r="K169" i="5"/>
  <c r="I169" i="5"/>
  <c r="G169" i="5"/>
  <c r="H169" i="5" s="1"/>
  <c r="C169" i="5"/>
  <c r="B169" i="5"/>
  <c r="O168" i="5"/>
  <c r="N168" i="5"/>
  <c r="M168" i="5"/>
  <c r="L168" i="5"/>
  <c r="K168" i="5"/>
  <c r="I168" i="5"/>
  <c r="G168" i="5"/>
  <c r="H168" i="5" s="1"/>
  <c r="C168" i="5"/>
  <c r="B168" i="5"/>
  <c r="O167" i="5"/>
  <c r="N167" i="5"/>
  <c r="M167" i="5"/>
  <c r="L167" i="5"/>
  <c r="K167" i="5"/>
  <c r="I167" i="5"/>
  <c r="G167" i="5"/>
  <c r="H167" i="5" s="1"/>
  <c r="C167" i="5"/>
  <c r="B167" i="5"/>
  <c r="O166" i="5"/>
  <c r="N166" i="5"/>
  <c r="M166" i="5"/>
  <c r="L166" i="5"/>
  <c r="K166" i="5"/>
  <c r="I166" i="5"/>
  <c r="G166" i="5"/>
  <c r="H166" i="5" s="1"/>
  <c r="C166" i="5"/>
  <c r="B166" i="5"/>
  <c r="O165" i="5"/>
  <c r="N165" i="5"/>
  <c r="M165" i="5"/>
  <c r="L165" i="5"/>
  <c r="K165" i="5"/>
  <c r="I165" i="5"/>
  <c r="G165" i="5"/>
  <c r="H165" i="5" s="1"/>
  <c r="C165" i="5"/>
  <c r="B165" i="5"/>
  <c r="O164" i="5"/>
  <c r="N164" i="5"/>
  <c r="M164" i="5"/>
  <c r="L164" i="5"/>
  <c r="K164" i="5"/>
  <c r="I164" i="5"/>
  <c r="G164" i="5"/>
  <c r="H164" i="5" s="1"/>
  <c r="C164" i="5"/>
  <c r="B164" i="5"/>
  <c r="O163" i="5"/>
  <c r="N163" i="5"/>
  <c r="M163" i="5"/>
  <c r="L163" i="5"/>
  <c r="K163" i="5"/>
  <c r="I163" i="5"/>
  <c r="H163" i="5"/>
  <c r="G163" i="5"/>
  <c r="C163" i="5"/>
  <c r="B163" i="5"/>
  <c r="O162" i="5"/>
  <c r="N162" i="5"/>
  <c r="M162" i="5"/>
  <c r="L162" i="5"/>
  <c r="K162" i="5"/>
  <c r="I162" i="5"/>
  <c r="H162" i="5"/>
  <c r="G162" i="5"/>
  <c r="C162" i="5"/>
  <c r="B162" i="5"/>
  <c r="O161" i="5"/>
  <c r="N161" i="5"/>
  <c r="M161" i="5"/>
  <c r="L161" i="5"/>
  <c r="K161" i="5"/>
  <c r="I161" i="5"/>
  <c r="G161" i="5"/>
  <c r="H161" i="5" s="1"/>
  <c r="C161" i="5"/>
  <c r="B161" i="5"/>
  <c r="O160" i="5"/>
  <c r="N160" i="5"/>
  <c r="M160" i="5"/>
  <c r="L160" i="5"/>
  <c r="K160" i="5"/>
  <c r="I160" i="5"/>
  <c r="G160" i="5"/>
  <c r="H160" i="5" s="1"/>
  <c r="C160" i="5"/>
  <c r="B160" i="5"/>
  <c r="O159" i="5"/>
  <c r="N159" i="5"/>
  <c r="M159" i="5"/>
  <c r="L159" i="5"/>
  <c r="K159" i="5"/>
  <c r="I159" i="5"/>
  <c r="G159" i="5"/>
  <c r="H159" i="5" s="1"/>
  <c r="C159" i="5"/>
  <c r="B159" i="5"/>
  <c r="O158" i="5"/>
  <c r="N158" i="5"/>
  <c r="M158" i="5"/>
  <c r="L158" i="5"/>
  <c r="K158" i="5"/>
  <c r="I158" i="5"/>
  <c r="H158" i="5"/>
  <c r="G158" i="5"/>
  <c r="C158" i="5"/>
  <c r="B158" i="5"/>
  <c r="O157" i="5"/>
  <c r="N157" i="5"/>
  <c r="M157" i="5"/>
  <c r="L157" i="5"/>
  <c r="K157" i="5"/>
  <c r="I157" i="5"/>
  <c r="G157" i="5"/>
  <c r="H157" i="5" s="1"/>
  <c r="C157" i="5"/>
  <c r="B157" i="5"/>
  <c r="O156" i="5"/>
  <c r="N156" i="5"/>
  <c r="M156" i="5"/>
  <c r="L156" i="5"/>
  <c r="K156" i="5"/>
  <c r="I156" i="5"/>
  <c r="H156" i="5"/>
  <c r="G156" i="5"/>
  <c r="C156" i="5"/>
  <c r="B156" i="5"/>
  <c r="O155" i="5"/>
  <c r="N155" i="5"/>
  <c r="M155" i="5"/>
  <c r="L155" i="5"/>
  <c r="K155" i="5"/>
  <c r="I155" i="5"/>
  <c r="H155" i="5"/>
  <c r="G155" i="5"/>
  <c r="C155" i="5"/>
  <c r="B155" i="5"/>
  <c r="O154" i="5"/>
  <c r="N154" i="5"/>
  <c r="M154" i="5"/>
  <c r="L154" i="5"/>
  <c r="K154" i="5"/>
  <c r="I154" i="5"/>
  <c r="G154" i="5"/>
  <c r="H154" i="5" s="1"/>
  <c r="C154" i="5"/>
  <c r="B154" i="5"/>
  <c r="O153" i="5"/>
  <c r="N153" i="5"/>
  <c r="M153" i="5"/>
  <c r="L153" i="5"/>
  <c r="K153" i="5"/>
  <c r="I153" i="5"/>
  <c r="G153" i="5"/>
  <c r="H153" i="5" s="1"/>
  <c r="C153" i="5"/>
  <c r="B153" i="5"/>
  <c r="O152" i="5"/>
  <c r="N152" i="5"/>
  <c r="M152" i="5"/>
  <c r="L152" i="5"/>
  <c r="K152" i="5"/>
  <c r="I152" i="5"/>
  <c r="G152" i="5"/>
  <c r="H152" i="5" s="1"/>
  <c r="C152" i="5"/>
  <c r="B152" i="5"/>
  <c r="O151" i="5"/>
  <c r="N151" i="5"/>
  <c r="M151" i="5"/>
  <c r="L151" i="5"/>
  <c r="K151" i="5"/>
  <c r="I151" i="5"/>
  <c r="G151" i="5"/>
  <c r="H151" i="5" s="1"/>
  <c r="C151" i="5"/>
  <c r="B151" i="5"/>
  <c r="O150" i="5"/>
  <c r="N150" i="5"/>
  <c r="M150" i="5"/>
  <c r="L150" i="5"/>
  <c r="K150" i="5"/>
  <c r="I150" i="5"/>
  <c r="G150" i="5"/>
  <c r="H150" i="5" s="1"/>
  <c r="C150" i="5"/>
  <c r="B150" i="5"/>
  <c r="O149" i="5"/>
  <c r="N149" i="5"/>
  <c r="M149" i="5"/>
  <c r="L149" i="5"/>
  <c r="K149" i="5"/>
  <c r="I149" i="5"/>
  <c r="G149" i="5"/>
  <c r="H149" i="5" s="1"/>
  <c r="C149" i="5"/>
  <c r="B149" i="5"/>
  <c r="O148" i="5"/>
  <c r="N148" i="5"/>
  <c r="M148" i="5"/>
  <c r="L148" i="5"/>
  <c r="K148" i="5"/>
  <c r="I148" i="5"/>
  <c r="G148" i="5"/>
  <c r="H148" i="5" s="1"/>
  <c r="C148" i="5"/>
  <c r="B148" i="5"/>
  <c r="O147" i="5"/>
  <c r="N147" i="5"/>
  <c r="M147" i="5"/>
  <c r="L147" i="5"/>
  <c r="K147" i="5"/>
  <c r="I147" i="5"/>
  <c r="H147" i="5"/>
  <c r="G147" i="5"/>
  <c r="C147" i="5"/>
  <c r="B147" i="5"/>
  <c r="O146" i="5"/>
  <c r="N146" i="5"/>
  <c r="M146" i="5"/>
  <c r="L146" i="5"/>
  <c r="K146" i="5"/>
  <c r="I146" i="5"/>
  <c r="H146" i="5"/>
  <c r="G146" i="5"/>
  <c r="C146" i="5"/>
  <c r="B146" i="5"/>
  <c r="O145" i="5"/>
  <c r="N145" i="5"/>
  <c r="M145" i="5"/>
  <c r="L145" i="5"/>
  <c r="K145" i="5"/>
  <c r="I145" i="5"/>
  <c r="G145" i="5"/>
  <c r="H145" i="5" s="1"/>
  <c r="C145" i="5"/>
  <c r="B145" i="5"/>
  <c r="O144" i="5"/>
  <c r="N144" i="5"/>
  <c r="M144" i="5"/>
  <c r="L144" i="5"/>
  <c r="K144" i="5"/>
  <c r="I144" i="5"/>
  <c r="G144" i="5"/>
  <c r="H144" i="5" s="1"/>
  <c r="C144" i="5"/>
  <c r="B144" i="5"/>
  <c r="O143" i="5"/>
  <c r="N143" i="5"/>
  <c r="M143" i="5"/>
  <c r="L143" i="5"/>
  <c r="K143" i="5"/>
  <c r="I143" i="5"/>
  <c r="G143" i="5"/>
  <c r="H143" i="5" s="1"/>
  <c r="C143" i="5"/>
  <c r="B143" i="5"/>
  <c r="O142" i="5"/>
  <c r="N142" i="5"/>
  <c r="M142" i="5"/>
  <c r="L142" i="5"/>
  <c r="K142" i="5"/>
  <c r="I142" i="5"/>
  <c r="H142" i="5"/>
  <c r="G142" i="5"/>
  <c r="C142" i="5"/>
  <c r="B142" i="5"/>
  <c r="O141" i="5"/>
  <c r="N141" i="5"/>
  <c r="M141" i="5"/>
  <c r="L141" i="5"/>
  <c r="K141" i="5"/>
  <c r="I141" i="5"/>
  <c r="G141" i="5"/>
  <c r="H141" i="5" s="1"/>
  <c r="C141" i="5"/>
  <c r="B141" i="5"/>
  <c r="O140" i="5"/>
  <c r="N140" i="5"/>
  <c r="M140" i="5"/>
  <c r="L140" i="5"/>
  <c r="K140" i="5"/>
  <c r="I140" i="5"/>
  <c r="H140" i="5"/>
  <c r="G140" i="5"/>
  <c r="C140" i="5"/>
  <c r="B140" i="5"/>
  <c r="O139" i="5"/>
  <c r="N139" i="5"/>
  <c r="M139" i="5"/>
  <c r="L139" i="5"/>
  <c r="K139" i="5"/>
  <c r="I139" i="5"/>
  <c r="H139" i="5"/>
  <c r="G139" i="5"/>
  <c r="C139" i="5"/>
  <c r="B139" i="5"/>
  <c r="O138" i="5"/>
  <c r="N138" i="5"/>
  <c r="M138" i="5"/>
  <c r="L138" i="5"/>
  <c r="K138" i="5"/>
  <c r="I138" i="5"/>
  <c r="G138" i="5"/>
  <c r="H138" i="5" s="1"/>
  <c r="C138" i="5"/>
  <c r="B138" i="5"/>
  <c r="O137" i="5"/>
  <c r="N137" i="5"/>
  <c r="M137" i="5"/>
  <c r="L137" i="5"/>
  <c r="K137" i="5"/>
  <c r="I137" i="5"/>
  <c r="G137" i="5"/>
  <c r="H137" i="5" s="1"/>
  <c r="C137" i="5"/>
  <c r="B137" i="5"/>
  <c r="O136" i="5"/>
  <c r="N136" i="5"/>
  <c r="M136" i="5"/>
  <c r="L136" i="5"/>
  <c r="K136" i="5"/>
  <c r="I136" i="5"/>
  <c r="G136" i="5"/>
  <c r="H136" i="5" s="1"/>
  <c r="C136" i="5"/>
  <c r="B136" i="5"/>
  <c r="O135" i="5"/>
  <c r="N135" i="5"/>
  <c r="M135" i="5"/>
  <c r="L135" i="5"/>
  <c r="K135" i="5"/>
  <c r="I135" i="5"/>
  <c r="G135" i="5"/>
  <c r="H135" i="5" s="1"/>
  <c r="C135" i="5"/>
  <c r="B135" i="5"/>
  <c r="O134" i="5"/>
  <c r="N134" i="5"/>
  <c r="M134" i="5"/>
  <c r="L134" i="5"/>
  <c r="K134" i="5"/>
  <c r="I134" i="5"/>
  <c r="G134" i="5"/>
  <c r="H134" i="5" s="1"/>
  <c r="C134" i="5"/>
  <c r="B134" i="5"/>
  <c r="O133" i="5"/>
  <c r="N133" i="5"/>
  <c r="M133" i="5"/>
  <c r="L133" i="5"/>
  <c r="K133" i="5"/>
  <c r="I133" i="5"/>
  <c r="H133" i="5"/>
  <c r="G133" i="5"/>
  <c r="C133" i="5"/>
  <c r="B133" i="5"/>
  <c r="O132" i="5"/>
  <c r="N132" i="5"/>
  <c r="M132" i="5"/>
  <c r="L132" i="5"/>
  <c r="K132" i="5"/>
  <c r="I132" i="5"/>
  <c r="H132" i="5"/>
  <c r="G132" i="5"/>
  <c r="C132" i="5"/>
  <c r="B132" i="5"/>
  <c r="O131" i="5"/>
  <c r="N131" i="5"/>
  <c r="M131" i="5"/>
  <c r="L131" i="5"/>
  <c r="K131" i="5"/>
  <c r="I131" i="5"/>
  <c r="G131" i="5"/>
  <c r="H131" i="5" s="1"/>
  <c r="C131" i="5"/>
  <c r="B131" i="5"/>
  <c r="O130" i="5"/>
  <c r="N130" i="5"/>
  <c r="M130" i="5"/>
  <c r="L130" i="5"/>
  <c r="K130" i="5"/>
  <c r="I130" i="5"/>
  <c r="G130" i="5"/>
  <c r="H130" i="5" s="1"/>
  <c r="C130" i="5"/>
  <c r="B130" i="5"/>
  <c r="O129" i="5"/>
  <c r="N129" i="5"/>
  <c r="M129" i="5"/>
  <c r="L129" i="5"/>
  <c r="K129" i="5"/>
  <c r="I129" i="5"/>
  <c r="G129" i="5"/>
  <c r="H129" i="5" s="1"/>
  <c r="C129" i="5"/>
  <c r="B129" i="5"/>
  <c r="O128" i="5"/>
  <c r="N128" i="5"/>
  <c r="M128" i="5"/>
  <c r="L128" i="5"/>
  <c r="K128" i="5"/>
  <c r="I128" i="5"/>
  <c r="G128" i="5"/>
  <c r="H128" i="5" s="1"/>
  <c r="C128" i="5"/>
  <c r="B128" i="5"/>
  <c r="O127" i="5"/>
  <c r="N127" i="5"/>
  <c r="M127" i="5"/>
  <c r="L127" i="5"/>
  <c r="K127" i="5"/>
  <c r="I127" i="5"/>
  <c r="G127" i="5"/>
  <c r="H127" i="5" s="1"/>
  <c r="C127" i="5"/>
  <c r="B127" i="5"/>
  <c r="O126" i="5"/>
  <c r="N126" i="5"/>
  <c r="M126" i="5"/>
  <c r="L126" i="5"/>
  <c r="K126" i="5"/>
  <c r="I126" i="5"/>
  <c r="H126" i="5"/>
  <c r="G126" i="5"/>
  <c r="C126" i="5"/>
  <c r="B126" i="5"/>
  <c r="O125" i="5"/>
  <c r="N125" i="5"/>
  <c r="M125" i="5"/>
  <c r="L125" i="5"/>
  <c r="K125" i="5"/>
  <c r="I125" i="5"/>
  <c r="H125" i="5"/>
  <c r="G125" i="5"/>
  <c r="C125" i="5"/>
  <c r="B125" i="5"/>
  <c r="O124" i="5"/>
  <c r="N124" i="5"/>
  <c r="M124" i="5"/>
  <c r="L124" i="5"/>
  <c r="K124" i="5"/>
  <c r="I124" i="5"/>
  <c r="H124" i="5"/>
  <c r="G124" i="5"/>
  <c r="C124" i="5"/>
  <c r="B124" i="5"/>
  <c r="O123" i="5"/>
  <c r="N123" i="5"/>
  <c r="M123" i="5"/>
  <c r="L123" i="5"/>
  <c r="K123" i="5"/>
  <c r="I123" i="5"/>
  <c r="G123" i="5"/>
  <c r="H123" i="5" s="1"/>
  <c r="C123" i="5"/>
  <c r="B123" i="5"/>
  <c r="O122" i="5"/>
  <c r="N122" i="5"/>
  <c r="M122" i="5"/>
  <c r="L122" i="5"/>
  <c r="K122" i="5"/>
  <c r="I122" i="5"/>
  <c r="H122" i="5"/>
  <c r="G122" i="5"/>
  <c r="C122" i="5"/>
  <c r="B122" i="5"/>
  <c r="O121" i="5"/>
  <c r="N121" i="5"/>
  <c r="M121" i="5"/>
  <c r="L121" i="5"/>
  <c r="K121" i="5"/>
  <c r="I121" i="5"/>
  <c r="G121" i="5"/>
  <c r="H121" i="5" s="1"/>
  <c r="C121" i="5"/>
  <c r="B121" i="5"/>
  <c r="O120" i="5"/>
  <c r="N120" i="5"/>
  <c r="M120" i="5"/>
  <c r="L120" i="5"/>
  <c r="K120" i="5"/>
  <c r="I120" i="5"/>
  <c r="G120" i="5"/>
  <c r="H120" i="5" s="1"/>
  <c r="C120" i="5"/>
  <c r="B120" i="5"/>
  <c r="O119" i="5"/>
  <c r="N119" i="5"/>
  <c r="M119" i="5"/>
  <c r="L119" i="5"/>
  <c r="K119" i="5"/>
  <c r="I119" i="5"/>
  <c r="G119" i="5"/>
  <c r="H119" i="5" s="1"/>
  <c r="C119" i="5"/>
  <c r="B119" i="5"/>
  <c r="O118" i="5"/>
  <c r="N118" i="5"/>
  <c r="M118" i="5"/>
  <c r="L118" i="5"/>
  <c r="K118" i="5"/>
  <c r="I118" i="5"/>
  <c r="H118" i="5"/>
  <c r="G118" i="5"/>
  <c r="C118" i="5"/>
  <c r="B118" i="5"/>
  <c r="O117" i="5"/>
  <c r="N117" i="5"/>
  <c r="M117" i="5"/>
  <c r="L117" i="5"/>
  <c r="K117" i="5"/>
  <c r="I117" i="5"/>
  <c r="H117" i="5"/>
  <c r="G117" i="5"/>
  <c r="C117" i="5"/>
  <c r="B117" i="5"/>
  <c r="O116" i="5"/>
  <c r="N116" i="5"/>
  <c r="M116" i="5"/>
  <c r="L116" i="5"/>
  <c r="K116" i="5"/>
  <c r="I116" i="5"/>
  <c r="G116" i="5"/>
  <c r="H116" i="5" s="1"/>
  <c r="C116" i="5"/>
  <c r="B116" i="5"/>
  <c r="O115" i="5"/>
  <c r="N115" i="5"/>
  <c r="M115" i="5"/>
  <c r="L115" i="5"/>
  <c r="K115" i="5"/>
  <c r="I115" i="5"/>
  <c r="G115" i="5"/>
  <c r="H115" i="5" s="1"/>
  <c r="C115" i="5"/>
  <c r="B115" i="5"/>
  <c r="O114" i="5"/>
  <c r="N114" i="5"/>
  <c r="M114" i="5"/>
  <c r="L114" i="5"/>
  <c r="K114" i="5"/>
  <c r="I114" i="5"/>
  <c r="H114" i="5"/>
  <c r="G114" i="5"/>
  <c r="C114" i="5"/>
  <c r="B114" i="5"/>
  <c r="O113" i="5"/>
  <c r="N113" i="5"/>
  <c r="M113" i="5"/>
  <c r="L113" i="5"/>
  <c r="K113" i="5"/>
  <c r="I113" i="5"/>
  <c r="G113" i="5"/>
  <c r="H113" i="5" s="1"/>
  <c r="C113" i="5"/>
  <c r="B113" i="5"/>
  <c r="O112" i="5"/>
  <c r="N112" i="5"/>
  <c r="M112" i="5"/>
  <c r="L112" i="5"/>
  <c r="K112" i="5"/>
  <c r="I112" i="5"/>
  <c r="G112" i="5"/>
  <c r="H112" i="5" s="1"/>
  <c r="C112" i="5"/>
  <c r="B112" i="5"/>
  <c r="O111" i="5"/>
  <c r="N111" i="5"/>
  <c r="M111" i="5"/>
  <c r="L111" i="5"/>
  <c r="K111" i="5"/>
  <c r="I111" i="5"/>
  <c r="G111" i="5"/>
  <c r="H111" i="5" s="1"/>
  <c r="C111" i="5"/>
  <c r="B111" i="5"/>
  <c r="O110" i="5"/>
  <c r="N110" i="5"/>
  <c r="M110" i="5"/>
  <c r="L110" i="5"/>
  <c r="K110" i="5"/>
  <c r="I110" i="5"/>
  <c r="H110" i="5"/>
  <c r="G110" i="5"/>
  <c r="C110" i="5"/>
  <c r="B110" i="5"/>
  <c r="O109" i="5"/>
  <c r="N109" i="5"/>
  <c r="M109" i="5"/>
  <c r="L109" i="5"/>
  <c r="K109" i="5"/>
  <c r="I109" i="5"/>
  <c r="H109" i="5"/>
  <c r="G109" i="5"/>
  <c r="C109" i="5"/>
  <c r="B109" i="5"/>
  <c r="O108" i="5"/>
  <c r="N108" i="5"/>
  <c r="M108" i="5"/>
  <c r="L108" i="5"/>
  <c r="K108" i="5"/>
  <c r="I108" i="5"/>
  <c r="G108" i="5"/>
  <c r="H108" i="5" s="1"/>
  <c r="C108" i="5"/>
  <c r="B108" i="5"/>
  <c r="O107" i="5"/>
  <c r="N107" i="5"/>
  <c r="M107" i="5"/>
  <c r="L107" i="5"/>
  <c r="K107" i="5"/>
  <c r="I107" i="5"/>
  <c r="H107" i="5"/>
  <c r="G107" i="5"/>
  <c r="C107" i="5"/>
  <c r="B107" i="5"/>
  <c r="O106" i="5"/>
  <c r="N106" i="5"/>
  <c r="M106" i="5"/>
  <c r="L106" i="5"/>
  <c r="K106" i="5"/>
  <c r="I106" i="5"/>
  <c r="H106" i="5"/>
  <c r="G106" i="5"/>
  <c r="C106" i="5"/>
  <c r="B106" i="5"/>
  <c r="O105" i="5"/>
  <c r="N105" i="5"/>
  <c r="M105" i="5"/>
  <c r="L105" i="5"/>
  <c r="K105" i="5"/>
  <c r="I105" i="5"/>
  <c r="G105" i="5"/>
  <c r="H105" i="5" s="1"/>
  <c r="C105" i="5"/>
  <c r="B105" i="5"/>
  <c r="O104" i="5"/>
  <c r="N104" i="5"/>
  <c r="M104" i="5"/>
  <c r="L104" i="5"/>
  <c r="K104" i="5"/>
  <c r="I104" i="5"/>
  <c r="G104" i="5"/>
  <c r="H104" i="5" s="1"/>
  <c r="C104" i="5"/>
  <c r="B104" i="5"/>
  <c r="O103" i="5"/>
  <c r="N103" i="5"/>
  <c r="M103" i="5"/>
  <c r="L103" i="5"/>
  <c r="K103" i="5"/>
  <c r="I103" i="5"/>
  <c r="G103" i="5"/>
  <c r="H103" i="5" s="1"/>
  <c r="C103" i="5"/>
  <c r="B103" i="5"/>
  <c r="O102" i="5"/>
  <c r="N102" i="5"/>
  <c r="M102" i="5"/>
  <c r="L102" i="5"/>
  <c r="K102" i="5"/>
  <c r="I102" i="5"/>
  <c r="H102" i="5"/>
  <c r="G102" i="5"/>
  <c r="C102" i="5"/>
  <c r="B102" i="5"/>
  <c r="O101" i="5"/>
  <c r="N101" i="5"/>
  <c r="M101" i="5"/>
  <c r="L101" i="5"/>
  <c r="K101" i="5"/>
  <c r="I101" i="5"/>
  <c r="G101" i="5"/>
  <c r="H101" i="5" s="1"/>
  <c r="C101" i="5"/>
  <c r="B101" i="5"/>
  <c r="O100" i="5"/>
  <c r="N100" i="5"/>
  <c r="M100" i="5"/>
  <c r="L100" i="5"/>
  <c r="K100" i="5"/>
  <c r="I100" i="5"/>
  <c r="G100" i="5"/>
  <c r="H100" i="5" s="1"/>
  <c r="C100" i="5"/>
  <c r="B100" i="5"/>
  <c r="O99" i="5"/>
  <c r="N99" i="5"/>
  <c r="M99" i="5"/>
  <c r="L99" i="5"/>
  <c r="K99" i="5"/>
  <c r="I99" i="5"/>
  <c r="H99" i="5"/>
  <c r="G99" i="5"/>
  <c r="C99" i="5"/>
  <c r="B99" i="5"/>
  <c r="O98" i="5"/>
  <c r="N98" i="5"/>
  <c r="M98" i="5"/>
  <c r="L98" i="5"/>
  <c r="K98" i="5"/>
  <c r="I98" i="5"/>
  <c r="H98" i="5"/>
  <c r="G98" i="5"/>
  <c r="C98" i="5"/>
  <c r="B98" i="5"/>
  <c r="O97" i="5"/>
  <c r="N97" i="5"/>
  <c r="M97" i="5"/>
  <c r="L97" i="5"/>
  <c r="K97" i="5"/>
  <c r="I97" i="5"/>
  <c r="G97" i="5"/>
  <c r="H97" i="5" s="1"/>
  <c r="C97" i="5"/>
  <c r="B97" i="5"/>
  <c r="O96" i="5"/>
  <c r="N96" i="5"/>
  <c r="M96" i="5"/>
  <c r="L96" i="5"/>
  <c r="K96" i="5"/>
  <c r="I96" i="5"/>
  <c r="G96" i="5"/>
  <c r="H96" i="5" s="1"/>
  <c r="C96" i="5"/>
  <c r="B96" i="5"/>
  <c r="O95" i="5"/>
  <c r="N95" i="5"/>
  <c r="M95" i="5"/>
  <c r="L95" i="5"/>
  <c r="K95" i="5"/>
  <c r="I95" i="5"/>
  <c r="G95" i="5"/>
  <c r="H95" i="5" s="1"/>
  <c r="C95" i="5"/>
  <c r="B95" i="5"/>
  <c r="O94" i="5"/>
  <c r="N94" i="5"/>
  <c r="M94" i="5"/>
  <c r="L94" i="5"/>
  <c r="K94" i="5"/>
  <c r="I94" i="5"/>
  <c r="H94" i="5"/>
  <c r="G94" i="5"/>
  <c r="C94" i="5"/>
  <c r="B94" i="5"/>
  <c r="O93" i="5"/>
  <c r="N93" i="5"/>
  <c r="M93" i="5"/>
  <c r="L93" i="5"/>
  <c r="K93" i="5"/>
  <c r="I93" i="5"/>
  <c r="G93" i="5"/>
  <c r="H93" i="5" s="1"/>
  <c r="C93" i="5"/>
  <c r="B93" i="5"/>
  <c r="O92" i="5"/>
  <c r="N92" i="5"/>
  <c r="M92" i="5"/>
  <c r="L92" i="5"/>
  <c r="K92" i="5"/>
  <c r="I92" i="5"/>
  <c r="H92" i="5"/>
  <c r="G92" i="5"/>
  <c r="C92" i="5"/>
  <c r="B92" i="5"/>
  <c r="O91" i="5"/>
  <c r="N91" i="5"/>
  <c r="M91" i="5"/>
  <c r="L91" i="5"/>
  <c r="K91" i="5"/>
  <c r="I91" i="5"/>
  <c r="H91" i="5"/>
  <c r="G91" i="5"/>
  <c r="C91" i="5"/>
  <c r="B91" i="5"/>
  <c r="O90" i="5"/>
  <c r="N90" i="5"/>
  <c r="M90" i="5"/>
  <c r="L90" i="5"/>
  <c r="K90" i="5"/>
  <c r="I90" i="5"/>
  <c r="H90" i="5"/>
  <c r="G90" i="5"/>
  <c r="C90" i="5"/>
  <c r="B90" i="5"/>
  <c r="O89" i="5"/>
  <c r="N89" i="5"/>
  <c r="M89" i="5"/>
  <c r="L89" i="5"/>
  <c r="K89" i="5"/>
  <c r="I89" i="5"/>
  <c r="G89" i="5"/>
  <c r="H89" i="5" s="1"/>
  <c r="C89" i="5"/>
  <c r="B89" i="5"/>
  <c r="O88" i="5"/>
  <c r="N88" i="5"/>
  <c r="M88" i="5"/>
  <c r="L88" i="5"/>
  <c r="K88" i="5"/>
  <c r="I88" i="5"/>
  <c r="G88" i="5"/>
  <c r="H88" i="5" s="1"/>
  <c r="C88" i="5"/>
  <c r="B88" i="5"/>
  <c r="O87" i="5"/>
  <c r="N87" i="5"/>
  <c r="M87" i="5"/>
  <c r="L87" i="5"/>
  <c r="K87" i="5"/>
  <c r="I87" i="5"/>
  <c r="G87" i="5"/>
  <c r="H87" i="5" s="1"/>
  <c r="C87" i="5"/>
  <c r="B87" i="5"/>
  <c r="O86" i="5"/>
  <c r="N86" i="5"/>
  <c r="M86" i="5"/>
  <c r="L86" i="5"/>
  <c r="K86" i="5"/>
  <c r="I86" i="5"/>
  <c r="G86" i="5"/>
  <c r="H86" i="5" s="1"/>
  <c r="C86" i="5"/>
  <c r="B86" i="5"/>
  <c r="O85" i="5"/>
  <c r="N85" i="5"/>
  <c r="M85" i="5"/>
  <c r="L85" i="5"/>
  <c r="K85" i="5"/>
  <c r="I85" i="5"/>
  <c r="G85" i="5"/>
  <c r="H85" i="5" s="1"/>
  <c r="C85" i="5"/>
  <c r="B85" i="5"/>
  <c r="O84" i="5"/>
  <c r="N84" i="5"/>
  <c r="M84" i="5"/>
  <c r="L84" i="5"/>
  <c r="K84" i="5"/>
  <c r="I84" i="5"/>
  <c r="H84" i="5"/>
  <c r="G84" i="5"/>
  <c r="C84" i="5"/>
  <c r="B84" i="5"/>
  <c r="O83" i="5"/>
  <c r="N83" i="5"/>
  <c r="M83" i="5"/>
  <c r="L83" i="5"/>
  <c r="K83" i="5"/>
  <c r="I83" i="5"/>
  <c r="H83" i="5"/>
  <c r="G83" i="5"/>
  <c r="C83" i="5"/>
  <c r="B83" i="5"/>
  <c r="O82" i="5"/>
  <c r="N82" i="5"/>
  <c r="M82" i="5"/>
  <c r="L82" i="5"/>
  <c r="K82" i="5"/>
  <c r="I82" i="5"/>
  <c r="G82" i="5"/>
  <c r="H82" i="5" s="1"/>
  <c r="C82" i="5"/>
  <c r="B82" i="5"/>
  <c r="O81" i="5"/>
  <c r="N81" i="5"/>
  <c r="M81" i="5"/>
  <c r="L81" i="5"/>
  <c r="K81" i="5"/>
  <c r="I81" i="5"/>
  <c r="G81" i="5"/>
  <c r="H81" i="5" s="1"/>
  <c r="C81" i="5"/>
  <c r="B81" i="5"/>
  <c r="O80" i="5"/>
  <c r="N80" i="5"/>
  <c r="M80" i="5"/>
  <c r="L80" i="5"/>
  <c r="K80" i="5"/>
  <c r="I80" i="5"/>
  <c r="G80" i="5"/>
  <c r="H80" i="5" s="1"/>
  <c r="C80" i="5"/>
  <c r="B80" i="5"/>
  <c r="O79" i="5"/>
  <c r="N79" i="5"/>
  <c r="M79" i="5"/>
  <c r="L79" i="5"/>
  <c r="K79" i="5"/>
  <c r="I79" i="5"/>
  <c r="G79" i="5"/>
  <c r="H79" i="5" s="1"/>
  <c r="C79" i="5"/>
  <c r="B79" i="5"/>
  <c r="O78" i="5"/>
  <c r="N78" i="5"/>
  <c r="M78" i="5"/>
  <c r="L78" i="5"/>
  <c r="K78" i="5"/>
  <c r="I78" i="5"/>
  <c r="G78" i="5"/>
  <c r="H78" i="5" s="1"/>
  <c r="C78" i="5"/>
  <c r="B78" i="5"/>
  <c r="O77" i="5"/>
  <c r="N77" i="5"/>
  <c r="M77" i="5"/>
  <c r="L77" i="5"/>
  <c r="K77" i="5"/>
  <c r="I77" i="5"/>
  <c r="H77" i="5"/>
  <c r="G77" i="5"/>
  <c r="C77" i="5"/>
  <c r="B77" i="5"/>
  <c r="O76" i="5"/>
  <c r="N76" i="5"/>
  <c r="M76" i="5"/>
  <c r="L76" i="5"/>
  <c r="K76" i="5"/>
  <c r="I76" i="5"/>
  <c r="H76" i="5"/>
  <c r="G76" i="5"/>
  <c r="C76" i="5"/>
  <c r="B76" i="5"/>
  <c r="O75" i="5"/>
  <c r="N75" i="5"/>
  <c r="M75" i="5"/>
  <c r="L75" i="5"/>
  <c r="K75" i="5"/>
  <c r="I75" i="5"/>
  <c r="H75" i="5"/>
  <c r="G75" i="5"/>
  <c r="C75" i="5"/>
  <c r="B75" i="5"/>
  <c r="O74" i="5"/>
  <c r="N74" i="5"/>
  <c r="M74" i="5"/>
  <c r="L74" i="5"/>
  <c r="K74" i="5"/>
  <c r="I74" i="5"/>
  <c r="G74" i="5"/>
  <c r="H74" i="5" s="1"/>
  <c r="C74" i="5"/>
  <c r="B74" i="5"/>
  <c r="O73" i="5"/>
  <c r="N73" i="5"/>
  <c r="M73" i="5"/>
  <c r="L73" i="5"/>
  <c r="K73" i="5"/>
  <c r="I73" i="5"/>
  <c r="G73" i="5"/>
  <c r="H73" i="5" s="1"/>
  <c r="C73" i="5"/>
  <c r="B73" i="5"/>
  <c r="O72" i="5"/>
  <c r="N72" i="5"/>
  <c r="M72" i="5"/>
  <c r="L72" i="5"/>
  <c r="K72" i="5"/>
  <c r="I72" i="5"/>
  <c r="G72" i="5"/>
  <c r="H72" i="5" s="1"/>
  <c r="C72" i="5"/>
  <c r="B72" i="5"/>
  <c r="O71" i="5"/>
  <c r="N71" i="5"/>
  <c r="M71" i="5"/>
  <c r="L71" i="5"/>
  <c r="K71" i="5"/>
  <c r="I71" i="5"/>
  <c r="G71" i="5"/>
  <c r="H71" i="5" s="1"/>
  <c r="C71" i="5"/>
  <c r="B71" i="5"/>
  <c r="O70" i="5"/>
  <c r="N70" i="5"/>
  <c r="M70" i="5"/>
  <c r="L70" i="5"/>
  <c r="K70" i="5"/>
  <c r="I70" i="5"/>
  <c r="G70" i="5"/>
  <c r="H70" i="5" s="1"/>
  <c r="C70" i="5"/>
  <c r="B70" i="5"/>
  <c r="O69" i="5"/>
  <c r="N69" i="5"/>
  <c r="M69" i="5"/>
  <c r="L69" i="5"/>
  <c r="K69" i="5"/>
  <c r="I69" i="5"/>
  <c r="H69" i="5"/>
  <c r="G69" i="5"/>
  <c r="C69" i="5"/>
  <c r="B69" i="5"/>
  <c r="O68" i="5"/>
  <c r="N68" i="5"/>
  <c r="M68" i="5"/>
  <c r="L68" i="5"/>
  <c r="K68" i="5"/>
  <c r="I68" i="5"/>
  <c r="H68" i="5"/>
  <c r="G68" i="5"/>
  <c r="C68" i="5"/>
  <c r="B68" i="5"/>
  <c r="O67" i="5"/>
  <c r="N67" i="5"/>
  <c r="M67" i="5"/>
  <c r="L67" i="5"/>
  <c r="K67" i="5"/>
  <c r="I67" i="5"/>
  <c r="G67" i="5"/>
  <c r="H67" i="5" s="1"/>
  <c r="C67" i="5"/>
  <c r="B67" i="5"/>
  <c r="O66" i="5"/>
  <c r="N66" i="5"/>
  <c r="M66" i="5"/>
  <c r="L66" i="5"/>
  <c r="K66" i="5"/>
  <c r="I66" i="5"/>
  <c r="G66" i="5"/>
  <c r="H66" i="5" s="1"/>
  <c r="C66" i="5"/>
  <c r="B66" i="5"/>
  <c r="O65" i="5"/>
  <c r="N65" i="5"/>
  <c r="M65" i="5"/>
  <c r="L65" i="5"/>
  <c r="K65" i="5"/>
  <c r="I65" i="5"/>
  <c r="G65" i="5"/>
  <c r="H65" i="5" s="1"/>
  <c r="C65" i="5"/>
  <c r="B65" i="5"/>
  <c r="O64" i="5"/>
  <c r="N64" i="5"/>
  <c r="M64" i="5"/>
  <c r="L64" i="5"/>
  <c r="K64" i="5"/>
  <c r="I64" i="5"/>
  <c r="G64" i="5"/>
  <c r="H64" i="5" s="1"/>
  <c r="C64" i="5"/>
  <c r="B64" i="5"/>
  <c r="O63" i="5"/>
  <c r="N63" i="5"/>
  <c r="M63" i="5"/>
  <c r="L63" i="5"/>
  <c r="K63" i="5"/>
  <c r="I63" i="5"/>
  <c r="G63" i="5"/>
  <c r="H63" i="5" s="1"/>
  <c r="C63" i="5"/>
  <c r="B63" i="5"/>
  <c r="O62" i="5"/>
  <c r="N62" i="5"/>
  <c r="M62" i="5"/>
  <c r="L62" i="5"/>
  <c r="K62" i="5"/>
  <c r="I62" i="5"/>
  <c r="H62" i="5"/>
  <c r="G62" i="5"/>
  <c r="C62" i="5"/>
  <c r="B62" i="5"/>
  <c r="O61" i="5"/>
  <c r="N61" i="5"/>
  <c r="M61" i="5"/>
  <c r="L61" i="5"/>
  <c r="K61" i="5"/>
  <c r="I61" i="5"/>
  <c r="H61" i="5"/>
  <c r="G61" i="5"/>
  <c r="C61" i="5"/>
  <c r="B61" i="5"/>
  <c r="O60" i="5"/>
  <c r="N60" i="5"/>
  <c r="M60" i="5"/>
  <c r="L60" i="5"/>
  <c r="K60" i="5"/>
  <c r="I60" i="5"/>
  <c r="H60" i="5"/>
  <c r="G60" i="5"/>
  <c r="C60" i="5"/>
  <c r="B60" i="5"/>
  <c r="O59" i="5"/>
  <c r="N59" i="5"/>
  <c r="M59" i="5"/>
  <c r="L59" i="5"/>
  <c r="K59" i="5"/>
  <c r="I59" i="5"/>
  <c r="G59" i="5"/>
  <c r="H59" i="5" s="1"/>
  <c r="C59" i="5"/>
  <c r="B59" i="5"/>
  <c r="O58" i="5"/>
  <c r="N58" i="5"/>
  <c r="M58" i="5"/>
  <c r="L58" i="5"/>
  <c r="K58" i="5"/>
  <c r="I58" i="5"/>
  <c r="H58" i="5"/>
  <c r="G58" i="5"/>
  <c r="C58" i="5"/>
  <c r="B58" i="5"/>
  <c r="O57" i="5"/>
  <c r="N57" i="5"/>
  <c r="M57" i="5"/>
  <c r="L57" i="5"/>
  <c r="K57" i="5"/>
  <c r="I57" i="5"/>
  <c r="G57" i="5"/>
  <c r="H57" i="5" s="1"/>
  <c r="C57" i="5"/>
  <c r="B57" i="5"/>
  <c r="O56" i="5"/>
  <c r="N56" i="5"/>
  <c r="M56" i="5"/>
  <c r="L56" i="5"/>
  <c r="K56" i="5"/>
  <c r="I56" i="5"/>
  <c r="G56" i="5"/>
  <c r="H56" i="5" s="1"/>
  <c r="C56" i="5"/>
  <c r="B56" i="5"/>
  <c r="O55" i="5"/>
  <c r="N55" i="5"/>
  <c r="M55" i="5"/>
  <c r="L55" i="5"/>
  <c r="K55" i="5"/>
  <c r="I55" i="5"/>
  <c r="G55" i="5"/>
  <c r="H55" i="5" s="1"/>
  <c r="C55" i="5"/>
  <c r="B55" i="5"/>
  <c r="O54" i="5"/>
  <c r="N54" i="5"/>
  <c r="M54" i="5"/>
  <c r="L54" i="5"/>
  <c r="K54" i="5"/>
  <c r="I54" i="5"/>
  <c r="H54" i="5"/>
  <c r="G54" i="5"/>
  <c r="C54" i="5"/>
  <c r="B54" i="5"/>
  <c r="O53" i="5"/>
  <c r="N53" i="5"/>
  <c r="M53" i="5"/>
  <c r="L53" i="5"/>
  <c r="K53" i="5"/>
  <c r="I53" i="5"/>
  <c r="H53" i="5"/>
  <c r="G53" i="5"/>
  <c r="C53" i="5"/>
  <c r="B53" i="5"/>
  <c r="O52" i="5"/>
  <c r="N52" i="5"/>
  <c r="M52" i="5"/>
  <c r="L52" i="5"/>
  <c r="K52" i="5"/>
  <c r="I52" i="5"/>
  <c r="G52" i="5"/>
  <c r="H52" i="5" s="1"/>
  <c r="C52" i="5"/>
  <c r="B52" i="5"/>
  <c r="O51" i="5"/>
  <c r="N51" i="5"/>
  <c r="M51" i="5"/>
  <c r="L51" i="5"/>
  <c r="K51" i="5"/>
  <c r="I51" i="5"/>
  <c r="G51" i="5"/>
  <c r="H51" i="5" s="1"/>
  <c r="C51" i="5"/>
  <c r="B51" i="5"/>
  <c r="O50" i="5"/>
  <c r="N50" i="5"/>
  <c r="M50" i="5"/>
  <c r="L50" i="5"/>
  <c r="K50" i="5"/>
  <c r="I50" i="5"/>
  <c r="H50" i="5"/>
  <c r="G50" i="5"/>
  <c r="C50" i="5"/>
  <c r="B50" i="5"/>
  <c r="O49" i="5"/>
  <c r="N49" i="5"/>
  <c r="M49" i="5"/>
  <c r="L49" i="5"/>
  <c r="K49" i="5"/>
  <c r="I49" i="5"/>
  <c r="G49" i="5"/>
  <c r="H49" i="5" s="1"/>
  <c r="C49" i="5"/>
  <c r="B49" i="5"/>
  <c r="O48" i="5"/>
  <c r="N48" i="5"/>
  <c r="M48" i="5"/>
  <c r="L48" i="5"/>
  <c r="K48" i="5"/>
  <c r="I48" i="5"/>
  <c r="G48" i="5"/>
  <c r="H48" i="5" s="1"/>
  <c r="C48" i="5"/>
  <c r="B48" i="5"/>
  <c r="O47" i="5"/>
  <c r="N47" i="5"/>
  <c r="M47" i="5"/>
  <c r="L47" i="5"/>
  <c r="K47" i="5"/>
  <c r="I47" i="5"/>
  <c r="G47" i="5"/>
  <c r="H47" i="5" s="1"/>
  <c r="C47" i="5"/>
  <c r="B47" i="5"/>
  <c r="O46" i="5"/>
  <c r="N46" i="5"/>
  <c r="M46" i="5"/>
  <c r="L46" i="5"/>
  <c r="K46" i="5"/>
  <c r="I46" i="5"/>
  <c r="H46" i="5"/>
  <c r="G46" i="5"/>
  <c r="C46" i="5"/>
  <c r="B46" i="5"/>
  <c r="O45" i="5"/>
  <c r="N45" i="5"/>
  <c r="M45" i="5"/>
  <c r="L45" i="5"/>
  <c r="K45" i="5"/>
  <c r="I45" i="5"/>
  <c r="H45" i="5"/>
  <c r="G45" i="5"/>
  <c r="C45" i="5"/>
  <c r="B45" i="5"/>
  <c r="O44" i="5"/>
  <c r="N44" i="5"/>
  <c r="M44" i="5"/>
  <c r="L44" i="5"/>
  <c r="K44" i="5"/>
  <c r="I44" i="5"/>
  <c r="G44" i="5"/>
  <c r="H44" i="5" s="1"/>
  <c r="C44" i="5"/>
  <c r="B44" i="5"/>
  <c r="O43" i="5"/>
  <c r="N43" i="5"/>
  <c r="M43" i="5"/>
  <c r="L43" i="5"/>
  <c r="K43" i="5"/>
  <c r="I43" i="5"/>
  <c r="H43" i="5"/>
  <c r="G43" i="5"/>
  <c r="C43" i="5"/>
  <c r="B43" i="5"/>
  <c r="O42" i="5"/>
  <c r="N42" i="5"/>
  <c r="M42" i="5"/>
  <c r="L42" i="5"/>
  <c r="K42" i="5"/>
  <c r="I42" i="5"/>
  <c r="H42" i="5"/>
  <c r="G42" i="5"/>
  <c r="C42" i="5"/>
  <c r="B42" i="5"/>
  <c r="O41" i="5"/>
  <c r="N41" i="5"/>
  <c r="M41" i="5"/>
  <c r="L41" i="5"/>
  <c r="K41" i="5"/>
  <c r="I41" i="5"/>
  <c r="G41" i="5"/>
  <c r="H41" i="5" s="1"/>
  <c r="C41" i="5"/>
  <c r="B41" i="5"/>
  <c r="O40" i="5"/>
  <c r="N40" i="5"/>
  <c r="M40" i="5"/>
  <c r="L40" i="5"/>
  <c r="K40" i="5"/>
  <c r="I40" i="5"/>
  <c r="G40" i="5"/>
  <c r="H40" i="5" s="1"/>
  <c r="C40" i="5"/>
  <c r="B40" i="5"/>
  <c r="O39" i="5"/>
  <c r="N39" i="5"/>
  <c r="M39" i="5"/>
  <c r="L39" i="5"/>
  <c r="K39" i="5"/>
  <c r="I39" i="5"/>
  <c r="G39" i="5"/>
  <c r="H39" i="5" s="1"/>
  <c r="C39" i="5"/>
  <c r="B39" i="5"/>
  <c r="O38" i="5"/>
  <c r="N38" i="5"/>
  <c r="M38" i="5"/>
  <c r="L38" i="5"/>
  <c r="K38" i="5"/>
  <c r="I38" i="5"/>
  <c r="H38" i="5"/>
  <c r="G38" i="5"/>
  <c r="C38" i="5"/>
  <c r="B38" i="5"/>
  <c r="O37" i="5"/>
  <c r="N37" i="5"/>
  <c r="M37" i="5"/>
  <c r="L37" i="5"/>
  <c r="K37" i="5"/>
  <c r="I37" i="5"/>
  <c r="G37" i="5"/>
  <c r="H37" i="5" s="1"/>
  <c r="C37" i="5"/>
  <c r="B37" i="5"/>
  <c r="O36" i="5"/>
  <c r="N36" i="5"/>
  <c r="M36" i="5"/>
  <c r="L36" i="5"/>
  <c r="K36" i="5"/>
  <c r="I36" i="5"/>
  <c r="G36" i="5"/>
  <c r="H36" i="5" s="1"/>
  <c r="C36" i="5"/>
  <c r="B36" i="5"/>
  <c r="O35" i="5"/>
  <c r="N35" i="5"/>
  <c r="M35" i="5"/>
  <c r="L35" i="5"/>
  <c r="K35" i="5"/>
  <c r="I35" i="5"/>
  <c r="H35" i="5"/>
  <c r="G35" i="5"/>
  <c r="C35" i="5"/>
  <c r="B35" i="5"/>
  <c r="O34" i="5"/>
  <c r="N34" i="5"/>
  <c r="M34" i="5"/>
  <c r="L34" i="5"/>
  <c r="K34" i="5"/>
  <c r="I34" i="5"/>
  <c r="H34" i="5"/>
  <c r="G34" i="5"/>
  <c r="C34" i="5"/>
  <c r="B34" i="5"/>
  <c r="O33" i="5"/>
  <c r="N33" i="5"/>
  <c r="M33" i="5"/>
  <c r="L33" i="5"/>
  <c r="K33" i="5"/>
  <c r="I33" i="5"/>
  <c r="G33" i="5"/>
  <c r="H33" i="5" s="1"/>
  <c r="C33" i="5"/>
  <c r="B33" i="5"/>
  <c r="O32" i="5"/>
  <c r="N32" i="5"/>
  <c r="M32" i="5"/>
  <c r="L32" i="5"/>
  <c r="K32" i="5"/>
  <c r="I32" i="5"/>
  <c r="G32" i="5"/>
  <c r="H32" i="5" s="1"/>
  <c r="C32" i="5"/>
  <c r="B32" i="5"/>
  <c r="O31" i="5"/>
  <c r="N31" i="5"/>
  <c r="M31" i="5"/>
  <c r="L31" i="5"/>
  <c r="K31" i="5"/>
  <c r="I31" i="5"/>
  <c r="G31" i="5"/>
  <c r="H31" i="5" s="1"/>
  <c r="C31" i="5"/>
  <c r="B31" i="5"/>
  <c r="O30" i="5"/>
  <c r="N30" i="5"/>
  <c r="M30" i="5"/>
  <c r="L30" i="5"/>
  <c r="K30" i="5"/>
  <c r="I30" i="5"/>
  <c r="H30" i="5"/>
  <c r="G30" i="5"/>
  <c r="C30" i="5"/>
  <c r="B30" i="5"/>
  <c r="O29" i="5"/>
  <c r="N29" i="5"/>
  <c r="M29" i="5"/>
  <c r="L29" i="5"/>
  <c r="K29" i="5"/>
  <c r="I29" i="5"/>
  <c r="G29" i="5"/>
  <c r="H29" i="5" s="1"/>
  <c r="C29" i="5"/>
  <c r="B29" i="5"/>
  <c r="O28" i="5"/>
  <c r="N28" i="5"/>
  <c r="M28" i="5"/>
  <c r="L28" i="5"/>
  <c r="K28" i="5"/>
  <c r="I28" i="5"/>
  <c r="H28" i="5"/>
  <c r="G28" i="5"/>
  <c r="C28" i="5"/>
  <c r="B28" i="5"/>
  <c r="O27" i="5"/>
  <c r="N27" i="5"/>
  <c r="M27" i="5"/>
  <c r="L27" i="5"/>
  <c r="K27" i="5"/>
  <c r="I27" i="5"/>
  <c r="H27" i="5"/>
  <c r="G27" i="5"/>
  <c r="C27" i="5"/>
  <c r="B27" i="5"/>
  <c r="O26" i="5"/>
  <c r="N26" i="5"/>
  <c r="M26" i="5"/>
  <c r="L26" i="5"/>
  <c r="K26" i="5"/>
  <c r="I26" i="5"/>
  <c r="H26" i="5"/>
  <c r="G26" i="5"/>
  <c r="C26" i="5"/>
  <c r="B26" i="5"/>
  <c r="O25" i="5"/>
  <c r="N25" i="5"/>
  <c r="M25" i="5"/>
  <c r="L25" i="5"/>
  <c r="K25" i="5"/>
  <c r="I25" i="5"/>
  <c r="G25" i="5"/>
  <c r="H25" i="5" s="1"/>
  <c r="C25" i="5"/>
  <c r="B25" i="5"/>
  <c r="O24" i="5"/>
  <c r="N24" i="5"/>
  <c r="M24" i="5"/>
  <c r="L24" i="5"/>
  <c r="K24" i="5"/>
  <c r="I24" i="5"/>
  <c r="G24" i="5"/>
  <c r="H24" i="5" s="1"/>
  <c r="C24" i="5"/>
  <c r="B24" i="5"/>
  <c r="O23" i="5"/>
  <c r="N23" i="5"/>
  <c r="M23" i="5"/>
  <c r="L23" i="5"/>
  <c r="K23" i="5"/>
  <c r="I23" i="5"/>
  <c r="G23" i="5"/>
  <c r="H23" i="5" s="1"/>
  <c r="C23" i="5"/>
  <c r="B23" i="5"/>
  <c r="O22" i="5"/>
  <c r="N22" i="5"/>
  <c r="M22" i="5"/>
  <c r="L22" i="5"/>
  <c r="K22" i="5"/>
  <c r="I22" i="5"/>
  <c r="G22" i="5"/>
  <c r="H22" i="5" s="1"/>
  <c r="C22" i="5"/>
  <c r="B22" i="5"/>
  <c r="O21" i="5"/>
  <c r="N21" i="5"/>
  <c r="M21" i="5"/>
  <c r="L21" i="5"/>
  <c r="K21" i="5"/>
  <c r="I21" i="5"/>
  <c r="G21" i="5"/>
  <c r="H21" i="5" s="1"/>
  <c r="C21" i="5"/>
  <c r="B21" i="5"/>
  <c r="O20" i="5"/>
  <c r="N20" i="5"/>
  <c r="M20" i="5"/>
  <c r="L20" i="5"/>
  <c r="K20" i="5"/>
  <c r="I20" i="5"/>
  <c r="H20" i="5"/>
  <c r="G20" i="5"/>
  <c r="C20" i="5"/>
  <c r="B20" i="5"/>
  <c r="O19" i="5"/>
  <c r="N19" i="5"/>
  <c r="M19" i="5"/>
  <c r="L19" i="5"/>
  <c r="K19" i="5"/>
  <c r="I19" i="5"/>
  <c r="H19" i="5"/>
  <c r="G19" i="5"/>
  <c r="C19" i="5"/>
  <c r="B19" i="5"/>
  <c r="O18" i="5"/>
  <c r="N18" i="5"/>
  <c r="M18" i="5"/>
  <c r="L18" i="5"/>
  <c r="K18" i="5"/>
  <c r="I18" i="5"/>
  <c r="G18" i="5"/>
  <c r="H18" i="5" s="1"/>
  <c r="C18" i="5"/>
  <c r="B18" i="5"/>
  <c r="O17" i="5"/>
  <c r="N17" i="5"/>
  <c r="M17" i="5"/>
  <c r="L17" i="5"/>
  <c r="K17" i="5"/>
  <c r="I17" i="5"/>
  <c r="G17" i="5"/>
  <c r="H17" i="5" s="1"/>
  <c r="C17" i="5"/>
  <c r="B17" i="5"/>
  <c r="O16" i="5"/>
  <c r="N16" i="5"/>
  <c r="M16" i="5"/>
  <c r="L16" i="5"/>
  <c r="K16" i="5"/>
  <c r="I16" i="5"/>
  <c r="G16" i="5"/>
  <c r="H16" i="5" s="1"/>
  <c r="C16" i="5"/>
  <c r="B16" i="5"/>
  <c r="O15" i="5"/>
  <c r="N15" i="5"/>
  <c r="M15" i="5"/>
  <c r="L15" i="5"/>
  <c r="K15" i="5"/>
  <c r="I15" i="5"/>
  <c r="G15" i="5"/>
  <c r="H15" i="5" s="1"/>
  <c r="C15" i="5"/>
  <c r="B15" i="5"/>
  <c r="O14" i="5"/>
  <c r="N14" i="5"/>
  <c r="M14" i="5"/>
  <c r="L14" i="5"/>
  <c r="K14" i="5"/>
  <c r="I14" i="5"/>
  <c r="G14" i="5"/>
  <c r="H14" i="5" s="1"/>
  <c r="C14" i="5"/>
  <c r="B14" i="5"/>
  <c r="O13" i="5"/>
  <c r="N13" i="5"/>
  <c r="M13" i="5"/>
  <c r="L13" i="5"/>
  <c r="K13" i="5"/>
  <c r="I13" i="5"/>
  <c r="H13" i="5"/>
  <c r="G13" i="5"/>
  <c r="C13" i="5"/>
  <c r="B13" i="5"/>
  <c r="O12" i="5"/>
  <c r="N12" i="5"/>
  <c r="M12" i="5"/>
  <c r="L12" i="5"/>
  <c r="K12" i="5"/>
  <c r="I12" i="5"/>
  <c r="H12" i="5"/>
  <c r="G12" i="5"/>
  <c r="C12" i="5"/>
  <c r="B12" i="5"/>
  <c r="O11" i="5"/>
  <c r="N11" i="5"/>
  <c r="M11" i="5"/>
  <c r="L11" i="5"/>
  <c r="K11" i="5"/>
  <c r="I11" i="5"/>
  <c r="H11" i="5"/>
  <c r="G11" i="5"/>
  <c r="C11" i="5"/>
  <c r="B11" i="5"/>
  <c r="O10" i="5"/>
  <c r="N10" i="5"/>
  <c r="M10" i="5"/>
  <c r="L10" i="5"/>
  <c r="K10" i="5"/>
  <c r="I10" i="5"/>
  <c r="G10" i="5"/>
  <c r="H10" i="5" s="1"/>
  <c r="C10" i="5"/>
  <c r="B10" i="5"/>
  <c r="O9" i="5"/>
  <c r="N9" i="5"/>
  <c r="M9" i="5"/>
  <c r="L9" i="5"/>
  <c r="K9" i="5"/>
  <c r="I9" i="5"/>
  <c r="G9" i="5"/>
  <c r="H9" i="5" s="1"/>
  <c r="C9" i="5"/>
  <c r="B9" i="5"/>
  <c r="O8" i="5"/>
  <c r="N8" i="5"/>
  <c r="M8" i="5"/>
  <c r="L8" i="5"/>
  <c r="K8" i="5"/>
  <c r="I8" i="5"/>
  <c r="G8" i="5"/>
  <c r="H8" i="5" s="1"/>
  <c r="C8" i="5"/>
  <c r="B8" i="5"/>
  <c r="O7" i="5"/>
  <c r="N7" i="5"/>
  <c r="M7" i="5"/>
  <c r="L7" i="5"/>
  <c r="K7" i="5"/>
  <c r="I7" i="5"/>
  <c r="G7" i="5"/>
  <c r="H7" i="5" s="1"/>
  <c r="C7" i="5"/>
  <c r="B7" i="5"/>
  <c r="O6" i="5"/>
  <c r="N6" i="5"/>
  <c r="M6" i="5"/>
  <c r="L6" i="5"/>
  <c r="K6" i="5"/>
  <c r="I6" i="5"/>
  <c r="H6" i="5"/>
  <c r="G6" i="5"/>
  <c r="C6" i="5"/>
  <c r="B6" i="5"/>
  <c r="O5" i="5"/>
  <c r="N5" i="5"/>
  <c r="M5" i="5"/>
  <c r="L5" i="5"/>
  <c r="K5" i="5"/>
  <c r="I5" i="5"/>
  <c r="G5" i="5"/>
  <c r="J124" i="5" s="1"/>
  <c r="C5" i="5"/>
  <c r="B5" i="5"/>
  <c r="O4" i="5"/>
  <c r="N4" i="5"/>
  <c r="M4" i="5"/>
  <c r="L4" i="5"/>
  <c r="K4" i="5"/>
  <c r="J4" i="5"/>
  <c r="I4" i="5"/>
  <c r="G4" i="5"/>
  <c r="J7" i="5" s="1"/>
  <c r="C4" i="5"/>
  <c r="B4" i="5"/>
  <c r="O3" i="5"/>
  <c r="M3" i="5"/>
  <c r="L3" i="5"/>
  <c r="K3" i="5"/>
  <c r="I3" i="5"/>
  <c r="H3" i="5"/>
  <c r="G3" i="5"/>
  <c r="N36" i="3"/>
  <c r="L36" i="3"/>
  <c r="J36" i="3"/>
  <c r="H36" i="3"/>
  <c r="F36" i="3"/>
  <c r="D36" i="3"/>
  <c r="Y35" i="3"/>
  <c r="N35" i="3"/>
  <c r="L35" i="3"/>
  <c r="J35" i="3"/>
  <c r="H35" i="3"/>
  <c r="F35" i="3"/>
  <c r="D35" i="3"/>
  <c r="Y34" i="3"/>
  <c r="S21" i="3" s="1"/>
  <c r="N34" i="3"/>
  <c r="L34" i="3"/>
  <c r="J34" i="3"/>
  <c r="H34" i="3"/>
  <c r="F34" i="3"/>
  <c r="D34" i="3"/>
  <c r="Y33" i="3"/>
  <c r="N33" i="3"/>
  <c r="L33" i="3"/>
  <c r="J33" i="3"/>
  <c r="H33" i="3"/>
  <c r="F33" i="3"/>
  <c r="D33" i="3"/>
  <c r="Y32" i="3"/>
  <c r="N32" i="3"/>
  <c r="L32" i="3"/>
  <c r="J32" i="3"/>
  <c r="H32" i="3"/>
  <c r="F32" i="3"/>
  <c r="D32" i="3"/>
  <c r="Y31" i="3"/>
  <c r="N31" i="3"/>
  <c r="L31" i="3"/>
  <c r="J31" i="3"/>
  <c r="H31" i="3"/>
  <c r="F31" i="3"/>
  <c r="D31" i="3"/>
  <c r="N30" i="3"/>
  <c r="L30" i="3"/>
  <c r="J30" i="3"/>
  <c r="H30" i="3"/>
  <c r="F30" i="3"/>
  <c r="D30" i="3"/>
  <c r="N29" i="3"/>
  <c r="L29" i="3"/>
  <c r="J29" i="3"/>
  <c r="H29" i="3"/>
  <c r="F29" i="3"/>
  <c r="D29" i="3"/>
  <c r="Y28" i="3"/>
  <c r="N28" i="3"/>
  <c r="L28" i="3"/>
  <c r="J28" i="3"/>
  <c r="H28" i="3"/>
  <c r="F28" i="3"/>
  <c r="D28" i="3"/>
  <c r="Y27" i="3"/>
  <c r="N27" i="3"/>
  <c r="L27" i="3"/>
  <c r="J27" i="3"/>
  <c r="H27" i="3"/>
  <c r="F27" i="3"/>
  <c r="D27" i="3"/>
  <c r="Y26" i="3"/>
  <c r="N26" i="3"/>
  <c r="L26" i="3"/>
  <c r="J26" i="3"/>
  <c r="H26" i="3"/>
  <c r="F26" i="3"/>
  <c r="D26" i="3"/>
  <c r="Y25" i="3"/>
  <c r="N25" i="3"/>
  <c r="L25" i="3"/>
  <c r="J25" i="3"/>
  <c r="H25" i="3"/>
  <c r="F25" i="3"/>
  <c r="D25" i="3"/>
  <c r="Y24" i="3"/>
  <c r="N24" i="3"/>
  <c r="L24" i="3"/>
  <c r="J24" i="3"/>
  <c r="H24" i="3"/>
  <c r="F24" i="3"/>
  <c r="D24" i="3"/>
  <c r="Y23" i="3"/>
  <c r="R23" i="3"/>
  <c r="N23" i="3"/>
  <c r="L23" i="3"/>
  <c r="J23" i="3"/>
  <c r="H23" i="3"/>
  <c r="F23" i="3"/>
  <c r="D23" i="3"/>
  <c r="Y22" i="3"/>
  <c r="N22" i="3"/>
  <c r="L22" i="3"/>
  <c r="J22" i="3"/>
  <c r="H22" i="3"/>
  <c r="F22" i="3"/>
  <c r="D22" i="3"/>
  <c r="R21" i="3"/>
  <c r="R25" i="3" s="1"/>
  <c r="S25" i="3" s="1"/>
  <c r="N21" i="3"/>
  <c r="L21" i="3"/>
  <c r="J21" i="3"/>
  <c r="H21" i="3"/>
  <c r="F21" i="3"/>
  <c r="D21" i="3"/>
  <c r="N20" i="3"/>
  <c r="L20" i="3"/>
  <c r="J20" i="3"/>
  <c r="H20" i="3"/>
  <c r="F20" i="3"/>
  <c r="D20" i="3"/>
  <c r="Y19" i="3"/>
  <c r="V19" i="3"/>
  <c r="T19" i="3"/>
  <c r="R19" i="3"/>
  <c r="N19" i="3"/>
  <c r="L19" i="3"/>
  <c r="J19" i="3"/>
  <c r="H19" i="3"/>
  <c r="F19" i="3"/>
  <c r="D19" i="3"/>
  <c r="Y18" i="3"/>
  <c r="X18" i="3"/>
  <c r="W18" i="3"/>
  <c r="V18" i="3"/>
  <c r="U18" i="3"/>
  <c r="T18" i="3"/>
  <c r="S18" i="3"/>
  <c r="R18" i="3"/>
  <c r="N18" i="3"/>
  <c r="L18" i="3"/>
  <c r="J18" i="3"/>
  <c r="H18" i="3"/>
  <c r="F18" i="3"/>
  <c r="D18" i="3"/>
  <c r="Y17" i="3"/>
  <c r="X17" i="3"/>
  <c r="W17" i="3"/>
  <c r="V17" i="3"/>
  <c r="U17" i="3"/>
  <c r="T17" i="3"/>
  <c r="S17" i="3"/>
  <c r="R17" i="3"/>
  <c r="N17" i="3"/>
  <c r="L17" i="3"/>
  <c r="J17" i="3"/>
  <c r="H17" i="3"/>
  <c r="F17" i="3"/>
  <c r="D17" i="3"/>
  <c r="Y16" i="3"/>
  <c r="X16" i="3"/>
  <c r="W16" i="3"/>
  <c r="V16" i="3"/>
  <c r="U16" i="3"/>
  <c r="T16" i="3"/>
  <c r="S16" i="3"/>
  <c r="R16" i="3"/>
  <c r="N16" i="3"/>
  <c r="L16" i="3"/>
  <c r="J16" i="3"/>
  <c r="H16" i="3"/>
  <c r="F16" i="3"/>
  <c r="D16" i="3"/>
  <c r="Y15" i="3"/>
  <c r="X15" i="3"/>
  <c r="W15" i="3"/>
  <c r="V15" i="3"/>
  <c r="U15" i="3"/>
  <c r="T15" i="3"/>
  <c r="S15" i="3"/>
  <c r="R15" i="3"/>
  <c r="N15" i="3"/>
  <c r="L15" i="3"/>
  <c r="J15" i="3"/>
  <c r="H15" i="3"/>
  <c r="F15" i="3"/>
  <c r="D15" i="3"/>
  <c r="Y14" i="3"/>
  <c r="X14" i="3"/>
  <c r="W14" i="3"/>
  <c r="V14" i="3"/>
  <c r="U14" i="3"/>
  <c r="T14" i="3"/>
  <c r="S14" i="3"/>
  <c r="R14" i="3"/>
  <c r="N14" i="3"/>
  <c r="L14" i="3"/>
  <c r="J14" i="3"/>
  <c r="H14" i="3"/>
  <c r="F14" i="3"/>
  <c r="D14" i="3"/>
  <c r="Y13" i="3"/>
  <c r="X13" i="3"/>
  <c r="W13" i="3"/>
  <c r="V13" i="3"/>
  <c r="U13" i="3"/>
  <c r="T13" i="3"/>
  <c r="S13" i="3"/>
  <c r="R13" i="3"/>
  <c r="N13" i="3"/>
  <c r="L13" i="3"/>
  <c r="J13" i="3"/>
  <c r="H13" i="3"/>
  <c r="F13" i="3"/>
  <c r="D13" i="3"/>
  <c r="Y12" i="3"/>
  <c r="X12" i="3"/>
  <c r="W12" i="3"/>
  <c r="V12" i="3"/>
  <c r="U12" i="3"/>
  <c r="T12" i="3"/>
  <c r="S12" i="3"/>
  <c r="R12" i="3"/>
  <c r="N12" i="3"/>
  <c r="L12" i="3"/>
  <c r="J12" i="3"/>
  <c r="H12" i="3"/>
  <c r="F12" i="3"/>
  <c r="D12" i="3"/>
  <c r="Y11" i="3"/>
  <c r="X11" i="3"/>
  <c r="W11" i="3"/>
  <c r="V11" i="3"/>
  <c r="U11" i="3"/>
  <c r="T11" i="3"/>
  <c r="S11" i="3"/>
  <c r="R11" i="3"/>
  <c r="N11" i="3"/>
  <c r="L11" i="3"/>
  <c r="J11" i="3"/>
  <c r="H11" i="3"/>
  <c r="F11" i="3"/>
  <c r="D11" i="3"/>
  <c r="Y10" i="3"/>
  <c r="X10" i="3"/>
  <c r="W10" i="3"/>
  <c r="V10" i="3"/>
  <c r="U10" i="3"/>
  <c r="T10" i="3"/>
  <c r="S10" i="3"/>
  <c r="R10" i="3"/>
  <c r="N10" i="3"/>
  <c r="L10" i="3"/>
  <c r="J10" i="3"/>
  <c r="H10" i="3"/>
  <c r="F10" i="3"/>
  <c r="D10" i="3"/>
  <c r="Y9" i="3"/>
  <c r="X9" i="3"/>
  <c r="W9" i="3"/>
  <c r="V9" i="3"/>
  <c r="U9" i="3"/>
  <c r="T9" i="3"/>
  <c r="S9" i="3"/>
  <c r="R9" i="3"/>
  <c r="N9" i="3"/>
  <c r="L9" i="3"/>
  <c r="J9" i="3"/>
  <c r="H9" i="3"/>
  <c r="F9" i="3"/>
  <c r="D9" i="3"/>
  <c r="V8" i="3"/>
  <c r="N8" i="3"/>
  <c r="L8" i="3"/>
  <c r="J8" i="3"/>
  <c r="H8" i="3"/>
  <c r="F8" i="3"/>
  <c r="D8" i="3"/>
  <c r="N7" i="3"/>
  <c r="L7" i="3"/>
  <c r="J7" i="3"/>
  <c r="H7" i="3"/>
  <c r="F7" i="3"/>
  <c r="D7" i="3"/>
  <c r="N6" i="3"/>
  <c r="L6" i="3"/>
  <c r="J6" i="3"/>
  <c r="H6" i="3"/>
  <c r="F6" i="3"/>
  <c r="D6" i="3"/>
  <c r="N5" i="3"/>
  <c r="L5" i="3"/>
  <c r="J5" i="3"/>
  <c r="H5" i="3"/>
  <c r="F5" i="3"/>
  <c r="D5" i="3"/>
  <c r="X3" i="3"/>
  <c r="H5" i="5" l="1"/>
  <c r="J173" i="5"/>
  <c r="H4" i="5"/>
  <c r="J8" i="5"/>
  <c r="J16" i="5"/>
  <c r="J24" i="5"/>
  <c r="J32" i="5"/>
  <c r="J40" i="5"/>
  <c r="J48" i="5"/>
  <c r="J56" i="5"/>
  <c r="J64" i="5"/>
  <c r="J72" i="5"/>
  <c r="J80" i="5"/>
  <c r="J88" i="5"/>
  <c r="J96" i="5"/>
  <c r="J104" i="5"/>
  <c r="J112" i="5"/>
  <c r="J120" i="5"/>
  <c r="J128" i="5"/>
  <c r="J136" i="5"/>
  <c r="J144" i="5"/>
  <c r="J152" i="5"/>
  <c r="J160" i="5"/>
  <c r="J168" i="5"/>
  <c r="J176" i="5"/>
  <c r="J11" i="5"/>
  <c r="J19" i="5"/>
  <c r="J27" i="5"/>
  <c r="J35" i="5"/>
  <c r="J43" i="5"/>
  <c r="J51" i="5"/>
  <c r="J59" i="5"/>
  <c r="J67" i="5"/>
  <c r="J75" i="5"/>
  <c r="J83" i="5"/>
  <c r="J91" i="5"/>
  <c r="J99" i="5"/>
  <c r="J107" i="5"/>
  <c r="J115" i="5"/>
  <c r="J123" i="5"/>
  <c r="J131" i="5"/>
  <c r="J139" i="5"/>
  <c r="J147" i="5"/>
  <c r="J155" i="5"/>
  <c r="J163" i="5"/>
  <c r="J171" i="5"/>
  <c r="J3" i="5"/>
  <c r="J6" i="5"/>
  <c r="J14" i="5"/>
  <c r="J22" i="5"/>
  <c r="J30" i="5"/>
  <c r="J38" i="5"/>
  <c r="J46" i="5"/>
  <c r="J54" i="5"/>
  <c r="J62" i="5"/>
  <c r="J70" i="5"/>
  <c r="J78" i="5"/>
  <c r="J86" i="5"/>
  <c r="J94" i="5"/>
  <c r="J102" i="5"/>
  <c r="J110" i="5"/>
  <c r="J118" i="5"/>
  <c r="J126" i="5"/>
  <c r="J134" i="5"/>
  <c r="J142" i="5"/>
  <c r="J150" i="5"/>
  <c r="J158" i="5"/>
  <c r="J166" i="5"/>
  <c r="J174" i="5"/>
  <c r="J9" i="5"/>
  <c r="J17" i="5"/>
  <c r="J25" i="5"/>
  <c r="J33" i="5"/>
  <c r="J41" i="5"/>
  <c r="J49" i="5"/>
  <c r="J57" i="5"/>
  <c r="J65" i="5"/>
  <c r="J73" i="5"/>
  <c r="J81" i="5"/>
  <c r="J89" i="5"/>
  <c r="J97" i="5"/>
  <c r="J105" i="5"/>
  <c r="J113" i="5"/>
  <c r="J121" i="5"/>
  <c r="J129" i="5"/>
  <c r="J137" i="5"/>
  <c r="J145" i="5"/>
  <c r="J153" i="5"/>
  <c r="J161" i="5"/>
  <c r="J169" i="5"/>
  <c r="J12" i="5"/>
  <c r="J20" i="5"/>
  <c r="J28" i="5"/>
  <c r="J36" i="5"/>
  <c r="J44" i="5"/>
  <c r="J52" i="5"/>
  <c r="J60" i="5"/>
  <c r="J68" i="5"/>
  <c r="J76" i="5"/>
  <c r="J84" i="5"/>
  <c r="J92" i="5"/>
  <c r="J100" i="5"/>
  <c r="J108" i="5"/>
  <c r="J116" i="5"/>
  <c r="J132" i="5"/>
  <c r="J140" i="5"/>
  <c r="J148" i="5"/>
  <c r="J156" i="5"/>
  <c r="J164" i="5"/>
  <c r="J172" i="5"/>
  <c r="J15" i="5"/>
  <c r="J23" i="5"/>
  <c r="J31" i="5"/>
  <c r="J39" i="5"/>
  <c r="J47" i="5"/>
  <c r="J55" i="5"/>
  <c r="J63" i="5"/>
  <c r="J71" i="5"/>
  <c r="J79" i="5"/>
  <c r="J87" i="5"/>
  <c r="J95" i="5"/>
  <c r="J103" i="5"/>
  <c r="J111" i="5"/>
  <c r="J119" i="5"/>
  <c r="J127" i="5"/>
  <c r="J135" i="5"/>
  <c r="J143" i="5"/>
  <c r="J151" i="5"/>
  <c r="J159" i="5"/>
  <c r="J167" i="5"/>
  <c r="J175" i="5"/>
  <c r="J10" i="5"/>
  <c r="J18" i="5"/>
  <c r="J26" i="5"/>
  <c r="J34" i="5"/>
  <c r="J42" i="5"/>
  <c r="J50" i="5"/>
  <c r="J58" i="5"/>
  <c r="J66" i="5"/>
  <c r="J74" i="5"/>
  <c r="J82" i="5"/>
  <c r="J90" i="5"/>
  <c r="J98" i="5"/>
  <c r="J106" i="5"/>
  <c r="J114" i="5"/>
  <c r="J122" i="5"/>
  <c r="J130" i="5"/>
  <c r="J138" i="5"/>
  <c r="J146" i="5"/>
  <c r="J154" i="5"/>
  <c r="J162" i="5"/>
  <c r="J170" i="5"/>
  <c r="J5" i="5"/>
  <c r="J13" i="5"/>
  <c r="J21" i="5"/>
  <c r="J29" i="5"/>
  <c r="J37" i="5"/>
  <c r="J45" i="5"/>
  <c r="J53" i="5"/>
  <c r="J61" i="5"/>
  <c r="J69" i="5"/>
  <c r="J77" i="5"/>
  <c r="J85" i="5"/>
  <c r="J93" i="5"/>
  <c r="J101" i="5"/>
  <c r="J109" i="5"/>
  <c r="J117" i="5"/>
  <c r="J125" i="5"/>
  <c r="J133" i="5"/>
  <c r="J141" i="5"/>
  <c r="J149" i="5"/>
  <c r="J157" i="5"/>
  <c r="J16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Malachi King</author>
  </authors>
  <commentList>
    <comment ref="D2" authorId="0" shapeId="0" xr:uid="{786802FB-0532-42DC-A3DB-EF13FB9AA9E5}">
      <text>
        <r>
          <rPr>
            <sz val="9"/>
            <color indexed="81"/>
            <rFont val="Tahoma"/>
            <family val="2"/>
          </rPr>
          <t>Input an account value when you update "Cash Deposits" or "ETH_Price"</t>
        </r>
      </text>
    </comment>
    <comment ref="E2" authorId="0" shapeId="0" xr:uid="{3295D08A-2318-4EA5-A406-E15B306953D0}">
      <text>
        <r>
          <rPr>
            <sz val="9"/>
            <color indexed="81"/>
            <rFont val="Tahoma"/>
            <family val="2"/>
          </rPr>
          <t xml:space="preserve">Update "Cash Deposits" with deposit or withdrawal amounts of USD in your binance.us account. </t>
        </r>
      </text>
    </comment>
    <comment ref="F2" authorId="0" shapeId="0" xr:uid="{930CD861-5377-4275-A0EE-5CFED2540CE0}">
      <text>
        <r>
          <rPr>
            <sz val="9"/>
            <color indexed="81"/>
            <rFont val="Tahoma"/>
            <family val="2"/>
          </rPr>
          <t>Update "ETH_Price" when mined ETH is depsited in your binance.us account. https://finance.yahoo.com/quote/ETH-USD/history/</t>
        </r>
      </text>
    </comment>
    <comment ref="G2" authorId="0" shapeId="0" xr:uid="{A44AB818-B9E7-4D3C-8AA0-B9464AC4D008}">
      <text>
        <r>
          <rPr>
            <sz val="9"/>
            <color indexed="81"/>
            <rFont val="Tahoma"/>
            <family val="2"/>
          </rPr>
          <t>Value of mined ETH</t>
        </r>
      </text>
    </comment>
    <comment ref="J2" authorId="0" shapeId="0" xr:uid="{C888D601-1B06-4F1F-97A8-740FB73F8FE7}">
      <text>
        <r>
          <rPr>
            <sz val="9"/>
            <color indexed="81"/>
            <rFont val="Tahoma"/>
            <family val="2"/>
          </rPr>
          <t>Total ETH value using price at time of mining.</t>
        </r>
      </text>
    </comment>
    <comment ref="K2" authorId="0" shapeId="0" xr:uid="{87BD8E5D-B8C9-4AAA-8FC2-CA2D7DD3843F}">
      <text>
        <r>
          <rPr>
            <sz val="9"/>
            <color indexed="81"/>
            <rFont val="Tahoma"/>
            <family val="2"/>
          </rPr>
          <t>Market value of all mined ETH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Malachi King</author>
  </authors>
  <commentList>
    <comment ref="CB1" authorId="0" shapeId="0" xr:uid="{E3E06A8A-FA3E-4C00-9D9E-EB92C6FE852C}">
      <text>
        <r>
          <rPr>
            <sz val="9"/>
            <color indexed="81"/>
            <rFont val="Tahoma"/>
            <family val="2"/>
          </rPr>
          <t>Value of ETH mined at the price of ETH at that time.</t>
        </r>
      </text>
    </comment>
    <comment ref="CC1" authorId="0" shapeId="0" xr:uid="{5831C197-4381-46D6-9EAA-D6B74FEFE941}">
      <text>
        <r>
          <rPr>
            <sz val="9"/>
            <color indexed="81"/>
            <rFont val="Tahoma"/>
            <family val="2"/>
          </rPr>
          <t>Running total of ETH coins mined.</t>
        </r>
      </text>
    </comment>
    <comment ref="CD1" authorId="0" shapeId="0" xr:uid="{4CB5969C-206E-4D48-9FCC-0DF78551BA8D}">
      <text>
        <r>
          <rPr>
            <sz val="9"/>
            <color indexed="81"/>
            <rFont val="Tahoma"/>
            <family val="2"/>
          </rPr>
          <t xml:space="preserve">ETH value using total mined up to this date and using the price of ETH on that date.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Malachi King</author>
  </authors>
  <commentList>
    <comment ref="N9" authorId="0" shapeId="0" xr:uid="{22B52056-0868-4E9F-94E8-9F46D14525F8}">
      <text>
        <r>
          <rPr>
            <sz val="9"/>
            <color indexed="81"/>
            <rFont val="Tahoma"/>
            <family val="2"/>
          </rPr>
          <t>Include unit cost, shipping, and tax.</t>
        </r>
      </text>
    </comment>
    <comment ref="P9" authorId="0" shapeId="0" xr:uid="{9014B7F8-3B20-47E4-9159-1389A2C52C4C}">
      <text>
        <r>
          <rPr>
            <sz val="9"/>
            <color indexed="81"/>
            <rFont val="Tahoma"/>
            <family val="2"/>
          </rPr>
          <t>Based on current crypto prices and after electric costs are subtracted.</t>
        </r>
      </text>
    </comment>
    <comment ref="D26" authorId="0" shapeId="0" xr:uid="{FAD5783A-3225-462A-ACFA-BF397398EDC4}">
      <text>
        <r>
          <rPr>
            <sz val="9"/>
            <color indexed="81"/>
            <rFont val="Tahoma"/>
            <family val="2"/>
          </rPr>
          <t>Get the estimated monthly earnings from binance.us using the binance button on the "Dashboard" sheet.</t>
        </r>
      </text>
    </comment>
    <comment ref="C31" authorId="0" shapeId="0" xr:uid="{A92AECF3-461F-41FB-BCA1-990A742C24E0}">
      <text>
        <r>
          <rPr>
            <sz val="9"/>
            <color indexed="81"/>
            <rFont val="Tahoma"/>
            <family val="2"/>
          </rPr>
          <t>This data is gained using a network plug outlet with a miner plugged into it.</t>
        </r>
      </text>
    </comment>
    <comment ref="E34" authorId="0" shapeId="0" xr:uid="{863E3DA0-95FA-4190-AEDD-74D01D99F502}">
      <text>
        <r>
          <rPr>
            <sz val="9"/>
            <color indexed="81"/>
            <rFont val="Tahoma"/>
            <family val="2"/>
          </rPr>
          <t xml:space="preserve">Not actual kWh cost, but compared to total Bill Amount will all electricity costs combined, such as distribution, supply, fees, etc.
</t>
        </r>
      </text>
    </comment>
    <comment ref="F34" authorId="0" shapeId="0" xr:uid="{05DE2658-1EF5-466C-BB1C-43AA2E2853B6}">
      <text>
        <r>
          <rPr>
            <sz val="9"/>
            <color indexed="81"/>
            <rFont val="Tahoma"/>
            <family val="2"/>
          </rPr>
          <t>This shows your average electricity costs per kWh for all your bills that have been entered.  This is used to estimate the cost of each miner's electricity use.</t>
        </r>
      </text>
    </comment>
  </commentList>
</comments>
</file>

<file path=xl/sharedStrings.xml><?xml version="1.0" encoding="utf-8"?>
<sst xmlns="http://schemas.openxmlformats.org/spreadsheetml/2006/main" count="282" uniqueCount="238">
  <si>
    <t>Date(UTC)</t>
  </si>
  <si>
    <t>Market</t>
  </si>
  <si>
    <t>Type</t>
  </si>
  <si>
    <t>Price</t>
  </si>
  <si>
    <t>Amount</t>
  </si>
  <si>
    <t>Total</t>
  </si>
  <si>
    <t>Fee</t>
  </si>
  <si>
    <t>Fee Coin</t>
  </si>
  <si>
    <t>OMG</t>
  </si>
  <si>
    <t>USD</t>
  </si>
  <si>
    <t>LINK</t>
  </si>
  <si>
    <t>MATIC</t>
  </si>
  <si>
    <t>RVN</t>
  </si>
  <si>
    <t>ZIL</t>
  </si>
  <si>
    <t>VET</t>
  </si>
  <si>
    <t>ALGO</t>
  </si>
  <si>
    <t>ATOM</t>
  </si>
  <si>
    <t>REP</t>
  </si>
  <si>
    <t>LTC</t>
  </si>
  <si>
    <t>ICX</t>
  </si>
  <si>
    <t>ETC</t>
  </si>
  <si>
    <t>Navigation</t>
  </si>
  <si>
    <t>Date(2)</t>
  </si>
  <si>
    <t>Unique Currencies</t>
  </si>
  <si>
    <t>Costs</t>
  </si>
  <si>
    <t>Sales</t>
  </si>
  <si>
    <t>Total Costs</t>
  </si>
  <si>
    <t>Total Sales</t>
  </si>
  <si>
    <t>Total$</t>
  </si>
  <si>
    <t>Fee$2</t>
  </si>
  <si>
    <t>Fee$1</t>
  </si>
  <si>
    <t>Total Fees</t>
  </si>
  <si>
    <t>Amount_2</t>
  </si>
  <si>
    <t>Profit</t>
  </si>
  <si>
    <t>Date(3)</t>
  </si>
  <si>
    <t>Most Recent Purchase</t>
  </si>
  <si>
    <t>Short Name</t>
  </si>
  <si>
    <t>Date_Currency(2)</t>
  </si>
  <si>
    <t>Date_Currency(1)</t>
  </si>
  <si>
    <t>Assign_Duplicates</t>
  </si>
  <si>
    <t>Date_Currency(3)</t>
  </si>
  <si>
    <t>Price(2)</t>
  </si>
  <si>
    <t>Price(3)</t>
  </si>
  <si>
    <t>Price(4)</t>
  </si>
  <si>
    <t>Costs_of_Owned</t>
  </si>
  <si>
    <t>Cost of Sales</t>
  </si>
  <si>
    <t>NEO</t>
  </si>
  <si>
    <t>Dashboard_Current</t>
  </si>
  <si>
    <t>Profit from Sales</t>
  </si>
  <si>
    <t>Date</t>
  </si>
  <si>
    <t>Account Value:</t>
  </si>
  <si>
    <t>Account Gain/Loss:</t>
  </si>
  <si>
    <t>Coins</t>
  </si>
  <si>
    <t>Current Investments</t>
  </si>
  <si>
    <t>Crypto</t>
  </si>
  <si>
    <t>Trade History</t>
  </si>
  <si>
    <t>Account Value</t>
  </si>
  <si>
    <t>Days</t>
  </si>
  <si>
    <t>Select Date Range</t>
  </si>
  <si>
    <t>From</t>
  </si>
  <si>
    <t>to</t>
  </si>
  <si>
    <t>To</t>
  </si>
  <si>
    <t>Account Deposits:</t>
  </si>
  <si>
    <t>Percent Profit</t>
  </si>
  <si>
    <t>Binance Fees</t>
  </si>
  <si>
    <t>QTUM</t>
  </si>
  <si>
    <t>BCH</t>
  </si>
  <si>
    <t>Mod</t>
  </si>
  <si>
    <t>Copy</t>
  </si>
  <si>
    <t>Currency</t>
  </si>
  <si>
    <t>Current_Check_Amount_Owned</t>
  </si>
  <si>
    <t>Current_Investments</t>
  </si>
  <si>
    <t>Previous_Costs</t>
  </si>
  <si>
    <t>Amount_Owned</t>
  </si>
  <si>
    <t>Amount_Sold</t>
  </si>
  <si>
    <t>Amount_Bought</t>
  </si>
  <si>
    <t>Total_Costs</t>
  </si>
  <si>
    <t>Total_Sales</t>
  </si>
  <si>
    <t>Total_Fees</t>
  </si>
  <si>
    <t>Fees</t>
  </si>
  <si>
    <t>Profit %</t>
  </si>
  <si>
    <t>ZEC</t>
  </si>
  <si>
    <t>Coin</t>
  </si>
  <si>
    <t>TransactionFee</t>
  </si>
  <si>
    <t>Address</t>
  </si>
  <si>
    <t>TXID</t>
  </si>
  <si>
    <t>SourceAddress</t>
  </si>
  <si>
    <t>PaymentID</t>
  </si>
  <si>
    <t>Status</t>
  </si>
  <si>
    <t>ETH</t>
  </si>
  <si>
    <t>Mining_Deposits</t>
  </si>
  <si>
    <t>Mining_Deposit</t>
  </si>
  <si>
    <t>Mining_Coin</t>
  </si>
  <si>
    <t>Mining_Amount</t>
  </si>
  <si>
    <t>Mining_Transaction_Fee</t>
  </si>
  <si>
    <t>Mining_Address</t>
  </si>
  <si>
    <t>Mining_TXID</t>
  </si>
  <si>
    <t>Mining_Source_Address</t>
  </si>
  <si>
    <t>Mining_Payment_ID</t>
  </si>
  <si>
    <t>Mining_Status</t>
  </si>
  <si>
    <t>Mining_Deposit_Date</t>
  </si>
  <si>
    <t>Mining_Date</t>
  </si>
  <si>
    <t>Number of Deposits</t>
  </si>
  <si>
    <t>Number of Transactions</t>
  </si>
  <si>
    <t>Mining_Amount_Mod</t>
  </si>
  <si>
    <t>Cash</t>
  </si>
  <si>
    <t>ETH Deposits</t>
  </si>
  <si>
    <t>Cash Deposits</t>
  </si>
  <si>
    <t>Date_Value</t>
  </si>
  <si>
    <t>Current_Value</t>
  </si>
  <si>
    <t>Date_Mod</t>
  </si>
  <si>
    <t>Date_3</t>
  </si>
  <si>
    <t>Date_2</t>
  </si>
  <si>
    <t>for Charts</t>
  </si>
  <si>
    <t>HNT</t>
  </si>
  <si>
    <t>Current</t>
  </si>
  <si>
    <t>Current_Prices</t>
  </si>
  <si>
    <t>Symbol</t>
  </si>
  <si>
    <t>Value</t>
  </si>
  <si>
    <t>Cost</t>
  </si>
  <si>
    <t>Purchase</t>
  </si>
  <si>
    <t>Amount of</t>
  </si>
  <si>
    <t>Paid</t>
  </si>
  <si>
    <t>from</t>
  </si>
  <si>
    <t>Diff.</t>
  </si>
  <si>
    <t>%</t>
  </si>
  <si>
    <t>SOL</t>
  </si>
  <si>
    <t>EGLD</t>
  </si>
  <si>
    <t>http://coinmarketcap.com/currencies/litecoin/</t>
  </si>
  <si>
    <t>coinmarketcap.com_prices</t>
  </si>
  <si>
    <t>https://coinmarketcap.com/currencies/zcash/</t>
  </si>
  <si>
    <t>https://coinmarketcap.com/currencies/ethereum-classic/</t>
  </si>
  <si>
    <t>https://coinmarketcap.com/currencies/icon/</t>
  </si>
  <si>
    <t>https://coinmarketcap.com/currencies/bitcoin-cash/</t>
  </si>
  <si>
    <t>https://coinmarketcap.com/currencies/qtum/</t>
  </si>
  <si>
    <t>https://coinmarketcap.com/currencies/neo/</t>
  </si>
  <si>
    <t>https://coinmarketcap.com/currencies/omg/</t>
  </si>
  <si>
    <t>https://coinmarketcap.com/currencies/cosmos/</t>
  </si>
  <si>
    <t>https://coinmarketcap.com/currencies/chainlink/</t>
  </si>
  <si>
    <t>https://coinmarketcap.com/currencies/matic-network/</t>
  </si>
  <si>
    <t>https://coinmarketcap.com/currencies/ravencoin/</t>
  </si>
  <si>
    <t>https://coinmarketcap.com/currencies/zilliqa/</t>
  </si>
  <si>
    <t>https://coinmarketcap.com/currencies/vechain/</t>
  </si>
  <si>
    <t>https://coinmarketcap.com/currencies/algorand/</t>
  </si>
  <si>
    <t>https://coinmarketcap.com/currencies/helium/</t>
  </si>
  <si>
    <t>https://coinmarketcap.com/currencies/ethereum/</t>
  </si>
  <si>
    <t>https://coinmarketcap.com/currencies/solana/</t>
  </si>
  <si>
    <t>https://coinmarketcap.com/currencies/elrond-egld/</t>
  </si>
  <si>
    <t>CoinMarket_Prices</t>
  </si>
  <si>
    <t>24hr_Change</t>
  </si>
  <si>
    <t>24 hr</t>
  </si>
  <si>
    <t>Mined_Value</t>
  </si>
  <si>
    <t>Price_on_mining_date</t>
  </si>
  <si>
    <t>Date_ETH_Mined</t>
  </si>
  <si>
    <t>Mined_Amount</t>
  </si>
  <si>
    <t>ETH_Ttl_Value</t>
  </si>
  <si>
    <t>Ttl_ETH_Value</t>
  </si>
  <si>
    <t>Gain_Loss</t>
  </si>
  <si>
    <t>Total_Mined</t>
  </si>
  <si>
    <t>ETH_Dep_copy</t>
  </si>
  <si>
    <t>ETH_Price</t>
  </si>
  <si>
    <t>Ttl_Acct_Value</t>
  </si>
  <si>
    <t>BNB</t>
  </si>
  <si>
    <t>https://coinmarketcap.com/currencies/binance-coin/</t>
  </si>
  <si>
    <t>Transactions</t>
  </si>
  <si>
    <t>PAXG</t>
  </si>
  <si>
    <t>Mined_ETH_Total</t>
  </si>
  <si>
    <t>Currently_Mined</t>
  </si>
  <si>
    <t>Mined_Recent</t>
  </si>
  <si>
    <t>All ETH Mined</t>
  </si>
  <si>
    <t>Current ETH Value</t>
  </si>
  <si>
    <t>COMP</t>
  </si>
  <si>
    <t>BTC</t>
  </si>
  <si>
    <t>DASH</t>
  </si>
  <si>
    <t>WAVES</t>
  </si>
  <si>
    <t>Shares/Hour</t>
  </si>
  <si>
    <t>Miners</t>
  </si>
  <si>
    <t>Monthly</t>
  </si>
  <si>
    <t>Total Shares</t>
  </si>
  <si>
    <t>Daily</t>
  </si>
  <si>
    <t>Estimated Earnings</t>
  </si>
  <si>
    <t>BAND</t>
  </si>
  <si>
    <t>ZEN</t>
  </si>
  <si>
    <t>Electricity</t>
  </si>
  <si>
    <t>Bill Amt</t>
  </si>
  <si>
    <t>kWh Cost</t>
  </si>
  <si>
    <t>Daily Cost</t>
  </si>
  <si>
    <t>Monthly Cost</t>
  </si>
  <si>
    <t>Daily kWh</t>
  </si>
  <si>
    <t>Monthly kWh</t>
  </si>
  <si>
    <t>Avg Daily Shares</t>
  </si>
  <si>
    <t>kHw per Share</t>
  </si>
  <si>
    <t>Cost per Share</t>
  </si>
  <si>
    <t>Earnings</t>
  </si>
  <si>
    <t>Shares/Day</t>
  </si>
  <si>
    <t>AVG kWh Cost</t>
  </si>
  <si>
    <t>Gross Income</t>
  </si>
  <si>
    <t>Net Income</t>
  </si>
  <si>
    <t>Montly</t>
  </si>
  <si>
    <t>Per Share</t>
  </si>
  <si>
    <t>Electric Cost</t>
  </si>
  <si>
    <t>NANO</t>
  </si>
  <si>
    <t xml:space="preserve">Initial </t>
  </si>
  <si>
    <t>Pay Off</t>
  </si>
  <si>
    <t>Income</t>
  </si>
  <si>
    <t>Mining</t>
  </si>
  <si>
    <t>Est. Total</t>
  </si>
  <si>
    <t>Months</t>
  </si>
  <si>
    <t>Days of</t>
  </si>
  <si>
    <t>Est. Net</t>
  </si>
  <si>
    <t>UNI</t>
  </si>
  <si>
    <t>Investment Data</t>
  </si>
  <si>
    <t>Average for One Miner</t>
  </si>
  <si>
    <t>Average</t>
  </si>
  <si>
    <t>All Miners</t>
  </si>
  <si>
    <t>Start</t>
  </si>
  <si>
    <t xml:space="preserve">     This sheet displays the prices of crypto using the Stock Connect Add-in.  To add a new crypto, input the Crypt name in Column B, then click inside the next cell in Column D.  In the Stock Connector App, search for that crypto (BTC/USD, LINK/USD, etc) and click OK on the pop-up.  Then click in the next cell in column F and then click the 24hr change in the Stock Connector app for that new crypto.  This will tie those two cells to the Stock Connector and will allow this Dashboard to show current crypto prices.</t>
  </si>
  <si>
    <t>MANA</t>
  </si>
  <si>
    <t>ADA</t>
  </si>
  <si>
    <t>BAT</t>
  </si>
  <si>
    <t>DAI</t>
  </si>
  <si>
    <t>DOGE</t>
  </si>
  <si>
    <t>ENJ</t>
  </si>
  <si>
    <t>EOS</t>
  </si>
  <si>
    <t>HBAR</t>
  </si>
  <si>
    <t>IOTA</t>
  </si>
  <si>
    <t>KNC</t>
  </si>
  <si>
    <t>MKR</t>
  </si>
  <si>
    <t>ONE</t>
  </si>
  <si>
    <t>ONT</t>
  </si>
  <si>
    <t>OXT</t>
  </si>
  <si>
    <t>STORJ</t>
  </si>
  <si>
    <t>VTHO</t>
  </si>
  <si>
    <t>XLM</t>
  </si>
  <si>
    <t>Ethereum Mining</t>
  </si>
  <si>
    <t>Electricity Bill Date</t>
  </si>
  <si>
    <t>Total kWh Use</t>
  </si>
  <si>
    <t>Crypto Trading Dashboard v6b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</si>
</sst>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8" formatCode="&quot;$&quot;#,##0.00_);[Red]\(&quot;$&quot;#,##0.00\)"/>
    <numFmt numFmtId="44" formatCode="_(&quot;$&quot;* #,##0.00_);_(&quot;$&quot;* \(#,##0.00\);_(&quot;$&quot;* &quot;-&quot;??_);_(@_)"/>
    <numFmt numFmtId="164" formatCode="0.000000"/>
    <numFmt numFmtId="165" formatCode="0.0000"/>
    <numFmt numFmtId="166" formatCode="[$-409]m/d/yy\ h:mm\ AM/PM;@"/>
    <numFmt numFmtId="167" formatCode="m/d/yy\ h:mm;@"/>
    <numFmt numFmtId="168" formatCode="[$-F800]dddd\,\ mmmm\ dd\,\ yyyy"/>
    <numFmt numFmtId="169" formatCode="&quot;$&quot;#,##0.0000"/>
    <numFmt numFmtId="170" formatCode="&quot;$&quot;#,##0.00"/>
    <numFmt numFmtId="171" formatCode="&quot;$&quot;#,##0"/>
    <numFmt numFmtId="172" formatCode="#,##0.000000"/>
    <numFmt numFmtId="173" formatCode="[$-409]d\-mmm\-yyyy;@"/>
    <numFmt numFmtId="174" formatCode="\+\ &quot;$&quot;0;\-\ &quot;$&quot;0;0"/>
    <numFmt numFmtId="175" formatCode="0.0####"/>
    <numFmt numFmtId="176" formatCode="0.0%"/>
    <numFmt numFmtId="177" formatCode="\▲\ 0.0%;\▼\ 0.0%;0"/>
    <numFmt numFmtId="178" formatCode="[$-409]d\-mmm\-yy;@"/>
    <numFmt numFmtId="179" formatCode="&quot;$&quot;#,##0.000000"/>
    <numFmt numFmtId="180" formatCode="&quot;$&quot;0.0####"/>
    <numFmt numFmtId="181" formatCode="0.00000000"/>
    <numFmt numFmtId="182" formatCode="#,##0.00000000"/>
    <numFmt numFmtId="183" formatCode="&quot;$&quot;#,##0.00000000"/>
    <numFmt numFmtId="184" formatCode="yyyy\-mm\-dd\ h:mm:ss"/>
    <numFmt numFmtId="185" formatCode="0.000000000"/>
    <numFmt numFmtId="186" formatCode="[$$-409]#,##0_);\([$$-409]#,##0\)"/>
    <numFmt numFmtId="187" formatCode="0.0"/>
  </numFmts>
  <fonts count="4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indexed="8"/>
      <name val="Arial"/>
      <family val="2"/>
    </font>
    <font>
      <sz val="10"/>
      <color indexed="8"/>
      <name val="Arial"/>
      <family val="2"/>
    </font>
    <font>
      <sz val="12"/>
      <name val="Calibri"/>
      <family val="2"/>
      <scheme val="minor"/>
    </font>
    <font>
      <sz val="14"/>
      <name val="Calibri"/>
      <family val="2"/>
      <scheme val="minor"/>
    </font>
    <font>
      <sz val="10"/>
      <color indexed="8"/>
      <name val="Arial"/>
      <family val="2"/>
    </font>
    <font>
      <b/>
      <sz val="14"/>
      <name val="Calibri"/>
      <family val="2"/>
      <scheme val="minor"/>
    </font>
    <font>
      <sz val="14"/>
      <color indexed="8"/>
      <name val="Calibri"/>
      <family val="2"/>
      <scheme val="minor"/>
    </font>
    <font>
      <b/>
      <u/>
      <sz val="26"/>
      <name val="Calibri"/>
      <family val="2"/>
      <scheme val="minor"/>
    </font>
    <font>
      <b/>
      <sz val="11"/>
      <color indexed="8"/>
      <name val="Calibri"/>
      <family val="2"/>
      <scheme val="minor"/>
    </font>
    <font>
      <b/>
      <sz val="16"/>
      <name val="Calibri"/>
      <family val="2"/>
      <scheme val="minor"/>
    </font>
    <font>
      <b/>
      <sz val="12"/>
      <name val="Calibri"/>
      <family val="2"/>
      <scheme val="minor"/>
    </font>
    <font>
      <sz val="11"/>
      <color indexed="8"/>
      <name val="Calibri"/>
      <family val="2"/>
    </font>
    <font>
      <sz val="11"/>
      <color theme="9"/>
      <name val="Arial"/>
      <family val="2"/>
    </font>
    <font>
      <sz val="11"/>
      <color rgb="FFFF0000"/>
      <name val="Arial"/>
      <family val="2"/>
    </font>
    <font>
      <sz val="16"/>
      <color theme="1"/>
      <name val="Calibri"/>
      <family val="2"/>
      <scheme val="minor"/>
    </font>
    <font>
      <b/>
      <u/>
      <sz val="16"/>
      <color theme="1"/>
      <name val="Calibri"/>
      <family val="2"/>
      <scheme val="minor"/>
    </font>
    <font>
      <sz val="14"/>
      <color theme="1"/>
      <name val="Calibri"/>
      <family val="2"/>
      <scheme val="minor"/>
    </font>
    <font>
      <b/>
      <u/>
      <sz val="14"/>
      <color theme="1"/>
      <name val="Calibri"/>
      <family val="2"/>
      <scheme val="minor"/>
    </font>
    <font>
      <sz val="10"/>
      <color indexed="8"/>
      <name val="Arial"/>
    </font>
    <font>
      <sz val="10"/>
      <name val="Calibri"/>
      <family val="2"/>
      <scheme val="minor"/>
    </font>
    <font>
      <b/>
      <sz val="10"/>
      <color indexed="8"/>
      <name val="Calibri"/>
    </font>
    <font>
      <b/>
      <sz val="18"/>
      <name val="Calibri"/>
      <family val="2"/>
      <scheme val="minor"/>
    </font>
    <font>
      <sz val="11"/>
      <color rgb="FF000000"/>
      <name val="Calibri"/>
    </font>
    <font>
      <sz val="11"/>
      <color theme="1"/>
      <name val="Calibri"/>
    </font>
    <font>
      <sz val="9"/>
      <color rgb="FF000000"/>
      <name val="IBMPlexSans-Medium"/>
    </font>
    <font>
      <b/>
      <sz val="10"/>
      <color rgb="FF000000"/>
      <name val="Arial"/>
    </font>
    <font>
      <sz val="10"/>
      <color rgb="FF000000"/>
      <name val="Arial"/>
    </font>
    <font>
      <sz val="11"/>
      <color rgb="FF000000"/>
      <name val="Arial"/>
    </font>
    <font>
      <u/>
      <sz val="11"/>
      <color rgb="FF000000"/>
      <name val="Calibri"/>
      <family val="2"/>
      <scheme val="minor"/>
    </font>
    <font>
      <u/>
      <sz val="11"/>
      <color theme="10"/>
      <name val="Calibri"/>
      <family val="2"/>
      <scheme val="minor"/>
    </font>
    <font>
      <sz val="10"/>
      <color indexed="8"/>
      <name val="Calibri"/>
    </font>
    <font>
      <sz val="11"/>
      <color indexed="8"/>
      <name val="Calibri"/>
      <family val="2"/>
      <scheme val="minor"/>
    </font>
    <font>
      <sz val="9"/>
      <color indexed="81"/>
      <name val="Tahoma"/>
      <family val="2"/>
    </font>
    <font>
      <sz val="10"/>
      <color indexed="8"/>
      <name val="Calibri"/>
      <family val="2"/>
    </font>
    <font>
      <sz val="12"/>
      <color indexed="8"/>
      <name val="Calibri"/>
      <family val="2"/>
      <scheme val="minor"/>
    </font>
    <font>
      <b/>
      <sz val="14"/>
      <color indexed="8"/>
      <name val="Calibri"/>
      <family val="2"/>
      <scheme val="minor"/>
    </font>
    <font>
      <b/>
      <sz val="12"/>
      <color indexed="8"/>
      <name val="Calibri"/>
      <family val="2"/>
      <scheme val="minor"/>
    </font>
    <font>
      <sz val="11"/>
      <color rgb="FF000000"/>
      <name val="Calibri"/>
      <family val="2"/>
      <scheme val="minor"/>
    </font>
    <font>
      <b/>
      <sz val="11"/>
      <color rgb="FF000000"/>
      <name val="Calibri"/>
      <family val="2"/>
      <scheme val="minor"/>
    </font>
    <font>
      <sz val="12"/>
      <color rgb="FF000000"/>
      <name val="Calibri"/>
      <family val="2"/>
      <scheme val="minor"/>
    </font>
    <font>
      <sz val="11"/>
      <color rgb="FF000000"/>
      <name val="Calibri"/>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FF"/>
        <bgColor rgb="FFFFFFFF"/>
      </patternFill>
    </fill>
    <fill>
      <patternFill patternType="solid">
        <fgColor theme="0"/>
        <bgColor theme="0"/>
      </patternFill>
    </fill>
    <fill>
      <patternFill patternType="solid">
        <fgColor rgb="FFD9D9D9"/>
        <bgColor rgb="FF000000"/>
      </patternFill>
    </fill>
    <fill>
      <patternFill patternType="solid">
        <fgColor rgb="FFFFFFFF"/>
        <bgColor rgb="FF000000"/>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3" fillId="0" borderId="0" applyNumberFormat="0" applyFill="0" applyBorder="0" applyAlignment="0" applyProtection="0"/>
    <xf numFmtId="44" fontId="35" fillId="0" borderId="0" applyFont="0" applyFill="0" applyBorder="0" applyAlignment="0" applyProtection="0"/>
  </cellStyleXfs>
  <cellXfs count="370">
    <xf numFmtId="0" fontId="0" fillId="0" borderId="0" xfId="0"/>
    <xf numFmtId="164" fontId="0" fillId="0" borderId="0" xfId="0" applyNumberFormat="1"/>
    <xf numFmtId="165" fontId="0" fillId="0" borderId="0" xfId="0" applyNumberFormat="1"/>
    <xf numFmtId="0" fontId="5" fillId="2" borderId="1" xfId="0" applyFont="1" applyFill="1" applyBorder="1" applyAlignment="1">
      <alignment horizontal="center"/>
    </xf>
    <xf numFmtId="0" fontId="5" fillId="2" borderId="1" xfId="0" applyNumberFormat="1" applyFont="1" applyFill="1" applyBorder="1" applyAlignment="1">
      <alignment horizontal="center"/>
    </xf>
    <xf numFmtId="0" fontId="0" fillId="3" borderId="0" xfId="0" applyFill="1"/>
    <xf numFmtId="165" fontId="0" fillId="3" borderId="0" xfId="0" applyNumberFormat="1" applyFill="1"/>
    <xf numFmtId="0" fontId="0" fillId="4" borderId="0" xfId="0" applyFill="1"/>
    <xf numFmtId="0" fontId="0" fillId="0" borderId="0" xfId="0" applyAlignment="1">
      <alignment horizontal="center" vertical="center"/>
    </xf>
    <xf numFmtId="3" fontId="6" fillId="5" borderId="0" xfId="0" applyNumberFormat="1" applyFont="1" applyFill="1" applyAlignment="1">
      <alignment horizontal="right" vertical="center"/>
    </xf>
    <xf numFmtId="167" fontId="0" fillId="0" borderId="0" xfId="0" applyNumberFormat="1"/>
    <xf numFmtId="3" fontId="7" fillId="5" borderId="0" xfId="0" applyNumberFormat="1" applyFont="1" applyFill="1" applyAlignment="1">
      <alignment horizontal="right" vertical="center"/>
    </xf>
    <xf numFmtId="3" fontId="7" fillId="5" borderId="0" xfId="0" applyNumberFormat="1" applyFont="1" applyFill="1" applyAlignment="1">
      <alignment horizontal="left" vertical="center"/>
    </xf>
    <xf numFmtId="166" fontId="0" fillId="0" borderId="0" xfId="0" applyNumberFormat="1"/>
    <xf numFmtId="166" fontId="7" fillId="5" borderId="0" xfId="0" applyNumberFormat="1" applyFont="1" applyFill="1" applyAlignment="1">
      <alignment horizontal="left" vertical="center"/>
    </xf>
    <xf numFmtId="0" fontId="0" fillId="0" borderId="0" xfId="0"/>
    <xf numFmtId="0" fontId="0" fillId="3" borderId="0" xfId="0" applyFill="1" applyAlignment="1">
      <alignment horizontal="center" vertical="center"/>
    </xf>
    <xf numFmtId="167" fontId="4" fillId="6" borderId="1" xfId="0" applyNumberFormat="1" applyFont="1" applyFill="1" applyBorder="1" applyAlignment="1">
      <alignment horizontal="center"/>
    </xf>
    <xf numFmtId="0" fontId="4" fillId="6" borderId="1" xfId="0" applyFont="1" applyFill="1" applyBorder="1" applyAlignment="1">
      <alignment horizontal="center"/>
    </xf>
    <xf numFmtId="165" fontId="4" fillId="6" borderId="1" xfId="0" applyNumberFormat="1" applyFont="1" applyFill="1" applyBorder="1" applyAlignment="1">
      <alignment horizontal="center"/>
    </xf>
    <xf numFmtId="0" fontId="0" fillId="2" borderId="1" xfId="0" applyFill="1" applyBorder="1" applyAlignment="1">
      <alignment horizontal="center" vertical="center"/>
    </xf>
    <xf numFmtId="167" fontId="5" fillId="2" borderId="1" xfId="0" applyNumberFormat="1" applyFont="1" applyFill="1" applyBorder="1" applyAlignment="1">
      <alignment horizontal="center"/>
    </xf>
    <xf numFmtId="166" fontId="5" fillId="2" borderId="1" xfId="0" applyNumberFormat="1" applyFont="1" applyFill="1" applyBorder="1" applyAlignment="1">
      <alignment horizontal="center"/>
    </xf>
    <xf numFmtId="0" fontId="0" fillId="4" borderId="0" xfId="0" applyFill="1" applyAlignment="1">
      <alignment horizontal="center" vertical="center"/>
    </xf>
    <xf numFmtId="3" fontId="6" fillId="5" borderId="0" xfId="0" applyNumberFormat="1" applyFont="1" applyFill="1" applyAlignment="1">
      <alignment horizontal="center" vertical="center"/>
    </xf>
    <xf numFmtId="3" fontId="7" fillId="5" borderId="0" xfId="0" applyNumberFormat="1" applyFont="1" applyFill="1" applyAlignment="1">
      <alignment horizontal="center" vertical="center"/>
    </xf>
    <xf numFmtId="0" fontId="10" fillId="4" borderId="0" xfId="0" applyFont="1" applyFill="1"/>
    <xf numFmtId="0" fontId="10" fillId="0" borderId="0" xfId="0" applyFont="1"/>
    <xf numFmtId="3" fontId="11" fillId="5" borderId="0" xfId="0" applyNumberFormat="1" applyFont="1" applyFill="1" applyBorder="1" applyAlignment="1"/>
    <xf numFmtId="0" fontId="12" fillId="6" borderId="1" xfId="0" applyFont="1" applyFill="1" applyBorder="1" applyAlignment="1">
      <alignment horizontal="center"/>
    </xf>
    <xf numFmtId="0" fontId="0" fillId="3" borderId="0" xfId="0" applyFill="1" applyBorder="1"/>
    <xf numFmtId="169" fontId="5" fillId="2" borderId="1" xfId="0" applyNumberFormat="1" applyFont="1" applyFill="1" applyBorder="1" applyAlignment="1">
      <alignment horizontal="center"/>
    </xf>
    <xf numFmtId="0" fontId="0" fillId="3" borderId="0" xfId="0" applyFill="1" applyAlignment="1">
      <alignment horizontal="center"/>
    </xf>
    <xf numFmtId="0" fontId="0" fillId="3" borderId="0" xfId="0" applyFill="1" applyBorder="1" applyAlignment="1">
      <alignment horizontal="center"/>
    </xf>
    <xf numFmtId="0" fontId="0" fillId="0" borderId="0" xfId="0" applyAlignment="1">
      <alignment horizontal="center"/>
    </xf>
    <xf numFmtId="170" fontId="0" fillId="2" borderId="3" xfId="0" applyNumberFormat="1" applyFill="1" applyBorder="1" applyAlignment="1">
      <alignment horizontal="center"/>
    </xf>
    <xf numFmtId="0" fontId="0" fillId="2" borderId="1" xfId="0" applyFill="1" applyBorder="1" applyAlignment="1">
      <alignment horizontal="center"/>
    </xf>
    <xf numFmtId="170" fontId="5" fillId="2" borderId="1" xfId="0" applyNumberFormat="1" applyFont="1" applyFill="1" applyBorder="1" applyAlignment="1">
      <alignment horizontal="center"/>
    </xf>
    <xf numFmtId="170" fontId="0" fillId="0" borderId="0" xfId="0" applyNumberFormat="1"/>
    <xf numFmtId="49" fontId="0" fillId="0" borderId="0" xfId="0" applyNumberFormat="1"/>
    <xf numFmtId="170" fontId="12" fillId="6" borderId="1" xfId="0" applyNumberFormat="1" applyFont="1" applyFill="1" applyBorder="1" applyAlignment="1">
      <alignment horizontal="center"/>
    </xf>
    <xf numFmtId="170" fontId="0" fillId="3" borderId="0" xfId="0" applyNumberFormat="1" applyFill="1" applyAlignment="1">
      <alignment horizontal="center"/>
    </xf>
    <xf numFmtId="170" fontId="0" fillId="0" borderId="0" xfId="0" applyNumberFormat="1" applyAlignment="1">
      <alignment horizontal="center"/>
    </xf>
    <xf numFmtId="170" fontId="0" fillId="2" borderId="1" xfId="0" applyNumberFormat="1" applyFill="1" applyBorder="1" applyAlignment="1">
      <alignment horizontal="center"/>
    </xf>
    <xf numFmtId="171" fontId="6" fillId="5" borderId="0" xfId="0" applyNumberFormat="1" applyFont="1" applyFill="1" applyAlignment="1">
      <alignment horizontal="center" vertical="center"/>
    </xf>
    <xf numFmtId="172" fontId="0" fillId="2" borderId="1" xfId="0" applyNumberFormat="1" applyFill="1" applyBorder="1" applyAlignment="1">
      <alignment horizontal="center"/>
    </xf>
    <xf numFmtId="164" fontId="4" fillId="6" borderId="1" xfId="0" applyNumberFormat="1" applyFont="1" applyFill="1" applyBorder="1" applyAlignment="1">
      <alignment horizontal="center"/>
    </xf>
    <xf numFmtId="164" fontId="5" fillId="2" borderId="1" xfId="0" applyNumberFormat="1" applyFont="1" applyFill="1" applyBorder="1" applyAlignment="1">
      <alignment horizontal="center"/>
    </xf>
    <xf numFmtId="0" fontId="0" fillId="2" borderId="1" xfId="0" applyNumberFormat="1" applyFill="1" applyBorder="1" applyAlignment="1">
      <alignment horizontal="center"/>
    </xf>
    <xf numFmtId="0" fontId="0" fillId="0" borderId="0" xfId="0" applyNumberFormat="1"/>
    <xf numFmtId="173" fontId="0" fillId="2" borderId="1" xfId="0" applyNumberFormat="1" applyFill="1" applyBorder="1" applyAlignment="1">
      <alignment horizontal="center"/>
    </xf>
    <xf numFmtId="173" fontId="5" fillId="2" borderId="1" xfId="0" applyNumberFormat="1" applyFont="1" applyFill="1" applyBorder="1" applyAlignment="1">
      <alignment horizontal="center"/>
    </xf>
    <xf numFmtId="173" fontId="0" fillId="0" borderId="0" xfId="0" applyNumberFormat="1"/>
    <xf numFmtId="49" fontId="8" fillId="2" borderId="1" xfId="0" applyNumberFormat="1" applyFont="1" applyFill="1" applyBorder="1" applyAlignment="1">
      <alignment horizontal="center"/>
    </xf>
    <xf numFmtId="0" fontId="8" fillId="2" borderId="1" xfId="0" applyNumberFormat="1" applyFont="1" applyFill="1" applyBorder="1" applyAlignment="1">
      <alignment horizontal="center"/>
    </xf>
    <xf numFmtId="169" fontId="12" fillId="6" borderId="1" xfId="0" applyNumberFormat="1" applyFont="1" applyFill="1" applyBorder="1" applyAlignment="1">
      <alignment horizontal="center"/>
    </xf>
    <xf numFmtId="169" fontId="0" fillId="2" borderId="1" xfId="0" applyNumberFormat="1" applyFill="1" applyBorder="1" applyAlignment="1">
      <alignment horizontal="center"/>
    </xf>
    <xf numFmtId="169" fontId="0" fillId="3" borderId="0" xfId="0" applyNumberFormat="1" applyFill="1" applyAlignment="1">
      <alignment horizontal="center"/>
    </xf>
    <xf numFmtId="169" fontId="0" fillId="0" borderId="0" xfId="0" applyNumberFormat="1" applyAlignment="1">
      <alignment horizontal="center"/>
    </xf>
    <xf numFmtId="170" fontId="0" fillId="4" borderId="3" xfId="0" applyNumberFormat="1" applyFill="1" applyBorder="1" applyAlignment="1">
      <alignment horizontal="center"/>
    </xf>
    <xf numFmtId="170" fontId="0" fillId="4" borderId="0" xfId="0" applyNumberFormat="1" applyFill="1" applyBorder="1" applyAlignment="1">
      <alignment horizontal="center"/>
    </xf>
    <xf numFmtId="170" fontId="0" fillId="4" borderId="0" xfId="0" applyNumberFormat="1" applyFill="1" applyAlignment="1">
      <alignment horizontal="center"/>
    </xf>
    <xf numFmtId="170" fontId="0" fillId="3" borderId="0" xfId="0" applyNumberFormat="1" applyFill="1" applyBorder="1" applyAlignment="1">
      <alignment horizontal="center"/>
    </xf>
    <xf numFmtId="0" fontId="12" fillId="6" borderId="1" xfId="0" applyNumberFormat="1" applyFont="1" applyFill="1" applyBorder="1" applyAlignment="1">
      <alignment horizontal="center"/>
    </xf>
    <xf numFmtId="0" fontId="0" fillId="0" borderId="0" xfId="0"/>
    <xf numFmtId="0" fontId="0" fillId="3" borderId="0" xfId="0" applyNumberFormat="1" applyFill="1" applyAlignment="1">
      <alignment horizontal="center"/>
    </xf>
    <xf numFmtId="0" fontId="0" fillId="0" borderId="0" xfId="0" applyNumberFormat="1" applyAlignment="1">
      <alignment horizontal="center"/>
    </xf>
    <xf numFmtId="168" fontId="7" fillId="5" borderId="0" xfId="0" applyNumberFormat="1" applyFont="1" applyFill="1" applyAlignment="1">
      <alignment vertical="center"/>
    </xf>
    <xf numFmtId="3" fontId="9" fillId="5" borderId="0" xfId="0" applyNumberFormat="1" applyFont="1" applyFill="1" applyBorder="1" applyAlignment="1"/>
    <xf numFmtId="174" fontId="7" fillId="5" borderId="0" xfId="0" applyNumberFormat="1" applyFont="1" applyFill="1" applyBorder="1" applyAlignment="1">
      <alignment horizontal="center" vertical="center"/>
    </xf>
    <xf numFmtId="171" fontId="6" fillId="5" borderId="0" xfId="0" applyNumberFormat="1" applyFont="1" applyFill="1" applyAlignment="1">
      <alignment horizontal="center" vertical="center" shrinkToFit="1"/>
    </xf>
    <xf numFmtId="3" fontId="14" fillId="5" borderId="0" xfId="0" applyNumberFormat="1" applyFont="1" applyFill="1" applyAlignment="1">
      <alignment horizontal="center" vertical="center" shrinkToFit="1"/>
    </xf>
    <xf numFmtId="173" fontId="6" fillId="3" borderId="1" xfId="0" applyNumberFormat="1" applyFont="1" applyFill="1" applyBorder="1" applyAlignment="1" applyProtection="1">
      <alignment horizontal="center" vertical="center" shrinkToFit="1"/>
      <protection locked="0"/>
    </xf>
    <xf numFmtId="3" fontId="7" fillId="5" borderId="2" xfId="0" applyNumberFormat="1" applyFont="1" applyFill="1" applyBorder="1" applyAlignment="1">
      <alignment horizontal="center" vertical="center"/>
    </xf>
    <xf numFmtId="3" fontId="7" fillId="5" borderId="2" xfId="0" applyNumberFormat="1" applyFont="1" applyFill="1" applyBorder="1" applyAlignment="1">
      <alignment horizontal="center"/>
    </xf>
    <xf numFmtId="175" fontId="6" fillId="5" borderId="1" xfId="0" applyNumberFormat="1" applyFont="1" applyFill="1" applyBorder="1" applyAlignment="1">
      <alignment horizontal="center" vertical="center" shrinkToFit="1"/>
    </xf>
    <xf numFmtId="0" fontId="0" fillId="0" borderId="0" xfId="0" applyProtection="1">
      <protection locked="0"/>
    </xf>
    <xf numFmtId="176" fontId="6" fillId="5" borderId="0" xfId="0" applyNumberFormat="1" applyFont="1" applyFill="1" applyAlignment="1">
      <alignment horizontal="center" vertical="center" shrinkToFit="1"/>
    </xf>
    <xf numFmtId="0" fontId="15" fillId="0" borderId="0" xfId="0" applyFont="1"/>
    <xf numFmtId="0" fontId="16" fillId="0" borderId="0" xfId="0" applyFont="1"/>
    <xf numFmtId="0" fontId="17" fillId="0" borderId="0" xfId="0" applyFont="1"/>
    <xf numFmtId="177" fontId="9" fillId="5" borderId="7" xfId="0" applyNumberFormat="1" applyFont="1" applyFill="1" applyBorder="1" applyAlignment="1">
      <alignment horizontal="center" vertical="center" shrinkToFit="1"/>
    </xf>
    <xf numFmtId="173" fontId="0" fillId="0" borderId="0" xfId="0" applyNumberFormat="1" applyAlignment="1">
      <alignment horizontal="center"/>
    </xf>
    <xf numFmtId="173" fontId="12" fillId="6" borderId="1" xfId="0" applyNumberFormat="1" applyFont="1" applyFill="1" applyBorder="1" applyAlignment="1">
      <alignment horizontal="center"/>
    </xf>
    <xf numFmtId="171" fontId="12" fillId="6" borderId="1" xfId="0" applyNumberFormat="1" applyFont="1" applyFill="1" applyBorder="1" applyAlignment="1">
      <alignment horizontal="center"/>
    </xf>
    <xf numFmtId="0" fontId="18" fillId="0" borderId="0" xfId="0" applyFont="1"/>
    <xf numFmtId="0" fontId="18" fillId="0" borderId="0" xfId="0" applyFont="1" applyAlignment="1">
      <alignment horizontal="right"/>
    </xf>
    <xf numFmtId="0" fontId="18" fillId="3" borderId="0" xfId="0" applyFont="1" applyFill="1" applyBorder="1"/>
    <xf numFmtId="0" fontId="19" fillId="3" borderId="0" xfId="0" applyFont="1" applyFill="1" applyBorder="1" applyAlignment="1">
      <alignment horizontal="right"/>
    </xf>
    <xf numFmtId="0" fontId="18" fillId="3" borderId="0" xfId="0" applyFont="1" applyFill="1" applyBorder="1" applyAlignment="1">
      <alignment horizontal="right"/>
    </xf>
    <xf numFmtId="178" fontId="20" fillId="3" borderId="0" xfId="0" applyNumberFormat="1" applyFont="1" applyFill="1" applyBorder="1" applyAlignment="1" applyProtection="1">
      <alignment horizontal="center" vertical="center" shrinkToFit="1"/>
      <protection locked="0"/>
    </xf>
    <xf numFmtId="0" fontId="21" fillId="0" borderId="0" xfId="0" applyFont="1" applyAlignment="1">
      <alignment horizontal="center"/>
    </xf>
    <xf numFmtId="171" fontId="9" fillId="5" borderId="6" xfId="0" applyNumberFormat="1" applyFont="1" applyFill="1" applyBorder="1" applyAlignment="1">
      <alignment horizontal="center" vertical="center" shrinkToFit="1"/>
    </xf>
    <xf numFmtId="0" fontId="0" fillId="0" borderId="0" xfId="0"/>
    <xf numFmtId="176" fontId="12" fillId="6" borderId="1" xfId="0" applyNumberFormat="1" applyFont="1" applyFill="1" applyBorder="1" applyAlignment="1">
      <alignment horizontal="center"/>
    </xf>
    <xf numFmtId="176" fontId="0" fillId="0" borderId="0" xfId="0" applyNumberFormat="1" applyAlignment="1">
      <alignment horizontal="center"/>
    </xf>
    <xf numFmtId="176" fontId="0" fillId="2" borderId="1" xfId="0" applyNumberFormat="1" applyFill="1" applyBorder="1" applyAlignment="1" applyProtection="1">
      <alignment horizontal="center"/>
    </xf>
    <xf numFmtId="171" fontId="0" fillId="0" borderId="1" xfId="0" applyNumberFormat="1" applyFont="1" applyBorder="1" applyAlignment="1" applyProtection="1">
      <alignment horizontal="center"/>
      <protection locked="0"/>
    </xf>
    <xf numFmtId="171" fontId="3" fillId="0" borderId="1" xfId="0" applyNumberFormat="1" applyFont="1" applyBorder="1" applyAlignment="1" applyProtection="1">
      <alignment horizontal="center"/>
      <protection locked="0"/>
    </xf>
    <xf numFmtId="171" fontId="0" fillId="0" borderId="0" xfId="0" applyNumberFormat="1" applyFont="1" applyAlignment="1">
      <alignment horizontal="center"/>
    </xf>
    <xf numFmtId="171" fontId="0" fillId="2" borderId="1" xfId="0" applyNumberFormat="1" applyFont="1" applyFill="1" applyBorder="1" applyAlignment="1" applyProtection="1">
      <alignment horizontal="center"/>
    </xf>
    <xf numFmtId="3" fontId="7" fillId="5" borderId="5" xfId="0" applyNumberFormat="1" applyFont="1" applyFill="1" applyBorder="1" applyAlignment="1">
      <alignment horizontal="right" vertical="center"/>
    </xf>
    <xf numFmtId="0" fontId="0" fillId="0" borderId="0" xfId="0" applyAlignment="1">
      <alignment horizontal="center" vertical="center"/>
    </xf>
    <xf numFmtId="0" fontId="0" fillId="0" borderId="0" xfId="0"/>
    <xf numFmtId="3" fontId="0" fillId="2" borderId="1" xfId="0" applyNumberFormat="1" applyFill="1" applyBorder="1" applyAlignment="1">
      <alignment horizontal="center"/>
    </xf>
    <xf numFmtId="49" fontId="0" fillId="2" borderId="4" xfId="0" applyNumberFormat="1" applyFill="1" applyBorder="1" applyAlignment="1">
      <alignment horizontal="center" vertical="center"/>
    </xf>
    <xf numFmtId="49" fontId="0" fillId="3" borderId="0" xfId="0" applyNumberFormat="1" applyFill="1" applyAlignment="1">
      <alignment horizontal="center" vertical="center"/>
    </xf>
    <xf numFmtId="49" fontId="0" fillId="0" borderId="0" xfId="0" applyNumberFormat="1" applyAlignment="1">
      <alignment horizontal="center" vertical="center"/>
    </xf>
    <xf numFmtId="179" fontId="5" fillId="2" borderId="1" xfId="0" applyNumberFormat="1" applyFont="1" applyFill="1" applyBorder="1" applyAlignment="1">
      <alignment horizontal="center"/>
    </xf>
    <xf numFmtId="179" fontId="0" fillId="0" borderId="0" xfId="0" applyNumberFormat="1"/>
    <xf numFmtId="179" fontId="4" fillId="6" borderId="1" xfId="0" applyNumberFormat="1" applyFont="1" applyFill="1" applyBorder="1" applyAlignment="1">
      <alignment horizontal="center"/>
    </xf>
    <xf numFmtId="164" fontId="12" fillId="6" borderId="1" xfId="0" applyNumberFormat="1" applyFont="1" applyFill="1" applyBorder="1" applyAlignment="1">
      <alignment horizontal="center"/>
    </xf>
    <xf numFmtId="164" fontId="0" fillId="2" borderId="1" xfId="0" applyNumberFormat="1" applyFill="1" applyBorder="1" applyAlignment="1">
      <alignment horizontal="center"/>
    </xf>
    <xf numFmtId="164" fontId="0" fillId="3" borderId="0" xfId="0" applyNumberFormat="1" applyFill="1" applyAlignment="1">
      <alignment horizontal="center"/>
    </xf>
    <xf numFmtId="164" fontId="0" fillId="0" borderId="0" xfId="0" applyNumberFormat="1" applyAlignment="1">
      <alignment horizontal="center"/>
    </xf>
    <xf numFmtId="177" fontId="9" fillId="5" borderId="0" xfId="0" applyNumberFormat="1" applyFont="1" applyFill="1" applyBorder="1" applyAlignment="1">
      <alignment horizontal="center" vertical="center" shrinkToFit="1"/>
    </xf>
    <xf numFmtId="180" fontId="6" fillId="5" borderId="1" xfId="0" applyNumberFormat="1" applyFont="1" applyFill="1" applyBorder="1" applyAlignment="1">
      <alignment horizontal="center" vertical="center" shrinkToFit="1"/>
    </xf>
    <xf numFmtId="0" fontId="22" fillId="0" borderId="1" xfId="0" applyFont="1" applyBorder="1" applyAlignment="1">
      <alignment horizontal="center"/>
    </xf>
    <xf numFmtId="3" fontId="0" fillId="2" borderId="3" xfId="0" applyNumberFormat="1" applyFill="1" applyBorder="1" applyAlignment="1">
      <alignment horizontal="center"/>
    </xf>
    <xf numFmtId="178" fontId="12" fillId="6" borderId="1" xfId="0" applyNumberFormat="1" applyFont="1" applyFill="1" applyBorder="1" applyAlignment="1">
      <alignment horizontal="center"/>
    </xf>
    <xf numFmtId="178" fontId="0" fillId="2" borderId="1" xfId="0" applyNumberFormat="1" applyFill="1" applyBorder="1" applyAlignment="1">
      <alignment horizontal="center"/>
    </xf>
    <xf numFmtId="181" fontId="12" fillId="6" borderId="1" xfId="0" applyNumberFormat="1" applyFont="1" applyFill="1" applyBorder="1" applyAlignment="1">
      <alignment horizontal="center"/>
    </xf>
    <xf numFmtId="181" fontId="0" fillId="2" borderId="1" xfId="0" applyNumberFormat="1" applyFill="1" applyBorder="1" applyAlignment="1">
      <alignment horizontal="center"/>
    </xf>
    <xf numFmtId="171" fontId="7" fillId="5" borderId="1" xfId="0" applyNumberFormat="1" applyFont="1" applyFill="1" applyBorder="1" applyAlignment="1">
      <alignment horizontal="center" vertical="center" shrinkToFit="1"/>
    </xf>
    <xf numFmtId="3" fontId="23" fillId="5" borderId="0" xfId="0" applyNumberFormat="1" applyFont="1" applyFill="1" applyAlignment="1">
      <alignment horizontal="center"/>
    </xf>
    <xf numFmtId="171" fontId="23" fillId="5" borderId="0" xfId="0" applyNumberFormat="1" applyFont="1" applyFill="1" applyAlignment="1">
      <alignment horizontal="center"/>
    </xf>
    <xf numFmtId="0" fontId="24" fillId="0" borderId="1" xfId="0" applyFont="1" applyBorder="1" applyAlignment="1">
      <alignment horizontal="center"/>
    </xf>
    <xf numFmtId="178" fontId="5" fillId="2" borderId="1" xfId="0" applyNumberFormat="1" applyFont="1" applyFill="1" applyBorder="1" applyAlignment="1">
      <alignment horizontal="center"/>
    </xf>
    <xf numFmtId="178" fontId="0" fillId="0" borderId="0" xfId="0" applyNumberFormat="1" applyAlignment="1">
      <alignment horizontal="center"/>
    </xf>
    <xf numFmtId="0" fontId="24" fillId="0" borderId="0" xfId="0" applyFont="1" applyBorder="1" applyAlignment="1">
      <alignment horizontal="center"/>
    </xf>
    <xf numFmtId="0" fontId="22" fillId="0" borderId="0" xfId="0" applyFont="1" applyBorder="1" applyAlignment="1">
      <alignment horizontal="center"/>
    </xf>
    <xf numFmtId="170" fontId="0" fillId="0" borderId="0" xfId="0" applyNumberFormat="1" applyFont="1" applyAlignment="1" applyProtection="1">
      <alignment horizontal="center"/>
    </xf>
    <xf numFmtId="170" fontId="12" fillId="6" borderId="1" xfId="0" applyNumberFormat="1" applyFont="1" applyFill="1" applyBorder="1" applyAlignment="1" applyProtection="1">
      <alignment horizontal="center"/>
    </xf>
    <xf numFmtId="170" fontId="2" fillId="2" borderId="1" xfId="0" applyNumberFormat="1" applyFont="1" applyFill="1" applyBorder="1" applyAlignment="1" applyProtection="1">
      <alignment horizontal="center"/>
    </xf>
    <xf numFmtId="178" fontId="0" fillId="0" borderId="0" xfId="0" applyNumberFormat="1" applyFont="1" applyAlignment="1" applyProtection="1">
      <alignment horizontal="center"/>
    </xf>
    <xf numFmtId="178" fontId="12" fillId="6" borderId="1" xfId="0" applyNumberFormat="1" applyFont="1" applyFill="1" applyBorder="1" applyAlignment="1" applyProtection="1">
      <alignment horizontal="center"/>
    </xf>
    <xf numFmtId="178" fontId="2" fillId="2" borderId="1" xfId="0" applyNumberFormat="1" applyFont="1" applyFill="1" applyBorder="1" applyAlignment="1" applyProtection="1">
      <alignment horizontal="center"/>
    </xf>
    <xf numFmtId="170" fontId="0" fillId="2" borderId="1" xfId="0" applyNumberFormat="1" applyFill="1" applyBorder="1" applyAlignment="1" applyProtection="1">
      <alignment horizontal="center"/>
    </xf>
    <xf numFmtId="178" fontId="20" fillId="7" borderId="8" xfId="0" applyNumberFormat="1" applyFont="1" applyFill="1" applyBorder="1" applyAlignment="1" applyProtection="1">
      <alignment horizontal="center" vertical="center" shrinkToFit="1"/>
      <protection locked="0"/>
    </xf>
    <xf numFmtId="171" fontId="0" fillId="0" borderId="0" xfId="0" applyNumberFormat="1" applyFont="1" applyAlignment="1" applyProtection="1">
      <alignment horizontal="center"/>
    </xf>
    <xf numFmtId="171" fontId="12" fillId="6" borderId="1" xfId="0" applyNumberFormat="1" applyFont="1" applyFill="1" applyBorder="1" applyAlignment="1" applyProtection="1">
      <alignment horizontal="center"/>
    </xf>
    <xf numFmtId="171" fontId="0" fillId="2" borderId="1" xfId="0" applyNumberFormat="1" applyFill="1" applyBorder="1" applyAlignment="1" applyProtection="1">
      <alignment horizontal="center"/>
    </xf>
    <xf numFmtId="3" fontId="13" fillId="5" borderId="0" xfId="0" applyNumberFormat="1" applyFont="1" applyFill="1" applyBorder="1" applyAlignment="1">
      <alignment horizontal="center"/>
    </xf>
    <xf numFmtId="0" fontId="12" fillId="6" borderId="9" xfId="0" applyFont="1" applyFill="1" applyBorder="1"/>
    <xf numFmtId="182" fontId="0" fillId="2" borderId="4" xfId="0" applyNumberFormat="1" applyFill="1" applyBorder="1" applyAlignment="1">
      <alignment horizontal="center"/>
    </xf>
    <xf numFmtId="171" fontId="6" fillId="5" borderId="1" xfId="0" applyNumberFormat="1" applyFont="1" applyFill="1" applyBorder="1" applyAlignment="1">
      <alignment horizontal="center" vertical="center" shrinkToFit="1"/>
    </xf>
    <xf numFmtId="3" fontId="13" fillId="5" borderId="0" xfId="0" applyNumberFormat="1" applyFont="1" applyFill="1" applyBorder="1" applyAlignment="1">
      <alignment vertical="center"/>
    </xf>
    <xf numFmtId="3" fontId="13" fillId="5" borderId="0" xfId="0" applyNumberFormat="1" applyFont="1" applyFill="1" applyAlignment="1"/>
    <xf numFmtId="3" fontId="7" fillId="5" borderId="0" xfId="0" applyNumberFormat="1" applyFont="1" applyFill="1" applyBorder="1" applyAlignment="1">
      <alignment horizontal="center"/>
    </xf>
    <xf numFmtId="175" fontId="6" fillId="5" borderId="11" xfId="0" applyNumberFormat="1" applyFont="1" applyFill="1" applyBorder="1" applyAlignment="1">
      <alignment horizontal="center" vertical="center" shrinkToFit="1"/>
    </xf>
    <xf numFmtId="180" fontId="6" fillId="5" borderId="11" xfId="0" applyNumberFormat="1" applyFont="1" applyFill="1" applyBorder="1" applyAlignment="1">
      <alignment horizontal="center" vertical="center" shrinkToFit="1"/>
    </xf>
    <xf numFmtId="171" fontId="6" fillId="5" borderId="11" xfId="0" applyNumberFormat="1" applyFont="1" applyFill="1" applyBorder="1" applyAlignment="1">
      <alignment horizontal="center" vertical="center" shrinkToFit="1"/>
    </xf>
    <xf numFmtId="173" fontId="6" fillId="3" borderId="10" xfId="0" applyNumberFormat="1" applyFont="1" applyFill="1" applyBorder="1" applyAlignment="1" applyProtection="1">
      <alignment horizontal="center" vertical="center" shrinkToFit="1"/>
      <protection locked="0"/>
    </xf>
    <xf numFmtId="180" fontId="6" fillId="5" borderId="10" xfId="0" applyNumberFormat="1" applyFont="1" applyFill="1" applyBorder="1" applyAlignment="1">
      <alignment horizontal="center" vertical="center" shrinkToFit="1"/>
    </xf>
    <xf numFmtId="171" fontId="6" fillId="5" borderId="10" xfId="0" applyNumberFormat="1" applyFont="1" applyFill="1" applyBorder="1" applyAlignment="1">
      <alignment horizontal="center" vertical="center" shrinkToFit="1"/>
    </xf>
    <xf numFmtId="171" fontId="7" fillId="5" borderId="1" xfId="0" applyNumberFormat="1" applyFont="1" applyFill="1" applyBorder="1" applyAlignment="1" applyProtection="1">
      <alignment horizontal="center" vertical="center" shrinkToFit="1"/>
    </xf>
    <xf numFmtId="173" fontId="6" fillId="3" borderId="11" xfId="0" applyNumberFormat="1" applyFont="1" applyFill="1" applyBorder="1" applyAlignment="1" applyProtection="1">
      <alignment horizontal="center" vertical="center" shrinkToFit="1"/>
      <protection locked="0"/>
    </xf>
    <xf numFmtId="175" fontId="6" fillId="3" borderId="10" xfId="0" applyNumberFormat="1" applyFont="1" applyFill="1" applyBorder="1" applyAlignment="1" applyProtection="1">
      <alignment horizontal="center" vertical="center" shrinkToFit="1"/>
      <protection locked="0"/>
    </xf>
    <xf numFmtId="176" fontId="6" fillId="5" borderId="11" xfId="0" applyNumberFormat="1" applyFont="1" applyFill="1" applyBorder="1" applyAlignment="1">
      <alignment horizontal="center" vertical="center" shrinkToFit="1"/>
    </xf>
    <xf numFmtId="0" fontId="26" fillId="0" borderId="12" xfId="0" applyFont="1" applyBorder="1" applyAlignment="1">
      <alignment horizontal="center"/>
    </xf>
    <xf numFmtId="0" fontId="27" fillId="0" borderId="0" xfId="0" applyFont="1"/>
    <xf numFmtId="184" fontId="26" fillId="0" borderId="12" xfId="0" applyNumberFormat="1" applyFont="1" applyBorder="1" applyAlignment="1">
      <alignment horizontal="center"/>
    </xf>
    <xf numFmtId="0" fontId="27" fillId="0" borderId="12" xfId="0" applyFont="1" applyBorder="1" applyAlignment="1">
      <alignment horizontal="center"/>
    </xf>
    <xf numFmtId="0" fontId="28" fillId="8" borderId="12" xfId="0" applyFont="1" applyFill="1" applyBorder="1" applyAlignment="1">
      <alignment horizontal="left"/>
    </xf>
    <xf numFmtId="0" fontId="26" fillId="0" borderId="0" xfId="0" applyFont="1" applyAlignment="1">
      <alignment horizontal="center"/>
    </xf>
    <xf numFmtId="0" fontId="29" fillId="0" borderId="12" xfId="0" applyFont="1" applyBorder="1" applyAlignment="1">
      <alignment horizontal="center"/>
    </xf>
    <xf numFmtId="0" fontId="26" fillId="9" borderId="0" xfId="0" applyFont="1" applyFill="1"/>
    <xf numFmtId="0" fontId="30" fillId="0" borderId="12" xfId="0" applyFont="1" applyBorder="1" applyAlignment="1">
      <alignment horizontal="center"/>
    </xf>
    <xf numFmtId="0" fontId="31" fillId="0" borderId="0" xfId="0" applyFont="1" applyAlignment="1">
      <alignment horizontal="center"/>
    </xf>
    <xf numFmtId="0" fontId="31" fillId="0" borderId="12" xfId="0" applyFont="1" applyBorder="1" applyAlignment="1">
      <alignment horizontal="center"/>
    </xf>
    <xf numFmtId="165" fontId="31" fillId="0" borderId="12" xfId="0" applyNumberFormat="1" applyFont="1" applyBorder="1" applyAlignment="1">
      <alignment horizontal="center"/>
    </xf>
    <xf numFmtId="165" fontId="26" fillId="9" borderId="0" xfId="0" applyNumberFormat="1" applyFont="1" applyFill="1"/>
    <xf numFmtId="3" fontId="14" fillId="3" borderId="10" xfId="0" applyNumberFormat="1" applyFont="1" applyFill="1" applyBorder="1" applyAlignment="1" applyProtection="1">
      <alignment horizontal="center" vertical="center"/>
    </xf>
    <xf numFmtId="3" fontId="14" fillId="3" borderId="1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33" fillId="2" borderId="1" xfId="1" applyFill="1" applyBorder="1" applyAlignment="1">
      <alignment horizontal="center"/>
    </xf>
    <xf numFmtId="0" fontId="32" fillId="2" borderId="1" xfId="0" applyFont="1" applyFill="1" applyBorder="1" applyAlignment="1">
      <alignment horizontal="center"/>
    </xf>
    <xf numFmtId="176" fontId="6" fillId="5" borderId="11" xfId="0" applyNumberFormat="1" applyFont="1" applyFill="1" applyBorder="1" applyAlignment="1">
      <alignment horizontal="center" vertical="center"/>
    </xf>
    <xf numFmtId="176" fontId="6" fillId="5" borderId="10" xfId="0" applyNumberFormat="1" applyFont="1" applyFill="1" applyBorder="1" applyAlignment="1">
      <alignment horizontal="center" vertical="center"/>
    </xf>
    <xf numFmtId="0" fontId="34" fillId="0" borderId="1" xfId="0" applyFont="1" applyBorder="1" applyAlignment="1">
      <alignment horizontal="center"/>
    </xf>
    <xf numFmtId="0" fontId="0" fillId="0" borderId="0" xfId="0"/>
    <xf numFmtId="0" fontId="34" fillId="0" borderId="1" xfId="0" applyFont="1" applyBorder="1" applyAlignment="1">
      <alignment horizontal="center"/>
    </xf>
    <xf numFmtId="170" fontId="0" fillId="3" borderId="1" xfId="0" applyNumberFormat="1" applyFill="1" applyBorder="1" applyAlignment="1">
      <alignment horizontal="center"/>
    </xf>
    <xf numFmtId="185" fontId="12" fillId="6" borderId="1" xfId="0" applyNumberFormat="1" applyFont="1" applyFill="1" applyBorder="1" applyAlignment="1">
      <alignment horizontal="center"/>
    </xf>
    <xf numFmtId="185" fontId="0" fillId="2" borderId="1" xfId="0" applyNumberFormat="1" applyFill="1" applyBorder="1" applyAlignment="1">
      <alignment horizontal="center"/>
    </xf>
    <xf numFmtId="0" fontId="4" fillId="6" borderId="1" xfId="0" applyNumberFormat="1" applyFont="1" applyFill="1" applyBorder="1" applyAlignment="1">
      <alignment horizontal="center"/>
    </xf>
    <xf numFmtId="173" fontId="4" fillId="6" borderId="1" xfId="0" applyNumberFormat="1" applyFont="1" applyFill="1" applyBorder="1" applyAlignment="1">
      <alignment horizontal="center"/>
    </xf>
    <xf numFmtId="49" fontId="4" fillId="6" borderId="1" xfId="0" applyNumberFormat="1" applyFont="1" applyFill="1" applyBorder="1" applyAlignment="1">
      <alignment horizontal="center"/>
    </xf>
    <xf numFmtId="170" fontId="4" fillId="6" borderId="1" xfId="0" applyNumberFormat="1" applyFont="1" applyFill="1" applyBorder="1" applyAlignment="1">
      <alignment horizontal="center"/>
    </xf>
    <xf numFmtId="0" fontId="12" fillId="6" borderId="0" xfId="0" applyFont="1" applyFill="1"/>
    <xf numFmtId="49" fontId="4" fillId="6"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170" fontId="6" fillId="5" borderId="11" xfId="0" applyNumberFormat="1" applyFont="1" applyFill="1" applyBorder="1" applyAlignment="1">
      <alignment horizontal="center" vertical="center" shrinkToFit="1"/>
    </xf>
    <xf numFmtId="0" fontId="26" fillId="0" borderId="0" xfId="0" applyFont="1" applyBorder="1" applyAlignment="1">
      <alignment horizontal="center"/>
    </xf>
    <xf numFmtId="3" fontId="7" fillId="5" borderId="0" xfId="0" applyNumberFormat="1" applyFont="1" applyFill="1" applyBorder="1" applyAlignment="1">
      <alignment horizontal="right" vertical="center"/>
    </xf>
    <xf numFmtId="186" fontId="7" fillId="5" borderId="0" xfId="2" applyNumberFormat="1" applyFont="1" applyFill="1" applyBorder="1" applyAlignment="1">
      <alignment horizontal="left" vertical="center"/>
    </xf>
    <xf numFmtId="186" fontId="7" fillId="5" borderId="0" xfId="2" applyNumberFormat="1" applyFont="1" applyFill="1" applyAlignment="1">
      <alignment horizontal="left" vertical="center"/>
    </xf>
    <xf numFmtId="0" fontId="2" fillId="2" borderId="1" xfId="0" applyNumberFormat="1" applyFont="1" applyFill="1" applyBorder="1" applyAlignment="1" applyProtection="1">
      <alignment horizontal="center"/>
    </xf>
    <xf numFmtId="0" fontId="0" fillId="0" borderId="0" xfId="0"/>
    <xf numFmtId="0" fontId="37" fillId="0" borderId="1" xfId="0" applyFont="1" applyBorder="1" applyAlignment="1">
      <alignment horizontal="center"/>
    </xf>
    <xf numFmtId="0" fontId="12" fillId="4" borderId="0" xfId="0" applyFont="1" applyFill="1"/>
    <xf numFmtId="0" fontId="5" fillId="0" borderId="1" xfId="0" applyFont="1" applyBorder="1" applyAlignment="1">
      <alignment horizontal="center"/>
    </xf>
    <xf numFmtId="0" fontId="0" fillId="0" borderId="0" xfId="0" applyAlignment="1">
      <alignment horizontal="center" vertical="center"/>
    </xf>
    <xf numFmtId="0" fontId="22"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0" fillId="0" borderId="0" xfId="0"/>
    <xf numFmtId="0" fontId="5" fillId="0" borderId="1" xfId="0" applyFont="1" applyBorder="1" applyAlignment="1">
      <alignment horizontal="center"/>
    </xf>
    <xf numFmtId="3" fontId="14" fillId="3" borderId="11" xfId="0" applyNumberFormat="1" applyFont="1" applyFill="1" applyBorder="1" applyAlignment="1" applyProtection="1">
      <alignment horizontal="center" vertical="center"/>
    </xf>
    <xf numFmtId="0" fontId="12" fillId="6" borderId="9" xfId="0" applyFont="1" applyFill="1" applyBorder="1" applyAlignment="1">
      <alignment horizontal="center"/>
    </xf>
    <xf numFmtId="182" fontId="0" fillId="2" borderId="1" xfId="0" applyNumberFormat="1" applyFill="1" applyBorder="1" applyAlignment="1">
      <alignment horizontal="center"/>
    </xf>
    <xf numFmtId="176" fontId="14" fillId="5" borderId="10" xfId="0" applyNumberFormat="1" applyFont="1" applyFill="1" applyBorder="1" applyAlignment="1">
      <alignment horizontal="center" vertical="center" shrinkToFit="1"/>
    </xf>
    <xf numFmtId="0" fontId="5" fillId="0" borderId="1" xfId="0" applyFont="1" applyBorder="1" applyAlignment="1">
      <alignment horizontal="center"/>
    </xf>
    <xf numFmtId="0" fontId="5" fillId="0" borderId="1" xfId="0" applyFont="1" applyBorder="1" applyAlignment="1">
      <alignment horizontal="center"/>
    </xf>
    <xf numFmtId="170" fontId="2" fillId="3" borderId="1" xfId="0" applyNumberFormat="1" applyFont="1" applyFill="1" applyBorder="1" applyAlignment="1" applyProtection="1">
      <alignment horizontal="center"/>
      <protection locked="0"/>
    </xf>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34" fillId="0" borderId="1" xfId="0" applyFont="1" applyBorder="1" applyAlignment="1">
      <alignment horizontal="center"/>
    </xf>
    <xf numFmtId="170" fontId="5" fillId="3" borderId="1" xfId="0" applyNumberFormat="1" applyFont="1" applyFill="1" applyBorder="1" applyAlignment="1" applyProtection="1">
      <alignment horizontal="center"/>
      <protection locked="0"/>
    </xf>
    <xf numFmtId="0" fontId="34" fillId="0" borderId="1" xfId="0" applyFont="1" applyBorder="1" applyAlignment="1">
      <alignment horizontal="center"/>
    </xf>
    <xf numFmtId="0" fontId="34" fillId="0" borderId="1" xfId="0" applyFont="1" applyBorder="1" applyAlignment="1">
      <alignment horizontal="center"/>
    </xf>
    <xf numFmtId="0" fontId="5"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38" fillId="0" borderId="0" xfId="0" applyFont="1"/>
    <xf numFmtId="0" fontId="38" fillId="0" borderId="0" xfId="0" applyFont="1" applyAlignment="1">
      <alignment horizontal="center"/>
    </xf>
    <xf numFmtId="0" fontId="39" fillId="0" borderId="0" xfId="0" applyFont="1"/>
    <xf numFmtId="0" fontId="39" fillId="0" borderId="0" xfId="0" applyFont="1" applyAlignment="1">
      <alignment horizontal="center"/>
    </xf>
    <xf numFmtId="0" fontId="38" fillId="0" borderId="1" xfId="0" applyFont="1" applyBorder="1"/>
    <xf numFmtId="0" fontId="38" fillId="0" borderId="0" xfId="0" applyFont="1" applyBorder="1"/>
    <xf numFmtId="170" fontId="38" fillId="2" borderId="1" xfId="0" applyNumberFormat="1" applyFont="1" applyFill="1" applyBorder="1" applyAlignment="1">
      <alignment horizontal="center"/>
    </xf>
    <xf numFmtId="0" fontId="38" fillId="2" borderId="1" xfId="0" applyFont="1" applyFill="1" applyBorder="1" applyAlignment="1">
      <alignment horizontal="center"/>
    </xf>
    <xf numFmtId="0" fontId="38" fillId="0" borderId="9" xfId="0" applyFont="1" applyBorder="1"/>
    <xf numFmtId="170" fontId="38" fillId="2" borderId="11" xfId="0" applyNumberFormat="1" applyFont="1" applyFill="1" applyBorder="1" applyAlignment="1">
      <alignment horizontal="center"/>
    </xf>
    <xf numFmtId="171" fontId="38" fillId="0" borderId="8" xfId="0" applyNumberFormat="1" applyFont="1" applyBorder="1" applyAlignment="1" applyProtection="1">
      <alignment horizontal="center"/>
      <protection locked="0"/>
    </xf>
    <xf numFmtId="170" fontId="38" fillId="2" borderId="3" xfId="0" applyNumberFormat="1" applyFont="1" applyFill="1" applyBorder="1" applyAlignment="1">
      <alignment horizontal="center"/>
    </xf>
    <xf numFmtId="0" fontId="38" fillId="0" borderId="14" xfId="0" applyFont="1" applyBorder="1" applyAlignment="1" applyProtection="1">
      <alignment horizontal="center"/>
      <protection locked="0"/>
    </xf>
    <xf numFmtId="0" fontId="38" fillId="0" borderId="15" xfId="0" applyFont="1" applyBorder="1" applyAlignment="1" applyProtection="1">
      <alignment horizontal="center"/>
      <protection locked="0"/>
    </xf>
    <xf numFmtId="0" fontId="38" fillId="0" borderId="16" xfId="0" applyFont="1" applyBorder="1" applyAlignment="1" applyProtection="1">
      <alignment horizontal="center"/>
      <protection locked="0"/>
    </xf>
    <xf numFmtId="0" fontId="38" fillId="2" borderId="1" xfId="0" applyNumberFormat="1" applyFont="1" applyFill="1" applyBorder="1" applyAlignment="1">
      <alignment horizontal="center"/>
    </xf>
    <xf numFmtId="3" fontId="38" fillId="2" borderId="1" xfId="0" applyNumberFormat="1" applyFont="1" applyFill="1" applyBorder="1" applyAlignment="1">
      <alignment horizontal="center"/>
    </xf>
    <xf numFmtId="0" fontId="37" fillId="0" borderId="1" xfId="0" applyFont="1" applyBorder="1" applyAlignment="1">
      <alignment horizontal="center"/>
    </xf>
    <xf numFmtId="165" fontId="26" fillId="9" borderId="1" xfId="0" applyNumberFormat="1" applyFont="1" applyFill="1" applyBorder="1" applyAlignment="1">
      <alignment horizontal="center"/>
    </xf>
    <xf numFmtId="166" fontId="22" fillId="0" borderId="1" xfId="0" applyNumberFormat="1" applyFont="1" applyBorder="1" applyAlignment="1">
      <alignment horizontal="center"/>
    </xf>
    <xf numFmtId="3" fontId="38" fillId="2" borderId="3" xfId="0" applyNumberFormat="1" applyFont="1" applyFill="1" applyBorder="1" applyAlignment="1">
      <alignment horizontal="center"/>
    </xf>
    <xf numFmtId="0" fontId="5" fillId="0" borderId="1" xfId="0" applyFont="1" applyBorder="1" applyAlignment="1">
      <alignment horizontal="center"/>
    </xf>
    <xf numFmtId="3" fontId="11" fillId="5" borderId="0" xfId="0" applyNumberFormat="1" applyFont="1" applyFill="1" applyBorder="1" applyAlignment="1">
      <alignment vertical="center"/>
    </xf>
    <xf numFmtId="0" fontId="0" fillId="0" borderId="0" xfId="0"/>
    <xf numFmtId="0" fontId="5" fillId="0" borderId="1" xfId="0" applyFont="1" applyBorder="1" applyAlignment="1">
      <alignment horizontal="center"/>
    </xf>
    <xf numFmtId="0" fontId="5" fillId="0" borderId="1" xfId="0" applyFont="1" applyBorder="1" applyAlignment="1">
      <alignment horizontal="center"/>
    </xf>
    <xf numFmtId="0" fontId="0" fillId="0" borderId="0" xfId="0"/>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37" fillId="0" borderId="1" xfId="0" applyFont="1" applyBorder="1" applyAlignment="1">
      <alignment horizontal="center"/>
    </xf>
    <xf numFmtId="0" fontId="5" fillId="0" borderId="1" xfId="0" applyFont="1" applyBorder="1" applyAlignment="1">
      <alignment horizontal="center"/>
    </xf>
    <xf numFmtId="0" fontId="38" fillId="0" borderId="1" xfId="0" applyFont="1" applyBorder="1" applyAlignment="1" applyProtection="1">
      <alignment horizontal="center"/>
      <protection locked="0"/>
    </xf>
    <xf numFmtId="169" fontId="38" fillId="2" borderId="1" xfId="0" applyNumberFormat="1" applyFont="1" applyFill="1" applyBorder="1" applyAlignment="1">
      <alignment horizontal="center"/>
    </xf>
    <xf numFmtId="0" fontId="40" fillId="3" borderId="0" xfId="0" applyFont="1" applyFill="1" applyBorder="1" applyAlignment="1">
      <alignment horizontal="center"/>
    </xf>
    <xf numFmtId="0" fontId="40" fillId="0" borderId="0" xfId="0" applyFont="1" applyAlignment="1">
      <alignment horizontal="center"/>
    </xf>
    <xf numFmtId="179" fontId="38" fillId="2" borderId="1" xfId="0" applyNumberFormat="1" applyFont="1" applyFill="1" applyBorder="1" applyAlignment="1">
      <alignment horizontal="center"/>
    </xf>
    <xf numFmtId="0" fontId="40" fillId="0" borderId="0" xfId="0" applyFont="1" applyBorder="1" applyAlignment="1">
      <alignment horizontal="center"/>
    </xf>
    <xf numFmtId="0" fontId="0" fillId="0" borderId="1" xfId="0" applyBorder="1" applyAlignment="1" applyProtection="1">
      <alignment horizontal="center"/>
      <protection locked="0"/>
    </xf>
    <xf numFmtId="170" fontId="38" fillId="2" borderId="9" xfId="0" applyNumberFormat="1" applyFont="1" applyFill="1" applyBorder="1" applyAlignment="1" applyProtection="1">
      <alignment horizontal="center"/>
    </xf>
    <xf numFmtId="0" fontId="5" fillId="0" borderId="1" xfId="0" applyFont="1" applyBorder="1" applyAlignment="1">
      <alignment horizontal="center"/>
    </xf>
    <xf numFmtId="0" fontId="0" fillId="0" borderId="0" xfId="0"/>
    <xf numFmtId="0" fontId="5" fillId="0" borderId="1" xfId="0" applyFont="1" applyBorder="1" applyAlignment="1">
      <alignment horizontal="center"/>
    </xf>
    <xf numFmtId="170" fontId="6" fillId="2" borderId="1" xfId="0" applyNumberFormat="1" applyFont="1" applyFill="1" applyBorder="1" applyAlignment="1">
      <alignment horizontal="center"/>
    </xf>
    <xf numFmtId="1" fontId="6" fillId="2" borderId="1" xfId="0" applyNumberFormat="1" applyFont="1" applyFill="1" applyBorder="1" applyAlignment="1">
      <alignment horizontal="center"/>
    </xf>
    <xf numFmtId="3" fontId="38" fillId="2" borderId="11" xfId="0" applyNumberFormat="1" applyFont="1" applyFill="1" applyBorder="1" applyAlignment="1">
      <alignment horizontal="center"/>
    </xf>
    <xf numFmtId="170" fontId="38" fillId="2" borderId="18" xfId="0" applyNumberFormat="1" applyFont="1" applyFill="1" applyBorder="1" applyAlignment="1">
      <alignment horizontal="center"/>
    </xf>
    <xf numFmtId="170" fontId="6" fillId="2" borderId="10" xfId="0" applyNumberFormat="1" applyFont="1" applyFill="1" applyBorder="1" applyAlignment="1">
      <alignment horizontal="center"/>
    </xf>
    <xf numFmtId="170" fontId="38" fillId="2" borderId="10" xfId="0" applyNumberFormat="1" applyFont="1" applyFill="1" applyBorder="1" applyAlignment="1">
      <alignment horizontal="center"/>
    </xf>
    <xf numFmtId="0" fontId="40" fillId="0" borderId="0" xfId="0" applyFont="1" applyBorder="1" applyAlignment="1">
      <alignment horizontal="right"/>
    </xf>
    <xf numFmtId="0" fontId="38" fillId="0" borderId="9" xfId="0" applyFont="1" applyBorder="1" applyProtection="1">
      <protection locked="0"/>
    </xf>
    <xf numFmtId="0" fontId="38" fillId="3" borderId="8" xfId="0" applyFont="1" applyFill="1" applyBorder="1" applyAlignment="1" applyProtection="1">
      <alignment horizontal="center"/>
      <protection locked="0"/>
    </xf>
    <xf numFmtId="178" fontId="38" fillId="0" borderId="1" xfId="0" applyNumberFormat="1" applyFont="1" applyBorder="1" applyAlignment="1" applyProtection="1">
      <alignment horizontal="center"/>
      <protection locked="0"/>
    </xf>
    <xf numFmtId="170" fontId="38" fillId="0" borderId="1" xfId="0" applyNumberFormat="1" applyFont="1" applyBorder="1" applyAlignment="1" applyProtection="1">
      <alignment horizontal="center"/>
      <protection locked="0"/>
    </xf>
    <xf numFmtId="178" fontId="0" fillId="0" borderId="1" xfId="0" applyNumberFormat="1" applyBorder="1" applyAlignment="1" applyProtection="1">
      <alignment horizontal="center"/>
      <protection locked="0"/>
    </xf>
    <xf numFmtId="1" fontId="6" fillId="2" borderId="17" xfId="0" applyNumberFormat="1" applyFont="1" applyFill="1" applyBorder="1" applyAlignment="1">
      <alignment horizontal="center"/>
    </xf>
    <xf numFmtId="0" fontId="22" fillId="0" borderId="1" xfId="0" applyFont="1" applyBorder="1" applyAlignment="1">
      <alignment horizontal="center"/>
    </xf>
    <xf numFmtId="0" fontId="0" fillId="0" borderId="0" xfId="0"/>
    <xf numFmtId="0" fontId="22" fillId="0" borderId="1" xfId="0" applyFont="1" applyBorder="1" applyAlignment="1">
      <alignment horizontal="center"/>
    </xf>
    <xf numFmtId="170" fontId="40" fillId="2" borderId="11" xfId="0" applyNumberFormat="1" applyFont="1" applyFill="1" applyBorder="1" applyAlignment="1">
      <alignment horizontal="center"/>
    </xf>
    <xf numFmtId="171" fontId="38" fillId="0" borderId="1" xfId="0" applyNumberFormat="1" applyFont="1" applyBorder="1" applyAlignment="1" applyProtection="1">
      <alignment horizontal="center"/>
      <protection locked="0"/>
    </xf>
    <xf numFmtId="171" fontId="38" fillId="2" borderId="11" xfId="0" applyNumberFormat="1" applyFont="1" applyFill="1" applyBorder="1" applyAlignment="1">
      <alignment horizontal="center"/>
    </xf>
    <xf numFmtId="187" fontId="38" fillId="2" borderId="1" xfId="0" applyNumberFormat="1" applyFont="1" applyFill="1" applyBorder="1" applyAlignment="1">
      <alignment horizontal="center"/>
    </xf>
    <xf numFmtId="187" fontId="38" fillId="2" borderId="11" xfId="0" applyNumberFormat="1" applyFont="1" applyFill="1" applyBorder="1" applyAlignment="1">
      <alignment horizontal="center"/>
    </xf>
    <xf numFmtId="171" fontId="38" fillId="0" borderId="10" xfId="0" applyNumberFormat="1" applyFont="1" applyBorder="1" applyAlignment="1" applyProtection="1">
      <alignment horizontal="center"/>
      <protection locked="0"/>
    </xf>
    <xf numFmtId="187" fontId="38" fillId="2" borderId="10" xfId="0" applyNumberFormat="1" applyFont="1" applyFill="1" applyBorder="1" applyAlignment="1">
      <alignment horizontal="center"/>
    </xf>
    <xf numFmtId="0" fontId="38" fillId="2" borderId="11" xfId="0" applyFont="1" applyFill="1" applyBorder="1" applyAlignment="1">
      <alignment horizontal="center"/>
    </xf>
    <xf numFmtId="178" fontId="38" fillId="0" borderId="10" xfId="0" applyNumberFormat="1" applyFont="1" applyBorder="1" applyAlignment="1" applyProtection="1">
      <alignment horizontal="center"/>
      <protection locked="0"/>
    </xf>
    <xf numFmtId="178" fontId="38" fillId="2" borderId="1" xfId="0" applyNumberFormat="1" applyFont="1" applyFill="1" applyBorder="1" applyAlignment="1">
      <alignment horizontal="center"/>
    </xf>
    <xf numFmtId="178" fontId="38" fillId="2" borderId="10" xfId="0" applyNumberFormat="1" applyFont="1" applyFill="1" applyBorder="1" applyAlignment="1">
      <alignment horizontal="center"/>
    </xf>
    <xf numFmtId="1" fontId="38" fillId="2" borderId="1" xfId="0" applyNumberFormat="1" applyFont="1" applyFill="1" applyBorder="1" applyAlignment="1" applyProtection="1">
      <alignment horizontal="center"/>
    </xf>
    <xf numFmtId="1" fontId="38" fillId="2" borderId="10" xfId="0" applyNumberFormat="1" applyFont="1" applyFill="1" applyBorder="1" applyAlignment="1" applyProtection="1">
      <alignment horizontal="center"/>
    </xf>
    <xf numFmtId="171" fontId="38" fillId="2" borderId="1" xfId="0" applyNumberFormat="1" applyFont="1" applyFill="1" applyBorder="1" applyAlignment="1" applyProtection="1">
      <alignment horizontal="center"/>
    </xf>
    <xf numFmtId="171" fontId="38" fillId="2" borderId="10" xfId="0" applyNumberFormat="1" applyFont="1" applyFill="1" applyBorder="1" applyAlignment="1" applyProtection="1">
      <alignment horizontal="center"/>
    </xf>
    <xf numFmtId="0" fontId="38" fillId="2" borderId="1" xfId="0" applyFont="1" applyFill="1" applyBorder="1"/>
    <xf numFmtId="0" fontId="38" fillId="2" borderId="10" xfId="0" applyFont="1" applyFill="1" applyBorder="1"/>
    <xf numFmtId="0" fontId="5" fillId="0" borderId="1" xfId="0" applyFont="1" applyBorder="1" applyAlignment="1">
      <alignment horizontal="center"/>
    </xf>
    <xf numFmtId="171" fontId="38" fillId="2" borderId="1" xfId="0" applyNumberFormat="1" applyFont="1" applyFill="1" applyBorder="1" applyAlignment="1">
      <alignment horizontal="center"/>
    </xf>
    <xf numFmtId="171" fontId="38" fillId="2" borderId="10" xfId="0" applyNumberFormat="1" applyFont="1" applyFill="1" applyBorder="1" applyAlignment="1">
      <alignment horizontal="center"/>
    </xf>
    <xf numFmtId="0" fontId="5"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34"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xf>
    <xf numFmtId="0" fontId="41" fillId="0" borderId="0" xfId="0" applyFont="1"/>
    <xf numFmtId="0" fontId="42" fillId="10" borderId="12" xfId="0" applyFont="1" applyFill="1" applyBorder="1" applyAlignment="1">
      <alignment horizontal="center"/>
    </xf>
    <xf numFmtId="0" fontId="41" fillId="11" borderId="12" xfId="0" applyFont="1" applyFill="1" applyBorder="1" applyAlignment="1">
      <alignment horizontal="center"/>
    </xf>
    <xf numFmtId="8" fontId="6" fillId="11" borderId="12" xfId="0" applyNumberFormat="1" applyFont="1" applyFill="1" applyBorder="1" applyAlignment="1">
      <alignment horizontal="center" vertical="center"/>
    </xf>
    <xf numFmtId="10" fontId="41" fillId="11" borderId="12" xfId="0" applyNumberFormat="1" applyFont="1" applyFill="1" applyBorder="1" applyAlignment="1">
      <alignment horizontal="center"/>
    </xf>
    <xf numFmtId="0" fontId="41" fillId="0" borderId="19" xfId="0" applyFont="1" applyBorder="1" applyAlignment="1">
      <alignment horizontal="center" vertical="center"/>
    </xf>
    <xf numFmtId="0" fontId="33" fillId="0" borderId="0" xfId="1" applyAlignment="1">
      <alignment horizontal="center" vertical="center"/>
    </xf>
    <xf numFmtId="0" fontId="44" fillId="8" borderId="0" xfId="0" applyFont="1" applyFill="1"/>
    <xf numFmtId="0" fontId="41" fillId="11" borderId="0" xfId="0" applyFont="1" applyFill="1"/>
    <xf numFmtId="0" fontId="6" fillId="11" borderId="12" xfId="0" applyFont="1" applyFill="1" applyBorder="1" applyAlignment="1">
      <alignment horizontal="center" vertical="center"/>
    </xf>
    <xf numFmtId="180" fontId="6" fillId="5" borderId="11" xfId="0" applyNumberFormat="1" applyFont="1" applyFill="1" applyBorder="1" applyAlignment="1" applyProtection="1">
      <alignment horizontal="center" vertical="center" shrinkToFit="1"/>
    </xf>
    <xf numFmtId="180" fontId="6" fillId="5" borderId="1" xfId="0" applyNumberFormat="1" applyFont="1" applyFill="1" applyBorder="1" applyAlignment="1" applyProtection="1">
      <alignment horizontal="center" vertical="center" shrinkToFit="1"/>
    </xf>
    <xf numFmtId="180" fontId="6" fillId="5" borderId="10" xfId="0" applyNumberFormat="1" applyFont="1" applyFill="1" applyBorder="1" applyAlignment="1" applyProtection="1">
      <alignment horizontal="center" vertical="center" shrinkToFit="1"/>
    </xf>
    <xf numFmtId="0" fontId="12" fillId="6" borderId="1" xfId="0" applyFont="1" applyFill="1" applyBorder="1" applyAlignment="1" applyProtection="1">
      <alignment horizontal="center"/>
    </xf>
    <xf numFmtId="183" fontId="12" fillId="6" borderId="1" xfId="0" applyNumberFormat="1" applyFont="1" applyFill="1" applyBorder="1" applyAlignment="1" applyProtection="1">
      <alignment horizontal="center"/>
    </xf>
    <xf numFmtId="10" fontId="12" fillId="6" borderId="1" xfId="0" applyNumberFormat="1" applyFont="1" applyFill="1" applyBorder="1" applyAlignment="1" applyProtection="1">
      <alignment horizontal="center"/>
    </xf>
    <xf numFmtId="0" fontId="0" fillId="2" borderId="1" xfId="0" applyFill="1" applyBorder="1" applyAlignment="1" applyProtection="1">
      <alignment horizontal="center"/>
    </xf>
    <xf numFmtId="0" fontId="0" fillId="3" borderId="0" xfId="0" applyFill="1" applyAlignment="1" applyProtection="1">
      <alignment horizontal="center"/>
    </xf>
    <xf numFmtId="183" fontId="0" fillId="3" borderId="0" xfId="0" applyNumberFormat="1" applyFill="1" applyAlignment="1" applyProtection="1">
      <alignment horizontal="center"/>
    </xf>
    <xf numFmtId="10" fontId="0" fillId="3" borderId="0" xfId="0" applyNumberFormat="1" applyFill="1" applyAlignment="1" applyProtection="1">
      <alignment horizontal="center"/>
    </xf>
    <xf numFmtId="0" fontId="0" fillId="0" borderId="0" xfId="0" applyAlignment="1" applyProtection="1">
      <alignment horizontal="center"/>
    </xf>
    <xf numFmtId="183" fontId="0" fillId="0" borderId="0" xfId="0" applyNumberFormat="1" applyAlignment="1" applyProtection="1">
      <alignment horizontal="center"/>
    </xf>
    <xf numFmtId="10" fontId="0" fillId="0" borderId="0" xfId="0" applyNumberFormat="1" applyAlignment="1" applyProtection="1">
      <alignment horizontal="center"/>
    </xf>
    <xf numFmtId="171" fontId="0" fillId="0" borderId="0" xfId="0" applyNumberFormat="1" applyFont="1" applyAlignment="1" applyProtection="1">
      <alignment horizontal="center"/>
      <protection locked="0"/>
    </xf>
    <xf numFmtId="171" fontId="12" fillId="6" borderId="1" xfId="0" applyNumberFormat="1" applyFont="1" applyFill="1" applyBorder="1" applyAlignment="1" applyProtection="1">
      <alignment horizontal="center"/>
      <protection locked="0"/>
    </xf>
    <xf numFmtId="0" fontId="40" fillId="3" borderId="0" xfId="0" applyFont="1" applyFill="1" applyAlignment="1">
      <alignment horizontal="center"/>
    </xf>
    <xf numFmtId="171" fontId="1" fillId="0" borderId="1" xfId="0" applyNumberFormat="1" applyFont="1" applyBorder="1" applyAlignment="1" applyProtection="1">
      <alignment horizontal="center"/>
      <protection locked="0"/>
    </xf>
    <xf numFmtId="3" fontId="11" fillId="5" borderId="0" xfId="0" applyNumberFormat="1" applyFont="1" applyFill="1" applyBorder="1" applyAlignment="1">
      <alignment horizontal="center" vertical="center"/>
    </xf>
    <xf numFmtId="0" fontId="0" fillId="0" borderId="0" xfId="0" applyAlignment="1">
      <alignment horizontal="center" vertical="center"/>
    </xf>
    <xf numFmtId="3" fontId="25" fillId="5" borderId="0" xfId="0" applyNumberFormat="1" applyFont="1" applyFill="1" applyAlignment="1">
      <alignment horizontal="center"/>
    </xf>
    <xf numFmtId="168" fontId="7" fillId="5" borderId="0" xfId="0" applyNumberFormat="1" applyFont="1" applyFill="1" applyAlignment="1">
      <alignment horizontal="center" vertical="center" shrinkToFit="1"/>
    </xf>
    <xf numFmtId="3" fontId="25" fillId="5" borderId="2" xfId="0" applyNumberFormat="1" applyFont="1" applyFill="1" applyBorder="1" applyAlignment="1">
      <alignment horizontal="center"/>
    </xf>
    <xf numFmtId="171" fontId="7" fillId="5" borderId="13" xfId="0" applyNumberFormat="1" applyFont="1" applyFill="1" applyBorder="1" applyAlignment="1">
      <alignment horizontal="left" vertical="center"/>
    </xf>
    <xf numFmtId="171" fontId="7" fillId="5" borderId="0" xfId="0" applyNumberFormat="1" applyFont="1" applyFill="1" applyAlignment="1">
      <alignment horizontal="left" vertical="center"/>
    </xf>
    <xf numFmtId="3" fontId="13" fillId="5" borderId="0" xfId="0" applyNumberFormat="1" applyFont="1" applyFill="1" applyAlignment="1">
      <alignment horizontal="center" vertical="center"/>
    </xf>
    <xf numFmtId="3" fontId="13" fillId="5" borderId="0" xfId="0" applyNumberFormat="1" applyFont="1" applyFill="1" applyBorder="1" applyAlignment="1">
      <alignment horizontal="center" vertical="center"/>
    </xf>
    <xf numFmtId="3" fontId="7" fillId="5" borderId="13" xfId="0" applyNumberFormat="1" applyFont="1" applyFill="1" applyBorder="1" applyAlignment="1">
      <alignment horizontal="left" vertical="center"/>
    </xf>
    <xf numFmtId="3" fontId="7" fillId="5" borderId="0" xfId="0" applyNumberFormat="1" applyFont="1" applyFill="1" applyAlignment="1">
      <alignment horizontal="left" vertical="center"/>
    </xf>
    <xf numFmtId="178" fontId="7" fillId="5" borderId="13" xfId="0" applyNumberFormat="1" applyFont="1" applyFill="1" applyBorder="1" applyAlignment="1">
      <alignment horizontal="left" vertical="center"/>
    </xf>
    <xf numFmtId="178" fontId="7" fillId="5" borderId="0" xfId="0" applyNumberFormat="1" applyFont="1" applyFill="1" applyAlignment="1">
      <alignment horizontal="left" vertical="center"/>
    </xf>
    <xf numFmtId="186" fontId="7" fillId="5" borderId="13" xfId="2" applyNumberFormat="1" applyFont="1" applyFill="1" applyBorder="1" applyAlignment="1">
      <alignment horizontal="left" vertical="center"/>
    </xf>
    <xf numFmtId="186" fontId="7" fillId="5" borderId="0" xfId="2" applyNumberFormat="1" applyFont="1" applyFill="1" applyAlignment="1">
      <alignment horizontal="left" vertical="center"/>
    </xf>
    <xf numFmtId="0" fontId="43" fillId="0" borderId="20" xfId="0" applyFont="1" applyBorder="1" applyAlignment="1">
      <alignment horizontal="left" vertical="top" wrapText="1"/>
    </xf>
    <xf numFmtId="0" fontId="43" fillId="0" borderId="21" xfId="0" applyFont="1" applyBorder="1" applyAlignment="1">
      <alignment horizontal="left" vertical="top" wrapText="1"/>
    </xf>
    <xf numFmtId="0" fontId="43" fillId="0" borderId="22" xfId="0" applyFont="1" applyBorder="1" applyAlignment="1">
      <alignment horizontal="left" vertical="top" wrapText="1"/>
    </xf>
    <xf numFmtId="0" fontId="43" fillId="0" borderId="13" xfId="0" applyFont="1" applyBorder="1" applyAlignment="1">
      <alignment horizontal="left" vertical="top" wrapText="1"/>
    </xf>
    <xf numFmtId="0" fontId="43" fillId="0" borderId="0" xfId="0" applyFont="1" applyBorder="1" applyAlignment="1">
      <alignment horizontal="left" vertical="top" wrapText="1"/>
    </xf>
    <xf numFmtId="0" fontId="43" fillId="0" borderId="5" xfId="0" applyFont="1" applyBorder="1" applyAlignment="1">
      <alignment horizontal="left" vertical="top" wrapText="1"/>
    </xf>
    <xf numFmtId="0" fontId="43" fillId="0" borderId="23" xfId="0" applyFont="1" applyBorder="1" applyAlignment="1">
      <alignment horizontal="left" vertical="top" wrapText="1"/>
    </xf>
    <xf numFmtId="0" fontId="43" fillId="0" borderId="2" xfId="0" applyFont="1" applyBorder="1" applyAlignment="1">
      <alignment horizontal="left" vertical="top" wrapText="1"/>
    </xf>
    <xf numFmtId="0" fontId="43" fillId="0" borderId="24" xfId="0" applyFont="1" applyBorder="1" applyAlignment="1">
      <alignment horizontal="left" vertical="top" wrapText="1"/>
    </xf>
  </cellXfs>
  <cellStyles count="3">
    <cellStyle name="Currency" xfId="2" builtinId="4"/>
    <cellStyle name="Hyperlink" xfId="1" builtinId="8"/>
    <cellStyle name="Normal" xfId="0" builtinId="0"/>
  </cellStyles>
  <dxfs count="98">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i val="0"/>
        <color theme="9" tint="-0.499984740745262"/>
      </font>
    </dxf>
    <dxf>
      <font>
        <b/>
        <i val="0"/>
        <color rgb="FFFF0000"/>
      </font>
    </dxf>
    <dxf>
      <font>
        <b/>
        <i val="0"/>
        <color theme="9" tint="-0.499984740745262"/>
      </font>
    </dxf>
    <dxf>
      <font>
        <color theme="4" tint="0.39994506668294322"/>
      </font>
    </dxf>
    <dxf>
      <font>
        <color theme="4" tint="0.39994506668294322"/>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mn-lt"/>
                <a:ea typeface="+mn-ea"/>
                <a:cs typeface="+mn-cs"/>
              </a:defRPr>
            </a:pPr>
            <a:r>
              <a:rPr lang="en-US" sz="2800" b="1"/>
              <a:t>Binance</a:t>
            </a:r>
            <a:r>
              <a:rPr lang="en-US" sz="2800" b="1" baseline="0"/>
              <a:t> </a:t>
            </a:r>
            <a:r>
              <a:rPr lang="en-US" sz="2800" b="1"/>
              <a:t>Account Timeline</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8881085810219673E-2"/>
          <c:y val="0.23749282528241092"/>
          <c:w val="0.88988768295854892"/>
          <c:h val="0.56541259955575285"/>
        </c:manualLayout>
      </c:layout>
      <c:lineChart>
        <c:grouping val="standard"/>
        <c:varyColors val="0"/>
        <c:ser>
          <c:idx val="0"/>
          <c:order val="0"/>
          <c:tx>
            <c:v>   Account Value</c:v>
          </c:tx>
          <c:spPr>
            <a:ln w="53975" cap="rnd">
              <a:solidFill>
                <a:schemeClr val="accent1"/>
              </a:solidFill>
              <a:round/>
            </a:ln>
            <a:effectLst/>
          </c:spPr>
          <c:marker>
            <c:symbol val="square"/>
            <c:size val="10"/>
            <c:spPr>
              <a:solidFill>
                <a:schemeClr val="tx1"/>
              </a:solidFill>
              <a:ln w="9525">
                <a:solidFill>
                  <a:schemeClr val="accent1"/>
                </a:solidFill>
              </a:ln>
              <a:effectLst/>
            </c:spPr>
          </c:marker>
          <c:dLbls>
            <c:numFmt formatCode="#,##0.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[0]!Date_1</c:f>
              <c:numCache>
                <c:formatCode>[$-409]d\-mmm\-yy;@</c:formatCode>
                <c:ptCount val="86"/>
                <c:pt idx="0">
                  <c:v>44197</c:v>
                </c:pt>
                <c:pt idx="1">
                  <c:v>44198</c:v>
                </c:pt>
                <c:pt idx="2">
                  <c:v>44199</c:v>
                </c:pt>
                <c:pt idx="3">
                  <c:v>44200</c:v>
                </c:pt>
                <c:pt idx="4">
                  <c:v>44201</c:v>
                </c:pt>
                <c:pt idx="5">
                  <c:v>44202</c:v>
                </c:pt>
                <c:pt idx="6">
                  <c:v>44203</c:v>
                </c:pt>
                <c:pt idx="7">
                  <c:v>44204</c:v>
                </c:pt>
                <c:pt idx="8">
                  <c:v>44205</c:v>
                </c:pt>
                <c:pt idx="9">
                  <c:v>44206</c:v>
                </c:pt>
                <c:pt idx="10">
                  <c:v>44207</c:v>
                </c:pt>
                <c:pt idx="11">
                  <c:v>44208</c:v>
                </c:pt>
                <c:pt idx="12">
                  <c:v>44209</c:v>
                </c:pt>
                <c:pt idx="13">
                  <c:v>44210</c:v>
                </c:pt>
                <c:pt idx="14">
                  <c:v>44211</c:v>
                </c:pt>
                <c:pt idx="15">
                  <c:v>44212</c:v>
                </c:pt>
                <c:pt idx="16">
                  <c:v>44213</c:v>
                </c:pt>
                <c:pt idx="17">
                  <c:v>44214</c:v>
                </c:pt>
                <c:pt idx="18">
                  <c:v>44215</c:v>
                </c:pt>
                <c:pt idx="19">
                  <c:v>44216</c:v>
                </c:pt>
                <c:pt idx="20">
                  <c:v>44217</c:v>
                </c:pt>
                <c:pt idx="21">
                  <c:v>44218</c:v>
                </c:pt>
                <c:pt idx="22">
                  <c:v>44219</c:v>
                </c:pt>
                <c:pt idx="23">
                  <c:v>44220</c:v>
                </c:pt>
                <c:pt idx="24">
                  <c:v>44221</c:v>
                </c:pt>
                <c:pt idx="25">
                  <c:v>44222</c:v>
                </c:pt>
                <c:pt idx="26">
                  <c:v>44223</c:v>
                </c:pt>
                <c:pt idx="27">
                  <c:v>44224</c:v>
                </c:pt>
                <c:pt idx="28">
                  <c:v>44225</c:v>
                </c:pt>
                <c:pt idx="29">
                  <c:v>44226</c:v>
                </c:pt>
                <c:pt idx="30">
                  <c:v>44227</c:v>
                </c:pt>
                <c:pt idx="31">
                  <c:v>44228</c:v>
                </c:pt>
                <c:pt idx="32">
                  <c:v>44229</c:v>
                </c:pt>
                <c:pt idx="33">
                  <c:v>44230</c:v>
                </c:pt>
                <c:pt idx="34">
                  <c:v>44231</c:v>
                </c:pt>
                <c:pt idx="35">
                  <c:v>44232</c:v>
                </c:pt>
                <c:pt idx="36">
                  <c:v>44233</c:v>
                </c:pt>
                <c:pt idx="37">
                  <c:v>44234</c:v>
                </c:pt>
                <c:pt idx="38">
                  <c:v>44235</c:v>
                </c:pt>
                <c:pt idx="39">
                  <c:v>44236</c:v>
                </c:pt>
                <c:pt idx="40">
                  <c:v>44237</c:v>
                </c:pt>
                <c:pt idx="41">
                  <c:v>44238</c:v>
                </c:pt>
                <c:pt idx="42">
                  <c:v>44239</c:v>
                </c:pt>
                <c:pt idx="43">
                  <c:v>44240</c:v>
                </c:pt>
                <c:pt idx="44">
                  <c:v>44241</c:v>
                </c:pt>
                <c:pt idx="45">
                  <c:v>44242</c:v>
                </c:pt>
                <c:pt idx="46">
                  <c:v>44243</c:v>
                </c:pt>
                <c:pt idx="47">
                  <c:v>44244</c:v>
                </c:pt>
                <c:pt idx="48">
                  <c:v>44245</c:v>
                </c:pt>
                <c:pt idx="49">
                  <c:v>44246</c:v>
                </c:pt>
                <c:pt idx="50">
                  <c:v>44247</c:v>
                </c:pt>
                <c:pt idx="51">
                  <c:v>44248</c:v>
                </c:pt>
                <c:pt idx="52">
                  <c:v>44249</c:v>
                </c:pt>
                <c:pt idx="53">
                  <c:v>44250</c:v>
                </c:pt>
                <c:pt idx="54">
                  <c:v>44251</c:v>
                </c:pt>
                <c:pt idx="55">
                  <c:v>44252</c:v>
                </c:pt>
                <c:pt idx="56">
                  <c:v>44253</c:v>
                </c:pt>
                <c:pt idx="57">
                  <c:v>44254</c:v>
                </c:pt>
                <c:pt idx="58">
                  <c:v>44255</c:v>
                </c:pt>
                <c:pt idx="59">
                  <c:v>44256</c:v>
                </c:pt>
                <c:pt idx="60">
                  <c:v>44257</c:v>
                </c:pt>
                <c:pt idx="61">
                  <c:v>44258</c:v>
                </c:pt>
                <c:pt idx="62">
                  <c:v>44259</c:v>
                </c:pt>
                <c:pt idx="63">
                  <c:v>44260</c:v>
                </c:pt>
                <c:pt idx="64">
                  <c:v>44261</c:v>
                </c:pt>
                <c:pt idx="65">
                  <c:v>44262</c:v>
                </c:pt>
                <c:pt idx="66">
                  <c:v>44263</c:v>
                </c:pt>
                <c:pt idx="67">
                  <c:v>44264</c:v>
                </c:pt>
                <c:pt idx="68">
                  <c:v>44265</c:v>
                </c:pt>
                <c:pt idx="69">
                  <c:v>44266</c:v>
                </c:pt>
                <c:pt idx="70">
                  <c:v>44267</c:v>
                </c:pt>
                <c:pt idx="71">
                  <c:v>44268</c:v>
                </c:pt>
                <c:pt idx="72">
                  <c:v>44269</c:v>
                </c:pt>
                <c:pt idx="73">
                  <c:v>44270</c:v>
                </c:pt>
                <c:pt idx="74">
                  <c:v>44271</c:v>
                </c:pt>
                <c:pt idx="75">
                  <c:v>44272</c:v>
                </c:pt>
                <c:pt idx="76">
                  <c:v>44273</c:v>
                </c:pt>
                <c:pt idx="77">
                  <c:v>44274</c:v>
                </c:pt>
                <c:pt idx="78">
                  <c:v>44275</c:v>
                </c:pt>
                <c:pt idx="79">
                  <c:v>44276</c:v>
                </c:pt>
                <c:pt idx="80">
                  <c:v>44277</c:v>
                </c:pt>
                <c:pt idx="81">
                  <c:v>44278</c:v>
                </c:pt>
                <c:pt idx="82">
                  <c:v>44279</c:v>
                </c:pt>
                <c:pt idx="83">
                  <c:v>44280</c:v>
                </c:pt>
                <c:pt idx="84">
                  <c:v>44281</c:v>
                </c:pt>
                <c:pt idx="85">
                  <c:v>44282</c:v>
                </c:pt>
              </c:numCache>
            </c:numRef>
          </c:cat>
          <c:val>
            <c:numRef>
              <c:f>[0]!Values_1</c:f>
              <c:numCache>
                <c:formatCode>"$"#,##0</c:formatCode>
                <c:ptCount val="86"/>
              </c:numCache>
            </c:numRef>
          </c:val>
          <c:smooth val="0"/>
          <c:extLst>
            <c:ext xmlns:c16="http://schemas.microsoft.com/office/drawing/2014/chart" uri="{C3380CC4-5D6E-409C-BE32-E72D297353CC}">
              <c16:uniqueId val="{00000000-1B22-44BC-9637-8494F031B7C2}"/>
            </c:ext>
          </c:extLst>
        </c:ser>
        <c:dLbls>
          <c:dLblPos val="t"/>
          <c:showLegendKey val="0"/>
          <c:showVal val="1"/>
          <c:showCatName val="0"/>
          <c:showSerName val="0"/>
          <c:showPercent val="0"/>
          <c:showBubbleSize val="0"/>
        </c:dLbls>
        <c:marker val="1"/>
        <c:smooth val="0"/>
        <c:axId val="750008520"/>
        <c:axId val="750003272"/>
      </c:lineChart>
      <c:dateAx>
        <c:axId val="75000852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09]d\-mmm;@" sourceLinked="0"/>
        <c:majorTickMark val="none"/>
        <c:minorTickMark val="none"/>
        <c:tickLblPos val="nextTo"/>
        <c:spPr>
          <a:noFill/>
          <a:ln w="12700" cap="flat" cmpd="sng" algn="ctr">
            <a:solidFill>
              <a:schemeClr val="tx1"/>
            </a:solidFill>
            <a:round/>
          </a:ln>
          <a:effectLst/>
        </c:spPr>
        <c:txPr>
          <a:bodyPr rot="-5400000" spcFirstLastPara="1" vertOverflow="ellipsis" wrap="square" anchor="ctr" anchorCtr="1"/>
          <a:lstStyle/>
          <a:p>
            <a:pPr>
              <a:defRPr sz="1600" b="0" i="0" u="none" strike="noStrike" kern="1200" baseline="0">
                <a:solidFill>
                  <a:sysClr val="windowText" lastClr="000000"/>
                </a:solidFill>
                <a:latin typeface="+mn-lt"/>
                <a:ea typeface="+mn-ea"/>
                <a:cs typeface="+mn-cs"/>
              </a:defRPr>
            </a:pPr>
            <a:endParaRPr lang="en-US"/>
          </a:p>
        </c:txPr>
        <c:crossAx val="750003272"/>
        <c:crosses val="autoZero"/>
        <c:auto val="1"/>
        <c:lblOffset val="100"/>
        <c:baseTimeUnit val="days"/>
      </c:dateAx>
      <c:valAx>
        <c:axId val="750003272"/>
        <c:scaling>
          <c:orientation val="minMax"/>
        </c:scaling>
        <c:delete val="0"/>
        <c:axPos val="l"/>
        <c:majorGridlines>
          <c:spPr>
            <a:ln w="9525"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750008520"/>
        <c:crossesAt val="44061"/>
        <c:crossBetween val="midCat"/>
      </c:valAx>
      <c:spPr>
        <a:noFill/>
        <a:ln>
          <a:solidFill>
            <a:sysClr val="windowText" lastClr="000000"/>
          </a:solidFill>
        </a:ln>
        <a:effectLst/>
      </c:spPr>
    </c:plotArea>
    <c:legend>
      <c:legendPos val="t"/>
      <c:layout>
        <c:manualLayout>
          <c:xMode val="edge"/>
          <c:yMode val="edge"/>
          <c:x val="0.32300757033469996"/>
          <c:y val="0.12649461474138607"/>
          <c:w val="0.18003895794017483"/>
          <c:h val="8.6870704257216796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100">
          <a:solidFill>
            <a:sysClr val="windowText" lastClr="000000"/>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81085810219673E-2"/>
          <c:y val="6.8062489529234382E-2"/>
          <c:w val="0.88988768295854892"/>
          <c:h val="0.537043893449489"/>
        </c:manualLayout>
      </c:layout>
      <c:lineChart>
        <c:grouping val="standard"/>
        <c:varyColors val="0"/>
        <c:ser>
          <c:idx val="0"/>
          <c:order val="0"/>
          <c:tx>
            <c:v>Percent Gain</c:v>
          </c:tx>
          <c:spPr>
            <a:ln w="53975" cap="rnd">
              <a:solidFill>
                <a:schemeClr val="accent2"/>
              </a:solidFill>
              <a:round/>
            </a:ln>
            <a:effectLst/>
          </c:spPr>
          <c:marker>
            <c:symbol val="square"/>
            <c:size val="10"/>
            <c:spPr>
              <a:solidFill>
                <a:schemeClr val="accent2"/>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[0]!Date_2</c:f>
              <c:numCache>
                <c:formatCode>[$-409]d\-mmm\-yyyy;@</c:formatCode>
                <c:ptCount val="86"/>
                <c:pt idx="0">
                  <c:v>44197</c:v>
                </c:pt>
                <c:pt idx="1">
                  <c:v>44198</c:v>
                </c:pt>
                <c:pt idx="2">
                  <c:v>44199</c:v>
                </c:pt>
                <c:pt idx="3">
                  <c:v>44200</c:v>
                </c:pt>
                <c:pt idx="4">
                  <c:v>44201</c:v>
                </c:pt>
                <c:pt idx="5">
                  <c:v>44202</c:v>
                </c:pt>
                <c:pt idx="6">
                  <c:v>44203</c:v>
                </c:pt>
                <c:pt idx="7">
                  <c:v>44204</c:v>
                </c:pt>
                <c:pt idx="8">
                  <c:v>44205</c:v>
                </c:pt>
                <c:pt idx="9">
                  <c:v>44206</c:v>
                </c:pt>
                <c:pt idx="10">
                  <c:v>44207</c:v>
                </c:pt>
                <c:pt idx="11">
                  <c:v>44208</c:v>
                </c:pt>
                <c:pt idx="12">
                  <c:v>44209</c:v>
                </c:pt>
                <c:pt idx="13">
                  <c:v>44210</c:v>
                </c:pt>
                <c:pt idx="14">
                  <c:v>44211</c:v>
                </c:pt>
                <c:pt idx="15">
                  <c:v>44212</c:v>
                </c:pt>
                <c:pt idx="16">
                  <c:v>44213</c:v>
                </c:pt>
                <c:pt idx="17">
                  <c:v>44214</c:v>
                </c:pt>
                <c:pt idx="18">
                  <c:v>44215</c:v>
                </c:pt>
                <c:pt idx="19">
                  <c:v>44216</c:v>
                </c:pt>
                <c:pt idx="20">
                  <c:v>44217</c:v>
                </c:pt>
                <c:pt idx="21">
                  <c:v>44218</c:v>
                </c:pt>
                <c:pt idx="22">
                  <c:v>44219</c:v>
                </c:pt>
                <c:pt idx="23">
                  <c:v>44220</c:v>
                </c:pt>
                <c:pt idx="24">
                  <c:v>44221</c:v>
                </c:pt>
                <c:pt idx="25">
                  <c:v>44222</c:v>
                </c:pt>
                <c:pt idx="26">
                  <c:v>44223</c:v>
                </c:pt>
                <c:pt idx="27">
                  <c:v>44224</c:v>
                </c:pt>
                <c:pt idx="28">
                  <c:v>44225</c:v>
                </c:pt>
                <c:pt idx="29">
                  <c:v>44226</c:v>
                </c:pt>
                <c:pt idx="30">
                  <c:v>44227</c:v>
                </c:pt>
                <c:pt idx="31">
                  <c:v>44228</c:v>
                </c:pt>
                <c:pt idx="32">
                  <c:v>44229</c:v>
                </c:pt>
                <c:pt idx="33">
                  <c:v>44230</c:v>
                </c:pt>
                <c:pt idx="34">
                  <c:v>44231</c:v>
                </c:pt>
                <c:pt idx="35">
                  <c:v>44232</c:v>
                </c:pt>
                <c:pt idx="36">
                  <c:v>44233</c:v>
                </c:pt>
                <c:pt idx="37">
                  <c:v>44234</c:v>
                </c:pt>
                <c:pt idx="38">
                  <c:v>44235</c:v>
                </c:pt>
                <c:pt idx="39">
                  <c:v>44236</c:v>
                </c:pt>
                <c:pt idx="40">
                  <c:v>44237</c:v>
                </c:pt>
                <c:pt idx="41">
                  <c:v>44238</c:v>
                </c:pt>
                <c:pt idx="42">
                  <c:v>44239</c:v>
                </c:pt>
                <c:pt idx="43">
                  <c:v>44240</c:v>
                </c:pt>
                <c:pt idx="44">
                  <c:v>44241</c:v>
                </c:pt>
                <c:pt idx="45">
                  <c:v>44242</c:v>
                </c:pt>
                <c:pt idx="46">
                  <c:v>44243</c:v>
                </c:pt>
                <c:pt idx="47">
                  <c:v>44244</c:v>
                </c:pt>
                <c:pt idx="48">
                  <c:v>44245</c:v>
                </c:pt>
                <c:pt idx="49">
                  <c:v>44246</c:v>
                </c:pt>
                <c:pt idx="50">
                  <c:v>44247</c:v>
                </c:pt>
                <c:pt idx="51">
                  <c:v>44248</c:v>
                </c:pt>
                <c:pt idx="52">
                  <c:v>44249</c:v>
                </c:pt>
                <c:pt idx="53">
                  <c:v>44250</c:v>
                </c:pt>
                <c:pt idx="54">
                  <c:v>44251</c:v>
                </c:pt>
                <c:pt idx="55">
                  <c:v>44252</c:v>
                </c:pt>
                <c:pt idx="56">
                  <c:v>44253</c:v>
                </c:pt>
                <c:pt idx="57">
                  <c:v>44254</c:v>
                </c:pt>
                <c:pt idx="58">
                  <c:v>44255</c:v>
                </c:pt>
                <c:pt idx="59">
                  <c:v>44256</c:v>
                </c:pt>
                <c:pt idx="60">
                  <c:v>44257</c:v>
                </c:pt>
                <c:pt idx="61">
                  <c:v>44258</c:v>
                </c:pt>
                <c:pt idx="62">
                  <c:v>44259</c:v>
                </c:pt>
                <c:pt idx="63">
                  <c:v>44260</c:v>
                </c:pt>
                <c:pt idx="64">
                  <c:v>44261</c:v>
                </c:pt>
                <c:pt idx="65">
                  <c:v>44262</c:v>
                </c:pt>
                <c:pt idx="66">
                  <c:v>44263</c:v>
                </c:pt>
                <c:pt idx="67">
                  <c:v>44264</c:v>
                </c:pt>
                <c:pt idx="68">
                  <c:v>44265</c:v>
                </c:pt>
                <c:pt idx="69">
                  <c:v>44266</c:v>
                </c:pt>
                <c:pt idx="70">
                  <c:v>44267</c:v>
                </c:pt>
                <c:pt idx="71">
                  <c:v>44268</c:v>
                </c:pt>
                <c:pt idx="72">
                  <c:v>44269</c:v>
                </c:pt>
                <c:pt idx="73">
                  <c:v>44270</c:v>
                </c:pt>
                <c:pt idx="74">
                  <c:v>44271</c:v>
                </c:pt>
                <c:pt idx="75">
                  <c:v>44272</c:v>
                </c:pt>
                <c:pt idx="76">
                  <c:v>44273</c:v>
                </c:pt>
                <c:pt idx="77">
                  <c:v>44274</c:v>
                </c:pt>
                <c:pt idx="78">
                  <c:v>44275</c:v>
                </c:pt>
                <c:pt idx="79">
                  <c:v>44276</c:v>
                </c:pt>
                <c:pt idx="80">
                  <c:v>44277</c:v>
                </c:pt>
                <c:pt idx="81">
                  <c:v>44278</c:v>
                </c:pt>
                <c:pt idx="82">
                  <c:v>44279</c:v>
                </c:pt>
                <c:pt idx="83">
                  <c:v>44280</c:v>
                </c:pt>
                <c:pt idx="84">
                  <c:v>44281</c:v>
                </c:pt>
                <c:pt idx="85">
                  <c:v>44282</c:v>
                </c:pt>
              </c:numCache>
            </c:numRef>
          </c:cat>
          <c:val>
            <c:numRef>
              <c:f>[0]!Profit_1</c:f>
              <c:numCache>
                <c:formatCode>0.0%</c:formatCode>
                <c:ptCount val="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0-804D-4004-9AD7-D61430BE251B}"/>
            </c:ext>
          </c:extLst>
        </c:ser>
        <c:dLbls>
          <c:dLblPos val="t"/>
          <c:showLegendKey val="0"/>
          <c:showVal val="1"/>
          <c:showCatName val="0"/>
          <c:showSerName val="0"/>
          <c:showPercent val="0"/>
          <c:showBubbleSize val="0"/>
        </c:dLbls>
        <c:marker val="1"/>
        <c:smooth val="0"/>
        <c:axId val="750008520"/>
        <c:axId val="750003272"/>
      </c:lineChart>
      <c:dateAx>
        <c:axId val="75000852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09]d\-mmm\-yy;@" sourceLinked="0"/>
        <c:majorTickMark val="out"/>
        <c:minorTickMark val="none"/>
        <c:tickLblPos val="low"/>
        <c:spPr>
          <a:noFill/>
          <a:ln w="12700" cap="flat" cmpd="sng" algn="ctr">
            <a:solidFill>
              <a:schemeClr val="tx1"/>
            </a:solidFill>
            <a:round/>
          </a:ln>
          <a:effectLst/>
        </c:spPr>
        <c:txPr>
          <a:bodyPr rot="-5400000" spcFirstLastPara="1" vertOverflow="ellipsis" wrap="square" anchor="ctr" anchorCtr="1"/>
          <a:lstStyle/>
          <a:p>
            <a:pPr>
              <a:defRPr sz="1800" b="0" i="0" u="none" strike="noStrike" kern="1200" baseline="0">
                <a:solidFill>
                  <a:sysClr val="windowText" lastClr="000000"/>
                </a:solidFill>
                <a:latin typeface="+mn-lt"/>
                <a:ea typeface="+mn-ea"/>
                <a:cs typeface="+mn-cs"/>
              </a:defRPr>
            </a:pPr>
            <a:endParaRPr lang="en-US"/>
          </a:p>
        </c:txPr>
        <c:crossAx val="750003272"/>
        <c:crosses val="autoZero"/>
        <c:auto val="1"/>
        <c:lblOffset val="100"/>
        <c:baseTimeUnit val="days"/>
      </c:dateAx>
      <c:valAx>
        <c:axId val="750003272"/>
        <c:scaling>
          <c:orientation val="minMax"/>
        </c:scaling>
        <c:delete val="0"/>
        <c:axPos val="l"/>
        <c:majorGridlines>
          <c:spPr>
            <a:ln w="952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750008520"/>
        <c:crossesAt val="44061"/>
        <c:crossBetween val="midCat"/>
      </c:valAx>
      <c:spPr>
        <a:noFill/>
        <a:ln>
          <a:solidFill>
            <a:sysClr val="windowText" lastClr="000000"/>
          </a:solidFill>
        </a:ln>
        <a:effectLst/>
      </c:spPr>
    </c:plotArea>
    <c:plotVisOnly val="0"/>
    <c:dispBlanksAs val="span"/>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baseline="0"/>
              <a:t>Mining Value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8881085810219673E-2"/>
          <c:y val="0.12960891299375957"/>
          <c:w val="0.88988768295854892"/>
          <c:h val="0.61896167543372427"/>
        </c:manualLayout>
      </c:layout>
      <c:lineChart>
        <c:grouping val="standard"/>
        <c:varyColors val="0"/>
        <c:ser>
          <c:idx val="0"/>
          <c:order val="0"/>
          <c:tx>
            <c:v>   Account Value</c:v>
          </c:tx>
          <c:spPr>
            <a:ln w="53975" cap="rnd">
              <a:solidFill>
                <a:schemeClr val="accent1"/>
              </a:solidFill>
              <a:round/>
            </a:ln>
            <a:effectLst/>
          </c:spPr>
          <c:marker>
            <c:symbol val="none"/>
          </c:marker>
          <c:dLbls>
            <c:delete val="1"/>
          </c:dLbls>
          <c:cat>
            <c:numRef>
              <c:f>[0]!Date_1</c:f>
              <c:numCache>
                <c:formatCode>[$-409]d\-mmm\-yy;@</c:formatCode>
                <c:ptCount val="86"/>
                <c:pt idx="0">
                  <c:v>44197</c:v>
                </c:pt>
                <c:pt idx="1">
                  <c:v>44198</c:v>
                </c:pt>
                <c:pt idx="2">
                  <c:v>44199</c:v>
                </c:pt>
                <c:pt idx="3">
                  <c:v>44200</c:v>
                </c:pt>
                <c:pt idx="4">
                  <c:v>44201</c:v>
                </c:pt>
                <c:pt idx="5">
                  <c:v>44202</c:v>
                </c:pt>
                <c:pt idx="6">
                  <c:v>44203</c:v>
                </c:pt>
                <c:pt idx="7">
                  <c:v>44204</c:v>
                </c:pt>
                <c:pt idx="8">
                  <c:v>44205</c:v>
                </c:pt>
                <c:pt idx="9">
                  <c:v>44206</c:v>
                </c:pt>
                <c:pt idx="10">
                  <c:v>44207</c:v>
                </c:pt>
                <c:pt idx="11">
                  <c:v>44208</c:v>
                </c:pt>
                <c:pt idx="12">
                  <c:v>44209</c:v>
                </c:pt>
                <c:pt idx="13">
                  <c:v>44210</c:v>
                </c:pt>
                <c:pt idx="14">
                  <c:v>44211</c:v>
                </c:pt>
                <c:pt idx="15">
                  <c:v>44212</c:v>
                </c:pt>
                <c:pt idx="16">
                  <c:v>44213</c:v>
                </c:pt>
                <c:pt idx="17">
                  <c:v>44214</c:v>
                </c:pt>
                <c:pt idx="18">
                  <c:v>44215</c:v>
                </c:pt>
                <c:pt idx="19">
                  <c:v>44216</c:v>
                </c:pt>
                <c:pt idx="20">
                  <c:v>44217</c:v>
                </c:pt>
                <c:pt idx="21">
                  <c:v>44218</c:v>
                </c:pt>
                <c:pt idx="22">
                  <c:v>44219</c:v>
                </c:pt>
                <c:pt idx="23">
                  <c:v>44220</c:v>
                </c:pt>
                <c:pt idx="24">
                  <c:v>44221</c:v>
                </c:pt>
                <c:pt idx="25">
                  <c:v>44222</c:v>
                </c:pt>
                <c:pt idx="26">
                  <c:v>44223</c:v>
                </c:pt>
                <c:pt idx="27">
                  <c:v>44224</c:v>
                </c:pt>
                <c:pt idx="28">
                  <c:v>44225</c:v>
                </c:pt>
                <c:pt idx="29">
                  <c:v>44226</c:v>
                </c:pt>
                <c:pt idx="30">
                  <c:v>44227</c:v>
                </c:pt>
                <c:pt idx="31">
                  <c:v>44228</c:v>
                </c:pt>
                <c:pt idx="32">
                  <c:v>44229</c:v>
                </c:pt>
                <c:pt idx="33">
                  <c:v>44230</c:v>
                </c:pt>
                <c:pt idx="34">
                  <c:v>44231</c:v>
                </c:pt>
                <c:pt idx="35">
                  <c:v>44232</c:v>
                </c:pt>
                <c:pt idx="36">
                  <c:v>44233</c:v>
                </c:pt>
                <c:pt idx="37">
                  <c:v>44234</c:v>
                </c:pt>
                <c:pt idx="38">
                  <c:v>44235</c:v>
                </c:pt>
                <c:pt idx="39">
                  <c:v>44236</c:v>
                </c:pt>
                <c:pt idx="40">
                  <c:v>44237</c:v>
                </c:pt>
                <c:pt idx="41">
                  <c:v>44238</c:v>
                </c:pt>
                <c:pt idx="42">
                  <c:v>44239</c:v>
                </c:pt>
                <c:pt idx="43">
                  <c:v>44240</c:v>
                </c:pt>
                <c:pt idx="44">
                  <c:v>44241</c:v>
                </c:pt>
                <c:pt idx="45">
                  <c:v>44242</c:v>
                </c:pt>
                <c:pt idx="46">
                  <c:v>44243</c:v>
                </c:pt>
                <c:pt idx="47">
                  <c:v>44244</c:v>
                </c:pt>
                <c:pt idx="48">
                  <c:v>44245</c:v>
                </c:pt>
                <c:pt idx="49">
                  <c:v>44246</c:v>
                </c:pt>
                <c:pt idx="50">
                  <c:v>44247</c:v>
                </c:pt>
                <c:pt idx="51">
                  <c:v>44248</c:v>
                </c:pt>
                <c:pt idx="52">
                  <c:v>44249</c:v>
                </c:pt>
                <c:pt idx="53">
                  <c:v>44250</c:v>
                </c:pt>
                <c:pt idx="54">
                  <c:v>44251</c:v>
                </c:pt>
                <c:pt idx="55">
                  <c:v>44252</c:v>
                </c:pt>
                <c:pt idx="56">
                  <c:v>44253</c:v>
                </c:pt>
                <c:pt idx="57">
                  <c:v>44254</c:v>
                </c:pt>
                <c:pt idx="58">
                  <c:v>44255</c:v>
                </c:pt>
                <c:pt idx="59">
                  <c:v>44256</c:v>
                </c:pt>
                <c:pt idx="60">
                  <c:v>44257</c:v>
                </c:pt>
                <c:pt idx="61">
                  <c:v>44258</c:v>
                </c:pt>
                <c:pt idx="62">
                  <c:v>44259</c:v>
                </c:pt>
                <c:pt idx="63">
                  <c:v>44260</c:v>
                </c:pt>
                <c:pt idx="64">
                  <c:v>44261</c:v>
                </c:pt>
                <c:pt idx="65">
                  <c:v>44262</c:v>
                </c:pt>
                <c:pt idx="66">
                  <c:v>44263</c:v>
                </c:pt>
                <c:pt idx="67">
                  <c:v>44264</c:v>
                </c:pt>
                <c:pt idx="68">
                  <c:v>44265</c:v>
                </c:pt>
                <c:pt idx="69">
                  <c:v>44266</c:v>
                </c:pt>
                <c:pt idx="70">
                  <c:v>44267</c:v>
                </c:pt>
                <c:pt idx="71">
                  <c:v>44268</c:v>
                </c:pt>
                <c:pt idx="72">
                  <c:v>44269</c:v>
                </c:pt>
                <c:pt idx="73">
                  <c:v>44270</c:v>
                </c:pt>
                <c:pt idx="74">
                  <c:v>44271</c:v>
                </c:pt>
                <c:pt idx="75">
                  <c:v>44272</c:v>
                </c:pt>
                <c:pt idx="76">
                  <c:v>44273</c:v>
                </c:pt>
                <c:pt idx="77">
                  <c:v>44274</c:v>
                </c:pt>
                <c:pt idx="78">
                  <c:v>44275</c:v>
                </c:pt>
                <c:pt idx="79">
                  <c:v>44276</c:v>
                </c:pt>
                <c:pt idx="80">
                  <c:v>44277</c:v>
                </c:pt>
                <c:pt idx="81">
                  <c:v>44278</c:v>
                </c:pt>
                <c:pt idx="82">
                  <c:v>44279</c:v>
                </c:pt>
                <c:pt idx="83">
                  <c:v>44280</c:v>
                </c:pt>
                <c:pt idx="84">
                  <c:v>44281</c:v>
                </c:pt>
                <c:pt idx="85">
                  <c:v>44282</c:v>
                </c:pt>
              </c:numCache>
            </c:numRef>
          </c:cat>
          <c:val>
            <c:numRef>
              <c:f>[0]!ETH_1</c:f>
              <c:numCache>
                <c:formatCode>"$"#,##0.00</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0-915E-4E71-9DB6-6314E383D8D4}"/>
            </c:ext>
          </c:extLst>
        </c:ser>
        <c:dLbls>
          <c:dLblPos val="t"/>
          <c:showLegendKey val="0"/>
          <c:showVal val="1"/>
          <c:showCatName val="0"/>
          <c:showSerName val="0"/>
          <c:showPercent val="0"/>
          <c:showBubbleSize val="0"/>
        </c:dLbls>
        <c:smooth val="0"/>
        <c:axId val="750008520"/>
        <c:axId val="750003272"/>
      </c:lineChart>
      <c:dateAx>
        <c:axId val="75000852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09]d\-mmm\-yy;@" sourceLinked="0"/>
        <c:majorTickMark val="none"/>
        <c:minorTickMark val="none"/>
        <c:tickLblPos val="nextTo"/>
        <c:spPr>
          <a:noFill/>
          <a:ln w="12700" cap="flat" cmpd="sng" algn="ctr">
            <a:solidFill>
              <a:schemeClr val="tx1"/>
            </a:solidFill>
            <a:round/>
          </a:ln>
          <a:effectLst/>
        </c:spPr>
        <c:txPr>
          <a:bodyPr rot="-5400000" spcFirstLastPara="1" vertOverflow="ellipsis" wrap="square" anchor="ctr" anchorCtr="1"/>
          <a:lstStyle/>
          <a:p>
            <a:pPr>
              <a:defRPr sz="1800" b="0" i="0" u="none" strike="noStrike" kern="1200" baseline="0">
                <a:solidFill>
                  <a:sysClr val="windowText" lastClr="000000"/>
                </a:solidFill>
                <a:latin typeface="+mn-lt"/>
                <a:ea typeface="+mn-ea"/>
                <a:cs typeface="+mn-cs"/>
              </a:defRPr>
            </a:pPr>
            <a:endParaRPr lang="en-US"/>
          </a:p>
        </c:txPr>
        <c:crossAx val="750003272"/>
        <c:crosses val="autoZero"/>
        <c:auto val="1"/>
        <c:lblOffset val="100"/>
        <c:baseTimeUnit val="days"/>
      </c:dateAx>
      <c:valAx>
        <c:axId val="750003272"/>
        <c:scaling>
          <c:orientation val="minMax"/>
        </c:scaling>
        <c:delete val="0"/>
        <c:axPos val="l"/>
        <c:majorGridlines>
          <c:spPr>
            <a:ln w="9525" cap="flat" cmpd="sng" algn="ctr">
              <a:solidFill>
                <a:schemeClr val="bg1">
                  <a:lumMod val="7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750008520"/>
        <c:crossesAt val="44061"/>
        <c:crossBetween val="midCat"/>
      </c:valAx>
      <c:spPr>
        <a:noFill/>
        <a:ln>
          <a:solidFill>
            <a:sysClr val="windowText" lastClr="000000"/>
          </a:solidFill>
        </a:ln>
        <a:effectLst/>
      </c:spPr>
    </c:plotArea>
    <c:plotVisOnly val="1"/>
    <c:dispBlanksAs val="span"/>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ining_Import!A1"/><Relationship Id="rId3" Type="http://schemas.openxmlformats.org/officeDocument/2006/relationships/chart" Target="../charts/chart3.xml"/><Relationship Id="rId7" Type="http://schemas.openxmlformats.org/officeDocument/2006/relationships/hyperlink" Target="https://www.paypal.com/donate?hosted_button_id=YBQUEYUE96T7C"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accounts.binance.us/en/register?ref=35299590" TargetMode="External"/><Relationship Id="rId5" Type="http://schemas.openxmlformats.org/officeDocument/2006/relationships/hyperlink" Target="#Account_Value!A1"/><Relationship Id="rId4" Type="http://schemas.openxmlformats.org/officeDocument/2006/relationships/hyperlink" Target="#Investments_Import!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Dashboard!A1"/><Relationship Id="rId1" Type="http://schemas.openxmlformats.org/officeDocument/2006/relationships/hyperlink" Target="#Investments_Import!A1"/><Relationship Id="rId5" Type="http://schemas.openxmlformats.org/officeDocument/2006/relationships/hyperlink" Target="#Mining_Import!A1"/><Relationship Id="rId4" Type="http://schemas.openxmlformats.org/officeDocument/2006/relationships/hyperlink" Target="https://www.paypal.com/donate?hosted_button_id=YBQUEYUE96T7C"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Account_Value!A1"/><Relationship Id="rId1" Type="http://schemas.openxmlformats.org/officeDocument/2006/relationships/hyperlink" Target="#Investments_Import!A1"/><Relationship Id="rId5" Type="http://schemas.openxmlformats.org/officeDocument/2006/relationships/hyperlink" Target="#Mining_Import!A1"/><Relationship Id="rId4" Type="http://schemas.openxmlformats.org/officeDocument/2006/relationships/hyperlink" Target="https://www.paypal.com/donate?hosted_button_id=YBQUEYUE96T7C"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Account_Value!A1"/><Relationship Id="rId1" Type="http://schemas.openxmlformats.org/officeDocument/2006/relationships/hyperlink" Target="#Dashboard!A1"/><Relationship Id="rId5" Type="http://schemas.openxmlformats.org/officeDocument/2006/relationships/hyperlink" Target="#Mining_Import!A1"/><Relationship Id="rId4" Type="http://schemas.openxmlformats.org/officeDocument/2006/relationships/hyperlink" Target="https://www.paypal.com/donate?hosted_button_id=YBQUEYUE96T7C"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Account_Value!A1"/><Relationship Id="rId1" Type="http://schemas.openxmlformats.org/officeDocument/2006/relationships/hyperlink" Target="#Dashboard!A1"/><Relationship Id="rId5" Type="http://schemas.openxmlformats.org/officeDocument/2006/relationships/hyperlink" Target="#Mining_Import!A1"/><Relationship Id="rId4" Type="http://schemas.openxmlformats.org/officeDocument/2006/relationships/hyperlink" Target="https://www.paypal.com/donate?hosted_button_id=YBQUEYUE96T7C" TargetMode="External"/></Relationships>
</file>

<file path=xl/drawings/_rels/drawing7.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Account_Value!A1"/><Relationship Id="rId1" Type="http://schemas.openxmlformats.org/officeDocument/2006/relationships/hyperlink" Target="#Investments_Import!A1"/><Relationship Id="rId5" Type="http://schemas.openxmlformats.org/officeDocument/2006/relationships/hyperlink" Target="#Dashboard!A1"/><Relationship Id="rId4" Type="http://schemas.openxmlformats.org/officeDocument/2006/relationships/hyperlink" Target="https://www.paypal.com/donate?hosted_button_id=YBQUEYUE96T7C" TargetMode="External"/></Relationships>
</file>

<file path=xl/drawings/_rels/drawing8.xml.rels><?xml version="1.0" encoding="UTF-8" standalone="yes"?>
<Relationships xmlns="http://schemas.openxmlformats.org/package/2006/relationships"><Relationship Id="rId3" Type="http://schemas.openxmlformats.org/officeDocument/2006/relationships/hyperlink" Target="https://accounts.binance.us/en/register?ref=35299590" TargetMode="External"/><Relationship Id="rId2" Type="http://schemas.openxmlformats.org/officeDocument/2006/relationships/hyperlink" Target="#Account_Value!A1"/><Relationship Id="rId1" Type="http://schemas.openxmlformats.org/officeDocument/2006/relationships/hyperlink" Target="#Dashboard!A1"/><Relationship Id="rId5" Type="http://schemas.openxmlformats.org/officeDocument/2006/relationships/hyperlink" Target="#Mining_Import!A1"/><Relationship Id="rId4" Type="http://schemas.openxmlformats.org/officeDocument/2006/relationships/hyperlink" Target="https://www.paypal.com/donate?hosted_button_id=YBQUEYUE96T7C" TargetMode="External"/></Relationships>
</file>

<file path=xl/drawings/drawing1.xml><?xml version="1.0" encoding="utf-8"?>
<xdr:wsDr xmlns:xdr="http://schemas.openxmlformats.org/drawingml/2006/spreadsheetDrawing" xmlns:a="http://schemas.openxmlformats.org/drawingml/2006/main">
  <xdr:twoCellAnchor editAs="absolute">
    <xdr:from>
      <xdr:col>15</xdr:col>
      <xdr:colOff>0</xdr:colOff>
      <xdr:row>26</xdr:row>
      <xdr:rowOff>123825</xdr:rowOff>
    </xdr:from>
    <xdr:to>
      <xdr:col>19</xdr:col>
      <xdr:colOff>19050</xdr:colOff>
      <xdr:row>31</xdr:row>
      <xdr:rowOff>161925</xdr:rowOff>
    </xdr:to>
    <xdr:sp macro="" textlink="">
      <xdr:nvSpPr>
        <xdr:cNvPr id="2" name="TextBox 1">
          <a:extLst>
            <a:ext uri="{FF2B5EF4-FFF2-40B4-BE49-F238E27FC236}">
              <a16:creationId xmlns:a16="http://schemas.microsoft.com/office/drawing/2014/main" id="{E8C4AFD3-2D8E-4B03-8512-329E3A4D00E2}"/>
            </a:ext>
          </a:extLst>
        </xdr:cNvPr>
        <xdr:cNvSpPr txBox="1"/>
      </xdr:nvSpPr>
      <xdr:spPr>
        <a:xfrm>
          <a:off x="5210175" y="5657850"/>
          <a:ext cx="3667125" cy="10858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Notes:  Use the instructions at the side to update</a:t>
          </a:r>
          <a:r>
            <a:rPr lang="en-US" sz="1100" baseline="0">
              <a:solidFill>
                <a:schemeClr val="dk1"/>
              </a:solidFill>
              <a:effectLst/>
              <a:latin typeface="+mn-lt"/>
              <a:ea typeface="+mn-ea"/>
              <a:cs typeface="+mn-cs"/>
            </a:rPr>
            <a:t> this dashboard with your crypto currency investments.</a:t>
          </a:r>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This Dashboard will update automatically with current prices using the Stock Connector app.</a:t>
          </a:r>
          <a:endParaRPr lang="en-US" sz="1100">
            <a:solidFill>
              <a:schemeClr val="dk1"/>
            </a:solidFill>
            <a:effectLst/>
            <a:latin typeface="+mn-lt"/>
            <a:ea typeface="+mn-ea"/>
            <a:cs typeface="+mn-cs"/>
          </a:endParaRPr>
        </a:p>
      </xdr:txBody>
    </xdr:sp>
    <xdr:clientData/>
  </xdr:twoCellAnchor>
  <xdr:twoCellAnchor editAs="absolute">
    <xdr:from>
      <xdr:col>27</xdr:col>
      <xdr:colOff>276225</xdr:colOff>
      <xdr:row>10</xdr:row>
      <xdr:rowOff>47624</xdr:rowOff>
    </xdr:from>
    <xdr:to>
      <xdr:col>33</xdr:col>
      <xdr:colOff>504825</xdr:colOff>
      <xdr:row>37</xdr:row>
      <xdr:rowOff>0</xdr:rowOff>
    </xdr:to>
    <xdr:sp macro="" textlink="">
      <xdr:nvSpPr>
        <xdr:cNvPr id="11" name="TextBox 10">
          <a:extLst>
            <a:ext uri="{FF2B5EF4-FFF2-40B4-BE49-F238E27FC236}">
              <a16:creationId xmlns:a16="http://schemas.microsoft.com/office/drawing/2014/main" id="{D26D12DE-8A62-4040-901D-63554DB0F1D1}"/>
            </a:ext>
          </a:extLst>
        </xdr:cNvPr>
        <xdr:cNvSpPr txBox="1"/>
      </xdr:nvSpPr>
      <xdr:spPr>
        <a:xfrm>
          <a:off x="14097000" y="2190749"/>
          <a:ext cx="4286250" cy="562927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Crypto Trading Dashboard Instructions</a:t>
          </a:r>
        </a:p>
        <a:p>
          <a:pPr marL="0" marR="0" lvl="0" indent="0" defTabSz="914400" eaLnBrk="1" fontAlgn="auto" latinLnBrk="0" hangingPunct="1">
            <a:lnSpc>
              <a:spcPct val="100000"/>
            </a:lnSpc>
            <a:spcBef>
              <a:spcPts val="0"/>
            </a:spcBef>
            <a:spcAft>
              <a:spcPts val="0"/>
            </a:spcAft>
            <a:buClrTx/>
            <a:buSzTx/>
            <a:buFontTx/>
            <a:buNone/>
            <a:tabLst/>
            <a:defRPr/>
          </a:pPr>
          <a:endParaRPr lang="en-US" sz="8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1. </a:t>
          </a:r>
          <a:r>
            <a:rPr lang="en-US" sz="1100" b="1" baseline="0">
              <a:solidFill>
                <a:schemeClr val="dk1"/>
              </a:solidFill>
              <a:effectLst/>
              <a:latin typeface="+mn-lt"/>
              <a:ea typeface="+mn-ea"/>
              <a:cs typeface="+mn-cs"/>
            </a:rPr>
            <a:t> DOWNLOAD TRANSACTIONS FROM BINANCE.US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From Binance.us - Orders - Trade History page, click "Export Complete Trade History".  Select desired date range and be sure to include recent transaction history and save to computer.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If you mine crypto, from Binance.us - Wallets - Deposit and Withdrawal History - Crypto, click "Export Deposit History".  Include full transaction history and save to computer.</a:t>
          </a:r>
        </a:p>
        <a:p>
          <a:pPr marL="0" marR="0" lvl="0" indent="0" defTabSz="914400" eaLnBrk="1" fontAlgn="auto" latinLnBrk="0" hangingPunct="1">
            <a:lnSpc>
              <a:spcPct val="100000"/>
            </a:lnSpc>
            <a:spcBef>
              <a:spcPts val="0"/>
            </a:spcBef>
            <a:spcAft>
              <a:spcPts val="0"/>
            </a:spcAft>
            <a:buClrTx/>
            <a:buSzTx/>
            <a:buFontTx/>
            <a:buNone/>
            <a:tabLst/>
            <a:defRPr/>
          </a:pPr>
          <a:endParaRPr lang="en-US" sz="6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2.  COPY DATA TO INVESTMENT_IMPORT AND MINING_IMPORT SHEETS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Copy only the NEW rows of data from your Excel "Trade History" document into the "Import" sheets of this document.  Highlight only the new rows on "Trade History" document , select "Copy".  On the "Investments_Import" sheet of this document, in the first empty row at the bottom of the list, select "Paste".  Select "Yes" on warning.</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For mining data, copy only the new data from your Excel "Deposit History" document into the "Mining_Import" sheet, same as the last step.</a:t>
          </a:r>
        </a:p>
        <a:p>
          <a:pPr marL="0" marR="0" lvl="0" indent="0" defTabSz="914400" eaLnBrk="1" fontAlgn="auto" latinLnBrk="0" hangingPunct="1">
            <a:lnSpc>
              <a:spcPct val="100000"/>
            </a:lnSpc>
            <a:spcBef>
              <a:spcPts val="0"/>
            </a:spcBef>
            <a:spcAft>
              <a:spcPts val="0"/>
            </a:spcAft>
            <a:buClrTx/>
            <a:buSzTx/>
            <a:buFontTx/>
            <a:buNone/>
            <a:tabLst/>
            <a:defRPr/>
          </a:pPr>
          <a:endParaRPr lang="en-US" sz="6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3.  UPDATE CURRENT INVESTMENTS ON DASHBOARD</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Update the "Currency" and "Purchase Date" lists on the Dashboard sheet with your current investments and dates of purchases, as well as the current USD amount.</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On the "Account_Value" sheet, update the white columns, "Account Value", "Cash Deposits", and "ETH_Price".  Update "Cash Deposits" when you deposit or withdraw USD from your binance.us account.  Update "ETH_Price" when mined ETH is deposited into your binance.us.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t>
          </a:r>
          <a:endParaRPr lang="en-US" sz="4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To enable the </a:t>
          </a:r>
          <a:r>
            <a:rPr lang="en-US" sz="1100" b="1" baseline="0">
              <a:solidFill>
                <a:schemeClr val="dk1"/>
              </a:solidFill>
              <a:effectLst/>
              <a:latin typeface="+mn-lt"/>
              <a:ea typeface="+mn-ea"/>
              <a:cs typeface="+mn-cs"/>
            </a:rPr>
            <a:t>Stock Connector </a:t>
          </a:r>
          <a:r>
            <a:rPr lang="en-US" sz="1100" baseline="0">
              <a:solidFill>
                <a:schemeClr val="dk1"/>
              </a:solidFill>
              <a:effectLst/>
              <a:latin typeface="+mn-lt"/>
              <a:ea typeface="+mn-ea"/>
              <a:cs typeface="+mn-cs"/>
            </a:rPr>
            <a:t>add-in for Excel, click "Insert" at the top, "Get Add-ins", then search for "Stock Connector" and add.  Then on the "Home" tab, click the launch button for Stock Connector.</a:t>
          </a:r>
        </a:p>
      </xdr:txBody>
    </xdr:sp>
    <xdr:clientData/>
  </xdr:twoCellAnchor>
  <xdr:twoCellAnchor>
    <xdr:from>
      <xdr:col>5</xdr:col>
      <xdr:colOff>323850</xdr:colOff>
      <xdr:row>40</xdr:row>
      <xdr:rowOff>76200</xdr:rowOff>
    </xdr:from>
    <xdr:to>
      <xdr:col>24</xdr:col>
      <xdr:colOff>504825</xdr:colOff>
      <xdr:row>59</xdr:row>
      <xdr:rowOff>142876</xdr:rowOff>
    </xdr:to>
    <xdr:graphicFrame macro="">
      <xdr:nvGraphicFramePr>
        <xdr:cNvPr id="24" name="Chart 23">
          <a:extLst>
            <a:ext uri="{FF2B5EF4-FFF2-40B4-BE49-F238E27FC236}">
              <a16:creationId xmlns:a16="http://schemas.microsoft.com/office/drawing/2014/main" id="{FD36A09D-834D-4980-BFD6-95B0AEA77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54</xdr:row>
      <xdr:rowOff>161925</xdr:rowOff>
    </xdr:from>
    <xdr:to>
      <xdr:col>24</xdr:col>
      <xdr:colOff>504825</xdr:colOff>
      <xdr:row>73</xdr:row>
      <xdr:rowOff>180976</xdr:rowOff>
    </xdr:to>
    <xdr:graphicFrame macro="">
      <xdr:nvGraphicFramePr>
        <xdr:cNvPr id="25" name="Chart 24">
          <a:extLst>
            <a:ext uri="{FF2B5EF4-FFF2-40B4-BE49-F238E27FC236}">
              <a16:creationId xmlns:a16="http://schemas.microsoft.com/office/drawing/2014/main" id="{1F129C79-9D3D-45DF-99F9-D07E31E59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342900</xdr:colOff>
      <xdr:row>41</xdr:row>
      <xdr:rowOff>66675</xdr:rowOff>
    </xdr:from>
    <xdr:to>
      <xdr:col>24</xdr:col>
      <xdr:colOff>133350</xdr:colOff>
      <xdr:row>43</xdr:row>
      <xdr:rowOff>142875</xdr:rowOff>
    </xdr:to>
    <xdr:sp macro="" textlink="R21">
      <xdr:nvSpPr>
        <xdr:cNvPr id="3" name="TextBox 2">
          <a:extLst>
            <a:ext uri="{FF2B5EF4-FFF2-40B4-BE49-F238E27FC236}">
              <a16:creationId xmlns:a16="http://schemas.microsoft.com/office/drawing/2014/main" id="{FE0AA824-4F44-4533-ABDF-52F53DADA278}"/>
            </a:ext>
          </a:extLst>
        </xdr:cNvPr>
        <xdr:cNvSpPr txBox="1"/>
      </xdr:nvSpPr>
      <xdr:spPr>
        <a:xfrm>
          <a:off x="11468100" y="8382000"/>
          <a:ext cx="962025"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8CF697-CF5B-42C0-96FB-8CFB8C4B05E1}" type="TxLink">
            <a:rPr lang="en-US" sz="1400" b="1" i="0" u="none" strike="noStrike">
              <a:solidFill>
                <a:srgbClr val="000000"/>
              </a:solidFill>
              <a:latin typeface="Calibri"/>
              <a:cs typeface="Calibri"/>
            </a:rPr>
            <a:pPr algn="ctr"/>
            <a:t>$0</a:t>
          </a:fld>
          <a:endParaRPr lang="en-US" sz="1100" b="1"/>
        </a:p>
      </xdr:txBody>
    </xdr:sp>
    <xdr:clientData/>
  </xdr:twoCellAnchor>
  <xdr:twoCellAnchor>
    <xdr:from>
      <xdr:col>20</xdr:col>
      <xdr:colOff>9525</xdr:colOff>
      <xdr:row>41</xdr:row>
      <xdr:rowOff>66675</xdr:rowOff>
    </xdr:from>
    <xdr:to>
      <xdr:col>22</xdr:col>
      <xdr:colOff>342900</xdr:colOff>
      <xdr:row>43</xdr:row>
      <xdr:rowOff>142875</xdr:rowOff>
    </xdr:to>
    <xdr:sp macro="" textlink="">
      <xdr:nvSpPr>
        <xdr:cNvPr id="4" name="TextBox 3">
          <a:extLst>
            <a:ext uri="{FF2B5EF4-FFF2-40B4-BE49-F238E27FC236}">
              <a16:creationId xmlns:a16="http://schemas.microsoft.com/office/drawing/2014/main" id="{9FB96217-9516-41C4-928D-6418F7F5774A}"/>
            </a:ext>
          </a:extLst>
        </xdr:cNvPr>
        <xdr:cNvSpPr txBox="1"/>
      </xdr:nvSpPr>
      <xdr:spPr>
        <a:xfrm>
          <a:off x="9686925" y="8382000"/>
          <a:ext cx="1781175"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Cash Investments:</a:t>
          </a:r>
        </a:p>
      </xdr:txBody>
    </xdr:sp>
    <xdr:clientData/>
  </xdr:twoCellAnchor>
  <xdr:twoCellAnchor>
    <xdr:from>
      <xdr:col>5</xdr:col>
      <xdr:colOff>304800</xdr:colOff>
      <xdr:row>75</xdr:row>
      <xdr:rowOff>161925</xdr:rowOff>
    </xdr:from>
    <xdr:to>
      <xdr:col>24</xdr:col>
      <xdr:colOff>510757</xdr:colOff>
      <xdr:row>99</xdr:row>
      <xdr:rowOff>180975</xdr:rowOff>
    </xdr:to>
    <xdr:graphicFrame macro="">
      <xdr:nvGraphicFramePr>
        <xdr:cNvPr id="15" name="Chart 14">
          <a:extLst>
            <a:ext uri="{FF2B5EF4-FFF2-40B4-BE49-F238E27FC236}">
              <a16:creationId xmlns:a16="http://schemas.microsoft.com/office/drawing/2014/main" id="{EEB9D3B1-0FB4-48F5-8CD5-83399E15D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590548</xdr:colOff>
      <xdr:row>2</xdr:row>
      <xdr:rowOff>52021</xdr:rowOff>
    </xdr:from>
    <xdr:to>
      <xdr:col>31</xdr:col>
      <xdr:colOff>20514</xdr:colOff>
      <xdr:row>9</xdr:row>
      <xdr:rowOff>87922</xdr:rowOff>
    </xdr:to>
    <xdr:grpSp>
      <xdr:nvGrpSpPr>
        <xdr:cNvPr id="10" name="Group 9">
          <a:extLst>
            <a:ext uri="{FF2B5EF4-FFF2-40B4-BE49-F238E27FC236}">
              <a16:creationId xmlns:a16="http://schemas.microsoft.com/office/drawing/2014/main" id="{4B8D99F2-0827-49D7-BAB3-9B41911649CE}"/>
            </a:ext>
          </a:extLst>
        </xdr:cNvPr>
        <xdr:cNvGrpSpPr/>
      </xdr:nvGrpSpPr>
      <xdr:grpSpPr>
        <a:xfrm>
          <a:off x="15020923" y="337771"/>
          <a:ext cx="1658816" cy="1683726"/>
          <a:chOff x="15020923" y="337771"/>
          <a:chExt cx="1658816" cy="1683726"/>
        </a:xfrm>
      </xdr:grpSpPr>
      <xdr:sp macro="" textlink="">
        <xdr:nvSpPr>
          <xdr:cNvPr id="6" name="Rounded Rectangle 129">
            <a:hlinkClick xmlns:r="http://schemas.openxmlformats.org/officeDocument/2006/relationships" r:id="rId4"/>
            <a:extLst>
              <a:ext uri="{FF2B5EF4-FFF2-40B4-BE49-F238E27FC236}">
                <a16:creationId xmlns:a16="http://schemas.microsoft.com/office/drawing/2014/main" id="{A4BF5866-E577-424F-8EE1-70CBED2EB7AA}"/>
              </a:ext>
            </a:extLst>
          </xdr:cNvPr>
          <xdr:cNvSpPr/>
        </xdr:nvSpPr>
        <xdr:spPr>
          <a:xfrm>
            <a:off x="15020924" y="337771"/>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Investment</a:t>
            </a:r>
            <a:r>
              <a:rPr lang="en-US" sz="1200" baseline="0"/>
              <a:t> Import</a:t>
            </a:r>
            <a:endParaRPr lang="en-US" sz="1200"/>
          </a:p>
        </xdr:txBody>
      </xdr:sp>
      <xdr:sp macro="" textlink="">
        <xdr:nvSpPr>
          <xdr:cNvPr id="7" name="Rounded Rectangle 129">
            <a:hlinkClick xmlns:r="http://schemas.openxmlformats.org/officeDocument/2006/relationships" r:id="rId5"/>
            <a:extLst>
              <a:ext uri="{FF2B5EF4-FFF2-40B4-BE49-F238E27FC236}">
                <a16:creationId xmlns:a16="http://schemas.microsoft.com/office/drawing/2014/main" id="{7DAE9127-5C49-41B7-A596-2A23C02B65DB}"/>
              </a:ext>
            </a:extLst>
          </xdr:cNvPr>
          <xdr:cNvSpPr/>
        </xdr:nvSpPr>
        <xdr:spPr>
          <a:xfrm>
            <a:off x="15020923" y="1034231"/>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sp macro="" textlink="">
        <xdr:nvSpPr>
          <xdr:cNvPr id="9" name="Rounded Rectangle 129">
            <a:hlinkClick xmlns:r="http://schemas.openxmlformats.org/officeDocument/2006/relationships" r:id="rId6"/>
            <a:extLst>
              <a:ext uri="{FF2B5EF4-FFF2-40B4-BE49-F238E27FC236}">
                <a16:creationId xmlns:a16="http://schemas.microsoft.com/office/drawing/2014/main" id="{5B6CF06E-3328-40C1-9591-3BD0BB72410E}"/>
              </a:ext>
            </a:extLst>
          </xdr:cNvPr>
          <xdr:cNvSpPr/>
        </xdr:nvSpPr>
        <xdr:spPr>
          <a:xfrm>
            <a:off x="15020923" y="1402600"/>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sp macro="" textlink="">
        <xdr:nvSpPr>
          <xdr:cNvPr id="13" name="Rounded Rectangle 129">
            <a:hlinkClick xmlns:r="http://schemas.openxmlformats.org/officeDocument/2006/relationships" r:id="rId7"/>
            <a:extLst>
              <a:ext uri="{FF2B5EF4-FFF2-40B4-BE49-F238E27FC236}">
                <a16:creationId xmlns:a16="http://schemas.microsoft.com/office/drawing/2014/main" id="{F773A306-61EA-45B2-BFE6-F17013DF8C1E}"/>
              </a:ext>
            </a:extLst>
          </xdr:cNvPr>
          <xdr:cNvSpPr/>
        </xdr:nvSpPr>
        <xdr:spPr>
          <a:xfrm>
            <a:off x="15020923" y="1763312"/>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sp macro="" textlink="">
        <xdr:nvSpPr>
          <xdr:cNvPr id="16" name="Rounded Rectangle 129">
            <a:hlinkClick xmlns:r="http://schemas.openxmlformats.org/officeDocument/2006/relationships" r:id="rId8"/>
            <a:extLst>
              <a:ext uri="{FF2B5EF4-FFF2-40B4-BE49-F238E27FC236}">
                <a16:creationId xmlns:a16="http://schemas.microsoft.com/office/drawing/2014/main" id="{868C807F-AB0C-47E5-AEB6-E47C907321AB}"/>
              </a:ext>
            </a:extLst>
          </xdr:cNvPr>
          <xdr:cNvSpPr/>
        </xdr:nvSpPr>
        <xdr:spPr>
          <a:xfrm>
            <a:off x="15020924" y="680671"/>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0.51495</cdr:x>
      <cdr:y>0.12207</cdr:y>
    </cdr:from>
    <cdr:to>
      <cdr:x>0.67349</cdr:x>
      <cdr:y>0.22299</cdr:y>
    </cdr:to>
    <cdr:pic>
      <cdr:nvPicPr>
        <cdr:cNvPr id="4" name="chart">
          <a:extLst xmlns:a="http://schemas.openxmlformats.org/drawingml/2006/main">
            <a:ext uri="{FF2B5EF4-FFF2-40B4-BE49-F238E27FC236}">
              <a16:creationId xmlns:a16="http://schemas.microsoft.com/office/drawing/2014/main" id="{F38F1CF5-220B-4ECA-BBB9-14B352F181B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934923" y="495307"/>
          <a:ext cx="1827213" cy="409498"/>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15</xdr:col>
      <xdr:colOff>222250</xdr:colOff>
      <xdr:row>12</xdr:row>
      <xdr:rowOff>119062</xdr:rowOff>
    </xdr:from>
    <xdr:to>
      <xdr:col>20</xdr:col>
      <xdr:colOff>174625</xdr:colOff>
      <xdr:row>33</xdr:row>
      <xdr:rowOff>150814</xdr:rowOff>
    </xdr:to>
    <xdr:sp macro="" textlink="">
      <xdr:nvSpPr>
        <xdr:cNvPr id="5" name="TextBox 4">
          <a:extLst>
            <a:ext uri="{FF2B5EF4-FFF2-40B4-BE49-F238E27FC236}">
              <a16:creationId xmlns:a16="http://schemas.microsoft.com/office/drawing/2014/main" id="{E4F4A9AA-133C-438C-A076-522077066EC9}"/>
            </a:ext>
          </a:extLst>
        </xdr:cNvPr>
        <xdr:cNvSpPr txBox="1"/>
      </xdr:nvSpPr>
      <xdr:spPr>
        <a:xfrm>
          <a:off x="10318750" y="2405062"/>
          <a:ext cx="3008313" cy="40322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Account</a:t>
          </a:r>
          <a:r>
            <a:rPr lang="en-US" sz="1100" b="1" baseline="0"/>
            <a:t> Value Sheet </a:t>
          </a:r>
          <a:r>
            <a:rPr lang="en-US" sz="1100" b="1"/>
            <a:t>Instructions:</a:t>
          </a:r>
        </a:p>
        <a:p>
          <a:endParaRPr lang="en-US" sz="1100"/>
        </a:p>
        <a:p>
          <a:r>
            <a:rPr lang="en-US" sz="1100"/>
            <a:t>     To keep the</a:t>
          </a:r>
          <a:r>
            <a:rPr lang="en-US" sz="1100" baseline="0"/>
            <a:t> Dashboard charts updated, </a:t>
          </a:r>
          <a:r>
            <a:rPr lang="en-US" sz="1100"/>
            <a:t>enter</a:t>
          </a:r>
          <a:r>
            <a:rPr lang="en-US" sz="1100" baseline="0"/>
            <a:t> account values here for your full binance account including the combined value of all crypto currencies and USD.  The Account Value is your "Estimated Value" on the Balance page of Binance.us.  </a:t>
          </a:r>
        </a:p>
        <a:p>
          <a:endParaRPr lang="en-US" sz="1100" baseline="0"/>
        </a:p>
        <a:p>
          <a:r>
            <a:rPr lang="en-US" sz="1100" baseline="0"/>
            <a:t>     If you miss a day, no problem! (The charts will look better if you only enter data every few days.)  Just enter the known values on the days you can, the charts on the Dashboard sheet will fill in the rest.</a:t>
          </a:r>
        </a:p>
        <a:p>
          <a:endParaRPr lang="en-US" sz="1100" baseline="0"/>
        </a:p>
        <a:p>
          <a:r>
            <a:rPr lang="en-US" sz="1100" baseline="0"/>
            <a:t>     Be sure to enter a current ETH price on days when your mined ETH is deposited in your binance.us account.</a:t>
          </a:r>
        </a:p>
        <a:p>
          <a:endParaRPr lang="en-US" sz="1100" baseline="0"/>
        </a:p>
        <a:p>
          <a:r>
            <a:rPr lang="en-US" sz="1100" baseline="0"/>
            <a:t>Historical Ethereum prices:</a:t>
          </a:r>
        </a:p>
        <a:p>
          <a:r>
            <a:rPr lang="en-US" sz="1100" baseline="0"/>
            <a:t>     https://finance.yahoo.com/quote/ETH-USD/history/</a:t>
          </a:r>
          <a:endParaRPr lang="en-US" sz="1100"/>
        </a:p>
      </xdr:txBody>
    </xdr:sp>
    <xdr:clientData/>
  </xdr:twoCellAnchor>
  <xdr:twoCellAnchor>
    <xdr:from>
      <xdr:col>16</xdr:col>
      <xdr:colOff>254000</xdr:colOff>
      <xdr:row>2</xdr:row>
      <xdr:rowOff>134937</xdr:rowOff>
    </xdr:from>
    <xdr:to>
      <xdr:col>19</xdr:col>
      <xdr:colOff>79254</xdr:colOff>
      <xdr:row>11</xdr:row>
      <xdr:rowOff>104163</xdr:rowOff>
    </xdr:to>
    <xdr:grpSp>
      <xdr:nvGrpSpPr>
        <xdr:cNvPr id="2" name="Group 1">
          <a:extLst>
            <a:ext uri="{FF2B5EF4-FFF2-40B4-BE49-F238E27FC236}">
              <a16:creationId xmlns:a16="http://schemas.microsoft.com/office/drawing/2014/main" id="{2845935F-1801-4DDC-A04D-B7124648CA0E}"/>
            </a:ext>
          </a:extLst>
        </xdr:cNvPr>
        <xdr:cNvGrpSpPr/>
      </xdr:nvGrpSpPr>
      <xdr:grpSpPr>
        <a:xfrm>
          <a:off x="10961688" y="515937"/>
          <a:ext cx="1658816" cy="1683726"/>
          <a:chOff x="10961688" y="515937"/>
          <a:chExt cx="1658816" cy="1683726"/>
        </a:xfrm>
      </xdr:grpSpPr>
      <xdr:sp macro="" textlink="">
        <xdr:nvSpPr>
          <xdr:cNvPr id="18" name="Rounded Rectangle 129">
            <a:hlinkClick xmlns:r="http://schemas.openxmlformats.org/officeDocument/2006/relationships" r:id="rId1"/>
            <a:extLst>
              <a:ext uri="{FF2B5EF4-FFF2-40B4-BE49-F238E27FC236}">
                <a16:creationId xmlns:a16="http://schemas.microsoft.com/office/drawing/2014/main" id="{381EAF5C-6FA6-42E9-B932-2D79708D1101}"/>
              </a:ext>
            </a:extLst>
          </xdr:cNvPr>
          <xdr:cNvSpPr/>
        </xdr:nvSpPr>
        <xdr:spPr>
          <a:xfrm>
            <a:off x="10961689" y="515937"/>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Investment</a:t>
            </a:r>
            <a:r>
              <a:rPr lang="en-US" sz="1200" baseline="0"/>
              <a:t> Import</a:t>
            </a:r>
            <a:endParaRPr lang="en-US" sz="1200"/>
          </a:p>
        </xdr:txBody>
      </xdr:sp>
      <xdr:sp macro="" textlink="">
        <xdr:nvSpPr>
          <xdr:cNvPr id="19" name="Rounded Rectangle 129">
            <a:hlinkClick xmlns:r="http://schemas.openxmlformats.org/officeDocument/2006/relationships" r:id="rId2"/>
            <a:extLst>
              <a:ext uri="{FF2B5EF4-FFF2-40B4-BE49-F238E27FC236}">
                <a16:creationId xmlns:a16="http://schemas.microsoft.com/office/drawing/2014/main" id="{2A2D7136-ECEF-433A-B64C-3AA4716A7B8F}"/>
              </a:ext>
            </a:extLst>
          </xdr:cNvPr>
          <xdr:cNvSpPr/>
        </xdr:nvSpPr>
        <xdr:spPr>
          <a:xfrm>
            <a:off x="10961688" y="1212397"/>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Dashboard</a:t>
            </a:r>
          </a:p>
          <a:p>
            <a:pPr algn="ctr"/>
            <a:endParaRPr lang="en-US" sz="1100"/>
          </a:p>
        </xdr:txBody>
      </xdr:sp>
      <xdr:sp macro="" textlink="">
        <xdr:nvSpPr>
          <xdr:cNvPr id="20" name="Rounded Rectangle 129">
            <a:hlinkClick xmlns:r="http://schemas.openxmlformats.org/officeDocument/2006/relationships" r:id="rId3"/>
            <a:extLst>
              <a:ext uri="{FF2B5EF4-FFF2-40B4-BE49-F238E27FC236}">
                <a16:creationId xmlns:a16="http://schemas.microsoft.com/office/drawing/2014/main" id="{65D4F891-530F-4DB1-8E96-FA198B7BD4B2}"/>
              </a:ext>
            </a:extLst>
          </xdr:cNvPr>
          <xdr:cNvSpPr/>
        </xdr:nvSpPr>
        <xdr:spPr>
          <a:xfrm>
            <a:off x="10961688" y="1580766"/>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sp macro="" textlink="">
        <xdr:nvSpPr>
          <xdr:cNvPr id="21" name="Rounded Rectangle 129">
            <a:hlinkClick xmlns:r="http://schemas.openxmlformats.org/officeDocument/2006/relationships" r:id="rId4"/>
            <a:extLst>
              <a:ext uri="{FF2B5EF4-FFF2-40B4-BE49-F238E27FC236}">
                <a16:creationId xmlns:a16="http://schemas.microsoft.com/office/drawing/2014/main" id="{155363E7-03DD-4693-9D95-7C9736CC54AC}"/>
              </a:ext>
            </a:extLst>
          </xdr:cNvPr>
          <xdr:cNvSpPr/>
        </xdr:nvSpPr>
        <xdr:spPr>
          <a:xfrm>
            <a:off x="10961688" y="1941478"/>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sp macro="" textlink="">
        <xdr:nvSpPr>
          <xdr:cNvPr id="22" name="Rounded Rectangle 129">
            <a:hlinkClick xmlns:r="http://schemas.openxmlformats.org/officeDocument/2006/relationships" r:id="rId5"/>
            <a:extLst>
              <a:ext uri="{FF2B5EF4-FFF2-40B4-BE49-F238E27FC236}">
                <a16:creationId xmlns:a16="http://schemas.microsoft.com/office/drawing/2014/main" id="{D89AD6B1-B2F0-46E3-A29D-4F50299C4462}"/>
              </a:ext>
            </a:extLst>
          </xdr:cNvPr>
          <xdr:cNvSpPr/>
        </xdr:nvSpPr>
        <xdr:spPr>
          <a:xfrm>
            <a:off x="10961689" y="858837"/>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57</xdr:col>
      <xdr:colOff>441613</xdr:colOff>
      <xdr:row>18</xdr:row>
      <xdr:rowOff>138546</xdr:rowOff>
    </xdr:from>
    <xdr:to>
      <xdr:col>62</xdr:col>
      <xdr:colOff>199159</xdr:colOff>
      <xdr:row>30</xdr:row>
      <xdr:rowOff>25978</xdr:rowOff>
    </xdr:to>
    <xdr:sp macro="" textlink="">
      <xdr:nvSpPr>
        <xdr:cNvPr id="2" name="TextBox 1">
          <a:extLst>
            <a:ext uri="{FF2B5EF4-FFF2-40B4-BE49-F238E27FC236}">
              <a16:creationId xmlns:a16="http://schemas.microsoft.com/office/drawing/2014/main" id="{C5D88AB7-89C5-499D-9DF4-B03AE3B180E2}"/>
            </a:ext>
          </a:extLst>
        </xdr:cNvPr>
        <xdr:cNvSpPr txBox="1"/>
      </xdr:nvSpPr>
      <xdr:spPr>
        <a:xfrm>
          <a:off x="43754386" y="3567546"/>
          <a:ext cx="5437909" cy="217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Notes:</a:t>
          </a:r>
        </a:p>
        <a:p>
          <a:endParaRPr lang="en-US" sz="1100"/>
        </a:p>
        <a:p>
          <a:r>
            <a:rPr lang="en-US" sz="1100"/>
            <a:t>     This calculator sheet complies the imported data and applies formulas</a:t>
          </a:r>
          <a:r>
            <a:rPr lang="en-US" sz="1100" baseline="0"/>
            <a:t> to show this data for each crypto currency:  Date of last purchase, total purchase costs, total sales, total amount of coins bought and sold, total amount of coins currently owned, and total profit for each currency.  This information appears on the "Dashboard" sheet in a more user-friendly display.  This calculator has a capacity of 2500 transactions, up to 50 different crypto currencies owned at previous times, and up to 12 currently owned currencies.  These capacities can be increased with further development.</a:t>
          </a:r>
          <a:endParaRPr lang="en-US" sz="1100"/>
        </a:p>
      </xdr:txBody>
    </xdr:sp>
    <xdr:clientData/>
  </xdr:twoCellAnchor>
  <xdr:twoCellAnchor>
    <xdr:from>
      <xdr:col>57</xdr:col>
      <xdr:colOff>432956</xdr:colOff>
      <xdr:row>30</xdr:row>
      <xdr:rowOff>164523</xdr:rowOff>
    </xdr:from>
    <xdr:to>
      <xdr:col>62</xdr:col>
      <xdr:colOff>216479</xdr:colOff>
      <xdr:row>47</xdr:row>
      <xdr:rowOff>154999</xdr:rowOff>
    </xdr:to>
    <xdr:sp macro="" textlink="">
      <xdr:nvSpPr>
        <xdr:cNvPr id="3" name="TextBox 2">
          <a:extLst>
            <a:ext uri="{FF2B5EF4-FFF2-40B4-BE49-F238E27FC236}">
              <a16:creationId xmlns:a16="http://schemas.microsoft.com/office/drawing/2014/main" id="{384F1835-FF8A-44D0-8072-1DFE10E5334B}"/>
            </a:ext>
          </a:extLst>
        </xdr:cNvPr>
        <xdr:cNvSpPr txBox="1"/>
      </xdr:nvSpPr>
      <xdr:spPr>
        <a:xfrm>
          <a:off x="43745729" y="5879523"/>
          <a:ext cx="5463886" cy="3228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Chart</a:t>
          </a:r>
          <a:r>
            <a:rPr lang="en-US" sz="1100" baseline="0"/>
            <a:t> Name Ranges:</a:t>
          </a:r>
        </a:p>
        <a:p>
          <a:r>
            <a:rPr lang="en-US" sz="1100" baseline="0"/>
            <a:t>Dates_1</a:t>
          </a:r>
          <a:endParaRPr lang="en-US" sz="1100"/>
        </a:p>
        <a:p>
          <a:r>
            <a:rPr lang="en-US" sz="1100"/>
            <a:t>=INDEX(Account_Value!$C$2:$C$2000,MATCH(Dashboard!$C$45,Account_Value!$C$2:$C$2000,0)):INDEX(Account_Value!$C$2:$C$2000,MATCH(Dashboard!$C$47,Account_Value!$C$2:$C$2000,0))</a:t>
          </a:r>
        </a:p>
        <a:p>
          <a:endParaRPr lang="en-US" sz="1100"/>
        </a:p>
        <a:p>
          <a:r>
            <a:rPr lang="en-US" sz="1100"/>
            <a:t>Values_1</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=INDEX(Account_Value!$D$2:$D$2000,MATCH(Dashboard!$C$45,Account_Value!$C$2:$C$2000,0)):INDEX(Account_Value!$D$2:$D$2000,MATCH(Dashboard!$C$47,Account_Value!$C$2:$C$2000,0))</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r>
            <a:rPr lang="en-US" sz="1100"/>
            <a:t>=U_FOUO_COVID19_Trends_National_Guard_Response_23AUG2020.xlsx!Date_2</a:t>
          </a:r>
        </a:p>
        <a:p>
          <a:endParaRPr lang="en-US" sz="1100"/>
        </a:p>
        <a:p>
          <a:r>
            <a:rPr lang="en-US" sz="1100"/>
            <a:t>=Crypto_Dashboard_v2.0.xlsx!Date_1</a:t>
          </a:r>
        </a:p>
        <a:p>
          <a:endParaRPr lang="en-US" sz="1100"/>
        </a:p>
        <a:p>
          <a:r>
            <a:rPr lang="en-US" sz="1100"/>
            <a:t>Profit Equation:</a:t>
          </a:r>
        </a:p>
        <a:p>
          <a:r>
            <a:rPr lang="en-US" sz="1100"/>
            <a:t>=IFERROR(IF($AJ2="CURRENT",(($AC2-$AK2)-$AD2),IF($AF2=0,"",($AC2-$AB2)-$AD2)),"")</a:t>
          </a:r>
        </a:p>
      </xdr:txBody>
    </xdr:sp>
    <xdr:clientData/>
  </xdr:twoCellAnchor>
  <xdr:twoCellAnchor>
    <xdr:from>
      <xdr:col>82</xdr:col>
      <xdr:colOff>8658</xdr:colOff>
      <xdr:row>1</xdr:row>
      <xdr:rowOff>60613</xdr:rowOff>
    </xdr:from>
    <xdr:to>
      <xdr:col>84</xdr:col>
      <xdr:colOff>493567</xdr:colOff>
      <xdr:row>12</xdr:row>
      <xdr:rowOff>69272</xdr:rowOff>
    </xdr:to>
    <xdr:sp macro="" textlink="">
      <xdr:nvSpPr>
        <xdr:cNvPr id="9" name="TextBox 8">
          <a:extLst>
            <a:ext uri="{FF2B5EF4-FFF2-40B4-BE49-F238E27FC236}">
              <a16:creationId xmlns:a16="http://schemas.microsoft.com/office/drawing/2014/main" id="{C5BB3F59-AF0C-41DA-9C58-2E395E0FE3B5}"/>
            </a:ext>
          </a:extLst>
        </xdr:cNvPr>
        <xdr:cNvSpPr txBox="1"/>
      </xdr:nvSpPr>
      <xdr:spPr>
        <a:xfrm>
          <a:off x="90747272" y="251113"/>
          <a:ext cx="1697181" cy="2199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This</a:t>
          </a:r>
          <a:r>
            <a:rPr lang="en-US" sz="1100" baseline="0"/>
            <a:t> section shows a history of your mining, such as how much crypto was mined on each date. This is useful info. for your tax records.  This table is populated with data from the "Account_Value" sheet.</a:t>
          </a:r>
          <a:endParaRPr lang="en-US" sz="1100"/>
        </a:p>
      </xdr:txBody>
    </xdr:sp>
    <xdr:clientData/>
  </xdr:twoCellAnchor>
  <xdr:twoCellAnchor>
    <xdr:from>
      <xdr:col>67</xdr:col>
      <xdr:colOff>129886</xdr:colOff>
      <xdr:row>3</xdr:row>
      <xdr:rowOff>173182</xdr:rowOff>
    </xdr:from>
    <xdr:to>
      <xdr:col>68</xdr:col>
      <xdr:colOff>637043</xdr:colOff>
      <xdr:row>12</xdr:row>
      <xdr:rowOff>142408</xdr:rowOff>
    </xdr:to>
    <xdr:grpSp>
      <xdr:nvGrpSpPr>
        <xdr:cNvPr id="11" name="Group 10">
          <a:extLst>
            <a:ext uri="{FF2B5EF4-FFF2-40B4-BE49-F238E27FC236}">
              <a16:creationId xmlns:a16="http://schemas.microsoft.com/office/drawing/2014/main" id="{00DBA0E9-CD1C-46AD-A5E3-B5B3812DFD5A}"/>
            </a:ext>
          </a:extLst>
        </xdr:cNvPr>
        <xdr:cNvGrpSpPr/>
      </xdr:nvGrpSpPr>
      <xdr:grpSpPr>
        <a:xfrm>
          <a:off x="79629000" y="744682"/>
          <a:ext cx="1658816" cy="1683726"/>
          <a:chOff x="15020923" y="337771"/>
          <a:chExt cx="1658816" cy="1683726"/>
        </a:xfrm>
      </xdr:grpSpPr>
      <xdr:sp macro="" textlink="">
        <xdr:nvSpPr>
          <xdr:cNvPr id="12" name="Rounded Rectangle 129">
            <a:hlinkClick xmlns:r="http://schemas.openxmlformats.org/officeDocument/2006/relationships" r:id="rId1"/>
            <a:extLst>
              <a:ext uri="{FF2B5EF4-FFF2-40B4-BE49-F238E27FC236}">
                <a16:creationId xmlns:a16="http://schemas.microsoft.com/office/drawing/2014/main" id="{4A0B8078-D4B3-48C2-A58B-1984D9B6334B}"/>
              </a:ext>
            </a:extLst>
          </xdr:cNvPr>
          <xdr:cNvSpPr/>
        </xdr:nvSpPr>
        <xdr:spPr>
          <a:xfrm>
            <a:off x="15020924" y="337771"/>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Investment</a:t>
            </a:r>
            <a:r>
              <a:rPr lang="en-US" sz="1200" baseline="0"/>
              <a:t> Import</a:t>
            </a:r>
            <a:endParaRPr lang="en-US" sz="1200"/>
          </a:p>
        </xdr:txBody>
      </xdr:sp>
      <xdr:sp macro="" textlink="">
        <xdr:nvSpPr>
          <xdr:cNvPr id="13" name="Rounded Rectangle 129">
            <a:hlinkClick xmlns:r="http://schemas.openxmlformats.org/officeDocument/2006/relationships" r:id="rId2"/>
            <a:extLst>
              <a:ext uri="{FF2B5EF4-FFF2-40B4-BE49-F238E27FC236}">
                <a16:creationId xmlns:a16="http://schemas.microsoft.com/office/drawing/2014/main" id="{5B486799-EBD8-4597-96D3-E8BC2075CC2D}"/>
              </a:ext>
            </a:extLst>
          </xdr:cNvPr>
          <xdr:cNvSpPr/>
        </xdr:nvSpPr>
        <xdr:spPr>
          <a:xfrm>
            <a:off x="15020923" y="1034231"/>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sp macro="" textlink="">
        <xdr:nvSpPr>
          <xdr:cNvPr id="14" name="Rounded Rectangle 129">
            <a:hlinkClick xmlns:r="http://schemas.openxmlformats.org/officeDocument/2006/relationships" r:id="rId3"/>
            <a:extLst>
              <a:ext uri="{FF2B5EF4-FFF2-40B4-BE49-F238E27FC236}">
                <a16:creationId xmlns:a16="http://schemas.microsoft.com/office/drawing/2014/main" id="{E85C37CA-9F06-46E1-B1B0-D50CF5F93B1F}"/>
              </a:ext>
            </a:extLst>
          </xdr:cNvPr>
          <xdr:cNvSpPr/>
        </xdr:nvSpPr>
        <xdr:spPr>
          <a:xfrm>
            <a:off x="15020923" y="1402600"/>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sp macro="" textlink="">
        <xdr:nvSpPr>
          <xdr:cNvPr id="15" name="Rounded Rectangle 129">
            <a:hlinkClick xmlns:r="http://schemas.openxmlformats.org/officeDocument/2006/relationships" r:id="rId4"/>
            <a:extLst>
              <a:ext uri="{FF2B5EF4-FFF2-40B4-BE49-F238E27FC236}">
                <a16:creationId xmlns:a16="http://schemas.microsoft.com/office/drawing/2014/main" id="{277FADD3-984F-4CB0-A4A8-9A41E45351A0}"/>
              </a:ext>
            </a:extLst>
          </xdr:cNvPr>
          <xdr:cNvSpPr/>
        </xdr:nvSpPr>
        <xdr:spPr>
          <a:xfrm>
            <a:off x="15020923" y="1763312"/>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sp macro="" textlink="">
        <xdr:nvSpPr>
          <xdr:cNvPr id="16" name="Rounded Rectangle 129">
            <a:hlinkClick xmlns:r="http://schemas.openxmlformats.org/officeDocument/2006/relationships" r:id="rId5"/>
            <a:extLst>
              <a:ext uri="{FF2B5EF4-FFF2-40B4-BE49-F238E27FC236}">
                <a16:creationId xmlns:a16="http://schemas.microsoft.com/office/drawing/2014/main" id="{07D9C88E-6179-4175-B96E-AEC4E6975F8F}"/>
              </a:ext>
            </a:extLst>
          </xdr:cNvPr>
          <xdr:cNvSpPr/>
        </xdr:nvSpPr>
        <xdr:spPr>
          <a:xfrm>
            <a:off x="15020924" y="680671"/>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352425</xdr:colOff>
      <xdr:row>22</xdr:row>
      <xdr:rowOff>28575</xdr:rowOff>
    </xdr:from>
    <xdr:to>
      <xdr:col>8</xdr:col>
      <xdr:colOff>182441</xdr:colOff>
      <xdr:row>30</xdr:row>
      <xdr:rowOff>112101</xdr:rowOff>
    </xdr:to>
    <xdr:grpSp>
      <xdr:nvGrpSpPr>
        <xdr:cNvPr id="8" name="Group 7">
          <a:extLst>
            <a:ext uri="{FF2B5EF4-FFF2-40B4-BE49-F238E27FC236}">
              <a16:creationId xmlns:a16="http://schemas.microsoft.com/office/drawing/2014/main" id="{A963183B-44CF-4A83-AADD-11309DAFD8DD}"/>
            </a:ext>
          </a:extLst>
        </xdr:cNvPr>
        <xdr:cNvGrpSpPr/>
      </xdr:nvGrpSpPr>
      <xdr:grpSpPr>
        <a:xfrm>
          <a:off x="3838575" y="4419600"/>
          <a:ext cx="1658816" cy="1683726"/>
          <a:chOff x="3838575" y="4419600"/>
          <a:chExt cx="1658816" cy="1683726"/>
        </a:xfrm>
      </xdr:grpSpPr>
      <xdr:sp macro="" textlink="">
        <xdr:nvSpPr>
          <xdr:cNvPr id="3" name="Rounded Rectangle 129">
            <a:hlinkClick xmlns:r="http://schemas.openxmlformats.org/officeDocument/2006/relationships" r:id="rId1"/>
            <a:extLst>
              <a:ext uri="{FF2B5EF4-FFF2-40B4-BE49-F238E27FC236}">
                <a16:creationId xmlns:a16="http://schemas.microsoft.com/office/drawing/2014/main" id="{64073B9B-7BE2-4CB0-8FCF-CC78E343AFE8}"/>
              </a:ext>
            </a:extLst>
          </xdr:cNvPr>
          <xdr:cNvSpPr/>
        </xdr:nvSpPr>
        <xdr:spPr>
          <a:xfrm>
            <a:off x="3838576" y="441960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Dashboard</a:t>
            </a:r>
          </a:p>
        </xdr:txBody>
      </xdr:sp>
      <xdr:sp macro="" textlink="">
        <xdr:nvSpPr>
          <xdr:cNvPr id="4" name="Rounded Rectangle 129">
            <a:hlinkClick xmlns:r="http://schemas.openxmlformats.org/officeDocument/2006/relationships" r:id="rId2"/>
            <a:extLst>
              <a:ext uri="{FF2B5EF4-FFF2-40B4-BE49-F238E27FC236}">
                <a16:creationId xmlns:a16="http://schemas.microsoft.com/office/drawing/2014/main" id="{FCC3DB9A-67E7-4EF4-9A78-247ABCE99FBF}"/>
              </a:ext>
            </a:extLst>
          </xdr:cNvPr>
          <xdr:cNvSpPr/>
        </xdr:nvSpPr>
        <xdr:spPr>
          <a:xfrm>
            <a:off x="3838575" y="5116060"/>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sp macro="" textlink="">
        <xdr:nvSpPr>
          <xdr:cNvPr id="5" name="Rounded Rectangle 129">
            <a:hlinkClick xmlns:r="http://schemas.openxmlformats.org/officeDocument/2006/relationships" r:id="rId3"/>
            <a:extLst>
              <a:ext uri="{FF2B5EF4-FFF2-40B4-BE49-F238E27FC236}">
                <a16:creationId xmlns:a16="http://schemas.microsoft.com/office/drawing/2014/main" id="{76D1C0BF-8B03-4174-8BF7-103C0D0A00CA}"/>
              </a:ext>
            </a:extLst>
          </xdr:cNvPr>
          <xdr:cNvSpPr/>
        </xdr:nvSpPr>
        <xdr:spPr>
          <a:xfrm>
            <a:off x="3838575" y="5484429"/>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sp macro="" textlink="">
        <xdr:nvSpPr>
          <xdr:cNvPr id="6" name="Rounded Rectangle 129">
            <a:hlinkClick xmlns:r="http://schemas.openxmlformats.org/officeDocument/2006/relationships" r:id="rId4"/>
            <a:extLst>
              <a:ext uri="{FF2B5EF4-FFF2-40B4-BE49-F238E27FC236}">
                <a16:creationId xmlns:a16="http://schemas.microsoft.com/office/drawing/2014/main" id="{E8E1B568-8E7F-4F5C-A3D2-A2D645570279}"/>
              </a:ext>
            </a:extLst>
          </xdr:cNvPr>
          <xdr:cNvSpPr/>
        </xdr:nvSpPr>
        <xdr:spPr>
          <a:xfrm>
            <a:off x="3838575" y="5845141"/>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sp macro="" textlink="">
        <xdr:nvSpPr>
          <xdr:cNvPr id="7" name="Rounded Rectangle 129">
            <a:hlinkClick xmlns:r="http://schemas.openxmlformats.org/officeDocument/2006/relationships" r:id="rId5"/>
            <a:extLst>
              <a:ext uri="{FF2B5EF4-FFF2-40B4-BE49-F238E27FC236}">
                <a16:creationId xmlns:a16="http://schemas.microsoft.com/office/drawing/2014/main" id="{38D3EA0C-7C5E-4D26-BCEA-14C2A211F678}"/>
              </a:ext>
            </a:extLst>
          </xdr:cNvPr>
          <xdr:cNvSpPr/>
        </xdr:nvSpPr>
        <xdr:spPr>
          <a:xfrm>
            <a:off x="3838576" y="476250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38101</xdr:colOff>
      <xdr:row>5</xdr:row>
      <xdr:rowOff>114300</xdr:rowOff>
    </xdr:from>
    <xdr:to>
      <xdr:col>11</xdr:col>
      <xdr:colOff>527527</xdr:colOff>
      <xdr:row>6</xdr:row>
      <xdr:rowOff>173081</xdr:rowOff>
    </xdr:to>
    <xdr:sp macro="" textlink="">
      <xdr:nvSpPr>
        <xdr:cNvPr id="7" name="Rounded Rectangle 129">
          <a:hlinkClick xmlns:r="http://schemas.openxmlformats.org/officeDocument/2006/relationships" r:id="rId1"/>
          <a:extLst>
            <a:ext uri="{FF2B5EF4-FFF2-40B4-BE49-F238E27FC236}">
              <a16:creationId xmlns:a16="http://schemas.microsoft.com/office/drawing/2014/main" id="{EAA75308-756F-4DC7-A66D-4A58E69A9965}"/>
            </a:ext>
          </a:extLst>
        </xdr:cNvPr>
        <xdr:cNvSpPr/>
      </xdr:nvSpPr>
      <xdr:spPr>
        <a:xfrm>
          <a:off x="11744326" y="106680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Dashboard</a:t>
          </a:r>
        </a:p>
      </xdr:txBody>
    </xdr:sp>
    <xdr:clientData/>
  </xdr:twoCellAnchor>
  <xdr:twoCellAnchor>
    <xdr:from>
      <xdr:col>9</xdr:col>
      <xdr:colOff>38100</xdr:colOff>
      <xdr:row>9</xdr:row>
      <xdr:rowOff>48760</xdr:rowOff>
    </xdr:from>
    <xdr:to>
      <xdr:col>11</xdr:col>
      <xdr:colOff>534866</xdr:colOff>
      <xdr:row>10</xdr:row>
      <xdr:rowOff>116445</xdr:rowOff>
    </xdr:to>
    <xdr:sp macro="" textlink="">
      <xdr:nvSpPr>
        <xdr:cNvPr id="9" name="Rounded Rectangle 129">
          <a:hlinkClick xmlns:r="http://schemas.openxmlformats.org/officeDocument/2006/relationships" r:id="rId2"/>
          <a:extLst>
            <a:ext uri="{FF2B5EF4-FFF2-40B4-BE49-F238E27FC236}">
              <a16:creationId xmlns:a16="http://schemas.microsoft.com/office/drawing/2014/main" id="{02BDF64E-9902-43D3-8676-5A00D5C6414D}"/>
            </a:ext>
          </a:extLst>
        </xdr:cNvPr>
        <xdr:cNvSpPr/>
      </xdr:nvSpPr>
      <xdr:spPr>
        <a:xfrm>
          <a:off x="11744325" y="1763260"/>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clientData/>
  </xdr:twoCellAnchor>
  <xdr:twoCellAnchor>
    <xdr:from>
      <xdr:col>9</xdr:col>
      <xdr:colOff>38100</xdr:colOff>
      <xdr:row>11</xdr:row>
      <xdr:rowOff>36129</xdr:rowOff>
    </xdr:from>
    <xdr:to>
      <xdr:col>11</xdr:col>
      <xdr:colOff>534866</xdr:colOff>
      <xdr:row>12</xdr:row>
      <xdr:rowOff>103814</xdr:rowOff>
    </xdr:to>
    <xdr:sp macro="" textlink="">
      <xdr:nvSpPr>
        <xdr:cNvPr id="10" name="Rounded Rectangle 129">
          <a:hlinkClick xmlns:r="http://schemas.openxmlformats.org/officeDocument/2006/relationships" r:id="rId3"/>
          <a:extLst>
            <a:ext uri="{FF2B5EF4-FFF2-40B4-BE49-F238E27FC236}">
              <a16:creationId xmlns:a16="http://schemas.microsoft.com/office/drawing/2014/main" id="{84665EC5-2FD7-4D8A-AFCC-E532D7B85B6F}"/>
            </a:ext>
          </a:extLst>
        </xdr:cNvPr>
        <xdr:cNvSpPr/>
      </xdr:nvSpPr>
      <xdr:spPr>
        <a:xfrm>
          <a:off x="11744325" y="2131629"/>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clientData/>
  </xdr:twoCellAnchor>
  <xdr:twoCellAnchor>
    <xdr:from>
      <xdr:col>9</xdr:col>
      <xdr:colOff>38100</xdr:colOff>
      <xdr:row>13</xdr:row>
      <xdr:rowOff>15841</xdr:rowOff>
    </xdr:from>
    <xdr:to>
      <xdr:col>11</xdr:col>
      <xdr:colOff>534866</xdr:colOff>
      <xdr:row>14</xdr:row>
      <xdr:rowOff>83526</xdr:rowOff>
    </xdr:to>
    <xdr:sp macro="" textlink="">
      <xdr:nvSpPr>
        <xdr:cNvPr id="11" name="Rounded Rectangle 129">
          <a:hlinkClick xmlns:r="http://schemas.openxmlformats.org/officeDocument/2006/relationships" r:id="rId4"/>
          <a:extLst>
            <a:ext uri="{FF2B5EF4-FFF2-40B4-BE49-F238E27FC236}">
              <a16:creationId xmlns:a16="http://schemas.microsoft.com/office/drawing/2014/main" id="{5DFD4EC2-48EC-48F7-82B3-A0723395B59A}"/>
            </a:ext>
          </a:extLst>
        </xdr:cNvPr>
        <xdr:cNvSpPr/>
      </xdr:nvSpPr>
      <xdr:spPr>
        <a:xfrm>
          <a:off x="11744325" y="2492341"/>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clientData/>
  </xdr:twoCellAnchor>
  <xdr:twoCellAnchor>
    <xdr:from>
      <xdr:col>9</xdr:col>
      <xdr:colOff>38101</xdr:colOff>
      <xdr:row>7</xdr:row>
      <xdr:rowOff>76200</xdr:rowOff>
    </xdr:from>
    <xdr:to>
      <xdr:col>11</xdr:col>
      <xdr:colOff>527527</xdr:colOff>
      <xdr:row>8</xdr:row>
      <xdr:rowOff>134981</xdr:rowOff>
    </xdr:to>
    <xdr:sp macro="" textlink="">
      <xdr:nvSpPr>
        <xdr:cNvPr id="12" name="Rounded Rectangle 129">
          <a:hlinkClick xmlns:r="http://schemas.openxmlformats.org/officeDocument/2006/relationships" r:id="rId5"/>
          <a:extLst>
            <a:ext uri="{FF2B5EF4-FFF2-40B4-BE49-F238E27FC236}">
              <a16:creationId xmlns:a16="http://schemas.microsoft.com/office/drawing/2014/main" id="{5F7FF981-7583-474A-9660-9FAFBEB7915E}"/>
            </a:ext>
          </a:extLst>
        </xdr:cNvPr>
        <xdr:cNvSpPr/>
      </xdr:nvSpPr>
      <xdr:spPr>
        <a:xfrm>
          <a:off x="11744326" y="140970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380999</xdr:colOff>
      <xdr:row>12</xdr:row>
      <xdr:rowOff>9524</xdr:rowOff>
    </xdr:from>
    <xdr:to>
      <xdr:col>14</xdr:col>
      <xdr:colOff>9524</xdr:colOff>
      <xdr:row>28</xdr:row>
      <xdr:rowOff>28574</xdr:rowOff>
    </xdr:to>
    <xdr:sp macro="" textlink="">
      <xdr:nvSpPr>
        <xdr:cNvPr id="6" name="TextBox 5">
          <a:extLst>
            <a:ext uri="{FF2B5EF4-FFF2-40B4-BE49-F238E27FC236}">
              <a16:creationId xmlns:a16="http://schemas.microsoft.com/office/drawing/2014/main" id="{1FD02A40-AD6B-4304-B8E0-F9234B0B9859}"/>
            </a:ext>
          </a:extLst>
        </xdr:cNvPr>
        <xdr:cNvSpPr txBox="1"/>
      </xdr:nvSpPr>
      <xdr:spPr>
        <a:xfrm>
          <a:off x="12639674" y="2295524"/>
          <a:ext cx="2562225" cy="3114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Once the data has been entered on this sheet, do not change</a:t>
          </a:r>
          <a:r>
            <a:rPr lang="en-US" sz="1100" baseline="0"/>
            <a:t> the order of entries.  This product is calculating the value of ETH mined on the date it was mined.</a:t>
          </a:r>
        </a:p>
        <a:p>
          <a:endParaRPr lang="en-US" sz="1100" baseline="0"/>
        </a:p>
        <a:p>
          <a:r>
            <a:rPr lang="en-US" sz="1100" baseline="0"/>
            <a:t>1. After your mining pool deposit is made in binance.us, then update this sheet with the new rows following Step 2 on the Dashboad.  Ensure you only copy and paste the new rows; avoid duplicate entries.</a:t>
          </a:r>
        </a:p>
        <a:p>
          <a:endParaRPr lang="en-US" sz="1100" baseline="0"/>
        </a:p>
        <a:p>
          <a:r>
            <a:rPr lang="en-US" sz="1100" baseline="0"/>
            <a:t>2.  Once the Mining_Import sheet is updated, then on the "Account_Value" sheet, update the price of ETH next to the dates of the mining transfers.</a:t>
          </a:r>
          <a:endParaRPr lang="en-US" sz="1100"/>
        </a:p>
      </xdr:txBody>
    </xdr:sp>
    <xdr:clientData/>
  </xdr:twoCellAnchor>
  <xdr:twoCellAnchor>
    <xdr:from>
      <xdr:col>10</xdr:col>
      <xdr:colOff>295276</xdr:colOff>
      <xdr:row>1</xdr:row>
      <xdr:rowOff>133350</xdr:rowOff>
    </xdr:from>
    <xdr:to>
      <xdr:col>13</xdr:col>
      <xdr:colOff>117952</xdr:colOff>
      <xdr:row>3</xdr:row>
      <xdr:rowOff>1631</xdr:rowOff>
    </xdr:to>
    <xdr:sp macro="" textlink="">
      <xdr:nvSpPr>
        <xdr:cNvPr id="8" name="Rounded Rectangle 129">
          <a:hlinkClick xmlns:r="http://schemas.openxmlformats.org/officeDocument/2006/relationships" r:id="rId1"/>
          <a:extLst>
            <a:ext uri="{FF2B5EF4-FFF2-40B4-BE49-F238E27FC236}">
              <a16:creationId xmlns:a16="http://schemas.microsoft.com/office/drawing/2014/main" id="{DCBBF4B7-A051-48F7-88E5-9EB42E21EC37}"/>
            </a:ext>
          </a:extLst>
        </xdr:cNvPr>
        <xdr:cNvSpPr/>
      </xdr:nvSpPr>
      <xdr:spPr>
        <a:xfrm>
          <a:off x="13049251" y="32385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Investment</a:t>
          </a:r>
          <a:r>
            <a:rPr lang="en-US" sz="1200" baseline="0"/>
            <a:t> Import</a:t>
          </a:r>
          <a:endParaRPr lang="en-US" sz="1200"/>
        </a:p>
      </xdr:txBody>
    </xdr:sp>
    <xdr:clientData/>
  </xdr:twoCellAnchor>
  <xdr:twoCellAnchor>
    <xdr:from>
      <xdr:col>10</xdr:col>
      <xdr:colOff>295275</xdr:colOff>
      <xdr:row>5</xdr:row>
      <xdr:rowOff>67810</xdr:rowOff>
    </xdr:from>
    <xdr:to>
      <xdr:col>13</xdr:col>
      <xdr:colOff>125291</xdr:colOff>
      <xdr:row>6</xdr:row>
      <xdr:rowOff>135495</xdr:rowOff>
    </xdr:to>
    <xdr:sp macro="" textlink="">
      <xdr:nvSpPr>
        <xdr:cNvPr id="9" name="Rounded Rectangle 129">
          <a:hlinkClick xmlns:r="http://schemas.openxmlformats.org/officeDocument/2006/relationships" r:id="rId2"/>
          <a:extLst>
            <a:ext uri="{FF2B5EF4-FFF2-40B4-BE49-F238E27FC236}">
              <a16:creationId xmlns:a16="http://schemas.microsoft.com/office/drawing/2014/main" id="{D04C22D6-B51F-4B9C-9AC5-DD4AC1E5C6A1}"/>
            </a:ext>
          </a:extLst>
        </xdr:cNvPr>
        <xdr:cNvSpPr/>
      </xdr:nvSpPr>
      <xdr:spPr>
        <a:xfrm>
          <a:off x="13049250" y="1020310"/>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clientData/>
  </xdr:twoCellAnchor>
  <xdr:twoCellAnchor>
    <xdr:from>
      <xdr:col>10</xdr:col>
      <xdr:colOff>295275</xdr:colOff>
      <xdr:row>7</xdr:row>
      <xdr:rowOff>55179</xdr:rowOff>
    </xdr:from>
    <xdr:to>
      <xdr:col>13</xdr:col>
      <xdr:colOff>125291</xdr:colOff>
      <xdr:row>8</xdr:row>
      <xdr:rowOff>122864</xdr:rowOff>
    </xdr:to>
    <xdr:sp macro="" textlink="">
      <xdr:nvSpPr>
        <xdr:cNvPr id="10" name="Rounded Rectangle 129">
          <a:hlinkClick xmlns:r="http://schemas.openxmlformats.org/officeDocument/2006/relationships" r:id="rId3"/>
          <a:extLst>
            <a:ext uri="{FF2B5EF4-FFF2-40B4-BE49-F238E27FC236}">
              <a16:creationId xmlns:a16="http://schemas.microsoft.com/office/drawing/2014/main" id="{EA6F4870-91B9-4C5A-9A1D-995CD4696854}"/>
            </a:ext>
          </a:extLst>
        </xdr:cNvPr>
        <xdr:cNvSpPr/>
      </xdr:nvSpPr>
      <xdr:spPr>
        <a:xfrm>
          <a:off x="13049250" y="1388679"/>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clientData/>
  </xdr:twoCellAnchor>
  <xdr:twoCellAnchor>
    <xdr:from>
      <xdr:col>10</xdr:col>
      <xdr:colOff>295275</xdr:colOff>
      <xdr:row>9</xdr:row>
      <xdr:rowOff>34891</xdr:rowOff>
    </xdr:from>
    <xdr:to>
      <xdr:col>13</xdr:col>
      <xdr:colOff>125291</xdr:colOff>
      <xdr:row>10</xdr:row>
      <xdr:rowOff>102576</xdr:rowOff>
    </xdr:to>
    <xdr:sp macro="" textlink="">
      <xdr:nvSpPr>
        <xdr:cNvPr id="11" name="Rounded Rectangle 129">
          <a:hlinkClick xmlns:r="http://schemas.openxmlformats.org/officeDocument/2006/relationships" r:id="rId4"/>
          <a:extLst>
            <a:ext uri="{FF2B5EF4-FFF2-40B4-BE49-F238E27FC236}">
              <a16:creationId xmlns:a16="http://schemas.microsoft.com/office/drawing/2014/main" id="{CBB2CC1E-8643-4982-8651-2A4390CA5276}"/>
            </a:ext>
          </a:extLst>
        </xdr:cNvPr>
        <xdr:cNvSpPr/>
      </xdr:nvSpPr>
      <xdr:spPr>
        <a:xfrm>
          <a:off x="13049250" y="1749391"/>
          <a:ext cx="1658816" cy="25818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clientData/>
  </xdr:twoCellAnchor>
  <xdr:twoCellAnchor>
    <xdr:from>
      <xdr:col>10</xdr:col>
      <xdr:colOff>295276</xdr:colOff>
      <xdr:row>3</xdr:row>
      <xdr:rowOff>95250</xdr:rowOff>
    </xdr:from>
    <xdr:to>
      <xdr:col>13</xdr:col>
      <xdr:colOff>117952</xdr:colOff>
      <xdr:row>4</xdr:row>
      <xdr:rowOff>154031</xdr:rowOff>
    </xdr:to>
    <xdr:sp macro="" textlink="">
      <xdr:nvSpPr>
        <xdr:cNvPr id="12" name="Rounded Rectangle 129">
          <a:hlinkClick xmlns:r="http://schemas.openxmlformats.org/officeDocument/2006/relationships" r:id="rId5"/>
          <a:extLst>
            <a:ext uri="{FF2B5EF4-FFF2-40B4-BE49-F238E27FC236}">
              <a16:creationId xmlns:a16="http://schemas.microsoft.com/office/drawing/2014/main" id="{EDD57117-5697-4F8D-9FEF-AD6E57F1BDDF}"/>
            </a:ext>
          </a:extLst>
        </xdr:cNvPr>
        <xdr:cNvSpPr/>
      </xdr:nvSpPr>
      <xdr:spPr>
        <a:xfrm>
          <a:off x="13049251" y="666750"/>
          <a:ext cx="1651476" cy="249281"/>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8</xdr:colOff>
      <xdr:row>0</xdr:row>
      <xdr:rowOff>1</xdr:rowOff>
    </xdr:from>
    <xdr:to>
      <xdr:col>6</xdr:col>
      <xdr:colOff>722312</xdr:colOff>
      <xdr:row>8</xdr:row>
      <xdr:rowOff>31751</xdr:rowOff>
    </xdr:to>
    <xdr:sp macro="" textlink="">
      <xdr:nvSpPr>
        <xdr:cNvPr id="2" name="TextBox 1">
          <a:extLst>
            <a:ext uri="{FF2B5EF4-FFF2-40B4-BE49-F238E27FC236}">
              <a16:creationId xmlns:a16="http://schemas.microsoft.com/office/drawing/2014/main" id="{A1C3A613-BB9F-4189-AD4E-FA4FC333A64E}"/>
            </a:ext>
          </a:extLst>
        </xdr:cNvPr>
        <xdr:cNvSpPr txBox="1"/>
      </xdr:nvSpPr>
      <xdr:spPr>
        <a:xfrm>
          <a:off x="611196" y="1"/>
          <a:ext cx="7373929" cy="15557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Miner Profitability Tracker</a:t>
          </a:r>
        </a:p>
        <a:p>
          <a:pPr algn="ctr"/>
          <a:r>
            <a:rPr lang="en-US" sz="1100" baseline="0">
              <a:solidFill>
                <a:schemeClr val="dk1"/>
              </a:solidFill>
              <a:effectLst/>
              <a:latin typeface="+mn-lt"/>
              <a:ea typeface="+mn-ea"/>
              <a:cs typeface="+mn-cs"/>
            </a:rPr>
            <a:t>Enter the information below to see how much each miner is earning and when it will pay for itself.</a:t>
          </a:r>
          <a:endParaRPr lang="en-US" sz="1400" b="1" baseline="0"/>
        </a:p>
        <a:p>
          <a:endParaRPr lang="en-US" sz="600" baseline="0"/>
        </a:p>
        <a:p>
          <a:r>
            <a:rPr lang="en-US" sz="1100" baseline="0"/>
            <a:t>1.  Enter miners' information and shares per hour from your mining pool site.</a:t>
          </a:r>
        </a:p>
        <a:p>
          <a:r>
            <a:rPr lang="en-US" sz="1100" baseline="0"/>
            <a:t>2.  Enter your Estimated Monthly Earnings from your mining pool site.</a:t>
          </a:r>
        </a:p>
        <a:p>
          <a:r>
            <a:rPr lang="en-US" sz="1100" baseline="0"/>
            <a:t>3.  Enter the Daily kWh for a single average miner.</a:t>
          </a:r>
        </a:p>
        <a:p>
          <a:r>
            <a:rPr lang="en-US" sz="1100" baseline="0"/>
            <a:t>4.  Enter data from your monthly electric bills.</a:t>
          </a:r>
        </a:p>
        <a:p>
          <a:r>
            <a:rPr lang="en-US" sz="1100" baseline="0"/>
            <a:t>5.  Enter miners' purchase costs and dates.</a:t>
          </a:r>
        </a:p>
      </xdr:txBody>
    </xdr:sp>
    <xdr:clientData/>
  </xdr:twoCellAnchor>
  <xdr:twoCellAnchor>
    <xdr:from>
      <xdr:col>0</xdr:col>
      <xdr:colOff>87313</xdr:colOff>
      <xdr:row>9</xdr:row>
      <xdr:rowOff>79375</xdr:rowOff>
    </xdr:from>
    <xdr:to>
      <xdr:col>0</xdr:col>
      <xdr:colOff>555625</xdr:colOff>
      <xdr:row>12</xdr:row>
      <xdr:rowOff>55563</xdr:rowOff>
    </xdr:to>
    <xdr:sp macro="" textlink="">
      <xdr:nvSpPr>
        <xdr:cNvPr id="3" name="TextBox 2">
          <a:extLst>
            <a:ext uri="{FF2B5EF4-FFF2-40B4-BE49-F238E27FC236}">
              <a16:creationId xmlns:a16="http://schemas.microsoft.com/office/drawing/2014/main" id="{13C60061-750F-4823-B659-548371491AD5}"/>
            </a:ext>
          </a:extLst>
        </xdr:cNvPr>
        <xdr:cNvSpPr txBox="1"/>
      </xdr:nvSpPr>
      <xdr:spPr>
        <a:xfrm>
          <a:off x="87313" y="508000"/>
          <a:ext cx="468312" cy="579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1. </a:t>
          </a:r>
        </a:p>
      </xdr:txBody>
    </xdr:sp>
    <xdr:clientData/>
  </xdr:twoCellAnchor>
  <xdr:twoCellAnchor>
    <xdr:from>
      <xdr:col>0</xdr:col>
      <xdr:colOff>49212</xdr:colOff>
      <xdr:row>24</xdr:row>
      <xdr:rowOff>207962</xdr:rowOff>
    </xdr:from>
    <xdr:to>
      <xdr:col>0</xdr:col>
      <xdr:colOff>517524</xdr:colOff>
      <xdr:row>27</xdr:row>
      <xdr:rowOff>1588</xdr:rowOff>
    </xdr:to>
    <xdr:sp macro="" textlink="">
      <xdr:nvSpPr>
        <xdr:cNvPr id="4" name="TextBox 3">
          <a:extLst>
            <a:ext uri="{FF2B5EF4-FFF2-40B4-BE49-F238E27FC236}">
              <a16:creationId xmlns:a16="http://schemas.microsoft.com/office/drawing/2014/main" id="{9DA8104C-216A-4D5D-A260-1AF7A15CC2E6}"/>
            </a:ext>
          </a:extLst>
        </xdr:cNvPr>
        <xdr:cNvSpPr txBox="1"/>
      </xdr:nvSpPr>
      <xdr:spPr>
        <a:xfrm>
          <a:off x="49212" y="3629025"/>
          <a:ext cx="468312" cy="579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2. </a:t>
          </a:r>
        </a:p>
      </xdr:txBody>
    </xdr:sp>
    <xdr:clientData/>
  </xdr:twoCellAnchor>
  <xdr:twoCellAnchor>
    <xdr:from>
      <xdr:col>0</xdr:col>
      <xdr:colOff>50800</xdr:colOff>
      <xdr:row>30</xdr:row>
      <xdr:rowOff>58737</xdr:rowOff>
    </xdr:from>
    <xdr:to>
      <xdr:col>0</xdr:col>
      <xdr:colOff>519112</xdr:colOff>
      <xdr:row>32</xdr:row>
      <xdr:rowOff>185738</xdr:rowOff>
    </xdr:to>
    <xdr:sp macro="" textlink="">
      <xdr:nvSpPr>
        <xdr:cNvPr id="5" name="TextBox 4">
          <a:extLst>
            <a:ext uri="{FF2B5EF4-FFF2-40B4-BE49-F238E27FC236}">
              <a16:creationId xmlns:a16="http://schemas.microsoft.com/office/drawing/2014/main" id="{AFBAFBA0-B7CA-47C0-A7A3-530AB7CCDFDE}"/>
            </a:ext>
          </a:extLst>
        </xdr:cNvPr>
        <xdr:cNvSpPr txBox="1"/>
      </xdr:nvSpPr>
      <xdr:spPr>
        <a:xfrm>
          <a:off x="50800" y="4860925"/>
          <a:ext cx="468312" cy="579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3. </a:t>
          </a:r>
        </a:p>
      </xdr:txBody>
    </xdr:sp>
    <xdr:clientData/>
  </xdr:twoCellAnchor>
  <xdr:twoCellAnchor>
    <xdr:from>
      <xdr:col>0</xdr:col>
      <xdr:colOff>92074</xdr:colOff>
      <xdr:row>33</xdr:row>
      <xdr:rowOff>84137</xdr:rowOff>
    </xdr:from>
    <xdr:to>
      <xdr:col>0</xdr:col>
      <xdr:colOff>560386</xdr:colOff>
      <xdr:row>36</xdr:row>
      <xdr:rowOff>68264</xdr:rowOff>
    </xdr:to>
    <xdr:sp macro="" textlink="">
      <xdr:nvSpPr>
        <xdr:cNvPr id="6" name="TextBox 5">
          <a:extLst>
            <a:ext uri="{FF2B5EF4-FFF2-40B4-BE49-F238E27FC236}">
              <a16:creationId xmlns:a16="http://schemas.microsoft.com/office/drawing/2014/main" id="{883023C0-C447-408C-B91C-7AC326BFA8CF}"/>
            </a:ext>
          </a:extLst>
        </xdr:cNvPr>
        <xdr:cNvSpPr txBox="1"/>
      </xdr:nvSpPr>
      <xdr:spPr>
        <a:xfrm>
          <a:off x="92074" y="6870700"/>
          <a:ext cx="468312" cy="579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4. </a:t>
          </a:r>
        </a:p>
      </xdr:txBody>
    </xdr:sp>
    <xdr:clientData/>
  </xdr:twoCellAnchor>
  <xdr:twoCellAnchor>
    <xdr:from>
      <xdr:col>10</xdr:col>
      <xdr:colOff>269875</xdr:colOff>
      <xdr:row>9</xdr:row>
      <xdr:rowOff>79371</xdr:rowOff>
    </xdr:from>
    <xdr:to>
      <xdr:col>11</xdr:col>
      <xdr:colOff>0</xdr:colOff>
      <xdr:row>12</xdr:row>
      <xdr:rowOff>55559</xdr:rowOff>
    </xdr:to>
    <xdr:sp macro="" textlink="">
      <xdr:nvSpPr>
        <xdr:cNvPr id="7" name="TextBox 6">
          <a:extLst>
            <a:ext uri="{FF2B5EF4-FFF2-40B4-BE49-F238E27FC236}">
              <a16:creationId xmlns:a16="http://schemas.microsoft.com/office/drawing/2014/main" id="{B96FF0A0-1B3A-4507-AD3E-C911C5DDF329}"/>
            </a:ext>
          </a:extLst>
        </xdr:cNvPr>
        <xdr:cNvSpPr txBox="1"/>
      </xdr:nvSpPr>
      <xdr:spPr>
        <a:xfrm>
          <a:off x="11469688" y="507996"/>
          <a:ext cx="492125" cy="579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800"/>
            <a:t>5. </a:t>
          </a:r>
        </a:p>
      </xdr:txBody>
    </xdr:sp>
    <xdr:clientData/>
  </xdr:twoCellAnchor>
  <xdr:twoCellAnchor>
    <xdr:from>
      <xdr:col>6</xdr:col>
      <xdr:colOff>952501</xdr:colOff>
      <xdr:row>0</xdr:row>
      <xdr:rowOff>134938</xdr:rowOff>
    </xdr:from>
    <xdr:to>
      <xdr:col>8</xdr:col>
      <xdr:colOff>445940</xdr:colOff>
      <xdr:row>1</xdr:row>
      <xdr:rowOff>139517</xdr:rowOff>
    </xdr:to>
    <xdr:sp macro="" textlink="">
      <xdr:nvSpPr>
        <xdr:cNvPr id="9" name="Rounded Rectangle 129">
          <a:hlinkClick xmlns:r="http://schemas.openxmlformats.org/officeDocument/2006/relationships" r:id="rId1"/>
          <a:extLst>
            <a:ext uri="{FF2B5EF4-FFF2-40B4-BE49-F238E27FC236}">
              <a16:creationId xmlns:a16="http://schemas.microsoft.com/office/drawing/2014/main" id="{2BA13770-3CFF-40F3-A3BC-F9CCEE778819}"/>
            </a:ext>
          </a:extLst>
        </xdr:cNvPr>
        <xdr:cNvSpPr/>
      </xdr:nvSpPr>
      <xdr:spPr>
        <a:xfrm>
          <a:off x="8215314" y="134938"/>
          <a:ext cx="1461939" cy="19507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Dashboard</a:t>
          </a:r>
        </a:p>
      </xdr:txBody>
    </xdr:sp>
    <xdr:clientData/>
  </xdr:twoCellAnchor>
  <xdr:twoCellAnchor>
    <xdr:from>
      <xdr:col>6</xdr:col>
      <xdr:colOff>952500</xdr:colOff>
      <xdr:row>3</xdr:row>
      <xdr:rowOff>108463</xdr:rowOff>
    </xdr:from>
    <xdr:to>
      <xdr:col>8</xdr:col>
      <xdr:colOff>452437</xdr:colOff>
      <xdr:row>4</xdr:row>
      <xdr:rowOff>120010</xdr:rowOff>
    </xdr:to>
    <xdr:sp macro="" textlink="">
      <xdr:nvSpPr>
        <xdr:cNvPr id="10" name="Rounded Rectangle 129">
          <a:hlinkClick xmlns:r="http://schemas.openxmlformats.org/officeDocument/2006/relationships" r:id="rId2"/>
          <a:extLst>
            <a:ext uri="{FF2B5EF4-FFF2-40B4-BE49-F238E27FC236}">
              <a16:creationId xmlns:a16="http://schemas.microsoft.com/office/drawing/2014/main" id="{E3B42EFD-5972-4D98-92D4-B15FD1024C13}"/>
            </a:ext>
          </a:extLst>
        </xdr:cNvPr>
        <xdr:cNvSpPr/>
      </xdr:nvSpPr>
      <xdr:spPr>
        <a:xfrm>
          <a:off x="8215313" y="679963"/>
          <a:ext cx="1468437" cy="202047"/>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Account Value</a:t>
          </a:r>
        </a:p>
        <a:p>
          <a:pPr algn="ctr"/>
          <a:endParaRPr lang="en-US" sz="1100"/>
        </a:p>
      </xdr:txBody>
    </xdr:sp>
    <xdr:clientData/>
  </xdr:twoCellAnchor>
  <xdr:twoCellAnchor>
    <xdr:from>
      <xdr:col>6</xdr:col>
      <xdr:colOff>952500</xdr:colOff>
      <xdr:row>5</xdr:row>
      <xdr:rowOff>15736</xdr:rowOff>
    </xdr:from>
    <xdr:to>
      <xdr:col>8</xdr:col>
      <xdr:colOff>452437</xdr:colOff>
      <xdr:row>6</xdr:row>
      <xdr:rowOff>27283</xdr:rowOff>
    </xdr:to>
    <xdr:sp macro="" textlink="">
      <xdr:nvSpPr>
        <xdr:cNvPr id="11" name="Rounded Rectangle 129">
          <a:hlinkClick xmlns:r="http://schemas.openxmlformats.org/officeDocument/2006/relationships" r:id="rId3"/>
          <a:extLst>
            <a:ext uri="{FF2B5EF4-FFF2-40B4-BE49-F238E27FC236}">
              <a16:creationId xmlns:a16="http://schemas.microsoft.com/office/drawing/2014/main" id="{8C92B204-8FA3-40F8-8AE5-A1AD100A8867}"/>
            </a:ext>
          </a:extLst>
        </xdr:cNvPr>
        <xdr:cNvSpPr/>
      </xdr:nvSpPr>
      <xdr:spPr>
        <a:xfrm>
          <a:off x="8215313" y="968236"/>
          <a:ext cx="1468437" cy="202047"/>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Binance.us</a:t>
          </a:r>
        </a:p>
        <a:p>
          <a:pPr algn="ctr"/>
          <a:endParaRPr lang="en-US" sz="1100"/>
        </a:p>
      </xdr:txBody>
    </xdr:sp>
    <xdr:clientData/>
  </xdr:twoCellAnchor>
  <xdr:twoCellAnchor>
    <xdr:from>
      <xdr:col>6</xdr:col>
      <xdr:colOff>952500</xdr:colOff>
      <xdr:row>6</xdr:row>
      <xdr:rowOff>107516</xdr:rowOff>
    </xdr:from>
    <xdr:to>
      <xdr:col>8</xdr:col>
      <xdr:colOff>452437</xdr:colOff>
      <xdr:row>7</xdr:row>
      <xdr:rowOff>119063</xdr:rowOff>
    </xdr:to>
    <xdr:sp macro="" textlink="">
      <xdr:nvSpPr>
        <xdr:cNvPr id="12" name="Rounded Rectangle 129">
          <a:hlinkClick xmlns:r="http://schemas.openxmlformats.org/officeDocument/2006/relationships" r:id="rId4"/>
          <a:extLst>
            <a:ext uri="{FF2B5EF4-FFF2-40B4-BE49-F238E27FC236}">
              <a16:creationId xmlns:a16="http://schemas.microsoft.com/office/drawing/2014/main" id="{3CB6619C-7283-44AC-BF15-8AA794406A7A}"/>
            </a:ext>
          </a:extLst>
        </xdr:cNvPr>
        <xdr:cNvSpPr/>
      </xdr:nvSpPr>
      <xdr:spPr>
        <a:xfrm>
          <a:off x="8215313" y="1250516"/>
          <a:ext cx="1468437" cy="202047"/>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Donate</a:t>
          </a:r>
          <a:endParaRPr lang="en-US" sz="1200" baseline="0"/>
        </a:p>
      </xdr:txBody>
    </xdr:sp>
    <xdr:clientData/>
  </xdr:twoCellAnchor>
  <xdr:twoCellAnchor>
    <xdr:from>
      <xdr:col>6</xdr:col>
      <xdr:colOff>952501</xdr:colOff>
      <xdr:row>2</xdr:row>
      <xdr:rowOff>22280</xdr:rowOff>
    </xdr:from>
    <xdr:to>
      <xdr:col>8</xdr:col>
      <xdr:colOff>445940</xdr:colOff>
      <xdr:row>3</xdr:row>
      <xdr:rowOff>26859</xdr:rowOff>
    </xdr:to>
    <xdr:sp macro="" textlink="">
      <xdr:nvSpPr>
        <xdr:cNvPr id="13" name="Rounded Rectangle 129">
          <a:hlinkClick xmlns:r="http://schemas.openxmlformats.org/officeDocument/2006/relationships" r:id="rId5"/>
          <a:extLst>
            <a:ext uri="{FF2B5EF4-FFF2-40B4-BE49-F238E27FC236}">
              <a16:creationId xmlns:a16="http://schemas.microsoft.com/office/drawing/2014/main" id="{3DD193C9-1CBA-4F0F-B150-62D8680DC0FF}"/>
            </a:ext>
          </a:extLst>
        </xdr:cNvPr>
        <xdr:cNvSpPr/>
      </xdr:nvSpPr>
      <xdr:spPr>
        <a:xfrm>
          <a:off x="8215314" y="403280"/>
          <a:ext cx="1461939" cy="19507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Mining</a:t>
          </a:r>
          <a:r>
            <a:rPr lang="en-US" sz="1200" baseline="0"/>
            <a:t> Import</a:t>
          </a:r>
          <a:endParaRPr lang="en-US" sz="1200"/>
        </a:p>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23ED30-7F15-4E4A-8519-9499E511EABB}">
  <we:reference id="wa104379220" version="8.0.0.0" store="en-001" storeType="OMEX"/>
  <we:alternateReferences>
    <we:reference id="wa104379220" version="8.0.0.0" store="" storeType="OMEX"/>
  </we:alternateReferences>
  <we:properties>
    <we:property name="Office.AutoShowTaskpaneWithDocument" value="true"/>
    <we:property name="stocks" value="{&quot;ETH____USD&quot;:[&quot;ETH____USD&quot;,1691.04,-0.01441335377119312],&quot;ETC____USD&quot;:[&quot;ETC____USD&quot;,9,0.07308930487659466],&quot;VET____USD&quot;:[&quot;VET____USD&quot;,0.0299299,-0.027934394283858476],&quot;MATIC____USD&quot;:[&quot;MATIC____USD&quot;,0.05226221,0.005429203539823104],&quot;RVN____USD&quot;:[&quot;RVN____USD&quot;,0.0286682904,-0.026870168361568226],&quot;LTC____USD&quot;:[&quot;LTC____USD&quot;,156.45,0.02644009972444562],&quot;ZEC____USD&quot;:[&quot;ZEC____USD&quot;,95.51541999999999,0.018070986996376024],&quot;BCH____USD&quot;:[&quot;BCH____USD&quot;,460.87,0.0596661454980226],&quot;QTUM____USD&quot;:[&quot;QTUM____USD&quot;,4.342338,0.0946150743634988],&quot;NEO____USD&quot;:[&quot;NEO____USD&quot;,24.80478,-0.03295204678362564],&quot;OMG____USD&quot;:[&quot;OMG____USD&quot;,4.994,-0.07859778597785981],&quot;ATOM____USD&quot;:[&quot;ATOM____USD&quot;,12.21,0.0024630541871922115],&quot;LINK____USD&quot;:[&quot;LINK____USD&quot;,25.29,-0.04131918119787717],&quot;REP____USD&quot;:[&quot;REP____USD&quot;,22.03,-0.04092294296909002],&quot;HNT____USD&quot;:[&quot;HNT____USD&quot;,3.796793,0.2460758122743682],&quot;SOL____USD&quot;:[&quot;SOL____USD&quot;,6.13,-0.09198637238927572],&quot;EGLD____USD&quot;:[&quot;EGLD____USD&quot;,95.72562999999998,0.10703862611310261],&quot;BNB____USD&quot;:[&quot;BNB____USD&quot;,70.46,0.10978106788470612],&quot;PAXG____USD&quot;:[&quot;PAXG____USD&quot;,1833.39156,0.0023024305973168104],&quot;COMP____USD&quot;:[&quot;COMP____USD&quot;,472.27,-0.08731278384384974],&quot;BTC____USD&quot;:[&quot;BTC____USD&quot;,39817.07,0.05422398427496772],&quot;DASH____USD&quot;:[&quot;DASH____USD&quot;,121.37,0.016414035675404136],&quot;WAVES____USD&quot;:[&quot;WAVES____USD&quot;,8.09809,-0.07608784940102697],&quot;BAND____USD&quot;:[&quot;BAND____USD&quot;,11.66,-0.05048859934853414],&quot;ZEN____USD&quot;:[&quot;ZEN____USD&quot;,36.46643,-0.028339195310418296],&quot;NANO____USD&quot;:[&quot;NANO____USD&quot;,3.607,-0.05377754459601249],&quot;UNI____USD&quot;:[&quot;UNI____USD&quot;,19.72,-0.07374354156881166],&quot;MANA____USD&quot;:[&quot;MANA____USD&quot;,0.2391389,0.1980906813627254],&quot;ADA____USD&quot;:[&quot;ADA____USD&quot;,0.6384,0.16072727272727255],&quot;BAT____USD&quot;:[&quot;BAT____USD&quot;,0.3492489,-0.04914538524367014],&quot;DAI____USD&quot;:[&quot;DAI____USD&quot;,1.002,0.0009990009990011108],&quot;DOGE____USD&quot;:[&quot;DOGE____USD&quot;,0.05272,0.13841502915137133],&quot;ENJ____USD&quot;:[&quot;ENJ____USD&quot;,0.3965962,-0.0269965652600589],&quot;EOS____USD&quot;:[&quot;EOS____USD&quot;,3.214,-0.021017362168748082],&quot;HBAR____USD&quot;:[&quot;HBAR____USD&quot;,0.1033032,0.06257148734828222],&quot;IOTA____USD&quot;:[&quot;IOTA____USD&quot;,0.5708,0.12873245006921086],&quot;KNC____USD&quot;:[&quot;KNC____USD&quot;,1.842,-0.061162079510703314],&quot;MKR____USD&quot;:[&quot;MKR____USD&quot;,2550.6,-0.08933812240700947],&quot;ONE____USD&quot;:[&quot;ONE____USD&quot;,0.0109,-0.03539823008849552],&quot;ONT____USD&quot;:[&quot;ONT____USD&quot;,0.6558552,-0.025619967315406416],&quot;OXT____USD&quot;:[&quot;OXT____USD&quot;,0.4229,-0.10573059843518712],&quot;STORJ____USD&quot;:[&quot;STORJ____USD&quot;,0.5057052,-0.04077162367223072],&quot;VTHO____USD&quot;:[&quot;VTHO____USD&quot;,0.0016,0],&quot;XLM____USD&quot;:[&quot;XLM____USD&quot;,0.3515,-0.0042492917847025534],&quot;ICX____USD&quot;:[&quot;ICX____USD&quot;,0.8035026999999999,-0.013017196904557356],&quot;ZIL____USD&quot;:[&quot;ZIL____USD&quot;,0.07878871,-0.03243632567849692],&quot;ALGO____USD&quot;:[&quot;ALGO____USD&quot;,0.8331,0.004218900675024045]}"/>
    <we:property name="stocksChange" value="{&quot;LTC____USDchange&quot;:[&quot;LTC____USD&quot;,0.02644009972444562,156.45],&quot;ZEC____USDchange&quot;:[&quot;ZEC____USD&quot;,0.018070986996376024,95.51541999999999],&quot;ETC____USDchange&quot;:[&quot;ETC____USD&quot;,0.07308930487659466,9],&quot;BCH____USDchange&quot;:[&quot;BCH____USD&quot;,0.0596661454980226,460.87],&quot;QTUM____USDchange&quot;:[&quot;QTUM____USD&quot;,0.0946150743634988,4.342338],&quot;NEO____USDchange&quot;:[&quot;NEO____USD&quot;,-0.03295204678362564,24.80478],&quot;OMG____USDchange&quot;:[&quot;OMG____USD&quot;,-0.07859778597785981,4.994],&quot;ATOM____USDchange&quot;:[&quot;ATOM____USD&quot;,0.0024630541871922115,12.21],&quot;LINK____USDchange&quot;:[&quot;LINK____USD&quot;,-0.04131918119787717,25.29],&quot;REP____USDchange&quot;:[&quot;REP____USD&quot;,-0.04092294296909002,22.03],&quot;MATIC____USDchange&quot;:[&quot;MATIC____USD&quot;,0.005429203539823104,0.05226221],&quot;RVN____USDchange&quot;:[&quot;RVN____USD&quot;,-0.026870168361568226,0.0286682904],&quot;VET____USDchange&quot;:[&quot;VET____USD&quot;,-0.027934394283858476,0.0299299],&quot;HNT____USDchange&quot;:[&quot;HNT____USD&quot;,0.2460758122743682,3.796793],&quot;ETH____USDchange&quot;:[&quot;ETH____USD&quot;,-0.01441335377119312,1691.04],&quot;SOL____USDchange&quot;:[&quot;SOL____USD&quot;,-0.09198637238927572,6.13],&quot;EGLD____USDchange&quot;:[&quot;EGLD____USD&quot;,0.10703862611310261,95.72562999999998],&quot;BNB____USDchange&quot;:[&quot;BNB____USD&quot;,0.10978106788470612,70.46],&quot;PAXG____USDchange&quot;:[&quot;PAXG____USD&quot;,0.0023024305973168104,1833.39156],&quot;COMP____USDchange&quot;:[&quot;COMP____USD&quot;,-0.08731278384384974,472.27],&quot;BTC____USDchange&quot;:[&quot;BTC____USD&quot;,0.05422398427496772,39817.07],&quot;DASH____USDchange&quot;:[&quot;DASH____USD&quot;,0.016414035675404136,121.37],&quot;WAVES____USDchange&quot;:[&quot;WAVES____USD&quot;,-0.07608784940102697,8.09809],&quot;BAND____USDchange&quot;:[&quot;BAND____USD&quot;,-0.05048859934853414,11.66],&quot;ZEN____USDchange&quot;:[&quot;ZEN____USD&quot;,-0.028339195310418296,36.46643],&quot;NANO____USDchange&quot;:[&quot;NANO____USD&quot;,-0.05377754459601249,3.607],&quot;UNI____USDchange&quot;:[&quot;UNI____USD&quot;,-0.07374354156881166,19.72],&quot;MANA____USDchange&quot;:[&quot;MANA____USD&quot;,0.1980906813627254,0.2391389],&quot;ADA____USDchange&quot;:[&quot;ADA____USD&quot;,0.16072727272727255,0.6384],&quot;BAT____USDchange&quot;:[&quot;BAT____USD&quot;,-0.04914538524367014,0.3492489],&quot;DAI____USDchange&quot;:[&quot;DAI____USD&quot;,0.0009990009990011108,1.002],&quot;DOGE____USDchange&quot;:[&quot;DOGE____USD&quot;,0.13841502915137133,0.05272],&quot;ENJ____USDchange&quot;:[&quot;ENJ____USD&quot;,-0.0269965652600589,0.3965962],&quot;EOS____USDchange&quot;:[&quot;EOS____USD&quot;,-0.021017362168748082,3.214],&quot;HBAR____USDchange&quot;:[&quot;HBAR____USD&quot;,0.06257148734828222,0.1033032],&quot;IOTA____USDchange&quot;:[&quot;IOTA____USD&quot;,0.12873245006921086,0.5708],&quot;KNC____USDchange&quot;:[&quot;KNC____USD&quot;,-0.061162079510703314,1.842],&quot;MKR____USDchange&quot;:[&quot;MKR____USD&quot;,-0.08933812240700947,2550.6],&quot;ONE____USDchange&quot;:[&quot;ONE____USD&quot;,-0.03539823008849552,0.0109],&quot;ONT____USDchange&quot;:[&quot;ONT____USD&quot;,-0.025619967315406416,0.6558552],&quot;OXT____USDchange&quot;:[&quot;OXT____USD&quot;,-0.10573059843518712,0.4229],&quot;STORJ____USDchange&quot;:[&quot;STORJ____USD&quot;,-0.04077162367223072,0.5057052],&quot;VTHO____USDchange&quot;:[&quot;VTHO____USD&quot;,0,0.0016],&quot;XLM____USDchange&quot;:[&quot;XLM____USD&quot;,-0.0042492917847025534,0.3515],&quot;ICX____USDchange&quot;:[&quot;ICX____USD&quot;,-0.013017196904557356,0.8035026999999999],&quot;ZIL____USDchange&quot;:[&quot;ZIL____USD&quot;,-0.03243632567849692,0.07878871],&quot;ALGO____USDchange&quot;:[&quot;ALGO____USD&quot;,0.004218900675024045,0.8331]}"/>
    <we:property name="stocksOrder" value="[&quot;BTC____USD&quot;,&quot;MKR____USD&quot;,&quot;PAXG____USD&quot;,&quot;ETH____USD&quot;,&quot;COMP____USD&quot;,&quot;BCH____USD&quot;,&quot;LTC____USD&quot;,&quot;DASH____USD&quot;,&quot;ZEC____USD&quot;,&quot;EGLD____USD&quot;,&quot;BNB____USD&quot;,&quot;ZEN____USD&quot;,&quot;LINK____USD&quot;,&quot;NEO____USD&quot;,&quot;REP____USD&quot;,&quot;UNI____USD&quot;,&quot;ATOM____USD&quot;,&quot;BAND____USD&quot;,&quot;ETC____USD&quot;,&quot;WAVES____USD&quot;,&quot;SOL____USD&quot;,&quot;OMG____USD&quot;,&quot;QTUM____USD&quot;,&quot;NANO____USD&quot;,&quot;HNT____USD&quot;,&quot;EOS____USD&quot;,&quot;KNC____USD&quot;,&quot;DAI____USD&quot;,&quot;BAT____USD&quot;,&quot;DOGE____USD&quot;,&quot;ENJ____USD&quot;,&quot;HBAR____USD&quot;,&quot;IOTA____USD&quot;,&quot;ONE____USD&quot;,&quot;ONT____USD&quot;,&quot;OXT____USD&quot;,&quot;STORJ____USD&quot;,&quot;VTHO____USD&quot;,&quot;XLM____USD&quot;,&quot;ICX____USD&quot;,&quot;ADA____USD&quot;,&quot;MATIC____USD&quot;,&quot;RVN____USD&quot;,&quot;ZIL____USD&quot;,&quot;VET____USD&quot;,&quot;ALGO____USD&quot;,&quot;MANA____USD&quot;]"/>
    <we:property name="stocksSources" value="{&quot;ETH____USD&quot;:0,&quot;ETC____USD&quot;:0,&quot;VET____USD&quot;:0,&quot;MATIC____USD&quot;:0,&quot;RVN____USD&quot;:0,&quot;LTC____USD&quot;:0,&quot;ZEC____USD&quot;:0,&quot;BCH____USD&quot;:0,&quot;QTUM____USD&quot;:0,&quot;NEO____USD&quot;:0,&quot;OMG____USD&quot;:0,&quot;ATOM____USD&quot;:0,&quot;LINK____USD&quot;:0,&quot;REP____USD&quot;:0,&quot;HNT____USD&quot;:0,&quot;SOL____USD&quot;:0,&quot;EGLD____USD&quot;:0,&quot;BNB____USD&quot;:0,&quot;PAXG____USD&quot;:0,&quot;COMP____USD&quot;:0,&quot;BTC____USD&quot;:0,&quot;DASH____USD&quot;:0,&quot;WAVES____USD&quot;:0,&quot;BAND____USD&quot;:0,&quot;ZEN____USD&quot;:0,&quot;NANO____USD&quot;:0,&quot;UNI____USD&quot;:0,&quot;MANA____USD&quot;:0,&quot;ADA____USD&quot;:0,&quot;BAT____USD&quot;:0,&quot;DAI____USD&quot;:0,&quot;DOGE____USD&quot;:0,&quot;ENJ____USD&quot;:0,&quot;EOS____USD&quot;:0,&quot;HBAR____USD&quot;:0,&quot;IOTA____USD&quot;:0,&quot;KNC____USD&quot;:0,&quot;MKR____USD&quot;:0,&quot;ONE____USD&quot;:0,&quot;ONT____USD&quot;:0,&quot;OXT____USD&quot;:0,&quot;STORJ____USD&quot;:0,&quot;VTHO____USD&quot;:0,&quot;XLM____USD&quot;:0,&quot;ICX____USD&quot;:0,&quot;ZIL____USD&quot;:0,&quot;ALGO____USD&quot;:0}"/>
    <we:property name="updateIntervalIndex" value="4"/>
  </we:properties>
  <we:bindings>
    <we:binding id="ADA____USD" type="text" appref="{D76A0707-E662-4D5D-8683-521818F72092}"/>
    <we:binding id="ADA____USDchange" type="text" appref="{4659388F-E216-4FE0-BFFB-01AC2D9A84A0}"/>
    <we:binding id="BAT____USD" type="text" appref="{2E13DF96-4230-4774-ADB9-F164BF3757B8}"/>
    <we:binding id="BAT____USDchange" type="text" appref="{1ADDD11B-7079-4780-97B3-FDFDB663B489}"/>
    <we:binding id="DAI____USD" type="text" appref="{E62AAAFB-C350-422B-AF2B-138DFC2E869F}"/>
    <we:binding id="DAI____USDchange" type="text" appref="{C021E371-733F-40B9-A20E-64C7FA722860}"/>
    <we:binding id="DOGE____USD" type="text" appref="{5D95D564-0864-44CD-9BEF-A64F0418A854}"/>
    <we:binding id="DOGE____USDchange" type="text" appref="{7A8D66F1-C692-4B0E-AC0A-3A1025AA93FE}"/>
    <we:binding id="ENJ____USD" type="text" appref="{7781B2DC-4849-49C8-9468-F025E72E8C55}"/>
    <we:binding id="ENJ____USDchange" type="text" appref="{56EB8B01-E566-4588-A949-7F395C376CE4}"/>
    <we:binding id="EOS____USD" type="text" appref="{393B21FA-C447-4294-9CB9-ED9B0E936188}"/>
    <we:binding id="EOS____USDchange" type="text" appref="{786674B5-FE57-402C-85DE-8042DDE2A265}"/>
    <we:binding id="HBAR____USD" type="text" appref="{FE41B3A2-F639-486B-9142-1A57D3344776}"/>
    <we:binding id="HBAR____USDchange" type="text" appref="{0FAEFB6A-1B31-4AFA-B8F5-757C62784CB4}"/>
    <we:binding id="IOTA____USD" type="text" appref="{3282A261-231C-4BF4-9F84-902D0FB2F1B9}"/>
    <we:binding id="IOTA____USDchange" type="text" appref="{FCA1F18D-F459-41F7-948F-64BC7B26A31E}"/>
    <we:binding id="KNC____USD" type="text" appref="{08EAA4F6-5FFB-4EE3-B3E5-ACA95D9B797C}"/>
    <we:binding id="KNC____USDchange" type="text" appref="{F7F43371-7476-46B8-8B1D-9F7D0366574C}"/>
    <we:binding id="MKR____USD" type="text" appref="{1DC63649-275F-4246-BE9D-C82AD3C01685}"/>
    <we:binding id="MKR____USDchange" type="text" appref="{99144E30-1FF4-4605-A4B2-969428603391}"/>
    <we:binding id="ONE____USD" type="text" appref="{845A66CE-C297-4123-B2AB-EECD15E27FAC}"/>
    <we:binding id="ONE____USDchange" type="text" appref="{DEC2C121-003C-4B9C-87D5-6E9BC6DCAE07}"/>
    <we:binding id="ONT____USD" type="text" appref="{1E0B3DC1-A89B-432B-9879-D4BCA06EB91F}"/>
    <we:binding id="ONT____USDchange" type="text" appref="{B37813DE-0B36-4A4E-8DFD-E28B4ADDF73B}"/>
    <we:binding id="OXT____USD" type="text" appref="{5D2C57CE-746A-4067-AF7F-E3DC57C31F3F}"/>
    <we:binding id="OXT____USDchange" type="text" appref="{0DAA738F-9A1C-4769-8AFC-2AD27B3E4F43}"/>
    <we:binding id="STORJ____USD" type="text" appref="{0AF4C122-AC1A-4F63-9176-2C034CA64A01}"/>
    <we:binding id="STORJ____USDchange" type="text" appref="{FA1F4ABE-6BF5-48F0-BA0D-B14D74FBEF7B}"/>
    <we:binding id="VTHO____USD" type="text" appref="{D9E213EB-9CA5-46B8-AA14-B1419ADCF458}"/>
    <we:binding id="VTHO____USDchange" type="text" appref="{B943C662-BD7C-472D-AD98-A6CBFB942FBD}"/>
    <we:binding id="XLM____USD" type="text" appref="{CB46921E-6733-4EE2-9A89-AB44401C5BD6}"/>
    <we:binding id="XLM____USDchange" type="text" appref="{6F2387ED-8A4B-4711-A1CF-05D2F41538D7}"/>
    <we:binding id="LTC____USD" type="text" appref="{B7BE204C-3136-42E9-9C8A-9F049CE2A6BD}"/>
    <we:binding id="LTC____USDchange" type="text" appref="{8E6DE1D8-ED47-4103-AAD3-651C11328C32}"/>
    <we:binding id="ZEC____USD" type="text" appref="{6C08E87E-A4F0-4C49-8EA7-A15A4F9F13FB}"/>
    <we:binding id="ZEC____USDchange" type="text" appref="{2AB145CF-1F3B-45A1-BF5B-1B87903E3500}"/>
    <we:binding id="ETC____USD" type="text" appref="{894FF523-9FD4-4675-A91E-89E920A1F068}"/>
    <we:binding id="ETC____USDchange" type="text" appref="{ADF3DC55-AB3F-4870-9F4D-5F1F237FEDE7}"/>
    <we:binding id="ICX____USD" type="text" appref="{7FFFD610-9FDC-4C60-9534-70E7E66713E7}"/>
    <we:binding id="ICX____USDchange" type="text" appref="{A29010B9-B01D-4CEB-9924-B29DF8B3BA4C}"/>
    <we:binding id="BCH____USD" type="text" appref="{DECAA0A1-C5F4-48A1-AD0F-7BCB7012C807}"/>
    <we:binding id="BCH____USDchange" type="text" appref="{927D1BB1-2E80-4A52-ABA5-6544F2EB9F7E}"/>
    <we:binding id="QTUM____USD" type="text" appref="{7FEDEA03-240F-40FF-8230-484E043668B3}"/>
    <we:binding id="QTUM____USDchange" type="text" appref="{67F38BA5-87F9-4757-B31E-C0D254A39D50}"/>
    <we:binding id="NEO____USD" type="text" appref="{B7006289-1689-46D9-AB73-2F0171F2F843}"/>
    <we:binding id="NEO____USDchange" type="text" appref="{6593900F-1F21-44CD-9F7B-2B73D5709EC6}"/>
    <we:binding id="OMG____USD" type="text" appref="{12EEE529-1EE8-4377-A498-C673E523F27B}"/>
    <we:binding id="OMG____USDchange" type="text" appref="{FA91C564-1535-4AD6-AD27-2CA949F354F7}"/>
    <we:binding id="ATOM____USD" type="text" appref="{AD5F6083-D87D-404A-9583-7D99BA1F0960}"/>
    <we:binding id="ATOM____USDchange" type="text" appref="{FE85A644-F95A-4479-B123-33AD28959E9B}"/>
    <we:binding id="LINK____USD" type="text" appref="{2FF1BF7D-ED4C-4823-A749-BFD823821309}"/>
    <we:binding id="LINK____USDchange" type="text" appref="{D0988F6A-8641-4C8E-8FDB-C51764913795}"/>
    <we:binding id="REP____USD" type="text" appref="{6C39F81F-5B5D-4EED-A27A-B7A2B51DB718}"/>
    <we:binding id="REP____USDchange" type="text" appref="{E528AA2E-047A-4D69-827F-45958C6468E5}"/>
    <we:binding id="MATIC____USD" type="text" appref="{7B9ED66C-B7C9-4AC3-BB92-912ABC303C59}"/>
    <we:binding id="MATIC____USDchange" type="text" appref="{8407B1BE-61D1-4F41-B305-3846A532FAEE}"/>
    <we:binding id="RVN____USD" type="text" appref="{D6C099BD-BE2B-4BB6-A6F9-3C33C9EC16A4}"/>
    <we:binding id="RVN____USDchange" type="text" appref="{D0451DC2-D75E-4C11-A7CD-76B744B3058E}"/>
    <we:binding id="ZIL____USD" type="text" appref="{EC35FCCD-9AC3-4A9D-BEC2-6B6AA3945F8D}"/>
    <we:binding id="ZIL____USDchange" type="text" appref="{A145C988-A58C-474F-B2B5-2A43CF896261}"/>
    <we:binding id="VET____USD" type="text" appref="{C2448D78-4E73-428D-970F-50319BCB4797}"/>
    <we:binding id="VET____USDchange" type="text" appref="{D16B4A54-0E9E-43BD-A0CC-6EE3E8C9AABA}"/>
    <we:binding id="ALGO____USD" type="text" appref="{0344214E-88A5-44BE-8A92-14FAD057E75A}"/>
    <we:binding id="ALGO____USDchange" type="text" appref="{915D14E2-5479-4574-950C-674F9BE49195}"/>
    <we:binding id="HNT____USD" type="text" appref="{0422D279-E074-4CCF-B395-0DC0ABC450F6}"/>
    <we:binding id="HNT____USDchange" type="text" appref="{7BD0923C-925F-4DCE-BF28-799297655E52}"/>
    <we:binding id="ETH____USD" type="text" appref="{1C3CD094-FD9E-4BC9-B693-C7083D714659}"/>
    <we:binding id="ETH____USDchange" type="text" appref="{7A354E0D-4DA8-406D-B5AE-E978EC025FF6}"/>
    <we:binding id="SOL____USD" type="text" appref="{48F4AC1A-C7CA-4E5E-98D9-DE0E898F91E3}"/>
    <we:binding id="SOL____USDchange" type="text" appref="{E67222C0-8D7D-4EFD-A32D-72D0B0B29952}"/>
    <we:binding id="EGLD____USD" type="text" appref="{8F23BD45-F653-4CDA-9963-4B00AE4029DD}"/>
    <we:binding id="EGLD____USDchange" type="text" appref="{F426C4E8-42AB-4113-A2FD-6A8769C423CC}"/>
    <we:binding id="BNB____USD" type="text" appref="{6B5C3B69-247C-4594-8590-114F8F501A5F}"/>
    <we:binding id="BNB____USDchange" type="text" appref="{B2D9B586-206C-4AE6-B271-0D7A43DD92A9}"/>
    <we:binding id="PAXG____USD" type="text" appref="{5916B5BC-36D9-492D-ABEC-73458DB57A5C}"/>
    <we:binding id="PAXG____USDchange" type="text" appref="{9B796DB1-A2BF-4877-BB81-67DC2F0372B8}"/>
    <we:binding id="DASH____USD" type="text" appref="{C165A025-2CB2-46E9-A59E-7FC9DFF47038}"/>
    <we:binding id="DASH____USDchange" type="text" appref="{6FDABA9B-AF39-4FD7-BC11-94E11C7F543D}"/>
    <we:binding id="MANA____USD" type="text" appref="{2400C25F-E8FF-4745-9A67-1C2069B82606}"/>
    <we:binding id="MANA____USDchange" type="text" appref="{3E0BD757-0108-4A4B-BA2B-FD4AE15F34BE}"/>
    <we:binding id="BTC____USD" type="text" appref="{BC9B7FBB-36B7-40BA-B4C0-B6946947EF15}"/>
    <we:binding id="BTC____USDchange" type="text" appref="{5EF4B89E-2C3F-48C3-8DF5-B7338FC341AB}"/>
    <we:binding id="COMP____USD" type="text" appref="{1B4F7995-EBCE-4F78-84E6-58BADA31AE0F}"/>
    <we:binding id="COMP____USDchange" type="text" appref="{246400D6-BB55-4A4F-AFBA-83DC5A78621E}"/>
    <we:binding id="ZEN____USD" type="text" appref="{8578E193-D899-4E3E-9C8B-F3D380D057C9}"/>
    <we:binding id="ZEN____USDchange" type="text" appref="{B4709C0F-46D1-4472-B90C-7F8CDAF6F5B7}"/>
    <we:binding id="UNI____USD" type="text" appref="{046B792E-F225-43DD-B82E-64E2B463C75F}"/>
    <we:binding id="UNI____USDchange" type="text" appref="{0A8B6929-8280-4CF4-8673-EDCEBB21C1DB}"/>
    <we:binding id="BAND____USD" type="text" appref="{65A29CAE-30E8-4959-B54F-EE4B92FD1F80}"/>
    <we:binding id="BAND____USDchange" type="text" appref="{BBD162E5-2537-4881-9C98-AC46054C07E2}"/>
    <we:binding id="WAVES____USD" type="text" appref="{D88DD50C-0855-4EEB-92A9-76791B96EF27}"/>
    <we:binding id="WAVES____USDchange" type="text" appref="{726E173A-24AE-45D5-9A52-74592EB1B24F}"/>
    <we:binding id="NANO____USD" type="text" appref="{D5635F09-C769-45BD-BF59-45AF92F77BA4}"/>
    <we:binding id="NANO____USDchange" type="text" appref="{7500FBF0-E081-467E-AD66-46692CE229E7}"/>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https://coinmarketcap.com/currencies/omg/" TargetMode="External"/><Relationship Id="rId13" Type="http://schemas.openxmlformats.org/officeDocument/2006/relationships/hyperlink" Target="https://coinmarketcap.com/currencies/zilliqa/" TargetMode="External"/><Relationship Id="rId18" Type="http://schemas.openxmlformats.org/officeDocument/2006/relationships/hyperlink" Target="https://coinmarketcap.com/currencies/solana/" TargetMode="External"/><Relationship Id="rId3" Type="http://schemas.openxmlformats.org/officeDocument/2006/relationships/hyperlink" Target="https://coinmarketcap.com/currencies/ethereum-classic/" TargetMode="External"/><Relationship Id="rId21" Type="http://schemas.openxmlformats.org/officeDocument/2006/relationships/drawing" Target="../drawings/drawing4.xml"/><Relationship Id="rId7" Type="http://schemas.openxmlformats.org/officeDocument/2006/relationships/hyperlink" Target="https://coinmarketcap.com/currencies/neo/" TargetMode="External"/><Relationship Id="rId12" Type="http://schemas.openxmlformats.org/officeDocument/2006/relationships/hyperlink" Target="https://coinmarketcap.com/currencies/ravencoin/" TargetMode="External"/><Relationship Id="rId17" Type="http://schemas.openxmlformats.org/officeDocument/2006/relationships/hyperlink" Target="https://coinmarketcap.com/currencies/ethereum/" TargetMode="External"/><Relationship Id="rId2" Type="http://schemas.openxmlformats.org/officeDocument/2006/relationships/hyperlink" Target="https://coinmarketcap.com/currencies/zcash/" TargetMode="External"/><Relationship Id="rId16" Type="http://schemas.openxmlformats.org/officeDocument/2006/relationships/hyperlink" Target="https://coinmarketcap.com/currencies/helium/" TargetMode="External"/><Relationship Id="rId20" Type="http://schemas.openxmlformats.org/officeDocument/2006/relationships/printerSettings" Target="../printerSettings/printerSettings3.bin"/><Relationship Id="rId1" Type="http://schemas.openxmlformats.org/officeDocument/2006/relationships/hyperlink" Target="http://coinmarketcap.com/currencies/litecoin/" TargetMode="External"/><Relationship Id="rId6" Type="http://schemas.openxmlformats.org/officeDocument/2006/relationships/hyperlink" Target="https://coinmarketcap.com/currencies/qtum/" TargetMode="External"/><Relationship Id="rId11" Type="http://schemas.openxmlformats.org/officeDocument/2006/relationships/hyperlink" Target="https://coinmarketcap.com/currencies/matic-network/" TargetMode="External"/><Relationship Id="rId5" Type="http://schemas.openxmlformats.org/officeDocument/2006/relationships/hyperlink" Target="https://coinmarketcap.com/currencies/bitcoin-cash/" TargetMode="External"/><Relationship Id="rId15" Type="http://schemas.openxmlformats.org/officeDocument/2006/relationships/hyperlink" Target="https://coinmarketcap.com/currencies/algorand/" TargetMode="External"/><Relationship Id="rId23" Type="http://schemas.openxmlformats.org/officeDocument/2006/relationships/comments" Target="../comments2.xml"/><Relationship Id="rId10" Type="http://schemas.openxmlformats.org/officeDocument/2006/relationships/hyperlink" Target="https://coinmarketcap.com/currencies/chainlink/" TargetMode="External"/><Relationship Id="rId19" Type="http://schemas.openxmlformats.org/officeDocument/2006/relationships/hyperlink" Target="https://coinmarketcap.com/currencies/elrond-egld/" TargetMode="External"/><Relationship Id="rId4" Type="http://schemas.openxmlformats.org/officeDocument/2006/relationships/hyperlink" Target="https://coinmarketcap.com/currencies/icon/" TargetMode="External"/><Relationship Id="rId9" Type="http://schemas.openxmlformats.org/officeDocument/2006/relationships/hyperlink" Target="https://coinmarketcap.com/currencies/cosmos/" TargetMode="External"/><Relationship Id="rId14" Type="http://schemas.openxmlformats.org/officeDocument/2006/relationships/hyperlink" Target="https://coinmarketcap.com/currencies/vechain/" TargetMode="External"/><Relationship Id="rId22"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A5D48-7EBB-42C6-A3B0-74DF18B2ECE3}">
  <dimension ref="A1:AE103"/>
  <sheetViews>
    <sheetView showGridLines="0" showRowColHeaders="0" tabSelected="1" zoomScaleNormal="100" workbookViewId="0">
      <selection activeCell="P16" sqref="P16"/>
    </sheetView>
  </sheetViews>
  <sheetFormatPr defaultRowHeight="15"/>
  <cols>
    <col min="1" max="1" width="1.7109375" style="93" customWidth="1"/>
    <col min="2" max="2" width="3.28515625" customWidth="1"/>
    <col min="3" max="3" width="3" style="8" customWidth="1"/>
    <col min="4" max="4" width="11" style="8" customWidth="1"/>
    <col min="5" max="5" width="1.7109375" style="8" customWidth="1"/>
    <col min="6" max="6" width="10" style="8" customWidth="1"/>
    <col min="7" max="7" width="2.140625" style="8" customWidth="1"/>
    <col min="8" max="8" width="10" style="8" customWidth="1"/>
    <col min="9" max="9" width="1.85546875" style="8" customWidth="1"/>
    <col min="10" max="10" width="8.28515625" style="102" customWidth="1"/>
    <col min="11" max="11" width="1.85546875" style="102" customWidth="1"/>
    <col min="12" max="12" width="10" style="8" customWidth="1"/>
    <col min="13" max="13" width="1.5703125" style="8" customWidth="1"/>
    <col min="14" max="14" width="9.7109375" style="8" customWidth="1"/>
    <col min="15" max="15" width="2" style="8" customWidth="1"/>
    <col min="16" max="16" width="11.85546875" customWidth="1"/>
    <col min="17" max="18" width="14.28515625" customWidth="1"/>
    <col min="19" max="19" width="14.28515625" style="103" customWidth="1"/>
    <col min="20" max="20" width="10.85546875" customWidth="1"/>
    <col min="21" max="22" width="10.85546875" style="103" customWidth="1"/>
    <col min="23" max="23" width="9.140625" customWidth="1"/>
    <col min="24" max="24" width="8.42578125" customWidth="1"/>
    <col min="25" max="25" width="8.5703125" customWidth="1"/>
    <col min="26" max="26" width="12.7109375" customWidth="1"/>
    <col min="27" max="27" width="3" customWidth="1"/>
    <col min="30" max="30" width="15.140625" bestFit="1" customWidth="1"/>
  </cols>
  <sheetData>
    <row r="1" spans="2:31" s="93" customFormat="1" ht="7.5" customHeight="1">
      <c r="C1" s="8"/>
      <c r="D1" s="8"/>
      <c r="E1" s="8"/>
      <c r="F1" s="8"/>
      <c r="G1" s="8"/>
      <c r="H1" s="8"/>
      <c r="I1" s="8"/>
      <c r="J1" s="102"/>
      <c r="K1" s="102"/>
      <c r="L1" s="8"/>
      <c r="M1" s="8"/>
      <c r="N1" s="8"/>
      <c r="O1" s="8"/>
      <c r="S1" s="103"/>
      <c r="U1" s="103"/>
      <c r="V1" s="103"/>
    </row>
    <row r="2" spans="2:31">
      <c r="B2" s="7"/>
      <c r="C2" s="23"/>
      <c r="D2" s="23"/>
      <c r="E2" s="23"/>
      <c r="F2" s="23"/>
      <c r="G2" s="23"/>
      <c r="H2" s="23"/>
      <c r="I2" s="23"/>
      <c r="J2" s="23"/>
      <c r="K2" s="23"/>
      <c r="L2" s="23"/>
      <c r="M2" s="23"/>
      <c r="N2" s="23"/>
      <c r="O2" s="23"/>
      <c r="P2" s="7"/>
      <c r="Q2" s="7"/>
      <c r="R2" s="7"/>
      <c r="S2" s="7"/>
      <c r="T2" s="7"/>
      <c r="U2" s="7"/>
      <c r="V2" s="7"/>
      <c r="W2" s="7"/>
      <c r="X2" s="7"/>
      <c r="Y2" s="7"/>
      <c r="Z2" s="7"/>
      <c r="AA2" s="7"/>
      <c r="AB2" s="76"/>
      <c r="AD2" s="347" t="s">
        <v>21</v>
      </c>
      <c r="AE2" s="347"/>
    </row>
    <row r="3" spans="2:31" ht="27.75" customHeight="1">
      <c r="B3" s="7"/>
      <c r="C3" s="24"/>
      <c r="D3" s="348" t="s">
        <v>55</v>
      </c>
      <c r="E3" s="348"/>
      <c r="F3" s="348"/>
      <c r="G3" s="348"/>
      <c r="H3" s="348"/>
      <c r="I3" s="348"/>
      <c r="J3" s="348"/>
      <c r="K3" s="348"/>
      <c r="L3" s="348"/>
      <c r="M3" s="348"/>
      <c r="N3" s="348"/>
      <c r="O3" s="249"/>
      <c r="P3" s="346" t="s">
        <v>237</v>
      </c>
      <c r="Q3" s="346"/>
      <c r="R3" s="346"/>
      <c r="S3" s="346"/>
      <c r="T3" s="346"/>
      <c r="U3" s="249"/>
      <c r="V3" s="249"/>
      <c r="W3" s="249"/>
      <c r="X3" s="349">
        <f ca="1">TODAY()</f>
        <v>44234</v>
      </c>
      <c r="Y3" s="349"/>
      <c r="Z3" s="349"/>
      <c r="AA3" s="7"/>
    </row>
    <row r="4" spans="2:31" ht="16.5" customHeight="1">
      <c r="B4" s="7"/>
      <c r="C4" s="25"/>
      <c r="D4" s="73" t="s">
        <v>54</v>
      </c>
      <c r="E4" s="73"/>
      <c r="F4" s="73" t="s">
        <v>24</v>
      </c>
      <c r="G4" s="73"/>
      <c r="H4" s="73" t="s">
        <v>25</v>
      </c>
      <c r="I4" s="73"/>
      <c r="J4" s="73" t="s">
        <v>79</v>
      </c>
      <c r="K4" s="73"/>
      <c r="L4" s="73" t="s">
        <v>33</v>
      </c>
      <c r="M4" s="73"/>
      <c r="N4" s="73" t="s">
        <v>80</v>
      </c>
      <c r="O4" s="249"/>
      <c r="P4" s="249"/>
      <c r="Q4" s="249"/>
      <c r="R4" s="249"/>
      <c r="S4" s="249"/>
      <c r="T4" s="249"/>
      <c r="U4" s="249"/>
      <c r="V4" s="249"/>
      <c r="W4" s="249"/>
      <c r="X4" s="28"/>
      <c r="Y4" s="28"/>
      <c r="Z4" s="24"/>
      <c r="AA4" s="7"/>
    </row>
    <row r="5" spans="2:31" s="27" customFormat="1" ht="17.25" customHeight="1">
      <c r="B5" s="26"/>
      <c r="C5" s="25"/>
      <c r="D5" s="71" t="str">
        <f>Calculator!$AM2</f>
        <v/>
      </c>
      <c r="E5" s="24"/>
      <c r="F5" s="70" t="str">
        <f>IF($D5="","",Calculator!$AS2)</f>
        <v/>
      </c>
      <c r="G5" s="44"/>
      <c r="H5" s="70" t="str">
        <f>IF($D5="","",Calculator!$AT2)</f>
        <v/>
      </c>
      <c r="I5" s="24"/>
      <c r="J5" s="70" t="str">
        <f>IF($D5="","",Calculator!$AU2)</f>
        <v/>
      </c>
      <c r="K5" s="24"/>
      <c r="L5" s="70" t="str">
        <f>IF($D5="","",Calculator!$BC2)</f>
        <v/>
      </c>
      <c r="M5" s="44"/>
      <c r="N5" s="77" t="str">
        <f>IF(Calculator!$BA2="CURRENT","",IF($L5="","",$L5/$F5))</f>
        <v/>
      </c>
      <c r="O5" s="11"/>
      <c r="P5" s="350" t="s">
        <v>53</v>
      </c>
      <c r="Q5" s="350"/>
      <c r="R5" s="350"/>
      <c r="S5" s="350"/>
      <c r="T5" s="350"/>
      <c r="U5" s="350"/>
      <c r="V5" s="350"/>
      <c r="W5" s="350"/>
      <c r="X5" s="350"/>
      <c r="Y5" s="350"/>
      <c r="Z5" s="25"/>
      <c r="AA5" s="26"/>
    </row>
    <row r="6" spans="2:31" s="27" customFormat="1" ht="18.75" customHeight="1">
      <c r="B6" s="26"/>
      <c r="C6" s="24"/>
      <c r="D6" s="71" t="str">
        <f>Calculator!$AM3</f>
        <v/>
      </c>
      <c r="E6" s="24"/>
      <c r="F6" s="70" t="str">
        <f>IF($D6="","",Calculator!$AS3)</f>
        <v/>
      </c>
      <c r="G6" s="44"/>
      <c r="H6" s="70" t="str">
        <f>IF($D6="","",Calculator!$AT3)</f>
        <v/>
      </c>
      <c r="I6" s="24"/>
      <c r="J6" s="70" t="str">
        <f>IF($D6="","",Calculator!$AU3)</f>
        <v/>
      </c>
      <c r="K6" s="24"/>
      <c r="L6" s="70" t="str">
        <f>IF($D6="","",Calculator!$BC3)</f>
        <v/>
      </c>
      <c r="M6" s="44"/>
      <c r="N6" s="77" t="str">
        <f>IF(Calculator!$BA3="CURRENT","",IF($L6="","",$L6/$F6))</f>
        <v/>
      </c>
      <c r="O6" s="11"/>
      <c r="P6" s="148"/>
      <c r="Q6" s="148" t="s">
        <v>120</v>
      </c>
      <c r="R6" s="148" t="s">
        <v>121</v>
      </c>
      <c r="S6" s="148" t="s">
        <v>3</v>
      </c>
      <c r="T6" s="148" t="s">
        <v>115</v>
      </c>
      <c r="U6" s="148"/>
      <c r="V6" s="148" t="s">
        <v>115</v>
      </c>
      <c r="W6" s="148"/>
      <c r="X6" s="148"/>
      <c r="Y6" s="142"/>
      <c r="Z6" s="25"/>
      <c r="AA6" s="26"/>
    </row>
    <row r="7" spans="2:31" ht="16.5" customHeight="1">
      <c r="B7" s="7"/>
      <c r="C7" s="24"/>
      <c r="D7" s="71" t="str">
        <f>Calculator!$AM4</f>
        <v/>
      </c>
      <c r="E7" s="24"/>
      <c r="F7" s="70" t="str">
        <f>IF($D7="","",Calculator!$AS4)</f>
        <v/>
      </c>
      <c r="G7" s="44"/>
      <c r="H7" s="70" t="str">
        <f>IF($D7="","",Calculator!$AT4)</f>
        <v/>
      </c>
      <c r="I7" s="24"/>
      <c r="J7" s="70" t="str">
        <f>IF($D7="","",Calculator!$AU4)</f>
        <v/>
      </c>
      <c r="K7" s="24"/>
      <c r="L7" s="70" t="str">
        <f>IF($D7="","",Calculator!$BC4)</f>
        <v/>
      </c>
      <c r="M7" s="44"/>
      <c r="N7" s="77" t="str">
        <f>IF(Calculator!$BA4="CURRENT","",IF($L7="","",$L7/$F7))</f>
        <v/>
      </c>
      <c r="O7" s="24"/>
      <c r="P7" s="74" t="s">
        <v>69</v>
      </c>
      <c r="Q7" s="74" t="s">
        <v>49</v>
      </c>
      <c r="R7" s="74" t="s">
        <v>52</v>
      </c>
      <c r="S7" s="74" t="s">
        <v>122</v>
      </c>
      <c r="T7" s="74" t="s">
        <v>3</v>
      </c>
      <c r="U7" s="74" t="s">
        <v>119</v>
      </c>
      <c r="V7" s="74" t="s">
        <v>118</v>
      </c>
      <c r="W7" s="74" t="s">
        <v>124</v>
      </c>
      <c r="X7" s="74" t="s">
        <v>125</v>
      </c>
      <c r="Y7" s="74" t="s">
        <v>150</v>
      </c>
      <c r="Z7" s="24"/>
      <c r="AA7" s="7"/>
    </row>
    <row r="8" spans="2:31" ht="16.5" customHeight="1" thickBot="1">
      <c r="B8" s="7"/>
      <c r="C8" s="24"/>
      <c r="D8" s="71" t="str">
        <f>Calculator!$AM5</f>
        <v/>
      </c>
      <c r="E8" s="24"/>
      <c r="F8" s="70" t="str">
        <f>IF($D8="","",Calculator!$AS5)</f>
        <v/>
      </c>
      <c r="G8" s="44"/>
      <c r="H8" s="70" t="str">
        <f>IF($D8="","",Calculator!$AT5)</f>
        <v/>
      </c>
      <c r="I8" s="24"/>
      <c r="J8" s="70" t="str">
        <f>IF($D8="","",Calculator!$AU5)</f>
        <v/>
      </c>
      <c r="K8" s="24"/>
      <c r="L8" s="70" t="str">
        <f>IF($D8="","",Calculator!$BC5)</f>
        <v/>
      </c>
      <c r="M8" s="44"/>
      <c r="N8" s="77" t="str">
        <f>IF(Calculator!$BA5="CURRENT","",IF($L8="","",$L8/$F8))</f>
        <v/>
      </c>
      <c r="O8" s="24"/>
      <c r="P8" s="172" t="s">
        <v>9</v>
      </c>
      <c r="Q8" s="152">
        <v>44232</v>
      </c>
      <c r="R8" s="157">
        <v>0</v>
      </c>
      <c r="S8" s="153"/>
      <c r="T8" s="331"/>
      <c r="U8" s="154"/>
      <c r="V8" s="154">
        <f>$R$8</f>
        <v>0</v>
      </c>
      <c r="W8" s="154"/>
      <c r="X8" s="212"/>
      <c r="Y8" s="178"/>
      <c r="Z8" s="24"/>
      <c r="AA8" s="7"/>
    </row>
    <row r="9" spans="2:31" ht="16.5" customHeight="1">
      <c r="B9" s="7"/>
      <c r="C9" s="24"/>
      <c r="D9" s="71" t="str">
        <f>Calculator!$AM6</f>
        <v/>
      </c>
      <c r="E9" s="24"/>
      <c r="F9" s="70" t="str">
        <f>IF($D9="","",Calculator!$AS6)</f>
        <v/>
      </c>
      <c r="G9" s="44"/>
      <c r="H9" s="70" t="str">
        <f>IF($D9="","",Calculator!$AT6)</f>
        <v/>
      </c>
      <c r="I9" s="24"/>
      <c r="J9" s="70" t="str">
        <f>IF($D9="","",Calculator!$AU6)</f>
        <v/>
      </c>
      <c r="K9" s="24"/>
      <c r="L9" s="70" t="str">
        <f>IF($D9="","",Calculator!$BC6)</f>
        <v/>
      </c>
      <c r="M9" s="44"/>
      <c r="N9" s="77" t="str">
        <f>IF(Calculator!$BA6="CURRENT","",IF($L9="","",$L9/$F9))</f>
        <v/>
      </c>
      <c r="O9" s="24"/>
      <c r="P9" s="173"/>
      <c r="Q9" s="156"/>
      <c r="R9" s="149" t="str">
        <f>IFERROR(VLOOKUP($P9,Calculator!$AM$2:$BD$50,12,0),"")</f>
        <v/>
      </c>
      <c r="S9" s="150" t="str">
        <f>IFERROR(VLOOKUP($P9,Calculator!$AM$2:$BD$50,6,0),"")</f>
        <v/>
      </c>
      <c r="T9" s="329" t="str">
        <f>IFERROR(VLOOKUP($P9,Calculator!$BS$2:$BU$50,3,0),"")</f>
        <v/>
      </c>
      <c r="U9" s="151" t="str">
        <f t="shared" ref="U9:U18" si="0">IFERROR($R9*$S9,"")</f>
        <v/>
      </c>
      <c r="V9" s="151" t="str">
        <f t="shared" ref="V9:V18" si="1">IFERROR($R9*$T9,"")</f>
        <v/>
      </c>
      <c r="W9" s="151" t="str">
        <f t="shared" ref="W9:W18" si="2">IFERROR($V9-$U9, "")</f>
        <v/>
      </c>
      <c r="X9" s="177" t="str">
        <f t="shared" ref="X9:X18" si="3">IFERROR($W9/$U9,"")</f>
        <v/>
      </c>
      <c r="Y9" s="177" t="str">
        <f>IFERROR(VLOOKUP($P9,Calculator!$BS$2:$BW$50,5,0),"")</f>
        <v/>
      </c>
      <c r="Z9" s="24"/>
      <c r="AA9" s="7"/>
    </row>
    <row r="10" spans="2:31" ht="16.5" customHeight="1">
      <c r="B10" s="7"/>
      <c r="C10" s="24"/>
      <c r="D10" s="71" t="str">
        <f>Calculator!$AM7</f>
        <v/>
      </c>
      <c r="E10" s="24"/>
      <c r="F10" s="70" t="str">
        <f>IF($D10="","",Calculator!$AS7)</f>
        <v/>
      </c>
      <c r="G10" s="44"/>
      <c r="H10" s="70" t="str">
        <f>IF($D10="","",Calculator!$AT7)</f>
        <v/>
      </c>
      <c r="I10" s="24"/>
      <c r="J10" s="70" t="str">
        <f>IF($D10="","",Calculator!$AU7)</f>
        <v/>
      </c>
      <c r="K10" s="24"/>
      <c r="L10" s="70" t="str">
        <f>IF($D10="","",Calculator!$BC7)</f>
        <v/>
      </c>
      <c r="M10" s="44"/>
      <c r="N10" s="77" t="str">
        <f>IF(Calculator!$BA7="CURRENT","",IF($L10="","",$L10/$F10))</f>
        <v/>
      </c>
      <c r="O10" s="24"/>
      <c r="P10" s="173"/>
      <c r="Q10" s="156"/>
      <c r="R10" s="75" t="str">
        <f>IFERROR(VLOOKUP($P10,Calculator!$AM$2:$BD$50,12,0),"")</f>
        <v/>
      </c>
      <c r="S10" s="116" t="str">
        <f>IFERROR(VLOOKUP($P10,Calculator!$AM$2:$BD$50,6,0),"")</f>
        <v/>
      </c>
      <c r="T10" s="330" t="str">
        <f>IFERROR(VLOOKUP($P10,Calculator!$BS$2:$BU$50,3,0),"")</f>
        <v/>
      </c>
      <c r="U10" s="145" t="str">
        <f t="shared" si="0"/>
        <v/>
      </c>
      <c r="V10" s="145" t="str">
        <f>IFERROR($R10*$T10,"")</f>
        <v/>
      </c>
      <c r="W10" s="145" t="str">
        <f t="shared" si="2"/>
        <v/>
      </c>
      <c r="X10" s="177" t="str">
        <f t="shared" si="3"/>
        <v/>
      </c>
      <c r="Y10" s="177" t="str">
        <f>IFERROR(VLOOKUP($P10,Calculator!$BS$2:$BW$50,5,0),"")</f>
        <v/>
      </c>
      <c r="Z10" s="24"/>
      <c r="AA10" s="7"/>
      <c r="AC10" s="64"/>
    </row>
    <row r="11" spans="2:31" ht="16.5" customHeight="1">
      <c r="B11" s="7"/>
      <c r="C11" s="24"/>
      <c r="D11" s="71" t="str">
        <f>Calculator!$AM8</f>
        <v/>
      </c>
      <c r="E11" s="24"/>
      <c r="F11" s="70" t="str">
        <f>IF($D11="","",Calculator!$AS8)</f>
        <v/>
      </c>
      <c r="G11" s="44"/>
      <c r="H11" s="70" t="str">
        <f>IF($D11="","",Calculator!$AT8)</f>
        <v/>
      </c>
      <c r="I11" s="24"/>
      <c r="J11" s="70" t="str">
        <f>IF($D11="","",Calculator!$AU8)</f>
        <v/>
      </c>
      <c r="K11" s="24"/>
      <c r="L11" s="70" t="str">
        <f>IF($D11="","",Calculator!$BC8)</f>
        <v/>
      </c>
      <c r="M11" s="44"/>
      <c r="N11" s="77" t="str">
        <f>IF(Calculator!$BA8="CURRENT","",IF($L11="","",$L11/$F11))</f>
        <v/>
      </c>
      <c r="O11" s="24"/>
      <c r="P11" s="174"/>
      <c r="Q11" s="72"/>
      <c r="R11" s="75" t="str">
        <f>IFERROR(VLOOKUP($P11,Calculator!$AM$2:$BD$50,12,0),"")</f>
        <v/>
      </c>
      <c r="S11" s="116" t="str">
        <f>IFERROR(VLOOKUP($P11,Calculator!$AM$2:$BD$50,6,0),"")</f>
        <v/>
      </c>
      <c r="T11" s="330" t="str">
        <f>IFERROR(VLOOKUP($P11,Calculator!$BS$2:$BU$50,3,0),"")</f>
        <v/>
      </c>
      <c r="U11" s="145" t="str">
        <f t="shared" si="0"/>
        <v/>
      </c>
      <c r="V11" s="145" t="str">
        <f t="shared" si="1"/>
        <v/>
      </c>
      <c r="W11" s="145" t="str">
        <f t="shared" si="2"/>
        <v/>
      </c>
      <c r="X11" s="177" t="str">
        <f t="shared" si="3"/>
        <v/>
      </c>
      <c r="Y11" s="177" t="str">
        <f>IFERROR(VLOOKUP($P11,Calculator!$BS$2:$BW$50,5,0),"")</f>
        <v/>
      </c>
      <c r="Z11" s="24"/>
      <c r="AA11" s="7"/>
    </row>
    <row r="12" spans="2:31" ht="16.5" customHeight="1">
      <c r="B12" s="7"/>
      <c r="C12" s="24"/>
      <c r="D12" s="71" t="str">
        <f>Calculator!$AM9</f>
        <v/>
      </c>
      <c r="E12" s="24"/>
      <c r="F12" s="70" t="str">
        <f>IF($D12="","",Calculator!$AS9)</f>
        <v/>
      </c>
      <c r="G12" s="44"/>
      <c r="H12" s="70" t="str">
        <f>IF($D12="","",Calculator!$AT9)</f>
        <v/>
      </c>
      <c r="I12" s="24"/>
      <c r="J12" s="70" t="str">
        <f>IF($D12="","",Calculator!$AU9)</f>
        <v/>
      </c>
      <c r="K12" s="24"/>
      <c r="L12" s="70" t="str">
        <f>IF($D12="","",Calculator!$BC9)</f>
        <v/>
      </c>
      <c r="M12" s="44"/>
      <c r="N12" s="77" t="str">
        <f>IF(Calculator!$BA9="CURRENT","",IF($L12="","",$L12/$F12))</f>
        <v/>
      </c>
      <c r="O12" s="24"/>
      <c r="P12" s="174"/>
      <c r="Q12" s="72"/>
      <c r="R12" s="75" t="str">
        <f>IFERROR(VLOOKUP($P12,Calculator!$AM$2:$BD$50,12,0),"")</f>
        <v/>
      </c>
      <c r="S12" s="116" t="str">
        <f>IFERROR(VLOOKUP($P12,Calculator!$AM$2:$BD$50,6,0),"")</f>
        <v/>
      </c>
      <c r="T12" s="330" t="str">
        <f>IFERROR(VLOOKUP($P12,Calculator!$BS$2:$BU$50,3,0),"")</f>
        <v/>
      </c>
      <c r="U12" s="145" t="str">
        <f t="shared" si="0"/>
        <v/>
      </c>
      <c r="V12" s="145" t="str">
        <f t="shared" si="1"/>
        <v/>
      </c>
      <c r="W12" s="145" t="str">
        <f t="shared" si="2"/>
        <v/>
      </c>
      <c r="X12" s="177" t="str">
        <f t="shared" si="3"/>
        <v/>
      </c>
      <c r="Y12" s="177" t="str">
        <f>IFERROR(VLOOKUP($P12,Calculator!$BS$2:$BW$50,5,0),"")</f>
        <v/>
      </c>
      <c r="Z12" s="24"/>
      <c r="AA12" s="7"/>
    </row>
    <row r="13" spans="2:31" ht="16.5" customHeight="1">
      <c r="B13" s="7"/>
      <c r="C13" s="24"/>
      <c r="D13" s="71" t="str">
        <f>Calculator!$AM10</f>
        <v/>
      </c>
      <c r="E13" s="24"/>
      <c r="F13" s="70" t="str">
        <f>IF($D13="","",Calculator!$AS10)</f>
        <v/>
      </c>
      <c r="G13" s="44"/>
      <c r="H13" s="70" t="str">
        <f>IF($D13="","",Calculator!$AT10)</f>
        <v/>
      </c>
      <c r="I13" s="24"/>
      <c r="J13" s="70" t="str">
        <f>IF($D13="","",Calculator!$AU10)</f>
        <v/>
      </c>
      <c r="K13" s="24"/>
      <c r="L13" s="70" t="str">
        <f>IF($D13="","",Calculator!$BC10)</f>
        <v/>
      </c>
      <c r="M13" s="44"/>
      <c r="N13" s="77" t="str">
        <f>IF(Calculator!$BA10="CURRENT","",IF($L13="","",$L13/$F13))</f>
        <v/>
      </c>
      <c r="O13" s="24"/>
      <c r="P13" s="174"/>
      <c r="Q13" s="72"/>
      <c r="R13" s="75" t="str">
        <f>IFERROR(VLOOKUP($P13,Calculator!$AM$2:$BD$50,12,0),"")</f>
        <v/>
      </c>
      <c r="S13" s="116" t="str">
        <f>IFERROR(VLOOKUP($P13,Calculator!$AM$2:$BD$50,6,0),"")</f>
        <v/>
      </c>
      <c r="T13" s="330" t="str">
        <f>IFERROR(VLOOKUP($P13,Calculator!$BS$2:$BU$50,3,0),"")</f>
        <v/>
      </c>
      <c r="U13" s="145" t="str">
        <f t="shared" si="0"/>
        <v/>
      </c>
      <c r="V13" s="145" t="str">
        <f t="shared" si="1"/>
        <v/>
      </c>
      <c r="W13" s="145" t="str">
        <f t="shared" si="2"/>
        <v/>
      </c>
      <c r="X13" s="177" t="str">
        <f t="shared" si="3"/>
        <v/>
      </c>
      <c r="Y13" s="177" t="str">
        <f>IFERROR(VLOOKUP($P13,Calculator!$BS$2:$BW$50,5,0),"")</f>
        <v/>
      </c>
      <c r="Z13" s="24"/>
      <c r="AA13" s="7"/>
    </row>
    <row r="14" spans="2:31" ht="16.5" customHeight="1">
      <c r="B14" s="7"/>
      <c r="C14" s="24"/>
      <c r="D14" s="71" t="str">
        <f>Calculator!$AM11</f>
        <v/>
      </c>
      <c r="E14" s="24"/>
      <c r="F14" s="70" t="str">
        <f>IF($D14="","",Calculator!$AS11)</f>
        <v/>
      </c>
      <c r="G14" s="44"/>
      <c r="H14" s="70" t="str">
        <f>IF($D14="","",Calculator!$AT11)</f>
        <v/>
      </c>
      <c r="I14" s="24"/>
      <c r="J14" s="70" t="str">
        <f>IF($D14="","",Calculator!$AU11)</f>
        <v/>
      </c>
      <c r="K14" s="24"/>
      <c r="L14" s="70" t="str">
        <f>IF($D14="","",Calculator!$BC11)</f>
        <v/>
      </c>
      <c r="M14" s="44"/>
      <c r="N14" s="77" t="str">
        <f>IF(Calculator!$BA11="CURRENT","",IF($L14="","",$L14/$F14))</f>
        <v/>
      </c>
      <c r="O14" s="24"/>
      <c r="P14" s="174"/>
      <c r="Q14" s="72"/>
      <c r="R14" s="75" t="str">
        <f>IFERROR(VLOOKUP($P14,Calculator!$AM$2:$BD$50,12,0),"")</f>
        <v/>
      </c>
      <c r="S14" s="116" t="str">
        <f>IFERROR(VLOOKUP($P14,Calculator!$AM$2:$BD$50,6,0),"")</f>
        <v/>
      </c>
      <c r="T14" s="330" t="str">
        <f>IFERROR(VLOOKUP($P14,Calculator!$BS$2:$BU$50,3,0),"")</f>
        <v/>
      </c>
      <c r="U14" s="145" t="str">
        <f t="shared" si="0"/>
        <v/>
      </c>
      <c r="V14" s="145" t="str">
        <f t="shared" si="1"/>
        <v/>
      </c>
      <c r="W14" s="145" t="str">
        <f t="shared" si="2"/>
        <v/>
      </c>
      <c r="X14" s="177" t="str">
        <f t="shared" si="3"/>
        <v/>
      </c>
      <c r="Y14" s="177" t="str">
        <f>IFERROR(VLOOKUP($P14,Calculator!$BS$2:$BW$50,5,0),"")</f>
        <v/>
      </c>
      <c r="Z14" s="24"/>
      <c r="AA14" s="7"/>
      <c r="AD14" s="13"/>
    </row>
    <row r="15" spans="2:31" ht="16.5" customHeight="1">
      <c r="B15" s="7"/>
      <c r="C15" s="24"/>
      <c r="D15" s="71" t="str">
        <f>Calculator!$AM12</f>
        <v/>
      </c>
      <c r="E15" s="24"/>
      <c r="F15" s="70" t="str">
        <f>IF($D15="","",Calculator!$AS12)</f>
        <v/>
      </c>
      <c r="G15" s="44"/>
      <c r="H15" s="70" t="str">
        <f>IF($D15="","",Calculator!$AT12)</f>
        <v/>
      </c>
      <c r="I15" s="24"/>
      <c r="J15" s="70" t="str">
        <f>IF($D15="","",Calculator!$AU12)</f>
        <v/>
      </c>
      <c r="K15" s="24"/>
      <c r="L15" s="70" t="str">
        <f>IF($D15="","",Calculator!$BC12)</f>
        <v/>
      </c>
      <c r="M15" s="44"/>
      <c r="N15" s="77" t="str">
        <f>IF(Calculator!$BA12="CURRENT","",IF($L15="","",$L15/$F15))</f>
        <v/>
      </c>
      <c r="O15" s="24"/>
      <c r="P15" s="174"/>
      <c r="Q15" s="72"/>
      <c r="R15" s="75" t="str">
        <f>IFERROR(VLOOKUP($P15,Calculator!$AM$2:$BD$50,12,0),"")</f>
        <v/>
      </c>
      <c r="S15" s="116" t="str">
        <f>IFERROR(VLOOKUP($P15,Calculator!$AM$2:$BD$50,6,0),"")</f>
        <v/>
      </c>
      <c r="T15" s="330" t="str">
        <f>IFERROR(VLOOKUP($P15,Calculator!$BS$2:$BU$50,3,0),"")</f>
        <v/>
      </c>
      <c r="U15" s="145" t="str">
        <f t="shared" si="0"/>
        <v/>
      </c>
      <c r="V15" s="145" t="str">
        <f t="shared" si="1"/>
        <v/>
      </c>
      <c r="W15" s="145" t="str">
        <f t="shared" si="2"/>
        <v/>
      </c>
      <c r="X15" s="177" t="str">
        <f t="shared" si="3"/>
        <v/>
      </c>
      <c r="Y15" s="177" t="str">
        <f>IFERROR(VLOOKUP($P15,Calculator!$BS$2:$BW$50,5,0),"")</f>
        <v/>
      </c>
      <c r="Z15" s="24"/>
      <c r="AA15" s="7"/>
    </row>
    <row r="16" spans="2:31" ht="16.5" customHeight="1">
      <c r="B16" s="7"/>
      <c r="C16" s="24"/>
      <c r="D16" s="71" t="str">
        <f>Calculator!$AM13</f>
        <v/>
      </c>
      <c r="E16" s="24"/>
      <c r="F16" s="70" t="str">
        <f>IF($D16="","",Calculator!$AS13)</f>
        <v/>
      </c>
      <c r="G16" s="44"/>
      <c r="H16" s="70" t="str">
        <f>IF($D16="","",Calculator!$AT13)</f>
        <v/>
      </c>
      <c r="I16" s="24"/>
      <c r="J16" s="70" t="str">
        <f>IF($D16="","",Calculator!$AU13)</f>
        <v/>
      </c>
      <c r="K16" s="24"/>
      <c r="L16" s="70" t="str">
        <f>IF($D16="","",Calculator!$BC13)</f>
        <v/>
      </c>
      <c r="M16" s="44"/>
      <c r="N16" s="77" t="str">
        <f>IF(Calculator!$BA13="CURRENT","",IF($L16="","",$L16/$F16))</f>
        <v/>
      </c>
      <c r="O16" s="24"/>
      <c r="P16" s="174"/>
      <c r="Q16" s="72"/>
      <c r="R16" s="75" t="str">
        <f>IFERROR(VLOOKUP($P16,Calculator!$AM$2:$BD$50,12,0),"")</f>
        <v/>
      </c>
      <c r="S16" s="116" t="str">
        <f>IFERROR(VLOOKUP($P16,Calculator!$AM$2:$BD$50,6,0),"")</f>
        <v/>
      </c>
      <c r="T16" s="330" t="str">
        <f>IFERROR(VLOOKUP($P16,Calculator!$BS$2:$BU$50,3,0),"")</f>
        <v/>
      </c>
      <c r="U16" s="145" t="str">
        <f t="shared" si="0"/>
        <v/>
      </c>
      <c r="V16" s="145" t="str">
        <f t="shared" si="1"/>
        <v/>
      </c>
      <c r="W16" s="145" t="str">
        <f t="shared" si="2"/>
        <v/>
      </c>
      <c r="X16" s="177" t="str">
        <f t="shared" si="3"/>
        <v/>
      </c>
      <c r="Y16" s="177" t="str">
        <f>IFERROR(VLOOKUP($P16,Calculator!$BS$2:$BW$50,5,0),"")</f>
        <v/>
      </c>
      <c r="Z16" s="24"/>
      <c r="AA16" s="7"/>
    </row>
    <row r="17" spans="2:27" ht="16.5" customHeight="1">
      <c r="B17" s="7"/>
      <c r="C17" s="24"/>
      <c r="D17" s="71" t="str">
        <f>Calculator!$AM14</f>
        <v/>
      </c>
      <c r="E17" s="24"/>
      <c r="F17" s="70" t="str">
        <f>IF($D17="","",Calculator!$AS14)</f>
        <v/>
      </c>
      <c r="G17" s="44"/>
      <c r="H17" s="70" t="str">
        <f>IF($D17="","",Calculator!$AT14)</f>
        <v/>
      </c>
      <c r="I17" s="24"/>
      <c r="J17" s="70" t="str">
        <f>IF($D17="","",Calculator!$AU14)</f>
        <v/>
      </c>
      <c r="K17" s="24"/>
      <c r="L17" s="70" t="str">
        <f>IF($D17="","",Calculator!$BC14)</f>
        <v/>
      </c>
      <c r="M17" s="44"/>
      <c r="N17" s="77" t="str">
        <f>IF(Calculator!$BA14="CURRENT","",IF($L17="","",$L17/$F17))</f>
        <v/>
      </c>
      <c r="O17" s="24"/>
      <c r="P17" s="174"/>
      <c r="Q17" s="72"/>
      <c r="R17" s="75" t="str">
        <f>IFERROR(VLOOKUP($P17,Calculator!$AM$2:$BD$50,12,0),"")</f>
        <v/>
      </c>
      <c r="S17" s="116" t="str">
        <f>IFERROR(VLOOKUP($P17,Calculator!$AM$2:$BD$50,6,0),"")</f>
        <v/>
      </c>
      <c r="T17" s="330" t="str">
        <f>IFERROR(VLOOKUP($P17,Calculator!$BS$2:$BU$50,3,0),"")</f>
        <v/>
      </c>
      <c r="U17" s="145" t="str">
        <f t="shared" si="0"/>
        <v/>
      </c>
      <c r="V17" s="145" t="str">
        <f t="shared" si="1"/>
        <v/>
      </c>
      <c r="W17" s="145" t="str">
        <f t="shared" si="2"/>
        <v/>
      </c>
      <c r="X17" s="177" t="str">
        <f t="shared" si="3"/>
        <v/>
      </c>
      <c r="Y17" s="177" t="str">
        <f>IFERROR(VLOOKUP($P17,Calculator!$BS$2:$BW$50,5,0),"")</f>
        <v/>
      </c>
      <c r="Z17" s="24"/>
      <c r="AA17" s="7"/>
    </row>
    <row r="18" spans="2:27" ht="16.5" customHeight="1">
      <c r="B18" s="7"/>
      <c r="C18" s="24"/>
      <c r="D18" s="71" t="str">
        <f>Calculator!$AM15</f>
        <v/>
      </c>
      <c r="E18" s="24"/>
      <c r="F18" s="70" t="str">
        <f>IF($D18="","",Calculator!$AS15)</f>
        <v/>
      </c>
      <c r="G18" s="44"/>
      <c r="H18" s="70" t="str">
        <f>IF($D18="","",Calculator!$AT15)</f>
        <v/>
      </c>
      <c r="I18" s="24"/>
      <c r="J18" s="70" t="str">
        <f>IF($D18="","",Calculator!$AU15)</f>
        <v/>
      </c>
      <c r="K18" s="24"/>
      <c r="L18" s="70" t="str">
        <f>IF($D18="","",Calculator!$BC15)</f>
        <v/>
      </c>
      <c r="M18" s="44"/>
      <c r="N18" s="77" t="str">
        <f>IF(Calculator!$BA15="CURRENT","",IF($L18="","",$L18/$F18))</f>
        <v/>
      </c>
      <c r="O18" s="24"/>
      <c r="P18" s="174"/>
      <c r="Q18" s="72"/>
      <c r="R18" s="75" t="str">
        <f>IFERROR(VLOOKUP($P18,Calculator!$AM$2:$BD$50,12,0),"")</f>
        <v/>
      </c>
      <c r="S18" s="116" t="str">
        <f>IFERROR(VLOOKUP($P18,Calculator!$AM$2:$BD$50,6,0),"")</f>
        <v/>
      </c>
      <c r="T18" s="330" t="str">
        <f>IFERROR(VLOOKUP($P18,Calculator!$BS$2:$BU$50,3,0),"")</f>
        <v/>
      </c>
      <c r="U18" s="145" t="str">
        <f t="shared" si="0"/>
        <v/>
      </c>
      <c r="V18" s="145" t="str">
        <f t="shared" si="1"/>
        <v/>
      </c>
      <c r="W18" s="145" t="str">
        <f t="shared" si="2"/>
        <v/>
      </c>
      <c r="X18" s="177" t="str">
        <f t="shared" si="3"/>
        <v/>
      </c>
      <c r="Y18" s="177" t="str">
        <f>IFERROR(VLOOKUP($P18,Calculator!$BS$2:$BW$50,5,0),"")</f>
        <v/>
      </c>
      <c r="Z18" s="24"/>
      <c r="AA18" s="7"/>
    </row>
    <row r="19" spans="2:27" ht="16.5" customHeight="1">
      <c r="B19" s="7"/>
      <c r="C19" s="24"/>
      <c r="D19" s="71" t="str">
        <f>Calculator!$AM16</f>
        <v/>
      </c>
      <c r="E19" s="24"/>
      <c r="F19" s="70" t="str">
        <f>IF($D19="","",Calculator!$AS16)</f>
        <v/>
      </c>
      <c r="G19" s="44"/>
      <c r="H19" s="70" t="str">
        <f>IF($D19="","",Calculator!$AT16)</f>
        <v/>
      </c>
      <c r="I19" s="24"/>
      <c r="J19" s="70" t="str">
        <f>IF($D19="","",Calculator!$AU16)</f>
        <v/>
      </c>
      <c r="K19" s="24"/>
      <c r="L19" s="70" t="str">
        <f>IF($D19="","",Calculator!$BC16)</f>
        <v/>
      </c>
      <c r="M19" s="44"/>
      <c r="N19" s="77" t="str">
        <f>IF(Calculator!$BA16="CURRENT","",IF($L19="","",$L19/$F19))</f>
        <v/>
      </c>
      <c r="O19" s="24"/>
      <c r="P19" s="209" t="s">
        <v>89</v>
      </c>
      <c r="Q19" s="72"/>
      <c r="R19" s="149">
        <f>Calculator!$BQ$2</f>
        <v>0</v>
      </c>
      <c r="S19" s="192"/>
      <c r="T19" s="329">
        <f>IFERROR(VLOOKUP($P19,Calculator!$BS$2:$BU$50,3,0),"")</f>
        <v>1624.07</v>
      </c>
      <c r="U19" s="151"/>
      <c r="V19" s="151">
        <f>IFERROR($R19*$T19,"")</f>
        <v>0</v>
      </c>
      <c r="W19" s="151"/>
      <c r="X19" s="158"/>
      <c r="Y19" s="177">
        <f>IFERROR(VLOOKUP($P19,Calculator!$BS$2:$BW$50,5,0),"")</f>
        <v>-3.3941456044446393E-2</v>
      </c>
      <c r="Z19" s="24"/>
      <c r="AA19" s="7"/>
    </row>
    <row r="20" spans="2:27" ht="16.5" customHeight="1">
      <c r="B20" s="7"/>
      <c r="C20" s="24"/>
      <c r="D20" s="71" t="str">
        <f>Calculator!$AM17</f>
        <v/>
      </c>
      <c r="E20" s="24"/>
      <c r="F20" s="70" t="str">
        <f>IF($D20="","",Calculator!$AS17)</f>
        <v/>
      </c>
      <c r="G20" s="44"/>
      <c r="H20" s="70" t="str">
        <f>IF($D20="","",Calculator!$AT17)</f>
        <v/>
      </c>
      <c r="I20" s="24"/>
      <c r="J20" s="70" t="str">
        <f>IF($D20="","",Calculator!$AU17)</f>
        <v/>
      </c>
      <c r="K20" s="24"/>
      <c r="L20" s="70" t="str">
        <f>IF($D20="","",Calculator!$BC17)</f>
        <v/>
      </c>
      <c r="M20" s="44"/>
      <c r="N20" s="77" t="str">
        <f>IF(Calculator!$BA17="CURRENT","",IF($L20="","",$L20/$F20))</f>
        <v/>
      </c>
      <c r="O20" s="24"/>
      <c r="P20" s="24"/>
      <c r="Q20" s="24"/>
      <c r="R20" s="124" t="s">
        <v>105</v>
      </c>
      <c r="S20" s="125" t="s">
        <v>89</v>
      </c>
      <c r="T20" s="146"/>
      <c r="U20" s="146"/>
      <c r="V20" s="146"/>
      <c r="W20" s="147"/>
      <c r="X20" s="147"/>
      <c r="Y20" s="147"/>
      <c r="Z20" s="24"/>
      <c r="AA20" s="7"/>
    </row>
    <row r="21" spans="2:27" ht="16.5" customHeight="1">
      <c r="B21" s="7"/>
      <c r="C21" s="24"/>
      <c r="D21" s="71" t="str">
        <f>Calculator!$AM18</f>
        <v/>
      </c>
      <c r="E21" s="24"/>
      <c r="F21" s="70" t="str">
        <f>IF($D21="","",Calculator!$AS18)</f>
        <v/>
      </c>
      <c r="G21" s="44"/>
      <c r="H21" s="70" t="str">
        <f>IF($D21="","",Calculator!$AT18)</f>
        <v/>
      </c>
      <c r="I21" s="24"/>
      <c r="J21" s="70" t="str">
        <f>IF($D21="","",Calculator!$AU18)</f>
        <v/>
      </c>
      <c r="K21" s="24"/>
      <c r="L21" s="70" t="str">
        <f>IF($D21="","",Calculator!$BC18)</f>
        <v/>
      </c>
      <c r="M21" s="44"/>
      <c r="N21" s="77" t="str">
        <f>IF(Calculator!$BA18="CURRENT","",IF($L21="","",$L21/$F21))</f>
        <v/>
      </c>
      <c r="O21" s="24"/>
      <c r="P21" s="68"/>
      <c r="Q21" s="11" t="s">
        <v>62</v>
      </c>
      <c r="R21" s="155">
        <f>SUM(Account_Value!$E:$E)</f>
        <v>0</v>
      </c>
      <c r="S21" s="123">
        <f>$Y$34</f>
        <v>0</v>
      </c>
      <c r="T21" s="24"/>
      <c r="U21" s="24"/>
      <c r="V21" s="353" t="s">
        <v>211</v>
      </c>
      <c r="W21" s="353"/>
      <c r="X21" s="353"/>
      <c r="Y21" s="353"/>
      <c r="Z21" s="353"/>
      <c r="AA21" s="7"/>
    </row>
    <row r="22" spans="2:27" ht="16.5" customHeight="1">
      <c r="B22" s="7"/>
      <c r="C22" s="24"/>
      <c r="D22" s="71" t="str">
        <f>Calculator!$AM19</f>
        <v/>
      </c>
      <c r="E22" s="24"/>
      <c r="F22" s="70" t="str">
        <f>IF($D22="","",Calculator!$AS19)</f>
        <v/>
      </c>
      <c r="G22" s="44"/>
      <c r="H22" s="70" t="str">
        <f>IF($D22="","",Calculator!$AT19)</f>
        <v/>
      </c>
      <c r="I22" s="24"/>
      <c r="J22" s="70" t="str">
        <f>IF($D22="","",Calculator!$AU19)</f>
        <v/>
      </c>
      <c r="K22" s="24"/>
      <c r="L22" s="70" t="str">
        <f>IF($D22="","",Calculator!$BC19)</f>
        <v/>
      </c>
      <c r="M22" s="44"/>
      <c r="N22" s="77" t="str">
        <f>IF(Calculator!$BA19="CURRENT","",IF($L22="","",$L22/$F22))</f>
        <v/>
      </c>
      <c r="O22" s="77"/>
      <c r="P22" s="24"/>
      <c r="Q22" s="11"/>
      <c r="R22" s="11"/>
      <c r="S22" s="125"/>
      <c r="T22" s="24"/>
      <c r="U22" s="24"/>
      <c r="V22" s="24"/>
      <c r="W22" s="146"/>
      <c r="X22" s="101" t="s">
        <v>103</v>
      </c>
      <c r="Y22" s="355">
        <f>Calculator!$BN$2</f>
        <v>4.9515946898281982E-14</v>
      </c>
      <c r="Z22" s="356"/>
      <c r="AA22" s="7"/>
    </row>
    <row r="23" spans="2:27" ht="16.5" customHeight="1">
      <c r="B23" s="7"/>
      <c r="C23" s="24"/>
      <c r="D23" s="71" t="str">
        <f>Calculator!$AM20</f>
        <v/>
      </c>
      <c r="E23" s="24"/>
      <c r="F23" s="70" t="str">
        <f>IF($D23="","",Calculator!$AS20)</f>
        <v/>
      </c>
      <c r="G23" s="44"/>
      <c r="H23" s="70" t="str">
        <f>IF($D23="","",Calculator!$AT20)</f>
        <v/>
      </c>
      <c r="I23" s="24"/>
      <c r="J23" s="70" t="str">
        <f>IF($D23="","",Calculator!$AU20)</f>
        <v/>
      </c>
      <c r="K23" s="24"/>
      <c r="L23" s="70" t="str">
        <f>IF($D23="","",Calculator!$BC20)</f>
        <v/>
      </c>
      <c r="M23" s="44"/>
      <c r="N23" s="77" t="str">
        <f>IF(Calculator!$BA20="CURRENT","",IF($L23="","",$L23/$F23))</f>
        <v/>
      </c>
      <c r="O23" s="77"/>
      <c r="P23" s="24"/>
      <c r="Q23" s="11" t="s">
        <v>50</v>
      </c>
      <c r="R23" s="155">
        <f>SUM(V8:V19)</f>
        <v>0</v>
      </c>
      <c r="S23" s="24"/>
      <c r="T23" s="24"/>
      <c r="U23" s="24"/>
      <c r="V23" s="24"/>
      <c r="W23" s="24"/>
      <c r="X23" s="101" t="s">
        <v>123</v>
      </c>
      <c r="Y23" s="357">
        <f>MIN(Calculator!$C:$C)</f>
        <v>0</v>
      </c>
      <c r="Z23" s="358"/>
      <c r="AA23" s="7"/>
    </row>
    <row r="24" spans="2:27" ht="16.5" customHeight="1" thickBot="1">
      <c r="B24" s="7"/>
      <c r="C24" s="24"/>
      <c r="D24" s="71" t="str">
        <f>Calculator!$AM21</f>
        <v/>
      </c>
      <c r="E24" s="24"/>
      <c r="F24" s="70" t="str">
        <f>IF($D24="","",Calculator!$AS21)</f>
        <v/>
      </c>
      <c r="G24" s="44"/>
      <c r="H24" s="70" t="str">
        <f>IF($D24="","",Calculator!$AT21)</f>
        <v/>
      </c>
      <c r="I24" s="24"/>
      <c r="J24" s="70" t="str">
        <f>IF($D24="","",Calculator!$AU21)</f>
        <v/>
      </c>
      <c r="K24" s="24"/>
      <c r="L24" s="70" t="str">
        <f>IF($D24="","",Calculator!$BC21)</f>
        <v/>
      </c>
      <c r="M24" s="44"/>
      <c r="N24" s="77" t="str">
        <f>IF(Calculator!$BA21="CURRENT","",IF($L24="","",$L24/$F24))</f>
        <v/>
      </c>
      <c r="O24" s="77"/>
      <c r="P24" s="24"/>
      <c r="Q24" s="11"/>
      <c r="R24" s="69"/>
      <c r="S24" s="24"/>
      <c r="T24" s="24"/>
      <c r="U24" s="24"/>
      <c r="V24" s="24"/>
      <c r="W24" s="24"/>
      <c r="X24" s="101" t="s">
        <v>60</v>
      </c>
      <c r="Y24" s="357">
        <f>MAX(Calculator!$C:$C)</f>
        <v>0</v>
      </c>
      <c r="Z24" s="358"/>
      <c r="AA24" s="7"/>
    </row>
    <row r="25" spans="2:27" ht="19.5" customHeight="1" thickBot="1">
      <c r="B25" s="7"/>
      <c r="C25" s="24"/>
      <c r="D25" s="71" t="str">
        <f>Calculator!$AM22</f>
        <v/>
      </c>
      <c r="E25" s="24"/>
      <c r="F25" s="70" t="str">
        <f>IF($D25="","",Calculator!$AS22)</f>
        <v/>
      </c>
      <c r="G25" s="44"/>
      <c r="H25" s="70" t="str">
        <f>IF($D25="","",Calculator!$AT22)</f>
        <v/>
      </c>
      <c r="I25" s="24"/>
      <c r="J25" s="70" t="str">
        <f>IF($D25="","",Calculator!$AU22)</f>
        <v/>
      </c>
      <c r="K25" s="24"/>
      <c r="L25" s="70" t="str">
        <f>IF($D25="","",Calculator!$BC22)</f>
        <v/>
      </c>
      <c r="M25" s="44"/>
      <c r="N25" s="77" t="str">
        <f>IF(Calculator!$BA22="CURRENT","",IF($L25="","",$L25/$F25))</f>
        <v/>
      </c>
      <c r="O25" s="77"/>
      <c r="P25" s="24"/>
      <c r="Q25" s="11" t="s">
        <v>51</v>
      </c>
      <c r="R25" s="92">
        <f>$R$23-$R$21</f>
        <v>0</v>
      </c>
      <c r="S25" s="81" t="str">
        <f>IFERROR($R$25/$R$21,"")</f>
        <v/>
      </c>
      <c r="T25" s="115"/>
      <c r="U25" s="115"/>
      <c r="V25" s="115"/>
      <c r="W25" s="24"/>
      <c r="X25" s="101" t="s">
        <v>45</v>
      </c>
      <c r="Y25" s="351">
        <f>IFERROR(Calculator!$BK$2,"$0")</f>
        <v>0</v>
      </c>
      <c r="Z25" s="352"/>
      <c r="AA25" s="7"/>
    </row>
    <row r="26" spans="2:27" ht="16.5" customHeight="1">
      <c r="B26" s="7"/>
      <c r="C26" s="24"/>
      <c r="D26" s="71" t="str">
        <f>Calculator!$AM23</f>
        <v/>
      </c>
      <c r="E26" s="24"/>
      <c r="F26" s="70" t="str">
        <f>IF($D26="","",Calculator!$AS23)</f>
        <v/>
      </c>
      <c r="G26" s="44"/>
      <c r="H26" s="70" t="str">
        <f>IF($D26="","",Calculator!$AT23)</f>
        <v/>
      </c>
      <c r="I26" s="24"/>
      <c r="J26" s="70" t="str">
        <f>IF($D26="","",Calculator!$AU23)</f>
        <v/>
      </c>
      <c r="K26" s="24"/>
      <c r="L26" s="70" t="str">
        <f>IF($D26="","",Calculator!$BC23)</f>
        <v/>
      </c>
      <c r="M26" s="44"/>
      <c r="N26" s="77" t="str">
        <f>IF(Calculator!$BA23="CURRENT","",IF($L26="","",$L26/$F26))</f>
        <v/>
      </c>
      <c r="O26" s="24"/>
      <c r="P26" s="24"/>
      <c r="Q26" s="24"/>
      <c r="R26" s="24"/>
      <c r="S26" s="24"/>
      <c r="T26" s="24"/>
      <c r="U26" s="24"/>
      <c r="V26" s="24"/>
      <c r="W26" s="24"/>
      <c r="X26" s="101" t="s">
        <v>27</v>
      </c>
      <c r="Y26" s="351">
        <f>Calculator!$BJ$2</f>
        <v>0</v>
      </c>
      <c r="Z26" s="352"/>
      <c r="AA26" s="7"/>
    </row>
    <row r="27" spans="2:27" ht="16.5" customHeight="1">
      <c r="B27" s="7"/>
      <c r="C27" s="24"/>
      <c r="D27" s="71" t="str">
        <f>Calculator!$AM24</f>
        <v/>
      </c>
      <c r="E27" s="24"/>
      <c r="F27" s="70" t="str">
        <f>IF($D27="","",Calculator!$AS24)</f>
        <v/>
      </c>
      <c r="G27" s="44"/>
      <c r="H27" s="70" t="str">
        <f>IF($D27="","",Calculator!$AT24)</f>
        <v/>
      </c>
      <c r="I27" s="24"/>
      <c r="J27" s="70" t="str">
        <f>IF($D27="","",Calculator!$AU24)</f>
        <v/>
      </c>
      <c r="K27" s="24"/>
      <c r="L27" s="70" t="str">
        <f>IF($D27="","",Calculator!$BC24)</f>
        <v/>
      </c>
      <c r="M27" s="44"/>
      <c r="N27" s="77" t="str">
        <f>IF(Calculator!$BA24="CURRENT","",IF($L27="","",$L27/$F27))</f>
        <v/>
      </c>
      <c r="O27" s="24"/>
      <c r="P27" s="24"/>
      <c r="Q27" s="24"/>
      <c r="R27" s="24"/>
      <c r="S27" s="24"/>
      <c r="T27" s="24"/>
      <c r="U27" s="24"/>
      <c r="V27" s="24"/>
      <c r="W27" s="24"/>
      <c r="X27" s="101" t="s">
        <v>64</v>
      </c>
      <c r="Y27" s="351">
        <f>Calculator!$BM$2</f>
        <v>0</v>
      </c>
      <c r="Z27" s="352"/>
      <c r="AA27" s="7"/>
    </row>
    <row r="28" spans="2:27" ht="16.5" customHeight="1">
      <c r="B28" s="7"/>
      <c r="C28" s="24"/>
      <c r="D28" s="71" t="str">
        <f>Calculator!$AM25</f>
        <v/>
      </c>
      <c r="E28" s="24"/>
      <c r="F28" s="70" t="str">
        <f>IF($D28="","",Calculator!$AS25)</f>
        <v/>
      </c>
      <c r="G28" s="44"/>
      <c r="H28" s="70" t="str">
        <f>IF($D28="","",Calculator!$AT25)</f>
        <v/>
      </c>
      <c r="I28" s="24"/>
      <c r="J28" s="70" t="str">
        <f>IF($D28="","",Calculator!$AU25)</f>
        <v/>
      </c>
      <c r="K28" s="24"/>
      <c r="L28" s="70" t="str">
        <f>IF($D28="","",Calculator!$BC25)</f>
        <v/>
      </c>
      <c r="M28" s="44"/>
      <c r="N28" s="77" t="str">
        <f>IF(Calculator!$BA25="CURRENT","",IF($L28="","",$L28/$F28))</f>
        <v/>
      </c>
      <c r="O28" s="24"/>
      <c r="P28" s="24"/>
      <c r="Q28" s="24"/>
      <c r="R28" s="24"/>
      <c r="S28" s="24"/>
      <c r="T28" s="24"/>
      <c r="U28" s="24"/>
      <c r="V28" s="24"/>
      <c r="W28" s="24"/>
      <c r="X28" s="101" t="s">
        <v>48</v>
      </c>
      <c r="Y28" s="351">
        <f>Calculator!$BL$2</f>
        <v>0</v>
      </c>
      <c r="Z28" s="352"/>
      <c r="AA28" s="7"/>
    </row>
    <row r="29" spans="2:27" ht="16.5" customHeight="1">
      <c r="B29" s="7"/>
      <c r="C29" s="24"/>
      <c r="D29" s="71" t="str">
        <f>Calculator!$AM26</f>
        <v/>
      </c>
      <c r="E29" s="24"/>
      <c r="F29" s="70" t="str">
        <f>IF($D29="","",Calculator!$AS26)</f>
        <v/>
      </c>
      <c r="G29" s="44"/>
      <c r="H29" s="70" t="str">
        <f>IF($D29="","",Calculator!$AT26)</f>
        <v/>
      </c>
      <c r="I29" s="24"/>
      <c r="J29" s="70" t="str">
        <f>IF($D29="","",Calculator!$AU26)</f>
        <v/>
      </c>
      <c r="K29" s="24"/>
      <c r="L29" s="70" t="str">
        <f>IF($D29="","",Calculator!$BC26)</f>
        <v/>
      </c>
      <c r="M29" s="44"/>
      <c r="N29" s="77" t="str">
        <f>IF(Calculator!$BA26="CURRENT","",IF($L29="","",$L29/$F29))</f>
        <v/>
      </c>
      <c r="O29" s="24"/>
      <c r="P29" s="24"/>
      <c r="Q29" s="24"/>
      <c r="R29" s="24"/>
      <c r="S29" s="24"/>
      <c r="T29" s="24"/>
      <c r="U29" s="24"/>
      <c r="V29" s="24"/>
      <c r="W29" s="146"/>
      <c r="X29" s="146"/>
      <c r="Y29" s="146"/>
      <c r="Z29" s="24"/>
      <c r="AA29" s="7"/>
    </row>
    <row r="30" spans="2:27" ht="16.5" customHeight="1">
      <c r="B30" s="7"/>
      <c r="C30" s="24"/>
      <c r="D30" s="71" t="str">
        <f>Calculator!$AM27</f>
        <v/>
      </c>
      <c r="E30" s="24"/>
      <c r="F30" s="70" t="str">
        <f>IF($D30="","",Calculator!$AS27)</f>
        <v/>
      </c>
      <c r="G30" s="44"/>
      <c r="H30" s="70" t="str">
        <f>IF($D30="","",Calculator!$AT27)</f>
        <v/>
      </c>
      <c r="I30" s="24"/>
      <c r="J30" s="70" t="str">
        <f>IF($D30="","",Calculator!$AU27)</f>
        <v/>
      </c>
      <c r="K30" s="24"/>
      <c r="L30" s="70" t="str">
        <f>IF($D30="","",Calculator!$BC27)</f>
        <v/>
      </c>
      <c r="M30" s="44"/>
      <c r="N30" s="77" t="str">
        <f>IF(Calculator!$BA27="CURRENT","",IF($L30="","",$L30/$F30))</f>
        <v/>
      </c>
      <c r="O30" s="24"/>
      <c r="P30" s="9"/>
      <c r="Q30" s="9"/>
      <c r="R30" s="11"/>
      <c r="S30" s="11"/>
      <c r="T30" s="14"/>
      <c r="U30" s="14"/>
      <c r="V30" s="354" t="s">
        <v>234</v>
      </c>
      <c r="W30" s="354"/>
      <c r="X30" s="354"/>
      <c r="Y30" s="354"/>
      <c r="Z30" s="354"/>
      <c r="AA30" s="7"/>
    </row>
    <row r="31" spans="2:27" ht="16.5" customHeight="1">
      <c r="B31" s="7"/>
      <c r="C31" s="24"/>
      <c r="D31" s="71" t="str">
        <f>Calculator!$AM28</f>
        <v/>
      </c>
      <c r="E31" s="24"/>
      <c r="F31" s="70" t="str">
        <f>IF($D31="","",Calculator!$AS28)</f>
        <v/>
      </c>
      <c r="G31" s="44"/>
      <c r="H31" s="70" t="str">
        <f>IF($D31="","",Calculator!$AT28)</f>
        <v/>
      </c>
      <c r="I31" s="24"/>
      <c r="J31" s="70" t="str">
        <f>IF($D31="","",Calculator!$AU28)</f>
        <v/>
      </c>
      <c r="K31" s="24"/>
      <c r="L31" s="70" t="str">
        <f>IF($D31="","",Calculator!$BC28)</f>
        <v/>
      </c>
      <c r="M31" s="44"/>
      <c r="N31" s="77" t="str">
        <f>IF(Calculator!$BA28="CURRENT","",IF($L31="","",$L31/$F31))</f>
        <v/>
      </c>
      <c r="O31" s="24"/>
      <c r="P31" s="9"/>
      <c r="Q31" s="9"/>
      <c r="R31" s="11"/>
      <c r="S31" s="11"/>
      <c r="T31" s="14"/>
      <c r="U31" s="14"/>
      <c r="V31" s="14"/>
      <c r="W31" s="24"/>
      <c r="X31" s="101" t="s">
        <v>102</v>
      </c>
      <c r="Y31" s="355">
        <f>Calculator!$BO$2</f>
        <v>0</v>
      </c>
      <c r="Z31" s="356"/>
      <c r="AA31" s="7"/>
    </row>
    <row r="32" spans="2:27" ht="16.5" customHeight="1">
      <c r="B32" s="7"/>
      <c r="C32" s="24"/>
      <c r="D32" s="71" t="str">
        <f>Calculator!$AM29</f>
        <v/>
      </c>
      <c r="E32" s="24"/>
      <c r="F32" s="70" t="str">
        <f>IF($D32="","",Calculator!$AS29)</f>
        <v/>
      </c>
      <c r="G32" s="44"/>
      <c r="H32" s="70" t="str">
        <f>IF($D32="","",Calculator!$AT29)</f>
        <v/>
      </c>
      <c r="I32" s="24"/>
      <c r="J32" s="70" t="str">
        <f>IF($D32="","",Calculator!$AU29)</f>
        <v/>
      </c>
      <c r="K32" s="24"/>
      <c r="L32" s="70" t="str">
        <f>IF($D32="","",Calculator!$BC29)</f>
        <v/>
      </c>
      <c r="M32" s="44"/>
      <c r="N32" s="77" t="str">
        <f>IF(Calculator!$BA29="CURRENT","",IF($L32="","",$L32/$F32))</f>
        <v/>
      </c>
      <c r="O32" s="24"/>
      <c r="P32" s="9"/>
      <c r="Q32" s="9"/>
      <c r="R32" s="11"/>
      <c r="S32" s="11"/>
      <c r="T32" s="12"/>
      <c r="U32" s="12"/>
      <c r="V32" s="12"/>
      <c r="W32" s="24"/>
      <c r="X32" s="101" t="s">
        <v>123</v>
      </c>
      <c r="Y32" s="357">
        <f>MIN(Calculator!$V:$V)</f>
        <v>0</v>
      </c>
      <c r="Z32" s="358"/>
      <c r="AA32" s="7"/>
    </row>
    <row r="33" spans="2:31" ht="16.5" customHeight="1">
      <c r="B33" s="7"/>
      <c r="C33" s="24"/>
      <c r="D33" s="71" t="str">
        <f>Calculator!$AM30</f>
        <v/>
      </c>
      <c r="E33" s="24"/>
      <c r="F33" s="70" t="str">
        <f>IF($D33="","",Calculator!$AS30)</f>
        <v/>
      </c>
      <c r="G33" s="44"/>
      <c r="H33" s="70" t="str">
        <f>IF($D33="","",Calculator!$AT30)</f>
        <v/>
      </c>
      <c r="I33" s="24"/>
      <c r="J33" s="70" t="str">
        <f>IF($D33="","",Calculator!$AU30)</f>
        <v/>
      </c>
      <c r="K33" s="24"/>
      <c r="L33" s="70" t="str">
        <f>IF($D33="","",Calculator!$BC30)</f>
        <v/>
      </c>
      <c r="M33" s="44"/>
      <c r="N33" s="77" t="str">
        <f>IF(Calculator!$BA30="CURRENT","",IF($L33="","",$L33/$F33))</f>
        <v/>
      </c>
      <c r="O33" s="24"/>
      <c r="P33" s="9"/>
      <c r="Q33" s="9"/>
      <c r="R33" s="9"/>
      <c r="S33" s="9"/>
      <c r="T33" s="9"/>
      <c r="U33" s="9"/>
      <c r="V33" s="9"/>
      <c r="W33" s="24"/>
      <c r="X33" s="101" t="s">
        <v>60</v>
      </c>
      <c r="Y33" s="357">
        <f>MAX(Calculator!$V:$V)</f>
        <v>0</v>
      </c>
      <c r="Z33" s="358"/>
      <c r="AA33" s="7"/>
    </row>
    <row r="34" spans="2:31" ht="16.5" customHeight="1">
      <c r="B34" s="7"/>
      <c r="C34" s="24"/>
      <c r="D34" s="71" t="str">
        <f>Calculator!$AM31</f>
        <v/>
      </c>
      <c r="E34" s="24"/>
      <c r="F34" s="70" t="str">
        <f>IF($D34="","",Calculator!$AS31)</f>
        <v/>
      </c>
      <c r="G34" s="44"/>
      <c r="H34" s="70" t="str">
        <f>IF($D34="","",Calculator!$AT31)</f>
        <v/>
      </c>
      <c r="I34" s="24"/>
      <c r="J34" s="70" t="str">
        <f>IF($D34="","",Calculator!$AU31)</f>
        <v/>
      </c>
      <c r="K34" s="24"/>
      <c r="L34" s="70" t="str">
        <f>IF($D34="","",Calculator!$BC31)</f>
        <v/>
      </c>
      <c r="M34" s="44"/>
      <c r="N34" s="77" t="str">
        <f>IF(Calculator!$BA31="CURRENT","",IF($L34="","",$L34/$F34))</f>
        <v/>
      </c>
      <c r="O34" s="67"/>
      <c r="P34" s="11"/>
      <c r="Q34" s="67"/>
      <c r="R34" s="67"/>
      <c r="S34" s="67"/>
      <c r="T34" s="9"/>
      <c r="U34" s="9"/>
      <c r="V34" s="9"/>
      <c r="W34" s="9"/>
      <c r="X34" s="101" t="s">
        <v>169</v>
      </c>
      <c r="Y34" s="359">
        <f>SUM(Calculator!$CB:$CB)</f>
        <v>0</v>
      </c>
      <c r="Z34" s="360"/>
      <c r="AA34" s="7"/>
      <c r="AC34" s="78"/>
      <c r="AD34" s="79"/>
      <c r="AE34" s="80"/>
    </row>
    <row r="35" spans="2:31" s="180" customFormat="1" ht="16.5" customHeight="1">
      <c r="B35" s="7"/>
      <c r="C35" s="24"/>
      <c r="D35" s="71" t="str">
        <f>Calculator!$AM32</f>
        <v/>
      </c>
      <c r="E35" s="24"/>
      <c r="F35" s="70" t="str">
        <f>IF($D35="","",Calculator!$AS32)</f>
        <v/>
      </c>
      <c r="G35" s="44"/>
      <c r="H35" s="70" t="str">
        <f>IF($D35="","",Calculator!$AT32)</f>
        <v/>
      </c>
      <c r="I35" s="24"/>
      <c r="J35" s="70" t="str">
        <f>IF($D35="","",Calculator!$AU32)</f>
        <v/>
      </c>
      <c r="K35" s="24"/>
      <c r="L35" s="70" t="str">
        <f>IF($D35="","",Calculator!$BC32)</f>
        <v/>
      </c>
      <c r="M35" s="44"/>
      <c r="N35" s="77" t="str">
        <f>IF(Calculator!$BA32="CURRENT","",IF($L35="","",$L35/$F35))</f>
        <v/>
      </c>
      <c r="O35" s="67"/>
      <c r="P35" s="11"/>
      <c r="Q35" s="67"/>
      <c r="R35" s="67"/>
      <c r="S35" s="67"/>
      <c r="T35" s="9"/>
      <c r="U35" s="9"/>
      <c r="V35" s="9"/>
      <c r="W35" s="9"/>
      <c r="X35" s="194" t="s">
        <v>170</v>
      </c>
      <c r="Y35" s="359">
        <f>$V$19</f>
        <v>0</v>
      </c>
      <c r="Z35" s="360"/>
      <c r="AA35" s="7"/>
      <c r="AC35" s="78"/>
      <c r="AD35" s="79"/>
      <c r="AE35" s="80"/>
    </row>
    <row r="36" spans="2:31" s="180" customFormat="1" ht="16.5" customHeight="1">
      <c r="B36" s="7"/>
      <c r="C36" s="24"/>
      <c r="D36" s="71" t="str">
        <f>Calculator!$AM33</f>
        <v/>
      </c>
      <c r="E36" s="24"/>
      <c r="F36" s="70" t="str">
        <f>IF($D36="","",Calculator!$AS33)</f>
        <v/>
      </c>
      <c r="G36" s="44"/>
      <c r="H36" s="70" t="str">
        <f>IF($D36="","",Calculator!$AT33)</f>
        <v/>
      </c>
      <c r="I36" s="24"/>
      <c r="J36" s="70" t="str">
        <f>IF($D36="","",Calculator!$AU33)</f>
        <v/>
      </c>
      <c r="K36" s="24"/>
      <c r="L36" s="70" t="str">
        <f>IF($D36="","",Calculator!$BC33)</f>
        <v/>
      </c>
      <c r="M36" s="44"/>
      <c r="N36" s="77" t="str">
        <f>IF(Calculator!$BA33="CURRENT","",IF($L36="","",$L36/$F36))</f>
        <v/>
      </c>
      <c r="O36" s="67"/>
      <c r="P36" s="11"/>
      <c r="Q36" s="67"/>
      <c r="R36" s="67"/>
      <c r="S36" s="67"/>
      <c r="T36" s="9"/>
      <c r="U36" s="9"/>
      <c r="V36" s="9"/>
      <c r="W36" s="9"/>
      <c r="X36" s="194"/>
      <c r="Y36" s="195"/>
      <c r="Z36" s="196"/>
      <c r="AA36" s="7"/>
      <c r="AC36" s="78"/>
      <c r="AD36" s="79"/>
      <c r="AE36" s="80"/>
    </row>
    <row r="37" spans="2:31">
      <c r="B37" s="7"/>
      <c r="C37" s="23"/>
      <c r="D37" s="23"/>
      <c r="E37" s="23"/>
      <c r="F37" s="23"/>
      <c r="G37" s="23"/>
      <c r="H37" s="23"/>
      <c r="I37" s="23"/>
      <c r="J37" s="23"/>
      <c r="K37" s="23"/>
      <c r="L37" s="23"/>
      <c r="M37" s="23"/>
      <c r="N37" s="23"/>
      <c r="O37" s="23"/>
      <c r="P37" s="7"/>
      <c r="Q37" s="7"/>
      <c r="R37" s="7"/>
      <c r="S37" s="7"/>
      <c r="T37" s="7"/>
      <c r="U37" s="7"/>
      <c r="V37" s="7"/>
      <c r="W37" s="7"/>
      <c r="X37" s="7"/>
      <c r="Y37" s="7"/>
      <c r="Z37" s="7"/>
      <c r="AA37" s="7"/>
    </row>
    <row r="46" spans="2:31" ht="18.75">
      <c r="D46" s="91" t="s">
        <v>58</v>
      </c>
    </row>
    <row r="47" spans="2:31" ht="21">
      <c r="D47" s="91" t="s">
        <v>113</v>
      </c>
      <c r="T47" s="30"/>
      <c r="U47" s="30"/>
      <c r="V47" s="30"/>
      <c r="W47" s="87"/>
      <c r="X47" s="88"/>
    </row>
    <row r="48" spans="2:31" ht="22.5" customHeight="1" thickBot="1">
      <c r="D48" s="34" t="s">
        <v>59</v>
      </c>
      <c r="F48" s="85"/>
      <c r="T48" s="30"/>
      <c r="U48" s="30"/>
      <c r="V48" s="30"/>
      <c r="W48" s="87"/>
      <c r="X48" s="87"/>
    </row>
    <row r="49" spans="4:24" ht="23.25" customHeight="1" thickBot="1">
      <c r="D49" s="138">
        <v>44197</v>
      </c>
      <c r="E49" s="86"/>
      <c r="T49" s="30"/>
      <c r="U49" s="30"/>
      <c r="V49" s="30"/>
      <c r="W49" s="89"/>
      <c r="X49" s="90"/>
    </row>
    <row r="50" spans="4:24" ht="21.75" thickBot="1">
      <c r="D50" s="34" t="s">
        <v>61</v>
      </c>
      <c r="E50" s="86"/>
      <c r="T50" s="30"/>
      <c r="U50" s="30"/>
      <c r="V50" s="30"/>
      <c r="W50" s="89"/>
      <c r="X50" s="90"/>
    </row>
    <row r="51" spans="4:24" ht="23.25" customHeight="1" thickBot="1">
      <c r="D51" s="138">
        <v>44282</v>
      </c>
    </row>
    <row r="103" spans="12:12">
      <c r="L103" s="202"/>
    </row>
  </sheetData>
  <sheetProtection sheet="1" selectLockedCells="1"/>
  <mergeCells count="19">
    <mergeCell ref="Y34:Z34"/>
    <mergeCell ref="Y35:Z35"/>
    <mergeCell ref="Y31:Z31"/>
    <mergeCell ref="Y32:Z32"/>
    <mergeCell ref="Y33:Z33"/>
    <mergeCell ref="Y28:Z28"/>
    <mergeCell ref="V21:Z21"/>
    <mergeCell ref="V30:Z30"/>
    <mergeCell ref="Y22:Z22"/>
    <mergeCell ref="Y23:Z23"/>
    <mergeCell ref="Y24:Z24"/>
    <mergeCell ref="Y25:Z25"/>
    <mergeCell ref="Y26:Z26"/>
    <mergeCell ref="Y27:Z27"/>
    <mergeCell ref="P3:T3"/>
    <mergeCell ref="AD2:AE2"/>
    <mergeCell ref="D3:N3"/>
    <mergeCell ref="X3:Z3"/>
    <mergeCell ref="P5:Y5"/>
  </mergeCells>
  <conditionalFormatting sqref="S25:V25">
    <cfRule type="expression" dxfId="97" priority="18">
      <formula>S25&lt;0</formula>
    </cfRule>
  </conditionalFormatting>
  <conditionalFormatting sqref="R25">
    <cfRule type="expression" dxfId="96" priority="17">
      <formula>R25&lt;0</formula>
    </cfRule>
  </conditionalFormatting>
  <conditionalFormatting sqref="X8">
    <cfRule type="cellIs" dxfId="95" priority="15" operator="lessThan">
      <formula>0</formula>
    </cfRule>
  </conditionalFormatting>
  <conditionalFormatting sqref="X9:X19">
    <cfRule type="cellIs" dxfId="94" priority="14" operator="lessThan">
      <formula>0</formula>
    </cfRule>
  </conditionalFormatting>
  <conditionalFormatting sqref="Y9:Y19">
    <cfRule type="cellIs" dxfId="93" priority="8" operator="greaterThan">
      <formula>0</formula>
    </cfRule>
    <cfRule type="cellIs" dxfId="92" priority="9" operator="lessThan">
      <formula>0</formula>
    </cfRule>
  </conditionalFormatting>
  <conditionalFormatting sqref="X9:X18">
    <cfRule type="cellIs" dxfId="91" priority="1" stopIfTrue="1" operator="greaterThan">
      <formula>0</formula>
    </cfRule>
  </conditionalFormatting>
  <dataValidations count="2">
    <dataValidation type="list" allowBlank="1" showInputMessage="1" showErrorMessage="1" sqref="P8:P19" xr:uid="{99426C03-E0A3-41F4-85B0-EDC79D653C26}">
      <formula1>All_Currencies_Invested</formula1>
    </dataValidation>
    <dataValidation type="date" allowBlank="1" showInputMessage="1" showErrorMessage="1" sqref="Q8:Q18" xr:uid="{1FB3B0B5-1C1D-4F8E-92F8-4614E270E1FB}">
      <formula1>44044</formula1>
      <formula2>47484</formula2>
    </dataValidation>
  </dataValidations>
  <pageMargins left="0.7" right="0.7" top="0.75" bottom="0.75" header="0.3" footer="0.3"/>
  <pageSetup orientation="portrait" horizontalDpi="0" verticalDpi="0" r:id="rId1"/>
  <ignoredErrors>
    <ignoredError sqref="V18"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EEE2C12-5471-4928-893E-BAA2698D7D66}">
          <x14:formula1>
            <xm:f>Account_Value!$C$3:$C$2001</xm:f>
          </x14:formula1>
          <xm:sqref>D51 D49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6FCA-C1F5-46BF-8C3C-9C26865D9721}">
  <dimension ref="A1:Q1000"/>
  <sheetViews>
    <sheetView showGridLines="0" zoomScale="120" zoomScaleNormal="120" workbookViewId="0">
      <pane ySplit="2" topLeftCell="A3" activePane="bottomLeft" state="frozen"/>
      <selection pane="bottomLeft" activeCell="D13" sqref="D13"/>
    </sheetView>
  </sheetViews>
  <sheetFormatPr defaultRowHeight="15"/>
  <cols>
    <col min="1" max="1" width="4.42578125" style="64" customWidth="1"/>
    <col min="2" max="2" width="5.140625" style="34" bestFit="1" customWidth="1"/>
    <col min="3" max="3" width="12" style="128" customWidth="1"/>
    <col min="4" max="6" width="15.5703125" style="342" customWidth="1"/>
    <col min="7" max="7" width="13.7109375" style="131" customWidth="1"/>
    <col min="8" max="8" width="13.7109375" style="131" hidden="1" customWidth="1"/>
    <col min="9" max="9" width="10.42578125" style="134" hidden="1" customWidth="1"/>
    <col min="10" max="10" width="13.140625" style="131" bestFit="1" customWidth="1"/>
    <col min="11" max="11" width="14.140625" style="131" bestFit="1" customWidth="1"/>
    <col min="12" max="12" width="13.85546875" style="139" customWidth="1"/>
    <col min="13" max="13" width="14.85546875" style="99" customWidth="1"/>
    <col min="14" max="14" width="12.5703125" style="82" hidden="1" customWidth="1"/>
    <col min="15" max="15" width="13.42578125" style="95" bestFit="1" customWidth="1"/>
    <col min="16" max="17" width="9.140625" style="34"/>
  </cols>
  <sheetData>
    <row r="1" spans="2:17" s="93" customFormat="1">
      <c r="B1" s="34"/>
      <c r="C1" s="128"/>
      <c r="D1" s="342"/>
      <c r="E1" s="342"/>
      <c r="F1" s="342"/>
      <c r="G1" s="131"/>
      <c r="H1" s="131"/>
      <c r="I1" s="134"/>
      <c r="J1" s="131"/>
      <c r="K1" s="131"/>
      <c r="L1" s="139"/>
      <c r="M1" s="99"/>
      <c r="N1" s="82"/>
      <c r="O1" s="95"/>
      <c r="P1" s="34"/>
      <c r="Q1" s="34"/>
    </row>
    <row r="2" spans="2:17">
      <c r="B2" s="29" t="s">
        <v>57</v>
      </c>
      <c r="C2" s="119" t="s">
        <v>49</v>
      </c>
      <c r="D2" s="343" t="s">
        <v>56</v>
      </c>
      <c r="E2" s="343" t="s">
        <v>107</v>
      </c>
      <c r="F2" s="343" t="s">
        <v>160</v>
      </c>
      <c r="G2" s="132" t="s">
        <v>106</v>
      </c>
      <c r="H2" s="132" t="s">
        <v>159</v>
      </c>
      <c r="I2" s="135" t="s">
        <v>111</v>
      </c>
      <c r="J2" s="132" t="s">
        <v>151</v>
      </c>
      <c r="K2" s="132" t="s">
        <v>156</v>
      </c>
      <c r="L2" s="140" t="s">
        <v>161</v>
      </c>
      <c r="M2" s="84" t="s">
        <v>157</v>
      </c>
      <c r="N2" s="83" t="s">
        <v>112</v>
      </c>
      <c r="O2" s="94" t="s">
        <v>63</v>
      </c>
    </row>
    <row r="3" spans="2:17">
      <c r="B3" s="36">
        <v>1</v>
      </c>
      <c r="C3" s="120">
        <v>44061</v>
      </c>
      <c r="D3" s="97"/>
      <c r="E3" s="97"/>
      <c r="F3" s="97"/>
      <c r="G3" s="133" t="str">
        <f>IFERROR(VLOOKUP($C3,Calculator!$BY$2:$CB$2500,4,0),"")</f>
        <v/>
      </c>
      <c r="H3" s="197" t="e">
        <f>$G3*1</f>
        <v>#VALUE!</v>
      </c>
      <c r="I3" s="136">
        <f>$C3</f>
        <v>44061</v>
      </c>
      <c r="J3" s="137">
        <f ca="1">IF($C3&gt;(TODAY()),NA(),SUM($G$3:$G3))</f>
        <v>0</v>
      </c>
      <c r="K3" s="133" t="str">
        <f>IFERROR(VLOOKUP($C3,Calculator!$BY$2:$CD$2500,6,0),"")</f>
        <v/>
      </c>
      <c r="L3" s="141" t="str">
        <f t="shared" ref="L3:L66" si="0">IF($D3="","",$D3)</f>
        <v/>
      </c>
      <c r="M3" s="100" t="str">
        <f>IF($D3="","",$L3-(Dashboard!$R$21-(SUM($E4:$E$224))))</f>
        <v/>
      </c>
      <c r="N3" s="50">
        <v>44061</v>
      </c>
      <c r="O3" s="96" t="e">
        <f>IF($D3="",NA(),($M3)/Dashboard!$R$21)</f>
        <v>#N/A</v>
      </c>
    </row>
    <row r="4" spans="2:17">
      <c r="B4" s="36">
        <f>$B3+1</f>
        <v>2</v>
      </c>
      <c r="C4" s="120">
        <f>$C3+1</f>
        <v>44062</v>
      </c>
      <c r="D4" s="97"/>
      <c r="E4" s="97"/>
      <c r="F4" s="97"/>
      <c r="G4" s="133" t="str">
        <f>IFERROR(VLOOKUP($C4,Calculator!$BY$2:$CB$2500,4,0),"")</f>
        <v/>
      </c>
      <c r="H4" s="197" t="e">
        <f t="shared" ref="H4:H67" si="1">$G4*1</f>
        <v>#VALUE!</v>
      </c>
      <c r="I4" s="136">
        <f t="shared" ref="I4:I67" si="2">$C4</f>
        <v>44062</v>
      </c>
      <c r="J4" s="137">
        <f ca="1">IF($C4&gt;(TODAY()),NA(),SUM($G$3:$G4))</f>
        <v>0</v>
      </c>
      <c r="K4" s="133" t="str">
        <f>IFERROR(VLOOKUP($C4,Calculator!$BY$2:$CD$2500,6,0),"")</f>
        <v/>
      </c>
      <c r="L4" s="141" t="str">
        <f t="shared" si="0"/>
        <v/>
      </c>
      <c r="M4" s="100" t="str">
        <f>IF($D4="","",$L4-(Dashboard!$R$21-(SUM($E5:$E$224))))</f>
        <v/>
      </c>
      <c r="N4" s="50">
        <f>$C3+1</f>
        <v>44062</v>
      </c>
      <c r="O4" s="96" t="e">
        <f>IF($D4="",NA(),($M4)/Dashboard!$R$21)</f>
        <v>#N/A</v>
      </c>
    </row>
    <row r="5" spans="2:17">
      <c r="B5" s="36">
        <f t="shared" ref="B5:B68" si="3">$B4+1</f>
        <v>3</v>
      </c>
      <c r="C5" s="120">
        <f t="shared" ref="C5:C68" si="4">$C4+1</f>
        <v>44063</v>
      </c>
      <c r="D5" s="97"/>
      <c r="E5" s="97"/>
      <c r="F5" s="97"/>
      <c r="G5" s="133" t="str">
        <f>IFERROR(VLOOKUP($C5,Calculator!$BY$2:$CB$2500,4,0),"")</f>
        <v/>
      </c>
      <c r="H5" s="197" t="e">
        <f t="shared" si="1"/>
        <v>#VALUE!</v>
      </c>
      <c r="I5" s="136">
        <f t="shared" si="2"/>
        <v>44063</v>
      </c>
      <c r="J5" s="137">
        <f ca="1">IF($C5&gt;(TODAY()),NA(),SUM($G$3:$G5))</f>
        <v>0</v>
      </c>
      <c r="K5" s="133" t="str">
        <f>IFERROR(VLOOKUP($C5,Calculator!$BY$2:$CD$2500,6,0),"")</f>
        <v/>
      </c>
      <c r="L5" s="141" t="str">
        <f t="shared" si="0"/>
        <v/>
      </c>
      <c r="M5" s="100" t="str">
        <f>IF($D5="","",$L5-(Dashboard!$R$21-(SUM($E6:$E$224))))</f>
        <v/>
      </c>
      <c r="N5" s="50">
        <f t="shared" ref="N5:N68" si="5">$C4+1</f>
        <v>44063</v>
      </c>
      <c r="O5" s="96" t="e">
        <f>IF($D5="",NA(),($M5)/Dashboard!$R$21)</f>
        <v>#N/A</v>
      </c>
    </row>
    <row r="6" spans="2:17">
      <c r="B6" s="36">
        <f t="shared" si="3"/>
        <v>4</v>
      </c>
      <c r="C6" s="120">
        <f t="shared" si="4"/>
        <v>44064</v>
      </c>
      <c r="D6" s="97"/>
      <c r="E6" s="97"/>
      <c r="F6" s="97"/>
      <c r="G6" s="133" t="str">
        <f>IFERROR(VLOOKUP($C6,Calculator!$BY$2:$CB$2500,4,0),"")</f>
        <v/>
      </c>
      <c r="H6" s="197" t="e">
        <f t="shared" si="1"/>
        <v>#VALUE!</v>
      </c>
      <c r="I6" s="136">
        <f t="shared" si="2"/>
        <v>44064</v>
      </c>
      <c r="J6" s="137">
        <f ca="1">IF($C6&gt;(TODAY()),NA(),SUM($G$3:$G6))</f>
        <v>0</v>
      </c>
      <c r="K6" s="133" t="str">
        <f>IFERROR(VLOOKUP($C6,Calculator!$BY$2:$CD$2500,6,0),"")</f>
        <v/>
      </c>
      <c r="L6" s="141" t="str">
        <f t="shared" si="0"/>
        <v/>
      </c>
      <c r="M6" s="100" t="str">
        <f>IF($D6="","",$L6-(Dashboard!$R$21-(SUM($E7:$E$224))))</f>
        <v/>
      </c>
      <c r="N6" s="50">
        <f t="shared" si="5"/>
        <v>44064</v>
      </c>
      <c r="O6" s="96" t="e">
        <f>IF($D6="",NA(),($M6)/Dashboard!$R$21)</f>
        <v>#N/A</v>
      </c>
    </row>
    <row r="7" spans="2:17">
      <c r="B7" s="36">
        <f t="shared" si="3"/>
        <v>5</v>
      </c>
      <c r="C7" s="120">
        <f t="shared" si="4"/>
        <v>44065</v>
      </c>
      <c r="D7" s="97"/>
      <c r="E7" s="97"/>
      <c r="F7" s="97"/>
      <c r="G7" s="133" t="str">
        <f>IFERROR(VLOOKUP($C7,Calculator!$BY$2:$CB$2500,4,0),"")</f>
        <v/>
      </c>
      <c r="H7" s="197" t="e">
        <f t="shared" si="1"/>
        <v>#VALUE!</v>
      </c>
      <c r="I7" s="136">
        <f t="shared" si="2"/>
        <v>44065</v>
      </c>
      <c r="J7" s="137">
        <f ca="1">IF($C7&gt;(TODAY()),NA(),SUM($G$3:$G7))</f>
        <v>0</v>
      </c>
      <c r="K7" s="133" t="str">
        <f>IFERROR(VLOOKUP($C7,Calculator!$BY$2:$CD$2500,6,0),"")</f>
        <v/>
      </c>
      <c r="L7" s="141" t="str">
        <f t="shared" si="0"/>
        <v/>
      </c>
      <c r="M7" s="100" t="str">
        <f>IF($D7="","",$L7-(Dashboard!$R$21-(SUM($E8:$E$224))))</f>
        <v/>
      </c>
      <c r="N7" s="50">
        <f t="shared" si="5"/>
        <v>44065</v>
      </c>
      <c r="O7" s="96" t="e">
        <f>IF($D7="",NA(),($M7)/Dashboard!$R$21)</f>
        <v>#N/A</v>
      </c>
    </row>
    <row r="8" spans="2:17">
      <c r="B8" s="36">
        <f t="shared" si="3"/>
        <v>6</v>
      </c>
      <c r="C8" s="120">
        <f t="shared" si="4"/>
        <v>44066</v>
      </c>
      <c r="D8" s="97"/>
      <c r="E8" s="97"/>
      <c r="F8" s="97"/>
      <c r="G8" s="133" t="str">
        <f>IFERROR(VLOOKUP($C8,Calculator!$BY$2:$CB$2500,4,0),"")</f>
        <v/>
      </c>
      <c r="H8" s="197" t="e">
        <f t="shared" si="1"/>
        <v>#VALUE!</v>
      </c>
      <c r="I8" s="136">
        <f t="shared" si="2"/>
        <v>44066</v>
      </c>
      <c r="J8" s="137">
        <f ca="1">IF($C8&gt;(TODAY()),NA(),SUM($G$3:$G8))</f>
        <v>0</v>
      </c>
      <c r="K8" s="133" t="str">
        <f>IFERROR(VLOOKUP($C8,Calculator!$BY$2:$CD$2500,6,0),"")</f>
        <v/>
      </c>
      <c r="L8" s="141" t="str">
        <f t="shared" si="0"/>
        <v/>
      </c>
      <c r="M8" s="100" t="str">
        <f>IF($D8="","",$L8-(Dashboard!$R$21-(SUM($E9:$E$224))))</f>
        <v/>
      </c>
      <c r="N8" s="50">
        <f t="shared" si="5"/>
        <v>44066</v>
      </c>
      <c r="O8" s="96" t="e">
        <f>IF($D8="",NA(),($M8)/Dashboard!$R$21)</f>
        <v>#N/A</v>
      </c>
    </row>
    <row r="9" spans="2:17">
      <c r="B9" s="36">
        <f t="shared" si="3"/>
        <v>7</v>
      </c>
      <c r="C9" s="120">
        <f t="shared" si="4"/>
        <v>44067</v>
      </c>
      <c r="D9" s="98"/>
      <c r="E9" s="98"/>
      <c r="F9" s="98"/>
      <c r="G9" s="133" t="str">
        <f>IFERROR(VLOOKUP($C9,Calculator!$BY$2:$CB$2500,4,0),"")</f>
        <v/>
      </c>
      <c r="H9" s="197" t="e">
        <f t="shared" si="1"/>
        <v>#VALUE!</v>
      </c>
      <c r="I9" s="136">
        <f t="shared" si="2"/>
        <v>44067</v>
      </c>
      <c r="J9" s="137">
        <f ca="1">IF($C9&gt;(TODAY()),NA(),SUM($G$3:$G9))</f>
        <v>0</v>
      </c>
      <c r="K9" s="133" t="str">
        <f>IFERROR(VLOOKUP($C9,Calculator!$BY$2:$CD$2500,6,0),"")</f>
        <v/>
      </c>
      <c r="L9" s="141" t="str">
        <f t="shared" si="0"/>
        <v/>
      </c>
      <c r="M9" s="100" t="str">
        <f>IF($D9="","",$L9-(Dashboard!$R$21-(SUM($E10:$E$224))))</f>
        <v/>
      </c>
      <c r="N9" s="50">
        <f t="shared" si="5"/>
        <v>44067</v>
      </c>
      <c r="O9" s="96" t="e">
        <f>IF($D9="",NA(),($M9)/Dashboard!$R$21)</f>
        <v>#N/A</v>
      </c>
    </row>
    <row r="10" spans="2:17">
      <c r="B10" s="36">
        <f t="shared" si="3"/>
        <v>8</v>
      </c>
      <c r="C10" s="120">
        <f t="shared" si="4"/>
        <v>44068</v>
      </c>
      <c r="D10" s="98"/>
      <c r="E10" s="345"/>
      <c r="F10" s="98"/>
      <c r="G10" s="133" t="str">
        <f>IFERROR(VLOOKUP($C10,Calculator!$BY$2:$CB$2500,4,0),"")</f>
        <v/>
      </c>
      <c r="H10" s="197" t="e">
        <f t="shared" si="1"/>
        <v>#VALUE!</v>
      </c>
      <c r="I10" s="136">
        <f t="shared" si="2"/>
        <v>44068</v>
      </c>
      <c r="J10" s="137">
        <f ca="1">IF($C10&gt;(TODAY()),NA(),SUM($G$3:$G10))</f>
        <v>0</v>
      </c>
      <c r="K10" s="133" t="str">
        <f>IFERROR(VLOOKUP($C10,Calculator!$BY$2:$CD$2500,6,0),"")</f>
        <v/>
      </c>
      <c r="L10" s="141" t="str">
        <f t="shared" si="0"/>
        <v/>
      </c>
      <c r="M10" s="100" t="str">
        <f>IF($D10="","",$L10-(Dashboard!$R$21-(SUM($E11:$E$224))))</f>
        <v/>
      </c>
      <c r="N10" s="50">
        <f t="shared" si="5"/>
        <v>44068</v>
      </c>
      <c r="O10" s="96" t="e">
        <f>IF($D10="",NA(),($M10)/Dashboard!$R$21)</f>
        <v>#N/A</v>
      </c>
    </row>
    <row r="11" spans="2:17">
      <c r="B11" s="36">
        <f t="shared" si="3"/>
        <v>9</v>
      </c>
      <c r="C11" s="120">
        <f t="shared" si="4"/>
        <v>44069</v>
      </c>
      <c r="D11" s="98"/>
      <c r="E11" s="98"/>
      <c r="F11" s="98"/>
      <c r="G11" s="133" t="str">
        <f>IFERROR(VLOOKUP($C11,Calculator!$BY$2:$CB$2500,4,0),"")</f>
        <v/>
      </c>
      <c r="H11" s="197" t="e">
        <f t="shared" si="1"/>
        <v>#VALUE!</v>
      </c>
      <c r="I11" s="136">
        <f t="shared" si="2"/>
        <v>44069</v>
      </c>
      <c r="J11" s="137">
        <f ca="1">IF($C11&gt;(TODAY()),NA(),SUM($G$3:$G11))</f>
        <v>0</v>
      </c>
      <c r="K11" s="133" t="str">
        <f>IFERROR(VLOOKUP($C11,Calculator!$BY$2:$CD$2500,6,0),"")</f>
        <v/>
      </c>
      <c r="L11" s="141" t="str">
        <f t="shared" si="0"/>
        <v/>
      </c>
      <c r="M11" s="100" t="str">
        <f>IF($D11="","",$L11-(Dashboard!$R$21-(SUM($E12:$E$224))))</f>
        <v/>
      </c>
      <c r="N11" s="50">
        <f t="shared" si="5"/>
        <v>44069</v>
      </c>
      <c r="O11" s="96" t="e">
        <f>IF($D11="",NA(),($M11)/Dashboard!$R$21)</f>
        <v>#N/A</v>
      </c>
    </row>
    <row r="12" spans="2:17">
      <c r="B12" s="36">
        <f t="shared" si="3"/>
        <v>10</v>
      </c>
      <c r="C12" s="120">
        <f t="shared" si="4"/>
        <v>44070</v>
      </c>
      <c r="D12" s="98"/>
      <c r="E12" s="98"/>
      <c r="F12" s="98"/>
      <c r="G12" s="133" t="str">
        <f>IFERROR(VLOOKUP($C12,Calculator!$BY$2:$CB$2500,4,0),"")</f>
        <v/>
      </c>
      <c r="H12" s="197" t="e">
        <f t="shared" si="1"/>
        <v>#VALUE!</v>
      </c>
      <c r="I12" s="136">
        <f t="shared" si="2"/>
        <v>44070</v>
      </c>
      <c r="J12" s="137">
        <f ca="1">IF($C12&gt;(TODAY()),NA(),SUM($G$3:$G12))</f>
        <v>0</v>
      </c>
      <c r="K12" s="133" t="str">
        <f>IFERROR(VLOOKUP($C12,Calculator!$BY$2:$CD$2500,6,0),"")</f>
        <v/>
      </c>
      <c r="L12" s="141" t="str">
        <f t="shared" si="0"/>
        <v/>
      </c>
      <c r="M12" s="100" t="str">
        <f>IF($D12="","",$L12-(Dashboard!$R$21-(SUM($E13:$E$224))))</f>
        <v/>
      </c>
      <c r="N12" s="50">
        <f t="shared" si="5"/>
        <v>44070</v>
      </c>
      <c r="O12" s="96" t="e">
        <f>IF($D12="",NA(),($M12)/Dashboard!$R$21)</f>
        <v>#N/A</v>
      </c>
    </row>
    <row r="13" spans="2:17">
      <c r="B13" s="36">
        <f t="shared" si="3"/>
        <v>11</v>
      </c>
      <c r="C13" s="120">
        <f t="shared" si="4"/>
        <v>44071</v>
      </c>
      <c r="D13" s="98"/>
      <c r="E13" s="98"/>
      <c r="F13" s="98"/>
      <c r="G13" s="133" t="str">
        <f>IFERROR(VLOOKUP($C13,Calculator!$BY$2:$CB$2500,4,0),"")</f>
        <v/>
      </c>
      <c r="H13" s="197" t="e">
        <f t="shared" si="1"/>
        <v>#VALUE!</v>
      </c>
      <c r="I13" s="136">
        <f t="shared" si="2"/>
        <v>44071</v>
      </c>
      <c r="J13" s="137">
        <f ca="1">IF($C13&gt;(TODAY()),NA(),SUM($G$3:$G13))</f>
        <v>0</v>
      </c>
      <c r="K13" s="133" t="str">
        <f>IFERROR(VLOOKUP($C13,Calculator!$BY$2:$CD$2500,6,0),"")</f>
        <v/>
      </c>
      <c r="L13" s="141" t="str">
        <f t="shared" si="0"/>
        <v/>
      </c>
      <c r="M13" s="100" t="str">
        <f>IF($D13="","",$L13-(Dashboard!$R$21-(SUM($E14:$E$224))))</f>
        <v/>
      </c>
      <c r="N13" s="50">
        <f t="shared" si="5"/>
        <v>44071</v>
      </c>
      <c r="O13" s="96" t="e">
        <f>IF($D13="",NA(),($M13)/Dashboard!$R$21)</f>
        <v>#N/A</v>
      </c>
    </row>
    <row r="14" spans="2:17">
      <c r="B14" s="36">
        <f t="shared" si="3"/>
        <v>12</v>
      </c>
      <c r="C14" s="120">
        <f t="shared" si="4"/>
        <v>44072</v>
      </c>
      <c r="D14" s="98"/>
      <c r="E14" s="98"/>
      <c r="F14" s="98"/>
      <c r="G14" s="133" t="str">
        <f>IFERROR(VLOOKUP($C14,Calculator!$BY$2:$CB$2500,4,0),"")</f>
        <v/>
      </c>
      <c r="H14" s="197" t="e">
        <f t="shared" si="1"/>
        <v>#VALUE!</v>
      </c>
      <c r="I14" s="136">
        <f t="shared" si="2"/>
        <v>44072</v>
      </c>
      <c r="J14" s="137">
        <f ca="1">IF($C14&gt;(TODAY()),NA(),SUM($G$3:$G14))</f>
        <v>0</v>
      </c>
      <c r="K14" s="133" t="str">
        <f>IFERROR(VLOOKUP($C14,Calculator!$BY$2:$CD$2500,6,0),"")</f>
        <v/>
      </c>
      <c r="L14" s="141" t="str">
        <f t="shared" si="0"/>
        <v/>
      </c>
      <c r="M14" s="100" t="str">
        <f>IF($D14="","",$L14-(Dashboard!$R$21-(SUM($E15:$E$224))))</f>
        <v/>
      </c>
      <c r="N14" s="50">
        <f t="shared" si="5"/>
        <v>44072</v>
      </c>
      <c r="O14" s="96" t="e">
        <f>IF($D14="",NA(),($M14)/Dashboard!$R$21)</f>
        <v>#N/A</v>
      </c>
    </row>
    <row r="15" spans="2:17">
      <c r="B15" s="36">
        <f t="shared" si="3"/>
        <v>13</v>
      </c>
      <c r="C15" s="120">
        <f t="shared" si="4"/>
        <v>44073</v>
      </c>
      <c r="D15" s="98"/>
      <c r="E15" s="98"/>
      <c r="F15" s="98"/>
      <c r="G15" s="133" t="str">
        <f>IFERROR(VLOOKUP($C15,Calculator!$BY$2:$CB$2500,4,0),"")</f>
        <v/>
      </c>
      <c r="H15" s="197" t="e">
        <f t="shared" si="1"/>
        <v>#VALUE!</v>
      </c>
      <c r="I15" s="136">
        <f t="shared" si="2"/>
        <v>44073</v>
      </c>
      <c r="J15" s="137">
        <f ca="1">IF($C15&gt;(TODAY()),NA(),SUM($G$3:$G15))</f>
        <v>0</v>
      </c>
      <c r="K15" s="133" t="str">
        <f>IFERROR(VLOOKUP($C15,Calculator!$BY$2:$CD$2500,6,0),"")</f>
        <v/>
      </c>
      <c r="L15" s="141" t="str">
        <f t="shared" si="0"/>
        <v/>
      </c>
      <c r="M15" s="100" t="str">
        <f>IF($D15="","",$L15-(Dashboard!$R$21-(SUM($E16:$E$224))))</f>
        <v/>
      </c>
      <c r="N15" s="50">
        <f t="shared" si="5"/>
        <v>44073</v>
      </c>
      <c r="O15" s="96" t="e">
        <f>IF($D15="",NA(),($M15)/Dashboard!$R$21)</f>
        <v>#N/A</v>
      </c>
    </row>
    <row r="16" spans="2:17">
      <c r="B16" s="36">
        <f t="shared" si="3"/>
        <v>14</v>
      </c>
      <c r="C16" s="120">
        <f t="shared" si="4"/>
        <v>44074</v>
      </c>
      <c r="D16" s="98"/>
      <c r="E16" s="98"/>
      <c r="F16" s="98"/>
      <c r="G16" s="133" t="str">
        <f>IFERROR(VLOOKUP($C16,Calculator!$BY$2:$CB$2500,4,0),"")</f>
        <v/>
      </c>
      <c r="H16" s="197" t="e">
        <f t="shared" si="1"/>
        <v>#VALUE!</v>
      </c>
      <c r="I16" s="136">
        <f t="shared" si="2"/>
        <v>44074</v>
      </c>
      <c r="J16" s="137">
        <f ca="1">IF($C16&gt;(TODAY()),NA(),SUM($G$3:$G16))</f>
        <v>0</v>
      </c>
      <c r="K16" s="133" t="str">
        <f>IFERROR(VLOOKUP($C16,Calculator!$BY$2:$CD$2500,6,0),"")</f>
        <v/>
      </c>
      <c r="L16" s="141" t="str">
        <f t="shared" si="0"/>
        <v/>
      </c>
      <c r="M16" s="100" t="str">
        <f>IF($D16="","",$L16-(Dashboard!$R$21-(SUM($E17:$E$224))))</f>
        <v/>
      </c>
      <c r="N16" s="50">
        <f t="shared" si="5"/>
        <v>44074</v>
      </c>
      <c r="O16" s="96" t="e">
        <f>IF($D16="",NA(),($M16)/Dashboard!$R$21)</f>
        <v>#N/A</v>
      </c>
    </row>
    <row r="17" spans="2:15">
      <c r="B17" s="36">
        <f t="shared" si="3"/>
        <v>15</v>
      </c>
      <c r="C17" s="120">
        <f t="shared" si="4"/>
        <v>44075</v>
      </c>
      <c r="D17" s="98"/>
      <c r="E17" s="98"/>
      <c r="F17" s="98"/>
      <c r="G17" s="133" t="str">
        <f>IFERROR(VLOOKUP($C17,Calculator!$BY$2:$CB$2500,4,0),"")</f>
        <v/>
      </c>
      <c r="H17" s="197" t="e">
        <f t="shared" si="1"/>
        <v>#VALUE!</v>
      </c>
      <c r="I17" s="136">
        <f t="shared" si="2"/>
        <v>44075</v>
      </c>
      <c r="J17" s="137">
        <f ca="1">IF($C17&gt;(TODAY()),NA(),SUM($G$3:$G17))</f>
        <v>0</v>
      </c>
      <c r="K17" s="133" t="str">
        <f>IFERROR(VLOOKUP($C17,Calculator!$BY$2:$CD$2500,6,0),"")</f>
        <v/>
      </c>
      <c r="L17" s="141" t="str">
        <f t="shared" si="0"/>
        <v/>
      </c>
      <c r="M17" s="100" t="str">
        <f>IF($D17="","",$L17-(Dashboard!$R$21-(SUM($E18:$E$224))))</f>
        <v/>
      </c>
      <c r="N17" s="50">
        <f t="shared" si="5"/>
        <v>44075</v>
      </c>
      <c r="O17" s="96" t="e">
        <f>IF($D17="",NA(),($M17)/Dashboard!$R$21)</f>
        <v>#N/A</v>
      </c>
    </row>
    <row r="18" spans="2:15">
      <c r="B18" s="36">
        <f t="shared" si="3"/>
        <v>16</v>
      </c>
      <c r="C18" s="120">
        <f t="shared" si="4"/>
        <v>44076</v>
      </c>
      <c r="D18" s="98"/>
      <c r="E18" s="98"/>
      <c r="F18" s="98"/>
      <c r="G18" s="133" t="str">
        <f>IFERROR(VLOOKUP($C18,Calculator!$BY$2:$CB$2500,4,0),"")</f>
        <v/>
      </c>
      <c r="H18" s="197" t="e">
        <f t="shared" si="1"/>
        <v>#VALUE!</v>
      </c>
      <c r="I18" s="136">
        <f t="shared" si="2"/>
        <v>44076</v>
      </c>
      <c r="J18" s="137">
        <f ca="1">IF($C18&gt;(TODAY()),NA(),SUM($G$3:$G18))</f>
        <v>0</v>
      </c>
      <c r="K18" s="133" t="str">
        <f>IFERROR(VLOOKUP($C18,Calculator!$BY$2:$CD$2500,6,0),"")</f>
        <v/>
      </c>
      <c r="L18" s="141" t="str">
        <f t="shared" si="0"/>
        <v/>
      </c>
      <c r="M18" s="100" t="str">
        <f>IF($D18="","",$L18-(Dashboard!$R$21-(SUM($E19:$E$224))))</f>
        <v/>
      </c>
      <c r="N18" s="50">
        <f t="shared" si="5"/>
        <v>44076</v>
      </c>
      <c r="O18" s="96" t="e">
        <f>IF($D18="",NA(),($M18)/Dashboard!$R$21)</f>
        <v>#N/A</v>
      </c>
    </row>
    <row r="19" spans="2:15">
      <c r="B19" s="36">
        <f t="shared" si="3"/>
        <v>17</v>
      </c>
      <c r="C19" s="120">
        <f t="shared" si="4"/>
        <v>44077</v>
      </c>
      <c r="D19" s="98"/>
      <c r="E19" s="98"/>
      <c r="F19" s="98"/>
      <c r="G19" s="133" t="str">
        <f>IFERROR(VLOOKUP($C19,Calculator!$BY$2:$CB$2500,4,0),"")</f>
        <v/>
      </c>
      <c r="H19" s="197" t="e">
        <f t="shared" si="1"/>
        <v>#VALUE!</v>
      </c>
      <c r="I19" s="136">
        <f t="shared" si="2"/>
        <v>44077</v>
      </c>
      <c r="J19" s="137">
        <f ca="1">IF($C19&gt;(TODAY()),NA(),SUM($G$3:$G19))</f>
        <v>0</v>
      </c>
      <c r="K19" s="133" t="str">
        <f>IFERROR(VLOOKUP($C19,Calculator!$BY$2:$CD$2500,6,0),"")</f>
        <v/>
      </c>
      <c r="L19" s="141" t="str">
        <f t="shared" si="0"/>
        <v/>
      </c>
      <c r="M19" s="100" t="str">
        <f>IF($D19="","",$L19-(Dashboard!$R$21-(SUM($E20:$E$224))))</f>
        <v/>
      </c>
      <c r="N19" s="50">
        <f t="shared" si="5"/>
        <v>44077</v>
      </c>
      <c r="O19" s="96" t="e">
        <f>IF($D19="",NA(),($M19)/Dashboard!$R$21)</f>
        <v>#N/A</v>
      </c>
    </row>
    <row r="20" spans="2:15">
      <c r="B20" s="36">
        <f t="shared" si="3"/>
        <v>18</v>
      </c>
      <c r="C20" s="120">
        <f t="shared" si="4"/>
        <v>44078</v>
      </c>
      <c r="D20" s="98"/>
      <c r="E20" s="98"/>
      <c r="F20" s="98"/>
      <c r="G20" s="133" t="str">
        <f>IFERROR(VLOOKUP($C20,Calculator!$BY$2:$CB$2500,4,0),"")</f>
        <v/>
      </c>
      <c r="H20" s="197" t="e">
        <f t="shared" si="1"/>
        <v>#VALUE!</v>
      </c>
      <c r="I20" s="136">
        <f t="shared" si="2"/>
        <v>44078</v>
      </c>
      <c r="J20" s="137">
        <f ca="1">IF($C20&gt;(TODAY()),NA(),SUM($G$3:$G20))</f>
        <v>0</v>
      </c>
      <c r="K20" s="133" t="str">
        <f>IFERROR(VLOOKUP($C20,Calculator!$BY$2:$CD$2500,6,0),"")</f>
        <v/>
      </c>
      <c r="L20" s="141" t="str">
        <f t="shared" si="0"/>
        <v/>
      </c>
      <c r="M20" s="100" t="str">
        <f>IF($D20="","",$L20-(Dashboard!$R$21-(SUM($E21:$E$224))))</f>
        <v/>
      </c>
      <c r="N20" s="50">
        <f t="shared" si="5"/>
        <v>44078</v>
      </c>
      <c r="O20" s="96" t="e">
        <f>IF($D20="",NA(),($M20)/Dashboard!$R$21)</f>
        <v>#N/A</v>
      </c>
    </row>
    <row r="21" spans="2:15">
      <c r="B21" s="36">
        <f t="shared" si="3"/>
        <v>19</v>
      </c>
      <c r="C21" s="120">
        <f t="shared" si="4"/>
        <v>44079</v>
      </c>
      <c r="D21" s="98"/>
      <c r="E21" s="98"/>
      <c r="F21" s="98"/>
      <c r="G21" s="133" t="str">
        <f>IFERROR(VLOOKUP($C21,Calculator!$BY$2:$CB$2500,4,0),"")</f>
        <v/>
      </c>
      <c r="H21" s="197" t="e">
        <f t="shared" si="1"/>
        <v>#VALUE!</v>
      </c>
      <c r="I21" s="136">
        <f t="shared" si="2"/>
        <v>44079</v>
      </c>
      <c r="J21" s="137">
        <f ca="1">IF($C21&gt;(TODAY()),NA(),SUM($G$3:$G21))</f>
        <v>0</v>
      </c>
      <c r="K21" s="133" t="str">
        <f>IFERROR(VLOOKUP($C21,Calculator!$BY$2:$CD$2500,6,0),"")</f>
        <v/>
      </c>
      <c r="L21" s="141" t="str">
        <f t="shared" si="0"/>
        <v/>
      </c>
      <c r="M21" s="100" t="str">
        <f>IF($D21="","",$L21-(Dashboard!$R$21-(SUM($E22:$E$224))))</f>
        <v/>
      </c>
      <c r="N21" s="50">
        <f t="shared" si="5"/>
        <v>44079</v>
      </c>
      <c r="O21" s="96" t="e">
        <f>IF($D21="",NA(),($M21)/Dashboard!$R$21)</f>
        <v>#N/A</v>
      </c>
    </row>
    <row r="22" spans="2:15">
      <c r="B22" s="36">
        <f t="shared" si="3"/>
        <v>20</v>
      </c>
      <c r="C22" s="120">
        <f t="shared" si="4"/>
        <v>44080</v>
      </c>
      <c r="D22" s="98"/>
      <c r="E22" s="98"/>
      <c r="F22" s="98"/>
      <c r="G22" s="133" t="str">
        <f>IFERROR(VLOOKUP($C22,Calculator!$BY$2:$CB$2500,4,0),"")</f>
        <v/>
      </c>
      <c r="H22" s="197" t="e">
        <f t="shared" si="1"/>
        <v>#VALUE!</v>
      </c>
      <c r="I22" s="136">
        <f t="shared" si="2"/>
        <v>44080</v>
      </c>
      <c r="J22" s="137">
        <f ca="1">IF($C22&gt;(TODAY()),NA(),SUM($G$3:$G22))</f>
        <v>0</v>
      </c>
      <c r="K22" s="133" t="str">
        <f>IFERROR(VLOOKUP($C22,Calculator!$BY$2:$CD$2500,6,0),"")</f>
        <v/>
      </c>
      <c r="L22" s="141" t="str">
        <f t="shared" si="0"/>
        <v/>
      </c>
      <c r="M22" s="100" t="str">
        <f>IF($D22="","",$L22-(Dashboard!$R$21-(SUM($E23:$E$224))))</f>
        <v/>
      </c>
      <c r="N22" s="50">
        <f t="shared" si="5"/>
        <v>44080</v>
      </c>
      <c r="O22" s="96" t="e">
        <f>IF($D22="",NA(),($M22)/Dashboard!$R$21)</f>
        <v>#N/A</v>
      </c>
    </row>
    <row r="23" spans="2:15">
      <c r="B23" s="36">
        <f t="shared" si="3"/>
        <v>21</v>
      </c>
      <c r="C23" s="120">
        <f t="shared" si="4"/>
        <v>44081</v>
      </c>
      <c r="D23" s="98"/>
      <c r="E23" s="98"/>
      <c r="F23" s="98"/>
      <c r="G23" s="133" t="str">
        <f>IFERROR(VLOOKUP($C23,Calculator!$BY$2:$CB$2500,4,0),"")</f>
        <v/>
      </c>
      <c r="H23" s="197" t="e">
        <f t="shared" si="1"/>
        <v>#VALUE!</v>
      </c>
      <c r="I23" s="136">
        <f t="shared" si="2"/>
        <v>44081</v>
      </c>
      <c r="J23" s="137">
        <f ca="1">IF($C23&gt;(TODAY()),NA(),SUM($G$3:$G23))</f>
        <v>0</v>
      </c>
      <c r="K23" s="133" t="str">
        <f>IFERROR(VLOOKUP($C23,Calculator!$BY$2:$CD$2500,6,0),"")</f>
        <v/>
      </c>
      <c r="L23" s="141" t="str">
        <f t="shared" si="0"/>
        <v/>
      </c>
      <c r="M23" s="100" t="str">
        <f>IF($D23="","",$L23-(Dashboard!$R$21-(SUM($E24:$E$224))))</f>
        <v/>
      </c>
      <c r="N23" s="50">
        <f t="shared" si="5"/>
        <v>44081</v>
      </c>
      <c r="O23" s="96" t="e">
        <f>IF($D23="",NA(),($M23)/Dashboard!$R$21)</f>
        <v>#N/A</v>
      </c>
    </row>
    <row r="24" spans="2:15">
      <c r="B24" s="36">
        <f t="shared" si="3"/>
        <v>22</v>
      </c>
      <c r="C24" s="120">
        <f t="shared" si="4"/>
        <v>44082</v>
      </c>
      <c r="D24" s="98"/>
      <c r="E24" s="98"/>
      <c r="F24" s="98"/>
      <c r="G24" s="133" t="str">
        <f>IFERROR(VLOOKUP($C24,Calculator!$BY$2:$CB$2500,4,0),"")</f>
        <v/>
      </c>
      <c r="H24" s="197" t="e">
        <f t="shared" si="1"/>
        <v>#VALUE!</v>
      </c>
      <c r="I24" s="136">
        <f t="shared" si="2"/>
        <v>44082</v>
      </c>
      <c r="J24" s="137">
        <f ca="1">IF($C24&gt;(TODAY()),NA(),SUM($G$3:$G24))</f>
        <v>0</v>
      </c>
      <c r="K24" s="133" t="str">
        <f>IFERROR(VLOOKUP($C24,Calculator!$BY$2:$CD$2500,6,0),"")</f>
        <v/>
      </c>
      <c r="L24" s="141" t="str">
        <f t="shared" si="0"/>
        <v/>
      </c>
      <c r="M24" s="100" t="str">
        <f>IF($D24="","",$L24-(Dashboard!$R$21-(SUM($E25:$E$224))))</f>
        <v/>
      </c>
      <c r="N24" s="50">
        <f t="shared" si="5"/>
        <v>44082</v>
      </c>
      <c r="O24" s="96" t="e">
        <f>IF($D24="",NA(),($M24)/Dashboard!$R$21)</f>
        <v>#N/A</v>
      </c>
    </row>
    <row r="25" spans="2:15">
      <c r="B25" s="36">
        <f t="shared" si="3"/>
        <v>23</v>
      </c>
      <c r="C25" s="120">
        <f t="shared" si="4"/>
        <v>44083</v>
      </c>
      <c r="D25" s="98"/>
      <c r="E25" s="98"/>
      <c r="F25" s="98"/>
      <c r="G25" s="133" t="str">
        <f>IFERROR(VLOOKUP($C25,Calculator!$BY$2:$CB$2500,4,0),"")</f>
        <v/>
      </c>
      <c r="H25" s="197" t="e">
        <f t="shared" si="1"/>
        <v>#VALUE!</v>
      </c>
      <c r="I25" s="136">
        <f t="shared" si="2"/>
        <v>44083</v>
      </c>
      <c r="J25" s="137">
        <f ca="1">IF($C25&gt;(TODAY()),NA(),SUM($G$3:$G25))</f>
        <v>0</v>
      </c>
      <c r="K25" s="133" t="str">
        <f>IFERROR(VLOOKUP($C25,Calculator!$BY$2:$CD$2500,6,0),"")</f>
        <v/>
      </c>
      <c r="L25" s="141" t="str">
        <f t="shared" si="0"/>
        <v/>
      </c>
      <c r="M25" s="100" t="str">
        <f>IF($D25="","",$L25-(Dashboard!$R$21-(SUM($E26:$E$224))))</f>
        <v/>
      </c>
      <c r="N25" s="50">
        <f t="shared" si="5"/>
        <v>44083</v>
      </c>
      <c r="O25" s="96" t="e">
        <f>IF($D25="",NA(),($M25)/Dashboard!$R$21)</f>
        <v>#N/A</v>
      </c>
    </row>
    <row r="26" spans="2:15">
      <c r="B26" s="36">
        <f t="shared" si="3"/>
        <v>24</v>
      </c>
      <c r="C26" s="120">
        <f t="shared" si="4"/>
        <v>44084</v>
      </c>
      <c r="D26" s="98"/>
      <c r="E26" s="98"/>
      <c r="F26" s="221"/>
      <c r="G26" s="133" t="str">
        <f>IFERROR(VLOOKUP($C26,Calculator!$BY$2:$CB$2500,4,0),"")</f>
        <v/>
      </c>
      <c r="H26" s="197" t="e">
        <f t="shared" si="1"/>
        <v>#VALUE!</v>
      </c>
      <c r="I26" s="136">
        <f t="shared" si="2"/>
        <v>44084</v>
      </c>
      <c r="J26" s="137">
        <f ca="1">IF($C26&gt;(TODAY()),NA(),SUM($G$3:$G26))</f>
        <v>0</v>
      </c>
      <c r="K26" s="133" t="str">
        <f>IFERROR(VLOOKUP($C26,Calculator!$BY$2:$CD$2500,6,0),"")</f>
        <v/>
      </c>
      <c r="L26" s="141" t="str">
        <f t="shared" si="0"/>
        <v/>
      </c>
      <c r="M26" s="100" t="str">
        <f>IF($D26="","",$L26-(Dashboard!$R$21-(SUM($E27:$E$224))))</f>
        <v/>
      </c>
      <c r="N26" s="50">
        <f t="shared" si="5"/>
        <v>44084</v>
      </c>
      <c r="O26" s="96" t="e">
        <f>IF($D26="",NA(),($M26)/Dashboard!$R$21)</f>
        <v>#N/A</v>
      </c>
    </row>
    <row r="27" spans="2:15">
      <c r="B27" s="36">
        <f t="shared" si="3"/>
        <v>25</v>
      </c>
      <c r="C27" s="120">
        <f t="shared" si="4"/>
        <v>44085</v>
      </c>
      <c r="D27" s="98"/>
      <c r="E27" s="98"/>
      <c r="F27" s="98"/>
      <c r="G27" s="133" t="str">
        <f>IFERROR(VLOOKUP($C27,Calculator!$BY$2:$CB$2500,4,0),"")</f>
        <v/>
      </c>
      <c r="H27" s="197" t="e">
        <f t="shared" si="1"/>
        <v>#VALUE!</v>
      </c>
      <c r="I27" s="136">
        <f t="shared" si="2"/>
        <v>44085</v>
      </c>
      <c r="J27" s="137">
        <f ca="1">IF($C27&gt;(TODAY()),NA(),SUM($G$3:$G27))</f>
        <v>0</v>
      </c>
      <c r="K27" s="133" t="str">
        <f>IFERROR(VLOOKUP($C27,Calculator!$BY$2:$CD$2500,6,0),"")</f>
        <v/>
      </c>
      <c r="L27" s="141" t="str">
        <f t="shared" si="0"/>
        <v/>
      </c>
      <c r="M27" s="100" t="str">
        <f>IF($D27="","",$L27-(Dashboard!$R$21-(SUM($E28:$E$224))))</f>
        <v/>
      </c>
      <c r="N27" s="50">
        <f t="shared" si="5"/>
        <v>44085</v>
      </c>
      <c r="O27" s="96" t="e">
        <f>IF($D27="",NA(),($M27)/Dashboard!$R$21)</f>
        <v>#N/A</v>
      </c>
    </row>
    <row r="28" spans="2:15">
      <c r="B28" s="36">
        <f t="shared" si="3"/>
        <v>26</v>
      </c>
      <c r="C28" s="120">
        <f t="shared" si="4"/>
        <v>44086</v>
      </c>
      <c r="D28" s="98"/>
      <c r="E28" s="98"/>
      <c r="F28" s="98"/>
      <c r="G28" s="133" t="str">
        <f>IFERROR(VLOOKUP($C28,Calculator!$BY$2:$CB$2500,4,0),"")</f>
        <v/>
      </c>
      <c r="H28" s="197" t="e">
        <f t="shared" si="1"/>
        <v>#VALUE!</v>
      </c>
      <c r="I28" s="136">
        <f t="shared" si="2"/>
        <v>44086</v>
      </c>
      <c r="J28" s="137">
        <f ca="1">IF($C28&gt;(TODAY()),NA(),SUM($G$3:$G28))</f>
        <v>0</v>
      </c>
      <c r="K28" s="133" t="str">
        <f>IFERROR(VLOOKUP($C28,Calculator!$BY$2:$CD$2500,6,0),"")</f>
        <v/>
      </c>
      <c r="L28" s="141" t="str">
        <f t="shared" si="0"/>
        <v/>
      </c>
      <c r="M28" s="100" t="str">
        <f>IF($D28="","",$L28-(Dashboard!$R$21-(SUM($E29:$E$224))))</f>
        <v/>
      </c>
      <c r="N28" s="50">
        <f t="shared" si="5"/>
        <v>44086</v>
      </c>
      <c r="O28" s="96" t="e">
        <f>IF($D28="",NA(),($M28)/Dashboard!$R$21)</f>
        <v>#N/A</v>
      </c>
    </row>
    <row r="29" spans="2:15">
      <c r="B29" s="36">
        <f t="shared" si="3"/>
        <v>27</v>
      </c>
      <c r="C29" s="120">
        <f t="shared" si="4"/>
        <v>44087</v>
      </c>
      <c r="D29" s="98"/>
      <c r="E29" s="98"/>
      <c r="F29" s="98"/>
      <c r="G29" s="133" t="str">
        <f>IFERROR(VLOOKUP($C29,Calculator!$BY$2:$CB$2500,4,0),"")</f>
        <v/>
      </c>
      <c r="H29" s="197" t="e">
        <f t="shared" si="1"/>
        <v>#VALUE!</v>
      </c>
      <c r="I29" s="136">
        <f t="shared" si="2"/>
        <v>44087</v>
      </c>
      <c r="J29" s="137">
        <f ca="1">IF($C29&gt;(TODAY()),NA(),SUM($G$3:$G29))</f>
        <v>0</v>
      </c>
      <c r="K29" s="133" t="str">
        <f>IFERROR(VLOOKUP($C29,Calculator!$BY$2:$CD$2500,6,0),"")</f>
        <v/>
      </c>
      <c r="L29" s="141" t="str">
        <f t="shared" si="0"/>
        <v/>
      </c>
      <c r="M29" s="100" t="str">
        <f>IF($D29="","",$L29-(Dashboard!$R$21-(SUM($E30:$E$224))))</f>
        <v/>
      </c>
      <c r="N29" s="50">
        <f t="shared" si="5"/>
        <v>44087</v>
      </c>
      <c r="O29" s="96" t="e">
        <f>IF($D29="",NA(),($M29)/Dashboard!$R$21)</f>
        <v>#N/A</v>
      </c>
    </row>
    <row r="30" spans="2:15">
      <c r="B30" s="36">
        <f t="shared" si="3"/>
        <v>28</v>
      </c>
      <c r="C30" s="120">
        <f t="shared" si="4"/>
        <v>44088</v>
      </c>
      <c r="D30" s="98"/>
      <c r="E30" s="98"/>
      <c r="F30" s="98"/>
      <c r="G30" s="133" t="str">
        <f>IFERROR(VLOOKUP($C30,Calculator!$BY$2:$CB$2500,4,0),"")</f>
        <v/>
      </c>
      <c r="H30" s="197" t="e">
        <f t="shared" si="1"/>
        <v>#VALUE!</v>
      </c>
      <c r="I30" s="136">
        <f t="shared" si="2"/>
        <v>44088</v>
      </c>
      <c r="J30" s="137">
        <f ca="1">IF($C30&gt;(TODAY()),NA(),SUM($G$3:$G30))</f>
        <v>0</v>
      </c>
      <c r="K30" s="133" t="str">
        <f>IFERROR(VLOOKUP($C30,Calculator!$BY$2:$CD$2500,6,0),"")</f>
        <v/>
      </c>
      <c r="L30" s="141" t="str">
        <f t="shared" si="0"/>
        <v/>
      </c>
      <c r="M30" s="100" t="str">
        <f>IF($D30="","",$L30-(Dashboard!$R$21-(SUM($E31:$E$224))))</f>
        <v/>
      </c>
      <c r="N30" s="50">
        <f t="shared" si="5"/>
        <v>44088</v>
      </c>
      <c r="O30" s="96" t="e">
        <f>IF($D30="",NA(),($M30)/Dashboard!$R$21)</f>
        <v>#N/A</v>
      </c>
    </row>
    <row r="31" spans="2:15">
      <c r="B31" s="36">
        <f t="shared" si="3"/>
        <v>29</v>
      </c>
      <c r="C31" s="120">
        <f t="shared" si="4"/>
        <v>44089</v>
      </c>
      <c r="D31" s="98"/>
      <c r="E31" s="98"/>
      <c r="F31" s="98"/>
      <c r="G31" s="133" t="str">
        <f>IFERROR(VLOOKUP($C31,Calculator!$BY$2:$CB$2500,4,0),"")</f>
        <v/>
      </c>
      <c r="H31" s="197" t="e">
        <f t="shared" si="1"/>
        <v>#VALUE!</v>
      </c>
      <c r="I31" s="136">
        <f t="shared" si="2"/>
        <v>44089</v>
      </c>
      <c r="J31" s="137">
        <f ca="1">IF($C31&gt;(TODAY()),NA(),SUM($G$3:$G31))</f>
        <v>0</v>
      </c>
      <c r="K31" s="133" t="str">
        <f>IFERROR(VLOOKUP($C31,Calculator!$BY$2:$CD$2500,6,0),"")</f>
        <v/>
      </c>
      <c r="L31" s="141" t="str">
        <f t="shared" si="0"/>
        <v/>
      </c>
      <c r="M31" s="100" t="str">
        <f>IF($D31="","",$L31-(Dashboard!$R$21-(SUM($E32:$E$224))))</f>
        <v/>
      </c>
      <c r="N31" s="50">
        <f t="shared" si="5"/>
        <v>44089</v>
      </c>
      <c r="O31" s="96" t="e">
        <f>IF($D31="",NA(),($M31)/Dashboard!$R$21)</f>
        <v>#N/A</v>
      </c>
    </row>
    <row r="32" spans="2:15">
      <c r="B32" s="36">
        <f t="shared" si="3"/>
        <v>30</v>
      </c>
      <c r="C32" s="120">
        <f t="shared" si="4"/>
        <v>44090</v>
      </c>
      <c r="D32" s="98"/>
      <c r="E32" s="98"/>
      <c r="F32" s="98"/>
      <c r="G32" s="133" t="str">
        <f>IFERROR(VLOOKUP($C32,Calculator!$BY$2:$CB$2500,4,0),"")</f>
        <v/>
      </c>
      <c r="H32" s="197" t="e">
        <f t="shared" si="1"/>
        <v>#VALUE!</v>
      </c>
      <c r="I32" s="136">
        <f t="shared" si="2"/>
        <v>44090</v>
      </c>
      <c r="J32" s="137">
        <f ca="1">IF($C32&gt;(TODAY()),NA(),SUM($G$3:$G32))</f>
        <v>0</v>
      </c>
      <c r="K32" s="133" t="str">
        <f>IFERROR(VLOOKUP($C32,Calculator!$BY$2:$CD$2500,6,0),"")</f>
        <v/>
      </c>
      <c r="L32" s="141" t="str">
        <f t="shared" si="0"/>
        <v/>
      </c>
      <c r="M32" s="100" t="str">
        <f>IF($D32="","",$L32-(Dashboard!$R$21-(SUM($E33:$E$224))))</f>
        <v/>
      </c>
      <c r="N32" s="50">
        <f t="shared" si="5"/>
        <v>44090</v>
      </c>
      <c r="O32" s="96" t="e">
        <f>IF($D32="",NA(),($M32)/Dashboard!$R$21)</f>
        <v>#N/A</v>
      </c>
    </row>
    <row r="33" spans="2:15">
      <c r="B33" s="36">
        <f t="shared" si="3"/>
        <v>31</v>
      </c>
      <c r="C33" s="120">
        <f t="shared" si="4"/>
        <v>44091</v>
      </c>
      <c r="D33" s="98"/>
      <c r="E33" s="98"/>
      <c r="F33" s="221"/>
      <c r="G33" s="133" t="str">
        <f>IFERROR(VLOOKUP($C33,Calculator!$BY$2:$CB$2500,4,0),"")</f>
        <v/>
      </c>
      <c r="H33" s="197" t="e">
        <f t="shared" si="1"/>
        <v>#VALUE!</v>
      </c>
      <c r="I33" s="136">
        <f t="shared" si="2"/>
        <v>44091</v>
      </c>
      <c r="J33" s="137">
        <f ca="1">IF($C33&gt;(TODAY()),NA(),SUM($G$3:$G33))</f>
        <v>0</v>
      </c>
      <c r="K33" s="133" t="str">
        <f>IFERROR(VLOOKUP($C33,Calculator!$BY$2:$CD$2500,6,0),"")</f>
        <v/>
      </c>
      <c r="L33" s="141" t="str">
        <f t="shared" si="0"/>
        <v/>
      </c>
      <c r="M33" s="100" t="str">
        <f>IF($D33="","",$L33-(Dashboard!$R$21-(SUM($E34:$E$224))))</f>
        <v/>
      </c>
      <c r="N33" s="50">
        <f t="shared" si="5"/>
        <v>44091</v>
      </c>
      <c r="O33" s="96" t="e">
        <f>IF($D33="",NA(),($M33)/Dashboard!$R$21)</f>
        <v>#N/A</v>
      </c>
    </row>
    <row r="34" spans="2:15">
      <c r="B34" s="36">
        <f t="shared" si="3"/>
        <v>32</v>
      </c>
      <c r="C34" s="120">
        <f t="shared" si="4"/>
        <v>44092</v>
      </c>
      <c r="D34" s="98"/>
      <c r="E34" s="98"/>
      <c r="F34" s="98"/>
      <c r="G34" s="133" t="str">
        <f>IFERROR(VLOOKUP($C34,Calculator!$BY$2:$CB$2500,4,0),"")</f>
        <v/>
      </c>
      <c r="H34" s="197" t="e">
        <f t="shared" si="1"/>
        <v>#VALUE!</v>
      </c>
      <c r="I34" s="136">
        <f t="shared" si="2"/>
        <v>44092</v>
      </c>
      <c r="J34" s="137">
        <f ca="1">IF($C34&gt;(TODAY()),NA(),SUM($G$3:$G34))</f>
        <v>0</v>
      </c>
      <c r="K34" s="133" t="str">
        <f>IFERROR(VLOOKUP($C34,Calculator!$BY$2:$CD$2500,6,0),"")</f>
        <v/>
      </c>
      <c r="L34" s="141" t="str">
        <f t="shared" si="0"/>
        <v/>
      </c>
      <c r="M34" s="100" t="str">
        <f>IF($D34="","",$L34-(Dashboard!$R$21-(SUM($E35:$E$224))))</f>
        <v/>
      </c>
      <c r="N34" s="50">
        <f t="shared" si="5"/>
        <v>44092</v>
      </c>
      <c r="O34" s="96" t="e">
        <f>IF($D34="",NA(),($M34)/Dashboard!$R$21)</f>
        <v>#N/A</v>
      </c>
    </row>
    <row r="35" spans="2:15">
      <c r="B35" s="36">
        <f t="shared" si="3"/>
        <v>33</v>
      </c>
      <c r="C35" s="120">
        <f t="shared" si="4"/>
        <v>44093</v>
      </c>
      <c r="D35" s="98"/>
      <c r="E35" s="98"/>
      <c r="F35" s="98"/>
      <c r="G35" s="133" t="str">
        <f>IFERROR(VLOOKUP($C35,Calculator!$BY$2:$CB$2500,4,0),"")</f>
        <v/>
      </c>
      <c r="H35" s="197" t="e">
        <f t="shared" si="1"/>
        <v>#VALUE!</v>
      </c>
      <c r="I35" s="136">
        <f t="shared" si="2"/>
        <v>44093</v>
      </c>
      <c r="J35" s="137">
        <f ca="1">IF($C35&gt;(TODAY()),NA(),SUM($G$3:$G35))</f>
        <v>0</v>
      </c>
      <c r="K35" s="133" t="str">
        <f>IFERROR(VLOOKUP($C35,Calculator!$BY$2:$CD$2500,6,0),"")</f>
        <v/>
      </c>
      <c r="L35" s="141" t="str">
        <f t="shared" si="0"/>
        <v/>
      </c>
      <c r="M35" s="100" t="str">
        <f>IF($D35="","",$L35-(Dashboard!$R$21-(SUM($E36:$E$224))))</f>
        <v/>
      </c>
      <c r="N35" s="50">
        <f t="shared" si="5"/>
        <v>44093</v>
      </c>
      <c r="O35" s="96" t="e">
        <f>IF($D35="",NA(),($M35)/Dashboard!$R$21)</f>
        <v>#N/A</v>
      </c>
    </row>
    <row r="36" spans="2:15">
      <c r="B36" s="36">
        <f t="shared" si="3"/>
        <v>34</v>
      </c>
      <c r="C36" s="120">
        <f t="shared" si="4"/>
        <v>44094</v>
      </c>
      <c r="D36" s="98"/>
      <c r="E36" s="98"/>
      <c r="F36" s="98"/>
      <c r="G36" s="133" t="str">
        <f>IFERROR(VLOOKUP($C36,Calculator!$BY$2:$CB$2500,4,0),"")</f>
        <v/>
      </c>
      <c r="H36" s="197" t="e">
        <f t="shared" si="1"/>
        <v>#VALUE!</v>
      </c>
      <c r="I36" s="136">
        <f t="shared" si="2"/>
        <v>44094</v>
      </c>
      <c r="J36" s="137">
        <f ca="1">IF($C36&gt;(TODAY()),NA(),SUM($G$3:$G36))</f>
        <v>0</v>
      </c>
      <c r="K36" s="133" t="str">
        <f>IFERROR(VLOOKUP($C36,Calculator!$BY$2:$CD$2500,6,0),"")</f>
        <v/>
      </c>
      <c r="L36" s="141" t="str">
        <f t="shared" si="0"/>
        <v/>
      </c>
      <c r="M36" s="100" t="str">
        <f>IF($D36="","",$L36-(Dashboard!$R$21-(SUM($E37:$E$224))))</f>
        <v/>
      </c>
      <c r="N36" s="50">
        <f t="shared" si="5"/>
        <v>44094</v>
      </c>
      <c r="O36" s="96" t="e">
        <f>IF($D36="",NA(),($M36)/Dashboard!$R$21)</f>
        <v>#N/A</v>
      </c>
    </row>
    <row r="37" spans="2:15">
      <c r="B37" s="36">
        <f t="shared" si="3"/>
        <v>35</v>
      </c>
      <c r="C37" s="120">
        <f t="shared" si="4"/>
        <v>44095</v>
      </c>
      <c r="D37" s="98"/>
      <c r="E37" s="98"/>
      <c r="F37" s="98"/>
      <c r="G37" s="133" t="str">
        <f>IFERROR(VLOOKUP($C37,Calculator!$BY$2:$CB$2500,4,0),"")</f>
        <v/>
      </c>
      <c r="H37" s="197" t="e">
        <f t="shared" si="1"/>
        <v>#VALUE!</v>
      </c>
      <c r="I37" s="136">
        <f t="shared" si="2"/>
        <v>44095</v>
      </c>
      <c r="J37" s="137">
        <f ca="1">IF($C37&gt;(TODAY()),NA(),SUM($G$3:$G37))</f>
        <v>0</v>
      </c>
      <c r="K37" s="133" t="str">
        <f>IFERROR(VLOOKUP($C37,Calculator!$BY$2:$CD$2500,6,0),"")</f>
        <v/>
      </c>
      <c r="L37" s="141" t="str">
        <f t="shared" si="0"/>
        <v/>
      </c>
      <c r="M37" s="100" t="str">
        <f>IF($D37="","",$L37-(Dashboard!$R$21-(SUM($E38:$E$224))))</f>
        <v/>
      </c>
      <c r="N37" s="50">
        <f t="shared" si="5"/>
        <v>44095</v>
      </c>
      <c r="O37" s="96" t="e">
        <f>IF($D37="",NA(),($M37)/Dashboard!$R$21)</f>
        <v>#N/A</v>
      </c>
    </row>
    <row r="38" spans="2:15">
      <c r="B38" s="36">
        <f t="shared" si="3"/>
        <v>36</v>
      </c>
      <c r="C38" s="120">
        <f t="shared" si="4"/>
        <v>44096</v>
      </c>
      <c r="D38" s="98"/>
      <c r="E38" s="98"/>
      <c r="F38" s="98"/>
      <c r="G38" s="133" t="str">
        <f>IFERROR(VLOOKUP($C38,Calculator!$BY$2:$CB$2500,4,0),"")</f>
        <v/>
      </c>
      <c r="H38" s="197" t="e">
        <f t="shared" si="1"/>
        <v>#VALUE!</v>
      </c>
      <c r="I38" s="136">
        <f t="shared" si="2"/>
        <v>44096</v>
      </c>
      <c r="J38" s="137">
        <f ca="1">IF($C38&gt;(TODAY()),NA(),SUM($G$3:$G38))</f>
        <v>0</v>
      </c>
      <c r="K38" s="133" t="str">
        <f>IFERROR(VLOOKUP($C38,Calculator!$BY$2:$CD$2500,6,0),"")</f>
        <v/>
      </c>
      <c r="L38" s="141" t="str">
        <f t="shared" si="0"/>
        <v/>
      </c>
      <c r="M38" s="100" t="str">
        <f>IF($D38="","",$L38-(Dashboard!$R$21-(SUM($E39:$E$224))))</f>
        <v/>
      </c>
      <c r="N38" s="50">
        <f t="shared" si="5"/>
        <v>44096</v>
      </c>
      <c r="O38" s="96" t="e">
        <f>IF($D38="",NA(),($M38)/Dashboard!$R$21)</f>
        <v>#N/A</v>
      </c>
    </row>
    <row r="39" spans="2:15">
      <c r="B39" s="36">
        <f t="shared" si="3"/>
        <v>37</v>
      </c>
      <c r="C39" s="120">
        <f t="shared" si="4"/>
        <v>44097</v>
      </c>
      <c r="D39" s="98"/>
      <c r="E39" s="98"/>
      <c r="F39" s="98"/>
      <c r="G39" s="133" t="str">
        <f>IFERROR(VLOOKUP($C39,Calculator!$BY$2:$CB$2500,4,0),"")</f>
        <v/>
      </c>
      <c r="H39" s="197" t="e">
        <f t="shared" si="1"/>
        <v>#VALUE!</v>
      </c>
      <c r="I39" s="136">
        <f t="shared" si="2"/>
        <v>44097</v>
      </c>
      <c r="J39" s="137">
        <f ca="1">IF($C39&gt;(TODAY()),NA(),SUM($G$3:$G39))</f>
        <v>0</v>
      </c>
      <c r="K39" s="133" t="str">
        <f>IFERROR(VLOOKUP($C39,Calculator!$BY$2:$CD$2500,6,0),"")</f>
        <v/>
      </c>
      <c r="L39" s="141" t="str">
        <f t="shared" si="0"/>
        <v/>
      </c>
      <c r="M39" s="100" t="str">
        <f>IF($D39="","",$L39-(Dashboard!$R$21-(SUM($E40:$E$224))))</f>
        <v/>
      </c>
      <c r="N39" s="50">
        <f t="shared" si="5"/>
        <v>44097</v>
      </c>
      <c r="O39" s="96" t="e">
        <f>IF($D39="",NA(),($M39)/Dashboard!$R$21)</f>
        <v>#N/A</v>
      </c>
    </row>
    <row r="40" spans="2:15">
      <c r="B40" s="36">
        <f t="shared" si="3"/>
        <v>38</v>
      </c>
      <c r="C40" s="120">
        <f t="shared" si="4"/>
        <v>44098</v>
      </c>
      <c r="D40" s="98"/>
      <c r="E40" s="98"/>
      <c r="F40" s="98"/>
      <c r="G40" s="133" t="str">
        <f>IFERROR(VLOOKUP($C40,Calculator!$BY$2:$CB$2500,4,0),"")</f>
        <v/>
      </c>
      <c r="H40" s="197" t="e">
        <f t="shared" si="1"/>
        <v>#VALUE!</v>
      </c>
      <c r="I40" s="136">
        <f t="shared" si="2"/>
        <v>44098</v>
      </c>
      <c r="J40" s="137">
        <f ca="1">IF($C40&gt;(TODAY()),NA(),SUM($G$3:$G40))</f>
        <v>0</v>
      </c>
      <c r="K40" s="133" t="str">
        <f>IFERROR(VLOOKUP($C40,Calculator!$BY$2:$CD$2500,6,0),"")</f>
        <v/>
      </c>
      <c r="L40" s="141" t="str">
        <f t="shared" si="0"/>
        <v/>
      </c>
      <c r="M40" s="100" t="str">
        <f>IF($D40="","",$L40-(Dashboard!$R$21-(SUM($E41:$E$224))))</f>
        <v/>
      </c>
      <c r="N40" s="50">
        <f t="shared" si="5"/>
        <v>44098</v>
      </c>
      <c r="O40" s="96" t="e">
        <f>IF($D40="",NA(),($M40)/Dashboard!$R$21)</f>
        <v>#N/A</v>
      </c>
    </row>
    <row r="41" spans="2:15">
      <c r="B41" s="36">
        <f t="shared" si="3"/>
        <v>39</v>
      </c>
      <c r="C41" s="120">
        <f t="shared" si="4"/>
        <v>44099</v>
      </c>
      <c r="D41" s="98"/>
      <c r="E41" s="98"/>
      <c r="F41" s="221"/>
      <c r="G41" s="133" t="str">
        <f>IFERROR(VLOOKUP($C41,Calculator!$BY$2:$CB$2500,4,0),"")</f>
        <v/>
      </c>
      <c r="H41" s="197" t="e">
        <f t="shared" si="1"/>
        <v>#VALUE!</v>
      </c>
      <c r="I41" s="136">
        <f t="shared" si="2"/>
        <v>44099</v>
      </c>
      <c r="J41" s="137">
        <f ca="1">IF($C41&gt;(TODAY()),NA(),SUM($G$3:$G41))</f>
        <v>0</v>
      </c>
      <c r="K41" s="133" t="str">
        <f>IFERROR(VLOOKUP($C41,Calculator!$BY$2:$CD$2500,6,0),"")</f>
        <v/>
      </c>
      <c r="L41" s="141" t="str">
        <f t="shared" si="0"/>
        <v/>
      </c>
      <c r="M41" s="100" t="str">
        <f>IF($D41="","",$L41-(Dashboard!$R$21-(SUM($E42:$E$224))))</f>
        <v/>
      </c>
      <c r="N41" s="50">
        <f t="shared" si="5"/>
        <v>44099</v>
      </c>
      <c r="O41" s="96" t="e">
        <f>IF($D41="",NA(),($M41)/Dashboard!$R$21)</f>
        <v>#N/A</v>
      </c>
    </row>
    <row r="42" spans="2:15">
      <c r="B42" s="36">
        <f t="shared" si="3"/>
        <v>40</v>
      </c>
      <c r="C42" s="120">
        <f t="shared" si="4"/>
        <v>44100</v>
      </c>
      <c r="D42" s="98"/>
      <c r="E42" s="98"/>
      <c r="F42" s="98"/>
      <c r="G42" s="133" t="str">
        <f>IFERROR(VLOOKUP($C42,Calculator!$BY$2:$CB$2500,4,0),"")</f>
        <v/>
      </c>
      <c r="H42" s="197" t="e">
        <f t="shared" si="1"/>
        <v>#VALUE!</v>
      </c>
      <c r="I42" s="136">
        <f t="shared" si="2"/>
        <v>44100</v>
      </c>
      <c r="J42" s="137">
        <f ca="1">IF($C42&gt;(TODAY()),NA(),SUM($G$3:$G42))</f>
        <v>0</v>
      </c>
      <c r="K42" s="133" t="str">
        <f>IFERROR(VLOOKUP($C42,Calculator!$BY$2:$CD$2500,6,0),"")</f>
        <v/>
      </c>
      <c r="L42" s="141" t="str">
        <f t="shared" si="0"/>
        <v/>
      </c>
      <c r="M42" s="100" t="str">
        <f>IF($D42="","",$L42-(Dashboard!$R$21-(SUM($E43:$E$224))))</f>
        <v/>
      </c>
      <c r="N42" s="50">
        <f t="shared" si="5"/>
        <v>44100</v>
      </c>
      <c r="O42" s="96" t="e">
        <f>IF($D42="",NA(),($M42)/Dashboard!$R$21)</f>
        <v>#N/A</v>
      </c>
    </row>
    <row r="43" spans="2:15">
      <c r="B43" s="36">
        <f t="shared" si="3"/>
        <v>41</v>
      </c>
      <c r="C43" s="120">
        <f t="shared" si="4"/>
        <v>44101</v>
      </c>
      <c r="D43" s="98"/>
      <c r="E43" s="98"/>
      <c r="F43" s="98"/>
      <c r="G43" s="133" t="str">
        <f>IFERROR(VLOOKUP($C43,Calculator!$BY$2:$CB$2500,4,0),"")</f>
        <v/>
      </c>
      <c r="H43" s="197" t="e">
        <f t="shared" si="1"/>
        <v>#VALUE!</v>
      </c>
      <c r="I43" s="136">
        <f t="shared" si="2"/>
        <v>44101</v>
      </c>
      <c r="J43" s="137">
        <f ca="1">IF($C43&gt;(TODAY()),NA(),SUM($G$3:$G43))</f>
        <v>0</v>
      </c>
      <c r="K43" s="133" t="str">
        <f>IFERROR(VLOOKUP($C43,Calculator!$BY$2:$CD$2500,6,0),"")</f>
        <v/>
      </c>
      <c r="L43" s="141" t="str">
        <f t="shared" si="0"/>
        <v/>
      </c>
      <c r="M43" s="100" t="str">
        <f>IF($D43="","",$L43-(Dashboard!$R$21-(SUM($E44:$E$224))))</f>
        <v/>
      </c>
      <c r="N43" s="50">
        <f t="shared" si="5"/>
        <v>44101</v>
      </c>
      <c r="O43" s="96" t="e">
        <f>IF($D43="",NA(),($M43)/Dashboard!$R$21)</f>
        <v>#N/A</v>
      </c>
    </row>
    <row r="44" spans="2:15">
      <c r="B44" s="36">
        <f t="shared" si="3"/>
        <v>42</v>
      </c>
      <c r="C44" s="120">
        <f t="shared" si="4"/>
        <v>44102</v>
      </c>
      <c r="D44" s="98"/>
      <c r="E44" s="98"/>
      <c r="F44" s="221"/>
      <c r="G44" s="133" t="str">
        <f>IFERROR(VLOOKUP($C44,Calculator!$BY$2:$CB$2500,4,0),"")</f>
        <v/>
      </c>
      <c r="H44" s="197" t="e">
        <f t="shared" si="1"/>
        <v>#VALUE!</v>
      </c>
      <c r="I44" s="136">
        <f t="shared" si="2"/>
        <v>44102</v>
      </c>
      <c r="J44" s="137">
        <f ca="1">IF($C44&gt;(TODAY()),NA(),SUM($G$3:$G44))</f>
        <v>0</v>
      </c>
      <c r="K44" s="133" t="str">
        <f>IFERROR(VLOOKUP($C44,Calculator!$BY$2:$CD$2500,6,0),"")</f>
        <v/>
      </c>
      <c r="L44" s="141" t="str">
        <f t="shared" si="0"/>
        <v/>
      </c>
      <c r="M44" s="100" t="str">
        <f>IF($D44="","",$L44-(Dashboard!$R$21-(SUM($E45:$E$224))))</f>
        <v/>
      </c>
      <c r="N44" s="50">
        <f t="shared" si="5"/>
        <v>44102</v>
      </c>
      <c r="O44" s="96" t="e">
        <f>IF($D44="",NA(),($M44)/Dashboard!$R$21)</f>
        <v>#N/A</v>
      </c>
    </row>
    <row r="45" spans="2:15">
      <c r="B45" s="36">
        <f t="shared" si="3"/>
        <v>43</v>
      </c>
      <c r="C45" s="120">
        <f t="shared" si="4"/>
        <v>44103</v>
      </c>
      <c r="D45" s="98"/>
      <c r="E45" s="98"/>
      <c r="F45" s="98"/>
      <c r="G45" s="133" t="str">
        <f>IFERROR(VLOOKUP($C45,Calculator!$BY$2:$CB$2500,4,0),"")</f>
        <v/>
      </c>
      <c r="H45" s="197" t="e">
        <f t="shared" si="1"/>
        <v>#VALUE!</v>
      </c>
      <c r="I45" s="136">
        <f t="shared" si="2"/>
        <v>44103</v>
      </c>
      <c r="J45" s="137">
        <f ca="1">IF($C45&gt;(TODAY()),NA(),SUM($G$3:$G45))</f>
        <v>0</v>
      </c>
      <c r="K45" s="133" t="str">
        <f>IFERROR(VLOOKUP($C45,Calculator!$BY$2:$CD$2500,6,0),"")</f>
        <v/>
      </c>
      <c r="L45" s="141" t="str">
        <f t="shared" si="0"/>
        <v/>
      </c>
      <c r="M45" s="100" t="str">
        <f>IF($D45="","",$L45-(Dashboard!$R$21-(SUM($E46:$E$224))))</f>
        <v/>
      </c>
      <c r="N45" s="50">
        <f t="shared" si="5"/>
        <v>44103</v>
      </c>
      <c r="O45" s="96" t="e">
        <f>IF($D45="",NA(),($M45)/Dashboard!$R$21)</f>
        <v>#N/A</v>
      </c>
    </row>
    <row r="46" spans="2:15">
      <c r="B46" s="36">
        <f t="shared" si="3"/>
        <v>44</v>
      </c>
      <c r="C46" s="120">
        <f t="shared" si="4"/>
        <v>44104</v>
      </c>
      <c r="D46" s="98"/>
      <c r="E46" s="98"/>
      <c r="F46" s="98"/>
      <c r="G46" s="133" t="str">
        <f>IFERROR(VLOOKUP($C46,Calculator!$BY$2:$CB$2500,4,0),"")</f>
        <v/>
      </c>
      <c r="H46" s="197" t="e">
        <f t="shared" si="1"/>
        <v>#VALUE!</v>
      </c>
      <c r="I46" s="136">
        <f t="shared" si="2"/>
        <v>44104</v>
      </c>
      <c r="J46" s="137">
        <f ca="1">IF($C46&gt;(TODAY()),NA(),SUM($G$3:$G46))</f>
        <v>0</v>
      </c>
      <c r="K46" s="133" t="str">
        <f>IFERROR(VLOOKUP($C46,Calculator!$BY$2:$CD$2500,6,0),"")</f>
        <v/>
      </c>
      <c r="L46" s="141" t="str">
        <f t="shared" si="0"/>
        <v/>
      </c>
      <c r="M46" s="100" t="str">
        <f>IF($D46="","",$L46-(Dashboard!$R$21-(SUM($E47:$E$224))))</f>
        <v/>
      </c>
      <c r="N46" s="50">
        <f t="shared" si="5"/>
        <v>44104</v>
      </c>
      <c r="O46" s="96" t="e">
        <f>IF($D46="",NA(),($M46)/Dashboard!$R$21)</f>
        <v>#N/A</v>
      </c>
    </row>
    <row r="47" spans="2:15">
      <c r="B47" s="36">
        <f t="shared" si="3"/>
        <v>45</v>
      </c>
      <c r="C47" s="120">
        <f t="shared" si="4"/>
        <v>44105</v>
      </c>
      <c r="D47" s="98"/>
      <c r="E47" s="98"/>
      <c r="F47" s="98"/>
      <c r="G47" s="133" t="str">
        <f>IFERROR(VLOOKUP($C47,Calculator!$BY$2:$CB$2500,4,0),"")</f>
        <v/>
      </c>
      <c r="H47" s="197" t="e">
        <f t="shared" si="1"/>
        <v>#VALUE!</v>
      </c>
      <c r="I47" s="136">
        <f t="shared" si="2"/>
        <v>44105</v>
      </c>
      <c r="J47" s="137">
        <f ca="1">IF($C47&gt;(TODAY()),NA(),SUM($G$3:$G47))</f>
        <v>0</v>
      </c>
      <c r="K47" s="133" t="str">
        <f>IFERROR(VLOOKUP($C47,Calculator!$BY$2:$CD$2500,6,0),"")</f>
        <v/>
      </c>
      <c r="L47" s="141" t="str">
        <f t="shared" si="0"/>
        <v/>
      </c>
      <c r="M47" s="100" t="str">
        <f>IF($D47="","",$L47-(Dashboard!$R$21-(SUM($E48:$E$224))))</f>
        <v/>
      </c>
      <c r="N47" s="50">
        <f t="shared" si="5"/>
        <v>44105</v>
      </c>
      <c r="O47" s="96" t="e">
        <f>IF($D47="",NA(),($M47)/Dashboard!$R$21)</f>
        <v>#N/A</v>
      </c>
    </row>
    <row r="48" spans="2:15">
      <c r="B48" s="36">
        <f t="shared" si="3"/>
        <v>46</v>
      </c>
      <c r="C48" s="120">
        <f t="shared" si="4"/>
        <v>44106</v>
      </c>
      <c r="D48" s="98"/>
      <c r="E48" s="98"/>
      <c r="F48" s="221"/>
      <c r="G48" s="133" t="str">
        <f>IFERROR(VLOOKUP($C48,Calculator!$BY$2:$CB$2500,4,0),"")</f>
        <v/>
      </c>
      <c r="H48" s="197" t="e">
        <f t="shared" si="1"/>
        <v>#VALUE!</v>
      </c>
      <c r="I48" s="136">
        <f t="shared" si="2"/>
        <v>44106</v>
      </c>
      <c r="J48" s="137">
        <f ca="1">IF($C48&gt;(TODAY()),NA(),SUM($G$3:$G48))</f>
        <v>0</v>
      </c>
      <c r="K48" s="133" t="str">
        <f>IFERROR(VLOOKUP($C48,Calculator!$BY$2:$CD$2500,6,0),"")</f>
        <v/>
      </c>
      <c r="L48" s="141" t="str">
        <f t="shared" si="0"/>
        <v/>
      </c>
      <c r="M48" s="100" t="str">
        <f>IF($D48="","",$L48-(Dashboard!$R$21-(SUM($E49:$E$224))))</f>
        <v/>
      </c>
      <c r="N48" s="50">
        <f t="shared" si="5"/>
        <v>44106</v>
      </c>
      <c r="O48" s="96" t="e">
        <f>IF($D48="",NA(),($M48)/Dashboard!$R$21)</f>
        <v>#N/A</v>
      </c>
    </row>
    <row r="49" spans="2:15">
      <c r="B49" s="36">
        <f t="shared" si="3"/>
        <v>47</v>
      </c>
      <c r="C49" s="120">
        <f t="shared" si="4"/>
        <v>44107</v>
      </c>
      <c r="D49" s="98"/>
      <c r="E49" s="98"/>
      <c r="F49" s="98"/>
      <c r="G49" s="133" t="str">
        <f>IFERROR(VLOOKUP($C49,Calculator!$BY$2:$CB$2500,4,0),"")</f>
        <v/>
      </c>
      <c r="H49" s="197" t="e">
        <f t="shared" si="1"/>
        <v>#VALUE!</v>
      </c>
      <c r="I49" s="136">
        <f t="shared" si="2"/>
        <v>44107</v>
      </c>
      <c r="J49" s="137">
        <f ca="1">IF($C49&gt;(TODAY()),NA(),SUM($G$3:$G49))</f>
        <v>0</v>
      </c>
      <c r="K49" s="133" t="str">
        <f>IFERROR(VLOOKUP($C49,Calculator!$BY$2:$CD$2500,6,0),"")</f>
        <v/>
      </c>
      <c r="L49" s="141" t="str">
        <f t="shared" si="0"/>
        <v/>
      </c>
      <c r="M49" s="100" t="str">
        <f>IF($D49="","",$L49-(Dashboard!$R$21-(SUM($E50:$E$224))))</f>
        <v/>
      </c>
      <c r="N49" s="50">
        <f t="shared" si="5"/>
        <v>44107</v>
      </c>
      <c r="O49" s="96" t="e">
        <f>IF($D49="",NA(),($M49)/Dashboard!$R$21)</f>
        <v>#N/A</v>
      </c>
    </row>
    <row r="50" spans="2:15">
      <c r="B50" s="36">
        <f t="shared" si="3"/>
        <v>48</v>
      </c>
      <c r="C50" s="120">
        <f t="shared" si="4"/>
        <v>44108</v>
      </c>
      <c r="D50" s="98"/>
      <c r="E50" s="98"/>
      <c r="F50" s="98"/>
      <c r="G50" s="133" t="str">
        <f>IFERROR(VLOOKUP($C50,Calculator!$BY$2:$CB$2500,4,0),"")</f>
        <v/>
      </c>
      <c r="H50" s="197" t="e">
        <f t="shared" si="1"/>
        <v>#VALUE!</v>
      </c>
      <c r="I50" s="136">
        <f t="shared" si="2"/>
        <v>44108</v>
      </c>
      <c r="J50" s="137">
        <f ca="1">IF($C50&gt;(TODAY()),NA(),SUM($G$3:$G50))</f>
        <v>0</v>
      </c>
      <c r="K50" s="133" t="str">
        <f>IFERROR(VLOOKUP($C50,Calculator!$BY$2:$CD$2500,6,0),"")</f>
        <v/>
      </c>
      <c r="L50" s="141" t="str">
        <f t="shared" si="0"/>
        <v/>
      </c>
      <c r="M50" s="100" t="str">
        <f>IF($D50="","",$L50-(Dashboard!$R$21-(SUM($E51:$E$224))))</f>
        <v/>
      </c>
      <c r="N50" s="50">
        <f t="shared" si="5"/>
        <v>44108</v>
      </c>
      <c r="O50" s="96" t="e">
        <f>IF($D50="",NA(),($M50)/Dashboard!$R$21)</f>
        <v>#N/A</v>
      </c>
    </row>
    <row r="51" spans="2:15">
      <c r="B51" s="36">
        <f t="shared" si="3"/>
        <v>49</v>
      </c>
      <c r="C51" s="120">
        <f t="shared" si="4"/>
        <v>44109</v>
      </c>
      <c r="D51" s="98"/>
      <c r="E51" s="98"/>
      <c r="F51" s="98"/>
      <c r="G51" s="133" t="str">
        <f>IFERROR(VLOOKUP($C51,Calculator!$BY$2:$CB$2500,4,0),"")</f>
        <v/>
      </c>
      <c r="H51" s="197" t="e">
        <f t="shared" si="1"/>
        <v>#VALUE!</v>
      </c>
      <c r="I51" s="136">
        <f t="shared" si="2"/>
        <v>44109</v>
      </c>
      <c r="J51" s="137">
        <f ca="1">IF($C51&gt;(TODAY()),NA(),SUM($G$3:$G51))</f>
        <v>0</v>
      </c>
      <c r="K51" s="133" t="str">
        <f>IFERROR(VLOOKUP($C51,Calculator!$BY$2:$CD$2500,6,0),"")</f>
        <v/>
      </c>
      <c r="L51" s="141" t="str">
        <f t="shared" si="0"/>
        <v/>
      </c>
      <c r="M51" s="100" t="str">
        <f>IF($D51="","",$L51-(Dashboard!$R$21-(SUM($E52:$E$224))))</f>
        <v/>
      </c>
      <c r="N51" s="50">
        <f t="shared" si="5"/>
        <v>44109</v>
      </c>
      <c r="O51" s="96" t="e">
        <f>IF($D51="",NA(),($M51)/Dashboard!$R$21)</f>
        <v>#N/A</v>
      </c>
    </row>
    <row r="52" spans="2:15">
      <c r="B52" s="36">
        <f t="shared" si="3"/>
        <v>50</v>
      </c>
      <c r="C52" s="120">
        <f t="shared" si="4"/>
        <v>44110</v>
      </c>
      <c r="D52" s="98"/>
      <c r="E52" s="98"/>
      <c r="F52" s="221"/>
      <c r="G52" s="133" t="str">
        <f>IFERROR(VLOOKUP($C52,Calculator!$BY$2:$CB$2500,4,0),"")</f>
        <v/>
      </c>
      <c r="H52" s="197" t="e">
        <f t="shared" si="1"/>
        <v>#VALUE!</v>
      </c>
      <c r="I52" s="136">
        <f t="shared" si="2"/>
        <v>44110</v>
      </c>
      <c r="J52" s="137">
        <f ca="1">IF($C52&gt;(TODAY()),NA(),SUM($G$3:$G52))</f>
        <v>0</v>
      </c>
      <c r="K52" s="133" t="str">
        <f>IFERROR(VLOOKUP($C52,Calculator!$BY$2:$CD$2500,6,0),"")</f>
        <v/>
      </c>
      <c r="L52" s="141" t="str">
        <f t="shared" si="0"/>
        <v/>
      </c>
      <c r="M52" s="100" t="str">
        <f>IF($D52="","",$L52-(Dashboard!$R$21-(SUM($E53:$E$224))))</f>
        <v/>
      </c>
      <c r="N52" s="50">
        <f t="shared" si="5"/>
        <v>44110</v>
      </c>
      <c r="O52" s="96" t="e">
        <f>IF($D52="",NA(),($M52)/Dashboard!$R$21)</f>
        <v>#N/A</v>
      </c>
    </row>
    <row r="53" spans="2:15">
      <c r="B53" s="36">
        <f t="shared" si="3"/>
        <v>51</v>
      </c>
      <c r="C53" s="120">
        <f t="shared" si="4"/>
        <v>44111</v>
      </c>
      <c r="D53" s="98"/>
      <c r="E53" s="98"/>
      <c r="F53" s="98"/>
      <c r="G53" s="133" t="str">
        <f>IFERROR(VLOOKUP($C53,Calculator!$BY$2:$CB$2500,4,0),"")</f>
        <v/>
      </c>
      <c r="H53" s="197" t="e">
        <f t="shared" si="1"/>
        <v>#VALUE!</v>
      </c>
      <c r="I53" s="136">
        <f t="shared" si="2"/>
        <v>44111</v>
      </c>
      <c r="J53" s="137">
        <f ca="1">IF($C53&gt;(TODAY()),NA(),SUM($G$3:$G53))</f>
        <v>0</v>
      </c>
      <c r="K53" s="133" t="str">
        <f>IFERROR(VLOOKUP($C53,Calculator!$BY$2:$CD$2500,6,0),"")</f>
        <v/>
      </c>
      <c r="L53" s="141" t="str">
        <f t="shared" si="0"/>
        <v/>
      </c>
      <c r="M53" s="100" t="str">
        <f>IF($D53="","",$L53-(Dashboard!$R$21-(SUM($E54:$E$224))))</f>
        <v/>
      </c>
      <c r="N53" s="50">
        <f t="shared" si="5"/>
        <v>44111</v>
      </c>
      <c r="O53" s="96" t="e">
        <f>IF($D53="",NA(),($M53)/Dashboard!$R$21)</f>
        <v>#N/A</v>
      </c>
    </row>
    <row r="54" spans="2:15">
      <c r="B54" s="36">
        <f t="shared" si="3"/>
        <v>52</v>
      </c>
      <c r="C54" s="120">
        <f t="shared" si="4"/>
        <v>44112</v>
      </c>
      <c r="D54" s="98"/>
      <c r="E54" s="98"/>
      <c r="F54" s="98"/>
      <c r="G54" s="133" t="str">
        <f>IFERROR(VLOOKUP($C54,Calculator!$BY$2:$CB$2500,4,0),"")</f>
        <v/>
      </c>
      <c r="H54" s="197" t="e">
        <f t="shared" si="1"/>
        <v>#VALUE!</v>
      </c>
      <c r="I54" s="136">
        <f t="shared" si="2"/>
        <v>44112</v>
      </c>
      <c r="J54" s="137">
        <f ca="1">IF($C54&gt;(TODAY()),NA(),SUM($G$3:$G54))</f>
        <v>0</v>
      </c>
      <c r="K54" s="133" t="str">
        <f>IFERROR(VLOOKUP($C54,Calculator!$BY$2:$CD$2500,6,0),"")</f>
        <v/>
      </c>
      <c r="L54" s="141" t="str">
        <f t="shared" si="0"/>
        <v/>
      </c>
      <c r="M54" s="100" t="str">
        <f>IF($D54="","",$L54-(Dashboard!$R$21-(SUM($E55:$E$224))))</f>
        <v/>
      </c>
      <c r="N54" s="50">
        <f t="shared" si="5"/>
        <v>44112</v>
      </c>
      <c r="O54" s="96" t="e">
        <f>IF($D54="",NA(),($M54)/Dashboard!$R$21)</f>
        <v>#N/A</v>
      </c>
    </row>
    <row r="55" spans="2:15">
      <c r="B55" s="36">
        <f t="shared" si="3"/>
        <v>53</v>
      </c>
      <c r="C55" s="120">
        <f t="shared" si="4"/>
        <v>44113</v>
      </c>
      <c r="D55" s="98"/>
      <c r="E55" s="98"/>
      <c r="F55" s="98"/>
      <c r="G55" s="133" t="str">
        <f>IFERROR(VLOOKUP($C55,Calculator!$BY$2:$CB$2500,4,0),"")</f>
        <v/>
      </c>
      <c r="H55" s="197" t="e">
        <f t="shared" si="1"/>
        <v>#VALUE!</v>
      </c>
      <c r="I55" s="136">
        <f t="shared" si="2"/>
        <v>44113</v>
      </c>
      <c r="J55" s="137">
        <f ca="1">IF($C55&gt;(TODAY()),NA(),SUM($G$3:$G55))</f>
        <v>0</v>
      </c>
      <c r="K55" s="133" t="str">
        <f>IFERROR(VLOOKUP($C55,Calculator!$BY$2:$CD$2500,6,0),"")</f>
        <v/>
      </c>
      <c r="L55" s="141" t="str">
        <f t="shared" si="0"/>
        <v/>
      </c>
      <c r="M55" s="100" t="str">
        <f>IF($D55="","",$L55-(Dashboard!$R$21-(SUM($E56:$E$224))))</f>
        <v/>
      </c>
      <c r="N55" s="50">
        <f t="shared" si="5"/>
        <v>44113</v>
      </c>
      <c r="O55" s="96" t="e">
        <f>IF($D55="",NA(),($M55)/Dashboard!$R$21)</f>
        <v>#N/A</v>
      </c>
    </row>
    <row r="56" spans="2:15">
      <c r="B56" s="36">
        <f t="shared" si="3"/>
        <v>54</v>
      </c>
      <c r="C56" s="120">
        <f t="shared" si="4"/>
        <v>44114</v>
      </c>
      <c r="D56" s="98"/>
      <c r="E56" s="98"/>
      <c r="F56" s="221"/>
      <c r="G56" s="133" t="str">
        <f>IFERROR(VLOOKUP($C56,Calculator!$BY$2:$CB$2500,4,0),"")</f>
        <v/>
      </c>
      <c r="H56" s="197" t="e">
        <f t="shared" si="1"/>
        <v>#VALUE!</v>
      </c>
      <c r="I56" s="136">
        <f t="shared" si="2"/>
        <v>44114</v>
      </c>
      <c r="J56" s="137">
        <f ca="1">IF($C56&gt;(TODAY()),NA(),SUM($G$3:$G56))</f>
        <v>0</v>
      </c>
      <c r="K56" s="133" t="str">
        <f>IFERROR(VLOOKUP($C56,Calculator!$BY$2:$CD$2500,6,0),"")</f>
        <v/>
      </c>
      <c r="L56" s="141" t="str">
        <f t="shared" si="0"/>
        <v/>
      </c>
      <c r="M56" s="100" t="str">
        <f>IF($D56="","",$L56-(Dashboard!$R$21-(SUM($E57:$E$224))))</f>
        <v/>
      </c>
      <c r="N56" s="50">
        <f t="shared" si="5"/>
        <v>44114</v>
      </c>
      <c r="O56" s="96" t="e">
        <f>IF($D56="",NA(),($M56)/Dashboard!$R$21)</f>
        <v>#N/A</v>
      </c>
    </row>
    <row r="57" spans="2:15">
      <c r="B57" s="36">
        <f t="shared" si="3"/>
        <v>55</v>
      </c>
      <c r="C57" s="120">
        <f t="shared" si="4"/>
        <v>44115</v>
      </c>
      <c r="D57" s="98"/>
      <c r="E57" s="98"/>
      <c r="F57" s="98"/>
      <c r="G57" s="133" t="str">
        <f>IFERROR(VLOOKUP($C57,Calculator!$BY$2:$CB$2500,4,0),"")</f>
        <v/>
      </c>
      <c r="H57" s="197" t="e">
        <f t="shared" si="1"/>
        <v>#VALUE!</v>
      </c>
      <c r="I57" s="136">
        <f t="shared" si="2"/>
        <v>44115</v>
      </c>
      <c r="J57" s="137">
        <f ca="1">IF($C57&gt;(TODAY()),NA(),SUM($G$3:$G57))</f>
        <v>0</v>
      </c>
      <c r="K57" s="133" t="str">
        <f>IFERROR(VLOOKUP($C57,Calculator!$BY$2:$CD$2500,6,0),"")</f>
        <v/>
      </c>
      <c r="L57" s="141" t="str">
        <f t="shared" si="0"/>
        <v/>
      </c>
      <c r="M57" s="100" t="str">
        <f>IF($D57="","",$L57-(Dashboard!$R$21-(SUM($E58:$E$224))))</f>
        <v/>
      </c>
      <c r="N57" s="50">
        <f t="shared" si="5"/>
        <v>44115</v>
      </c>
      <c r="O57" s="96" t="e">
        <f>IF($D57="",NA(),($M57)/Dashboard!$R$21)</f>
        <v>#N/A</v>
      </c>
    </row>
    <row r="58" spans="2:15">
      <c r="B58" s="36">
        <f t="shared" si="3"/>
        <v>56</v>
      </c>
      <c r="C58" s="120">
        <f t="shared" si="4"/>
        <v>44116</v>
      </c>
      <c r="D58" s="98"/>
      <c r="E58" s="98"/>
      <c r="F58" s="98"/>
      <c r="G58" s="133" t="str">
        <f>IFERROR(VLOOKUP($C58,Calculator!$BY$2:$CB$2500,4,0),"")</f>
        <v/>
      </c>
      <c r="H58" s="197" t="e">
        <f t="shared" si="1"/>
        <v>#VALUE!</v>
      </c>
      <c r="I58" s="136">
        <f t="shared" si="2"/>
        <v>44116</v>
      </c>
      <c r="J58" s="137">
        <f ca="1">IF($C58&gt;(TODAY()),NA(),SUM($G$3:$G58))</f>
        <v>0</v>
      </c>
      <c r="K58" s="133" t="str">
        <f>IFERROR(VLOOKUP($C58,Calculator!$BY$2:$CD$2500,6,0),"")</f>
        <v/>
      </c>
      <c r="L58" s="141" t="str">
        <f t="shared" si="0"/>
        <v/>
      </c>
      <c r="M58" s="100" t="str">
        <f>IF($D58="","",$L58-(Dashboard!$R$21-(SUM($E59:$E$224))))</f>
        <v/>
      </c>
      <c r="N58" s="50">
        <f t="shared" si="5"/>
        <v>44116</v>
      </c>
      <c r="O58" s="96" t="e">
        <f>IF($D58="",NA(),($M58)/Dashboard!$R$21)</f>
        <v>#N/A</v>
      </c>
    </row>
    <row r="59" spans="2:15">
      <c r="B59" s="36">
        <f t="shared" si="3"/>
        <v>57</v>
      </c>
      <c r="C59" s="120">
        <f t="shared" si="4"/>
        <v>44117</v>
      </c>
      <c r="D59" s="98"/>
      <c r="E59" s="98"/>
      <c r="F59" s="98"/>
      <c r="G59" s="133" t="str">
        <f>IFERROR(VLOOKUP($C59,Calculator!$BY$2:$CB$2500,4,0),"")</f>
        <v/>
      </c>
      <c r="H59" s="197" t="e">
        <f t="shared" si="1"/>
        <v>#VALUE!</v>
      </c>
      <c r="I59" s="136">
        <f t="shared" si="2"/>
        <v>44117</v>
      </c>
      <c r="J59" s="137">
        <f ca="1">IF($C59&gt;(TODAY()),NA(),SUM($G$3:$G59))</f>
        <v>0</v>
      </c>
      <c r="K59" s="133" t="str">
        <f>IFERROR(VLOOKUP($C59,Calculator!$BY$2:$CD$2500,6,0),"")</f>
        <v/>
      </c>
      <c r="L59" s="141" t="str">
        <f t="shared" si="0"/>
        <v/>
      </c>
      <c r="M59" s="100" t="str">
        <f>IF($D59="","",$L59-(Dashboard!$R$21-(SUM($E60:$E$224))))</f>
        <v/>
      </c>
      <c r="N59" s="50">
        <f t="shared" si="5"/>
        <v>44117</v>
      </c>
      <c r="O59" s="96" t="e">
        <f>IF($D59="",NA(),($M59)/Dashboard!$R$21)</f>
        <v>#N/A</v>
      </c>
    </row>
    <row r="60" spans="2:15">
      <c r="B60" s="36">
        <f t="shared" si="3"/>
        <v>58</v>
      </c>
      <c r="C60" s="120">
        <f t="shared" si="4"/>
        <v>44118</v>
      </c>
      <c r="D60" s="98"/>
      <c r="E60" s="98"/>
      <c r="F60" s="98"/>
      <c r="G60" s="133" t="str">
        <f>IFERROR(VLOOKUP($C60,Calculator!$BY$2:$CB$2500,4,0),"")</f>
        <v/>
      </c>
      <c r="H60" s="197" t="e">
        <f t="shared" si="1"/>
        <v>#VALUE!</v>
      </c>
      <c r="I60" s="136">
        <f t="shared" si="2"/>
        <v>44118</v>
      </c>
      <c r="J60" s="137">
        <f ca="1">IF($C60&gt;(TODAY()),NA(),SUM($G$3:$G60))</f>
        <v>0</v>
      </c>
      <c r="K60" s="133" t="str">
        <f>IFERROR(VLOOKUP($C60,Calculator!$BY$2:$CD$2500,6,0),"")</f>
        <v/>
      </c>
      <c r="L60" s="141" t="str">
        <f t="shared" si="0"/>
        <v/>
      </c>
      <c r="M60" s="100" t="str">
        <f>IF($D60="","",$L60-(Dashboard!$R$21-(SUM($E61:$E$224))))</f>
        <v/>
      </c>
      <c r="N60" s="50">
        <f t="shared" si="5"/>
        <v>44118</v>
      </c>
      <c r="O60" s="96" t="e">
        <f>IF($D60="",NA(),($M60)/Dashboard!$R$21)</f>
        <v>#N/A</v>
      </c>
    </row>
    <row r="61" spans="2:15">
      <c r="B61" s="36">
        <f t="shared" si="3"/>
        <v>59</v>
      </c>
      <c r="C61" s="120">
        <f t="shared" si="4"/>
        <v>44119</v>
      </c>
      <c r="D61" s="98"/>
      <c r="E61" s="98"/>
      <c r="F61" s="221"/>
      <c r="G61" s="133" t="str">
        <f>IFERROR(VLOOKUP($C61,Calculator!$BY$2:$CB$2500,4,0),"")</f>
        <v/>
      </c>
      <c r="H61" s="197" t="e">
        <f t="shared" si="1"/>
        <v>#VALUE!</v>
      </c>
      <c r="I61" s="136">
        <f t="shared" si="2"/>
        <v>44119</v>
      </c>
      <c r="J61" s="137">
        <f ca="1">IF($C61&gt;(TODAY()),NA(),SUM($G$3:$G61))</f>
        <v>0</v>
      </c>
      <c r="K61" s="133" t="str">
        <f>IFERROR(VLOOKUP($C61,Calculator!$BY$2:$CD$2500,6,0),"")</f>
        <v/>
      </c>
      <c r="L61" s="141" t="str">
        <f t="shared" si="0"/>
        <v/>
      </c>
      <c r="M61" s="100" t="str">
        <f>IF($D61="","",$L61-(Dashboard!$R$21-(SUM($E62:$E$224))))</f>
        <v/>
      </c>
      <c r="N61" s="50">
        <f t="shared" si="5"/>
        <v>44119</v>
      </c>
      <c r="O61" s="96" t="e">
        <f>IF($D61="",NA(),($M61)/Dashboard!$R$21)</f>
        <v>#N/A</v>
      </c>
    </row>
    <row r="62" spans="2:15">
      <c r="B62" s="36">
        <f t="shared" si="3"/>
        <v>60</v>
      </c>
      <c r="C62" s="120">
        <f t="shared" si="4"/>
        <v>44120</v>
      </c>
      <c r="D62" s="98"/>
      <c r="E62" s="98"/>
      <c r="F62" s="98"/>
      <c r="G62" s="133" t="str">
        <f>IFERROR(VLOOKUP($C62,Calculator!$BY$2:$CB$2500,4,0),"")</f>
        <v/>
      </c>
      <c r="H62" s="197" t="e">
        <f t="shared" si="1"/>
        <v>#VALUE!</v>
      </c>
      <c r="I62" s="136">
        <f t="shared" si="2"/>
        <v>44120</v>
      </c>
      <c r="J62" s="137">
        <f ca="1">IF($C62&gt;(TODAY()),NA(),SUM($G$3:$G62))</f>
        <v>0</v>
      </c>
      <c r="K62" s="133" t="str">
        <f>IFERROR(VLOOKUP($C62,Calculator!$BY$2:$CD$2500,6,0),"")</f>
        <v/>
      </c>
      <c r="L62" s="141" t="str">
        <f t="shared" si="0"/>
        <v/>
      </c>
      <c r="M62" s="100" t="str">
        <f>IF($D62="","",$L62-(Dashboard!$R$21-(SUM($E63:$E$224))))</f>
        <v/>
      </c>
      <c r="N62" s="50">
        <f t="shared" si="5"/>
        <v>44120</v>
      </c>
      <c r="O62" s="96" t="e">
        <f>IF($D62="",NA(),($M62)/Dashboard!$R$21)</f>
        <v>#N/A</v>
      </c>
    </row>
    <row r="63" spans="2:15">
      <c r="B63" s="36">
        <f t="shared" si="3"/>
        <v>61</v>
      </c>
      <c r="C63" s="120">
        <f t="shared" si="4"/>
        <v>44121</v>
      </c>
      <c r="D63" s="98"/>
      <c r="E63" s="98"/>
      <c r="F63" s="98"/>
      <c r="G63" s="133" t="str">
        <f>IFERROR(VLOOKUP($C63,Calculator!$BY$2:$CB$2500,4,0),"")</f>
        <v/>
      </c>
      <c r="H63" s="197" t="e">
        <f t="shared" si="1"/>
        <v>#VALUE!</v>
      </c>
      <c r="I63" s="136">
        <f t="shared" si="2"/>
        <v>44121</v>
      </c>
      <c r="J63" s="137">
        <f ca="1">IF($C63&gt;(TODAY()),NA(),SUM($G$3:$G63))</f>
        <v>0</v>
      </c>
      <c r="K63" s="133" t="str">
        <f>IFERROR(VLOOKUP($C63,Calculator!$BY$2:$CD$2500,6,0),"")</f>
        <v/>
      </c>
      <c r="L63" s="141" t="str">
        <f t="shared" si="0"/>
        <v/>
      </c>
      <c r="M63" s="100" t="str">
        <f>IF($D63="","",$L63-(Dashboard!$R$21-(SUM($E64:$E$224))))</f>
        <v/>
      </c>
      <c r="N63" s="50">
        <f t="shared" si="5"/>
        <v>44121</v>
      </c>
      <c r="O63" s="96" t="e">
        <f>IF($D63="",NA(),($M63)/Dashboard!$R$21)</f>
        <v>#N/A</v>
      </c>
    </row>
    <row r="64" spans="2:15">
      <c r="B64" s="36">
        <f t="shared" si="3"/>
        <v>62</v>
      </c>
      <c r="C64" s="120">
        <f t="shared" si="4"/>
        <v>44122</v>
      </c>
      <c r="D64" s="98"/>
      <c r="E64" s="98"/>
      <c r="F64" s="98"/>
      <c r="G64" s="133" t="str">
        <f>IFERROR(VLOOKUP($C64,Calculator!$BY$2:$CB$2500,4,0),"")</f>
        <v/>
      </c>
      <c r="H64" s="197" t="e">
        <f t="shared" si="1"/>
        <v>#VALUE!</v>
      </c>
      <c r="I64" s="136">
        <f t="shared" si="2"/>
        <v>44122</v>
      </c>
      <c r="J64" s="137">
        <f ca="1">IF($C64&gt;(TODAY()),NA(),SUM($G$3:$G64))</f>
        <v>0</v>
      </c>
      <c r="K64" s="133" t="str">
        <f>IFERROR(VLOOKUP($C64,Calculator!$BY$2:$CD$2500,6,0),"")</f>
        <v/>
      </c>
      <c r="L64" s="141" t="str">
        <f t="shared" si="0"/>
        <v/>
      </c>
      <c r="M64" s="100" t="str">
        <f>IF($D64="","",$L64-(Dashboard!$R$21-(SUM($E65:$E$224))))</f>
        <v/>
      </c>
      <c r="N64" s="50">
        <f t="shared" si="5"/>
        <v>44122</v>
      </c>
      <c r="O64" s="96" t="e">
        <f>IF($D64="",NA(),($M64)/Dashboard!$R$21)</f>
        <v>#N/A</v>
      </c>
    </row>
    <row r="65" spans="2:15">
      <c r="B65" s="36">
        <f t="shared" si="3"/>
        <v>63</v>
      </c>
      <c r="C65" s="120">
        <f t="shared" si="4"/>
        <v>44123</v>
      </c>
      <c r="D65" s="98"/>
      <c r="E65" s="98"/>
      <c r="F65" s="221"/>
      <c r="G65" s="133" t="str">
        <f>IFERROR(VLOOKUP($C65,Calculator!$BY$2:$CB$2500,4,0),"")</f>
        <v/>
      </c>
      <c r="H65" s="197" t="e">
        <f t="shared" si="1"/>
        <v>#VALUE!</v>
      </c>
      <c r="I65" s="136">
        <f t="shared" si="2"/>
        <v>44123</v>
      </c>
      <c r="J65" s="137">
        <f ca="1">IF($C65&gt;(TODAY()),NA(),SUM($G$3:$G65))</f>
        <v>0</v>
      </c>
      <c r="K65" s="133" t="str">
        <f>IFERROR(VLOOKUP($C65,Calculator!$BY$2:$CD$2500,6,0),"")</f>
        <v/>
      </c>
      <c r="L65" s="141" t="str">
        <f t="shared" si="0"/>
        <v/>
      </c>
      <c r="M65" s="100" t="str">
        <f>IF($D65="","",$L65-(Dashboard!$R$21-(SUM($E66:$E$224))))</f>
        <v/>
      </c>
      <c r="N65" s="50">
        <f t="shared" si="5"/>
        <v>44123</v>
      </c>
      <c r="O65" s="96" t="e">
        <f>IF($D65="",NA(),($M65)/Dashboard!$R$21)</f>
        <v>#N/A</v>
      </c>
    </row>
    <row r="66" spans="2:15">
      <c r="B66" s="36">
        <f t="shared" si="3"/>
        <v>64</v>
      </c>
      <c r="C66" s="120">
        <f t="shared" si="4"/>
        <v>44124</v>
      </c>
      <c r="D66" s="98"/>
      <c r="E66" s="98"/>
      <c r="F66" s="98"/>
      <c r="G66" s="133" t="str">
        <f>IFERROR(VLOOKUP($C66,Calculator!$BY$2:$CB$2500,4,0),"")</f>
        <v/>
      </c>
      <c r="H66" s="197" t="e">
        <f t="shared" si="1"/>
        <v>#VALUE!</v>
      </c>
      <c r="I66" s="136">
        <f t="shared" si="2"/>
        <v>44124</v>
      </c>
      <c r="J66" s="137">
        <f ca="1">IF($C66&gt;(TODAY()),NA(),SUM($G$3:$G66))</f>
        <v>0</v>
      </c>
      <c r="K66" s="133" t="str">
        <f>IFERROR(VLOOKUP($C66,Calculator!$BY$2:$CD$2500,6,0),"")</f>
        <v/>
      </c>
      <c r="L66" s="141" t="str">
        <f t="shared" si="0"/>
        <v/>
      </c>
      <c r="M66" s="100" t="str">
        <f>IF($D66="","",$L66-(Dashboard!$R$21-(SUM($E67:$E$224))))</f>
        <v/>
      </c>
      <c r="N66" s="50">
        <f t="shared" si="5"/>
        <v>44124</v>
      </c>
      <c r="O66" s="96" t="e">
        <f>IF($D66="",NA(),($M66)/Dashboard!$R$21)</f>
        <v>#N/A</v>
      </c>
    </row>
    <row r="67" spans="2:15">
      <c r="B67" s="36">
        <f t="shared" si="3"/>
        <v>65</v>
      </c>
      <c r="C67" s="120">
        <f t="shared" si="4"/>
        <v>44125</v>
      </c>
      <c r="D67" s="98"/>
      <c r="E67" s="98"/>
      <c r="F67" s="98"/>
      <c r="G67" s="133" t="str">
        <f>IFERROR(VLOOKUP($C67,Calculator!$BY$2:$CB$2500,4,0),"")</f>
        <v/>
      </c>
      <c r="H67" s="197" t="e">
        <f t="shared" si="1"/>
        <v>#VALUE!</v>
      </c>
      <c r="I67" s="136">
        <f t="shared" si="2"/>
        <v>44125</v>
      </c>
      <c r="J67" s="137">
        <f ca="1">IF($C67&gt;(TODAY()),NA(),SUM($G$3:$G67))</f>
        <v>0</v>
      </c>
      <c r="K67" s="133" t="str">
        <f>IFERROR(VLOOKUP($C67,Calculator!$BY$2:$CD$2500,6,0),"")</f>
        <v/>
      </c>
      <c r="L67" s="141" t="str">
        <f t="shared" ref="L67:L130" si="6">IF($D67="","",$D67)</f>
        <v/>
      </c>
      <c r="M67" s="100" t="str">
        <f>IF($D67="","",$L67-(Dashboard!$R$21-(SUM($E68:$E$224))))</f>
        <v/>
      </c>
      <c r="N67" s="50">
        <f t="shared" si="5"/>
        <v>44125</v>
      </c>
      <c r="O67" s="96" t="e">
        <f>IF($D67="",NA(),($M67)/Dashboard!$R$21)</f>
        <v>#N/A</v>
      </c>
    </row>
    <row r="68" spans="2:15">
      <c r="B68" s="36">
        <f t="shared" si="3"/>
        <v>66</v>
      </c>
      <c r="C68" s="120">
        <f t="shared" si="4"/>
        <v>44126</v>
      </c>
      <c r="D68" s="98"/>
      <c r="E68" s="98"/>
      <c r="F68" s="98"/>
      <c r="G68" s="133" t="str">
        <f>IFERROR(VLOOKUP($C68,Calculator!$BY$2:$CB$2500,4,0),"")</f>
        <v/>
      </c>
      <c r="H68" s="197" t="e">
        <f t="shared" ref="H68:H131" si="7">$G68*1</f>
        <v>#VALUE!</v>
      </c>
      <c r="I68" s="136">
        <f t="shared" ref="I68:I131" si="8">$C68</f>
        <v>44126</v>
      </c>
      <c r="J68" s="137">
        <f ca="1">IF($C68&gt;(TODAY()),NA(),SUM($G$3:$G68))</f>
        <v>0</v>
      </c>
      <c r="K68" s="133" t="str">
        <f>IFERROR(VLOOKUP($C68,Calculator!$BY$2:$CD$2500,6,0),"")</f>
        <v/>
      </c>
      <c r="L68" s="141" t="str">
        <f t="shared" si="6"/>
        <v/>
      </c>
      <c r="M68" s="100" t="str">
        <f>IF($D68="","",$L68-(Dashboard!$R$21-(SUM($E69:$E$224))))</f>
        <v/>
      </c>
      <c r="N68" s="50">
        <f t="shared" si="5"/>
        <v>44126</v>
      </c>
      <c r="O68" s="96" t="e">
        <f>IF($D68="",NA(),($M68)/Dashboard!$R$21)</f>
        <v>#N/A</v>
      </c>
    </row>
    <row r="69" spans="2:15">
      <c r="B69" s="36">
        <f t="shared" ref="B69:B91" si="9">$B68+1</f>
        <v>67</v>
      </c>
      <c r="C69" s="120">
        <f t="shared" ref="C69:C91" si="10">$C68+1</f>
        <v>44127</v>
      </c>
      <c r="D69" s="98"/>
      <c r="E69" s="98"/>
      <c r="F69" s="98"/>
      <c r="G69" s="133" t="str">
        <f>IFERROR(VLOOKUP($C69,Calculator!$BY$2:$CB$2500,4,0),"")</f>
        <v/>
      </c>
      <c r="H69" s="197" t="e">
        <f t="shared" si="7"/>
        <v>#VALUE!</v>
      </c>
      <c r="I69" s="136">
        <f t="shared" si="8"/>
        <v>44127</v>
      </c>
      <c r="J69" s="137">
        <f ca="1">IF($C69&gt;(TODAY()),NA(),SUM($G$3:$G69))</f>
        <v>0</v>
      </c>
      <c r="K69" s="133" t="str">
        <f>IFERROR(VLOOKUP($C69,Calculator!$BY$2:$CD$2500,6,0),"")</f>
        <v/>
      </c>
      <c r="L69" s="141" t="str">
        <f t="shared" si="6"/>
        <v/>
      </c>
      <c r="M69" s="100" t="str">
        <f>IF($D69="","",$L69-(Dashboard!$R$21-(SUM($E70:$E$224))))</f>
        <v/>
      </c>
      <c r="N69" s="50">
        <f t="shared" ref="N69:N132" si="11">$C68+1</f>
        <v>44127</v>
      </c>
      <c r="O69" s="96" t="e">
        <f>IF($D69="",NA(),($M69)/Dashboard!$R$21)</f>
        <v>#N/A</v>
      </c>
    </row>
    <row r="70" spans="2:15">
      <c r="B70" s="36">
        <f t="shared" si="9"/>
        <v>68</v>
      </c>
      <c r="C70" s="120">
        <f t="shared" si="10"/>
        <v>44128</v>
      </c>
      <c r="D70" s="98"/>
      <c r="E70" s="98"/>
      <c r="F70" s="221"/>
      <c r="G70" s="133" t="str">
        <f>IFERROR(VLOOKUP($C70,Calculator!$BY$2:$CB$2500,4,0),"")</f>
        <v/>
      </c>
      <c r="H70" s="197" t="e">
        <f t="shared" si="7"/>
        <v>#VALUE!</v>
      </c>
      <c r="I70" s="136">
        <f t="shared" si="8"/>
        <v>44128</v>
      </c>
      <c r="J70" s="137">
        <f ca="1">IF($C70&gt;(TODAY()),NA(),SUM($G$3:$G70))</f>
        <v>0</v>
      </c>
      <c r="K70" s="133" t="str">
        <f>IFERROR(VLOOKUP($C70,Calculator!$BY$2:$CD$2500,6,0),"")</f>
        <v/>
      </c>
      <c r="L70" s="141" t="str">
        <f t="shared" si="6"/>
        <v/>
      </c>
      <c r="M70" s="100" t="str">
        <f>IF($D70="","",$L70-(Dashboard!$R$21-(SUM($E71:$E$224))))</f>
        <v/>
      </c>
      <c r="N70" s="50">
        <f t="shared" si="11"/>
        <v>44128</v>
      </c>
      <c r="O70" s="96" t="e">
        <f>IF($D70="",NA(),($M70)/Dashboard!$R$21)</f>
        <v>#N/A</v>
      </c>
    </row>
    <row r="71" spans="2:15">
      <c r="B71" s="36">
        <f t="shared" si="9"/>
        <v>69</v>
      </c>
      <c r="C71" s="120">
        <f t="shared" si="10"/>
        <v>44129</v>
      </c>
      <c r="D71" s="98"/>
      <c r="E71" s="98"/>
      <c r="F71" s="98"/>
      <c r="G71" s="133" t="str">
        <f>IFERROR(VLOOKUP($C71,Calculator!$BY$2:$CB$2500,4,0),"")</f>
        <v/>
      </c>
      <c r="H71" s="197" t="e">
        <f t="shared" si="7"/>
        <v>#VALUE!</v>
      </c>
      <c r="I71" s="136">
        <f t="shared" si="8"/>
        <v>44129</v>
      </c>
      <c r="J71" s="137">
        <f ca="1">IF($C71&gt;(TODAY()),NA(),SUM($G$3:$G71))</f>
        <v>0</v>
      </c>
      <c r="K71" s="133" t="str">
        <f>IFERROR(VLOOKUP($C71,Calculator!$BY$2:$CD$2500,6,0),"")</f>
        <v/>
      </c>
      <c r="L71" s="141" t="str">
        <f t="shared" si="6"/>
        <v/>
      </c>
      <c r="M71" s="100" t="str">
        <f>IF($D71="","",$L71-(Dashboard!$R$21-(SUM($E72:$E$224))))</f>
        <v/>
      </c>
      <c r="N71" s="50">
        <f t="shared" si="11"/>
        <v>44129</v>
      </c>
      <c r="O71" s="96" t="e">
        <f>IF($D71="",NA(),($M71)/Dashboard!$R$21)</f>
        <v>#N/A</v>
      </c>
    </row>
    <row r="72" spans="2:15">
      <c r="B72" s="36">
        <f t="shared" si="9"/>
        <v>70</v>
      </c>
      <c r="C72" s="120">
        <f t="shared" si="10"/>
        <v>44130</v>
      </c>
      <c r="D72" s="98"/>
      <c r="E72" s="98"/>
      <c r="F72" s="98"/>
      <c r="G72" s="133" t="str">
        <f>IFERROR(VLOOKUP($C72,Calculator!$BY$2:$CB$2500,4,0),"")</f>
        <v/>
      </c>
      <c r="H72" s="197" t="e">
        <f t="shared" si="7"/>
        <v>#VALUE!</v>
      </c>
      <c r="I72" s="136">
        <f t="shared" si="8"/>
        <v>44130</v>
      </c>
      <c r="J72" s="137">
        <f ca="1">IF($C72&gt;(TODAY()),NA(),SUM($G$3:$G72))</f>
        <v>0</v>
      </c>
      <c r="K72" s="133" t="str">
        <f>IFERROR(VLOOKUP($C72,Calculator!$BY$2:$CD$2500,6,0),"")</f>
        <v/>
      </c>
      <c r="L72" s="141" t="str">
        <f t="shared" si="6"/>
        <v/>
      </c>
      <c r="M72" s="100" t="str">
        <f>IF($D72="","",$L72-(Dashboard!$R$21-(SUM($E73:$E$224))))</f>
        <v/>
      </c>
      <c r="N72" s="50">
        <f t="shared" si="11"/>
        <v>44130</v>
      </c>
      <c r="O72" s="96" t="e">
        <f>IF($D72="",NA(),($M72)/Dashboard!$R$21)</f>
        <v>#N/A</v>
      </c>
    </row>
    <row r="73" spans="2:15">
      <c r="B73" s="36">
        <f t="shared" si="9"/>
        <v>71</v>
      </c>
      <c r="C73" s="120">
        <f t="shared" si="10"/>
        <v>44131</v>
      </c>
      <c r="D73" s="98"/>
      <c r="E73" s="98"/>
      <c r="F73" s="98"/>
      <c r="G73" s="133" t="str">
        <f>IFERROR(VLOOKUP($C73,Calculator!$BY$2:$CB$2500,4,0),"")</f>
        <v/>
      </c>
      <c r="H73" s="197" t="e">
        <f t="shared" si="7"/>
        <v>#VALUE!</v>
      </c>
      <c r="I73" s="136">
        <f t="shared" si="8"/>
        <v>44131</v>
      </c>
      <c r="J73" s="137">
        <f ca="1">IF($C73&gt;(TODAY()),NA(),SUM($G$3:$G73))</f>
        <v>0</v>
      </c>
      <c r="K73" s="133" t="str">
        <f>IFERROR(VLOOKUP($C73,Calculator!$BY$2:$CD$2500,6,0),"")</f>
        <v/>
      </c>
      <c r="L73" s="141" t="str">
        <f t="shared" si="6"/>
        <v/>
      </c>
      <c r="M73" s="100" t="str">
        <f>IF($D73="","",$L73-(Dashboard!$R$21-(SUM($E74:$E$224))))</f>
        <v/>
      </c>
      <c r="N73" s="50">
        <f t="shared" si="11"/>
        <v>44131</v>
      </c>
      <c r="O73" s="96" t="e">
        <f>IF($D73="",NA(),($M73)/Dashboard!$R$21)</f>
        <v>#N/A</v>
      </c>
    </row>
    <row r="74" spans="2:15">
      <c r="B74" s="36">
        <f t="shared" si="9"/>
        <v>72</v>
      </c>
      <c r="C74" s="120">
        <f t="shared" si="10"/>
        <v>44132</v>
      </c>
      <c r="D74" s="98"/>
      <c r="E74" s="98"/>
      <c r="F74" s="98"/>
      <c r="G74" s="133" t="str">
        <f>IFERROR(VLOOKUP($C74,Calculator!$BY$2:$CB$2500,4,0),"")</f>
        <v/>
      </c>
      <c r="H74" s="197" t="e">
        <f t="shared" si="7"/>
        <v>#VALUE!</v>
      </c>
      <c r="I74" s="136">
        <f t="shared" si="8"/>
        <v>44132</v>
      </c>
      <c r="J74" s="137">
        <f ca="1">IF($C74&gt;(TODAY()),NA(),SUM($G$3:$G74))</f>
        <v>0</v>
      </c>
      <c r="K74" s="133" t="str">
        <f>IFERROR(VLOOKUP($C74,Calculator!$BY$2:$CD$2500,6,0),"")</f>
        <v/>
      </c>
      <c r="L74" s="141" t="str">
        <f t="shared" si="6"/>
        <v/>
      </c>
      <c r="M74" s="100" t="str">
        <f>IF($D74="","",$L74-(Dashboard!$R$21-(SUM($E75:$E$224))))</f>
        <v/>
      </c>
      <c r="N74" s="50">
        <f t="shared" si="11"/>
        <v>44132</v>
      </c>
      <c r="O74" s="96" t="e">
        <f>IF($D74="",NA(),($M74)/Dashboard!$R$21)</f>
        <v>#N/A</v>
      </c>
    </row>
    <row r="75" spans="2:15">
      <c r="B75" s="36">
        <f t="shared" si="9"/>
        <v>73</v>
      </c>
      <c r="C75" s="120">
        <f t="shared" si="10"/>
        <v>44133</v>
      </c>
      <c r="D75" s="98"/>
      <c r="E75" s="98"/>
      <c r="F75" s="221"/>
      <c r="G75" s="133" t="str">
        <f>IFERROR(VLOOKUP($C75,Calculator!$BY$2:$CB$2500,4,0),"")</f>
        <v/>
      </c>
      <c r="H75" s="197" t="e">
        <f t="shared" si="7"/>
        <v>#VALUE!</v>
      </c>
      <c r="I75" s="136">
        <f t="shared" si="8"/>
        <v>44133</v>
      </c>
      <c r="J75" s="137">
        <f ca="1">IF($C75&gt;(TODAY()),NA(),SUM($G$3:$G75))</f>
        <v>0</v>
      </c>
      <c r="K75" s="133" t="str">
        <f>IFERROR(VLOOKUP($C75,Calculator!$BY$2:$CD$2500,6,0),"")</f>
        <v/>
      </c>
      <c r="L75" s="141" t="str">
        <f t="shared" si="6"/>
        <v/>
      </c>
      <c r="M75" s="100" t="str">
        <f>IF($D75="","",$L75-(Dashboard!$R$21-(SUM($E76:$E$224))))</f>
        <v/>
      </c>
      <c r="N75" s="50">
        <f t="shared" si="11"/>
        <v>44133</v>
      </c>
      <c r="O75" s="96" t="e">
        <f>IF($D75="",NA(),($M75)/Dashboard!$R$21)</f>
        <v>#N/A</v>
      </c>
    </row>
    <row r="76" spans="2:15">
      <c r="B76" s="36">
        <f t="shared" si="9"/>
        <v>74</v>
      </c>
      <c r="C76" s="120">
        <f t="shared" si="10"/>
        <v>44134</v>
      </c>
      <c r="D76" s="98"/>
      <c r="E76" s="98"/>
      <c r="F76" s="98"/>
      <c r="G76" s="133" t="str">
        <f>IFERROR(VLOOKUP($C76,Calculator!$BY$2:$CB$2500,4,0),"")</f>
        <v/>
      </c>
      <c r="H76" s="197" t="e">
        <f t="shared" si="7"/>
        <v>#VALUE!</v>
      </c>
      <c r="I76" s="136">
        <f t="shared" si="8"/>
        <v>44134</v>
      </c>
      <c r="J76" s="137">
        <f ca="1">IF($C76&gt;(TODAY()),NA(),SUM($G$3:$G76))</f>
        <v>0</v>
      </c>
      <c r="K76" s="133" t="str">
        <f>IFERROR(VLOOKUP($C76,Calculator!$BY$2:$CD$2500,6,0),"")</f>
        <v/>
      </c>
      <c r="L76" s="141" t="str">
        <f t="shared" si="6"/>
        <v/>
      </c>
      <c r="M76" s="100" t="str">
        <f>IF($D76="","",$L76-(Dashboard!$R$21-(SUM($E77:$E$224))))</f>
        <v/>
      </c>
      <c r="N76" s="50">
        <f t="shared" si="11"/>
        <v>44134</v>
      </c>
      <c r="O76" s="96" t="e">
        <f>IF($D76="",NA(),($M76)/Dashboard!$R$21)</f>
        <v>#N/A</v>
      </c>
    </row>
    <row r="77" spans="2:15">
      <c r="B77" s="36">
        <f t="shared" si="9"/>
        <v>75</v>
      </c>
      <c r="C77" s="120">
        <f t="shared" si="10"/>
        <v>44135</v>
      </c>
      <c r="D77" s="98"/>
      <c r="E77" s="98"/>
      <c r="F77" s="98"/>
      <c r="G77" s="133" t="str">
        <f>IFERROR(VLOOKUP($C77,Calculator!$BY$2:$CB$2500,4,0),"")</f>
        <v/>
      </c>
      <c r="H77" s="197" t="e">
        <f t="shared" si="7"/>
        <v>#VALUE!</v>
      </c>
      <c r="I77" s="136">
        <f t="shared" si="8"/>
        <v>44135</v>
      </c>
      <c r="J77" s="137">
        <f ca="1">IF($C77&gt;(TODAY()),NA(),SUM($G$3:$G77))</f>
        <v>0</v>
      </c>
      <c r="K77" s="133" t="str">
        <f>IFERROR(VLOOKUP($C77,Calculator!$BY$2:$CD$2500,6,0),"")</f>
        <v/>
      </c>
      <c r="L77" s="141" t="str">
        <f t="shared" si="6"/>
        <v/>
      </c>
      <c r="M77" s="100" t="str">
        <f>IF($D77="","",$L77-(Dashboard!$R$21-(SUM($E78:$E$224))))</f>
        <v/>
      </c>
      <c r="N77" s="50">
        <f t="shared" si="11"/>
        <v>44135</v>
      </c>
      <c r="O77" s="96" t="e">
        <f>IF($D77="",NA(),($M77)/Dashboard!$R$21)</f>
        <v>#N/A</v>
      </c>
    </row>
    <row r="78" spans="2:15">
      <c r="B78" s="36">
        <f t="shared" si="9"/>
        <v>76</v>
      </c>
      <c r="C78" s="120">
        <f t="shared" si="10"/>
        <v>44136</v>
      </c>
      <c r="D78" s="98"/>
      <c r="E78" s="98"/>
      <c r="F78" s="98"/>
      <c r="G78" s="133" t="str">
        <f>IFERROR(VLOOKUP($C78,Calculator!$BY$2:$CB$2500,4,0),"")</f>
        <v/>
      </c>
      <c r="H78" s="197" t="e">
        <f t="shared" si="7"/>
        <v>#VALUE!</v>
      </c>
      <c r="I78" s="136">
        <f t="shared" si="8"/>
        <v>44136</v>
      </c>
      <c r="J78" s="137">
        <f ca="1">IF($C78&gt;(TODAY()),NA(),SUM($G$3:$G78))</f>
        <v>0</v>
      </c>
      <c r="K78" s="133" t="str">
        <f>IFERROR(VLOOKUP($C78,Calculator!$BY$2:$CD$2500,6,0),"")</f>
        <v/>
      </c>
      <c r="L78" s="141" t="str">
        <f t="shared" si="6"/>
        <v/>
      </c>
      <c r="M78" s="100" t="str">
        <f>IF($D78="","",$L78-(Dashboard!$R$21-(SUM($E79:$E$224))))</f>
        <v/>
      </c>
      <c r="N78" s="50">
        <f t="shared" si="11"/>
        <v>44136</v>
      </c>
      <c r="O78" s="96" t="e">
        <f>IF($D78="",NA(),($M78)/Dashboard!$R$21)</f>
        <v>#N/A</v>
      </c>
    </row>
    <row r="79" spans="2:15">
      <c r="B79" s="36">
        <f t="shared" si="9"/>
        <v>77</v>
      </c>
      <c r="C79" s="120">
        <f t="shared" si="10"/>
        <v>44137</v>
      </c>
      <c r="D79" s="98"/>
      <c r="E79" s="98"/>
      <c r="F79" s="98"/>
      <c r="G79" s="133" t="str">
        <f>IFERROR(VLOOKUP($C79,Calculator!$BY$2:$CB$2500,4,0),"")</f>
        <v/>
      </c>
      <c r="H79" s="197" t="e">
        <f t="shared" si="7"/>
        <v>#VALUE!</v>
      </c>
      <c r="I79" s="136">
        <f t="shared" si="8"/>
        <v>44137</v>
      </c>
      <c r="J79" s="137">
        <f ca="1">IF($C79&gt;(TODAY()),NA(),SUM($G$3:$G79))</f>
        <v>0</v>
      </c>
      <c r="K79" s="133" t="str">
        <f>IFERROR(VLOOKUP($C79,Calculator!$BY$2:$CD$2500,6,0),"")</f>
        <v/>
      </c>
      <c r="L79" s="141" t="str">
        <f t="shared" si="6"/>
        <v/>
      </c>
      <c r="M79" s="100" t="str">
        <f>IF($D79="","",$L79-(Dashboard!$R$21-(SUM($E80:$E$224))))</f>
        <v/>
      </c>
      <c r="N79" s="50">
        <f t="shared" si="11"/>
        <v>44137</v>
      </c>
      <c r="O79" s="96" t="e">
        <f>IF($D79="",NA(),($M79)/Dashboard!$R$21)</f>
        <v>#N/A</v>
      </c>
    </row>
    <row r="80" spans="2:15">
      <c r="B80" s="36">
        <f t="shared" si="9"/>
        <v>78</v>
      </c>
      <c r="C80" s="120">
        <f t="shared" si="10"/>
        <v>44138</v>
      </c>
      <c r="D80" s="98"/>
      <c r="E80" s="98"/>
      <c r="F80" s="221"/>
      <c r="G80" s="133" t="str">
        <f>IFERROR(VLOOKUP($C80,Calculator!$BY$2:$CB$2500,4,0),"")</f>
        <v/>
      </c>
      <c r="H80" s="197" t="e">
        <f t="shared" si="7"/>
        <v>#VALUE!</v>
      </c>
      <c r="I80" s="136">
        <f t="shared" si="8"/>
        <v>44138</v>
      </c>
      <c r="J80" s="137">
        <f ca="1">IF($C80&gt;(TODAY()),NA(),SUM($G$3:$G80))</f>
        <v>0</v>
      </c>
      <c r="K80" s="133" t="str">
        <f>IFERROR(VLOOKUP($C80,Calculator!$BY$2:$CD$2500,6,0),"")</f>
        <v/>
      </c>
      <c r="L80" s="141" t="str">
        <f t="shared" si="6"/>
        <v/>
      </c>
      <c r="M80" s="100" t="str">
        <f>IF($D80="","",$L80-(Dashboard!$R$21-(SUM($E81:$E$224))))</f>
        <v/>
      </c>
      <c r="N80" s="50">
        <f t="shared" si="11"/>
        <v>44138</v>
      </c>
      <c r="O80" s="96" t="e">
        <f>IF($D80="",NA(),($M80)/Dashboard!$R$21)</f>
        <v>#N/A</v>
      </c>
    </row>
    <row r="81" spans="2:15">
      <c r="B81" s="36">
        <f t="shared" si="9"/>
        <v>79</v>
      </c>
      <c r="C81" s="120">
        <f t="shared" si="10"/>
        <v>44139</v>
      </c>
      <c r="D81" s="98"/>
      <c r="E81" s="98"/>
      <c r="F81" s="98"/>
      <c r="G81" s="133" t="str">
        <f>IFERROR(VLOOKUP($C81,Calculator!$BY$2:$CB$2500,4,0),"")</f>
        <v/>
      </c>
      <c r="H81" s="197" t="e">
        <f t="shared" si="7"/>
        <v>#VALUE!</v>
      </c>
      <c r="I81" s="136">
        <f t="shared" si="8"/>
        <v>44139</v>
      </c>
      <c r="J81" s="137">
        <f ca="1">IF($C81&gt;(TODAY()),NA(),SUM($G$3:$G81))</f>
        <v>0</v>
      </c>
      <c r="K81" s="133" t="str">
        <f>IFERROR(VLOOKUP($C81,Calculator!$BY$2:$CD$2500,6,0),"")</f>
        <v/>
      </c>
      <c r="L81" s="141" t="str">
        <f t="shared" si="6"/>
        <v/>
      </c>
      <c r="M81" s="100" t="str">
        <f>IF($D81="","",$L81-(Dashboard!$R$21-(SUM($E82:$E$224))))</f>
        <v/>
      </c>
      <c r="N81" s="50">
        <f t="shared" si="11"/>
        <v>44139</v>
      </c>
      <c r="O81" s="96" t="e">
        <f>IF($D81="",NA(),($M81)/Dashboard!$R$21)</f>
        <v>#N/A</v>
      </c>
    </row>
    <row r="82" spans="2:15">
      <c r="B82" s="36">
        <f t="shared" si="9"/>
        <v>80</v>
      </c>
      <c r="C82" s="120">
        <f t="shared" si="10"/>
        <v>44140</v>
      </c>
      <c r="D82" s="98"/>
      <c r="E82" s="98"/>
      <c r="F82" s="98"/>
      <c r="G82" s="133" t="str">
        <f>IFERROR(VLOOKUP($C82,Calculator!$BY$2:$CB$2500,4,0),"")</f>
        <v/>
      </c>
      <c r="H82" s="197" t="e">
        <f t="shared" si="7"/>
        <v>#VALUE!</v>
      </c>
      <c r="I82" s="136">
        <f t="shared" si="8"/>
        <v>44140</v>
      </c>
      <c r="J82" s="137">
        <f ca="1">IF($C82&gt;(TODAY()),NA(),SUM($G$3:$G82))</f>
        <v>0</v>
      </c>
      <c r="K82" s="133" t="str">
        <f>IFERROR(VLOOKUP($C82,Calculator!$BY$2:$CD$2500,6,0),"")</f>
        <v/>
      </c>
      <c r="L82" s="141" t="str">
        <f t="shared" si="6"/>
        <v/>
      </c>
      <c r="M82" s="100" t="str">
        <f>IF($D82="","",$L82-(Dashboard!$R$21-(SUM($E83:$E$224))))</f>
        <v/>
      </c>
      <c r="N82" s="50">
        <f t="shared" si="11"/>
        <v>44140</v>
      </c>
      <c r="O82" s="96" t="e">
        <f>IF($D82="",NA(),($M82)/Dashboard!$R$21)</f>
        <v>#N/A</v>
      </c>
    </row>
    <row r="83" spans="2:15">
      <c r="B83" s="36">
        <f t="shared" si="9"/>
        <v>81</v>
      </c>
      <c r="C83" s="120">
        <f t="shared" si="10"/>
        <v>44141</v>
      </c>
      <c r="D83" s="98"/>
      <c r="E83" s="98"/>
      <c r="F83" s="98"/>
      <c r="G83" s="133" t="str">
        <f>IFERROR(VLOOKUP($C83,Calculator!$BY$2:$CB$2500,4,0),"")</f>
        <v/>
      </c>
      <c r="H83" s="197" t="e">
        <f t="shared" si="7"/>
        <v>#VALUE!</v>
      </c>
      <c r="I83" s="136">
        <f t="shared" si="8"/>
        <v>44141</v>
      </c>
      <c r="J83" s="137">
        <f ca="1">IF($C83&gt;(TODAY()),NA(),SUM($G$3:$G83))</f>
        <v>0</v>
      </c>
      <c r="K83" s="133" t="str">
        <f>IFERROR(VLOOKUP($C83,Calculator!$BY$2:$CD$2500,6,0),"")</f>
        <v/>
      </c>
      <c r="L83" s="141" t="str">
        <f t="shared" si="6"/>
        <v/>
      </c>
      <c r="M83" s="100" t="str">
        <f>IF($D83="","",$L83-(Dashboard!$R$21-(SUM($E84:$E$224))))</f>
        <v/>
      </c>
      <c r="N83" s="50">
        <f t="shared" si="11"/>
        <v>44141</v>
      </c>
      <c r="O83" s="96" t="e">
        <f>IF($D83="",NA(),($M83)/Dashboard!$R$21)</f>
        <v>#N/A</v>
      </c>
    </row>
    <row r="84" spans="2:15">
      <c r="B84" s="36">
        <f t="shared" si="9"/>
        <v>82</v>
      </c>
      <c r="C84" s="120">
        <f t="shared" si="10"/>
        <v>44142</v>
      </c>
      <c r="D84" s="98"/>
      <c r="E84" s="98"/>
      <c r="F84" s="98"/>
      <c r="G84" s="133" t="str">
        <f>IFERROR(VLOOKUP($C84,Calculator!$BY$2:$CB$2500,4,0),"")</f>
        <v/>
      </c>
      <c r="H84" s="197" t="e">
        <f t="shared" si="7"/>
        <v>#VALUE!</v>
      </c>
      <c r="I84" s="136">
        <f t="shared" si="8"/>
        <v>44142</v>
      </c>
      <c r="J84" s="137">
        <f ca="1">IF($C84&gt;(TODAY()),NA(),SUM($G$3:$G84))</f>
        <v>0</v>
      </c>
      <c r="K84" s="133" t="str">
        <f>IFERROR(VLOOKUP($C84,Calculator!$BY$2:$CD$2500,6,0),"")</f>
        <v/>
      </c>
      <c r="L84" s="141" t="str">
        <f t="shared" si="6"/>
        <v/>
      </c>
      <c r="M84" s="100" t="str">
        <f>IF($D84="","",$L84-(Dashboard!$R$21-(SUM($E85:$E$224))))</f>
        <v/>
      </c>
      <c r="N84" s="50">
        <f t="shared" si="11"/>
        <v>44142</v>
      </c>
      <c r="O84" s="96" t="e">
        <f>IF($D84="",NA(),($M84)/Dashboard!$R$21)</f>
        <v>#N/A</v>
      </c>
    </row>
    <row r="85" spans="2:15">
      <c r="B85" s="36">
        <f t="shared" si="9"/>
        <v>83</v>
      </c>
      <c r="C85" s="120">
        <f t="shared" si="10"/>
        <v>44143</v>
      </c>
      <c r="D85" s="98"/>
      <c r="E85" s="98"/>
      <c r="F85" s="221"/>
      <c r="G85" s="133" t="str">
        <f>IFERROR(VLOOKUP($C85,Calculator!$BY$2:$CB$2500,4,0),"")</f>
        <v/>
      </c>
      <c r="H85" s="197" t="e">
        <f t="shared" si="7"/>
        <v>#VALUE!</v>
      </c>
      <c r="I85" s="136">
        <f t="shared" si="8"/>
        <v>44143</v>
      </c>
      <c r="J85" s="137">
        <f ca="1">IF($C85&gt;(TODAY()),NA(),SUM($G$3:$G85))</f>
        <v>0</v>
      </c>
      <c r="K85" s="133" t="str">
        <f>IFERROR(VLOOKUP($C85,Calculator!$BY$2:$CD$2500,6,0),"")</f>
        <v/>
      </c>
      <c r="L85" s="141" t="str">
        <f t="shared" si="6"/>
        <v/>
      </c>
      <c r="M85" s="100" t="str">
        <f>IF($D85="","",$L85-(Dashboard!$R$21-(SUM($E86:$E$224))))</f>
        <v/>
      </c>
      <c r="N85" s="50">
        <f t="shared" si="11"/>
        <v>44143</v>
      </c>
      <c r="O85" s="96" t="e">
        <f>IF($D85="",NA(),($M85)/Dashboard!$R$21)</f>
        <v>#N/A</v>
      </c>
    </row>
    <row r="86" spans="2:15">
      <c r="B86" s="36">
        <f t="shared" si="9"/>
        <v>84</v>
      </c>
      <c r="C86" s="120">
        <f t="shared" si="10"/>
        <v>44144</v>
      </c>
      <c r="D86" s="98"/>
      <c r="E86" s="98"/>
      <c r="F86" s="98"/>
      <c r="G86" s="133" t="str">
        <f>IFERROR(VLOOKUP($C86,Calculator!$BY$2:$CB$2500,4,0),"")</f>
        <v/>
      </c>
      <c r="H86" s="197" t="e">
        <f t="shared" si="7"/>
        <v>#VALUE!</v>
      </c>
      <c r="I86" s="136">
        <f t="shared" si="8"/>
        <v>44144</v>
      </c>
      <c r="J86" s="137">
        <f ca="1">IF($C86&gt;(TODAY()),NA(),SUM($G$3:$G86))</f>
        <v>0</v>
      </c>
      <c r="K86" s="133" t="str">
        <f>IFERROR(VLOOKUP($C86,Calculator!$BY$2:$CD$2500,6,0),"")</f>
        <v/>
      </c>
      <c r="L86" s="141" t="str">
        <f t="shared" si="6"/>
        <v/>
      </c>
      <c r="M86" s="100" t="str">
        <f>IF($D86="","",$L86-(Dashboard!$R$21-(SUM($E87:$E$224))))</f>
        <v/>
      </c>
      <c r="N86" s="50">
        <f t="shared" si="11"/>
        <v>44144</v>
      </c>
      <c r="O86" s="96" t="e">
        <f>IF($D86="",NA(),($M86)/Dashboard!$R$21)</f>
        <v>#N/A</v>
      </c>
    </row>
    <row r="87" spans="2:15">
      <c r="B87" s="36">
        <f t="shared" si="9"/>
        <v>85</v>
      </c>
      <c r="C87" s="120">
        <f t="shared" si="10"/>
        <v>44145</v>
      </c>
      <c r="D87" s="98"/>
      <c r="E87" s="98"/>
      <c r="F87" s="98"/>
      <c r="G87" s="133" t="str">
        <f>IFERROR(VLOOKUP($C87,Calculator!$BY$2:$CB$2500,4,0),"")</f>
        <v/>
      </c>
      <c r="H87" s="197" t="e">
        <f t="shared" si="7"/>
        <v>#VALUE!</v>
      </c>
      <c r="I87" s="136">
        <f t="shared" si="8"/>
        <v>44145</v>
      </c>
      <c r="J87" s="137">
        <f ca="1">IF($C87&gt;(TODAY()),NA(),SUM($G$3:$G87))</f>
        <v>0</v>
      </c>
      <c r="K87" s="133" t="str">
        <f>IFERROR(VLOOKUP($C87,Calculator!$BY$2:$CD$2500,6,0),"")</f>
        <v/>
      </c>
      <c r="L87" s="141" t="str">
        <f t="shared" si="6"/>
        <v/>
      </c>
      <c r="M87" s="100" t="str">
        <f>IF($D87="","",$L87-(Dashboard!$R$21-(SUM($E88:$E$224))))</f>
        <v/>
      </c>
      <c r="N87" s="50">
        <f t="shared" si="11"/>
        <v>44145</v>
      </c>
      <c r="O87" s="96" t="e">
        <f>IF($D87="",NA(),($M87)/Dashboard!$R$21)</f>
        <v>#N/A</v>
      </c>
    </row>
    <row r="88" spans="2:15">
      <c r="B88" s="36">
        <f t="shared" si="9"/>
        <v>86</v>
      </c>
      <c r="C88" s="120">
        <f t="shared" si="10"/>
        <v>44146</v>
      </c>
      <c r="D88" s="98"/>
      <c r="E88" s="98"/>
      <c r="F88" s="98"/>
      <c r="G88" s="133" t="str">
        <f>IFERROR(VLOOKUP($C88,Calculator!$BY$2:$CB$2500,4,0),"")</f>
        <v/>
      </c>
      <c r="H88" s="197" t="e">
        <f t="shared" si="7"/>
        <v>#VALUE!</v>
      </c>
      <c r="I88" s="136">
        <f t="shared" si="8"/>
        <v>44146</v>
      </c>
      <c r="J88" s="137">
        <f ca="1">IF($C88&gt;(TODAY()),NA(),SUM($G$3:$G88))</f>
        <v>0</v>
      </c>
      <c r="K88" s="133" t="str">
        <f>IFERROR(VLOOKUP($C88,Calculator!$BY$2:$CD$2500,6,0),"")</f>
        <v/>
      </c>
      <c r="L88" s="141" t="str">
        <f t="shared" si="6"/>
        <v/>
      </c>
      <c r="M88" s="100" t="str">
        <f>IF($D88="","",$L88-(Dashboard!$R$21-(SUM($E89:$E$224))))</f>
        <v/>
      </c>
      <c r="N88" s="50">
        <f t="shared" si="11"/>
        <v>44146</v>
      </c>
      <c r="O88" s="96" t="e">
        <f>IF($D88="",NA(),($M88)/Dashboard!$R$21)</f>
        <v>#N/A</v>
      </c>
    </row>
    <row r="89" spans="2:15">
      <c r="B89" s="36">
        <f t="shared" si="9"/>
        <v>87</v>
      </c>
      <c r="C89" s="120">
        <f t="shared" si="10"/>
        <v>44147</v>
      </c>
      <c r="D89" s="98"/>
      <c r="E89" s="98"/>
      <c r="F89" s="98"/>
      <c r="G89" s="133" t="str">
        <f>IFERROR(VLOOKUP($C89,Calculator!$BY$2:$CB$2500,4,0),"")</f>
        <v/>
      </c>
      <c r="H89" s="197" t="e">
        <f t="shared" si="7"/>
        <v>#VALUE!</v>
      </c>
      <c r="I89" s="136">
        <f t="shared" si="8"/>
        <v>44147</v>
      </c>
      <c r="J89" s="137">
        <f ca="1">IF($C89&gt;(TODAY()),NA(),SUM($G$3:$G89))</f>
        <v>0</v>
      </c>
      <c r="K89" s="133" t="str">
        <f>IFERROR(VLOOKUP($C89,Calculator!$BY$2:$CD$2500,6,0),"")</f>
        <v/>
      </c>
      <c r="L89" s="141" t="str">
        <f t="shared" si="6"/>
        <v/>
      </c>
      <c r="M89" s="100" t="str">
        <f>IF($D89="","",$L89-(Dashboard!$R$21-(SUM($E90:$E$224))))</f>
        <v/>
      </c>
      <c r="N89" s="50">
        <f t="shared" si="11"/>
        <v>44147</v>
      </c>
      <c r="O89" s="96" t="e">
        <f>IF($D89="",NA(),($M89)/Dashboard!$R$21)</f>
        <v>#N/A</v>
      </c>
    </row>
    <row r="90" spans="2:15">
      <c r="B90" s="36">
        <f t="shared" si="9"/>
        <v>88</v>
      </c>
      <c r="C90" s="120">
        <f t="shared" si="10"/>
        <v>44148</v>
      </c>
      <c r="D90" s="98"/>
      <c r="E90" s="98"/>
      <c r="F90" s="221"/>
      <c r="G90" s="133" t="str">
        <f>IFERROR(VLOOKUP($C90,Calculator!$BY$2:$CB$2500,4,0),"")</f>
        <v/>
      </c>
      <c r="H90" s="197" t="e">
        <f t="shared" si="7"/>
        <v>#VALUE!</v>
      </c>
      <c r="I90" s="136">
        <f t="shared" si="8"/>
        <v>44148</v>
      </c>
      <c r="J90" s="137">
        <f ca="1">IF($C90&gt;(TODAY()),NA(),SUM($G$3:$G90))</f>
        <v>0</v>
      </c>
      <c r="K90" s="133" t="str">
        <f>IFERROR(VLOOKUP($C90,Calculator!$BY$2:$CD$2500,6,0),"")</f>
        <v/>
      </c>
      <c r="L90" s="141" t="str">
        <f t="shared" si="6"/>
        <v/>
      </c>
      <c r="M90" s="100" t="str">
        <f>IF($D90="","",$L90-(Dashboard!$R$21-(SUM($E91:$E$224))))</f>
        <v/>
      </c>
      <c r="N90" s="50">
        <f t="shared" si="11"/>
        <v>44148</v>
      </c>
      <c r="O90" s="96" t="e">
        <f>IF($D90="",NA(),($M90)/Dashboard!$R$21)</f>
        <v>#N/A</v>
      </c>
    </row>
    <row r="91" spans="2:15">
      <c r="B91" s="36">
        <f t="shared" si="9"/>
        <v>89</v>
      </c>
      <c r="C91" s="120">
        <f t="shared" si="10"/>
        <v>44149</v>
      </c>
      <c r="D91" s="98"/>
      <c r="E91" s="98"/>
      <c r="F91" s="98"/>
      <c r="G91" s="133" t="str">
        <f>IFERROR(VLOOKUP($C91,Calculator!$BY$2:$CB$2500,4,0),"")</f>
        <v/>
      </c>
      <c r="H91" s="197" t="e">
        <f t="shared" si="7"/>
        <v>#VALUE!</v>
      </c>
      <c r="I91" s="136">
        <f t="shared" si="8"/>
        <v>44149</v>
      </c>
      <c r="J91" s="137">
        <f ca="1">IF($C91&gt;(TODAY()),NA(),SUM($G$3:$G91))</f>
        <v>0</v>
      </c>
      <c r="K91" s="133" t="str">
        <f>IFERROR(VLOOKUP($C91,Calculator!$BY$2:$CD$2500,6,0),"")</f>
        <v/>
      </c>
      <c r="L91" s="141" t="str">
        <f t="shared" si="6"/>
        <v/>
      </c>
      <c r="M91" s="100" t="str">
        <f>IF($D91="","",$L91-(Dashboard!$R$21-(SUM($E92:$E$224))))</f>
        <v/>
      </c>
      <c r="N91" s="50">
        <f t="shared" si="11"/>
        <v>44149</v>
      </c>
      <c r="O91" s="96" t="e">
        <f>IF($D91="",NA(),($M91)/Dashboard!$R$21)</f>
        <v>#N/A</v>
      </c>
    </row>
    <row r="92" spans="2:15">
      <c r="B92" s="36">
        <f t="shared" ref="B92:B155" si="12">$B91+1</f>
        <v>90</v>
      </c>
      <c r="C92" s="120">
        <f t="shared" ref="C92:C155" si="13">$C91+1</f>
        <v>44150</v>
      </c>
      <c r="D92" s="98"/>
      <c r="E92" s="98"/>
      <c r="F92" s="98"/>
      <c r="G92" s="133" t="str">
        <f>IFERROR(VLOOKUP($C92,Calculator!$BY$2:$CB$2500,4,0),"")</f>
        <v/>
      </c>
      <c r="H92" s="197" t="e">
        <f t="shared" si="7"/>
        <v>#VALUE!</v>
      </c>
      <c r="I92" s="136">
        <f t="shared" si="8"/>
        <v>44150</v>
      </c>
      <c r="J92" s="137">
        <f ca="1">IF($C92&gt;(TODAY()),NA(),SUM($G$3:$G92))</f>
        <v>0</v>
      </c>
      <c r="K92" s="133" t="str">
        <f>IFERROR(VLOOKUP($C92,Calculator!$BY$2:$CD$2500,6,0),"")</f>
        <v/>
      </c>
      <c r="L92" s="141" t="str">
        <f t="shared" si="6"/>
        <v/>
      </c>
      <c r="M92" s="100" t="str">
        <f>IF($D92="","",$L92-(Dashboard!$R$21-(SUM($E93:$E$224))))</f>
        <v/>
      </c>
      <c r="N92" s="50">
        <f t="shared" si="11"/>
        <v>44150</v>
      </c>
      <c r="O92" s="96" t="e">
        <f>IF($D92="",NA(),($M92)/Dashboard!$R$21)</f>
        <v>#N/A</v>
      </c>
    </row>
    <row r="93" spans="2:15">
      <c r="B93" s="36">
        <f t="shared" si="12"/>
        <v>91</v>
      </c>
      <c r="C93" s="120">
        <f t="shared" si="13"/>
        <v>44151</v>
      </c>
      <c r="D93" s="98"/>
      <c r="E93" s="98"/>
      <c r="F93" s="98"/>
      <c r="G93" s="133" t="str">
        <f>IFERROR(VLOOKUP($C93,Calculator!$BY$2:$CB$2500,4,0),"")</f>
        <v/>
      </c>
      <c r="H93" s="197" t="e">
        <f t="shared" si="7"/>
        <v>#VALUE!</v>
      </c>
      <c r="I93" s="136">
        <f t="shared" si="8"/>
        <v>44151</v>
      </c>
      <c r="J93" s="137">
        <f ca="1">IF($C93&gt;(TODAY()),NA(),SUM($G$3:$G93))</f>
        <v>0</v>
      </c>
      <c r="K93" s="133" t="str">
        <f>IFERROR(VLOOKUP($C93,Calculator!$BY$2:$CD$2500,6,0),"")</f>
        <v/>
      </c>
      <c r="L93" s="141" t="str">
        <f t="shared" si="6"/>
        <v/>
      </c>
      <c r="M93" s="100" t="str">
        <f>IF($D93="","",$L93-(Dashboard!$R$21-(SUM($E94:$E$224))))</f>
        <v/>
      </c>
      <c r="N93" s="50">
        <f t="shared" si="11"/>
        <v>44151</v>
      </c>
      <c r="O93" s="96" t="e">
        <f>IF($D93="",NA(),($M93)/Dashboard!$R$21)</f>
        <v>#N/A</v>
      </c>
    </row>
    <row r="94" spans="2:15">
      <c r="B94" s="36">
        <f t="shared" si="12"/>
        <v>92</v>
      </c>
      <c r="C94" s="120">
        <f t="shared" si="13"/>
        <v>44152</v>
      </c>
      <c r="D94" s="98"/>
      <c r="E94" s="98"/>
      <c r="F94" s="98"/>
      <c r="G94" s="133" t="str">
        <f>IFERROR(VLOOKUP($C94,Calculator!$BY$2:$CB$2500,4,0),"")</f>
        <v/>
      </c>
      <c r="H94" s="197" t="e">
        <f t="shared" si="7"/>
        <v>#VALUE!</v>
      </c>
      <c r="I94" s="136">
        <f t="shared" si="8"/>
        <v>44152</v>
      </c>
      <c r="J94" s="137">
        <f ca="1">IF($C94&gt;(TODAY()),NA(),SUM($G$3:$G94))</f>
        <v>0</v>
      </c>
      <c r="K94" s="133" t="str">
        <f>IFERROR(VLOOKUP($C94,Calculator!$BY$2:$CD$2500,6,0),"")</f>
        <v/>
      </c>
      <c r="L94" s="141" t="str">
        <f t="shared" si="6"/>
        <v/>
      </c>
      <c r="M94" s="100" t="str">
        <f>IF($D94="","",$L94-(Dashboard!$R$21-(SUM($E95:$E$224))))</f>
        <v/>
      </c>
      <c r="N94" s="50">
        <f t="shared" si="11"/>
        <v>44152</v>
      </c>
      <c r="O94" s="96" t="e">
        <f>IF($D94="",NA(),($M94)/Dashboard!$R$21)</f>
        <v>#N/A</v>
      </c>
    </row>
    <row r="95" spans="2:15">
      <c r="B95" s="36">
        <f t="shared" si="12"/>
        <v>93</v>
      </c>
      <c r="C95" s="120">
        <f t="shared" si="13"/>
        <v>44153</v>
      </c>
      <c r="D95" s="98"/>
      <c r="E95" s="98"/>
      <c r="F95" s="98"/>
      <c r="G95" s="133" t="str">
        <f>IFERROR(VLOOKUP($C95,Calculator!$BY$2:$CB$2500,4,0),"")</f>
        <v/>
      </c>
      <c r="H95" s="197" t="e">
        <f t="shared" si="7"/>
        <v>#VALUE!</v>
      </c>
      <c r="I95" s="136">
        <f t="shared" si="8"/>
        <v>44153</v>
      </c>
      <c r="J95" s="137">
        <f ca="1">IF($C95&gt;(TODAY()),NA(),SUM($G$3:$G95))</f>
        <v>0</v>
      </c>
      <c r="K95" s="133" t="str">
        <f>IFERROR(VLOOKUP($C95,Calculator!$BY$2:$CD$2500,6,0),"")</f>
        <v/>
      </c>
      <c r="L95" s="141" t="str">
        <f t="shared" si="6"/>
        <v/>
      </c>
      <c r="M95" s="100" t="str">
        <f>IF($D95="","",$L95-(Dashboard!$R$21-(SUM($E96:$E$224))))</f>
        <v/>
      </c>
      <c r="N95" s="50">
        <f t="shared" si="11"/>
        <v>44153</v>
      </c>
      <c r="O95" s="96" t="e">
        <f>IF($D95="",NA(),($M95)/Dashboard!$R$21)</f>
        <v>#N/A</v>
      </c>
    </row>
    <row r="96" spans="2:15">
      <c r="B96" s="36">
        <f t="shared" si="12"/>
        <v>94</v>
      </c>
      <c r="C96" s="120">
        <f t="shared" si="13"/>
        <v>44154</v>
      </c>
      <c r="D96" s="98"/>
      <c r="E96" s="98"/>
      <c r="F96" s="221"/>
      <c r="G96" s="133" t="str">
        <f>IFERROR(VLOOKUP($C96,Calculator!$BY$2:$CB$2500,4,0),"")</f>
        <v/>
      </c>
      <c r="H96" s="197" t="e">
        <f t="shared" si="7"/>
        <v>#VALUE!</v>
      </c>
      <c r="I96" s="136">
        <f t="shared" si="8"/>
        <v>44154</v>
      </c>
      <c r="J96" s="137">
        <f ca="1">IF($C96&gt;(TODAY()),NA(),SUM($G$3:$G96))</f>
        <v>0</v>
      </c>
      <c r="K96" s="133" t="str">
        <f>IFERROR(VLOOKUP($C96,Calculator!$BY$2:$CD$2500,6,0),"")</f>
        <v/>
      </c>
      <c r="L96" s="141" t="str">
        <f t="shared" si="6"/>
        <v/>
      </c>
      <c r="M96" s="100" t="str">
        <f>IF($D96="","",$L96-(Dashboard!$R$21-(SUM($E97:$E$224))))</f>
        <v/>
      </c>
      <c r="N96" s="50">
        <f t="shared" si="11"/>
        <v>44154</v>
      </c>
      <c r="O96" s="96" t="e">
        <f>IF($D96="",NA(),($M96)/Dashboard!$R$21)</f>
        <v>#N/A</v>
      </c>
    </row>
    <row r="97" spans="2:15">
      <c r="B97" s="36">
        <f t="shared" si="12"/>
        <v>95</v>
      </c>
      <c r="C97" s="120">
        <f t="shared" si="13"/>
        <v>44155</v>
      </c>
      <c r="D97" s="98"/>
      <c r="E97" s="98"/>
      <c r="F97" s="98"/>
      <c r="G97" s="133" t="str">
        <f>IFERROR(VLOOKUP($C97,Calculator!$BY$2:$CB$2500,4,0),"")</f>
        <v/>
      </c>
      <c r="H97" s="197" t="e">
        <f t="shared" si="7"/>
        <v>#VALUE!</v>
      </c>
      <c r="I97" s="136">
        <f t="shared" si="8"/>
        <v>44155</v>
      </c>
      <c r="J97" s="137">
        <f ca="1">IF($C97&gt;(TODAY()),NA(),SUM($G$3:$G97))</f>
        <v>0</v>
      </c>
      <c r="K97" s="133" t="str">
        <f>IFERROR(VLOOKUP($C97,Calculator!$BY$2:$CD$2500,6,0),"")</f>
        <v/>
      </c>
      <c r="L97" s="141" t="str">
        <f t="shared" si="6"/>
        <v/>
      </c>
      <c r="M97" s="100" t="str">
        <f>IF($D97="","",$L97-(Dashboard!$R$21-(SUM($E98:$E$224))))</f>
        <v/>
      </c>
      <c r="N97" s="50">
        <f t="shared" si="11"/>
        <v>44155</v>
      </c>
      <c r="O97" s="96" t="e">
        <f>IF($D97="",NA(),($M97)/Dashboard!$R$21)</f>
        <v>#N/A</v>
      </c>
    </row>
    <row r="98" spans="2:15">
      <c r="B98" s="36">
        <f t="shared" si="12"/>
        <v>96</v>
      </c>
      <c r="C98" s="120">
        <f t="shared" si="13"/>
        <v>44156</v>
      </c>
      <c r="D98" s="98"/>
      <c r="E98" s="98"/>
      <c r="F98" s="98"/>
      <c r="G98" s="133" t="str">
        <f>IFERROR(VLOOKUP($C98,Calculator!$BY$2:$CB$2500,4,0),"")</f>
        <v/>
      </c>
      <c r="H98" s="197" t="e">
        <f t="shared" si="7"/>
        <v>#VALUE!</v>
      </c>
      <c r="I98" s="136">
        <f t="shared" si="8"/>
        <v>44156</v>
      </c>
      <c r="J98" s="137">
        <f ca="1">IF($C98&gt;(TODAY()),NA(),SUM($G$3:$G98))</f>
        <v>0</v>
      </c>
      <c r="K98" s="133" t="str">
        <f>IFERROR(VLOOKUP($C98,Calculator!$BY$2:$CD$2500,6,0),"")</f>
        <v/>
      </c>
      <c r="L98" s="141" t="str">
        <f t="shared" si="6"/>
        <v/>
      </c>
      <c r="M98" s="100" t="str">
        <f>IF($D98="","",$L98-(Dashboard!$R$21-(SUM($E99:$E$224))))</f>
        <v/>
      </c>
      <c r="N98" s="50">
        <f t="shared" si="11"/>
        <v>44156</v>
      </c>
      <c r="O98" s="96" t="e">
        <f>IF($D98="",NA(),($M98)/Dashboard!$R$21)</f>
        <v>#N/A</v>
      </c>
    </row>
    <row r="99" spans="2:15">
      <c r="B99" s="36">
        <f t="shared" si="12"/>
        <v>97</v>
      </c>
      <c r="C99" s="120">
        <f t="shared" si="13"/>
        <v>44157</v>
      </c>
      <c r="D99" s="98"/>
      <c r="E99" s="98"/>
      <c r="F99" s="98"/>
      <c r="G99" s="133" t="str">
        <f>IFERROR(VLOOKUP($C99,Calculator!$BY$2:$CB$2500,4,0),"")</f>
        <v/>
      </c>
      <c r="H99" s="197" t="e">
        <f t="shared" si="7"/>
        <v>#VALUE!</v>
      </c>
      <c r="I99" s="136">
        <f t="shared" si="8"/>
        <v>44157</v>
      </c>
      <c r="J99" s="137">
        <f ca="1">IF($C99&gt;(TODAY()),NA(),SUM($G$3:$G99))</f>
        <v>0</v>
      </c>
      <c r="K99" s="133" t="str">
        <f>IFERROR(VLOOKUP($C99,Calculator!$BY$2:$CD$2500,6,0),"")</f>
        <v/>
      </c>
      <c r="L99" s="141" t="str">
        <f t="shared" si="6"/>
        <v/>
      </c>
      <c r="M99" s="100" t="str">
        <f>IF($D99="","",$L99-(Dashboard!$R$21-(SUM($E100:$E$224))))</f>
        <v/>
      </c>
      <c r="N99" s="50">
        <f t="shared" si="11"/>
        <v>44157</v>
      </c>
      <c r="O99" s="96" t="e">
        <f>IF($D99="",NA(),($M99)/Dashboard!$R$21)</f>
        <v>#N/A</v>
      </c>
    </row>
    <row r="100" spans="2:15">
      <c r="B100" s="36">
        <f t="shared" si="12"/>
        <v>98</v>
      </c>
      <c r="C100" s="120">
        <f t="shared" si="13"/>
        <v>44158</v>
      </c>
      <c r="D100" s="98"/>
      <c r="E100" s="98"/>
      <c r="F100" s="98"/>
      <c r="G100" s="133" t="str">
        <f>IFERROR(VLOOKUP($C100,Calculator!$BY$2:$CB$2500,4,0),"")</f>
        <v/>
      </c>
      <c r="H100" s="197" t="e">
        <f t="shared" si="7"/>
        <v>#VALUE!</v>
      </c>
      <c r="I100" s="136">
        <f t="shared" si="8"/>
        <v>44158</v>
      </c>
      <c r="J100" s="137">
        <f ca="1">IF($C100&gt;(TODAY()),NA(),SUM($G$3:$G100))</f>
        <v>0</v>
      </c>
      <c r="K100" s="133" t="str">
        <f>IFERROR(VLOOKUP($C100,Calculator!$BY$2:$CD$2500,6,0),"")</f>
        <v/>
      </c>
      <c r="L100" s="141" t="str">
        <f t="shared" si="6"/>
        <v/>
      </c>
      <c r="M100" s="100" t="str">
        <f>IF($D100="","",$L100-(Dashboard!$R$21-(SUM($E101:$E$224))))</f>
        <v/>
      </c>
      <c r="N100" s="50">
        <f t="shared" si="11"/>
        <v>44158</v>
      </c>
      <c r="O100" s="96" t="e">
        <f>IF($D100="",NA(),($M100)/Dashboard!$R$21)</f>
        <v>#N/A</v>
      </c>
    </row>
    <row r="101" spans="2:15">
      <c r="B101" s="36">
        <f t="shared" si="12"/>
        <v>99</v>
      </c>
      <c r="C101" s="120">
        <f t="shared" si="13"/>
        <v>44159</v>
      </c>
      <c r="D101" s="98"/>
      <c r="E101" s="98"/>
      <c r="F101" s="221"/>
      <c r="G101" s="133" t="str">
        <f>IFERROR(VLOOKUP($C101,Calculator!$BY$2:$CB$2500,4,0),"")</f>
        <v/>
      </c>
      <c r="H101" s="197" t="e">
        <f t="shared" si="7"/>
        <v>#VALUE!</v>
      </c>
      <c r="I101" s="136">
        <f t="shared" si="8"/>
        <v>44159</v>
      </c>
      <c r="J101" s="137">
        <f ca="1">IF($C101&gt;(TODAY()),NA(),SUM($G$3:$G101))</f>
        <v>0</v>
      </c>
      <c r="K101" s="133" t="str">
        <f>IFERROR(VLOOKUP($C101,Calculator!$BY$2:$CD$2500,6,0),"")</f>
        <v/>
      </c>
      <c r="L101" s="141" t="str">
        <f t="shared" si="6"/>
        <v/>
      </c>
      <c r="M101" s="100" t="str">
        <f>IF($D101="","",$L101-(Dashboard!$R$21-(SUM($E102:$E$224))))</f>
        <v/>
      </c>
      <c r="N101" s="50">
        <f t="shared" si="11"/>
        <v>44159</v>
      </c>
      <c r="O101" s="96" t="e">
        <f>IF($D101="",NA(),($M101)/Dashboard!$R$21)</f>
        <v>#N/A</v>
      </c>
    </row>
    <row r="102" spans="2:15">
      <c r="B102" s="36">
        <f t="shared" si="12"/>
        <v>100</v>
      </c>
      <c r="C102" s="120">
        <f t="shared" si="13"/>
        <v>44160</v>
      </c>
      <c r="D102" s="98"/>
      <c r="E102" s="98"/>
      <c r="F102" s="98"/>
      <c r="G102" s="133" t="str">
        <f>IFERROR(VLOOKUP($C102,Calculator!$BY$2:$CB$2500,4,0),"")</f>
        <v/>
      </c>
      <c r="H102" s="197" t="e">
        <f t="shared" si="7"/>
        <v>#VALUE!</v>
      </c>
      <c r="I102" s="136">
        <f t="shared" si="8"/>
        <v>44160</v>
      </c>
      <c r="J102" s="137">
        <f ca="1">IF($C102&gt;(TODAY()),NA(),SUM($G$3:$G102))</f>
        <v>0</v>
      </c>
      <c r="K102" s="133" t="str">
        <f>IFERROR(VLOOKUP($C102,Calculator!$BY$2:$CD$2500,6,0),"")</f>
        <v/>
      </c>
      <c r="L102" s="141" t="str">
        <f t="shared" si="6"/>
        <v/>
      </c>
      <c r="M102" s="100" t="str">
        <f>IF($D102="","",$L102-(Dashboard!$R$21-(SUM($E103:$E$224))))</f>
        <v/>
      </c>
      <c r="N102" s="50">
        <f t="shared" si="11"/>
        <v>44160</v>
      </c>
      <c r="O102" s="96" t="e">
        <f>IF($D102="",NA(),($M102)/Dashboard!$R$21)</f>
        <v>#N/A</v>
      </c>
    </row>
    <row r="103" spans="2:15">
      <c r="B103" s="36">
        <f t="shared" si="12"/>
        <v>101</v>
      </c>
      <c r="C103" s="120">
        <f t="shared" si="13"/>
        <v>44161</v>
      </c>
      <c r="D103" s="98"/>
      <c r="E103" s="98"/>
      <c r="F103" s="98"/>
      <c r="G103" s="133" t="str">
        <f>IFERROR(VLOOKUP($C103,Calculator!$BY$2:$CB$2500,4,0),"")</f>
        <v/>
      </c>
      <c r="H103" s="197" t="e">
        <f t="shared" si="7"/>
        <v>#VALUE!</v>
      </c>
      <c r="I103" s="136">
        <f t="shared" si="8"/>
        <v>44161</v>
      </c>
      <c r="J103" s="137">
        <f ca="1">IF($C103&gt;(TODAY()),NA(),SUM($G$3:$G103))</f>
        <v>0</v>
      </c>
      <c r="K103" s="133" t="str">
        <f>IFERROR(VLOOKUP($C103,Calculator!$BY$2:$CD$2500,6,0),"")</f>
        <v/>
      </c>
      <c r="L103" s="141" t="str">
        <f t="shared" si="6"/>
        <v/>
      </c>
      <c r="M103" s="100" t="str">
        <f>IF($D103="","",$L103-(Dashboard!$R$21-(SUM($E104:$E$224))))</f>
        <v/>
      </c>
      <c r="N103" s="50">
        <f t="shared" si="11"/>
        <v>44161</v>
      </c>
      <c r="O103" s="96" t="e">
        <f>IF($D103="",NA(),($M103)/Dashboard!$R$21)</f>
        <v>#N/A</v>
      </c>
    </row>
    <row r="104" spans="2:15">
      <c r="B104" s="36">
        <f t="shared" si="12"/>
        <v>102</v>
      </c>
      <c r="C104" s="120">
        <f t="shared" si="13"/>
        <v>44162</v>
      </c>
      <c r="D104" s="98"/>
      <c r="E104" s="98"/>
      <c r="F104" s="98"/>
      <c r="G104" s="133" t="str">
        <f>IFERROR(VLOOKUP($C104,Calculator!$BY$2:$CB$2500,4,0),"")</f>
        <v/>
      </c>
      <c r="H104" s="197" t="e">
        <f t="shared" si="7"/>
        <v>#VALUE!</v>
      </c>
      <c r="I104" s="136">
        <f t="shared" si="8"/>
        <v>44162</v>
      </c>
      <c r="J104" s="137">
        <f ca="1">IF($C104&gt;(TODAY()),NA(),SUM($G$3:$G104))</f>
        <v>0</v>
      </c>
      <c r="K104" s="133" t="str">
        <f>IFERROR(VLOOKUP($C104,Calculator!$BY$2:$CD$2500,6,0),"")</f>
        <v/>
      </c>
      <c r="L104" s="141" t="str">
        <f t="shared" si="6"/>
        <v/>
      </c>
      <c r="M104" s="100" t="str">
        <f>IF($D104="","",$L104-(Dashboard!$R$21-(SUM($E105:$E$224))))</f>
        <v/>
      </c>
      <c r="N104" s="50">
        <f t="shared" si="11"/>
        <v>44162</v>
      </c>
      <c r="O104" s="96" t="e">
        <f>IF($D104="",NA(),($M104)/Dashboard!$R$21)</f>
        <v>#N/A</v>
      </c>
    </row>
    <row r="105" spans="2:15">
      <c r="B105" s="36">
        <f t="shared" si="12"/>
        <v>103</v>
      </c>
      <c r="C105" s="120">
        <f t="shared" si="13"/>
        <v>44163</v>
      </c>
      <c r="D105" s="98"/>
      <c r="E105" s="98"/>
      <c r="F105" s="98"/>
      <c r="G105" s="133" t="str">
        <f>IFERROR(VLOOKUP($C105,Calculator!$BY$2:$CB$2500,4,0),"")</f>
        <v/>
      </c>
      <c r="H105" s="197" t="e">
        <f t="shared" si="7"/>
        <v>#VALUE!</v>
      </c>
      <c r="I105" s="136">
        <f t="shared" si="8"/>
        <v>44163</v>
      </c>
      <c r="J105" s="137">
        <f ca="1">IF($C105&gt;(TODAY()),NA(),SUM($G$3:$G105))</f>
        <v>0</v>
      </c>
      <c r="K105" s="133" t="str">
        <f>IFERROR(VLOOKUP($C105,Calculator!$BY$2:$CD$2500,6,0),"")</f>
        <v/>
      </c>
      <c r="L105" s="141" t="str">
        <f t="shared" si="6"/>
        <v/>
      </c>
      <c r="M105" s="100" t="str">
        <f>IF($D105="","",$L105-(Dashboard!$R$21-(SUM($E106:$E$224))))</f>
        <v/>
      </c>
      <c r="N105" s="50">
        <f t="shared" si="11"/>
        <v>44163</v>
      </c>
      <c r="O105" s="96" t="e">
        <f>IF($D105="",NA(),($M105)/Dashboard!$R$21)</f>
        <v>#N/A</v>
      </c>
    </row>
    <row r="106" spans="2:15">
      <c r="B106" s="36">
        <f t="shared" si="12"/>
        <v>104</v>
      </c>
      <c r="C106" s="120">
        <f t="shared" si="13"/>
        <v>44164</v>
      </c>
      <c r="D106" s="98"/>
      <c r="E106" s="98"/>
      <c r="F106" s="221"/>
      <c r="G106" s="133" t="str">
        <f>IFERROR(VLOOKUP($C106,Calculator!$BY$2:$CB$2500,4,0),"")</f>
        <v/>
      </c>
      <c r="H106" s="197" t="e">
        <f t="shared" si="7"/>
        <v>#VALUE!</v>
      </c>
      <c r="I106" s="136">
        <f t="shared" si="8"/>
        <v>44164</v>
      </c>
      <c r="J106" s="137">
        <f ca="1">IF($C106&gt;(TODAY()),NA(),SUM($G$3:$G106))</f>
        <v>0</v>
      </c>
      <c r="K106" s="133" t="str">
        <f>IFERROR(VLOOKUP($C106,Calculator!$BY$2:$CD$2500,6,0),"")</f>
        <v/>
      </c>
      <c r="L106" s="141" t="str">
        <f t="shared" si="6"/>
        <v/>
      </c>
      <c r="M106" s="100" t="str">
        <f>IF($D106="","",$L106-(Dashboard!$R$21-(SUM($E107:$E$224))))</f>
        <v/>
      </c>
      <c r="N106" s="50">
        <f t="shared" si="11"/>
        <v>44164</v>
      </c>
      <c r="O106" s="96" t="e">
        <f>IF($D106="",NA(),($M106)/Dashboard!$R$21)</f>
        <v>#N/A</v>
      </c>
    </row>
    <row r="107" spans="2:15">
      <c r="B107" s="36">
        <f t="shared" si="12"/>
        <v>105</v>
      </c>
      <c r="C107" s="120">
        <f t="shared" si="13"/>
        <v>44165</v>
      </c>
      <c r="D107" s="98"/>
      <c r="E107" s="98"/>
      <c r="F107" s="98"/>
      <c r="G107" s="133" t="str">
        <f>IFERROR(VLOOKUP($C107,Calculator!$BY$2:$CB$2500,4,0),"")</f>
        <v/>
      </c>
      <c r="H107" s="197" t="e">
        <f t="shared" si="7"/>
        <v>#VALUE!</v>
      </c>
      <c r="I107" s="136">
        <f t="shared" si="8"/>
        <v>44165</v>
      </c>
      <c r="J107" s="137">
        <f ca="1">IF($C107&gt;(TODAY()),NA(),SUM($G$3:$G107))</f>
        <v>0</v>
      </c>
      <c r="K107" s="133" t="str">
        <f>IFERROR(VLOOKUP($C107,Calculator!$BY$2:$CD$2500,6,0),"")</f>
        <v/>
      </c>
      <c r="L107" s="141" t="str">
        <f t="shared" si="6"/>
        <v/>
      </c>
      <c r="M107" s="100" t="str">
        <f>IF($D107="","",$L107-(Dashboard!$R$21-(SUM($E108:$E$224))))</f>
        <v/>
      </c>
      <c r="N107" s="50">
        <f t="shared" si="11"/>
        <v>44165</v>
      </c>
      <c r="O107" s="96" t="e">
        <f>IF($D107="",NA(),($M107)/Dashboard!$R$21)</f>
        <v>#N/A</v>
      </c>
    </row>
    <row r="108" spans="2:15">
      <c r="B108" s="36">
        <f t="shared" si="12"/>
        <v>106</v>
      </c>
      <c r="C108" s="120">
        <f t="shared" si="13"/>
        <v>44166</v>
      </c>
      <c r="D108" s="98"/>
      <c r="E108" s="98"/>
      <c r="F108" s="98"/>
      <c r="G108" s="133" t="str">
        <f>IFERROR(VLOOKUP($C108,Calculator!$BY$2:$CB$2500,4,0),"")</f>
        <v/>
      </c>
      <c r="H108" s="197" t="e">
        <f t="shared" si="7"/>
        <v>#VALUE!</v>
      </c>
      <c r="I108" s="136">
        <f t="shared" si="8"/>
        <v>44166</v>
      </c>
      <c r="J108" s="137">
        <f ca="1">IF($C108&gt;(TODAY()),NA(),SUM($G$3:$G108))</f>
        <v>0</v>
      </c>
      <c r="K108" s="133" t="str">
        <f>IFERROR(VLOOKUP($C108,Calculator!$BY$2:$CD$2500,6,0),"")</f>
        <v/>
      </c>
      <c r="L108" s="141" t="str">
        <f t="shared" si="6"/>
        <v/>
      </c>
      <c r="M108" s="100" t="str">
        <f>IF($D108="","",$L108-(Dashboard!$R$21-(SUM($E109:$E$224))))</f>
        <v/>
      </c>
      <c r="N108" s="50">
        <f t="shared" si="11"/>
        <v>44166</v>
      </c>
      <c r="O108" s="96" t="e">
        <f>IF($D108="",NA(),($M108)/Dashboard!$R$21)</f>
        <v>#N/A</v>
      </c>
    </row>
    <row r="109" spans="2:15">
      <c r="B109" s="36">
        <f t="shared" si="12"/>
        <v>107</v>
      </c>
      <c r="C109" s="120">
        <f t="shared" si="13"/>
        <v>44167</v>
      </c>
      <c r="D109" s="98"/>
      <c r="E109" s="98"/>
      <c r="F109" s="98"/>
      <c r="G109" s="133" t="str">
        <f>IFERROR(VLOOKUP($C109,Calculator!$BY$2:$CB$2500,4,0),"")</f>
        <v/>
      </c>
      <c r="H109" s="197" t="e">
        <f t="shared" si="7"/>
        <v>#VALUE!</v>
      </c>
      <c r="I109" s="136">
        <f t="shared" si="8"/>
        <v>44167</v>
      </c>
      <c r="J109" s="137">
        <f ca="1">IF($C109&gt;(TODAY()),NA(),SUM($G$3:$G109))</f>
        <v>0</v>
      </c>
      <c r="K109" s="133" t="str">
        <f>IFERROR(VLOOKUP($C109,Calculator!$BY$2:$CD$2500,6,0),"")</f>
        <v/>
      </c>
      <c r="L109" s="141" t="str">
        <f t="shared" si="6"/>
        <v/>
      </c>
      <c r="M109" s="100" t="str">
        <f>IF($D109="","",$L109-(Dashboard!$R$21-(SUM($E110:$E$224))))</f>
        <v/>
      </c>
      <c r="N109" s="50">
        <f t="shared" si="11"/>
        <v>44167</v>
      </c>
      <c r="O109" s="96" t="e">
        <f>IF($D109="",NA(),($M109)/Dashboard!$R$21)</f>
        <v>#N/A</v>
      </c>
    </row>
    <row r="110" spans="2:15">
      <c r="B110" s="36">
        <f t="shared" si="12"/>
        <v>108</v>
      </c>
      <c r="C110" s="120">
        <f t="shared" si="13"/>
        <v>44168</v>
      </c>
      <c r="D110" s="98"/>
      <c r="E110" s="98"/>
      <c r="F110" s="98"/>
      <c r="G110" s="133" t="str">
        <f>IFERROR(VLOOKUP($C110,Calculator!$BY$2:$CB$2500,4,0),"")</f>
        <v/>
      </c>
      <c r="H110" s="197" t="e">
        <f t="shared" si="7"/>
        <v>#VALUE!</v>
      </c>
      <c r="I110" s="136">
        <f t="shared" si="8"/>
        <v>44168</v>
      </c>
      <c r="J110" s="137">
        <f ca="1">IF($C110&gt;(TODAY()),NA(),SUM($G$3:$G110))</f>
        <v>0</v>
      </c>
      <c r="K110" s="133" t="str">
        <f>IFERROR(VLOOKUP($C110,Calculator!$BY$2:$CD$2500,6,0),"")</f>
        <v/>
      </c>
      <c r="L110" s="141" t="str">
        <f t="shared" si="6"/>
        <v/>
      </c>
      <c r="M110" s="100" t="str">
        <f>IF($D110="","",$L110-(Dashboard!$R$21-(SUM($E111:$E$224))))</f>
        <v/>
      </c>
      <c r="N110" s="50">
        <f t="shared" si="11"/>
        <v>44168</v>
      </c>
      <c r="O110" s="96" t="e">
        <f>IF($D110="",NA(),($M110)/Dashboard!$R$21)</f>
        <v>#N/A</v>
      </c>
    </row>
    <row r="111" spans="2:15">
      <c r="B111" s="36">
        <f t="shared" si="12"/>
        <v>109</v>
      </c>
      <c r="C111" s="120">
        <f t="shared" si="13"/>
        <v>44169</v>
      </c>
      <c r="D111" s="98"/>
      <c r="E111" s="98"/>
      <c r="F111" s="221"/>
      <c r="G111" s="133" t="str">
        <f>IFERROR(VLOOKUP($C111,Calculator!$BY$2:$CB$2500,4,0),"")</f>
        <v/>
      </c>
      <c r="H111" s="197" t="e">
        <f t="shared" si="7"/>
        <v>#VALUE!</v>
      </c>
      <c r="I111" s="136">
        <f t="shared" si="8"/>
        <v>44169</v>
      </c>
      <c r="J111" s="137">
        <f ca="1">IF($C111&gt;(TODAY()),NA(),SUM($G$3:$G111))</f>
        <v>0</v>
      </c>
      <c r="K111" s="133" t="str">
        <f>IFERROR(VLOOKUP($C111,Calculator!$BY$2:$CD$2500,6,0),"")</f>
        <v/>
      </c>
      <c r="L111" s="141" t="str">
        <f t="shared" si="6"/>
        <v/>
      </c>
      <c r="M111" s="100" t="str">
        <f>IF($D111="","",$L111-(Dashboard!$R$21-(SUM($E112:$E$224))))</f>
        <v/>
      </c>
      <c r="N111" s="50">
        <f t="shared" si="11"/>
        <v>44169</v>
      </c>
      <c r="O111" s="96" t="e">
        <f>IF($D111="",NA(),($M111)/Dashboard!$R$21)</f>
        <v>#N/A</v>
      </c>
    </row>
    <row r="112" spans="2:15">
      <c r="B112" s="36">
        <f t="shared" si="12"/>
        <v>110</v>
      </c>
      <c r="C112" s="120">
        <f t="shared" si="13"/>
        <v>44170</v>
      </c>
      <c r="D112" s="98"/>
      <c r="E112" s="98"/>
      <c r="F112" s="98"/>
      <c r="G112" s="133" t="str">
        <f>IFERROR(VLOOKUP($C112,Calculator!$BY$2:$CB$2500,4,0),"")</f>
        <v/>
      </c>
      <c r="H112" s="197" t="e">
        <f t="shared" si="7"/>
        <v>#VALUE!</v>
      </c>
      <c r="I112" s="136">
        <f t="shared" si="8"/>
        <v>44170</v>
      </c>
      <c r="J112" s="137">
        <f ca="1">IF($C112&gt;(TODAY()),NA(),SUM($G$3:$G112))</f>
        <v>0</v>
      </c>
      <c r="K112" s="133" t="str">
        <f>IFERROR(VLOOKUP($C112,Calculator!$BY$2:$CD$2500,6,0),"")</f>
        <v/>
      </c>
      <c r="L112" s="141" t="str">
        <f t="shared" si="6"/>
        <v/>
      </c>
      <c r="M112" s="100" t="str">
        <f>IF($D112="","",$L112-(Dashboard!$R$21-(SUM($E113:$E$224))))</f>
        <v/>
      </c>
      <c r="N112" s="50">
        <f t="shared" si="11"/>
        <v>44170</v>
      </c>
      <c r="O112" s="96" t="e">
        <f>IF($D112="",NA(),($M112)/Dashboard!$R$21)</f>
        <v>#N/A</v>
      </c>
    </row>
    <row r="113" spans="2:15">
      <c r="B113" s="36">
        <f t="shared" si="12"/>
        <v>111</v>
      </c>
      <c r="C113" s="120">
        <f t="shared" si="13"/>
        <v>44171</v>
      </c>
      <c r="D113" s="98"/>
      <c r="E113" s="98"/>
      <c r="F113" s="98"/>
      <c r="G113" s="133" t="str">
        <f>IFERROR(VLOOKUP($C113,Calculator!$BY$2:$CB$2500,4,0),"")</f>
        <v/>
      </c>
      <c r="H113" s="197" t="e">
        <f t="shared" si="7"/>
        <v>#VALUE!</v>
      </c>
      <c r="I113" s="136">
        <f t="shared" si="8"/>
        <v>44171</v>
      </c>
      <c r="J113" s="137">
        <f ca="1">IF($C113&gt;(TODAY()),NA(),SUM($G$3:$G113))</f>
        <v>0</v>
      </c>
      <c r="K113" s="133" t="str">
        <f>IFERROR(VLOOKUP($C113,Calculator!$BY$2:$CD$2500,6,0),"")</f>
        <v/>
      </c>
      <c r="L113" s="141" t="str">
        <f t="shared" si="6"/>
        <v/>
      </c>
      <c r="M113" s="100" t="str">
        <f>IF($D113="","",$L113-(Dashboard!$R$21-(SUM($E114:$E$224))))</f>
        <v/>
      </c>
      <c r="N113" s="50">
        <f t="shared" si="11"/>
        <v>44171</v>
      </c>
      <c r="O113" s="96" t="e">
        <f>IF($D113="",NA(),($M113)/Dashboard!$R$21)</f>
        <v>#N/A</v>
      </c>
    </row>
    <row r="114" spans="2:15">
      <c r="B114" s="36">
        <f t="shared" si="12"/>
        <v>112</v>
      </c>
      <c r="C114" s="120">
        <f t="shared" si="13"/>
        <v>44172</v>
      </c>
      <c r="D114" s="98"/>
      <c r="E114" s="98"/>
      <c r="F114" s="98"/>
      <c r="G114" s="133" t="str">
        <f>IFERROR(VLOOKUP($C114,Calculator!$BY$2:$CB$2500,4,0),"")</f>
        <v/>
      </c>
      <c r="H114" s="197" t="e">
        <f t="shared" si="7"/>
        <v>#VALUE!</v>
      </c>
      <c r="I114" s="136">
        <f t="shared" si="8"/>
        <v>44172</v>
      </c>
      <c r="J114" s="137">
        <f ca="1">IF($C114&gt;(TODAY()),NA(),SUM($G$3:$G114))</f>
        <v>0</v>
      </c>
      <c r="K114" s="133" t="str">
        <f>IFERROR(VLOOKUP($C114,Calculator!$BY$2:$CD$2500,6,0),"")</f>
        <v/>
      </c>
      <c r="L114" s="141" t="str">
        <f t="shared" si="6"/>
        <v/>
      </c>
      <c r="M114" s="100" t="str">
        <f>IF($D114="","",$L114-(Dashboard!$R$21-(SUM($E115:$E$224))))</f>
        <v/>
      </c>
      <c r="N114" s="50">
        <f t="shared" si="11"/>
        <v>44172</v>
      </c>
      <c r="O114" s="96" t="e">
        <f>IF($D114="",NA(),($M114)/Dashboard!$R$21)</f>
        <v>#N/A</v>
      </c>
    </row>
    <row r="115" spans="2:15">
      <c r="B115" s="36">
        <f t="shared" si="12"/>
        <v>113</v>
      </c>
      <c r="C115" s="120">
        <f t="shared" si="13"/>
        <v>44173</v>
      </c>
      <c r="D115" s="98"/>
      <c r="E115" s="98"/>
      <c r="F115" s="98"/>
      <c r="G115" s="133" t="str">
        <f>IFERROR(VLOOKUP($C115,Calculator!$BY$2:$CB$2500,4,0),"")</f>
        <v/>
      </c>
      <c r="H115" s="197" t="e">
        <f t="shared" si="7"/>
        <v>#VALUE!</v>
      </c>
      <c r="I115" s="136">
        <f t="shared" si="8"/>
        <v>44173</v>
      </c>
      <c r="J115" s="137">
        <f ca="1">IF($C115&gt;(TODAY()),NA(),SUM($G$3:$G115))</f>
        <v>0</v>
      </c>
      <c r="K115" s="133" t="str">
        <f>IFERROR(VLOOKUP($C115,Calculator!$BY$2:$CD$2500,6,0),"")</f>
        <v/>
      </c>
      <c r="L115" s="141" t="str">
        <f t="shared" si="6"/>
        <v/>
      </c>
      <c r="M115" s="100" t="str">
        <f>IF($D115="","",$L115-(Dashboard!$R$21-(SUM($E116:$E$224))))</f>
        <v/>
      </c>
      <c r="N115" s="50">
        <f t="shared" si="11"/>
        <v>44173</v>
      </c>
      <c r="O115" s="96" t="e">
        <f>IF($D115="",NA(),($M115)/Dashboard!$R$21)</f>
        <v>#N/A</v>
      </c>
    </row>
    <row r="116" spans="2:15">
      <c r="B116" s="36">
        <f t="shared" si="12"/>
        <v>114</v>
      </c>
      <c r="C116" s="120">
        <f t="shared" si="13"/>
        <v>44174</v>
      </c>
      <c r="D116" s="98"/>
      <c r="E116" s="98"/>
      <c r="F116" s="98"/>
      <c r="G116" s="133" t="str">
        <f>IFERROR(VLOOKUP($C116,Calculator!$BY$2:$CB$2500,4,0),"")</f>
        <v/>
      </c>
      <c r="H116" s="197" t="e">
        <f t="shared" si="7"/>
        <v>#VALUE!</v>
      </c>
      <c r="I116" s="136">
        <f t="shared" si="8"/>
        <v>44174</v>
      </c>
      <c r="J116" s="137">
        <f ca="1">IF($C116&gt;(TODAY()),NA(),SUM($G$3:$G116))</f>
        <v>0</v>
      </c>
      <c r="K116" s="133" t="str">
        <f>IFERROR(VLOOKUP($C116,Calculator!$BY$2:$CD$2500,6,0),"")</f>
        <v/>
      </c>
      <c r="L116" s="141" t="str">
        <f t="shared" si="6"/>
        <v/>
      </c>
      <c r="M116" s="100" t="str">
        <f>IF($D116="","",$L116-(Dashboard!$R$21-(SUM($E117:$E$224))))</f>
        <v/>
      </c>
      <c r="N116" s="50">
        <f t="shared" si="11"/>
        <v>44174</v>
      </c>
      <c r="O116" s="96" t="e">
        <f>IF($D116="",NA(),($M116)/Dashboard!$R$21)</f>
        <v>#N/A</v>
      </c>
    </row>
    <row r="117" spans="2:15">
      <c r="B117" s="36">
        <f t="shared" si="12"/>
        <v>115</v>
      </c>
      <c r="C117" s="120">
        <f t="shared" si="13"/>
        <v>44175</v>
      </c>
      <c r="D117" s="98"/>
      <c r="E117" s="98"/>
      <c r="F117" s="221">
        <v>559.67999999999995</v>
      </c>
      <c r="G117" s="133" t="str">
        <f>IFERROR(VLOOKUP($C117,Calculator!$BY$2:$CB$2500,4,0),"")</f>
        <v/>
      </c>
      <c r="H117" s="197" t="e">
        <f t="shared" si="7"/>
        <v>#VALUE!</v>
      </c>
      <c r="I117" s="136">
        <f t="shared" si="8"/>
        <v>44175</v>
      </c>
      <c r="J117" s="137">
        <f ca="1">IF($C117&gt;(TODAY()),NA(),SUM($G$3:$G117))</f>
        <v>0</v>
      </c>
      <c r="K117" s="133" t="str">
        <f>IFERROR(VLOOKUP($C117,Calculator!$BY$2:$CD$2500,6,0),"")</f>
        <v/>
      </c>
      <c r="L117" s="141" t="str">
        <f t="shared" si="6"/>
        <v/>
      </c>
      <c r="M117" s="100" t="str">
        <f>IF($D117="","",$L117-(Dashboard!$R$21-(SUM($E118:$E$224))))</f>
        <v/>
      </c>
      <c r="N117" s="50">
        <f t="shared" si="11"/>
        <v>44175</v>
      </c>
      <c r="O117" s="96" t="e">
        <f>IF($D117="",NA(),($M117)/Dashboard!$R$21)</f>
        <v>#N/A</v>
      </c>
    </row>
    <row r="118" spans="2:15">
      <c r="B118" s="36">
        <f t="shared" si="12"/>
        <v>116</v>
      </c>
      <c r="C118" s="120">
        <f t="shared" si="13"/>
        <v>44176</v>
      </c>
      <c r="D118" s="98"/>
      <c r="E118" s="98"/>
      <c r="F118" s="98"/>
      <c r="G118" s="133" t="str">
        <f>IFERROR(VLOOKUP($C118,Calculator!$BY$2:$CB$2500,4,0),"")</f>
        <v/>
      </c>
      <c r="H118" s="197" t="e">
        <f t="shared" si="7"/>
        <v>#VALUE!</v>
      </c>
      <c r="I118" s="136">
        <f t="shared" si="8"/>
        <v>44176</v>
      </c>
      <c r="J118" s="137">
        <f ca="1">IF($C118&gt;(TODAY()),NA(),SUM($G$3:$G118))</f>
        <v>0</v>
      </c>
      <c r="K118" s="133" t="str">
        <f>IFERROR(VLOOKUP($C118,Calculator!$BY$2:$CD$2500,6,0),"")</f>
        <v/>
      </c>
      <c r="L118" s="141" t="str">
        <f t="shared" si="6"/>
        <v/>
      </c>
      <c r="M118" s="100" t="str">
        <f>IF($D118="","",$L118-(Dashboard!$R$21-(SUM($E119:$E$224))))</f>
        <v/>
      </c>
      <c r="N118" s="50">
        <f t="shared" si="11"/>
        <v>44176</v>
      </c>
      <c r="O118" s="96" t="e">
        <f>IF($D118="",NA(),($M118)/Dashboard!$R$21)</f>
        <v>#N/A</v>
      </c>
    </row>
    <row r="119" spans="2:15">
      <c r="B119" s="36">
        <f t="shared" si="12"/>
        <v>117</v>
      </c>
      <c r="C119" s="120">
        <f t="shared" si="13"/>
        <v>44177</v>
      </c>
      <c r="D119" s="98"/>
      <c r="E119" s="98"/>
      <c r="F119" s="98"/>
      <c r="G119" s="133" t="str">
        <f>IFERROR(VLOOKUP($C119,Calculator!$BY$2:$CB$2500,4,0),"")</f>
        <v/>
      </c>
      <c r="H119" s="197" t="e">
        <f t="shared" si="7"/>
        <v>#VALUE!</v>
      </c>
      <c r="I119" s="136">
        <f t="shared" si="8"/>
        <v>44177</v>
      </c>
      <c r="J119" s="137">
        <f ca="1">IF($C119&gt;(TODAY()),NA(),SUM($G$3:$G119))</f>
        <v>0</v>
      </c>
      <c r="K119" s="133" t="str">
        <f>IFERROR(VLOOKUP($C119,Calculator!$BY$2:$CD$2500,6,0),"")</f>
        <v/>
      </c>
      <c r="L119" s="141" t="str">
        <f t="shared" si="6"/>
        <v/>
      </c>
      <c r="M119" s="100" t="str">
        <f>IF($D119="","",$L119-(Dashboard!$R$21-(SUM($E120:$E$224))))</f>
        <v/>
      </c>
      <c r="N119" s="50">
        <f t="shared" si="11"/>
        <v>44177</v>
      </c>
      <c r="O119" s="96" t="e">
        <f>IF($D119="",NA(),($M119)/Dashboard!$R$21)</f>
        <v>#N/A</v>
      </c>
    </row>
    <row r="120" spans="2:15">
      <c r="B120" s="36">
        <f t="shared" si="12"/>
        <v>118</v>
      </c>
      <c r="C120" s="120">
        <f t="shared" si="13"/>
        <v>44178</v>
      </c>
      <c r="D120" s="98"/>
      <c r="E120" s="98"/>
      <c r="F120" s="98"/>
      <c r="G120" s="133" t="str">
        <f>IFERROR(VLOOKUP($C120,Calculator!$BY$2:$CB$2500,4,0),"")</f>
        <v/>
      </c>
      <c r="H120" s="197" t="e">
        <f t="shared" si="7"/>
        <v>#VALUE!</v>
      </c>
      <c r="I120" s="136">
        <f t="shared" si="8"/>
        <v>44178</v>
      </c>
      <c r="J120" s="137">
        <f ca="1">IF($C120&gt;(TODAY()),NA(),SUM($G$3:$G120))</f>
        <v>0</v>
      </c>
      <c r="K120" s="133" t="str">
        <f>IFERROR(VLOOKUP($C120,Calculator!$BY$2:$CD$2500,6,0),"")</f>
        <v/>
      </c>
      <c r="L120" s="141" t="str">
        <f t="shared" si="6"/>
        <v/>
      </c>
      <c r="M120" s="100" t="str">
        <f>IF($D120="","",$L120-(Dashboard!$R$21-(SUM($E121:$E$224))))</f>
        <v/>
      </c>
      <c r="N120" s="50">
        <f t="shared" si="11"/>
        <v>44178</v>
      </c>
      <c r="O120" s="96" t="e">
        <f>IF($D120="",NA(),($M120)/Dashboard!$R$21)</f>
        <v>#N/A</v>
      </c>
    </row>
    <row r="121" spans="2:15">
      <c r="B121" s="36">
        <f t="shared" si="12"/>
        <v>119</v>
      </c>
      <c r="C121" s="120">
        <f t="shared" si="13"/>
        <v>44179</v>
      </c>
      <c r="D121" s="98"/>
      <c r="E121" s="98"/>
      <c r="F121" s="221"/>
      <c r="G121" s="133" t="str">
        <f>IFERROR(VLOOKUP($C121,Calculator!$BY$2:$CB$2500,4,0),"")</f>
        <v/>
      </c>
      <c r="H121" s="197" t="e">
        <f t="shared" si="7"/>
        <v>#VALUE!</v>
      </c>
      <c r="I121" s="136">
        <f t="shared" si="8"/>
        <v>44179</v>
      </c>
      <c r="J121" s="137">
        <f ca="1">IF($C121&gt;(TODAY()),NA(),SUM($G$3:$G121))</f>
        <v>0</v>
      </c>
      <c r="K121" s="133" t="str">
        <f>IFERROR(VLOOKUP($C121,Calculator!$BY$2:$CD$2500,6,0),"")</f>
        <v/>
      </c>
      <c r="L121" s="141" t="str">
        <f t="shared" si="6"/>
        <v/>
      </c>
      <c r="M121" s="100" t="str">
        <f>IF($D121="","",$L121-(Dashboard!$R$21-(SUM($E122:$E$224))))</f>
        <v/>
      </c>
      <c r="N121" s="50">
        <f t="shared" si="11"/>
        <v>44179</v>
      </c>
      <c r="O121" s="96" t="e">
        <f>IF($D121="",NA(),($M121)/Dashboard!$R$21)</f>
        <v>#N/A</v>
      </c>
    </row>
    <row r="122" spans="2:15">
      <c r="B122" s="36">
        <f t="shared" si="12"/>
        <v>120</v>
      </c>
      <c r="C122" s="120">
        <f t="shared" si="13"/>
        <v>44180</v>
      </c>
      <c r="D122" s="98"/>
      <c r="E122" s="98"/>
      <c r="F122" s="98"/>
      <c r="G122" s="133" t="str">
        <f>IFERROR(VLOOKUP($C122,Calculator!$BY$2:$CB$2500,4,0),"")</f>
        <v/>
      </c>
      <c r="H122" s="197" t="e">
        <f t="shared" si="7"/>
        <v>#VALUE!</v>
      </c>
      <c r="I122" s="136">
        <f t="shared" si="8"/>
        <v>44180</v>
      </c>
      <c r="J122" s="137">
        <f ca="1">IF($C122&gt;(TODAY()),NA(),SUM($G$3:$G122))</f>
        <v>0</v>
      </c>
      <c r="K122" s="133" t="str">
        <f>IFERROR(VLOOKUP($C122,Calculator!$BY$2:$CD$2500,6,0),"")</f>
        <v/>
      </c>
      <c r="L122" s="141" t="str">
        <f t="shared" si="6"/>
        <v/>
      </c>
      <c r="M122" s="100" t="str">
        <f>IF($D122="","",$L122-(Dashboard!$R$21-(SUM($E123:$E$224))))</f>
        <v/>
      </c>
      <c r="N122" s="50">
        <f t="shared" si="11"/>
        <v>44180</v>
      </c>
      <c r="O122" s="96" t="e">
        <f>IF($D122="",NA(),($M122)/Dashboard!$R$21)</f>
        <v>#N/A</v>
      </c>
    </row>
    <row r="123" spans="2:15">
      <c r="B123" s="36">
        <f t="shared" si="12"/>
        <v>121</v>
      </c>
      <c r="C123" s="120">
        <f t="shared" si="13"/>
        <v>44181</v>
      </c>
      <c r="D123" s="98"/>
      <c r="E123" s="98"/>
      <c r="F123" s="98"/>
      <c r="G123" s="133" t="str">
        <f>IFERROR(VLOOKUP($C123,Calculator!$BY$2:$CB$2500,4,0),"")</f>
        <v/>
      </c>
      <c r="H123" s="197" t="e">
        <f t="shared" si="7"/>
        <v>#VALUE!</v>
      </c>
      <c r="I123" s="136">
        <f t="shared" si="8"/>
        <v>44181</v>
      </c>
      <c r="J123" s="137">
        <f ca="1">IF($C123&gt;(TODAY()),NA(),SUM($G$3:$G123))</f>
        <v>0</v>
      </c>
      <c r="K123" s="133" t="str">
        <f>IFERROR(VLOOKUP($C123,Calculator!$BY$2:$CD$2500,6,0),"")</f>
        <v/>
      </c>
      <c r="L123" s="141" t="str">
        <f t="shared" si="6"/>
        <v/>
      </c>
      <c r="M123" s="100" t="str">
        <f>IF($D123="","",$L123-(Dashboard!$R$21-(SUM($E124:$E$224))))</f>
        <v/>
      </c>
      <c r="N123" s="50">
        <f t="shared" si="11"/>
        <v>44181</v>
      </c>
      <c r="O123" s="96" t="e">
        <f>IF($D123="",NA(),($M123)/Dashboard!$R$21)</f>
        <v>#N/A</v>
      </c>
    </row>
    <row r="124" spans="2:15">
      <c r="B124" s="36">
        <f t="shared" si="12"/>
        <v>122</v>
      </c>
      <c r="C124" s="120">
        <f t="shared" si="13"/>
        <v>44182</v>
      </c>
      <c r="D124" s="98"/>
      <c r="E124" s="98"/>
      <c r="F124" s="221"/>
      <c r="G124" s="133" t="str">
        <f>IFERROR(VLOOKUP($C124,Calculator!$BY$2:$CB$2500,4,0),"")</f>
        <v/>
      </c>
      <c r="H124" s="197" t="e">
        <f t="shared" si="7"/>
        <v>#VALUE!</v>
      </c>
      <c r="I124" s="136">
        <f t="shared" si="8"/>
        <v>44182</v>
      </c>
      <c r="J124" s="137">
        <f ca="1">IF($C124&gt;(TODAY()),NA(),SUM($G$3:$G124))</f>
        <v>0</v>
      </c>
      <c r="K124" s="133" t="str">
        <f>IFERROR(VLOOKUP($C124,Calculator!$BY$2:$CD$2500,6,0),"")</f>
        <v/>
      </c>
      <c r="L124" s="141" t="str">
        <f t="shared" si="6"/>
        <v/>
      </c>
      <c r="M124" s="100" t="str">
        <f>IF($D124="","",$L124-(Dashboard!$R$21-(SUM($E125:$E$224))))</f>
        <v/>
      </c>
      <c r="N124" s="50">
        <f t="shared" si="11"/>
        <v>44182</v>
      </c>
      <c r="O124" s="96" t="e">
        <f>IF($D124="",NA(),($M124)/Dashboard!$R$21)</f>
        <v>#N/A</v>
      </c>
    </row>
    <row r="125" spans="2:15">
      <c r="B125" s="36">
        <f t="shared" si="12"/>
        <v>123</v>
      </c>
      <c r="C125" s="120">
        <f t="shared" si="13"/>
        <v>44183</v>
      </c>
      <c r="D125" s="98"/>
      <c r="E125" s="98"/>
      <c r="F125" s="98"/>
      <c r="G125" s="133" t="str">
        <f>IFERROR(VLOOKUP($C125,Calculator!$BY$2:$CB$2500,4,0),"")</f>
        <v/>
      </c>
      <c r="H125" s="197" t="e">
        <f t="shared" si="7"/>
        <v>#VALUE!</v>
      </c>
      <c r="I125" s="136">
        <f t="shared" si="8"/>
        <v>44183</v>
      </c>
      <c r="J125" s="137">
        <f ca="1">IF($C125&gt;(TODAY()),NA(),SUM($G$3:$G125))</f>
        <v>0</v>
      </c>
      <c r="K125" s="133" t="str">
        <f>IFERROR(VLOOKUP($C125,Calculator!$BY$2:$CD$2500,6,0),"")</f>
        <v/>
      </c>
      <c r="L125" s="141" t="str">
        <f t="shared" si="6"/>
        <v/>
      </c>
      <c r="M125" s="100" t="str">
        <f>IF($D125="","",$L125-(Dashboard!$R$21-(SUM($E126:$E$224))))</f>
        <v/>
      </c>
      <c r="N125" s="50">
        <f t="shared" si="11"/>
        <v>44183</v>
      </c>
      <c r="O125" s="96" t="e">
        <f>IF($D125="",NA(),($M125)/Dashboard!$R$21)</f>
        <v>#N/A</v>
      </c>
    </row>
    <row r="126" spans="2:15">
      <c r="B126" s="36">
        <f t="shared" si="12"/>
        <v>124</v>
      </c>
      <c r="C126" s="120">
        <f t="shared" si="13"/>
        <v>44184</v>
      </c>
      <c r="D126" s="98"/>
      <c r="E126" s="98"/>
      <c r="F126" s="98"/>
      <c r="G126" s="133" t="str">
        <f>IFERROR(VLOOKUP($C126,Calculator!$BY$2:$CB$2500,4,0),"")</f>
        <v/>
      </c>
      <c r="H126" s="197" t="e">
        <f t="shared" si="7"/>
        <v>#VALUE!</v>
      </c>
      <c r="I126" s="136">
        <f t="shared" si="8"/>
        <v>44184</v>
      </c>
      <c r="J126" s="137">
        <f ca="1">IF($C126&gt;(TODAY()),NA(),SUM($G$3:$G126))</f>
        <v>0</v>
      </c>
      <c r="K126" s="133" t="str">
        <f>IFERROR(VLOOKUP($C126,Calculator!$BY$2:$CD$2500,6,0),"")</f>
        <v/>
      </c>
      <c r="L126" s="141" t="str">
        <f t="shared" si="6"/>
        <v/>
      </c>
      <c r="M126" s="100" t="str">
        <f>IF($D126="","",$L126-(Dashboard!$R$21-(SUM($E127:$E$224))))</f>
        <v/>
      </c>
      <c r="N126" s="50">
        <f t="shared" si="11"/>
        <v>44184</v>
      </c>
      <c r="O126" s="96" t="e">
        <f>IF($D126="",NA(),($M126)/Dashboard!$R$21)</f>
        <v>#N/A</v>
      </c>
    </row>
    <row r="127" spans="2:15">
      <c r="B127" s="36">
        <f t="shared" si="12"/>
        <v>125</v>
      </c>
      <c r="C127" s="120">
        <f t="shared" si="13"/>
        <v>44185</v>
      </c>
      <c r="D127" s="98"/>
      <c r="E127" s="98"/>
      <c r="F127" s="221"/>
      <c r="G127" s="133" t="str">
        <f>IFERROR(VLOOKUP($C127,Calculator!$BY$2:$CB$2500,4,0),"")</f>
        <v/>
      </c>
      <c r="H127" s="197" t="e">
        <f t="shared" si="7"/>
        <v>#VALUE!</v>
      </c>
      <c r="I127" s="136">
        <f t="shared" si="8"/>
        <v>44185</v>
      </c>
      <c r="J127" s="137">
        <f ca="1">IF($C127&gt;(TODAY()),NA(),SUM($G$3:$G127))</f>
        <v>0</v>
      </c>
      <c r="K127" s="133" t="str">
        <f>IFERROR(VLOOKUP($C127,Calculator!$BY$2:$CD$2500,6,0),"")</f>
        <v/>
      </c>
      <c r="L127" s="141" t="str">
        <f t="shared" si="6"/>
        <v/>
      </c>
      <c r="M127" s="100" t="str">
        <f>IF($D127="","",$L127-(Dashboard!$R$21-(SUM($E128:$E$224))))</f>
        <v/>
      </c>
      <c r="N127" s="50">
        <f t="shared" si="11"/>
        <v>44185</v>
      </c>
      <c r="O127" s="96" t="e">
        <f>IF($D127="",NA(),($M127)/Dashboard!$R$21)</f>
        <v>#N/A</v>
      </c>
    </row>
    <row r="128" spans="2:15">
      <c r="B128" s="36">
        <f t="shared" si="12"/>
        <v>126</v>
      </c>
      <c r="C128" s="120">
        <f t="shared" si="13"/>
        <v>44186</v>
      </c>
      <c r="D128" s="98"/>
      <c r="E128" s="98"/>
      <c r="F128" s="98"/>
      <c r="G128" s="133" t="str">
        <f>IFERROR(VLOOKUP($C128,Calculator!$BY$2:$CB$2500,4,0),"")</f>
        <v/>
      </c>
      <c r="H128" s="197" t="e">
        <f t="shared" si="7"/>
        <v>#VALUE!</v>
      </c>
      <c r="I128" s="136">
        <f t="shared" si="8"/>
        <v>44186</v>
      </c>
      <c r="J128" s="137">
        <f ca="1">IF($C128&gt;(TODAY()),NA(),SUM($G$3:$G128))</f>
        <v>0</v>
      </c>
      <c r="K128" s="133" t="str">
        <f>IFERROR(VLOOKUP($C128,Calculator!$BY$2:$CD$2500,6,0),"")</f>
        <v/>
      </c>
      <c r="L128" s="141" t="str">
        <f t="shared" si="6"/>
        <v/>
      </c>
      <c r="M128" s="100" t="str">
        <f>IF($D128="","",$L128-(Dashboard!$R$21-(SUM($E129:$E$224))))</f>
        <v/>
      </c>
      <c r="N128" s="50">
        <f t="shared" si="11"/>
        <v>44186</v>
      </c>
      <c r="O128" s="96" t="e">
        <f>IF($D128="",NA(),($M128)/Dashboard!$R$21)</f>
        <v>#N/A</v>
      </c>
    </row>
    <row r="129" spans="2:15">
      <c r="B129" s="36">
        <f t="shared" si="12"/>
        <v>127</v>
      </c>
      <c r="C129" s="120">
        <f t="shared" si="13"/>
        <v>44187</v>
      </c>
      <c r="D129" s="98"/>
      <c r="E129" s="98"/>
      <c r="F129" s="98"/>
      <c r="G129" s="133" t="str">
        <f>IFERROR(VLOOKUP($C129,Calculator!$BY$2:$CB$2500,4,0),"")</f>
        <v/>
      </c>
      <c r="H129" s="197" t="e">
        <f t="shared" si="7"/>
        <v>#VALUE!</v>
      </c>
      <c r="I129" s="136">
        <f t="shared" si="8"/>
        <v>44187</v>
      </c>
      <c r="J129" s="137">
        <f ca="1">IF($C129&gt;(TODAY()),NA(),SUM($G$3:$G129))</f>
        <v>0</v>
      </c>
      <c r="K129" s="133" t="str">
        <f>IFERROR(VLOOKUP($C129,Calculator!$BY$2:$CD$2500,6,0),"")</f>
        <v/>
      </c>
      <c r="L129" s="141" t="str">
        <f t="shared" si="6"/>
        <v/>
      </c>
      <c r="M129" s="100" t="str">
        <f>IF($D129="","",$L129-(Dashboard!$R$21-(SUM($E130:$E$224))))</f>
        <v/>
      </c>
      <c r="N129" s="50">
        <f t="shared" si="11"/>
        <v>44187</v>
      </c>
      <c r="O129" s="96" t="e">
        <f>IF($D129="",NA(),($M129)/Dashboard!$R$21)</f>
        <v>#N/A</v>
      </c>
    </row>
    <row r="130" spans="2:15">
      <c r="B130" s="36">
        <f t="shared" si="12"/>
        <v>128</v>
      </c>
      <c r="C130" s="120">
        <f t="shared" si="13"/>
        <v>44188</v>
      </c>
      <c r="D130" s="98"/>
      <c r="E130" s="98"/>
      <c r="F130" s="98"/>
      <c r="G130" s="133" t="str">
        <f>IFERROR(VLOOKUP($C130,Calculator!$BY$2:$CB$2500,4,0),"")</f>
        <v/>
      </c>
      <c r="H130" s="197" t="e">
        <f t="shared" si="7"/>
        <v>#VALUE!</v>
      </c>
      <c r="I130" s="136">
        <f t="shared" si="8"/>
        <v>44188</v>
      </c>
      <c r="J130" s="137">
        <f ca="1">IF($C130&gt;(TODAY()),NA(),SUM($G$3:$G130))</f>
        <v>0</v>
      </c>
      <c r="K130" s="133" t="str">
        <f>IFERROR(VLOOKUP($C130,Calculator!$BY$2:$CD$2500,6,0),"")</f>
        <v/>
      </c>
      <c r="L130" s="141" t="str">
        <f t="shared" si="6"/>
        <v/>
      </c>
      <c r="M130" s="100" t="str">
        <f>IF($D130="","",$L130-(Dashboard!$R$21-(SUM($E131:$E$224))))</f>
        <v/>
      </c>
      <c r="N130" s="50">
        <f t="shared" si="11"/>
        <v>44188</v>
      </c>
      <c r="O130" s="96" t="e">
        <f>IF($D130="",NA(),($M130)/Dashboard!$R$21)</f>
        <v>#N/A</v>
      </c>
    </row>
    <row r="131" spans="2:15">
      <c r="B131" s="36">
        <f t="shared" si="12"/>
        <v>129</v>
      </c>
      <c r="C131" s="120">
        <f t="shared" si="13"/>
        <v>44189</v>
      </c>
      <c r="D131" s="98"/>
      <c r="E131" s="98"/>
      <c r="F131" s="221"/>
      <c r="G131" s="133" t="str">
        <f>IFERROR(VLOOKUP($C131,Calculator!$BY$2:$CB$2500,4,0),"")</f>
        <v/>
      </c>
      <c r="H131" s="197" t="e">
        <f t="shared" si="7"/>
        <v>#VALUE!</v>
      </c>
      <c r="I131" s="136">
        <f t="shared" si="8"/>
        <v>44189</v>
      </c>
      <c r="J131" s="137">
        <f ca="1">IF($C131&gt;(TODAY()),NA(),SUM($G$3:$G131))</f>
        <v>0</v>
      </c>
      <c r="K131" s="133" t="str">
        <f>IFERROR(VLOOKUP($C131,Calculator!$BY$2:$CD$2500,6,0),"")</f>
        <v/>
      </c>
      <c r="L131" s="141" t="str">
        <f t="shared" ref="L131:L194" si="14">IF($D131="","",$D131)</f>
        <v/>
      </c>
      <c r="M131" s="100" t="str">
        <f>IF($D131="","",$L131-(Dashboard!$R$21-(SUM($E132:$E$224))))</f>
        <v/>
      </c>
      <c r="N131" s="50">
        <f t="shared" si="11"/>
        <v>44189</v>
      </c>
      <c r="O131" s="96" t="e">
        <f>IF($D131="",NA(),($M131)/Dashboard!$R$21)</f>
        <v>#N/A</v>
      </c>
    </row>
    <row r="132" spans="2:15">
      <c r="B132" s="36">
        <f t="shared" si="12"/>
        <v>130</v>
      </c>
      <c r="C132" s="120">
        <f t="shared" si="13"/>
        <v>44190</v>
      </c>
      <c r="D132" s="98"/>
      <c r="E132" s="98"/>
      <c r="F132" s="98"/>
      <c r="G132" s="133" t="str">
        <f>IFERROR(VLOOKUP($C132,Calculator!$BY$2:$CB$2500,4,0),"")</f>
        <v/>
      </c>
      <c r="H132" s="197" t="e">
        <f t="shared" ref="H132:H195" si="15">$G132*1</f>
        <v>#VALUE!</v>
      </c>
      <c r="I132" s="136">
        <f t="shared" ref="I132:I195" si="16">$C132</f>
        <v>44190</v>
      </c>
      <c r="J132" s="137">
        <f ca="1">IF($C132&gt;(TODAY()),NA(),SUM($G$3:$G132))</f>
        <v>0</v>
      </c>
      <c r="K132" s="133" t="str">
        <f>IFERROR(VLOOKUP($C132,Calculator!$BY$2:$CD$2500,6,0),"")</f>
        <v/>
      </c>
      <c r="L132" s="141" t="str">
        <f t="shared" si="14"/>
        <v/>
      </c>
      <c r="M132" s="100" t="str">
        <f>IF($D132="","",$L132-(Dashboard!$R$21-(SUM($E133:$E$224))))</f>
        <v/>
      </c>
      <c r="N132" s="50">
        <f t="shared" si="11"/>
        <v>44190</v>
      </c>
      <c r="O132" s="96" t="e">
        <f>IF($D132="",NA(),($M132)/Dashboard!$R$21)</f>
        <v>#N/A</v>
      </c>
    </row>
    <row r="133" spans="2:15">
      <c r="B133" s="36">
        <f t="shared" si="12"/>
        <v>131</v>
      </c>
      <c r="C133" s="120">
        <f t="shared" si="13"/>
        <v>44191</v>
      </c>
      <c r="D133" s="98"/>
      <c r="E133" s="98"/>
      <c r="F133" s="98"/>
      <c r="G133" s="133" t="str">
        <f>IFERROR(VLOOKUP($C133,Calculator!$BY$2:$CB$2500,4,0),"")</f>
        <v/>
      </c>
      <c r="H133" s="197" t="e">
        <f t="shared" si="15"/>
        <v>#VALUE!</v>
      </c>
      <c r="I133" s="136">
        <f t="shared" si="16"/>
        <v>44191</v>
      </c>
      <c r="J133" s="137">
        <f ca="1">IF($C133&gt;(TODAY()),NA(),SUM($G$3:$G133))</f>
        <v>0</v>
      </c>
      <c r="K133" s="133" t="str">
        <f>IFERROR(VLOOKUP($C133,Calculator!$BY$2:$CD$2500,6,0),"")</f>
        <v/>
      </c>
      <c r="L133" s="141" t="str">
        <f t="shared" si="14"/>
        <v/>
      </c>
      <c r="M133" s="100" t="str">
        <f>IF($D133="","",$L133-(Dashboard!$R$21-(SUM($E134:$E$224))))</f>
        <v/>
      </c>
      <c r="N133" s="50">
        <f t="shared" ref="N133:N196" si="17">$C132+1</f>
        <v>44191</v>
      </c>
      <c r="O133" s="96" t="e">
        <f>IF($D133="",NA(),($M133)/Dashboard!$R$21)</f>
        <v>#N/A</v>
      </c>
    </row>
    <row r="134" spans="2:15">
      <c r="B134" s="36">
        <f t="shared" si="12"/>
        <v>132</v>
      </c>
      <c r="C134" s="120">
        <f t="shared" si="13"/>
        <v>44192</v>
      </c>
      <c r="D134" s="98"/>
      <c r="E134" s="98"/>
      <c r="F134" s="221"/>
      <c r="G134" s="133" t="str">
        <f>IFERROR(VLOOKUP($C134,Calculator!$BY$2:$CB$2500,4,0),"")</f>
        <v/>
      </c>
      <c r="H134" s="197" t="e">
        <f t="shared" si="15"/>
        <v>#VALUE!</v>
      </c>
      <c r="I134" s="136">
        <f t="shared" si="16"/>
        <v>44192</v>
      </c>
      <c r="J134" s="137">
        <f ca="1">IF($C134&gt;(TODAY()),NA(),SUM($G$3:$G134))</f>
        <v>0</v>
      </c>
      <c r="K134" s="133" t="str">
        <f>IFERROR(VLOOKUP($C134,Calculator!$BY$2:$CD$2500,6,0),"")</f>
        <v/>
      </c>
      <c r="L134" s="141" t="str">
        <f t="shared" si="14"/>
        <v/>
      </c>
      <c r="M134" s="100" t="str">
        <f>IF($D134="","",$L134-(Dashboard!$R$21-(SUM($E135:$E$224))))</f>
        <v/>
      </c>
      <c r="N134" s="50">
        <f t="shared" si="17"/>
        <v>44192</v>
      </c>
      <c r="O134" s="96" t="e">
        <f>IF($D134="",NA(),($M134)/Dashboard!$R$21)</f>
        <v>#N/A</v>
      </c>
    </row>
    <row r="135" spans="2:15">
      <c r="B135" s="36">
        <f t="shared" si="12"/>
        <v>133</v>
      </c>
      <c r="C135" s="120">
        <f t="shared" si="13"/>
        <v>44193</v>
      </c>
      <c r="D135" s="98"/>
      <c r="E135" s="98"/>
      <c r="F135" s="98"/>
      <c r="G135" s="133" t="str">
        <f>IFERROR(VLOOKUP($C135,Calculator!$BY$2:$CB$2500,4,0),"")</f>
        <v/>
      </c>
      <c r="H135" s="197" t="e">
        <f t="shared" si="15"/>
        <v>#VALUE!</v>
      </c>
      <c r="I135" s="136">
        <f t="shared" si="16"/>
        <v>44193</v>
      </c>
      <c r="J135" s="137">
        <f ca="1">IF($C135&gt;(TODAY()),NA(),SUM($G$3:$G135))</f>
        <v>0</v>
      </c>
      <c r="K135" s="133" t="str">
        <f>IFERROR(VLOOKUP($C135,Calculator!$BY$2:$CD$2500,6,0),"")</f>
        <v/>
      </c>
      <c r="L135" s="141" t="str">
        <f t="shared" si="14"/>
        <v/>
      </c>
      <c r="M135" s="100" t="str">
        <f>IF($D135="","",$L135-(Dashboard!$R$21-(SUM($E136:$E$224))))</f>
        <v/>
      </c>
      <c r="N135" s="50">
        <f t="shared" si="17"/>
        <v>44193</v>
      </c>
      <c r="O135" s="96" t="e">
        <f>IF($D135="",NA(),($M135)/Dashboard!$R$21)</f>
        <v>#N/A</v>
      </c>
    </row>
    <row r="136" spans="2:15">
      <c r="B136" s="36">
        <f t="shared" si="12"/>
        <v>134</v>
      </c>
      <c r="C136" s="120">
        <f t="shared" si="13"/>
        <v>44194</v>
      </c>
      <c r="D136" s="98"/>
      <c r="E136" s="98"/>
      <c r="F136" s="98"/>
      <c r="G136" s="133" t="str">
        <f>IFERROR(VLOOKUP($C136,Calculator!$BY$2:$CB$2500,4,0),"")</f>
        <v/>
      </c>
      <c r="H136" s="197" t="e">
        <f t="shared" si="15"/>
        <v>#VALUE!</v>
      </c>
      <c r="I136" s="136">
        <f t="shared" si="16"/>
        <v>44194</v>
      </c>
      <c r="J136" s="137">
        <f ca="1">IF($C136&gt;(TODAY()),NA(),SUM($G$3:$G136))</f>
        <v>0</v>
      </c>
      <c r="K136" s="133" t="str">
        <f>IFERROR(VLOOKUP($C136,Calculator!$BY$2:$CD$2500,6,0),"")</f>
        <v/>
      </c>
      <c r="L136" s="141" t="str">
        <f t="shared" si="14"/>
        <v/>
      </c>
      <c r="M136" s="100" t="str">
        <f>IF($D136="","",$L136-(Dashboard!$R$21-(SUM($E137:$E$224))))</f>
        <v/>
      </c>
      <c r="N136" s="50">
        <f t="shared" si="17"/>
        <v>44194</v>
      </c>
      <c r="O136" s="96" t="e">
        <f>IF($D136="",NA(),($M136)/Dashboard!$R$21)</f>
        <v>#N/A</v>
      </c>
    </row>
    <row r="137" spans="2:15">
      <c r="B137" s="36">
        <f t="shared" si="12"/>
        <v>135</v>
      </c>
      <c r="C137" s="120">
        <f t="shared" si="13"/>
        <v>44195</v>
      </c>
      <c r="D137" s="98"/>
      <c r="E137" s="98"/>
      <c r="F137" s="221"/>
      <c r="G137" s="133" t="str">
        <f>IFERROR(VLOOKUP($C137,Calculator!$BY$2:$CB$2500,4,0),"")</f>
        <v/>
      </c>
      <c r="H137" s="197" t="e">
        <f t="shared" si="15"/>
        <v>#VALUE!</v>
      </c>
      <c r="I137" s="136">
        <f t="shared" si="16"/>
        <v>44195</v>
      </c>
      <c r="J137" s="137">
        <f ca="1">IF($C137&gt;(TODAY()),NA(),SUM($G$3:$G137))</f>
        <v>0</v>
      </c>
      <c r="K137" s="133" t="str">
        <f>IFERROR(VLOOKUP($C137,Calculator!$BY$2:$CD$2500,6,0),"")</f>
        <v/>
      </c>
      <c r="L137" s="141" t="str">
        <f t="shared" si="14"/>
        <v/>
      </c>
      <c r="M137" s="100" t="str">
        <f>IF($D137="","",$L137-(Dashboard!$R$21-(SUM($E138:$E$224))))</f>
        <v/>
      </c>
      <c r="N137" s="50">
        <f t="shared" si="17"/>
        <v>44195</v>
      </c>
      <c r="O137" s="96" t="e">
        <f>IF($D137="",NA(),($M137)/Dashboard!$R$21)</f>
        <v>#N/A</v>
      </c>
    </row>
    <row r="138" spans="2:15">
      <c r="B138" s="36">
        <f t="shared" si="12"/>
        <v>136</v>
      </c>
      <c r="C138" s="120">
        <f t="shared" si="13"/>
        <v>44196</v>
      </c>
      <c r="D138" s="98"/>
      <c r="E138" s="98"/>
      <c r="F138" s="98"/>
      <c r="G138" s="133" t="str">
        <f>IFERROR(VLOOKUP($C138,Calculator!$BY$2:$CB$2500,4,0),"")</f>
        <v/>
      </c>
      <c r="H138" s="197" t="e">
        <f t="shared" si="15"/>
        <v>#VALUE!</v>
      </c>
      <c r="I138" s="136">
        <f t="shared" si="16"/>
        <v>44196</v>
      </c>
      <c r="J138" s="137">
        <f ca="1">IF($C138&gt;(TODAY()),NA(),SUM($G$3:$G138))</f>
        <v>0</v>
      </c>
      <c r="K138" s="133" t="str">
        <f>IFERROR(VLOOKUP($C138,Calculator!$BY$2:$CD$2500,6,0),"")</f>
        <v/>
      </c>
      <c r="L138" s="141" t="str">
        <f t="shared" si="14"/>
        <v/>
      </c>
      <c r="M138" s="100" t="str">
        <f>IF($D138="","",$L138-(Dashboard!$R$21-(SUM($E139:$E$224))))</f>
        <v/>
      </c>
      <c r="N138" s="50">
        <f t="shared" si="17"/>
        <v>44196</v>
      </c>
      <c r="O138" s="96" t="e">
        <f>IF($D138="",NA(),($M138)/Dashboard!$R$21)</f>
        <v>#N/A</v>
      </c>
    </row>
    <row r="139" spans="2:15">
      <c r="B139" s="36">
        <f t="shared" si="12"/>
        <v>137</v>
      </c>
      <c r="C139" s="120">
        <f t="shared" si="13"/>
        <v>44197</v>
      </c>
      <c r="D139" s="98"/>
      <c r="E139" s="98"/>
      <c r="F139" s="98"/>
      <c r="G139" s="133" t="str">
        <f>IFERROR(VLOOKUP($C139,Calculator!$BY$2:$CB$2500,4,0),"")</f>
        <v/>
      </c>
      <c r="H139" s="197" t="e">
        <f t="shared" si="15"/>
        <v>#VALUE!</v>
      </c>
      <c r="I139" s="136">
        <f t="shared" si="16"/>
        <v>44197</v>
      </c>
      <c r="J139" s="137">
        <f ca="1">IF($C139&gt;(TODAY()),NA(),SUM($G$3:$G139))</f>
        <v>0</v>
      </c>
      <c r="K139" s="133" t="str">
        <f>IFERROR(VLOOKUP($C139,Calculator!$BY$2:$CD$2500,6,0),"")</f>
        <v/>
      </c>
      <c r="L139" s="141" t="str">
        <f t="shared" si="14"/>
        <v/>
      </c>
      <c r="M139" s="100" t="str">
        <f>IF($D139="","",$L139-(Dashboard!$R$21-(SUM($E140:$E$224))))</f>
        <v/>
      </c>
      <c r="N139" s="50">
        <f t="shared" si="17"/>
        <v>44197</v>
      </c>
      <c r="O139" s="96" t="e">
        <f>IF($D139="",NA(),($M139)/Dashboard!$R$21)</f>
        <v>#N/A</v>
      </c>
    </row>
    <row r="140" spans="2:15">
      <c r="B140" s="36">
        <f t="shared" si="12"/>
        <v>138</v>
      </c>
      <c r="C140" s="120">
        <f t="shared" si="13"/>
        <v>44198</v>
      </c>
      <c r="D140" s="98"/>
      <c r="E140" s="98"/>
      <c r="F140" s="221"/>
      <c r="G140" s="133" t="str">
        <f>IFERROR(VLOOKUP($C140,Calculator!$BY$2:$CB$2500,4,0),"")</f>
        <v/>
      </c>
      <c r="H140" s="197" t="e">
        <f t="shared" si="15"/>
        <v>#VALUE!</v>
      </c>
      <c r="I140" s="136">
        <f t="shared" si="16"/>
        <v>44198</v>
      </c>
      <c r="J140" s="137">
        <f ca="1">IF($C140&gt;(TODAY()),NA(),SUM($G$3:$G140))</f>
        <v>0</v>
      </c>
      <c r="K140" s="133" t="str">
        <f>IFERROR(VLOOKUP($C140,Calculator!$BY$2:$CD$2500,6,0),"")</f>
        <v/>
      </c>
      <c r="L140" s="141" t="str">
        <f t="shared" si="14"/>
        <v/>
      </c>
      <c r="M140" s="100" t="str">
        <f>IF($D140="","",$L140-(Dashboard!$R$21-(SUM($E141:$E$224))))</f>
        <v/>
      </c>
      <c r="N140" s="50">
        <f t="shared" si="17"/>
        <v>44198</v>
      </c>
      <c r="O140" s="96" t="e">
        <f>IF($D140="",NA(),($M140)/Dashboard!$R$21)</f>
        <v>#N/A</v>
      </c>
    </row>
    <row r="141" spans="2:15">
      <c r="B141" s="36">
        <f t="shared" si="12"/>
        <v>139</v>
      </c>
      <c r="C141" s="120">
        <f t="shared" si="13"/>
        <v>44199</v>
      </c>
      <c r="D141" s="98"/>
      <c r="E141" s="98"/>
      <c r="F141" s="98"/>
      <c r="G141" s="133" t="str">
        <f>IFERROR(VLOOKUP($C141,Calculator!$BY$2:$CB$2500,4,0),"")</f>
        <v/>
      </c>
      <c r="H141" s="197" t="e">
        <f t="shared" si="15"/>
        <v>#VALUE!</v>
      </c>
      <c r="I141" s="136">
        <f t="shared" si="16"/>
        <v>44199</v>
      </c>
      <c r="J141" s="137">
        <f ca="1">IF($C141&gt;(TODAY()),NA(),SUM($G$3:$G141))</f>
        <v>0</v>
      </c>
      <c r="K141" s="133" t="str">
        <f>IFERROR(VLOOKUP($C141,Calculator!$BY$2:$CD$2500,6,0),"")</f>
        <v/>
      </c>
      <c r="L141" s="141" t="str">
        <f t="shared" si="14"/>
        <v/>
      </c>
      <c r="M141" s="100" t="str">
        <f>IF($D141="","",$L141-(Dashboard!$R$21-(SUM($E142:$E$224))))</f>
        <v/>
      </c>
      <c r="N141" s="50">
        <f t="shared" si="17"/>
        <v>44199</v>
      </c>
      <c r="O141" s="96" t="e">
        <f>IF($D141="",NA(),($M141)/Dashboard!$R$21)</f>
        <v>#N/A</v>
      </c>
    </row>
    <row r="142" spans="2:15">
      <c r="B142" s="36">
        <f t="shared" si="12"/>
        <v>140</v>
      </c>
      <c r="C142" s="120">
        <f t="shared" si="13"/>
        <v>44200</v>
      </c>
      <c r="D142" s="98"/>
      <c r="E142" s="98"/>
      <c r="F142" s="98"/>
      <c r="G142" s="133" t="str">
        <f>IFERROR(VLOOKUP($C142,Calculator!$BY$2:$CB$2500,4,0),"")</f>
        <v/>
      </c>
      <c r="H142" s="197" t="e">
        <f t="shared" si="15"/>
        <v>#VALUE!</v>
      </c>
      <c r="I142" s="136">
        <f t="shared" si="16"/>
        <v>44200</v>
      </c>
      <c r="J142" s="137">
        <f ca="1">IF($C142&gt;(TODAY()),NA(),SUM($G$3:$G142))</f>
        <v>0</v>
      </c>
      <c r="K142" s="133" t="str">
        <f>IFERROR(VLOOKUP($C142,Calculator!$BY$2:$CD$2500,6,0),"")</f>
        <v/>
      </c>
      <c r="L142" s="141" t="str">
        <f t="shared" si="14"/>
        <v/>
      </c>
      <c r="M142" s="100" t="str">
        <f>IF($D142="","",$L142-(Dashboard!$R$21-(SUM($E143:$E$224))))</f>
        <v/>
      </c>
      <c r="N142" s="50">
        <f t="shared" si="17"/>
        <v>44200</v>
      </c>
      <c r="O142" s="96" t="e">
        <f>IF($D142="",NA(),($M142)/Dashboard!$R$21)</f>
        <v>#N/A</v>
      </c>
    </row>
    <row r="143" spans="2:15">
      <c r="B143" s="36">
        <f t="shared" si="12"/>
        <v>141</v>
      </c>
      <c r="C143" s="120">
        <f t="shared" si="13"/>
        <v>44201</v>
      </c>
      <c r="D143" s="98"/>
      <c r="E143" s="98"/>
      <c r="F143" s="215"/>
      <c r="G143" s="133" t="str">
        <f>IFERROR(VLOOKUP($C143,Calculator!$BY$2:$CB$2500,4,0),"")</f>
        <v/>
      </c>
      <c r="H143" s="197" t="e">
        <f t="shared" si="15"/>
        <v>#VALUE!</v>
      </c>
      <c r="I143" s="136">
        <f t="shared" si="16"/>
        <v>44201</v>
      </c>
      <c r="J143" s="137">
        <f ca="1">IF($C143&gt;(TODAY()),NA(),SUM($G$3:$G143))</f>
        <v>0</v>
      </c>
      <c r="K143" s="133" t="str">
        <f>IFERROR(VLOOKUP($C143,Calculator!$BY$2:$CD$2500,6,0),"")</f>
        <v/>
      </c>
      <c r="L143" s="141" t="str">
        <f t="shared" si="14"/>
        <v/>
      </c>
      <c r="M143" s="100" t="str">
        <f>IF($D143="","",$L143-(Dashboard!$R$21-(SUM($E144:$E$224))))</f>
        <v/>
      </c>
      <c r="N143" s="50">
        <f t="shared" si="17"/>
        <v>44201</v>
      </c>
      <c r="O143" s="96" t="e">
        <f>IF($D143="",NA(),($M143)/Dashboard!$R$21)</f>
        <v>#N/A</v>
      </c>
    </row>
    <row r="144" spans="2:15">
      <c r="B144" s="36">
        <f t="shared" si="12"/>
        <v>142</v>
      </c>
      <c r="C144" s="120">
        <f t="shared" si="13"/>
        <v>44202</v>
      </c>
      <c r="D144" s="98"/>
      <c r="E144" s="98"/>
      <c r="F144" s="98"/>
      <c r="G144" s="133" t="str">
        <f>IFERROR(VLOOKUP($C144,Calculator!$BY$2:$CB$2500,4,0),"")</f>
        <v/>
      </c>
      <c r="H144" s="197" t="e">
        <f t="shared" si="15"/>
        <v>#VALUE!</v>
      </c>
      <c r="I144" s="136">
        <f t="shared" si="16"/>
        <v>44202</v>
      </c>
      <c r="J144" s="137">
        <f ca="1">IF($C144&gt;(TODAY()),NA(),SUM($G$3:$G144))</f>
        <v>0</v>
      </c>
      <c r="K144" s="133" t="str">
        <f>IFERROR(VLOOKUP($C144,Calculator!$BY$2:$CD$2500,6,0),"")</f>
        <v/>
      </c>
      <c r="L144" s="141" t="str">
        <f t="shared" si="14"/>
        <v/>
      </c>
      <c r="M144" s="100" t="str">
        <f>IF($D144="","",$L144-(Dashboard!$R$21-(SUM($E145:$E$224))))</f>
        <v/>
      </c>
      <c r="N144" s="50">
        <f t="shared" si="17"/>
        <v>44202</v>
      </c>
      <c r="O144" s="96" t="e">
        <f>IF($D144="",NA(),($M144)/Dashboard!$R$21)</f>
        <v>#N/A</v>
      </c>
    </row>
    <row r="145" spans="2:15">
      <c r="B145" s="36">
        <f t="shared" si="12"/>
        <v>143</v>
      </c>
      <c r="C145" s="120">
        <f t="shared" si="13"/>
        <v>44203</v>
      </c>
      <c r="D145" s="98"/>
      <c r="E145" s="98"/>
      <c r="F145" s="98"/>
      <c r="G145" s="133" t="str">
        <f>IFERROR(VLOOKUP($C145,Calculator!$BY$2:$CB$2500,4,0),"")</f>
        <v/>
      </c>
      <c r="H145" s="197" t="e">
        <f t="shared" si="15"/>
        <v>#VALUE!</v>
      </c>
      <c r="I145" s="136">
        <f t="shared" si="16"/>
        <v>44203</v>
      </c>
      <c r="J145" s="137">
        <f ca="1">IF($C145&gt;(TODAY()),NA(),SUM($G$3:$G145))</f>
        <v>0</v>
      </c>
      <c r="K145" s="133" t="str">
        <f>IFERROR(VLOOKUP($C145,Calculator!$BY$2:$CD$2500,6,0),"")</f>
        <v/>
      </c>
      <c r="L145" s="141" t="str">
        <f t="shared" si="14"/>
        <v/>
      </c>
      <c r="M145" s="100" t="str">
        <f>IF($D145="","",$L145-(Dashboard!$R$21-(SUM($E146:$E$224))))</f>
        <v/>
      </c>
      <c r="N145" s="50">
        <f t="shared" si="17"/>
        <v>44203</v>
      </c>
      <c r="O145" s="96" t="e">
        <f>IF($D145="",NA(),($M145)/Dashboard!$R$21)</f>
        <v>#N/A</v>
      </c>
    </row>
    <row r="146" spans="2:15">
      <c r="B146" s="36">
        <f t="shared" si="12"/>
        <v>144</v>
      </c>
      <c r="C146" s="120">
        <f t="shared" si="13"/>
        <v>44204</v>
      </c>
      <c r="D146" s="98"/>
      <c r="E146" s="98"/>
      <c r="F146" s="98"/>
      <c r="G146" s="133" t="str">
        <f>IFERROR(VLOOKUP($C146,Calculator!$BY$2:$CB$2500,4,0),"")</f>
        <v/>
      </c>
      <c r="H146" s="197" t="e">
        <f t="shared" si="15"/>
        <v>#VALUE!</v>
      </c>
      <c r="I146" s="136">
        <f t="shared" si="16"/>
        <v>44204</v>
      </c>
      <c r="J146" s="137">
        <f ca="1">IF($C146&gt;(TODAY()),NA(),SUM($G$3:$G146))</f>
        <v>0</v>
      </c>
      <c r="K146" s="133" t="str">
        <f>IFERROR(VLOOKUP($C146,Calculator!$BY$2:$CD$2500,6,0),"")</f>
        <v/>
      </c>
      <c r="L146" s="141" t="str">
        <f t="shared" si="14"/>
        <v/>
      </c>
      <c r="M146" s="100" t="str">
        <f>IF($D146="","",$L146-(Dashboard!$R$21-(SUM($E147:$E$224))))</f>
        <v/>
      </c>
      <c r="N146" s="50">
        <f t="shared" si="17"/>
        <v>44204</v>
      </c>
      <c r="O146" s="96" t="e">
        <f>IF($D146="",NA(),($M146)/Dashboard!$R$21)</f>
        <v>#N/A</v>
      </c>
    </row>
    <row r="147" spans="2:15">
      <c r="B147" s="36">
        <f t="shared" si="12"/>
        <v>145</v>
      </c>
      <c r="C147" s="120">
        <f t="shared" si="13"/>
        <v>44205</v>
      </c>
      <c r="D147" s="98"/>
      <c r="E147" s="98"/>
      <c r="F147" s="98"/>
      <c r="G147" s="133" t="str">
        <f>IFERROR(VLOOKUP($C147,Calculator!$BY$2:$CB$2500,4,0),"")</f>
        <v/>
      </c>
      <c r="H147" s="197" t="e">
        <f t="shared" si="15"/>
        <v>#VALUE!</v>
      </c>
      <c r="I147" s="136">
        <f t="shared" si="16"/>
        <v>44205</v>
      </c>
      <c r="J147" s="137">
        <f ca="1">IF($C147&gt;(TODAY()),NA(),SUM($G$3:$G147))</f>
        <v>0</v>
      </c>
      <c r="K147" s="133" t="str">
        <f>IFERROR(VLOOKUP($C147,Calculator!$BY$2:$CD$2500,6,0),"")</f>
        <v/>
      </c>
      <c r="L147" s="141" t="str">
        <f t="shared" si="14"/>
        <v/>
      </c>
      <c r="M147" s="100" t="str">
        <f>IF($D147="","",$L147-(Dashboard!$R$21-(SUM($E148:$E$224))))</f>
        <v/>
      </c>
      <c r="N147" s="50">
        <f t="shared" si="17"/>
        <v>44205</v>
      </c>
      <c r="O147" s="96" t="e">
        <f>IF($D147="",NA(),($M147)/Dashboard!$R$21)</f>
        <v>#N/A</v>
      </c>
    </row>
    <row r="148" spans="2:15">
      <c r="B148" s="36">
        <f t="shared" si="12"/>
        <v>146</v>
      </c>
      <c r="C148" s="120">
        <f t="shared" si="13"/>
        <v>44206</v>
      </c>
      <c r="D148" s="98"/>
      <c r="E148" s="98"/>
      <c r="F148" s="98"/>
      <c r="G148" s="133" t="str">
        <f>IFERROR(VLOOKUP($C148,Calculator!$BY$2:$CB$2500,4,0),"")</f>
        <v/>
      </c>
      <c r="H148" s="197" t="e">
        <f t="shared" si="15"/>
        <v>#VALUE!</v>
      </c>
      <c r="I148" s="136">
        <f t="shared" si="16"/>
        <v>44206</v>
      </c>
      <c r="J148" s="137">
        <f ca="1">IF($C148&gt;(TODAY()),NA(),SUM($G$3:$G148))</f>
        <v>0</v>
      </c>
      <c r="K148" s="133" t="str">
        <f>IFERROR(VLOOKUP($C148,Calculator!$BY$2:$CD$2500,6,0),"")</f>
        <v/>
      </c>
      <c r="L148" s="141" t="str">
        <f t="shared" si="14"/>
        <v/>
      </c>
      <c r="M148" s="100" t="str">
        <f>IF($D148="","",$L148-(Dashboard!$R$21-(SUM($E149:$E$224))))</f>
        <v/>
      </c>
      <c r="N148" s="50">
        <f t="shared" si="17"/>
        <v>44206</v>
      </c>
      <c r="O148" s="96" t="e">
        <f>IF($D148="",NA(),($M148)/Dashboard!$R$21)</f>
        <v>#N/A</v>
      </c>
    </row>
    <row r="149" spans="2:15">
      <c r="B149" s="36">
        <f t="shared" si="12"/>
        <v>147</v>
      </c>
      <c r="C149" s="120">
        <f t="shared" si="13"/>
        <v>44207</v>
      </c>
      <c r="D149" s="98"/>
      <c r="E149" s="98"/>
      <c r="F149" s="98"/>
      <c r="G149" s="133" t="str">
        <f>IFERROR(VLOOKUP($C149,Calculator!$BY$2:$CB$2500,4,0),"")</f>
        <v/>
      </c>
      <c r="H149" s="197" t="e">
        <f t="shared" si="15"/>
        <v>#VALUE!</v>
      </c>
      <c r="I149" s="136">
        <f t="shared" si="16"/>
        <v>44207</v>
      </c>
      <c r="J149" s="137">
        <f ca="1">IF($C149&gt;(TODAY()),NA(),SUM($G$3:$G149))</f>
        <v>0</v>
      </c>
      <c r="K149" s="133" t="str">
        <f>IFERROR(VLOOKUP($C149,Calculator!$BY$2:$CD$2500,6,0),"")</f>
        <v/>
      </c>
      <c r="L149" s="141" t="str">
        <f t="shared" si="14"/>
        <v/>
      </c>
      <c r="M149" s="100" t="str">
        <f>IF($D149="","",$L149-(Dashboard!$R$21-(SUM($E150:$E$224))))</f>
        <v/>
      </c>
      <c r="N149" s="50">
        <f t="shared" si="17"/>
        <v>44207</v>
      </c>
      <c r="O149" s="96" t="e">
        <f>IF($D149="",NA(),($M149)/Dashboard!$R$21)</f>
        <v>#N/A</v>
      </c>
    </row>
    <row r="150" spans="2:15">
      <c r="B150" s="36">
        <f t="shared" si="12"/>
        <v>148</v>
      </c>
      <c r="C150" s="120">
        <f t="shared" si="13"/>
        <v>44208</v>
      </c>
      <c r="D150" s="98"/>
      <c r="E150" s="98"/>
      <c r="F150" s="98"/>
      <c r="G150" s="133" t="str">
        <f>IFERROR(VLOOKUP($C150,Calculator!$BY$2:$CB$2500,4,0),"")</f>
        <v/>
      </c>
      <c r="H150" s="197" t="e">
        <f t="shared" si="15"/>
        <v>#VALUE!</v>
      </c>
      <c r="I150" s="136">
        <f t="shared" si="16"/>
        <v>44208</v>
      </c>
      <c r="J150" s="137">
        <f ca="1">IF($C150&gt;(TODAY()),NA(),SUM($G$3:$G150))</f>
        <v>0</v>
      </c>
      <c r="K150" s="133" t="str">
        <f>IFERROR(VLOOKUP($C150,Calculator!$BY$2:$CD$2500,6,0),"")</f>
        <v/>
      </c>
      <c r="L150" s="141" t="str">
        <f t="shared" si="14"/>
        <v/>
      </c>
      <c r="M150" s="100" t="str">
        <f>IF($D150="","",$L150-(Dashboard!$R$21-(SUM($E151:$E$224))))</f>
        <v/>
      </c>
      <c r="N150" s="50">
        <f t="shared" si="17"/>
        <v>44208</v>
      </c>
      <c r="O150" s="96" t="e">
        <f>IF($D150="",NA(),($M150)/Dashboard!$R$21)</f>
        <v>#N/A</v>
      </c>
    </row>
    <row r="151" spans="2:15">
      <c r="B151" s="36">
        <f t="shared" si="12"/>
        <v>149</v>
      </c>
      <c r="C151" s="120">
        <f t="shared" si="13"/>
        <v>44209</v>
      </c>
      <c r="D151" s="98"/>
      <c r="E151" s="98"/>
      <c r="F151" s="98"/>
      <c r="G151" s="133" t="str">
        <f>IFERROR(VLOOKUP($C151,Calculator!$BY$2:$CB$2500,4,0),"")</f>
        <v/>
      </c>
      <c r="H151" s="197" t="e">
        <f t="shared" si="15"/>
        <v>#VALUE!</v>
      </c>
      <c r="I151" s="136">
        <f t="shared" si="16"/>
        <v>44209</v>
      </c>
      <c r="J151" s="137">
        <f ca="1">IF($C151&gt;(TODAY()),NA(),SUM($G$3:$G151))</f>
        <v>0</v>
      </c>
      <c r="K151" s="133" t="str">
        <f>IFERROR(VLOOKUP($C151,Calculator!$BY$2:$CD$2500,6,0),"")</f>
        <v/>
      </c>
      <c r="L151" s="141" t="str">
        <f t="shared" si="14"/>
        <v/>
      </c>
      <c r="M151" s="100" t="str">
        <f>IF($D151="","",$L151-(Dashboard!$R$21-(SUM($E152:$E$224))))</f>
        <v/>
      </c>
      <c r="N151" s="50">
        <f t="shared" si="17"/>
        <v>44209</v>
      </c>
      <c r="O151" s="96" t="e">
        <f>IF($D151="",NA(),($M151)/Dashboard!$R$21)</f>
        <v>#N/A</v>
      </c>
    </row>
    <row r="152" spans="2:15">
      <c r="B152" s="36">
        <f t="shared" si="12"/>
        <v>150</v>
      </c>
      <c r="C152" s="120">
        <f t="shared" si="13"/>
        <v>44210</v>
      </c>
      <c r="D152" s="98"/>
      <c r="E152" s="98"/>
      <c r="F152" s="98"/>
      <c r="G152" s="133" t="str">
        <f>IFERROR(VLOOKUP($C152,Calculator!$BY$2:$CB$2500,4,0),"")</f>
        <v/>
      </c>
      <c r="H152" s="197" t="e">
        <f t="shared" si="15"/>
        <v>#VALUE!</v>
      </c>
      <c r="I152" s="136">
        <f t="shared" si="16"/>
        <v>44210</v>
      </c>
      <c r="J152" s="137">
        <f ca="1">IF($C152&gt;(TODAY()),NA(),SUM($G$3:$G152))</f>
        <v>0</v>
      </c>
      <c r="K152" s="133" t="str">
        <f>IFERROR(VLOOKUP($C152,Calculator!$BY$2:$CD$2500,6,0),"")</f>
        <v/>
      </c>
      <c r="L152" s="141" t="str">
        <f t="shared" si="14"/>
        <v/>
      </c>
      <c r="M152" s="100" t="str">
        <f>IF($D152="","",$L152-(Dashboard!$R$21-(SUM($E153:$E$224))))</f>
        <v/>
      </c>
      <c r="N152" s="50">
        <f t="shared" si="17"/>
        <v>44210</v>
      </c>
      <c r="O152" s="96" t="e">
        <f>IF($D152="",NA(),($M152)/Dashboard!$R$21)</f>
        <v>#N/A</v>
      </c>
    </row>
    <row r="153" spans="2:15">
      <c r="B153" s="36">
        <f t="shared" si="12"/>
        <v>151</v>
      </c>
      <c r="C153" s="120">
        <f t="shared" si="13"/>
        <v>44211</v>
      </c>
      <c r="D153" s="98"/>
      <c r="E153" s="98"/>
      <c r="F153" s="98"/>
      <c r="G153" s="133" t="str">
        <f>IFERROR(VLOOKUP($C153,Calculator!$BY$2:$CB$2500,4,0),"")</f>
        <v/>
      </c>
      <c r="H153" s="197" t="e">
        <f t="shared" si="15"/>
        <v>#VALUE!</v>
      </c>
      <c r="I153" s="136">
        <f t="shared" si="16"/>
        <v>44211</v>
      </c>
      <c r="J153" s="137">
        <f ca="1">IF($C153&gt;(TODAY()),NA(),SUM($G$3:$G153))</f>
        <v>0</v>
      </c>
      <c r="K153" s="133" t="str">
        <f>IFERROR(VLOOKUP($C153,Calculator!$BY$2:$CD$2500,6,0),"")</f>
        <v/>
      </c>
      <c r="L153" s="141" t="str">
        <f t="shared" si="14"/>
        <v/>
      </c>
      <c r="M153" s="100" t="str">
        <f>IF($D153="","",$L153-(Dashboard!$R$21-(SUM($E154:$E$224))))</f>
        <v/>
      </c>
      <c r="N153" s="50">
        <f t="shared" si="17"/>
        <v>44211</v>
      </c>
      <c r="O153" s="96" t="e">
        <f>IF($D153="",NA(),($M153)/Dashboard!$R$21)</f>
        <v>#N/A</v>
      </c>
    </row>
    <row r="154" spans="2:15">
      <c r="B154" s="36">
        <f t="shared" si="12"/>
        <v>152</v>
      </c>
      <c r="C154" s="120">
        <f t="shared" si="13"/>
        <v>44212</v>
      </c>
      <c r="D154" s="98"/>
      <c r="E154" s="98"/>
      <c r="F154" s="98"/>
      <c r="G154" s="133" t="str">
        <f>IFERROR(VLOOKUP($C154,Calculator!$BY$2:$CB$2500,4,0),"")</f>
        <v/>
      </c>
      <c r="H154" s="197" t="e">
        <f t="shared" si="15"/>
        <v>#VALUE!</v>
      </c>
      <c r="I154" s="136">
        <f t="shared" si="16"/>
        <v>44212</v>
      </c>
      <c r="J154" s="137">
        <f ca="1">IF($C154&gt;(TODAY()),NA(),SUM($G$3:$G154))</f>
        <v>0</v>
      </c>
      <c r="K154" s="133" t="str">
        <f>IFERROR(VLOOKUP($C154,Calculator!$BY$2:$CD$2500,6,0),"")</f>
        <v/>
      </c>
      <c r="L154" s="141" t="str">
        <f t="shared" si="14"/>
        <v/>
      </c>
      <c r="M154" s="100" t="str">
        <f>IF($D154="","",$L154-(Dashboard!$R$21-(SUM($E155:$E$224))))</f>
        <v/>
      </c>
      <c r="N154" s="50">
        <f t="shared" si="17"/>
        <v>44212</v>
      </c>
      <c r="O154" s="96" t="e">
        <f>IF($D154="",NA(),($M154)/Dashboard!$R$21)</f>
        <v>#N/A</v>
      </c>
    </row>
    <row r="155" spans="2:15">
      <c r="B155" s="36">
        <f t="shared" si="12"/>
        <v>153</v>
      </c>
      <c r="C155" s="120">
        <f t="shared" si="13"/>
        <v>44213</v>
      </c>
      <c r="D155" s="98"/>
      <c r="E155" s="98"/>
      <c r="F155" s="98"/>
      <c r="G155" s="133" t="str">
        <f>IFERROR(VLOOKUP($C155,Calculator!$BY$2:$CB$2500,4,0),"")</f>
        <v/>
      </c>
      <c r="H155" s="197" t="e">
        <f t="shared" si="15"/>
        <v>#VALUE!</v>
      </c>
      <c r="I155" s="136">
        <f t="shared" si="16"/>
        <v>44213</v>
      </c>
      <c r="J155" s="137">
        <f ca="1">IF($C155&gt;(TODAY()),NA(),SUM($G$3:$G155))</f>
        <v>0</v>
      </c>
      <c r="K155" s="133" t="str">
        <f>IFERROR(VLOOKUP($C155,Calculator!$BY$2:$CD$2500,6,0),"")</f>
        <v/>
      </c>
      <c r="L155" s="141" t="str">
        <f t="shared" si="14"/>
        <v/>
      </c>
      <c r="M155" s="100" t="str">
        <f>IF($D155="","",$L155-(Dashboard!$R$21-(SUM($E156:$E$224))))</f>
        <v/>
      </c>
      <c r="N155" s="50">
        <f t="shared" si="17"/>
        <v>44213</v>
      </c>
      <c r="O155" s="96" t="e">
        <f>IF($D155="",NA(),($M155)/Dashboard!$R$21)</f>
        <v>#N/A</v>
      </c>
    </row>
    <row r="156" spans="2:15">
      <c r="B156" s="36">
        <f t="shared" ref="B156:B219" si="18">$B155+1</f>
        <v>154</v>
      </c>
      <c r="C156" s="120">
        <f t="shared" ref="C156:C219" si="19">$C155+1</f>
        <v>44214</v>
      </c>
      <c r="D156" s="98"/>
      <c r="E156" s="98"/>
      <c r="F156" s="98"/>
      <c r="G156" s="133" t="str">
        <f>IFERROR(VLOOKUP($C156,Calculator!$BY$2:$CB$2500,4,0),"")</f>
        <v/>
      </c>
      <c r="H156" s="197" t="e">
        <f t="shared" si="15"/>
        <v>#VALUE!</v>
      </c>
      <c r="I156" s="136">
        <f t="shared" si="16"/>
        <v>44214</v>
      </c>
      <c r="J156" s="137">
        <f ca="1">IF($C156&gt;(TODAY()),NA(),SUM($G$3:$G156))</f>
        <v>0</v>
      </c>
      <c r="K156" s="133" t="str">
        <f>IFERROR(VLOOKUP($C156,Calculator!$BY$2:$CD$2500,6,0),"")</f>
        <v/>
      </c>
      <c r="L156" s="141" t="str">
        <f t="shared" si="14"/>
        <v/>
      </c>
      <c r="M156" s="100" t="str">
        <f>IF($D156="","",$L156-(Dashboard!$R$21-(SUM($E157:$E$224))))</f>
        <v/>
      </c>
      <c r="N156" s="50">
        <f t="shared" si="17"/>
        <v>44214</v>
      </c>
      <c r="O156" s="96" t="e">
        <f>IF($D156="",NA(),($M156)/Dashboard!$R$21)</f>
        <v>#N/A</v>
      </c>
    </row>
    <row r="157" spans="2:15">
      <c r="B157" s="36">
        <f t="shared" si="18"/>
        <v>155</v>
      </c>
      <c r="C157" s="120">
        <f t="shared" si="19"/>
        <v>44215</v>
      </c>
      <c r="D157" s="98"/>
      <c r="E157" s="98"/>
      <c r="F157" s="98"/>
      <c r="G157" s="133" t="str">
        <f>IFERROR(VLOOKUP($C157,Calculator!$BY$2:$CB$2500,4,0),"")</f>
        <v/>
      </c>
      <c r="H157" s="197" t="e">
        <f t="shared" si="15"/>
        <v>#VALUE!</v>
      </c>
      <c r="I157" s="136">
        <f t="shared" si="16"/>
        <v>44215</v>
      </c>
      <c r="J157" s="137">
        <f ca="1">IF($C157&gt;(TODAY()),NA(),SUM($G$3:$G157))</f>
        <v>0</v>
      </c>
      <c r="K157" s="133" t="str">
        <f>IFERROR(VLOOKUP($C157,Calculator!$BY$2:$CD$2500,6,0),"")</f>
        <v/>
      </c>
      <c r="L157" s="141" t="str">
        <f t="shared" si="14"/>
        <v/>
      </c>
      <c r="M157" s="100" t="str">
        <f>IF($D157="","",$L157-(Dashboard!$R$21-(SUM($E158:$E$224))))</f>
        <v/>
      </c>
      <c r="N157" s="50">
        <f t="shared" si="17"/>
        <v>44215</v>
      </c>
      <c r="O157" s="96" t="e">
        <f>IF($D157="",NA(),($M157)/Dashboard!$R$21)</f>
        <v>#N/A</v>
      </c>
    </row>
    <row r="158" spans="2:15">
      <c r="B158" s="36">
        <f t="shared" si="18"/>
        <v>156</v>
      </c>
      <c r="C158" s="120">
        <f t="shared" si="19"/>
        <v>44216</v>
      </c>
      <c r="D158" s="98"/>
      <c r="E158" s="98"/>
      <c r="F158" s="98"/>
      <c r="G158" s="133" t="str">
        <f>IFERROR(VLOOKUP($C158,Calculator!$BY$2:$CB$2500,4,0),"")</f>
        <v/>
      </c>
      <c r="H158" s="197" t="e">
        <f t="shared" si="15"/>
        <v>#VALUE!</v>
      </c>
      <c r="I158" s="136">
        <f t="shared" si="16"/>
        <v>44216</v>
      </c>
      <c r="J158" s="137">
        <f ca="1">IF($C158&gt;(TODAY()),NA(),SUM($G$3:$G158))</f>
        <v>0</v>
      </c>
      <c r="K158" s="133" t="str">
        <f>IFERROR(VLOOKUP($C158,Calculator!$BY$2:$CD$2500,6,0),"")</f>
        <v/>
      </c>
      <c r="L158" s="141" t="str">
        <f t="shared" si="14"/>
        <v/>
      </c>
      <c r="M158" s="100" t="str">
        <f>IF($D158="","",$L158-(Dashboard!$R$21-(SUM($E159:$E$224))))</f>
        <v/>
      </c>
      <c r="N158" s="50">
        <f t="shared" si="17"/>
        <v>44216</v>
      </c>
      <c r="O158" s="96" t="e">
        <f>IF($D158="",NA(),($M158)/Dashboard!$R$21)</f>
        <v>#N/A</v>
      </c>
    </row>
    <row r="159" spans="2:15">
      <c r="B159" s="36">
        <f t="shared" si="18"/>
        <v>157</v>
      </c>
      <c r="C159" s="120">
        <f t="shared" si="19"/>
        <v>44217</v>
      </c>
      <c r="D159" s="98"/>
      <c r="E159" s="98"/>
      <c r="F159" s="98"/>
      <c r="G159" s="133" t="str">
        <f>IFERROR(VLOOKUP($C159,Calculator!$BY$2:$CB$2500,4,0),"")</f>
        <v/>
      </c>
      <c r="H159" s="197" t="e">
        <f t="shared" si="15"/>
        <v>#VALUE!</v>
      </c>
      <c r="I159" s="136">
        <f t="shared" si="16"/>
        <v>44217</v>
      </c>
      <c r="J159" s="137">
        <f ca="1">IF($C159&gt;(TODAY()),NA(),SUM($G$3:$G159))</f>
        <v>0</v>
      </c>
      <c r="K159" s="133" t="str">
        <f>IFERROR(VLOOKUP($C159,Calculator!$BY$2:$CD$2500,6,0),"")</f>
        <v/>
      </c>
      <c r="L159" s="141" t="str">
        <f t="shared" si="14"/>
        <v/>
      </c>
      <c r="M159" s="100" t="str">
        <f>IF($D159="","",$L159-(Dashboard!$R$21-(SUM($E160:$E$224))))</f>
        <v/>
      </c>
      <c r="N159" s="50">
        <f t="shared" si="17"/>
        <v>44217</v>
      </c>
      <c r="O159" s="96" t="e">
        <f>IF($D159="",NA(),($M159)/Dashboard!$R$21)</f>
        <v>#N/A</v>
      </c>
    </row>
    <row r="160" spans="2:15">
      <c r="B160" s="36">
        <f t="shared" si="18"/>
        <v>158</v>
      </c>
      <c r="C160" s="120">
        <f t="shared" si="19"/>
        <v>44218</v>
      </c>
      <c r="D160" s="98"/>
      <c r="E160" s="98"/>
      <c r="F160" s="98"/>
      <c r="G160" s="133" t="str">
        <f>IFERROR(VLOOKUP($C160,Calculator!$BY$2:$CB$2500,4,0),"")</f>
        <v/>
      </c>
      <c r="H160" s="197" t="e">
        <f t="shared" si="15"/>
        <v>#VALUE!</v>
      </c>
      <c r="I160" s="136">
        <f t="shared" si="16"/>
        <v>44218</v>
      </c>
      <c r="J160" s="137">
        <f ca="1">IF($C160&gt;(TODAY()),NA(),SUM($G$3:$G160))</f>
        <v>0</v>
      </c>
      <c r="K160" s="133" t="str">
        <f>IFERROR(VLOOKUP($C160,Calculator!$BY$2:$CD$2500,6,0),"")</f>
        <v/>
      </c>
      <c r="L160" s="141" t="str">
        <f t="shared" si="14"/>
        <v/>
      </c>
      <c r="M160" s="100" t="str">
        <f>IF($D160="","",$L160-(Dashboard!$R$21-(SUM($E161:$E$224))))</f>
        <v/>
      </c>
      <c r="N160" s="50">
        <f t="shared" si="17"/>
        <v>44218</v>
      </c>
      <c r="O160" s="96" t="e">
        <f>IF($D160="",NA(),($M160)/Dashboard!$R$21)</f>
        <v>#N/A</v>
      </c>
    </row>
    <row r="161" spans="2:15">
      <c r="B161" s="36">
        <f t="shared" si="18"/>
        <v>159</v>
      </c>
      <c r="C161" s="120">
        <f t="shared" si="19"/>
        <v>44219</v>
      </c>
      <c r="D161" s="98"/>
      <c r="E161" s="98"/>
      <c r="F161" s="98"/>
      <c r="G161" s="133" t="str">
        <f>IFERROR(VLOOKUP($C161,Calculator!$BY$2:$CB$2500,4,0),"")</f>
        <v/>
      </c>
      <c r="H161" s="197" t="e">
        <f t="shared" si="15"/>
        <v>#VALUE!</v>
      </c>
      <c r="I161" s="136">
        <f t="shared" si="16"/>
        <v>44219</v>
      </c>
      <c r="J161" s="137">
        <f ca="1">IF($C161&gt;(TODAY()),NA(),SUM($G$3:$G161))</f>
        <v>0</v>
      </c>
      <c r="K161" s="133" t="str">
        <f>IFERROR(VLOOKUP($C161,Calculator!$BY$2:$CD$2500,6,0),"")</f>
        <v/>
      </c>
      <c r="L161" s="141" t="str">
        <f t="shared" si="14"/>
        <v/>
      </c>
      <c r="M161" s="100" t="str">
        <f>IF($D161="","",$L161-(Dashboard!$R$21-(SUM($E162:$E$224))))</f>
        <v/>
      </c>
      <c r="N161" s="50">
        <f t="shared" si="17"/>
        <v>44219</v>
      </c>
      <c r="O161" s="96" t="e">
        <f>IF($D161="",NA(),($M161)/Dashboard!$R$21)</f>
        <v>#N/A</v>
      </c>
    </row>
    <row r="162" spans="2:15">
      <c r="B162" s="36">
        <f t="shared" si="18"/>
        <v>160</v>
      </c>
      <c r="C162" s="120">
        <f t="shared" si="19"/>
        <v>44220</v>
      </c>
      <c r="D162" s="98"/>
      <c r="E162" s="98"/>
      <c r="F162" s="98"/>
      <c r="G162" s="133" t="str">
        <f>IFERROR(VLOOKUP($C162,Calculator!$BY$2:$CB$2500,4,0),"")</f>
        <v/>
      </c>
      <c r="H162" s="197" t="e">
        <f t="shared" si="15"/>
        <v>#VALUE!</v>
      </c>
      <c r="I162" s="136">
        <f t="shared" si="16"/>
        <v>44220</v>
      </c>
      <c r="J162" s="137">
        <f ca="1">IF($C162&gt;(TODAY()),NA(),SUM($G$3:$G162))</f>
        <v>0</v>
      </c>
      <c r="K162" s="133" t="str">
        <f>IFERROR(VLOOKUP($C162,Calculator!$BY$2:$CD$2500,6,0),"")</f>
        <v/>
      </c>
      <c r="L162" s="141" t="str">
        <f t="shared" si="14"/>
        <v/>
      </c>
      <c r="M162" s="100" t="str">
        <f>IF($D162="","",$L162-(Dashboard!$R$21-(SUM($E163:$E$224))))</f>
        <v/>
      </c>
      <c r="N162" s="50">
        <f t="shared" si="17"/>
        <v>44220</v>
      </c>
      <c r="O162" s="96" t="e">
        <f>IF($D162="",NA(),($M162)/Dashboard!$R$21)</f>
        <v>#N/A</v>
      </c>
    </row>
    <row r="163" spans="2:15">
      <c r="B163" s="36">
        <f t="shared" si="18"/>
        <v>161</v>
      </c>
      <c r="C163" s="120">
        <f t="shared" si="19"/>
        <v>44221</v>
      </c>
      <c r="D163" s="98"/>
      <c r="E163" s="98"/>
      <c r="F163" s="98"/>
      <c r="G163" s="133" t="str">
        <f>IFERROR(VLOOKUP($C163,Calculator!$BY$2:$CB$2500,4,0),"")</f>
        <v/>
      </c>
      <c r="H163" s="197" t="e">
        <f t="shared" si="15"/>
        <v>#VALUE!</v>
      </c>
      <c r="I163" s="136">
        <f t="shared" si="16"/>
        <v>44221</v>
      </c>
      <c r="J163" s="137">
        <f ca="1">IF($C163&gt;(TODAY()),NA(),SUM($G$3:$G163))</f>
        <v>0</v>
      </c>
      <c r="K163" s="133" t="str">
        <f>IFERROR(VLOOKUP($C163,Calculator!$BY$2:$CD$2500,6,0),"")</f>
        <v/>
      </c>
      <c r="L163" s="141" t="str">
        <f t="shared" si="14"/>
        <v/>
      </c>
      <c r="M163" s="100" t="str">
        <f>IF($D163="","",$L163-(Dashboard!$R$21-(SUM($E164:$E$224))))</f>
        <v/>
      </c>
      <c r="N163" s="50">
        <f t="shared" si="17"/>
        <v>44221</v>
      </c>
      <c r="O163" s="96" t="e">
        <f>IF($D163="",NA(),($M163)/Dashboard!$R$21)</f>
        <v>#N/A</v>
      </c>
    </row>
    <row r="164" spans="2:15">
      <c r="B164" s="36">
        <f t="shared" si="18"/>
        <v>162</v>
      </c>
      <c r="C164" s="120">
        <f t="shared" si="19"/>
        <v>44222</v>
      </c>
      <c r="D164" s="98"/>
      <c r="E164" s="98"/>
      <c r="F164" s="98"/>
      <c r="G164" s="133" t="str">
        <f>IFERROR(VLOOKUP($C164,Calculator!$BY$2:$CB$2500,4,0),"")</f>
        <v/>
      </c>
      <c r="H164" s="197" t="e">
        <f t="shared" si="15"/>
        <v>#VALUE!</v>
      </c>
      <c r="I164" s="136">
        <f t="shared" si="16"/>
        <v>44222</v>
      </c>
      <c r="J164" s="137">
        <f ca="1">IF($C164&gt;(TODAY()),NA(),SUM($G$3:$G164))</f>
        <v>0</v>
      </c>
      <c r="K164" s="133" t="str">
        <f>IFERROR(VLOOKUP($C164,Calculator!$BY$2:$CD$2500,6,0),"")</f>
        <v/>
      </c>
      <c r="L164" s="141" t="str">
        <f t="shared" si="14"/>
        <v/>
      </c>
      <c r="M164" s="100" t="str">
        <f>IF($D164="","",$L164-(Dashboard!$R$21-(SUM($E165:$E$224))))</f>
        <v/>
      </c>
      <c r="N164" s="50">
        <f t="shared" si="17"/>
        <v>44222</v>
      </c>
      <c r="O164" s="96" t="e">
        <f>IF($D164="",NA(),($M164)/Dashboard!$R$21)</f>
        <v>#N/A</v>
      </c>
    </row>
    <row r="165" spans="2:15">
      <c r="B165" s="36">
        <f t="shared" si="18"/>
        <v>163</v>
      </c>
      <c r="C165" s="120">
        <f t="shared" si="19"/>
        <v>44223</v>
      </c>
      <c r="D165" s="98"/>
      <c r="E165" s="98"/>
      <c r="F165" s="98"/>
      <c r="G165" s="133" t="str">
        <f>IFERROR(VLOOKUP($C165,Calculator!$BY$2:$CB$2500,4,0),"")</f>
        <v/>
      </c>
      <c r="H165" s="197" t="e">
        <f t="shared" si="15"/>
        <v>#VALUE!</v>
      </c>
      <c r="I165" s="136">
        <f t="shared" si="16"/>
        <v>44223</v>
      </c>
      <c r="J165" s="137">
        <f ca="1">IF($C165&gt;(TODAY()),NA(),SUM($G$3:$G165))</f>
        <v>0</v>
      </c>
      <c r="K165" s="133" t="str">
        <f>IFERROR(VLOOKUP($C165,Calculator!$BY$2:$CD$2500,6,0),"")</f>
        <v/>
      </c>
      <c r="L165" s="141" t="str">
        <f t="shared" si="14"/>
        <v/>
      </c>
      <c r="M165" s="100" t="str">
        <f>IF($D165="","",$L165-(Dashboard!$R$21-(SUM($E166:$E$224))))</f>
        <v/>
      </c>
      <c r="N165" s="50">
        <f t="shared" si="17"/>
        <v>44223</v>
      </c>
      <c r="O165" s="96" t="e">
        <f>IF($D165="",NA(),($M165)/Dashboard!$R$21)</f>
        <v>#N/A</v>
      </c>
    </row>
    <row r="166" spans="2:15">
      <c r="B166" s="36">
        <f t="shared" si="18"/>
        <v>164</v>
      </c>
      <c r="C166" s="120">
        <f t="shared" si="19"/>
        <v>44224</v>
      </c>
      <c r="D166" s="98"/>
      <c r="E166" s="98"/>
      <c r="F166" s="98"/>
      <c r="G166" s="133" t="str">
        <f>IFERROR(VLOOKUP($C166,Calculator!$BY$2:$CB$2500,4,0),"")</f>
        <v/>
      </c>
      <c r="H166" s="197" t="e">
        <f t="shared" si="15"/>
        <v>#VALUE!</v>
      </c>
      <c r="I166" s="136">
        <f t="shared" si="16"/>
        <v>44224</v>
      </c>
      <c r="J166" s="137">
        <f ca="1">IF($C166&gt;(TODAY()),NA(),SUM($G$3:$G166))</f>
        <v>0</v>
      </c>
      <c r="K166" s="133" t="str">
        <f>IFERROR(VLOOKUP($C166,Calculator!$BY$2:$CD$2500,6,0),"")</f>
        <v/>
      </c>
      <c r="L166" s="141" t="str">
        <f t="shared" si="14"/>
        <v/>
      </c>
      <c r="M166" s="100" t="str">
        <f>IF($D166="","",$L166-(Dashboard!$R$21-(SUM($E167:$E$224))))</f>
        <v/>
      </c>
      <c r="N166" s="50">
        <f t="shared" si="17"/>
        <v>44224</v>
      </c>
      <c r="O166" s="96" t="e">
        <f>IF($D166="",NA(),($M166)/Dashboard!$R$21)</f>
        <v>#N/A</v>
      </c>
    </row>
    <row r="167" spans="2:15">
      <c r="B167" s="36">
        <f t="shared" si="18"/>
        <v>165</v>
      </c>
      <c r="C167" s="120">
        <f t="shared" si="19"/>
        <v>44225</v>
      </c>
      <c r="D167" s="98"/>
      <c r="E167" s="98"/>
      <c r="F167" s="98"/>
      <c r="G167" s="133" t="str">
        <f>IFERROR(VLOOKUP($C167,Calculator!$BY$2:$CB$2500,4,0),"")</f>
        <v/>
      </c>
      <c r="H167" s="197" t="e">
        <f t="shared" si="15"/>
        <v>#VALUE!</v>
      </c>
      <c r="I167" s="136">
        <f t="shared" si="16"/>
        <v>44225</v>
      </c>
      <c r="J167" s="137">
        <f ca="1">IF($C167&gt;(TODAY()),NA(),SUM($G$3:$G167))</f>
        <v>0</v>
      </c>
      <c r="K167" s="133" t="str">
        <f>IFERROR(VLOOKUP($C167,Calculator!$BY$2:$CD$2500,6,0),"")</f>
        <v/>
      </c>
      <c r="L167" s="141" t="str">
        <f t="shared" si="14"/>
        <v/>
      </c>
      <c r="M167" s="100" t="str">
        <f>IF($D167="","",$L167-(Dashboard!$R$21-(SUM($E168:$E$224))))</f>
        <v/>
      </c>
      <c r="N167" s="50">
        <f t="shared" si="17"/>
        <v>44225</v>
      </c>
      <c r="O167" s="96" t="e">
        <f>IF($D167="",NA(),($M167)/Dashboard!$R$21)</f>
        <v>#N/A</v>
      </c>
    </row>
    <row r="168" spans="2:15">
      <c r="B168" s="36">
        <f t="shared" si="18"/>
        <v>166</v>
      </c>
      <c r="C168" s="120">
        <f t="shared" si="19"/>
        <v>44226</v>
      </c>
      <c r="D168" s="98"/>
      <c r="E168" s="98"/>
      <c r="F168" s="98"/>
      <c r="G168" s="133" t="str">
        <f>IFERROR(VLOOKUP($C168,Calculator!$BY$2:$CB$2500,4,0),"")</f>
        <v/>
      </c>
      <c r="H168" s="197" t="e">
        <f t="shared" si="15"/>
        <v>#VALUE!</v>
      </c>
      <c r="I168" s="136">
        <f t="shared" si="16"/>
        <v>44226</v>
      </c>
      <c r="J168" s="137">
        <f ca="1">IF($C168&gt;(TODAY()),NA(),SUM($G$3:$G168))</f>
        <v>0</v>
      </c>
      <c r="K168" s="133" t="str">
        <f>IFERROR(VLOOKUP($C168,Calculator!$BY$2:$CD$2500,6,0),"")</f>
        <v/>
      </c>
      <c r="L168" s="141" t="str">
        <f t="shared" si="14"/>
        <v/>
      </c>
      <c r="M168" s="100" t="str">
        <f>IF($D168="","",$L168-(Dashboard!$R$21-(SUM($E169:$E$224))))</f>
        <v/>
      </c>
      <c r="N168" s="50">
        <f t="shared" si="17"/>
        <v>44226</v>
      </c>
      <c r="O168" s="96" t="e">
        <f>IF($D168="",NA(),($M168)/Dashboard!$R$21)</f>
        <v>#N/A</v>
      </c>
    </row>
    <row r="169" spans="2:15">
      <c r="B169" s="36">
        <f t="shared" si="18"/>
        <v>167</v>
      </c>
      <c r="C169" s="120">
        <f t="shared" si="19"/>
        <v>44227</v>
      </c>
      <c r="D169" s="98"/>
      <c r="E169" s="98"/>
      <c r="F169" s="98"/>
      <c r="G169" s="133" t="str">
        <f>IFERROR(VLOOKUP($C169,Calculator!$BY$2:$CB$2500,4,0),"")</f>
        <v/>
      </c>
      <c r="H169" s="197" t="e">
        <f t="shared" si="15"/>
        <v>#VALUE!</v>
      </c>
      <c r="I169" s="136">
        <f t="shared" si="16"/>
        <v>44227</v>
      </c>
      <c r="J169" s="137">
        <f ca="1">IF($C169&gt;(TODAY()),NA(),SUM($G$3:$G169))</f>
        <v>0</v>
      </c>
      <c r="K169" s="133" t="str">
        <f>IFERROR(VLOOKUP($C169,Calculator!$BY$2:$CD$2500,6,0),"")</f>
        <v/>
      </c>
      <c r="L169" s="141" t="str">
        <f t="shared" si="14"/>
        <v/>
      </c>
      <c r="M169" s="100" t="str">
        <f>IF($D169="","",$L169-(Dashboard!$R$21-(SUM($E170:$E$224))))</f>
        <v/>
      </c>
      <c r="N169" s="50">
        <f t="shared" si="17"/>
        <v>44227</v>
      </c>
      <c r="O169" s="96" t="e">
        <f>IF($D169="",NA(),($M169)/Dashboard!$R$21)</f>
        <v>#N/A</v>
      </c>
    </row>
    <row r="170" spans="2:15">
      <c r="B170" s="36">
        <f t="shared" si="18"/>
        <v>168</v>
      </c>
      <c r="C170" s="120">
        <f t="shared" si="19"/>
        <v>44228</v>
      </c>
      <c r="D170" s="98"/>
      <c r="E170" s="98"/>
      <c r="F170" s="98"/>
      <c r="G170" s="133" t="str">
        <f>IFERROR(VLOOKUP($C170,Calculator!$BY$2:$CB$2500,4,0),"")</f>
        <v/>
      </c>
      <c r="H170" s="197" t="e">
        <f t="shared" si="15"/>
        <v>#VALUE!</v>
      </c>
      <c r="I170" s="136">
        <f t="shared" si="16"/>
        <v>44228</v>
      </c>
      <c r="J170" s="137">
        <f ca="1">IF($C170&gt;(TODAY()),NA(),SUM($G$3:$G170))</f>
        <v>0</v>
      </c>
      <c r="K170" s="133" t="str">
        <f>IFERROR(VLOOKUP($C170,Calculator!$BY$2:$CD$2500,6,0),"")</f>
        <v/>
      </c>
      <c r="L170" s="141" t="str">
        <f t="shared" si="14"/>
        <v/>
      </c>
      <c r="M170" s="100" t="str">
        <f>IF($D170="","",$L170-(Dashboard!$R$21-(SUM($E171:$E$224))))</f>
        <v/>
      </c>
      <c r="N170" s="50">
        <f t="shared" si="17"/>
        <v>44228</v>
      </c>
      <c r="O170" s="96" t="e">
        <f>IF($D170="",NA(),($M170)/Dashboard!$R$21)</f>
        <v>#N/A</v>
      </c>
    </row>
    <row r="171" spans="2:15">
      <c r="B171" s="36">
        <f t="shared" si="18"/>
        <v>169</v>
      </c>
      <c r="C171" s="120">
        <f t="shared" si="19"/>
        <v>44229</v>
      </c>
      <c r="D171" s="98"/>
      <c r="E171" s="98"/>
      <c r="F171" s="98"/>
      <c r="G171" s="133" t="str">
        <f>IFERROR(VLOOKUP($C171,Calculator!$BY$2:$CB$2500,4,0),"")</f>
        <v/>
      </c>
      <c r="H171" s="197" t="e">
        <f t="shared" si="15"/>
        <v>#VALUE!</v>
      </c>
      <c r="I171" s="136">
        <f t="shared" si="16"/>
        <v>44229</v>
      </c>
      <c r="J171" s="137">
        <f ca="1">IF($C171&gt;(TODAY()),NA(),SUM($G$3:$G171))</f>
        <v>0</v>
      </c>
      <c r="K171" s="133" t="str">
        <f>IFERROR(VLOOKUP($C171,Calculator!$BY$2:$CD$2500,6,0),"")</f>
        <v/>
      </c>
      <c r="L171" s="141" t="str">
        <f t="shared" si="14"/>
        <v/>
      </c>
      <c r="M171" s="100" t="str">
        <f>IF($D171="","",$L171-(Dashboard!$R$21-(SUM($E172:$E$224))))</f>
        <v/>
      </c>
      <c r="N171" s="50">
        <f t="shared" si="17"/>
        <v>44229</v>
      </c>
      <c r="O171" s="96" t="e">
        <f>IF($D171="",NA(),($M171)/Dashboard!$R$21)</f>
        <v>#N/A</v>
      </c>
    </row>
    <row r="172" spans="2:15">
      <c r="B172" s="36">
        <f t="shared" si="18"/>
        <v>170</v>
      </c>
      <c r="C172" s="120">
        <f t="shared" si="19"/>
        <v>44230</v>
      </c>
      <c r="D172" s="98"/>
      <c r="E172" s="98"/>
      <c r="F172" s="98"/>
      <c r="G172" s="133" t="str">
        <f>IFERROR(VLOOKUP($C172,Calculator!$BY$2:$CB$2500,4,0),"")</f>
        <v/>
      </c>
      <c r="H172" s="197" t="e">
        <f t="shared" si="15"/>
        <v>#VALUE!</v>
      </c>
      <c r="I172" s="136">
        <f t="shared" si="16"/>
        <v>44230</v>
      </c>
      <c r="J172" s="137">
        <f ca="1">IF($C172&gt;(TODAY()),NA(),SUM($G$3:$G172))</f>
        <v>0</v>
      </c>
      <c r="K172" s="133" t="str">
        <f>IFERROR(VLOOKUP($C172,Calculator!$BY$2:$CD$2500,6,0),"")</f>
        <v/>
      </c>
      <c r="L172" s="141" t="str">
        <f t="shared" si="14"/>
        <v/>
      </c>
      <c r="M172" s="100" t="str">
        <f>IF($D172="","",$L172-(Dashboard!$R$21-(SUM($E173:$E$224))))</f>
        <v/>
      </c>
      <c r="N172" s="50">
        <f t="shared" si="17"/>
        <v>44230</v>
      </c>
      <c r="O172" s="96" t="e">
        <f>IF($D172="",NA(),($M172)/Dashboard!$R$21)</f>
        <v>#N/A</v>
      </c>
    </row>
    <row r="173" spans="2:15">
      <c r="B173" s="36">
        <f t="shared" si="18"/>
        <v>171</v>
      </c>
      <c r="C173" s="120">
        <f t="shared" si="19"/>
        <v>44231</v>
      </c>
      <c r="D173" s="98"/>
      <c r="E173" s="98"/>
      <c r="F173" s="98"/>
      <c r="G173" s="133" t="str">
        <f>IFERROR(VLOOKUP($C173,Calculator!$BY$2:$CB$2500,4,0),"")</f>
        <v/>
      </c>
      <c r="H173" s="197" t="e">
        <f t="shared" si="15"/>
        <v>#VALUE!</v>
      </c>
      <c r="I173" s="136">
        <f t="shared" si="16"/>
        <v>44231</v>
      </c>
      <c r="J173" s="137">
        <f ca="1">IF($C173&gt;(TODAY()),NA(),SUM($G$3:$G173))</f>
        <v>0</v>
      </c>
      <c r="K173" s="133" t="str">
        <f>IFERROR(VLOOKUP($C173,Calculator!$BY$2:$CD$2500,6,0),"")</f>
        <v/>
      </c>
      <c r="L173" s="141" t="str">
        <f t="shared" si="14"/>
        <v/>
      </c>
      <c r="M173" s="100" t="str">
        <f>IF($D173="","",$L173-(Dashboard!$R$21-(SUM($E174:$E$224))))</f>
        <v/>
      </c>
      <c r="N173" s="50">
        <f t="shared" si="17"/>
        <v>44231</v>
      </c>
      <c r="O173" s="96" t="e">
        <f>IF($D173="",NA(),($M173)/Dashboard!$R$21)</f>
        <v>#N/A</v>
      </c>
    </row>
    <row r="174" spans="2:15">
      <c r="B174" s="36">
        <f t="shared" si="18"/>
        <v>172</v>
      </c>
      <c r="C174" s="120">
        <f t="shared" si="19"/>
        <v>44232</v>
      </c>
      <c r="D174" s="98"/>
      <c r="E174" s="98"/>
      <c r="F174" s="98"/>
      <c r="G174" s="133" t="str">
        <f>IFERROR(VLOOKUP($C174,Calculator!$BY$2:$CB$2500,4,0),"")</f>
        <v/>
      </c>
      <c r="H174" s="197" t="e">
        <f t="shared" si="15"/>
        <v>#VALUE!</v>
      </c>
      <c r="I174" s="136">
        <f t="shared" si="16"/>
        <v>44232</v>
      </c>
      <c r="J174" s="137">
        <f ca="1">IF($C174&gt;(TODAY()),NA(),SUM($G$3:$G174))</f>
        <v>0</v>
      </c>
      <c r="K174" s="133" t="str">
        <f>IFERROR(VLOOKUP($C174,Calculator!$BY$2:$CD$2500,6,0),"")</f>
        <v/>
      </c>
      <c r="L174" s="141" t="str">
        <f t="shared" si="14"/>
        <v/>
      </c>
      <c r="M174" s="100" t="str">
        <f>IF($D174="","",$L174-(Dashboard!$R$21-(SUM($E175:$E$224))))</f>
        <v/>
      </c>
      <c r="N174" s="50">
        <f t="shared" si="17"/>
        <v>44232</v>
      </c>
      <c r="O174" s="96" t="e">
        <f>IF($D174="",NA(),($M174)/Dashboard!$R$21)</f>
        <v>#N/A</v>
      </c>
    </row>
    <row r="175" spans="2:15">
      <c r="B175" s="36">
        <f t="shared" si="18"/>
        <v>173</v>
      </c>
      <c r="C175" s="120">
        <f t="shared" si="19"/>
        <v>44233</v>
      </c>
      <c r="D175" s="98"/>
      <c r="E175" s="98"/>
      <c r="F175" s="98"/>
      <c r="G175" s="133" t="str">
        <f>IFERROR(VLOOKUP($C175,Calculator!$BY$2:$CB$2500,4,0),"")</f>
        <v/>
      </c>
      <c r="H175" s="197" t="e">
        <f t="shared" si="15"/>
        <v>#VALUE!</v>
      </c>
      <c r="I175" s="136">
        <f t="shared" si="16"/>
        <v>44233</v>
      </c>
      <c r="J175" s="137">
        <f ca="1">IF($C175&gt;(TODAY()),NA(),SUM($G$3:$G175))</f>
        <v>0</v>
      </c>
      <c r="K175" s="133" t="str">
        <f>IFERROR(VLOOKUP($C175,Calculator!$BY$2:$CD$2500,6,0),"")</f>
        <v/>
      </c>
      <c r="L175" s="141" t="str">
        <f t="shared" si="14"/>
        <v/>
      </c>
      <c r="M175" s="100" t="str">
        <f>IF($D175="","",$L175-(Dashboard!$R$21-(SUM($E176:$E$224))))</f>
        <v/>
      </c>
      <c r="N175" s="50">
        <f t="shared" si="17"/>
        <v>44233</v>
      </c>
      <c r="O175" s="96" t="e">
        <f>IF($D175="",NA(),($M175)/Dashboard!$R$21)</f>
        <v>#N/A</v>
      </c>
    </row>
    <row r="176" spans="2:15">
      <c r="B176" s="36">
        <f t="shared" si="18"/>
        <v>174</v>
      </c>
      <c r="C176" s="120">
        <f t="shared" si="19"/>
        <v>44234</v>
      </c>
      <c r="D176" s="98"/>
      <c r="E176" s="98"/>
      <c r="F176" s="98"/>
      <c r="G176" s="133" t="str">
        <f>IFERROR(VLOOKUP($C176,Calculator!$BY$2:$CB$2500,4,0),"")</f>
        <v/>
      </c>
      <c r="H176" s="197" t="e">
        <f t="shared" si="15"/>
        <v>#VALUE!</v>
      </c>
      <c r="I176" s="136">
        <f t="shared" si="16"/>
        <v>44234</v>
      </c>
      <c r="J176" s="137">
        <f ca="1">IF($C176&gt;(TODAY()),NA(),SUM($G$3:$G176))</f>
        <v>0</v>
      </c>
      <c r="K176" s="133" t="str">
        <f>IFERROR(VLOOKUP($C176,Calculator!$BY$2:$CD$2500,6,0),"")</f>
        <v/>
      </c>
      <c r="L176" s="141" t="str">
        <f t="shared" si="14"/>
        <v/>
      </c>
      <c r="M176" s="100" t="str">
        <f>IF($D176="","",$L176-(Dashboard!$R$21-(SUM($E177:$E$224))))</f>
        <v/>
      </c>
      <c r="N176" s="50">
        <f t="shared" si="17"/>
        <v>44234</v>
      </c>
      <c r="O176" s="96" t="e">
        <f>IF($D176="",NA(),($M176)/Dashboard!$R$21)</f>
        <v>#N/A</v>
      </c>
    </row>
    <row r="177" spans="2:15">
      <c r="B177" s="36">
        <f t="shared" si="18"/>
        <v>175</v>
      </c>
      <c r="C177" s="120">
        <f t="shared" si="19"/>
        <v>44235</v>
      </c>
      <c r="D177" s="98"/>
      <c r="E177" s="98"/>
      <c r="F177" s="98"/>
      <c r="G177" s="133" t="str">
        <f>IFERROR(VLOOKUP($C177,Calculator!$BY$2:$CB$2500,4,0),"")</f>
        <v/>
      </c>
      <c r="H177" s="197" t="e">
        <f t="shared" si="15"/>
        <v>#VALUE!</v>
      </c>
      <c r="I177" s="136">
        <f t="shared" si="16"/>
        <v>44235</v>
      </c>
      <c r="J177" s="137" t="e">
        <f ca="1">IF($C177&gt;(TODAY()),NA(),SUM($G$3:$G177))</f>
        <v>#N/A</v>
      </c>
      <c r="K177" s="133" t="str">
        <f>IFERROR(VLOOKUP($C177,Calculator!$BY$2:$CD$2500,6,0),"")</f>
        <v/>
      </c>
      <c r="L177" s="141" t="str">
        <f t="shared" si="14"/>
        <v/>
      </c>
      <c r="M177" s="100" t="str">
        <f>IF($D177="","",$L177-(Dashboard!$R$21-(SUM($E178:$E$224))))</f>
        <v/>
      </c>
      <c r="N177" s="50">
        <f t="shared" si="17"/>
        <v>44235</v>
      </c>
      <c r="O177" s="96" t="e">
        <f>IF($D177="",NA(),($M177)/Dashboard!$R$21)</f>
        <v>#N/A</v>
      </c>
    </row>
    <row r="178" spans="2:15">
      <c r="B178" s="36">
        <f t="shared" si="18"/>
        <v>176</v>
      </c>
      <c r="C178" s="120">
        <f t="shared" si="19"/>
        <v>44236</v>
      </c>
      <c r="D178" s="98"/>
      <c r="E178" s="98"/>
      <c r="F178" s="98"/>
      <c r="G178" s="133" t="str">
        <f>IFERROR(VLOOKUP($C178,Calculator!$BY$2:$CB$2500,4,0),"")</f>
        <v/>
      </c>
      <c r="H178" s="197" t="e">
        <f t="shared" si="15"/>
        <v>#VALUE!</v>
      </c>
      <c r="I178" s="136">
        <f t="shared" si="16"/>
        <v>44236</v>
      </c>
      <c r="J178" s="137" t="e">
        <f ca="1">IF($C178&gt;(TODAY()),NA(),SUM($G$3:$G178))</f>
        <v>#N/A</v>
      </c>
      <c r="K178" s="133" t="str">
        <f>IFERROR(VLOOKUP($C178,Calculator!$BY$2:$CD$2500,6,0),"")</f>
        <v/>
      </c>
      <c r="L178" s="141" t="str">
        <f t="shared" si="14"/>
        <v/>
      </c>
      <c r="M178" s="100" t="str">
        <f>IF($D178="","",$L178-(Dashboard!$R$21-(SUM($E179:$E$224))))</f>
        <v/>
      </c>
      <c r="N178" s="50">
        <f t="shared" si="17"/>
        <v>44236</v>
      </c>
      <c r="O178" s="96" t="e">
        <f>IF($D178="",NA(),($M178)/Dashboard!$R$21)</f>
        <v>#N/A</v>
      </c>
    </row>
    <row r="179" spans="2:15">
      <c r="B179" s="36">
        <f t="shared" si="18"/>
        <v>177</v>
      </c>
      <c r="C179" s="120">
        <f t="shared" si="19"/>
        <v>44237</v>
      </c>
      <c r="D179" s="98"/>
      <c r="E179" s="98"/>
      <c r="F179" s="98"/>
      <c r="G179" s="133" t="str">
        <f>IFERROR(VLOOKUP($C179,Calculator!$BY$2:$CB$2500,4,0),"")</f>
        <v/>
      </c>
      <c r="H179" s="197" t="e">
        <f t="shared" si="15"/>
        <v>#VALUE!</v>
      </c>
      <c r="I179" s="136">
        <f t="shared" si="16"/>
        <v>44237</v>
      </c>
      <c r="J179" s="137" t="e">
        <f ca="1">IF($C179&gt;(TODAY()),NA(),SUM($G$3:$G179))</f>
        <v>#N/A</v>
      </c>
      <c r="K179" s="133" t="str">
        <f>IFERROR(VLOOKUP($C179,Calculator!$BY$2:$CD$2500,6,0),"")</f>
        <v/>
      </c>
      <c r="L179" s="141" t="str">
        <f t="shared" si="14"/>
        <v/>
      </c>
      <c r="M179" s="100" t="str">
        <f>IF($D179="","",$L179-(Dashboard!$R$21-(SUM($E180:$E$224))))</f>
        <v/>
      </c>
      <c r="N179" s="50">
        <f t="shared" si="17"/>
        <v>44237</v>
      </c>
      <c r="O179" s="96" t="e">
        <f>IF($D179="",NA(),($M179)/Dashboard!$R$21)</f>
        <v>#N/A</v>
      </c>
    </row>
    <row r="180" spans="2:15">
      <c r="B180" s="36">
        <f t="shared" si="18"/>
        <v>178</v>
      </c>
      <c r="C180" s="120">
        <f t="shared" si="19"/>
        <v>44238</v>
      </c>
      <c r="D180" s="98"/>
      <c r="E180" s="98"/>
      <c r="F180" s="98"/>
      <c r="G180" s="133" t="str">
        <f>IFERROR(VLOOKUP($C180,Calculator!$BY$2:$CB$2500,4,0),"")</f>
        <v/>
      </c>
      <c r="H180" s="197" t="e">
        <f t="shared" si="15"/>
        <v>#VALUE!</v>
      </c>
      <c r="I180" s="136">
        <f t="shared" si="16"/>
        <v>44238</v>
      </c>
      <c r="J180" s="137" t="e">
        <f ca="1">IF($C180&gt;(TODAY()),NA(),SUM($G$3:$G180))</f>
        <v>#N/A</v>
      </c>
      <c r="K180" s="133" t="str">
        <f>IFERROR(VLOOKUP($C180,Calculator!$BY$2:$CD$2500,6,0),"")</f>
        <v/>
      </c>
      <c r="L180" s="141" t="str">
        <f t="shared" si="14"/>
        <v/>
      </c>
      <c r="M180" s="100" t="str">
        <f>IF($D180="","",$L180-(Dashboard!$R$21-(SUM($E181:$E$224))))</f>
        <v/>
      </c>
      <c r="N180" s="50">
        <f t="shared" si="17"/>
        <v>44238</v>
      </c>
      <c r="O180" s="96" t="e">
        <f>IF($D180="",NA(),($M180)/Dashboard!$R$21)</f>
        <v>#N/A</v>
      </c>
    </row>
    <row r="181" spans="2:15">
      <c r="B181" s="36">
        <f t="shared" si="18"/>
        <v>179</v>
      </c>
      <c r="C181" s="120">
        <f t="shared" si="19"/>
        <v>44239</v>
      </c>
      <c r="D181" s="98"/>
      <c r="E181" s="98"/>
      <c r="F181" s="98"/>
      <c r="G181" s="133" t="str">
        <f>IFERROR(VLOOKUP($C181,Calculator!$BY$2:$CB$2500,4,0),"")</f>
        <v/>
      </c>
      <c r="H181" s="197" t="e">
        <f t="shared" si="15"/>
        <v>#VALUE!</v>
      </c>
      <c r="I181" s="136">
        <f t="shared" si="16"/>
        <v>44239</v>
      </c>
      <c r="J181" s="137" t="e">
        <f ca="1">IF($C181&gt;(TODAY()),NA(),SUM($G$3:$G181))</f>
        <v>#N/A</v>
      </c>
      <c r="K181" s="133" t="str">
        <f>IFERROR(VLOOKUP($C181,Calculator!$BY$2:$CD$2500,6,0),"")</f>
        <v/>
      </c>
      <c r="L181" s="141" t="str">
        <f t="shared" si="14"/>
        <v/>
      </c>
      <c r="M181" s="100" t="str">
        <f>IF($D181="","",$L181-(Dashboard!$R$21-(SUM($E182:$E$224))))</f>
        <v/>
      </c>
      <c r="N181" s="50">
        <f t="shared" si="17"/>
        <v>44239</v>
      </c>
      <c r="O181" s="96" t="e">
        <f>IF($D181="",NA(),($M181)/Dashboard!$R$21)</f>
        <v>#N/A</v>
      </c>
    </row>
    <row r="182" spans="2:15">
      <c r="B182" s="36">
        <f t="shared" si="18"/>
        <v>180</v>
      </c>
      <c r="C182" s="120">
        <f t="shared" si="19"/>
        <v>44240</v>
      </c>
      <c r="D182" s="98"/>
      <c r="E182" s="98"/>
      <c r="F182" s="98"/>
      <c r="G182" s="133" t="str">
        <f>IFERROR(VLOOKUP($C182,Calculator!$BY$2:$CB$2500,4,0),"")</f>
        <v/>
      </c>
      <c r="H182" s="197" t="e">
        <f t="shared" si="15"/>
        <v>#VALUE!</v>
      </c>
      <c r="I182" s="136">
        <f t="shared" si="16"/>
        <v>44240</v>
      </c>
      <c r="J182" s="137" t="e">
        <f ca="1">IF($C182&gt;(TODAY()),NA(),SUM($G$3:$G182))</f>
        <v>#N/A</v>
      </c>
      <c r="K182" s="133" t="str">
        <f>IFERROR(VLOOKUP($C182,Calculator!$BY$2:$CD$2500,6,0),"")</f>
        <v/>
      </c>
      <c r="L182" s="141" t="str">
        <f t="shared" si="14"/>
        <v/>
      </c>
      <c r="M182" s="100" t="str">
        <f>IF($D182="","",$L182-(Dashboard!$R$21-(SUM($E183:$E$224))))</f>
        <v/>
      </c>
      <c r="N182" s="50">
        <f t="shared" si="17"/>
        <v>44240</v>
      </c>
      <c r="O182" s="96" t="e">
        <f>IF($D182="",NA(),($M182)/Dashboard!$R$21)</f>
        <v>#N/A</v>
      </c>
    </row>
    <row r="183" spans="2:15">
      <c r="B183" s="36">
        <f t="shared" si="18"/>
        <v>181</v>
      </c>
      <c r="C183" s="120">
        <f t="shared" si="19"/>
        <v>44241</v>
      </c>
      <c r="D183" s="98"/>
      <c r="E183" s="98"/>
      <c r="F183" s="98"/>
      <c r="G183" s="133" t="str">
        <f>IFERROR(VLOOKUP($C183,Calculator!$BY$2:$CB$2500,4,0),"")</f>
        <v/>
      </c>
      <c r="H183" s="197" t="e">
        <f t="shared" si="15"/>
        <v>#VALUE!</v>
      </c>
      <c r="I183" s="136">
        <f t="shared" si="16"/>
        <v>44241</v>
      </c>
      <c r="J183" s="137" t="e">
        <f ca="1">IF($C183&gt;(TODAY()),NA(),SUM($G$3:$G183))</f>
        <v>#N/A</v>
      </c>
      <c r="K183" s="133" t="str">
        <f>IFERROR(VLOOKUP($C183,Calculator!$BY$2:$CD$2500,6,0),"")</f>
        <v/>
      </c>
      <c r="L183" s="141" t="str">
        <f t="shared" si="14"/>
        <v/>
      </c>
      <c r="M183" s="100" t="str">
        <f>IF($D183="","",$L183-(Dashboard!$R$21-(SUM($E184:$E$224))))</f>
        <v/>
      </c>
      <c r="N183" s="50">
        <f t="shared" si="17"/>
        <v>44241</v>
      </c>
      <c r="O183" s="96" t="e">
        <f>IF($D183="",NA(),($M183)/Dashboard!$R$21)</f>
        <v>#N/A</v>
      </c>
    </row>
    <row r="184" spans="2:15">
      <c r="B184" s="36">
        <f t="shared" si="18"/>
        <v>182</v>
      </c>
      <c r="C184" s="120">
        <f t="shared" si="19"/>
        <v>44242</v>
      </c>
      <c r="D184" s="98"/>
      <c r="E184" s="98"/>
      <c r="F184" s="98"/>
      <c r="G184" s="133" t="str">
        <f>IFERROR(VLOOKUP($C184,Calculator!$BY$2:$CB$2500,4,0),"")</f>
        <v/>
      </c>
      <c r="H184" s="197" t="e">
        <f t="shared" si="15"/>
        <v>#VALUE!</v>
      </c>
      <c r="I184" s="136">
        <f t="shared" si="16"/>
        <v>44242</v>
      </c>
      <c r="J184" s="137" t="e">
        <f ca="1">IF($C184&gt;(TODAY()),NA(),SUM($G$3:$G184))</f>
        <v>#N/A</v>
      </c>
      <c r="K184" s="133" t="str">
        <f>IFERROR(VLOOKUP($C184,Calculator!$BY$2:$CD$2500,6,0),"")</f>
        <v/>
      </c>
      <c r="L184" s="141" t="str">
        <f t="shared" si="14"/>
        <v/>
      </c>
      <c r="M184" s="100" t="str">
        <f>IF($D184="","",$L184-(Dashboard!$R$21-(SUM($E185:$E$224))))</f>
        <v/>
      </c>
      <c r="N184" s="50">
        <f t="shared" si="17"/>
        <v>44242</v>
      </c>
      <c r="O184" s="96" t="e">
        <f>IF($D184="",NA(),($M184)/Dashboard!$R$21)</f>
        <v>#N/A</v>
      </c>
    </row>
    <row r="185" spans="2:15">
      <c r="B185" s="36">
        <f t="shared" si="18"/>
        <v>183</v>
      </c>
      <c r="C185" s="120">
        <f t="shared" si="19"/>
        <v>44243</v>
      </c>
      <c r="D185" s="98"/>
      <c r="E185" s="98"/>
      <c r="F185" s="98"/>
      <c r="G185" s="133" t="str">
        <f>IFERROR(VLOOKUP($C185,Calculator!$BY$2:$CB$2500,4,0),"")</f>
        <v/>
      </c>
      <c r="H185" s="197" t="e">
        <f t="shared" si="15"/>
        <v>#VALUE!</v>
      </c>
      <c r="I185" s="136">
        <f t="shared" si="16"/>
        <v>44243</v>
      </c>
      <c r="J185" s="137" t="e">
        <f ca="1">IF($C185&gt;(TODAY()),NA(),SUM($G$3:$G185))</f>
        <v>#N/A</v>
      </c>
      <c r="K185" s="133" t="str">
        <f>IFERROR(VLOOKUP($C185,Calculator!$BY$2:$CD$2500,6,0),"")</f>
        <v/>
      </c>
      <c r="L185" s="141" t="str">
        <f t="shared" si="14"/>
        <v/>
      </c>
      <c r="M185" s="100" t="str">
        <f>IF($D185="","",$L185-(Dashboard!$R$21-(SUM($E186:$E$224))))</f>
        <v/>
      </c>
      <c r="N185" s="50">
        <f t="shared" si="17"/>
        <v>44243</v>
      </c>
      <c r="O185" s="96" t="e">
        <f>IF($D185="",NA(),($M185)/Dashboard!$R$21)</f>
        <v>#N/A</v>
      </c>
    </row>
    <row r="186" spans="2:15">
      <c r="B186" s="36">
        <f t="shared" si="18"/>
        <v>184</v>
      </c>
      <c r="C186" s="120">
        <f t="shared" si="19"/>
        <v>44244</v>
      </c>
      <c r="D186" s="98"/>
      <c r="E186" s="98"/>
      <c r="F186" s="98"/>
      <c r="G186" s="133" t="str">
        <f>IFERROR(VLOOKUP($C186,Calculator!$BY$2:$CB$2500,4,0),"")</f>
        <v/>
      </c>
      <c r="H186" s="197" t="e">
        <f t="shared" si="15"/>
        <v>#VALUE!</v>
      </c>
      <c r="I186" s="136">
        <f t="shared" si="16"/>
        <v>44244</v>
      </c>
      <c r="J186" s="137" t="e">
        <f ca="1">IF($C186&gt;(TODAY()),NA(),SUM($G$3:$G186))</f>
        <v>#N/A</v>
      </c>
      <c r="K186" s="133" t="str">
        <f>IFERROR(VLOOKUP($C186,Calculator!$BY$2:$CD$2500,6,0),"")</f>
        <v/>
      </c>
      <c r="L186" s="141" t="str">
        <f t="shared" si="14"/>
        <v/>
      </c>
      <c r="M186" s="100" t="str">
        <f>IF($D186="","",$L186-(Dashboard!$R$21-(SUM($E187:$E$224))))</f>
        <v/>
      </c>
      <c r="N186" s="50">
        <f t="shared" si="17"/>
        <v>44244</v>
      </c>
      <c r="O186" s="96" t="e">
        <f>IF($D186="",NA(),($M186)/Dashboard!$R$21)</f>
        <v>#N/A</v>
      </c>
    </row>
    <row r="187" spans="2:15">
      <c r="B187" s="36">
        <f t="shared" si="18"/>
        <v>185</v>
      </c>
      <c r="C187" s="120">
        <f t="shared" si="19"/>
        <v>44245</v>
      </c>
      <c r="D187" s="98"/>
      <c r="E187" s="98"/>
      <c r="F187" s="98"/>
      <c r="G187" s="133" t="str">
        <f>IFERROR(VLOOKUP($C187,Calculator!$BY$2:$CB$2500,4,0),"")</f>
        <v/>
      </c>
      <c r="H187" s="197" t="e">
        <f t="shared" si="15"/>
        <v>#VALUE!</v>
      </c>
      <c r="I187" s="136">
        <f t="shared" si="16"/>
        <v>44245</v>
      </c>
      <c r="J187" s="137" t="e">
        <f ca="1">IF($C187&gt;(TODAY()),NA(),SUM($G$3:$G187))</f>
        <v>#N/A</v>
      </c>
      <c r="K187" s="133" t="str">
        <f>IFERROR(VLOOKUP($C187,Calculator!$BY$2:$CD$2500,6,0),"")</f>
        <v/>
      </c>
      <c r="L187" s="141" t="str">
        <f t="shared" si="14"/>
        <v/>
      </c>
      <c r="M187" s="100" t="str">
        <f>IF($D187="","",$L187-(Dashboard!$R$21-(SUM($E188:$E$224))))</f>
        <v/>
      </c>
      <c r="N187" s="50">
        <f t="shared" si="17"/>
        <v>44245</v>
      </c>
      <c r="O187" s="96" t="e">
        <f>IF($D187="",NA(),($M187)/Dashboard!$R$21)</f>
        <v>#N/A</v>
      </c>
    </row>
    <row r="188" spans="2:15">
      <c r="B188" s="36">
        <f t="shared" si="18"/>
        <v>186</v>
      </c>
      <c r="C188" s="120">
        <f t="shared" si="19"/>
        <v>44246</v>
      </c>
      <c r="D188" s="98"/>
      <c r="E188" s="98"/>
      <c r="F188" s="98"/>
      <c r="G188" s="133" t="str">
        <f>IFERROR(VLOOKUP($C188,Calculator!$BY$2:$CB$2500,4,0),"")</f>
        <v/>
      </c>
      <c r="H188" s="197" t="e">
        <f t="shared" si="15"/>
        <v>#VALUE!</v>
      </c>
      <c r="I188" s="136">
        <f t="shared" si="16"/>
        <v>44246</v>
      </c>
      <c r="J188" s="137" t="e">
        <f ca="1">IF($C188&gt;(TODAY()),NA(),SUM($G$3:$G188))</f>
        <v>#N/A</v>
      </c>
      <c r="K188" s="133" t="str">
        <f>IFERROR(VLOOKUP($C188,Calculator!$BY$2:$CD$2500,6,0),"")</f>
        <v/>
      </c>
      <c r="L188" s="141" t="str">
        <f t="shared" si="14"/>
        <v/>
      </c>
      <c r="M188" s="100" t="str">
        <f>IF($D188="","",$L188-(Dashboard!$R$21-(SUM($E189:$E$224))))</f>
        <v/>
      </c>
      <c r="N188" s="50">
        <f t="shared" si="17"/>
        <v>44246</v>
      </c>
      <c r="O188" s="96" t="e">
        <f>IF($D188="",NA(),($M188)/Dashboard!$R$21)</f>
        <v>#N/A</v>
      </c>
    </row>
    <row r="189" spans="2:15">
      <c r="B189" s="36">
        <f t="shared" si="18"/>
        <v>187</v>
      </c>
      <c r="C189" s="120">
        <f t="shared" si="19"/>
        <v>44247</v>
      </c>
      <c r="D189" s="98"/>
      <c r="E189" s="98"/>
      <c r="F189" s="98"/>
      <c r="G189" s="133" t="str">
        <f>IFERROR(VLOOKUP($C189,Calculator!$BY$2:$CB$2500,4,0),"")</f>
        <v/>
      </c>
      <c r="H189" s="197" t="e">
        <f t="shared" si="15"/>
        <v>#VALUE!</v>
      </c>
      <c r="I189" s="136">
        <f t="shared" si="16"/>
        <v>44247</v>
      </c>
      <c r="J189" s="137" t="e">
        <f ca="1">IF($C189&gt;(TODAY()),NA(),SUM($G$3:$G189))</f>
        <v>#N/A</v>
      </c>
      <c r="K189" s="133" t="str">
        <f>IFERROR(VLOOKUP($C189,Calculator!$BY$2:$CD$2500,6,0),"")</f>
        <v/>
      </c>
      <c r="L189" s="141" t="str">
        <f t="shared" si="14"/>
        <v/>
      </c>
      <c r="M189" s="100" t="str">
        <f>IF($D189="","",$L189-(Dashboard!$R$21-(SUM($E190:$E$224))))</f>
        <v/>
      </c>
      <c r="N189" s="50">
        <f t="shared" si="17"/>
        <v>44247</v>
      </c>
      <c r="O189" s="96" t="e">
        <f>IF($D189="",NA(),($M189)/Dashboard!$R$21)</f>
        <v>#N/A</v>
      </c>
    </row>
    <row r="190" spans="2:15">
      <c r="B190" s="36">
        <f t="shared" si="18"/>
        <v>188</v>
      </c>
      <c r="C190" s="120">
        <f t="shared" si="19"/>
        <v>44248</v>
      </c>
      <c r="D190" s="98"/>
      <c r="E190" s="98"/>
      <c r="F190" s="98"/>
      <c r="G190" s="133" t="str">
        <f>IFERROR(VLOOKUP($C190,Calculator!$BY$2:$CB$2500,4,0),"")</f>
        <v/>
      </c>
      <c r="H190" s="197" t="e">
        <f t="shared" si="15"/>
        <v>#VALUE!</v>
      </c>
      <c r="I190" s="136">
        <f t="shared" si="16"/>
        <v>44248</v>
      </c>
      <c r="J190" s="137" t="e">
        <f ca="1">IF($C190&gt;(TODAY()),NA(),SUM($G$3:$G190))</f>
        <v>#N/A</v>
      </c>
      <c r="K190" s="133" t="str">
        <f>IFERROR(VLOOKUP($C190,Calculator!$BY$2:$CD$2500,6,0),"")</f>
        <v/>
      </c>
      <c r="L190" s="141" t="str">
        <f t="shared" si="14"/>
        <v/>
      </c>
      <c r="M190" s="100" t="str">
        <f>IF($D190="","",$L190-(Dashboard!$R$21-(SUM($E191:$E$224))))</f>
        <v/>
      </c>
      <c r="N190" s="50">
        <f t="shared" si="17"/>
        <v>44248</v>
      </c>
      <c r="O190" s="96" t="e">
        <f>IF($D190="",NA(),($M190)/Dashboard!$R$21)</f>
        <v>#N/A</v>
      </c>
    </row>
    <row r="191" spans="2:15">
      <c r="B191" s="36">
        <f t="shared" si="18"/>
        <v>189</v>
      </c>
      <c r="C191" s="120">
        <f t="shared" si="19"/>
        <v>44249</v>
      </c>
      <c r="D191" s="98"/>
      <c r="E191" s="98"/>
      <c r="F191" s="98"/>
      <c r="G191" s="133" t="str">
        <f>IFERROR(VLOOKUP($C191,Calculator!$BY$2:$CB$2500,4,0),"")</f>
        <v/>
      </c>
      <c r="H191" s="197" t="e">
        <f t="shared" si="15"/>
        <v>#VALUE!</v>
      </c>
      <c r="I191" s="136">
        <f t="shared" si="16"/>
        <v>44249</v>
      </c>
      <c r="J191" s="137" t="e">
        <f ca="1">IF($C191&gt;(TODAY()),NA(),SUM($G$3:$G191))</f>
        <v>#N/A</v>
      </c>
      <c r="K191" s="133" t="str">
        <f>IFERROR(VLOOKUP($C191,Calculator!$BY$2:$CD$2500,6,0),"")</f>
        <v/>
      </c>
      <c r="L191" s="141" t="str">
        <f t="shared" si="14"/>
        <v/>
      </c>
      <c r="M191" s="100" t="str">
        <f>IF($D191="","",$L191-(Dashboard!$R$21-(SUM($E192:$E$224))))</f>
        <v/>
      </c>
      <c r="N191" s="50">
        <f t="shared" si="17"/>
        <v>44249</v>
      </c>
      <c r="O191" s="96" t="e">
        <f>IF($D191="",NA(),($M191)/Dashboard!$R$21)</f>
        <v>#N/A</v>
      </c>
    </row>
    <row r="192" spans="2:15">
      <c r="B192" s="36">
        <f t="shared" si="18"/>
        <v>190</v>
      </c>
      <c r="C192" s="120">
        <f t="shared" si="19"/>
        <v>44250</v>
      </c>
      <c r="D192" s="98"/>
      <c r="E192" s="98"/>
      <c r="F192" s="98"/>
      <c r="G192" s="133" t="str">
        <f>IFERROR(VLOOKUP($C192,Calculator!$BY$2:$CB$2500,4,0),"")</f>
        <v/>
      </c>
      <c r="H192" s="197" t="e">
        <f t="shared" si="15"/>
        <v>#VALUE!</v>
      </c>
      <c r="I192" s="136">
        <f t="shared" si="16"/>
        <v>44250</v>
      </c>
      <c r="J192" s="137" t="e">
        <f ca="1">IF($C192&gt;(TODAY()),NA(),SUM($G$3:$G192))</f>
        <v>#N/A</v>
      </c>
      <c r="K192" s="133" t="str">
        <f>IFERROR(VLOOKUP($C192,Calculator!$BY$2:$CD$2500,6,0),"")</f>
        <v/>
      </c>
      <c r="L192" s="141" t="str">
        <f t="shared" si="14"/>
        <v/>
      </c>
      <c r="M192" s="100" t="str">
        <f>IF($D192="","",$L192-(Dashboard!$R$21-(SUM($E193:$E$224))))</f>
        <v/>
      </c>
      <c r="N192" s="50">
        <f t="shared" si="17"/>
        <v>44250</v>
      </c>
      <c r="O192" s="96" t="e">
        <f>IF($D192="",NA(),($M192)/Dashboard!$R$21)</f>
        <v>#N/A</v>
      </c>
    </row>
    <row r="193" spans="2:15">
      <c r="B193" s="36">
        <f t="shared" si="18"/>
        <v>191</v>
      </c>
      <c r="C193" s="120">
        <f t="shared" si="19"/>
        <v>44251</v>
      </c>
      <c r="D193" s="98"/>
      <c r="E193" s="98"/>
      <c r="F193" s="98"/>
      <c r="G193" s="133" t="str">
        <f>IFERROR(VLOOKUP($C193,Calculator!$BY$2:$CB$2500,4,0),"")</f>
        <v/>
      </c>
      <c r="H193" s="197" t="e">
        <f t="shared" si="15"/>
        <v>#VALUE!</v>
      </c>
      <c r="I193" s="136">
        <f t="shared" si="16"/>
        <v>44251</v>
      </c>
      <c r="J193" s="137" t="e">
        <f ca="1">IF($C193&gt;(TODAY()),NA(),SUM($G$3:$G193))</f>
        <v>#N/A</v>
      </c>
      <c r="K193" s="133" t="str">
        <f>IFERROR(VLOOKUP($C193,Calculator!$BY$2:$CD$2500,6,0),"")</f>
        <v/>
      </c>
      <c r="L193" s="141" t="str">
        <f t="shared" si="14"/>
        <v/>
      </c>
      <c r="M193" s="100" t="str">
        <f>IF($D193="","",$L193-(Dashboard!$R$21-(SUM($E194:$E$224))))</f>
        <v/>
      </c>
      <c r="N193" s="50">
        <f t="shared" si="17"/>
        <v>44251</v>
      </c>
      <c r="O193" s="96" t="e">
        <f>IF($D193="",NA(),($M193)/Dashboard!$R$21)</f>
        <v>#N/A</v>
      </c>
    </row>
    <row r="194" spans="2:15">
      <c r="B194" s="36">
        <f t="shared" si="18"/>
        <v>192</v>
      </c>
      <c r="C194" s="120">
        <f t="shared" si="19"/>
        <v>44252</v>
      </c>
      <c r="D194" s="98"/>
      <c r="E194" s="98"/>
      <c r="F194" s="98"/>
      <c r="G194" s="133" t="str">
        <f>IFERROR(VLOOKUP($C194,Calculator!$BY$2:$CB$2500,4,0),"")</f>
        <v/>
      </c>
      <c r="H194" s="197" t="e">
        <f t="shared" si="15"/>
        <v>#VALUE!</v>
      </c>
      <c r="I194" s="136">
        <f t="shared" si="16"/>
        <v>44252</v>
      </c>
      <c r="J194" s="137" t="e">
        <f ca="1">IF($C194&gt;(TODAY()),NA(),SUM($G$3:$G194))</f>
        <v>#N/A</v>
      </c>
      <c r="K194" s="133" t="str">
        <f>IFERROR(VLOOKUP($C194,Calculator!$BY$2:$CD$2500,6,0),"")</f>
        <v/>
      </c>
      <c r="L194" s="141" t="str">
        <f t="shared" si="14"/>
        <v/>
      </c>
      <c r="M194" s="100" t="str">
        <f>IF($D194="","",$L194-(Dashboard!$R$21-(SUM($E195:$E$224))))</f>
        <v/>
      </c>
      <c r="N194" s="50">
        <f t="shared" si="17"/>
        <v>44252</v>
      </c>
      <c r="O194" s="96" t="e">
        <f>IF($D194="",NA(),($M194)/Dashboard!$R$21)</f>
        <v>#N/A</v>
      </c>
    </row>
    <row r="195" spans="2:15">
      <c r="B195" s="36">
        <f t="shared" si="18"/>
        <v>193</v>
      </c>
      <c r="C195" s="120">
        <f t="shared" si="19"/>
        <v>44253</v>
      </c>
      <c r="D195" s="98"/>
      <c r="E195" s="98"/>
      <c r="F195" s="98"/>
      <c r="G195" s="133" t="str">
        <f>IFERROR(VLOOKUP($C195,Calculator!$BY$2:$CB$2500,4,0),"")</f>
        <v/>
      </c>
      <c r="H195" s="197" t="e">
        <f t="shared" si="15"/>
        <v>#VALUE!</v>
      </c>
      <c r="I195" s="136">
        <f t="shared" si="16"/>
        <v>44253</v>
      </c>
      <c r="J195" s="137" t="e">
        <f ca="1">IF($C195&gt;(TODAY()),NA(),SUM($G$3:$G195))</f>
        <v>#N/A</v>
      </c>
      <c r="K195" s="133" t="str">
        <f>IFERROR(VLOOKUP($C195,Calculator!$BY$2:$CD$2500,6,0),"")</f>
        <v/>
      </c>
      <c r="L195" s="141" t="str">
        <f t="shared" ref="L195:L258" si="20">IF($D195="","",$D195)</f>
        <v/>
      </c>
      <c r="M195" s="100" t="str">
        <f>IF($D195="","",$L195-(Dashboard!$R$21-(SUM($E196:$E$224))))</f>
        <v/>
      </c>
      <c r="N195" s="50">
        <f t="shared" si="17"/>
        <v>44253</v>
      </c>
      <c r="O195" s="96" t="e">
        <f>IF($D195="",NA(),($M195)/Dashboard!$R$21)</f>
        <v>#N/A</v>
      </c>
    </row>
    <row r="196" spans="2:15">
      <c r="B196" s="36">
        <f t="shared" si="18"/>
        <v>194</v>
      </c>
      <c r="C196" s="120">
        <f t="shared" si="19"/>
        <v>44254</v>
      </c>
      <c r="D196" s="98"/>
      <c r="E196" s="98"/>
      <c r="F196" s="98"/>
      <c r="G196" s="133" t="str">
        <f>IFERROR(VLOOKUP($C196,Calculator!$BY$2:$CB$2500,4,0),"")</f>
        <v/>
      </c>
      <c r="H196" s="197" t="e">
        <f t="shared" ref="H196:H259" si="21">$G196*1</f>
        <v>#VALUE!</v>
      </c>
      <c r="I196" s="136">
        <f t="shared" ref="I196:I259" si="22">$C196</f>
        <v>44254</v>
      </c>
      <c r="J196" s="137" t="e">
        <f ca="1">IF($C196&gt;(TODAY()),NA(),SUM($G$3:$G196))</f>
        <v>#N/A</v>
      </c>
      <c r="K196" s="133" t="str">
        <f>IFERROR(VLOOKUP($C196,Calculator!$BY$2:$CD$2500,6,0),"")</f>
        <v/>
      </c>
      <c r="L196" s="141" t="str">
        <f t="shared" si="20"/>
        <v/>
      </c>
      <c r="M196" s="100" t="str">
        <f>IF($D196="","",$L196-(Dashboard!$R$21-(SUM($E197:$E$224))))</f>
        <v/>
      </c>
      <c r="N196" s="50">
        <f t="shared" si="17"/>
        <v>44254</v>
      </c>
      <c r="O196" s="96" t="e">
        <f>IF($D196="",NA(),($M196)/Dashboard!$R$21)</f>
        <v>#N/A</v>
      </c>
    </row>
    <row r="197" spans="2:15">
      <c r="B197" s="36">
        <f t="shared" si="18"/>
        <v>195</v>
      </c>
      <c r="C197" s="120">
        <f t="shared" si="19"/>
        <v>44255</v>
      </c>
      <c r="D197" s="98"/>
      <c r="E197" s="98"/>
      <c r="F197" s="98"/>
      <c r="G197" s="133" t="str">
        <f>IFERROR(VLOOKUP($C197,Calculator!$BY$2:$CB$2500,4,0),"")</f>
        <v/>
      </c>
      <c r="H197" s="197" t="e">
        <f t="shared" si="21"/>
        <v>#VALUE!</v>
      </c>
      <c r="I197" s="136">
        <f t="shared" si="22"/>
        <v>44255</v>
      </c>
      <c r="J197" s="137" t="e">
        <f ca="1">IF($C197&gt;(TODAY()),NA(),SUM($G$3:$G197))</f>
        <v>#N/A</v>
      </c>
      <c r="K197" s="133" t="str">
        <f>IFERROR(VLOOKUP($C197,Calculator!$BY$2:$CD$2500,6,0),"")</f>
        <v/>
      </c>
      <c r="L197" s="141" t="str">
        <f t="shared" si="20"/>
        <v/>
      </c>
      <c r="M197" s="100" t="str">
        <f>IF($D197="","",$L197-(Dashboard!$R$21-(SUM($E198:$E$224))))</f>
        <v/>
      </c>
      <c r="N197" s="50">
        <f t="shared" ref="N197:N260" si="23">$C196+1</f>
        <v>44255</v>
      </c>
      <c r="O197" s="96" t="e">
        <f>IF($D197="",NA(),($M197)/Dashboard!$R$21)</f>
        <v>#N/A</v>
      </c>
    </row>
    <row r="198" spans="2:15">
      <c r="B198" s="36">
        <f t="shared" si="18"/>
        <v>196</v>
      </c>
      <c r="C198" s="120">
        <f t="shared" si="19"/>
        <v>44256</v>
      </c>
      <c r="D198" s="98"/>
      <c r="E198" s="98"/>
      <c r="F198" s="98"/>
      <c r="G198" s="133" t="str">
        <f>IFERROR(VLOOKUP($C198,Calculator!$BY$2:$CB$2500,4,0),"")</f>
        <v/>
      </c>
      <c r="H198" s="197" t="e">
        <f t="shared" si="21"/>
        <v>#VALUE!</v>
      </c>
      <c r="I198" s="136">
        <f t="shared" si="22"/>
        <v>44256</v>
      </c>
      <c r="J198" s="137" t="e">
        <f ca="1">IF($C198&gt;(TODAY()),NA(),SUM($G$3:$G198))</f>
        <v>#N/A</v>
      </c>
      <c r="K198" s="133" t="str">
        <f>IFERROR(VLOOKUP($C198,Calculator!$BY$2:$CD$2500,6,0),"")</f>
        <v/>
      </c>
      <c r="L198" s="141" t="str">
        <f t="shared" si="20"/>
        <v/>
      </c>
      <c r="M198" s="100" t="str">
        <f>IF($D198="","",$L198-(Dashboard!$R$21-(SUM($E199:$E$224))))</f>
        <v/>
      </c>
      <c r="N198" s="50">
        <f t="shared" si="23"/>
        <v>44256</v>
      </c>
      <c r="O198" s="96" t="e">
        <f>IF($D198="",NA(),($M198)/Dashboard!$R$21)</f>
        <v>#N/A</v>
      </c>
    </row>
    <row r="199" spans="2:15">
      <c r="B199" s="36">
        <f t="shared" si="18"/>
        <v>197</v>
      </c>
      <c r="C199" s="120">
        <f t="shared" si="19"/>
        <v>44257</v>
      </c>
      <c r="D199" s="98"/>
      <c r="E199" s="98"/>
      <c r="F199" s="98"/>
      <c r="G199" s="133" t="str">
        <f>IFERROR(VLOOKUP($C199,Calculator!$BY$2:$CB$2500,4,0),"")</f>
        <v/>
      </c>
      <c r="H199" s="197" t="e">
        <f t="shared" si="21"/>
        <v>#VALUE!</v>
      </c>
      <c r="I199" s="136">
        <f t="shared" si="22"/>
        <v>44257</v>
      </c>
      <c r="J199" s="137" t="e">
        <f ca="1">IF($C199&gt;(TODAY()),NA(),SUM($G$3:$G199))</f>
        <v>#N/A</v>
      </c>
      <c r="K199" s="133" t="str">
        <f>IFERROR(VLOOKUP($C199,Calculator!$BY$2:$CD$2500,6,0),"")</f>
        <v/>
      </c>
      <c r="L199" s="141" t="str">
        <f t="shared" si="20"/>
        <v/>
      </c>
      <c r="M199" s="100" t="str">
        <f>IF($D199="","",$L199-(Dashboard!$R$21-(SUM($E200:$E$224))))</f>
        <v/>
      </c>
      <c r="N199" s="50">
        <f t="shared" si="23"/>
        <v>44257</v>
      </c>
      <c r="O199" s="96" t="e">
        <f>IF($D199="",NA(),($M199)/Dashboard!$R$21)</f>
        <v>#N/A</v>
      </c>
    </row>
    <row r="200" spans="2:15">
      <c r="B200" s="36">
        <f t="shared" si="18"/>
        <v>198</v>
      </c>
      <c r="C200" s="120">
        <f t="shared" si="19"/>
        <v>44258</v>
      </c>
      <c r="D200" s="98"/>
      <c r="E200" s="98"/>
      <c r="F200" s="98"/>
      <c r="G200" s="133" t="str">
        <f>IFERROR(VLOOKUP($C200,Calculator!$BY$2:$CB$2500,4,0),"")</f>
        <v/>
      </c>
      <c r="H200" s="197" t="e">
        <f t="shared" si="21"/>
        <v>#VALUE!</v>
      </c>
      <c r="I200" s="136">
        <f t="shared" si="22"/>
        <v>44258</v>
      </c>
      <c r="J200" s="137" t="e">
        <f ca="1">IF($C200&gt;(TODAY()),NA(),SUM($G$3:$G200))</f>
        <v>#N/A</v>
      </c>
      <c r="K200" s="133" t="str">
        <f>IFERROR(VLOOKUP($C200,Calculator!$BY$2:$CD$2500,6,0),"")</f>
        <v/>
      </c>
      <c r="L200" s="141" t="str">
        <f t="shared" si="20"/>
        <v/>
      </c>
      <c r="M200" s="100" t="str">
        <f>IF($D200="","",$L200-(Dashboard!$R$21-(SUM($E201:$E$224))))</f>
        <v/>
      </c>
      <c r="N200" s="50">
        <f t="shared" si="23"/>
        <v>44258</v>
      </c>
      <c r="O200" s="96" t="e">
        <f>IF($D200="",NA(),($M200)/Dashboard!$R$21)</f>
        <v>#N/A</v>
      </c>
    </row>
    <row r="201" spans="2:15">
      <c r="B201" s="36">
        <f t="shared" si="18"/>
        <v>199</v>
      </c>
      <c r="C201" s="120">
        <f t="shared" si="19"/>
        <v>44259</v>
      </c>
      <c r="D201" s="98"/>
      <c r="E201" s="98"/>
      <c r="F201" s="98"/>
      <c r="G201" s="133" t="str">
        <f>IFERROR(VLOOKUP($C201,Calculator!$BY$2:$CB$2500,4,0),"")</f>
        <v/>
      </c>
      <c r="H201" s="197" t="e">
        <f t="shared" si="21"/>
        <v>#VALUE!</v>
      </c>
      <c r="I201" s="136">
        <f t="shared" si="22"/>
        <v>44259</v>
      </c>
      <c r="J201" s="137" t="e">
        <f ca="1">IF($C201&gt;(TODAY()),NA(),SUM($G$3:$G201))</f>
        <v>#N/A</v>
      </c>
      <c r="K201" s="133" t="str">
        <f>IFERROR(VLOOKUP($C201,Calculator!$BY$2:$CD$2500,6,0),"")</f>
        <v/>
      </c>
      <c r="L201" s="141" t="str">
        <f t="shared" si="20"/>
        <v/>
      </c>
      <c r="M201" s="100" t="str">
        <f>IF($D201="","",$L201-(Dashboard!$R$21-(SUM($E202:$E$224))))</f>
        <v/>
      </c>
      <c r="N201" s="50">
        <f t="shared" si="23"/>
        <v>44259</v>
      </c>
      <c r="O201" s="96" t="e">
        <f>IF($D201="",NA(),($M201)/Dashboard!$R$21)</f>
        <v>#N/A</v>
      </c>
    </row>
    <row r="202" spans="2:15">
      <c r="B202" s="36">
        <f t="shared" si="18"/>
        <v>200</v>
      </c>
      <c r="C202" s="120">
        <f t="shared" si="19"/>
        <v>44260</v>
      </c>
      <c r="D202" s="98"/>
      <c r="E202" s="98"/>
      <c r="F202" s="98"/>
      <c r="G202" s="133" t="str">
        <f>IFERROR(VLOOKUP($C202,Calculator!$BY$2:$CB$2500,4,0),"")</f>
        <v/>
      </c>
      <c r="H202" s="197" t="e">
        <f t="shared" si="21"/>
        <v>#VALUE!</v>
      </c>
      <c r="I202" s="136">
        <f t="shared" si="22"/>
        <v>44260</v>
      </c>
      <c r="J202" s="137" t="e">
        <f ca="1">IF($C202&gt;(TODAY()),NA(),SUM($G$3:$G202))</f>
        <v>#N/A</v>
      </c>
      <c r="K202" s="133" t="str">
        <f>IFERROR(VLOOKUP($C202,Calculator!$BY$2:$CD$2500,6,0),"")</f>
        <v/>
      </c>
      <c r="L202" s="141" t="str">
        <f t="shared" si="20"/>
        <v/>
      </c>
      <c r="M202" s="100" t="str">
        <f>IF($D202="","",$L202-(Dashboard!$R$21-(SUM($E203:$E$224))))</f>
        <v/>
      </c>
      <c r="N202" s="50">
        <f t="shared" si="23"/>
        <v>44260</v>
      </c>
      <c r="O202" s="96" t="e">
        <f>IF($D202="",NA(),($M202)/Dashboard!$R$21)</f>
        <v>#N/A</v>
      </c>
    </row>
    <row r="203" spans="2:15">
      <c r="B203" s="36">
        <f t="shared" si="18"/>
        <v>201</v>
      </c>
      <c r="C203" s="120">
        <f t="shared" si="19"/>
        <v>44261</v>
      </c>
      <c r="D203" s="98"/>
      <c r="E203" s="98"/>
      <c r="F203" s="98"/>
      <c r="G203" s="133" t="str">
        <f>IFERROR(VLOOKUP($C203,Calculator!$BY$2:$CB$2500,4,0),"")</f>
        <v/>
      </c>
      <c r="H203" s="197" t="e">
        <f t="shared" si="21"/>
        <v>#VALUE!</v>
      </c>
      <c r="I203" s="136">
        <f t="shared" si="22"/>
        <v>44261</v>
      </c>
      <c r="J203" s="137" t="e">
        <f ca="1">IF($C203&gt;(TODAY()),NA(),SUM($G$3:$G203))</f>
        <v>#N/A</v>
      </c>
      <c r="K203" s="133" t="str">
        <f>IFERROR(VLOOKUP($C203,Calculator!$BY$2:$CD$2500,6,0),"")</f>
        <v/>
      </c>
      <c r="L203" s="141" t="str">
        <f t="shared" si="20"/>
        <v/>
      </c>
      <c r="M203" s="100" t="str">
        <f>IF($D203="","",$L203-(Dashboard!$R$21-(SUM($E204:$E$224))))</f>
        <v/>
      </c>
      <c r="N203" s="50">
        <f t="shared" si="23"/>
        <v>44261</v>
      </c>
      <c r="O203" s="96" t="e">
        <f>IF($D203="",NA(),($M203)/Dashboard!$R$21)</f>
        <v>#N/A</v>
      </c>
    </row>
    <row r="204" spans="2:15">
      <c r="B204" s="36">
        <f t="shared" si="18"/>
        <v>202</v>
      </c>
      <c r="C204" s="120">
        <f t="shared" si="19"/>
        <v>44262</v>
      </c>
      <c r="D204" s="98"/>
      <c r="E204" s="98"/>
      <c r="F204" s="98"/>
      <c r="G204" s="133" t="str">
        <f>IFERROR(VLOOKUP($C204,Calculator!$BY$2:$CB$2500,4,0),"")</f>
        <v/>
      </c>
      <c r="H204" s="197" t="e">
        <f t="shared" si="21"/>
        <v>#VALUE!</v>
      </c>
      <c r="I204" s="136">
        <f t="shared" si="22"/>
        <v>44262</v>
      </c>
      <c r="J204" s="137" t="e">
        <f ca="1">IF($C204&gt;(TODAY()),NA(),SUM($G$3:$G204))</f>
        <v>#N/A</v>
      </c>
      <c r="K204" s="133" t="str">
        <f>IFERROR(VLOOKUP($C204,Calculator!$BY$2:$CD$2500,6,0),"")</f>
        <v/>
      </c>
      <c r="L204" s="141" t="str">
        <f t="shared" si="20"/>
        <v/>
      </c>
      <c r="M204" s="100" t="str">
        <f>IF($D204="","",$L204-(Dashboard!$R$21-(SUM($E205:$E$224))))</f>
        <v/>
      </c>
      <c r="N204" s="50">
        <f t="shared" si="23"/>
        <v>44262</v>
      </c>
      <c r="O204" s="96" t="e">
        <f>IF($D204="",NA(),($M204)/Dashboard!$R$21)</f>
        <v>#N/A</v>
      </c>
    </row>
    <row r="205" spans="2:15">
      <c r="B205" s="36">
        <f t="shared" si="18"/>
        <v>203</v>
      </c>
      <c r="C205" s="120">
        <f t="shared" si="19"/>
        <v>44263</v>
      </c>
      <c r="D205" s="98"/>
      <c r="E205" s="98"/>
      <c r="F205" s="98"/>
      <c r="G205" s="133" t="str">
        <f>IFERROR(VLOOKUP($C205,Calculator!$BY$2:$CB$2500,4,0),"")</f>
        <v/>
      </c>
      <c r="H205" s="197" t="e">
        <f t="shared" si="21"/>
        <v>#VALUE!</v>
      </c>
      <c r="I205" s="136">
        <f t="shared" si="22"/>
        <v>44263</v>
      </c>
      <c r="J205" s="137" t="e">
        <f ca="1">IF($C205&gt;(TODAY()),NA(),SUM($G$3:$G205))</f>
        <v>#N/A</v>
      </c>
      <c r="K205" s="133" t="str">
        <f>IFERROR(VLOOKUP($C205,Calculator!$BY$2:$CD$2500,6,0),"")</f>
        <v/>
      </c>
      <c r="L205" s="141" t="str">
        <f t="shared" si="20"/>
        <v/>
      </c>
      <c r="M205" s="100" t="str">
        <f>IF($D205="","",$L205-(Dashboard!$R$21-(SUM($E206:$E$224))))</f>
        <v/>
      </c>
      <c r="N205" s="50">
        <f t="shared" si="23"/>
        <v>44263</v>
      </c>
      <c r="O205" s="96" t="e">
        <f>IF($D205="",NA(),($M205)/Dashboard!$R$21)</f>
        <v>#N/A</v>
      </c>
    </row>
    <row r="206" spans="2:15">
      <c r="B206" s="36">
        <f t="shared" si="18"/>
        <v>204</v>
      </c>
      <c r="C206" s="120">
        <f t="shared" si="19"/>
        <v>44264</v>
      </c>
      <c r="D206" s="98"/>
      <c r="E206" s="98"/>
      <c r="F206" s="98"/>
      <c r="G206" s="133" t="str">
        <f>IFERROR(VLOOKUP($C206,Calculator!$BY$2:$CB$2500,4,0),"")</f>
        <v/>
      </c>
      <c r="H206" s="197" t="e">
        <f t="shared" si="21"/>
        <v>#VALUE!</v>
      </c>
      <c r="I206" s="136">
        <f t="shared" si="22"/>
        <v>44264</v>
      </c>
      <c r="J206" s="137" t="e">
        <f ca="1">IF($C206&gt;(TODAY()),NA(),SUM($G$3:$G206))</f>
        <v>#N/A</v>
      </c>
      <c r="K206" s="133" t="str">
        <f>IFERROR(VLOOKUP($C206,Calculator!$BY$2:$CD$2500,6,0),"")</f>
        <v/>
      </c>
      <c r="L206" s="141" t="str">
        <f t="shared" si="20"/>
        <v/>
      </c>
      <c r="M206" s="100" t="str">
        <f>IF($D206="","",$L206-(Dashboard!$R$21-(SUM($E207:$E$224))))</f>
        <v/>
      </c>
      <c r="N206" s="50">
        <f t="shared" si="23"/>
        <v>44264</v>
      </c>
      <c r="O206" s="96" t="e">
        <f>IF($D206="",NA(),($M206)/Dashboard!$R$21)</f>
        <v>#N/A</v>
      </c>
    </row>
    <row r="207" spans="2:15">
      <c r="B207" s="36">
        <f t="shared" si="18"/>
        <v>205</v>
      </c>
      <c r="C207" s="120">
        <f t="shared" si="19"/>
        <v>44265</v>
      </c>
      <c r="D207" s="98"/>
      <c r="E207" s="98"/>
      <c r="F207" s="98"/>
      <c r="G207" s="133" t="str">
        <f>IFERROR(VLOOKUP($C207,Calculator!$BY$2:$CB$2500,4,0),"")</f>
        <v/>
      </c>
      <c r="H207" s="197" t="e">
        <f t="shared" si="21"/>
        <v>#VALUE!</v>
      </c>
      <c r="I207" s="136">
        <f t="shared" si="22"/>
        <v>44265</v>
      </c>
      <c r="J207" s="137" t="e">
        <f ca="1">IF($C207&gt;(TODAY()),NA(),SUM($G$3:$G207))</f>
        <v>#N/A</v>
      </c>
      <c r="K207" s="133" t="str">
        <f>IFERROR(VLOOKUP($C207,Calculator!$BY$2:$CD$2500,6,0),"")</f>
        <v/>
      </c>
      <c r="L207" s="141" t="str">
        <f t="shared" si="20"/>
        <v/>
      </c>
      <c r="M207" s="100" t="str">
        <f>IF($D207="","",$L207-(Dashboard!$R$21-(SUM($E208:$E$224))))</f>
        <v/>
      </c>
      <c r="N207" s="50">
        <f t="shared" si="23"/>
        <v>44265</v>
      </c>
      <c r="O207" s="96" t="e">
        <f>IF($D207="",NA(),($M207)/Dashboard!$R$21)</f>
        <v>#N/A</v>
      </c>
    </row>
    <row r="208" spans="2:15">
      <c r="B208" s="36">
        <f t="shared" si="18"/>
        <v>206</v>
      </c>
      <c r="C208" s="120">
        <f t="shared" si="19"/>
        <v>44266</v>
      </c>
      <c r="D208" s="98"/>
      <c r="E208" s="98"/>
      <c r="F208" s="98"/>
      <c r="G208" s="133" t="str">
        <f>IFERROR(VLOOKUP($C208,Calculator!$BY$2:$CB$2500,4,0),"")</f>
        <v/>
      </c>
      <c r="H208" s="197" t="e">
        <f t="shared" si="21"/>
        <v>#VALUE!</v>
      </c>
      <c r="I208" s="136">
        <f t="shared" si="22"/>
        <v>44266</v>
      </c>
      <c r="J208" s="137" t="e">
        <f ca="1">IF($C208&gt;(TODAY()),NA(),SUM($G$3:$G208))</f>
        <v>#N/A</v>
      </c>
      <c r="K208" s="133" t="str">
        <f>IFERROR(VLOOKUP($C208,Calculator!$BY$2:$CD$2500,6,0),"")</f>
        <v/>
      </c>
      <c r="L208" s="141" t="str">
        <f t="shared" si="20"/>
        <v/>
      </c>
      <c r="M208" s="100" t="str">
        <f>IF($D208="","",$L208-(Dashboard!$R$21-(SUM($E209:$E$224))))</f>
        <v/>
      </c>
      <c r="N208" s="50">
        <f t="shared" si="23"/>
        <v>44266</v>
      </c>
      <c r="O208" s="96" t="e">
        <f>IF($D208="",NA(),($M208)/Dashboard!$R$21)</f>
        <v>#N/A</v>
      </c>
    </row>
    <row r="209" spans="2:17">
      <c r="B209" s="36">
        <f t="shared" si="18"/>
        <v>207</v>
      </c>
      <c r="C209" s="120">
        <f t="shared" si="19"/>
        <v>44267</v>
      </c>
      <c r="D209" s="98"/>
      <c r="E209" s="98"/>
      <c r="F209" s="98"/>
      <c r="G209" s="133" t="str">
        <f>IFERROR(VLOOKUP($C209,Calculator!$BY$2:$CB$2500,4,0),"")</f>
        <v/>
      </c>
      <c r="H209" s="197" t="e">
        <f t="shared" si="21"/>
        <v>#VALUE!</v>
      </c>
      <c r="I209" s="136">
        <f t="shared" si="22"/>
        <v>44267</v>
      </c>
      <c r="J209" s="137" t="e">
        <f ca="1">IF($C209&gt;(TODAY()),NA(),SUM($G$3:$G209))</f>
        <v>#N/A</v>
      </c>
      <c r="K209" s="133" t="str">
        <f>IFERROR(VLOOKUP($C209,Calculator!$BY$2:$CD$2500,6,0),"")</f>
        <v/>
      </c>
      <c r="L209" s="141" t="str">
        <f t="shared" si="20"/>
        <v/>
      </c>
      <c r="M209" s="100" t="str">
        <f>IF($D209="","",$L209-(Dashboard!$R$21-(SUM($E210:$E$224))))</f>
        <v/>
      </c>
      <c r="N209" s="50">
        <f t="shared" si="23"/>
        <v>44267</v>
      </c>
      <c r="O209" s="96" t="e">
        <f>IF($D209="",NA(),($M209)/Dashboard!$R$21)</f>
        <v>#N/A</v>
      </c>
    </row>
    <row r="210" spans="2:17">
      <c r="B210" s="36">
        <f t="shared" si="18"/>
        <v>208</v>
      </c>
      <c r="C210" s="120">
        <f t="shared" si="19"/>
        <v>44268</v>
      </c>
      <c r="D210" s="98"/>
      <c r="E210" s="98"/>
      <c r="F210" s="98"/>
      <c r="G210" s="133" t="str">
        <f>IFERROR(VLOOKUP($C210,Calculator!$BY$2:$CB$2500,4,0),"")</f>
        <v/>
      </c>
      <c r="H210" s="197" t="e">
        <f t="shared" si="21"/>
        <v>#VALUE!</v>
      </c>
      <c r="I210" s="136">
        <f t="shared" si="22"/>
        <v>44268</v>
      </c>
      <c r="J210" s="137" t="e">
        <f ca="1">IF($C210&gt;(TODAY()),NA(),SUM($G$3:$G210))</f>
        <v>#N/A</v>
      </c>
      <c r="K210" s="133" t="str">
        <f>IFERROR(VLOOKUP($C210,Calculator!$BY$2:$CD$2500,6,0),"")</f>
        <v/>
      </c>
      <c r="L210" s="141" t="str">
        <f t="shared" si="20"/>
        <v/>
      </c>
      <c r="M210" s="100" t="str">
        <f>IF($D210="","",$L210-(Dashboard!$R$21-(SUM($E211:$E$224))))</f>
        <v/>
      </c>
      <c r="N210" s="50">
        <f t="shared" si="23"/>
        <v>44268</v>
      </c>
      <c r="O210" s="96" t="e">
        <f>IF($D210="",NA(),($M210)/Dashboard!$R$21)</f>
        <v>#N/A</v>
      </c>
    </row>
    <row r="211" spans="2:17">
      <c r="B211" s="36">
        <f t="shared" si="18"/>
        <v>209</v>
      </c>
      <c r="C211" s="120">
        <f t="shared" si="19"/>
        <v>44269</v>
      </c>
      <c r="D211" s="98"/>
      <c r="E211" s="98"/>
      <c r="F211" s="98"/>
      <c r="G211" s="133" t="str">
        <f>IFERROR(VLOOKUP($C211,Calculator!$BY$2:$CB$2500,4,0),"")</f>
        <v/>
      </c>
      <c r="H211" s="197" t="e">
        <f t="shared" si="21"/>
        <v>#VALUE!</v>
      </c>
      <c r="I211" s="136">
        <f t="shared" si="22"/>
        <v>44269</v>
      </c>
      <c r="J211" s="137" t="e">
        <f ca="1">IF($C211&gt;(TODAY()),NA(),SUM($G$3:$G211))</f>
        <v>#N/A</v>
      </c>
      <c r="K211" s="133" t="str">
        <f>IFERROR(VLOOKUP($C211,Calculator!$BY$2:$CD$2500,6,0),"")</f>
        <v/>
      </c>
      <c r="L211" s="141" t="str">
        <f t="shared" si="20"/>
        <v/>
      </c>
      <c r="M211" s="100" t="str">
        <f>IF($D211="","",$L211-(Dashboard!$R$21-(SUM($E212:$E$224))))</f>
        <v/>
      </c>
      <c r="N211" s="50">
        <f t="shared" si="23"/>
        <v>44269</v>
      </c>
      <c r="O211" s="96" t="e">
        <f>IF($D211="",NA(),($M211)/Dashboard!$R$21)</f>
        <v>#N/A</v>
      </c>
    </row>
    <row r="212" spans="2:17">
      <c r="B212" s="36">
        <f t="shared" si="18"/>
        <v>210</v>
      </c>
      <c r="C212" s="120">
        <f t="shared" si="19"/>
        <v>44270</v>
      </c>
      <c r="D212" s="98"/>
      <c r="E212" s="98"/>
      <c r="F212" s="98"/>
      <c r="G212" s="133" t="str">
        <f>IFERROR(VLOOKUP($C212,Calculator!$BY$2:$CB$2500,4,0),"")</f>
        <v/>
      </c>
      <c r="H212" s="197" t="e">
        <f t="shared" si="21"/>
        <v>#VALUE!</v>
      </c>
      <c r="I212" s="136">
        <f t="shared" si="22"/>
        <v>44270</v>
      </c>
      <c r="J212" s="137" t="e">
        <f ca="1">IF($C212&gt;(TODAY()),NA(),SUM($G$3:$G212))</f>
        <v>#N/A</v>
      </c>
      <c r="K212" s="133" t="str">
        <f>IFERROR(VLOOKUP($C212,Calculator!$BY$2:$CD$2500,6,0),"")</f>
        <v/>
      </c>
      <c r="L212" s="141" t="str">
        <f t="shared" si="20"/>
        <v/>
      </c>
      <c r="M212" s="100" t="str">
        <f>IF($D212="","",$L212-(Dashboard!$R$21-(SUM($E213:$E$224))))</f>
        <v/>
      </c>
      <c r="N212" s="50">
        <f t="shared" si="23"/>
        <v>44270</v>
      </c>
      <c r="O212" s="96" t="e">
        <f>IF($D212="",NA(),($M212)/Dashboard!$R$21)</f>
        <v>#N/A</v>
      </c>
    </row>
    <row r="213" spans="2:17">
      <c r="B213" s="36">
        <f t="shared" si="18"/>
        <v>211</v>
      </c>
      <c r="C213" s="120">
        <f t="shared" si="19"/>
        <v>44271</v>
      </c>
      <c r="D213" s="98"/>
      <c r="E213" s="98"/>
      <c r="F213" s="98"/>
      <c r="G213" s="133" t="str">
        <f>IFERROR(VLOOKUP($C213,Calculator!$BY$2:$CB$2500,4,0),"")</f>
        <v/>
      </c>
      <c r="H213" s="197" t="e">
        <f t="shared" si="21"/>
        <v>#VALUE!</v>
      </c>
      <c r="I213" s="136">
        <f t="shared" si="22"/>
        <v>44271</v>
      </c>
      <c r="J213" s="137" t="e">
        <f ca="1">IF($C213&gt;(TODAY()),NA(),SUM($G$3:$G213))</f>
        <v>#N/A</v>
      </c>
      <c r="K213" s="133" t="str">
        <f>IFERROR(VLOOKUP($C213,Calculator!$BY$2:$CD$2500,6,0),"")</f>
        <v/>
      </c>
      <c r="L213" s="141" t="str">
        <f t="shared" si="20"/>
        <v/>
      </c>
      <c r="M213" s="100" t="str">
        <f>IF($D213="","",$L213-(Dashboard!$R$21-(SUM($E214:$E$224))))</f>
        <v/>
      </c>
      <c r="N213" s="50">
        <f t="shared" si="23"/>
        <v>44271</v>
      </c>
      <c r="O213" s="96" t="e">
        <f>IF($D213="",NA(),($M213)/Dashboard!$R$21)</f>
        <v>#N/A</v>
      </c>
    </row>
    <row r="214" spans="2:17">
      <c r="B214" s="36">
        <f t="shared" si="18"/>
        <v>212</v>
      </c>
      <c r="C214" s="120">
        <f t="shared" si="19"/>
        <v>44272</v>
      </c>
      <c r="D214" s="98"/>
      <c r="E214" s="98"/>
      <c r="F214" s="98"/>
      <c r="G214" s="133" t="str">
        <f>IFERROR(VLOOKUP($C214,Calculator!$BY$2:$CB$2500,4,0),"")</f>
        <v/>
      </c>
      <c r="H214" s="197" t="e">
        <f t="shared" si="21"/>
        <v>#VALUE!</v>
      </c>
      <c r="I214" s="136">
        <f t="shared" si="22"/>
        <v>44272</v>
      </c>
      <c r="J214" s="137" t="e">
        <f ca="1">IF($C214&gt;(TODAY()),NA(),SUM($G$3:$G214))</f>
        <v>#N/A</v>
      </c>
      <c r="K214" s="133" t="str">
        <f>IFERROR(VLOOKUP($C214,Calculator!$BY$2:$CD$2500,6,0),"")</f>
        <v/>
      </c>
      <c r="L214" s="141" t="str">
        <f t="shared" si="20"/>
        <v/>
      </c>
      <c r="M214" s="100" t="str">
        <f>IF($D214="","",$L214-(Dashboard!$R$21-(SUM($E215:$E$224))))</f>
        <v/>
      </c>
      <c r="N214" s="50">
        <f t="shared" si="23"/>
        <v>44272</v>
      </c>
      <c r="O214" s="96" t="e">
        <f>IF($D214="",NA(),($M214)/Dashboard!$R$21)</f>
        <v>#N/A</v>
      </c>
    </row>
    <row r="215" spans="2:17">
      <c r="B215" s="36">
        <f t="shared" si="18"/>
        <v>213</v>
      </c>
      <c r="C215" s="120">
        <f t="shared" si="19"/>
        <v>44273</v>
      </c>
      <c r="D215" s="98"/>
      <c r="E215" s="98"/>
      <c r="F215" s="98"/>
      <c r="G215" s="133" t="str">
        <f>IFERROR(VLOOKUP($C215,Calculator!$BY$2:$CB$2500,4,0),"")</f>
        <v/>
      </c>
      <c r="H215" s="197" t="e">
        <f t="shared" si="21"/>
        <v>#VALUE!</v>
      </c>
      <c r="I215" s="136">
        <f t="shared" si="22"/>
        <v>44273</v>
      </c>
      <c r="J215" s="137" t="e">
        <f ca="1">IF($C215&gt;(TODAY()),NA(),SUM($G$3:$G215))</f>
        <v>#N/A</v>
      </c>
      <c r="K215" s="133" t="str">
        <f>IFERROR(VLOOKUP($C215,Calculator!$BY$2:$CD$2500,6,0),"")</f>
        <v/>
      </c>
      <c r="L215" s="141" t="str">
        <f t="shared" si="20"/>
        <v/>
      </c>
      <c r="M215" s="100" t="str">
        <f>IF($D215="","",$L215-(Dashboard!$R$21-(SUM($E216:$E$224))))</f>
        <v/>
      </c>
      <c r="N215" s="50">
        <f t="shared" si="23"/>
        <v>44273</v>
      </c>
      <c r="O215" s="96" t="e">
        <f>IF($D215="",NA(),($M215)/Dashboard!$R$21)</f>
        <v>#N/A</v>
      </c>
    </row>
    <row r="216" spans="2:17">
      <c r="B216" s="36">
        <f t="shared" si="18"/>
        <v>214</v>
      </c>
      <c r="C216" s="120">
        <f t="shared" si="19"/>
        <v>44274</v>
      </c>
      <c r="D216" s="98"/>
      <c r="E216" s="98"/>
      <c r="F216" s="98"/>
      <c r="G216" s="133" t="str">
        <f>IFERROR(VLOOKUP($C216,Calculator!$BY$2:$CB$2500,4,0),"")</f>
        <v/>
      </c>
      <c r="H216" s="197" t="e">
        <f t="shared" si="21"/>
        <v>#VALUE!</v>
      </c>
      <c r="I216" s="136">
        <f t="shared" si="22"/>
        <v>44274</v>
      </c>
      <c r="J216" s="137" t="e">
        <f ca="1">IF($C216&gt;(TODAY()),NA(),SUM($G$3:$G216))</f>
        <v>#N/A</v>
      </c>
      <c r="K216" s="133" t="str">
        <f>IFERROR(VLOOKUP($C216,Calculator!$BY$2:$CD$2500,6,0),"")</f>
        <v/>
      </c>
      <c r="L216" s="141" t="str">
        <f t="shared" si="20"/>
        <v/>
      </c>
      <c r="M216" s="100" t="str">
        <f>IF($D216="","",$L216-(Dashboard!$R$21-(SUM($E217:$E$224))))</f>
        <v/>
      </c>
      <c r="N216" s="50">
        <f t="shared" si="23"/>
        <v>44274</v>
      </c>
      <c r="O216" s="96" t="e">
        <f>IF($D216="",NA(),($M216)/Dashboard!$R$21)</f>
        <v>#N/A</v>
      </c>
    </row>
    <row r="217" spans="2:17">
      <c r="B217" s="36">
        <f t="shared" si="18"/>
        <v>215</v>
      </c>
      <c r="C217" s="120">
        <f t="shared" si="19"/>
        <v>44275</v>
      </c>
      <c r="D217" s="98"/>
      <c r="E217" s="98"/>
      <c r="F217" s="98"/>
      <c r="G217" s="133" t="str">
        <f>IFERROR(VLOOKUP($C217,Calculator!$BY$2:$CB$2500,4,0),"")</f>
        <v/>
      </c>
      <c r="H217" s="197" t="e">
        <f t="shared" si="21"/>
        <v>#VALUE!</v>
      </c>
      <c r="I217" s="136">
        <f t="shared" si="22"/>
        <v>44275</v>
      </c>
      <c r="J217" s="137" t="e">
        <f ca="1">IF($C217&gt;(TODAY()),NA(),SUM($G$3:$G217))</f>
        <v>#N/A</v>
      </c>
      <c r="K217" s="133" t="str">
        <f>IFERROR(VLOOKUP($C217,Calculator!$BY$2:$CD$2500,6,0),"")</f>
        <v/>
      </c>
      <c r="L217" s="141" t="str">
        <f t="shared" si="20"/>
        <v/>
      </c>
      <c r="M217" s="100" t="str">
        <f>IF($D217="","",$L217-(Dashboard!$R$21-(SUM($E218:$E$224))))</f>
        <v/>
      </c>
      <c r="N217" s="50">
        <f t="shared" si="23"/>
        <v>44275</v>
      </c>
      <c r="O217" s="96" t="e">
        <f>IF($D217="",NA(),($M217)/Dashboard!$R$21)</f>
        <v>#N/A</v>
      </c>
    </row>
    <row r="218" spans="2:17">
      <c r="B218" s="36">
        <f t="shared" si="18"/>
        <v>216</v>
      </c>
      <c r="C218" s="120">
        <f t="shared" si="19"/>
        <v>44276</v>
      </c>
      <c r="D218" s="98"/>
      <c r="E218" s="98"/>
      <c r="F218" s="98"/>
      <c r="G218" s="133" t="str">
        <f>IFERROR(VLOOKUP($C218,Calculator!$BY$2:$CB$2500,4,0),"")</f>
        <v/>
      </c>
      <c r="H218" s="197" t="e">
        <f t="shared" si="21"/>
        <v>#VALUE!</v>
      </c>
      <c r="I218" s="136">
        <f t="shared" si="22"/>
        <v>44276</v>
      </c>
      <c r="J218" s="137" t="e">
        <f ca="1">IF($C218&gt;(TODAY()),NA(),SUM($G$3:$G218))</f>
        <v>#N/A</v>
      </c>
      <c r="K218" s="133" t="str">
        <f>IFERROR(VLOOKUP($C218,Calculator!$BY$2:$CD$2500,6,0),"")</f>
        <v/>
      </c>
      <c r="L218" s="141" t="str">
        <f t="shared" si="20"/>
        <v/>
      </c>
      <c r="M218" s="100" t="str">
        <f>IF($D218="","",$L218-(Dashboard!$R$21-(SUM($E219:$E$224))))</f>
        <v/>
      </c>
      <c r="N218" s="50">
        <f t="shared" si="23"/>
        <v>44276</v>
      </c>
      <c r="O218" s="96" t="e">
        <f>IF($D218="",NA(),($M218)/Dashboard!$R$21)</f>
        <v>#N/A</v>
      </c>
    </row>
    <row r="219" spans="2:17">
      <c r="B219" s="36">
        <f t="shared" si="18"/>
        <v>217</v>
      </c>
      <c r="C219" s="120">
        <f t="shared" si="19"/>
        <v>44277</v>
      </c>
      <c r="D219" s="98"/>
      <c r="E219" s="98"/>
      <c r="F219" s="98"/>
      <c r="G219" s="133" t="str">
        <f>IFERROR(VLOOKUP($C219,Calculator!$BY$2:$CB$2500,4,0),"")</f>
        <v/>
      </c>
      <c r="H219" s="197" t="e">
        <f t="shared" si="21"/>
        <v>#VALUE!</v>
      </c>
      <c r="I219" s="136">
        <f t="shared" si="22"/>
        <v>44277</v>
      </c>
      <c r="J219" s="137" t="e">
        <f ca="1">IF($C219&gt;(TODAY()),NA(),SUM($G$3:$G219))</f>
        <v>#N/A</v>
      </c>
      <c r="K219" s="133" t="str">
        <f>IFERROR(VLOOKUP($C219,Calculator!$BY$2:$CD$2500,6,0),"")</f>
        <v/>
      </c>
      <c r="L219" s="141" t="str">
        <f t="shared" si="20"/>
        <v/>
      </c>
      <c r="M219" s="100" t="str">
        <f>IF($D219="","",$L219-(Dashboard!$R$21-(SUM($E220:$E$224))))</f>
        <v/>
      </c>
      <c r="N219" s="50">
        <f t="shared" si="23"/>
        <v>44277</v>
      </c>
      <c r="O219" s="96" t="e">
        <f>IF($D219="",NA(),($M219)/Dashboard!$R$21)</f>
        <v>#N/A</v>
      </c>
    </row>
    <row r="220" spans="2:17">
      <c r="B220" s="36">
        <f t="shared" ref="B220:B283" si="24">$B219+1</f>
        <v>218</v>
      </c>
      <c r="C220" s="120">
        <f t="shared" ref="C220:C283" si="25">$C219+1</f>
        <v>44278</v>
      </c>
      <c r="D220" s="98"/>
      <c r="E220" s="98"/>
      <c r="F220" s="98"/>
      <c r="G220" s="133" t="str">
        <f>IFERROR(VLOOKUP($C220,Calculator!$BY$2:$CB$2500,4,0),"")</f>
        <v/>
      </c>
      <c r="H220" s="197" t="e">
        <f t="shared" si="21"/>
        <v>#VALUE!</v>
      </c>
      <c r="I220" s="136">
        <f t="shared" si="22"/>
        <v>44278</v>
      </c>
      <c r="J220" s="137" t="e">
        <f ca="1">IF($C220&gt;(TODAY()),NA(),SUM($G$3:$G220))</f>
        <v>#N/A</v>
      </c>
      <c r="K220" s="133" t="str">
        <f>IFERROR(VLOOKUP($C220,Calculator!$BY$2:$CD$2500,6,0),"")</f>
        <v/>
      </c>
      <c r="L220" s="141" t="str">
        <f t="shared" si="20"/>
        <v/>
      </c>
      <c r="M220" s="100" t="str">
        <f>IF($D220="","",$L220-(Dashboard!$R$21-(SUM($E221:$E$224))))</f>
        <v/>
      </c>
      <c r="N220" s="50">
        <f t="shared" si="23"/>
        <v>44278</v>
      </c>
      <c r="O220" s="96" t="e">
        <f>IF($D220="",NA(),($M220)/Dashboard!$R$21)</f>
        <v>#N/A</v>
      </c>
    </row>
    <row r="221" spans="2:17">
      <c r="B221" s="36">
        <f t="shared" si="24"/>
        <v>219</v>
      </c>
      <c r="C221" s="120">
        <f t="shared" si="25"/>
        <v>44279</v>
      </c>
      <c r="D221" s="98"/>
      <c r="E221" s="98"/>
      <c r="F221" s="98"/>
      <c r="G221" s="133" t="str">
        <f>IFERROR(VLOOKUP($C221,Calculator!$BY$2:$CB$2500,4,0),"")</f>
        <v/>
      </c>
      <c r="H221" s="197" t="e">
        <f t="shared" si="21"/>
        <v>#VALUE!</v>
      </c>
      <c r="I221" s="136">
        <f t="shared" si="22"/>
        <v>44279</v>
      </c>
      <c r="J221" s="137" t="e">
        <f ca="1">IF($C221&gt;(TODAY()),NA(),SUM($G$3:$G221))</f>
        <v>#N/A</v>
      </c>
      <c r="K221" s="133" t="str">
        <f>IFERROR(VLOOKUP($C221,Calculator!$BY$2:$CD$2500,6,0),"")</f>
        <v/>
      </c>
      <c r="L221" s="141" t="str">
        <f t="shared" si="20"/>
        <v/>
      </c>
      <c r="M221" s="100" t="str">
        <f>IF($D221="","",$L221-(Dashboard!$R$21-(SUM($E222:$E$224))))</f>
        <v/>
      </c>
      <c r="N221" s="50">
        <f t="shared" si="23"/>
        <v>44279</v>
      </c>
      <c r="O221" s="96" t="e">
        <f>IF($D221="",NA(),($M221)/Dashboard!$R$21)</f>
        <v>#N/A</v>
      </c>
    </row>
    <row r="222" spans="2:17">
      <c r="B222" s="36">
        <f t="shared" si="24"/>
        <v>220</v>
      </c>
      <c r="C222" s="120">
        <f t="shared" si="25"/>
        <v>44280</v>
      </c>
      <c r="D222" s="98"/>
      <c r="E222" s="98"/>
      <c r="F222" s="98"/>
      <c r="G222" s="133" t="str">
        <f>IFERROR(VLOOKUP($C222,Calculator!$BY$2:$CB$2500,4,0),"")</f>
        <v/>
      </c>
      <c r="H222" s="197" t="e">
        <f t="shared" si="21"/>
        <v>#VALUE!</v>
      </c>
      <c r="I222" s="136">
        <f t="shared" si="22"/>
        <v>44280</v>
      </c>
      <c r="J222" s="137" t="e">
        <f ca="1">IF($C222&gt;(TODAY()),NA(),SUM($G$3:$G222))</f>
        <v>#N/A</v>
      </c>
      <c r="K222" s="133" t="str">
        <f>IFERROR(VLOOKUP($C222,Calculator!$BY$2:$CD$2500,6,0),"")</f>
        <v/>
      </c>
      <c r="L222" s="141" t="str">
        <f t="shared" si="20"/>
        <v/>
      </c>
      <c r="M222" s="100" t="str">
        <f>IF($D222="","",$L222-(Dashboard!$R$21-(SUM($E223:$E$224))))</f>
        <v/>
      </c>
      <c r="N222" s="50">
        <f t="shared" si="23"/>
        <v>44280</v>
      </c>
      <c r="O222" s="96" t="e">
        <f>IF($D222="",NA(),($M222)/Dashboard!$R$21)</f>
        <v>#N/A</v>
      </c>
    </row>
    <row r="223" spans="2:17">
      <c r="B223" s="36">
        <f t="shared" si="24"/>
        <v>221</v>
      </c>
      <c r="C223" s="120">
        <f t="shared" si="25"/>
        <v>44281</v>
      </c>
      <c r="D223" s="98"/>
      <c r="E223" s="98"/>
      <c r="F223" s="98"/>
      <c r="G223" s="133" t="str">
        <f>IFERROR(VLOOKUP($C223,Calculator!$BY$2:$CB$2500,4,0),"")</f>
        <v/>
      </c>
      <c r="H223" s="197" t="e">
        <f t="shared" si="21"/>
        <v>#VALUE!</v>
      </c>
      <c r="I223" s="136">
        <f t="shared" si="22"/>
        <v>44281</v>
      </c>
      <c r="J223" s="137" t="e">
        <f ca="1">IF($C223&gt;(TODAY()),NA(),SUM($G$3:$G223))</f>
        <v>#N/A</v>
      </c>
      <c r="K223" s="133" t="str">
        <f>IFERROR(VLOOKUP($C223,Calculator!$BY$2:$CD$2500,6,0),"")</f>
        <v/>
      </c>
      <c r="L223" s="141" t="str">
        <f t="shared" si="20"/>
        <v/>
      </c>
      <c r="M223" s="100" t="str">
        <f>IF($D223="","",$L223-(Dashboard!$R$21-(SUM($E224:$E$224))))</f>
        <v/>
      </c>
      <c r="N223" s="50">
        <f t="shared" si="23"/>
        <v>44281</v>
      </c>
      <c r="O223" s="96" t="e">
        <f>IF($D223="",NA(),($M223)/Dashboard!$R$21)</f>
        <v>#N/A</v>
      </c>
    </row>
    <row r="224" spans="2:17" s="198" customFormat="1">
      <c r="B224" s="36">
        <f t="shared" si="24"/>
        <v>222</v>
      </c>
      <c r="C224" s="120">
        <f t="shared" si="25"/>
        <v>44282</v>
      </c>
      <c r="D224" s="98"/>
      <c r="E224" s="98"/>
      <c r="F224" s="98"/>
      <c r="G224" s="133" t="str">
        <f>IFERROR(VLOOKUP($C224,Calculator!$BY$2:$CB$2500,4,0),"")</f>
        <v/>
      </c>
      <c r="H224" s="197" t="e">
        <f t="shared" si="21"/>
        <v>#VALUE!</v>
      </c>
      <c r="I224" s="136">
        <f t="shared" si="22"/>
        <v>44282</v>
      </c>
      <c r="J224" s="137" t="e">
        <f ca="1">IF($C224&gt;(TODAY()),NA(),SUM($G$3:$G224))</f>
        <v>#N/A</v>
      </c>
      <c r="K224" s="133" t="str">
        <f>IFERROR(VLOOKUP($C224,Calculator!$BY$2:$CD$2500,6,0),"")</f>
        <v/>
      </c>
      <c r="L224" s="141" t="str">
        <f t="shared" si="20"/>
        <v/>
      </c>
      <c r="M224" s="100" t="str">
        <f>IF($D224="","",$L224-(Dashboard!$R$21-(SUM($E$224:$E225))))</f>
        <v/>
      </c>
      <c r="N224" s="50">
        <f t="shared" si="23"/>
        <v>44282</v>
      </c>
      <c r="O224" s="96" t="e">
        <f>IF($D224="",NA(),($M224)/Dashboard!$R$21)</f>
        <v>#N/A</v>
      </c>
      <c r="P224" s="34"/>
      <c r="Q224" s="34"/>
    </row>
    <row r="225" spans="2:17" s="198" customFormat="1">
      <c r="B225" s="36">
        <f t="shared" si="24"/>
        <v>223</v>
      </c>
      <c r="C225" s="120">
        <f t="shared" si="25"/>
        <v>44283</v>
      </c>
      <c r="D225" s="98"/>
      <c r="E225" s="98"/>
      <c r="F225" s="98"/>
      <c r="G225" s="133" t="str">
        <f>IFERROR(VLOOKUP($C225,Calculator!$BY$2:$CB$2500,4,0),"")</f>
        <v/>
      </c>
      <c r="H225" s="197" t="e">
        <f t="shared" si="21"/>
        <v>#VALUE!</v>
      </c>
      <c r="I225" s="136">
        <f t="shared" si="22"/>
        <v>44283</v>
      </c>
      <c r="J225" s="137" t="e">
        <f ca="1">IF($C225&gt;(TODAY()),NA(),SUM($G$3:$G225))</f>
        <v>#N/A</v>
      </c>
      <c r="K225" s="133" t="str">
        <f>IFERROR(VLOOKUP($C225,Calculator!$BY$2:$CD$2500,6,0),"")</f>
        <v/>
      </c>
      <c r="L225" s="141" t="str">
        <f t="shared" si="20"/>
        <v/>
      </c>
      <c r="M225" s="100" t="str">
        <f>IF($D225="","",$L225-(Dashboard!$R$21-(SUM($E$224:$E226))))</f>
        <v/>
      </c>
      <c r="N225" s="50">
        <f t="shared" si="23"/>
        <v>44283</v>
      </c>
      <c r="O225" s="96" t="e">
        <f>IF($D225="",NA(),($M225)/Dashboard!$R$21)</f>
        <v>#N/A</v>
      </c>
      <c r="P225" s="34"/>
      <c r="Q225" s="34"/>
    </row>
    <row r="226" spans="2:17" s="198" customFormat="1">
      <c r="B226" s="36">
        <f t="shared" si="24"/>
        <v>224</v>
      </c>
      <c r="C226" s="120">
        <f t="shared" si="25"/>
        <v>44284</v>
      </c>
      <c r="D226" s="98"/>
      <c r="E226" s="98"/>
      <c r="F226" s="98"/>
      <c r="G226" s="133" t="str">
        <f>IFERROR(VLOOKUP($C226,Calculator!$BY$2:$CB$2500,4,0),"")</f>
        <v/>
      </c>
      <c r="H226" s="197" t="e">
        <f t="shared" si="21"/>
        <v>#VALUE!</v>
      </c>
      <c r="I226" s="136">
        <f t="shared" si="22"/>
        <v>44284</v>
      </c>
      <c r="J226" s="137" t="e">
        <f ca="1">IF($C226&gt;(TODAY()),NA(),SUM($G$3:$G226))</f>
        <v>#N/A</v>
      </c>
      <c r="K226" s="133" t="str">
        <f>IFERROR(VLOOKUP($C226,Calculator!$BY$2:$CD$2500,6,0),"")</f>
        <v/>
      </c>
      <c r="L226" s="141" t="str">
        <f t="shared" si="20"/>
        <v/>
      </c>
      <c r="M226" s="100" t="str">
        <f>IF($D226="","",$L226-(Dashboard!$R$21-(SUM($E$224:$E227))))</f>
        <v/>
      </c>
      <c r="N226" s="50">
        <f t="shared" si="23"/>
        <v>44284</v>
      </c>
      <c r="O226" s="96" t="e">
        <f>IF($D226="",NA(),($M226)/Dashboard!$R$21)</f>
        <v>#N/A</v>
      </c>
      <c r="P226" s="34"/>
      <c r="Q226" s="34"/>
    </row>
    <row r="227" spans="2:17" s="198" customFormat="1">
      <c r="B227" s="36">
        <f t="shared" si="24"/>
        <v>225</v>
      </c>
      <c r="C227" s="120">
        <f t="shared" si="25"/>
        <v>44285</v>
      </c>
      <c r="D227" s="98"/>
      <c r="E227" s="98"/>
      <c r="F227" s="98"/>
      <c r="G227" s="133" t="str">
        <f>IFERROR(VLOOKUP($C227,Calculator!$BY$2:$CB$2500,4,0),"")</f>
        <v/>
      </c>
      <c r="H227" s="197" t="e">
        <f t="shared" si="21"/>
        <v>#VALUE!</v>
      </c>
      <c r="I227" s="136">
        <f t="shared" si="22"/>
        <v>44285</v>
      </c>
      <c r="J227" s="137" t="e">
        <f ca="1">IF($C227&gt;(TODAY()),NA(),SUM($G$3:$G227))</f>
        <v>#N/A</v>
      </c>
      <c r="K227" s="133" t="str">
        <f>IFERROR(VLOOKUP($C227,Calculator!$BY$2:$CD$2500,6,0),"")</f>
        <v/>
      </c>
      <c r="L227" s="141" t="str">
        <f t="shared" si="20"/>
        <v/>
      </c>
      <c r="M227" s="100" t="str">
        <f>IF($D227="","",$L227-(Dashboard!$R$21-(SUM($E$224:$E228))))</f>
        <v/>
      </c>
      <c r="N227" s="50">
        <f t="shared" si="23"/>
        <v>44285</v>
      </c>
      <c r="O227" s="96" t="e">
        <f>IF($D227="",NA(),($M227)/Dashboard!$R$21)</f>
        <v>#N/A</v>
      </c>
      <c r="P227" s="34"/>
      <c r="Q227" s="34"/>
    </row>
    <row r="228" spans="2:17" s="198" customFormat="1">
      <c r="B228" s="36">
        <f t="shared" si="24"/>
        <v>226</v>
      </c>
      <c r="C228" s="120">
        <f t="shared" si="25"/>
        <v>44286</v>
      </c>
      <c r="D228" s="98"/>
      <c r="E228" s="98"/>
      <c r="F228" s="98"/>
      <c r="G228" s="133" t="str">
        <f>IFERROR(VLOOKUP($C228,Calculator!$BY$2:$CB$2500,4,0),"")</f>
        <v/>
      </c>
      <c r="H228" s="197" t="e">
        <f t="shared" si="21"/>
        <v>#VALUE!</v>
      </c>
      <c r="I228" s="136">
        <f t="shared" si="22"/>
        <v>44286</v>
      </c>
      <c r="J228" s="137" t="e">
        <f ca="1">IF($C228&gt;(TODAY()),NA(),SUM($G$3:$G228))</f>
        <v>#N/A</v>
      </c>
      <c r="K228" s="133" t="str">
        <f>IFERROR(VLOOKUP($C228,Calculator!$BY$2:$CD$2500,6,0),"")</f>
        <v/>
      </c>
      <c r="L228" s="141" t="str">
        <f t="shared" si="20"/>
        <v/>
      </c>
      <c r="M228" s="100" t="str">
        <f>IF($D228="","",$L228-(Dashboard!$R$21-(SUM($E$224:$E229))))</f>
        <v/>
      </c>
      <c r="N228" s="50">
        <f t="shared" si="23"/>
        <v>44286</v>
      </c>
      <c r="O228" s="96" t="e">
        <f>IF($D228="",NA(),($M228)/Dashboard!$R$21)</f>
        <v>#N/A</v>
      </c>
      <c r="P228" s="34"/>
      <c r="Q228" s="34"/>
    </row>
    <row r="229" spans="2:17" s="198" customFormat="1">
      <c r="B229" s="36">
        <f t="shared" si="24"/>
        <v>227</v>
      </c>
      <c r="C229" s="120">
        <f t="shared" si="25"/>
        <v>44287</v>
      </c>
      <c r="D229" s="98"/>
      <c r="E229" s="98"/>
      <c r="F229" s="98"/>
      <c r="G229" s="133" t="str">
        <f>IFERROR(VLOOKUP($C229,Calculator!$BY$2:$CB$2500,4,0),"")</f>
        <v/>
      </c>
      <c r="H229" s="197" t="e">
        <f t="shared" si="21"/>
        <v>#VALUE!</v>
      </c>
      <c r="I229" s="136">
        <f t="shared" si="22"/>
        <v>44287</v>
      </c>
      <c r="J229" s="137" t="e">
        <f ca="1">IF($C229&gt;(TODAY()),NA(),SUM($G$3:$G229))</f>
        <v>#N/A</v>
      </c>
      <c r="K229" s="133" t="str">
        <f>IFERROR(VLOOKUP($C229,Calculator!$BY$2:$CD$2500,6,0),"")</f>
        <v/>
      </c>
      <c r="L229" s="141" t="str">
        <f t="shared" si="20"/>
        <v/>
      </c>
      <c r="M229" s="100" t="str">
        <f>IF($D229="","",$L229-(Dashboard!$R$21-(SUM($E$224:$E230))))</f>
        <v/>
      </c>
      <c r="N229" s="50">
        <f t="shared" si="23"/>
        <v>44287</v>
      </c>
      <c r="O229" s="96" t="e">
        <f>IF($D229="",NA(),($M229)/Dashboard!$R$21)</f>
        <v>#N/A</v>
      </c>
      <c r="P229" s="34"/>
      <c r="Q229" s="34"/>
    </row>
    <row r="230" spans="2:17" s="198" customFormat="1">
      <c r="B230" s="36">
        <f t="shared" si="24"/>
        <v>228</v>
      </c>
      <c r="C230" s="120">
        <f t="shared" si="25"/>
        <v>44288</v>
      </c>
      <c r="D230" s="98"/>
      <c r="E230" s="98"/>
      <c r="F230" s="98"/>
      <c r="G230" s="133" t="str">
        <f>IFERROR(VLOOKUP($C230,Calculator!$BY$2:$CB$2500,4,0),"")</f>
        <v/>
      </c>
      <c r="H230" s="197" t="e">
        <f t="shared" si="21"/>
        <v>#VALUE!</v>
      </c>
      <c r="I230" s="136">
        <f t="shared" si="22"/>
        <v>44288</v>
      </c>
      <c r="J230" s="137" t="e">
        <f ca="1">IF($C230&gt;(TODAY()),NA(),SUM($G$3:$G230))</f>
        <v>#N/A</v>
      </c>
      <c r="K230" s="133" t="str">
        <f>IFERROR(VLOOKUP($C230,Calculator!$BY$2:$CD$2500,6,0),"")</f>
        <v/>
      </c>
      <c r="L230" s="141" t="str">
        <f t="shared" si="20"/>
        <v/>
      </c>
      <c r="M230" s="100" t="str">
        <f>IF($D230="","",$L230-(Dashboard!$R$21-(SUM($E$224:$E231))))</f>
        <v/>
      </c>
      <c r="N230" s="50">
        <f t="shared" si="23"/>
        <v>44288</v>
      </c>
      <c r="O230" s="96" t="e">
        <f>IF($D230="",NA(),($M230)/Dashboard!$R$21)</f>
        <v>#N/A</v>
      </c>
      <c r="P230" s="34"/>
      <c r="Q230" s="34"/>
    </row>
    <row r="231" spans="2:17" s="198" customFormat="1">
      <c r="B231" s="36">
        <f t="shared" si="24"/>
        <v>229</v>
      </c>
      <c r="C231" s="120">
        <f t="shared" si="25"/>
        <v>44289</v>
      </c>
      <c r="D231" s="98"/>
      <c r="E231" s="98"/>
      <c r="F231" s="98"/>
      <c r="G231" s="133" t="str">
        <f>IFERROR(VLOOKUP($C231,Calculator!$BY$2:$CB$2500,4,0),"")</f>
        <v/>
      </c>
      <c r="H231" s="197" t="e">
        <f t="shared" si="21"/>
        <v>#VALUE!</v>
      </c>
      <c r="I231" s="136">
        <f t="shared" si="22"/>
        <v>44289</v>
      </c>
      <c r="J231" s="137" t="e">
        <f ca="1">IF($C231&gt;(TODAY()),NA(),SUM($G$3:$G231))</f>
        <v>#N/A</v>
      </c>
      <c r="K231" s="133" t="str">
        <f>IFERROR(VLOOKUP($C231,Calculator!$BY$2:$CD$2500,6,0),"")</f>
        <v/>
      </c>
      <c r="L231" s="141" t="str">
        <f t="shared" si="20"/>
        <v/>
      </c>
      <c r="M231" s="100" t="str">
        <f>IF($D231="","",$L231-(Dashboard!$R$21-(SUM($E$224:$E232))))</f>
        <v/>
      </c>
      <c r="N231" s="50">
        <f t="shared" si="23"/>
        <v>44289</v>
      </c>
      <c r="O231" s="96" t="e">
        <f>IF($D231="",NA(),($M231)/Dashboard!$R$21)</f>
        <v>#N/A</v>
      </c>
      <c r="P231" s="34"/>
      <c r="Q231" s="34"/>
    </row>
    <row r="232" spans="2:17" s="198" customFormat="1">
      <c r="B232" s="36">
        <f t="shared" si="24"/>
        <v>230</v>
      </c>
      <c r="C232" s="120">
        <f t="shared" si="25"/>
        <v>44290</v>
      </c>
      <c r="D232" s="98"/>
      <c r="E232" s="98"/>
      <c r="F232" s="98"/>
      <c r="G232" s="133" t="str">
        <f>IFERROR(VLOOKUP($C232,Calculator!$BY$2:$CB$2500,4,0),"")</f>
        <v/>
      </c>
      <c r="H232" s="197" t="e">
        <f t="shared" si="21"/>
        <v>#VALUE!</v>
      </c>
      <c r="I232" s="136">
        <f t="shared" si="22"/>
        <v>44290</v>
      </c>
      <c r="J232" s="137" t="e">
        <f ca="1">IF($C232&gt;(TODAY()),NA(),SUM($G$3:$G232))</f>
        <v>#N/A</v>
      </c>
      <c r="K232" s="133" t="str">
        <f>IFERROR(VLOOKUP($C232,Calculator!$BY$2:$CD$2500,6,0),"")</f>
        <v/>
      </c>
      <c r="L232" s="141" t="str">
        <f t="shared" si="20"/>
        <v/>
      </c>
      <c r="M232" s="100" t="str">
        <f>IF($D232="","",$L232-(Dashboard!$R$21-(SUM($E$224:$E233))))</f>
        <v/>
      </c>
      <c r="N232" s="50">
        <f t="shared" si="23"/>
        <v>44290</v>
      </c>
      <c r="O232" s="96" t="e">
        <f>IF($D232="",NA(),($M232)/Dashboard!$R$21)</f>
        <v>#N/A</v>
      </c>
      <c r="P232" s="34"/>
      <c r="Q232" s="34"/>
    </row>
    <row r="233" spans="2:17" s="198" customFormat="1">
      <c r="B233" s="36">
        <f t="shared" si="24"/>
        <v>231</v>
      </c>
      <c r="C233" s="120">
        <f t="shared" si="25"/>
        <v>44291</v>
      </c>
      <c r="D233" s="98"/>
      <c r="E233" s="98"/>
      <c r="F233" s="98"/>
      <c r="G233" s="133" t="str">
        <f>IFERROR(VLOOKUP($C233,Calculator!$BY$2:$CB$2500,4,0),"")</f>
        <v/>
      </c>
      <c r="H233" s="197" t="e">
        <f t="shared" si="21"/>
        <v>#VALUE!</v>
      </c>
      <c r="I233" s="136">
        <f t="shared" si="22"/>
        <v>44291</v>
      </c>
      <c r="J233" s="137" t="e">
        <f ca="1">IF($C233&gt;(TODAY()),NA(),SUM($G$3:$G233))</f>
        <v>#N/A</v>
      </c>
      <c r="K233" s="133" t="str">
        <f>IFERROR(VLOOKUP($C233,Calculator!$BY$2:$CD$2500,6,0),"")</f>
        <v/>
      </c>
      <c r="L233" s="141" t="str">
        <f t="shared" si="20"/>
        <v/>
      </c>
      <c r="M233" s="100" t="str">
        <f>IF($D233="","",$L233-(Dashboard!$R$21-(SUM($E$224:$E234))))</f>
        <v/>
      </c>
      <c r="N233" s="50">
        <f t="shared" si="23"/>
        <v>44291</v>
      </c>
      <c r="O233" s="96" t="e">
        <f>IF($D233="",NA(),($M233)/Dashboard!$R$21)</f>
        <v>#N/A</v>
      </c>
      <c r="P233" s="34"/>
      <c r="Q233" s="34"/>
    </row>
    <row r="234" spans="2:17" s="198" customFormat="1">
      <c r="B234" s="36">
        <f t="shared" si="24"/>
        <v>232</v>
      </c>
      <c r="C234" s="120">
        <f t="shared" si="25"/>
        <v>44292</v>
      </c>
      <c r="D234" s="98"/>
      <c r="E234" s="98"/>
      <c r="F234" s="98"/>
      <c r="G234" s="133" t="str">
        <f>IFERROR(VLOOKUP($C234,Calculator!$BY$2:$CB$2500,4,0),"")</f>
        <v/>
      </c>
      <c r="H234" s="197" t="e">
        <f t="shared" si="21"/>
        <v>#VALUE!</v>
      </c>
      <c r="I234" s="136">
        <f t="shared" si="22"/>
        <v>44292</v>
      </c>
      <c r="J234" s="137" t="e">
        <f ca="1">IF($C234&gt;(TODAY()),NA(),SUM($G$3:$G234))</f>
        <v>#N/A</v>
      </c>
      <c r="K234" s="133" t="str">
        <f>IFERROR(VLOOKUP($C234,Calculator!$BY$2:$CD$2500,6,0),"")</f>
        <v/>
      </c>
      <c r="L234" s="141" t="str">
        <f t="shared" si="20"/>
        <v/>
      </c>
      <c r="M234" s="100" t="str">
        <f>IF($D234="","",$L234-(Dashboard!$R$21-(SUM($E$224:$E235))))</f>
        <v/>
      </c>
      <c r="N234" s="50">
        <f t="shared" si="23"/>
        <v>44292</v>
      </c>
      <c r="O234" s="96" t="e">
        <f>IF($D234="",NA(),($M234)/Dashboard!$R$21)</f>
        <v>#N/A</v>
      </c>
      <c r="P234" s="34"/>
      <c r="Q234" s="34"/>
    </row>
    <row r="235" spans="2:17" s="198" customFormat="1">
      <c r="B235" s="36">
        <f t="shared" si="24"/>
        <v>233</v>
      </c>
      <c r="C235" s="120">
        <f t="shared" si="25"/>
        <v>44293</v>
      </c>
      <c r="D235" s="98"/>
      <c r="E235" s="98"/>
      <c r="F235" s="98"/>
      <c r="G235" s="133" t="str">
        <f>IFERROR(VLOOKUP($C235,Calculator!$BY$2:$CB$2500,4,0),"")</f>
        <v/>
      </c>
      <c r="H235" s="197" t="e">
        <f t="shared" si="21"/>
        <v>#VALUE!</v>
      </c>
      <c r="I235" s="136">
        <f t="shared" si="22"/>
        <v>44293</v>
      </c>
      <c r="J235" s="137" t="e">
        <f ca="1">IF($C235&gt;(TODAY()),NA(),SUM($G$3:$G235))</f>
        <v>#N/A</v>
      </c>
      <c r="K235" s="133" t="str">
        <f>IFERROR(VLOOKUP($C235,Calculator!$BY$2:$CD$2500,6,0),"")</f>
        <v/>
      </c>
      <c r="L235" s="141" t="str">
        <f t="shared" si="20"/>
        <v/>
      </c>
      <c r="M235" s="100" t="str">
        <f>IF($D235="","",$L235-(Dashboard!$R$21-(SUM($E$224:$E236))))</f>
        <v/>
      </c>
      <c r="N235" s="50">
        <f t="shared" si="23"/>
        <v>44293</v>
      </c>
      <c r="O235" s="96" t="e">
        <f>IF($D235="",NA(),($M235)/Dashboard!$R$21)</f>
        <v>#N/A</v>
      </c>
      <c r="P235" s="34"/>
      <c r="Q235" s="34"/>
    </row>
    <row r="236" spans="2:17" s="198" customFormat="1">
      <c r="B236" s="36">
        <f t="shared" si="24"/>
        <v>234</v>
      </c>
      <c r="C236" s="120">
        <f t="shared" si="25"/>
        <v>44294</v>
      </c>
      <c r="D236" s="98"/>
      <c r="E236" s="98"/>
      <c r="F236" s="98"/>
      <c r="G236" s="133" t="str">
        <f>IFERROR(VLOOKUP($C236,Calculator!$BY$2:$CB$2500,4,0),"")</f>
        <v/>
      </c>
      <c r="H236" s="197" t="e">
        <f t="shared" si="21"/>
        <v>#VALUE!</v>
      </c>
      <c r="I236" s="136">
        <f t="shared" si="22"/>
        <v>44294</v>
      </c>
      <c r="J236" s="137" t="e">
        <f ca="1">IF($C236&gt;(TODAY()),NA(),SUM($G$3:$G236))</f>
        <v>#N/A</v>
      </c>
      <c r="K236" s="133" t="str">
        <f>IFERROR(VLOOKUP($C236,Calculator!$BY$2:$CD$2500,6,0),"")</f>
        <v/>
      </c>
      <c r="L236" s="141" t="str">
        <f t="shared" si="20"/>
        <v/>
      </c>
      <c r="M236" s="100" t="str">
        <f>IF($D236="","",$L236-(Dashboard!$R$21-(SUM($E$224:$E237))))</f>
        <v/>
      </c>
      <c r="N236" s="50">
        <f t="shared" si="23"/>
        <v>44294</v>
      </c>
      <c r="O236" s="96" t="e">
        <f>IF($D236="",NA(),($M236)/Dashboard!$R$21)</f>
        <v>#N/A</v>
      </c>
      <c r="P236" s="34"/>
      <c r="Q236" s="34"/>
    </row>
    <row r="237" spans="2:17" s="198" customFormat="1">
      <c r="B237" s="36">
        <f t="shared" si="24"/>
        <v>235</v>
      </c>
      <c r="C237" s="120">
        <f t="shared" si="25"/>
        <v>44295</v>
      </c>
      <c r="D237" s="98"/>
      <c r="E237" s="98"/>
      <c r="F237" s="98"/>
      <c r="G237" s="133" t="str">
        <f>IFERROR(VLOOKUP($C237,Calculator!$BY$2:$CB$2500,4,0),"")</f>
        <v/>
      </c>
      <c r="H237" s="197" t="e">
        <f t="shared" si="21"/>
        <v>#VALUE!</v>
      </c>
      <c r="I237" s="136">
        <f t="shared" si="22"/>
        <v>44295</v>
      </c>
      <c r="J237" s="137" t="e">
        <f ca="1">IF($C237&gt;(TODAY()),NA(),SUM($G$3:$G237))</f>
        <v>#N/A</v>
      </c>
      <c r="K237" s="133" t="str">
        <f>IFERROR(VLOOKUP($C237,Calculator!$BY$2:$CD$2500,6,0),"")</f>
        <v/>
      </c>
      <c r="L237" s="141" t="str">
        <f t="shared" si="20"/>
        <v/>
      </c>
      <c r="M237" s="100" t="str">
        <f>IF($D237="","",$L237-(Dashboard!$R$21-(SUM($E$224:$E238))))</f>
        <v/>
      </c>
      <c r="N237" s="50">
        <f t="shared" si="23"/>
        <v>44295</v>
      </c>
      <c r="O237" s="96" t="e">
        <f>IF($D237="",NA(),($M237)/Dashboard!$R$21)</f>
        <v>#N/A</v>
      </c>
      <c r="P237" s="34"/>
      <c r="Q237" s="34"/>
    </row>
    <row r="238" spans="2:17" s="198" customFormat="1">
      <c r="B238" s="36">
        <f t="shared" si="24"/>
        <v>236</v>
      </c>
      <c r="C238" s="120">
        <f t="shared" si="25"/>
        <v>44296</v>
      </c>
      <c r="D238" s="98"/>
      <c r="E238" s="98"/>
      <c r="F238" s="98"/>
      <c r="G238" s="133" t="str">
        <f>IFERROR(VLOOKUP($C238,Calculator!$BY$2:$CB$2500,4,0),"")</f>
        <v/>
      </c>
      <c r="H238" s="197" t="e">
        <f t="shared" si="21"/>
        <v>#VALUE!</v>
      </c>
      <c r="I238" s="136">
        <f t="shared" si="22"/>
        <v>44296</v>
      </c>
      <c r="J238" s="137" t="e">
        <f ca="1">IF($C238&gt;(TODAY()),NA(),SUM($G$3:$G238))</f>
        <v>#N/A</v>
      </c>
      <c r="K238" s="133" t="str">
        <f>IFERROR(VLOOKUP($C238,Calculator!$BY$2:$CD$2500,6,0),"")</f>
        <v/>
      </c>
      <c r="L238" s="141" t="str">
        <f t="shared" si="20"/>
        <v/>
      </c>
      <c r="M238" s="100" t="str">
        <f>IF($D238="","",$L238-(Dashboard!$R$21-(SUM($E$224:$E239))))</f>
        <v/>
      </c>
      <c r="N238" s="50">
        <f t="shared" si="23"/>
        <v>44296</v>
      </c>
      <c r="O238" s="96" t="e">
        <f>IF($D238="",NA(),($M238)/Dashboard!$R$21)</f>
        <v>#N/A</v>
      </c>
      <c r="P238" s="34"/>
      <c r="Q238" s="34"/>
    </row>
    <row r="239" spans="2:17" s="198" customFormat="1">
      <c r="B239" s="36">
        <f t="shared" si="24"/>
        <v>237</v>
      </c>
      <c r="C239" s="120">
        <f t="shared" si="25"/>
        <v>44297</v>
      </c>
      <c r="D239" s="98"/>
      <c r="E239" s="98"/>
      <c r="F239" s="98"/>
      <c r="G239" s="133" t="str">
        <f>IFERROR(VLOOKUP($C239,Calculator!$BY$2:$CB$2500,4,0),"")</f>
        <v/>
      </c>
      <c r="H239" s="197" t="e">
        <f t="shared" si="21"/>
        <v>#VALUE!</v>
      </c>
      <c r="I239" s="136">
        <f t="shared" si="22"/>
        <v>44297</v>
      </c>
      <c r="J239" s="137" t="e">
        <f ca="1">IF($C239&gt;(TODAY()),NA(),SUM($G$3:$G239))</f>
        <v>#N/A</v>
      </c>
      <c r="K239" s="133" t="str">
        <f>IFERROR(VLOOKUP($C239,Calculator!$BY$2:$CD$2500,6,0),"")</f>
        <v/>
      </c>
      <c r="L239" s="141" t="str">
        <f t="shared" si="20"/>
        <v/>
      </c>
      <c r="M239" s="100" t="str">
        <f>IF($D239="","",$L239-(Dashboard!$R$21-(SUM($E$224:$E240))))</f>
        <v/>
      </c>
      <c r="N239" s="50">
        <f t="shared" si="23"/>
        <v>44297</v>
      </c>
      <c r="O239" s="96" t="e">
        <f>IF($D239="",NA(),($M239)/Dashboard!$R$21)</f>
        <v>#N/A</v>
      </c>
      <c r="P239" s="34"/>
      <c r="Q239" s="34"/>
    </row>
    <row r="240" spans="2:17" s="198" customFormat="1">
      <c r="B240" s="36">
        <f t="shared" si="24"/>
        <v>238</v>
      </c>
      <c r="C240" s="120">
        <f t="shared" si="25"/>
        <v>44298</v>
      </c>
      <c r="D240" s="98"/>
      <c r="E240" s="98"/>
      <c r="F240" s="98"/>
      <c r="G240" s="133" t="str">
        <f>IFERROR(VLOOKUP($C240,Calculator!$BY$2:$CB$2500,4,0),"")</f>
        <v/>
      </c>
      <c r="H240" s="197" t="e">
        <f t="shared" si="21"/>
        <v>#VALUE!</v>
      </c>
      <c r="I240" s="136">
        <f t="shared" si="22"/>
        <v>44298</v>
      </c>
      <c r="J240" s="137" t="e">
        <f ca="1">IF($C240&gt;(TODAY()),NA(),SUM($G$3:$G240))</f>
        <v>#N/A</v>
      </c>
      <c r="K240" s="133" t="str">
        <f>IFERROR(VLOOKUP($C240,Calculator!$BY$2:$CD$2500,6,0),"")</f>
        <v/>
      </c>
      <c r="L240" s="141" t="str">
        <f t="shared" si="20"/>
        <v/>
      </c>
      <c r="M240" s="100" t="str">
        <f>IF($D240="","",$L240-(Dashboard!$R$21-(SUM($E$224:$E241))))</f>
        <v/>
      </c>
      <c r="N240" s="50">
        <f t="shared" si="23"/>
        <v>44298</v>
      </c>
      <c r="O240" s="96" t="e">
        <f>IF($D240="",NA(),($M240)/Dashboard!$R$21)</f>
        <v>#N/A</v>
      </c>
      <c r="P240" s="34"/>
      <c r="Q240" s="34"/>
    </row>
    <row r="241" spans="2:17" s="198" customFormat="1">
      <c r="B241" s="36">
        <f t="shared" si="24"/>
        <v>239</v>
      </c>
      <c r="C241" s="120">
        <f t="shared" si="25"/>
        <v>44299</v>
      </c>
      <c r="D241" s="98"/>
      <c r="E241" s="98"/>
      <c r="F241" s="98"/>
      <c r="G241" s="133" t="str">
        <f>IFERROR(VLOOKUP($C241,Calculator!$BY$2:$CB$2500,4,0),"")</f>
        <v/>
      </c>
      <c r="H241" s="197" t="e">
        <f t="shared" si="21"/>
        <v>#VALUE!</v>
      </c>
      <c r="I241" s="136">
        <f t="shared" si="22"/>
        <v>44299</v>
      </c>
      <c r="J241" s="137" t="e">
        <f ca="1">IF($C241&gt;(TODAY()),NA(),SUM($G$3:$G241))</f>
        <v>#N/A</v>
      </c>
      <c r="K241" s="133" t="str">
        <f>IFERROR(VLOOKUP($C241,Calculator!$BY$2:$CD$2500,6,0),"")</f>
        <v/>
      </c>
      <c r="L241" s="141" t="str">
        <f t="shared" si="20"/>
        <v/>
      </c>
      <c r="M241" s="100" t="str">
        <f>IF($D241="","",$L241-(Dashboard!$R$21-(SUM($E$224:$E242))))</f>
        <v/>
      </c>
      <c r="N241" s="50">
        <f t="shared" si="23"/>
        <v>44299</v>
      </c>
      <c r="O241" s="96" t="e">
        <f>IF($D241="",NA(),($M241)/Dashboard!$R$21)</f>
        <v>#N/A</v>
      </c>
      <c r="P241" s="34"/>
      <c r="Q241" s="34"/>
    </row>
    <row r="242" spans="2:17" s="198" customFormat="1">
      <c r="B242" s="36">
        <f t="shared" si="24"/>
        <v>240</v>
      </c>
      <c r="C242" s="120">
        <f t="shared" si="25"/>
        <v>44300</v>
      </c>
      <c r="D242" s="98"/>
      <c r="E242" s="98"/>
      <c r="F242" s="98"/>
      <c r="G242" s="133" t="str">
        <f>IFERROR(VLOOKUP($C242,Calculator!$BY$2:$CB$2500,4,0),"")</f>
        <v/>
      </c>
      <c r="H242" s="197" t="e">
        <f t="shared" si="21"/>
        <v>#VALUE!</v>
      </c>
      <c r="I242" s="136">
        <f t="shared" si="22"/>
        <v>44300</v>
      </c>
      <c r="J242" s="137" t="e">
        <f ca="1">IF($C242&gt;(TODAY()),NA(),SUM($G$3:$G242))</f>
        <v>#N/A</v>
      </c>
      <c r="K242" s="133" t="str">
        <f>IFERROR(VLOOKUP($C242,Calculator!$BY$2:$CD$2500,6,0),"")</f>
        <v/>
      </c>
      <c r="L242" s="141" t="str">
        <f t="shared" si="20"/>
        <v/>
      </c>
      <c r="M242" s="100" t="str">
        <f>IF($D242="","",$L242-(Dashboard!$R$21-(SUM($E$224:$E243))))</f>
        <v/>
      </c>
      <c r="N242" s="50">
        <f t="shared" si="23"/>
        <v>44300</v>
      </c>
      <c r="O242" s="96" t="e">
        <f>IF($D242="",NA(),($M242)/Dashboard!$R$21)</f>
        <v>#N/A</v>
      </c>
      <c r="P242" s="34"/>
      <c r="Q242" s="34"/>
    </row>
    <row r="243" spans="2:17" s="198" customFormat="1">
      <c r="B243" s="36">
        <f t="shared" si="24"/>
        <v>241</v>
      </c>
      <c r="C243" s="120">
        <f t="shared" si="25"/>
        <v>44301</v>
      </c>
      <c r="D243" s="98"/>
      <c r="E243" s="98"/>
      <c r="F243" s="98"/>
      <c r="G243" s="133" t="str">
        <f>IFERROR(VLOOKUP($C243,Calculator!$BY$2:$CB$2500,4,0),"")</f>
        <v/>
      </c>
      <c r="H243" s="197" t="e">
        <f t="shared" si="21"/>
        <v>#VALUE!</v>
      </c>
      <c r="I243" s="136">
        <f t="shared" si="22"/>
        <v>44301</v>
      </c>
      <c r="J243" s="137" t="e">
        <f ca="1">IF($C243&gt;(TODAY()),NA(),SUM($G$3:$G243))</f>
        <v>#N/A</v>
      </c>
      <c r="K243" s="133" t="str">
        <f>IFERROR(VLOOKUP($C243,Calculator!$BY$2:$CD$2500,6,0),"")</f>
        <v/>
      </c>
      <c r="L243" s="141" t="str">
        <f t="shared" si="20"/>
        <v/>
      </c>
      <c r="M243" s="100" t="str">
        <f>IF($D243="","",$L243-(Dashboard!$R$21-(SUM($E$224:$E244))))</f>
        <v/>
      </c>
      <c r="N243" s="50">
        <f t="shared" si="23"/>
        <v>44301</v>
      </c>
      <c r="O243" s="96" t="e">
        <f>IF($D243="",NA(),($M243)/Dashboard!$R$21)</f>
        <v>#N/A</v>
      </c>
      <c r="P243" s="34"/>
      <c r="Q243" s="34"/>
    </row>
    <row r="244" spans="2:17" s="198" customFormat="1">
      <c r="B244" s="36">
        <f t="shared" si="24"/>
        <v>242</v>
      </c>
      <c r="C244" s="120">
        <f t="shared" si="25"/>
        <v>44302</v>
      </c>
      <c r="D244" s="98"/>
      <c r="E244" s="98"/>
      <c r="F244" s="98"/>
      <c r="G244" s="133" t="str">
        <f>IFERROR(VLOOKUP($C244,Calculator!$BY$2:$CB$2500,4,0),"")</f>
        <v/>
      </c>
      <c r="H244" s="197" t="e">
        <f t="shared" si="21"/>
        <v>#VALUE!</v>
      </c>
      <c r="I244" s="136">
        <f t="shared" si="22"/>
        <v>44302</v>
      </c>
      <c r="J244" s="137" t="e">
        <f ca="1">IF($C244&gt;(TODAY()),NA(),SUM($G$3:$G244))</f>
        <v>#N/A</v>
      </c>
      <c r="K244" s="133" t="str">
        <f>IFERROR(VLOOKUP($C244,Calculator!$BY$2:$CD$2500,6,0),"")</f>
        <v/>
      </c>
      <c r="L244" s="141" t="str">
        <f t="shared" si="20"/>
        <v/>
      </c>
      <c r="M244" s="100" t="str">
        <f>IF($D244="","",$L244-(Dashboard!$R$21-(SUM($E$224:$E245))))</f>
        <v/>
      </c>
      <c r="N244" s="50">
        <f t="shared" si="23"/>
        <v>44302</v>
      </c>
      <c r="O244" s="96" t="e">
        <f>IF($D244="",NA(),($M244)/Dashboard!$R$21)</f>
        <v>#N/A</v>
      </c>
      <c r="P244" s="34"/>
      <c r="Q244" s="34"/>
    </row>
    <row r="245" spans="2:17" s="198" customFormat="1">
      <c r="B245" s="36">
        <f t="shared" si="24"/>
        <v>243</v>
      </c>
      <c r="C245" s="120">
        <f t="shared" si="25"/>
        <v>44303</v>
      </c>
      <c r="D245" s="98"/>
      <c r="E245" s="98"/>
      <c r="F245" s="98"/>
      <c r="G245" s="133" t="str">
        <f>IFERROR(VLOOKUP($C245,Calculator!$BY$2:$CB$2500,4,0),"")</f>
        <v/>
      </c>
      <c r="H245" s="197" t="e">
        <f t="shared" si="21"/>
        <v>#VALUE!</v>
      </c>
      <c r="I245" s="136">
        <f t="shared" si="22"/>
        <v>44303</v>
      </c>
      <c r="J245" s="137" t="e">
        <f ca="1">IF($C245&gt;(TODAY()),NA(),SUM($G$3:$G245))</f>
        <v>#N/A</v>
      </c>
      <c r="K245" s="133" t="str">
        <f>IFERROR(VLOOKUP($C245,Calculator!$BY$2:$CD$2500,6,0),"")</f>
        <v/>
      </c>
      <c r="L245" s="141" t="str">
        <f t="shared" si="20"/>
        <v/>
      </c>
      <c r="M245" s="100" t="str">
        <f>IF($D245="","",$L245-(Dashboard!$R$21-(SUM($E$224:$E246))))</f>
        <v/>
      </c>
      <c r="N245" s="50">
        <f t="shared" si="23"/>
        <v>44303</v>
      </c>
      <c r="O245" s="96" t="e">
        <f>IF($D245="",NA(),($M245)/Dashboard!$R$21)</f>
        <v>#N/A</v>
      </c>
      <c r="P245" s="34"/>
      <c r="Q245" s="34"/>
    </row>
    <row r="246" spans="2:17" s="198" customFormat="1">
      <c r="B246" s="36">
        <f t="shared" si="24"/>
        <v>244</v>
      </c>
      <c r="C246" s="120">
        <f t="shared" si="25"/>
        <v>44304</v>
      </c>
      <c r="D246" s="98"/>
      <c r="E246" s="98"/>
      <c r="F246" s="98"/>
      <c r="G246" s="133" t="str">
        <f>IFERROR(VLOOKUP($C246,Calculator!$BY$2:$CB$2500,4,0),"")</f>
        <v/>
      </c>
      <c r="H246" s="197" t="e">
        <f t="shared" si="21"/>
        <v>#VALUE!</v>
      </c>
      <c r="I246" s="136">
        <f t="shared" si="22"/>
        <v>44304</v>
      </c>
      <c r="J246" s="137" t="e">
        <f ca="1">IF($C246&gt;(TODAY()),NA(),SUM($G$3:$G246))</f>
        <v>#N/A</v>
      </c>
      <c r="K246" s="133" t="str">
        <f>IFERROR(VLOOKUP($C246,Calculator!$BY$2:$CD$2500,6,0),"")</f>
        <v/>
      </c>
      <c r="L246" s="141" t="str">
        <f t="shared" si="20"/>
        <v/>
      </c>
      <c r="M246" s="100" t="str">
        <f>IF($D246="","",$L246-(Dashboard!$R$21-(SUM($E$224:$E247))))</f>
        <v/>
      </c>
      <c r="N246" s="50">
        <f t="shared" si="23"/>
        <v>44304</v>
      </c>
      <c r="O246" s="96" t="e">
        <f>IF($D246="",NA(),($M246)/Dashboard!$R$21)</f>
        <v>#N/A</v>
      </c>
      <c r="P246" s="34"/>
      <c r="Q246" s="34"/>
    </row>
    <row r="247" spans="2:17" s="198" customFormat="1">
      <c r="B247" s="36">
        <f t="shared" si="24"/>
        <v>245</v>
      </c>
      <c r="C247" s="120">
        <f t="shared" si="25"/>
        <v>44305</v>
      </c>
      <c r="D247" s="98"/>
      <c r="E247" s="98"/>
      <c r="F247" s="98"/>
      <c r="G247" s="133" t="str">
        <f>IFERROR(VLOOKUP($C247,Calculator!$BY$2:$CB$2500,4,0),"")</f>
        <v/>
      </c>
      <c r="H247" s="197" t="e">
        <f t="shared" si="21"/>
        <v>#VALUE!</v>
      </c>
      <c r="I247" s="136">
        <f t="shared" si="22"/>
        <v>44305</v>
      </c>
      <c r="J247" s="137" t="e">
        <f ca="1">IF($C247&gt;(TODAY()),NA(),SUM($G$3:$G247))</f>
        <v>#N/A</v>
      </c>
      <c r="K247" s="133" t="str">
        <f>IFERROR(VLOOKUP($C247,Calculator!$BY$2:$CD$2500,6,0),"")</f>
        <v/>
      </c>
      <c r="L247" s="141" t="str">
        <f t="shared" si="20"/>
        <v/>
      </c>
      <c r="M247" s="100" t="str">
        <f>IF($D247="","",$L247-(Dashboard!$R$21-(SUM($E$224:$E248))))</f>
        <v/>
      </c>
      <c r="N247" s="50">
        <f t="shared" si="23"/>
        <v>44305</v>
      </c>
      <c r="O247" s="96" t="e">
        <f>IF($D247="",NA(),($M247)/Dashboard!$R$21)</f>
        <v>#N/A</v>
      </c>
      <c r="P247" s="34"/>
      <c r="Q247" s="34"/>
    </row>
    <row r="248" spans="2:17" s="198" customFormat="1">
      <c r="B248" s="36">
        <f t="shared" si="24"/>
        <v>246</v>
      </c>
      <c r="C248" s="120">
        <f t="shared" si="25"/>
        <v>44306</v>
      </c>
      <c r="D248" s="98"/>
      <c r="E248" s="98"/>
      <c r="F248" s="98"/>
      <c r="G248" s="133" t="str">
        <f>IFERROR(VLOOKUP($C248,Calculator!$BY$2:$CB$2500,4,0),"")</f>
        <v/>
      </c>
      <c r="H248" s="197" t="e">
        <f t="shared" si="21"/>
        <v>#VALUE!</v>
      </c>
      <c r="I248" s="136">
        <f t="shared" si="22"/>
        <v>44306</v>
      </c>
      <c r="J248" s="137" t="e">
        <f ca="1">IF($C248&gt;(TODAY()),NA(),SUM($G$3:$G248))</f>
        <v>#N/A</v>
      </c>
      <c r="K248" s="133" t="str">
        <f>IFERROR(VLOOKUP($C248,Calculator!$BY$2:$CD$2500,6,0),"")</f>
        <v/>
      </c>
      <c r="L248" s="141" t="str">
        <f t="shared" si="20"/>
        <v/>
      </c>
      <c r="M248" s="100" t="str">
        <f>IF($D248="","",$L248-(Dashboard!$R$21-(SUM($E$224:$E249))))</f>
        <v/>
      </c>
      <c r="N248" s="50">
        <f t="shared" si="23"/>
        <v>44306</v>
      </c>
      <c r="O248" s="96" t="e">
        <f>IF($D248="",NA(),($M248)/Dashboard!$R$21)</f>
        <v>#N/A</v>
      </c>
      <c r="P248" s="34"/>
      <c r="Q248" s="34"/>
    </row>
    <row r="249" spans="2:17" s="198" customFormat="1">
      <c r="B249" s="36">
        <f t="shared" si="24"/>
        <v>247</v>
      </c>
      <c r="C249" s="120">
        <f t="shared" si="25"/>
        <v>44307</v>
      </c>
      <c r="D249" s="98"/>
      <c r="E249" s="98"/>
      <c r="F249" s="98"/>
      <c r="G249" s="133" t="str">
        <f>IFERROR(VLOOKUP($C249,Calculator!$BY$2:$CB$2500,4,0),"")</f>
        <v/>
      </c>
      <c r="H249" s="197" t="e">
        <f t="shared" si="21"/>
        <v>#VALUE!</v>
      </c>
      <c r="I249" s="136">
        <f t="shared" si="22"/>
        <v>44307</v>
      </c>
      <c r="J249" s="137" t="e">
        <f ca="1">IF($C249&gt;(TODAY()),NA(),SUM($G$3:$G249))</f>
        <v>#N/A</v>
      </c>
      <c r="K249" s="133" t="str">
        <f>IFERROR(VLOOKUP($C249,Calculator!$BY$2:$CD$2500,6,0),"")</f>
        <v/>
      </c>
      <c r="L249" s="141" t="str">
        <f t="shared" si="20"/>
        <v/>
      </c>
      <c r="M249" s="100" t="str">
        <f>IF($D249="","",$L249-(Dashboard!$R$21-(SUM($E$224:$E250))))</f>
        <v/>
      </c>
      <c r="N249" s="50">
        <f t="shared" si="23"/>
        <v>44307</v>
      </c>
      <c r="O249" s="96" t="e">
        <f>IF($D249="",NA(),($M249)/Dashboard!$R$21)</f>
        <v>#N/A</v>
      </c>
      <c r="P249" s="34"/>
      <c r="Q249" s="34"/>
    </row>
    <row r="250" spans="2:17" s="198" customFormat="1">
      <c r="B250" s="36">
        <f t="shared" si="24"/>
        <v>248</v>
      </c>
      <c r="C250" s="120">
        <f t="shared" si="25"/>
        <v>44308</v>
      </c>
      <c r="D250" s="98"/>
      <c r="E250" s="98"/>
      <c r="F250" s="98"/>
      <c r="G250" s="133" t="str">
        <f>IFERROR(VLOOKUP($C250,Calculator!$BY$2:$CB$2500,4,0),"")</f>
        <v/>
      </c>
      <c r="H250" s="197" t="e">
        <f t="shared" si="21"/>
        <v>#VALUE!</v>
      </c>
      <c r="I250" s="136">
        <f t="shared" si="22"/>
        <v>44308</v>
      </c>
      <c r="J250" s="137" t="e">
        <f ca="1">IF($C250&gt;(TODAY()),NA(),SUM($G$3:$G250))</f>
        <v>#N/A</v>
      </c>
      <c r="K250" s="133" t="str">
        <f>IFERROR(VLOOKUP($C250,Calculator!$BY$2:$CD$2500,6,0),"")</f>
        <v/>
      </c>
      <c r="L250" s="141" t="str">
        <f t="shared" si="20"/>
        <v/>
      </c>
      <c r="M250" s="100" t="str">
        <f>IF($D250="","",$L250-(Dashboard!$R$21-(SUM($E$224:$E251))))</f>
        <v/>
      </c>
      <c r="N250" s="50">
        <f t="shared" si="23"/>
        <v>44308</v>
      </c>
      <c r="O250" s="96" t="e">
        <f>IF($D250="",NA(),($M250)/Dashboard!$R$21)</f>
        <v>#N/A</v>
      </c>
      <c r="P250" s="34"/>
      <c r="Q250" s="34"/>
    </row>
    <row r="251" spans="2:17" s="198" customFormat="1">
      <c r="B251" s="36">
        <f t="shared" si="24"/>
        <v>249</v>
      </c>
      <c r="C251" s="120">
        <f t="shared" si="25"/>
        <v>44309</v>
      </c>
      <c r="D251" s="98"/>
      <c r="E251" s="98"/>
      <c r="F251" s="98"/>
      <c r="G251" s="133" t="str">
        <f>IFERROR(VLOOKUP($C251,Calculator!$BY$2:$CB$2500,4,0),"")</f>
        <v/>
      </c>
      <c r="H251" s="197" t="e">
        <f t="shared" si="21"/>
        <v>#VALUE!</v>
      </c>
      <c r="I251" s="136">
        <f t="shared" si="22"/>
        <v>44309</v>
      </c>
      <c r="J251" s="137" t="e">
        <f ca="1">IF($C251&gt;(TODAY()),NA(),SUM($G$3:$G251))</f>
        <v>#N/A</v>
      </c>
      <c r="K251" s="133" t="str">
        <f>IFERROR(VLOOKUP($C251,Calculator!$BY$2:$CD$2500,6,0),"")</f>
        <v/>
      </c>
      <c r="L251" s="141" t="str">
        <f t="shared" si="20"/>
        <v/>
      </c>
      <c r="M251" s="100" t="str">
        <f>IF($D251="","",$L251-(Dashboard!$R$21-(SUM($E$224:$E252))))</f>
        <v/>
      </c>
      <c r="N251" s="50">
        <f t="shared" si="23"/>
        <v>44309</v>
      </c>
      <c r="O251" s="96" t="e">
        <f>IF($D251="",NA(),($M251)/Dashboard!$R$21)</f>
        <v>#N/A</v>
      </c>
      <c r="P251" s="34"/>
      <c r="Q251" s="34"/>
    </row>
    <row r="252" spans="2:17" s="198" customFormat="1">
      <c r="B252" s="36">
        <f t="shared" si="24"/>
        <v>250</v>
      </c>
      <c r="C252" s="120">
        <f t="shared" si="25"/>
        <v>44310</v>
      </c>
      <c r="D252" s="98"/>
      <c r="E252" s="98"/>
      <c r="F252" s="98"/>
      <c r="G252" s="133" t="str">
        <f>IFERROR(VLOOKUP($C252,Calculator!$BY$2:$CB$2500,4,0),"")</f>
        <v/>
      </c>
      <c r="H252" s="197" t="e">
        <f t="shared" si="21"/>
        <v>#VALUE!</v>
      </c>
      <c r="I252" s="136">
        <f t="shared" si="22"/>
        <v>44310</v>
      </c>
      <c r="J252" s="137" t="e">
        <f ca="1">IF($C252&gt;(TODAY()),NA(),SUM($G$3:$G252))</f>
        <v>#N/A</v>
      </c>
      <c r="K252" s="133" t="str">
        <f>IFERROR(VLOOKUP($C252,Calculator!$BY$2:$CD$2500,6,0),"")</f>
        <v/>
      </c>
      <c r="L252" s="141" t="str">
        <f t="shared" si="20"/>
        <v/>
      </c>
      <c r="M252" s="100" t="str">
        <f>IF($D252="","",$L252-(Dashboard!$R$21-(SUM($E$224:$E253))))</f>
        <v/>
      </c>
      <c r="N252" s="50">
        <f t="shared" si="23"/>
        <v>44310</v>
      </c>
      <c r="O252" s="96" t="e">
        <f>IF($D252="",NA(),($M252)/Dashboard!$R$21)</f>
        <v>#N/A</v>
      </c>
      <c r="P252" s="34"/>
      <c r="Q252" s="34"/>
    </row>
    <row r="253" spans="2:17" s="198" customFormat="1">
      <c r="B253" s="36">
        <f t="shared" si="24"/>
        <v>251</v>
      </c>
      <c r="C253" s="120">
        <f t="shared" si="25"/>
        <v>44311</v>
      </c>
      <c r="D253" s="98"/>
      <c r="E253" s="98"/>
      <c r="F253" s="98"/>
      <c r="G253" s="133" t="str">
        <f>IFERROR(VLOOKUP($C253,Calculator!$BY$2:$CB$2500,4,0),"")</f>
        <v/>
      </c>
      <c r="H253" s="197" t="e">
        <f t="shared" si="21"/>
        <v>#VALUE!</v>
      </c>
      <c r="I253" s="136">
        <f t="shared" si="22"/>
        <v>44311</v>
      </c>
      <c r="J253" s="137" t="e">
        <f ca="1">IF($C253&gt;(TODAY()),NA(),SUM($G$3:$G253))</f>
        <v>#N/A</v>
      </c>
      <c r="K253" s="133" t="str">
        <f>IFERROR(VLOOKUP($C253,Calculator!$BY$2:$CD$2500,6,0),"")</f>
        <v/>
      </c>
      <c r="L253" s="141" t="str">
        <f t="shared" si="20"/>
        <v/>
      </c>
      <c r="M253" s="100" t="str">
        <f>IF($D253="","",$L253-(Dashboard!$R$21-(SUM($E$224:$E254))))</f>
        <v/>
      </c>
      <c r="N253" s="50">
        <f t="shared" si="23"/>
        <v>44311</v>
      </c>
      <c r="O253" s="96" t="e">
        <f>IF($D253="",NA(),($M253)/Dashboard!$R$21)</f>
        <v>#N/A</v>
      </c>
      <c r="P253" s="34"/>
      <c r="Q253" s="34"/>
    </row>
    <row r="254" spans="2:17" s="198" customFormat="1">
      <c r="B254" s="36">
        <f t="shared" si="24"/>
        <v>252</v>
      </c>
      <c r="C254" s="120">
        <f t="shared" si="25"/>
        <v>44312</v>
      </c>
      <c r="D254" s="98"/>
      <c r="E254" s="98"/>
      <c r="F254" s="98"/>
      <c r="G254" s="133" t="str">
        <f>IFERROR(VLOOKUP($C254,Calculator!$BY$2:$CB$2500,4,0),"")</f>
        <v/>
      </c>
      <c r="H254" s="197" t="e">
        <f t="shared" si="21"/>
        <v>#VALUE!</v>
      </c>
      <c r="I254" s="136">
        <f t="shared" si="22"/>
        <v>44312</v>
      </c>
      <c r="J254" s="137" t="e">
        <f ca="1">IF($C254&gt;(TODAY()),NA(),SUM($G$3:$G254))</f>
        <v>#N/A</v>
      </c>
      <c r="K254" s="133" t="str">
        <f>IFERROR(VLOOKUP($C254,Calculator!$BY$2:$CD$2500,6,0),"")</f>
        <v/>
      </c>
      <c r="L254" s="141" t="str">
        <f t="shared" si="20"/>
        <v/>
      </c>
      <c r="M254" s="100" t="str">
        <f>IF($D254="","",$L254-(Dashboard!$R$21-(SUM($E$224:$E255))))</f>
        <v/>
      </c>
      <c r="N254" s="50">
        <f t="shared" si="23"/>
        <v>44312</v>
      </c>
      <c r="O254" s="96" t="e">
        <f>IF($D254="",NA(),($M254)/Dashboard!$R$21)</f>
        <v>#N/A</v>
      </c>
      <c r="P254" s="34"/>
      <c r="Q254" s="34"/>
    </row>
    <row r="255" spans="2:17" s="198" customFormat="1">
      <c r="B255" s="36">
        <f t="shared" si="24"/>
        <v>253</v>
      </c>
      <c r="C255" s="120">
        <f t="shared" si="25"/>
        <v>44313</v>
      </c>
      <c r="D255" s="98"/>
      <c r="E255" s="98"/>
      <c r="F255" s="98"/>
      <c r="G255" s="133" t="str">
        <f>IFERROR(VLOOKUP($C255,Calculator!$BY$2:$CB$2500,4,0),"")</f>
        <v/>
      </c>
      <c r="H255" s="197" t="e">
        <f t="shared" si="21"/>
        <v>#VALUE!</v>
      </c>
      <c r="I255" s="136">
        <f t="shared" si="22"/>
        <v>44313</v>
      </c>
      <c r="J255" s="137" t="e">
        <f ca="1">IF($C255&gt;(TODAY()),NA(),SUM($G$3:$G255))</f>
        <v>#N/A</v>
      </c>
      <c r="K255" s="133" t="str">
        <f>IFERROR(VLOOKUP($C255,Calculator!$BY$2:$CD$2500,6,0),"")</f>
        <v/>
      </c>
      <c r="L255" s="141" t="str">
        <f t="shared" si="20"/>
        <v/>
      </c>
      <c r="M255" s="100" t="str">
        <f>IF($D255="","",$L255-(Dashboard!$R$21-(SUM($E$224:$E256))))</f>
        <v/>
      </c>
      <c r="N255" s="50">
        <f t="shared" si="23"/>
        <v>44313</v>
      </c>
      <c r="O255" s="96" t="e">
        <f>IF($D255="",NA(),($M255)/Dashboard!$R$21)</f>
        <v>#N/A</v>
      </c>
      <c r="P255" s="34"/>
      <c r="Q255" s="34"/>
    </row>
    <row r="256" spans="2:17" s="198" customFormat="1">
      <c r="B256" s="36">
        <f t="shared" si="24"/>
        <v>254</v>
      </c>
      <c r="C256" s="120">
        <f t="shared" si="25"/>
        <v>44314</v>
      </c>
      <c r="D256" s="98"/>
      <c r="E256" s="98"/>
      <c r="F256" s="98"/>
      <c r="G256" s="133" t="str">
        <f>IFERROR(VLOOKUP($C256,Calculator!$BY$2:$CB$2500,4,0),"")</f>
        <v/>
      </c>
      <c r="H256" s="197" t="e">
        <f t="shared" si="21"/>
        <v>#VALUE!</v>
      </c>
      <c r="I256" s="136">
        <f t="shared" si="22"/>
        <v>44314</v>
      </c>
      <c r="J256" s="137" t="e">
        <f ca="1">IF($C256&gt;(TODAY()),NA(),SUM($G$3:$G256))</f>
        <v>#N/A</v>
      </c>
      <c r="K256" s="133" t="str">
        <f>IFERROR(VLOOKUP($C256,Calculator!$BY$2:$CD$2500,6,0),"")</f>
        <v/>
      </c>
      <c r="L256" s="141" t="str">
        <f t="shared" si="20"/>
        <v/>
      </c>
      <c r="M256" s="100" t="str">
        <f>IF($D256="","",$L256-(Dashboard!$R$21-(SUM($E$224:$E257))))</f>
        <v/>
      </c>
      <c r="N256" s="50">
        <f t="shared" si="23"/>
        <v>44314</v>
      </c>
      <c r="O256" s="96" t="e">
        <f>IF($D256="",NA(),($M256)/Dashboard!$R$21)</f>
        <v>#N/A</v>
      </c>
      <c r="P256" s="34"/>
      <c r="Q256" s="34"/>
    </row>
    <row r="257" spans="2:17" s="198" customFormat="1">
      <c r="B257" s="36">
        <f t="shared" si="24"/>
        <v>255</v>
      </c>
      <c r="C257" s="120">
        <f t="shared" si="25"/>
        <v>44315</v>
      </c>
      <c r="D257" s="98"/>
      <c r="E257" s="98"/>
      <c r="F257" s="98"/>
      <c r="G257" s="133" t="str">
        <f>IFERROR(VLOOKUP($C257,Calculator!$BY$2:$CB$2500,4,0),"")</f>
        <v/>
      </c>
      <c r="H257" s="197" t="e">
        <f t="shared" si="21"/>
        <v>#VALUE!</v>
      </c>
      <c r="I257" s="136">
        <f t="shared" si="22"/>
        <v>44315</v>
      </c>
      <c r="J257" s="137" t="e">
        <f ca="1">IF($C257&gt;(TODAY()),NA(),SUM($G$3:$G257))</f>
        <v>#N/A</v>
      </c>
      <c r="K257" s="133" t="str">
        <f>IFERROR(VLOOKUP($C257,Calculator!$BY$2:$CD$2500,6,0),"")</f>
        <v/>
      </c>
      <c r="L257" s="141" t="str">
        <f t="shared" si="20"/>
        <v/>
      </c>
      <c r="M257" s="100" t="str">
        <f>IF($D257="","",$L257-(Dashboard!$R$21-(SUM($E$224:$E258))))</f>
        <v/>
      </c>
      <c r="N257" s="50">
        <f t="shared" si="23"/>
        <v>44315</v>
      </c>
      <c r="O257" s="96" t="e">
        <f>IF($D257="",NA(),($M257)/Dashboard!$R$21)</f>
        <v>#N/A</v>
      </c>
      <c r="P257" s="34"/>
      <c r="Q257" s="34"/>
    </row>
    <row r="258" spans="2:17" s="198" customFormat="1">
      <c r="B258" s="36">
        <f t="shared" si="24"/>
        <v>256</v>
      </c>
      <c r="C258" s="120">
        <f t="shared" si="25"/>
        <v>44316</v>
      </c>
      <c r="D258" s="98"/>
      <c r="E258" s="98"/>
      <c r="F258" s="98"/>
      <c r="G258" s="133" t="str">
        <f>IFERROR(VLOOKUP($C258,Calculator!$BY$2:$CB$2500,4,0),"")</f>
        <v/>
      </c>
      <c r="H258" s="197" t="e">
        <f t="shared" si="21"/>
        <v>#VALUE!</v>
      </c>
      <c r="I258" s="136">
        <f t="shared" si="22"/>
        <v>44316</v>
      </c>
      <c r="J258" s="137" t="e">
        <f ca="1">IF($C258&gt;(TODAY()),NA(),SUM($G$3:$G258))</f>
        <v>#N/A</v>
      </c>
      <c r="K258" s="133" t="str">
        <f>IFERROR(VLOOKUP($C258,Calculator!$BY$2:$CD$2500,6,0),"")</f>
        <v/>
      </c>
      <c r="L258" s="141" t="str">
        <f t="shared" si="20"/>
        <v/>
      </c>
      <c r="M258" s="100" t="str">
        <f>IF($D258="","",$L258-(Dashboard!$R$21-(SUM($E$224:$E259))))</f>
        <v/>
      </c>
      <c r="N258" s="50">
        <f t="shared" si="23"/>
        <v>44316</v>
      </c>
      <c r="O258" s="96" t="e">
        <f>IF($D258="",NA(),($M258)/Dashboard!$R$21)</f>
        <v>#N/A</v>
      </c>
      <c r="P258" s="34"/>
      <c r="Q258" s="34"/>
    </row>
    <row r="259" spans="2:17" s="198" customFormat="1">
      <c r="B259" s="36">
        <f t="shared" si="24"/>
        <v>257</v>
      </c>
      <c r="C259" s="120">
        <f t="shared" si="25"/>
        <v>44317</v>
      </c>
      <c r="D259" s="98"/>
      <c r="E259" s="98"/>
      <c r="F259" s="98"/>
      <c r="G259" s="133" t="str">
        <f>IFERROR(VLOOKUP($C259,Calculator!$BY$2:$CB$2500,4,0),"")</f>
        <v/>
      </c>
      <c r="H259" s="197" t="e">
        <f t="shared" si="21"/>
        <v>#VALUE!</v>
      </c>
      <c r="I259" s="136">
        <f t="shared" si="22"/>
        <v>44317</v>
      </c>
      <c r="J259" s="137" t="e">
        <f ca="1">IF($C259&gt;(TODAY()),NA(),SUM($G$3:$G259))</f>
        <v>#N/A</v>
      </c>
      <c r="K259" s="133" t="str">
        <f>IFERROR(VLOOKUP($C259,Calculator!$BY$2:$CD$2500,6,0),"")</f>
        <v/>
      </c>
      <c r="L259" s="141" t="str">
        <f t="shared" ref="L259:L322" si="26">IF($D259="","",$D259)</f>
        <v/>
      </c>
      <c r="M259" s="100" t="str">
        <f>IF($D259="","",$L259-(Dashboard!$R$21-(SUM($E$224:$E260))))</f>
        <v/>
      </c>
      <c r="N259" s="50">
        <f t="shared" si="23"/>
        <v>44317</v>
      </c>
      <c r="O259" s="96" t="e">
        <f>IF($D259="",NA(),($M259)/Dashboard!$R$21)</f>
        <v>#N/A</v>
      </c>
      <c r="P259" s="34"/>
      <c r="Q259" s="34"/>
    </row>
    <row r="260" spans="2:17" s="198" customFormat="1">
      <c r="B260" s="36">
        <f t="shared" si="24"/>
        <v>258</v>
      </c>
      <c r="C260" s="120">
        <f t="shared" si="25"/>
        <v>44318</v>
      </c>
      <c r="D260" s="98"/>
      <c r="E260" s="98"/>
      <c r="F260" s="98"/>
      <c r="G260" s="133" t="str">
        <f>IFERROR(VLOOKUP($C260,Calculator!$BY$2:$CB$2500,4,0),"")</f>
        <v/>
      </c>
      <c r="H260" s="197" t="e">
        <f t="shared" ref="H260:H323" si="27">$G260*1</f>
        <v>#VALUE!</v>
      </c>
      <c r="I260" s="136">
        <f t="shared" ref="I260:I323" si="28">$C260</f>
        <v>44318</v>
      </c>
      <c r="J260" s="137" t="e">
        <f ca="1">IF($C260&gt;(TODAY()),NA(),SUM($G$3:$G260))</f>
        <v>#N/A</v>
      </c>
      <c r="K260" s="133" t="str">
        <f>IFERROR(VLOOKUP($C260,Calculator!$BY$2:$CD$2500,6,0),"")</f>
        <v/>
      </c>
      <c r="L260" s="141" t="str">
        <f t="shared" si="26"/>
        <v/>
      </c>
      <c r="M260" s="100" t="str">
        <f>IF($D260="","",$L260-(Dashboard!$R$21-(SUM($E$224:$E261))))</f>
        <v/>
      </c>
      <c r="N260" s="50">
        <f t="shared" si="23"/>
        <v>44318</v>
      </c>
      <c r="O260" s="96" t="e">
        <f>IF($D260="",NA(),($M260)/Dashboard!$R$21)</f>
        <v>#N/A</v>
      </c>
      <c r="P260" s="34"/>
      <c r="Q260" s="34"/>
    </row>
    <row r="261" spans="2:17" s="198" customFormat="1">
      <c r="B261" s="36">
        <f t="shared" si="24"/>
        <v>259</v>
      </c>
      <c r="C261" s="120">
        <f t="shared" si="25"/>
        <v>44319</v>
      </c>
      <c r="D261" s="98"/>
      <c r="E261" s="98"/>
      <c r="F261" s="98"/>
      <c r="G261" s="133" t="str">
        <f>IFERROR(VLOOKUP($C261,Calculator!$BY$2:$CB$2500,4,0),"")</f>
        <v/>
      </c>
      <c r="H261" s="197" t="e">
        <f t="shared" si="27"/>
        <v>#VALUE!</v>
      </c>
      <c r="I261" s="136">
        <f t="shared" si="28"/>
        <v>44319</v>
      </c>
      <c r="J261" s="137" t="e">
        <f ca="1">IF($C261&gt;(TODAY()),NA(),SUM($G$3:$G261))</f>
        <v>#N/A</v>
      </c>
      <c r="K261" s="133" t="str">
        <f>IFERROR(VLOOKUP($C261,Calculator!$BY$2:$CD$2500,6,0),"")</f>
        <v/>
      </c>
      <c r="L261" s="141" t="str">
        <f t="shared" si="26"/>
        <v/>
      </c>
      <c r="M261" s="100" t="str">
        <f>IF($D261="","",$L261-(Dashboard!$R$21-(SUM($E$224:$E262))))</f>
        <v/>
      </c>
      <c r="N261" s="50">
        <f t="shared" ref="N261:N324" si="29">$C260+1</f>
        <v>44319</v>
      </c>
      <c r="O261" s="96" t="e">
        <f>IF($D261="",NA(),($M261)/Dashboard!$R$21)</f>
        <v>#N/A</v>
      </c>
      <c r="P261" s="34"/>
      <c r="Q261" s="34"/>
    </row>
    <row r="262" spans="2:17" s="198" customFormat="1">
      <c r="B262" s="36">
        <f t="shared" si="24"/>
        <v>260</v>
      </c>
      <c r="C262" s="120">
        <f t="shared" si="25"/>
        <v>44320</v>
      </c>
      <c r="D262" s="98"/>
      <c r="E262" s="98"/>
      <c r="F262" s="98"/>
      <c r="G262" s="133" t="str">
        <f>IFERROR(VLOOKUP($C262,Calculator!$BY$2:$CB$2500,4,0),"")</f>
        <v/>
      </c>
      <c r="H262" s="197" t="e">
        <f t="shared" si="27"/>
        <v>#VALUE!</v>
      </c>
      <c r="I262" s="136">
        <f t="shared" si="28"/>
        <v>44320</v>
      </c>
      <c r="J262" s="137" t="e">
        <f ca="1">IF($C262&gt;(TODAY()),NA(),SUM($G$3:$G262))</f>
        <v>#N/A</v>
      </c>
      <c r="K262" s="133" t="str">
        <f>IFERROR(VLOOKUP($C262,Calculator!$BY$2:$CD$2500,6,0),"")</f>
        <v/>
      </c>
      <c r="L262" s="141" t="str">
        <f t="shared" si="26"/>
        <v/>
      </c>
      <c r="M262" s="100" t="str">
        <f>IF($D262="","",$L262-(Dashboard!$R$21-(SUM($E$224:$E263))))</f>
        <v/>
      </c>
      <c r="N262" s="50">
        <f t="shared" si="29"/>
        <v>44320</v>
      </c>
      <c r="O262" s="96" t="e">
        <f>IF($D262="",NA(),($M262)/Dashboard!$R$21)</f>
        <v>#N/A</v>
      </c>
      <c r="P262" s="34"/>
      <c r="Q262" s="34"/>
    </row>
    <row r="263" spans="2:17" s="198" customFormat="1">
      <c r="B263" s="36">
        <f t="shared" si="24"/>
        <v>261</v>
      </c>
      <c r="C263" s="120">
        <f t="shared" si="25"/>
        <v>44321</v>
      </c>
      <c r="D263" s="98"/>
      <c r="E263" s="98"/>
      <c r="F263" s="98"/>
      <c r="G263" s="133" t="str">
        <f>IFERROR(VLOOKUP($C263,Calculator!$BY$2:$CB$2500,4,0),"")</f>
        <v/>
      </c>
      <c r="H263" s="197" t="e">
        <f t="shared" si="27"/>
        <v>#VALUE!</v>
      </c>
      <c r="I263" s="136">
        <f t="shared" si="28"/>
        <v>44321</v>
      </c>
      <c r="J263" s="137" t="e">
        <f ca="1">IF($C263&gt;(TODAY()),NA(),SUM($G$3:$G263))</f>
        <v>#N/A</v>
      </c>
      <c r="K263" s="133" t="str">
        <f>IFERROR(VLOOKUP($C263,Calculator!$BY$2:$CD$2500,6,0),"")</f>
        <v/>
      </c>
      <c r="L263" s="141" t="str">
        <f t="shared" si="26"/>
        <v/>
      </c>
      <c r="M263" s="100" t="str">
        <f>IF($D263="","",$L263-(Dashboard!$R$21-(SUM($E$224:$E264))))</f>
        <v/>
      </c>
      <c r="N263" s="50">
        <f t="shared" si="29"/>
        <v>44321</v>
      </c>
      <c r="O263" s="96" t="e">
        <f>IF($D263="",NA(),($M263)/Dashboard!$R$21)</f>
        <v>#N/A</v>
      </c>
      <c r="P263" s="34"/>
      <c r="Q263" s="34"/>
    </row>
    <row r="264" spans="2:17" s="198" customFormat="1">
      <c r="B264" s="36">
        <f t="shared" si="24"/>
        <v>262</v>
      </c>
      <c r="C264" s="120">
        <f t="shared" si="25"/>
        <v>44322</v>
      </c>
      <c r="D264" s="98"/>
      <c r="E264" s="98"/>
      <c r="F264" s="98"/>
      <c r="G264" s="133" t="str">
        <f>IFERROR(VLOOKUP($C264,Calculator!$BY$2:$CB$2500,4,0),"")</f>
        <v/>
      </c>
      <c r="H264" s="197" t="e">
        <f t="shared" si="27"/>
        <v>#VALUE!</v>
      </c>
      <c r="I264" s="136">
        <f t="shared" si="28"/>
        <v>44322</v>
      </c>
      <c r="J264" s="137" t="e">
        <f ca="1">IF($C264&gt;(TODAY()),NA(),SUM($G$3:$G264))</f>
        <v>#N/A</v>
      </c>
      <c r="K264" s="133" t="str">
        <f>IFERROR(VLOOKUP($C264,Calculator!$BY$2:$CD$2500,6,0),"")</f>
        <v/>
      </c>
      <c r="L264" s="141" t="str">
        <f t="shared" si="26"/>
        <v/>
      </c>
      <c r="M264" s="100" t="str">
        <f>IF($D264="","",$L264-(Dashboard!$R$21-(SUM($E$224:$E265))))</f>
        <v/>
      </c>
      <c r="N264" s="50">
        <f t="shared" si="29"/>
        <v>44322</v>
      </c>
      <c r="O264" s="96" t="e">
        <f>IF($D264="",NA(),($M264)/Dashboard!$R$21)</f>
        <v>#N/A</v>
      </c>
      <c r="P264" s="34"/>
      <c r="Q264" s="34"/>
    </row>
    <row r="265" spans="2:17" s="198" customFormat="1">
      <c r="B265" s="36">
        <f t="shared" si="24"/>
        <v>263</v>
      </c>
      <c r="C265" s="120">
        <f t="shared" si="25"/>
        <v>44323</v>
      </c>
      <c r="D265" s="98"/>
      <c r="E265" s="98"/>
      <c r="F265" s="98"/>
      <c r="G265" s="133" t="str">
        <f>IFERROR(VLOOKUP($C265,Calculator!$BY$2:$CB$2500,4,0),"")</f>
        <v/>
      </c>
      <c r="H265" s="197" t="e">
        <f t="shared" si="27"/>
        <v>#VALUE!</v>
      </c>
      <c r="I265" s="136">
        <f t="shared" si="28"/>
        <v>44323</v>
      </c>
      <c r="J265" s="137" t="e">
        <f ca="1">IF($C265&gt;(TODAY()),NA(),SUM($G$3:$G265))</f>
        <v>#N/A</v>
      </c>
      <c r="K265" s="133" t="str">
        <f>IFERROR(VLOOKUP($C265,Calculator!$BY$2:$CD$2500,6,0),"")</f>
        <v/>
      </c>
      <c r="L265" s="141" t="str">
        <f t="shared" si="26"/>
        <v/>
      </c>
      <c r="M265" s="100" t="str">
        <f>IF($D265="","",$L265-(Dashboard!$R$21-(SUM($E$224:$E266))))</f>
        <v/>
      </c>
      <c r="N265" s="50">
        <f t="shared" si="29"/>
        <v>44323</v>
      </c>
      <c r="O265" s="96" t="e">
        <f>IF($D265="",NA(),($M265)/Dashboard!$R$21)</f>
        <v>#N/A</v>
      </c>
      <c r="P265" s="34"/>
      <c r="Q265" s="34"/>
    </row>
    <row r="266" spans="2:17" s="198" customFormat="1">
      <c r="B266" s="36">
        <f t="shared" si="24"/>
        <v>264</v>
      </c>
      <c r="C266" s="120">
        <f t="shared" si="25"/>
        <v>44324</v>
      </c>
      <c r="D266" s="98"/>
      <c r="E266" s="98"/>
      <c r="F266" s="98"/>
      <c r="G266" s="133" t="str">
        <f>IFERROR(VLOOKUP($C266,Calculator!$BY$2:$CB$2500,4,0),"")</f>
        <v/>
      </c>
      <c r="H266" s="197" t="e">
        <f t="shared" si="27"/>
        <v>#VALUE!</v>
      </c>
      <c r="I266" s="136">
        <f t="shared" si="28"/>
        <v>44324</v>
      </c>
      <c r="J266" s="137" t="e">
        <f ca="1">IF($C266&gt;(TODAY()),NA(),SUM($G$3:$G266))</f>
        <v>#N/A</v>
      </c>
      <c r="K266" s="133" t="str">
        <f>IFERROR(VLOOKUP($C266,Calculator!$BY$2:$CD$2500,6,0),"")</f>
        <v/>
      </c>
      <c r="L266" s="141" t="str">
        <f t="shared" si="26"/>
        <v/>
      </c>
      <c r="M266" s="100" t="str">
        <f>IF($D266="","",$L266-(Dashboard!$R$21-(SUM($E$224:$E267))))</f>
        <v/>
      </c>
      <c r="N266" s="50">
        <f t="shared" si="29"/>
        <v>44324</v>
      </c>
      <c r="O266" s="96" t="e">
        <f>IF($D266="",NA(),($M266)/Dashboard!$R$21)</f>
        <v>#N/A</v>
      </c>
      <c r="P266" s="34"/>
      <c r="Q266" s="34"/>
    </row>
    <row r="267" spans="2:17" s="198" customFormat="1">
      <c r="B267" s="36">
        <f t="shared" si="24"/>
        <v>265</v>
      </c>
      <c r="C267" s="120">
        <f t="shared" si="25"/>
        <v>44325</v>
      </c>
      <c r="D267" s="98"/>
      <c r="E267" s="98"/>
      <c r="F267" s="98"/>
      <c r="G267" s="133" t="str">
        <f>IFERROR(VLOOKUP($C267,Calculator!$BY$2:$CB$2500,4,0),"")</f>
        <v/>
      </c>
      <c r="H267" s="197" t="e">
        <f t="shared" si="27"/>
        <v>#VALUE!</v>
      </c>
      <c r="I267" s="136">
        <f t="shared" si="28"/>
        <v>44325</v>
      </c>
      <c r="J267" s="137" t="e">
        <f ca="1">IF($C267&gt;(TODAY()),NA(),SUM($G$3:$G267))</f>
        <v>#N/A</v>
      </c>
      <c r="K267" s="133" t="str">
        <f>IFERROR(VLOOKUP($C267,Calculator!$BY$2:$CD$2500,6,0),"")</f>
        <v/>
      </c>
      <c r="L267" s="141" t="str">
        <f t="shared" si="26"/>
        <v/>
      </c>
      <c r="M267" s="100" t="str">
        <f>IF($D267="","",$L267-(Dashboard!$R$21-(SUM($E$224:$E268))))</f>
        <v/>
      </c>
      <c r="N267" s="50">
        <f t="shared" si="29"/>
        <v>44325</v>
      </c>
      <c r="O267" s="96" t="e">
        <f>IF($D267="",NA(),($M267)/Dashboard!$R$21)</f>
        <v>#N/A</v>
      </c>
      <c r="P267" s="34"/>
      <c r="Q267" s="34"/>
    </row>
    <row r="268" spans="2:17" s="198" customFormat="1">
      <c r="B268" s="36">
        <f t="shared" si="24"/>
        <v>266</v>
      </c>
      <c r="C268" s="120">
        <f t="shared" si="25"/>
        <v>44326</v>
      </c>
      <c r="D268" s="98"/>
      <c r="E268" s="98"/>
      <c r="F268" s="98"/>
      <c r="G268" s="133" t="str">
        <f>IFERROR(VLOOKUP($C268,Calculator!$BY$2:$CB$2500,4,0),"")</f>
        <v/>
      </c>
      <c r="H268" s="197" t="e">
        <f t="shared" si="27"/>
        <v>#VALUE!</v>
      </c>
      <c r="I268" s="136">
        <f t="shared" si="28"/>
        <v>44326</v>
      </c>
      <c r="J268" s="137" t="e">
        <f ca="1">IF($C268&gt;(TODAY()),NA(),SUM($G$3:$G268))</f>
        <v>#N/A</v>
      </c>
      <c r="K268" s="133" t="str">
        <f>IFERROR(VLOOKUP($C268,Calculator!$BY$2:$CD$2500,6,0),"")</f>
        <v/>
      </c>
      <c r="L268" s="141" t="str">
        <f t="shared" si="26"/>
        <v/>
      </c>
      <c r="M268" s="100" t="str">
        <f>IF($D268="","",$L268-(Dashboard!$R$21-(SUM($E$224:$E269))))</f>
        <v/>
      </c>
      <c r="N268" s="50">
        <f t="shared" si="29"/>
        <v>44326</v>
      </c>
      <c r="O268" s="96" t="e">
        <f>IF($D268="",NA(),($M268)/Dashboard!$R$21)</f>
        <v>#N/A</v>
      </c>
      <c r="P268" s="34"/>
      <c r="Q268" s="34"/>
    </row>
    <row r="269" spans="2:17" s="198" customFormat="1">
      <c r="B269" s="36">
        <f t="shared" si="24"/>
        <v>267</v>
      </c>
      <c r="C269" s="120">
        <f t="shared" si="25"/>
        <v>44327</v>
      </c>
      <c r="D269" s="98"/>
      <c r="E269" s="98"/>
      <c r="F269" s="98"/>
      <c r="G269" s="133" t="str">
        <f>IFERROR(VLOOKUP($C269,Calculator!$BY$2:$CB$2500,4,0),"")</f>
        <v/>
      </c>
      <c r="H269" s="197" t="e">
        <f t="shared" si="27"/>
        <v>#VALUE!</v>
      </c>
      <c r="I269" s="136">
        <f t="shared" si="28"/>
        <v>44327</v>
      </c>
      <c r="J269" s="137" t="e">
        <f ca="1">IF($C269&gt;(TODAY()),NA(),SUM($G$3:$G269))</f>
        <v>#N/A</v>
      </c>
      <c r="K269" s="133" t="str">
        <f>IFERROR(VLOOKUP($C269,Calculator!$BY$2:$CD$2500,6,0),"")</f>
        <v/>
      </c>
      <c r="L269" s="141" t="str">
        <f t="shared" si="26"/>
        <v/>
      </c>
      <c r="M269" s="100" t="str">
        <f>IF($D269="","",$L269-(Dashboard!$R$21-(SUM($E$224:$E270))))</f>
        <v/>
      </c>
      <c r="N269" s="50">
        <f t="shared" si="29"/>
        <v>44327</v>
      </c>
      <c r="O269" s="96" t="e">
        <f>IF($D269="",NA(),($M269)/Dashboard!$R$21)</f>
        <v>#N/A</v>
      </c>
      <c r="P269" s="34"/>
      <c r="Q269" s="34"/>
    </row>
    <row r="270" spans="2:17" s="198" customFormat="1">
      <c r="B270" s="36">
        <f t="shared" si="24"/>
        <v>268</v>
      </c>
      <c r="C270" s="120">
        <f t="shared" si="25"/>
        <v>44328</v>
      </c>
      <c r="D270" s="98"/>
      <c r="E270" s="98"/>
      <c r="F270" s="98"/>
      <c r="G270" s="133" t="str">
        <f>IFERROR(VLOOKUP($C270,Calculator!$BY$2:$CB$2500,4,0),"")</f>
        <v/>
      </c>
      <c r="H270" s="197" t="e">
        <f t="shared" si="27"/>
        <v>#VALUE!</v>
      </c>
      <c r="I270" s="136">
        <f t="shared" si="28"/>
        <v>44328</v>
      </c>
      <c r="J270" s="137" t="e">
        <f ca="1">IF($C270&gt;(TODAY()),NA(),SUM($G$3:$G270))</f>
        <v>#N/A</v>
      </c>
      <c r="K270" s="133" t="str">
        <f>IFERROR(VLOOKUP($C270,Calculator!$BY$2:$CD$2500,6,0),"")</f>
        <v/>
      </c>
      <c r="L270" s="141" t="str">
        <f t="shared" si="26"/>
        <v/>
      </c>
      <c r="M270" s="100" t="str">
        <f>IF($D270="","",$L270-(Dashboard!$R$21-(SUM($E$224:$E271))))</f>
        <v/>
      </c>
      <c r="N270" s="50">
        <f t="shared" si="29"/>
        <v>44328</v>
      </c>
      <c r="O270" s="96" t="e">
        <f>IF($D270="",NA(),($M270)/Dashboard!$R$21)</f>
        <v>#N/A</v>
      </c>
      <c r="P270" s="34"/>
      <c r="Q270" s="34"/>
    </row>
    <row r="271" spans="2:17" s="198" customFormat="1">
      <c r="B271" s="36">
        <f t="shared" si="24"/>
        <v>269</v>
      </c>
      <c r="C271" s="120">
        <f t="shared" si="25"/>
        <v>44329</v>
      </c>
      <c r="D271" s="98"/>
      <c r="E271" s="98"/>
      <c r="F271" s="98"/>
      <c r="G271" s="133" t="str">
        <f>IFERROR(VLOOKUP($C271,Calculator!$BY$2:$CB$2500,4,0),"")</f>
        <v/>
      </c>
      <c r="H271" s="197" t="e">
        <f t="shared" si="27"/>
        <v>#VALUE!</v>
      </c>
      <c r="I271" s="136">
        <f t="shared" si="28"/>
        <v>44329</v>
      </c>
      <c r="J271" s="137" t="e">
        <f ca="1">IF($C271&gt;(TODAY()),NA(),SUM($G$3:$G271))</f>
        <v>#N/A</v>
      </c>
      <c r="K271" s="133" t="str">
        <f>IFERROR(VLOOKUP($C271,Calculator!$BY$2:$CD$2500,6,0),"")</f>
        <v/>
      </c>
      <c r="L271" s="141" t="str">
        <f t="shared" si="26"/>
        <v/>
      </c>
      <c r="M271" s="100" t="str">
        <f>IF($D271="","",$L271-(Dashboard!$R$21-(SUM($E$224:$E272))))</f>
        <v/>
      </c>
      <c r="N271" s="50">
        <f t="shared" si="29"/>
        <v>44329</v>
      </c>
      <c r="O271" s="96" t="e">
        <f>IF($D271="",NA(),($M271)/Dashboard!$R$21)</f>
        <v>#N/A</v>
      </c>
      <c r="P271" s="34"/>
      <c r="Q271" s="34"/>
    </row>
    <row r="272" spans="2:17" s="198" customFormat="1">
      <c r="B272" s="36">
        <f t="shared" si="24"/>
        <v>270</v>
      </c>
      <c r="C272" s="120">
        <f t="shared" si="25"/>
        <v>44330</v>
      </c>
      <c r="D272" s="98"/>
      <c r="E272" s="98"/>
      <c r="F272" s="98"/>
      <c r="G272" s="133" t="str">
        <f>IFERROR(VLOOKUP($C272,Calculator!$BY$2:$CB$2500,4,0),"")</f>
        <v/>
      </c>
      <c r="H272" s="197" t="e">
        <f t="shared" si="27"/>
        <v>#VALUE!</v>
      </c>
      <c r="I272" s="136">
        <f t="shared" si="28"/>
        <v>44330</v>
      </c>
      <c r="J272" s="137" t="e">
        <f ca="1">IF($C272&gt;(TODAY()),NA(),SUM($G$3:$G272))</f>
        <v>#N/A</v>
      </c>
      <c r="K272" s="133" t="str">
        <f>IFERROR(VLOOKUP($C272,Calculator!$BY$2:$CD$2500,6,0),"")</f>
        <v/>
      </c>
      <c r="L272" s="141" t="str">
        <f t="shared" si="26"/>
        <v/>
      </c>
      <c r="M272" s="100" t="str">
        <f>IF($D272="","",$L272-(Dashboard!$R$21-(SUM($E$224:$E273))))</f>
        <v/>
      </c>
      <c r="N272" s="50">
        <f t="shared" si="29"/>
        <v>44330</v>
      </c>
      <c r="O272" s="96" t="e">
        <f>IF($D272="",NA(),($M272)/Dashboard!$R$21)</f>
        <v>#N/A</v>
      </c>
      <c r="P272" s="34"/>
      <c r="Q272" s="34"/>
    </row>
    <row r="273" spans="2:17" s="198" customFormat="1">
      <c r="B273" s="36">
        <f t="shared" si="24"/>
        <v>271</v>
      </c>
      <c r="C273" s="120">
        <f t="shared" si="25"/>
        <v>44331</v>
      </c>
      <c r="D273" s="98"/>
      <c r="E273" s="98"/>
      <c r="F273" s="98"/>
      <c r="G273" s="133" t="str">
        <f>IFERROR(VLOOKUP($C273,Calculator!$BY$2:$CB$2500,4,0),"")</f>
        <v/>
      </c>
      <c r="H273" s="197" t="e">
        <f t="shared" si="27"/>
        <v>#VALUE!</v>
      </c>
      <c r="I273" s="136">
        <f t="shared" si="28"/>
        <v>44331</v>
      </c>
      <c r="J273" s="137" t="e">
        <f ca="1">IF($C273&gt;(TODAY()),NA(),SUM($G$3:$G273))</f>
        <v>#N/A</v>
      </c>
      <c r="K273" s="133" t="str">
        <f>IFERROR(VLOOKUP($C273,Calculator!$BY$2:$CD$2500,6,0),"")</f>
        <v/>
      </c>
      <c r="L273" s="141" t="str">
        <f t="shared" si="26"/>
        <v/>
      </c>
      <c r="M273" s="100" t="str">
        <f>IF($D273="","",$L273-(Dashboard!$R$21-(SUM($E$224:$E274))))</f>
        <v/>
      </c>
      <c r="N273" s="50">
        <f t="shared" si="29"/>
        <v>44331</v>
      </c>
      <c r="O273" s="96" t="e">
        <f>IF($D273="",NA(),($M273)/Dashboard!$R$21)</f>
        <v>#N/A</v>
      </c>
      <c r="P273" s="34"/>
      <c r="Q273" s="34"/>
    </row>
    <row r="274" spans="2:17" s="198" customFormat="1">
      <c r="B274" s="36">
        <f t="shared" si="24"/>
        <v>272</v>
      </c>
      <c r="C274" s="120">
        <f t="shared" si="25"/>
        <v>44332</v>
      </c>
      <c r="D274" s="98"/>
      <c r="E274" s="98"/>
      <c r="F274" s="98"/>
      <c r="G274" s="133" t="str">
        <f>IFERROR(VLOOKUP($C274,Calculator!$BY$2:$CB$2500,4,0),"")</f>
        <v/>
      </c>
      <c r="H274" s="197" t="e">
        <f t="shared" si="27"/>
        <v>#VALUE!</v>
      </c>
      <c r="I274" s="136">
        <f t="shared" si="28"/>
        <v>44332</v>
      </c>
      <c r="J274" s="137" t="e">
        <f ca="1">IF($C274&gt;(TODAY()),NA(),SUM($G$3:$G274))</f>
        <v>#N/A</v>
      </c>
      <c r="K274" s="133" t="str">
        <f>IFERROR(VLOOKUP($C274,Calculator!$BY$2:$CD$2500,6,0),"")</f>
        <v/>
      </c>
      <c r="L274" s="141" t="str">
        <f t="shared" si="26"/>
        <v/>
      </c>
      <c r="M274" s="100" t="str">
        <f>IF($D274="","",$L274-(Dashboard!$R$21-(SUM($E$224:$E275))))</f>
        <v/>
      </c>
      <c r="N274" s="50">
        <f t="shared" si="29"/>
        <v>44332</v>
      </c>
      <c r="O274" s="96" t="e">
        <f>IF($D274="",NA(),($M274)/Dashboard!$R$21)</f>
        <v>#N/A</v>
      </c>
      <c r="P274" s="34"/>
      <c r="Q274" s="34"/>
    </row>
    <row r="275" spans="2:17" s="198" customFormat="1">
      <c r="B275" s="36">
        <f t="shared" si="24"/>
        <v>273</v>
      </c>
      <c r="C275" s="120">
        <f t="shared" si="25"/>
        <v>44333</v>
      </c>
      <c r="D275" s="98"/>
      <c r="E275" s="98"/>
      <c r="F275" s="98"/>
      <c r="G275" s="133" t="str">
        <f>IFERROR(VLOOKUP($C275,Calculator!$BY$2:$CB$2500,4,0),"")</f>
        <v/>
      </c>
      <c r="H275" s="197" t="e">
        <f t="shared" si="27"/>
        <v>#VALUE!</v>
      </c>
      <c r="I275" s="136">
        <f t="shared" si="28"/>
        <v>44333</v>
      </c>
      <c r="J275" s="137" t="e">
        <f ca="1">IF($C275&gt;(TODAY()),NA(),SUM($G$3:$G275))</f>
        <v>#N/A</v>
      </c>
      <c r="K275" s="133" t="str">
        <f>IFERROR(VLOOKUP($C275,Calculator!$BY$2:$CD$2500,6,0),"")</f>
        <v/>
      </c>
      <c r="L275" s="141" t="str">
        <f t="shared" si="26"/>
        <v/>
      </c>
      <c r="M275" s="100" t="str">
        <f>IF($D275="","",$L275-(Dashboard!$R$21-(SUM($E$224:$E276))))</f>
        <v/>
      </c>
      <c r="N275" s="50">
        <f t="shared" si="29"/>
        <v>44333</v>
      </c>
      <c r="O275" s="96" t="e">
        <f>IF($D275="",NA(),($M275)/Dashboard!$R$21)</f>
        <v>#N/A</v>
      </c>
      <c r="P275" s="34"/>
      <c r="Q275" s="34"/>
    </row>
    <row r="276" spans="2:17" s="198" customFormat="1">
      <c r="B276" s="36">
        <f t="shared" si="24"/>
        <v>274</v>
      </c>
      <c r="C276" s="120">
        <f t="shared" si="25"/>
        <v>44334</v>
      </c>
      <c r="D276" s="98"/>
      <c r="E276" s="98"/>
      <c r="F276" s="98"/>
      <c r="G276" s="133" t="str">
        <f>IFERROR(VLOOKUP($C276,Calculator!$BY$2:$CB$2500,4,0),"")</f>
        <v/>
      </c>
      <c r="H276" s="197" t="e">
        <f t="shared" si="27"/>
        <v>#VALUE!</v>
      </c>
      <c r="I276" s="136">
        <f t="shared" si="28"/>
        <v>44334</v>
      </c>
      <c r="J276" s="137" t="e">
        <f ca="1">IF($C276&gt;(TODAY()),NA(),SUM($G$3:$G276))</f>
        <v>#N/A</v>
      </c>
      <c r="K276" s="133" t="str">
        <f>IFERROR(VLOOKUP($C276,Calculator!$BY$2:$CD$2500,6,0),"")</f>
        <v/>
      </c>
      <c r="L276" s="141" t="str">
        <f t="shared" si="26"/>
        <v/>
      </c>
      <c r="M276" s="100" t="str">
        <f>IF($D276="","",$L276-(Dashboard!$R$21-(SUM($E$224:$E277))))</f>
        <v/>
      </c>
      <c r="N276" s="50">
        <f t="shared" si="29"/>
        <v>44334</v>
      </c>
      <c r="O276" s="96" t="e">
        <f>IF($D276="",NA(),($M276)/Dashboard!$R$21)</f>
        <v>#N/A</v>
      </c>
      <c r="P276" s="34"/>
      <c r="Q276" s="34"/>
    </row>
    <row r="277" spans="2:17" s="198" customFormat="1">
      <c r="B277" s="36">
        <f t="shared" si="24"/>
        <v>275</v>
      </c>
      <c r="C277" s="120">
        <f t="shared" si="25"/>
        <v>44335</v>
      </c>
      <c r="D277" s="98"/>
      <c r="E277" s="98"/>
      <c r="F277" s="98"/>
      <c r="G277" s="133" t="str">
        <f>IFERROR(VLOOKUP($C277,Calculator!$BY$2:$CB$2500,4,0),"")</f>
        <v/>
      </c>
      <c r="H277" s="197" t="e">
        <f t="shared" si="27"/>
        <v>#VALUE!</v>
      </c>
      <c r="I277" s="136">
        <f t="shared" si="28"/>
        <v>44335</v>
      </c>
      <c r="J277" s="137" t="e">
        <f ca="1">IF($C277&gt;(TODAY()),NA(),SUM($G$3:$G277))</f>
        <v>#N/A</v>
      </c>
      <c r="K277" s="133" t="str">
        <f>IFERROR(VLOOKUP($C277,Calculator!$BY$2:$CD$2500,6,0),"")</f>
        <v/>
      </c>
      <c r="L277" s="141" t="str">
        <f t="shared" si="26"/>
        <v/>
      </c>
      <c r="M277" s="100" t="str">
        <f>IF($D277="","",$L277-(Dashboard!$R$21-(SUM($E$224:$E278))))</f>
        <v/>
      </c>
      <c r="N277" s="50">
        <f t="shared" si="29"/>
        <v>44335</v>
      </c>
      <c r="O277" s="96" t="e">
        <f>IF($D277="",NA(),($M277)/Dashboard!$R$21)</f>
        <v>#N/A</v>
      </c>
      <c r="P277" s="34"/>
      <c r="Q277" s="34"/>
    </row>
    <row r="278" spans="2:17" s="198" customFormat="1">
      <c r="B278" s="36">
        <f t="shared" si="24"/>
        <v>276</v>
      </c>
      <c r="C278" s="120">
        <f t="shared" si="25"/>
        <v>44336</v>
      </c>
      <c r="D278" s="98"/>
      <c r="E278" s="98"/>
      <c r="F278" s="98"/>
      <c r="G278" s="133" t="str">
        <f>IFERROR(VLOOKUP($C278,Calculator!$BY$2:$CB$2500,4,0),"")</f>
        <v/>
      </c>
      <c r="H278" s="197" t="e">
        <f t="shared" si="27"/>
        <v>#VALUE!</v>
      </c>
      <c r="I278" s="136">
        <f t="shared" si="28"/>
        <v>44336</v>
      </c>
      <c r="J278" s="137" t="e">
        <f ca="1">IF($C278&gt;(TODAY()),NA(),SUM($G$3:$G278))</f>
        <v>#N/A</v>
      </c>
      <c r="K278" s="133" t="str">
        <f>IFERROR(VLOOKUP($C278,Calculator!$BY$2:$CD$2500,6,0),"")</f>
        <v/>
      </c>
      <c r="L278" s="141" t="str">
        <f t="shared" si="26"/>
        <v/>
      </c>
      <c r="M278" s="100" t="str">
        <f>IF($D278="","",$L278-(Dashboard!$R$21-(SUM($E$224:$E279))))</f>
        <v/>
      </c>
      <c r="N278" s="50">
        <f t="shared" si="29"/>
        <v>44336</v>
      </c>
      <c r="O278" s="96" t="e">
        <f>IF($D278="",NA(),($M278)/Dashboard!$R$21)</f>
        <v>#N/A</v>
      </c>
      <c r="P278" s="34"/>
      <c r="Q278" s="34"/>
    </row>
    <row r="279" spans="2:17" s="198" customFormat="1">
      <c r="B279" s="36">
        <f t="shared" si="24"/>
        <v>277</v>
      </c>
      <c r="C279" s="120">
        <f t="shared" si="25"/>
        <v>44337</v>
      </c>
      <c r="D279" s="98"/>
      <c r="E279" s="98"/>
      <c r="F279" s="98"/>
      <c r="G279" s="133" t="str">
        <f>IFERROR(VLOOKUP($C279,Calculator!$BY$2:$CB$2500,4,0),"")</f>
        <v/>
      </c>
      <c r="H279" s="197" t="e">
        <f t="shared" si="27"/>
        <v>#VALUE!</v>
      </c>
      <c r="I279" s="136">
        <f t="shared" si="28"/>
        <v>44337</v>
      </c>
      <c r="J279" s="137" t="e">
        <f ca="1">IF($C279&gt;(TODAY()),NA(),SUM($G$3:$G279))</f>
        <v>#N/A</v>
      </c>
      <c r="K279" s="133" t="str">
        <f>IFERROR(VLOOKUP($C279,Calculator!$BY$2:$CD$2500,6,0),"")</f>
        <v/>
      </c>
      <c r="L279" s="141" t="str">
        <f t="shared" si="26"/>
        <v/>
      </c>
      <c r="M279" s="100" t="str">
        <f>IF($D279="","",$L279-(Dashboard!$R$21-(SUM($E$224:$E280))))</f>
        <v/>
      </c>
      <c r="N279" s="50">
        <f t="shared" si="29"/>
        <v>44337</v>
      </c>
      <c r="O279" s="96" t="e">
        <f>IF($D279="",NA(),($M279)/Dashboard!$R$21)</f>
        <v>#N/A</v>
      </c>
      <c r="P279" s="34"/>
      <c r="Q279" s="34"/>
    </row>
    <row r="280" spans="2:17" s="198" customFormat="1">
      <c r="B280" s="36">
        <f t="shared" si="24"/>
        <v>278</v>
      </c>
      <c r="C280" s="120">
        <f t="shared" si="25"/>
        <v>44338</v>
      </c>
      <c r="D280" s="98"/>
      <c r="E280" s="98"/>
      <c r="F280" s="98"/>
      <c r="G280" s="133" t="str">
        <f>IFERROR(VLOOKUP($C280,Calculator!$BY$2:$CB$2500,4,0),"")</f>
        <v/>
      </c>
      <c r="H280" s="197" t="e">
        <f t="shared" si="27"/>
        <v>#VALUE!</v>
      </c>
      <c r="I280" s="136">
        <f t="shared" si="28"/>
        <v>44338</v>
      </c>
      <c r="J280" s="137" t="e">
        <f ca="1">IF($C280&gt;(TODAY()),NA(),SUM($G$3:$G280))</f>
        <v>#N/A</v>
      </c>
      <c r="K280" s="133" t="str">
        <f>IFERROR(VLOOKUP($C280,Calculator!$BY$2:$CD$2500,6,0),"")</f>
        <v/>
      </c>
      <c r="L280" s="141" t="str">
        <f t="shared" si="26"/>
        <v/>
      </c>
      <c r="M280" s="100" t="str">
        <f>IF($D280="","",$L280-(Dashboard!$R$21-(SUM($E$224:$E281))))</f>
        <v/>
      </c>
      <c r="N280" s="50">
        <f t="shared" si="29"/>
        <v>44338</v>
      </c>
      <c r="O280" s="96" t="e">
        <f>IF($D280="",NA(),($M280)/Dashboard!$R$21)</f>
        <v>#N/A</v>
      </c>
      <c r="P280" s="34"/>
      <c r="Q280" s="34"/>
    </row>
    <row r="281" spans="2:17" s="198" customFormat="1">
      <c r="B281" s="36">
        <f t="shared" si="24"/>
        <v>279</v>
      </c>
      <c r="C281" s="120">
        <f t="shared" si="25"/>
        <v>44339</v>
      </c>
      <c r="D281" s="98"/>
      <c r="E281" s="98"/>
      <c r="F281" s="98"/>
      <c r="G281" s="133" t="str">
        <f>IFERROR(VLOOKUP($C281,Calculator!$BY$2:$CB$2500,4,0),"")</f>
        <v/>
      </c>
      <c r="H281" s="197" t="e">
        <f t="shared" si="27"/>
        <v>#VALUE!</v>
      </c>
      <c r="I281" s="136">
        <f t="shared" si="28"/>
        <v>44339</v>
      </c>
      <c r="J281" s="137" t="e">
        <f ca="1">IF($C281&gt;(TODAY()),NA(),SUM($G$3:$G281))</f>
        <v>#N/A</v>
      </c>
      <c r="K281" s="133" t="str">
        <f>IFERROR(VLOOKUP($C281,Calculator!$BY$2:$CD$2500,6,0),"")</f>
        <v/>
      </c>
      <c r="L281" s="141" t="str">
        <f t="shared" si="26"/>
        <v/>
      </c>
      <c r="M281" s="100" t="str">
        <f>IF($D281="","",$L281-(Dashboard!$R$21-(SUM($E$224:$E282))))</f>
        <v/>
      </c>
      <c r="N281" s="50">
        <f t="shared" si="29"/>
        <v>44339</v>
      </c>
      <c r="O281" s="96" t="e">
        <f>IF($D281="",NA(),($M281)/Dashboard!$R$21)</f>
        <v>#N/A</v>
      </c>
      <c r="P281" s="34"/>
      <c r="Q281" s="34"/>
    </row>
    <row r="282" spans="2:17" s="198" customFormat="1">
      <c r="B282" s="36">
        <f t="shared" si="24"/>
        <v>280</v>
      </c>
      <c r="C282" s="120">
        <f t="shared" si="25"/>
        <v>44340</v>
      </c>
      <c r="D282" s="98"/>
      <c r="E282" s="98"/>
      <c r="F282" s="98"/>
      <c r="G282" s="133" t="str">
        <f>IFERROR(VLOOKUP($C282,Calculator!$BY$2:$CB$2500,4,0),"")</f>
        <v/>
      </c>
      <c r="H282" s="197" t="e">
        <f t="shared" si="27"/>
        <v>#VALUE!</v>
      </c>
      <c r="I282" s="136">
        <f t="shared" si="28"/>
        <v>44340</v>
      </c>
      <c r="J282" s="137" t="e">
        <f ca="1">IF($C282&gt;(TODAY()),NA(),SUM($G$3:$G282))</f>
        <v>#N/A</v>
      </c>
      <c r="K282" s="133" t="str">
        <f>IFERROR(VLOOKUP($C282,Calculator!$BY$2:$CD$2500,6,0),"")</f>
        <v/>
      </c>
      <c r="L282" s="141" t="str">
        <f t="shared" si="26"/>
        <v/>
      </c>
      <c r="M282" s="100" t="str">
        <f>IF($D282="","",$L282-(Dashboard!$R$21-(SUM($E$224:$E283))))</f>
        <v/>
      </c>
      <c r="N282" s="50">
        <f t="shared" si="29"/>
        <v>44340</v>
      </c>
      <c r="O282" s="96" t="e">
        <f>IF($D282="",NA(),($M282)/Dashboard!$R$21)</f>
        <v>#N/A</v>
      </c>
      <c r="P282" s="34"/>
      <c r="Q282" s="34"/>
    </row>
    <row r="283" spans="2:17" s="198" customFormat="1">
      <c r="B283" s="36">
        <f t="shared" si="24"/>
        <v>281</v>
      </c>
      <c r="C283" s="120">
        <f t="shared" si="25"/>
        <v>44341</v>
      </c>
      <c r="D283" s="98"/>
      <c r="E283" s="98"/>
      <c r="F283" s="98"/>
      <c r="G283" s="133" t="str">
        <f>IFERROR(VLOOKUP($C283,Calculator!$BY$2:$CB$2500,4,0),"")</f>
        <v/>
      </c>
      <c r="H283" s="197" t="e">
        <f t="shared" si="27"/>
        <v>#VALUE!</v>
      </c>
      <c r="I283" s="136">
        <f t="shared" si="28"/>
        <v>44341</v>
      </c>
      <c r="J283" s="137" t="e">
        <f ca="1">IF($C283&gt;(TODAY()),NA(),SUM($G$3:$G283))</f>
        <v>#N/A</v>
      </c>
      <c r="K283" s="133" t="str">
        <f>IFERROR(VLOOKUP($C283,Calculator!$BY$2:$CD$2500,6,0),"")</f>
        <v/>
      </c>
      <c r="L283" s="141" t="str">
        <f t="shared" si="26"/>
        <v/>
      </c>
      <c r="M283" s="100" t="str">
        <f>IF($D283="","",$L283-(Dashboard!$R$21-(SUM($E$224:$E284))))</f>
        <v/>
      </c>
      <c r="N283" s="50">
        <f t="shared" si="29"/>
        <v>44341</v>
      </c>
      <c r="O283" s="96" t="e">
        <f>IF($D283="",NA(),($M283)/Dashboard!$R$21)</f>
        <v>#N/A</v>
      </c>
      <c r="P283" s="34"/>
      <c r="Q283" s="34"/>
    </row>
    <row r="284" spans="2:17" s="198" customFormat="1">
      <c r="B284" s="36">
        <f t="shared" ref="B284:B347" si="30">$B283+1</f>
        <v>282</v>
      </c>
      <c r="C284" s="120">
        <f t="shared" ref="C284:C347" si="31">$C283+1</f>
        <v>44342</v>
      </c>
      <c r="D284" s="98"/>
      <c r="E284" s="98"/>
      <c r="F284" s="98"/>
      <c r="G284" s="133" t="str">
        <f>IFERROR(VLOOKUP($C284,Calculator!$BY$2:$CB$2500,4,0),"")</f>
        <v/>
      </c>
      <c r="H284" s="197" t="e">
        <f t="shared" si="27"/>
        <v>#VALUE!</v>
      </c>
      <c r="I284" s="136">
        <f t="shared" si="28"/>
        <v>44342</v>
      </c>
      <c r="J284" s="137" t="e">
        <f ca="1">IF($C284&gt;(TODAY()),NA(),SUM($G$3:$G284))</f>
        <v>#N/A</v>
      </c>
      <c r="K284" s="133" t="str">
        <f>IFERROR(VLOOKUP($C284,Calculator!$BY$2:$CD$2500,6,0),"")</f>
        <v/>
      </c>
      <c r="L284" s="141" t="str">
        <f t="shared" si="26"/>
        <v/>
      </c>
      <c r="M284" s="100" t="str">
        <f>IF($D284="","",$L284-(Dashboard!$R$21-(SUM($E$224:$E285))))</f>
        <v/>
      </c>
      <c r="N284" s="50">
        <f t="shared" si="29"/>
        <v>44342</v>
      </c>
      <c r="O284" s="96" t="e">
        <f>IF($D284="",NA(),($M284)/Dashboard!$R$21)</f>
        <v>#N/A</v>
      </c>
      <c r="P284" s="34"/>
      <c r="Q284" s="34"/>
    </row>
    <row r="285" spans="2:17" s="198" customFormat="1">
      <c r="B285" s="36">
        <f t="shared" si="30"/>
        <v>283</v>
      </c>
      <c r="C285" s="120">
        <f t="shared" si="31"/>
        <v>44343</v>
      </c>
      <c r="D285" s="98"/>
      <c r="E285" s="98"/>
      <c r="F285" s="98"/>
      <c r="G285" s="133" t="str">
        <f>IFERROR(VLOOKUP($C285,Calculator!$BY$2:$CB$2500,4,0),"")</f>
        <v/>
      </c>
      <c r="H285" s="197" t="e">
        <f t="shared" si="27"/>
        <v>#VALUE!</v>
      </c>
      <c r="I285" s="136">
        <f t="shared" si="28"/>
        <v>44343</v>
      </c>
      <c r="J285" s="137" t="e">
        <f ca="1">IF($C285&gt;(TODAY()),NA(),SUM($G$3:$G285))</f>
        <v>#N/A</v>
      </c>
      <c r="K285" s="133" t="str">
        <f>IFERROR(VLOOKUP($C285,Calculator!$BY$2:$CD$2500,6,0),"")</f>
        <v/>
      </c>
      <c r="L285" s="141" t="str">
        <f t="shared" si="26"/>
        <v/>
      </c>
      <c r="M285" s="100" t="str">
        <f>IF($D285="","",$L285-(Dashboard!$R$21-(SUM($E$224:$E286))))</f>
        <v/>
      </c>
      <c r="N285" s="50">
        <f t="shared" si="29"/>
        <v>44343</v>
      </c>
      <c r="O285" s="96" t="e">
        <f>IF($D285="",NA(),($M285)/Dashboard!$R$21)</f>
        <v>#N/A</v>
      </c>
      <c r="P285" s="34"/>
      <c r="Q285" s="34"/>
    </row>
    <row r="286" spans="2:17" s="198" customFormat="1">
      <c r="B286" s="36">
        <f t="shared" si="30"/>
        <v>284</v>
      </c>
      <c r="C286" s="120">
        <f t="shared" si="31"/>
        <v>44344</v>
      </c>
      <c r="D286" s="98"/>
      <c r="E286" s="98"/>
      <c r="F286" s="98"/>
      <c r="G286" s="133" t="str">
        <f>IFERROR(VLOOKUP($C286,Calculator!$BY$2:$CB$2500,4,0),"")</f>
        <v/>
      </c>
      <c r="H286" s="197" t="e">
        <f t="shared" si="27"/>
        <v>#VALUE!</v>
      </c>
      <c r="I286" s="136">
        <f t="shared" si="28"/>
        <v>44344</v>
      </c>
      <c r="J286" s="137" t="e">
        <f ca="1">IF($C286&gt;(TODAY()),NA(),SUM($G$3:$G286))</f>
        <v>#N/A</v>
      </c>
      <c r="K286" s="133" t="str">
        <f>IFERROR(VLOOKUP($C286,Calculator!$BY$2:$CD$2500,6,0),"")</f>
        <v/>
      </c>
      <c r="L286" s="141" t="str">
        <f t="shared" si="26"/>
        <v/>
      </c>
      <c r="M286" s="100" t="str">
        <f>IF($D286="","",$L286-(Dashboard!$R$21-(SUM($E$224:$E287))))</f>
        <v/>
      </c>
      <c r="N286" s="50">
        <f t="shared" si="29"/>
        <v>44344</v>
      </c>
      <c r="O286" s="96" t="e">
        <f>IF($D286="",NA(),($M286)/Dashboard!$R$21)</f>
        <v>#N/A</v>
      </c>
      <c r="P286" s="34"/>
      <c r="Q286" s="34"/>
    </row>
    <row r="287" spans="2:17" s="198" customFormat="1">
      <c r="B287" s="36">
        <f t="shared" si="30"/>
        <v>285</v>
      </c>
      <c r="C287" s="120">
        <f t="shared" si="31"/>
        <v>44345</v>
      </c>
      <c r="D287" s="98"/>
      <c r="E287" s="98"/>
      <c r="F287" s="98"/>
      <c r="G287" s="133" t="str">
        <f>IFERROR(VLOOKUP($C287,Calculator!$BY$2:$CB$2500,4,0),"")</f>
        <v/>
      </c>
      <c r="H287" s="197" t="e">
        <f t="shared" si="27"/>
        <v>#VALUE!</v>
      </c>
      <c r="I287" s="136">
        <f t="shared" si="28"/>
        <v>44345</v>
      </c>
      <c r="J287" s="137" t="e">
        <f ca="1">IF($C287&gt;(TODAY()),NA(),SUM($G$3:$G287))</f>
        <v>#N/A</v>
      </c>
      <c r="K287" s="133" t="str">
        <f>IFERROR(VLOOKUP($C287,Calculator!$BY$2:$CD$2500,6,0),"")</f>
        <v/>
      </c>
      <c r="L287" s="141" t="str">
        <f t="shared" si="26"/>
        <v/>
      </c>
      <c r="M287" s="100" t="str">
        <f>IF($D287="","",$L287-(Dashboard!$R$21-(SUM($E$224:$E288))))</f>
        <v/>
      </c>
      <c r="N287" s="50">
        <f t="shared" si="29"/>
        <v>44345</v>
      </c>
      <c r="O287" s="96" t="e">
        <f>IF($D287="",NA(),($M287)/Dashboard!$R$21)</f>
        <v>#N/A</v>
      </c>
      <c r="P287" s="34"/>
      <c r="Q287" s="34"/>
    </row>
    <row r="288" spans="2:17" s="198" customFormat="1">
      <c r="B288" s="36">
        <f t="shared" si="30"/>
        <v>286</v>
      </c>
      <c r="C288" s="120">
        <f t="shared" si="31"/>
        <v>44346</v>
      </c>
      <c r="D288" s="98"/>
      <c r="E288" s="98"/>
      <c r="F288" s="98"/>
      <c r="G288" s="133" t="str">
        <f>IFERROR(VLOOKUP($C288,Calculator!$BY$2:$CB$2500,4,0),"")</f>
        <v/>
      </c>
      <c r="H288" s="197" t="e">
        <f t="shared" si="27"/>
        <v>#VALUE!</v>
      </c>
      <c r="I288" s="136">
        <f t="shared" si="28"/>
        <v>44346</v>
      </c>
      <c r="J288" s="137" t="e">
        <f ca="1">IF($C288&gt;(TODAY()),NA(),SUM($G$3:$G288))</f>
        <v>#N/A</v>
      </c>
      <c r="K288" s="133" t="str">
        <f>IFERROR(VLOOKUP($C288,Calculator!$BY$2:$CD$2500,6,0),"")</f>
        <v/>
      </c>
      <c r="L288" s="141" t="str">
        <f t="shared" si="26"/>
        <v/>
      </c>
      <c r="M288" s="100" t="str">
        <f>IF($D288="","",$L288-(Dashboard!$R$21-(SUM($E$224:$E289))))</f>
        <v/>
      </c>
      <c r="N288" s="50">
        <f t="shared" si="29"/>
        <v>44346</v>
      </c>
      <c r="O288" s="96" t="e">
        <f>IF($D288="",NA(),($M288)/Dashboard!$R$21)</f>
        <v>#N/A</v>
      </c>
      <c r="P288" s="34"/>
      <c r="Q288" s="34"/>
    </row>
    <row r="289" spans="2:17" s="198" customFormat="1">
      <c r="B289" s="36">
        <f t="shared" si="30"/>
        <v>287</v>
      </c>
      <c r="C289" s="120">
        <f t="shared" si="31"/>
        <v>44347</v>
      </c>
      <c r="D289" s="98"/>
      <c r="E289" s="98"/>
      <c r="F289" s="98"/>
      <c r="G289" s="133" t="str">
        <f>IFERROR(VLOOKUP($C289,Calculator!$BY$2:$CB$2500,4,0),"")</f>
        <v/>
      </c>
      <c r="H289" s="197" t="e">
        <f t="shared" si="27"/>
        <v>#VALUE!</v>
      </c>
      <c r="I289" s="136">
        <f t="shared" si="28"/>
        <v>44347</v>
      </c>
      <c r="J289" s="137" t="e">
        <f ca="1">IF($C289&gt;(TODAY()),NA(),SUM($G$3:$G289))</f>
        <v>#N/A</v>
      </c>
      <c r="K289" s="133" t="str">
        <f>IFERROR(VLOOKUP($C289,Calculator!$BY$2:$CD$2500,6,0),"")</f>
        <v/>
      </c>
      <c r="L289" s="141" t="str">
        <f t="shared" si="26"/>
        <v/>
      </c>
      <c r="M289" s="100" t="str">
        <f>IF($D289="","",$L289-(Dashboard!$R$21-(SUM($E$224:$E290))))</f>
        <v/>
      </c>
      <c r="N289" s="50">
        <f t="shared" si="29"/>
        <v>44347</v>
      </c>
      <c r="O289" s="96" t="e">
        <f>IF($D289="",NA(),($M289)/Dashboard!$R$21)</f>
        <v>#N/A</v>
      </c>
      <c r="P289" s="34"/>
      <c r="Q289" s="34"/>
    </row>
    <row r="290" spans="2:17" s="198" customFormat="1">
      <c r="B290" s="36">
        <f t="shared" si="30"/>
        <v>288</v>
      </c>
      <c r="C290" s="120">
        <f t="shared" si="31"/>
        <v>44348</v>
      </c>
      <c r="D290" s="98"/>
      <c r="E290" s="98"/>
      <c r="F290" s="98"/>
      <c r="G290" s="133" t="str">
        <f>IFERROR(VLOOKUP($C290,Calculator!$BY$2:$CB$2500,4,0),"")</f>
        <v/>
      </c>
      <c r="H290" s="197" t="e">
        <f t="shared" si="27"/>
        <v>#VALUE!</v>
      </c>
      <c r="I290" s="136">
        <f t="shared" si="28"/>
        <v>44348</v>
      </c>
      <c r="J290" s="137" t="e">
        <f ca="1">IF($C290&gt;(TODAY()),NA(),SUM($G$3:$G290))</f>
        <v>#N/A</v>
      </c>
      <c r="K290" s="133" t="str">
        <f>IFERROR(VLOOKUP($C290,Calculator!$BY$2:$CD$2500,6,0),"")</f>
        <v/>
      </c>
      <c r="L290" s="141" t="str">
        <f t="shared" si="26"/>
        <v/>
      </c>
      <c r="M290" s="100" t="str">
        <f>IF($D290="","",$L290-(Dashboard!$R$21-(SUM($E$224:$E291))))</f>
        <v/>
      </c>
      <c r="N290" s="50">
        <f t="shared" si="29"/>
        <v>44348</v>
      </c>
      <c r="O290" s="96" t="e">
        <f>IF($D290="",NA(),($M290)/Dashboard!$R$21)</f>
        <v>#N/A</v>
      </c>
      <c r="P290" s="34"/>
      <c r="Q290" s="34"/>
    </row>
    <row r="291" spans="2:17" s="198" customFormat="1">
      <c r="B291" s="36">
        <f t="shared" si="30"/>
        <v>289</v>
      </c>
      <c r="C291" s="120">
        <f t="shared" si="31"/>
        <v>44349</v>
      </c>
      <c r="D291" s="98"/>
      <c r="E291" s="98"/>
      <c r="F291" s="98"/>
      <c r="G291" s="133" t="str">
        <f>IFERROR(VLOOKUP($C291,Calculator!$BY$2:$CB$2500,4,0),"")</f>
        <v/>
      </c>
      <c r="H291" s="197" t="e">
        <f t="shared" si="27"/>
        <v>#VALUE!</v>
      </c>
      <c r="I291" s="136">
        <f t="shared" si="28"/>
        <v>44349</v>
      </c>
      <c r="J291" s="137" t="e">
        <f ca="1">IF($C291&gt;(TODAY()),NA(),SUM($G$3:$G291))</f>
        <v>#N/A</v>
      </c>
      <c r="K291" s="133" t="str">
        <f>IFERROR(VLOOKUP($C291,Calculator!$BY$2:$CD$2500,6,0),"")</f>
        <v/>
      </c>
      <c r="L291" s="141" t="str">
        <f t="shared" si="26"/>
        <v/>
      </c>
      <c r="M291" s="100" t="str">
        <f>IF($D291="","",$L291-(Dashboard!$R$21-(SUM($E$224:$E292))))</f>
        <v/>
      </c>
      <c r="N291" s="50">
        <f t="shared" si="29"/>
        <v>44349</v>
      </c>
      <c r="O291" s="96" t="e">
        <f>IF($D291="",NA(),($M291)/Dashboard!$R$21)</f>
        <v>#N/A</v>
      </c>
      <c r="P291" s="34"/>
      <c r="Q291" s="34"/>
    </row>
    <row r="292" spans="2:17" s="198" customFormat="1">
      <c r="B292" s="36">
        <f t="shared" si="30"/>
        <v>290</v>
      </c>
      <c r="C292" s="120">
        <f t="shared" si="31"/>
        <v>44350</v>
      </c>
      <c r="D292" s="98"/>
      <c r="E292" s="98"/>
      <c r="F292" s="98"/>
      <c r="G292" s="133" t="str">
        <f>IFERROR(VLOOKUP($C292,Calculator!$BY$2:$CB$2500,4,0),"")</f>
        <v/>
      </c>
      <c r="H292" s="197" t="e">
        <f t="shared" si="27"/>
        <v>#VALUE!</v>
      </c>
      <c r="I292" s="136">
        <f t="shared" si="28"/>
        <v>44350</v>
      </c>
      <c r="J292" s="137" t="e">
        <f ca="1">IF($C292&gt;(TODAY()),NA(),SUM($G$3:$G292))</f>
        <v>#N/A</v>
      </c>
      <c r="K292" s="133" t="str">
        <f>IFERROR(VLOOKUP($C292,Calculator!$BY$2:$CD$2500,6,0),"")</f>
        <v/>
      </c>
      <c r="L292" s="141" t="str">
        <f t="shared" si="26"/>
        <v/>
      </c>
      <c r="M292" s="100" t="str">
        <f>IF($D292="","",$L292-(Dashboard!$R$21-(SUM($E$224:$E293))))</f>
        <v/>
      </c>
      <c r="N292" s="50">
        <f t="shared" si="29"/>
        <v>44350</v>
      </c>
      <c r="O292" s="96" t="e">
        <f>IF($D292="",NA(),($M292)/Dashboard!$R$21)</f>
        <v>#N/A</v>
      </c>
      <c r="P292" s="34"/>
      <c r="Q292" s="34"/>
    </row>
    <row r="293" spans="2:17" s="198" customFormat="1">
      <c r="B293" s="36">
        <f t="shared" si="30"/>
        <v>291</v>
      </c>
      <c r="C293" s="120">
        <f t="shared" si="31"/>
        <v>44351</v>
      </c>
      <c r="D293" s="98"/>
      <c r="E293" s="98"/>
      <c r="F293" s="98"/>
      <c r="G293" s="133" t="str">
        <f>IFERROR(VLOOKUP($C293,Calculator!$BY$2:$CB$2500,4,0),"")</f>
        <v/>
      </c>
      <c r="H293" s="197" t="e">
        <f t="shared" si="27"/>
        <v>#VALUE!</v>
      </c>
      <c r="I293" s="136">
        <f t="shared" si="28"/>
        <v>44351</v>
      </c>
      <c r="J293" s="137" t="e">
        <f ca="1">IF($C293&gt;(TODAY()),NA(),SUM($G$3:$G293))</f>
        <v>#N/A</v>
      </c>
      <c r="K293" s="133" t="str">
        <f>IFERROR(VLOOKUP($C293,Calculator!$BY$2:$CD$2500,6,0),"")</f>
        <v/>
      </c>
      <c r="L293" s="141" t="str">
        <f t="shared" si="26"/>
        <v/>
      </c>
      <c r="M293" s="100" t="str">
        <f>IF($D293="","",$L293-(Dashboard!$R$21-(SUM($E$224:$E294))))</f>
        <v/>
      </c>
      <c r="N293" s="50">
        <f t="shared" si="29"/>
        <v>44351</v>
      </c>
      <c r="O293" s="96" t="e">
        <f>IF($D293="",NA(),($M293)/Dashboard!$R$21)</f>
        <v>#N/A</v>
      </c>
      <c r="P293" s="34"/>
      <c r="Q293" s="34"/>
    </row>
    <row r="294" spans="2:17" s="198" customFormat="1">
      <c r="B294" s="36">
        <f t="shared" si="30"/>
        <v>292</v>
      </c>
      <c r="C294" s="120">
        <f t="shared" si="31"/>
        <v>44352</v>
      </c>
      <c r="D294" s="98"/>
      <c r="E294" s="98"/>
      <c r="F294" s="98"/>
      <c r="G294" s="133" t="str">
        <f>IFERROR(VLOOKUP($C294,Calculator!$BY$2:$CB$2500,4,0),"")</f>
        <v/>
      </c>
      <c r="H294" s="197" t="e">
        <f t="shared" si="27"/>
        <v>#VALUE!</v>
      </c>
      <c r="I294" s="136">
        <f t="shared" si="28"/>
        <v>44352</v>
      </c>
      <c r="J294" s="137" t="e">
        <f ca="1">IF($C294&gt;(TODAY()),NA(),SUM($G$3:$G294))</f>
        <v>#N/A</v>
      </c>
      <c r="K294" s="133" t="str">
        <f>IFERROR(VLOOKUP($C294,Calculator!$BY$2:$CD$2500,6,0),"")</f>
        <v/>
      </c>
      <c r="L294" s="141" t="str">
        <f t="shared" si="26"/>
        <v/>
      </c>
      <c r="M294" s="100" t="str">
        <f>IF($D294="","",$L294-(Dashboard!$R$21-(SUM($E$224:$E295))))</f>
        <v/>
      </c>
      <c r="N294" s="50">
        <f t="shared" si="29"/>
        <v>44352</v>
      </c>
      <c r="O294" s="96" t="e">
        <f>IF($D294="",NA(),($M294)/Dashboard!$R$21)</f>
        <v>#N/A</v>
      </c>
      <c r="P294" s="34"/>
      <c r="Q294" s="34"/>
    </row>
    <row r="295" spans="2:17" s="198" customFormat="1">
      <c r="B295" s="36">
        <f t="shared" si="30"/>
        <v>293</v>
      </c>
      <c r="C295" s="120">
        <f t="shared" si="31"/>
        <v>44353</v>
      </c>
      <c r="D295" s="98"/>
      <c r="E295" s="98"/>
      <c r="F295" s="98"/>
      <c r="G295" s="133" t="str">
        <f>IFERROR(VLOOKUP($C295,Calculator!$BY$2:$CB$2500,4,0),"")</f>
        <v/>
      </c>
      <c r="H295" s="197" t="e">
        <f t="shared" si="27"/>
        <v>#VALUE!</v>
      </c>
      <c r="I295" s="136">
        <f t="shared" si="28"/>
        <v>44353</v>
      </c>
      <c r="J295" s="137" t="e">
        <f ca="1">IF($C295&gt;(TODAY()),NA(),SUM($G$3:$G295))</f>
        <v>#N/A</v>
      </c>
      <c r="K295" s="133" t="str">
        <f>IFERROR(VLOOKUP($C295,Calculator!$BY$2:$CD$2500,6,0),"")</f>
        <v/>
      </c>
      <c r="L295" s="141" t="str">
        <f t="shared" si="26"/>
        <v/>
      </c>
      <c r="M295" s="100" t="str">
        <f>IF($D295="","",$L295-(Dashboard!$R$21-(SUM($E$224:$E296))))</f>
        <v/>
      </c>
      <c r="N295" s="50">
        <f t="shared" si="29"/>
        <v>44353</v>
      </c>
      <c r="O295" s="96" t="e">
        <f>IF($D295="",NA(),($M295)/Dashboard!$R$21)</f>
        <v>#N/A</v>
      </c>
      <c r="P295" s="34"/>
      <c r="Q295" s="34"/>
    </row>
    <row r="296" spans="2:17" s="198" customFormat="1">
      <c r="B296" s="36">
        <f t="shared" si="30"/>
        <v>294</v>
      </c>
      <c r="C296" s="120">
        <f t="shared" si="31"/>
        <v>44354</v>
      </c>
      <c r="D296" s="98"/>
      <c r="E296" s="98"/>
      <c r="F296" s="98"/>
      <c r="G296" s="133" t="str">
        <f>IFERROR(VLOOKUP($C296,Calculator!$BY$2:$CB$2500,4,0),"")</f>
        <v/>
      </c>
      <c r="H296" s="197" t="e">
        <f t="shared" si="27"/>
        <v>#VALUE!</v>
      </c>
      <c r="I296" s="136">
        <f t="shared" si="28"/>
        <v>44354</v>
      </c>
      <c r="J296" s="137" t="e">
        <f ca="1">IF($C296&gt;(TODAY()),NA(),SUM($G$3:$G296))</f>
        <v>#N/A</v>
      </c>
      <c r="K296" s="133" t="str">
        <f>IFERROR(VLOOKUP($C296,Calculator!$BY$2:$CD$2500,6,0),"")</f>
        <v/>
      </c>
      <c r="L296" s="141" t="str">
        <f t="shared" si="26"/>
        <v/>
      </c>
      <c r="M296" s="100" t="str">
        <f>IF($D296="","",$L296-(Dashboard!$R$21-(SUM($E$224:$E297))))</f>
        <v/>
      </c>
      <c r="N296" s="50">
        <f t="shared" si="29"/>
        <v>44354</v>
      </c>
      <c r="O296" s="96" t="e">
        <f>IF($D296="",NA(),($M296)/Dashboard!$R$21)</f>
        <v>#N/A</v>
      </c>
      <c r="P296" s="34"/>
      <c r="Q296" s="34"/>
    </row>
    <row r="297" spans="2:17" s="198" customFormat="1">
      <c r="B297" s="36">
        <f t="shared" si="30"/>
        <v>295</v>
      </c>
      <c r="C297" s="120">
        <f t="shared" si="31"/>
        <v>44355</v>
      </c>
      <c r="D297" s="98"/>
      <c r="E297" s="98"/>
      <c r="F297" s="98"/>
      <c r="G297" s="133" t="str">
        <f>IFERROR(VLOOKUP($C297,Calculator!$BY$2:$CB$2500,4,0),"")</f>
        <v/>
      </c>
      <c r="H297" s="197" t="e">
        <f t="shared" si="27"/>
        <v>#VALUE!</v>
      </c>
      <c r="I297" s="136">
        <f t="shared" si="28"/>
        <v>44355</v>
      </c>
      <c r="J297" s="137" t="e">
        <f ca="1">IF($C297&gt;(TODAY()),NA(),SUM($G$3:$G297))</f>
        <v>#N/A</v>
      </c>
      <c r="K297" s="133" t="str">
        <f>IFERROR(VLOOKUP($C297,Calculator!$BY$2:$CD$2500,6,0),"")</f>
        <v/>
      </c>
      <c r="L297" s="141" t="str">
        <f t="shared" si="26"/>
        <v/>
      </c>
      <c r="M297" s="100" t="str">
        <f>IF($D297="","",$L297-(Dashboard!$R$21-(SUM($E$224:$E298))))</f>
        <v/>
      </c>
      <c r="N297" s="50">
        <f t="shared" si="29"/>
        <v>44355</v>
      </c>
      <c r="O297" s="96" t="e">
        <f>IF($D297="",NA(),($M297)/Dashboard!$R$21)</f>
        <v>#N/A</v>
      </c>
      <c r="P297" s="34"/>
      <c r="Q297" s="34"/>
    </row>
    <row r="298" spans="2:17" s="198" customFormat="1">
      <c r="B298" s="36">
        <f t="shared" si="30"/>
        <v>296</v>
      </c>
      <c r="C298" s="120">
        <f t="shared" si="31"/>
        <v>44356</v>
      </c>
      <c r="D298" s="98"/>
      <c r="E298" s="98"/>
      <c r="F298" s="98"/>
      <c r="G298" s="133" t="str">
        <f>IFERROR(VLOOKUP($C298,Calculator!$BY$2:$CB$2500,4,0),"")</f>
        <v/>
      </c>
      <c r="H298" s="197" t="e">
        <f t="shared" si="27"/>
        <v>#VALUE!</v>
      </c>
      <c r="I298" s="136">
        <f t="shared" si="28"/>
        <v>44356</v>
      </c>
      <c r="J298" s="137" t="e">
        <f ca="1">IF($C298&gt;(TODAY()),NA(),SUM($G$3:$G298))</f>
        <v>#N/A</v>
      </c>
      <c r="K298" s="133" t="str">
        <f>IFERROR(VLOOKUP($C298,Calculator!$BY$2:$CD$2500,6,0),"")</f>
        <v/>
      </c>
      <c r="L298" s="141" t="str">
        <f t="shared" si="26"/>
        <v/>
      </c>
      <c r="M298" s="100" t="str">
        <f>IF($D298="","",$L298-(Dashboard!$R$21-(SUM($E$224:$E299))))</f>
        <v/>
      </c>
      <c r="N298" s="50">
        <f t="shared" si="29"/>
        <v>44356</v>
      </c>
      <c r="O298" s="96" t="e">
        <f>IF($D298="",NA(),($M298)/Dashboard!$R$21)</f>
        <v>#N/A</v>
      </c>
      <c r="P298" s="34"/>
      <c r="Q298" s="34"/>
    </row>
    <row r="299" spans="2:17" s="198" customFormat="1">
      <c r="B299" s="36">
        <f t="shared" si="30"/>
        <v>297</v>
      </c>
      <c r="C299" s="120">
        <f t="shared" si="31"/>
        <v>44357</v>
      </c>
      <c r="D299" s="98"/>
      <c r="E299" s="98"/>
      <c r="F299" s="98"/>
      <c r="G299" s="133" t="str">
        <f>IFERROR(VLOOKUP($C299,Calculator!$BY$2:$CB$2500,4,0),"")</f>
        <v/>
      </c>
      <c r="H299" s="197" t="e">
        <f t="shared" si="27"/>
        <v>#VALUE!</v>
      </c>
      <c r="I299" s="136">
        <f t="shared" si="28"/>
        <v>44357</v>
      </c>
      <c r="J299" s="137" t="e">
        <f ca="1">IF($C299&gt;(TODAY()),NA(),SUM($G$3:$G299))</f>
        <v>#N/A</v>
      </c>
      <c r="K299" s="133" t="str">
        <f>IFERROR(VLOOKUP($C299,Calculator!$BY$2:$CD$2500,6,0),"")</f>
        <v/>
      </c>
      <c r="L299" s="141" t="str">
        <f t="shared" si="26"/>
        <v/>
      </c>
      <c r="M299" s="100" t="str">
        <f>IF($D299="","",$L299-(Dashboard!$R$21-(SUM($E$224:$E300))))</f>
        <v/>
      </c>
      <c r="N299" s="50">
        <f t="shared" si="29"/>
        <v>44357</v>
      </c>
      <c r="O299" s="96" t="e">
        <f>IF($D299="",NA(),($M299)/Dashboard!$R$21)</f>
        <v>#N/A</v>
      </c>
      <c r="P299" s="34"/>
      <c r="Q299" s="34"/>
    </row>
    <row r="300" spans="2:17" s="198" customFormat="1">
      <c r="B300" s="36">
        <f t="shared" si="30"/>
        <v>298</v>
      </c>
      <c r="C300" s="120">
        <f t="shared" si="31"/>
        <v>44358</v>
      </c>
      <c r="D300" s="98"/>
      <c r="E300" s="98"/>
      <c r="F300" s="98"/>
      <c r="G300" s="133" t="str">
        <f>IFERROR(VLOOKUP($C300,Calculator!$BY$2:$CB$2500,4,0),"")</f>
        <v/>
      </c>
      <c r="H300" s="197" t="e">
        <f t="shared" si="27"/>
        <v>#VALUE!</v>
      </c>
      <c r="I300" s="136">
        <f t="shared" si="28"/>
        <v>44358</v>
      </c>
      <c r="J300" s="137" t="e">
        <f ca="1">IF($C300&gt;(TODAY()),NA(),SUM($G$3:$G300))</f>
        <v>#N/A</v>
      </c>
      <c r="K300" s="133" t="str">
        <f>IFERROR(VLOOKUP($C300,Calculator!$BY$2:$CD$2500,6,0),"")</f>
        <v/>
      </c>
      <c r="L300" s="141" t="str">
        <f t="shared" si="26"/>
        <v/>
      </c>
      <c r="M300" s="100" t="str">
        <f>IF($D300="","",$L300-(Dashboard!$R$21-(SUM($E$224:$E301))))</f>
        <v/>
      </c>
      <c r="N300" s="50">
        <f t="shared" si="29"/>
        <v>44358</v>
      </c>
      <c r="O300" s="96" t="e">
        <f>IF($D300="",NA(),($M300)/Dashboard!$R$21)</f>
        <v>#N/A</v>
      </c>
      <c r="P300" s="34"/>
      <c r="Q300" s="34"/>
    </row>
    <row r="301" spans="2:17" s="198" customFormat="1">
      <c r="B301" s="36">
        <f t="shared" si="30"/>
        <v>299</v>
      </c>
      <c r="C301" s="120">
        <f t="shared" si="31"/>
        <v>44359</v>
      </c>
      <c r="D301" s="98"/>
      <c r="E301" s="98"/>
      <c r="F301" s="98"/>
      <c r="G301" s="133" t="str">
        <f>IFERROR(VLOOKUP($C301,Calculator!$BY$2:$CB$2500,4,0),"")</f>
        <v/>
      </c>
      <c r="H301" s="197" t="e">
        <f t="shared" si="27"/>
        <v>#VALUE!</v>
      </c>
      <c r="I301" s="136">
        <f t="shared" si="28"/>
        <v>44359</v>
      </c>
      <c r="J301" s="137" t="e">
        <f ca="1">IF($C301&gt;(TODAY()),NA(),SUM($G$3:$G301))</f>
        <v>#N/A</v>
      </c>
      <c r="K301" s="133" t="str">
        <f>IFERROR(VLOOKUP($C301,Calculator!$BY$2:$CD$2500,6,0),"")</f>
        <v/>
      </c>
      <c r="L301" s="141" t="str">
        <f t="shared" si="26"/>
        <v/>
      </c>
      <c r="M301" s="100" t="str">
        <f>IF($D301="","",$L301-(Dashboard!$R$21-(SUM($E$224:$E302))))</f>
        <v/>
      </c>
      <c r="N301" s="50">
        <f t="shared" si="29"/>
        <v>44359</v>
      </c>
      <c r="O301" s="96" t="e">
        <f>IF($D301="",NA(),($M301)/Dashboard!$R$21)</f>
        <v>#N/A</v>
      </c>
      <c r="P301" s="34"/>
      <c r="Q301" s="34"/>
    </row>
    <row r="302" spans="2:17" s="198" customFormat="1">
      <c r="B302" s="36">
        <f t="shared" si="30"/>
        <v>300</v>
      </c>
      <c r="C302" s="120">
        <f t="shared" si="31"/>
        <v>44360</v>
      </c>
      <c r="D302" s="98"/>
      <c r="E302" s="98"/>
      <c r="F302" s="98"/>
      <c r="G302" s="133" t="str">
        <f>IFERROR(VLOOKUP($C302,Calculator!$BY$2:$CB$2500,4,0),"")</f>
        <v/>
      </c>
      <c r="H302" s="197" t="e">
        <f t="shared" si="27"/>
        <v>#VALUE!</v>
      </c>
      <c r="I302" s="136">
        <f t="shared" si="28"/>
        <v>44360</v>
      </c>
      <c r="J302" s="137" t="e">
        <f ca="1">IF($C302&gt;(TODAY()),NA(),SUM($G$3:$G302))</f>
        <v>#N/A</v>
      </c>
      <c r="K302" s="133" t="str">
        <f>IFERROR(VLOOKUP($C302,Calculator!$BY$2:$CD$2500,6,0),"")</f>
        <v/>
      </c>
      <c r="L302" s="141" t="str">
        <f t="shared" si="26"/>
        <v/>
      </c>
      <c r="M302" s="100" t="str">
        <f>IF($D302="","",$L302-(Dashboard!$R$21-(SUM($E$224:$E303))))</f>
        <v/>
      </c>
      <c r="N302" s="50">
        <f t="shared" si="29"/>
        <v>44360</v>
      </c>
      <c r="O302" s="96" t="e">
        <f>IF($D302="",NA(),($M302)/Dashboard!$R$21)</f>
        <v>#N/A</v>
      </c>
      <c r="P302" s="34"/>
      <c r="Q302" s="34"/>
    </row>
    <row r="303" spans="2:17" s="198" customFormat="1">
      <c r="B303" s="36">
        <f t="shared" si="30"/>
        <v>301</v>
      </c>
      <c r="C303" s="120">
        <f t="shared" si="31"/>
        <v>44361</v>
      </c>
      <c r="D303" s="98"/>
      <c r="E303" s="98"/>
      <c r="F303" s="98"/>
      <c r="G303" s="133" t="str">
        <f>IFERROR(VLOOKUP($C303,Calculator!$BY$2:$CB$2500,4,0),"")</f>
        <v/>
      </c>
      <c r="H303" s="197" t="e">
        <f t="shared" si="27"/>
        <v>#VALUE!</v>
      </c>
      <c r="I303" s="136">
        <f t="shared" si="28"/>
        <v>44361</v>
      </c>
      <c r="J303" s="137" t="e">
        <f ca="1">IF($C303&gt;(TODAY()),NA(),SUM($G$3:$G303))</f>
        <v>#N/A</v>
      </c>
      <c r="K303" s="133" t="str">
        <f>IFERROR(VLOOKUP($C303,Calculator!$BY$2:$CD$2500,6,0),"")</f>
        <v/>
      </c>
      <c r="L303" s="141" t="str">
        <f t="shared" si="26"/>
        <v/>
      </c>
      <c r="M303" s="100" t="str">
        <f>IF($D303="","",$L303-(Dashboard!$R$21-(SUM($E$224:$E304))))</f>
        <v/>
      </c>
      <c r="N303" s="50">
        <f t="shared" si="29"/>
        <v>44361</v>
      </c>
      <c r="O303" s="96" t="e">
        <f>IF($D303="",NA(),($M303)/Dashboard!$R$21)</f>
        <v>#N/A</v>
      </c>
      <c r="P303" s="34"/>
      <c r="Q303" s="34"/>
    </row>
    <row r="304" spans="2:17" s="198" customFormat="1">
      <c r="B304" s="36">
        <f t="shared" si="30"/>
        <v>302</v>
      </c>
      <c r="C304" s="120">
        <f t="shared" si="31"/>
        <v>44362</v>
      </c>
      <c r="D304" s="98"/>
      <c r="E304" s="98"/>
      <c r="F304" s="98"/>
      <c r="G304" s="133" t="str">
        <f>IFERROR(VLOOKUP($C304,Calculator!$BY$2:$CB$2500,4,0),"")</f>
        <v/>
      </c>
      <c r="H304" s="197" t="e">
        <f t="shared" si="27"/>
        <v>#VALUE!</v>
      </c>
      <c r="I304" s="136">
        <f t="shared" si="28"/>
        <v>44362</v>
      </c>
      <c r="J304" s="137" t="e">
        <f ca="1">IF($C304&gt;(TODAY()),NA(),SUM($G$3:$G304))</f>
        <v>#N/A</v>
      </c>
      <c r="K304" s="133" t="str">
        <f>IFERROR(VLOOKUP($C304,Calculator!$BY$2:$CD$2500,6,0),"")</f>
        <v/>
      </c>
      <c r="L304" s="141" t="str">
        <f t="shared" si="26"/>
        <v/>
      </c>
      <c r="M304" s="100" t="str">
        <f>IF($D304="","",$L304-(Dashboard!$R$21-(SUM($E$224:$E305))))</f>
        <v/>
      </c>
      <c r="N304" s="50">
        <f t="shared" si="29"/>
        <v>44362</v>
      </c>
      <c r="O304" s="96" t="e">
        <f>IF($D304="",NA(),($M304)/Dashboard!$R$21)</f>
        <v>#N/A</v>
      </c>
      <c r="P304" s="34"/>
      <c r="Q304" s="34"/>
    </row>
    <row r="305" spans="2:17" s="198" customFormat="1">
      <c r="B305" s="36">
        <f t="shared" si="30"/>
        <v>303</v>
      </c>
      <c r="C305" s="120">
        <f t="shared" si="31"/>
        <v>44363</v>
      </c>
      <c r="D305" s="98"/>
      <c r="E305" s="98"/>
      <c r="F305" s="98"/>
      <c r="G305" s="133" t="str">
        <f>IFERROR(VLOOKUP($C305,Calculator!$BY$2:$CB$2500,4,0),"")</f>
        <v/>
      </c>
      <c r="H305" s="197" t="e">
        <f t="shared" si="27"/>
        <v>#VALUE!</v>
      </c>
      <c r="I305" s="136">
        <f t="shared" si="28"/>
        <v>44363</v>
      </c>
      <c r="J305" s="137" t="e">
        <f ca="1">IF($C305&gt;(TODAY()),NA(),SUM($G$3:$G305))</f>
        <v>#N/A</v>
      </c>
      <c r="K305" s="133" t="str">
        <f>IFERROR(VLOOKUP($C305,Calculator!$BY$2:$CD$2500,6,0),"")</f>
        <v/>
      </c>
      <c r="L305" s="141" t="str">
        <f t="shared" si="26"/>
        <v/>
      </c>
      <c r="M305" s="100" t="str">
        <f>IF($D305="","",$L305-(Dashboard!$R$21-(SUM($E$224:$E306))))</f>
        <v/>
      </c>
      <c r="N305" s="50">
        <f t="shared" si="29"/>
        <v>44363</v>
      </c>
      <c r="O305" s="96" t="e">
        <f>IF($D305="",NA(),($M305)/Dashboard!$R$21)</f>
        <v>#N/A</v>
      </c>
      <c r="P305" s="34"/>
      <c r="Q305" s="34"/>
    </row>
    <row r="306" spans="2:17" s="198" customFormat="1">
      <c r="B306" s="36">
        <f t="shared" si="30"/>
        <v>304</v>
      </c>
      <c r="C306" s="120">
        <f t="shared" si="31"/>
        <v>44364</v>
      </c>
      <c r="D306" s="98"/>
      <c r="E306" s="98"/>
      <c r="F306" s="98"/>
      <c r="G306" s="133" t="str">
        <f>IFERROR(VLOOKUP($C306,Calculator!$BY$2:$CB$2500,4,0),"")</f>
        <v/>
      </c>
      <c r="H306" s="197" t="e">
        <f t="shared" si="27"/>
        <v>#VALUE!</v>
      </c>
      <c r="I306" s="136">
        <f t="shared" si="28"/>
        <v>44364</v>
      </c>
      <c r="J306" s="137" t="e">
        <f ca="1">IF($C306&gt;(TODAY()),NA(),SUM($G$3:$G306))</f>
        <v>#N/A</v>
      </c>
      <c r="K306" s="133" t="str">
        <f>IFERROR(VLOOKUP($C306,Calculator!$BY$2:$CD$2500,6,0),"")</f>
        <v/>
      </c>
      <c r="L306" s="141" t="str">
        <f t="shared" si="26"/>
        <v/>
      </c>
      <c r="M306" s="100" t="str">
        <f>IF($D306="","",$L306-(Dashboard!$R$21-(SUM($E$224:$E307))))</f>
        <v/>
      </c>
      <c r="N306" s="50">
        <f t="shared" si="29"/>
        <v>44364</v>
      </c>
      <c r="O306" s="96" t="e">
        <f>IF($D306="",NA(),($M306)/Dashboard!$R$21)</f>
        <v>#N/A</v>
      </c>
      <c r="P306" s="34"/>
      <c r="Q306" s="34"/>
    </row>
    <row r="307" spans="2:17" s="198" customFormat="1">
      <c r="B307" s="36">
        <f t="shared" si="30"/>
        <v>305</v>
      </c>
      <c r="C307" s="120">
        <f t="shared" si="31"/>
        <v>44365</v>
      </c>
      <c r="D307" s="98"/>
      <c r="E307" s="98"/>
      <c r="F307" s="98"/>
      <c r="G307" s="133" t="str">
        <f>IFERROR(VLOOKUP($C307,Calculator!$BY$2:$CB$2500,4,0),"")</f>
        <v/>
      </c>
      <c r="H307" s="197" t="e">
        <f t="shared" si="27"/>
        <v>#VALUE!</v>
      </c>
      <c r="I307" s="136">
        <f t="shared" si="28"/>
        <v>44365</v>
      </c>
      <c r="J307" s="137" t="e">
        <f ca="1">IF($C307&gt;(TODAY()),NA(),SUM($G$3:$G307))</f>
        <v>#N/A</v>
      </c>
      <c r="K307" s="133" t="str">
        <f>IFERROR(VLOOKUP($C307,Calculator!$BY$2:$CD$2500,6,0),"")</f>
        <v/>
      </c>
      <c r="L307" s="141" t="str">
        <f t="shared" si="26"/>
        <v/>
      </c>
      <c r="M307" s="100" t="str">
        <f>IF($D307="","",$L307-(Dashboard!$R$21-(SUM($E$224:$E308))))</f>
        <v/>
      </c>
      <c r="N307" s="50">
        <f t="shared" si="29"/>
        <v>44365</v>
      </c>
      <c r="O307" s="96" t="e">
        <f>IF($D307="",NA(),($M307)/Dashboard!$R$21)</f>
        <v>#N/A</v>
      </c>
      <c r="P307" s="34"/>
      <c r="Q307" s="34"/>
    </row>
    <row r="308" spans="2:17" s="198" customFormat="1">
      <c r="B308" s="36">
        <f t="shared" si="30"/>
        <v>306</v>
      </c>
      <c r="C308" s="120">
        <f t="shared" si="31"/>
        <v>44366</v>
      </c>
      <c r="D308" s="98"/>
      <c r="E308" s="98"/>
      <c r="F308" s="98"/>
      <c r="G308" s="133" t="str">
        <f>IFERROR(VLOOKUP($C308,Calculator!$BY$2:$CB$2500,4,0),"")</f>
        <v/>
      </c>
      <c r="H308" s="197" t="e">
        <f t="shared" si="27"/>
        <v>#VALUE!</v>
      </c>
      <c r="I308" s="136">
        <f t="shared" si="28"/>
        <v>44366</v>
      </c>
      <c r="J308" s="137" t="e">
        <f ca="1">IF($C308&gt;(TODAY()),NA(),SUM($G$3:$G308))</f>
        <v>#N/A</v>
      </c>
      <c r="K308" s="133" t="str">
        <f>IFERROR(VLOOKUP($C308,Calculator!$BY$2:$CD$2500,6,0),"")</f>
        <v/>
      </c>
      <c r="L308" s="141" t="str">
        <f t="shared" si="26"/>
        <v/>
      </c>
      <c r="M308" s="100" t="str">
        <f>IF($D308="","",$L308-(Dashboard!$R$21-(SUM($E$224:$E309))))</f>
        <v/>
      </c>
      <c r="N308" s="50">
        <f t="shared" si="29"/>
        <v>44366</v>
      </c>
      <c r="O308" s="96" t="e">
        <f>IF($D308="",NA(),($M308)/Dashboard!$R$21)</f>
        <v>#N/A</v>
      </c>
      <c r="P308" s="34"/>
      <c r="Q308" s="34"/>
    </row>
    <row r="309" spans="2:17" s="198" customFormat="1">
      <c r="B309" s="36">
        <f t="shared" si="30"/>
        <v>307</v>
      </c>
      <c r="C309" s="120">
        <f t="shared" si="31"/>
        <v>44367</v>
      </c>
      <c r="D309" s="98"/>
      <c r="E309" s="98"/>
      <c r="F309" s="98"/>
      <c r="G309" s="133" t="str">
        <f>IFERROR(VLOOKUP($C309,Calculator!$BY$2:$CB$2500,4,0),"")</f>
        <v/>
      </c>
      <c r="H309" s="197" t="e">
        <f t="shared" si="27"/>
        <v>#VALUE!</v>
      </c>
      <c r="I309" s="136">
        <f t="shared" si="28"/>
        <v>44367</v>
      </c>
      <c r="J309" s="137" t="e">
        <f ca="1">IF($C309&gt;(TODAY()),NA(),SUM($G$3:$G309))</f>
        <v>#N/A</v>
      </c>
      <c r="K309" s="133" t="str">
        <f>IFERROR(VLOOKUP($C309,Calculator!$BY$2:$CD$2500,6,0),"")</f>
        <v/>
      </c>
      <c r="L309" s="141" t="str">
        <f t="shared" si="26"/>
        <v/>
      </c>
      <c r="M309" s="100" t="str">
        <f>IF($D309="","",$L309-(Dashboard!$R$21-(SUM($E$224:$E310))))</f>
        <v/>
      </c>
      <c r="N309" s="50">
        <f t="shared" si="29"/>
        <v>44367</v>
      </c>
      <c r="O309" s="96" t="e">
        <f>IF($D309="",NA(),($M309)/Dashboard!$R$21)</f>
        <v>#N/A</v>
      </c>
      <c r="P309" s="34"/>
      <c r="Q309" s="34"/>
    </row>
    <row r="310" spans="2:17" s="198" customFormat="1">
      <c r="B310" s="36">
        <f t="shared" si="30"/>
        <v>308</v>
      </c>
      <c r="C310" s="120">
        <f t="shared" si="31"/>
        <v>44368</v>
      </c>
      <c r="D310" s="98"/>
      <c r="E310" s="98"/>
      <c r="F310" s="98"/>
      <c r="G310" s="133" t="str">
        <f>IFERROR(VLOOKUP($C310,Calculator!$BY$2:$CB$2500,4,0),"")</f>
        <v/>
      </c>
      <c r="H310" s="197" t="e">
        <f t="shared" si="27"/>
        <v>#VALUE!</v>
      </c>
      <c r="I310" s="136">
        <f t="shared" si="28"/>
        <v>44368</v>
      </c>
      <c r="J310" s="137" t="e">
        <f ca="1">IF($C310&gt;(TODAY()),NA(),SUM($G$3:$G310))</f>
        <v>#N/A</v>
      </c>
      <c r="K310" s="133" t="str">
        <f>IFERROR(VLOOKUP($C310,Calculator!$BY$2:$CD$2500,6,0),"")</f>
        <v/>
      </c>
      <c r="L310" s="141" t="str">
        <f t="shared" si="26"/>
        <v/>
      </c>
      <c r="M310" s="100" t="str">
        <f>IF($D310="","",$L310-(Dashboard!$R$21-(SUM($E$224:$E311))))</f>
        <v/>
      </c>
      <c r="N310" s="50">
        <f t="shared" si="29"/>
        <v>44368</v>
      </c>
      <c r="O310" s="96" t="e">
        <f>IF($D310="",NA(),($M310)/Dashboard!$R$21)</f>
        <v>#N/A</v>
      </c>
      <c r="P310" s="34"/>
      <c r="Q310" s="34"/>
    </row>
    <row r="311" spans="2:17" s="198" customFormat="1">
      <c r="B311" s="36">
        <f t="shared" si="30"/>
        <v>309</v>
      </c>
      <c r="C311" s="120">
        <f t="shared" si="31"/>
        <v>44369</v>
      </c>
      <c r="D311" s="98"/>
      <c r="E311" s="98"/>
      <c r="F311" s="98"/>
      <c r="G311" s="133" t="str">
        <f>IFERROR(VLOOKUP($C311,Calculator!$BY$2:$CB$2500,4,0),"")</f>
        <v/>
      </c>
      <c r="H311" s="197" t="e">
        <f t="shared" si="27"/>
        <v>#VALUE!</v>
      </c>
      <c r="I311" s="136">
        <f t="shared" si="28"/>
        <v>44369</v>
      </c>
      <c r="J311" s="137" t="e">
        <f ca="1">IF($C311&gt;(TODAY()),NA(),SUM($G$3:$G311))</f>
        <v>#N/A</v>
      </c>
      <c r="K311" s="133" t="str">
        <f>IFERROR(VLOOKUP($C311,Calculator!$BY$2:$CD$2500,6,0),"")</f>
        <v/>
      </c>
      <c r="L311" s="141" t="str">
        <f t="shared" si="26"/>
        <v/>
      </c>
      <c r="M311" s="100" t="str">
        <f>IF($D311="","",$L311-(Dashboard!$R$21-(SUM($E$224:$E312))))</f>
        <v/>
      </c>
      <c r="N311" s="50">
        <f t="shared" si="29"/>
        <v>44369</v>
      </c>
      <c r="O311" s="96" t="e">
        <f>IF($D311="",NA(),($M311)/Dashboard!$R$21)</f>
        <v>#N/A</v>
      </c>
      <c r="P311" s="34"/>
      <c r="Q311" s="34"/>
    </row>
    <row r="312" spans="2:17" s="198" customFormat="1">
      <c r="B312" s="36">
        <f t="shared" si="30"/>
        <v>310</v>
      </c>
      <c r="C312" s="120">
        <f t="shared" si="31"/>
        <v>44370</v>
      </c>
      <c r="D312" s="98"/>
      <c r="E312" s="98"/>
      <c r="F312" s="98"/>
      <c r="G312" s="133" t="str">
        <f>IFERROR(VLOOKUP($C312,Calculator!$BY$2:$CB$2500,4,0),"")</f>
        <v/>
      </c>
      <c r="H312" s="197" t="e">
        <f t="shared" si="27"/>
        <v>#VALUE!</v>
      </c>
      <c r="I312" s="136">
        <f t="shared" si="28"/>
        <v>44370</v>
      </c>
      <c r="J312" s="137" t="e">
        <f ca="1">IF($C312&gt;(TODAY()),NA(),SUM($G$3:$G312))</f>
        <v>#N/A</v>
      </c>
      <c r="K312" s="133" t="str">
        <f>IFERROR(VLOOKUP($C312,Calculator!$BY$2:$CD$2500,6,0),"")</f>
        <v/>
      </c>
      <c r="L312" s="141" t="str">
        <f t="shared" si="26"/>
        <v/>
      </c>
      <c r="M312" s="100" t="str">
        <f>IF($D312="","",$L312-(Dashboard!$R$21-(SUM($E$224:$E313))))</f>
        <v/>
      </c>
      <c r="N312" s="50">
        <f t="shared" si="29"/>
        <v>44370</v>
      </c>
      <c r="O312" s="96" t="e">
        <f>IF($D312="",NA(),($M312)/Dashboard!$R$21)</f>
        <v>#N/A</v>
      </c>
      <c r="P312" s="34"/>
      <c r="Q312" s="34"/>
    </row>
    <row r="313" spans="2:17" s="198" customFormat="1">
      <c r="B313" s="36">
        <f t="shared" si="30"/>
        <v>311</v>
      </c>
      <c r="C313" s="120">
        <f t="shared" si="31"/>
        <v>44371</v>
      </c>
      <c r="D313" s="98"/>
      <c r="E313" s="98"/>
      <c r="F313" s="98"/>
      <c r="G313" s="133" t="str">
        <f>IFERROR(VLOOKUP($C313,Calculator!$BY$2:$CB$2500,4,0),"")</f>
        <v/>
      </c>
      <c r="H313" s="197" t="e">
        <f t="shared" si="27"/>
        <v>#VALUE!</v>
      </c>
      <c r="I313" s="136">
        <f t="shared" si="28"/>
        <v>44371</v>
      </c>
      <c r="J313" s="137" t="e">
        <f ca="1">IF($C313&gt;(TODAY()),NA(),SUM($G$3:$G313))</f>
        <v>#N/A</v>
      </c>
      <c r="K313" s="133" t="str">
        <f>IFERROR(VLOOKUP($C313,Calculator!$BY$2:$CD$2500,6,0),"")</f>
        <v/>
      </c>
      <c r="L313" s="141" t="str">
        <f t="shared" si="26"/>
        <v/>
      </c>
      <c r="M313" s="100" t="str">
        <f>IF($D313="","",$L313-(Dashboard!$R$21-(SUM($E$224:$E314))))</f>
        <v/>
      </c>
      <c r="N313" s="50">
        <f t="shared" si="29"/>
        <v>44371</v>
      </c>
      <c r="O313" s="96" t="e">
        <f>IF($D313="",NA(),($M313)/Dashboard!$R$21)</f>
        <v>#N/A</v>
      </c>
      <c r="P313" s="34"/>
      <c r="Q313" s="34"/>
    </row>
    <row r="314" spans="2:17" s="198" customFormat="1">
      <c r="B314" s="36">
        <f t="shared" si="30"/>
        <v>312</v>
      </c>
      <c r="C314" s="120">
        <f t="shared" si="31"/>
        <v>44372</v>
      </c>
      <c r="D314" s="98"/>
      <c r="E314" s="98"/>
      <c r="F314" s="98"/>
      <c r="G314" s="133" t="str">
        <f>IFERROR(VLOOKUP($C314,Calculator!$BY$2:$CB$2500,4,0),"")</f>
        <v/>
      </c>
      <c r="H314" s="197" t="e">
        <f t="shared" si="27"/>
        <v>#VALUE!</v>
      </c>
      <c r="I314" s="136">
        <f t="shared" si="28"/>
        <v>44372</v>
      </c>
      <c r="J314" s="137" t="e">
        <f ca="1">IF($C314&gt;(TODAY()),NA(),SUM($G$3:$G314))</f>
        <v>#N/A</v>
      </c>
      <c r="K314" s="133" t="str">
        <f>IFERROR(VLOOKUP($C314,Calculator!$BY$2:$CD$2500,6,0),"")</f>
        <v/>
      </c>
      <c r="L314" s="141" t="str">
        <f t="shared" si="26"/>
        <v/>
      </c>
      <c r="M314" s="100" t="str">
        <f>IF($D314="","",$L314-(Dashboard!$R$21-(SUM($E$224:$E315))))</f>
        <v/>
      </c>
      <c r="N314" s="50">
        <f t="shared" si="29"/>
        <v>44372</v>
      </c>
      <c r="O314" s="96" t="e">
        <f>IF($D314="",NA(),($M314)/Dashboard!$R$21)</f>
        <v>#N/A</v>
      </c>
      <c r="P314" s="34"/>
      <c r="Q314" s="34"/>
    </row>
    <row r="315" spans="2:17" s="198" customFormat="1">
      <c r="B315" s="36">
        <f t="shared" si="30"/>
        <v>313</v>
      </c>
      <c r="C315" s="120">
        <f t="shared" si="31"/>
        <v>44373</v>
      </c>
      <c r="D315" s="98"/>
      <c r="E315" s="98"/>
      <c r="F315" s="98"/>
      <c r="G315" s="133" t="str">
        <f>IFERROR(VLOOKUP($C315,Calculator!$BY$2:$CB$2500,4,0),"")</f>
        <v/>
      </c>
      <c r="H315" s="197" t="e">
        <f t="shared" si="27"/>
        <v>#VALUE!</v>
      </c>
      <c r="I315" s="136">
        <f t="shared" si="28"/>
        <v>44373</v>
      </c>
      <c r="J315" s="137" t="e">
        <f ca="1">IF($C315&gt;(TODAY()),NA(),SUM($G$3:$G315))</f>
        <v>#N/A</v>
      </c>
      <c r="K315" s="133" t="str">
        <f>IFERROR(VLOOKUP($C315,Calculator!$BY$2:$CD$2500,6,0),"")</f>
        <v/>
      </c>
      <c r="L315" s="141" t="str">
        <f t="shared" si="26"/>
        <v/>
      </c>
      <c r="M315" s="100" t="str">
        <f>IF($D315="","",$L315-(Dashboard!$R$21-(SUM($E$224:$E316))))</f>
        <v/>
      </c>
      <c r="N315" s="50">
        <f t="shared" si="29"/>
        <v>44373</v>
      </c>
      <c r="O315" s="96" t="e">
        <f>IF($D315="",NA(),($M315)/Dashboard!$R$21)</f>
        <v>#N/A</v>
      </c>
      <c r="P315" s="34"/>
      <c r="Q315" s="34"/>
    </row>
    <row r="316" spans="2:17" s="198" customFormat="1">
      <c r="B316" s="36">
        <f t="shared" si="30"/>
        <v>314</v>
      </c>
      <c r="C316" s="120">
        <f t="shared" si="31"/>
        <v>44374</v>
      </c>
      <c r="D316" s="98"/>
      <c r="E316" s="98"/>
      <c r="F316" s="98"/>
      <c r="G316" s="133" t="str">
        <f>IFERROR(VLOOKUP($C316,Calculator!$BY$2:$CB$2500,4,0),"")</f>
        <v/>
      </c>
      <c r="H316" s="197" t="e">
        <f t="shared" si="27"/>
        <v>#VALUE!</v>
      </c>
      <c r="I316" s="136">
        <f t="shared" si="28"/>
        <v>44374</v>
      </c>
      <c r="J316" s="137" t="e">
        <f ca="1">IF($C316&gt;(TODAY()),NA(),SUM($G$3:$G316))</f>
        <v>#N/A</v>
      </c>
      <c r="K316" s="133" t="str">
        <f>IFERROR(VLOOKUP($C316,Calculator!$BY$2:$CD$2500,6,0),"")</f>
        <v/>
      </c>
      <c r="L316" s="141" t="str">
        <f t="shared" si="26"/>
        <v/>
      </c>
      <c r="M316" s="100" t="str">
        <f>IF($D316="","",$L316-(Dashboard!$R$21-(SUM($E$224:$E317))))</f>
        <v/>
      </c>
      <c r="N316" s="50">
        <f t="shared" si="29"/>
        <v>44374</v>
      </c>
      <c r="O316" s="96" t="e">
        <f>IF($D316="",NA(),($M316)/Dashboard!$R$21)</f>
        <v>#N/A</v>
      </c>
      <c r="P316" s="34"/>
      <c r="Q316" s="34"/>
    </row>
    <row r="317" spans="2:17" s="198" customFormat="1">
      <c r="B317" s="36">
        <f t="shared" si="30"/>
        <v>315</v>
      </c>
      <c r="C317" s="120">
        <f t="shared" si="31"/>
        <v>44375</v>
      </c>
      <c r="D317" s="98"/>
      <c r="E317" s="98"/>
      <c r="F317" s="98"/>
      <c r="G317" s="133" t="str">
        <f>IFERROR(VLOOKUP($C317,Calculator!$BY$2:$CB$2500,4,0),"")</f>
        <v/>
      </c>
      <c r="H317" s="197" t="e">
        <f t="shared" si="27"/>
        <v>#VALUE!</v>
      </c>
      <c r="I317" s="136">
        <f t="shared" si="28"/>
        <v>44375</v>
      </c>
      <c r="J317" s="137" t="e">
        <f ca="1">IF($C317&gt;(TODAY()),NA(),SUM($G$3:$G317))</f>
        <v>#N/A</v>
      </c>
      <c r="K317" s="133" t="str">
        <f>IFERROR(VLOOKUP($C317,Calculator!$BY$2:$CD$2500,6,0),"")</f>
        <v/>
      </c>
      <c r="L317" s="141" t="str">
        <f t="shared" si="26"/>
        <v/>
      </c>
      <c r="M317" s="100" t="str">
        <f>IF($D317="","",$L317-(Dashboard!$R$21-(SUM($E$224:$E318))))</f>
        <v/>
      </c>
      <c r="N317" s="50">
        <f t="shared" si="29"/>
        <v>44375</v>
      </c>
      <c r="O317" s="96" t="e">
        <f>IF($D317="",NA(),($M317)/Dashboard!$R$21)</f>
        <v>#N/A</v>
      </c>
      <c r="P317" s="34"/>
      <c r="Q317" s="34"/>
    </row>
    <row r="318" spans="2:17" s="198" customFormat="1">
      <c r="B318" s="36">
        <f t="shared" si="30"/>
        <v>316</v>
      </c>
      <c r="C318" s="120">
        <f t="shared" si="31"/>
        <v>44376</v>
      </c>
      <c r="D318" s="98"/>
      <c r="E318" s="98"/>
      <c r="F318" s="98"/>
      <c r="G318" s="133" t="str">
        <f>IFERROR(VLOOKUP($C318,Calculator!$BY$2:$CB$2500,4,0),"")</f>
        <v/>
      </c>
      <c r="H318" s="197" t="e">
        <f t="shared" si="27"/>
        <v>#VALUE!</v>
      </c>
      <c r="I318" s="136">
        <f t="shared" si="28"/>
        <v>44376</v>
      </c>
      <c r="J318" s="137" t="e">
        <f ca="1">IF($C318&gt;(TODAY()),NA(),SUM($G$3:$G318))</f>
        <v>#N/A</v>
      </c>
      <c r="K318" s="133" t="str">
        <f>IFERROR(VLOOKUP($C318,Calculator!$BY$2:$CD$2500,6,0),"")</f>
        <v/>
      </c>
      <c r="L318" s="141" t="str">
        <f t="shared" si="26"/>
        <v/>
      </c>
      <c r="M318" s="100" t="str">
        <f>IF($D318="","",$L318-(Dashboard!$R$21-(SUM($E$224:$E319))))</f>
        <v/>
      </c>
      <c r="N318" s="50">
        <f t="shared" si="29"/>
        <v>44376</v>
      </c>
      <c r="O318" s="96" t="e">
        <f>IF($D318="",NA(),($M318)/Dashboard!$R$21)</f>
        <v>#N/A</v>
      </c>
      <c r="P318" s="34"/>
      <c r="Q318" s="34"/>
    </row>
    <row r="319" spans="2:17" s="198" customFormat="1">
      <c r="B319" s="36">
        <f t="shared" si="30"/>
        <v>317</v>
      </c>
      <c r="C319" s="120">
        <f t="shared" si="31"/>
        <v>44377</v>
      </c>
      <c r="D319" s="98"/>
      <c r="E319" s="98"/>
      <c r="F319" s="98"/>
      <c r="G319" s="133" t="str">
        <f>IFERROR(VLOOKUP($C319,Calculator!$BY$2:$CB$2500,4,0),"")</f>
        <v/>
      </c>
      <c r="H319" s="197" t="e">
        <f t="shared" si="27"/>
        <v>#VALUE!</v>
      </c>
      <c r="I319" s="136">
        <f t="shared" si="28"/>
        <v>44377</v>
      </c>
      <c r="J319" s="137" t="e">
        <f ca="1">IF($C319&gt;(TODAY()),NA(),SUM($G$3:$G319))</f>
        <v>#N/A</v>
      </c>
      <c r="K319" s="133" t="str">
        <f>IFERROR(VLOOKUP($C319,Calculator!$BY$2:$CD$2500,6,0),"")</f>
        <v/>
      </c>
      <c r="L319" s="141" t="str">
        <f t="shared" si="26"/>
        <v/>
      </c>
      <c r="M319" s="100" t="str">
        <f>IF($D319="","",$L319-(Dashboard!$R$21-(SUM($E$224:$E320))))</f>
        <v/>
      </c>
      <c r="N319" s="50">
        <f t="shared" si="29"/>
        <v>44377</v>
      </c>
      <c r="O319" s="96" t="e">
        <f>IF($D319="",NA(),($M319)/Dashboard!$R$21)</f>
        <v>#N/A</v>
      </c>
      <c r="P319" s="34"/>
      <c r="Q319" s="34"/>
    </row>
    <row r="320" spans="2:17" s="198" customFormat="1">
      <c r="B320" s="36">
        <f t="shared" si="30"/>
        <v>318</v>
      </c>
      <c r="C320" s="120">
        <f t="shared" si="31"/>
        <v>44378</v>
      </c>
      <c r="D320" s="98"/>
      <c r="E320" s="98"/>
      <c r="F320" s="98"/>
      <c r="G320" s="133" t="str">
        <f>IFERROR(VLOOKUP($C320,Calculator!$BY$2:$CB$2500,4,0),"")</f>
        <v/>
      </c>
      <c r="H320" s="197" t="e">
        <f t="shared" si="27"/>
        <v>#VALUE!</v>
      </c>
      <c r="I320" s="136">
        <f t="shared" si="28"/>
        <v>44378</v>
      </c>
      <c r="J320" s="137" t="e">
        <f ca="1">IF($C320&gt;(TODAY()),NA(),SUM($G$3:$G320))</f>
        <v>#N/A</v>
      </c>
      <c r="K320" s="133" t="str">
        <f>IFERROR(VLOOKUP($C320,Calculator!$BY$2:$CD$2500,6,0),"")</f>
        <v/>
      </c>
      <c r="L320" s="141" t="str">
        <f t="shared" si="26"/>
        <v/>
      </c>
      <c r="M320" s="100" t="str">
        <f>IF($D320="","",$L320-(Dashboard!$R$21-(SUM($E$224:$E321))))</f>
        <v/>
      </c>
      <c r="N320" s="50">
        <f t="shared" si="29"/>
        <v>44378</v>
      </c>
      <c r="O320" s="96" t="e">
        <f>IF($D320="",NA(),($M320)/Dashboard!$R$21)</f>
        <v>#N/A</v>
      </c>
      <c r="P320" s="34"/>
      <c r="Q320" s="34"/>
    </row>
    <row r="321" spans="2:17" s="198" customFormat="1">
      <c r="B321" s="36">
        <f t="shared" si="30"/>
        <v>319</v>
      </c>
      <c r="C321" s="120">
        <f t="shared" si="31"/>
        <v>44379</v>
      </c>
      <c r="D321" s="98"/>
      <c r="E321" s="98"/>
      <c r="F321" s="98"/>
      <c r="G321" s="133" t="str">
        <f>IFERROR(VLOOKUP($C321,Calculator!$BY$2:$CB$2500,4,0),"")</f>
        <v/>
      </c>
      <c r="H321" s="197" t="e">
        <f t="shared" si="27"/>
        <v>#VALUE!</v>
      </c>
      <c r="I321" s="136">
        <f t="shared" si="28"/>
        <v>44379</v>
      </c>
      <c r="J321" s="137" t="e">
        <f ca="1">IF($C321&gt;(TODAY()),NA(),SUM($G$3:$G321))</f>
        <v>#N/A</v>
      </c>
      <c r="K321" s="133" t="str">
        <f>IFERROR(VLOOKUP($C321,Calculator!$BY$2:$CD$2500,6,0),"")</f>
        <v/>
      </c>
      <c r="L321" s="141" t="str">
        <f t="shared" si="26"/>
        <v/>
      </c>
      <c r="M321" s="100" t="str">
        <f>IF($D321="","",$L321-(Dashboard!$R$21-(SUM($E$224:$E322))))</f>
        <v/>
      </c>
      <c r="N321" s="50">
        <f t="shared" si="29"/>
        <v>44379</v>
      </c>
      <c r="O321" s="96" t="e">
        <f>IF($D321="",NA(),($M321)/Dashboard!$R$21)</f>
        <v>#N/A</v>
      </c>
      <c r="P321" s="34"/>
      <c r="Q321" s="34"/>
    </row>
    <row r="322" spans="2:17" s="198" customFormat="1">
      <c r="B322" s="36">
        <f t="shared" si="30"/>
        <v>320</v>
      </c>
      <c r="C322" s="120">
        <f t="shared" si="31"/>
        <v>44380</v>
      </c>
      <c r="D322" s="98"/>
      <c r="E322" s="98"/>
      <c r="F322" s="98"/>
      <c r="G322" s="133" t="str">
        <f>IFERROR(VLOOKUP($C322,Calculator!$BY$2:$CB$2500,4,0),"")</f>
        <v/>
      </c>
      <c r="H322" s="197" t="e">
        <f t="shared" si="27"/>
        <v>#VALUE!</v>
      </c>
      <c r="I322" s="136">
        <f t="shared" si="28"/>
        <v>44380</v>
      </c>
      <c r="J322" s="137" t="e">
        <f ca="1">IF($C322&gt;(TODAY()),NA(),SUM($G$3:$G322))</f>
        <v>#N/A</v>
      </c>
      <c r="K322" s="133" t="str">
        <f>IFERROR(VLOOKUP($C322,Calculator!$BY$2:$CD$2500,6,0),"")</f>
        <v/>
      </c>
      <c r="L322" s="141" t="str">
        <f t="shared" si="26"/>
        <v/>
      </c>
      <c r="M322" s="100" t="str">
        <f>IF($D322="","",$L322-(Dashboard!$R$21-(SUM($E$224:$E323))))</f>
        <v/>
      </c>
      <c r="N322" s="50">
        <f t="shared" si="29"/>
        <v>44380</v>
      </c>
      <c r="O322" s="96" t="e">
        <f>IF($D322="",NA(),($M322)/Dashboard!$R$21)</f>
        <v>#N/A</v>
      </c>
      <c r="P322" s="34"/>
      <c r="Q322" s="34"/>
    </row>
    <row r="323" spans="2:17" s="198" customFormat="1">
      <c r="B323" s="36">
        <f t="shared" si="30"/>
        <v>321</v>
      </c>
      <c r="C323" s="120">
        <f t="shared" si="31"/>
        <v>44381</v>
      </c>
      <c r="D323" s="98"/>
      <c r="E323" s="98"/>
      <c r="F323" s="98"/>
      <c r="G323" s="133" t="str">
        <f>IFERROR(VLOOKUP($C323,Calculator!$BY$2:$CB$2500,4,0),"")</f>
        <v/>
      </c>
      <c r="H323" s="197" t="e">
        <f t="shared" si="27"/>
        <v>#VALUE!</v>
      </c>
      <c r="I323" s="136">
        <f t="shared" si="28"/>
        <v>44381</v>
      </c>
      <c r="J323" s="137" t="e">
        <f ca="1">IF($C323&gt;(TODAY()),NA(),SUM($G$3:$G323))</f>
        <v>#N/A</v>
      </c>
      <c r="K323" s="133" t="str">
        <f>IFERROR(VLOOKUP($C323,Calculator!$BY$2:$CD$2500,6,0),"")</f>
        <v/>
      </c>
      <c r="L323" s="141" t="str">
        <f t="shared" ref="L323:L386" si="32">IF($D323="","",$D323)</f>
        <v/>
      </c>
      <c r="M323" s="100" t="str">
        <f>IF($D323="","",$L323-(Dashboard!$R$21-(SUM($E$224:$E324))))</f>
        <v/>
      </c>
      <c r="N323" s="50">
        <f t="shared" si="29"/>
        <v>44381</v>
      </c>
      <c r="O323" s="96" t="e">
        <f>IF($D323="",NA(),($M323)/Dashboard!$R$21)</f>
        <v>#N/A</v>
      </c>
      <c r="P323" s="34"/>
      <c r="Q323" s="34"/>
    </row>
    <row r="324" spans="2:17" s="198" customFormat="1">
      <c r="B324" s="36">
        <f t="shared" si="30"/>
        <v>322</v>
      </c>
      <c r="C324" s="120">
        <f t="shared" si="31"/>
        <v>44382</v>
      </c>
      <c r="D324" s="98"/>
      <c r="E324" s="98"/>
      <c r="F324" s="98"/>
      <c r="G324" s="133" t="str">
        <f>IFERROR(VLOOKUP($C324,Calculator!$BY$2:$CB$2500,4,0),"")</f>
        <v/>
      </c>
      <c r="H324" s="197" t="e">
        <f t="shared" ref="H324:H387" si="33">$G324*1</f>
        <v>#VALUE!</v>
      </c>
      <c r="I324" s="136">
        <f t="shared" ref="I324:I387" si="34">$C324</f>
        <v>44382</v>
      </c>
      <c r="J324" s="137" t="e">
        <f ca="1">IF($C324&gt;(TODAY()),NA(),SUM($G$3:$G324))</f>
        <v>#N/A</v>
      </c>
      <c r="K324" s="133" t="str">
        <f>IFERROR(VLOOKUP($C324,Calculator!$BY$2:$CD$2500,6,0),"")</f>
        <v/>
      </c>
      <c r="L324" s="141" t="str">
        <f t="shared" si="32"/>
        <v/>
      </c>
      <c r="M324" s="100" t="str">
        <f>IF($D324="","",$L324-(Dashboard!$R$21-(SUM($E$224:$E325))))</f>
        <v/>
      </c>
      <c r="N324" s="50">
        <f t="shared" si="29"/>
        <v>44382</v>
      </c>
      <c r="O324" s="96" t="e">
        <f>IF($D324="",NA(),($M324)/Dashboard!$R$21)</f>
        <v>#N/A</v>
      </c>
      <c r="P324" s="34"/>
      <c r="Q324" s="34"/>
    </row>
    <row r="325" spans="2:17" s="198" customFormat="1">
      <c r="B325" s="36">
        <f t="shared" si="30"/>
        <v>323</v>
      </c>
      <c r="C325" s="120">
        <f t="shared" si="31"/>
        <v>44383</v>
      </c>
      <c r="D325" s="98"/>
      <c r="E325" s="98"/>
      <c r="F325" s="98"/>
      <c r="G325" s="133" t="str">
        <f>IFERROR(VLOOKUP($C325,Calculator!$BY$2:$CB$2500,4,0),"")</f>
        <v/>
      </c>
      <c r="H325" s="197" t="e">
        <f t="shared" si="33"/>
        <v>#VALUE!</v>
      </c>
      <c r="I325" s="136">
        <f t="shared" si="34"/>
        <v>44383</v>
      </c>
      <c r="J325" s="137" t="e">
        <f ca="1">IF($C325&gt;(TODAY()),NA(),SUM($G$3:$G325))</f>
        <v>#N/A</v>
      </c>
      <c r="K325" s="133" t="str">
        <f>IFERROR(VLOOKUP($C325,Calculator!$BY$2:$CD$2500,6,0),"")</f>
        <v/>
      </c>
      <c r="L325" s="141" t="str">
        <f t="shared" si="32"/>
        <v/>
      </c>
      <c r="M325" s="100" t="str">
        <f>IF($D325="","",$L325-(Dashboard!$R$21-(SUM($E$224:$E326))))</f>
        <v/>
      </c>
      <c r="N325" s="50">
        <f t="shared" ref="N325:N388" si="35">$C324+1</f>
        <v>44383</v>
      </c>
      <c r="O325" s="96" t="e">
        <f>IF($D325="",NA(),($M325)/Dashboard!$R$21)</f>
        <v>#N/A</v>
      </c>
      <c r="P325" s="34"/>
      <c r="Q325" s="34"/>
    </row>
    <row r="326" spans="2:17" s="198" customFormat="1">
      <c r="B326" s="36">
        <f t="shared" si="30"/>
        <v>324</v>
      </c>
      <c r="C326" s="120">
        <f t="shared" si="31"/>
        <v>44384</v>
      </c>
      <c r="D326" s="98"/>
      <c r="E326" s="98"/>
      <c r="F326" s="98"/>
      <c r="G326" s="133" t="str">
        <f>IFERROR(VLOOKUP($C326,Calculator!$BY$2:$CB$2500,4,0),"")</f>
        <v/>
      </c>
      <c r="H326" s="197" t="e">
        <f t="shared" si="33"/>
        <v>#VALUE!</v>
      </c>
      <c r="I326" s="136">
        <f t="shared" si="34"/>
        <v>44384</v>
      </c>
      <c r="J326" s="137" t="e">
        <f ca="1">IF($C326&gt;(TODAY()),NA(),SUM($G$3:$G326))</f>
        <v>#N/A</v>
      </c>
      <c r="K326" s="133" t="str">
        <f>IFERROR(VLOOKUP($C326,Calculator!$BY$2:$CD$2500,6,0),"")</f>
        <v/>
      </c>
      <c r="L326" s="141" t="str">
        <f t="shared" si="32"/>
        <v/>
      </c>
      <c r="M326" s="100" t="str">
        <f>IF($D326="","",$L326-(Dashboard!$R$21-(SUM($E$224:$E327))))</f>
        <v/>
      </c>
      <c r="N326" s="50">
        <f t="shared" si="35"/>
        <v>44384</v>
      </c>
      <c r="O326" s="96" t="e">
        <f>IF($D326="",NA(),($M326)/Dashboard!$R$21)</f>
        <v>#N/A</v>
      </c>
      <c r="P326" s="34"/>
      <c r="Q326" s="34"/>
    </row>
    <row r="327" spans="2:17" s="198" customFormat="1">
      <c r="B327" s="36">
        <f t="shared" si="30"/>
        <v>325</v>
      </c>
      <c r="C327" s="120">
        <f t="shared" si="31"/>
        <v>44385</v>
      </c>
      <c r="D327" s="98"/>
      <c r="E327" s="98"/>
      <c r="F327" s="98"/>
      <c r="G327" s="133" t="str">
        <f>IFERROR(VLOOKUP($C327,Calculator!$BY$2:$CB$2500,4,0),"")</f>
        <v/>
      </c>
      <c r="H327" s="197" t="e">
        <f t="shared" si="33"/>
        <v>#VALUE!</v>
      </c>
      <c r="I327" s="136">
        <f t="shared" si="34"/>
        <v>44385</v>
      </c>
      <c r="J327" s="137" t="e">
        <f ca="1">IF($C327&gt;(TODAY()),NA(),SUM($G$3:$G327))</f>
        <v>#N/A</v>
      </c>
      <c r="K327" s="133" t="str">
        <f>IFERROR(VLOOKUP($C327,Calculator!$BY$2:$CD$2500,6,0),"")</f>
        <v/>
      </c>
      <c r="L327" s="141" t="str">
        <f t="shared" si="32"/>
        <v/>
      </c>
      <c r="M327" s="100" t="str">
        <f>IF($D327="","",$L327-(Dashboard!$R$21-(SUM($E$224:$E328))))</f>
        <v/>
      </c>
      <c r="N327" s="50">
        <f t="shared" si="35"/>
        <v>44385</v>
      </c>
      <c r="O327" s="96" t="e">
        <f>IF($D327="",NA(),($M327)/Dashboard!$R$21)</f>
        <v>#N/A</v>
      </c>
      <c r="P327" s="34"/>
      <c r="Q327" s="34"/>
    </row>
    <row r="328" spans="2:17" s="198" customFormat="1">
      <c r="B328" s="36">
        <f t="shared" si="30"/>
        <v>326</v>
      </c>
      <c r="C328" s="120">
        <f t="shared" si="31"/>
        <v>44386</v>
      </c>
      <c r="D328" s="98"/>
      <c r="E328" s="98"/>
      <c r="F328" s="98"/>
      <c r="G328" s="133" t="str">
        <f>IFERROR(VLOOKUP($C328,Calculator!$BY$2:$CB$2500,4,0),"")</f>
        <v/>
      </c>
      <c r="H328" s="197" t="e">
        <f t="shared" si="33"/>
        <v>#VALUE!</v>
      </c>
      <c r="I328" s="136">
        <f t="shared" si="34"/>
        <v>44386</v>
      </c>
      <c r="J328" s="137" t="e">
        <f ca="1">IF($C328&gt;(TODAY()),NA(),SUM($G$3:$G328))</f>
        <v>#N/A</v>
      </c>
      <c r="K328" s="133" t="str">
        <f>IFERROR(VLOOKUP($C328,Calculator!$BY$2:$CD$2500,6,0),"")</f>
        <v/>
      </c>
      <c r="L328" s="141" t="str">
        <f t="shared" si="32"/>
        <v/>
      </c>
      <c r="M328" s="100" t="str">
        <f>IF($D328="","",$L328-(Dashboard!$R$21-(SUM($E$224:$E329))))</f>
        <v/>
      </c>
      <c r="N328" s="50">
        <f t="shared" si="35"/>
        <v>44386</v>
      </c>
      <c r="O328" s="96" t="e">
        <f>IF($D328="",NA(),($M328)/Dashboard!$R$21)</f>
        <v>#N/A</v>
      </c>
      <c r="P328" s="34"/>
      <c r="Q328" s="34"/>
    </row>
    <row r="329" spans="2:17" s="198" customFormat="1">
      <c r="B329" s="36">
        <f t="shared" si="30"/>
        <v>327</v>
      </c>
      <c r="C329" s="120">
        <f t="shared" si="31"/>
        <v>44387</v>
      </c>
      <c r="D329" s="98"/>
      <c r="E329" s="98"/>
      <c r="F329" s="98"/>
      <c r="G329" s="133" t="str">
        <f>IFERROR(VLOOKUP($C329,Calculator!$BY$2:$CB$2500,4,0),"")</f>
        <v/>
      </c>
      <c r="H329" s="197" t="e">
        <f t="shared" si="33"/>
        <v>#VALUE!</v>
      </c>
      <c r="I329" s="136">
        <f t="shared" si="34"/>
        <v>44387</v>
      </c>
      <c r="J329" s="137" t="e">
        <f ca="1">IF($C329&gt;(TODAY()),NA(),SUM($G$3:$G329))</f>
        <v>#N/A</v>
      </c>
      <c r="K329" s="133" t="str">
        <f>IFERROR(VLOOKUP($C329,Calculator!$BY$2:$CD$2500,6,0),"")</f>
        <v/>
      </c>
      <c r="L329" s="141" t="str">
        <f t="shared" si="32"/>
        <v/>
      </c>
      <c r="M329" s="100" t="str">
        <f>IF($D329="","",$L329-(Dashboard!$R$21-(SUM($E$224:$E330))))</f>
        <v/>
      </c>
      <c r="N329" s="50">
        <f t="shared" si="35"/>
        <v>44387</v>
      </c>
      <c r="O329" s="96" t="e">
        <f>IF($D329="",NA(),($M329)/Dashboard!$R$21)</f>
        <v>#N/A</v>
      </c>
      <c r="P329" s="34"/>
      <c r="Q329" s="34"/>
    </row>
    <row r="330" spans="2:17" s="198" customFormat="1">
      <c r="B330" s="36">
        <f t="shared" si="30"/>
        <v>328</v>
      </c>
      <c r="C330" s="120">
        <f t="shared" si="31"/>
        <v>44388</v>
      </c>
      <c r="D330" s="98"/>
      <c r="E330" s="98"/>
      <c r="F330" s="98"/>
      <c r="G330" s="133" t="str">
        <f>IFERROR(VLOOKUP($C330,Calculator!$BY$2:$CB$2500,4,0),"")</f>
        <v/>
      </c>
      <c r="H330" s="197" t="e">
        <f t="shared" si="33"/>
        <v>#VALUE!</v>
      </c>
      <c r="I330" s="136">
        <f t="shared" si="34"/>
        <v>44388</v>
      </c>
      <c r="J330" s="137" t="e">
        <f ca="1">IF($C330&gt;(TODAY()),NA(),SUM($G$3:$G330))</f>
        <v>#N/A</v>
      </c>
      <c r="K330" s="133" t="str">
        <f>IFERROR(VLOOKUP($C330,Calculator!$BY$2:$CD$2500,6,0),"")</f>
        <v/>
      </c>
      <c r="L330" s="141" t="str">
        <f t="shared" si="32"/>
        <v/>
      </c>
      <c r="M330" s="100" t="str">
        <f>IF($D330="","",$L330-(Dashboard!$R$21-(SUM($E$224:$E331))))</f>
        <v/>
      </c>
      <c r="N330" s="50">
        <f t="shared" si="35"/>
        <v>44388</v>
      </c>
      <c r="O330" s="96" t="e">
        <f>IF($D330="",NA(),($M330)/Dashboard!$R$21)</f>
        <v>#N/A</v>
      </c>
      <c r="P330" s="34"/>
      <c r="Q330" s="34"/>
    </row>
    <row r="331" spans="2:17" s="198" customFormat="1">
      <c r="B331" s="36">
        <f t="shared" si="30"/>
        <v>329</v>
      </c>
      <c r="C331" s="120">
        <f t="shared" si="31"/>
        <v>44389</v>
      </c>
      <c r="D331" s="98"/>
      <c r="E331" s="98"/>
      <c r="F331" s="98"/>
      <c r="G331" s="133" t="str">
        <f>IFERROR(VLOOKUP($C331,Calculator!$BY$2:$CB$2500,4,0),"")</f>
        <v/>
      </c>
      <c r="H331" s="197" t="e">
        <f t="shared" si="33"/>
        <v>#VALUE!</v>
      </c>
      <c r="I331" s="136">
        <f t="shared" si="34"/>
        <v>44389</v>
      </c>
      <c r="J331" s="137" t="e">
        <f ca="1">IF($C331&gt;(TODAY()),NA(),SUM($G$3:$G331))</f>
        <v>#N/A</v>
      </c>
      <c r="K331" s="133" t="str">
        <f>IFERROR(VLOOKUP($C331,Calculator!$BY$2:$CD$2500,6,0),"")</f>
        <v/>
      </c>
      <c r="L331" s="141" t="str">
        <f t="shared" si="32"/>
        <v/>
      </c>
      <c r="M331" s="100" t="str">
        <f>IF($D331="","",$L331-(Dashboard!$R$21-(SUM($E$224:$E332))))</f>
        <v/>
      </c>
      <c r="N331" s="50">
        <f t="shared" si="35"/>
        <v>44389</v>
      </c>
      <c r="O331" s="96" t="e">
        <f>IF($D331="",NA(),($M331)/Dashboard!$R$21)</f>
        <v>#N/A</v>
      </c>
      <c r="P331" s="34"/>
      <c r="Q331" s="34"/>
    </row>
    <row r="332" spans="2:17" s="198" customFormat="1">
      <c r="B332" s="36">
        <f t="shared" si="30"/>
        <v>330</v>
      </c>
      <c r="C332" s="120">
        <f t="shared" si="31"/>
        <v>44390</v>
      </c>
      <c r="D332" s="98"/>
      <c r="E332" s="98"/>
      <c r="F332" s="98"/>
      <c r="G332" s="133" t="str">
        <f>IFERROR(VLOOKUP($C332,Calculator!$BY$2:$CB$2500,4,0),"")</f>
        <v/>
      </c>
      <c r="H332" s="197" t="e">
        <f t="shared" si="33"/>
        <v>#VALUE!</v>
      </c>
      <c r="I332" s="136">
        <f t="shared" si="34"/>
        <v>44390</v>
      </c>
      <c r="J332" s="137" t="e">
        <f ca="1">IF($C332&gt;(TODAY()),NA(),SUM($G$3:$G332))</f>
        <v>#N/A</v>
      </c>
      <c r="K332" s="133" t="str">
        <f>IFERROR(VLOOKUP($C332,Calculator!$BY$2:$CD$2500,6,0),"")</f>
        <v/>
      </c>
      <c r="L332" s="141" t="str">
        <f t="shared" si="32"/>
        <v/>
      </c>
      <c r="M332" s="100" t="str">
        <f>IF($D332="","",$L332-(Dashboard!$R$21-(SUM($E$224:$E333))))</f>
        <v/>
      </c>
      <c r="N332" s="50">
        <f t="shared" si="35"/>
        <v>44390</v>
      </c>
      <c r="O332" s="96" t="e">
        <f>IF($D332="",NA(),($M332)/Dashboard!$R$21)</f>
        <v>#N/A</v>
      </c>
      <c r="P332" s="34"/>
      <c r="Q332" s="34"/>
    </row>
    <row r="333" spans="2:17" s="198" customFormat="1">
      <c r="B333" s="36">
        <f t="shared" si="30"/>
        <v>331</v>
      </c>
      <c r="C333" s="120">
        <f t="shared" si="31"/>
        <v>44391</v>
      </c>
      <c r="D333" s="98"/>
      <c r="E333" s="98"/>
      <c r="F333" s="98"/>
      <c r="G333" s="133" t="str">
        <f>IFERROR(VLOOKUP($C333,Calculator!$BY$2:$CB$2500,4,0),"")</f>
        <v/>
      </c>
      <c r="H333" s="197" t="e">
        <f t="shared" si="33"/>
        <v>#VALUE!</v>
      </c>
      <c r="I333" s="136">
        <f t="shared" si="34"/>
        <v>44391</v>
      </c>
      <c r="J333" s="137" t="e">
        <f ca="1">IF($C333&gt;(TODAY()),NA(),SUM($G$3:$G333))</f>
        <v>#N/A</v>
      </c>
      <c r="K333" s="133" t="str">
        <f>IFERROR(VLOOKUP($C333,Calculator!$BY$2:$CD$2500,6,0),"")</f>
        <v/>
      </c>
      <c r="L333" s="141" t="str">
        <f t="shared" si="32"/>
        <v/>
      </c>
      <c r="M333" s="100" t="str">
        <f>IF($D333="","",$L333-(Dashboard!$R$21-(SUM($E$224:$E334))))</f>
        <v/>
      </c>
      <c r="N333" s="50">
        <f t="shared" si="35"/>
        <v>44391</v>
      </c>
      <c r="O333" s="96" t="e">
        <f>IF($D333="",NA(),($M333)/Dashboard!$R$21)</f>
        <v>#N/A</v>
      </c>
      <c r="P333" s="34"/>
      <c r="Q333" s="34"/>
    </row>
    <row r="334" spans="2:17" s="198" customFormat="1">
      <c r="B334" s="36">
        <f t="shared" si="30"/>
        <v>332</v>
      </c>
      <c r="C334" s="120">
        <f t="shared" si="31"/>
        <v>44392</v>
      </c>
      <c r="D334" s="98"/>
      <c r="E334" s="98"/>
      <c r="F334" s="98"/>
      <c r="G334" s="133" t="str">
        <f>IFERROR(VLOOKUP($C334,Calculator!$BY$2:$CB$2500,4,0),"")</f>
        <v/>
      </c>
      <c r="H334" s="197" t="e">
        <f t="shared" si="33"/>
        <v>#VALUE!</v>
      </c>
      <c r="I334" s="136">
        <f t="shared" si="34"/>
        <v>44392</v>
      </c>
      <c r="J334" s="137" t="e">
        <f ca="1">IF($C334&gt;(TODAY()),NA(),SUM($G$3:$G334))</f>
        <v>#N/A</v>
      </c>
      <c r="K334" s="133" t="str">
        <f>IFERROR(VLOOKUP($C334,Calculator!$BY$2:$CD$2500,6,0),"")</f>
        <v/>
      </c>
      <c r="L334" s="141" t="str">
        <f t="shared" si="32"/>
        <v/>
      </c>
      <c r="M334" s="100" t="str">
        <f>IF($D334="","",$L334-(Dashboard!$R$21-(SUM($E$224:$E335))))</f>
        <v/>
      </c>
      <c r="N334" s="50">
        <f t="shared" si="35"/>
        <v>44392</v>
      </c>
      <c r="O334" s="96" t="e">
        <f>IF($D334="",NA(),($M334)/Dashboard!$R$21)</f>
        <v>#N/A</v>
      </c>
      <c r="P334" s="34"/>
      <c r="Q334" s="34"/>
    </row>
    <row r="335" spans="2:17" s="198" customFormat="1">
      <c r="B335" s="36">
        <f t="shared" si="30"/>
        <v>333</v>
      </c>
      <c r="C335" s="120">
        <f t="shared" si="31"/>
        <v>44393</v>
      </c>
      <c r="D335" s="98"/>
      <c r="E335" s="98"/>
      <c r="F335" s="98"/>
      <c r="G335" s="133" t="str">
        <f>IFERROR(VLOOKUP($C335,Calculator!$BY$2:$CB$2500,4,0),"")</f>
        <v/>
      </c>
      <c r="H335" s="197" t="e">
        <f t="shared" si="33"/>
        <v>#VALUE!</v>
      </c>
      <c r="I335" s="136">
        <f t="shared" si="34"/>
        <v>44393</v>
      </c>
      <c r="J335" s="137" t="e">
        <f ca="1">IF($C335&gt;(TODAY()),NA(),SUM($G$3:$G335))</f>
        <v>#N/A</v>
      </c>
      <c r="K335" s="133" t="str">
        <f>IFERROR(VLOOKUP($C335,Calculator!$BY$2:$CD$2500,6,0),"")</f>
        <v/>
      </c>
      <c r="L335" s="141" t="str">
        <f t="shared" si="32"/>
        <v/>
      </c>
      <c r="M335" s="100" t="str">
        <f>IF($D335="","",$L335-(Dashboard!$R$21-(SUM($E$224:$E336))))</f>
        <v/>
      </c>
      <c r="N335" s="50">
        <f t="shared" si="35"/>
        <v>44393</v>
      </c>
      <c r="O335" s="96" t="e">
        <f>IF($D335="",NA(),($M335)/Dashboard!$R$21)</f>
        <v>#N/A</v>
      </c>
      <c r="P335" s="34"/>
      <c r="Q335" s="34"/>
    </row>
    <row r="336" spans="2:17" s="198" customFormat="1">
      <c r="B336" s="36">
        <f t="shared" si="30"/>
        <v>334</v>
      </c>
      <c r="C336" s="120">
        <f t="shared" si="31"/>
        <v>44394</v>
      </c>
      <c r="D336" s="98"/>
      <c r="E336" s="98"/>
      <c r="F336" s="98"/>
      <c r="G336" s="133" t="str">
        <f>IFERROR(VLOOKUP($C336,Calculator!$BY$2:$CB$2500,4,0),"")</f>
        <v/>
      </c>
      <c r="H336" s="197" t="e">
        <f t="shared" si="33"/>
        <v>#VALUE!</v>
      </c>
      <c r="I336" s="136">
        <f t="shared" si="34"/>
        <v>44394</v>
      </c>
      <c r="J336" s="137" t="e">
        <f ca="1">IF($C336&gt;(TODAY()),NA(),SUM($G$3:$G336))</f>
        <v>#N/A</v>
      </c>
      <c r="K336" s="133" t="str">
        <f>IFERROR(VLOOKUP($C336,Calculator!$BY$2:$CD$2500,6,0),"")</f>
        <v/>
      </c>
      <c r="L336" s="141" t="str">
        <f t="shared" si="32"/>
        <v/>
      </c>
      <c r="M336" s="100" t="str">
        <f>IF($D336="","",$L336-(Dashboard!$R$21-(SUM($E$224:$E337))))</f>
        <v/>
      </c>
      <c r="N336" s="50">
        <f t="shared" si="35"/>
        <v>44394</v>
      </c>
      <c r="O336" s="96" t="e">
        <f>IF($D336="",NA(),($M336)/Dashboard!$R$21)</f>
        <v>#N/A</v>
      </c>
      <c r="P336" s="34"/>
      <c r="Q336" s="34"/>
    </row>
    <row r="337" spans="2:17" s="198" customFormat="1">
      <c r="B337" s="36">
        <f t="shared" si="30"/>
        <v>335</v>
      </c>
      <c r="C337" s="120">
        <f t="shared" si="31"/>
        <v>44395</v>
      </c>
      <c r="D337" s="98"/>
      <c r="E337" s="98"/>
      <c r="F337" s="98"/>
      <c r="G337" s="133" t="str">
        <f>IFERROR(VLOOKUP($C337,Calculator!$BY$2:$CB$2500,4,0),"")</f>
        <v/>
      </c>
      <c r="H337" s="197" t="e">
        <f t="shared" si="33"/>
        <v>#VALUE!</v>
      </c>
      <c r="I337" s="136">
        <f t="shared" si="34"/>
        <v>44395</v>
      </c>
      <c r="J337" s="137" t="e">
        <f ca="1">IF($C337&gt;(TODAY()),NA(),SUM($G$3:$G337))</f>
        <v>#N/A</v>
      </c>
      <c r="K337" s="133" t="str">
        <f>IFERROR(VLOOKUP($C337,Calculator!$BY$2:$CD$2500,6,0),"")</f>
        <v/>
      </c>
      <c r="L337" s="141" t="str">
        <f t="shared" si="32"/>
        <v/>
      </c>
      <c r="M337" s="100" t="str">
        <f>IF($D337="","",$L337-(Dashboard!$R$21-(SUM($E$224:$E338))))</f>
        <v/>
      </c>
      <c r="N337" s="50">
        <f t="shared" si="35"/>
        <v>44395</v>
      </c>
      <c r="O337" s="96" t="e">
        <f>IF($D337="",NA(),($M337)/Dashboard!$R$21)</f>
        <v>#N/A</v>
      </c>
      <c r="P337" s="34"/>
      <c r="Q337" s="34"/>
    </row>
    <row r="338" spans="2:17" s="198" customFormat="1">
      <c r="B338" s="36">
        <f t="shared" si="30"/>
        <v>336</v>
      </c>
      <c r="C338" s="120">
        <f t="shared" si="31"/>
        <v>44396</v>
      </c>
      <c r="D338" s="98"/>
      <c r="E338" s="98"/>
      <c r="F338" s="98"/>
      <c r="G338" s="133" t="str">
        <f>IFERROR(VLOOKUP($C338,Calculator!$BY$2:$CB$2500,4,0),"")</f>
        <v/>
      </c>
      <c r="H338" s="197" t="e">
        <f t="shared" si="33"/>
        <v>#VALUE!</v>
      </c>
      <c r="I338" s="136">
        <f t="shared" si="34"/>
        <v>44396</v>
      </c>
      <c r="J338" s="137" t="e">
        <f ca="1">IF($C338&gt;(TODAY()),NA(),SUM($G$3:$G338))</f>
        <v>#N/A</v>
      </c>
      <c r="K338" s="133" t="str">
        <f>IFERROR(VLOOKUP($C338,Calculator!$BY$2:$CD$2500,6,0),"")</f>
        <v/>
      </c>
      <c r="L338" s="141" t="str">
        <f t="shared" si="32"/>
        <v/>
      </c>
      <c r="M338" s="100" t="str">
        <f>IF($D338="","",$L338-(Dashboard!$R$21-(SUM($E$224:$E339))))</f>
        <v/>
      </c>
      <c r="N338" s="50">
        <f t="shared" si="35"/>
        <v>44396</v>
      </c>
      <c r="O338" s="96" t="e">
        <f>IF($D338="",NA(),($M338)/Dashboard!$R$21)</f>
        <v>#N/A</v>
      </c>
      <c r="P338" s="34"/>
      <c r="Q338" s="34"/>
    </row>
    <row r="339" spans="2:17" s="198" customFormat="1">
      <c r="B339" s="36">
        <f t="shared" si="30"/>
        <v>337</v>
      </c>
      <c r="C339" s="120">
        <f t="shared" si="31"/>
        <v>44397</v>
      </c>
      <c r="D339" s="98"/>
      <c r="E339" s="98"/>
      <c r="F339" s="98"/>
      <c r="G339" s="133" t="str">
        <f>IFERROR(VLOOKUP($C339,Calculator!$BY$2:$CB$2500,4,0),"")</f>
        <v/>
      </c>
      <c r="H339" s="197" t="e">
        <f t="shared" si="33"/>
        <v>#VALUE!</v>
      </c>
      <c r="I339" s="136">
        <f t="shared" si="34"/>
        <v>44397</v>
      </c>
      <c r="J339" s="137" t="e">
        <f ca="1">IF($C339&gt;(TODAY()),NA(),SUM($G$3:$G339))</f>
        <v>#N/A</v>
      </c>
      <c r="K339" s="133" t="str">
        <f>IFERROR(VLOOKUP($C339,Calculator!$BY$2:$CD$2500,6,0),"")</f>
        <v/>
      </c>
      <c r="L339" s="141" t="str">
        <f t="shared" si="32"/>
        <v/>
      </c>
      <c r="M339" s="100" t="str">
        <f>IF($D339="","",$L339-(Dashboard!$R$21-(SUM($E$224:$E340))))</f>
        <v/>
      </c>
      <c r="N339" s="50">
        <f t="shared" si="35"/>
        <v>44397</v>
      </c>
      <c r="O339" s="96" t="e">
        <f>IF($D339="",NA(),($M339)/Dashboard!$R$21)</f>
        <v>#N/A</v>
      </c>
      <c r="P339" s="34"/>
      <c r="Q339" s="34"/>
    </row>
    <row r="340" spans="2:17" s="198" customFormat="1">
      <c r="B340" s="36">
        <f t="shared" si="30"/>
        <v>338</v>
      </c>
      <c r="C340" s="120">
        <f t="shared" si="31"/>
        <v>44398</v>
      </c>
      <c r="D340" s="98"/>
      <c r="E340" s="98"/>
      <c r="F340" s="98"/>
      <c r="G340" s="133" t="str">
        <f>IFERROR(VLOOKUP($C340,Calculator!$BY$2:$CB$2500,4,0),"")</f>
        <v/>
      </c>
      <c r="H340" s="197" t="e">
        <f t="shared" si="33"/>
        <v>#VALUE!</v>
      </c>
      <c r="I340" s="136">
        <f t="shared" si="34"/>
        <v>44398</v>
      </c>
      <c r="J340" s="137" t="e">
        <f ca="1">IF($C340&gt;(TODAY()),NA(),SUM($G$3:$G340))</f>
        <v>#N/A</v>
      </c>
      <c r="K340" s="133" t="str">
        <f>IFERROR(VLOOKUP($C340,Calculator!$BY$2:$CD$2500,6,0),"")</f>
        <v/>
      </c>
      <c r="L340" s="141" t="str">
        <f t="shared" si="32"/>
        <v/>
      </c>
      <c r="M340" s="100" t="str">
        <f>IF($D340="","",$L340-(Dashboard!$R$21-(SUM($E$224:$E341))))</f>
        <v/>
      </c>
      <c r="N340" s="50">
        <f t="shared" si="35"/>
        <v>44398</v>
      </c>
      <c r="O340" s="96" t="e">
        <f>IF($D340="",NA(),($M340)/Dashboard!$R$21)</f>
        <v>#N/A</v>
      </c>
      <c r="P340" s="34"/>
      <c r="Q340" s="34"/>
    </row>
    <row r="341" spans="2:17" s="198" customFormat="1">
      <c r="B341" s="36">
        <f t="shared" si="30"/>
        <v>339</v>
      </c>
      <c r="C341" s="120">
        <f t="shared" si="31"/>
        <v>44399</v>
      </c>
      <c r="D341" s="98"/>
      <c r="E341" s="98"/>
      <c r="F341" s="98"/>
      <c r="G341" s="133" t="str">
        <f>IFERROR(VLOOKUP($C341,Calculator!$BY$2:$CB$2500,4,0),"")</f>
        <v/>
      </c>
      <c r="H341" s="197" t="e">
        <f t="shared" si="33"/>
        <v>#VALUE!</v>
      </c>
      <c r="I341" s="136">
        <f t="shared" si="34"/>
        <v>44399</v>
      </c>
      <c r="J341" s="137" t="e">
        <f ca="1">IF($C341&gt;(TODAY()),NA(),SUM($G$3:$G341))</f>
        <v>#N/A</v>
      </c>
      <c r="K341" s="133" t="str">
        <f>IFERROR(VLOOKUP($C341,Calculator!$BY$2:$CD$2500,6,0),"")</f>
        <v/>
      </c>
      <c r="L341" s="141" t="str">
        <f t="shared" si="32"/>
        <v/>
      </c>
      <c r="M341" s="100" t="str">
        <f>IF($D341="","",$L341-(Dashboard!$R$21-(SUM($E$224:$E342))))</f>
        <v/>
      </c>
      <c r="N341" s="50">
        <f t="shared" si="35"/>
        <v>44399</v>
      </c>
      <c r="O341" s="96" t="e">
        <f>IF($D341="",NA(),($M341)/Dashboard!$R$21)</f>
        <v>#N/A</v>
      </c>
      <c r="P341" s="34"/>
      <c r="Q341" s="34"/>
    </row>
    <row r="342" spans="2:17" s="198" customFormat="1">
      <c r="B342" s="36">
        <f t="shared" si="30"/>
        <v>340</v>
      </c>
      <c r="C342" s="120">
        <f t="shared" si="31"/>
        <v>44400</v>
      </c>
      <c r="D342" s="98"/>
      <c r="E342" s="98"/>
      <c r="F342" s="98"/>
      <c r="G342" s="133" t="str">
        <f>IFERROR(VLOOKUP($C342,Calculator!$BY$2:$CB$2500,4,0),"")</f>
        <v/>
      </c>
      <c r="H342" s="197" t="e">
        <f t="shared" si="33"/>
        <v>#VALUE!</v>
      </c>
      <c r="I342" s="136">
        <f t="shared" si="34"/>
        <v>44400</v>
      </c>
      <c r="J342" s="137" t="e">
        <f ca="1">IF($C342&gt;(TODAY()),NA(),SUM($G$3:$G342))</f>
        <v>#N/A</v>
      </c>
      <c r="K342" s="133" t="str">
        <f>IFERROR(VLOOKUP($C342,Calculator!$BY$2:$CD$2500,6,0),"")</f>
        <v/>
      </c>
      <c r="L342" s="141" t="str">
        <f t="shared" si="32"/>
        <v/>
      </c>
      <c r="M342" s="100" t="str">
        <f>IF($D342="","",$L342-(Dashboard!$R$21-(SUM($E$224:$E343))))</f>
        <v/>
      </c>
      <c r="N342" s="50">
        <f t="shared" si="35"/>
        <v>44400</v>
      </c>
      <c r="O342" s="96" t="e">
        <f>IF($D342="",NA(),($M342)/Dashboard!$R$21)</f>
        <v>#N/A</v>
      </c>
      <c r="P342" s="34"/>
      <c r="Q342" s="34"/>
    </row>
    <row r="343" spans="2:17" s="198" customFormat="1">
      <c r="B343" s="36">
        <f t="shared" si="30"/>
        <v>341</v>
      </c>
      <c r="C343" s="120">
        <f t="shared" si="31"/>
        <v>44401</v>
      </c>
      <c r="D343" s="98"/>
      <c r="E343" s="98"/>
      <c r="F343" s="98"/>
      <c r="G343" s="133" t="str">
        <f>IFERROR(VLOOKUP($C343,Calculator!$BY$2:$CB$2500,4,0),"")</f>
        <v/>
      </c>
      <c r="H343" s="197" t="e">
        <f t="shared" si="33"/>
        <v>#VALUE!</v>
      </c>
      <c r="I343" s="136">
        <f t="shared" si="34"/>
        <v>44401</v>
      </c>
      <c r="J343" s="137" t="e">
        <f ca="1">IF($C343&gt;(TODAY()),NA(),SUM($G$3:$G343))</f>
        <v>#N/A</v>
      </c>
      <c r="K343" s="133" t="str">
        <f>IFERROR(VLOOKUP($C343,Calculator!$BY$2:$CD$2500,6,0),"")</f>
        <v/>
      </c>
      <c r="L343" s="141" t="str">
        <f t="shared" si="32"/>
        <v/>
      </c>
      <c r="M343" s="100" t="str">
        <f>IF($D343="","",$L343-(Dashboard!$R$21-(SUM($E$224:$E344))))</f>
        <v/>
      </c>
      <c r="N343" s="50">
        <f t="shared" si="35"/>
        <v>44401</v>
      </c>
      <c r="O343" s="96" t="e">
        <f>IF($D343="",NA(),($M343)/Dashboard!$R$21)</f>
        <v>#N/A</v>
      </c>
      <c r="P343" s="34"/>
      <c r="Q343" s="34"/>
    </row>
    <row r="344" spans="2:17" s="198" customFormat="1">
      <c r="B344" s="36">
        <f t="shared" si="30"/>
        <v>342</v>
      </c>
      <c r="C344" s="120">
        <f t="shared" si="31"/>
        <v>44402</v>
      </c>
      <c r="D344" s="98"/>
      <c r="E344" s="98"/>
      <c r="F344" s="98"/>
      <c r="G344" s="133" t="str">
        <f>IFERROR(VLOOKUP($C344,Calculator!$BY$2:$CB$2500,4,0),"")</f>
        <v/>
      </c>
      <c r="H344" s="197" t="e">
        <f t="shared" si="33"/>
        <v>#VALUE!</v>
      </c>
      <c r="I344" s="136">
        <f t="shared" si="34"/>
        <v>44402</v>
      </c>
      <c r="J344" s="137" t="e">
        <f ca="1">IF($C344&gt;(TODAY()),NA(),SUM($G$3:$G344))</f>
        <v>#N/A</v>
      </c>
      <c r="K344" s="133" t="str">
        <f>IFERROR(VLOOKUP($C344,Calculator!$BY$2:$CD$2500,6,0),"")</f>
        <v/>
      </c>
      <c r="L344" s="141" t="str">
        <f t="shared" si="32"/>
        <v/>
      </c>
      <c r="M344" s="100" t="str">
        <f>IF($D344="","",$L344-(Dashboard!$R$21-(SUM($E$224:$E345))))</f>
        <v/>
      </c>
      <c r="N344" s="50">
        <f t="shared" si="35"/>
        <v>44402</v>
      </c>
      <c r="O344" s="96" t="e">
        <f>IF($D344="",NA(),($M344)/Dashboard!$R$21)</f>
        <v>#N/A</v>
      </c>
      <c r="P344" s="34"/>
      <c r="Q344" s="34"/>
    </row>
    <row r="345" spans="2:17" s="198" customFormat="1">
      <c r="B345" s="36">
        <f t="shared" si="30"/>
        <v>343</v>
      </c>
      <c r="C345" s="120">
        <f t="shared" si="31"/>
        <v>44403</v>
      </c>
      <c r="D345" s="98"/>
      <c r="E345" s="98"/>
      <c r="F345" s="98"/>
      <c r="G345" s="133" t="str">
        <f>IFERROR(VLOOKUP($C345,Calculator!$BY$2:$CB$2500,4,0),"")</f>
        <v/>
      </c>
      <c r="H345" s="197" t="e">
        <f t="shared" si="33"/>
        <v>#VALUE!</v>
      </c>
      <c r="I345" s="136">
        <f t="shared" si="34"/>
        <v>44403</v>
      </c>
      <c r="J345" s="137" t="e">
        <f ca="1">IF($C345&gt;(TODAY()),NA(),SUM($G$3:$G345))</f>
        <v>#N/A</v>
      </c>
      <c r="K345" s="133" t="str">
        <f>IFERROR(VLOOKUP($C345,Calculator!$BY$2:$CD$2500,6,0),"")</f>
        <v/>
      </c>
      <c r="L345" s="141" t="str">
        <f t="shared" si="32"/>
        <v/>
      </c>
      <c r="M345" s="100" t="str">
        <f>IF($D345="","",$L345-(Dashboard!$R$21-(SUM($E$224:$E346))))</f>
        <v/>
      </c>
      <c r="N345" s="50">
        <f t="shared" si="35"/>
        <v>44403</v>
      </c>
      <c r="O345" s="96" t="e">
        <f>IF($D345="",NA(),($M345)/Dashboard!$R$21)</f>
        <v>#N/A</v>
      </c>
      <c r="P345" s="34"/>
      <c r="Q345" s="34"/>
    </row>
    <row r="346" spans="2:17" s="198" customFormat="1">
      <c r="B346" s="36">
        <f t="shared" si="30"/>
        <v>344</v>
      </c>
      <c r="C346" s="120">
        <f t="shared" si="31"/>
        <v>44404</v>
      </c>
      <c r="D346" s="98"/>
      <c r="E346" s="98"/>
      <c r="F346" s="98"/>
      <c r="G346" s="133" t="str">
        <f>IFERROR(VLOOKUP($C346,Calculator!$BY$2:$CB$2500,4,0),"")</f>
        <v/>
      </c>
      <c r="H346" s="197" t="e">
        <f t="shared" si="33"/>
        <v>#VALUE!</v>
      </c>
      <c r="I346" s="136">
        <f t="shared" si="34"/>
        <v>44404</v>
      </c>
      <c r="J346" s="137" t="e">
        <f ca="1">IF($C346&gt;(TODAY()),NA(),SUM($G$3:$G346))</f>
        <v>#N/A</v>
      </c>
      <c r="K346" s="133" t="str">
        <f>IFERROR(VLOOKUP($C346,Calculator!$BY$2:$CD$2500,6,0),"")</f>
        <v/>
      </c>
      <c r="L346" s="141" t="str">
        <f t="shared" si="32"/>
        <v/>
      </c>
      <c r="M346" s="100" t="str">
        <f>IF($D346="","",$L346-(Dashboard!$R$21-(SUM($E$224:$E347))))</f>
        <v/>
      </c>
      <c r="N346" s="50">
        <f t="shared" si="35"/>
        <v>44404</v>
      </c>
      <c r="O346" s="96" t="e">
        <f>IF($D346="",NA(),($M346)/Dashboard!$R$21)</f>
        <v>#N/A</v>
      </c>
      <c r="P346" s="34"/>
      <c r="Q346" s="34"/>
    </row>
    <row r="347" spans="2:17" s="198" customFormat="1">
      <c r="B347" s="36">
        <f t="shared" si="30"/>
        <v>345</v>
      </c>
      <c r="C347" s="120">
        <f t="shared" si="31"/>
        <v>44405</v>
      </c>
      <c r="D347" s="98"/>
      <c r="E347" s="98"/>
      <c r="F347" s="98"/>
      <c r="G347" s="133" t="str">
        <f>IFERROR(VLOOKUP($C347,Calculator!$BY$2:$CB$2500,4,0),"")</f>
        <v/>
      </c>
      <c r="H347" s="197" t="e">
        <f t="shared" si="33"/>
        <v>#VALUE!</v>
      </c>
      <c r="I347" s="136">
        <f t="shared" si="34"/>
        <v>44405</v>
      </c>
      <c r="J347" s="137" t="e">
        <f ca="1">IF($C347&gt;(TODAY()),NA(),SUM($G$3:$G347))</f>
        <v>#N/A</v>
      </c>
      <c r="K347" s="133" t="str">
        <f>IFERROR(VLOOKUP($C347,Calculator!$BY$2:$CD$2500,6,0),"")</f>
        <v/>
      </c>
      <c r="L347" s="141" t="str">
        <f t="shared" si="32"/>
        <v/>
      </c>
      <c r="M347" s="100" t="str">
        <f>IF($D347="","",$L347-(Dashboard!$R$21-(SUM($E$224:$E348))))</f>
        <v/>
      </c>
      <c r="N347" s="50">
        <f t="shared" si="35"/>
        <v>44405</v>
      </c>
      <c r="O347" s="96" t="e">
        <f>IF($D347="",NA(),($M347)/Dashboard!$R$21)</f>
        <v>#N/A</v>
      </c>
      <c r="P347" s="34"/>
      <c r="Q347" s="34"/>
    </row>
    <row r="348" spans="2:17" s="198" customFormat="1">
      <c r="B348" s="36">
        <f t="shared" ref="B348:B411" si="36">$B347+1</f>
        <v>346</v>
      </c>
      <c r="C348" s="120">
        <f t="shared" ref="C348:C411" si="37">$C347+1</f>
        <v>44406</v>
      </c>
      <c r="D348" s="98"/>
      <c r="E348" s="98"/>
      <c r="F348" s="98"/>
      <c r="G348" s="133" t="str">
        <f>IFERROR(VLOOKUP($C348,Calculator!$BY$2:$CB$2500,4,0),"")</f>
        <v/>
      </c>
      <c r="H348" s="197" t="e">
        <f t="shared" si="33"/>
        <v>#VALUE!</v>
      </c>
      <c r="I348" s="136">
        <f t="shared" si="34"/>
        <v>44406</v>
      </c>
      <c r="J348" s="137" t="e">
        <f ca="1">IF($C348&gt;(TODAY()),NA(),SUM($G$3:$G348))</f>
        <v>#N/A</v>
      </c>
      <c r="K348" s="133" t="str">
        <f>IFERROR(VLOOKUP($C348,Calculator!$BY$2:$CD$2500,6,0),"")</f>
        <v/>
      </c>
      <c r="L348" s="141" t="str">
        <f t="shared" si="32"/>
        <v/>
      </c>
      <c r="M348" s="100" t="str">
        <f>IF($D348="","",$L348-(Dashboard!$R$21-(SUM($E$224:$E349))))</f>
        <v/>
      </c>
      <c r="N348" s="50">
        <f t="shared" si="35"/>
        <v>44406</v>
      </c>
      <c r="O348" s="96" t="e">
        <f>IF($D348="",NA(),($M348)/Dashboard!$R$21)</f>
        <v>#N/A</v>
      </c>
      <c r="P348" s="34"/>
      <c r="Q348" s="34"/>
    </row>
    <row r="349" spans="2:17" s="198" customFormat="1">
      <c r="B349" s="36">
        <f t="shared" si="36"/>
        <v>347</v>
      </c>
      <c r="C349" s="120">
        <f t="shared" si="37"/>
        <v>44407</v>
      </c>
      <c r="D349" s="98"/>
      <c r="E349" s="98"/>
      <c r="F349" s="98"/>
      <c r="G349" s="133" t="str">
        <f>IFERROR(VLOOKUP($C349,Calculator!$BY$2:$CB$2500,4,0),"")</f>
        <v/>
      </c>
      <c r="H349" s="197" t="e">
        <f t="shared" si="33"/>
        <v>#VALUE!</v>
      </c>
      <c r="I349" s="136">
        <f t="shared" si="34"/>
        <v>44407</v>
      </c>
      <c r="J349" s="137" t="e">
        <f ca="1">IF($C349&gt;(TODAY()),NA(),SUM($G$3:$G349))</f>
        <v>#N/A</v>
      </c>
      <c r="K349" s="133" t="str">
        <f>IFERROR(VLOOKUP($C349,Calculator!$BY$2:$CD$2500,6,0),"")</f>
        <v/>
      </c>
      <c r="L349" s="141" t="str">
        <f t="shared" si="32"/>
        <v/>
      </c>
      <c r="M349" s="100" t="str">
        <f>IF($D349="","",$L349-(Dashboard!$R$21-(SUM($E$224:$E350))))</f>
        <v/>
      </c>
      <c r="N349" s="50">
        <f t="shared" si="35"/>
        <v>44407</v>
      </c>
      <c r="O349" s="96" t="e">
        <f>IF($D349="",NA(),($M349)/Dashboard!$R$21)</f>
        <v>#N/A</v>
      </c>
      <c r="P349" s="34"/>
      <c r="Q349" s="34"/>
    </row>
    <row r="350" spans="2:17" s="198" customFormat="1">
      <c r="B350" s="36">
        <f t="shared" si="36"/>
        <v>348</v>
      </c>
      <c r="C350" s="120">
        <f t="shared" si="37"/>
        <v>44408</v>
      </c>
      <c r="D350" s="98"/>
      <c r="E350" s="98"/>
      <c r="F350" s="98"/>
      <c r="G350" s="133" t="str">
        <f>IFERROR(VLOOKUP($C350,Calculator!$BY$2:$CB$2500,4,0),"")</f>
        <v/>
      </c>
      <c r="H350" s="197" t="e">
        <f t="shared" si="33"/>
        <v>#VALUE!</v>
      </c>
      <c r="I350" s="136">
        <f t="shared" si="34"/>
        <v>44408</v>
      </c>
      <c r="J350" s="137" t="e">
        <f ca="1">IF($C350&gt;(TODAY()),NA(),SUM($G$3:$G350))</f>
        <v>#N/A</v>
      </c>
      <c r="K350" s="133" t="str">
        <f>IFERROR(VLOOKUP($C350,Calculator!$BY$2:$CD$2500,6,0),"")</f>
        <v/>
      </c>
      <c r="L350" s="141" t="str">
        <f t="shared" si="32"/>
        <v/>
      </c>
      <c r="M350" s="100" t="str">
        <f>IF($D350="","",$L350-(Dashboard!$R$21-(SUM($E$224:$E351))))</f>
        <v/>
      </c>
      <c r="N350" s="50">
        <f t="shared" si="35"/>
        <v>44408</v>
      </c>
      <c r="O350" s="96" t="e">
        <f>IF($D350="",NA(),($M350)/Dashboard!$R$21)</f>
        <v>#N/A</v>
      </c>
      <c r="P350" s="34"/>
      <c r="Q350" s="34"/>
    </row>
    <row r="351" spans="2:17" s="198" customFormat="1">
      <c r="B351" s="36">
        <f t="shared" si="36"/>
        <v>349</v>
      </c>
      <c r="C351" s="120">
        <f t="shared" si="37"/>
        <v>44409</v>
      </c>
      <c r="D351" s="98"/>
      <c r="E351" s="98"/>
      <c r="F351" s="98"/>
      <c r="G351" s="133" t="str">
        <f>IFERROR(VLOOKUP($C351,Calculator!$BY$2:$CB$2500,4,0),"")</f>
        <v/>
      </c>
      <c r="H351" s="197" t="e">
        <f t="shared" si="33"/>
        <v>#VALUE!</v>
      </c>
      <c r="I351" s="136">
        <f t="shared" si="34"/>
        <v>44409</v>
      </c>
      <c r="J351" s="137" t="e">
        <f ca="1">IF($C351&gt;(TODAY()),NA(),SUM($G$3:$G351))</f>
        <v>#N/A</v>
      </c>
      <c r="K351" s="133" t="str">
        <f>IFERROR(VLOOKUP($C351,Calculator!$BY$2:$CD$2500,6,0),"")</f>
        <v/>
      </c>
      <c r="L351" s="141" t="str">
        <f t="shared" si="32"/>
        <v/>
      </c>
      <c r="M351" s="100" t="str">
        <f>IF($D351="","",$L351-(Dashboard!$R$21-(SUM($E$224:$E352))))</f>
        <v/>
      </c>
      <c r="N351" s="50">
        <f t="shared" si="35"/>
        <v>44409</v>
      </c>
      <c r="O351" s="96" t="e">
        <f>IF($D351="",NA(),($M351)/Dashboard!$R$21)</f>
        <v>#N/A</v>
      </c>
      <c r="P351" s="34"/>
      <c r="Q351" s="34"/>
    </row>
    <row r="352" spans="2:17" s="198" customFormat="1">
      <c r="B352" s="36">
        <f t="shared" si="36"/>
        <v>350</v>
      </c>
      <c r="C352" s="120">
        <f t="shared" si="37"/>
        <v>44410</v>
      </c>
      <c r="D352" s="98"/>
      <c r="E352" s="98"/>
      <c r="F352" s="98"/>
      <c r="G352" s="133" t="str">
        <f>IFERROR(VLOOKUP($C352,Calculator!$BY$2:$CB$2500,4,0),"")</f>
        <v/>
      </c>
      <c r="H352" s="197" t="e">
        <f t="shared" si="33"/>
        <v>#VALUE!</v>
      </c>
      <c r="I352" s="136">
        <f t="shared" si="34"/>
        <v>44410</v>
      </c>
      <c r="J352" s="137" t="e">
        <f ca="1">IF($C352&gt;(TODAY()),NA(),SUM($G$3:$G352))</f>
        <v>#N/A</v>
      </c>
      <c r="K352" s="133" t="str">
        <f>IFERROR(VLOOKUP($C352,Calculator!$BY$2:$CD$2500,6,0),"")</f>
        <v/>
      </c>
      <c r="L352" s="141" t="str">
        <f t="shared" si="32"/>
        <v/>
      </c>
      <c r="M352" s="100" t="str">
        <f>IF($D352="","",$L352-(Dashboard!$R$21-(SUM($E$224:$E353))))</f>
        <v/>
      </c>
      <c r="N352" s="50">
        <f t="shared" si="35"/>
        <v>44410</v>
      </c>
      <c r="O352" s="96" t="e">
        <f>IF($D352="",NA(),($M352)/Dashboard!$R$21)</f>
        <v>#N/A</v>
      </c>
      <c r="P352" s="34"/>
      <c r="Q352" s="34"/>
    </row>
    <row r="353" spans="2:17" s="198" customFormat="1">
      <c r="B353" s="36">
        <f t="shared" si="36"/>
        <v>351</v>
      </c>
      <c r="C353" s="120">
        <f t="shared" si="37"/>
        <v>44411</v>
      </c>
      <c r="D353" s="98"/>
      <c r="E353" s="98"/>
      <c r="F353" s="98"/>
      <c r="G353" s="133" t="str">
        <f>IFERROR(VLOOKUP($C353,Calculator!$BY$2:$CB$2500,4,0),"")</f>
        <v/>
      </c>
      <c r="H353" s="197" t="e">
        <f t="shared" si="33"/>
        <v>#VALUE!</v>
      </c>
      <c r="I353" s="136">
        <f t="shared" si="34"/>
        <v>44411</v>
      </c>
      <c r="J353" s="137" t="e">
        <f ca="1">IF($C353&gt;(TODAY()),NA(),SUM($G$3:$G353))</f>
        <v>#N/A</v>
      </c>
      <c r="K353" s="133" t="str">
        <f>IFERROR(VLOOKUP($C353,Calculator!$BY$2:$CD$2500,6,0),"")</f>
        <v/>
      </c>
      <c r="L353" s="141" t="str">
        <f t="shared" si="32"/>
        <v/>
      </c>
      <c r="M353" s="100" t="str">
        <f>IF($D353="","",$L353-(Dashboard!$R$21-(SUM($E$224:$E354))))</f>
        <v/>
      </c>
      <c r="N353" s="50">
        <f t="shared" si="35"/>
        <v>44411</v>
      </c>
      <c r="O353" s="96" t="e">
        <f>IF($D353="",NA(),($M353)/Dashboard!$R$21)</f>
        <v>#N/A</v>
      </c>
      <c r="P353" s="34"/>
      <c r="Q353" s="34"/>
    </row>
    <row r="354" spans="2:17" s="198" customFormat="1">
      <c r="B354" s="36">
        <f t="shared" si="36"/>
        <v>352</v>
      </c>
      <c r="C354" s="120">
        <f t="shared" si="37"/>
        <v>44412</v>
      </c>
      <c r="D354" s="98"/>
      <c r="E354" s="98"/>
      <c r="F354" s="98"/>
      <c r="G354" s="133" t="str">
        <f>IFERROR(VLOOKUP($C354,Calculator!$BY$2:$CB$2500,4,0),"")</f>
        <v/>
      </c>
      <c r="H354" s="197" t="e">
        <f t="shared" si="33"/>
        <v>#VALUE!</v>
      </c>
      <c r="I354" s="136">
        <f t="shared" si="34"/>
        <v>44412</v>
      </c>
      <c r="J354" s="137" t="e">
        <f ca="1">IF($C354&gt;(TODAY()),NA(),SUM($G$3:$G354))</f>
        <v>#N/A</v>
      </c>
      <c r="K354" s="133" t="str">
        <f>IFERROR(VLOOKUP($C354,Calculator!$BY$2:$CD$2500,6,0),"")</f>
        <v/>
      </c>
      <c r="L354" s="141" t="str">
        <f t="shared" si="32"/>
        <v/>
      </c>
      <c r="M354" s="100" t="str">
        <f>IF($D354="","",$L354-(Dashboard!$R$21-(SUM($E$224:$E355))))</f>
        <v/>
      </c>
      <c r="N354" s="50">
        <f t="shared" si="35"/>
        <v>44412</v>
      </c>
      <c r="O354" s="96" t="e">
        <f>IF($D354="",NA(),($M354)/Dashboard!$R$21)</f>
        <v>#N/A</v>
      </c>
      <c r="P354" s="34"/>
      <c r="Q354" s="34"/>
    </row>
    <row r="355" spans="2:17" s="198" customFormat="1">
      <c r="B355" s="36">
        <f t="shared" si="36"/>
        <v>353</v>
      </c>
      <c r="C355" s="120">
        <f t="shared" si="37"/>
        <v>44413</v>
      </c>
      <c r="D355" s="98"/>
      <c r="E355" s="98"/>
      <c r="F355" s="98"/>
      <c r="G355" s="133" t="str">
        <f>IFERROR(VLOOKUP($C355,Calculator!$BY$2:$CB$2500,4,0),"")</f>
        <v/>
      </c>
      <c r="H355" s="197" t="e">
        <f t="shared" si="33"/>
        <v>#VALUE!</v>
      </c>
      <c r="I355" s="136">
        <f t="shared" si="34"/>
        <v>44413</v>
      </c>
      <c r="J355" s="137" t="e">
        <f ca="1">IF($C355&gt;(TODAY()),NA(),SUM($G$3:$G355))</f>
        <v>#N/A</v>
      </c>
      <c r="K355" s="133" t="str">
        <f>IFERROR(VLOOKUP($C355,Calculator!$BY$2:$CD$2500,6,0),"")</f>
        <v/>
      </c>
      <c r="L355" s="141" t="str">
        <f t="shared" si="32"/>
        <v/>
      </c>
      <c r="M355" s="100" t="str">
        <f>IF($D355="","",$L355-(Dashboard!$R$21-(SUM($E$224:$E356))))</f>
        <v/>
      </c>
      <c r="N355" s="50">
        <f t="shared" si="35"/>
        <v>44413</v>
      </c>
      <c r="O355" s="96" t="e">
        <f>IF($D355="",NA(),($M355)/Dashboard!$R$21)</f>
        <v>#N/A</v>
      </c>
      <c r="P355" s="34"/>
      <c r="Q355" s="34"/>
    </row>
    <row r="356" spans="2:17" s="198" customFormat="1">
      <c r="B356" s="36">
        <f t="shared" si="36"/>
        <v>354</v>
      </c>
      <c r="C356" s="120">
        <f t="shared" si="37"/>
        <v>44414</v>
      </c>
      <c r="D356" s="98"/>
      <c r="E356" s="98"/>
      <c r="F356" s="98"/>
      <c r="G356" s="133" t="str">
        <f>IFERROR(VLOOKUP($C356,Calculator!$BY$2:$CB$2500,4,0),"")</f>
        <v/>
      </c>
      <c r="H356" s="197" t="e">
        <f t="shared" si="33"/>
        <v>#VALUE!</v>
      </c>
      <c r="I356" s="136">
        <f t="shared" si="34"/>
        <v>44414</v>
      </c>
      <c r="J356" s="137" t="e">
        <f ca="1">IF($C356&gt;(TODAY()),NA(),SUM($G$3:$G356))</f>
        <v>#N/A</v>
      </c>
      <c r="K356" s="133" t="str">
        <f>IFERROR(VLOOKUP($C356,Calculator!$BY$2:$CD$2500,6,0),"")</f>
        <v/>
      </c>
      <c r="L356" s="141" t="str">
        <f t="shared" si="32"/>
        <v/>
      </c>
      <c r="M356" s="100" t="str">
        <f>IF($D356="","",$L356-(Dashboard!$R$21-(SUM($E$224:$E357))))</f>
        <v/>
      </c>
      <c r="N356" s="50">
        <f t="shared" si="35"/>
        <v>44414</v>
      </c>
      <c r="O356" s="96" t="e">
        <f>IF($D356="",NA(),($M356)/Dashboard!$R$21)</f>
        <v>#N/A</v>
      </c>
      <c r="P356" s="34"/>
      <c r="Q356" s="34"/>
    </row>
    <row r="357" spans="2:17" s="198" customFormat="1">
      <c r="B357" s="36">
        <f t="shared" si="36"/>
        <v>355</v>
      </c>
      <c r="C357" s="120">
        <f t="shared" si="37"/>
        <v>44415</v>
      </c>
      <c r="D357" s="98"/>
      <c r="E357" s="98"/>
      <c r="F357" s="98"/>
      <c r="G357" s="133" t="str">
        <f>IFERROR(VLOOKUP($C357,Calculator!$BY$2:$CB$2500,4,0),"")</f>
        <v/>
      </c>
      <c r="H357" s="197" t="e">
        <f t="shared" si="33"/>
        <v>#VALUE!</v>
      </c>
      <c r="I357" s="136">
        <f t="shared" si="34"/>
        <v>44415</v>
      </c>
      <c r="J357" s="137" t="e">
        <f ca="1">IF($C357&gt;(TODAY()),NA(),SUM($G$3:$G357))</f>
        <v>#N/A</v>
      </c>
      <c r="K357" s="133" t="str">
        <f>IFERROR(VLOOKUP($C357,Calculator!$BY$2:$CD$2500,6,0),"")</f>
        <v/>
      </c>
      <c r="L357" s="141" t="str">
        <f t="shared" si="32"/>
        <v/>
      </c>
      <c r="M357" s="100" t="str">
        <f>IF($D357="","",$L357-(Dashboard!$R$21-(SUM($E$224:$E358))))</f>
        <v/>
      </c>
      <c r="N357" s="50">
        <f t="shared" si="35"/>
        <v>44415</v>
      </c>
      <c r="O357" s="96" t="e">
        <f>IF($D357="",NA(),($M357)/Dashboard!$R$21)</f>
        <v>#N/A</v>
      </c>
      <c r="P357" s="34"/>
      <c r="Q357" s="34"/>
    </row>
    <row r="358" spans="2:17" s="198" customFormat="1">
      <c r="B358" s="36">
        <f t="shared" si="36"/>
        <v>356</v>
      </c>
      <c r="C358" s="120">
        <f t="shared" si="37"/>
        <v>44416</v>
      </c>
      <c r="D358" s="98"/>
      <c r="E358" s="98"/>
      <c r="F358" s="98"/>
      <c r="G358" s="133" t="str">
        <f>IFERROR(VLOOKUP($C358,Calculator!$BY$2:$CB$2500,4,0),"")</f>
        <v/>
      </c>
      <c r="H358" s="197" t="e">
        <f t="shared" si="33"/>
        <v>#VALUE!</v>
      </c>
      <c r="I358" s="136">
        <f t="shared" si="34"/>
        <v>44416</v>
      </c>
      <c r="J358" s="137" t="e">
        <f ca="1">IF($C358&gt;(TODAY()),NA(),SUM($G$3:$G358))</f>
        <v>#N/A</v>
      </c>
      <c r="K358" s="133" t="str">
        <f>IFERROR(VLOOKUP($C358,Calculator!$BY$2:$CD$2500,6,0),"")</f>
        <v/>
      </c>
      <c r="L358" s="141" t="str">
        <f t="shared" si="32"/>
        <v/>
      </c>
      <c r="M358" s="100" t="str">
        <f>IF($D358="","",$L358-(Dashboard!$R$21-(SUM($E$224:$E359))))</f>
        <v/>
      </c>
      <c r="N358" s="50">
        <f t="shared" si="35"/>
        <v>44416</v>
      </c>
      <c r="O358" s="96" t="e">
        <f>IF($D358="",NA(),($M358)/Dashboard!$R$21)</f>
        <v>#N/A</v>
      </c>
      <c r="P358" s="34"/>
      <c r="Q358" s="34"/>
    </row>
    <row r="359" spans="2:17" s="198" customFormat="1">
      <c r="B359" s="36">
        <f t="shared" si="36"/>
        <v>357</v>
      </c>
      <c r="C359" s="120">
        <f t="shared" si="37"/>
        <v>44417</v>
      </c>
      <c r="D359" s="98"/>
      <c r="E359" s="98"/>
      <c r="F359" s="98"/>
      <c r="G359" s="133" t="str">
        <f>IFERROR(VLOOKUP($C359,Calculator!$BY$2:$CB$2500,4,0),"")</f>
        <v/>
      </c>
      <c r="H359" s="197" t="e">
        <f t="shared" si="33"/>
        <v>#VALUE!</v>
      </c>
      <c r="I359" s="136">
        <f t="shared" si="34"/>
        <v>44417</v>
      </c>
      <c r="J359" s="137" t="e">
        <f ca="1">IF($C359&gt;(TODAY()),NA(),SUM($G$3:$G359))</f>
        <v>#N/A</v>
      </c>
      <c r="K359" s="133" t="str">
        <f>IFERROR(VLOOKUP($C359,Calculator!$BY$2:$CD$2500,6,0),"")</f>
        <v/>
      </c>
      <c r="L359" s="141" t="str">
        <f t="shared" si="32"/>
        <v/>
      </c>
      <c r="M359" s="100" t="str">
        <f>IF($D359="","",$L359-(Dashboard!$R$21-(SUM($E$224:$E360))))</f>
        <v/>
      </c>
      <c r="N359" s="50">
        <f t="shared" si="35"/>
        <v>44417</v>
      </c>
      <c r="O359" s="96" t="e">
        <f>IF($D359="",NA(),($M359)/Dashboard!$R$21)</f>
        <v>#N/A</v>
      </c>
      <c r="P359" s="34"/>
      <c r="Q359" s="34"/>
    </row>
    <row r="360" spans="2:17" s="198" customFormat="1">
      <c r="B360" s="36">
        <f t="shared" si="36"/>
        <v>358</v>
      </c>
      <c r="C360" s="120">
        <f t="shared" si="37"/>
        <v>44418</v>
      </c>
      <c r="D360" s="98"/>
      <c r="E360" s="98"/>
      <c r="F360" s="98"/>
      <c r="G360" s="133" t="str">
        <f>IFERROR(VLOOKUP($C360,Calculator!$BY$2:$CB$2500,4,0),"")</f>
        <v/>
      </c>
      <c r="H360" s="197" t="e">
        <f t="shared" si="33"/>
        <v>#VALUE!</v>
      </c>
      <c r="I360" s="136">
        <f t="shared" si="34"/>
        <v>44418</v>
      </c>
      <c r="J360" s="137" t="e">
        <f ca="1">IF($C360&gt;(TODAY()),NA(),SUM($G$3:$G360))</f>
        <v>#N/A</v>
      </c>
      <c r="K360" s="133" t="str">
        <f>IFERROR(VLOOKUP($C360,Calculator!$BY$2:$CD$2500,6,0),"")</f>
        <v/>
      </c>
      <c r="L360" s="141" t="str">
        <f t="shared" si="32"/>
        <v/>
      </c>
      <c r="M360" s="100" t="str">
        <f>IF($D360="","",$L360-(Dashboard!$R$21-(SUM($E$224:$E361))))</f>
        <v/>
      </c>
      <c r="N360" s="50">
        <f t="shared" si="35"/>
        <v>44418</v>
      </c>
      <c r="O360" s="96" t="e">
        <f>IF($D360="",NA(),($M360)/Dashboard!$R$21)</f>
        <v>#N/A</v>
      </c>
      <c r="P360" s="34"/>
      <c r="Q360" s="34"/>
    </row>
    <row r="361" spans="2:17" s="198" customFormat="1">
      <c r="B361" s="36">
        <f t="shared" si="36"/>
        <v>359</v>
      </c>
      <c r="C361" s="120">
        <f t="shared" si="37"/>
        <v>44419</v>
      </c>
      <c r="D361" s="98"/>
      <c r="E361" s="98"/>
      <c r="F361" s="98"/>
      <c r="G361" s="133" t="str">
        <f>IFERROR(VLOOKUP($C361,Calculator!$BY$2:$CB$2500,4,0),"")</f>
        <v/>
      </c>
      <c r="H361" s="197" t="e">
        <f t="shared" si="33"/>
        <v>#VALUE!</v>
      </c>
      <c r="I361" s="136">
        <f t="shared" si="34"/>
        <v>44419</v>
      </c>
      <c r="J361" s="137" t="e">
        <f ca="1">IF($C361&gt;(TODAY()),NA(),SUM($G$3:$G361))</f>
        <v>#N/A</v>
      </c>
      <c r="K361" s="133" t="str">
        <f>IFERROR(VLOOKUP($C361,Calculator!$BY$2:$CD$2500,6,0),"")</f>
        <v/>
      </c>
      <c r="L361" s="141" t="str">
        <f t="shared" si="32"/>
        <v/>
      </c>
      <c r="M361" s="100" t="str">
        <f>IF($D361="","",$L361-(Dashboard!$R$21-(SUM($E$224:$E362))))</f>
        <v/>
      </c>
      <c r="N361" s="50">
        <f t="shared" si="35"/>
        <v>44419</v>
      </c>
      <c r="O361" s="96" t="e">
        <f>IF($D361="",NA(),($M361)/Dashboard!$R$21)</f>
        <v>#N/A</v>
      </c>
      <c r="P361" s="34"/>
      <c r="Q361" s="34"/>
    </row>
    <row r="362" spans="2:17" s="198" customFormat="1">
      <c r="B362" s="36">
        <f t="shared" si="36"/>
        <v>360</v>
      </c>
      <c r="C362" s="120">
        <f t="shared" si="37"/>
        <v>44420</v>
      </c>
      <c r="D362" s="98"/>
      <c r="E362" s="98"/>
      <c r="F362" s="98"/>
      <c r="G362" s="133" t="str">
        <f>IFERROR(VLOOKUP($C362,Calculator!$BY$2:$CB$2500,4,0),"")</f>
        <v/>
      </c>
      <c r="H362" s="197" t="e">
        <f t="shared" si="33"/>
        <v>#VALUE!</v>
      </c>
      <c r="I362" s="136">
        <f t="shared" si="34"/>
        <v>44420</v>
      </c>
      <c r="J362" s="137" t="e">
        <f ca="1">IF($C362&gt;(TODAY()),NA(),SUM($G$3:$G362))</f>
        <v>#N/A</v>
      </c>
      <c r="K362" s="133" t="str">
        <f>IFERROR(VLOOKUP($C362,Calculator!$BY$2:$CD$2500,6,0),"")</f>
        <v/>
      </c>
      <c r="L362" s="141" t="str">
        <f t="shared" si="32"/>
        <v/>
      </c>
      <c r="M362" s="100" t="str">
        <f>IF($D362="","",$L362-(Dashboard!$R$21-(SUM($E$224:$E363))))</f>
        <v/>
      </c>
      <c r="N362" s="50">
        <f t="shared" si="35"/>
        <v>44420</v>
      </c>
      <c r="O362" s="96" t="e">
        <f>IF($D362="",NA(),($M362)/Dashboard!$R$21)</f>
        <v>#N/A</v>
      </c>
      <c r="P362" s="34"/>
      <c r="Q362" s="34"/>
    </row>
    <row r="363" spans="2:17" s="198" customFormat="1">
      <c r="B363" s="36">
        <f t="shared" si="36"/>
        <v>361</v>
      </c>
      <c r="C363" s="120">
        <f t="shared" si="37"/>
        <v>44421</v>
      </c>
      <c r="D363" s="98"/>
      <c r="E363" s="98"/>
      <c r="F363" s="98"/>
      <c r="G363" s="133" t="str">
        <f>IFERROR(VLOOKUP($C363,Calculator!$BY$2:$CB$2500,4,0),"")</f>
        <v/>
      </c>
      <c r="H363" s="197" t="e">
        <f t="shared" si="33"/>
        <v>#VALUE!</v>
      </c>
      <c r="I363" s="136">
        <f t="shared" si="34"/>
        <v>44421</v>
      </c>
      <c r="J363" s="137" t="e">
        <f ca="1">IF($C363&gt;(TODAY()),NA(),SUM($G$3:$G363))</f>
        <v>#N/A</v>
      </c>
      <c r="K363" s="133" t="str">
        <f>IFERROR(VLOOKUP($C363,Calculator!$BY$2:$CD$2500,6,0),"")</f>
        <v/>
      </c>
      <c r="L363" s="141" t="str">
        <f t="shared" si="32"/>
        <v/>
      </c>
      <c r="M363" s="100" t="str">
        <f>IF($D363="","",$L363-(Dashboard!$R$21-(SUM($E$224:$E364))))</f>
        <v/>
      </c>
      <c r="N363" s="50">
        <f t="shared" si="35"/>
        <v>44421</v>
      </c>
      <c r="O363" s="96" t="e">
        <f>IF($D363="",NA(),($M363)/Dashboard!$R$21)</f>
        <v>#N/A</v>
      </c>
      <c r="P363" s="34"/>
      <c r="Q363" s="34"/>
    </row>
    <row r="364" spans="2:17" s="198" customFormat="1">
      <c r="B364" s="36">
        <f t="shared" si="36"/>
        <v>362</v>
      </c>
      <c r="C364" s="120">
        <f t="shared" si="37"/>
        <v>44422</v>
      </c>
      <c r="D364" s="98"/>
      <c r="E364" s="98"/>
      <c r="F364" s="98"/>
      <c r="G364" s="133" t="str">
        <f>IFERROR(VLOOKUP($C364,Calculator!$BY$2:$CB$2500,4,0),"")</f>
        <v/>
      </c>
      <c r="H364" s="197" t="e">
        <f t="shared" si="33"/>
        <v>#VALUE!</v>
      </c>
      <c r="I364" s="136">
        <f t="shared" si="34"/>
        <v>44422</v>
      </c>
      <c r="J364" s="137" t="e">
        <f ca="1">IF($C364&gt;(TODAY()),NA(),SUM($G$3:$G364))</f>
        <v>#N/A</v>
      </c>
      <c r="K364" s="133" t="str">
        <f>IFERROR(VLOOKUP($C364,Calculator!$BY$2:$CD$2500,6,0),"")</f>
        <v/>
      </c>
      <c r="L364" s="141" t="str">
        <f t="shared" si="32"/>
        <v/>
      </c>
      <c r="M364" s="100" t="str">
        <f>IF($D364="","",$L364-(Dashboard!$R$21-(SUM($E$224:$E365))))</f>
        <v/>
      </c>
      <c r="N364" s="50">
        <f t="shared" si="35"/>
        <v>44422</v>
      </c>
      <c r="O364" s="96" t="e">
        <f>IF($D364="",NA(),($M364)/Dashboard!$R$21)</f>
        <v>#N/A</v>
      </c>
      <c r="P364" s="34"/>
      <c r="Q364" s="34"/>
    </row>
    <row r="365" spans="2:17" s="198" customFormat="1">
      <c r="B365" s="36">
        <f t="shared" si="36"/>
        <v>363</v>
      </c>
      <c r="C365" s="120">
        <f t="shared" si="37"/>
        <v>44423</v>
      </c>
      <c r="D365" s="98"/>
      <c r="E365" s="98"/>
      <c r="F365" s="98"/>
      <c r="G365" s="133" t="str">
        <f>IFERROR(VLOOKUP($C365,Calculator!$BY$2:$CB$2500,4,0),"")</f>
        <v/>
      </c>
      <c r="H365" s="197" t="e">
        <f t="shared" si="33"/>
        <v>#VALUE!</v>
      </c>
      <c r="I365" s="136">
        <f t="shared" si="34"/>
        <v>44423</v>
      </c>
      <c r="J365" s="137" t="e">
        <f ca="1">IF($C365&gt;(TODAY()),NA(),SUM($G$3:$G365))</f>
        <v>#N/A</v>
      </c>
      <c r="K365" s="133" t="str">
        <f>IFERROR(VLOOKUP($C365,Calculator!$BY$2:$CD$2500,6,0),"")</f>
        <v/>
      </c>
      <c r="L365" s="141" t="str">
        <f t="shared" si="32"/>
        <v/>
      </c>
      <c r="M365" s="100" t="str">
        <f>IF($D365="","",$L365-(Dashboard!$R$21-(SUM($E$224:$E366))))</f>
        <v/>
      </c>
      <c r="N365" s="50">
        <f t="shared" si="35"/>
        <v>44423</v>
      </c>
      <c r="O365" s="96" t="e">
        <f>IF($D365="",NA(),($M365)/Dashboard!$R$21)</f>
        <v>#N/A</v>
      </c>
      <c r="P365" s="34"/>
      <c r="Q365" s="34"/>
    </row>
    <row r="366" spans="2:17" s="198" customFormat="1">
      <c r="B366" s="36">
        <f t="shared" si="36"/>
        <v>364</v>
      </c>
      <c r="C366" s="120">
        <f t="shared" si="37"/>
        <v>44424</v>
      </c>
      <c r="D366" s="98"/>
      <c r="E366" s="98"/>
      <c r="F366" s="98"/>
      <c r="G366" s="133" t="str">
        <f>IFERROR(VLOOKUP($C366,Calculator!$BY$2:$CB$2500,4,0),"")</f>
        <v/>
      </c>
      <c r="H366" s="197" t="e">
        <f t="shared" si="33"/>
        <v>#VALUE!</v>
      </c>
      <c r="I366" s="136">
        <f t="shared" si="34"/>
        <v>44424</v>
      </c>
      <c r="J366" s="137" t="e">
        <f ca="1">IF($C366&gt;(TODAY()),NA(),SUM($G$3:$G366))</f>
        <v>#N/A</v>
      </c>
      <c r="K366" s="133" t="str">
        <f>IFERROR(VLOOKUP($C366,Calculator!$BY$2:$CD$2500,6,0),"")</f>
        <v/>
      </c>
      <c r="L366" s="141" t="str">
        <f t="shared" si="32"/>
        <v/>
      </c>
      <c r="M366" s="100" t="str">
        <f>IF($D366="","",$L366-(Dashboard!$R$21-(SUM($E$224:$E367))))</f>
        <v/>
      </c>
      <c r="N366" s="50">
        <f t="shared" si="35"/>
        <v>44424</v>
      </c>
      <c r="O366" s="96" t="e">
        <f>IF($D366="",NA(),($M366)/Dashboard!$R$21)</f>
        <v>#N/A</v>
      </c>
      <c r="P366" s="34"/>
      <c r="Q366" s="34"/>
    </row>
    <row r="367" spans="2:17" s="198" customFormat="1">
      <c r="B367" s="36">
        <f t="shared" si="36"/>
        <v>365</v>
      </c>
      <c r="C367" s="120">
        <f t="shared" si="37"/>
        <v>44425</v>
      </c>
      <c r="D367" s="98"/>
      <c r="E367" s="98"/>
      <c r="F367" s="98"/>
      <c r="G367" s="133" t="str">
        <f>IFERROR(VLOOKUP($C367,Calculator!$BY$2:$CB$2500,4,0),"")</f>
        <v/>
      </c>
      <c r="H367" s="197" t="e">
        <f t="shared" si="33"/>
        <v>#VALUE!</v>
      </c>
      <c r="I367" s="136">
        <f t="shared" si="34"/>
        <v>44425</v>
      </c>
      <c r="J367" s="137" t="e">
        <f ca="1">IF($C367&gt;(TODAY()),NA(),SUM($G$3:$G367))</f>
        <v>#N/A</v>
      </c>
      <c r="K367" s="133" t="str">
        <f>IFERROR(VLOOKUP($C367,Calculator!$BY$2:$CD$2500,6,0),"")</f>
        <v/>
      </c>
      <c r="L367" s="141" t="str">
        <f t="shared" si="32"/>
        <v/>
      </c>
      <c r="M367" s="100" t="str">
        <f>IF($D367="","",$L367-(Dashboard!$R$21-(SUM($E$224:$E368))))</f>
        <v/>
      </c>
      <c r="N367" s="50">
        <f t="shared" si="35"/>
        <v>44425</v>
      </c>
      <c r="O367" s="96" t="e">
        <f>IF($D367="",NA(),($M367)/Dashboard!$R$21)</f>
        <v>#N/A</v>
      </c>
      <c r="P367" s="34"/>
      <c r="Q367" s="34"/>
    </row>
    <row r="368" spans="2:17" s="198" customFormat="1">
      <c r="B368" s="36">
        <f t="shared" si="36"/>
        <v>366</v>
      </c>
      <c r="C368" s="120">
        <f t="shared" si="37"/>
        <v>44426</v>
      </c>
      <c r="D368" s="98"/>
      <c r="E368" s="98"/>
      <c r="F368" s="98"/>
      <c r="G368" s="133" t="str">
        <f>IFERROR(VLOOKUP($C368,Calculator!$BY$2:$CB$2500,4,0),"")</f>
        <v/>
      </c>
      <c r="H368" s="197" t="e">
        <f t="shared" si="33"/>
        <v>#VALUE!</v>
      </c>
      <c r="I368" s="136">
        <f t="shared" si="34"/>
        <v>44426</v>
      </c>
      <c r="J368" s="137" t="e">
        <f ca="1">IF($C368&gt;(TODAY()),NA(),SUM($G$3:$G368))</f>
        <v>#N/A</v>
      </c>
      <c r="K368" s="133" t="str">
        <f>IFERROR(VLOOKUP($C368,Calculator!$BY$2:$CD$2500,6,0),"")</f>
        <v/>
      </c>
      <c r="L368" s="141" t="str">
        <f t="shared" si="32"/>
        <v/>
      </c>
      <c r="M368" s="100" t="str">
        <f>IF($D368="","",$L368-(Dashboard!$R$21-(SUM($E$224:$E369))))</f>
        <v/>
      </c>
      <c r="N368" s="50">
        <f t="shared" si="35"/>
        <v>44426</v>
      </c>
      <c r="O368" s="96" t="e">
        <f>IF($D368="",NA(),($M368)/Dashboard!$R$21)</f>
        <v>#N/A</v>
      </c>
      <c r="P368" s="34"/>
      <c r="Q368" s="34"/>
    </row>
    <row r="369" spans="2:17" s="198" customFormat="1">
      <c r="B369" s="36">
        <f t="shared" si="36"/>
        <v>367</v>
      </c>
      <c r="C369" s="120">
        <f t="shared" si="37"/>
        <v>44427</v>
      </c>
      <c r="D369" s="98"/>
      <c r="E369" s="98"/>
      <c r="F369" s="98"/>
      <c r="G369" s="133" t="str">
        <f>IFERROR(VLOOKUP($C369,Calculator!$BY$2:$CB$2500,4,0),"")</f>
        <v/>
      </c>
      <c r="H369" s="197" t="e">
        <f t="shared" si="33"/>
        <v>#VALUE!</v>
      </c>
      <c r="I369" s="136">
        <f t="shared" si="34"/>
        <v>44427</v>
      </c>
      <c r="J369" s="137" t="e">
        <f ca="1">IF($C369&gt;(TODAY()),NA(),SUM($G$3:$G369))</f>
        <v>#N/A</v>
      </c>
      <c r="K369" s="133" t="str">
        <f>IFERROR(VLOOKUP($C369,Calculator!$BY$2:$CD$2500,6,0),"")</f>
        <v/>
      </c>
      <c r="L369" s="141" t="str">
        <f t="shared" si="32"/>
        <v/>
      </c>
      <c r="M369" s="100" t="str">
        <f>IF($D369="","",$L369-(Dashboard!$R$21-(SUM($E$224:$E370))))</f>
        <v/>
      </c>
      <c r="N369" s="50">
        <f t="shared" si="35"/>
        <v>44427</v>
      </c>
      <c r="O369" s="96" t="e">
        <f>IF($D369="",NA(),($M369)/Dashboard!$R$21)</f>
        <v>#N/A</v>
      </c>
      <c r="P369" s="34"/>
      <c r="Q369" s="34"/>
    </row>
    <row r="370" spans="2:17" s="198" customFormat="1">
      <c r="B370" s="36">
        <f t="shared" si="36"/>
        <v>368</v>
      </c>
      <c r="C370" s="120">
        <f t="shared" si="37"/>
        <v>44428</v>
      </c>
      <c r="D370" s="98"/>
      <c r="E370" s="98"/>
      <c r="F370" s="98"/>
      <c r="G370" s="133" t="str">
        <f>IFERROR(VLOOKUP($C370,Calculator!$BY$2:$CB$2500,4,0),"")</f>
        <v/>
      </c>
      <c r="H370" s="197" t="e">
        <f t="shared" si="33"/>
        <v>#VALUE!</v>
      </c>
      <c r="I370" s="136">
        <f t="shared" si="34"/>
        <v>44428</v>
      </c>
      <c r="J370" s="137" t="e">
        <f ca="1">IF($C370&gt;(TODAY()),NA(),SUM($G$3:$G370))</f>
        <v>#N/A</v>
      </c>
      <c r="K370" s="133" t="str">
        <f>IFERROR(VLOOKUP($C370,Calculator!$BY$2:$CD$2500,6,0),"")</f>
        <v/>
      </c>
      <c r="L370" s="141" t="str">
        <f t="shared" si="32"/>
        <v/>
      </c>
      <c r="M370" s="100" t="str">
        <f>IF($D370="","",$L370-(Dashboard!$R$21-(SUM($E$224:$E371))))</f>
        <v/>
      </c>
      <c r="N370" s="50">
        <f t="shared" si="35"/>
        <v>44428</v>
      </c>
      <c r="O370" s="96" t="e">
        <f>IF($D370="",NA(),($M370)/Dashboard!$R$21)</f>
        <v>#N/A</v>
      </c>
      <c r="P370" s="34"/>
      <c r="Q370" s="34"/>
    </row>
    <row r="371" spans="2:17" s="198" customFormat="1">
      <c r="B371" s="36">
        <f t="shared" si="36"/>
        <v>369</v>
      </c>
      <c r="C371" s="120">
        <f t="shared" si="37"/>
        <v>44429</v>
      </c>
      <c r="D371" s="98"/>
      <c r="E371" s="98"/>
      <c r="F371" s="98"/>
      <c r="G371" s="133" t="str">
        <f>IFERROR(VLOOKUP($C371,Calculator!$BY$2:$CB$2500,4,0),"")</f>
        <v/>
      </c>
      <c r="H371" s="197" t="e">
        <f t="shared" si="33"/>
        <v>#VALUE!</v>
      </c>
      <c r="I371" s="136">
        <f t="shared" si="34"/>
        <v>44429</v>
      </c>
      <c r="J371" s="137" t="e">
        <f ca="1">IF($C371&gt;(TODAY()),NA(),SUM($G$3:$G371))</f>
        <v>#N/A</v>
      </c>
      <c r="K371" s="133" t="str">
        <f>IFERROR(VLOOKUP($C371,Calculator!$BY$2:$CD$2500,6,0),"")</f>
        <v/>
      </c>
      <c r="L371" s="141" t="str">
        <f t="shared" si="32"/>
        <v/>
      </c>
      <c r="M371" s="100" t="str">
        <f>IF($D371="","",$L371-(Dashboard!$R$21-(SUM($E$224:$E372))))</f>
        <v/>
      </c>
      <c r="N371" s="50">
        <f t="shared" si="35"/>
        <v>44429</v>
      </c>
      <c r="O371" s="96" t="e">
        <f>IF($D371="",NA(),($M371)/Dashboard!$R$21)</f>
        <v>#N/A</v>
      </c>
      <c r="P371" s="34"/>
      <c r="Q371" s="34"/>
    </row>
    <row r="372" spans="2:17" s="198" customFormat="1">
      <c r="B372" s="36">
        <f t="shared" si="36"/>
        <v>370</v>
      </c>
      <c r="C372" s="120">
        <f t="shared" si="37"/>
        <v>44430</v>
      </c>
      <c r="D372" s="98"/>
      <c r="E372" s="98"/>
      <c r="F372" s="98"/>
      <c r="G372" s="133" t="str">
        <f>IFERROR(VLOOKUP($C372,Calculator!$BY$2:$CB$2500,4,0),"")</f>
        <v/>
      </c>
      <c r="H372" s="197" t="e">
        <f t="shared" si="33"/>
        <v>#VALUE!</v>
      </c>
      <c r="I372" s="136">
        <f t="shared" si="34"/>
        <v>44430</v>
      </c>
      <c r="J372" s="137" t="e">
        <f ca="1">IF($C372&gt;(TODAY()),NA(),SUM($G$3:$G372))</f>
        <v>#N/A</v>
      </c>
      <c r="K372" s="133" t="str">
        <f>IFERROR(VLOOKUP($C372,Calculator!$BY$2:$CD$2500,6,0),"")</f>
        <v/>
      </c>
      <c r="L372" s="141" t="str">
        <f t="shared" si="32"/>
        <v/>
      </c>
      <c r="M372" s="100" t="str">
        <f>IF($D372="","",$L372-(Dashboard!$R$21-(SUM($E$224:$E373))))</f>
        <v/>
      </c>
      <c r="N372" s="50">
        <f t="shared" si="35"/>
        <v>44430</v>
      </c>
      <c r="O372" s="96" t="e">
        <f>IF($D372="",NA(),($M372)/Dashboard!$R$21)</f>
        <v>#N/A</v>
      </c>
      <c r="P372" s="34"/>
      <c r="Q372" s="34"/>
    </row>
    <row r="373" spans="2:17" s="198" customFormat="1">
      <c r="B373" s="36">
        <f t="shared" si="36"/>
        <v>371</v>
      </c>
      <c r="C373" s="120">
        <f t="shared" si="37"/>
        <v>44431</v>
      </c>
      <c r="D373" s="98"/>
      <c r="E373" s="98"/>
      <c r="F373" s="98"/>
      <c r="G373" s="133" t="str">
        <f>IFERROR(VLOOKUP($C373,Calculator!$BY$2:$CB$2500,4,0),"")</f>
        <v/>
      </c>
      <c r="H373" s="197" t="e">
        <f t="shared" si="33"/>
        <v>#VALUE!</v>
      </c>
      <c r="I373" s="136">
        <f t="shared" si="34"/>
        <v>44431</v>
      </c>
      <c r="J373" s="137" t="e">
        <f ca="1">IF($C373&gt;(TODAY()),NA(),SUM($G$3:$G373))</f>
        <v>#N/A</v>
      </c>
      <c r="K373" s="133" t="str">
        <f>IFERROR(VLOOKUP($C373,Calculator!$BY$2:$CD$2500,6,0),"")</f>
        <v/>
      </c>
      <c r="L373" s="141" t="str">
        <f t="shared" si="32"/>
        <v/>
      </c>
      <c r="M373" s="100" t="str">
        <f>IF($D373="","",$L373-(Dashboard!$R$21-(SUM($E$224:$E374))))</f>
        <v/>
      </c>
      <c r="N373" s="50">
        <f t="shared" si="35"/>
        <v>44431</v>
      </c>
      <c r="O373" s="96" t="e">
        <f>IF($D373="",NA(),($M373)/Dashboard!$R$21)</f>
        <v>#N/A</v>
      </c>
      <c r="P373" s="34"/>
      <c r="Q373" s="34"/>
    </row>
    <row r="374" spans="2:17" s="198" customFormat="1">
      <c r="B374" s="36">
        <f t="shared" si="36"/>
        <v>372</v>
      </c>
      <c r="C374" s="120">
        <f t="shared" si="37"/>
        <v>44432</v>
      </c>
      <c r="D374" s="98"/>
      <c r="E374" s="98"/>
      <c r="F374" s="98"/>
      <c r="G374" s="133" t="str">
        <f>IFERROR(VLOOKUP($C374,Calculator!$BY$2:$CB$2500,4,0),"")</f>
        <v/>
      </c>
      <c r="H374" s="197" t="e">
        <f t="shared" si="33"/>
        <v>#VALUE!</v>
      </c>
      <c r="I374" s="136">
        <f t="shared" si="34"/>
        <v>44432</v>
      </c>
      <c r="J374" s="137" t="e">
        <f ca="1">IF($C374&gt;(TODAY()),NA(),SUM($G$3:$G374))</f>
        <v>#N/A</v>
      </c>
      <c r="K374" s="133" t="str">
        <f>IFERROR(VLOOKUP($C374,Calculator!$BY$2:$CD$2500,6,0),"")</f>
        <v/>
      </c>
      <c r="L374" s="141" t="str">
        <f t="shared" si="32"/>
        <v/>
      </c>
      <c r="M374" s="100" t="str">
        <f>IF($D374="","",$L374-(Dashboard!$R$21-(SUM($E$224:$E375))))</f>
        <v/>
      </c>
      <c r="N374" s="50">
        <f t="shared" si="35"/>
        <v>44432</v>
      </c>
      <c r="O374" s="96" t="e">
        <f>IF($D374="",NA(),($M374)/Dashboard!$R$21)</f>
        <v>#N/A</v>
      </c>
      <c r="P374" s="34"/>
      <c r="Q374" s="34"/>
    </row>
    <row r="375" spans="2:17" s="198" customFormat="1">
      <c r="B375" s="36">
        <f t="shared" si="36"/>
        <v>373</v>
      </c>
      <c r="C375" s="120">
        <f t="shared" si="37"/>
        <v>44433</v>
      </c>
      <c r="D375" s="98"/>
      <c r="E375" s="98"/>
      <c r="F375" s="98"/>
      <c r="G375" s="133" t="str">
        <f>IFERROR(VLOOKUP($C375,Calculator!$BY$2:$CB$2500,4,0),"")</f>
        <v/>
      </c>
      <c r="H375" s="197" t="e">
        <f t="shared" si="33"/>
        <v>#VALUE!</v>
      </c>
      <c r="I375" s="136">
        <f t="shared" si="34"/>
        <v>44433</v>
      </c>
      <c r="J375" s="137" t="e">
        <f ca="1">IF($C375&gt;(TODAY()),NA(),SUM($G$3:$G375))</f>
        <v>#N/A</v>
      </c>
      <c r="K375" s="133" t="str">
        <f>IFERROR(VLOOKUP($C375,Calculator!$BY$2:$CD$2500,6,0),"")</f>
        <v/>
      </c>
      <c r="L375" s="141" t="str">
        <f t="shared" si="32"/>
        <v/>
      </c>
      <c r="M375" s="100" t="str">
        <f>IF($D375="","",$L375-(Dashboard!$R$21-(SUM($E$224:$E376))))</f>
        <v/>
      </c>
      <c r="N375" s="50">
        <f t="shared" si="35"/>
        <v>44433</v>
      </c>
      <c r="O375" s="96" t="e">
        <f>IF($D375="",NA(),($M375)/Dashboard!$R$21)</f>
        <v>#N/A</v>
      </c>
      <c r="P375" s="34"/>
      <c r="Q375" s="34"/>
    </row>
    <row r="376" spans="2:17" s="198" customFormat="1">
      <c r="B376" s="36">
        <f t="shared" si="36"/>
        <v>374</v>
      </c>
      <c r="C376" s="120">
        <f t="shared" si="37"/>
        <v>44434</v>
      </c>
      <c r="D376" s="98"/>
      <c r="E376" s="98"/>
      <c r="F376" s="98"/>
      <c r="G376" s="133" t="str">
        <f>IFERROR(VLOOKUP($C376,Calculator!$BY$2:$CB$2500,4,0),"")</f>
        <v/>
      </c>
      <c r="H376" s="197" t="e">
        <f t="shared" si="33"/>
        <v>#VALUE!</v>
      </c>
      <c r="I376" s="136">
        <f t="shared" si="34"/>
        <v>44434</v>
      </c>
      <c r="J376" s="137" t="e">
        <f ca="1">IF($C376&gt;(TODAY()),NA(),SUM($G$3:$G376))</f>
        <v>#N/A</v>
      </c>
      <c r="K376" s="133" t="str">
        <f>IFERROR(VLOOKUP($C376,Calculator!$BY$2:$CD$2500,6,0),"")</f>
        <v/>
      </c>
      <c r="L376" s="141" t="str">
        <f t="shared" si="32"/>
        <v/>
      </c>
      <c r="M376" s="100" t="str">
        <f>IF($D376="","",$L376-(Dashboard!$R$21-(SUM($E$224:$E377))))</f>
        <v/>
      </c>
      <c r="N376" s="50">
        <f t="shared" si="35"/>
        <v>44434</v>
      </c>
      <c r="O376" s="96" t="e">
        <f>IF($D376="",NA(),($M376)/Dashboard!$R$21)</f>
        <v>#N/A</v>
      </c>
      <c r="P376" s="34"/>
      <c r="Q376" s="34"/>
    </row>
    <row r="377" spans="2:17" s="198" customFormat="1">
      <c r="B377" s="36">
        <f t="shared" si="36"/>
        <v>375</v>
      </c>
      <c r="C377" s="120">
        <f t="shared" si="37"/>
        <v>44435</v>
      </c>
      <c r="D377" s="98"/>
      <c r="E377" s="98"/>
      <c r="F377" s="98"/>
      <c r="G377" s="133" t="str">
        <f>IFERROR(VLOOKUP($C377,Calculator!$BY$2:$CB$2500,4,0),"")</f>
        <v/>
      </c>
      <c r="H377" s="197" t="e">
        <f t="shared" si="33"/>
        <v>#VALUE!</v>
      </c>
      <c r="I377" s="136">
        <f t="shared" si="34"/>
        <v>44435</v>
      </c>
      <c r="J377" s="137" t="e">
        <f ca="1">IF($C377&gt;(TODAY()),NA(),SUM($G$3:$G377))</f>
        <v>#N/A</v>
      </c>
      <c r="K377" s="133" t="str">
        <f>IFERROR(VLOOKUP($C377,Calculator!$BY$2:$CD$2500,6,0),"")</f>
        <v/>
      </c>
      <c r="L377" s="141" t="str">
        <f t="shared" si="32"/>
        <v/>
      </c>
      <c r="M377" s="100" t="str">
        <f>IF($D377="","",$L377-(Dashboard!$R$21-(SUM($E$224:$E378))))</f>
        <v/>
      </c>
      <c r="N377" s="50">
        <f t="shared" si="35"/>
        <v>44435</v>
      </c>
      <c r="O377" s="96" t="e">
        <f>IF($D377="",NA(),($M377)/Dashboard!$R$21)</f>
        <v>#N/A</v>
      </c>
      <c r="P377" s="34"/>
      <c r="Q377" s="34"/>
    </row>
    <row r="378" spans="2:17" s="198" customFormat="1">
      <c r="B378" s="36">
        <f t="shared" si="36"/>
        <v>376</v>
      </c>
      <c r="C378" s="120">
        <f t="shared" si="37"/>
        <v>44436</v>
      </c>
      <c r="D378" s="98"/>
      <c r="E378" s="98"/>
      <c r="F378" s="98"/>
      <c r="G378" s="133" t="str">
        <f>IFERROR(VLOOKUP($C378,Calculator!$BY$2:$CB$2500,4,0),"")</f>
        <v/>
      </c>
      <c r="H378" s="197" t="e">
        <f t="shared" si="33"/>
        <v>#VALUE!</v>
      </c>
      <c r="I378" s="136">
        <f t="shared" si="34"/>
        <v>44436</v>
      </c>
      <c r="J378" s="137" t="e">
        <f ca="1">IF($C378&gt;(TODAY()),NA(),SUM($G$3:$G378))</f>
        <v>#N/A</v>
      </c>
      <c r="K378" s="133" t="str">
        <f>IFERROR(VLOOKUP($C378,Calculator!$BY$2:$CD$2500,6,0),"")</f>
        <v/>
      </c>
      <c r="L378" s="141" t="str">
        <f t="shared" si="32"/>
        <v/>
      </c>
      <c r="M378" s="100" t="str">
        <f>IF($D378="","",$L378-(Dashboard!$R$21-(SUM($E$224:$E379))))</f>
        <v/>
      </c>
      <c r="N378" s="50">
        <f t="shared" si="35"/>
        <v>44436</v>
      </c>
      <c r="O378" s="96" t="e">
        <f>IF($D378="",NA(),($M378)/Dashboard!$R$21)</f>
        <v>#N/A</v>
      </c>
      <c r="P378" s="34"/>
      <c r="Q378" s="34"/>
    </row>
    <row r="379" spans="2:17" s="198" customFormat="1">
      <c r="B379" s="36">
        <f t="shared" si="36"/>
        <v>377</v>
      </c>
      <c r="C379" s="120">
        <f t="shared" si="37"/>
        <v>44437</v>
      </c>
      <c r="D379" s="98"/>
      <c r="E379" s="98"/>
      <c r="F379" s="98"/>
      <c r="G379" s="133" t="str">
        <f>IFERROR(VLOOKUP($C379,Calculator!$BY$2:$CB$2500,4,0),"")</f>
        <v/>
      </c>
      <c r="H379" s="197" t="e">
        <f t="shared" si="33"/>
        <v>#VALUE!</v>
      </c>
      <c r="I379" s="136">
        <f t="shared" si="34"/>
        <v>44437</v>
      </c>
      <c r="J379" s="137" t="e">
        <f ca="1">IF($C379&gt;(TODAY()),NA(),SUM($G$3:$G379))</f>
        <v>#N/A</v>
      </c>
      <c r="K379" s="133" t="str">
        <f>IFERROR(VLOOKUP($C379,Calculator!$BY$2:$CD$2500,6,0),"")</f>
        <v/>
      </c>
      <c r="L379" s="141" t="str">
        <f t="shared" si="32"/>
        <v/>
      </c>
      <c r="M379" s="100" t="str">
        <f>IF($D379="","",$L379-(Dashboard!$R$21-(SUM($E$224:$E380))))</f>
        <v/>
      </c>
      <c r="N379" s="50">
        <f t="shared" si="35"/>
        <v>44437</v>
      </c>
      <c r="O379" s="96" t="e">
        <f>IF($D379="",NA(),($M379)/Dashboard!$R$21)</f>
        <v>#N/A</v>
      </c>
      <c r="P379" s="34"/>
      <c r="Q379" s="34"/>
    </row>
    <row r="380" spans="2:17" s="198" customFormat="1">
      <c r="B380" s="36">
        <f t="shared" si="36"/>
        <v>378</v>
      </c>
      <c r="C380" s="120">
        <f t="shared" si="37"/>
        <v>44438</v>
      </c>
      <c r="D380" s="98"/>
      <c r="E380" s="98"/>
      <c r="F380" s="98"/>
      <c r="G380" s="133" t="str">
        <f>IFERROR(VLOOKUP($C380,Calculator!$BY$2:$CB$2500,4,0),"")</f>
        <v/>
      </c>
      <c r="H380" s="197" t="e">
        <f t="shared" si="33"/>
        <v>#VALUE!</v>
      </c>
      <c r="I380" s="136">
        <f t="shared" si="34"/>
        <v>44438</v>
      </c>
      <c r="J380" s="137" t="e">
        <f ca="1">IF($C380&gt;(TODAY()),NA(),SUM($G$3:$G380))</f>
        <v>#N/A</v>
      </c>
      <c r="K380" s="133" t="str">
        <f>IFERROR(VLOOKUP($C380,Calculator!$BY$2:$CD$2500,6,0),"")</f>
        <v/>
      </c>
      <c r="L380" s="141" t="str">
        <f t="shared" si="32"/>
        <v/>
      </c>
      <c r="M380" s="100" t="str">
        <f>IF($D380="","",$L380-(Dashboard!$R$21-(SUM($E$224:$E381))))</f>
        <v/>
      </c>
      <c r="N380" s="50">
        <f t="shared" si="35"/>
        <v>44438</v>
      </c>
      <c r="O380" s="96" t="e">
        <f>IF($D380="",NA(),($M380)/Dashboard!$R$21)</f>
        <v>#N/A</v>
      </c>
      <c r="P380" s="34"/>
      <c r="Q380" s="34"/>
    </row>
    <row r="381" spans="2:17" s="198" customFormat="1">
      <c r="B381" s="36">
        <f t="shared" si="36"/>
        <v>379</v>
      </c>
      <c r="C381" s="120">
        <f t="shared" si="37"/>
        <v>44439</v>
      </c>
      <c r="D381" s="98"/>
      <c r="E381" s="98"/>
      <c r="F381" s="98"/>
      <c r="G381" s="133" t="str">
        <f>IFERROR(VLOOKUP($C381,Calculator!$BY$2:$CB$2500,4,0),"")</f>
        <v/>
      </c>
      <c r="H381" s="197" t="e">
        <f t="shared" si="33"/>
        <v>#VALUE!</v>
      </c>
      <c r="I381" s="136">
        <f t="shared" si="34"/>
        <v>44439</v>
      </c>
      <c r="J381" s="137" t="e">
        <f ca="1">IF($C381&gt;(TODAY()),NA(),SUM($G$3:$G381))</f>
        <v>#N/A</v>
      </c>
      <c r="K381" s="133" t="str">
        <f>IFERROR(VLOOKUP($C381,Calculator!$BY$2:$CD$2500,6,0),"")</f>
        <v/>
      </c>
      <c r="L381" s="141" t="str">
        <f t="shared" si="32"/>
        <v/>
      </c>
      <c r="M381" s="100" t="str">
        <f>IF($D381="","",$L381-(Dashboard!$R$21-(SUM($E$224:$E382))))</f>
        <v/>
      </c>
      <c r="N381" s="50">
        <f t="shared" si="35"/>
        <v>44439</v>
      </c>
      <c r="O381" s="96" t="e">
        <f>IF($D381="",NA(),($M381)/Dashboard!$R$21)</f>
        <v>#N/A</v>
      </c>
      <c r="P381" s="34"/>
      <c r="Q381" s="34"/>
    </row>
    <row r="382" spans="2:17" s="198" customFormat="1">
      <c r="B382" s="36">
        <f t="shared" si="36"/>
        <v>380</v>
      </c>
      <c r="C382" s="120">
        <f t="shared" si="37"/>
        <v>44440</v>
      </c>
      <c r="D382" s="98"/>
      <c r="E382" s="98"/>
      <c r="F382" s="98"/>
      <c r="G382" s="133" t="str">
        <f>IFERROR(VLOOKUP($C382,Calculator!$BY$2:$CB$2500,4,0),"")</f>
        <v/>
      </c>
      <c r="H382" s="197" t="e">
        <f t="shared" si="33"/>
        <v>#VALUE!</v>
      </c>
      <c r="I382" s="136">
        <f t="shared" si="34"/>
        <v>44440</v>
      </c>
      <c r="J382" s="137" t="e">
        <f ca="1">IF($C382&gt;(TODAY()),NA(),SUM($G$3:$G382))</f>
        <v>#N/A</v>
      </c>
      <c r="K382" s="133" t="str">
        <f>IFERROR(VLOOKUP($C382,Calculator!$BY$2:$CD$2500,6,0),"")</f>
        <v/>
      </c>
      <c r="L382" s="141" t="str">
        <f t="shared" si="32"/>
        <v/>
      </c>
      <c r="M382" s="100" t="str">
        <f>IF($D382="","",$L382-(Dashboard!$R$21-(SUM($E$224:$E383))))</f>
        <v/>
      </c>
      <c r="N382" s="50">
        <f t="shared" si="35"/>
        <v>44440</v>
      </c>
      <c r="O382" s="96" t="e">
        <f>IF($D382="",NA(),($M382)/Dashboard!$R$21)</f>
        <v>#N/A</v>
      </c>
      <c r="P382" s="34"/>
      <c r="Q382" s="34"/>
    </row>
    <row r="383" spans="2:17" s="198" customFormat="1">
      <c r="B383" s="36">
        <f t="shared" si="36"/>
        <v>381</v>
      </c>
      <c r="C383" s="120">
        <f t="shared" si="37"/>
        <v>44441</v>
      </c>
      <c r="D383" s="98"/>
      <c r="E383" s="98"/>
      <c r="F383" s="98"/>
      <c r="G383" s="133" t="str">
        <f>IFERROR(VLOOKUP($C383,Calculator!$BY$2:$CB$2500,4,0),"")</f>
        <v/>
      </c>
      <c r="H383" s="197" t="e">
        <f t="shared" si="33"/>
        <v>#VALUE!</v>
      </c>
      <c r="I383" s="136">
        <f t="shared" si="34"/>
        <v>44441</v>
      </c>
      <c r="J383" s="137" t="e">
        <f ca="1">IF($C383&gt;(TODAY()),NA(),SUM($G$3:$G383))</f>
        <v>#N/A</v>
      </c>
      <c r="K383" s="133" t="str">
        <f>IFERROR(VLOOKUP($C383,Calculator!$BY$2:$CD$2500,6,0),"")</f>
        <v/>
      </c>
      <c r="L383" s="141" t="str">
        <f t="shared" si="32"/>
        <v/>
      </c>
      <c r="M383" s="100" t="str">
        <f>IF($D383="","",$L383-(Dashboard!$R$21-(SUM($E$224:$E384))))</f>
        <v/>
      </c>
      <c r="N383" s="50">
        <f t="shared" si="35"/>
        <v>44441</v>
      </c>
      <c r="O383" s="96" t="e">
        <f>IF($D383="",NA(),($M383)/Dashboard!$R$21)</f>
        <v>#N/A</v>
      </c>
      <c r="P383" s="34"/>
      <c r="Q383" s="34"/>
    </row>
    <row r="384" spans="2:17" s="198" customFormat="1">
      <c r="B384" s="36">
        <f t="shared" si="36"/>
        <v>382</v>
      </c>
      <c r="C384" s="120">
        <f t="shared" si="37"/>
        <v>44442</v>
      </c>
      <c r="D384" s="98"/>
      <c r="E384" s="98"/>
      <c r="F384" s="98"/>
      <c r="G384" s="133" t="str">
        <f>IFERROR(VLOOKUP($C384,Calculator!$BY$2:$CB$2500,4,0),"")</f>
        <v/>
      </c>
      <c r="H384" s="197" t="e">
        <f t="shared" si="33"/>
        <v>#VALUE!</v>
      </c>
      <c r="I384" s="136">
        <f t="shared" si="34"/>
        <v>44442</v>
      </c>
      <c r="J384" s="137" t="e">
        <f ca="1">IF($C384&gt;(TODAY()),NA(),SUM($G$3:$G384))</f>
        <v>#N/A</v>
      </c>
      <c r="K384" s="133" t="str">
        <f>IFERROR(VLOOKUP($C384,Calculator!$BY$2:$CD$2500,6,0),"")</f>
        <v/>
      </c>
      <c r="L384" s="141" t="str">
        <f t="shared" si="32"/>
        <v/>
      </c>
      <c r="M384" s="100" t="str">
        <f>IF($D384="","",$L384-(Dashboard!$R$21-(SUM($E$224:$E385))))</f>
        <v/>
      </c>
      <c r="N384" s="50">
        <f t="shared" si="35"/>
        <v>44442</v>
      </c>
      <c r="O384" s="96" t="e">
        <f>IF($D384="",NA(),($M384)/Dashboard!$R$21)</f>
        <v>#N/A</v>
      </c>
      <c r="P384" s="34"/>
      <c r="Q384" s="34"/>
    </row>
    <row r="385" spans="2:17" s="198" customFormat="1">
      <c r="B385" s="36">
        <f t="shared" si="36"/>
        <v>383</v>
      </c>
      <c r="C385" s="120">
        <f t="shared" si="37"/>
        <v>44443</v>
      </c>
      <c r="D385" s="98"/>
      <c r="E385" s="98"/>
      <c r="F385" s="98"/>
      <c r="G385" s="133" t="str">
        <f>IFERROR(VLOOKUP($C385,Calculator!$BY$2:$CB$2500,4,0),"")</f>
        <v/>
      </c>
      <c r="H385" s="197" t="e">
        <f t="shared" si="33"/>
        <v>#VALUE!</v>
      </c>
      <c r="I385" s="136">
        <f t="shared" si="34"/>
        <v>44443</v>
      </c>
      <c r="J385" s="137" t="e">
        <f ca="1">IF($C385&gt;(TODAY()),NA(),SUM($G$3:$G385))</f>
        <v>#N/A</v>
      </c>
      <c r="K385" s="133" t="str">
        <f>IFERROR(VLOOKUP($C385,Calculator!$BY$2:$CD$2500,6,0),"")</f>
        <v/>
      </c>
      <c r="L385" s="141" t="str">
        <f t="shared" si="32"/>
        <v/>
      </c>
      <c r="M385" s="100" t="str">
        <f>IF($D385="","",$L385-(Dashboard!$R$21-(SUM($E$224:$E386))))</f>
        <v/>
      </c>
      <c r="N385" s="50">
        <f t="shared" si="35"/>
        <v>44443</v>
      </c>
      <c r="O385" s="96" t="e">
        <f>IF($D385="",NA(),($M385)/Dashboard!$R$21)</f>
        <v>#N/A</v>
      </c>
      <c r="P385" s="34"/>
      <c r="Q385" s="34"/>
    </row>
    <row r="386" spans="2:17" s="198" customFormat="1">
      <c r="B386" s="36">
        <f t="shared" si="36"/>
        <v>384</v>
      </c>
      <c r="C386" s="120">
        <f t="shared" si="37"/>
        <v>44444</v>
      </c>
      <c r="D386" s="98"/>
      <c r="E386" s="98"/>
      <c r="F386" s="98"/>
      <c r="G386" s="133" t="str">
        <f>IFERROR(VLOOKUP($C386,Calculator!$BY$2:$CB$2500,4,0),"")</f>
        <v/>
      </c>
      <c r="H386" s="197" t="e">
        <f t="shared" si="33"/>
        <v>#VALUE!</v>
      </c>
      <c r="I386" s="136">
        <f t="shared" si="34"/>
        <v>44444</v>
      </c>
      <c r="J386" s="137" t="e">
        <f ca="1">IF($C386&gt;(TODAY()),NA(),SUM($G$3:$G386))</f>
        <v>#N/A</v>
      </c>
      <c r="K386" s="133" t="str">
        <f>IFERROR(VLOOKUP($C386,Calculator!$BY$2:$CD$2500,6,0),"")</f>
        <v/>
      </c>
      <c r="L386" s="141" t="str">
        <f t="shared" si="32"/>
        <v/>
      </c>
      <c r="M386" s="100" t="str">
        <f>IF($D386="","",$L386-(Dashboard!$R$21-(SUM($E$224:$E387))))</f>
        <v/>
      </c>
      <c r="N386" s="50">
        <f t="shared" si="35"/>
        <v>44444</v>
      </c>
      <c r="O386" s="96" t="e">
        <f>IF($D386="",NA(),($M386)/Dashboard!$R$21)</f>
        <v>#N/A</v>
      </c>
      <c r="P386" s="34"/>
      <c r="Q386" s="34"/>
    </row>
    <row r="387" spans="2:17" s="198" customFormat="1">
      <c r="B387" s="36">
        <f t="shared" si="36"/>
        <v>385</v>
      </c>
      <c r="C387" s="120">
        <f t="shared" si="37"/>
        <v>44445</v>
      </c>
      <c r="D387" s="98"/>
      <c r="E387" s="98"/>
      <c r="F387" s="98"/>
      <c r="G387" s="133" t="str">
        <f>IFERROR(VLOOKUP($C387,Calculator!$BY$2:$CB$2500,4,0),"")</f>
        <v/>
      </c>
      <c r="H387" s="197" t="e">
        <f t="shared" si="33"/>
        <v>#VALUE!</v>
      </c>
      <c r="I387" s="136">
        <f t="shared" si="34"/>
        <v>44445</v>
      </c>
      <c r="J387" s="137" t="e">
        <f ca="1">IF($C387&gt;(TODAY()),NA(),SUM($G$3:$G387))</f>
        <v>#N/A</v>
      </c>
      <c r="K387" s="133" t="str">
        <f>IFERROR(VLOOKUP($C387,Calculator!$BY$2:$CD$2500,6,0),"")</f>
        <v/>
      </c>
      <c r="L387" s="141" t="str">
        <f t="shared" ref="L387:L450" si="38">IF($D387="","",$D387)</f>
        <v/>
      </c>
      <c r="M387" s="100" t="str">
        <f>IF($D387="","",$L387-(Dashboard!$R$21-(SUM($E$224:$E388))))</f>
        <v/>
      </c>
      <c r="N387" s="50">
        <f t="shared" si="35"/>
        <v>44445</v>
      </c>
      <c r="O387" s="96" t="e">
        <f>IF($D387="",NA(),($M387)/Dashboard!$R$21)</f>
        <v>#N/A</v>
      </c>
      <c r="P387" s="34"/>
      <c r="Q387" s="34"/>
    </row>
    <row r="388" spans="2:17" s="198" customFormat="1">
      <c r="B388" s="36">
        <f t="shared" si="36"/>
        <v>386</v>
      </c>
      <c r="C388" s="120">
        <f t="shared" si="37"/>
        <v>44446</v>
      </c>
      <c r="D388" s="98"/>
      <c r="E388" s="98"/>
      <c r="F388" s="98"/>
      <c r="G388" s="133" t="str">
        <f>IFERROR(VLOOKUP($C388,Calculator!$BY$2:$CB$2500,4,0),"")</f>
        <v/>
      </c>
      <c r="H388" s="197" t="e">
        <f t="shared" ref="H388:H451" si="39">$G388*1</f>
        <v>#VALUE!</v>
      </c>
      <c r="I388" s="136">
        <f t="shared" ref="I388:I451" si="40">$C388</f>
        <v>44446</v>
      </c>
      <c r="J388" s="137" t="e">
        <f ca="1">IF($C388&gt;(TODAY()),NA(),SUM($G$3:$G388))</f>
        <v>#N/A</v>
      </c>
      <c r="K388" s="133" t="str">
        <f>IFERROR(VLOOKUP($C388,Calculator!$BY$2:$CD$2500,6,0),"")</f>
        <v/>
      </c>
      <c r="L388" s="141" t="str">
        <f t="shared" si="38"/>
        <v/>
      </c>
      <c r="M388" s="100" t="str">
        <f>IF($D388="","",$L388-(Dashboard!$R$21-(SUM($E$224:$E389))))</f>
        <v/>
      </c>
      <c r="N388" s="50">
        <f t="shared" si="35"/>
        <v>44446</v>
      </c>
      <c r="O388" s="96" t="e">
        <f>IF($D388="",NA(),($M388)/Dashboard!$R$21)</f>
        <v>#N/A</v>
      </c>
      <c r="P388" s="34"/>
      <c r="Q388" s="34"/>
    </row>
    <row r="389" spans="2:17" s="198" customFormat="1">
      <c r="B389" s="36">
        <f t="shared" si="36"/>
        <v>387</v>
      </c>
      <c r="C389" s="120">
        <f t="shared" si="37"/>
        <v>44447</v>
      </c>
      <c r="D389" s="98"/>
      <c r="E389" s="98"/>
      <c r="F389" s="98"/>
      <c r="G389" s="133" t="str">
        <f>IFERROR(VLOOKUP($C389,Calculator!$BY$2:$CB$2500,4,0),"")</f>
        <v/>
      </c>
      <c r="H389" s="197" t="e">
        <f t="shared" si="39"/>
        <v>#VALUE!</v>
      </c>
      <c r="I389" s="136">
        <f t="shared" si="40"/>
        <v>44447</v>
      </c>
      <c r="J389" s="137" t="e">
        <f ca="1">IF($C389&gt;(TODAY()),NA(),SUM($G$3:$G389))</f>
        <v>#N/A</v>
      </c>
      <c r="K389" s="133" t="str">
        <f>IFERROR(VLOOKUP($C389,Calculator!$BY$2:$CD$2500,6,0),"")</f>
        <v/>
      </c>
      <c r="L389" s="141" t="str">
        <f t="shared" si="38"/>
        <v/>
      </c>
      <c r="M389" s="100" t="str">
        <f>IF($D389="","",$L389-(Dashboard!$R$21-(SUM($E$224:$E390))))</f>
        <v/>
      </c>
      <c r="N389" s="50">
        <f t="shared" ref="N389:N452" si="41">$C388+1</f>
        <v>44447</v>
      </c>
      <c r="O389" s="96" t="e">
        <f>IF($D389="",NA(),($M389)/Dashboard!$R$21)</f>
        <v>#N/A</v>
      </c>
      <c r="P389" s="34"/>
      <c r="Q389" s="34"/>
    </row>
    <row r="390" spans="2:17" s="198" customFormat="1">
      <c r="B390" s="36">
        <f t="shared" si="36"/>
        <v>388</v>
      </c>
      <c r="C390" s="120">
        <f t="shared" si="37"/>
        <v>44448</v>
      </c>
      <c r="D390" s="98"/>
      <c r="E390" s="98"/>
      <c r="F390" s="98"/>
      <c r="G390" s="133" t="str">
        <f>IFERROR(VLOOKUP($C390,Calculator!$BY$2:$CB$2500,4,0),"")</f>
        <v/>
      </c>
      <c r="H390" s="197" t="e">
        <f t="shared" si="39"/>
        <v>#VALUE!</v>
      </c>
      <c r="I390" s="136">
        <f t="shared" si="40"/>
        <v>44448</v>
      </c>
      <c r="J390" s="137" t="e">
        <f ca="1">IF($C390&gt;(TODAY()),NA(),SUM($G$3:$G390))</f>
        <v>#N/A</v>
      </c>
      <c r="K390" s="133" t="str">
        <f>IFERROR(VLOOKUP($C390,Calculator!$BY$2:$CD$2500,6,0),"")</f>
        <v/>
      </c>
      <c r="L390" s="141" t="str">
        <f t="shared" si="38"/>
        <v/>
      </c>
      <c r="M390" s="100" t="str">
        <f>IF($D390="","",$L390-(Dashboard!$R$21-(SUM($E$224:$E391))))</f>
        <v/>
      </c>
      <c r="N390" s="50">
        <f t="shared" si="41"/>
        <v>44448</v>
      </c>
      <c r="O390" s="96" t="e">
        <f>IF($D390="",NA(),($M390)/Dashboard!$R$21)</f>
        <v>#N/A</v>
      </c>
      <c r="P390" s="34"/>
      <c r="Q390" s="34"/>
    </row>
    <row r="391" spans="2:17" s="198" customFormat="1">
      <c r="B391" s="36">
        <f t="shared" si="36"/>
        <v>389</v>
      </c>
      <c r="C391" s="120">
        <f t="shared" si="37"/>
        <v>44449</v>
      </c>
      <c r="D391" s="98"/>
      <c r="E391" s="98"/>
      <c r="F391" s="98"/>
      <c r="G391" s="133" t="str">
        <f>IFERROR(VLOOKUP($C391,Calculator!$BY$2:$CB$2500,4,0),"")</f>
        <v/>
      </c>
      <c r="H391" s="197" t="e">
        <f t="shared" si="39"/>
        <v>#VALUE!</v>
      </c>
      <c r="I391" s="136">
        <f t="shared" si="40"/>
        <v>44449</v>
      </c>
      <c r="J391" s="137" t="e">
        <f ca="1">IF($C391&gt;(TODAY()),NA(),SUM($G$3:$G391))</f>
        <v>#N/A</v>
      </c>
      <c r="K391" s="133" t="str">
        <f>IFERROR(VLOOKUP($C391,Calculator!$BY$2:$CD$2500,6,0),"")</f>
        <v/>
      </c>
      <c r="L391" s="141" t="str">
        <f t="shared" si="38"/>
        <v/>
      </c>
      <c r="M391" s="100" t="str">
        <f>IF($D391="","",$L391-(Dashboard!$R$21-(SUM($E$224:$E392))))</f>
        <v/>
      </c>
      <c r="N391" s="50">
        <f t="shared" si="41"/>
        <v>44449</v>
      </c>
      <c r="O391" s="96" t="e">
        <f>IF($D391="",NA(),($M391)/Dashboard!$R$21)</f>
        <v>#N/A</v>
      </c>
      <c r="P391" s="34"/>
      <c r="Q391" s="34"/>
    </row>
    <row r="392" spans="2:17" s="198" customFormat="1">
      <c r="B392" s="36">
        <f t="shared" si="36"/>
        <v>390</v>
      </c>
      <c r="C392" s="120">
        <f t="shared" si="37"/>
        <v>44450</v>
      </c>
      <c r="D392" s="98"/>
      <c r="E392" s="98"/>
      <c r="F392" s="98"/>
      <c r="G392" s="133" t="str">
        <f>IFERROR(VLOOKUP($C392,Calculator!$BY$2:$CB$2500,4,0),"")</f>
        <v/>
      </c>
      <c r="H392" s="197" t="e">
        <f t="shared" si="39"/>
        <v>#VALUE!</v>
      </c>
      <c r="I392" s="136">
        <f t="shared" si="40"/>
        <v>44450</v>
      </c>
      <c r="J392" s="137" t="e">
        <f ca="1">IF($C392&gt;(TODAY()),NA(),SUM($G$3:$G392))</f>
        <v>#N/A</v>
      </c>
      <c r="K392" s="133" t="str">
        <f>IFERROR(VLOOKUP($C392,Calculator!$BY$2:$CD$2500,6,0),"")</f>
        <v/>
      </c>
      <c r="L392" s="141" t="str">
        <f t="shared" si="38"/>
        <v/>
      </c>
      <c r="M392" s="100" t="str">
        <f>IF($D392="","",$L392-(Dashboard!$R$21-(SUM($E$224:$E393))))</f>
        <v/>
      </c>
      <c r="N392" s="50">
        <f t="shared" si="41"/>
        <v>44450</v>
      </c>
      <c r="O392" s="96" t="e">
        <f>IF($D392="",NA(),($M392)/Dashboard!$R$21)</f>
        <v>#N/A</v>
      </c>
      <c r="P392" s="34"/>
      <c r="Q392" s="34"/>
    </row>
    <row r="393" spans="2:17" s="198" customFormat="1">
      <c r="B393" s="36">
        <f t="shared" si="36"/>
        <v>391</v>
      </c>
      <c r="C393" s="120">
        <f t="shared" si="37"/>
        <v>44451</v>
      </c>
      <c r="D393" s="98"/>
      <c r="E393" s="98"/>
      <c r="F393" s="98"/>
      <c r="G393" s="133" t="str">
        <f>IFERROR(VLOOKUP($C393,Calculator!$BY$2:$CB$2500,4,0),"")</f>
        <v/>
      </c>
      <c r="H393" s="197" t="e">
        <f t="shared" si="39"/>
        <v>#VALUE!</v>
      </c>
      <c r="I393" s="136">
        <f t="shared" si="40"/>
        <v>44451</v>
      </c>
      <c r="J393" s="137" t="e">
        <f ca="1">IF($C393&gt;(TODAY()),NA(),SUM($G$3:$G393))</f>
        <v>#N/A</v>
      </c>
      <c r="K393" s="133" t="str">
        <f>IFERROR(VLOOKUP($C393,Calculator!$BY$2:$CD$2500,6,0),"")</f>
        <v/>
      </c>
      <c r="L393" s="141" t="str">
        <f t="shared" si="38"/>
        <v/>
      </c>
      <c r="M393" s="100" t="str">
        <f>IF($D393="","",$L393-(Dashboard!$R$21-(SUM($E$224:$E394))))</f>
        <v/>
      </c>
      <c r="N393" s="50">
        <f t="shared" si="41"/>
        <v>44451</v>
      </c>
      <c r="O393" s="96" t="e">
        <f>IF($D393="",NA(),($M393)/Dashboard!$R$21)</f>
        <v>#N/A</v>
      </c>
      <c r="P393" s="34"/>
      <c r="Q393" s="34"/>
    </row>
    <row r="394" spans="2:17" s="198" customFormat="1">
      <c r="B394" s="36">
        <f t="shared" si="36"/>
        <v>392</v>
      </c>
      <c r="C394" s="120">
        <f t="shared" si="37"/>
        <v>44452</v>
      </c>
      <c r="D394" s="98"/>
      <c r="E394" s="98"/>
      <c r="F394" s="98"/>
      <c r="G394" s="133" t="str">
        <f>IFERROR(VLOOKUP($C394,Calculator!$BY$2:$CB$2500,4,0),"")</f>
        <v/>
      </c>
      <c r="H394" s="197" t="e">
        <f t="shared" si="39"/>
        <v>#VALUE!</v>
      </c>
      <c r="I394" s="136">
        <f t="shared" si="40"/>
        <v>44452</v>
      </c>
      <c r="J394" s="137" t="e">
        <f ca="1">IF($C394&gt;(TODAY()),NA(),SUM($G$3:$G394))</f>
        <v>#N/A</v>
      </c>
      <c r="K394" s="133" t="str">
        <f>IFERROR(VLOOKUP($C394,Calculator!$BY$2:$CD$2500,6,0),"")</f>
        <v/>
      </c>
      <c r="L394" s="141" t="str">
        <f t="shared" si="38"/>
        <v/>
      </c>
      <c r="M394" s="100" t="str">
        <f>IF($D394="","",$L394-(Dashboard!$R$21-(SUM($E$224:$E395))))</f>
        <v/>
      </c>
      <c r="N394" s="50">
        <f t="shared" si="41"/>
        <v>44452</v>
      </c>
      <c r="O394" s="96" t="e">
        <f>IF($D394="",NA(),($M394)/Dashboard!$R$21)</f>
        <v>#N/A</v>
      </c>
      <c r="P394" s="34"/>
      <c r="Q394" s="34"/>
    </row>
    <row r="395" spans="2:17" s="198" customFormat="1">
      <c r="B395" s="36">
        <f t="shared" si="36"/>
        <v>393</v>
      </c>
      <c r="C395" s="120">
        <f t="shared" si="37"/>
        <v>44453</v>
      </c>
      <c r="D395" s="98"/>
      <c r="E395" s="98"/>
      <c r="F395" s="98"/>
      <c r="G395" s="133" t="str">
        <f>IFERROR(VLOOKUP($C395,Calculator!$BY$2:$CB$2500,4,0),"")</f>
        <v/>
      </c>
      <c r="H395" s="197" t="e">
        <f t="shared" si="39"/>
        <v>#VALUE!</v>
      </c>
      <c r="I395" s="136">
        <f t="shared" si="40"/>
        <v>44453</v>
      </c>
      <c r="J395" s="137" t="e">
        <f ca="1">IF($C395&gt;(TODAY()),NA(),SUM($G$3:$G395))</f>
        <v>#N/A</v>
      </c>
      <c r="K395" s="133" t="str">
        <f>IFERROR(VLOOKUP($C395,Calculator!$BY$2:$CD$2500,6,0),"")</f>
        <v/>
      </c>
      <c r="L395" s="141" t="str">
        <f t="shared" si="38"/>
        <v/>
      </c>
      <c r="M395" s="100" t="str">
        <f>IF($D395="","",$L395-(Dashboard!$R$21-(SUM($E$224:$E396))))</f>
        <v/>
      </c>
      <c r="N395" s="50">
        <f t="shared" si="41"/>
        <v>44453</v>
      </c>
      <c r="O395" s="96" t="e">
        <f>IF($D395="",NA(),($M395)/Dashboard!$R$21)</f>
        <v>#N/A</v>
      </c>
      <c r="P395" s="34"/>
      <c r="Q395" s="34"/>
    </row>
    <row r="396" spans="2:17" s="198" customFormat="1">
      <c r="B396" s="36">
        <f t="shared" si="36"/>
        <v>394</v>
      </c>
      <c r="C396" s="120">
        <f t="shared" si="37"/>
        <v>44454</v>
      </c>
      <c r="D396" s="98"/>
      <c r="E396" s="98"/>
      <c r="F396" s="98"/>
      <c r="G396" s="133" t="str">
        <f>IFERROR(VLOOKUP($C396,Calculator!$BY$2:$CB$2500,4,0),"")</f>
        <v/>
      </c>
      <c r="H396" s="197" t="e">
        <f t="shared" si="39"/>
        <v>#VALUE!</v>
      </c>
      <c r="I396" s="136">
        <f t="shared" si="40"/>
        <v>44454</v>
      </c>
      <c r="J396" s="137" t="e">
        <f ca="1">IF($C396&gt;(TODAY()),NA(),SUM($G$3:$G396))</f>
        <v>#N/A</v>
      </c>
      <c r="K396" s="133" t="str">
        <f>IFERROR(VLOOKUP($C396,Calculator!$BY$2:$CD$2500,6,0),"")</f>
        <v/>
      </c>
      <c r="L396" s="141" t="str">
        <f t="shared" si="38"/>
        <v/>
      </c>
      <c r="M396" s="100" t="str">
        <f>IF($D396="","",$L396-(Dashboard!$R$21-(SUM($E$224:$E397))))</f>
        <v/>
      </c>
      <c r="N396" s="50">
        <f t="shared" si="41"/>
        <v>44454</v>
      </c>
      <c r="O396" s="96" t="e">
        <f>IF($D396="",NA(),($M396)/Dashboard!$R$21)</f>
        <v>#N/A</v>
      </c>
      <c r="P396" s="34"/>
      <c r="Q396" s="34"/>
    </row>
    <row r="397" spans="2:17" s="198" customFormat="1">
      <c r="B397" s="36">
        <f t="shared" si="36"/>
        <v>395</v>
      </c>
      <c r="C397" s="120">
        <f t="shared" si="37"/>
        <v>44455</v>
      </c>
      <c r="D397" s="98"/>
      <c r="E397" s="98"/>
      <c r="F397" s="98"/>
      <c r="G397" s="133" t="str">
        <f>IFERROR(VLOOKUP($C397,Calculator!$BY$2:$CB$2500,4,0),"")</f>
        <v/>
      </c>
      <c r="H397" s="197" t="e">
        <f t="shared" si="39"/>
        <v>#VALUE!</v>
      </c>
      <c r="I397" s="136">
        <f t="shared" si="40"/>
        <v>44455</v>
      </c>
      <c r="J397" s="137" t="e">
        <f ca="1">IF($C397&gt;(TODAY()),NA(),SUM($G$3:$G397))</f>
        <v>#N/A</v>
      </c>
      <c r="K397" s="133" t="str">
        <f>IFERROR(VLOOKUP($C397,Calculator!$BY$2:$CD$2500,6,0),"")</f>
        <v/>
      </c>
      <c r="L397" s="141" t="str">
        <f t="shared" si="38"/>
        <v/>
      </c>
      <c r="M397" s="100" t="str">
        <f>IF($D397="","",$L397-(Dashboard!$R$21-(SUM($E$224:$E398))))</f>
        <v/>
      </c>
      <c r="N397" s="50">
        <f t="shared" si="41"/>
        <v>44455</v>
      </c>
      <c r="O397" s="96" t="e">
        <f>IF($D397="",NA(),($M397)/Dashboard!$R$21)</f>
        <v>#N/A</v>
      </c>
      <c r="P397" s="34"/>
      <c r="Q397" s="34"/>
    </row>
    <row r="398" spans="2:17" s="198" customFormat="1">
      <c r="B398" s="36">
        <f t="shared" si="36"/>
        <v>396</v>
      </c>
      <c r="C398" s="120">
        <f t="shared" si="37"/>
        <v>44456</v>
      </c>
      <c r="D398" s="98"/>
      <c r="E398" s="98"/>
      <c r="F398" s="98"/>
      <c r="G398" s="133" t="str">
        <f>IFERROR(VLOOKUP($C398,Calculator!$BY$2:$CB$2500,4,0),"")</f>
        <v/>
      </c>
      <c r="H398" s="197" t="e">
        <f t="shared" si="39"/>
        <v>#VALUE!</v>
      </c>
      <c r="I398" s="136">
        <f t="shared" si="40"/>
        <v>44456</v>
      </c>
      <c r="J398" s="137" t="e">
        <f ca="1">IF($C398&gt;(TODAY()),NA(),SUM($G$3:$G398))</f>
        <v>#N/A</v>
      </c>
      <c r="K398" s="133" t="str">
        <f>IFERROR(VLOOKUP($C398,Calculator!$BY$2:$CD$2500,6,0),"")</f>
        <v/>
      </c>
      <c r="L398" s="141" t="str">
        <f t="shared" si="38"/>
        <v/>
      </c>
      <c r="M398" s="100" t="str">
        <f>IF($D398="","",$L398-(Dashboard!$R$21-(SUM($E$224:$E399))))</f>
        <v/>
      </c>
      <c r="N398" s="50">
        <f t="shared" si="41"/>
        <v>44456</v>
      </c>
      <c r="O398" s="96" t="e">
        <f>IF($D398="",NA(),($M398)/Dashboard!$R$21)</f>
        <v>#N/A</v>
      </c>
      <c r="P398" s="34"/>
      <c r="Q398" s="34"/>
    </row>
    <row r="399" spans="2:17" s="198" customFormat="1">
      <c r="B399" s="36">
        <f t="shared" si="36"/>
        <v>397</v>
      </c>
      <c r="C399" s="120">
        <f t="shared" si="37"/>
        <v>44457</v>
      </c>
      <c r="D399" s="98"/>
      <c r="E399" s="98"/>
      <c r="F399" s="98"/>
      <c r="G399" s="133" t="str">
        <f>IFERROR(VLOOKUP($C399,Calculator!$BY$2:$CB$2500,4,0),"")</f>
        <v/>
      </c>
      <c r="H399" s="197" t="e">
        <f t="shared" si="39"/>
        <v>#VALUE!</v>
      </c>
      <c r="I399" s="136">
        <f t="shared" si="40"/>
        <v>44457</v>
      </c>
      <c r="J399" s="137" t="e">
        <f ca="1">IF($C399&gt;(TODAY()),NA(),SUM($G$3:$G399))</f>
        <v>#N/A</v>
      </c>
      <c r="K399" s="133" t="str">
        <f>IFERROR(VLOOKUP($C399,Calculator!$BY$2:$CD$2500,6,0),"")</f>
        <v/>
      </c>
      <c r="L399" s="141" t="str">
        <f t="shared" si="38"/>
        <v/>
      </c>
      <c r="M399" s="100" t="str">
        <f>IF($D399="","",$L399-(Dashboard!$R$21-(SUM($E$224:$E400))))</f>
        <v/>
      </c>
      <c r="N399" s="50">
        <f t="shared" si="41"/>
        <v>44457</v>
      </c>
      <c r="O399" s="96" t="e">
        <f>IF($D399="",NA(),($M399)/Dashboard!$R$21)</f>
        <v>#N/A</v>
      </c>
      <c r="P399" s="34"/>
      <c r="Q399" s="34"/>
    </row>
    <row r="400" spans="2:17" s="198" customFormat="1">
      <c r="B400" s="36">
        <f t="shared" si="36"/>
        <v>398</v>
      </c>
      <c r="C400" s="120">
        <f t="shared" si="37"/>
        <v>44458</v>
      </c>
      <c r="D400" s="98"/>
      <c r="E400" s="98"/>
      <c r="F400" s="98"/>
      <c r="G400" s="133" t="str">
        <f>IFERROR(VLOOKUP($C400,Calculator!$BY$2:$CB$2500,4,0),"")</f>
        <v/>
      </c>
      <c r="H400" s="197" t="e">
        <f t="shared" si="39"/>
        <v>#VALUE!</v>
      </c>
      <c r="I400" s="136">
        <f t="shared" si="40"/>
        <v>44458</v>
      </c>
      <c r="J400" s="137" t="e">
        <f ca="1">IF($C400&gt;(TODAY()),NA(),SUM($G$3:$G400))</f>
        <v>#N/A</v>
      </c>
      <c r="K400" s="133" t="str">
        <f>IFERROR(VLOOKUP($C400,Calculator!$BY$2:$CD$2500,6,0),"")</f>
        <v/>
      </c>
      <c r="L400" s="141" t="str">
        <f t="shared" si="38"/>
        <v/>
      </c>
      <c r="M400" s="100" t="str">
        <f>IF($D400="","",$L400-(Dashboard!$R$21-(SUM($E$224:$E401))))</f>
        <v/>
      </c>
      <c r="N400" s="50">
        <f t="shared" si="41"/>
        <v>44458</v>
      </c>
      <c r="O400" s="96" t="e">
        <f>IF($D400="",NA(),($M400)/Dashboard!$R$21)</f>
        <v>#N/A</v>
      </c>
      <c r="P400" s="34"/>
      <c r="Q400" s="34"/>
    </row>
    <row r="401" spans="2:17" s="198" customFormat="1">
      <c r="B401" s="36">
        <f t="shared" si="36"/>
        <v>399</v>
      </c>
      <c r="C401" s="120">
        <f t="shared" si="37"/>
        <v>44459</v>
      </c>
      <c r="D401" s="98"/>
      <c r="E401" s="98"/>
      <c r="F401" s="98"/>
      <c r="G401" s="133" t="str">
        <f>IFERROR(VLOOKUP($C401,Calculator!$BY$2:$CB$2500,4,0),"")</f>
        <v/>
      </c>
      <c r="H401" s="197" t="e">
        <f t="shared" si="39"/>
        <v>#VALUE!</v>
      </c>
      <c r="I401" s="136">
        <f t="shared" si="40"/>
        <v>44459</v>
      </c>
      <c r="J401" s="137" t="e">
        <f ca="1">IF($C401&gt;(TODAY()),NA(),SUM($G$3:$G401))</f>
        <v>#N/A</v>
      </c>
      <c r="K401" s="133" t="str">
        <f>IFERROR(VLOOKUP($C401,Calculator!$BY$2:$CD$2500,6,0),"")</f>
        <v/>
      </c>
      <c r="L401" s="141" t="str">
        <f t="shared" si="38"/>
        <v/>
      </c>
      <c r="M401" s="100" t="str">
        <f>IF($D401="","",$L401-(Dashboard!$R$21-(SUM($E$224:$E402))))</f>
        <v/>
      </c>
      <c r="N401" s="50">
        <f t="shared" si="41"/>
        <v>44459</v>
      </c>
      <c r="O401" s="96" t="e">
        <f>IF($D401="",NA(),($M401)/Dashboard!$R$21)</f>
        <v>#N/A</v>
      </c>
      <c r="P401" s="34"/>
      <c r="Q401" s="34"/>
    </row>
    <row r="402" spans="2:17" s="198" customFormat="1">
      <c r="B402" s="36">
        <f t="shared" si="36"/>
        <v>400</v>
      </c>
      <c r="C402" s="120">
        <f t="shared" si="37"/>
        <v>44460</v>
      </c>
      <c r="D402" s="98"/>
      <c r="E402" s="98"/>
      <c r="F402" s="98"/>
      <c r="G402" s="133" t="str">
        <f>IFERROR(VLOOKUP($C402,Calculator!$BY$2:$CB$2500,4,0),"")</f>
        <v/>
      </c>
      <c r="H402" s="197" t="e">
        <f t="shared" si="39"/>
        <v>#VALUE!</v>
      </c>
      <c r="I402" s="136">
        <f t="shared" si="40"/>
        <v>44460</v>
      </c>
      <c r="J402" s="137" t="e">
        <f ca="1">IF($C402&gt;(TODAY()),NA(),SUM($G$3:$G402))</f>
        <v>#N/A</v>
      </c>
      <c r="K402" s="133" t="str">
        <f>IFERROR(VLOOKUP($C402,Calculator!$BY$2:$CD$2500,6,0),"")</f>
        <v/>
      </c>
      <c r="L402" s="141" t="str">
        <f t="shared" si="38"/>
        <v/>
      </c>
      <c r="M402" s="100" t="str">
        <f>IF($D402="","",$L402-(Dashboard!$R$21-(SUM($E$224:$E403))))</f>
        <v/>
      </c>
      <c r="N402" s="50">
        <f t="shared" si="41"/>
        <v>44460</v>
      </c>
      <c r="O402" s="96" t="e">
        <f>IF($D402="",NA(),($M402)/Dashboard!$R$21)</f>
        <v>#N/A</v>
      </c>
      <c r="P402" s="34"/>
      <c r="Q402" s="34"/>
    </row>
    <row r="403" spans="2:17" s="198" customFormat="1">
      <c r="B403" s="36">
        <f t="shared" si="36"/>
        <v>401</v>
      </c>
      <c r="C403" s="120">
        <f t="shared" si="37"/>
        <v>44461</v>
      </c>
      <c r="D403" s="98"/>
      <c r="E403" s="98"/>
      <c r="F403" s="98"/>
      <c r="G403" s="133" t="str">
        <f>IFERROR(VLOOKUP($C403,Calculator!$BY$2:$CB$2500,4,0),"")</f>
        <v/>
      </c>
      <c r="H403" s="197" t="e">
        <f t="shared" si="39"/>
        <v>#VALUE!</v>
      </c>
      <c r="I403" s="136">
        <f t="shared" si="40"/>
        <v>44461</v>
      </c>
      <c r="J403" s="137" t="e">
        <f ca="1">IF($C403&gt;(TODAY()),NA(),SUM($G$3:$G403))</f>
        <v>#N/A</v>
      </c>
      <c r="K403" s="133" t="str">
        <f>IFERROR(VLOOKUP($C403,Calculator!$BY$2:$CD$2500,6,0),"")</f>
        <v/>
      </c>
      <c r="L403" s="141" t="str">
        <f t="shared" si="38"/>
        <v/>
      </c>
      <c r="M403" s="100" t="str">
        <f>IF($D403="","",$L403-(Dashboard!$R$21-(SUM($E$224:$E404))))</f>
        <v/>
      </c>
      <c r="N403" s="50">
        <f t="shared" si="41"/>
        <v>44461</v>
      </c>
      <c r="O403" s="96" t="e">
        <f>IF($D403="",NA(),($M403)/Dashboard!$R$21)</f>
        <v>#N/A</v>
      </c>
      <c r="P403" s="34"/>
      <c r="Q403" s="34"/>
    </row>
    <row r="404" spans="2:17" s="198" customFormat="1">
      <c r="B404" s="36">
        <f t="shared" si="36"/>
        <v>402</v>
      </c>
      <c r="C404" s="120">
        <f t="shared" si="37"/>
        <v>44462</v>
      </c>
      <c r="D404" s="98"/>
      <c r="E404" s="98"/>
      <c r="F404" s="98"/>
      <c r="G404" s="133" t="str">
        <f>IFERROR(VLOOKUP($C404,Calculator!$BY$2:$CB$2500,4,0),"")</f>
        <v/>
      </c>
      <c r="H404" s="197" t="e">
        <f t="shared" si="39"/>
        <v>#VALUE!</v>
      </c>
      <c r="I404" s="136">
        <f t="shared" si="40"/>
        <v>44462</v>
      </c>
      <c r="J404" s="137" t="e">
        <f ca="1">IF($C404&gt;(TODAY()),NA(),SUM($G$3:$G404))</f>
        <v>#N/A</v>
      </c>
      <c r="K404" s="133" t="str">
        <f>IFERROR(VLOOKUP($C404,Calculator!$BY$2:$CD$2500,6,0),"")</f>
        <v/>
      </c>
      <c r="L404" s="141" t="str">
        <f t="shared" si="38"/>
        <v/>
      </c>
      <c r="M404" s="100" t="str">
        <f>IF($D404="","",$L404-(Dashboard!$R$21-(SUM($E$224:$E405))))</f>
        <v/>
      </c>
      <c r="N404" s="50">
        <f t="shared" si="41"/>
        <v>44462</v>
      </c>
      <c r="O404" s="96" t="e">
        <f>IF($D404="",NA(),($M404)/Dashboard!$R$21)</f>
        <v>#N/A</v>
      </c>
      <c r="P404" s="34"/>
      <c r="Q404" s="34"/>
    </row>
    <row r="405" spans="2:17" s="198" customFormat="1">
      <c r="B405" s="36">
        <f t="shared" si="36"/>
        <v>403</v>
      </c>
      <c r="C405" s="120">
        <f t="shared" si="37"/>
        <v>44463</v>
      </c>
      <c r="D405" s="98"/>
      <c r="E405" s="98"/>
      <c r="F405" s="98"/>
      <c r="G405" s="133" t="str">
        <f>IFERROR(VLOOKUP($C405,Calculator!$BY$2:$CB$2500,4,0),"")</f>
        <v/>
      </c>
      <c r="H405" s="197" t="e">
        <f t="shared" si="39"/>
        <v>#VALUE!</v>
      </c>
      <c r="I405" s="136">
        <f t="shared" si="40"/>
        <v>44463</v>
      </c>
      <c r="J405" s="137" t="e">
        <f ca="1">IF($C405&gt;(TODAY()),NA(),SUM($G$3:$G405))</f>
        <v>#N/A</v>
      </c>
      <c r="K405" s="133" t="str">
        <f>IFERROR(VLOOKUP($C405,Calculator!$BY$2:$CD$2500,6,0),"")</f>
        <v/>
      </c>
      <c r="L405" s="141" t="str">
        <f t="shared" si="38"/>
        <v/>
      </c>
      <c r="M405" s="100" t="str">
        <f>IF($D405="","",$L405-(Dashboard!$R$21-(SUM($E$224:$E406))))</f>
        <v/>
      </c>
      <c r="N405" s="50">
        <f t="shared" si="41"/>
        <v>44463</v>
      </c>
      <c r="O405" s="96" t="e">
        <f>IF($D405="",NA(),($M405)/Dashboard!$R$21)</f>
        <v>#N/A</v>
      </c>
      <c r="P405" s="34"/>
      <c r="Q405" s="34"/>
    </row>
    <row r="406" spans="2:17" s="198" customFormat="1">
      <c r="B406" s="36">
        <f t="shared" si="36"/>
        <v>404</v>
      </c>
      <c r="C406" s="120">
        <f t="shared" si="37"/>
        <v>44464</v>
      </c>
      <c r="D406" s="98"/>
      <c r="E406" s="98"/>
      <c r="F406" s="98"/>
      <c r="G406" s="133" t="str">
        <f>IFERROR(VLOOKUP($C406,Calculator!$BY$2:$CB$2500,4,0),"")</f>
        <v/>
      </c>
      <c r="H406" s="197" t="e">
        <f t="shared" si="39"/>
        <v>#VALUE!</v>
      </c>
      <c r="I406" s="136">
        <f t="shared" si="40"/>
        <v>44464</v>
      </c>
      <c r="J406" s="137" t="e">
        <f ca="1">IF($C406&gt;(TODAY()),NA(),SUM($G$3:$G406))</f>
        <v>#N/A</v>
      </c>
      <c r="K406" s="133" t="str">
        <f>IFERROR(VLOOKUP($C406,Calculator!$BY$2:$CD$2500,6,0),"")</f>
        <v/>
      </c>
      <c r="L406" s="141" t="str">
        <f t="shared" si="38"/>
        <v/>
      </c>
      <c r="M406" s="100" t="str">
        <f>IF($D406="","",$L406-(Dashboard!$R$21-(SUM($E$224:$E407))))</f>
        <v/>
      </c>
      <c r="N406" s="50">
        <f t="shared" si="41"/>
        <v>44464</v>
      </c>
      <c r="O406" s="96" t="e">
        <f>IF($D406="",NA(),($M406)/Dashboard!$R$21)</f>
        <v>#N/A</v>
      </c>
      <c r="P406" s="34"/>
      <c r="Q406" s="34"/>
    </row>
    <row r="407" spans="2:17" s="198" customFormat="1">
      <c r="B407" s="36">
        <f t="shared" si="36"/>
        <v>405</v>
      </c>
      <c r="C407" s="120">
        <f t="shared" si="37"/>
        <v>44465</v>
      </c>
      <c r="D407" s="98"/>
      <c r="E407" s="98"/>
      <c r="F407" s="98"/>
      <c r="G407" s="133" t="str">
        <f>IFERROR(VLOOKUP($C407,Calculator!$BY$2:$CB$2500,4,0),"")</f>
        <v/>
      </c>
      <c r="H407" s="197" t="e">
        <f t="shared" si="39"/>
        <v>#VALUE!</v>
      </c>
      <c r="I407" s="136">
        <f t="shared" si="40"/>
        <v>44465</v>
      </c>
      <c r="J407" s="137" t="e">
        <f ca="1">IF($C407&gt;(TODAY()),NA(),SUM($G$3:$G407))</f>
        <v>#N/A</v>
      </c>
      <c r="K407" s="133" t="str">
        <f>IFERROR(VLOOKUP($C407,Calculator!$BY$2:$CD$2500,6,0),"")</f>
        <v/>
      </c>
      <c r="L407" s="141" t="str">
        <f t="shared" si="38"/>
        <v/>
      </c>
      <c r="M407" s="100" t="str">
        <f>IF($D407="","",$L407-(Dashboard!$R$21-(SUM($E$224:$E408))))</f>
        <v/>
      </c>
      <c r="N407" s="50">
        <f t="shared" si="41"/>
        <v>44465</v>
      </c>
      <c r="O407" s="96" t="e">
        <f>IF($D407="",NA(),($M407)/Dashboard!$R$21)</f>
        <v>#N/A</v>
      </c>
      <c r="P407" s="34"/>
      <c r="Q407" s="34"/>
    </row>
    <row r="408" spans="2:17" s="198" customFormat="1">
      <c r="B408" s="36">
        <f t="shared" si="36"/>
        <v>406</v>
      </c>
      <c r="C408" s="120">
        <f t="shared" si="37"/>
        <v>44466</v>
      </c>
      <c r="D408" s="98"/>
      <c r="E408" s="98"/>
      <c r="F408" s="98"/>
      <c r="G408" s="133" t="str">
        <f>IFERROR(VLOOKUP($C408,Calculator!$BY$2:$CB$2500,4,0),"")</f>
        <v/>
      </c>
      <c r="H408" s="197" t="e">
        <f t="shared" si="39"/>
        <v>#VALUE!</v>
      </c>
      <c r="I408" s="136">
        <f t="shared" si="40"/>
        <v>44466</v>
      </c>
      <c r="J408" s="137" t="e">
        <f ca="1">IF($C408&gt;(TODAY()),NA(),SUM($G$3:$G408))</f>
        <v>#N/A</v>
      </c>
      <c r="K408" s="133" t="str">
        <f>IFERROR(VLOOKUP($C408,Calculator!$BY$2:$CD$2500,6,0),"")</f>
        <v/>
      </c>
      <c r="L408" s="141" t="str">
        <f t="shared" si="38"/>
        <v/>
      </c>
      <c r="M408" s="100" t="str">
        <f>IF($D408="","",$L408-(Dashboard!$R$21-(SUM($E$224:$E409))))</f>
        <v/>
      </c>
      <c r="N408" s="50">
        <f t="shared" si="41"/>
        <v>44466</v>
      </c>
      <c r="O408" s="96" t="e">
        <f>IF($D408="",NA(),($M408)/Dashboard!$R$21)</f>
        <v>#N/A</v>
      </c>
      <c r="P408" s="34"/>
      <c r="Q408" s="34"/>
    </row>
    <row r="409" spans="2:17" s="198" customFormat="1">
      <c r="B409" s="36">
        <f t="shared" si="36"/>
        <v>407</v>
      </c>
      <c r="C409" s="120">
        <f t="shared" si="37"/>
        <v>44467</v>
      </c>
      <c r="D409" s="98"/>
      <c r="E409" s="98"/>
      <c r="F409" s="98"/>
      <c r="G409" s="133" t="str">
        <f>IFERROR(VLOOKUP($C409,Calculator!$BY$2:$CB$2500,4,0),"")</f>
        <v/>
      </c>
      <c r="H409" s="197" t="e">
        <f t="shared" si="39"/>
        <v>#VALUE!</v>
      </c>
      <c r="I409" s="136">
        <f t="shared" si="40"/>
        <v>44467</v>
      </c>
      <c r="J409" s="137" t="e">
        <f ca="1">IF($C409&gt;(TODAY()),NA(),SUM($G$3:$G409))</f>
        <v>#N/A</v>
      </c>
      <c r="K409" s="133" t="str">
        <f>IFERROR(VLOOKUP($C409,Calculator!$BY$2:$CD$2500,6,0),"")</f>
        <v/>
      </c>
      <c r="L409" s="141" t="str">
        <f t="shared" si="38"/>
        <v/>
      </c>
      <c r="M409" s="100" t="str">
        <f>IF($D409="","",$L409-(Dashboard!$R$21-(SUM($E$224:$E410))))</f>
        <v/>
      </c>
      <c r="N409" s="50">
        <f t="shared" si="41"/>
        <v>44467</v>
      </c>
      <c r="O409" s="96" t="e">
        <f>IF($D409="",NA(),($M409)/Dashboard!$R$21)</f>
        <v>#N/A</v>
      </c>
      <c r="P409" s="34"/>
      <c r="Q409" s="34"/>
    </row>
    <row r="410" spans="2:17" s="198" customFormat="1">
      <c r="B410" s="36">
        <f t="shared" si="36"/>
        <v>408</v>
      </c>
      <c r="C410" s="120">
        <f t="shared" si="37"/>
        <v>44468</v>
      </c>
      <c r="D410" s="98"/>
      <c r="E410" s="98"/>
      <c r="F410" s="98"/>
      <c r="G410" s="133" t="str">
        <f>IFERROR(VLOOKUP($C410,Calculator!$BY$2:$CB$2500,4,0),"")</f>
        <v/>
      </c>
      <c r="H410" s="197" t="e">
        <f t="shared" si="39"/>
        <v>#VALUE!</v>
      </c>
      <c r="I410" s="136">
        <f t="shared" si="40"/>
        <v>44468</v>
      </c>
      <c r="J410" s="137" t="e">
        <f ca="1">IF($C410&gt;(TODAY()),NA(),SUM($G$3:$G410))</f>
        <v>#N/A</v>
      </c>
      <c r="K410" s="133" t="str">
        <f>IFERROR(VLOOKUP($C410,Calculator!$BY$2:$CD$2500,6,0),"")</f>
        <v/>
      </c>
      <c r="L410" s="141" t="str">
        <f t="shared" si="38"/>
        <v/>
      </c>
      <c r="M410" s="100" t="str">
        <f>IF($D410="","",$L410-(Dashboard!$R$21-(SUM($E$224:$E411))))</f>
        <v/>
      </c>
      <c r="N410" s="50">
        <f t="shared" si="41"/>
        <v>44468</v>
      </c>
      <c r="O410" s="96" t="e">
        <f>IF($D410="",NA(),($M410)/Dashboard!$R$21)</f>
        <v>#N/A</v>
      </c>
      <c r="P410" s="34"/>
      <c r="Q410" s="34"/>
    </row>
    <row r="411" spans="2:17" s="198" customFormat="1">
      <c r="B411" s="36">
        <f t="shared" si="36"/>
        <v>409</v>
      </c>
      <c r="C411" s="120">
        <f t="shared" si="37"/>
        <v>44469</v>
      </c>
      <c r="D411" s="98"/>
      <c r="E411" s="98"/>
      <c r="F411" s="98"/>
      <c r="G411" s="133" t="str">
        <f>IFERROR(VLOOKUP($C411,Calculator!$BY$2:$CB$2500,4,0),"")</f>
        <v/>
      </c>
      <c r="H411" s="197" t="e">
        <f t="shared" si="39"/>
        <v>#VALUE!</v>
      </c>
      <c r="I411" s="136">
        <f t="shared" si="40"/>
        <v>44469</v>
      </c>
      <c r="J411" s="137" t="e">
        <f ca="1">IF($C411&gt;(TODAY()),NA(),SUM($G$3:$G411))</f>
        <v>#N/A</v>
      </c>
      <c r="K411" s="133" t="str">
        <f>IFERROR(VLOOKUP($C411,Calculator!$BY$2:$CD$2500,6,0),"")</f>
        <v/>
      </c>
      <c r="L411" s="141" t="str">
        <f t="shared" si="38"/>
        <v/>
      </c>
      <c r="M411" s="100" t="str">
        <f>IF($D411="","",$L411-(Dashboard!$R$21-(SUM($E$224:$E412))))</f>
        <v/>
      </c>
      <c r="N411" s="50">
        <f t="shared" si="41"/>
        <v>44469</v>
      </c>
      <c r="O411" s="96" t="e">
        <f>IF($D411="",NA(),($M411)/Dashboard!$R$21)</f>
        <v>#N/A</v>
      </c>
      <c r="P411" s="34"/>
      <c r="Q411" s="34"/>
    </row>
    <row r="412" spans="2:17" s="198" customFormat="1">
      <c r="B412" s="36">
        <f t="shared" ref="B412:B475" si="42">$B411+1</f>
        <v>410</v>
      </c>
      <c r="C412" s="120">
        <f t="shared" ref="C412:C475" si="43">$C411+1</f>
        <v>44470</v>
      </c>
      <c r="D412" s="98"/>
      <c r="E412" s="98"/>
      <c r="F412" s="98"/>
      <c r="G412" s="133" t="str">
        <f>IFERROR(VLOOKUP($C412,Calculator!$BY$2:$CB$2500,4,0),"")</f>
        <v/>
      </c>
      <c r="H412" s="197" t="e">
        <f t="shared" si="39"/>
        <v>#VALUE!</v>
      </c>
      <c r="I412" s="136">
        <f t="shared" si="40"/>
        <v>44470</v>
      </c>
      <c r="J412" s="137" t="e">
        <f ca="1">IF($C412&gt;(TODAY()),NA(),SUM($G$3:$G412))</f>
        <v>#N/A</v>
      </c>
      <c r="K412" s="133" t="str">
        <f>IFERROR(VLOOKUP($C412,Calculator!$BY$2:$CD$2500,6,0),"")</f>
        <v/>
      </c>
      <c r="L412" s="141" t="str">
        <f t="shared" si="38"/>
        <v/>
      </c>
      <c r="M412" s="100" t="str">
        <f>IF($D412="","",$L412-(Dashboard!$R$21-(SUM($E$224:$E413))))</f>
        <v/>
      </c>
      <c r="N412" s="50">
        <f t="shared" si="41"/>
        <v>44470</v>
      </c>
      <c r="O412" s="96" t="e">
        <f>IF($D412="",NA(),($M412)/Dashboard!$R$21)</f>
        <v>#N/A</v>
      </c>
      <c r="P412" s="34"/>
      <c r="Q412" s="34"/>
    </row>
    <row r="413" spans="2:17" s="198" customFormat="1">
      <c r="B413" s="36">
        <f t="shared" si="42"/>
        <v>411</v>
      </c>
      <c r="C413" s="120">
        <f t="shared" si="43"/>
        <v>44471</v>
      </c>
      <c r="D413" s="98"/>
      <c r="E413" s="98"/>
      <c r="F413" s="98"/>
      <c r="G413" s="133" t="str">
        <f>IFERROR(VLOOKUP($C413,Calculator!$BY$2:$CB$2500,4,0),"")</f>
        <v/>
      </c>
      <c r="H413" s="197" t="e">
        <f t="shared" si="39"/>
        <v>#VALUE!</v>
      </c>
      <c r="I413" s="136">
        <f t="shared" si="40"/>
        <v>44471</v>
      </c>
      <c r="J413" s="137" t="e">
        <f ca="1">IF($C413&gt;(TODAY()),NA(),SUM($G$3:$G413))</f>
        <v>#N/A</v>
      </c>
      <c r="K413" s="133" t="str">
        <f>IFERROR(VLOOKUP($C413,Calculator!$BY$2:$CD$2500,6,0),"")</f>
        <v/>
      </c>
      <c r="L413" s="141" t="str">
        <f t="shared" si="38"/>
        <v/>
      </c>
      <c r="M413" s="100" t="str">
        <f>IF($D413="","",$L413-(Dashboard!$R$21-(SUM($E$224:$E414))))</f>
        <v/>
      </c>
      <c r="N413" s="50">
        <f t="shared" si="41"/>
        <v>44471</v>
      </c>
      <c r="O413" s="96" t="e">
        <f>IF($D413="",NA(),($M413)/Dashboard!$R$21)</f>
        <v>#N/A</v>
      </c>
      <c r="P413" s="34"/>
      <c r="Q413" s="34"/>
    </row>
    <row r="414" spans="2:17" s="198" customFormat="1">
      <c r="B414" s="36">
        <f t="shared" si="42"/>
        <v>412</v>
      </c>
      <c r="C414" s="120">
        <f t="shared" si="43"/>
        <v>44472</v>
      </c>
      <c r="D414" s="98"/>
      <c r="E414" s="98"/>
      <c r="F414" s="98"/>
      <c r="G414" s="133" t="str">
        <f>IFERROR(VLOOKUP($C414,Calculator!$BY$2:$CB$2500,4,0),"")</f>
        <v/>
      </c>
      <c r="H414" s="197" t="e">
        <f t="shared" si="39"/>
        <v>#VALUE!</v>
      </c>
      <c r="I414" s="136">
        <f t="shared" si="40"/>
        <v>44472</v>
      </c>
      <c r="J414" s="137" t="e">
        <f ca="1">IF($C414&gt;(TODAY()),NA(),SUM($G$3:$G414))</f>
        <v>#N/A</v>
      </c>
      <c r="K414" s="133" t="str">
        <f>IFERROR(VLOOKUP($C414,Calculator!$BY$2:$CD$2500,6,0),"")</f>
        <v/>
      </c>
      <c r="L414" s="141" t="str">
        <f t="shared" si="38"/>
        <v/>
      </c>
      <c r="M414" s="100" t="str">
        <f>IF($D414="","",$L414-(Dashboard!$R$21-(SUM($E$224:$E415))))</f>
        <v/>
      </c>
      <c r="N414" s="50">
        <f t="shared" si="41"/>
        <v>44472</v>
      </c>
      <c r="O414" s="96" t="e">
        <f>IF($D414="",NA(),($M414)/Dashboard!$R$21)</f>
        <v>#N/A</v>
      </c>
      <c r="P414" s="34"/>
      <c r="Q414" s="34"/>
    </row>
    <row r="415" spans="2:17" s="198" customFormat="1">
      <c r="B415" s="36">
        <f t="shared" si="42"/>
        <v>413</v>
      </c>
      <c r="C415" s="120">
        <f t="shared" si="43"/>
        <v>44473</v>
      </c>
      <c r="D415" s="98"/>
      <c r="E415" s="98"/>
      <c r="F415" s="98"/>
      <c r="G415" s="133" t="str">
        <f>IFERROR(VLOOKUP($C415,Calculator!$BY$2:$CB$2500,4,0),"")</f>
        <v/>
      </c>
      <c r="H415" s="197" t="e">
        <f t="shared" si="39"/>
        <v>#VALUE!</v>
      </c>
      <c r="I415" s="136">
        <f t="shared" si="40"/>
        <v>44473</v>
      </c>
      <c r="J415" s="137" t="e">
        <f ca="1">IF($C415&gt;(TODAY()),NA(),SUM($G$3:$G415))</f>
        <v>#N/A</v>
      </c>
      <c r="K415" s="133" t="str">
        <f>IFERROR(VLOOKUP($C415,Calculator!$BY$2:$CD$2500,6,0),"")</f>
        <v/>
      </c>
      <c r="L415" s="141" t="str">
        <f t="shared" si="38"/>
        <v/>
      </c>
      <c r="M415" s="100" t="str">
        <f>IF($D415="","",$L415-(Dashboard!$R$21-(SUM($E$224:$E416))))</f>
        <v/>
      </c>
      <c r="N415" s="50">
        <f t="shared" si="41"/>
        <v>44473</v>
      </c>
      <c r="O415" s="96" t="e">
        <f>IF($D415="",NA(),($M415)/Dashboard!$R$21)</f>
        <v>#N/A</v>
      </c>
      <c r="P415" s="34"/>
      <c r="Q415" s="34"/>
    </row>
    <row r="416" spans="2:17" s="198" customFormat="1">
      <c r="B416" s="36">
        <f t="shared" si="42"/>
        <v>414</v>
      </c>
      <c r="C416" s="120">
        <f t="shared" si="43"/>
        <v>44474</v>
      </c>
      <c r="D416" s="98"/>
      <c r="E416" s="98"/>
      <c r="F416" s="98"/>
      <c r="G416" s="133" t="str">
        <f>IFERROR(VLOOKUP($C416,Calculator!$BY$2:$CB$2500,4,0),"")</f>
        <v/>
      </c>
      <c r="H416" s="197" t="e">
        <f t="shared" si="39"/>
        <v>#VALUE!</v>
      </c>
      <c r="I416" s="136">
        <f t="shared" si="40"/>
        <v>44474</v>
      </c>
      <c r="J416" s="137" t="e">
        <f ca="1">IF($C416&gt;(TODAY()),NA(),SUM($G$3:$G416))</f>
        <v>#N/A</v>
      </c>
      <c r="K416" s="133" t="str">
        <f>IFERROR(VLOOKUP($C416,Calculator!$BY$2:$CD$2500,6,0),"")</f>
        <v/>
      </c>
      <c r="L416" s="141" t="str">
        <f t="shared" si="38"/>
        <v/>
      </c>
      <c r="M416" s="100" t="str">
        <f>IF($D416="","",$L416-(Dashboard!$R$21-(SUM($E$224:$E417))))</f>
        <v/>
      </c>
      <c r="N416" s="50">
        <f t="shared" si="41"/>
        <v>44474</v>
      </c>
      <c r="O416" s="96" t="e">
        <f>IF($D416="",NA(),($M416)/Dashboard!$R$21)</f>
        <v>#N/A</v>
      </c>
      <c r="P416" s="34"/>
      <c r="Q416" s="34"/>
    </row>
    <row r="417" spans="2:17" s="198" customFormat="1">
      <c r="B417" s="36">
        <f t="shared" si="42"/>
        <v>415</v>
      </c>
      <c r="C417" s="120">
        <f t="shared" si="43"/>
        <v>44475</v>
      </c>
      <c r="D417" s="98"/>
      <c r="E417" s="98"/>
      <c r="F417" s="98"/>
      <c r="G417" s="133" t="str">
        <f>IFERROR(VLOOKUP($C417,Calculator!$BY$2:$CB$2500,4,0),"")</f>
        <v/>
      </c>
      <c r="H417" s="197" t="e">
        <f t="shared" si="39"/>
        <v>#VALUE!</v>
      </c>
      <c r="I417" s="136">
        <f t="shared" si="40"/>
        <v>44475</v>
      </c>
      <c r="J417" s="137" t="e">
        <f ca="1">IF($C417&gt;(TODAY()),NA(),SUM($G$3:$G417))</f>
        <v>#N/A</v>
      </c>
      <c r="K417" s="133" t="str">
        <f>IFERROR(VLOOKUP($C417,Calculator!$BY$2:$CD$2500,6,0),"")</f>
        <v/>
      </c>
      <c r="L417" s="141" t="str">
        <f t="shared" si="38"/>
        <v/>
      </c>
      <c r="M417" s="100" t="str">
        <f>IF($D417="","",$L417-(Dashboard!$R$21-(SUM($E$224:$E418))))</f>
        <v/>
      </c>
      <c r="N417" s="50">
        <f t="shared" si="41"/>
        <v>44475</v>
      </c>
      <c r="O417" s="96" t="e">
        <f>IF($D417="",NA(),($M417)/Dashboard!$R$21)</f>
        <v>#N/A</v>
      </c>
      <c r="P417" s="34"/>
      <c r="Q417" s="34"/>
    </row>
    <row r="418" spans="2:17" s="198" customFormat="1">
      <c r="B418" s="36">
        <f t="shared" si="42"/>
        <v>416</v>
      </c>
      <c r="C418" s="120">
        <f t="shared" si="43"/>
        <v>44476</v>
      </c>
      <c r="D418" s="98"/>
      <c r="E418" s="98"/>
      <c r="F418" s="98"/>
      <c r="G418" s="133" t="str">
        <f>IFERROR(VLOOKUP($C418,Calculator!$BY$2:$CB$2500,4,0),"")</f>
        <v/>
      </c>
      <c r="H418" s="197" t="e">
        <f t="shared" si="39"/>
        <v>#VALUE!</v>
      </c>
      <c r="I418" s="136">
        <f t="shared" si="40"/>
        <v>44476</v>
      </c>
      <c r="J418" s="137" t="e">
        <f ca="1">IF($C418&gt;(TODAY()),NA(),SUM($G$3:$G418))</f>
        <v>#N/A</v>
      </c>
      <c r="K418" s="133" t="str">
        <f>IFERROR(VLOOKUP($C418,Calculator!$BY$2:$CD$2500,6,0),"")</f>
        <v/>
      </c>
      <c r="L418" s="141" t="str">
        <f t="shared" si="38"/>
        <v/>
      </c>
      <c r="M418" s="100" t="str">
        <f>IF($D418="","",$L418-(Dashboard!$R$21-(SUM($E$224:$E419))))</f>
        <v/>
      </c>
      <c r="N418" s="50">
        <f t="shared" si="41"/>
        <v>44476</v>
      </c>
      <c r="O418" s="96" t="e">
        <f>IF($D418="",NA(),($M418)/Dashboard!$R$21)</f>
        <v>#N/A</v>
      </c>
      <c r="P418" s="34"/>
      <c r="Q418" s="34"/>
    </row>
    <row r="419" spans="2:17" s="198" customFormat="1">
      <c r="B419" s="36">
        <f t="shared" si="42"/>
        <v>417</v>
      </c>
      <c r="C419" s="120">
        <f t="shared" si="43"/>
        <v>44477</v>
      </c>
      <c r="D419" s="98"/>
      <c r="E419" s="98"/>
      <c r="F419" s="98"/>
      <c r="G419" s="133" t="str">
        <f>IFERROR(VLOOKUP($C419,Calculator!$BY$2:$CB$2500,4,0),"")</f>
        <v/>
      </c>
      <c r="H419" s="197" t="e">
        <f t="shared" si="39"/>
        <v>#VALUE!</v>
      </c>
      <c r="I419" s="136">
        <f t="shared" si="40"/>
        <v>44477</v>
      </c>
      <c r="J419" s="137" t="e">
        <f ca="1">IF($C419&gt;(TODAY()),NA(),SUM($G$3:$G419))</f>
        <v>#N/A</v>
      </c>
      <c r="K419" s="133" t="str">
        <f>IFERROR(VLOOKUP($C419,Calculator!$BY$2:$CD$2500,6,0),"")</f>
        <v/>
      </c>
      <c r="L419" s="141" t="str">
        <f t="shared" si="38"/>
        <v/>
      </c>
      <c r="M419" s="100" t="str">
        <f>IF($D419="","",$L419-(Dashboard!$R$21-(SUM($E$224:$E420))))</f>
        <v/>
      </c>
      <c r="N419" s="50">
        <f t="shared" si="41"/>
        <v>44477</v>
      </c>
      <c r="O419" s="96" t="e">
        <f>IF($D419="",NA(),($M419)/Dashboard!$R$21)</f>
        <v>#N/A</v>
      </c>
      <c r="P419" s="34"/>
      <c r="Q419" s="34"/>
    </row>
    <row r="420" spans="2:17" s="198" customFormat="1">
      <c r="B420" s="36">
        <f t="shared" si="42"/>
        <v>418</v>
      </c>
      <c r="C420" s="120">
        <f t="shared" si="43"/>
        <v>44478</v>
      </c>
      <c r="D420" s="98"/>
      <c r="E420" s="98"/>
      <c r="F420" s="98"/>
      <c r="G420" s="133" t="str">
        <f>IFERROR(VLOOKUP($C420,Calculator!$BY$2:$CB$2500,4,0),"")</f>
        <v/>
      </c>
      <c r="H420" s="197" t="e">
        <f t="shared" si="39"/>
        <v>#VALUE!</v>
      </c>
      <c r="I420" s="136">
        <f t="shared" si="40"/>
        <v>44478</v>
      </c>
      <c r="J420" s="137" t="e">
        <f ca="1">IF($C420&gt;(TODAY()),NA(),SUM($G$3:$G420))</f>
        <v>#N/A</v>
      </c>
      <c r="K420" s="133" t="str">
        <f>IFERROR(VLOOKUP($C420,Calculator!$BY$2:$CD$2500,6,0),"")</f>
        <v/>
      </c>
      <c r="L420" s="141" t="str">
        <f t="shared" si="38"/>
        <v/>
      </c>
      <c r="M420" s="100" t="str">
        <f>IF($D420="","",$L420-(Dashboard!$R$21-(SUM($E$224:$E421))))</f>
        <v/>
      </c>
      <c r="N420" s="50">
        <f t="shared" si="41"/>
        <v>44478</v>
      </c>
      <c r="O420" s="96" t="e">
        <f>IF($D420="",NA(),($M420)/Dashboard!$R$21)</f>
        <v>#N/A</v>
      </c>
      <c r="P420" s="34"/>
      <c r="Q420" s="34"/>
    </row>
    <row r="421" spans="2:17" s="198" customFormat="1">
      <c r="B421" s="36">
        <f t="shared" si="42"/>
        <v>419</v>
      </c>
      <c r="C421" s="120">
        <f t="shared" si="43"/>
        <v>44479</v>
      </c>
      <c r="D421" s="98"/>
      <c r="E421" s="98"/>
      <c r="F421" s="98"/>
      <c r="G421" s="133" t="str">
        <f>IFERROR(VLOOKUP($C421,Calculator!$BY$2:$CB$2500,4,0),"")</f>
        <v/>
      </c>
      <c r="H421" s="197" t="e">
        <f t="shared" si="39"/>
        <v>#VALUE!</v>
      </c>
      <c r="I421" s="136">
        <f t="shared" si="40"/>
        <v>44479</v>
      </c>
      <c r="J421" s="137" t="e">
        <f ca="1">IF($C421&gt;(TODAY()),NA(),SUM($G$3:$G421))</f>
        <v>#N/A</v>
      </c>
      <c r="K421" s="133" t="str">
        <f>IFERROR(VLOOKUP($C421,Calculator!$BY$2:$CD$2500,6,0),"")</f>
        <v/>
      </c>
      <c r="L421" s="141" t="str">
        <f t="shared" si="38"/>
        <v/>
      </c>
      <c r="M421" s="100" t="str">
        <f>IF($D421="","",$L421-(Dashboard!$R$21-(SUM($E$224:$E422))))</f>
        <v/>
      </c>
      <c r="N421" s="50">
        <f t="shared" si="41"/>
        <v>44479</v>
      </c>
      <c r="O421" s="96" t="e">
        <f>IF($D421="",NA(),($M421)/Dashboard!$R$21)</f>
        <v>#N/A</v>
      </c>
      <c r="P421" s="34"/>
      <c r="Q421" s="34"/>
    </row>
    <row r="422" spans="2:17" s="198" customFormat="1">
      <c r="B422" s="36">
        <f t="shared" si="42"/>
        <v>420</v>
      </c>
      <c r="C422" s="120">
        <f t="shared" si="43"/>
        <v>44480</v>
      </c>
      <c r="D422" s="98"/>
      <c r="E422" s="98"/>
      <c r="F422" s="98"/>
      <c r="G422" s="133" t="str">
        <f>IFERROR(VLOOKUP($C422,Calculator!$BY$2:$CB$2500,4,0),"")</f>
        <v/>
      </c>
      <c r="H422" s="197" t="e">
        <f t="shared" si="39"/>
        <v>#VALUE!</v>
      </c>
      <c r="I422" s="136">
        <f t="shared" si="40"/>
        <v>44480</v>
      </c>
      <c r="J422" s="137" t="e">
        <f ca="1">IF($C422&gt;(TODAY()),NA(),SUM($G$3:$G422))</f>
        <v>#N/A</v>
      </c>
      <c r="K422" s="133" t="str">
        <f>IFERROR(VLOOKUP($C422,Calculator!$BY$2:$CD$2500,6,0),"")</f>
        <v/>
      </c>
      <c r="L422" s="141" t="str">
        <f t="shared" si="38"/>
        <v/>
      </c>
      <c r="M422" s="100" t="str">
        <f>IF($D422="","",$L422-(Dashboard!$R$21-(SUM($E$224:$E423))))</f>
        <v/>
      </c>
      <c r="N422" s="50">
        <f t="shared" si="41"/>
        <v>44480</v>
      </c>
      <c r="O422" s="96" t="e">
        <f>IF($D422="",NA(),($M422)/Dashboard!$R$21)</f>
        <v>#N/A</v>
      </c>
      <c r="P422" s="34"/>
      <c r="Q422" s="34"/>
    </row>
    <row r="423" spans="2:17" s="198" customFormat="1">
      <c r="B423" s="36">
        <f t="shared" si="42"/>
        <v>421</v>
      </c>
      <c r="C423" s="120">
        <f t="shared" si="43"/>
        <v>44481</v>
      </c>
      <c r="D423" s="98"/>
      <c r="E423" s="98"/>
      <c r="F423" s="98"/>
      <c r="G423" s="133" t="str">
        <f>IFERROR(VLOOKUP($C423,Calculator!$BY$2:$CB$2500,4,0),"")</f>
        <v/>
      </c>
      <c r="H423" s="197" t="e">
        <f t="shared" si="39"/>
        <v>#VALUE!</v>
      </c>
      <c r="I423" s="136">
        <f t="shared" si="40"/>
        <v>44481</v>
      </c>
      <c r="J423" s="137" t="e">
        <f ca="1">IF($C423&gt;(TODAY()),NA(),SUM($G$3:$G423))</f>
        <v>#N/A</v>
      </c>
      <c r="K423" s="133" t="str">
        <f>IFERROR(VLOOKUP($C423,Calculator!$BY$2:$CD$2500,6,0),"")</f>
        <v/>
      </c>
      <c r="L423" s="141" t="str">
        <f t="shared" si="38"/>
        <v/>
      </c>
      <c r="M423" s="100" t="str">
        <f>IF($D423="","",$L423-(Dashboard!$R$21-(SUM($E$224:$E424))))</f>
        <v/>
      </c>
      <c r="N423" s="50">
        <f t="shared" si="41"/>
        <v>44481</v>
      </c>
      <c r="O423" s="96" t="e">
        <f>IF($D423="",NA(),($M423)/Dashboard!$R$21)</f>
        <v>#N/A</v>
      </c>
      <c r="P423" s="34"/>
      <c r="Q423" s="34"/>
    </row>
    <row r="424" spans="2:17" s="198" customFormat="1">
      <c r="B424" s="36">
        <f t="shared" si="42"/>
        <v>422</v>
      </c>
      <c r="C424" s="120">
        <f t="shared" si="43"/>
        <v>44482</v>
      </c>
      <c r="D424" s="98"/>
      <c r="E424" s="98"/>
      <c r="F424" s="98"/>
      <c r="G424" s="133" t="str">
        <f>IFERROR(VLOOKUP($C424,Calculator!$BY$2:$CB$2500,4,0),"")</f>
        <v/>
      </c>
      <c r="H424" s="197" t="e">
        <f t="shared" si="39"/>
        <v>#VALUE!</v>
      </c>
      <c r="I424" s="136">
        <f t="shared" si="40"/>
        <v>44482</v>
      </c>
      <c r="J424" s="137" t="e">
        <f ca="1">IF($C424&gt;(TODAY()),NA(),SUM($G$3:$G424))</f>
        <v>#N/A</v>
      </c>
      <c r="K424" s="133" t="str">
        <f>IFERROR(VLOOKUP($C424,Calculator!$BY$2:$CD$2500,6,0),"")</f>
        <v/>
      </c>
      <c r="L424" s="141" t="str">
        <f t="shared" si="38"/>
        <v/>
      </c>
      <c r="M424" s="100" t="str">
        <f>IF($D424="","",$L424-(Dashboard!$R$21-(SUM($E$224:$E425))))</f>
        <v/>
      </c>
      <c r="N424" s="50">
        <f t="shared" si="41"/>
        <v>44482</v>
      </c>
      <c r="O424" s="96" t="e">
        <f>IF($D424="",NA(),($M424)/Dashboard!$R$21)</f>
        <v>#N/A</v>
      </c>
      <c r="P424" s="34"/>
      <c r="Q424" s="34"/>
    </row>
    <row r="425" spans="2:17" s="198" customFormat="1">
      <c r="B425" s="36">
        <f t="shared" si="42"/>
        <v>423</v>
      </c>
      <c r="C425" s="120">
        <f t="shared" si="43"/>
        <v>44483</v>
      </c>
      <c r="D425" s="98"/>
      <c r="E425" s="98"/>
      <c r="F425" s="98"/>
      <c r="G425" s="133" t="str">
        <f>IFERROR(VLOOKUP($C425,Calculator!$BY$2:$CB$2500,4,0),"")</f>
        <v/>
      </c>
      <c r="H425" s="197" t="e">
        <f t="shared" si="39"/>
        <v>#VALUE!</v>
      </c>
      <c r="I425" s="136">
        <f t="shared" si="40"/>
        <v>44483</v>
      </c>
      <c r="J425" s="137" t="e">
        <f ca="1">IF($C425&gt;(TODAY()),NA(),SUM($G$3:$G425))</f>
        <v>#N/A</v>
      </c>
      <c r="K425" s="133" t="str">
        <f>IFERROR(VLOOKUP($C425,Calculator!$BY$2:$CD$2500,6,0),"")</f>
        <v/>
      </c>
      <c r="L425" s="141" t="str">
        <f t="shared" si="38"/>
        <v/>
      </c>
      <c r="M425" s="100" t="str">
        <f>IF($D425="","",$L425-(Dashboard!$R$21-(SUM($E$224:$E426))))</f>
        <v/>
      </c>
      <c r="N425" s="50">
        <f t="shared" si="41"/>
        <v>44483</v>
      </c>
      <c r="O425" s="96" t="e">
        <f>IF($D425="",NA(),($M425)/Dashboard!$R$21)</f>
        <v>#N/A</v>
      </c>
      <c r="P425" s="34"/>
      <c r="Q425" s="34"/>
    </row>
    <row r="426" spans="2:17" s="198" customFormat="1">
      <c r="B426" s="36">
        <f t="shared" si="42"/>
        <v>424</v>
      </c>
      <c r="C426" s="120">
        <f t="shared" si="43"/>
        <v>44484</v>
      </c>
      <c r="D426" s="98"/>
      <c r="E426" s="98"/>
      <c r="F426" s="98"/>
      <c r="G426" s="133" t="str">
        <f>IFERROR(VLOOKUP($C426,Calculator!$BY$2:$CB$2500,4,0),"")</f>
        <v/>
      </c>
      <c r="H426" s="197" t="e">
        <f t="shared" si="39"/>
        <v>#VALUE!</v>
      </c>
      <c r="I426" s="136">
        <f t="shared" si="40"/>
        <v>44484</v>
      </c>
      <c r="J426" s="137" t="e">
        <f ca="1">IF($C426&gt;(TODAY()),NA(),SUM($G$3:$G426))</f>
        <v>#N/A</v>
      </c>
      <c r="K426" s="133" t="str">
        <f>IFERROR(VLOOKUP($C426,Calculator!$BY$2:$CD$2500,6,0),"")</f>
        <v/>
      </c>
      <c r="L426" s="141" t="str">
        <f t="shared" si="38"/>
        <v/>
      </c>
      <c r="M426" s="100" t="str">
        <f>IF($D426="","",$L426-(Dashboard!$R$21-(SUM($E$224:$E427))))</f>
        <v/>
      </c>
      <c r="N426" s="50">
        <f t="shared" si="41"/>
        <v>44484</v>
      </c>
      <c r="O426" s="96" t="e">
        <f>IF($D426="",NA(),($M426)/Dashboard!$R$21)</f>
        <v>#N/A</v>
      </c>
      <c r="P426" s="34"/>
      <c r="Q426" s="34"/>
    </row>
    <row r="427" spans="2:17" s="198" customFormat="1">
      <c r="B427" s="36">
        <f t="shared" si="42"/>
        <v>425</v>
      </c>
      <c r="C427" s="120">
        <f t="shared" si="43"/>
        <v>44485</v>
      </c>
      <c r="D427" s="98"/>
      <c r="E427" s="98"/>
      <c r="F427" s="98"/>
      <c r="G427" s="133" t="str">
        <f>IFERROR(VLOOKUP($C427,Calculator!$BY$2:$CB$2500,4,0),"")</f>
        <v/>
      </c>
      <c r="H427" s="197" t="e">
        <f t="shared" si="39"/>
        <v>#VALUE!</v>
      </c>
      <c r="I427" s="136">
        <f t="shared" si="40"/>
        <v>44485</v>
      </c>
      <c r="J427" s="137" t="e">
        <f ca="1">IF($C427&gt;(TODAY()),NA(),SUM($G$3:$G427))</f>
        <v>#N/A</v>
      </c>
      <c r="K427" s="133" t="str">
        <f>IFERROR(VLOOKUP($C427,Calculator!$BY$2:$CD$2500,6,0),"")</f>
        <v/>
      </c>
      <c r="L427" s="141" t="str">
        <f t="shared" si="38"/>
        <v/>
      </c>
      <c r="M427" s="100" t="str">
        <f>IF($D427="","",$L427-(Dashboard!$R$21-(SUM($E$224:$E428))))</f>
        <v/>
      </c>
      <c r="N427" s="50">
        <f t="shared" si="41"/>
        <v>44485</v>
      </c>
      <c r="O427" s="96" t="e">
        <f>IF($D427="",NA(),($M427)/Dashboard!$R$21)</f>
        <v>#N/A</v>
      </c>
      <c r="P427" s="34"/>
      <c r="Q427" s="34"/>
    </row>
    <row r="428" spans="2:17" s="198" customFormat="1">
      <c r="B428" s="36">
        <f t="shared" si="42"/>
        <v>426</v>
      </c>
      <c r="C428" s="120">
        <f t="shared" si="43"/>
        <v>44486</v>
      </c>
      <c r="D428" s="98"/>
      <c r="E428" s="98"/>
      <c r="F428" s="98"/>
      <c r="G428" s="133" t="str">
        <f>IFERROR(VLOOKUP($C428,Calculator!$BY$2:$CB$2500,4,0),"")</f>
        <v/>
      </c>
      <c r="H428" s="197" t="e">
        <f t="shared" si="39"/>
        <v>#VALUE!</v>
      </c>
      <c r="I428" s="136">
        <f t="shared" si="40"/>
        <v>44486</v>
      </c>
      <c r="J428" s="137" t="e">
        <f ca="1">IF($C428&gt;(TODAY()),NA(),SUM($G$3:$G428))</f>
        <v>#N/A</v>
      </c>
      <c r="K428" s="133" t="str">
        <f>IFERROR(VLOOKUP($C428,Calculator!$BY$2:$CD$2500,6,0),"")</f>
        <v/>
      </c>
      <c r="L428" s="141" t="str">
        <f t="shared" si="38"/>
        <v/>
      </c>
      <c r="M428" s="100" t="str">
        <f>IF($D428="","",$L428-(Dashboard!$R$21-(SUM($E$224:$E429))))</f>
        <v/>
      </c>
      <c r="N428" s="50">
        <f t="shared" si="41"/>
        <v>44486</v>
      </c>
      <c r="O428" s="96" t="e">
        <f>IF($D428="",NA(),($M428)/Dashboard!$R$21)</f>
        <v>#N/A</v>
      </c>
      <c r="P428" s="34"/>
      <c r="Q428" s="34"/>
    </row>
    <row r="429" spans="2:17" s="198" customFormat="1">
      <c r="B429" s="36">
        <f t="shared" si="42"/>
        <v>427</v>
      </c>
      <c r="C429" s="120">
        <f t="shared" si="43"/>
        <v>44487</v>
      </c>
      <c r="D429" s="98"/>
      <c r="E429" s="98"/>
      <c r="F429" s="98"/>
      <c r="G429" s="133" t="str">
        <f>IFERROR(VLOOKUP($C429,Calculator!$BY$2:$CB$2500,4,0),"")</f>
        <v/>
      </c>
      <c r="H429" s="197" t="e">
        <f t="shared" si="39"/>
        <v>#VALUE!</v>
      </c>
      <c r="I429" s="136">
        <f t="shared" si="40"/>
        <v>44487</v>
      </c>
      <c r="J429" s="137" t="e">
        <f ca="1">IF($C429&gt;(TODAY()),NA(),SUM($G$3:$G429))</f>
        <v>#N/A</v>
      </c>
      <c r="K429" s="133" t="str">
        <f>IFERROR(VLOOKUP($C429,Calculator!$BY$2:$CD$2500,6,0),"")</f>
        <v/>
      </c>
      <c r="L429" s="141" t="str">
        <f t="shared" si="38"/>
        <v/>
      </c>
      <c r="M429" s="100" t="str">
        <f>IF($D429="","",$L429-(Dashboard!$R$21-(SUM($E$224:$E430))))</f>
        <v/>
      </c>
      <c r="N429" s="50">
        <f t="shared" si="41"/>
        <v>44487</v>
      </c>
      <c r="O429" s="96" t="e">
        <f>IF($D429="",NA(),($M429)/Dashboard!$R$21)</f>
        <v>#N/A</v>
      </c>
      <c r="P429" s="34"/>
      <c r="Q429" s="34"/>
    </row>
    <row r="430" spans="2:17" s="198" customFormat="1">
      <c r="B430" s="36">
        <f t="shared" si="42"/>
        <v>428</v>
      </c>
      <c r="C430" s="120">
        <f t="shared" si="43"/>
        <v>44488</v>
      </c>
      <c r="D430" s="98"/>
      <c r="E430" s="98"/>
      <c r="F430" s="98"/>
      <c r="G430" s="133" t="str">
        <f>IFERROR(VLOOKUP($C430,Calculator!$BY$2:$CB$2500,4,0),"")</f>
        <v/>
      </c>
      <c r="H430" s="197" t="e">
        <f t="shared" si="39"/>
        <v>#VALUE!</v>
      </c>
      <c r="I430" s="136">
        <f t="shared" si="40"/>
        <v>44488</v>
      </c>
      <c r="J430" s="137" t="e">
        <f ca="1">IF($C430&gt;(TODAY()),NA(),SUM($G$3:$G430))</f>
        <v>#N/A</v>
      </c>
      <c r="K430" s="133" t="str">
        <f>IFERROR(VLOOKUP($C430,Calculator!$BY$2:$CD$2500,6,0),"")</f>
        <v/>
      </c>
      <c r="L430" s="141" t="str">
        <f t="shared" si="38"/>
        <v/>
      </c>
      <c r="M430" s="100" t="str">
        <f>IF($D430="","",$L430-(Dashboard!$R$21-(SUM($E$224:$E431))))</f>
        <v/>
      </c>
      <c r="N430" s="50">
        <f t="shared" si="41"/>
        <v>44488</v>
      </c>
      <c r="O430" s="96" t="e">
        <f>IF($D430="",NA(),($M430)/Dashboard!$R$21)</f>
        <v>#N/A</v>
      </c>
      <c r="P430" s="34"/>
      <c r="Q430" s="34"/>
    </row>
    <row r="431" spans="2:17" s="198" customFormat="1">
      <c r="B431" s="36">
        <f t="shared" si="42"/>
        <v>429</v>
      </c>
      <c r="C431" s="120">
        <f t="shared" si="43"/>
        <v>44489</v>
      </c>
      <c r="D431" s="98"/>
      <c r="E431" s="98"/>
      <c r="F431" s="98"/>
      <c r="G431" s="133" t="str">
        <f>IFERROR(VLOOKUP($C431,Calculator!$BY$2:$CB$2500,4,0),"")</f>
        <v/>
      </c>
      <c r="H431" s="197" t="e">
        <f t="shared" si="39"/>
        <v>#VALUE!</v>
      </c>
      <c r="I431" s="136">
        <f t="shared" si="40"/>
        <v>44489</v>
      </c>
      <c r="J431" s="137" t="e">
        <f ca="1">IF($C431&gt;(TODAY()),NA(),SUM($G$3:$G431))</f>
        <v>#N/A</v>
      </c>
      <c r="K431" s="133" t="str">
        <f>IFERROR(VLOOKUP($C431,Calculator!$BY$2:$CD$2500,6,0),"")</f>
        <v/>
      </c>
      <c r="L431" s="141" t="str">
        <f t="shared" si="38"/>
        <v/>
      </c>
      <c r="M431" s="100" t="str">
        <f>IF($D431="","",$L431-(Dashboard!$R$21-(SUM($E$224:$E432))))</f>
        <v/>
      </c>
      <c r="N431" s="50">
        <f t="shared" si="41"/>
        <v>44489</v>
      </c>
      <c r="O431" s="96" t="e">
        <f>IF($D431="",NA(),($M431)/Dashboard!$R$21)</f>
        <v>#N/A</v>
      </c>
      <c r="P431" s="34"/>
      <c r="Q431" s="34"/>
    </row>
    <row r="432" spans="2:17" s="198" customFormat="1">
      <c r="B432" s="36">
        <f t="shared" si="42"/>
        <v>430</v>
      </c>
      <c r="C432" s="120">
        <f t="shared" si="43"/>
        <v>44490</v>
      </c>
      <c r="D432" s="98"/>
      <c r="E432" s="98"/>
      <c r="F432" s="98"/>
      <c r="G432" s="133" t="str">
        <f>IFERROR(VLOOKUP($C432,Calculator!$BY$2:$CB$2500,4,0),"")</f>
        <v/>
      </c>
      <c r="H432" s="197" t="e">
        <f t="shared" si="39"/>
        <v>#VALUE!</v>
      </c>
      <c r="I432" s="136">
        <f t="shared" si="40"/>
        <v>44490</v>
      </c>
      <c r="J432" s="137" t="e">
        <f ca="1">IF($C432&gt;(TODAY()),NA(),SUM($G$3:$G432))</f>
        <v>#N/A</v>
      </c>
      <c r="K432" s="133" t="str">
        <f>IFERROR(VLOOKUP($C432,Calculator!$BY$2:$CD$2500,6,0),"")</f>
        <v/>
      </c>
      <c r="L432" s="141" t="str">
        <f t="shared" si="38"/>
        <v/>
      </c>
      <c r="M432" s="100" t="str">
        <f>IF($D432="","",$L432-(Dashboard!$R$21-(SUM($E$224:$E433))))</f>
        <v/>
      </c>
      <c r="N432" s="50">
        <f t="shared" si="41"/>
        <v>44490</v>
      </c>
      <c r="O432" s="96" t="e">
        <f>IF($D432="",NA(),($M432)/Dashboard!$R$21)</f>
        <v>#N/A</v>
      </c>
      <c r="P432" s="34"/>
      <c r="Q432" s="34"/>
    </row>
    <row r="433" spans="2:17" s="198" customFormat="1">
      <c r="B433" s="36">
        <f t="shared" si="42"/>
        <v>431</v>
      </c>
      <c r="C433" s="120">
        <f t="shared" si="43"/>
        <v>44491</v>
      </c>
      <c r="D433" s="98"/>
      <c r="E433" s="98"/>
      <c r="F433" s="98"/>
      <c r="G433" s="133" t="str">
        <f>IFERROR(VLOOKUP($C433,Calculator!$BY$2:$CB$2500,4,0),"")</f>
        <v/>
      </c>
      <c r="H433" s="197" t="e">
        <f t="shared" si="39"/>
        <v>#VALUE!</v>
      </c>
      <c r="I433" s="136">
        <f t="shared" si="40"/>
        <v>44491</v>
      </c>
      <c r="J433" s="137" t="e">
        <f ca="1">IF($C433&gt;(TODAY()),NA(),SUM($G$3:$G433))</f>
        <v>#N/A</v>
      </c>
      <c r="K433" s="133" t="str">
        <f>IFERROR(VLOOKUP($C433,Calculator!$BY$2:$CD$2500,6,0),"")</f>
        <v/>
      </c>
      <c r="L433" s="141" t="str">
        <f t="shared" si="38"/>
        <v/>
      </c>
      <c r="M433" s="100" t="str">
        <f>IF($D433="","",$L433-(Dashboard!$R$21-(SUM($E$224:$E434))))</f>
        <v/>
      </c>
      <c r="N433" s="50">
        <f t="shared" si="41"/>
        <v>44491</v>
      </c>
      <c r="O433" s="96" t="e">
        <f>IF($D433="",NA(),($M433)/Dashboard!$R$21)</f>
        <v>#N/A</v>
      </c>
      <c r="P433" s="34"/>
      <c r="Q433" s="34"/>
    </row>
    <row r="434" spans="2:17" s="198" customFormat="1">
      <c r="B434" s="36">
        <f t="shared" si="42"/>
        <v>432</v>
      </c>
      <c r="C434" s="120">
        <f t="shared" si="43"/>
        <v>44492</v>
      </c>
      <c r="D434" s="98"/>
      <c r="E434" s="98"/>
      <c r="F434" s="98"/>
      <c r="G434" s="133" t="str">
        <f>IFERROR(VLOOKUP($C434,Calculator!$BY$2:$CB$2500,4,0),"")</f>
        <v/>
      </c>
      <c r="H434" s="197" t="e">
        <f t="shared" si="39"/>
        <v>#VALUE!</v>
      </c>
      <c r="I434" s="136">
        <f t="shared" si="40"/>
        <v>44492</v>
      </c>
      <c r="J434" s="137" t="e">
        <f ca="1">IF($C434&gt;(TODAY()),NA(),SUM($G$3:$G434))</f>
        <v>#N/A</v>
      </c>
      <c r="K434" s="133" t="str">
        <f>IFERROR(VLOOKUP($C434,Calculator!$BY$2:$CD$2500,6,0),"")</f>
        <v/>
      </c>
      <c r="L434" s="141" t="str">
        <f t="shared" si="38"/>
        <v/>
      </c>
      <c r="M434" s="100" t="str">
        <f>IF($D434="","",$L434-(Dashboard!$R$21-(SUM($E$224:$E435))))</f>
        <v/>
      </c>
      <c r="N434" s="50">
        <f t="shared" si="41"/>
        <v>44492</v>
      </c>
      <c r="O434" s="96" t="e">
        <f>IF($D434="",NA(),($M434)/Dashboard!$R$21)</f>
        <v>#N/A</v>
      </c>
      <c r="P434" s="34"/>
      <c r="Q434" s="34"/>
    </row>
    <row r="435" spans="2:17" s="198" customFormat="1">
      <c r="B435" s="36">
        <f t="shared" si="42"/>
        <v>433</v>
      </c>
      <c r="C435" s="120">
        <f t="shared" si="43"/>
        <v>44493</v>
      </c>
      <c r="D435" s="98"/>
      <c r="E435" s="98"/>
      <c r="F435" s="98"/>
      <c r="G435" s="133" t="str">
        <f>IFERROR(VLOOKUP($C435,Calculator!$BY$2:$CB$2500,4,0),"")</f>
        <v/>
      </c>
      <c r="H435" s="197" t="e">
        <f t="shared" si="39"/>
        <v>#VALUE!</v>
      </c>
      <c r="I435" s="136">
        <f t="shared" si="40"/>
        <v>44493</v>
      </c>
      <c r="J435" s="137" t="e">
        <f ca="1">IF($C435&gt;(TODAY()),NA(),SUM($G$3:$G435))</f>
        <v>#N/A</v>
      </c>
      <c r="K435" s="133" t="str">
        <f>IFERROR(VLOOKUP($C435,Calculator!$BY$2:$CD$2500,6,0),"")</f>
        <v/>
      </c>
      <c r="L435" s="141" t="str">
        <f t="shared" si="38"/>
        <v/>
      </c>
      <c r="M435" s="100" t="str">
        <f>IF($D435="","",$L435-(Dashboard!$R$21-(SUM($E$224:$E436))))</f>
        <v/>
      </c>
      <c r="N435" s="50">
        <f t="shared" si="41"/>
        <v>44493</v>
      </c>
      <c r="O435" s="96" t="e">
        <f>IF($D435="",NA(),($M435)/Dashboard!$R$21)</f>
        <v>#N/A</v>
      </c>
      <c r="P435" s="34"/>
      <c r="Q435" s="34"/>
    </row>
    <row r="436" spans="2:17" s="198" customFormat="1">
      <c r="B436" s="36">
        <f t="shared" si="42"/>
        <v>434</v>
      </c>
      <c r="C436" s="120">
        <f t="shared" si="43"/>
        <v>44494</v>
      </c>
      <c r="D436" s="98"/>
      <c r="E436" s="98"/>
      <c r="F436" s="98"/>
      <c r="G436" s="133" t="str">
        <f>IFERROR(VLOOKUP($C436,Calculator!$BY$2:$CB$2500,4,0),"")</f>
        <v/>
      </c>
      <c r="H436" s="197" t="e">
        <f t="shared" si="39"/>
        <v>#VALUE!</v>
      </c>
      <c r="I436" s="136">
        <f t="shared" si="40"/>
        <v>44494</v>
      </c>
      <c r="J436" s="137" t="e">
        <f ca="1">IF($C436&gt;(TODAY()),NA(),SUM($G$3:$G436))</f>
        <v>#N/A</v>
      </c>
      <c r="K436" s="133" t="str">
        <f>IFERROR(VLOOKUP($C436,Calculator!$BY$2:$CD$2500,6,0),"")</f>
        <v/>
      </c>
      <c r="L436" s="141" t="str">
        <f t="shared" si="38"/>
        <v/>
      </c>
      <c r="M436" s="100" t="str">
        <f>IF($D436="","",$L436-(Dashboard!$R$21-(SUM($E$224:$E437))))</f>
        <v/>
      </c>
      <c r="N436" s="50">
        <f t="shared" si="41"/>
        <v>44494</v>
      </c>
      <c r="O436" s="96" t="e">
        <f>IF($D436="",NA(),($M436)/Dashboard!$R$21)</f>
        <v>#N/A</v>
      </c>
      <c r="P436" s="34"/>
      <c r="Q436" s="34"/>
    </row>
    <row r="437" spans="2:17" s="198" customFormat="1">
      <c r="B437" s="36">
        <f t="shared" si="42"/>
        <v>435</v>
      </c>
      <c r="C437" s="120">
        <f t="shared" si="43"/>
        <v>44495</v>
      </c>
      <c r="D437" s="98"/>
      <c r="E437" s="98"/>
      <c r="F437" s="98"/>
      <c r="G437" s="133" t="str">
        <f>IFERROR(VLOOKUP($C437,Calculator!$BY$2:$CB$2500,4,0),"")</f>
        <v/>
      </c>
      <c r="H437" s="197" t="e">
        <f t="shared" si="39"/>
        <v>#VALUE!</v>
      </c>
      <c r="I437" s="136">
        <f t="shared" si="40"/>
        <v>44495</v>
      </c>
      <c r="J437" s="137" t="e">
        <f ca="1">IF($C437&gt;(TODAY()),NA(),SUM($G$3:$G437))</f>
        <v>#N/A</v>
      </c>
      <c r="K437" s="133" t="str">
        <f>IFERROR(VLOOKUP($C437,Calculator!$BY$2:$CD$2500,6,0),"")</f>
        <v/>
      </c>
      <c r="L437" s="141" t="str">
        <f t="shared" si="38"/>
        <v/>
      </c>
      <c r="M437" s="100" t="str">
        <f>IF($D437="","",$L437-(Dashboard!$R$21-(SUM($E$224:$E438))))</f>
        <v/>
      </c>
      <c r="N437" s="50">
        <f t="shared" si="41"/>
        <v>44495</v>
      </c>
      <c r="O437" s="96" t="e">
        <f>IF($D437="",NA(),($M437)/Dashboard!$R$21)</f>
        <v>#N/A</v>
      </c>
      <c r="P437" s="34"/>
      <c r="Q437" s="34"/>
    </row>
    <row r="438" spans="2:17" s="198" customFormat="1">
      <c r="B438" s="36">
        <f t="shared" si="42"/>
        <v>436</v>
      </c>
      <c r="C438" s="120">
        <f t="shared" si="43"/>
        <v>44496</v>
      </c>
      <c r="D438" s="98"/>
      <c r="E438" s="98"/>
      <c r="F438" s="98"/>
      <c r="G438" s="133" t="str">
        <f>IFERROR(VLOOKUP($C438,Calculator!$BY$2:$CB$2500,4,0),"")</f>
        <v/>
      </c>
      <c r="H438" s="197" t="e">
        <f t="shared" si="39"/>
        <v>#VALUE!</v>
      </c>
      <c r="I438" s="136">
        <f t="shared" si="40"/>
        <v>44496</v>
      </c>
      <c r="J438" s="137" t="e">
        <f ca="1">IF($C438&gt;(TODAY()),NA(),SUM($G$3:$G438))</f>
        <v>#N/A</v>
      </c>
      <c r="K438" s="133" t="str">
        <f>IFERROR(VLOOKUP($C438,Calculator!$BY$2:$CD$2500,6,0),"")</f>
        <v/>
      </c>
      <c r="L438" s="141" t="str">
        <f t="shared" si="38"/>
        <v/>
      </c>
      <c r="M438" s="100" t="str">
        <f>IF($D438="","",$L438-(Dashboard!$R$21-(SUM($E$224:$E439))))</f>
        <v/>
      </c>
      <c r="N438" s="50">
        <f t="shared" si="41"/>
        <v>44496</v>
      </c>
      <c r="O438" s="96" t="e">
        <f>IF($D438="",NA(),($M438)/Dashboard!$R$21)</f>
        <v>#N/A</v>
      </c>
      <c r="P438" s="34"/>
      <c r="Q438" s="34"/>
    </row>
    <row r="439" spans="2:17" s="198" customFormat="1">
      <c r="B439" s="36">
        <f t="shared" si="42"/>
        <v>437</v>
      </c>
      <c r="C439" s="120">
        <f t="shared" si="43"/>
        <v>44497</v>
      </c>
      <c r="D439" s="98"/>
      <c r="E439" s="98"/>
      <c r="F439" s="98"/>
      <c r="G439" s="133" t="str">
        <f>IFERROR(VLOOKUP($C439,Calculator!$BY$2:$CB$2500,4,0),"")</f>
        <v/>
      </c>
      <c r="H439" s="197" t="e">
        <f t="shared" si="39"/>
        <v>#VALUE!</v>
      </c>
      <c r="I439" s="136">
        <f t="shared" si="40"/>
        <v>44497</v>
      </c>
      <c r="J439" s="137" t="e">
        <f ca="1">IF($C439&gt;(TODAY()),NA(),SUM($G$3:$G439))</f>
        <v>#N/A</v>
      </c>
      <c r="K439" s="133" t="str">
        <f>IFERROR(VLOOKUP($C439,Calculator!$BY$2:$CD$2500,6,0),"")</f>
        <v/>
      </c>
      <c r="L439" s="141" t="str">
        <f t="shared" si="38"/>
        <v/>
      </c>
      <c r="M439" s="100" t="str">
        <f>IF($D439="","",$L439-(Dashboard!$R$21-(SUM($E$224:$E440))))</f>
        <v/>
      </c>
      <c r="N439" s="50">
        <f t="shared" si="41"/>
        <v>44497</v>
      </c>
      <c r="O439" s="96" t="e">
        <f>IF($D439="",NA(),($M439)/Dashboard!$R$21)</f>
        <v>#N/A</v>
      </c>
      <c r="P439" s="34"/>
      <c r="Q439" s="34"/>
    </row>
    <row r="440" spans="2:17" s="198" customFormat="1">
      <c r="B440" s="36">
        <f t="shared" si="42"/>
        <v>438</v>
      </c>
      <c r="C440" s="120">
        <f t="shared" si="43"/>
        <v>44498</v>
      </c>
      <c r="D440" s="98"/>
      <c r="E440" s="98"/>
      <c r="F440" s="98"/>
      <c r="G440" s="133" t="str">
        <f>IFERROR(VLOOKUP($C440,Calculator!$BY$2:$CB$2500,4,0),"")</f>
        <v/>
      </c>
      <c r="H440" s="197" t="e">
        <f t="shared" si="39"/>
        <v>#VALUE!</v>
      </c>
      <c r="I440" s="136">
        <f t="shared" si="40"/>
        <v>44498</v>
      </c>
      <c r="J440" s="137" t="e">
        <f ca="1">IF($C440&gt;(TODAY()),NA(),SUM($G$3:$G440))</f>
        <v>#N/A</v>
      </c>
      <c r="K440" s="133" t="str">
        <f>IFERROR(VLOOKUP($C440,Calculator!$BY$2:$CD$2500,6,0),"")</f>
        <v/>
      </c>
      <c r="L440" s="141" t="str">
        <f t="shared" si="38"/>
        <v/>
      </c>
      <c r="M440" s="100" t="str">
        <f>IF($D440="","",$L440-(Dashboard!$R$21-(SUM($E$224:$E441))))</f>
        <v/>
      </c>
      <c r="N440" s="50">
        <f t="shared" si="41"/>
        <v>44498</v>
      </c>
      <c r="O440" s="96" t="e">
        <f>IF($D440="",NA(),($M440)/Dashboard!$R$21)</f>
        <v>#N/A</v>
      </c>
      <c r="P440" s="34"/>
      <c r="Q440" s="34"/>
    </row>
    <row r="441" spans="2:17" s="198" customFormat="1">
      <c r="B441" s="36">
        <f t="shared" si="42"/>
        <v>439</v>
      </c>
      <c r="C441" s="120">
        <f t="shared" si="43"/>
        <v>44499</v>
      </c>
      <c r="D441" s="98"/>
      <c r="E441" s="98"/>
      <c r="F441" s="98"/>
      <c r="G441" s="133" t="str">
        <f>IFERROR(VLOOKUP($C441,Calculator!$BY$2:$CB$2500,4,0),"")</f>
        <v/>
      </c>
      <c r="H441" s="197" t="e">
        <f t="shared" si="39"/>
        <v>#VALUE!</v>
      </c>
      <c r="I441" s="136">
        <f t="shared" si="40"/>
        <v>44499</v>
      </c>
      <c r="J441" s="137" t="e">
        <f ca="1">IF($C441&gt;(TODAY()),NA(),SUM($G$3:$G441))</f>
        <v>#N/A</v>
      </c>
      <c r="K441" s="133" t="str">
        <f>IFERROR(VLOOKUP($C441,Calculator!$BY$2:$CD$2500,6,0),"")</f>
        <v/>
      </c>
      <c r="L441" s="141" t="str">
        <f t="shared" si="38"/>
        <v/>
      </c>
      <c r="M441" s="100" t="str">
        <f>IF($D441="","",$L441-(Dashboard!$R$21-(SUM($E$224:$E442))))</f>
        <v/>
      </c>
      <c r="N441" s="50">
        <f t="shared" si="41"/>
        <v>44499</v>
      </c>
      <c r="O441" s="96" t="e">
        <f>IF($D441="",NA(),($M441)/Dashboard!$R$21)</f>
        <v>#N/A</v>
      </c>
      <c r="P441" s="34"/>
      <c r="Q441" s="34"/>
    </row>
    <row r="442" spans="2:17" s="198" customFormat="1">
      <c r="B442" s="36">
        <f t="shared" si="42"/>
        <v>440</v>
      </c>
      <c r="C442" s="120">
        <f t="shared" si="43"/>
        <v>44500</v>
      </c>
      <c r="D442" s="98"/>
      <c r="E442" s="98"/>
      <c r="F442" s="98"/>
      <c r="G442" s="133" t="str">
        <f>IFERROR(VLOOKUP($C442,Calculator!$BY$2:$CB$2500,4,0),"")</f>
        <v/>
      </c>
      <c r="H442" s="197" t="e">
        <f t="shared" si="39"/>
        <v>#VALUE!</v>
      </c>
      <c r="I442" s="136">
        <f t="shared" si="40"/>
        <v>44500</v>
      </c>
      <c r="J442" s="137" t="e">
        <f ca="1">IF($C442&gt;(TODAY()),NA(),SUM($G$3:$G442))</f>
        <v>#N/A</v>
      </c>
      <c r="K442" s="133" t="str">
        <f>IFERROR(VLOOKUP($C442,Calculator!$BY$2:$CD$2500,6,0),"")</f>
        <v/>
      </c>
      <c r="L442" s="141" t="str">
        <f t="shared" si="38"/>
        <v/>
      </c>
      <c r="M442" s="100" t="str">
        <f>IF($D442="","",$L442-(Dashboard!$R$21-(SUM($E$224:$E443))))</f>
        <v/>
      </c>
      <c r="N442" s="50">
        <f t="shared" si="41"/>
        <v>44500</v>
      </c>
      <c r="O442" s="96" t="e">
        <f>IF($D442="",NA(),($M442)/Dashboard!$R$21)</f>
        <v>#N/A</v>
      </c>
      <c r="P442" s="34"/>
      <c r="Q442" s="34"/>
    </row>
    <row r="443" spans="2:17" s="198" customFormat="1">
      <c r="B443" s="36">
        <f t="shared" si="42"/>
        <v>441</v>
      </c>
      <c r="C443" s="120">
        <f t="shared" si="43"/>
        <v>44501</v>
      </c>
      <c r="D443" s="98"/>
      <c r="E443" s="98"/>
      <c r="F443" s="98"/>
      <c r="G443" s="133" t="str">
        <f>IFERROR(VLOOKUP($C443,Calculator!$BY$2:$CB$2500,4,0),"")</f>
        <v/>
      </c>
      <c r="H443" s="197" t="e">
        <f t="shared" si="39"/>
        <v>#VALUE!</v>
      </c>
      <c r="I443" s="136">
        <f t="shared" si="40"/>
        <v>44501</v>
      </c>
      <c r="J443" s="137" t="e">
        <f ca="1">IF($C443&gt;(TODAY()),NA(),SUM($G$3:$G443))</f>
        <v>#N/A</v>
      </c>
      <c r="K443" s="133" t="str">
        <f>IFERROR(VLOOKUP($C443,Calculator!$BY$2:$CD$2500,6,0),"")</f>
        <v/>
      </c>
      <c r="L443" s="141" t="str">
        <f t="shared" si="38"/>
        <v/>
      </c>
      <c r="M443" s="100" t="str">
        <f>IF($D443="","",$L443-(Dashboard!$R$21-(SUM($E$224:$E444))))</f>
        <v/>
      </c>
      <c r="N443" s="50">
        <f t="shared" si="41"/>
        <v>44501</v>
      </c>
      <c r="O443" s="96" t="e">
        <f>IF($D443="",NA(),($M443)/Dashboard!$R$21)</f>
        <v>#N/A</v>
      </c>
      <c r="P443" s="34"/>
      <c r="Q443" s="34"/>
    </row>
    <row r="444" spans="2:17" s="198" customFormat="1">
      <c r="B444" s="36">
        <f t="shared" si="42"/>
        <v>442</v>
      </c>
      <c r="C444" s="120">
        <f t="shared" si="43"/>
        <v>44502</v>
      </c>
      <c r="D444" s="98"/>
      <c r="E444" s="98"/>
      <c r="F444" s="98"/>
      <c r="G444" s="133" t="str">
        <f>IFERROR(VLOOKUP($C444,Calculator!$BY$2:$CB$2500,4,0),"")</f>
        <v/>
      </c>
      <c r="H444" s="197" t="e">
        <f t="shared" si="39"/>
        <v>#VALUE!</v>
      </c>
      <c r="I444" s="136">
        <f t="shared" si="40"/>
        <v>44502</v>
      </c>
      <c r="J444" s="137" t="e">
        <f ca="1">IF($C444&gt;(TODAY()),NA(),SUM($G$3:$G444))</f>
        <v>#N/A</v>
      </c>
      <c r="K444" s="133" t="str">
        <f>IFERROR(VLOOKUP($C444,Calculator!$BY$2:$CD$2500,6,0),"")</f>
        <v/>
      </c>
      <c r="L444" s="141" t="str">
        <f t="shared" si="38"/>
        <v/>
      </c>
      <c r="M444" s="100" t="str">
        <f>IF($D444="","",$L444-(Dashboard!$R$21-(SUM($E$224:$E445))))</f>
        <v/>
      </c>
      <c r="N444" s="50">
        <f t="shared" si="41"/>
        <v>44502</v>
      </c>
      <c r="O444" s="96" t="e">
        <f>IF($D444="",NA(),($M444)/Dashboard!$R$21)</f>
        <v>#N/A</v>
      </c>
      <c r="P444" s="34"/>
      <c r="Q444" s="34"/>
    </row>
    <row r="445" spans="2:17" s="198" customFormat="1">
      <c r="B445" s="36">
        <f t="shared" si="42"/>
        <v>443</v>
      </c>
      <c r="C445" s="120">
        <f t="shared" si="43"/>
        <v>44503</v>
      </c>
      <c r="D445" s="98"/>
      <c r="E445" s="98"/>
      <c r="F445" s="98"/>
      <c r="G445" s="133" t="str">
        <f>IFERROR(VLOOKUP($C445,Calculator!$BY$2:$CB$2500,4,0),"")</f>
        <v/>
      </c>
      <c r="H445" s="197" t="e">
        <f t="shared" si="39"/>
        <v>#VALUE!</v>
      </c>
      <c r="I445" s="136">
        <f t="shared" si="40"/>
        <v>44503</v>
      </c>
      <c r="J445" s="137" t="e">
        <f ca="1">IF($C445&gt;(TODAY()),NA(),SUM($G$3:$G445))</f>
        <v>#N/A</v>
      </c>
      <c r="K445" s="133" t="str">
        <f>IFERROR(VLOOKUP($C445,Calculator!$BY$2:$CD$2500,6,0),"")</f>
        <v/>
      </c>
      <c r="L445" s="141" t="str">
        <f t="shared" si="38"/>
        <v/>
      </c>
      <c r="M445" s="100" t="str">
        <f>IF($D445="","",$L445-(Dashboard!$R$21-(SUM($E$224:$E446))))</f>
        <v/>
      </c>
      <c r="N445" s="50">
        <f t="shared" si="41"/>
        <v>44503</v>
      </c>
      <c r="O445" s="96" t="e">
        <f>IF($D445="",NA(),($M445)/Dashboard!$R$21)</f>
        <v>#N/A</v>
      </c>
      <c r="P445" s="34"/>
      <c r="Q445" s="34"/>
    </row>
    <row r="446" spans="2:17" s="198" customFormat="1">
      <c r="B446" s="36">
        <f t="shared" si="42"/>
        <v>444</v>
      </c>
      <c r="C446" s="120">
        <f t="shared" si="43"/>
        <v>44504</v>
      </c>
      <c r="D446" s="98"/>
      <c r="E446" s="98"/>
      <c r="F446" s="98"/>
      <c r="G446" s="133" t="str">
        <f>IFERROR(VLOOKUP($C446,Calculator!$BY$2:$CB$2500,4,0),"")</f>
        <v/>
      </c>
      <c r="H446" s="197" t="e">
        <f t="shared" si="39"/>
        <v>#VALUE!</v>
      </c>
      <c r="I446" s="136">
        <f t="shared" si="40"/>
        <v>44504</v>
      </c>
      <c r="J446" s="137" t="e">
        <f ca="1">IF($C446&gt;(TODAY()),NA(),SUM($G$3:$G446))</f>
        <v>#N/A</v>
      </c>
      <c r="K446" s="133" t="str">
        <f>IFERROR(VLOOKUP($C446,Calculator!$BY$2:$CD$2500,6,0),"")</f>
        <v/>
      </c>
      <c r="L446" s="141" t="str">
        <f t="shared" si="38"/>
        <v/>
      </c>
      <c r="M446" s="100" t="str">
        <f>IF($D446="","",$L446-(Dashboard!$R$21-(SUM($E$224:$E447))))</f>
        <v/>
      </c>
      <c r="N446" s="50">
        <f t="shared" si="41"/>
        <v>44504</v>
      </c>
      <c r="O446" s="96" t="e">
        <f>IF($D446="",NA(),($M446)/Dashboard!$R$21)</f>
        <v>#N/A</v>
      </c>
      <c r="P446" s="34"/>
      <c r="Q446" s="34"/>
    </row>
    <row r="447" spans="2:17" s="198" customFormat="1">
      <c r="B447" s="36">
        <f t="shared" si="42"/>
        <v>445</v>
      </c>
      <c r="C447" s="120">
        <f t="shared" si="43"/>
        <v>44505</v>
      </c>
      <c r="D447" s="98"/>
      <c r="E447" s="98"/>
      <c r="F447" s="98"/>
      <c r="G447" s="133" t="str">
        <f>IFERROR(VLOOKUP($C447,Calculator!$BY$2:$CB$2500,4,0),"")</f>
        <v/>
      </c>
      <c r="H447" s="197" t="e">
        <f t="shared" si="39"/>
        <v>#VALUE!</v>
      </c>
      <c r="I447" s="136">
        <f t="shared" si="40"/>
        <v>44505</v>
      </c>
      <c r="J447" s="137" t="e">
        <f ca="1">IF($C447&gt;(TODAY()),NA(),SUM($G$3:$G447))</f>
        <v>#N/A</v>
      </c>
      <c r="K447" s="133" t="str">
        <f>IFERROR(VLOOKUP($C447,Calculator!$BY$2:$CD$2500,6,0),"")</f>
        <v/>
      </c>
      <c r="L447" s="141" t="str">
        <f t="shared" si="38"/>
        <v/>
      </c>
      <c r="M447" s="100" t="str">
        <f>IF($D447="","",$L447-(Dashboard!$R$21-(SUM($E$224:$E448))))</f>
        <v/>
      </c>
      <c r="N447" s="50">
        <f t="shared" si="41"/>
        <v>44505</v>
      </c>
      <c r="O447" s="96" t="e">
        <f>IF($D447="",NA(),($M447)/Dashboard!$R$21)</f>
        <v>#N/A</v>
      </c>
      <c r="P447" s="34"/>
      <c r="Q447" s="34"/>
    </row>
    <row r="448" spans="2:17" s="198" customFormat="1">
      <c r="B448" s="36">
        <f t="shared" si="42"/>
        <v>446</v>
      </c>
      <c r="C448" s="120">
        <f t="shared" si="43"/>
        <v>44506</v>
      </c>
      <c r="D448" s="98"/>
      <c r="E448" s="98"/>
      <c r="F448" s="98"/>
      <c r="G448" s="133" t="str">
        <f>IFERROR(VLOOKUP($C448,Calculator!$BY$2:$CB$2500,4,0),"")</f>
        <v/>
      </c>
      <c r="H448" s="197" t="e">
        <f t="shared" si="39"/>
        <v>#VALUE!</v>
      </c>
      <c r="I448" s="136">
        <f t="shared" si="40"/>
        <v>44506</v>
      </c>
      <c r="J448" s="137" t="e">
        <f ca="1">IF($C448&gt;(TODAY()),NA(),SUM($G$3:$G448))</f>
        <v>#N/A</v>
      </c>
      <c r="K448" s="133" t="str">
        <f>IFERROR(VLOOKUP($C448,Calculator!$BY$2:$CD$2500,6,0),"")</f>
        <v/>
      </c>
      <c r="L448" s="141" t="str">
        <f t="shared" si="38"/>
        <v/>
      </c>
      <c r="M448" s="100" t="str">
        <f>IF($D448="","",$L448-(Dashboard!$R$21-(SUM($E$224:$E449))))</f>
        <v/>
      </c>
      <c r="N448" s="50">
        <f t="shared" si="41"/>
        <v>44506</v>
      </c>
      <c r="O448" s="96" t="e">
        <f>IF($D448="",NA(),($M448)/Dashboard!$R$21)</f>
        <v>#N/A</v>
      </c>
      <c r="P448" s="34"/>
      <c r="Q448" s="34"/>
    </row>
    <row r="449" spans="2:17" s="198" customFormat="1">
      <c r="B449" s="36">
        <f t="shared" si="42"/>
        <v>447</v>
      </c>
      <c r="C449" s="120">
        <f t="shared" si="43"/>
        <v>44507</v>
      </c>
      <c r="D449" s="98"/>
      <c r="E449" s="98"/>
      <c r="F449" s="98"/>
      <c r="G449" s="133" t="str">
        <f>IFERROR(VLOOKUP($C449,Calculator!$BY$2:$CB$2500,4,0),"")</f>
        <v/>
      </c>
      <c r="H449" s="197" t="e">
        <f t="shared" si="39"/>
        <v>#VALUE!</v>
      </c>
      <c r="I449" s="136">
        <f t="shared" si="40"/>
        <v>44507</v>
      </c>
      <c r="J449" s="137" t="e">
        <f ca="1">IF($C449&gt;(TODAY()),NA(),SUM($G$3:$G449))</f>
        <v>#N/A</v>
      </c>
      <c r="K449" s="133" t="str">
        <f>IFERROR(VLOOKUP($C449,Calculator!$BY$2:$CD$2500,6,0),"")</f>
        <v/>
      </c>
      <c r="L449" s="141" t="str">
        <f t="shared" si="38"/>
        <v/>
      </c>
      <c r="M449" s="100" t="str">
        <f>IF($D449="","",$L449-(Dashboard!$R$21-(SUM($E$224:$E450))))</f>
        <v/>
      </c>
      <c r="N449" s="50">
        <f t="shared" si="41"/>
        <v>44507</v>
      </c>
      <c r="O449" s="96" t="e">
        <f>IF($D449="",NA(),($M449)/Dashboard!$R$21)</f>
        <v>#N/A</v>
      </c>
      <c r="P449" s="34"/>
      <c r="Q449" s="34"/>
    </row>
    <row r="450" spans="2:17" s="198" customFormat="1">
      <c r="B450" s="36">
        <f t="shared" si="42"/>
        <v>448</v>
      </c>
      <c r="C450" s="120">
        <f t="shared" si="43"/>
        <v>44508</v>
      </c>
      <c r="D450" s="98"/>
      <c r="E450" s="98"/>
      <c r="F450" s="98"/>
      <c r="G450" s="133" t="str">
        <f>IFERROR(VLOOKUP($C450,Calculator!$BY$2:$CB$2500,4,0),"")</f>
        <v/>
      </c>
      <c r="H450" s="197" t="e">
        <f t="shared" si="39"/>
        <v>#VALUE!</v>
      </c>
      <c r="I450" s="136">
        <f t="shared" si="40"/>
        <v>44508</v>
      </c>
      <c r="J450" s="137" t="e">
        <f ca="1">IF($C450&gt;(TODAY()),NA(),SUM($G$3:$G450))</f>
        <v>#N/A</v>
      </c>
      <c r="K450" s="133" t="str">
        <f>IFERROR(VLOOKUP($C450,Calculator!$BY$2:$CD$2500,6,0),"")</f>
        <v/>
      </c>
      <c r="L450" s="141" t="str">
        <f t="shared" si="38"/>
        <v/>
      </c>
      <c r="M450" s="100" t="str">
        <f>IF($D450="","",$L450-(Dashboard!$R$21-(SUM($E$224:$E451))))</f>
        <v/>
      </c>
      <c r="N450" s="50">
        <f t="shared" si="41"/>
        <v>44508</v>
      </c>
      <c r="O450" s="96" t="e">
        <f>IF($D450="",NA(),($M450)/Dashboard!$R$21)</f>
        <v>#N/A</v>
      </c>
      <c r="P450" s="34"/>
      <c r="Q450" s="34"/>
    </row>
    <row r="451" spans="2:17" s="198" customFormat="1">
      <c r="B451" s="36">
        <f t="shared" si="42"/>
        <v>449</v>
      </c>
      <c r="C451" s="120">
        <f t="shared" si="43"/>
        <v>44509</v>
      </c>
      <c r="D451" s="98"/>
      <c r="E451" s="98"/>
      <c r="F451" s="98"/>
      <c r="G451" s="133" t="str">
        <f>IFERROR(VLOOKUP($C451,Calculator!$BY$2:$CB$2500,4,0),"")</f>
        <v/>
      </c>
      <c r="H451" s="197" t="e">
        <f t="shared" si="39"/>
        <v>#VALUE!</v>
      </c>
      <c r="I451" s="136">
        <f t="shared" si="40"/>
        <v>44509</v>
      </c>
      <c r="J451" s="137" t="e">
        <f ca="1">IF($C451&gt;(TODAY()),NA(),SUM($G$3:$G451))</f>
        <v>#N/A</v>
      </c>
      <c r="K451" s="133" t="str">
        <f>IFERROR(VLOOKUP($C451,Calculator!$BY$2:$CD$2500,6,0),"")</f>
        <v/>
      </c>
      <c r="L451" s="141" t="str">
        <f t="shared" ref="L451:L514" si="44">IF($D451="","",$D451)</f>
        <v/>
      </c>
      <c r="M451" s="100" t="str">
        <f>IF($D451="","",$L451-(Dashboard!$R$21-(SUM($E$224:$E452))))</f>
        <v/>
      </c>
      <c r="N451" s="50">
        <f t="shared" si="41"/>
        <v>44509</v>
      </c>
      <c r="O451" s="96" t="e">
        <f>IF($D451="",NA(),($M451)/Dashboard!$R$21)</f>
        <v>#N/A</v>
      </c>
      <c r="P451" s="34"/>
      <c r="Q451" s="34"/>
    </row>
    <row r="452" spans="2:17" s="198" customFormat="1">
      <c r="B452" s="36">
        <f t="shared" si="42"/>
        <v>450</v>
      </c>
      <c r="C452" s="120">
        <f t="shared" si="43"/>
        <v>44510</v>
      </c>
      <c r="D452" s="98"/>
      <c r="E452" s="98"/>
      <c r="F452" s="98"/>
      <c r="G452" s="133" t="str">
        <f>IFERROR(VLOOKUP($C452,Calculator!$BY$2:$CB$2500,4,0),"")</f>
        <v/>
      </c>
      <c r="H452" s="197" t="e">
        <f t="shared" ref="H452:H515" si="45">$G452*1</f>
        <v>#VALUE!</v>
      </c>
      <c r="I452" s="136">
        <f t="shared" ref="I452:I515" si="46">$C452</f>
        <v>44510</v>
      </c>
      <c r="J452" s="137" t="e">
        <f ca="1">IF($C452&gt;(TODAY()),NA(),SUM($G$3:$G452))</f>
        <v>#N/A</v>
      </c>
      <c r="K452" s="133" t="str">
        <f>IFERROR(VLOOKUP($C452,Calculator!$BY$2:$CD$2500,6,0),"")</f>
        <v/>
      </c>
      <c r="L452" s="141" t="str">
        <f t="shared" si="44"/>
        <v/>
      </c>
      <c r="M452" s="100" t="str">
        <f>IF($D452="","",$L452-(Dashboard!$R$21-(SUM($E$224:$E453))))</f>
        <v/>
      </c>
      <c r="N452" s="50">
        <f t="shared" si="41"/>
        <v>44510</v>
      </c>
      <c r="O452" s="96" t="e">
        <f>IF($D452="",NA(),($M452)/Dashboard!$R$21)</f>
        <v>#N/A</v>
      </c>
      <c r="P452" s="34"/>
      <c r="Q452" s="34"/>
    </row>
    <row r="453" spans="2:17" s="198" customFormat="1">
      <c r="B453" s="36">
        <f t="shared" si="42"/>
        <v>451</v>
      </c>
      <c r="C453" s="120">
        <f t="shared" si="43"/>
        <v>44511</v>
      </c>
      <c r="D453" s="98"/>
      <c r="E453" s="98"/>
      <c r="F453" s="98"/>
      <c r="G453" s="133" t="str">
        <f>IFERROR(VLOOKUP($C453,Calculator!$BY$2:$CB$2500,4,0),"")</f>
        <v/>
      </c>
      <c r="H453" s="197" t="e">
        <f t="shared" si="45"/>
        <v>#VALUE!</v>
      </c>
      <c r="I453" s="136">
        <f t="shared" si="46"/>
        <v>44511</v>
      </c>
      <c r="J453" s="137" t="e">
        <f ca="1">IF($C453&gt;(TODAY()),NA(),SUM($G$3:$G453))</f>
        <v>#N/A</v>
      </c>
      <c r="K453" s="133" t="str">
        <f>IFERROR(VLOOKUP($C453,Calculator!$BY$2:$CD$2500,6,0),"")</f>
        <v/>
      </c>
      <c r="L453" s="141" t="str">
        <f t="shared" si="44"/>
        <v/>
      </c>
      <c r="M453" s="100" t="str">
        <f>IF($D453="","",$L453-(Dashboard!$R$21-(SUM($E$224:$E454))))</f>
        <v/>
      </c>
      <c r="N453" s="50">
        <f t="shared" ref="N453:N516" si="47">$C452+1</f>
        <v>44511</v>
      </c>
      <c r="O453" s="96" t="e">
        <f>IF($D453="",NA(),($M453)/Dashboard!$R$21)</f>
        <v>#N/A</v>
      </c>
      <c r="P453" s="34"/>
      <c r="Q453" s="34"/>
    </row>
    <row r="454" spans="2:17" s="198" customFormat="1">
      <c r="B454" s="36">
        <f t="shared" si="42"/>
        <v>452</v>
      </c>
      <c r="C454" s="120">
        <f t="shared" si="43"/>
        <v>44512</v>
      </c>
      <c r="D454" s="98"/>
      <c r="E454" s="98"/>
      <c r="F454" s="98"/>
      <c r="G454" s="133" t="str">
        <f>IFERROR(VLOOKUP($C454,Calculator!$BY$2:$CB$2500,4,0),"")</f>
        <v/>
      </c>
      <c r="H454" s="197" t="e">
        <f t="shared" si="45"/>
        <v>#VALUE!</v>
      </c>
      <c r="I454" s="136">
        <f t="shared" si="46"/>
        <v>44512</v>
      </c>
      <c r="J454" s="137" t="e">
        <f ca="1">IF($C454&gt;(TODAY()),NA(),SUM($G$3:$G454))</f>
        <v>#N/A</v>
      </c>
      <c r="K454" s="133" t="str">
        <f>IFERROR(VLOOKUP($C454,Calculator!$BY$2:$CD$2500,6,0),"")</f>
        <v/>
      </c>
      <c r="L454" s="141" t="str">
        <f t="shared" si="44"/>
        <v/>
      </c>
      <c r="M454" s="100" t="str">
        <f>IF($D454="","",$L454-(Dashboard!$R$21-(SUM($E$224:$E455))))</f>
        <v/>
      </c>
      <c r="N454" s="50">
        <f t="shared" si="47"/>
        <v>44512</v>
      </c>
      <c r="O454" s="96" t="e">
        <f>IF($D454="",NA(),($M454)/Dashboard!$R$21)</f>
        <v>#N/A</v>
      </c>
      <c r="P454" s="34"/>
      <c r="Q454" s="34"/>
    </row>
    <row r="455" spans="2:17" s="198" customFormat="1">
      <c r="B455" s="36">
        <f t="shared" si="42"/>
        <v>453</v>
      </c>
      <c r="C455" s="120">
        <f t="shared" si="43"/>
        <v>44513</v>
      </c>
      <c r="D455" s="98"/>
      <c r="E455" s="98"/>
      <c r="F455" s="98"/>
      <c r="G455" s="133" t="str">
        <f>IFERROR(VLOOKUP($C455,Calculator!$BY$2:$CB$2500,4,0),"")</f>
        <v/>
      </c>
      <c r="H455" s="197" t="e">
        <f t="shared" si="45"/>
        <v>#VALUE!</v>
      </c>
      <c r="I455" s="136">
        <f t="shared" si="46"/>
        <v>44513</v>
      </c>
      <c r="J455" s="137" t="e">
        <f ca="1">IF($C455&gt;(TODAY()),NA(),SUM($G$3:$G455))</f>
        <v>#N/A</v>
      </c>
      <c r="K455" s="133" t="str">
        <f>IFERROR(VLOOKUP($C455,Calculator!$BY$2:$CD$2500,6,0),"")</f>
        <v/>
      </c>
      <c r="L455" s="141" t="str">
        <f t="shared" si="44"/>
        <v/>
      </c>
      <c r="M455" s="100" t="str">
        <f>IF($D455="","",$L455-(Dashboard!$R$21-(SUM($E$224:$E456))))</f>
        <v/>
      </c>
      <c r="N455" s="50">
        <f t="shared" si="47"/>
        <v>44513</v>
      </c>
      <c r="O455" s="96" t="e">
        <f>IF($D455="",NA(),($M455)/Dashboard!$R$21)</f>
        <v>#N/A</v>
      </c>
      <c r="P455" s="34"/>
      <c r="Q455" s="34"/>
    </row>
    <row r="456" spans="2:17" s="198" customFormat="1">
      <c r="B456" s="36">
        <f t="shared" si="42"/>
        <v>454</v>
      </c>
      <c r="C456" s="120">
        <f t="shared" si="43"/>
        <v>44514</v>
      </c>
      <c r="D456" s="98"/>
      <c r="E456" s="98"/>
      <c r="F456" s="98"/>
      <c r="G456" s="133" t="str">
        <f>IFERROR(VLOOKUP($C456,Calculator!$BY$2:$CB$2500,4,0),"")</f>
        <v/>
      </c>
      <c r="H456" s="197" t="e">
        <f t="shared" si="45"/>
        <v>#VALUE!</v>
      </c>
      <c r="I456" s="136">
        <f t="shared" si="46"/>
        <v>44514</v>
      </c>
      <c r="J456" s="137" t="e">
        <f ca="1">IF($C456&gt;(TODAY()),NA(),SUM($G$3:$G456))</f>
        <v>#N/A</v>
      </c>
      <c r="K456" s="133" t="str">
        <f>IFERROR(VLOOKUP($C456,Calculator!$BY$2:$CD$2500,6,0),"")</f>
        <v/>
      </c>
      <c r="L456" s="141" t="str">
        <f t="shared" si="44"/>
        <v/>
      </c>
      <c r="M456" s="100" t="str">
        <f>IF($D456="","",$L456-(Dashboard!$R$21-(SUM($E$224:$E457))))</f>
        <v/>
      </c>
      <c r="N456" s="50">
        <f t="shared" si="47"/>
        <v>44514</v>
      </c>
      <c r="O456" s="96" t="e">
        <f>IF($D456="",NA(),($M456)/Dashboard!$R$21)</f>
        <v>#N/A</v>
      </c>
      <c r="P456" s="34"/>
      <c r="Q456" s="34"/>
    </row>
    <row r="457" spans="2:17" s="198" customFormat="1">
      <c r="B457" s="36">
        <f t="shared" si="42"/>
        <v>455</v>
      </c>
      <c r="C457" s="120">
        <f t="shared" si="43"/>
        <v>44515</v>
      </c>
      <c r="D457" s="98"/>
      <c r="E457" s="98"/>
      <c r="F457" s="98"/>
      <c r="G457" s="133" t="str">
        <f>IFERROR(VLOOKUP($C457,Calculator!$BY$2:$CB$2500,4,0),"")</f>
        <v/>
      </c>
      <c r="H457" s="197" t="e">
        <f t="shared" si="45"/>
        <v>#VALUE!</v>
      </c>
      <c r="I457" s="136">
        <f t="shared" si="46"/>
        <v>44515</v>
      </c>
      <c r="J457" s="137" t="e">
        <f ca="1">IF($C457&gt;(TODAY()),NA(),SUM($G$3:$G457))</f>
        <v>#N/A</v>
      </c>
      <c r="K457" s="133" t="str">
        <f>IFERROR(VLOOKUP($C457,Calculator!$BY$2:$CD$2500,6,0),"")</f>
        <v/>
      </c>
      <c r="L457" s="141" t="str">
        <f t="shared" si="44"/>
        <v/>
      </c>
      <c r="M457" s="100" t="str">
        <f>IF($D457="","",$L457-(Dashboard!$R$21-(SUM($E$224:$E458))))</f>
        <v/>
      </c>
      <c r="N457" s="50">
        <f t="shared" si="47"/>
        <v>44515</v>
      </c>
      <c r="O457" s="96" t="e">
        <f>IF($D457="",NA(),($M457)/Dashboard!$R$21)</f>
        <v>#N/A</v>
      </c>
      <c r="P457" s="34"/>
      <c r="Q457" s="34"/>
    </row>
    <row r="458" spans="2:17" s="198" customFormat="1">
      <c r="B458" s="36">
        <f t="shared" si="42"/>
        <v>456</v>
      </c>
      <c r="C458" s="120">
        <f t="shared" si="43"/>
        <v>44516</v>
      </c>
      <c r="D458" s="98"/>
      <c r="E458" s="98"/>
      <c r="F458" s="98"/>
      <c r="G458" s="133" t="str">
        <f>IFERROR(VLOOKUP($C458,Calculator!$BY$2:$CB$2500,4,0),"")</f>
        <v/>
      </c>
      <c r="H458" s="197" t="e">
        <f t="shared" si="45"/>
        <v>#VALUE!</v>
      </c>
      <c r="I458" s="136">
        <f t="shared" si="46"/>
        <v>44516</v>
      </c>
      <c r="J458" s="137" t="e">
        <f ca="1">IF($C458&gt;(TODAY()),NA(),SUM($G$3:$G458))</f>
        <v>#N/A</v>
      </c>
      <c r="K458" s="133" t="str">
        <f>IFERROR(VLOOKUP($C458,Calculator!$BY$2:$CD$2500,6,0),"")</f>
        <v/>
      </c>
      <c r="L458" s="141" t="str">
        <f t="shared" si="44"/>
        <v/>
      </c>
      <c r="M458" s="100" t="str">
        <f>IF($D458="","",$L458-(Dashboard!$R$21-(SUM($E$224:$E459))))</f>
        <v/>
      </c>
      <c r="N458" s="50">
        <f t="shared" si="47"/>
        <v>44516</v>
      </c>
      <c r="O458" s="96" t="e">
        <f>IF($D458="",NA(),($M458)/Dashboard!$R$21)</f>
        <v>#N/A</v>
      </c>
      <c r="P458" s="34"/>
      <c r="Q458" s="34"/>
    </row>
    <row r="459" spans="2:17" s="198" customFormat="1">
      <c r="B459" s="36">
        <f t="shared" si="42"/>
        <v>457</v>
      </c>
      <c r="C459" s="120">
        <f t="shared" si="43"/>
        <v>44517</v>
      </c>
      <c r="D459" s="98"/>
      <c r="E459" s="98"/>
      <c r="F459" s="98"/>
      <c r="G459" s="133" t="str">
        <f>IFERROR(VLOOKUP($C459,Calculator!$BY$2:$CB$2500,4,0),"")</f>
        <v/>
      </c>
      <c r="H459" s="197" t="e">
        <f t="shared" si="45"/>
        <v>#VALUE!</v>
      </c>
      <c r="I459" s="136">
        <f t="shared" si="46"/>
        <v>44517</v>
      </c>
      <c r="J459" s="137" t="e">
        <f ca="1">IF($C459&gt;(TODAY()),NA(),SUM($G$3:$G459))</f>
        <v>#N/A</v>
      </c>
      <c r="K459" s="133" t="str">
        <f>IFERROR(VLOOKUP($C459,Calculator!$BY$2:$CD$2500,6,0),"")</f>
        <v/>
      </c>
      <c r="L459" s="141" t="str">
        <f t="shared" si="44"/>
        <v/>
      </c>
      <c r="M459" s="100" t="str">
        <f>IF($D459="","",$L459-(Dashboard!$R$21-(SUM($E$224:$E460))))</f>
        <v/>
      </c>
      <c r="N459" s="50">
        <f t="shared" si="47"/>
        <v>44517</v>
      </c>
      <c r="O459" s="96" t="e">
        <f>IF($D459="",NA(),($M459)/Dashboard!$R$21)</f>
        <v>#N/A</v>
      </c>
      <c r="P459" s="34"/>
      <c r="Q459" s="34"/>
    </row>
    <row r="460" spans="2:17" s="198" customFormat="1">
      <c r="B460" s="36">
        <f t="shared" si="42"/>
        <v>458</v>
      </c>
      <c r="C460" s="120">
        <f t="shared" si="43"/>
        <v>44518</v>
      </c>
      <c r="D460" s="98"/>
      <c r="E460" s="98"/>
      <c r="F460" s="98"/>
      <c r="G460" s="133" t="str">
        <f>IFERROR(VLOOKUP($C460,Calculator!$BY$2:$CB$2500,4,0),"")</f>
        <v/>
      </c>
      <c r="H460" s="197" t="e">
        <f t="shared" si="45"/>
        <v>#VALUE!</v>
      </c>
      <c r="I460" s="136">
        <f t="shared" si="46"/>
        <v>44518</v>
      </c>
      <c r="J460" s="137" t="e">
        <f ca="1">IF($C460&gt;(TODAY()),NA(),SUM($G$3:$G460))</f>
        <v>#N/A</v>
      </c>
      <c r="K460" s="133" t="str">
        <f>IFERROR(VLOOKUP($C460,Calculator!$BY$2:$CD$2500,6,0),"")</f>
        <v/>
      </c>
      <c r="L460" s="141" t="str">
        <f t="shared" si="44"/>
        <v/>
      </c>
      <c r="M460" s="100" t="str">
        <f>IF($D460="","",$L460-(Dashboard!$R$21-(SUM($E$224:$E461))))</f>
        <v/>
      </c>
      <c r="N460" s="50">
        <f t="shared" si="47"/>
        <v>44518</v>
      </c>
      <c r="O460" s="96" t="e">
        <f>IF($D460="",NA(),($M460)/Dashboard!$R$21)</f>
        <v>#N/A</v>
      </c>
      <c r="P460" s="34"/>
      <c r="Q460" s="34"/>
    </row>
    <row r="461" spans="2:17" s="198" customFormat="1">
      <c r="B461" s="36">
        <f t="shared" si="42"/>
        <v>459</v>
      </c>
      <c r="C461" s="120">
        <f t="shared" si="43"/>
        <v>44519</v>
      </c>
      <c r="D461" s="98"/>
      <c r="E461" s="98"/>
      <c r="F461" s="98"/>
      <c r="G461" s="133" t="str">
        <f>IFERROR(VLOOKUP($C461,Calculator!$BY$2:$CB$2500,4,0),"")</f>
        <v/>
      </c>
      <c r="H461" s="197" t="e">
        <f t="shared" si="45"/>
        <v>#VALUE!</v>
      </c>
      <c r="I461" s="136">
        <f t="shared" si="46"/>
        <v>44519</v>
      </c>
      <c r="J461" s="137" t="e">
        <f ca="1">IF($C461&gt;(TODAY()),NA(),SUM($G$3:$G461))</f>
        <v>#N/A</v>
      </c>
      <c r="K461" s="133" t="str">
        <f>IFERROR(VLOOKUP($C461,Calculator!$BY$2:$CD$2500,6,0),"")</f>
        <v/>
      </c>
      <c r="L461" s="141" t="str">
        <f t="shared" si="44"/>
        <v/>
      </c>
      <c r="M461" s="100" t="str">
        <f>IF($D461="","",$L461-(Dashboard!$R$21-(SUM($E$224:$E462))))</f>
        <v/>
      </c>
      <c r="N461" s="50">
        <f t="shared" si="47"/>
        <v>44519</v>
      </c>
      <c r="O461" s="96" t="e">
        <f>IF($D461="",NA(),($M461)/Dashboard!$R$21)</f>
        <v>#N/A</v>
      </c>
      <c r="P461" s="34"/>
      <c r="Q461" s="34"/>
    </row>
    <row r="462" spans="2:17" s="198" customFormat="1">
      <c r="B462" s="36">
        <f t="shared" si="42"/>
        <v>460</v>
      </c>
      <c r="C462" s="120">
        <f t="shared" si="43"/>
        <v>44520</v>
      </c>
      <c r="D462" s="98"/>
      <c r="E462" s="98"/>
      <c r="F462" s="98"/>
      <c r="G462" s="133" t="str">
        <f>IFERROR(VLOOKUP($C462,Calculator!$BY$2:$CB$2500,4,0),"")</f>
        <v/>
      </c>
      <c r="H462" s="197" t="e">
        <f t="shared" si="45"/>
        <v>#VALUE!</v>
      </c>
      <c r="I462" s="136">
        <f t="shared" si="46"/>
        <v>44520</v>
      </c>
      <c r="J462" s="137" t="e">
        <f ca="1">IF($C462&gt;(TODAY()),NA(),SUM($G$3:$G462))</f>
        <v>#N/A</v>
      </c>
      <c r="K462" s="133" t="str">
        <f>IFERROR(VLOOKUP($C462,Calculator!$BY$2:$CD$2500,6,0),"")</f>
        <v/>
      </c>
      <c r="L462" s="141" t="str">
        <f t="shared" si="44"/>
        <v/>
      </c>
      <c r="M462" s="100" t="str">
        <f>IF($D462="","",$L462-(Dashboard!$R$21-(SUM($E$224:$E463))))</f>
        <v/>
      </c>
      <c r="N462" s="50">
        <f t="shared" si="47"/>
        <v>44520</v>
      </c>
      <c r="O462" s="96" t="e">
        <f>IF($D462="",NA(),($M462)/Dashboard!$R$21)</f>
        <v>#N/A</v>
      </c>
      <c r="P462" s="34"/>
      <c r="Q462" s="34"/>
    </row>
    <row r="463" spans="2:17" s="198" customFormat="1">
      <c r="B463" s="36">
        <f t="shared" si="42"/>
        <v>461</v>
      </c>
      <c r="C463" s="120">
        <f t="shared" si="43"/>
        <v>44521</v>
      </c>
      <c r="D463" s="98"/>
      <c r="E463" s="98"/>
      <c r="F463" s="98"/>
      <c r="G463" s="133" t="str">
        <f>IFERROR(VLOOKUP($C463,Calculator!$BY$2:$CB$2500,4,0),"")</f>
        <v/>
      </c>
      <c r="H463" s="197" t="e">
        <f t="shared" si="45"/>
        <v>#VALUE!</v>
      </c>
      <c r="I463" s="136">
        <f t="shared" si="46"/>
        <v>44521</v>
      </c>
      <c r="J463" s="137" t="e">
        <f ca="1">IF($C463&gt;(TODAY()),NA(),SUM($G$3:$G463))</f>
        <v>#N/A</v>
      </c>
      <c r="K463" s="133" t="str">
        <f>IFERROR(VLOOKUP($C463,Calculator!$BY$2:$CD$2500,6,0),"")</f>
        <v/>
      </c>
      <c r="L463" s="141" t="str">
        <f t="shared" si="44"/>
        <v/>
      </c>
      <c r="M463" s="100" t="str">
        <f>IF($D463="","",$L463-(Dashboard!$R$21-(SUM($E$224:$E464))))</f>
        <v/>
      </c>
      <c r="N463" s="50">
        <f t="shared" si="47"/>
        <v>44521</v>
      </c>
      <c r="O463" s="96" t="e">
        <f>IF($D463="",NA(),($M463)/Dashboard!$R$21)</f>
        <v>#N/A</v>
      </c>
      <c r="P463" s="34"/>
      <c r="Q463" s="34"/>
    </row>
    <row r="464" spans="2:17" s="198" customFormat="1">
      <c r="B464" s="36">
        <f t="shared" si="42"/>
        <v>462</v>
      </c>
      <c r="C464" s="120">
        <f t="shared" si="43"/>
        <v>44522</v>
      </c>
      <c r="D464" s="98"/>
      <c r="E464" s="98"/>
      <c r="F464" s="98"/>
      <c r="G464" s="133" t="str">
        <f>IFERROR(VLOOKUP($C464,Calculator!$BY$2:$CB$2500,4,0),"")</f>
        <v/>
      </c>
      <c r="H464" s="197" t="e">
        <f t="shared" si="45"/>
        <v>#VALUE!</v>
      </c>
      <c r="I464" s="136">
        <f t="shared" si="46"/>
        <v>44522</v>
      </c>
      <c r="J464" s="137" t="e">
        <f ca="1">IF($C464&gt;(TODAY()),NA(),SUM($G$3:$G464))</f>
        <v>#N/A</v>
      </c>
      <c r="K464" s="133" t="str">
        <f>IFERROR(VLOOKUP($C464,Calculator!$BY$2:$CD$2500,6,0),"")</f>
        <v/>
      </c>
      <c r="L464" s="141" t="str">
        <f t="shared" si="44"/>
        <v/>
      </c>
      <c r="M464" s="100" t="str">
        <f>IF($D464="","",$L464-(Dashboard!$R$21-(SUM($E$224:$E465))))</f>
        <v/>
      </c>
      <c r="N464" s="50">
        <f t="shared" si="47"/>
        <v>44522</v>
      </c>
      <c r="O464" s="96" t="e">
        <f>IF($D464="",NA(),($M464)/Dashboard!$R$21)</f>
        <v>#N/A</v>
      </c>
      <c r="P464" s="34"/>
      <c r="Q464" s="34"/>
    </row>
    <row r="465" spans="2:17" s="198" customFormat="1">
      <c r="B465" s="36">
        <f t="shared" si="42"/>
        <v>463</v>
      </c>
      <c r="C465" s="120">
        <f t="shared" si="43"/>
        <v>44523</v>
      </c>
      <c r="D465" s="98"/>
      <c r="E465" s="98"/>
      <c r="F465" s="98"/>
      <c r="G465" s="133" t="str">
        <f>IFERROR(VLOOKUP($C465,Calculator!$BY$2:$CB$2500,4,0),"")</f>
        <v/>
      </c>
      <c r="H465" s="197" t="e">
        <f t="shared" si="45"/>
        <v>#VALUE!</v>
      </c>
      <c r="I465" s="136">
        <f t="shared" si="46"/>
        <v>44523</v>
      </c>
      <c r="J465" s="137" t="e">
        <f ca="1">IF($C465&gt;(TODAY()),NA(),SUM($G$3:$G465))</f>
        <v>#N/A</v>
      </c>
      <c r="K465" s="133" t="str">
        <f>IFERROR(VLOOKUP($C465,Calculator!$BY$2:$CD$2500,6,0),"")</f>
        <v/>
      </c>
      <c r="L465" s="141" t="str">
        <f t="shared" si="44"/>
        <v/>
      </c>
      <c r="M465" s="100" t="str">
        <f>IF($D465="","",$L465-(Dashboard!$R$21-(SUM($E$224:$E466))))</f>
        <v/>
      </c>
      <c r="N465" s="50">
        <f t="shared" si="47"/>
        <v>44523</v>
      </c>
      <c r="O465" s="96" t="e">
        <f>IF($D465="",NA(),($M465)/Dashboard!$R$21)</f>
        <v>#N/A</v>
      </c>
      <c r="P465" s="34"/>
      <c r="Q465" s="34"/>
    </row>
    <row r="466" spans="2:17" s="198" customFormat="1">
      <c r="B466" s="36">
        <f t="shared" si="42"/>
        <v>464</v>
      </c>
      <c r="C466" s="120">
        <f t="shared" si="43"/>
        <v>44524</v>
      </c>
      <c r="D466" s="98"/>
      <c r="E466" s="98"/>
      <c r="F466" s="98"/>
      <c r="G466" s="133" t="str">
        <f>IFERROR(VLOOKUP($C466,Calculator!$BY$2:$CB$2500,4,0),"")</f>
        <v/>
      </c>
      <c r="H466" s="197" t="e">
        <f t="shared" si="45"/>
        <v>#VALUE!</v>
      </c>
      <c r="I466" s="136">
        <f t="shared" si="46"/>
        <v>44524</v>
      </c>
      <c r="J466" s="137" t="e">
        <f ca="1">IF($C466&gt;(TODAY()),NA(),SUM($G$3:$G466))</f>
        <v>#N/A</v>
      </c>
      <c r="K466" s="133" t="str">
        <f>IFERROR(VLOOKUP($C466,Calculator!$BY$2:$CD$2500,6,0),"")</f>
        <v/>
      </c>
      <c r="L466" s="141" t="str">
        <f t="shared" si="44"/>
        <v/>
      </c>
      <c r="M466" s="100" t="str">
        <f>IF($D466="","",$L466-(Dashboard!$R$21-(SUM($E$224:$E467))))</f>
        <v/>
      </c>
      <c r="N466" s="50">
        <f t="shared" si="47"/>
        <v>44524</v>
      </c>
      <c r="O466" s="96" t="e">
        <f>IF($D466="",NA(),($M466)/Dashboard!$R$21)</f>
        <v>#N/A</v>
      </c>
      <c r="P466" s="34"/>
      <c r="Q466" s="34"/>
    </row>
    <row r="467" spans="2:17" s="198" customFormat="1">
      <c r="B467" s="36">
        <f t="shared" si="42"/>
        <v>465</v>
      </c>
      <c r="C467" s="120">
        <f t="shared" si="43"/>
        <v>44525</v>
      </c>
      <c r="D467" s="98"/>
      <c r="E467" s="98"/>
      <c r="F467" s="98"/>
      <c r="G467" s="133" t="str">
        <f>IFERROR(VLOOKUP($C467,Calculator!$BY$2:$CB$2500,4,0),"")</f>
        <v/>
      </c>
      <c r="H467" s="197" t="e">
        <f t="shared" si="45"/>
        <v>#VALUE!</v>
      </c>
      <c r="I467" s="136">
        <f t="shared" si="46"/>
        <v>44525</v>
      </c>
      <c r="J467" s="137" t="e">
        <f ca="1">IF($C467&gt;(TODAY()),NA(),SUM($G$3:$G467))</f>
        <v>#N/A</v>
      </c>
      <c r="K467" s="133" t="str">
        <f>IFERROR(VLOOKUP($C467,Calculator!$BY$2:$CD$2500,6,0),"")</f>
        <v/>
      </c>
      <c r="L467" s="141" t="str">
        <f t="shared" si="44"/>
        <v/>
      </c>
      <c r="M467" s="100" t="str">
        <f>IF($D467="","",$L467-(Dashboard!$R$21-(SUM($E$224:$E468))))</f>
        <v/>
      </c>
      <c r="N467" s="50">
        <f t="shared" si="47"/>
        <v>44525</v>
      </c>
      <c r="O467" s="96" t="e">
        <f>IF($D467="",NA(),($M467)/Dashboard!$R$21)</f>
        <v>#N/A</v>
      </c>
      <c r="P467" s="34"/>
      <c r="Q467" s="34"/>
    </row>
    <row r="468" spans="2:17" s="198" customFormat="1">
      <c r="B468" s="36">
        <f t="shared" si="42"/>
        <v>466</v>
      </c>
      <c r="C468" s="120">
        <f t="shared" si="43"/>
        <v>44526</v>
      </c>
      <c r="D468" s="98"/>
      <c r="E468" s="98"/>
      <c r="F468" s="98"/>
      <c r="G468" s="133" t="str">
        <f>IFERROR(VLOOKUP($C468,Calculator!$BY$2:$CB$2500,4,0),"")</f>
        <v/>
      </c>
      <c r="H468" s="197" t="e">
        <f t="shared" si="45"/>
        <v>#VALUE!</v>
      </c>
      <c r="I468" s="136">
        <f t="shared" si="46"/>
        <v>44526</v>
      </c>
      <c r="J468" s="137" t="e">
        <f ca="1">IF($C468&gt;(TODAY()),NA(),SUM($G$3:$G468))</f>
        <v>#N/A</v>
      </c>
      <c r="K468" s="133" t="str">
        <f>IFERROR(VLOOKUP($C468,Calculator!$BY$2:$CD$2500,6,0),"")</f>
        <v/>
      </c>
      <c r="L468" s="141" t="str">
        <f t="shared" si="44"/>
        <v/>
      </c>
      <c r="M468" s="100" t="str">
        <f>IF($D468="","",$L468-(Dashboard!$R$21-(SUM($E$224:$E469))))</f>
        <v/>
      </c>
      <c r="N468" s="50">
        <f t="shared" si="47"/>
        <v>44526</v>
      </c>
      <c r="O468" s="96" t="e">
        <f>IF($D468="",NA(),($M468)/Dashboard!$R$21)</f>
        <v>#N/A</v>
      </c>
      <c r="P468" s="34"/>
      <c r="Q468" s="34"/>
    </row>
    <row r="469" spans="2:17" s="198" customFormat="1">
      <c r="B469" s="36">
        <f t="shared" si="42"/>
        <v>467</v>
      </c>
      <c r="C469" s="120">
        <f t="shared" si="43"/>
        <v>44527</v>
      </c>
      <c r="D469" s="98"/>
      <c r="E469" s="98"/>
      <c r="F469" s="98"/>
      <c r="G469" s="133" t="str">
        <f>IFERROR(VLOOKUP($C469,Calculator!$BY$2:$CB$2500,4,0),"")</f>
        <v/>
      </c>
      <c r="H469" s="197" t="e">
        <f t="shared" si="45"/>
        <v>#VALUE!</v>
      </c>
      <c r="I469" s="136">
        <f t="shared" si="46"/>
        <v>44527</v>
      </c>
      <c r="J469" s="137" t="e">
        <f ca="1">IF($C469&gt;(TODAY()),NA(),SUM($G$3:$G469))</f>
        <v>#N/A</v>
      </c>
      <c r="K469" s="133" t="str">
        <f>IFERROR(VLOOKUP($C469,Calculator!$BY$2:$CD$2500,6,0),"")</f>
        <v/>
      </c>
      <c r="L469" s="141" t="str">
        <f t="shared" si="44"/>
        <v/>
      </c>
      <c r="M469" s="100" t="str">
        <f>IF($D469="","",$L469-(Dashboard!$R$21-(SUM($E$224:$E470))))</f>
        <v/>
      </c>
      <c r="N469" s="50">
        <f t="shared" si="47"/>
        <v>44527</v>
      </c>
      <c r="O469" s="96" t="e">
        <f>IF($D469="",NA(),($M469)/Dashboard!$R$21)</f>
        <v>#N/A</v>
      </c>
      <c r="P469" s="34"/>
      <c r="Q469" s="34"/>
    </row>
    <row r="470" spans="2:17" s="198" customFormat="1">
      <c r="B470" s="36">
        <f t="shared" si="42"/>
        <v>468</v>
      </c>
      <c r="C470" s="120">
        <f t="shared" si="43"/>
        <v>44528</v>
      </c>
      <c r="D470" s="98"/>
      <c r="E470" s="98"/>
      <c r="F470" s="98"/>
      <c r="G470" s="133" t="str">
        <f>IFERROR(VLOOKUP($C470,Calculator!$BY$2:$CB$2500,4,0),"")</f>
        <v/>
      </c>
      <c r="H470" s="197" t="e">
        <f t="shared" si="45"/>
        <v>#VALUE!</v>
      </c>
      <c r="I470" s="136">
        <f t="shared" si="46"/>
        <v>44528</v>
      </c>
      <c r="J470" s="137" t="e">
        <f ca="1">IF($C470&gt;(TODAY()),NA(),SUM($G$3:$G470))</f>
        <v>#N/A</v>
      </c>
      <c r="K470" s="133" t="str">
        <f>IFERROR(VLOOKUP($C470,Calculator!$BY$2:$CD$2500,6,0),"")</f>
        <v/>
      </c>
      <c r="L470" s="141" t="str">
        <f t="shared" si="44"/>
        <v/>
      </c>
      <c r="M470" s="100" t="str">
        <f>IF($D470="","",$L470-(Dashboard!$R$21-(SUM($E$224:$E471))))</f>
        <v/>
      </c>
      <c r="N470" s="50">
        <f t="shared" si="47"/>
        <v>44528</v>
      </c>
      <c r="O470" s="96" t="e">
        <f>IF($D470="",NA(),($M470)/Dashboard!$R$21)</f>
        <v>#N/A</v>
      </c>
      <c r="P470" s="34"/>
      <c r="Q470" s="34"/>
    </row>
    <row r="471" spans="2:17" s="198" customFormat="1">
      <c r="B471" s="36">
        <f t="shared" si="42"/>
        <v>469</v>
      </c>
      <c r="C471" s="120">
        <f t="shared" si="43"/>
        <v>44529</v>
      </c>
      <c r="D471" s="98"/>
      <c r="E471" s="98"/>
      <c r="F471" s="98"/>
      <c r="G471" s="133" t="str">
        <f>IFERROR(VLOOKUP($C471,Calculator!$BY$2:$CB$2500,4,0),"")</f>
        <v/>
      </c>
      <c r="H471" s="197" t="e">
        <f t="shared" si="45"/>
        <v>#VALUE!</v>
      </c>
      <c r="I471" s="136">
        <f t="shared" si="46"/>
        <v>44529</v>
      </c>
      <c r="J471" s="137" t="e">
        <f ca="1">IF($C471&gt;(TODAY()),NA(),SUM($G$3:$G471))</f>
        <v>#N/A</v>
      </c>
      <c r="K471" s="133" t="str">
        <f>IFERROR(VLOOKUP($C471,Calculator!$BY$2:$CD$2500,6,0),"")</f>
        <v/>
      </c>
      <c r="L471" s="141" t="str">
        <f t="shared" si="44"/>
        <v/>
      </c>
      <c r="M471" s="100" t="str">
        <f>IF($D471="","",$L471-(Dashboard!$R$21-(SUM($E$224:$E472))))</f>
        <v/>
      </c>
      <c r="N471" s="50">
        <f t="shared" si="47"/>
        <v>44529</v>
      </c>
      <c r="O471" s="96" t="e">
        <f>IF($D471="",NA(),($M471)/Dashboard!$R$21)</f>
        <v>#N/A</v>
      </c>
      <c r="P471" s="34"/>
      <c r="Q471" s="34"/>
    </row>
    <row r="472" spans="2:17" s="198" customFormat="1">
      <c r="B472" s="36">
        <f t="shared" si="42"/>
        <v>470</v>
      </c>
      <c r="C472" s="120">
        <f t="shared" si="43"/>
        <v>44530</v>
      </c>
      <c r="D472" s="98"/>
      <c r="E472" s="98"/>
      <c r="F472" s="98"/>
      <c r="G472" s="133" t="str">
        <f>IFERROR(VLOOKUP($C472,Calculator!$BY$2:$CB$2500,4,0),"")</f>
        <v/>
      </c>
      <c r="H472" s="197" t="e">
        <f t="shared" si="45"/>
        <v>#VALUE!</v>
      </c>
      <c r="I472" s="136">
        <f t="shared" si="46"/>
        <v>44530</v>
      </c>
      <c r="J472" s="137" t="e">
        <f ca="1">IF($C472&gt;(TODAY()),NA(),SUM($G$3:$G472))</f>
        <v>#N/A</v>
      </c>
      <c r="K472" s="133" t="str">
        <f>IFERROR(VLOOKUP($C472,Calculator!$BY$2:$CD$2500,6,0),"")</f>
        <v/>
      </c>
      <c r="L472" s="141" t="str">
        <f t="shared" si="44"/>
        <v/>
      </c>
      <c r="M472" s="100" t="str">
        <f>IF($D472="","",$L472-(Dashboard!$R$21-(SUM($E$224:$E473))))</f>
        <v/>
      </c>
      <c r="N472" s="50">
        <f t="shared" si="47"/>
        <v>44530</v>
      </c>
      <c r="O472" s="96" t="e">
        <f>IF($D472="",NA(),($M472)/Dashboard!$R$21)</f>
        <v>#N/A</v>
      </c>
      <c r="P472" s="34"/>
      <c r="Q472" s="34"/>
    </row>
    <row r="473" spans="2:17" s="198" customFormat="1">
      <c r="B473" s="36">
        <f t="shared" si="42"/>
        <v>471</v>
      </c>
      <c r="C473" s="120">
        <f t="shared" si="43"/>
        <v>44531</v>
      </c>
      <c r="D473" s="98"/>
      <c r="E473" s="98"/>
      <c r="F473" s="98"/>
      <c r="G473" s="133" t="str">
        <f>IFERROR(VLOOKUP($C473,Calculator!$BY$2:$CB$2500,4,0),"")</f>
        <v/>
      </c>
      <c r="H473" s="197" t="e">
        <f t="shared" si="45"/>
        <v>#VALUE!</v>
      </c>
      <c r="I473" s="136">
        <f t="shared" si="46"/>
        <v>44531</v>
      </c>
      <c r="J473" s="137" t="e">
        <f ca="1">IF($C473&gt;(TODAY()),NA(),SUM($G$3:$G473))</f>
        <v>#N/A</v>
      </c>
      <c r="K473" s="133" t="str">
        <f>IFERROR(VLOOKUP($C473,Calculator!$BY$2:$CD$2500,6,0),"")</f>
        <v/>
      </c>
      <c r="L473" s="141" t="str">
        <f t="shared" si="44"/>
        <v/>
      </c>
      <c r="M473" s="100" t="str">
        <f>IF($D473="","",$L473-(Dashboard!$R$21-(SUM($E$224:$E474))))</f>
        <v/>
      </c>
      <c r="N473" s="50">
        <f t="shared" si="47"/>
        <v>44531</v>
      </c>
      <c r="O473" s="96" t="e">
        <f>IF($D473="",NA(),($M473)/Dashboard!$R$21)</f>
        <v>#N/A</v>
      </c>
      <c r="P473" s="34"/>
      <c r="Q473" s="34"/>
    </row>
    <row r="474" spans="2:17" s="198" customFormat="1">
      <c r="B474" s="36">
        <f t="shared" si="42"/>
        <v>472</v>
      </c>
      <c r="C474" s="120">
        <f t="shared" si="43"/>
        <v>44532</v>
      </c>
      <c r="D474" s="98"/>
      <c r="E474" s="98"/>
      <c r="F474" s="98"/>
      <c r="G474" s="133" t="str">
        <f>IFERROR(VLOOKUP($C474,Calculator!$BY$2:$CB$2500,4,0),"")</f>
        <v/>
      </c>
      <c r="H474" s="197" t="e">
        <f t="shared" si="45"/>
        <v>#VALUE!</v>
      </c>
      <c r="I474" s="136">
        <f t="shared" si="46"/>
        <v>44532</v>
      </c>
      <c r="J474" s="137" t="e">
        <f ca="1">IF($C474&gt;(TODAY()),NA(),SUM($G$3:$G474))</f>
        <v>#N/A</v>
      </c>
      <c r="K474" s="133" t="str">
        <f>IFERROR(VLOOKUP($C474,Calculator!$BY$2:$CD$2500,6,0),"")</f>
        <v/>
      </c>
      <c r="L474" s="141" t="str">
        <f t="shared" si="44"/>
        <v/>
      </c>
      <c r="M474" s="100" t="str">
        <f>IF($D474="","",$L474-(Dashboard!$R$21-(SUM($E$224:$E475))))</f>
        <v/>
      </c>
      <c r="N474" s="50">
        <f t="shared" si="47"/>
        <v>44532</v>
      </c>
      <c r="O474" s="96" t="e">
        <f>IF($D474="",NA(),($M474)/Dashboard!$R$21)</f>
        <v>#N/A</v>
      </c>
      <c r="P474" s="34"/>
      <c r="Q474" s="34"/>
    </row>
    <row r="475" spans="2:17" s="198" customFormat="1">
      <c r="B475" s="36">
        <f t="shared" si="42"/>
        <v>473</v>
      </c>
      <c r="C475" s="120">
        <f t="shared" si="43"/>
        <v>44533</v>
      </c>
      <c r="D475" s="98"/>
      <c r="E475" s="98"/>
      <c r="F475" s="98"/>
      <c r="G475" s="133" t="str">
        <f>IFERROR(VLOOKUP($C475,Calculator!$BY$2:$CB$2500,4,0),"")</f>
        <v/>
      </c>
      <c r="H475" s="197" t="e">
        <f t="shared" si="45"/>
        <v>#VALUE!</v>
      </c>
      <c r="I475" s="136">
        <f t="shared" si="46"/>
        <v>44533</v>
      </c>
      <c r="J475" s="137" t="e">
        <f ca="1">IF($C475&gt;(TODAY()),NA(),SUM($G$3:$G475))</f>
        <v>#N/A</v>
      </c>
      <c r="K475" s="133" t="str">
        <f>IFERROR(VLOOKUP($C475,Calculator!$BY$2:$CD$2500,6,0),"")</f>
        <v/>
      </c>
      <c r="L475" s="141" t="str">
        <f t="shared" si="44"/>
        <v/>
      </c>
      <c r="M475" s="100" t="str">
        <f>IF($D475="","",$L475-(Dashboard!$R$21-(SUM($E$224:$E476))))</f>
        <v/>
      </c>
      <c r="N475" s="50">
        <f t="shared" si="47"/>
        <v>44533</v>
      </c>
      <c r="O475" s="96" t="e">
        <f>IF($D475="",NA(),($M475)/Dashboard!$R$21)</f>
        <v>#N/A</v>
      </c>
      <c r="P475" s="34"/>
      <c r="Q475" s="34"/>
    </row>
    <row r="476" spans="2:17" s="198" customFormat="1">
      <c r="B476" s="36">
        <f t="shared" ref="B476:B539" si="48">$B475+1</f>
        <v>474</v>
      </c>
      <c r="C476" s="120">
        <f t="shared" ref="C476:C539" si="49">$C475+1</f>
        <v>44534</v>
      </c>
      <c r="D476" s="98"/>
      <c r="E476" s="98"/>
      <c r="F476" s="98"/>
      <c r="G476" s="133" t="str">
        <f>IFERROR(VLOOKUP($C476,Calculator!$BY$2:$CB$2500,4,0),"")</f>
        <v/>
      </c>
      <c r="H476" s="197" t="e">
        <f t="shared" si="45"/>
        <v>#VALUE!</v>
      </c>
      <c r="I476" s="136">
        <f t="shared" si="46"/>
        <v>44534</v>
      </c>
      <c r="J476" s="137" t="e">
        <f ca="1">IF($C476&gt;(TODAY()),NA(),SUM($G$3:$G476))</f>
        <v>#N/A</v>
      </c>
      <c r="K476" s="133" t="str">
        <f>IFERROR(VLOOKUP($C476,Calculator!$BY$2:$CD$2500,6,0),"")</f>
        <v/>
      </c>
      <c r="L476" s="141" t="str">
        <f t="shared" si="44"/>
        <v/>
      </c>
      <c r="M476" s="100" t="str">
        <f>IF($D476="","",$L476-(Dashboard!$R$21-(SUM($E$224:$E477))))</f>
        <v/>
      </c>
      <c r="N476" s="50">
        <f t="shared" si="47"/>
        <v>44534</v>
      </c>
      <c r="O476" s="96" t="e">
        <f>IF($D476="",NA(),($M476)/Dashboard!$R$21)</f>
        <v>#N/A</v>
      </c>
      <c r="P476" s="34"/>
      <c r="Q476" s="34"/>
    </row>
    <row r="477" spans="2:17" s="198" customFormat="1">
      <c r="B477" s="36">
        <f t="shared" si="48"/>
        <v>475</v>
      </c>
      <c r="C477" s="120">
        <f t="shared" si="49"/>
        <v>44535</v>
      </c>
      <c r="D477" s="98"/>
      <c r="E477" s="98"/>
      <c r="F477" s="98"/>
      <c r="G477" s="133" t="str">
        <f>IFERROR(VLOOKUP($C477,Calculator!$BY$2:$CB$2500,4,0),"")</f>
        <v/>
      </c>
      <c r="H477" s="197" t="e">
        <f t="shared" si="45"/>
        <v>#VALUE!</v>
      </c>
      <c r="I477" s="136">
        <f t="shared" si="46"/>
        <v>44535</v>
      </c>
      <c r="J477" s="137" t="e">
        <f ca="1">IF($C477&gt;(TODAY()),NA(),SUM($G$3:$G477))</f>
        <v>#N/A</v>
      </c>
      <c r="K477" s="133" t="str">
        <f>IFERROR(VLOOKUP($C477,Calculator!$BY$2:$CD$2500,6,0),"")</f>
        <v/>
      </c>
      <c r="L477" s="141" t="str">
        <f t="shared" si="44"/>
        <v/>
      </c>
      <c r="M477" s="100" t="str">
        <f>IF($D477="","",$L477-(Dashboard!$R$21-(SUM($E$224:$E478))))</f>
        <v/>
      </c>
      <c r="N477" s="50">
        <f t="shared" si="47"/>
        <v>44535</v>
      </c>
      <c r="O477" s="96" t="e">
        <f>IF($D477="",NA(),($M477)/Dashboard!$R$21)</f>
        <v>#N/A</v>
      </c>
      <c r="P477" s="34"/>
      <c r="Q477" s="34"/>
    </row>
    <row r="478" spans="2:17" s="198" customFormat="1">
      <c r="B478" s="36">
        <f t="shared" si="48"/>
        <v>476</v>
      </c>
      <c r="C478" s="120">
        <f t="shared" si="49"/>
        <v>44536</v>
      </c>
      <c r="D478" s="98"/>
      <c r="E478" s="98"/>
      <c r="F478" s="98"/>
      <c r="G478" s="133" t="str">
        <f>IFERROR(VLOOKUP($C478,Calculator!$BY$2:$CB$2500,4,0),"")</f>
        <v/>
      </c>
      <c r="H478" s="197" t="e">
        <f t="shared" si="45"/>
        <v>#VALUE!</v>
      </c>
      <c r="I478" s="136">
        <f t="shared" si="46"/>
        <v>44536</v>
      </c>
      <c r="J478" s="137" t="e">
        <f ca="1">IF($C478&gt;(TODAY()),NA(),SUM($G$3:$G478))</f>
        <v>#N/A</v>
      </c>
      <c r="K478" s="133" t="str">
        <f>IFERROR(VLOOKUP($C478,Calculator!$BY$2:$CD$2500,6,0),"")</f>
        <v/>
      </c>
      <c r="L478" s="141" t="str">
        <f t="shared" si="44"/>
        <v/>
      </c>
      <c r="M478" s="100" t="str">
        <f>IF($D478="","",$L478-(Dashboard!$R$21-(SUM($E$224:$E479))))</f>
        <v/>
      </c>
      <c r="N478" s="50">
        <f t="shared" si="47"/>
        <v>44536</v>
      </c>
      <c r="O478" s="96" t="e">
        <f>IF($D478="",NA(),($M478)/Dashboard!$R$21)</f>
        <v>#N/A</v>
      </c>
      <c r="P478" s="34"/>
      <c r="Q478" s="34"/>
    </row>
    <row r="479" spans="2:17" s="198" customFormat="1">
      <c r="B479" s="36">
        <f t="shared" si="48"/>
        <v>477</v>
      </c>
      <c r="C479" s="120">
        <f t="shared" si="49"/>
        <v>44537</v>
      </c>
      <c r="D479" s="98"/>
      <c r="E479" s="98"/>
      <c r="F479" s="98"/>
      <c r="G479" s="133" t="str">
        <f>IFERROR(VLOOKUP($C479,Calculator!$BY$2:$CB$2500,4,0),"")</f>
        <v/>
      </c>
      <c r="H479" s="197" t="e">
        <f t="shared" si="45"/>
        <v>#VALUE!</v>
      </c>
      <c r="I479" s="136">
        <f t="shared" si="46"/>
        <v>44537</v>
      </c>
      <c r="J479" s="137" t="e">
        <f ca="1">IF($C479&gt;(TODAY()),NA(),SUM($G$3:$G479))</f>
        <v>#N/A</v>
      </c>
      <c r="K479" s="133" t="str">
        <f>IFERROR(VLOOKUP($C479,Calculator!$BY$2:$CD$2500,6,0),"")</f>
        <v/>
      </c>
      <c r="L479" s="141" t="str">
        <f t="shared" si="44"/>
        <v/>
      </c>
      <c r="M479" s="100" t="str">
        <f>IF($D479="","",$L479-(Dashboard!$R$21-(SUM($E$224:$E480))))</f>
        <v/>
      </c>
      <c r="N479" s="50">
        <f t="shared" si="47"/>
        <v>44537</v>
      </c>
      <c r="O479" s="96" t="e">
        <f>IF($D479="",NA(),($M479)/Dashboard!$R$21)</f>
        <v>#N/A</v>
      </c>
      <c r="P479" s="34"/>
      <c r="Q479" s="34"/>
    </row>
    <row r="480" spans="2:17" s="198" customFormat="1">
      <c r="B480" s="36">
        <f t="shared" si="48"/>
        <v>478</v>
      </c>
      <c r="C480" s="120">
        <f t="shared" si="49"/>
        <v>44538</v>
      </c>
      <c r="D480" s="98"/>
      <c r="E480" s="98"/>
      <c r="F480" s="98"/>
      <c r="G480" s="133" t="str">
        <f>IFERROR(VLOOKUP($C480,Calculator!$BY$2:$CB$2500,4,0),"")</f>
        <v/>
      </c>
      <c r="H480" s="197" t="e">
        <f t="shared" si="45"/>
        <v>#VALUE!</v>
      </c>
      <c r="I480" s="136">
        <f t="shared" si="46"/>
        <v>44538</v>
      </c>
      <c r="J480" s="137" t="e">
        <f ca="1">IF($C480&gt;(TODAY()),NA(),SUM($G$3:$G480))</f>
        <v>#N/A</v>
      </c>
      <c r="K480" s="133" t="str">
        <f>IFERROR(VLOOKUP($C480,Calculator!$BY$2:$CD$2500,6,0),"")</f>
        <v/>
      </c>
      <c r="L480" s="141" t="str">
        <f t="shared" si="44"/>
        <v/>
      </c>
      <c r="M480" s="100" t="str">
        <f>IF($D480="","",$L480-(Dashboard!$R$21-(SUM($E$224:$E481))))</f>
        <v/>
      </c>
      <c r="N480" s="50">
        <f t="shared" si="47"/>
        <v>44538</v>
      </c>
      <c r="O480" s="96" t="e">
        <f>IF($D480="",NA(),($M480)/Dashboard!$R$21)</f>
        <v>#N/A</v>
      </c>
      <c r="P480" s="34"/>
      <c r="Q480" s="34"/>
    </row>
    <row r="481" spans="2:17" s="198" customFormat="1">
      <c r="B481" s="36">
        <f t="shared" si="48"/>
        <v>479</v>
      </c>
      <c r="C481" s="120">
        <f t="shared" si="49"/>
        <v>44539</v>
      </c>
      <c r="D481" s="98"/>
      <c r="E481" s="98"/>
      <c r="F481" s="98"/>
      <c r="G481" s="133" t="str">
        <f>IFERROR(VLOOKUP($C481,Calculator!$BY$2:$CB$2500,4,0),"")</f>
        <v/>
      </c>
      <c r="H481" s="197" t="e">
        <f t="shared" si="45"/>
        <v>#VALUE!</v>
      </c>
      <c r="I481" s="136">
        <f t="shared" si="46"/>
        <v>44539</v>
      </c>
      <c r="J481" s="137" t="e">
        <f ca="1">IF($C481&gt;(TODAY()),NA(),SUM($G$3:$G481))</f>
        <v>#N/A</v>
      </c>
      <c r="K481" s="133" t="str">
        <f>IFERROR(VLOOKUP($C481,Calculator!$BY$2:$CD$2500,6,0),"")</f>
        <v/>
      </c>
      <c r="L481" s="141" t="str">
        <f t="shared" si="44"/>
        <v/>
      </c>
      <c r="M481" s="100" t="str">
        <f>IF($D481="","",$L481-(Dashboard!$R$21-(SUM($E$224:$E482))))</f>
        <v/>
      </c>
      <c r="N481" s="50">
        <f t="shared" si="47"/>
        <v>44539</v>
      </c>
      <c r="O481" s="96" t="e">
        <f>IF($D481="",NA(),($M481)/Dashboard!$R$21)</f>
        <v>#N/A</v>
      </c>
      <c r="P481" s="34"/>
      <c r="Q481" s="34"/>
    </row>
    <row r="482" spans="2:17" s="198" customFormat="1">
      <c r="B482" s="36">
        <f t="shared" si="48"/>
        <v>480</v>
      </c>
      <c r="C482" s="120">
        <f t="shared" si="49"/>
        <v>44540</v>
      </c>
      <c r="D482" s="98"/>
      <c r="E482" s="98"/>
      <c r="F482" s="98"/>
      <c r="G482" s="133" t="str">
        <f>IFERROR(VLOOKUP($C482,Calculator!$BY$2:$CB$2500,4,0),"")</f>
        <v/>
      </c>
      <c r="H482" s="197" t="e">
        <f t="shared" si="45"/>
        <v>#VALUE!</v>
      </c>
      <c r="I482" s="136">
        <f t="shared" si="46"/>
        <v>44540</v>
      </c>
      <c r="J482" s="137" t="e">
        <f ca="1">IF($C482&gt;(TODAY()),NA(),SUM($G$3:$G482))</f>
        <v>#N/A</v>
      </c>
      <c r="K482" s="133" t="str">
        <f>IFERROR(VLOOKUP($C482,Calculator!$BY$2:$CD$2500,6,0),"")</f>
        <v/>
      </c>
      <c r="L482" s="141" t="str">
        <f t="shared" si="44"/>
        <v/>
      </c>
      <c r="M482" s="100" t="str">
        <f>IF($D482="","",$L482-(Dashboard!$R$21-(SUM($E$224:$E483))))</f>
        <v/>
      </c>
      <c r="N482" s="50">
        <f t="shared" si="47"/>
        <v>44540</v>
      </c>
      <c r="O482" s="96" t="e">
        <f>IF($D482="",NA(),($M482)/Dashboard!$R$21)</f>
        <v>#N/A</v>
      </c>
      <c r="P482" s="34"/>
      <c r="Q482" s="34"/>
    </row>
    <row r="483" spans="2:17" s="198" customFormat="1">
      <c r="B483" s="36">
        <f t="shared" si="48"/>
        <v>481</v>
      </c>
      <c r="C483" s="120">
        <f t="shared" si="49"/>
        <v>44541</v>
      </c>
      <c r="D483" s="98"/>
      <c r="E483" s="98"/>
      <c r="F483" s="98"/>
      <c r="G483" s="133" t="str">
        <f>IFERROR(VLOOKUP($C483,Calculator!$BY$2:$CB$2500,4,0),"")</f>
        <v/>
      </c>
      <c r="H483" s="197" t="e">
        <f t="shared" si="45"/>
        <v>#VALUE!</v>
      </c>
      <c r="I483" s="136">
        <f t="shared" si="46"/>
        <v>44541</v>
      </c>
      <c r="J483" s="137" t="e">
        <f ca="1">IF($C483&gt;(TODAY()),NA(),SUM($G$3:$G483))</f>
        <v>#N/A</v>
      </c>
      <c r="K483" s="133" t="str">
        <f>IFERROR(VLOOKUP($C483,Calculator!$BY$2:$CD$2500,6,0),"")</f>
        <v/>
      </c>
      <c r="L483" s="141" t="str">
        <f t="shared" si="44"/>
        <v/>
      </c>
      <c r="M483" s="100" t="str">
        <f>IF($D483="","",$L483-(Dashboard!$R$21-(SUM($E$224:$E484))))</f>
        <v/>
      </c>
      <c r="N483" s="50">
        <f t="shared" si="47"/>
        <v>44541</v>
      </c>
      <c r="O483" s="96" t="e">
        <f>IF($D483="",NA(),($M483)/Dashboard!$R$21)</f>
        <v>#N/A</v>
      </c>
      <c r="P483" s="34"/>
      <c r="Q483" s="34"/>
    </row>
    <row r="484" spans="2:17" s="198" customFormat="1">
      <c r="B484" s="36">
        <f t="shared" si="48"/>
        <v>482</v>
      </c>
      <c r="C484" s="120">
        <f t="shared" si="49"/>
        <v>44542</v>
      </c>
      <c r="D484" s="98"/>
      <c r="E484" s="98"/>
      <c r="F484" s="98"/>
      <c r="G484" s="133" t="str">
        <f>IFERROR(VLOOKUP($C484,Calculator!$BY$2:$CB$2500,4,0),"")</f>
        <v/>
      </c>
      <c r="H484" s="197" t="e">
        <f t="shared" si="45"/>
        <v>#VALUE!</v>
      </c>
      <c r="I484" s="136">
        <f t="shared" si="46"/>
        <v>44542</v>
      </c>
      <c r="J484" s="137" t="e">
        <f ca="1">IF($C484&gt;(TODAY()),NA(),SUM($G$3:$G484))</f>
        <v>#N/A</v>
      </c>
      <c r="K484" s="133" t="str">
        <f>IFERROR(VLOOKUP($C484,Calculator!$BY$2:$CD$2500,6,0),"")</f>
        <v/>
      </c>
      <c r="L484" s="141" t="str">
        <f t="shared" si="44"/>
        <v/>
      </c>
      <c r="M484" s="100" t="str">
        <f>IF($D484="","",$L484-(Dashboard!$R$21-(SUM($E$224:$E485))))</f>
        <v/>
      </c>
      <c r="N484" s="50">
        <f t="shared" si="47"/>
        <v>44542</v>
      </c>
      <c r="O484" s="96" t="e">
        <f>IF($D484="",NA(),($M484)/Dashboard!$R$21)</f>
        <v>#N/A</v>
      </c>
      <c r="P484" s="34"/>
      <c r="Q484" s="34"/>
    </row>
    <row r="485" spans="2:17" s="198" customFormat="1">
      <c r="B485" s="36">
        <f t="shared" si="48"/>
        <v>483</v>
      </c>
      <c r="C485" s="120">
        <f t="shared" si="49"/>
        <v>44543</v>
      </c>
      <c r="D485" s="98"/>
      <c r="E485" s="98"/>
      <c r="F485" s="98"/>
      <c r="G485" s="133" t="str">
        <f>IFERROR(VLOOKUP($C485,Calculator!$BY$2:$CB$2500,4,0),"")</f>
        <v/>
      </c>
      <c r="H485" s="197" t="e">
        <f t="shared" si="45"/>
        <v>#VALUE!</v>
      </c>
      <c r="I485" s="136">
        <f t="shared" si="46"/>
        <v>44543</v>
      </c>
      <c r="J485" s="137" t="e">
        <f ca="1">IF($C485&gt;(TODAY()),NA(),SUM($G$3:$G485))</f>
        <v>#N/A</v>
      </c>
      <c r="K485" s="133" t="str">
        <f>IFERROR(VLOOKUP($C485,Calculator!$BY$2:$CD$2500,6,0),"")</f>
        <v/>
      </c>
      <c r="L485" s="141" t="str">
        <f t="shared" si="44"/>
        <v/>
      </c>
      <c r="M485" s="100" t="str">
        <f>IF($D485="","",$L485-(Dashboard!$R$21-(SUM($E$224:$E486))))</f>
        <v/>
      </c>
      <c r="N485" s="50">
        <f t="shared" si="47"/>
        <v>44543</v>
      </c>
      <c r="O485" s="96" t="e">
        <f>IF($D485="",NA(),($M485)/Dashboard!$R$21)</f>
        <v>#N/A</v>
      </c>
      <c r="P485" s="34"/>
      <c r="Q485" s="34"/>
    </row>
    <row r="486" spans="2:17" s="198" customFormat="1">
      <c r="B486" s="36">
        <f t="shared" si="48"/>
        <v>484</v>
      </c>
      <c r="C486" s="120">
        <f t="shared" si="49"/>
        <v>44544</v>
      </c>
      <c r="D486" s="98"/>
      <c r="E486" s="98"/>
      <c r="F486" s="98"/>
      <c r="G486" s="133" t="str">
        <f>IFERROR(VLOOKUP($C486,Calculator!$BY$2:$CB$2500,4,0),"")</f>
        <v/>
      </c>
      <c r="H486" s="197" t="e">
        <f t="shared" si="45"/>
        <v>#VALUE!</v>
      </c>
      <c r="I486" s="136">
        <f t="shared" si="46"/>
        <v>44544</v>
      </c>
      <c r="J486" s="137" t="e">
        <f ca="1">IF($C486&gt;(TODAY()),NA(),SUM($G$3:$G486))</f>
        <v>#N/A</v>
      </c>
      <c r="K486" s="133" t="str">
        <f>IFERROR(VLOOKUP($C486,Calculator!$BY$2:$CD$2500,6,0),"")</f>
        <v/>
      </c>
      <c r="L486" s="141" t="str">
        <f t="shared" si="44"/>
        <v/>
      </c>
      <c r="M486" s="100" t="str">
        <f>IF($D486="","",$L486-(Dashboard!$R$21-(SUM($E$224:$E487))))</f>
        <v/>
      </c>
      <c r="N486" s="50">
        <f t="shared" si="47"/>
        <v>44544</v>
      </c>
      <c r="O486" s="96" t="e">
        <f>IF($D486="",NA(),($M486)/Dashboard!$R$21)</f>
        <v>#N/A</v>
      </c>
      <c r="P486" s="34"/>
      <c r="Q486" s="34"/>
    </row>
    <row r="487" spans="2:17" s="198" customFormat="1">
      <c r="B487" s="36">
        <f t="shared" si="48"/>
        <v>485</v>
      </c>
      <c r="C487" s="120">
        <f t="shared" si="49"/>
        <v>44545</v>
      </c>
      <c r="D487" s="98"/>
      <c r="E487" s="98"/>
      <c r="F487" s="98"/>
      <c r="G487" s="133" t="str">
        <f>IFERROR(VLOOKUP($C487,Calculator!$BY$2:$CB$2500,4,0),"")</f>
        <v/>
      </c>
      <c r="H487" s="197" t="e">
        <f t="shared" si="45"/>
        <v>#VALUE!</v>
      </c>
      <c r="I487" s="136">
        <f t="shared" si="46"/>
        <v>44545</v>
      </c>
      <c r="J487" s="137" t="e">
        <f ca="1">IF($C487&gt;(TODAY()),NA(),SUM($G$3:$G487))</f>
        <v>#N/A</v>
      </c>
      <c r="K487" s="133" t="str">
        <f>IFERROR(VLOOKUP($C487,Calculator!$BY$2:$CD$2500,6,0),"")</f>
        <v/>
      </c>
      <c r="L487" s="141" t="str">
        <f t="shared" si="44"/>
        <v/>
      </c>
      <c r="M487" s="100" t="str">
        <f>IF($D487="","",$L487-(Dashboard!$R$21-(SUM($E$224:$E488))))</f>
        <v/>
      </c>
      <c r="N487" s="50">
        <f t="shared" si="47"/>
        <v>44545</v>
      </c>
      <c r="O487" s="96" t="e">
        <f>IF($D487="",NA(),($M487)/Dashboard!$R$21)</f>
        <v>#N/A</v>
      </c>
      <c r="P487" s="34"/>
      <c r="Q487" s="34"/>
    </row>
    <row r="488" spans="2:17" s="198" customFormat="1">
      <c r="B488" s="36">
        <f t="shared" si="48"/>
        <v>486</v>
      </c>
      <c r="C488" s="120">
        <f t="shared" si="49"/>
        <v>44546</v>
      </c>
      <c r="D488" s="98"/>
      <c r="E488" s="98"/>
      <c r="F488" s="98"/>
      <c r="G488" s="133" t="str">
        <f>IFERROR(VLOOKUP($C488,Calculator!$BY$2:$CB$2500,4,0),"")</f>
        <v/>
      </c>
      <c r="H488" s="197" t="e">
        <f t="shared" si="45"/>
        <v>#VALUE!</v>
      </c>
      <c r="I488" s="136">
        <f t="shared" si="46"/>
        <v>44546</v>
      </c>
      <c r="J488" s="137" t="e">
        <f ca="1">IF($C488&gt;(TODAY()),NA(),SUM($G$3:$G488))</f>
        <v>#N/A</v>
      </c>
      <c r="K488" s="133" t="str">
        <f>IFERROR(VLOOKUP($C488,Calculator!$BY$2:$CD$2500,6,0),"")</f>
        <v/>
      </c>
      <c r="L488" s="141" t="str">
        <f t="shared" si="44"/>
        <v/>
      </c>
      <c r="M488" s="100" t="str">
        <f>IF($D488="","",$L488-(Dashboard!$R$21-(SUM($E$224:$E489))))</f>
        <v/>
      </c>
      <c r="N488" s="50">
        <f t="shared" si="47"/>
        <v>44546</v>
      </c>
      <c r="O488" s="96" t="e">
        <f>IF($D488="",NA(),($M488)/Dashboard!$R$21)</f>
        <v>#N/A</v>
      </c>
      <c r="P488" s="34"/>
      <c r="Q488" s="34"/>
    </row>
    <row r="489" spans="2:17" s="198" customFormat="1">
      <c r="B489" s="36">
        <f t="shared" si="48"/>
        <v>487</v>
      </c>
      <c r="C489" s="120">
        <f t="shared" si="49"/>
        <v>44547</v>
      </c>
      <c r="D489" s="98"/>
      <c r="E489" s="98"/>
      <c r="F489" s="98"/>
      <c r="G489" s="133" t="str">
        <f>IFERROR(VLOOKUP($C489,Calculator!$BY$2:$CB$2500,4,0),"")</f>
        <v/>
      </c>
      <c r="H489" s="197" t="e">
        <f t="shared" si="45"/>
        <v>#VALUE!</v>
      </c>
      <c r="I489" s="136">
        <f t="shared" si="46"/>
        <v>44547</v>
      </c>
      <c r="J489" s="137" t="e">
        <f ca="1">IF($C489&gt;(TODAY()),NA(),SUM($G$3:$G489))</f>
        <v>#N/A</v>
      </c>
      <c r="K489" s="133" t="str">
        <f>IFERROR(VLOOKUP($C489,Calculator!$BY$2:$CD$2500,6,0),"")</f>
        <v/>
      </c>
      <c r="L489" s="141" t="str">
        <f t="shared" si="44"/>
        <v/>
      </c>
      <c r="M489" s="100" t="str">
        <f>IF($D489="","",$L489-(Dashboard!$R$21-(SUM($E$224:$E490))))</f>
        <v/>
      </c>
      <c r="N489" s="50">
        <f t="shared" si="47"/>
        <v>44547</v>
      </c>
      <c r="O489" s="96" t="e">
        <f>IF($D489="",NA(),($M489)/Dashboard!$R$21)</f>
        <v>#N/A</v>
      </c>
      <c r="P489" s="34"/>
      <c r="Q489" s="34"/>
    </row>
    <row r="490" spans="2:17" s="198" customFormat="1">
      <c r="B490" s="36">
        <f t="shared" si="48"/>
        <v>488</v>
      </c>
      <c r="C490" s="120">
        <f t="shared" si="49"/>
        <v>44548</v>
      </c>
      <c r="D490" s="98"/>
      <c r="E490" s="98"/>
      <c r="F490" s="98"/>
      <c r="G490" s="133" t="str">
        <f>IFERROR(VLOOKUP($C490,Calculator!$BY$2:$CB$2500,4,0),"")</f>
        <v/>
      </c>
      <c r="H490" s="197" t="e">
        <f t="shared" si="45"/>
        <v>#VALUE!</v>
      </c>
      <c r="I490" s="136">
        <f t="shared" si="46"/>
        <v>44548</v>
      </c>
      <c r="J490" s="137" t="e">
        <f ca="1">IF($C490&gt;(TODAY()),NA(),SUM($G$3:$G490))</f>
        <v>#N/A</v>
      </c>
      <c r="K490" s="133" t="str">
        <f>IFERROR(VLOOKUP($C490,Calculator!$BY$2:$CD$2500,6,0),"")</f>
        <v/>
      </c>
      <c r="L490" s="141" t="str">
        <f t="shared" si="44"/>
        <v/>
      </c>
      <c r="M490" s="100" t="str">
        <f>IF($D490="","",$L490-(Dashboard!$R$21-(SUM($E$224:$E491))))</f>
        <v/>
      </c>
      <c r="N490" s="50">
        <f t="shared" si="47"/>
        <v>44548</v>
      </c>
      <c r="O490" s="96" t="e">
        <f>IF($D490="",NA(),($M490)/Dashboard!$R$21)</f>
        <v>#N/A</v>
      </c>
      <c r="P490" s="34"/>
      <c r="Q490" s="34"/>
    </row>
    <row r="491" spans="2:17" s="198" customFormat="1">
      <c r="B491" s="36">
        <f t="shared" si="48"/>
        <v>489</v>
      </c>
      <c r="C491" s="120">
        <f t="shared" si="49"/>
        <v>44549</v>
      </c>
      <c r="D491" s="98"/>
      <c r="E491" s="98"/>
      <c r="F491" s="98"/>
      <c r="G491" s="133" t="str">
        <f>IFERROR(VLOOKUP($C491,Calculator!$BY$2:$CB$2500,4,0),"")</f>
        <v/>
      </c>
      <c r="H491" s="197" t="e">
        <f t="shared" si="45"/>
        <v>#VALUE!</v>
      </c>
      <c r="I491" s="136">
        <f t="shared" si="46"/>
        <v>44549</v>
      </c>
      <c r="J491" s="137" t="e">
        <f ca="1">IF($C491&gt;(TODAY()),NA(),SUM($G$3:$G491))</f>
        <v>#N/A</v>
      </c>
      <c r="K491" s="133" t="str">
        <f>IFERROR(VLOOKUP($C491,Calculator!$BY$2:$CD$2500,6,0),"")</f>
        <v/>
      </c>
      <c r="L491" s="141" t="str">
        <f t="shared" si="44"/>
        <v/>
      </c>
      <c r="M491" s="100" t="str">
        <f>IF($D491="","",$L491-(Dashboard!$R$21-(SUM($E$224:$E492))))</f>
        <v/>
      </c>
      <c r="N491" s="50">
        <f t="shared" si="47"/>
        <v>44549</v>
      </c>
      <c r="O491" s="96" t="e">
        <f>IF($D491="",NA(),($M491)/Dashboard!$R$21)</f>
        <v>#N/A</v>
      </c>
      <c r="P491" s="34"/>
      <c r="Q491" s="34"/>
    </row>
    <row r="492" spans="2:17" s="198" customFormat="1">
      <c r="B492" s="36">
        <f t="shared" si="48"/>
        <v>490</v>
      </c>
      <c r="C492" s="120">
        <f t="shared" si="49"/>
        <v>44550</v>
      </c>
      <c r="D492" s="98"/>
      <c r="E492" s="98"/>
      <c r="F492" s="98"/>
      <c r="G492" s="133" t="str">
        <f>IFERROR(VLOOKUP($C492,Calculator!$BY$2:$CB$2500,4,0),"")</f>
        <v/>
      </c>
      <c r="H492" s="197" t="e">
        <f t="shared" si="45"/>
        <v>#VALUE!</v>
      </c>
      <c r="I492" s="136">
        <f t="shared" si="46"/>
        <v>44550</v>
      </c>
      <c r="J492" s="137" t="e">
        <f ca="1">IF($C492&gt;(TODAY()),NA(),SUM($G$3:$G492))</f>
        <v>#N/A</v>
      </c>
      <c r="K492" s="133" t="str">
        <f>IFERROR(VLOOKUP($C492,Calculator!$BY$2:$CD$2500,6,0),"")</f>
        <v/>
      </c>
      <c r="L492" s="141" t="str">
        <f t="shared" si="44"/>
        <v/>
      </c>
      <c r="M492" s="100" t="str">
        <f>IF($D492="","",$L492-(Dashboard!$R$21-(SUM($E$224:$E493))))</f>
        <v/>
      </c>
      <c r="N492" s="50">
        <f t="shared" si="47"/>
        <v>44550</v>
      </c>
      <c r="O492" s="96" t="e">
        <f>IF($D492="",NA(),($M492)/Dashboard!$R$21)</f>
        <v>#N/A</v>
      </c>
      <c r="P492" s="34"/>
      <c r="Q492" s="34"/>
    </row>
    <row r="493" spans="2:17" s="198" customFormat="1">
      <c r="B493" s="36">
        <f t="shared" si="48"/>
        <v>491</v>
      </c>
      <c r="C493" s="120">
        <f t="shared" si="49"/>
        <v>44551</v>
      </c>
      <c r="D493" s="98"/>
      <c r="E493" s="98"/>
      <c r="F493" s="98"/>
      <c r="G493" s="133" t="str">
        <f>IFERROR(VLOOKUP($C493,Calculator!$BY$2:$CB$2500,4,0),"")</f>
        <v/>
      </c>
      <c r="H493" s="197" t="e">
        <f t="shared" si="45"/>
        <v>#VALUE!</v>
      </c>
      <c r="I493" s="136">
        <f t="shared" si="46"/>
        <v>44551</v>
      </c>
      <c r="J493" s="137" t="e">
        <f ca="1">IF($C493&gt;(TODAY()),NA(),SUM($G$3:$G493))</f>
        <v>#N/A</v>
      </c>
      <c r="K493" s="133" t="str">
        <f>IFERROR(VLOOKUP($C493,Calculator!$BY$2:$CD$2500,6,0),"")</f>
        <v/>
      </c>
      <c r="L493" s="141" t="str">
        <f t="shared" si="44"/>
        <v/>
      </c>
      <c r="M493" s="100" t="str">
        <f>IF($D493="","",$L493-(Dashboard!$R$21-(SUM($E$224:$E494))))</f>
        <v/>
      </c>
      <c r="N493" s="50">
        <f t="shared" si="47"/>
        <v>44551</v>
      </c>
      <c r="O493" s="96" t="e">
        <f>IF($D493="",NA(),($M493)/Dashboard!$R$21)</f>
        <v>#N/A</v>
      </c>
      <c r="P493" s="34"/>
      <c r="Q493" s="34"/>
    </row>
    <row r="494" spans="2:17" s="198" customFormat="1">
      <c r="B494" s="36">
        <f t="shared" si="48"/>
        <v>492</v>
      </c>
      <c r="C494" s="120">
        <f t="shared" si="49"/>
        <v>44552</v>
      </c>
      <c r="D494" s="98"/>
      <c r="E494" s="98"/>
      <c r="F494" s="98"/>
      <c r="G494" s="133" t="str">
        <f>IFERROR(VLOOKUP($C494,Calculator!$BY$2:$CB$2500,4,0),"")</f>
        <v/>
      </c>
      <c r="H494" s="197" t="e">
        <f t="shared" si="45"/>
        <v>#VALUE!</v>
      </c>
      <c r="I494" s="136">
        <f t="shared" si="46"/>
        <v>44552</v>
      </c>
      <c r="J494" s="137" t="e">
        <f ca="1">IF($C494&gt;(TODAY()),NA(),SUM($G$3:$G494))</f>
        <v>#N/A</v>
      </c>
      <c r="K494" s="133" t="str">
        <f>IFERROR(VLOOKUP($C494,Calculator!$BY$2:$CD$2500,6,0),"")</f>
        <v/>
      </c>
      <c r="L494" s="141" t="str">
        <f t="shared" si="44"/>
        <v/>
      </c>
      <c r="M494" s="100" t="str">
        <f>IF($D494="","",$L494-(Dashboard!$R$21-(SUM($E$224:$E495))))</f>
        <v/>
      </c>
      <c r="N494" s="50">
        <f t="shared" si="47"/>
        <v>44552</v>
      </c>
      <c r="O494" s="96" t="e">
        <f>IF($D494="",NA(),($M494)/Dashboard!$R$21)</f>
        <v>#N/A</v>
      </c>
      <c r="P494" s="34"/>
      <c r="Q494" s="34"/>
    </row>
    <row r="495" spans="2:17" s="198" customFormat="1">
      <c r="B495" s="36">
        <f t="shared" si="48"/>
        <v>493</v>
      </c>
      <c r="C495" s="120">
        <f t="shared" si="49"/>
        <v>44553</v>
      </c>
      <c r="D495" s="98"/>
      <c r="E495" s="98"/>
      <c r="F495" s="98"/>
      <c r="G495" s="133" t="str">
        <f>IFERROR(VLOOKUP($C495,Calculator!$BY$2:$CB$2500,4,0),"")</f>
        <v/>
      </c>
      <c r="H495" s="197" t="e">
        <f t="shared" si="45"/>
        <v>#VALUE!</v>
      </c>
      <c r="I495" s="136">
        <f t="shared" si="46"/>
        <v>44553</v>
      </c>
      <c r="J495" s="137" t="e">
        <f ca="1">IF($C495&gt;(TODAY()),NA(),SUM($G$3:$G495))</f>
        <v>#N/A</v>
      </c>
      <c r="K495" s="133" t="str">
        <f>IFERROR(VLOOKUP($C495,Calculator!$BY$2:$CD$2500,6,0),"")</f>
        <v/>
      </c>
      <c r="L495" s="141" t="str">
        <f t="shared" si="44"/>
        <v/>
      </c>
      <c r="M495" s="100" t="str">
        <f>IF($D495="","",$L495-(Dashboard!$R$21-(SUM($E$224:$E496))))</f>
        <v/>
      </c>
      <c r="N495" s="50">
        <f t="shared" si="47"/>
        <v>44553</v>
      </c>
      <c r="O495" s="96" t="e">
        <f>IF($D495="",NA(),($M495)/Dashboard!$R$21)</f>
        <v>#N/A</v>
      </c>
      <c r="P495" s="34"/>
      <c r="Q495" s="34"/>
    </row>
    <row r="496" spans="2:17" s="198" customFormat="1">
      <c r="B496" s="36">
        <f t="shared" si="48"/>
        <v>494</v>
      </c>
      <c r="C496" s="120">
        <f t="shared" si="49"/>
        <v>44554</v>
      </c>
      <c r="D496" s="98"/>
      <c r="E496" s="98"/>
      <c r="F496" s="98"/>
      <c r="G496" s="133" t="str">
        <f>IFERROR(VLOOKUP($C496,Calculator!$BY$2:$CB$2500,4,0),"")</f>
        <v/>
      </c>
      <c r="H496" s="197" t="e">
        <f t="shared" si="45"/>
        <v>#VALUE!</v>
      </c>
      <c r="I496" s="136">
        <f t="shared" si="46"/>
        <v>44554</v>
      </c>
      <c r="J496" s="137" t="e">
        <f ca="1">IF($C496&gt;(TODAY()),NA(),SUM($G$3:$G496))</f>
        <v>#N/A</v>
      </c>
      <c r="K496" s="133" t="str">
        <f>IFERROR(VLOOKUP($C496,Calculator!$BY$2:$CD$2500,6,0),"")</f>
        <v/>
      </c>
      <c r="L496" s="141" t="str">
        <f t="shared" si="44"/>
        <v/>
      </c>
      <c r="M496" s="100" t="str">
        <f>IF($D496="","",$L496-(Dashboard!$R$21-(SUM($E$224:$E497))))</f>
        <v/>
      </c>
      <c r="N496" s="50">
        <f t="shared" si="47"/>
        <v>44554</v>
      </c>
      <c r="O496" s="96" t="e">
        <f>IF($D496="",NA(),($M496)/Dashboard!$R$21)</f>
        <v>#N/A</v>
      </c>
      <c r="P496" s="34"/>
      <c r="Q496" s="34"/>
    </row>
    <row r="497" spans="2:17" s="198" customFormat="1">
      <c r="B497" s="36">
        <f t="shared" si="48"/>
        <v>495</v>
      </c>
      <c r="C497" s="120">
        <f t="shared" si="49"/>
        <v>44555</v>
      </c>
      <c r="D497" s="98"/>
      <c r="E497" s="98"/>
      <c r="F497" s="98"/>
      <c r="G497" s="133" t="str">
        <f>IFERROR(VLOOKUP($C497,Calculator!$BY$2:$CB$2500,4,0),"")</f>
        <v/>
      </c>
      <c r="H497" s="197" t="e">
        <f t="shared" si="45"/>
        <v>#VALUE!</v>
      </c>
      <c r="I497" s="136">
        <f t="shared" si="46"/>
        <v>44555</v>
      </c>
      <c r="J497" s="137" t="e">
        <f ca="1">IF($C497&gt;(TODAY()),NA(),SUM($G$3:$G497))</f>
        <v>#N/A</v>
      </c>
      <c r="K497" s="133" t="str">
        <f>IFERROR(VLOOKUP($C497,Calculator!$BY$2:$CD$2500,6,0),"")</f>
        <v/>
      </c>
      <c r="L497" s="141" t="str">
        <f t="shared" si="44"/>
        <v/>
      </c>
      <c r="M497" s="100" t="str">
        <f>IF($D497="","",$L497-(Dashboard!$R$21-(SUM($E$224:$E498))))</f>
        <v/>
      </c>
      <c r="N497" s="50">
        <f t="shared" si="47"/>
        <v>44555</v>
      </c>
      <c r="O497" s="96" t="e">
        <f>IF($D497="",NA(),($M497)/Dashboard!$R$21)</f>
        <v>#N/A</v>
      </c>
      <c r="P497" s="34"/>
      <c r="Q497" s="34"/>
    </row>
    <row r="498" spans="2:17" s="198" customFormat="1">
      <c r="B498" s="36">
        <f t="shared" si="48"/>
        <v>496</v>
      </c>
      <c r="C498" s="120">
        <f t="shared" si="49"/>
        <v>44556</v>
      </c>
      <c r="D498" s="98"/>
      <c r="E498" s="98"/>
      <c r="F498" s="98"/>
      <c r="G498" s="133" t="str">
        <f>IFERROR(VLOOKUP($C498,Calculator!$BY$2:$CB$2500,4,0),"")</f>
        <v/>
      </c>
      <c r="H498" s="197" t="e">
        <f t="shared" si="45"/>
        <v>#VALUE!</v>
      </c>
      <c r="I498" s="136">
        <f t="shared" si="46"/>
        <v>44556</v>
      </c>
      <c r="J498" s="137" t="e">
        <f ca="1">IF($C498&gt;(TODAY()),NA(),SUM($G$3:$G498))</f>
        <v>#N/A</v>
      </c>
      <c r="K498" s="133" t="str">
        <f>IFERROR(VLOOKUP($C498,Calculator!$BY$2:$CD$2500,6,0),"")</f>
        <v/>
      </c>
      <c r="L498" s="141" t="str">
        <f t="shared" si="44"/>
        <v/>
      </c>
      <c r="M498" s="100" t="str">
        <f>IF($D498="","",$L498-(Dashboard!$R$21-(SUM($E$224:$E499))))</f>
        <v/>
      </c>
      <c r="N498" s="50">
        <f t="shared" si="47"/>
        <v>44556</v>
      </c>
      <c r="O498" s="96" t="e">
        <f>IF($D498="",NA(),($M498)/Dashboard!$R$21)</f>
        <v>#N/A</v>
      </c>
      <c r="P498" s="34"/>
      <c r="Q498" s="34"/>
    </row>
    <row r="499" spans="2:17" s="198" customFormat="1">
      <c r="B499" s="36">
        <f t="shared" si="48"/>
        <v>497</v>
      </c>
      <c r="C499" s="120">
        <f t="shared" si="49"/>
        <v>44557</v>
      </c>
      <c r="D499" s="98"/>
      <c r="E499" s="98"/>
      <c r="F499" s="98"/>
      <c r="G499" s="133" t="str">
        <f>IFERROR(VLOOKUP($C499,Calculator!$BY$2:$CB$2500,4,0),"")</f>
        <v/>
      </c>
      <c r="H499" s="197" t="e">
        <f t="shared" si="45"/>
        <v>#VALUE!</v>
      </c>
      <c r="I499" s="136">
        <f t="shared" si="46"/>
        <v>44557</v>
      </c>
      <c r="J499" s="137" t="e">
        <f ca="1">IF($C499&gt;(TODAY()),NA(),SUM($G$3:$G499))</f>
        <v>#N/A</v>
      </c>
      <c r="K499" s="133" t="str">
        <f>IFERROR(VLOOKUP($C499,Calculator!$BY$2:$CD$2500,6,0),"")</f>
        <v/>
      </c>
      <c r="L499" s="141" t="str">
        <f t="shared" si="44"/>
        <v/>
      </c>
      <c r="M499" s="100" t="str">
        <f>IF($D499="","",$L499-(Dashboard!$R$21-(SUM($E$224:$E500))))</f>
        <v/>
      </c>
      <c r="N499" s="50">
        <f t="shared" si="47"/>
        <v>44557</v>
      </c>
      <c r="O499" s="96" t="e">
        <f>IF($D499="",NA(),($M499)/Dashboard!$R$21)</f>
        <v>#N/A</v>
      </c>
      <c r="P499" s="34"/>
      <c r="Q499" s="34"/>
    </row>
    <row r="500" spans="2:17" s="198" customFormat="1">
      <c r="B500" s="36">
        <f t="shared" si="48"/>
        <v>498</v>
      </c>
      <c r="C500" s="120">
        <f t="shared" si="49"/>
        <v>44558</v>
      </c>
      <c r="D500" s="98"/>
      <c r="E500" s="98"/>
      <c r="F500" s="98"/>
      <c r="G500" s="133" t="str">
        <f>IFERROR(VLOOKUP($C500,Calculator!$BY$2:$CB$2500,4,0),"")</f>
        <v/>
      </c>
      <c r="H500" s="197" t="e">
        <f t="shared" si="45"/>
        <v>#VALUE!</v>
      </c>
      <c r="I500" s="136">
        <f t="shared" si="46"/>
        <v>44558</v>
      </c>
      <c r="J500" s="137" t="e">
        <f ca="1">IF($C500&gt;(TODAY()),NA(),SUM($G$3:$G500))</f>
        <v>#N/A</v>
      </c>
      <c r="K500" s="133" t="str">
        <f>IFERROR(VLOOKUP($C500,Calculator!$BY$2:$CD$2500,6,0),"")</f>
        <v/>
      </c>
      <c r="L500" s="141" t="str">
        <f t="shared" si="44"/>
        <v/>
      </c>
      <c r="M500" s="100" t="str">
        <f>IF($D500="","",$L500-(Dashboard!$R$21-(SUM($E$224:$E501))))</f>
        <v/>
      </c>
      <c r="N500" s="50">
        <f t="shared" si="47"/>
        <v>44558</v>
      </c>
      <c r="O500" s="96" t="e">
        <f>IF($D500="",NA(),($M500)/Dashboard!$R$21)</f>
        <v>#N/A</v>
      </c>
      <c r="P500" s="34"/>
      <c r="Q500" s="34"/>
    </row>
    <row r="501" spans="2:17" s="198" customFormat="1">
      <c r="B501" s="36">
        <f t="shared" si="48"/>
        <v>499</v>
      </c>
      <c r="C501" s="120">
        <f t="shared" si="49"/>
        <v>44559</v>
      </c>
      <c r="D501" s="98"/>
      <c r="E501" s="98"/>
      <c r="F501" s="98"/>
      <c r="G501" s="133" t="str">
        <f>IFERROR(VLOOKUP($C501,Calculator!$BY$2:$CB$2500,4,0),"")</f>
        <v/>
      </c>
      <c r="H501" s="197" t="e">
        <f t="shared" si="45"/>
        <v>#VALUE!</v>
      </c>
      <c r="I501" s="136">
        <f t="shared" si="46"/>
        <v>44559</v>
      </c>
      <c r="J501" s="137" t="e">
        <f ca="1">IF($C501&gt;(TODAY()),NA(),SUM($G$3:$G501))</f>
        <v>#N/A</v>
      </c>
      <c r="K501" s="133" t="str">
        <f>IFERROR(VLOOKUP($C501,Calculator!$BY$2:$CD$2500,6,0),"")</f>
        <v/>
      </c>
      <c r="L501" s="141" t="str">
        <f t="shared" si="44"/>
        <v/>
      </c>
      <c r="M501" s="100" t="str">
        <f>IF($D501="","",$L501-(Dashboard!$R$21-(SUM($E$224:$E502))))</f>
        <v/>
      </c>
      <c r="N501" s="50">
        <f t="shared" si="47"/>
        <v>44559</v>
      </c>
      <c r="O501" s="96" t="e">
        <f>IF($D501="",NA(),($M501)/Dashboard!$R$21)</f>
        <v>#N/A</v>
      </c>
      <c r="P501" s="34"/>
      <c r="Q501" s="34"/>
    </row>
    <row r="502" spans="2:17" s="198" customFormat="1">
      <c r="B502" s="36">
        <f t="shared" si="48"/>
        <v>500</v>
      </c>
      <c r="C502" s="120">
        <f t="shared" si="49"/>
        <v>44560</v>
      </c>
      <c r="D502" s="98"/>
      <c r="E502" s="98"/>
      <c r="F502" s="98"/>
      <c r="G502" s="133" t="str">
        <f>IFERROR(VLOOKUP($C502,Calculator!$BY$2:$CB$2500,4,0),"")</f>
        <v/>
      </c>
      <c r="H502" s="197" t="e">
        <f t="shared" si="45"/>
        <v>#VALUE!</v>
      </c>
      <c r="I502" s="136">
        <f t="shared" si="46"/>
        <v>44560</v>
      </c>
      <c r="J502" s="137" t="e">
        <f ca="1">IF($C502&gt;(TODAY()),NA(),SUM($G$3:$G502))</f>
        <v>#N/A</v>
      </c>
      <c r="K502" s="133" t="str">
        <f>IFERROR(VLOOKUP($C502,Calculator!$BY$2:$CD$2500,6,0),"")</f>
        <v/>
      </c>
      <c r="L502" s="141" t="str">
        <f t="shared" si="44"/>
        <v/>
      </c>
      <c r="M502" s="100" t="str">
        <f>IF($D502="","",$L502-(Dashboard!$R$21-(SUM($E$224:$E503))))</f>
        <v/>
      </c>
      <c r="N502" s="50">
        <f t="shared" si="47"/>
        <v>44560</v>
      </c>
      <c r="O502" s="96" t="e">
        <f>IF($D502="",NA(),($M502)/Dashboard!$R$21)</f>
        <v>#N/A</v>
      </c>
      <c r="P502" s="34"/>
      <c r="Q502" s="34"/>
    </row>
    <row r="503" spans="2:17" s="198" customFormat="1">
      <c r="B503" s="36">
        <f t="shared" si="48"/>
        <v>501</v>
      </c>
      <c r="C503" s="120">
        <f t="shared" si="49"/>
        <v>44561</v>
      </c>
      <c r="D503" s="98"/>
      <c r="E503" s="98"/>
      <c r="F503" s="98"/>
      <c r="G503" s="133" t="str">
        <f>IFERROR(VLOOKUP($C503,Calculator!$BY$2:$CB$2500,4,0),"")</f>
        <v/>
      </c>
      <c r="H503" s="197" t="e">
        <f t="shared" si="45"/>
        <v>#VALUE!</v>
      </c>
      <c r="I503" s="136">
        <f t="shared" si="46"/>
        <v>44561</v>
      </c>
      <c r="J503" s="137" t="e">
        <f ca="1">IF($C503&gt;(TODAY()),NA(),SUM($G$3:$G503))</f>
        <v>#N/A</v>
      </c>
      <c r="K503" s="133" t="str">
        <f>IFERROR(VLOOKUP($C503,Calculator!$BY$2:$CD$2500,6,0),"")</f>
        <v/>
      </c>
      <c r="L503" s="141" t="str">
        <f t="shared" si="44"/>
        <v/>
      </c>
      <c r="M503" s="100" t="str">
        <f>IF($D503="","",$L503-(Dashboard!$R$21-(SUM($E$224:$E504))))</f>
        <v/>
      </c>
      <c r="N503" s="50">
        <f t="shared" si="47"/>
        <v>44561</v>
      </c>
      <c r="O503" s="96" t="e">
        <f>IF($D503="",NA(),($M503)/Dashboard!$R$21)</f>
        <v>#N/A</v>
      </c>
      <c r="P503" s="34"/>
      <c r="Q503" s="34"/>
    </row>
    <row r="504" spans="2:17" s="198" customFormat="1">
      <c r="B504" s="36">
        <f t="shared" si="48"/>
        <v>502</v>
      </c>
      <c r="C504" s="120">
        <f t="shared" si="49"/>
        <v>44562</v>
      </c>
      <c r="D504" s="98"/>
      <c r="E504" s="98"/>
      <c r="F504" s="98"/>
      <c r="G504" s="133" t="str">
        <f>IFERROR(VLOOKUP($C504,Calculator!$BY$2:$CB$2500,4,0),"")</f>
        <v/>
      </c>
      <c r="H504" s="197" t="e">
        <f t="shared" si="45"/>
        <v>#VALUE!</v>
      </c>
      <c r="I504" s="136">
        <f t="shared" si="46"/>
        <v>44562</v>
      </c>
      <c r="J504" s="137" t="e">
        <f ca="1">IF($C504&gt;(TODAY()),NA(),SUM($G$3:$G504))</f>
        <v>#N/A</v>
      </c>
      <c r="K504" s="133" t="str">
        <f>IFERROR(VLOOKUP($C504,Calculator!$BY$2:$CD$2500,6,0),"")</f>
        <v/>
      </c>
      <c r="L504" s="141" t="str">
        <f t="shared" si="44"/>
        <v/>
      </c>
      <c r="M504" s="100" t="str">
        <f>IF($D504="","",$L504-(Dashboard!$R$21-(SUM($E$224:$E505))))</f>
        <v/>
      </c>
      <c r="N504" s="50">
        <f t="shared" si="47"/>
        <v>44562</v>
      </c>
      <c r="O504" s="96" t="e">
        <f>IF($D504="",NA(),($M504)/Dashboard!$R$21)</f>
        <v>#N/A</v>
      </c>
      <c r="P504" s="34"/>
      <c r="Q504" s="34"/>
    </row>
    <row r="505" spans="2:17" s="198" customFormat="1">
      <c r="B505" s="36">
        <f t="shared" si="48"/>
        <v>503</v>
      </c>
      <c r="C505" s="120">
        <f t="shared" si="49"/>
        <v>44563</v>
      </c>
      <c r="D505" s="98"/>
      <c r="E505" s="98"/>
      <c r="F505" s="98"/>
      <c r="G505" s="133" t="str">
        <f>IFERROR(VLOOKUP($C505,Calculator!$BY$2:$CB$2500,4,0),"")</f>
        <v/>
      </c>
      <c r="H505" s="197" t="e">
        <f t="shared" si="45"/>
        <v>#VALUE!</v>
      </c>
      <c r="I505" s="136">
        <f t="shared" si="46"/>
        <v>44563</v>
      </c>
      <c r="J505" s="137" t="e">
        <f ca="1">IF($C505&gt;(TODAY()),NA(),SUM($G$3:$G505))</f>
        <v>#N/A</v>
      </c>
      <c r="K505" s="133" t="str">
        <f>IFERROR(VLOOKUP($C505,Calculator!$BY$2:$CD$2500,6,0),"")</f>
        <v/>
      </c>
      <c r="L505" s="141" t="str">
        <f t="shared" si="44"/>
        <v/>
      </c>
      <c r="M505" s="100" t="str">
        <f>IF($D505="","",$L505-(Dashboard!$R$21-(SUM($E$224:$E506))))</f>
        <v/>
      </c>
      <c r="N505" s="50">
        <f t="shared" si="47"/>
        <v>44563</v>
      </c>
      <c r="O505" s="96" t="e">
        <f>IF($D505="",NA(),($M505)/Dashboard!$R$21)</f>
        <v>#N/A</v>
      </c>
      <c r="P505" s="34"/>
      <c r="Q505" s="34"/>
    </row>
    <row r="506" spans="2:17" s="198" customFormat="1">
      <c r="B506" s="36">
        <f t="shared" si="48"/>
        <v>504</v>
      </c>
      <c r="C506" s="120">
        <f t="shared" si="49"/>
        <v>44564</v>
      </c>
      <c r="D506" s="98"/>
      <c r="E506" s="98"/>
      <c r="F506" s="98"/>
      <c r="G506" s="133" t="str">
        <f>IFERROR(VLOOKUP($C506,Calculator!$BY$2:$CB$2500,4,0),"")</f>
        <v/>
      </c>
      <c r="H506" s="197" t="e">
        <f t="shared" si="45"/>
        <v>#VALUE!</v>
      </c>
      <c r="I506" s="136">
        <f t="shared" si="46"/>
        <v>44564</v>
      </c>
      <c r="J506" s="137" t="e">
        <f ca="1">IF($C506&gt;(TODAY()),NA(),SUM($G$3:$G506))</f>
        <v>#N/A</v>
      </c>
      <c r="K506" s="133" t="str">
        <f>IFERROR(VLOOKUP($C506,Calculator!$BY$2:$CD$2500,6,0),"")</f>
        <v/>
      </c>
      <c r="L506" s="141" t="str">
        <f t="shared" si="44"/>
        <v/>
      </c>
      <c r="M506" s="100" t="str">
        <f>IF($D506="","",$L506-(Dashboard!$R$21-(SUM($E$224:$E507))))</f>
        <v/>
      </c>
      <c r="N506" s="50">
        <f t="shared" si="47"/>
        <v>44564</v>
      </c>
      <c r="O506" s="96" t="e">
        <f>IF($D506="",NA(),($M506)/Dashboard!$R$21)</f>
        <v>#N/A</v>
      </c>
      <c r="P506" s="34"/>
      <c r="Q506" s="34"/>
    </row>
    <row r="507" spans="2:17" s="198" customFormat="1">
      <c r="B507" s="36">
        <f t="shared" si="48"/>
        <v>505</v>
      </c>
      <c r="C507" s="120">
        <f t="shared" si="49"/>
        <v>44565</v>
      </c>
      <c r="D507" s="98"/>
      <c r="E507" s="98"/>
      <c r="F507" s="98"/>
      <c r="G507" s="133" t="str">
        <f>IFERROR(VLOOKUP($C507,Calculator!$BY$2:$CB$2500,4,0),"")</f>
        <v/>
      </c>
      <c r="H507" s="197" t="e">
        <f t="shared" si="45"/>
        <v>#VALUE!</v>
      </c>
      <c r="I507" s="136">
        <f t="shared" si="46"/>
        <v>44565</v>
      </c>
      <c r="J507" s="137" t="e">
        <f ca="1">IF($C507&gt;(TODAY()),NA(),SUM($G$3:$G507))</f>
        <v>#N/A</v>
      </c>
      <c r="K507" s="133" t="str">
        <f>IFERROR(VLOOKUP($C507,Calculator!$BY$2:$CD$2500,6,0),"")</f>
        <v/>
      </c>
      <c r="L507" s="141" t="str">
        <f t="shared" si="44"/>
        <v/>
      </c>
      <c r="M507" s="100" t="str">
        <f>IF($D507="","",$L507-(Dashboard!$R$21-(SUM($E$224:$E508))))</f>
        <v/>
      </c>
      <c r="N507" s="50">
        <f t="shared" si="47"/>
        <v>44565</v>
      </c>
      <c r="O507" s="96" t="e">
        <f>IF($D507="",NA(),($M507)/Dashboard!$R$21)</f>
        <v>#N/A</v>
      </c>
      <c r="P507" s="34"/>
      <c r="Q507" s="34"/>
    </row>
    <row r="508" spans="2:17" s="198" customFormat="1">
      <c r="B508" s="36">
        <f t="shared" si="48"/>
        <v>506</v>
      </c>
      <c r="C508" s="120">
        <f t="shared" si="49"/>
        <v>44566</v>
      </c>
      <c r="D508" s="98"/>
      <c r="E508" s="98"/>
      <c r="F508" s="98"/>
      <c r="G508" s="133" t="str">
        <f>IFERROR(VLOOKUP($C508,Calculator!$BY$2:$CB$2500,4,0),"")</f>
        <v/>
      </c>
      <c r="H508" s="197" t="e">
        <f t="shared" si="45"/>
        <v>#VALUE!</v>
      </c>
      <c r="I508" s="136">
        <f t="shared" si="46"/>
        <v>44566</v>
      </c>
      <c r="J508" s="137" t="e">
        <f ca="1">IF($C508&gt;(TODAY()),NA(),SUM($G$3:$G508))</f>
        <v>#N/A</v>
      </c>
      <c r="K508" s="133" t="str">
        <f>IFERROR(VLOOKUP($C508,Calculator!$BY$2:$CD$2500,6,0),"")</f>
        <v/>
      </c>
      <c r="L508" s="141" t="str">
        <f t="shared" si="44"/>
        <v/>
      </c>
      <c r="M508" s="100" t="str">
        <f>IF($D508="","",$L508-(Dashboard!$R$21-(SUM($E$224:$E509))))</f>
        <v/>
      </c>
      <c r="N508" s="50">
        <f t="shared" si="47"/>
        <v>44566</v>
      </c>
      <c r="O508" s="96" t="e">
        <f>IF($D508="",NA(),($M508)/Dashboard!$R$21)</f>
        <v>#N/A</v>
      </c>
      <c r="P508" s="34"/>
      <c r="Q508" s="34"/>
    </row>
    <row r="509" spans="2:17" s="198" customFormat="1">
      <c r="B509" s="36">
        <f t="shared" si="48"/>
        <v>507</v>
      </c>
      <c r="C509" s="120">
        <f t="shared" si="49"/>
        <v>44567</v>
      </c>
      <c r="D509" s="98"/>
      <c r="E509" s="98"/>
      <c r="F509" s="98"/>
      <c r="G509" s="133" t="str">
        <f>IFERROR(VLOOKUP($C509,Calculator!$BY$2:$CB$2500,4,0),"")</f>
        <v/>
      </c>
      <c r="H509" s="197" t="e">
        <f t="shared" si="45"/>
        <v>#VALUE!</v>
      </c>
      <c r="I509" s="136">
        <f t="shared" si="46"/>
        <v>44567</v>
      </c>
      <c r="J509" s="137" t="e">
        <f ca="1">IF($C509&gt;(TODAY()),NA(),SUM($G$3:$G509))</f>
        <v>#N/A</v>
      </c>
      <c r="K509" s="133" t="str">
        <f>IFERROR(VLOOKUP($C509,Calculator!$BY$2:$CD$2500,6,0),"")</f>
        <v/>
      </c>
      <c r="L509" s="141" t="str">
        <f t="shared" si="44"/>
        <v/>
      </c>
      <c r="M509" s="100" t="str">
        <f>IF($D509="","",$L509-(Dashboard!$R$21-(SUM($E$224:$E510))))</f>
        <v/>
      </c>
      <c r="N509" s="50">
        <f t="shared" si="47"/>
        <v>44567</v>
      </c>
      <c r="O509" s="96" t="e">
        <f>IF($D509="",NA(),($M509)/Dashboard!$R$21)</f>
        <v>#N/A</v>
      </c>
      <c r="P509" s="34"/>
      <c r="Q509" s="34"/>
    </row>
    <row r="510" spans="2:17" s="198" customFormat="1">
      <c r="B510" s="36">
        <f t="shared" si="48"/>
        <v>508</v>
      </c>
      <c r="C510" s="120">
        <f t="shared" si="49"/>
        <v>44568</v>
      </c>
      <c r="D510" s="98"/>
      <c r="E510" s="98"/>
      <c r="F510" s="98"/>
      <c r="G510" s="133" t="str">
        <f>IFERROR(VLOOKUP($C510,Calculator!$BY$2:$CB$2500,4,0),"")</f>
        <v/>
      </c>
      <c r="H510" s="197" t="e">
        <f t="shared" si="45"/>
        <v>#VALUE!</v>
      </c>
      <c r="I510" s="136">
        <f t="shared" si="46"/>
        <v>44568</v>
      </c>
      <c r="J510" s="137" t="e">
        <f ca="1">IF($C510&gt;(TODAY()),NA(),SUM($G$3:$G510))</f>
        <v>#N/A</v>
      </c>
      <c r="K510" s="133" t="str">
        <f>IFERROR(VLOOKUP($C510,Calculator!$BY$2:$CD$2500,6,0),"")</f>
        <v/>
      </c>
      <c r="L510" s="141" t="str">
        <f t="shared" si="44"/>
        <v/>
      </c>
      <c r="M510" s="100" t="str">
        <f>IF($D510="","",$L510-(Dashboard!$R$21-(SUM($E$224:$E511))))</f>
        <v/>
      </c>
      <c r="N510" s="50">
        <f t="shared" si="47"/>
        <v>44568</v>
      </c>
      <c r="O510" s="96" t="e">
        <f>IF($D510="",NA(),($M510)/Dashboard!$R$21)</f>
        <v>#N/A</v>
      </c>
      <c r="P510" s="34"/>
      <c r="Q510" s="34"/>
    </row>
    <row r="511" spans="2:17" s="198" customFormat="1">
      <c r="B511" s="36">
        <f t="shared" si="48"/>
        <v>509</v>
      </c>
      <c r="C511" s="120">
        <f t="shared" si="49"/>
        <v>44569</v>
      </c>
      <c r="D511" s="98"/>
      <c r="E511" s="98"/>
      <c r="F511" s="98"/>
      <c r="G511" s="133" t="str">
        <f>IFERROR(VLOOKUP($C511,Calculator!$BY$2:$CB$2500,4,0),"")</f>
        <v/>
      </c>
      <c r="H511" s="197" t="e">
        <f t="shared" si="45"/>
        <v>#VALUE!</v>
      </c>
      <c r="I511" s="136">
        <f t="shared" si="46"/>
        <v>44569</v>
      </c>
      <c r="J511" s="137" t="e">
        <f ca="1">IF($C511&gt;(TODAY()),NA(),SUM($G$3:$G511))</f>
        <v>#N/A</v>
      </c>
      <c r="K511" s="133" t="str">
        <f>IFERROR(VLOOKUP($C511,Calculator!$BY$2:$CD$2500,6,0),"")</f>
        <v/>
      </c>
      <c r="L511" s="141" t="str">
        <f t="shared" si="44"/>
        <v/>
      </c>
      <c r="M511" s="100" t="str">
        <f>IF($D511="","",$L511-(Dashboard!$R$21-(SUM($E$224:$E512))))</f>
        <v/>
      </c>
      <c r="N511" s="50">
        <f t="shared" si="47"/>
        <v>44569</v>
      </c>
      <c r="O511" s="96" t="e">
        <f>IF($D511="",NA(),($M511)/Dashboard!$R$21)</f>
        <v>#N/A</v>
      </c>
      <c r="P511" s="34"/>
      <c r="Q511" s="34"/>
    </row>
    <row r="512" spans="2:17" s="198" customFormat="1">
      <c r="B512" s="36">
        <f t="shared" si="48"/>
        <v>510</v>
      </c>
      <c r="C512" s="120">
        <f t="shared" si="49"/>
        <v>44570</v>
      </c>
      <c r="D512" s="98"/>
      <c r="E512" s="98"/>
      <c r="F512" s="98"/>
      <c r="G512" s="133" t="str">
        <f>IFERROR(VLOOKUP($C512,Calculator!$BY$2:$CB$2500,4,0),"")</f>
        <v/>
      </c>
      <c r="H512" s="197" t="e">
        <f t="shared" si="45"/>
        <v>#VALUE!</v>
      </c>
      <c r="I512" s="136">
        <f t="shared" si="46"/>
        <v>44570</v>
      </c>
      <c r="J512" s="137" t="e">
        <f ca="1">IF($C512&gt;(TODAY()),NA(),SUM($G$3:$G512))</f>
        <v>#N/A</v>
      </c>
      <c r="K512" s="133" t="str">
        <f>IFERROR(VLOOKUP($C512,Calculator!$BY$2:$CD$2500,6,0),"")</f>
        <v/>
      </c>
      <c r="L512" s="141" t="str">
        <f t="shared" si="44"/>
        <v/>
      </c>
      <c r="M512" s="100" t="str">
        <f>IF($D512="","",$L512-(Dashboard!$R$21-(SUM($E$224:$E513))))</f>
        <v/>
      </c>
      <c r="N512" s="50">
        <f t="shared" si="47"/>
        <v>44570</v>
      </c>
      <c r="O512" s="96" t="e">
        <f>IF($D512="",NA(),($M512)/Dashboard!$R$21)</f>
        <v>#N/A</v>
      </c>
      <c r="P512" s="34"/>
      <c r="Q512" s="34"/>
    </row>
    <row r="513" spans="2:17" s="198" customFormat="1">
      <c r="B513" s="36">
        <f t="shared" si="48"/>
        <v>511</v>
      </c>
      <c r="C513" s="120">
        <f t="shared" si="49"/>
        <v>44571</v>
      </c>
      <c r="D513" s="98"/>
      <c r="E513" s="98"/>
      <c r="F513" s="98"/>
      <c r="G513" s="133" t="str">
        <f>IFERROR(VLOOKUP($C513,Calculator!$BY$2:$CB$2500,4,0),"")</f>
        <v/>
      </c>
      <c r="H513" s="197" t="e">
        <f t="shared" si="45"/>
        <v>#VALUE!</v>
      </c>
      <c r="I513" s="136">
        <f t="shared" si="46"/>
        <v>44571</v>
      </c>
      <c r="J513" s="137" t="e">
        <f ca="1">IF($C513&gt;(TODAY()),NA(),SUM($G$3:$G513))</f>
        <v>#N/A</v>
      </c>
      <c r="K513" s="133" t="str">
        <f>IFERROR(VLOOKUP($C513,Calculator!$BY$2:$CD$2500,6,0),"")</f>
        <v/>
      </c>
      <c r="L513" s="141" t="str">
        <f t="shared" si="44"/>
        <v/>
      </c>
      <c r="M513" s="100" t="str">
        <f>IF($D513="","",$L513-(Dashboard!$R$21-(SUM($E$224:$E514))))</f>
        <v/>
      </c>
      <c r="N513" s="50">
        <f t="shared" si="47"/>
        <v>44571</v>
      </c>
      <c r="O513" s="96" t="e">
        <f>IF($D513="",NA(),($M513)/Dashboard!$R$21)</f>
        <v>#N/A</v>
      </c>
      <c r="P513" s="34"/>
      <c r="Q513" s="34"/>
    </row>
    <row r="514" spans="2:17" s="198" customFormat="1">
      <c r="B514" s="36">
        <f t="shared" si="48"/>
        <v>512</v>
      </c>
      <c r="C514" s="120">
        <f t="shared" si="49"/>
        <v>44572</v>
      </c>
      <c r="D514" s="98"/>
      <c r="E514" s="98"/>
      <c r="F514" s="98"/>
      <c r="G514" s="133" t="str">
        <f>IFERROR(VLOOKUP($C514,Calculator!$BY$2:$CB$2500,4,0),"")</f>
        <v/>
      </c>
      <c r="H514" s="197" t="e">
        <f t="shared" si="45"/>
        <v>#VALUE!</v>
      </c>
      <c r="I514" s="136">
        <f t="shared" si="46"/>
        <v>44572</v>
      </c>
      <c r="J514" s="137" t="e">
        <f ca="1">IF($C514&gt;(TODAY()),NA(),SUM($G$3:$G514))</f>
        <v>#N/A</v>
      </c>
      <c r="K514" s="133" t="str">
        <f>IFERROR(VLOOKUP($C514,Calculator!$BY$2:$CD$2500,6,0),"")</f>
        <v/>
      </c>
      <c r="L514" s="141" t="str">
        <f t="shared" si="44"/>
        <v/>
      </c>
      <c r="M514" s="100" t="str">
        <f>IF($D514="","",$L514-(Dashboard!$R$21-(SUM($E$224:$E515))))</f>
        <v/>
      </c>
      <c r="N514" s="50">
        <f t="shared" si="47"/>
        <v>44572</v>
      </c>
      <c r="O514" s="96" t="e">
        <f>IF($D514="",NA(),($M514)/Dashboard!$R$21)</f>
        <v>#N/A</v>
      </c>
      <c r="P514" s="34"/>
      <c r="Q514" s="34"/>
    </row>
    <row r="515" spans="2:17" s="198" customFormat="1">
      <c r="B515" s="36">
        <f t="shared" si="48"/>
        <v>513</v>
      </c>
      <c r="C515" s="120">
        <f t="shared" si="49"/>
        <v>44573</v>
      </c>
      <c r="D515" s="98"/>
      <c r="E515" s="98"/>
      <c r="F515" s="98"/>
      <c r="G515" s="133" t="str">
        <f>IFERROR(VLOOKUP($C515,Calculator!$BY$2:$CB$2500,4,0),"")</f>
        <v/>
      </c>
      <c r="H515" s="197" t="e">
        <f t="shared" si="45"/>
        <v>#VALUE!</v>
      </c>
      <c r="I515" s="136">
        <f t="shared" si="46"/>
        <v>44573</v>
      </c>
      <c r="J515" s="137" t="e">
        <f ca="1">IF($C515&gt;(TODAY()),NA(),SUM($G$3:$G515))</f>
        <v>#N/A</v>
      </c>
      <c r="K515" s="133" t="str">
        <f>IFERROR(VLOOKUP($C515,Calculator!$BY$2:$CD$2500,6,0),"")</f>
        <v/>
      </c>
      <c r="L515" s="141" t="str">
        <f t="shared" ref="L515:L578" si="50">IF($D515="","",$D515)</f>
        <v/>
      </c>
      <c r="M515" s="100" t="str">
        <f>IF($D515="","",$L515-(Dashboard!$R$21-(SUM($E$224:$E516))))</f>
        <v/>
      </c>
      <c r="N515" s="50">
        <f t="shared" si="47"/>
        <v>44573</v>
      </c>
      <c r="O515" s="96" t="e">
        <f>IF($D515="",NA(),($M515)/Dashboard!$R$21)</f>
        <v>#N/A</v>
      </c>
      <c r="P515" s="34"/>
      <c r="Q515" s="34"/>
    </row>
    <row r="516" spans="2:17" s="198" customFormat="1">
      <c r="B516" s="36">
        <f t="shared" si="48"/>
        <v>514</v>
      </c>
      <c r="C516" s="120">
        <f t="shared" si="49"/>
        <v>44574</v>
      </c>
      <c r="D516" s="98"/>
      <c r="E516" s="98"/>
      <c r="F516" s="98"/>
      <c r="G516" s="133" t="str">
        <f>IFERROR(VLOOKUP($C516,Calculator!$BY$2:$CB$2500,4,0),"")</f>
        <v/>
      </c>
      <c r="H516" s="197" t="e">
        <f t="shared" ref="H516:H579" si="51">$G516*1</f>
        <v>#VALUE!</v>
      </c>
      <c r="I516" s="136">
        <f t="shared" ref="I516:I579" si="52">$C516</f>
        <v>44574</v>
      </c>
      <c r="J516" s="137" t="e">
        <f ca="1">IF($C516&gt;(TODAY()),NA(),SUM($G$3:$G516))</f>
        <v>#N/A</v>
      </c>
      <c r="K516" s="133" t="str">
        <f>IFERROR(VLOOKUP($C516,Calculator!$BY$2:$CD$2500,6,0),"")</f>
        <v/>
      </c>
      <c r="L516" s="141" t="str">
        <f t="shared" si="50"/>
        <v/>
      </c>
      <c r="M516" s="100" t="str">
        <f>IF($D516="","",$L516-(Dashboard!$R$21-(SUM($E$224:$E517))))</f>
        <v/>
      </c>
      <c r="N516" s="50">
        <f t="shared" si="47"/>
        <v>44574</v>
      </c>
      <c r="O516" s="96" t="e">
        <f>IF($D516="",NA(),($M516)/Dashboard!$R$21)</f>
        <v>#N/A</v>
      </c>
      <c r="P516" s="34"/>
      <c r="Q516" s="34"/>
    </row>
    <row r="517" spans="2:17" s="198" customFormat="1">
      <c r="B517" s="36">
        <f t="shared" si="48"/>
        <v>515</v>
      </c>
      <c r="C517" s="120">
        <f t="shared" si="49"/>
        <v>44575</v>
      </c>
      <c r="D517" s="98"/>
      <c r="E517" s="98"/>
      <c r="F517" s="98"/>
      <c r="G517" s="133" t="str">
        <f>IFERROR(VLOOKUP($C517,Calculator!$BY$2:$CB$2500,4,0),"")</f>
        <v/>
      </c>
      <c r="H517" s="197" t="e">
        <f t="shared" si="51"/>
        <v>#VALUE!</v>
      </c>
      <c r="I517" s="136">
        <f t="shared" si="52"/>
        <v>44575</v>
      </c>
      <c r="J517" s="137" t="e">
        <f ca="1">IF($C517&gt;(TODAY()),NA(),SUM($G$3:$G517))</f>
        <v>#N/A</v>
      </c>
      <c r="K517" s="133" t="str">
        <f>IFERROR(VLOOKUP($C517,Calculator!$BY$2:$CD$2500,6,0),"")</f>
        <v/>
      </c>
      <c r="L517" s="141" t="str">
        <f t="shared" si="50"/>
        <v/>
      </c>
      <c r="M517" s="100" t="str">
        <f>IF($D517="","",$L517-(Dashboard!$R$21-(SUM($E$224:$E518))))</f>
        <v/>
      </c>
      <c r="N517" s="50">
        <f t="shared" ref="N517:N580" si="53">$C516+1</f>
        <v>44575</v>
      </c>
      <c r="O517" s="96" t="e">
        <f>IF($D517="",NA(),($M517)/Dashboard!$R$21)</f>
        <v>#N/A</v>
      </c>
      <c r="P517" s="34"/>
      <c r="Q517" s="34"/>
    </row>
    <row r="518" spans="2:17" s="198" customFormat="1">
      <c r="B518" s="36">
        <f t="shared" si="48"/>
        <v>516</v>
      </c>
      <c r="C518" s="120">
        <f t="shared" si="49"/>
        <v>44576</v>
      </c>
      <c r="D518" s="98"/>
      <c r="E518" s="98"/>
      <c r="F518" s="98"/>
      <c r="G518" s="133" t="str">
        <f>IFERROR(VLOOKUP($C518,Calculator!$BY$2:$CB$2500,4,0),"")</f>
        <v/>
      </c>
      <c r="H518" s="197" t="e">
        <f t="shared" si="51"/>
        <v>#VALUE!</v>
      </c>
      <c r="I518" s="136">
        <f t="shared" si="52"/>
        <v>44576</v>
      </c>
      <c r="J518" s="137" t="e">
        <f ca="1">IF($C518&gt;(TODAY()),NA(),SUM($G$3:$G518))</f>
        <v>#N/A</v>
      </c>
      <c r="K518" s="133" t="str">
        <f>IFERROR(VLOOKUP($C518,Calculator!$BY$2:$CD$2500,6,0),"")</f>
        <v/>
      </c>
      <c r="L518" s="141" t="str">
        <f t="shared" si="50"/>
        <v/>
      </c>
      <c r="M518" s="100" t="str">
        <f>IF($D518="","",$L518-(Dashboard!$R$21-(SUM($E$224:$E519))))</f>
        <v/>
      </c>
      <c r="N518" s="50">
        <f t="shared" si="53"/>
        <v>44576</v>
      </c>
      <c r="O518" s="96" t="e">
        <f>IF($D518="",NA(),($M518)/Dashboard!$R$21)</f>
        <v>#N/A</v>
      </c>
      <c r="P518" s="34"/>
      <c r="Q518" s="34"/>
    </row>
    <row r="519" spans="2:17" s="198" customFormat="1">
      <c r="B519" s="36">
        <f t="shared" si="48"/>
        <v>517</v>
      </c>
      <c r="C519" s="120">
        <f t="shared" si="49"/>
        <v>44577</v>
      </c>
      <c r="D519" s="98"/>
      <c r="E519" s="98"/>
      <c r="F519" s="98"/>
      <c r="G519" s="133" t="str">
        <f>IFERROR(VLOOKUP($C519,Calculator!$BY$2:$CB$2500,4,0),"")</f>
        <v/>
      </c>
      <c r="H519" s="197" t="e">
        <f t="shared" si="51"/>
        <v>#VALUE!</v>
      </c>
      <c r="I519" s="136">
        <f t="shared" si="52"/>
        <v>44577</v>
      </c>
      <c r="J519" s="137" t="e">
        <f ca="1">IF($C519&gt;(TODAY()),NA(),SUM($G$3:$G519))</f>
        <v>#N/A</v>
      </c>
      <c r="K519" s="133" t="str">
        <f>IFERROR(VLOOKUP($C519,Calculator!$BY$2:$CD$2500,6,0),"")</f>
        <v/>
      </c>
      <c r="L519" s="141" t="str">
        <f t="shared" si="50"/>
        <v/>
      </c>
      <c r="M519" s="100" t="str">
        <f>IF($D519="","",$L519-(Dashboard!$R$21-(SUM($E$224:$E520))))</f>
        <v/>
      </c>
      <c r="N519" s="50">
        <f t="shared" si="53"/>
        <v>44577</v>
      </c>
      <c r="O519" s="96" t="e">
        <f>IF($D519="",NA(),($M519)/Dashboard!$R$21)</f>
        <v>#N/A</v>
      </c>
      <c r="P519" s="34"/>
      <c r="Q519" s="34"/>
    </row>
    <row r="520" spans="2:17" s="198" customFormat="1">
      <c r="B520" s="36">
        <f t="shared" si="48"/>
        <v>518</v>
      </c>
      <c r="C520" s="120">
        <f t="shared" si="49"/>
        <v>44578</v>
      </c>
      <c r="D520" s="98"/>
      <c r="E520" s="98"/>
      <c r="F520" s="98"/>
      <c r="G520" s="133" t="str">
        <f>IFERROR(VLOOKUP($C520,Calculator!$BY$2:$CB$2500,4,0),"")</f>
        <v/>
      </c>
      <c r="H520" s="197" t="e">
        <f t="shared" si="51"/>
        <v>#VALUE!</v>
      </c>
      <c r="I520" s="136">
        <f t="shared" si="52"/>
        <v>44578</v>
      </c>
      <c r="J520" s="137" t="e">
        <f ca="1">IF($C520&gt;(TODAY()),NA(),SUM($G$3:$G520))</f>
        <v>#N/A</v>
      </c>
      <c r="K520" s="133" t="str">
        <f>IFERROR(VLOOKUP($C520,Calculator!$BY$2:$CD$2500,6,0),"")</f>
        <v/>
      </c>
      <c r="L520" s="141" t="str">
        <f t="shared" si="50"/>
        <v/>
      </c>
      <c r="M520" s="100" t="str">
        <f>IF($D520="","",$L520-(Dashboard!$R$21-(SUM($E$224:$E521))))</f>
        <v/>
      </c>
      <c r="N520" s="50">
        <f t="shared" si="53"/>
        <v>44578</v>
      </c>
      <c r="O520" s="96" t="e">
        <f>IF($D520="",NA(),($M520)/Dashboard!$R$21)</f>
        <v>#N/A</v>
      </c>
      <c r="P520" s="34"/>
      <c r="Q520" s="34"/>
    </row>
    <row r="521" spans="2:17" s="198" customFormat="1">
      <c r="B521" s="36">
        <f t="shared" si="48"/>
        <v>519</v>
      </c>
      <c r="C521" s="120">
        <f t="shared" si="49"/>
        <v>44579</v>
      </c>
      <c r="D521" s="98"/>
      <c r="E521" s="98"/>
      <c r="F521" s="98"/>
      <c r="G521" s="133" t="str">
        <f>IFERROR(VLOOKUP($C521,Calculator!$BY$2:$CB$2500,4,0),"")</f>
        <v/>
      </c>
      <c r="H521" s="197" t="e">
        <f t="shared" si="51"/>
        <v>#VALUE!</v>
      </c>
      <c r="I521" s="136">
        <f t="shared" si="52"/>
        <v>44579</v>
      </c>
      <c r="J521" s="137" t="e">
        <f ca="1">IF($C521&gt;(TODAY()),NA(),SUM($G$3:$G521))</f>
        <v>#N/A</v>
      </c>
      <c r="K521" s="133" t="str">
        <f>IFERROR(VLOOKUP($C521,Calculator!$BY$2:$CD$2500,6,0),"")</f>
        <v/>
      </c>
      <c r="L521" s="141" t="str">
        <f t="shared" si="50"/>
        <v/>
      </c>
      <c r="M521" s="100" t="str">
        <f>IF($D521="","",$L521-(Dashboard!$R$21-(SUM($E$224:$E522))))</f>
        <v/>
      </c>
      <c r="N521" s="50">
        <f t="shared" si="53"/>
        <v>44579</v>
      </c>
      <c r="O521" s="96" t="e">
        <f>IF($D521="",NA(),($M521)/Dashboard!$R$21)</f>
        <v>#N/A</v>
      </c>
      <c r="P521" s="34"/>
      <c r="Q521" s="34"/>
    </row>
    <row r="522" spans="2:17" s="198" customFormat="1">
      <c r="B522" s="36">
        <f t="shared" si="48"/>
        <v>520</v>
      </c>
      <c r="C522" s="120">
        <f t="shared" si="49"/>
        <v>44580</v>
      </c>
      <c r="D522" s="98"/>
      <c r="E522" s="98"/>
      <c r="F522" s="98"/>
      <c r="G522" s="133" t="str">
        <f>IFERROR(VLOOKUP($C522,Calculator!$BY$2:$CB$2500,4,0),"")</f>
        <v/>
      </c>
      <c r="H522" s="197" t="e">
        <f t="shared" si="51"/>
        <v>#VALUE!</v>
      </c>
      <c r="I522" s="136">
        <f t="shared" si="52"/>
        <v>44580</v>
      </c>
      <c r="J522" s="137" t="e">
        <f ca="1">IF($C522&gt;(TODAY()),NA(),SUM($G$3:$G522))</f>
        <v>#N/A</v>
      </c>
      <c r="K522" s="133" t="str">
        <f>IFERROR(VLOOKUP($C522,Calculator!$BY$2:$CD$2500,6,0),"")</f>
        <v/>
      </c>
      <c r="L522" s="141" t="str">
        <f t="shared" si="50"/>
        <v/>
      </c>
      <c r="M522" s="100" t="str">
        <f>IF($D522="","",$L522-(Dashboard!$R$21-(SUM($E$224:$E523))))</f>
        <v/>
      </c>
      <c r="N522" s="50">
        <f t="shared" si="53"/>
        <v>44580</v>
      </c>
      <c r="O522" s="96" t="e">
        <f>IF($D522="",NA(),($M522)/Dashboard!$R$21)</f>
        <v>#N/A</v>
      </c>
      <c r="P522" s="34"/>
      <c r="Q522" s="34"/>
    </row>
    <row r="523" spans="2:17" s="198" customFormat="1">
      <c r="B523" s="36">
        <f t="shared" si="48"/>
        <v>521</v>
      </c>
      <c r="C523" s="120">
        <f t="shared" si="49"/>
        <v>44581</v>
      </c>
      <c r="D523" s="98"/>
      <c r="E523" s="98"/>
      <c r="F523" s="98"/>
      <c r="G523" s="133" t="str">
        <f>IFERROR(VLOOKUP($C523,Calculator!$BY$2:$CB$2500,4,0),"")</f>
        <v/>
      </c>
      <c r="H523" s="197" t="e">
        <f t="shared" si="51"/>
        <v>#VALUE!</v>
      </c>
      <c r="I523" s="136">
        <f t="shared" si="52"/>
        <v>44581</v>
      </c>
      <c r="J523" s="137" t="e">
        <f ca="1">IF($C523&gt;(TODAY()),NA(),SUM($G$3:$G523))</f>
        <v>#N/A</v>
      </c>
      <c r="K523" s="133" t="str">
        <f>IFERROR(VLOOKUP($C523,Calculator!$BY$2:$CD$2500,6,0),"")</f>
        <v/>
      </c>
      <c r="L523" s="141" t="str">
        <f t="shared" si="50"/>
        <v/>
      </c>
      <c r="M523" s="100" t="str">
        <f>IF($D523="","",$L523-(Dashboard!$R$21-(SUM($E$224:$E524))))</f>
        <v/>
      </c>
      <c r="N523" s="50">
        <f t="shared" si="53"/>
        <v>44581</v>
      </c>
      <c r="O523" s="96" t="e">
        <f>IF($D523="",NA(),($M523)/Dashboard!$R$21)</f>
        <v>#N/A</v>
      </c>
      <c r="P523" s="34"/>
      <c r="Q523" s="34"/>
    </row>
    <row r="524" spans="2:17" s="198" customFormat="1">
      <c r="B524" s="36">
        <f t="shared" si="48"/>
        <v>522</v>
      </c>
      <c r="C524" s="120">
        <f t="shared" si="49"/>
        <v>44582</v>
      </c>
      <c r="D524" s="98"/>
      <c r="E524" s="98"/>
      <c r="F524" s="98"/>
      <c r="G524" s="133" t="str">
        <f>IFERROR(VLOOKUP($C524,Calculator!$BY$2:$CB$2500,4,0),"")</f>
        <v/>
      </c>
      <c r="H524" s="197" t="e">
        <f t="shared" si="51"/>
        <v>#VALUE!</v>
      </c>
      <c r="I524" s="136">
        <f t="shared" si="52"/>
        <v>44582</v>
      </c>
      <c r="J524" s="137" t="e">
        <f ca="1">IF($C524&gt;(TODAY()),NA(),SUM($G$3:$G524))</f>
        <v>#N/A</v>
      </c>
      <c r="K524" s="133" t="str">
        <f>IFERROR(VLOOKUP($C524,Calculator!$BY$2:$CD$2500,6,0),"")</f>
        <v/>
      </c>
      <c r="L524" s="141" t="str">
        <f t="shared" si="50"/>
        <v/>
      </c>
      <c r="M524" s="100" t="str">
        <f>IF($D524="","",$L524-(Dashboard!$R$21-(SUM($E$224:$E525))))</f>
        <v/>
      </c>
      <c r="N524" s="50">
        <f t="shared" si="53"/>
        <v>44582</v>
      </c>
      <c r="O524" s="96" t="e">
        <f>IF($D524="",NA(),($M524)/Dashboard!$R$21)</f>
        <v>#N/A</v>
      </c>
      <c r="P524" s="34"/>
      <c r="Q524" s="34"/>
    </row>
    <row r="525" spans="2:17" s="198" customFormat="1">
      <c r="B525" s="36">
        <f t="shared" si="48"/>
        <v>523</v>
      </c>
      <c r="C525" s="120">
        <f t="shared" si="49"/>
        <v>44583</v>
      </c>
      <c r="D525" s="98"/>
      <c r="E525" s="98"/>
      <c r="F525" s="98"/>
      <c r="G525" s="133" t="str">
        <f>IFERROR(VLOOKUP($C525,Calculator!$BY$2:$CB$2500,4,0),"")</f>
        <v/>
      </c>
      <c r="H525" s="197" t="e">
        <f t="shared" si="51"/>
        <v>#VALUE!</v>
      </c>
      <c r="I525" s="136">
        <f t="shared" si="52"/>
        <v>44583</v>
      </c>
      <c r="J525" s="137" t="e">
        <f ca="1">IF($C525&gt;(TODAY()),NA(),SUM($G$3:$G525))</f>
        <v>#N/A</v>
      </c>
      <c r="K525" s="133" t="str">
        <f>IFERROR(VLOOKUP($C525,Calculator!$BY$2:$CD$2500,6,0),"")</f>
        <v/>
      </c>
      <c r="L525" s="141" t="str">
        <f t="shared" si="50"/>
        <v/>
      </c>
      <c r="M525" s="100" t="str">
        <f>IF($D525="","",$L525-(Dashboard!$R$21-(SUM($E$224:$E526))))</f>
        <v/>
      </c>
      <c r="N525" s="50">
        <f t="shared" si="53"/>
        <v>44583</v>
      </c>
      <c r="O525" s="96" t="e">
        <f>IF($D525="",NA(),($M525)/Dashboard!$R$21)</f>
        <v>#N/A</v>
      </c>
      <c r="P525" s="34"/>
      <c r="Q525" s="34"/>
    </row>
    <row r="526" spans="2:17" s="198" customFormat="1">
      <c r="B526" s="36">
        <f t="shared" si="48"/>
        <v>524</v>
      </c>
      <c r="C526" s="120">
        <f t="shared" si="49"/>
        <v>44584</v>
      </c>
      <c r="D526" s="98"/>
      <c r="E526" s="98"/>
      <c r="F526" s="98"/>
      <c r="G526" s="133" t="str">
        <f>IFERROR(VLOOKUP($C526,Calculator!$BY$2:$CB$2500,4,0),"")</f>
        <v/>
      </c>
      <c r="H526" s="197" t="e">
        <f t="shared" si="51"/>
        <v>#VALUE!</v>
      </c>
      <c r="I526" s="136">
        <f t="shared" si="52"/>
        <v>44584</v>
      </c>
      <c r="J526" s="137" t="e">
        <f ca="1">IF($C526&gt;(TODAY()),NA(),SUM($G$3:$G526))</f>
        <v>#N/A</v>
      </c>
      <c r="K526" s="133" t="str">
        <f>IFERROR(VLOOKUP($C526,Calculator!$BY$2:$CD$2500,6,0),"")</f>
        <v/>
      </c>
      <c r="L526" s="141" t="str">
        <f t="shared" si="50"/>
        <v/>
      </c>
      <c r="M526" s="100" t="str">
        <f>IF($D526="","",$L526-(Dashboard!$R$21-(SUM($E$224:$E527))))</f>
        <v/>
      </c>
      <c r="N526" s="50">
        <f t="shared" si="53"/>
        <v>44584</v>
      </c>
      <c r="O526" s="96" t="e">
        <f>IF($D526="",NA(),($M526)/Dashboard!$R$21)</f>
        <v>#N/A</v>
      </c>
      <c r="P526" s="34"/>
      <c r="Q526" s="34"/>
    </row>
    <row r="527" spans="2:17" s="198" customFormat="1">
      <c r="B527" s="36">
        <f t="shared" si="48"/>
        <v>525</v>
      </c>
      <c r="C527" s="120">
        <f t="shared" si="49"/>
        <v>44585</v>
      </c>
      <c r="D527" s="98"/>
      <c r="E527" s="98"/>
      <c r="F527" s="98"/>
      <c r="G527" s="133" t="str">
        <f>IFERROR(VLOOKUP($C527,Calculator!$BY$2:$CB$2500,4,0),"")</f>
        <v/>
      </c>
      <c r="H527" s="197" t="e">
        <f t="shared" si="51"/>
        <v>#VALUE!</v>
      </c>
      <c r="I527" s="136">
        <f t="shared" si="52"/>
        <v>44585</v>
      </c>
      <c r="J527" s="137" t="e">
        <f ca="1">IF($C527&gt;(TODAY()),NA(),SUM($G$3:$G527))</f>
        <v>#N/A</v>
      </c>
      <c r="K527" s="133" t="str">
        <f>IFERROR(VLOOKUP($C527,Calculator!$BY$2:$CD$2500,6,0),"")</f>
        <v/>
      </c>
      <c r="L527" s="141" t="str">
        <f t="shared" si="50"/>
        <v/>
      </c>
      <c r="M527" s="100" t="str">
        <f>IF($D527="","",$L527-(Dashboard!$R$21-(SUM($E$224:$E528))))</f>
        <v/>
      </c>
      <c r="N527" s="50">
        <f t="shared" si="53"/>
        <v>44585</v>
      </c>
      <c r="O527" s="96" t="e">
        <f>IF($D527="",NA(),($M527)/Dashboard!$R$21)</f>
        <v>#N/A</v>
      </c>
      <c r="P527" s="34"/>
      <c r="Q527" s="34"/>
    </row>
    <row r="528" spans="2:17" s="198" customFormat="1">
      <c r="B528" s="36">
        <f t="shared" si="48"/>
        <v>526</v>
      </c>
      <c r="C528" s="120">
        <f t="shared" si="49"/>
        <v>44586</v>
      </c>
      <c r="D528" s="98"/>
      <c r="E528" s="98"/>
      <c r="F528" s="98"/>
      <c r="G528" s="133" t="str">
        <f>IFERROR(VLOOKUP($C528,Calculator!$BY$2:$CB$2500,4,0),"")</f>
        <v/>
      </c>
      <c r="H528" s="197" t="e">
        <f t="shared" si="51"/>
        <v>#VALUE!</v>
      </c>
      <c r="I528" s="136">
        <f t="shared" si="52"/>
        <v>44586</v>
      </c>
      <c r="J528" s="137" t="e">
        <f ca="1">IF($C528&gt;(TODAY()),NA(),SUM($G$3:$G528))</f>
        <v>#N/A</v>
      </c>
      <c r="K528" s="133" t="str">
        <f>IFERROR(VLOOKUP($C528,Calculator!$BY$2:$CD$2500,6,0),"")</f>
        <v/>
      </c>
      <c r="L528" s="141" t="str">
        <f t="shared" si="50"/>
        <v/>
      </c>
      <c r="M528" s="100" t="str">
        <f>IF($D528="","",$L528-(Dashboard!$R$21-(SUM($E$224:$E529))))</f>
        <v/>
      </c>
      <c r="N528" s="50">
        <f t="shared" si="53"/>
        <v>44586</v>
      </c>
      <c r="O528" s="96" t="e">
        <f>IF($D528="",NA(),($M528)/Dashboard!$R$21)</f>
        <v>#N/A</v>
      </c>
      <c r="P528" s="34"/>
      <c r="Q528" s="34"/>
    </row>
    <row r="529" spans="2:17" s="198" customFormat="1">
      <c r="B529" s="36">
        <f t="shared" si="48"/>
        <v>527</v>
      </c>
      <c r="C529" s="120">
        <f t="shared" si="49"/>
        <v>44587</v>
      </c>
      <c r="D529" s="98"/>
      <c r="E529" s="98"/>
      <c r="F529" s="98"/>
      <c r="G529" s="133" t="str">
        <f>IFERROR(VLOOKUP($C529,Calculator!$BY$2:$CB$2500,4,0),"")</f>
        <v/>
      </c>
      <c r="H529" s="197" t="e">
        <f t="shared" si="51"/>
        <v>#VALUE!</v>
      </c>
      <c r="I529" s="136">
        <f t="shared" si="52"/>
        <v>44587</v>
      </c>
      <c r="J529" s="137" t="e">
        <f ca="1">IF($C529&gt;(TODAY()),NA(),SUM($G$3:$G529))</f>
        <v>#N/A</v>
      </c>
      <c r="K529" s="133" t="str">
        <f>IFERROR(VLOOKUP($C529,Calculator!$BY$2:$CD$2500,6,0),"")</f>
        <v/>
      </c>
      <c r="L529" s="141" t="str">
        <f t="shared" si="50"/>
        <v/>
      </c>
      <c r="M529" s="100" t="str">
        <f>IF($D529="","",$L529-(Dashboard!$R$21-(SUM($E$224:$E530))))</f>
        <v/>
      </c>
      <c r="N529" s="50">
        <f t="shared" si="53"/>
        <v>44587</v>
      </c>
      <c r="O529" s="96" t="e">
        <f>IF($D529="",NA(),($M529)/Dashboard!$R$21)</f>
        <v>#N/A</v>
      </c>
      <c r="P529" s="34"/>
      <c r="Q529" s="34"/>
    </row>
    <row r="530" spans="2:17" s="198" customFormat="1">
      <c r="B530" s="36">
        <f t="shared" si="48"/>
        <v>528</v>
      </c>
      <c r="C530" s="120">
        <f t="shared" si="49"/>
        <v>44588</v>
      </c>
      <c r="D530" s="98"/>
      <c r="E530" s="98"/>
      <c r="F530" s="98"/>
      <c r="G530" s="133" t="str">
        <f>IFERROR(VLOOKUP($C530,Calculator!$BY$2:$CB$2500,4,0),"")</f>
        <v/>
      </c>
      <c r="H530" s="197" t="e">
        <f t="shared" si="51"/>
        <v>#VALUE!</v>
      </c>
      <c r="I530" s="136">
        <f t="shared" si="52"/>
        <v>44588</v>
      </c>
      <c r="J530" s="137" t="e">
        <f ca="1">IF($C530&gt;(TODAY()),NA(),SUM($G$3:$G530))</f>
        <v>#N/A</v>
      </c>
      <c r="K530" s="133" t="str">
        <f>IFERROR(VLOOKUP($C530,Calculator!$BY$2:$CD$2500,6,0),"")</f>
        <v/>
      </c>
      <c r="L530" s="141" t="str">
        <f t="shared" si="50"/>
        <v/>
      </c>
      <c r="M530" s="100" t="str">
        <f>IF($D530="","",$L530-(Dashboard!$R$21-(SUM($E$224:$E531))))</f>
        <v/>
      </c>
      <c r="N530" s="50">
        <f t="shared" si="53"/>
        <v>44588</v>
      </c>
      <c r="O530" s="96" t="e">
        <f>IF($D530="",NA(),($M530)/Dashboard!$R$21)</f>
        <v>#N/A</v>
      </c>
      <c r="P530" s="34"/>
      <c r="Q530" s="34"/>
    </row>
    <row r="531" spans="2:17" s="198" customFormat="1">
      <c r="B531" s="36">
        <f t="shared" si="48"/>
        <v>529</v>
      </c>
      <c r="C531" s="120">
        <f t="shared" si="49"/>
        <v>44589</v>
      </c>
      <c r="D531" s="98"/>
      <c r="E531" s="98"/>
      <c r="F531" s="98"/>
      <c r="G531" s="133" t="str">
        <f>IFERROR(VLOOKUP($C531,Calculator!$BY$2:$CB$2500,4,0),"")</f>
        <v/>
      </c>
      <c r="H531" s="197" t="e">
        <f t="shared" si="51"/>
        <v>#VALUE!</v>
      </c>
      <c r="I531" s="136">
        <f t="shared" si="52"/>
        <v>44589</v>
      </c>
      <c r="J531" s="137" t="e">
        <f ca="1">IF($C531&gt;(TODAY()),NA(),SUM($G$3:$G531))</f>
        <v>#N/A</v>
      </c>
      <c r="K531" s="133" t="str">
        <f>IFERROR(VLOOKUP($C531,Calculator!$BY$2:$CD$2500,6,0),"")</f>
        <v/>
      </c>
      <c r="L531" s="141" t="str">
        <f t="shared" si="50"/>
        <v/>
      </c>
      <c r="M531" s="100" t="str">
        <f>IF($D531="","",$L531-(Dashboard!$R$21-(SUM($E$224:$E532))))</f>
        <v/>
      </c>
      <c r="N531" s="50">
        <f t="shared" si="53"/>
        <v>44589</v>
      </c>
      <c r="O531" s="96" t="e">
        <f>IF($D531="",NA(),($M531)/Dashboard!$R$21)</f>
        <v>#N/A</v>
      </c>
      <c r="P531" s="34"/>
      <c r="Q531" s="34"/>
    </row>
    <row r="532" spans="2:17" s="198" customFormat="1">
      <c r="B532" s="36">
        <f t="shared" si="48"/>
        <v>530</v>
      </c>
      <c r="C532" s="120">
        <f t="shared" si="49"/>
        <v>44590</v>
      </c>
      <c r="D532" s="98"/>
      <c r="E532" s="98"/>
      <c r="F532" s="98"/>
      <c r="G532" s="133" t="str">
        <f>IFERROR(VLOOKUP($C532,Calculator!$BY$2:$CB$2500,4,0),"")</f>
        <v/>
      </c>
      <c r="H532" s="197" t="e">
        <f t="shared" si="51"/>
        <v>#VALUE!</v>
      </c>
      <c r="I532" s="136">
        <f t="shared" si="52"/>
        <v>44590</v>
      </c>
      <c r="J532" s="137" t="e">
        <f ca="1">IF($C532&gt;(TODAY()),NA(),SUM($G$3:$G532))</f>
        <v>#N/A</v>
      </c>
      <c r="K532" s="133" t="str">
        <f>IFERROR(VLOOKUP($C532,Calculator!$BY$2:$CD$2500,6,0),"")</f>
        <v/>
      </c>
      <c r="L532" s="141" t="str">
        <f t="shared" si="50"/>
        <v/>
      </c>
      <c r="M532" s="100" t="str">
        <f>IF($D532="","",$L532-(Dashboard!$R$21-(SUM($E$224:$E533))))</f>
        <v/>
      </c>
      <c r="N532" s="50">
        <f t="shared" si="53"/>
        <v>44590</v>
      </c>
      <c r="O532" s="96" t="e">
        <f>IF($D532="",NA(),($M532)/Dashboard!$R$21)</f>
        <v>#N/A</v>
      </c>
      <c r="P532" s="34"/>
      <c r="Q532" s="34"/>
    </row>
    <row r="533" spans="2:17" s="198" customFormat="1">
      <c r="B533" s="36">
        <f t="shared" si="48"/>
        <v>531</v>
      </c>
      <c r="C533" s="120">
        <f t="shared" si="49"/>
        <v>44591</v>
      </c>
      <c r="D533" s="98"/>
      <c r="E533" s="98"/>
      <c r="F533" s="98"/>
      <c r="G533" s="133" t="str">
        <f>IFERROR(VLOOKUP($C533,Calculator!$BY$2:$CB$2500,4,0),"")</f>
        <v/>
      </c>
      <c r="H533" s="197" t="e">
        <f t="shared" si="51"/>
        <v>#VALUE!</v>
      </c>
      <c r="I533" s="136">
        <f t="shared" si="52"/>
        <v>44591</v>
      </c>
      <c r="J533" s="137" t="e">
        <f ca="1">IF($C533&gt;(TODAY()),NA(),SUM($G$3:$G533))</f>
        <v>#N/A</v>
      </c>
      <c r="K533" s="133" t="str">
        <f>IFERROR(VLOOKUP($C533,Calculator!$BY$2:$CD$2500,6,0),"")</f>
        <v/>
      </c>
      <c r="L533" s="141" t="str">
        <f t="shared" si="50"/>
        <v/>
      </c>
      <c r="M533" s="100" t="str">
        <f>IF($D533="","",$L533-(Dashboard!$R$21-(SUM($E$224:$E534))))</f>
        <v/>
      </c>
      <c r="N533" s="50">
        <f t="shared" si="53"/>
        <v>44591</v>
      </c>
      <c r="O533" s="96" t="e">
        <f>IF($D533="",NA(),($M533)/Dashboard!$R$21)</f>
        <v>#N/A</v>
      </c>
      <c r="P533" s="34"/>
      <c r="Q533" s="34"/>
    </row>
    <row r="534" spans="2:17" s="198" customFormat="1">
      <c r="B534" s="36">
        <f t="shared" si="48"/>
        <v>532</v>
      </c>
      <c r="C534" s="120">
        <f t="shared" si="49"/>
        <v>44592</v>
      </c>
      <c r="D534" s="98"/>
      <c r="E534" s="98"/>
      <c r="F534" s="98"/>
      <c r="G534" s="133" t="str">
        <f>IFERROR(VLOOKUP($C534,Calculator!$BY$2:$CB$2500,4,0),"")</f>
        <v/>
      </c>
      <c r="H534" s="197" t="e">
        <f t="shared" si="51"/>
        <v>#VALUE!</v>
      </c>
      <c r="I534" s="136">
        <f t="shared" si="52"/>
        <v>44592</v>
      </c>
      <c r="J534" s="137" t="e">
        <f ca="1">IF($C534&gt;(TODAY()),NA(),SUM($G$3:$G534))</f>
        <v>#N/A</v>
      </c>
      <c r="K534" s="133" t="str">
        <f>IFERROR(VLOOKUP($C534,Calculator!$BY$2:$CD$2500,6,0),"")</f>
        <v/>
      </c>
      <c r="L534" s="141" t="str">
        <f t="shared" si="50"/>
        <v/>
      </c>
      <c r="M534" s="100" t="str">
        <f>IF($D534="","",$L534-(Dashboard!$R$21-(SUM($E$224:$E535))))</f>
        <v/>
      </c>
      <c r="N534" s="50">
        <f t="shared" si="53"/>
        <v>44592</v>
      </c>
      <c r="O534" s="96" t="e">
        <f>IF($D534="",NA(),($M534)/Dashboard!$R$21)</f>
        <v>#N/A</v>
      </c>
      <c r="P534" s="34"/>
      <c r="Q534" s="34"/>
    </row>
    <row r="535" spans="2:17" s="198" customFormat="1">
      <c r="B535" s="36">
        <f t="shared" si="48"/>
        <v>533</v>
      </c>
      <c r="C535" s="120">
        <f t="shared" si="49"/>
        <v>44593</v>
      </c>
      <c r="D535" s="98"/>
      <c r="E535" s="98"/>
      <c r="F535" s="98"/>
      <c r="G535" s="133" t="str">
        <f>IFERROR(VLOOKUP($C535,Calculator!$BY$2:$CB$2500,4,0),"")</f>
        <v/>
      </c>
      <c r="H535" s="197" t="e">
        <f t="shared" si="51"/>
        <v>#VALUE!</v>
      </c>
      <c r="I535" s="136">
        <f t="shared" si="52"/>
        <v>44593</v>
      </c>
      <c r="J535" s="137" t="e">
        <f ca="1">IF($C535&gt;(TODAY()),NA(),SUM($G$3:$G535))</f>
        <v>#N/A</v>
      </c>
      <c r="K535" s="133" t="str">
        <f>IFERROR(VLOOKUP($C535,Calculator!$BY$2:$CD$2500,6,0),"")</f>
        <v/>
      </c>
      <c r="L535" s="141" t="str">
        <f t="shared" si="50"/>
        <v/>
      </c>
      <c r="M535" s="100" t="str">
        <f>IF($D535="","",$L535-(Dashboard!$R$21-(SUM($E$224:$E536))))</f>
        <v/>
      </c>
      <c r="N535" s="50">
        <f t="shared" si="53"/>
        <v>44593</v>
      </c>
      <c r="O535" s="96" t="e">
        <f>IF($D535="",NA(),($M535)/Dashboard!$R$21)</f>
        <v>#N/A</v>
      </c>
      <c r="P535" s="34"/>
      <c r="Q535" s="34"/>
    </row>
    <row r="536" spans="2:17" s="198" customFormat="1">
      <c r="B536" s="36">
        <f t="shared" si="48"/>
        <v>534</v>
      </c>
      <c r="C536" s="120">
        <f t="shared" si="49"/>
        <v>44594</v>
      </c>
      <c r="D536" s="98"/>
      <c r="E536" s="98"/>
      <c r="F536" s="98"/>
      <c r="G536" s="133" t="str">
        <f>IFERROR(VLOOKUP($C536,Calculator!$BY$2:$CB$2500,4,0),"")</f>
        <v/>
      </c>
      <c r="H536" s="197" t="e">
        <f t="shared" si="51"/>
        <v>#VALUE!</v>
      </c>
      <c r="I536" s="136">
        <f t="shared" si="52"/>
        <v>44594</v>
      </c>
      <c r="J536" s="137" t="e">
        <f ca="1">IF($C536&gt;(TODAY()),NA(),SUM($G$3:$G536))</f>
        <v>#N/A</v>
      </c>
      <c r="K536" s="133" t="str">
        <f>IFERROR(VLOOKUP($C536,Calculator!$BY$2:$CD$2500,6,0),"")</f>
        <v/>
      </c>
      <c r="L536" s="141" t="str">
        <f t="shared" si="50"/>
        <v/>
      </c>
      <c r="M536" s="100" t="str">
        <f>IF($D536="","",$L536-(Dashboard!$R$21-(SUM($E$224:$E537))))</f>
        <v/>
      </c>
      <c r="N536" s="50">
        <f t="shared" si="53"/>
        <v>44594</v>
      </c>
      <c r="O536" s="96" t="e">
        <f>IF($D536="",NA(),($M536)/Dashboard!$R$21)</f>
        <v>#N/A</v>
      </c>
      <c r="P536" s="34"/>
      <c r="Q536" s="34"/>
    </row>
    <row r="537" spans="2:17" s="198" customFormat="1">
      <c r="B537" s="36">
        <f t="shared" si="48"/>
        <v>535</v>
      </c>
      <c r="C537" s="120">
        <f t="shared" si="49"/>
        <v>44595</v>
      </c>
      <c r="D537" s="98"/>
      <c r="E537" s="98"/>
      <c r="F537" s="98"/>
      <c r="G537" s="133" t="str">
        <f>IFERROR(VLOOKUP($C537,Calculator!$BY$2:$CB$2500,4,0),"")</f>
        <v/>
      </c>
      <c r="H537" s="197" t="e">
        <f t="shared" si="51"/>
        <v>#VALUE!</v>
      </c>
      <c r="I537" s="136">
        <f t="shared" si="52"/>
        <v>44595</v>
      </c>
      <c r="J537" s="137" t="e">
        <f ca="1">IF($C537&gt;(TODAY()),NA(),SUM($G$3:$G537))</f>
        <v>#N/A</v>
      </c>
      <c r="K537" s="133" t="str">
        <f>IFERROR(VLOOKUP($C537,Calculator!$BY$2:$CD$2500,6,0),"")</f>
        <v/>
      </c>
      <c r="L537" s="141" t="str">
        <f t="shared" si="50"/>
        <v/>
      </c>
      <c r="M537" s="100" t="str">
        <f>IF($D537="","",$L537-(Dashboard!$R$21-(SUM($E$224:$E538))))</f>
        <v/>
      </c>
      <c r="N537" s="50">
        <f t="shared" si="53"/>
        <v>44595</v>
      </c>
      <c r="O537" s="96" t="e">
        <f>IF($D537="",NA(),($M537)/Dashboard!$R$21)</f>
        <v>#N/A</v>
      </c>
      <c r="P537" s="34"/>
      <c r="Q537" s="34"/>
    </row>
    <row r="538" spans="2:17" s="198" customFormat="1">
      <c r="B538" s="36">
        <f t="shared" si="48"/>
        <v>536</v>
      </c>
      <c r="C538" s="120">
        <f t="shared" si="49"/>
        <v>44596</v>
      </c>
      <c r="D538" s="98"/>
      <c r="E538" s="98"/>
      <c r="F538" s="98"/>
      <c r="G538" s="133" t="str">
        <f>IFERROR(VLOOKUP($C538,Calculator!$BY$2:$CB$2500,4,0),"")</f>
        <v/>
      </c>
      <c r="H538" s="197" t="e">
        <f t="shared" si="51"/>
        <v>#VALUE!</v>
      </c>
      <c r="I538" s="136">
        <f t="shared" si="52"/>
        <v>44596</v>
      </c>
      <c r="J538" s="137" t="e">
        <f ca="1">IF($C538&gt;(TODAY()),NA(),SUM($G$3:$G538))</f>
        <v>#N/A</v>
      </c>
      <c r="K538" s="133" t="str">
        <f>IFERROR(VLOOKUP($C538,Calculator!$BY$2:$CD$2500,6,0),"")</f>
        <v/>
      </c>
      <c r="L538" s="141" t="str">
        <f t="shared" si="50"/>
        <v/>
      </c>
      <c r="M538" s="100" t="str">
        <f>IF($D538="","",$L538-(Dashboard!$R$21-(SUM($E$224:$E539))))</f>
        <v/>
      </c>
      <c r="N538" s="50">
        <f t="shared" si="53"/>
        <v>44596</v>
      </c>
      <c r="O538" s="96" t="e">
        <f>IF($D538="",NA(),($M538)/Dashboard!$R$21)</f>
        <v>#N/A</v>
      </c>
      <c r="P538" s="34"/>
      <c r="Q538" s="34"/>
    </row>
    <row r="539" spans="2:17" s="198" customFormat="1">
      <c r="B539" s="36">
        <f t="shared" si="48"/>
        <v>537</v>
      </c>
      <c r="C539" s="120">
        <f t="shared" si="49"/>
        <v>44597</v>
      </c>
      <c r="D539" s="98"/>
      <c r="E539" s="98"/>
      <c r="F539" s="98"/>
      <c r="G539" s="133" t="str">
        <f>IFERROR(VLOOKUP($C539,Calculator!$BY$2:$CB$2500,4,0),"")</f>
        <v/>
      </c>
      <c r="H539" s="197" t="e">
        <f t="shared" si="51"/>
        <v>#VALUE!</v>
      </c>
      <c r="I539" s="136">
        <f t="shared" si="52"/>
        <v>44597</v>
      </c>
      <c r="J539" s="137" t="e">
        <f ca="1">IF($C539&gt;(TODAY()),NA(),SUM($G$3:$G539))</f>
        <v>#N/A</v>
      </c>
      <c r="K539" s="133" t="str">
        <f>IFERROR(VLOOKUP($C539,Calculator!$BY$2:$CD$2500,6,0),"")</f>
        <v/>
      </c>
      <c r="L539" s="141" t="str">
        <f t="shared" si="50"/>
        <v/>
      </c>
      <c r="M539" s="100" t="str">
        <f>IF($D539="","",$L539-(Dashboard!$R$21-(SUM($E$224:$E540))))</f>
        <v/>
      </c>
      <c r="N539" s="50">
        <f t="shared" si="53"/>
        <v>44597</v>
      </c>
      <c r="O539" s="96" t="e">
        <f>IF($D539="",NA(),($M539)/Dashboard!$R$21)</f>
        <v>#N/A</v>
      </c>
      <c r="P539" s="34"/>
      <c r="Q539" s="34"/>
    </row>
    <row r="540" spans="2:17" s="198" customFormat="1">
      <c r="B540" s="36">
        <f t="shared" ref="B540:B603" si="54">$B539+1</f>
        <v>538</v>
      </c>
      <c r="C540" s="120">
        <f t="shared" ref="C540:C603" si="55">$C539+1</f>
        <v>44598</v>
      </c>
      <c r="D540" s="98"/>
      <c r="E540" s="98"/>
      <c r="F540" s="98"/>
      <c r="G540" s="133" t="str">
        <f>IFERROR(VLOOKUP($C540,Calculator!$BY$2:$CB$2500,4,0),"")</f>
        <v/>
      </c>
      <c r="H540" s="197" t="e">
        <f t="shared" si="51"/>
        <v>#VALUE!</v>
      </c>
      <c r="I540" s="136">
        <f t="shared" si="52"/>
        <v>44598</v>
      </c>
      <c r="J540" s="137" t="e">
        <f ca="1">IF($C540&gt;(TODAY()),NA(),SUM($G$3:$G540))</f>
        <v>#N/A</v>
      </c>
      <c r="K540" s="133" t="str">
        <f>IFERROR(VLOOKUP($C540,Calculator!$BY$2:$CD$2500,6,0),"")</f>
        <v/>
      </c>
      <c r="L540" s="141" t="str">
        <f t="shared" si="50"/>
        <v/>
      </c>
      <c r="M540" s="100" t="str">
        <f>IF($D540="","",$L540-(Dashboard!$R$21-(SUM($E$224:$E541))))</f>
        <v/>
      </c>
      <c r="N540" s="50">
        <f t="shared" si="53"/>
        <v>44598</v>
      </c>
      <c r="O540" s="96" t="e">
        <f>IF($D540="",NA(),($M540)/Dashboard!$R$21)</f>
        <v>#N/A</v>
      </c>
      <c r="P540" s="34"/>
      <c r="Q540" s="34"/>
    </row>
    <row r="541" spans="2:17" s="198" customFormat="1">
      <c r="B541" s="36">
        <f t="shared" si="54"/>
        <v>539</v>
      </c>
      <c r="C541" s="120">
        <f t="shared" si="55"/>
        <v>44599</v>
      </c>
      <c r="D541" s="98"/>
      <c r="E541" s="98"/>
      <c r="F541" s="98"/>
      <c r="G541" s="133" t="str">
        <f>IFERROR(VLOOKUP($C541,Calculator!$BY$2:$CB$2500,4,0),"")</f>
        <v/>
      </c>
      <c r="H541" s="197" t="e">
        <f t="shared" si="51"/>
        <v>#VALUE!</v>
      </c>
      <c r="I541" s="136">
        <f t="shared" si="52"/>
        <v>44599</v>
      </c>
      <c r="J541" s="137" t="e">
        <f ca="1">IF($C541&gt;(TODAY()),NA(),SUM($G$3:$G541))</f>
        <v>#N/A</v>
      </c>
      <c r="K541" s="133" t="str">
        <f>IFERROR(VLOOKUP($C541,Calculator!$BY$2:$CD$2500,6,0),"")</f>
        <v/>
      </c>
      <c r="L541" s="141" t="str">
        <f t="shared" si="50"/>
        <v/>
      </c>
      <c r="M541" s="100" t="str">
        <f>IF($D541="","",$L541-(Dashboard!$R$21-(SUM($E$224:$E542))))</f>
        <v/>
      </c>
      <c r="N541" s="50">
        <f t="shared" si="53"/>
        <v>44599</v>
      </c>
      <c r="O541" s="96" t="e">
        <f>IF($D541="",NA(),($M541)/Dashboard!$R$21)</f>
        <v>#N/A</v>
      </c>
      <c r="P541" s="34"/>
      <c r="Q541" s="34"/>
    </row>
    <row r="542" spans="2:17" s="198" customFormat="1">
      <c r="B542" s="36">
        <f t="shared" si="54"/>
        <v>540</v>
      </c>
      <c r="C542" s="120">
        <f t="shared" si="55"/>
        <v>44600</v>
      </c>
      <c r="D542" s="98"/>
      <c r="E542" s="98"/>
      <c r="F542" s="98"/>
      <c r="G542" s="133" t="str">
        <f>IFERROR(VLOOKUP($C542,Calculator!$BY$2:$CB$2500,4,0),"")</f>
        <v/>
      </c>
      <c r="H542" s="197" t="e">
        <f t="shared" si="51"/>
        <v>#VALUE!</v>
      </c>
      <c r="I542" s="136">
        <f t="shared" si="52"/>
        <v>44600</v>
      </c>
      <c r="J542" s="137" t="e">
        <f ca="1">IF($C542&gt;(TODAY()),NA(),SUM($G$3:$G542))</f>
        <v>#N/A</v>
      </c>
      <c r="K542" s="133" t="str">
        <f>IFERROR(VLOOKUP($C542,Calculator!$BY$2:$CD$2500,6,0),"")</f>
        <v/>
      </c>
      <c r="L542" s="141" t="str">
        <f t="shared" si="50"/>
        <v/>
      </c>
      <c r="M542" s="100" t="str">
        <f>IF($D542="","",$L542-(Dashboard!$R$21-(SUM($E$224:$E543))))</f>
        <v/>
      </c>
      <c r="N542" s="50">
        <f t="shared" si="53"/>
        <v>44600</v>
      </c>
      <c r="O542" s="96" t="e">
        <f>IF($D542="",NA(),($M542)/Dashboard!$R$21)</f>
        <v>#N/A</v>
      </c>
      <c r="P542" s="34"/>
      <c r="Q542" s="34"/>
    </row>
    <row r="543" spans="2:17" s="198" customFormat="1">
      <c r="B543" s="36">
        <f t="shared" si="54"/>
        <v>541</v>
      </c>
      <c r="C543" s="120">
        <f t="shared" si="55"/>
        <v>44601</v>
      </c>
      <c r="D543" s="98"/>
      <c r="E543" s="98"/>
      <c r="F543" s="98"/>
      <c r="G543" s="133" t="str">
        <f>IFERROR(VLOOKUP($C543,Calculator!$BY$2:$CB$2500,4,0),"")</f>
        <v/>
      </c>
      <c r="H543" s="197" t="e">
        <f t="shared" si="51"/>
        <v>#VALUE!</v>
      </c>
      <c r="I543" s="136">
        <f t="shared" si="52"/>
        <v>44601</v>
      </c>
      <c r="J543" s="137" t="e">
        <f ca="1">IF($C543&gt;(TODAY()),NA(),SUM($G$3:$G543))</f>
        <v>#N/A</v>
      </c>
      <c r="K543" s="133" t="str">
        <f>IFERROR(VLOOKUP($C543,Calculator!$BY$2:$CD$2500,6,0),"")</f>
        <v/>
      </c>
      <c r="L543" s="141" t="str">
        <f t="shared" si="50"/>
        <v/>
      </c>
      <c r="M543" s="100" t="str">
        <f>IF($D543="","",$L543-(Dashboard!$R$21-(SUM($E$224:$E544))))</f>
        <v/>
      </c>
      <c r="N543" s="50">
        <f t="shared" si="53"/>
        <v>44601</v>
      </c>
      <c r="O543" s="96" t="e">
        <f>IF($D543="",NA(),($M543)/Dashboard!$R$21)</f>
        <v>#N/A</v>
      </c>
      <c r="P543" s="34"/>
      <c r="Q543" s="34"/>
    </row>
    <row r="544" spans="2:17" s="198" customFormat="1">
      <c r="B544" s="36">
        <f t="shared" si="54"/>
        <v>542</v>
      </c>
      <c r="C544" s="120">
        <f t="shared" si="55"/>
        <v>44602</v>
      </c>
      <c r="D544" s="98"/>
      <c r="E544" s="98"/>
      <c r="F544" s="98"/>
      <c r="G544" s="133" t="str">
        <f>IFERROR(VLOOKUP($C544,Calculator!$BY$2:$CB$2500,4,0),"")</f>
        <v/>
      </c>
      <c r="H544" s="197" t="e">
        <f t="shared" si="51"/>
        <v>#VALUE!</v>
      </c>
      <c r="I544" s="136">
        <f t="shared" si="52"/>
        <v>44602</v>
      </c>
      <c r="J544" s="137" t="e">
        <f ca="1">IF($C544&gt;(TODAY()),NA(),SUM($G$3:$G544))</f>
        <v>#N/A</v>
      </c>
      <c r="K544" s="133" t="str">
        <f>IFERROR(VLOOKUP($C544,Calculator!$BY$2:$CD$2500,6,0),"")</f>
        <v/>
      </c>
      <c r="L544" s="141" t="str">
        <f t="shared" si="50"/>
        <v/>
      </c>
      <c r="M544" s="100" t="str">
        <f>IF($D544="","",$L544-(Dashboard!$R$21-(SUM($E$224:$E545))))</f>
        <v/>
      </c>
      <c r="N544" s="50">
        <f t="shared" si="53"/>
        <v>44602</v>
      </c>
      <c r="O544" s="96" t="e">
        <f>IF($D544="",NA(),($M544)/Dashboard!$R$21)</f>
        <v>#N/A</v>
      </c>
      <c r="P544" s="34"/>
      <c r="Q544" s="34"/>
    </row>
    <row r="545" spans="2:17" s="198" customFormat="1">
      <c r="B545" s="36">
        <f t="shared" si="54"/>
        <v>543</v>
      </c>
      <c r="C545" s="120">
        <f t="shared" si="55"/>
        <v>44603</v>
      </c>
      <c r="D545" s="98"/>
      <c r="E545" s="98"/>
      <c r="F545" s="98"/>
      <c r="G545" s="133" t="str">
        <f>IFERROR(VLOOKUP($C545,Calculator!$BY$2:$CB$2500,4,0),"")</f>
        <v/>
      </c>
      <c r="H545" s="197" t="e">
        <f t="shared" si="51"/>
        <v>#VALUE!</v>
      </c>
      <c r="I545" s="136">
        <f t="shared" si="52"/>
        <v>44603</v>
      </c>
      <c r="J545" s="137" t="e">
        <f ca="1">IF($C545&gt;(TODAY()),NA(),SUM($G$3:$G545))</f>
        <v>#N/A</v>
      </c>
      <c r="K545" s="133" t="str">
        <f>IFERROR(VLOOKUP($C545,Calculator!$BY$2:$CD$2500,6,0),"")</f>
        <v/>
      </c>
      <c r="L545" s="141" t="str">
        <f t="shared" si="50"/>
        <v/>
      </c>
      <c r="M545" s="100" t="str">
        <f>IF($D545="","",$L545-(Dashboard!$R$21-(SUM($E$224:$E546))))</f>
        <v/>
      </c>
      <c r="N545" s="50">
        <f t="shared" si="53"/>
        <v>44603</v>
      </c>
      <c r="O545" s="96" t="e">
        <f>IF($D545="",NA(),($M545)/Dashboard!$R$21)</f>
        <v>#N/A</v>
      </c>
      <c r="P545" s="34"/>
      <c r="Q545" s="34"/>
    </row>
    <row r="546" spans="2:17" s="198" customFormat="1">
      <c r="B546" s="36">
        <f t="shared" si="54"/>
        <v>544</v>
      </c>
      <c r="C546" s="120">
        <f t="shared" si="55"/>
        <v>44604</v>
      </c>
      <c r="D546" s="98"/>
      <c r="E546" s="98"/>
      <c r="F546" s="98"/>
      <c r="G546" s="133" t="str">
        <f>IFERROR(VLOOKUP($C546,Calculator!$BY$2:$CB$2500,4,0),"")</f>
        <v/>
      </c>
      <c r="H546" s="197" t="e">
        <f t="shared" si="51"/>
        <v>#VALUE!</v>
      </c>
      <c r="I546" s="136">
        <f t="shared" si="52"/>
        <v>44604</v>
      </c>
      <c r="J546" s="137" t="e">
        <f ca="1">IF($C546&gt;(TODAY()),NA(),SUM($G$3:$G546))</f>
        <v>#N/A</v>
      </c>
      <c r="K546" s="133" t="str">
        <f>IFERROR(VLOOKUP($C546,Calculator!$BY$2:$CD$2500,6,0),"")</f>
        <v/>
      </c>
      <c r="L546" s="141" t="str">
        <f t="shared" si="50"/>
        <v/>
      </c>
      <c r="M546" s="100" t="str">
        <f>IF($D546="","",$L546-(Dashboard!$R$21-(SUM($E$224:$E547))))</f>
        <v/>
      </c>
      <c r="N546" s="50">
        <f t="shared" si="53"/>
        <v>44604</v>
      </c>
      <c r="O546" s="96" t="e">
        <f>IF($D546="",NA(),($M546)/Dashboard!$R$21)</f>
        <v>#N/A</v>
      </c>
      <c r="P546" s="34"/>
      <c r="Q546" s="34"/>
    </row>
    <row r="547" spans="2:17" s="198" customFormat="1">
      <c r="B547" s="36">
        <f t="shared" si="54"/>
        <v>545</v>
      </c>
      <c r="C547" s="120">
        <f t="shared" si="55"/>
        <v>44605</v>
      </c>
      <c r="D547" s="98"/>
      <c r="E547" s="98"/>
      <c r="F547" s="98"/>
      <c r="G547" s="133" t="str">
        <f>IFERROR(VLOOKUP($C547,Calculator!$BY$2:$CB$2500,4,0),"")</f>
        <v/>
      </c>
      <c r="H547" s="197" t="e">
        <f t="shared" si="51"/>
        <v>#VALUE!</v>
      </c>
      <c r="I547" s="136">
        <f t="shared" si="52"/>
        <v>44605</v>
      </c>
      <c r="J547" s="137" t="e">
        <f ca="1">IF($C547&gt;(TODAY()),NA(),SUM($G$3:$G547))</f>
        <v>#N/A</v>
      </c>
      <c r="K547" s="133" t="str">
        <f>IFERROR(VLOOKUP($C547,Calculator!$BY$2:$CD$2500,6,0),"")</f>
        <v/>
      </c>
      <c r="L547" s="141" t="str">
        <f t="shared" si="50"/>
        <v/>
      </c>
      <c r="M547" s="100" t="str">
        <f>IF($D547="","",$L547-(Dashboard!$R$21-(SUM($E$224:$E548))))</f>
        <v/>
      </c>
      <c r="N547" s="50">
        <f t="shared" si="53"/>
        <v>44605</v>
      </c>
      <c r="O547" s="96" t="e">
        <f>IF($D547="",NA(),($M547)/Dashboard!$R$21)</f>
        <v>#N/A</v>
      </c>
      <c r="P547" s="34"/>
      <c r="Q547" s="34"/>
    </row>
    <row r="548" spans="2:17" s="198" customFormat="1">
      <c r="B548" s="36">
        <f t="shared" si="54"/>
        <v>546</v>
      </c>
      <c r="C548" s="120">
        <f t="shared" si="55"/>
        <v>44606</v>
      </c>
      <c r="D548" s="98"/>
      <c r="E548" s="98"/>
      <c r="F548" s="98"/>
      <c r="G548" s="133" t="str">
        <f>IFERROR(VLOOKUP($C548,Calculator!$BY$2:$CB$2500,4,0),"")</f>
        <v/>
      </c>
      <c r="H548" s="197" t="e">
        <f t="shared" si="51"/>
        <v>#VALUE!</v>
      </c>
      <c r="I548" s="136">
        <f t="shared" si="52"/>
        <v>44606</v>
      </c>
      <c r="J548" s="137" t="e">
        <f ca="1">IF($C548&gt;(TODAY()),NA(),SUM($G$3:$G548))</f>
        <v>#N/A</v>
      </c>
      <c r="K548" s="133" t="str">
        <f>IFERROR(VLOOKUP($C548,Calculator!$BY$2:$CD$2500,6,0),"")</f>
        <v/>
      </c>
      <c r="L548" s="141" t="str">
        <f t="shared" si="50"/>
        <v/>
      </c>
      <c r="M548" s="100" t="str">
        <f>IF($D548="","",$L548-(Dashboard!$R$21-(SUM($E$224:$E549))))</f>
        <v/>
      </c>
      <c r="N548" s="50">
        <f t="shared" si="53"/>
        <v>44606</v>
      </c>
      <c r="O548" s="96" t="e">
        <f>IF($D548="",NA(),($M548)/Dashboard!$R$21)</f>
        <v>#N/A</v>
      </c>
      <c r="P548" s="34"/>
      <c r="Q548" s="34"/>
    </row>
    <row r="549" spans="2:17" s="198" customFormat="1">
      <c r="B549" s="36">
        <f t="shared" si="54"/>
        <v>547</v>
      </c>
      <c r="C549" s="120">
        <f t="shared" si="55"/>
        <v>44607</v>
      </c>
      <c r="D549" s="98"/>
      <c r="E549" s="98"/>
      <c r="F549" s="98"/>
      <c r="G549" s="133" t="str">
        <f>IFERROR(VLOOKUP($C549,Calculator!$BY$2:$CB$2500,4,0),"")</f>
        <v/>
      </c>
      <c r="H549" s="197" t="e">
        <f t="shared" si="51"/>
        <v>#VALUE!</v>
      </c>
      <c r="I549" s="136">
        <f t="shared" si="52"/>
        <v>44607</v>
      </c>
      <c r="J549" s="137" t="e">
        <f ca="1">IF($C549&gt;(TODAY()),NA(),SUM($G$3:$G549))</f>
        <v>#N/A</v>
      </c>
      <c r="K549" s="133" t="str">
        <f>IFERROR(VLOOKUP($C549,Calculator!$BY$2:$CD$2500,6,0),"")</f>
        <v/>
      </c>
      <c r="L549" s="141" t="str">
        <f t="shared" si="50"/>
        <v/>
      </c>
      <c r="M549" s="100" t="str">
        <f>IF($D549="","",$L549-(Dashboard!$R$21-(SUM($E$224:$E550))))</f>
        <v/>
      </c>
      <c r="N549" s="50">
        <f t="shared" si="53"/>
        <v>44607</v>
      </c>
      <c r="O549" s="96" t="e">
        <f>IF($D549="",NA(),($M549)/Dashboard!$R$21)</f>
        <v>#N/A</v>
      </c>
      <c r="P549" s="34"/>
      <c r="Q549" s="34"/>
    </row>
    <row r="550" spans="2:17" s="198" customFormat="1">
      <c r="B550" s="36">
        <f t="shared" si="54"/>
        <v>548</v>
      </c>
      <c r="C550" s="120">
        <f t="shared" si="55"/>
        <v>44608</v>
      </c>
      <c r="D550" s="98"/>
      <c r="E550" s="98"/>
      <c r="F550" s="98"/>
      <c r="G550" s="133" t="str">
        <f>IFERROR(VLOOKUP($C550,Calculator!$BY$2:$CB$2500,4,0),"")</f>
        <v/>
      </c>
      <c r="H550" s="197" t="e">
        <f t="shared" si="51"/>
        <v>#VALUE!</v>
      </c>
      <c r="I550" s="136">
        <f t="shared" si="52"/>
        <v>44608</v>
      </c>
      <c r="J550" s="137" t="e">
        <f ca="1">IF($C550&gt;(TODAY()),NA(),SUM($G$3:$G550))</f>
        <v>#N/A</v>
      </c>
      <c r="K550" s="133" t="str">
        <f>IFERROR(VLOOKUP($C550,Calculator!$BY$2:$CD$2500,6,0),"")</f>
        <v/>
      </c>
      <c r="L550" s="141" t="str">
        <f t="shared" si="50"/>
        <v/>
      </c>
      <c r="M550" s="100" t="str">
        <f>IF($D550="","",$L550-(Dashboard!$R$21-(SUM($E$224:$E551))))</f>
        <v/>
      </c>
      <c r="N550" s="50">
        <f t="shared" si="53"/>
        <v>44608</v>
      </c>
      <c r="O550" s="96" t="e">
        <f>IF($D550="",NA(),($M550)/Dashboard!$R$21)</f>
        <v>#N/A</v>
      </c>
      <c r="P550" s="34"/>
      <c r="Q550" s="34"/>
    </row>
    <row r="551" spans="2:17" s="198" customFormat="1">
      <c r="B551" s="36">
        <f t="shared" si="54"/>
        <v>549</v>
      </c>
      <c r="C551" s="120">
        <f t="shared" si="55"/>
        <v>44609</v>
      </c>
      <c r="D551" s="98"/>
      <c r="E551" s="98"/>
      <c r="F551" s="98"/>
      <c r="G551" s="133" t="str">
        <f>IFERROR(VLOOKUP($C551,Calculator!$BY$2:$CB$2500,4,0),"")</f>
        <v/>
      </c>
      <c r="H551" s="197" t="e">
        <f t="shared" si="51"/>
        <v>#VALUE!</v>
      </c>
      <c r="I551" s="136">
        <f t="shared" si="52"/>
        <v>44609</v>
      </c>
      <c r="J551" s="137" t="e">
        <f ca="1">IF($C551&gt;(TODAY()),NA(),SUM($G$3:$G551))</f>
        <v>#N/A</v>
      </c>
      <c r="K551" s="133" t="str">
        <f>IFERROR(VLOOKUP($C551,Calculator!$BY$2:$CD$2500,6,0),"")</f>
        <v/>
      </c>
      <c r="L551" s="141" t="str">
        <f t="shared" si="50"/>
        <v/>
      </c>
      <c r="M551" s="100" t="str">
        <f>IF($D551="","",$L551-(Dashboard!$R$21-(SUM($E$224:$E552))))</f>
        <v/>
      </c>
      <c r="N551" s="50">
        <f t="shared" si="53"/>
        <v>44609</v>
      </c>
      <c r="O551" s="96" t="e">
        <f>IF($D551="",NA(),($M551)/Dashboard!$R$21)</f>
        <v>#N/A</v>
      </c>
      <c r="P551" s="34"/>
      <c r="Q551" s="34"/>
    </row>
    <row r="552" spans="2:17" s="198" customFormat="1">
      <c r="B552" s="36">
        <f t="shared" si="54"/>
        <v>550</v>
      </c>
      <c r="C552" s="120">
        <f t="shared" si="55"/>
        <v>44610</v>
      </c>
      <c r="D552" s="98"/>
      <c r="E552" s="98"/>
      <c r="F552" s="98"/>
      <c r="G552" s="133" t="str">
        <f>IFERROR(VLOOKUP($C552,Calculator!$BY$2:$CB$2500,4,0),"")</f>
        <v/>
      </c>
      <c r="H552" s="197" t="e">
        <f t="shared" si="51"/>
        <v>#VALUE!</v>
      </c>
      <c r="I552" s="136">
        <f t="shared" si="52"/>
        <v>44610</v>
      </c>
      <c r="J552" s="137" t="e">
        <f ca="1">IF($C552&gt;(TODAY()),NA(),SUM($G$3:$G552))</f>
        <v>#N/A</v>
      </c>
      <c r="K552" s="133" t="str">
        <f>IFERROR(VLOOKUP($C552,Calculator!$BY$2:$CD$2500,6,0),"")</f>
        <v/>
      </c>
      <c r="L552" s="141" t="str">
        <f t="shared" si="50"/>
        <v/>
      </c>
      <c r="M552" s="100" t="str">
        <f>IF($D552="","",$L552-(Dashboard!$R$21-(SUM($E$224:$E553))))</f>
        <v/>
      </c>
      <c r="N552" s="50">
        <f t="shared" si="53"/>
        <v>44610</v>
      </c>
      <c r="O552" s="96" t="e">
        <f>IF($D552="",NA(),($M552)/Dashboard!$R$21)</f>
        <v>#N/A</v>
      </c>
      <c r="P552" s="34"/>
      <c r="Q552" s="34"/>
    </row>
    <row r="553" spans="2:17" s="198" customFormat="1">
      <c r="B553" s="36">
        <f t="shared" si="54"/>
        <v>551</v>
      </c>
      <c r="C553" s="120">
        <f t="shared" si="55"/>
        <v>44611</v>
      </c>
      <c r="D553" s="98"/>
      <c r="E553" s="98"/>
      <c r="F553" s="98"/>
      <c r="G553" s="133" t="str">
        <f>IFERROR(VLOOKUP($C553,Calculator!$BY$2:$CB$2500,4,0),"")</f>
        <v/>
      </c>
      <c r="H553" s="197" t="e">
        <f t="shared" si="51"/>
        <v>#VALUE!</v>
      </c>
      <c r="I553" s="136">
        <f t="shared" si="52"/>
        <v>44611</v>
      </c>
      <c r="J553" s="137" t="e">
        <f ca="1">IF($C553&gt;(TODAY()),NA(),SUM($G$3:$G553))</f>
        <v>#N/A</v>
      </c>
      <c r="K553" s="133" t="str">
        <f>IFERROR(VLOOKUP($C553,Calculator!$BY$2:$CD$2500,6,0),"")</f>
        <v/>
      </c>
      <c r="L553" s="141" t="str">
        <f t="shared" si="50"/>
        <v/>
      </c>
      <c r="M553" s="100" t="str">
        <f>IF($D553="","",$L553-(Dashboard!$R$21-(SUM($E$224:$E554))))</f>
        <v/>
      </c>
      <c r="N553" s="50">
        <f t="shared" si="53"/>
        <v>44611</v>
      </c>
      <c r="O553" s="96" t="e">
        <f>IF($D553="",NA(),($M553)/Dashboard!$R$21)</f>
        <v>#N/A</v>
      </c>
      <c r="P553" s="34"/>
      <c r="Q553" s="34"/>
    </row>
    <row r="554" spans="2:17" s="198" customFormat="1">
      <c r="B554" s="36">
        <f t="shared" si="54"/>
        <v>552</v>
      </c>
      <c r="C554" s="120">
        <f t="shared" si="55"/>
        <v>44612</v>
      </c>
      <c r="D554" s="98"/>
      <c r="E554" s="98"/>
      <c r="F554" s="98"/>
      <c r="G554" s="133" t="str">
        <f>IFERROR(VLOOKUP($C554,Calculator!$BY$2:$CB$2500,4,0),"")</f>
        <v/>
      </c>
      <c r="H554" s="197" t="e">
        <f t="shared" si="51"/>
        <v>#VALUE!</v>
      </c>
      <c r="I554" s="136">
        <f t="shared" si="52"/>
        <v>44612</v>
      </c>
      <c r="J554" s="137" t="e">
        <f ca="1">IF($C554&gt;(TODAY()),NA(),SUM($G$3:$G554))</f>
        <v>#N/A</v>
      </c>
      <c r="K554" s="133" t="str">
        <f>IFERROR(VLOOKUP($C554,Calculator!$BY$2:$CD$2500,6,0),"")</f>
        <v/>
      </c>
      <c r="L554" s="141" t="str">
        <f t="shared" si="50"/>
        <v/>
      </c>
      <c r="M554" s="100" t="str">
        <f>IF($D554="","",$L554-(Dashboard!$R$21-(SUM($E$224:$E555))))</f>
        <v/>
      </c>
      <c r="N554" s="50">
        <f t="shared" si="53"/>
        <v>44612</v>
      </c>
      <c r="O554" s="96" t="e">
        <f>IF($D554="",NA(),($M554)/Dashboard!$R$21)</f>
        <v>#N/A</v>
      </c>
      <c r="P554" s="34"/>
      <c r="Q554" s="34"/>
    </row>
    <row r="555" spans="2:17" s="198" customFormat="1">
      <c r="B555" s="36">
        <f t="shared" si="54"/>
        <v>553</v>
      </c>
      <c r="C555" s="120">
        <f t="shared" si="55"/>
        <v>44613</v>
      </c>
      <c r="D555" s="98"/>
      <c r="E555" s="98"/>
      <c r="F555" s="98"/>
      <c r="G555" s="133" t="str">
        <f>IFERROR(VLOOKUP($C555,Calculator!$BY$2:$CB$2500,4,0),"")</f>
        <v/>
      </c>
      <c r="H555" s="197" t="e">
        <f t="shared" si="51"/>
        <v>#VALUE!</v>
      </c>
      <c r="I555" s="136">
        <f t="shared" si="52"/>
        <v>44613</v>
      </c>
      <c r="J555" s="137" t="e">
        <f ca="1">IF($C555&gt;(TODAY()),NA(),SUM($G$3:$G555))</f>
        <v>#N/A</v>
      </c>
      <c r="K555" s="133" t="str">
        <f>IFERROR(VLOOKUP($C555,Calculator!$BY$2:$CD$2500,6,0),"")</f>
        <v/>
      </c>
      <c r="L555" s="141" t="str">
        <f t="shared" si="50"/>
        <v/>
      </c>
      <c r="M555" s="100" t="str">
        <f>IF($D555="","",$L555-(Dashboard!$R$21-(SUM($E$224:$E556))))</f>
        <v/>
      </c>
      <c r="N555" s="50">
        <f t="shared" si="53"/>
        <v>44613</v>
      </c>
      <c r="O555" s="96" t="e">
        <f>IF($D555="",NA(),($M555)/Dashboard!$R$21)</f>
        <v>#N/A</v>
      </c>
      <c r="P555" s="34"/>
      <c r="Q555" s="34"/>
    </row>
    <row r="556" spans="2:17" s="198" customFormat="1">
      <c r="B556" s="36">
        <f t="shared" si="54"/>
        <v>554</v>
      </c>
      <c r="C556" s="120">
        <f t="shared" si="55"/>
        <v>44614</v>
      </c>
      <c r="D556" s="98"/>
      <c r="E556" s="98"/>
      <c r="F556" s="98"/>
      <c r="G556" s="133" t="str">
        <f>IFERROR(VLOOKUP($C556,Calculator!$BY$2:$CB$2500,4,0),"")</f>
        <v/>
      </c>
      <c r="H556" s="197" t="e">
        <f t="shared" si="51"/>
        <v>#VALUE!</v>
      </c>
      <c r="I556" s="136">
        <f t="shared" si="52"/>
        <v>44614</v>
      </c>
      <c r="J556" s="137" t="e">
        <f ca="1">IF($C556&gt;(TODAY()),NA(),SUM($G$3:$G556))</f>
        <v>#N/A</v>
      </c>
      <c r="K556" s="133" t="str">
        <f>IFERROR(VLOOKUP($C556,Calculator!$BY$2:$CD$2500,6,0),"")</f>
        <v/>
      </c>
      <c r="L556" s="141" t="str">
        <f t="shared" si="50"/>
        <v/>
      </c>
      <c r="M556" s="100" t="str">
        <f>IF($D556="","",$L556-(Dashboard!$R$21-(SUM($E$224:$E557))))</f>
        <v/>
      </c>
      <c r="N556" s="50">
        <f t="shared" si="53"/>
        <v>44614</v>
      </c>
      <c r="O556" s="96" t="e">
        <f>IF($D556="",NA(),($M556)/Dashboard!$R$21)</f>
        <v>#N/A</v>
      </c>
      <c r="P556" s="34"/>
      <c r="Q556" s="34"/>
    </row>
    <row r="557" spans="2:17" s="198" customFormat="1">
      <c r="B557" s="36">
        <f t="shared" si="54"/>
        <v>555</v>
      </c>
      <c r="C557" s="120">
        <f t="shared" si="55"/>
        <v>44615</v>
      </c>
      <c r="D557" s="98"/>
      <c r="E557" s="98"/>
      <c r="F557" s="98"/>
      <c r="G557" s="133" t="str">
        <f>IFERROR(VLOOKUP($C557,Calculator!$BY$2:$CB$2500,4,0),"")</f>
        <v/>
      </c>
      <c r="H557" s="197" t="e">
        <f t="shared" si="51"/>
        <v>#VALUE!</v>
      </c>
      <c r="I557" s="136">
        <f t="shared" si="52"/>
        <v>44615</v>
      </c>
      <c r="J557" s="137" t="e">
        <f ca="1">IF($C557&gt;(TODAY()),NA(),SUM($G$3:$G557))</f>
        <v>#N/A</v>
      </c>
      <c r="K557" s="133" t="str">
        <f>IFERROR(VLOOKUP($C557,Calculator!$BY$2:$CD$2500,6,0),"")</f>
        <v/>
      </c>
      <c r="L557" s="141" t="str">
        <f t="shared" si="50"/>
        <v/>
      </c>
      <c r="M557" s="100" t="str">
        <f>IF($D557="","",$L557-(Dashboard!$R$21-(SUM($E$224:$E558))))</f>
        <v/>
      </c>
      <c r="N557" s="50">
        <f t="shared" si="53"/>
        <v>44615</v>
      </c>
      <c r="O557" s="96" t="e">
        <f>IF($D557="",NA(),($M557)/Dashboard!$R$21)</f>
        <v>#N/A</v>
      </c>
      <c r="P557" s="34"/>
      <c r="Q557" s="34"/>
    </row>
    <row r="558" spans="2:17" s="198" customFormat="1">
      <c r="B558" s="36">
        <f t="shared" si="54"/>
        <v>556</v>
      </c>
      <c r="C558" s="120">
        <f t="shared" si="55"/>
        <v>44616</v>
      </c>
      <c r="D558" s="98"/>
      <c r="E558" s="98"/>
      <c r="F558" s="98"/>
      <c r="G558" s="133" t="str">
        <f>IFERROR(VLOOKUP($C558,Calculator!$BY$2:$CB$2500,4,0),"")</f>
        <v/>
      </c>
      <c r="H558" s="197" t="e">
        <f t="shared" si="51"/>
        <v>#VALUE!</v>
      </c>
      <c r="I558" s="136">
        <f t="shared" si="52"/>
        <v>44616</v>
      </c>
      <c r="J558" s="137" t="e">
        <f ca="1">IF($C558&gt;(TODAY()),NA(),SUM($G$3:$G558))</f>
        <v>#N/A</v>
      </c>
      <c r="K558" s="133" t="str">
        <f>IFERROR(VLOOKUP($C558,Calculator!$BY$2:$CD$2500,6,0),"")</f>
        <v/>
      </c>
      <c r="L558" s="141" t="str">
        <f t="shared" si="50"/>
        <v/>
      </c>
      <c r="M558" s="100" t="str">
        <f>IF($D558="","",$L558-(Dashboard!$R$21-(SUM($E$224:$E559))))</f>
        <v/>
      </c>
      <c r="N558" s="50">
        <f t="shared" si="53"/>
        <v>44616</v>
      </c>
      <c r="O558" s="96" t="e">
        <f>IF($D558="",NA(),($M558)/Dashboard!$R$21)</f>
        <v>#N/A</v>
      </c>
      <c r="P558" s="34"/>
      <c r="Q558" s="34"/>
    </row>
    <row r="559" spans="2:17" s="198" customFormat="1">
      <c r="B559" s="36">
        <f t="shared" si="54"/>
        <v>557</v>
      </c>
      <c r="C559" s="120">
        <f t="shared" si="55"/>
        <v>44617</v>
      </c>
      <c r="D559" s="98"/>
      <c r="E559" s="98"/>
      <c r="F559" s="98"/>
      <c r="G559" s="133" t="str">
        <f>IFERROR(VLOOKUP($C559,Calculator!$BY$2:$CB$2500,4,0),"")</f>
        <v/>
      </c>
      <c r="H559" s="197" t="e">
        <f t="shared" si="51"/>
        <v>#VALUE!</v>
      </c>
      <c r="I559" s="136">
        <f t="shared" si="52"/>
        <v>44617</v>
      </c>
      <c r="J559" s="137" t="e">
        <f ca="1">IF($C559&gt;(TODAY()),NA(),SUM($G$3:$G559))</f>
        <v>#N/A</v>
      </c>
      <c r="K559" s="133" t="str">
        <f>IFERROR(VLOOKUP($C559,Calculator!$BY$2:$CD$2500,6,0),"")</f>
        <v/>
      </c>
      <c r="L559" s="141" t="str">
        <f t="shared" si="50"/>
        <v/>
      </c>
      <c r="M559" s="100" t="str">
        <f>IF($D559="","",$L559-(Dashboard!$R$21-(SUM($E$224:$E560))))</f>
        <v/>
      </c>
      <c r="N559" s="50">
        <f t="shared" si="53"/>
        <v>44617</v>
      </c>
      <c r="O559" s="96" t="e">
        <f>IF($D559="",NA(),($M559)/Dashboard!$R$21)</f>
        <v>#N/A</v>
      </c>
      <c r="P559" s="34"/>
      <c r="Q559" s="34"/>
    </row>
    <row r="560" spans="2:17" s="198" customFormat="1">
      <c r="B560" s="36">
        <f t="shared" si="54"/>
        <v>558</v>
      </c>
      <c r="C560" s="120">
        <f t="shared" si="55"/>
        <v>44618</v>
      </c>
      <c r="D560" s="98"/>
      <c r="E560" s="98"/>
      <c r="F560" s="98"/>
      <c r="G560" s="133" t="str">
        <f>IFERROR(VLOOKUP($C560,Calculator!$BY$2:$CB$2500,4,0),"")</f>
        <v/>
      </c>
      <c r="H560" s="197" t="e">
        <f t="shared" si="51"/>
        <v>#VALUE!</v>
      </c>
      <c r="I560" s="136">
        <f t="shared" si="52"/>
        <v>44618</v>
      </c>
      <c r="J560" s="137" t="e">
        <f ca="1">IF($C560&gt;(TODAY()),NA(),SUM($G$3:$G560))</f>
        <v>#N/A</v>
      </c>
      <c r="K560" s="133" t="str">
        <f>IFERROR(VLOOKUP($C560,Calculator!$BY$2:$CD$2500,6,0),"")</f>
        <v/>
      </c>
      <c r="L560" s="141" t="str">
        <f t="shared" si="50"/>
        <v/>
      </c>
      <c r="M560" s="100" t="str">
        <f>IF($D560="","",$L560-(Dashboard!$R$21-(SUM($E$224:$E561))))</f>
        <v/>
      </c>
      <c r="N560" s="50">
        <f t="shared" si="53"/>
        <v>44618</v>
      </c>
      <c r="O560" s="96" t="e">
        <f>IF($D560="",NA(),($M560)/Dashboard!$R$21)</f>
        <v>#N/A</v>
      </c>
      <c r="P560" s="34"/>
      <c r="Q560" s="34"/>
    </row>
    <row r="561" spans="2:17" s="198" customFormat="1">
      <c r="B561" s="36">
        <f t="shared" si="54"/>
        <v>559</v>
      </c>
      <c r="C561" s="120">
        <f t="shared" si="55"/>
        <v>44619</v>
      </c>
      <c r="D561" s="98"/>
      <c r="E561" s="98"/>
      <c r="F561" s="98"/>
      <c r="G561" s="133" t="str">
        <f>IFERROR(VLOOKUP($C561,Calculator!$BY$2:$CB$2500,4,0),"")</f>
        <v/>
      </c>
      <c r="H561" s="197" t="e">
        <f t="shared" si="51"/>
        <v>#VALUE!</v>
      </c>
      <c r="I561" s="136">
        <f t="shared" si="52"/>
        <v>44619</v>
      </c>
      <c r="J561" s="137" t="e">
        <f ca="1">IF($C561&gt;(TODAY()),NA(),SUM($G$3:$G561))</f>
        <v>#N/A</v>
      </c>
      <c r="K561" s="133" t="str">
        <f>IFERROR(VLOOKUP($C561,Calculator!$BY$2:$CD$2500,6,0),"")</f>
        <v/>
      </c>
      <c r="L561" s="141" t="str">
        <f t="shared" si="50"/>
        <v/>
      </c>
      <c r="M561" s="100" t="str">
        <f>IF($D561="","",$L561-(Dashboard!$R$21-(SUM($E$224:$E562))))</f>
        <v/>
      </c>
      <c r="N561" s="50">
        <f t="shared" si="53"/>
        <v>44619</v>
      </c>
      <c r="O561" s="96" t="e">
        <f>IF($D561="",NA(),($M561)/Dashboard!$R$21)</f>
        <v>#N/A</v>
      </c>
      <c r="P561" s="34"/>
      <c r="Q561" s="34"/>
    </row>
    <row r="562" spans="2:17" s="198" customFormat="1">
      <c r="B562" s="36">
        <f t="shared" si="54"/>
        <v>560</v>
      </c>
      <c r="C562" s="120">
        <f t="shared" si="55"/>
        <v>44620</v>
      </c>
      <c r="D562" s="98"/>
      <c r="E562" s="98"/>
      <c r="F562" s="98"/>
      <c r="G562" s="133" t="str">
        <f>IFERROR(VLOOKUP($C562,Calculator!$BY$2:$CB$2500,4,0),"")</f>
        <v/>
      </c>
      <c r="H562" s="197" t="e">
        <f t="shared" si="51"/>
        <v>#VALUE!</v>
      </c>
      <c r="I562" s="136">
        <f t="shared" si="52"/>
        <v>44620</v>
      </c>
      <c r="J562" s="137" t="e">
        <f ca="1">IF($C562&gt;(TODAY()),NA(),SUM($G$3:$G562))</f>
        <v>#N/A</v>
      </c>
      <c r="K562" s="133" t="str">
        <f>IFERROR(VLOOKUP($C562,Calculator!$BY$2:$CD$2500,6,0),"")</f>
        <v/>
      </c>
      <c r="L562" s="141" t="str">
        <f t="shared" si="50"/>
        <v/>
      </c>
      <c r="M562" s="100" t="str">
        <f>IF($D562="","",$L562-(Dashboard!$R$21-(SUM($E$224:$E563))))</f>
        <v/>
      </c>
      <c r="N562" s="50">
        <f t="shared" si="53"/>
        <v>44620</v>
      </c>
      <c r="O562" s="96" t="e">
        <f>IF($D562="",NA(),($M562)/Dashboard!$R$21)</f>
        <v>#N/A</v>
      </c>
      <c r="P562" s="34"/>
      <c r="Q562" s="34"/>
    </row>
    <row r="563" spans="2:17" s="198" customFormat="1">
      <c r="B563" s="36">
        <f t="shared" si="54"/>
        <v>561</v>
      </c>
      <c r="C563" s="120">
        <f t="shared" si="55"/>
        <v>44621</v>
      </c>
      <c r="D563" s="98"/>
      <c r="E563" s="98"/>
      <c r="F563" s="98"/>
      <c r="G563" s="133" t="str">
        <f>IFERROR(VLOOKUP($C563,Calculator!$BY$2:$CB$2500,4,0),"")</f>
        <v/>
      </c>
      <c r="H563" s="197" t="e">
        <f t="shared" si="51"/>
        <v>#VALUE!</v>
      </c>
      <c r="I563" s="136">
        <f t="shared" si="52"/>
        <v>44621</v>
      </c>
      <c r="J563" s="137" t="e">
        <f ca="1">IF($C563&gt;(TODAY()),NA(),SUM($G$3:$G563))</f>
        <v>#N/A</v>
      </c>
      <c r="K563" s="133" t="str">
        <f>IFERROR(VLOOKUP($C563,Calculator!$BY$2:$CD$2500,6,0),"")</f>
        <v/>
      </c>
      <c r="L563" s="141" t="str">
        <f t="shared" si="50"/>
        <v/>
      </c>
      <c r="M563" s="100" t="str">
        <f>IF($D563="","",$L563-(Dashboard!$R$21-(SUM($E$224:$E564))))</f>
        <v/>
      </c>
      <c r="N563" s="50">
        <f t="shared" si="53"/>
        <v>44621</v>
      </c>
      <c r="O563" s="96" t="e">
        <f>IF($D563="",NA(),($M563)/Dashboard!$R$21)</f>
        <v>#N/A</v>
      </c>
      <c r="P563" s="34"/>
      <c r="Q563" s="34"/>
    </row>
    <row r="564" spans="2:17" s="198" customFormat="1">
      <c r="B564" s="36">
        <f t="shared" si="54"/>
        <v>562</v>
      </c>
      <c r="C564" s="120">
        <f t="shared" si="55"/>
        <v>44622</v>
      </c>
      <c r="D564" s="98"/>
      <c r="E564" s="98"/>
      <c r="F564" s="98"/>
      <c r="G564" s="133" t="str">
        <f>IFERROR(VLOOKUP($C564,Calculator!$BY$2:$CB$2500,4,0),"")</f>
        <v/>
      </c>
      <c r="H564" s="197" t="e">
        <f t="shared" si="51"/>
        <v>#VALUE!</v>
      </c>
      <c r="I564" s="136">
        <f t="shared" si="52"/>
        <v>44622</v>
      </c>
      <c r="J564" s="137" t="e">
        <f ca="1">IF($C564&gt;(TODAY()),NA(),SUM($G$3:$G564))</f>
        <v>#N/A</v>
      </c>
      <c r="K564" s="133" t="str">
        <f>IFERROR(VLOOKUP($C564,Calculator!$BY$2:$CD$2500,6,0),"")</f>
        <v/>
      </c>
      <c r="L564" s="141" t="str">
        <f t="shared" si="50"/>
        <v/>
      </c>
      <c r="M564" s="100" t="str">
        <f>IF($D564="","",$L564-(Dashboard!$R$21-(SUM($E$224:$E565))))</f>
        <v/>
      </c>
      <c r="N564" s="50">
        <f t="shared" si="53"/>
        <v>44622</v>
      </c>
      <c r="O564" s="96" t="e">
        <f>IF($D564="",NA(),($M564)/Dashboard!$R$21)</f>
        <v>#N/A</v>
      </c>
      <c r="P564" s="34"/>
      <c r="Q564" s="34"/>
    </row>
    <row r="565" spans="2:17" s="198" customFormat="1">
      <c r="B565" s="36">
        <f t="shared" si="54"/>
        <v>563</v>
      </c>
      <c r="C565" s="120">
        <f t="shared" si="55"/>
        <v>44623</v>
      </c>
      <c r="D565" s="98"/>
      <c r="E565" s="98"/>
      <c r="F565" s="98"/>
      <c r="G565" s="133" t="str">
        <f>IFERROR(VLOOKUP($C565,Calculator!$BY$2:$CB$2500,4,0),"")</f>
        <v/>
      </c>
      <c r="H565" s="197" t="e">
        <f t="shared" si="51"/>
        <v>#VALUE!</v>
      </c>
      <c r="I565" s="136">
        <f t="shared" si="52"/>
        <v>44623</v>
      </c>
      <c r="J565" s="137" t="e">
        <f ca="1">IF($C565&gt;(TODAY()),NA(),SUM($G$3:$G565))</f>
        <v>#N/A</v>
      </c>
      <c r="K565" s="133" t="str">
        <f>IFERROR(VLOOKUP($C565,Calculator!$BY$2:$CD$2500,6,0),"")</f>
        <v/>
      </c>
      <c r="L565" s="141" t="str">
        <f t="shared" si="50"/>
        <v/>
      </c>
      <c r="M565" s="100" t="str">
        <f>IF($D565="","",$L565-(Dashboard!$R$21-(SUM($E$224:$E566))))</f>
        <v/>
      </c>
      <c r="N565" s="50">
        <f t="shared" si="53"/>
        <v>44623</v>
      </c>
      <c r="O565" s="96" t="e">
        <f>IF($D565="",NA(),($M565)/Dashboard!$R$21)</f>
        <v>#N/A</v>
      </c>
      <c r="P565" s="34"/>
      <c r="Q565" s="34"/>
    </row>
    <row r="566" spans="2:17" s="198" customFormat="1">
      <c r="B566" s="36">
        <f t="shared" si="54"/>
        <v>564</v>
      </c>
      <c r="C566" s="120">
        <f t="shared" si="55"/>
        <v>44624</v>
      </c>
      <c r="D566" s="98"/>
      <c r="E566" s="98"/>
      <c r="F566" s="98"/>
      <c r="G566" s="133" t="str">
        <f>IFERROR(VLOOKUP($C566,Calculator!$BY$2:$CB$2500,4,0),"")</f>
        <v/>
      </c>
      <c r="H566" s="197" t="e">
        <f t="shared" si="51"/>
        <v>#VALUE!</v>
      </c>
      <c r="I566" s="136">
        <f t="shared" si="52"/>
        <v>44624</v>
      </c>
      <c r="J566" s="137" t="e">
        <f ca="1">IF($C566&gt;(TODAY()),NA(),SUM($G$3:$G566))</f>
        <v>#N/A</v>
      </c>
      <c r="K566" s="133" t="str">
        <f>IFERROR(VLOOKUP($C566,Calculator!$BY$2:$CD$2500,6,0),"")</f>
        <v/>
      </c>
      <c r="L566" s="141" t="str">
        <f t="shared" si="50"/>
        <v/>
      </c>
      <c r="M566" s="100" t="str">
        <f>IF($D566="","",$L566-(Dashboard!$R$21-(SUM($E$224:$E567))))</f>
        <v/>
      </c>
      <c r="N566" s="50">
        <f t="shared" si="53"/>
        <v>44624</v>
      </c>
      <c r="O566" s="96" t="e">
        <f>IF($D566="",NA(),($M566)/Dashboard!$R$21)</f>
        <v>#N/A</v>
      </c>
      <c r="P566" s="34"/>
      <c r="Q566" s="34"/>
    </row>
    <row r="567" spans="2:17" s="198" customFormat="1">
      <c r="B567" s="36">
        <f t="shared" si="54"/>
        <v>565</v>
      </c>
      <c r="C567" s="120">
        <f t="shared" si="55"/>
        <v>44625</v>
      </c>
      <c r="D567" s="98"/>
      <c r="E567" s="98"/>
      <c r="F567" s="98"/>
      <c r="G567" s="133" t="str">
        <f>IFERROR(VLOOKUP($C567,Calculator!$BY$2:$CB$2500,4,0),"")</f>
        <v/>
      </c>
      <c r="H567" s="197" t="e">
        <f t="shared" si="51"/>
        <v>#VALUE!</v>
      </c>
      <c r="I567" s="136">
        <f t="shared" si="52"/>
        <v>44625</v>
      </c>
      <c r="J567" s="137" t="e">
        <f ca="1">IF($C567&gt;(TODAY()),NA(),SUM($G$3:$G567))</f>
        <v>#N/A</v>
      </c>
      <c r="K567" s="133" t="str">
        <f>IFERROR(VLOOKUP($C567,Calculator!$BY$2:$CD$2500,6,0),"")</f>
        <v/>
      </c>
      <c r="L567" s="141" t="str">
        <f t="shared" si="50"/>
        <v/>
      </c>
      <c r="M567" s="100" t="str">
        <f>IF($D567="","",$L567-(Dashboard!$R$21-(SUM($E$224:$E568))))</f>
        <v/>
      </c>
      <c r="N567" s="50">
        <f t="shared" si="53"/>
        <v>44625</v>
      </c>
      <c r="O567" s="96" t="e">
        <f>IF($D567="",NA(),($M567)/Dashboard!$R$21)</f>
        <v>#N/A</v>
      </c>
      <c r="P567" s="34"/>
      <c r="Q567" s="34"/>
    </row>
    <row r="568" spans="2:17" s="198" customFormat="1">
      <c r="B568" s="36">
        <f t="shared" si="54"/>
        <v>566</v>
      </c>
      <c r="C568" s="120">
        <f t="shared" si="55"/>
        <v>44626</v>
      </c>
      <c r="D568" s="98"/>
      <c r="E568" s="98"/>
      <c r="F568" s="98"/>
      <c r="G568" s="133" t="str">
        <f>IFERROR(VLOOKUP($C568,Calculator!$BY$2:$CB$2500,4,0),"")</f>
        <v/>
      </c>
      <c r="H568" s="197" t="e">
        <f t="shared" si="51"/>
        <v>#VALUE!</v>
      </c>
      <c r="I568" s="136">
        <f t="shared" si="52"/>
        <v>44626</v>
      </c>
      <c r="J568" s="137" t="e">
        <f ca="1">IF($C568&gt;(TODAY()),NA(),SUM($G$3:$G568))</f>
        <v>#N/A</v>
      </c>
      <c r="K568" s="133" t="str">
        <f>IFERROR(VLOOKUP($C568,Calculator!$BY$2:$CD$2500,6,0),"")</f>
        <v/>
      </c>
      <c r="L568" s="141" t="str">
        <f t="shared" si="50"/>
        <v/>
      </c>
      <c r="M568" s="100" t="str">
        <f>IF($D568="","",$L568-(Dashboard!$R$21-(SUM($E$224:$E569))))</f>
        <v/>
      </c>
      <c r="N568" s="50">
        <f t="shared" si="53"/>
        <v>44626</v>
      </c>
      <c r="O568" s="96" t="e">
        <f>IF($D568="",NA(),($M568)/Dashboard!$R$21)</f>
        <v>#N/A</v>
      </c>
      <c r="P568" s="34"/>
      <c r="Q568" s="34"/>
    </row>
    <row r="569" spans="2:17" s="198" customFormat="1">
      <c r="B569" s="36">
        <f t="shared" si="54"/>
        <v>567</v>
      </c>
      <c r="C569" s="120">
        <f t="shared" si="55"/>
        <v>44627</v>
      </c>
      <c r="D569" s="98"/>
      <c r="E569" s="98"/>
      <c r="F569" s="98"/>
      <c r="G569" s="133" t="str">
        <f>IFERROR(VLOOKUP($C569,Calculator!$BY$2:$CB$2500,4,0),"")</f>
        <v/>
      </c>
      <c r="H569" s="197" t="e">
        <f t="shared" si="51"/>
        <v>#VALUE!</v>
      </c>
      <c r="I569" s="136">
        <f t="shared" si="52"/>
        <v>44627</v>
      </c>
      <c r="J569" s="137" t="e">
        <f ca="1">IF($C569&gt;(TODAY()),NA(),SUM($G$3:$G569))</f>
        <v>#N/A</v>
      </c>
      <c r="K569" s="133" t="str">
        <f>IFERROR(VLOOKUP($C569,Calculator!$BY$2:$CD$2500,6,0),"")</f>
        <v/>
      </c>
      <c r="L569" s="141" t="str">
        <f t="shared" si="50"/>
        <v/>
      </c>
      <c r="M569" s="100" t="str">
        <f>IF($D569="","",$L569-(Dashboard!$R$21-(SUM($E$224:$E570))))</f>
        <v/>
      </c>
      <c r="N569" s="50">
        <f t="shared" si="53"/>
        <v>44627</v>
      </c>
      <c r="O569" s="96" t="e">
        <f>IF($D569="",NA(),($M569)/Dashboard!$R$21)</f>
        <v>#N/A</v>
      </c>
      <c r="P569" s="34"/>
      <c r="Q569" s="34"/>
    </row>
    <row r="570" spans="2:17" s="198" customFormat="1">
      <c r="B570" s="36">
        <f t="shared" si="54"/>
        <v>568</v>
      </c>
      <c r="C570" s="120">
        <f t="shared" si="55"/>
        <v>44628</v>
      </c>
      <c r="D570" s="98"/>
      <c r="E570" s="98"/>
      <c r="F570" s="98"/>
      <c r="G570" s="133" t="str">
        <f>IFERROR(VLOOKUP($C570,Calculator!$BY$2:$CB$2500,4,0),"")</f>
        <v/>
      </c>
      <c r="H570" s="197" t="e">
        <f t="shared" si="51"/>
        <v>#VALUE!</v>
      </c>
      <c r="I570" s="136">
        <f t="shared" si="52"/>
        <v>44628</v>
      </c>
      <c r="J570" s="137" t="e">
        <f ca="1">IF($C570&gt;(TODAY()),NA(),SUM($G$3:$G570))</f>
        <v>#N/A</v>
      </c>
      <c r="K570" s="133" t="str">
        <f>IFERROR(VLOOKUP($C570,Calculator!$BY$2:$CD$2500,6,0),"")</f>
        <v/>
      </c>
      <c r="L570" s="141" t="str">
        <f t="shared" si="50"/>
        <v/>
      </c>
      <c r="M570" s="100" t="str">
        <f>IF($D570="","",$L570-(Dashboard!$R$21-(SUM($E$224:$E571))))</f>
        <v/>
      </c>
      <c r="N570" s="50">
        <f t="shared" si="53"/>
        <v>44628</v>
      </c>
      <c r="O570" s="96" t="e">
        <f>IF($D570="",NA(),($M570)/Dashboard!$R$21)</f>
        <v>#N/A</v>
      </c>
      <c r="P570" s="34"/>
      <c r="Q570" s="34"/>
    </row>
    <row r="571" spans="2:17" s="198" customFormat="1">
      <c r="B571" s="36">
        <f t="shared" si="54"/>
        <v>569</v>
      </c>
      <c r="C571" s="120">
        <f t="shared" si="55"/>
        <v>44629</v>
      </c>
      <c r="D571" s="98"/>
      <c r="E571" s="98"/>
      <c r="F571" s="98"/>
      <c r="G571" s="133" t="str">
        <f>IFERROR(VLOOKUP($C571,Calculator!$BY$2:$CB$2500,4,0),"")</f>
        <v/>
      </c>
      <c r="H571" s="197" t="e">
        <f t="shared" si="51"/>
        <v>#VALUE!</v>
      </c>
      <c r="I571" s="136">
        <f t="shared" si="52"/>
        <v>44629</v>
      </c>
      <c r="J571" s="137" t="e">
        <f ca="1">IF($C571&gt;(TODAY()),NA(),SUM($G$3:$G571))</f>
        <v>#N/A</v>
      </c>
      <c r="K571" s="133" t="str">
        <f>IFERROR(VLOOKUP($C571,Calculator!$BY$2:$CD$2500,6,0),"")</f>
        <v/>
      </c>
      <c r="L571" s="141" t="str">
        <f t="shared" si="50"/>
        <v/>
      </c>
      <c r="M571" s="100" t="str">
        <f>IF($D571="","",$L571-(Dashboard!$R$21-(SUM($E$224:$E572))))</f>
        <v/>
      </c>
      <c r="N571" s="50">
        <f t="shared" si="53"/>
        <v>44629</v>
      </c>
      <c r="O571" s="96" t="e">
        <f>IF($D571="",NA(),($M571)/Dashboard!$R$21)</f>
        <v>#N/A</v>
      </c>
      <c r="P571" s="34"/>
      <c r="Q571" s="34"/>
    </row>
    <row r="572" spans="2:17" s="198" customFormat="1">
      <c r="B572" s="36">
        <f t="shared" si="54"/>
        <v>570</v>
      </c>
      <c r="C572" s="120">
        <f t="shared" si="55"/>
        <v>44630</v>
      </c>
      <c r="D572" s="98"/>
      <c r="E572" s="98"/>
      <c r="F572" s="98"/>
      <c r="G572" s="133" t="str">
        <f>IFERROR(VLOOKUP($C572,Calculator!$BY$2:$CB$2500,4,0),"")</f>
        <v/>
      </c>
      <c r="H572" s="197" t="e">
        <f t="shared" si="51"/>
        <v>#VALUE!</v>
      </c>
      <c r="I572" s="136">
        <f t="shared" si="52"/>
        <v>44630</v>
      </c>
      <c r="J572" s="137" t="e">
        <f ca="1">IF($C572&gt;(TODAY()),NA(),SUM($G$3:$G572))</f>
        <v>#N/A</v>
      </c>
      <c r="K572" s="133" t="str">
        <f>IFERROR(VLOOKUP($C572,Calculator!$BY$2:$CD$2500,6,0),"")</f>
        <v/>
      </c>
      <c r="L572" s="141" t="str">
        <f t="shared" si="50"/>
        <v/>
      </c>
      <c r="M572" s="100" t="str">
        <f>IF($D572="","",$L572-(Dashboard!$R$21-(SUM($E$224:$E573))))</f>
        <v/>
      </c>
      <c r="N572" s="50">
        <f t="shared" si="53"/>
        <v>44630</v>
      </c>
      <c r="O572" s="96" t="e">
        <f>IF($D572="",NA(),($M572)/Dashboard!$R$21)</f>
        <v>#N/A</v>
      </c>
      <c r="P572" s="34"/>
      <c r="Q572" s="34"/>
    </row>
    <row r="573" spans="2:17" s="198" customFormat="1">
      <c r="B573" s="36">
        <f t="shared" si="54"/>
        <v>571</v>
      </c>
      <c r="C573" s="120">
        <f t="shared" si="55"/>
        <v>44631</v>
      </c>
      <c r="D573" s="98"/>
      <c r="E573" s="98"/>
      <c r="F573" s="98"/>
      <c r="G573" s="133" t="str">
        <f>IFERROR(VLOOKUP($C573,Calculator!$BY$2:$CB$2500,4,0),"")</f>
        <v/>
      </c>
      <c r="H573" s="197" t="e">
        <f t="shared" si="51"/>
        <v>#VALUE!</v>
      </c>
      <c r="I573" s="136">
        <f t="shared" si="52"/>
        <v>44631</v>
      </c>
      <c r="J573" s="137" t="e">
        <f ca="1">IF($C573&gt;(TODAY()),NA(),SUM($G$3:$G573))</f>
        <v>#N/A</v>
      </c>
      <c r="K573" s="133" t="str">
        <f>IFERROR(VLOOKUP($C573,Calculator!$BY$2:$CD$2500,6,0),"")</f>
        <v/>
      </c>
      <c r="L573" s="141" t="str">
        <f t="shared" si="50"/>
        <v/>
      </c>
      <c r="M573" s="100" t="str">
        <f>IF($D573="","",$L573-(Dashboard!$R$21-(SUM($E$224:$E574))))</f>
        <v/>
      </c>
      <c r="N573" s="50">
        <f t="shared" si="53"/>
        <v>44631</v>
      </c>
      <c r="O573" s="96" t="e">
        <f>IF($D573="",NA(),($M573)/Dashboard!$R$21)</f>
        <v>#N/A</v>
      </c>
      <c r="P573" s="34"/>
      <c r="Q573" s="34"/>
    </row>
    <row r="574" spans="2:17" s="198" customFormat="1">
      <c r="B574" s="36">
        <f t="shared" si="54"/>
        <v>572</v>
      </c>
      <c r="C574" s="120">
        <f t="shared" si="55"/>
        <v>44632</v>
      </c>
      <c r="D574" s="98"/>
      <c r="E574" s="98"/>
      <c r="F574" s="98"/>
      <c r="G574" s="133" t="str">
        <f>IFERROR(VLOOKUP($C574,Calculator!$BY$2:$CB$2500,4,0),"")</f>
        <v/>
      </c>
      <c r="H574" s="197" t="e">
        <f t="shared" si="51"/>
        <v>#VALUE!</v>
      </c>
      <c r="I574" s="136">
        <f t="shared" si="52"/>
        <v>44632</v>
      </c>
      <c r="J574" s="137" t="e">
        <f ca="1">IF($C574&gt;(TODAY()),NA(),SUM($G$3:$G574))</f>
        <v>#N/A</v>
      </c>
      <c r="K574" s="133" t="str">
        <f>IFERROR(VLOOKUP($C574,Calculator!$BY$2:$CD$2500,6,0),"")</f>
        <v/>
      </c>
      <c r="L574" s="141" t="str">
        <f t="shared" si="50"/>
        <v/>
      </c>
      <c r="M574" s="100" t="str">
        <f>IF($D574="","",$L574-(Dashboard!$R$21-(SUM($E$224:$E575))))</f>
        <v/>
      </c>
      <c r="N574" s="50">
        <f t="shared" si="53"/>
        <v>44632</v>
      </c>
      <c r="O574" s="96" t="e">
        <f>IF($D574="",NA(),($M574)/Dashboard!$R$21)</f>
        <v>#N/A</v>
      </c>
      <c r="P574" s="34"/>
      <c r="Q574" s="34"/>
    </row>
    <row r="575" spans="2:17" s="198" customFormat="1">
      <c r="B575" s="36">
        <f t="shared" si="54"/>
        <v>573</v>
      </c>
      <c r="C575" s="120">
        <f t="shared" si="55"/>
        <v>44633</v>
      </c>
      <c r="D575" s="98"/>
      <c r="E575" s="98"/>
      <c r="F575" s="98"/>
      <c r="G575" s="133" t="str">
        <f>IFERROR(VLOOKUP($C575,Calculator!$BY$2:$CB$2500,4,0),"")</f>
        <v/>
      </c>
      <c r="H575" s="197" t="e">
        <f t="shared" si="51"/>
        <v>#VALUE!</v>
      </c>
      <c r="I575" s="136">
        <f t="shared" si="52"/>
        <v>44633</v>
      </c>
      <c r="J575" s="137" t="e">
        <f ca="1">IF($C575&gt;(TODAY()),NA(),SUM($G$3:$G575))</f>
        <v>#N/A</v>
      </c>
      <c r="K575" s="133" t="str">
        <f>IFERROR(VLOOKUP($C575,Calculator!$BY$2:$CD$2500,6,0),"")</f>
        <v/>
      </c>
      <c r="L575" s="141" t="str">
        <f t="shared" si="50"/>
        <v/>
      </c>
      <c r="M575" s="100" t="str">
        <f>IF($D575="","",$L575-(Dashboard!$R$21-(SUM($E$224:$E576))))</f>
        <v/>
      </c>
      <c r="N575" s="50">
        <f t="shared" si="53"/>
        <v>44633</v>
      </c>
      <c r="O575" s="96" t="e">
        <f>IF($D575="",NA(),($M575)/Dashboard!$R$21)</f>
        <v>#N/A</v>
      </c>
      <c r="P575" s="34"/>
      <c r="Q575" s="34"/>
    </row>
    <row r="576" spans="2:17" s="198" customFormat="1">
      <c r="B576" s="36">
        <f t="shared" si="54"/>
        <v>574</v>
      </c>
      <c r="C576" s="120">
        <f t="shared" si="55"/>
        <v>44634</v>
      </c>
      <c r="D576" s="98"/>
      <c r="E576" s="98"/>
      <c r="F576" s="98"/>
      <c r="G576" s="133" t="str">
        <f>IFERROR(VLOOKUP($C576,Calculator!$BY$2:$CB$2500,4,0),"")</f>
        <v/>
      </c>
      <c r="H576" s="197" t="e">
        <f t="shared" si="51"/>
        <v>#VALUE!</v>
      </c>
      <c r="I576" s="136">
        <f t="shared" si="52"/>
        <v>44634</v>
      </c>
      <c r="J576" s="137" t="e">
        <f ca="1">IF($C576&gt;(TODAY()),NA(),SUM($G$3:$G576))</f>
        <v>#N/A</v>
      </c>
      <c r="K576" s="133" t="str">
        <f>IFERROR(VLOOKUP($C576,Calculator!$BY$2:$CD$2500,6,0),"")</f>
        <v/>
      </c>
      <c r="L576" s="141" t="str">
        <f t="shared" si="50"/>
        <v/>
      </c>
      <c r="M576" s="100" t="str">
        <f>IF($D576="","",$L576-(Dashboard!$R$21-(SUM($E$224:$E577))))</f>
        <v/>
      </c>
      <c r="N576" s="50">
        <f t="shared" si="53"/>
        <v>44634</v>
      </c>
      <c r="O576" s="96" t="e">
        <f>IF($D576="",NA(),($M576)/Dashboard!$R$21)</f>
        <v>#N/A</v>
      </c>
      <c r="P576" s="34"/>
      <c r="Q576" s="34"/>
    </row>
    <row r="577" spans="2:17" s="198" customFormat="1">
      <c r="B577" s="36">
        <f t="shared" si="54"/>
        <v>575</v>
      </c>
      <c r="C577" s="120">
        <f t="shared" si="55"/>
        <v>44635</v>
      </c>
      <c r="D577" s="98"/>
      <c r="E577" s="98"/>
      <c r="F577" s="98"/>
      <c r="G577" s="133" t="str">
        <f>IFERROR(VLOOKUP($C577,Calculator!$BY$2:$CB$2500,4,0),"")</f>
        <v/>
      </c>
      <c r="H577" s="197" t="e">
        <f t="shared" si="51"/>
        <v>#VALUE!</v>
      </c>
      <c r="I577" s="136">
        <f t="shared" si="52"/>
        <v>44635</v>
      </c>
      <c r="J577" s="137" t="e">
        <f ca="1">IF($C577&gt;(TODAY()),NA(),SUM($G$3:$G577))</f>
        <v>#N/A</v>
      </c>
      <c r="K577" s="133" t="str">
        <f>IFERROR(VLOOKUP($C577,Calculator!$BY$2:$CD$2500,6,0),"")</f>
        <v/>
      </c>
      <c r="L577" s="141" t="str">
        <f t="shared" si="50"/>
        <v/>
      </c>
      <c r="M577" s="100" t="str">
        <f>IF($D577="","",$L577-(Dashboard!$R$21-(SUM($E$224:$E578))))</f>
        <v/>
      </c>
      <c r="N577" s="50">
        <f t="shared" si="53"/>
        <v>44635</v>
      </c>
      <c r="O577" s="96" t="e">
        <f>IF($D577="",NA(),($M577)/Dashboard!$R$21)</f>
        <v>#N/A</v>
      </c>
      <c r="P577" s="34"/>
      <c r="Q577" s="34"/>
    </row>
    <row r="578" spans="2:17" s="198" customFormat="1">
      <c r="B578" s="36">
        <f t="shared" si="54"/>
        <v>576</v>
      </c>
      <c r="C578" s="120">
        <f t="shared" si="55"/>
        <v>44636</v>
      </c>
      <c r="D578" s="98"/>
      <c r="E578" s="98"/>
      <c r="F578" s="98"/>
      <c r="G578" s="133" t="str">
        <f>IFERROR(VLOOKUP($C578,Calculator!$BY$2:$CB$2500,4,0),"")</f>
        <v/>
      </c>
      <c r="H578" s="197" t="e">
        <f t="shared" si="51"/>
        <v>#VALUE!</v>
      </c>
      <c r="I578" s="136">
        <f t="shared" si="52"/>
        <v>44636</v>
      </c>
      <c r="J578" s="137" t="e">
        <f ca="1">IF($C578&gt;(TODAY()),NA(),SUM($G$3:$G578))</f>
        <v>#N/A</v>
      </c>
      <c r="K578" s="133" t="str">
        <f>IFERROR(VLOOKUP($C578,Calculator!$BY$2:$CD$2500,6,0),"")</f>
        <v/>
      </c>
      <c r="L578" s="141" t="str">
        <f t="shared" si="50"/>
        <v/>
      </c>
      <c r="M578" s="100" t="str">
        <f>IF($D578="","",$L578-(Dashboard!$R$21-(SUM($E$224:$E579))))</f>
        <v/>
      </c>
      <c r="N578" s="50">
        <f t="shared" si="53"/>
        <v>44636</v>
      </c>
      <c r="O578" s="96" t="e">
        <f>IF($D578="",NA(),($M578)/Dashboard!$R$21)</f>
        <v>#N/A</v>
      </c>
      <c r="P578" s="34"/>
      <c r="Q578" s="34"/>
    </row>
    <row r="579" spans="2:17" s="198" customFormat="1">
      <c r="B579" s="36">
        <f t="shared" si="54"/>
        <v>577</v>
      </c>
      <c r="C579" s="120">
        <f t="shared" si="55"/>
        <v>44637</v>
      </c>
      <c r="D579" s="98"/>
      <c r="E579" s="98"/>
      <c r="F579" s="98"/>
      <c r="G579" s="133" t="str">
        <f>IFERROR(VLOOKUP($C579,Calculator!$BY$2:$CB$2500,4,0),"")</f>
        <v/>
      </c>
      <c r="H579" s="197" t="e">
        <f t="shared" si="51"/>
        <v>#VALUE!</v>
      </c>
      <c r="I579" s="136">
        <f t="shared" si="52"/>
        <v>44637</v>
      </c>
      <c r="J579" s="137" t="e">
        <f ca="1">IF($C579&gt;(TODAY()),NA(),SUM($G$3:$G579))</f>
        <v>#N/A</v>
      </c>
      <c r="K579" s="133" t="str">
        <f>IFERROR(VLOOKUP($C579,Calculator!$BY$2:$CD$2500,6,0),"")</f>
        <v/>
      </c>
      <c r="L579" s="141" t="str">
        <f t="shared" ref="L579:L642" si="56">IF($D579="","",$D579)</f>
        <v/>
      </c>
      <c r="M579" s="100" t="str">
        <f>IF($D579="","",$L579-(Dashboard!$R$21-(SUM($E$224:$E580))))</f>
        <v/>
      </c>
      <c r="N579" s="50">
        <f t="shared" si="53"/>
        <v>44637</v>
      </c>
      <c r="O579" s="96" t="e">
        <f>IF($D579="",NA(),($M579)/Dashboard!$R$21)</f>
        <v>#N/A</v>
      </c>
      <c r="P579" s="34"/>
      <c r="Q579" s="34"/>
    </row>
    <row r="580" spans="2:17" s="198" customFormat="1">
      <c r="B580" s="36">
        <f t="shared" si="54"/>
        <v>578</v>
      </c>
      <c r="C580" s="120">
        <f t="shared" si="55"/>
        <v>44638</v>
      </c>
      <c r="D580" s="98"/>
      <c r="E580" s="98"/>
      <c r="F580" s="98"/>
      <c r="G580" s="133" t="str">
        <f>IFERROR(VLOOKUP($C580,Calculator!$BY$2:$CB$2500,4,0),"")</f>
        <v/>
      </c>
      <c r="H580" s="197" t="e">
        <f t="shared" ref="H580:H643" si="57">$G580*1</f>
        <v>#VALUE!</v>
      </c>
      <c r="I580" s="136">
        <f t="shared" ref="I580:I643" si="58">$C580</f>
        <v>44638</v>
      </c>
      <c r="J580" s="137" t="e">
        <f ca="1">IF($C580&gt;(TODAY()),NA(),SUM($G$3:$G580))</f>
        <v>#N/A</v>
      </c>
      <c r="K580" s="133" t="str">
        <f>IFERROR(VLOOKUP($C580,Calculator!$BY$2:$CD$2500,6,0),"")</f>
        <v/>
      </c>
      <c r="L580" s="141" t="str">
        <f t="shared" si="56"/>
        <v/>
      </c>
      <c r="M580" s="100" t="str">
        <f>IF($D580="","",$L580-(Dashboard!$R$21-(SUM($E$224:$E581))))</f>
        <v/>
      </c>
      <c r="N580" s="50">
        <f t="shared" si="53"/>
        <v>44638</v>
      </c>
      <c r="O580" s="96" t="e">
        <f>IF($D580="",NA(),($M580)/Dashboard!$R$21)</f>
        <v>#N/A</v>
      </c>
      <c r="P580" s="34"/>
      <c r="Q580" s="34"/>
    </row>
    <row r="581" spans="2:17" s="198" customFormat="1">
      <c r="B581" s="36">
        <f t="shared" si="54"/>
        <v>579</v>
      </c>
      <c r="C581" s="120">
        <f t="shared" si="55"/>
        <v>44639</v>
      </c>
      <c r="D581" s="98"/>
      <c r="E581" s="98"/>
      <c r="F581" s="98"/>
      <c r="G581" s="133" t="str">
        <f>IFERROR(VLOOKUP($C581,Calculator!$BY$2:$CB$2500,4,0),"")</f>
        <v/>
      </c>
      <c r="H581" s="197" t="e">
        <f t="shared" si="57"/>
        <v>#VALUE!</v>
      </c>
      <c r="I581" s="136">
        <f t="shared" si="58"/>
        <v>44639</v>
      </c>
      <c r="J581" s="137" t="e">
        <f ca="1">IF($C581&gt;(TODAY()),NA(),SUM($G$3:$G581))</f>
        <v>#N/A</v>
      </c>
      <c r="K581" s="133" t="str">
        <f>IFERROR(VLOOKUP($C581,Calculator!$BY$2:$CD$2500,6,0),"")</f>
        <v/>
      </c>
      <c r="L581" s="141" t="str">
        <f t="shared" si="56"/>
        <v/>
      </c>
      <c r="M581" s="100" t="str">
        <f>IF($D581="","",$L581-(Dashboard!$R$21-(SUM($E$224:$E582))))</f>
        <v/>
      </c>
      <c r="N581" s="50">
        <f t="shared" ref="N581:N644" si="59">$C580+1</f>
        <v>44639</v>
      </c>
      <c r="O581" s="96" t="e">
        <f>IF($D581="",NA(),($M581)/Dashboard!$R$21)</f>
        <v>#N/A</v>
      </c>
      <c r="P581" s="34"/>
      <c r="Q581" s="34"/>
    </row>
    <row r="582" spans="2:17" s="198" customFormat="1">
      <c r="B582" s="36">
        <f t="shared" si="54"/>
        <v>580</v>
      </c>
      <c r="C582" s="120">
        <f t="shared" si="55"/>
        <v>44640</v>
      </c>
      <c r="D582" s="98"/>
      <c r="E582" s="98"/>
      <c r="F582" s="98"/>
      <c r="G582" s="133" t="str">
        <f>IFERROR(VLOOKUP($C582,Calculator!$BY$2:$CB$2500,4,0),"")</f>
        <v/>
      </c>
      <c r="H582" s="197" t="e">
        <f t="shared" si="57"/>
        <v>#VALUE!</v>
      </c>
      <c r="I582" s="136">
        <f t="shared" si="58"/>
        <v>44640</v>
      </c>
      <c r="J582" s="137" t="e">
        <f ca="1">IF($C582&gt;(TODAY()),NA(),SUM($G$3:$G582))</f>
        <v>#N/A</v>
      </c>
      <c r="K582" s="133" t="str">
        <f>IFERROR(VLOOKUP($C582,Calculator!$BY$2:$CD$2500,6,0),"")</f>
        <v/>
      </c>
      <c r="L582" s="141" t="str">
        <f t="shared" si="56"/>
        <v/>
      </c>
      <c r="M582" s="100" t="str">
        <f>IF($D582="","",$L582-(Dashboard!$R$21-(SUM($E$224:$E583))))</f>
        <v/>
      </c>
      <c r="N582" s="50">
        <f t="shared" si="59"/>
        <v>44640</v>
      </c>
      <c r="O582" s="96" t="e">
        <f>IF($D582="",NA(),($M582)/Dashboard!$R$21)</f>
        <v>#N/A</v>
      </c>
      <c r="P582" s="34"/>
      <c r="Q582" s="34"/>
    </row>
    <row r="583" spans="2:17" s="198" customFormat="1">
      <c r="B583" s="36">
        <f t="shared" si="54"/>
        <v>581</v>
      </c>
      <c r="C583" s="120">
        <f t="shared" si="55"/>
        <v>44641</v>
      </c>
      <c r="D583" s="98"/>
      <c r="E583" s="98"/>
      <c r="F583" s="98"/>
      <c r="G583" s="133" t="str">
        <f>IFERROR(VLOOKUP($C583,Calculator!$BY$2:$CB$2500,4,0),"")</f>
        <v/>
      </c>
      <c r="H583" s="197" t="e">
        <f t="shared" si="57"/>
        <v>#VALUE!</v>
      </c>
      <c r="I583" s="136">
        <f t="shared" si="58"/>
        <v>44641</v>
      </c>
      <c r="J583" s="137" t="e">
        <f ca="1">IF($C583&gt;(TODAY()),NA(),SUM($G$3:$G583))</f>
        <v>#N/A</v>
      </c>
      <c r="K583" s="133" t="str">
        <f>IFERROR(VLOOKUP($C583,Calculator!$BY$2:$CD$2500,6,0),"")</f>
        <v/>
      </c>
      <c r="L583" s="141" t="str">
        <f t="shared" si="56"/>
        <v/>
      </c>
      <c r="M583" s="100" t="str">
        <f>IF($D583="","",$L583-(Dashboard!$R$21-(SUM($E$224:$E584))))</f>
        <v/>
      </c>
      <c r="N583" s="50">
        <f t="shared" si="59"/>
        <v>44641</v>
      </c>
      <c r="O583" s="96" t="e">
        <f>IF($D583="",NA(),($M583)/Dashboard!$R$21)</f>
        <v>#N/A</v>
      </c>
      <c r="P583" s="34"/>
      <c r="Q583" s="34"/>
    </row>
    <row r="584" spans="2:17" s="198" customFormat="1">
      <c r="B584" s="36">
        <f t="shared" si="54"/>
        <v>582</v>
      </c>
      <c r="C584" s="120">
        <f t="shared" si="55"/>
        <v>44642</v>
      </c>
      <c r="D584" s="98"/>
      <c r="E584" s="98"/>
      <c r="F584" s="98"/>
      <c r="G584" s="133" t="str">
        <f>IFERROR(VLOOKUP($C584,Calculator!$BY$2:$CB$2500,4,0),"")</f>
        <v/>
      </c>
      <c r="H584" s="197" t="e">
        <f t="shared" si="57"/>
        <v>#VALUE!</v>
      </c>
      <c r="I584" s="136">
        <f t="shared" si="58"/>
        <v>44642</v>
      </c>
      <c r="J584" s="137" t="e">
        <f ca="1">IF($C584&gt;(TODAY()),NA(),SUM($G$3:$G584))</f>
        <v>#N/A</v>
      </c>
      <c r="K584" s="133" t="str">
        <f>IFERROR(VLOOKUP($C584,Calculator!$BY$2:$CD$2500,6,0),"")</f>
        <v/>
      </c>
      <c r="L584" s="141" t="str">
        <f t="shared" si="56"/>
        <v/>
      </c>
      <c r="M584" s="100" t="str">
        <f>IF($D584="","",$L584-(Dashboard!$R$21-(SUM($E$224:$E585))))</f>
        <v/>
      </c>
      <c r="N584" s="50">
        <f t="shared" si="59"/>
        <v>44642</v>
      </c>
      <c r="O584" s="96" t="e">
        <f>IF($D584="",NA(),($M584)/Dashboard!$R$21)</f>
        <v>#N/A</v>
      </c>
      <c r="P584" s="34"/>
      <c r="Q584" s="34"/>
    </row>
    <row r="585" spans="2:17" s="198" customFormat="1">
      <c r="B585" s="36">
        <f t="shared" si="54"/>
        <v>583</v>
      </c>
      <c r="C585" s="120">
        <f t="shared" si="55"/>
        <v>44643</v>
      </c>
      <c r="D585" s="98"/>
      <c r="E585" s="98"/>
      <c r="F585" s="98"/>
      <c r="G585" s="133" t="str">
        <f>IFERROR(VLOOKUP($C585,Calculator!$BY$2:$CB$2500,4,0),"")</f>
        <v/>
      </c>
      <c r="H585" s="197" t="e">
        <f t="shared" si="57"/>
        <v>#VALUE!</v>
      </c>
      <c r="I585" s="136">
        <f t="shared" si="58"/>
        <v>44643</v>
      </c>
      <c r="J585" s="137" t="e">
        <f ca="1">IF($C585&gt;(TODAY()),NA(),SUM($G$3:$G585))</f>
        <v>#N/A</v>
      </c>
      <c r="K585" s="133" t="str">
        <f>IFERROR(VLOOKUP($C585,Calculator!$BY$2:$CD$2500,6,0),"")</f>
        <v/>
      </c>
      <c r="L585" s="141" t="str">
        <f t="shared" si="56"/>
        <v/>
      </c>
      <c r="M585" s="100" t="str">
        <f>IF($D585="","",$L585-(Dashboard!$R$21-(SUM($E$224:$E586))))</f>
        <v/>
      </c>
      <c r="N585" s="50">
        <f t="shared" si="59"/>
        <v>44643</v>
      </c>
      <c r="O585" s="96" t="e">
        <f>IF($D585="",NA(),($M585)/Dashboard!$R$21)</f>
        <v>#N/A</v>
      </c>
      <c r="P585" s="34"/>
      <c r="Q585" s="34"/>
    </row>
    <row r="586" spans="2:17" s="198" customFormat="1">
      <c r="B586" s="36">
        <f t="shared" si="54"/>
        <v>584</v>
      </c>
      <c r="C586" s="120">
        <f t="shared" si="55"/>
        <v>44644</v>
      </c>
      <c r="D586" s="98"/>
      <c r="E586" s="98"/>
      <c r="F586" s="98"/>
      <c r="G586" s="133" t="str">
        <f>IFERROR(VLOOKUP($C586,Calculator!$BY$2:$CB$2500,4,0),"")</f>
        <v/>
      </c>
      <c r="H586" s="197" t="e">
        <f t="shared" si="57"/>
        <v>#VALUE!</v>
      </c>
      <c r="I586" s="136">
        <f t="shared" si="58"/>
        <v>44644</v>
      </c>
      <c r="J586" s="137" t="e">
        <f ca="1">IF($C586&gt;(TODAY()),NA(),SUM($G$3:$G586))</f>
        <v>#N/A</v>
      </c>
      <c r="K586" s="133" t="str">
        <f>IFERROR(VLOOKUP($C586,Calculator!$BY$2:$CD$2500,6,0),"")</f>
        <v/>
      </c>
      <c r="L586" s="141" t="str">
        <f t="shared" si="56"/>
        <v/>
      </c>
      <c r="M586" s="100" t="str">
        <f>IF($D586="","",$L586-(Dashboard!$R$21-(SUM($E$224:$E587))))</f>
        <v/>
      </c>
      <c r="N586" s="50">
        <f t="shared" si="59"/>
        <v>44644</v>
      </c>
      <c r="O586" s="96" t="e">
        <f>IF($D586="",NA(),($M586)/Dashboard!$R$21)</f>
        <v>#N/A</v>
      </c>
      <c r="P586" s="34"/>
      <c r="Q586" s="34"/>
    </row>
    <row r="587" spans="2:17" s="198" customFormat="1">
      <c r="B587" s="36">
        <f t="shared" si="54"/>
        <v>585</v>
      </c>
      <c r="C587" s="120">
        <f t="shared" si="55"/>
        <v>44645</v>
      </c>
      <c r="D587" s="98"/>
      <c r="E587" s="98"/>
      <c r="F587" s="98"/>
      <c r="G587" s="133" t="str">
        <f>IFERROR(VLOOKUP($C587,Calculator!$BY$2:$CB$2500,4,0),"")</f>
        <v/>
      </c>
      <c r="H587" s="197" t="e">
        <f t="shared" si="57"/>
        <v>#VALUE!</v>
      </c>
      <c r="I587" s="136">
        <f t="shared" si="58"/>
        <v>44645</v>
      </c>
      <c r="J587" s="137" t="e">
        <f ca="1">IF($C587&gt;(TODAY()),NA(),SUM($G$3:$G587))</f>
        <v>#N/A</v>
      </c>
      <c r="K587" s="133" t="str">
        <f>IFERROR(VLOOKUP($C587,Calculator!$BY$2:$CD$2500,6,0),"")</f>
        <v/>
      </c>
      <c r="L587" s="141" t="str">
        <f t="shared" si="56"/>
        <v/>
      </c>
      <c r="M587" s="100" t="str">
        <f>IF($D587="","",$L587-(Dashboard!$R$21-(SUM($E$224:$E588))))</f>
        <v/>
      </c>
      <c r="N587" s="50">
        <f t="shared" si="59"/>
        <v>44645</v>
      </c>
      <c r="O587" s="96" t="e">
        <f>IF($D587="",NA(),($M587)/Dashboard!$R$21)</f>
        <v>#N/A</v>
      </c>
      <c r="P587" s="34"/>
      <c r="Q587" s="34"/>
    </row>
    <row r="588" spans="2:17" s="198" customFormat="1">
      <c r="B588" s="36">
        <f t="shared" si="54"/>
        <v>586</v>
      </c>
      <c r="C588" s="120">
        <f t="shared" si="55"/>
        <v>44646</v>
      </c>
      <c r="D588" s="98"/>
      <c r="E588" s="98"/>
      <c r="F588" s="98"/>
      <c r="G588" s="133" t="str">
        <f>IFERROR(VLOOKUP($C588,Calculator!$BY$2:$CB$2500,4,0),"")</f>
        <v/>
      </c>
      <c r="H588" s="197" t="e">
        <f t="shared" si="57"/>
        <v>#VALUE!</v>
      </c>
      <c r="I588" s="136">
        <f t="shared" si="58"/>
        <v>44646</v>
      </c>
      <c r="J588" s="137" t="e">
        <f ca="1">IF($C588&gt;(TODAY()),NA(),SUM($G$3:$G588))</f>
        <v>#N/A</v>
      </c>
      <c r="K588" s="133" t="str">
        <f>IFERROR(VLOOKUP($C588,Calculator!$BY$2:$CD$2500,6,0),"")</f>
        <v/>
      </c>
      <c r="L588" s="141" t="str">
        <f t="shared" si="56"/>
        <v/>
      </c>
      <c r="M588" s="100" t="str">
        <f>IF($D588="","",$L588-(Dashboard!$R$21-(SUM($E$224:$E589))))</f>
        <v/>
      </c>
      <c r="N588" s="50">
        <f t="shared" si="59"/>
        <v>44646</v>
      </c>
      <c r="O588" s="96" t="e">
        <f>IF($D588="",NA(),($M588)/Dashboard!$R$21)</f>
        <v>#N/A</v>
      </c>
      <c r="P588" s="34"/>
      <c r="Q588" s="34"/>
    </row>
    <row r="589" spans="2:17" s="198" customFormat="1">
      <c r="B589" s="36">
        <f t="shared" si="54"/>
        <v>587</v>
      </c>
      <c r="C589" s="120">
        <f t="shared" si="55"/>
        <v>44647</v>
      </c>
      <c r="D589" s="98"/>
      <c r="E589" s="98"/>
      <c r="F589" s="98"/>
      <c r="G589" s="133" t="str">
        <f>IFERROR(VLOOKUP($C589,Calculator!$BY$2:$CB$2500,4,0),"")</f>
        <v/>
      </c>
      <c r="H589" s="197" t="e">
        <f t="shared" si="57"/>
        <v>#VALUE!</v>
      </c>
      <c r="I589" s="136">
        <f t="shared" si="58"/>
        <v>44647</v>
      </c>
      <c r="J589" s="137" t="e">
        <f ca="1">IF($C589&gt;(TODAY()),NA(),SUM($G$3:$G589))</f>
        <v>#N/A</v>
      </c>
      <c r="K589" s="133" t="str">
        <f>IFERROR(VLOOKUP($C589,Calculator!$BY$2:$CD$2500,6,0),"")</f>
        <v/>
      </c>
      <c r="L589" s="141" t="str">
        <f t="shared" si="56"/>
        <v/>
      </c>
      <c r="M589" s="100" t="str">
        <f>IF($D589="","",$L589-(Dashboard!$R$21-(SUM($E$224:$E590))))</f>
        <v/>
      </c>
      <c r="N589" s="50">
        <f t="shared" si="59"/>
        <v>44647</v>
      </c>
      <c r="O589" s="96" t="e">
        <f>IF($D589="",NA(),($M589)/Dashboard!$R$21)</f>
        <v>#N/A</v>
      </c>
      <c r="P589" s="34"/>
      <c r="Q589" s="34"/>
    </row>
    <row r="590" spans="2:17" s="198" customFormat="1">
      <c r="B590" s="36">
        <f t="shared" si="54"/>
        <v>588</v>
      </c>
      <c r="C590" s="120">
        <f t="shared" si="55"/>
        <v>44648</v>
      </c>
      <c r="D590" s="98"/>
      <c r="E590" s="98"/>
      <c r="F590" s="98"/>
      <c r="G590" s="133" t="str">
        <f>IFERROR(VLOOKUP($C590,Calculator!$BY$2:$CB$2500,4,0),"")</f>
        <v/>
      </c>
      <c r="H590" s="197" t="e">
        <f t="shared" si="57"/>
        <v>#VALUE!</v>
      </c>
      <c r="I590" s="136">
        <f t="shared" si="58"/>
        <v>44648</v>
      </c>
      <c r="J590" s="137" t="e">
        <f ca="1">IF($C590&gt;(TODAY()),NA(),SUM($G$3:$G590))</f>
        <v>#N/A</v>
      </c>
      <c r="K590" s="133" t="str">
        <f>IFERROR(VLOOKUP($C590,Calculator!$BY$2:$CD$2500,6,0),"")</f>
        <v/>
      </c>
      <c r="L590" s="141" t="str">
        <f t="shared" si="56"/>
        <v/>
      </c>
      <c r="M590" s="100" t="str">
        <f>IF($D590="","",$L590-(Dashboard!$R$21-(SUM($E$224:$E591))))</f>
        <v/>
      </c>
      <c r="N590" s="50">
        <f t="shared" si="59"/>
        <v>44648</v>
      </c>
      <c r="O590" s="96" t="e">
        <f>IF($D590="",NA(),($M590)/Dashboard!$R$21)</f>
        <v>#N/A</v>
      </c>
      <c r="P590" s="34"/>
      <c r="Q590" s="34"/>
    </row>
    <row r="591" spans="2:17" s="198" customFormat="1">
      <c r="B591" s="36">
        <f t="shared" si="54"/>
        <v>589</v>
      </c>
      <c r="C591" s="120">
        <f t="shared" si="55"/>
        <v>44649</v>
      </c>
      <c r="D591" s="98"/>
      <c r="E591" s="98"/>
      <c r="F591" s="98"/>
      <c r="G591" s="133" t="str">
        <f>IFERROR(VLOOKUP($C591,Calculator!$BY$2:$CB$2500,4,0),"")</f>
        <v/>
      </c>
      <c r="H591" s="197" t="e">
        <f t="shared" si="57"/>
        <v>#VALUE!</v>
      </c>
      <c r="I591" s="136">
        <f t="shared" si="58"/>
        <v>44649</v>
      </c>
      <c r="J591" s="137" t="e">
        <f ca="1">IF($C591&gt;(TODAY()),NA(),SUM($G$3:$G591))</f>
        <v>#N/A</v>
      </c>
      <c r="K591" s="133" t="str">
        <f>IFERROR(VLOOKUP($C591,Calculator!$BY$2:$CD$2500,6,0),"")</f>
        <v/>
      </c>
      <c r="L591" s="141" t="str">
        <f t="shared" si="56"/>
        <v/>
      </c>
      <c r="M591" s="100" t="str">
        <f>IF($D591="","",$L591-(Dashboard!$R$21-(SUM($E$224:$E592))))</f>
        <v/>
      </c>
      <c r="N591" s="50">
        <f t="shared" si="59"/>
        <v>44649</v>
      </c>
      <c r="O591" s="96" t="e">
        <f>IF($D591="",NA(),($M591)/Dashboard!$R$21)</f>
        <v>#N/A</v>
      </c>
      <c r="P591" s="34"/>
      <c r="Q591" s="34"/>
    </row>
    <row r="592" spans="2:17" s="198" customFormat="1">
      <c r="B592" s="36">
        <f t="shared" si="54"/>
        <v>590</v>
      </c>
      <c r="C592" s="120">
        <f t="shared" si="55"/>
        <v>44650</v>
      </c>
      <c r="D592" s="98"/>
      <c r="E592" s="98"/>
      <c r="F592" s="98"/>
      <c r="G592" s="133" t="str">
        <f>IFERROR(VLOOKUP($C592,Calculator!$BY$2:$CB$2500,4,0),"")</f>
        <v/>
      </c>
      <c r="H592" s="197" t="e">
        <f t="shared" si="57"/>
        <v>#VALUE!</v>
      </c>
      <c r="I592" s="136">
        <f t="shared" si="58"/>
        <v>44650</v>
      </c>
      <c r="J592" s="137" t="e">
        <f ca="1">IF($C592&gt;(TODAY()),NA(),SUM($G$3:$G592))</f>
        <v>#N/A</v>
      </c>
      <c r="K592" s="133" t="str">
        <f>IFERROR(VLOOKUP($C592,Calculator!$BY$2:$CD$2500,6,0),"")</f>
        <v/>
      </c>
      <c r="L592" s="141" t="str">
        <f t="shared" si="56"/>
        <v/>
      </c>
      <c r="M592" s="100" t="str">
        <f>IF($D592="","",$L592-(Dashboard!$R$21-(SUM($E$224:$E593))))</f>
        <v/>
      </c>
      <c r="N592" s="50">
        <f t="shared" si="59"/>
        <v>44650</v>
      </c>
      <c r="O592" s="96" t="e">
        <f>IF($D592="",NA(),($M592)/Dashboard!$R$21)</f>
        <v>#N/A</v>
      </c>
      <c r="P592" s="34"/>
      <c r="Q592" s="34"/>
    </row>
    <row r="593" spans="2:17" s="198" customFormat="1">
      <c r="B593" s="36">
        <f t="shared" si="54"/>
        <v>591</v>
      </c>
      <c r="C593" s="120">
        <f t="shared" si="55"/>
        <v>44651</v>
      </c>
      <c r="D593" s="98"/>
      <c r="E593" s="98"/>
      <c r="F593" s="98"/>
      <c r="G593" s="133" t="str">
        <f>IFERROR(VLOOKUP($C593,Calculator!$BY$2:$CB$2500,4,0),"")</f>
        <v/>
      </c>
      <c r="H593" s="197" t="e">
        <f t="shared" si="57"/>
        <v>#VALUE!</v>
      </c>
      <c r="I593" s="136">
        <f t="shared" si="58"/>
        <v>44651</v>
      </c>
      <c r="J593" s="137" t="e">
        <f ca="1">IF($C593&gt;(TODAY()),NA(),SUM($G$3:$G593))</f>
        <v>#N/A</v>
      </c>
      <c r="K593" s="133" t="str">
        <f>IFERROR(VLOOKUP($C593,Calculator!$BY$2:$CD$2500,6,0),"")</f>
        <v/>
      </c>
      <c r="L593" s="141" t="str">
        <f t="shared" si="56"/>
        <v/>
      </c>
      <c r="M593" s="100" t="str">
        <f>IF($D593="","",$L593-(Dashboard!$R$21-(SUM($E$224:$E594))))</f>
        <v/>
      </c>
      <c r="N593" s="50">
        <f t="shared" si="59"/>
        <v>44651</v>
      </c>
      <c r="O593" s="96" t="e">
        <f>IF($D593="",NA(),($M593)/Dashboard!$R$21)</f>
        <v>#N/A</v>
      </c>
      <c r="P593" s="34"/>
      <c r="Q593" s="34"/>
    </row>
    <row r="594" spans="2:17" s="198" customFormat="1">
      <c r="B594" s="36">
        <f t="shared" si="54"/>
        <v>592</v>
      </c>
      <c r="C594" s="120">
        <f t="shared" si="55"/>
        <v>44652</v>
      </c>
      <c r="D594" s="98"/>
      <c r="E594" s="98"/>
      <c r="F594" s="98"/>
      <c r="G594" s="133" t="str">
        <f>IFERROR(VLOOKUP($C594,Calculator!$BY$2:$CB$2500,4,0),"")</f>
        <v/>
      </c>
      <c r="H594" s="197" t="e">
        <f t="shared" si="57"/>
        <v>#VALUE!</v>
      </c>
      <c r="I594" s="136">
        <f t="shared" si="58"/>
        <v>44652</v>
      </c>
      <c r="J594" s="137" t="e">
        <f ca="1">IF($C594&gt;(TODAY()),NA(),SUM($G$3:$G594))</f>
        <v>#N/A</v>
      </c>
      <c r="K594" s="133" t="str">
        <f>IFERROR(VLOOKUP($C594,Calculator!$BY$2:$CD$2500,6,0),"")</f>
        <v/>
      </c>
      <c r="L594" s="141" t="str">
        <f t="shared" si="56"/>
        <v/>
      </c>
      <c r="M594" s="100" t="str">
        <f>IF($D594="","",$L594-(Dashboard!$R$21-(SUM($E$224:$E595))))</f>
        <v/>
      </c>
      <c r="N594" s="50">
        <f t="shared" si="59"/>
        <v>44652</v>
      </c>
      <c r="O594" s="96" t="e">
        <f>IF($D594="",NA(),($M594)/Dashboard!$R$21)</f>
        <v>#N/A</v>
      </c>
      <c r="P594" s="34"/>
      <c r="Q594" s="34"/>
    </row>
    <row r="595" spans="2:17" s="198" customFormat="1">
      <c r="B595" s="36">
        <f t="shared" si="54"/>
        <v>593</v>
      </c>
      <c r="C595" s="120">
        <f t="shared" si="55"/>
        <v>44653</v>
      </c>
      <c r="D595" s="98"/>
      <c r="E595" s="98"/>
      <c r="F595" s="98"/>
      <c r="G595" s="133" t="str">
        <f>IFERROR(VLOOKUP($C595,Calculator!$BY$2:$CB$2500,4,0),"")</f>
        <v/>
      </c>
      <c r="H595" s="197" t="e">
        <f t="shared" si="57"/>
        <v>#VALUE!</v>
      </c>
      <c r="I595" s="136">
        <f t="shared" si="58"/>
        <v>44653</v>
      </c>
      <c r="J595" s="137" t="e">
        <f ca="1">IF($C595&gt;(TODAY()),NA(),SUM($G$3:$G595))</f>
        <v>#N/A</v>
      </c>
      <c r="K595" s="133" t="str">
        <f>IFERROR(VLOOKUP($C595,Calculator!$BY$2:$CD$2500,6,0),"")</f>
        <v/>
      </c>
      <c r="L595" s="141" t="str">
        <f t="shared" si="56"/>
        <v/>
      </c>
      <c r="M595" s="100" t="str">
        <f>IF($D595="","",$L595-(Dashboard!$R$21-(SUM($E$224:$E596))))</f>
        <v/>
      </c>
      <c r="N595" s="50">
        <f t="shared" si="59"/>
        <v>44653</v>
      </c>
      <c r="O595" s="96" t="e">
        <f>IF($D595="",NA(),($M595)/Dashboard!$R$21)</f>
        <v>#N/A</v>
      </c>
      <c r="P595" s="34"/>
      <c r="Q595" s="34"/>
    </row>
    <row r="596" spans="2:17" s="198" customFormat="1">
      <c r="B596" s="36">
        <f t="shared" si="54"/>
        <v>594</v>
      </c>
      <c r="C596" s="120">
        <f t="shared" si="55"/>
        <v>44654</v>
      </c>
      <c r="D596" s="98"/>
      <c r="E596" s="98"/>
      <c r="F596" s="98"/>
      <c r="G596" s="133" t="str">
        <f>IFERROR(VLOOKUP($C596,Calculator!$BY$2:$CB$2500,4,0),"")</f>
        <v/>
      </c>
      <c r="H596" s="197" t="e">
        <f t="shared" si="57"/>
        <v>#VALUE!</v>
      </c>
      <c r="I596" s="136">
        <f t="shared" si="58"/>
        <v>44654</v>
      </c>
      <c r="J596" s="137" t="e">
        <f ca="1">IF($C596&gt;(TODAY()),NA(),SUM($G$3:$G596))</f>
        <v>#N/A</v>
      </c>
      <c r="K596" s="133" t="str">
        <f>IFERROR(VLOOKUP($C596,Calculator!$BY$2:$CD$2500,6,0),"")</f>
        <v/>
      </c>
      <c r="L596" s="141" t="str">
        <f t="shared" si="56"/>
        <v/>
      </c>
      <c r="M596" s="100" t="str">
        <f>IF($D596="","",$L596-(Dashboard!$R$21-(SUM($E$224:$E597))))</f>
        <v/>
      </c>
      <c r="N596" s="50">
        <f t="shared" si="59"/>
        <v>44654</v>
      </c>
      <c r="O596" s="96" t="e">
        <f>IF($D596="",NA(),($M596)/Dashboard!$R$21)</f>
        <v>#N/A</v>
      </c>
      <c r="P596" s="34"/>
      <c r="Q596" s="34"/>
    </row>
    <row r="597" spans="2:17" s="198" customFormat="1">
      <c r="B597" s="36">
        <f t="shared" si="54"/>
        <v>595</v>
      </c>
      <c r="C597" s="120">
        <f t="shared" si="55"/>
        <v>44655</v>
      </c>
      <c r="D597" s="98"/>
      <c r="E597" s="98"/>
      <c r="F597" s="98"/>
      <c r="G597" s="133" t="str">
        <f>IFERROR(VLOOKUP($C597,Calculator!$BY$2:$CB$2500,4,0),"")</f>
        <v/>
      </c>
      <c r="H597" s="197" t="e">
        <f t="shared" si="57"/>
        <v>#VALUE!</v>
      </c>
      <c r="I597" s="136">
        <f t="shared" si="58"/>
        <v>44655</v>
      </c>
      <c r="J597" s="137" t="e">
        <f ca="1">IF($C597&gt;(TODAY()),NA(),SUM($G$3:$G597))</f>
        <v>#N/A</v>
      </c>
      <c r="K597" s="133" t="str">
        <f>IFERROR(VLOOKUP($C597,Calculator!$BY$2:$CD$2500,6,0),"")</f>
        <v/>
      </c>
      <c r="L597" s="141" t="str">
        <f t="shared" si="56"/>
        <v/>
      </c>
      <c r="M597" s="100" t="str">
        <f>IF($D597="","",$L597-(Dashboard!$R$21-(SUM($E$224:$E598))))</f>
        <v/>
      </c>
      <c r="N597" s="50">
        <f t="shared" si="59"/>
        <v>44655</v>
      </c>
      <c r="O597" s="96" t="e">
        <f>IF($D597="",NA(),($M597)/Dashboard!$R$21)</f>
        <v>#N/A</v>
      </c>
      <c r="P597" s="34"/>
      <c r="Q597" s="34"/>
    </row>
    <row r="598" spans="2:17" s="198" customFormat="1">
      <c r="B598" s="36">
        <f t="shared" si="54"/>
        <v>596</v>
      </c>
      <c r="C598" s="120">
        <f t="shared" si="55"/>
        <v>44656</v>
      </c>
      <c r="D598" s="98"/>
      <c r="E598" s="98"/>
      <c r="F598" s="98"/>
      <c r="G598" s="133" t="str">
        <f>IFERROR(VLOOKUP($C598,Calculator!$BY$2:$CB$2500,4,0),"")</f>
        <v/>
      </c>
      <c r="H598" s="197" t="e">
        <f t="shared" si="57"/>
        <v>#VALUE!</v>
      </c>
      <c r="I598" s="136">
        <f t="shared" si="58"/>
        <v>44656</v>
      </c>
      <c r="J598" s="137" t="e">
        <f ca="1">IF($C598&gt;(TODAY()),NA(),SUM($G$3:$G598))</f>
        <v>#N/A</v>
      </c>
      <c r="K598" s="133" t="str">
        <f>IFERROR(VLOOKUP($C598,Calculator!$BY$2:$CD$2500,6,0),"")</f>
        <v/>
      </c>
      <c r="L598" s="141" t="str">
        <f t="shared" si="56"/>
        <v/>
      </c>
      <c r="M598" s="100" t="str">
        <f>IF($D598="","",$L598-(Dashboard!$R$21-(SUM($E$224:$E599))))</f>
        <v/>
      </c>
      <c r="N598" s="50">
        <f t="shared" si="59"/>
        <v>44656</v>
      </c>
      <c r="O598" s="96" t="e">
        <f>IF($D598="",NA(),($M598)/Dashboard!$R$21)</f>
        <v>#N/A</v>
      </c>
      <c r="P598" s="34"/>
      <c r="Q598" s="34"/>
    </row>
    <row r="599" spans="2:17" s="198" customFormat="1">
      <c r="B599" s="36">
        <f t="shared" si="54"/>
        <v>597</v>
      </c>
      <c r="C599" s="120">
        <f t="shared" si="55"/>
        <v>44657</v>
      </c>
      <c r="D599" s="98"/>
      <c r="E599" s="98"/>
      <c r="F599" s="98"/>
      <c r="G599" s="133" t="str">
        <f>IFERROR(VLOOKUP($C599,Calculator!$BY$2:$CB$2500,4,0),"")</f>
        <v/>
      </c>
      <c r="H599" s="197" t="e">
        <f t="shared" si="57"/>
        <v>#VALUE!</v>
      </c>
      <c r="I599" s="136">
        <f t="shared" si="58"/>
        <v>44657</v>
      </c>
      <c r="J599" s="137" t="e">
        <f ca="1">IF($C599&gt;(TODAY()),NA(),SUM($G$3:$G599))</f>
        <v>#N/A</v>
      </c>
      <c r="K599" s="133" t="str">
        <f>IFERROR(VLOOKUP($C599,Calculator!$BY$2:$CD$2500,6,0),"")</f>
        <v/>
      </c>
      <c r="L599" s="141" t="str">
        <f t="shared" si="56"/>
        <v/>
      </c>
      <c r="M599" s="100" t="str">
        <f>IF($D599="","",$L599-(Dashboard!$R$21-(SUM($E$224:$E600))))</f>
        <v/>
      </c>
      <c r="N599" s="50">
        <f t="shared" si="59"/>
        <v>44657</v>
      </c>
      <c r="O599" s="96" t="e">
        <f>IF($D599="",NA(),($M599)/Dashboard!$R$21)</f>
        <v>#N/A</v>
      </c>
      <c r="P599" s="34"/>
      <c r="Q599" s="34"/>
    </row>
    <row r="600" spans="2:17" s="198" customFormat="1">
      <c r="B600" s="36">
        <f t="shared" si="54"/>
        <v>598</v>
      </c>
      <c r="C600" s="120">
        <f t="shared" si="55"/>
        <v>44658</v>
      </c>
      <c r="D600" s="98"/>
      <c r="E600" s="98"/>
      <c r="F600" s="98"/>
      <c r="G600" s="133" t="str">
        <f>IFERROR(VLOOKUP($C600,Calculator!$BY$2:$CB$2500,4,0),"")</f>
        <v/>
      </c>
      <c r="H600" s="197" t="e">
        <f t="shared" si="57"/>
        <v>#VALUE!</v>
      </c>
      <c r="I600" s="136">
        <f t="shared" si="58"/>
        <v>44658</v>
      </c>
      <c r="J600" s="137" t="e">
        <f ca="1">IF($C600&gt;(TODAY()),NA(),SUM($G$3:$G600))</f>
        <v>#N/A</v>
      </c>
      <c r="K600" s="133" t="str">
        <f>IFERROR(VLOOKUP($C600,Calculator!$BY$2:$CD$2500,6,0),"")</f>
        <v/>
      </c>
      <c r="L600" s="141" t="str">
        <f t="shared" si="56"/>
        <v/>
      </c>
      <c r="M600" s="100" t="str">
        <f>IF($D600="","",$L600-(Dashboard!$R$21-(SUM($E$224:$E601))))</f>
        <v/>
      </c>
      <c r="N600" s="50">
        <f t="shared" si="59"/>
        <v>44658</v>
      </c>
      <c r="O600" s="96" t="e">
        <f>IF($D600="",NA(),($M600)/Dashboard!$R$21)</f>
        <v>#N/A</v>
      </c>
      <c r="P600" s="34"/>
      <c r="Q600" s="34"/>
    </row>
    <row r="601" spans="2:17" s="198" customFormat="1">
      <c r="B601" s="36">
        <f t="shared" si="54"/>
        <v>599</v>
      </c>
      <c r="C601" s="120">
        <f t="shared" si="55"/>
        <v>44659</v>
      </c>
      <c r="D601" s="98"/>
      <c r="E601" s="98"/>
      <c r="F601" s="98"/>
      <c r="G601" s="133" t="str">
        <f>IFERROR(VLOOKUP($C601,Calculator!$BY$2:$CB$2500,4,0),"")</f>
        <v/>
      </c>
      <c r="H601" s="197" t="e">
        <f t="shared" si="57"/>
        <v>#VALUE!</v>
      </c>
      <c r="I601" s="136">
        <f t="shared" si="58"/>
        <v>44659</v>
      </c>
      <c r="J601" s="137" t="e">
        <f ca="1">IF($C601&gt;(TODAY()),NA(),SUM($G$3:$G601))</f>
        <v>#N/A</v>
      </c>
      <c r="K601" s="133" t="str">
        <f>IFERROR(VLOOKUP($C601,Calculator!$BY$2:$CD$2500,6,0),"")</f>
        <v/>
      </c>
      <c r="L601" s="141" t="str">
        <f t="shared" si="56"/>
        <v/>
      </c>
      <c r="M601" s="100" t="str">
        <f>IF($D601="","",$L601-(Dashboard!$R$21-(SUM($E$224:$E602))))</f>
        <v/>
      </c>
      <c r="N601" s="50">
        <f t="shared" si="59"/>
        <v>44659</v>
      </c>
      <c r="O601" s="96" t="e">
        <f>IF($D601="",NA(),($M601)/Dashboard!$R$21)</f>
        <v>#N/A</v>
      </c>
      <c r="P601" s="34"/>
      <c r="Q601" s="34"/>
    </row>
    <row r="602" spans="2:17" s="198" customFormat="1">
      <c r="B602" s="36">
        <f t="shared" si="54"/>
        <v>600</v>
      </c>
      <c r="C602" s="120">
        <f t="shared" si="55"/>
        <v>44660</v>
      </c>
      <c r="D602" s="98"/>
      <c r="E602" s="98"/>
      <c r="F602" s="98"/>
      <c r="G602" s="133" t="str">
        <f>IFERROR(VLOOKUP($C602,Calculator!$BY$2:$CB$2500,4,0),"")</f>
        <v/>
      </c>
      <c r="H602" s="197" t="e">
        <f t="shared" si="57"/>
        <v>#VALUE!</v>
      </c>
      <c r="I602" s="136">
        <f t="shared" si="58"/>
        <v>44660</v>
      </c>
      <c r="J602" s="137" t="e">
        <f ca="1">IF($C602&gt;(TODAY()),NA(),SUM($G$3:$G602))</f>
        <v>#N/A</v>
      </c>
      <c r="K602" s="133" t="str">
        <f>IFERROR(VLOOKUP($C602,Calculator!$BY$2:$CD$2500,6,0),"")</f>
        <v/>
      </c>
      <c r="L602" s="141" t="str">
        <f t="shared" si="56"/>
        <v/>
      </c>
      <c r="M602" s="100" t="str">
        <f>IF($D602="","",$L602-(Dashboard!$R$21-(SUM($E$224:$E603))))</f>
        <v/>
      </c>
      <c r="N602" s="50">
        <f t="shared" si="59"/>
        <v>44660</v>
      </c>
      <c r="O602" s="96" t="e">
        <f>IF($D602="",NA(),($M602)/Dashboard!$R$21)</f>
        <v>#N/A</v>
      </c>
      <c r="P602" s="34"/>
      <c r="Q602" s="34"/>
    </row>
    <row r="603" spans="2:17" s="198" customFormat="1">
      <c r="B603" s="36">
        <f t="shared" si="54"/>
        <v>601</v>
      </c>
      <c r="C603" s="120">
        <f t="shared" si="55"/>
        <v>44661</v>
      </c>
      <c r="D603" s="98"/>
      <c r="E603" s="98"/>
      <c r="F603" s="98"/>
      <c r="G603" s="133" t="str">
        <f>IFERROR(VLOOKUP($C603,Calculator!$BY$2:$CB$2500,4,0),"")</f>
        <v/>
      </c>
      <c r="H603" s="197" t="e">
        <f t="shared" si="57"/>
        <v>#VALUE!</v>
      </c>
      <c r="I603" s="136">
        <f t="shared" si="58"/>
        <v>44661</v>
      </c>
      <c r="J603" s="137" t="e">
        <f ca="1">IF($C603&gt;(TODAY()),NA(),SUM($G$3:$G603))</f>
        <v>#N/A</v>
      </c>
      <c r="K603" s="133" t="str">
        <f>IFERROR(VLOOKUP($C603,Calculator!$BY$2:$CD$2500,6,0),"")</f>
        <v/>
      </c>
      <c r="L603" s="141" t="str">
        <f t="shared" si="56"/>
        <v/>
      </c>
      <c r="M603" s="100" t="str">
        <f>IF($D603="","",$L603-(Dashboard!$R$21-(SUM($E$224:$E604))))</f>
        <v/>
      </c>
      <c r="N603" s="50">
        <f t="shared" si="59"/>
        <v>44661</v>
      </c>
      <c r="O603" s="96" t="e">
        <f>IF($D603="",NA(),($M603)/Dashboard!$R$21)</f>
        <v>#N/A</v>
      </c>
      <c r="P603" s="34"/>
      <c r="Q603" s="34"/>
    </row>
    <row r="604" spans="2:17" s="198" customFormat="1">
      <c r="B604" s="36">
        <f t="shared" ref="B604:B667" si="60">$B603+1</f>
        <v>602</v>
      </c>
      <c r="C604" s="120">
        <f t="shared" ref="C604:C667" si="61">$C603+1</f>
        <v>44662</v>
      </c>
      <c r="D604" s="98"/>
      <c r="E604" s="98"/>
      <c r="F604" s="98"/>
      <c r="G604" s="133" t="str">
        <f>IFERROR(VLOOKUP($C604,Calculator!$BY$2:$CB$2500,4,0),"")</f>
        <v/>
      </c>
      <c r="H604" s="197" t="e">
        <f t="shared" si="57"/>
        <v>#VALUE!</v>
      </c>
      <c r="I604" s="136">
        <f t="shared" si="58"/>
        <v>44662</v>
      </c>
      <c r="J604" s="137" t="e">
        <f ca="1">IF($C604&gt;(TODAY()),NA(),SUM($G$3:$G604))</f>
        <v>#N/A</v>
      </c>
      <c r="K604" s="133" t="str">
        <f>IFERROR(VLOOKUP($C604,Calculator!$BY$2:$CD$2500,6,0),"")</f>
        <v/>
      </c>
      <c r="L604" s="141" t="str">
        <f t="shared" si="56"/>
        <v/>
      </c>
      <c r="M604" s="100" t="str">
        <f>IF($D604="","",$L604-(Dashboard!$R$21-(SUM($E$224:$E605))))</f>
        <v/>
      </c>
      <c r="N604" s="50">
        <f t="shared" si="59"/>
        <v>44662</v>
      </c>
      <c r="O604" s="96" t="e">
        <f>IF($D604="",NA(),($M604)/Dashboard!$R$21)</f>
        <v>#N/A</v>
      </c>
      <c r="P604" s="34"/>
      <c r="Q604" s="34"/>
    </row>
    <row r="605" spans="2:17" s="198" customFormat="1">
      <c r="B605" s="36">
        <f t="shared" si="60"/>
        <v>603</v>
      </c>
      <c r="C605" s="120">
        <f t="shared" si="61"/>
        <v>44663</v>
      </c>
      <c r="D605" s="98"/>
      <c r="E605" s="98"/>
      <c r="F605" s="98"/>
      <c r="G605" s="133" t="str">
        <f>IFERROR(VLOOKUP($C605,Calculator!$BY$2:$CB$2500,4,0),"")</f>
        <v/>
      </c>
      <c r="H605" s="197" t="e">
        <f t="shared" si="57"/>
        <v>#VALUE!</v>
      </c>
      <c r="I605" s="136">
        <f t="shared" si="58"/>
        <v>44663</v>
      </c>
      <c r="J605" s="137" t="e">
        <f ca="1">IF($C605&gt;(TODAY()),NA(),SUM($G$3:$G605))</f>
        <v>#N/A</v>
      </c>
      <c r="K605" s="133" t="str">
        <f>IFERROR(VLOOKUP($C605,Calculator!$BY$2:$CD$2500,6,0),"")</f>
        <v/>
      </c>
      <c r="L605" s="141" t="str">
        <f t="shared" si="56"/>
        <v/>
      </c>
      <c r="M605" s="100" t="str">
        <f>IF($D605="","",$L605-(Dashboard!$R$21-(SUM($E$224:$E606))))</f>
        <v/>
      </c>
      <c r="N605" s="50">
        <f t="shared" si="59"/>
        <v>44663</v>
      </c>
      <c r="O605" s="96" t="e">
        <f>IF($D605="",NA(),($M605)/Dashboard!$R$21)</f>
        <v>#N/A</v>
      </c>
      <c r="P605" s="34"/>
      <c r="Q605" s="34"/>
    </row>
    <row r="606" spans="2:17" s="198" customFormat="1">
      <c r="B606" s="36">
        <f t="shared" si="60"/>
        <v>604</v>
      </c>
      <c r="C606" s="120">
        <f t="shared" si="61"/>
        <v>44664</v>
      </c>
      <c r="D606" s="98"/>
      <c r="E606" s="98"/>
      <c r="F606" s="98"/>
      <c r="G606" s="133" t="str">
        <f>IFERROR(VLOOKUP($C606,Calculator!$BY$2:$CB$2500,4,0),"")</f>
        <v/>
      </c>
      <c r="H606" s="197" t="e">
        <f t="shared" si="57"/>
        <v>#VALUE!</v>
      </c>
      <c r="I606" s="136">
        <f t="shared" si="58"/>
        <v>44664</v>
      </c>
      <c r="J606" s="137" t="e">
        <f ca="1">IF($C606&gt;(TODAY()),NA(),SUM($G$3:$G606))</f>
        <v>#N/A</v>
      </c>
      <c r="K606" s="133" t="str">
        <f>IFERROR(VLOOKUP($C606,Calculator!$BY$2:$CD$2500,6,0),"")</f>
        <v/>
      </c>
      <c r="L606" s="141" t="str">
        <f t="shared" si="56"/>
        <v/>
      </c>
      <c r="M606" s="100" t="str">
        <f>IF($D606="","",$L606-(Dashboard!$R$21-(SUM($E$224:$E607))))</f>
        <v/>
      </c>
      <c r="N606" s="50">
        <f t="shared" si="59"/>
        <v>44664</v>
      </c>
      <c r="O606" s="96" t="e">
        <f>IF($D606="",NA(),($M606)/Dashboard!$R$21)</f>
        <v>#N/A</v>
      </c>
      <c r="P606" s="34"/>
      <c r="Q606" s="34"/>
    </row>
    <row r="607" spans="2:17" s="198" customFormat="1">
      <c r="B607" s="36">
        <f t="shared" si="60"/>
        <v>605</v>
      </c>
      <c r="C607" s="120">
        <f t="shared" si="61"/>
        <v>44665</v>
      </c>
      <c r="D607" s="98"/>
      <c r="E607" s="98"/>
      <c r="F607" s="98"/>
      <c r="G607" s="133" t="str">
        <f>IFERROR(VLOOKUP($C607,Calculator!$BY$2:$CB$2500,4,0),"")</f>
        <v/>
      </c>
      <c r="H607" s="197" t="e">
        <f t="shared" si="57"/>
        <v>#VALUE!</v>
      </c>
      <c r="I607" s="136">
        <f t="shared" si="58"/>
        <v>44665</v>
      </c>
      <c r="J607" s="137" t="e">
        <f ca="1">IF($C607&gt;(TODAY()),NA(),SUM($G$3:$G607))</f>
        <v>#N/A</v>
      </c>
      <c r="K607" s="133" t="str">
        <f>IFERROR(VLOOKUP($C607,Calculator!$BY$2:$CD$2500,6,0),"")</f>
        <v/>
      </c>
      <c r="L607" s="141" t="str">
        <f t="shared" si="56"/>
        <v/>
      </c>
      <c r="M607" s="100" t="str">
        <f>IF($D607="","",$L607-(Dashboard!$R$21-(SUM($E$224:$E608))))</f>
        <v/>
      </c>
      <c r="N607" s="50">
        <f t="shared" si="59"/>
        <v>44665</v>
      </c>
      <c r="O607" s="96" t="e">
        <f>IF($D607="",NA(),($M607)/Dashboard!$R$21)</f>
        <v>#N/A</v>
      </c>
      <c r="P607" s="34"/>
      <c r="Q607" s="34"/>
    </row>
    <row r="608" spans="2:17" s="198" customFormat="1">
      <c r="B608" s="36">
        <f t="shared" si="60"/>
        <v>606</v>
      </c>
      <c r="C608" s="120">
        <f t="shared" si="61"/>
        <v>44666</v>
      </c>
      <c r="D608" s="98"/>
      <c r="E608" s="98"/>
      <c r="F608" s="98"/>
      <c r="G608" s="133" t="str">
        <f>IFERROR(VLOOKUP($C608,Calculator!$BY$2:$CB$2500,4,0),"")</f>
        <v/>
      </c>
      <c r="H608" s="197" t="e">
        <f t="shared" si="57"/>
        <v>#VALUE!</v>
      </c>
      <c r="I608" s="136">
        <f t="shared" si="58"/>
        <v>44666</v>
      </c>
      <c r="J608" s="137" t="e">
        <f ca="1">IF($C608&gt;(TODAY()),NA(),SUM($G$3:$G608))</f>
        <v>#N/A</v>
      </c>
      <c r="K608" s="133" t="str">
        <f>IFERROR(VLOOKUP($C608,Calculator!$BY$2:$CD$2500,6,0),"")</f>
        <v/>
      </c>
      <c r="L608" s="141" t="str">
        <f t="shared" si="56"/>
        <v/>
      </c>
      <c r="M608" s="100" t="str">
        <f>IF($D608="","",$L608-(Dashboard!$R$21-(SUM($E$224:$E609))))</f>
        <v/>
      </c>
      <c r="N608" s="50">
        <f t="shared" si="59"/>
        <v>44666</v>
      </c>
      <c r="O608" s="96" t="e">
        <f>IF($D608="",NA(),($M608)/Dashboard!$R$21)</f>
        <v>#N/A</v>
      </c>
      <c r="P608" s="34"/>
      <c r="Q608" s="34"/>
    </row>
    <row r="609" spans="2:17" s="198" customFormat="1">
      <c r="B609" s="36">
        <f t="shared" si="60"/>
        <v>607</v>
      </c>
      <c r="C609" s="120">
        <f t="shared" si="61"/>
        <v>44667</v>
      </c>
      <c r="D609" s="98"/>
      <c r="E609" s="98"/>
      <c r="F609" s="98"/>
      <c r="G609" s="133" t="str">
        <f>IFERROR(VLOOKUP($C609,Calculator!$BY$2:$CB$2500,4,0),"")</f>
        <v/>
      </c>
      <c r="H609" s="197" t="e">
        <f t="shared" si="57"/>
        <v>#VALUE!</v>
      </c>
      <c r="I609" s="136">
        <f t="shared" si="58"/>
        <v>44667</v>
      </c>
      <c r="J609" s="137" t="e">
        <f ca="1">IF($C609&gt;(TODAY()),NA(),SUM($G$3:$G609))</f>
        <v>#N/A</v>
      </c>
      <c r="K609" s="133" t="str">
        <f>IFERROR(VLOOKUP($C609,Calculator!$BY$2:$CD$2500,6,0),"")</f>
        <v/>
      </c>
      <c r="L609" s="141" t="str">
        <f t="shared" si="56"/>
        <v/>
      </c>
      <c r="M609" s="100" t="str">
        <f>IF($D609="","",$L609-(Dashboard!$R$21-(SUM($E$224:$E610))))</f>
        <v/>
      </c>
      <c r="N609" s="50">
        <f t="shared" si="59"/>
        <v>44667</v>
      </c>
      <c r="O609" s="96" t="e">
        <f>IF($D609="",NA(),($M609)/Dashboard!$R$21)</f>
        <v>#N/A</v>
      </c>
      <c r="P609" s="34"/>
      <c r="Q609" s="34"/>
    </row>
    <row r="610" spans="2:17" s="198" customFormat="1">
      <c r="B610" s="36">
        <f t="shared" si="60"/>
        <v>608</v>
      </c>
      <c r="C610" s="120">
        <f t="shared" si="61"/>
        <v>44668</v>
      </c>
      <c r="D610" s="98"/>
      <c r="E610" s="98"/>
      <c r="F610" s="98"/>
      <c r="G610" s="133" t="str">
        <f>IFERROR(VLOOKUP($C610,Calculator!$BY$2:$CB$2500,4,0),"")</f>
        <v/>
      </c>
      <c r="H610" s="197" t="e">
        <f t="shared" si="57"/>
        <v>#VALUE!</v>
      </c>
      <c r="I610" s="136">
        <f t="shared" si="58"/>
        <v>44668</v>
      </c>
      <c r="J610" s="137" t="e">
        <f ca="1">IF($C610&gt;(TODAY()),NA(),SUM($G$3:$G610))</f>
        <v>#N/A</v>
      </c>
      <c r="K610" s="133" t="str">
        <f>IFERROR(VLOOKUP($C610,Calculator!$BY$2:$CD$2500,6,0),"")</f>
        <v/>
      </c>
      <c r="L610" s="141" t="str">
        <f t="shared" si="56"/>
        <v/>
      </c>
      <c r="M610" s="100" t="str">
        <f>IF($D610="","",$L610-(Dashboard!$R$21-(SUM($E$224:$E611))))</f>
        <v/>
      </c>
      <c r="N610" s="50">
        <f t="shared" si="59"/>
        <v>44668</v>
      </c>
      <c r="O610" s="96" t="e">
        <f>IF($D610="",NA(),($M610)/Dashboard!$R$21)</f>
        <v>#N/A</v>
      </c>
      <c r="P610" s="34"/>
      <c r="Q610" s="34"/>
    </row>
    <row r="611" spans="2:17" s="198" customFormat="1">
      <c r="B611" s="36">
        <f t="shared" si="60"/>
        <v>609</v>
      </c>
      <c r="C611" s="120">
        <f t="shared" si="61"/>
        <v>44669</v>
      </c>
      <c r="D611" s="98"/>
      <c r="E611" s="98"/>
      <c r="F611" s="98"/>
      <c r="G611" s="133" t="str">
        <f>IFERROR(VLOOKUP($C611,Calculator!$BY$2:$CB$2500,4,0),"")</f>
        <v/>
      </c>
      <c r="H611" s="197" t="e">
        <f t="shared" si="57"/>
        <v>#VALUE!</v>
      </c>
      <c r="I611" s="136">
        <f t="shared" si="58"/>
        <v>44669</v>
      </c>
      <c r="J611" s="137" t="e">
        <f ca="1">IF($C611&gt;(TODAY()),NA(),SUM($G$3:$G611))</f>
        <v>#N/A</v>
      </c>
      <c r="K611" s="133" t="str">
        <f>IFERROR(VLOOKUP($C611,Calculator!$BY$2:$CD$2500,6,0),"")</f>
        <v/>
      </c>
      <c r="L611" s="141" t="str">
        <f t="shared" si="56"/>
        <v/>
      </c>
      <c r="M611" s="100" t="str">
        <f>IF($D611="","",$L611-(Dashboard!$R$21-(SUM($E$224:$E612))))</f>
        <v/>
      </c>
      <c r="N611" s="50">
        <f t="shared" si="59"/>
        <v>44669</v>
      </c>
      <c r="O611" s="96" t="e">
        <f>IF($D611="",NA(),($M611)/Dashboard!$R$21)</f>
        <v>#N/A</v>
      </c>
      <c r="P611" s="34"/>
      <c r="Q611" s="34"/>
    </row>
    <row r="612" spans="2:17" s="198" customFormat="1">
      <c r="B612" s="36">
        <f t="shared" si="60"/>
        <v>610</v>
      </c>
      <c r="C612" s="120">
        <f t="shared" si="61"/>
        <v>44670</v>
      </c>
      <c r="D612" s="98"/>
      <c r="E612" s="98"/>
      <c r="F612" s="98"/>
      <c r="G612" s="133" t="str">
        <f>IFERROR(VLOOKUP($C612,Calculator!$BY$2:$CB$2500,4,0),"")</f>
        <v/>
      </c>
      <c r="H612" s="197" t="e">
        <f t="shared" si="57"/>
        <v>#VALUE!</v>
      </c>
      <c r="I612" s="136">
        <f t="shared" si="58"/>
        <v>44670</v>
      </c>
      <c r="J612" s="137" t="e">
        <f ca="1">IF($C612&gt;(TODAY()),NA(),SUM($G$3:$G612))</f>
        <v>#N/A</v>
      </c>
      <c r="K612" s="133" t="str">
        <f>IFERROR(VLOOKUP($C612,Calculator!$BY$2:$CD$2500,6,0),"")</f>
        <v/>
      </c>
      <c r="L612" s="141" t="str">
        <f t="shared" si="56"/>
        <v/>
      </c>
      <c r="M612" s="100" t="str">
        <f>IF($D612="","",$L612-(Dashboard!$R$21-(SUM($E$224:$E613))))</f>
        <v/>
      </c>
      <c r="N612" s="50">
        <f t="shared" si="59"/>
        <v>44670</v>
      </c>
      <c r="O612" s="96" t="e">
        <f>IF($D612="",NA(),($M612)/Dashboard!$R$21)</f>
        <v>#N/A</v>
      </c>
      <c r="P612" s="34"/>
      <c r="Q612" s="34"/>
    </row>
    <row r="613" spans="2:17" s="198" customFormat="1">
      <c r="B613" s="36">
        <f t="shared" si="60"/>
        <v>611</v>
      </c>
      <c r="C613" s="120">
        <f t="shared" si="61"/>
        <v>44671</v>
      </c>
      <c r="D613" s="98"/>
      <c r="E613" s="98"/>
      <c r="F613" s="98"/>
      <c r="G613" s="133" t="str">
        <f>IFERROR(VLOOKUP($C613,Calculator!$BY$2:$CB$2500,4,0),"")</f>
        <v/>
      </c>
      <c r="H613" s="197" t="e">
        <f t="shared" si="57"/>
        <v>#VALUE!</v>
      </c>
      <c r="I613" s="136">
        <f t="shared" si="58"/>
        <v>44671</v>
      </c>
      <c r="J613" s="137" t="e">
        <f ca="1">IF($C613&gt;(TODAY()),NA(),SUM($G$3:$G613))</f>
        <v>#N/A</v>
      </c>
      <c r="K613" s="133" t="str">
        <f>IFERROR(VLOOKUP($C613,Calculator!$BY$2:$CD$2500,6,0),"")</f>
        <v/>
      </c>
      <c r="L613" s="141" t="str">
        <f t="shared" si="56"/>
        <v/>
      </c>
      <c r="M613" s="100" t="str">
        <f>IF($D613="","",$L613-(Dashboard!$R$21-(SUM($E$224:$E614))))</f>
        <v/>
      </c>
      <c r="N613" s="50">
        <f t="shared" si="59"/>
        <v>44671</v>
      </c>
      <c r="O613" s="96" t="e">
        <f>IF($D613="",NA(),($M613)/Dashboard!$R$21)</f>
        <v>#N/A</v>
      </c>
      <c r="P613" s="34"/>
      <c r="Q613" s="34"/>
    </row>
    <row r="614" spans="2:17" s="198" customFormat="1">
      <c r="B614" s="36">
        <f t="shared" si="60"/>
        <v>612</v>
      </c>
      <c r="C614" s="120">
        <f t="shared" si="61"/>
        <v>44672</v>
      </c>
      <c r="D614" s="98"/>
      <c r="E614" s="98"/>
      <c r="F614" s="98"/>
      <c r="G614" s="133" t="str">
        <f>IFERROR(VLOOKUP($C614,Calculator!$BY$2:$CB$2500,4,0),"")</f>
        <v/>
      </c>
      <c r="H614" s="197" t="e">
        <f t="shared" si="57"/>
        <v>#VALUE!</v>
      </c>
      <c r="I614" s="136">
        <f t="shared" si="58"/>
        <v>44672</v>
      </c>
      <c r="J614" s="137" t="e">
        <f ca="1">IF($C614&gt;(TODAY()),NA(),SUM($G$3:$G614))</f>
        <v>#N/A</v>
      </c>
      <c r="K614" s="133" t="str">
        <f>IFERROR(VLOOKUP($C614,Calculator!$BY$2:$CD$2500,6,0),"")</f>
        <v/>
      </c>
      <c r="L614" s="141" t="str">
        <f t="shared" si="56"/>
        <v/>
      </c>
      <c r="M614" s="100" t="str">
        <f>IF($D614="","",$L614-(Dashboard!$R$21-(SUM($E$224:$E615))))</f>
        <v/>
      </c>
      <c r="N614" s="50">
        <f t="shared" si="59"/>
        <v>44672</v>
      </c>
      <c r="O614" s="96" t="e">
        <f>IF($D614="",NA(),($M614)/Dashboard!$R$21)</f>
        <v>#N/A</v>
      </c>
      <c r="P614" s="34"/>
      <c r="Q614" s="34"/>
    </row>
    <row r="615" spans="2:17" s="198" customFormat="1">
      <c r="B615" s="36">
        <f t="shared" si="60"/>
        <v>613</v>
      </c>
      <c r="C615" s="120">
        <f t="shared" si="61"/>
        <v>44673</v>
      </c>
      <c r="D615" s="98"/>
      <c r="E615" s="98"/>
      <c r="F615" s="98"/>
      <c r="G615" s="133" t="str">
        <f>IFERROR(VLOOKUP($C615,Calculator!$BY$2:$CB$2500,4,0),"")</f>
        <v/>
      </c>
      <c r="H615" s="197" t="e">
        <f t="shared" si="57"/>
        <v>#VALUE!</v>
      </c>
      <c r="I615" s="136">
        <f t="shared" si="58"/>
        <v>44673</v>
      </c>
      <c r="J615" s="137" t="e">
        <f ca="1">IF($C615&gt;(TODAY()),NA(),SUM($G$3:$G615))</f>
        <v>#N/A</v>
      </c>
      <c r="K615" s="133" t="str">
        <f>IFERROR(VLOOKUP($C615,Calculator!$BY$2:$CD$2500,6,0),"")</f>
        <v/>
      </c>
      <c r="L615" s="141" t="str">
        <f t="shared" si="56"/>
        <v/>
      </c>
      <c r="M615" s="100" t="str">
        <f>IF($D615="","",$L615-(Dashboard!$R$21-(SUM($E$224:$E616))))</f>
        <v/>
      </c>
      <c r="N615" s="50">
        <f t="shared" si="59"/>
        <v>44673</v>
      </c>
      <c r="O615" s="96" t="e">
        <f>IF($D615="",NA(),($M615)/Dashboard!$R$21)</f>
        <v>#N/A</v>
      </c>
      <c r="P615" s="34"/>
      <c r="Q615" s="34"/>
    </row>
    <row r="616" spans="2:17" s="198" customFormat="1">
      <c r="B616" s="36">
        <f t="shared" si="60"/>
        <v>614</v>
      </c>
      <c r="C616" s="120">
        <f t="shared" si="61"/>
        <v>44674</v>
      </c>
      <c r="D616" s="98"/>
      <c r="E616" s="98"/>
      <c r="F616" s="98"/>
      <c r="G616" s="133" t="str">
        <f>IFERROR(VLOOKUP($C616,Calculator!$BY$2:$CB$2500,4,0),"")</f>
        <v/>
      </c>
      <c r="H616" s="197" t="e">
        <f t="shared" si="57"/>
        <v>#VALUE!</v>
      </c>
      <c r="I616" s="136">
        <f t="shared" si="58"/>
        <v>44674</v>
      </c>
      <c r="J616" s="137" t="e">
        <f ca="1">IF($C616&gt;(TODAY()),NA(),SUM($G$3:$G616))</f>
        <v>#N/A</v>
      </c>
      <c r="K616" s="133" t="str">
        <f>IFERROR(VLOOKUP($C616,Calculator!$BY$2:$CD$2500,6,0),"")</f>
        <v/>
      </c>
      <c r="L616" s="141" t="str">
        <f t="shared" si="56"/>
        <v/>
      </c>
      <c r="M616" s="100" t="str">
        <f>IF($D616="","",$L616-(Dashboard!$R$21-(SUM($E$224:$E617))))</f>
        <v/>
      </c>
      <c r="N616" s="50">
        <f t="shared" si="59"/>
        <v>44674</v>
      </c>
      <c r="O616" s="96" t="e">
        <f>IF($D616="",NA(),($M616)/Dashboard!$R$21)</f>
        <v>#N/A</v>
      </c>
      <c r="P616" s="34"/>
      <c r="Q616" s="34"/>
    </row>
    <row r="617" spans="2:17" s="198" customFormat="1">
      <c r="B617" s="36">
        <f t="shared" si="60"/>
        <v>615</v>
      </c>
      <c r="C617" s="120">
        <f t="shared" si="61"/>
        <v>44675</v>
      </c>
      <c r="D617" s="98"/>
      <c r="E617" s="98"/>
      <c r="F617" s="98"/>
      <c r="G617" s="133" t="str">
        <f>IFERROR(VLOOKUP($C617,Calculator!$BY$2:$CB$2500,4,0),"")</f>
        <v/>
      </c>
      <c r="H617" s="197" t="e">
        <f t="shared" si="57"/>
        <v>#VALUE!</v>
      </c>
      <c r="I617" s="136">
        <f t="shared" si="58"/>
        <v>44675</v>
      </c>
      <c r="J617" s="137" t="e">
        <f ca="1">IF($C617&gt;(TODAY()),NA(),SUM($G$3:$G617))</f>
        <v>#N/A</v>
      </c>
      <c r="K617" s="133" t="str">
        <f>IFERROR(VLOOKUP($C617,Calculator!$BY$2:$CD$2500,6,0),"")</f>
        <v/>
      </c>
      <c r="L617" s="141" t="str">
        <f t="shared" si="56"/>
        <v/>
      </c>
      <c r="M617" s="100" t="str">
        <f>IF($D617="","",$L617-(Dashboard!$R$21-(SUM($E$224:$E618))))</f>
        <v/>
      </c>
      <c r="N617" s="50">
        <f t="shared" si="59"/>
        <v>44675</v>
      </c>
      <c r="O617" s="96" t="e">
        <f>IF($D617="",NA(),($M617)/Dashboard!$R$21)</f>
        <v>#N/A</v>
      </c>
      <c r="P617" s="34"/>
      <c r="Q617" s="34"/>
    </row>
    <row r="618" spans="2:17" s="198" customFormat="1">
      <c r="B618" s="36">
        <f t="shared" si="60"/>
        <v>616</v>
      </c>
      <c r="C618" s="120">
        <f t="shared" si="61"/>
        <v>44676</v>
      </c>
      <c r="D618" s="98"/>
      <c r="E618" s="98"/>
      <c r="F618" s="98"/>
      <c r="G618" s="133" t="str">
        <f>IFERROR(VLOOKUP($C618,Calculator!$BY$2:$CB$2500,4,0),"")</f>
        <v/>
      </c>
      <c r="H618" s="197" t="e">
        <f t="shared" si="57"/>
        <v>#VALUE!</v>
      </c>
      <c r="I618" s="136">
        <f t="shared" si="58"/>
        <v>44676</v>
      </c>
      <c r="J618" s="137" t="e">
        <f ca="1">IF($C618&gt;(TODAY()),NA(),SUM($G$3:$G618))</f>
        <v>#N/A</v>
      </c>
      <c r="K618" s="133" t="str">
        <f>IFERROR(VLOOKUP($C618,Calculator!$BY$2:$CD$2500,6,0),"")</f>
        <v/>
      </c>
      <c r="L618" s="141" t="str">
        <f t="shared" si="56"/>
        <v/>
      </c>
      <c r="M618" s="100" t="str">
        <f>IF($D618="","",$L618-(Dashboard!$R$21-(SUM($E$224:$E619))))</f>
        <v/>
      </c>
      <c r="N618" s="50">
        <f t="shared" si="59"/>
        <v>44676</v>
      </c>
      <c r="O618" s="96" t="e">
        <f>IF($D618="",NA(),($M618)/Dashboard!$R$21)</f>
        <v>#N/A</v>
      </c>
      <c r="P618" s="34"/>
      <c r="Q618" s="34"/>
    </row>
    <row r="619" spans="2:17" s="198" customFormat="1">
      <c r="B619" s="36">
        <f t="shared" si="60"/>
        <v>617</v>
      </c>
      <c r="C619" s="120">
        <f t="shared" si="61"/>
        <v>44677</v>
      </c>
      <c r="D619" s="98"/>
      <c r="E619" s="98"/>
      <c r="F619" s="98"/>
      <c r="G619" s="133" t="str">
        <f>IFERROR(VLOOKUP($C619,Calculator!$BY$2:$CB$2500,4,0),"")</f>
        <v/>
      </c>
      <c r="H619" s="197" t="e">
        <f t="shared" si="57"/>
        <v>#VALUE!</v>
      </c>
      <c r="I619" s="136">
        <f t="shared" si="58"/>
        <v>44677</v>
      </c>
      <c r="J619" s="137" t="e">
        <f ca="1">IF($C619&gt;(TODAY()),NA(),SUM($G$3:$G619))</f>
        <v>#N/A</v>
      </c>
      <c r="K619" s="133" t="str">
        <f>IFERROR(VLOOKUP($C619,Calculator!$BY$2:$CD$2500,6,0),"")</f>
        <v/>
      </c>
      <c r="L619" s="141" t="str">
        <f t="shared" si="56"/>
        <v/>
      </c>
      <c r="M619" s="100" t="str">
        <f>IF($D619="","",$L619-(Dashboard!$R$21-(SUM($E$224:$E620))))</f>
        <v/>
      </c>
      <c r="N619" s="50">
        <f t="shared" si="59"/>
        <v>44677</v>
      </c>
      <c r="O619" s="96" t="e">
        <f>IF($D619="",NA(),($M619)/Dashboard!$R$21)</f>
        <v>#N/A</v>
      </c>
      <c r="P619" s="34"/>
      <c r="Q619" s="34"/>
    </row>
    <row r="620" spans="2:17" s="198" customFormat="1">
      <c r="B620" s="36">
        <f t="shared" si="60"/>
        <v>618</v>
      </c>
      <c r="C620" s="120">
        <f t="shared" si="61"/>
        <v>44678</v>
      </c>
      <c r="D620" s="98"/>
      <c r="E620" s="98"/>
      <c r="F620" s="98"/>
      <c r="G620" s="133" t="str">
        <f>IFERROR(VLOOKUP($C620,Calculator!$BY$2:$CB$2500,4,0),"")</f>
        <v/>
      </c>
      <c r="H620" s="197" t="e">
        <f t="shared" si="57"/>
        <v>#VALUE!</v>
      </c>
      <c r="I620" s="136">
        <f t="shared" si="58"/>
        <v>44678</v>
      </c>
      <c r="J620" s="137" t="e">
        <f ca="1">IF($C620&gt;(TODAY()),NA(),SUM($G$3:$G620))</f>
        <v>#N/A</v>
      </c>
      <c r="K620" s="133" t="str">
        <f>IFERROR(VLOOKUP($C620,Calculator!$BY$2:$CD$2500,6,0),"")</f>
        <v/>
      </c>
      <c r="L620" s="141" t="str">
        <f t="shared" si="56"/>
        <v/>
      </c>
      <c r="M620" s="100" t="str">
        <f>IF($D620="","",$L620-(Dashboard!$R$21-(SUM($E$224:$E621))))</f>
        <v/>
      </c>
      <c r="N620" s="50">
        <f t="shared" si="59"/>
        <v>44678</v>
      </c>
      <c r="O620" s="96" t="e">
        <f>IF($D620="",NA(),($M620)/Dashboard!$R$21)</f>
        <v>#N/A</v>
      </c>
      <c r="P620" s="34"/>
      <c r="Q620" s="34"/>
    </row>
    <row r="621" spans="2:17" s="198" customFormat="1">
      <c r="B621" s="36">
        <f t="shared" si="60"/>
        <v>619</v>
      </c>
      <c r="C621" s="120">
        <f t="shared" si="61"/>
        <v>44679</v>
      </c>
      <c r="D621" s="98"/>
      <c r="E621" s="98"/>
      <c r="F621" s="98"/>
      <c r="G621" s="133" t="str">
        <f>IFERROR(VLOOKUP($C621,Calculator!$BY$2:$CB$2500,4,0),"")</f>
        <v/>
      </c>
      <c r="H621" s="197" t="e">
        <f t="shared" si="57"/>
        <v>#VALUE!</v>
      </c>
      <c r="I621" s="136">
        <f t="shared" si="58"/>
        <v>44679</v>
      </c>
      <c r="J621" s="137" t="e">
        <f ca="1">IF($C621&gt;(TODAY()),NA(),SUM($G$3:$G621))</f>
        <v>#N/A</v>
      </c>
      <c r="K621" s="133" t="str">
        <f>IFERROR(VLOOKUP($C621,Calculator!$BY$2:$CD$2500,6,0),"")</f>
        <v/>
      </c>
      <c r="L621" s="141" t="str">
        <f t="shared" si="56"/>
        <v/>
      </c>
      <c r="M621" s="100" t="str">
        <f>IF($D621="","",$L621-(Dashboard!$R$21-(SUM($E$224:$E622))))</f>
        <v/>
      </c>
      <c r="N621" s="50">
        <f t="shared" si="59"/>
        <v>44679</v>
      </c>
      <c r="O621" s="96" t="e">
        <f>IF($D621="",NA(),($M621)/Dashboard!$R$21)</f>
        <v>#N/A</v>
      </c>
      <c r="P621" s="34"/>
      <c r="Q621" s="34"/>
    </row>
    <row r="622" spans="2:17" s="198" customFormat="1">
      <c r="B622" s="36">
        <f t="shared" si="60"/>
        <v>620</v>
      </c>
      <c r="C622" s="120">
        <f t="shared" si="61"/>
        <v>44680</v>
      </c>
      <c r="D622" s="98"/>
      <c r="E622" s="98"/>
      <c r="F622" s="98"/>
      <c r="G622" s="133" t="str">
        <f>IFERROR(VLOOKUP($C622,Calculator!$BY$2:$CB$2500,4,0),"")</f>
        <v/>
      </c>
      <c r="H622" s="197" t="e">
        <f t="shared" si="57"/>
        <v>#VALUE!</v>
      </c>
      <c r="I622" s="136">
        <f t="shared" si="58"/>
        <v>44680</v>
      </c>
      <c r="J622" s="137" t="e">
        <f ca="1">IF($C622&gt;(TODAY()),NA(),SUM($G$3:$G622))</f>
        <v>#N/A</v>
      </c>
      <c r="K622" s="133" t="str">
        <f>IFERROR(VLOOKUP($C622,Calculator!$BY$2:$CD$2500,6,0),"")</f>
        <v/>
      </c>
      <c r="L622" s="141" t="str">
        <f t="shared" si="56"/>
        <v/>
      </c>
      <c r="M622" s="100" t="str">
        <f>IF($D622="","",$L622-(Dashboard!$R$21-(SUM($E$224:$E623))))</f>
        <v/>
      </c>
      <c r="N622" s="50">
        <f t="shared" si="59"/>
        <v>44680</v>
      </c>
      <c r="O622" s="96" t="e">
        <f>IF($D622="",NA(),($M622)/Dashboard!$R$21)</f>
        <v>#N/A</v>
      </c>
      <c r="P622" s="34"/>
      <c r="Q622" s="34"/>
    </row>
    <row r="623" spans="2:17" s="198" customFormat="1">
      <c r="B623" s="36">
        <f t="shared" si="60"/>
        <v>621</v>
      </c>
      <c r="C623" s="120">
        <f t="shared" si="61"/>
        <v>44681</v>
      </c>
      <c r="D623" s="98"/>
      <c r="E623" s="98"/>
      <c r="F623" s="98"/>
      <c r="G623" s="133" t="str">
        <f>IFERROR(VLOOKUP($C623,Calculator!$BY$2:$CB$2500,4,0),"")</f>
        <v/>
      </c>
      <c r="H623" s="197" t="e">
        <f t="shared" si="57"/>
        <v>#VALUE!</v>
      </c>
      <c r="I623" s="136">
        <f t="shared" si="58"/>
        <v>44681</v>
      </c>
      <c r="J623" s="137" t="e">
        <f ca="1">IF($C623&gt;(TODAY()),NA(),SUM($G$3:$G623))</f>
        <v>#N/A</v>
      </c>
      <c r="K623" s="133" t="str">
        <f>IFERROR(VLOOKUP($C623,Calculator!$BY$2:$CD$2500,6,0),"")</f>
        <v/>
      </c>
      <c r="L623" s="141" t="str">
        <f t="shared" si="56"/>
        <v/>
      </c>
      <c r="M623" s="100" t="str">
        <f>IF($D623="","",$L623-(Dashboard!$R$21-(SUM($E$224:$E624))))</f>
        <v/>
      </c>
      <c r="N623" s="50">
        <f t="shared" si="59"/>
        <v>44681</v>
      </c>
      <c r="O623" s="96" t="e">
        <f>IF($D623="",NA(),($M623)/Dashboard!$R$21)</f>
        <v>#N/A</v>
      </c>
      <c r="P623" s="34"/>
      <c r="Q623" s="34"/>
    </row>
    <row r="624" spans="2:17" s="198" customFormat="1">
      <c r="B624" s="36">
        <f t="shared" si="60"/>
        <v>622</v>
      </c>
      <c r="C624" s="120">
        <f t="shared" si="61"/>
        <v>44682</v>
      </c>
      <c r="D624" s="98"/>
      <c r="E624" s="98"/>
      <c r="F624" s="98"/>
      <c r="G624" s="133" t="str">
        <f>IFERROR(VLOOKUP($C624,Calculator!$BY$2:$CB$2500,4,0),"")</f>
        <v/>
      </c>
      <c r="H624" s="197" t="e">
        <f t="shared" si="57"/>
        <v>#VALUE!</v>
      </c>
      <c r="I624" s="136">
        <f t="shared" si="58"/>
        <v>44682</v>
      </c>
      <c r="J624" s="137" t="e">
        <f ca="1">IF($C624&gt;(TODAY()),NA(),SUM($G$3:$G624))</f>
        <v>#N/A</v>
      </c>
      <c r="K624" s="133" t="str">
        <f>IFERROR(VLOOKUP($C624,Calculator!$BY$2:$CD$2500,6,0),"")</f>
        <v/>
      </c>
      <c r="L624" s="141" t="str">
        <f t="shared" si="56"/>
        <v/>
      </c>
      <c r="M624" s="100" t="str">
        <f>IF($D624="","",$L624-(Dashboard!$R$21-(SUM($E$224:$E625))))</f>
        <v/>
      </c>
      <c r="N624" s="50">
        <f t="shared" si="59"/>
        <v>44682</v>
      </c>
      <c r="O624" s="96" t="e">
        <f>IF($D624="",NA(),($M624)/Dashboard!$R$21)</f>
        <v>#N/A</v>
      </c>
      <c r="P624" s="34"/>
      <c r="Q624" s="34"/>
    </row>
    <row r="625" spans="2:17" s="198" customFormat="1">
      <c r="B625" s="36">
        <f t="shared" si="60"/>
        <v>623</v>
      </c>
      <c r="C625" s="120">
        <f t="shared" si="61"/>
        <v>44683</v>
      </c>
      <c r="D625" s="98"/>
      <c r="E625" s="98"/>
      <c r="F625" s="98"/>
      <c r="G625" s="133" t="str">
        <f>IFERROR(VLOOKUP($C625,Calculator!$BY$2:$CB$2500,4,0),"")</f>
        <v/>
      </c>
      <c r="H625" s="197" t="e">
        <f t="shared" si="57"/>
        <v>#VALUE!</v>
      </c>
      <c r="I625" s="136">
        <f t="shared" si="58"/>
        <v>44683</v>
      </c>
      <c r="J625" s="137" t="e">
        <f ca="1">IF($C625&gt;(TODAY()),NA(),SUM($G$3:$G625))</f>
        <v>#N/A</v>
      </c>
      <c r="K625" s="133" t="str">
        <f>IFERROR(VLOOKUP($C625,Calculator!$BY$2:$CD$2500,6,0),"")</f>
        <v/>
      </c>
      <c r="L625" s="141" t="str">
        <f t="shared" si="56"/>
        <v/>
      </c>
      <c r="M625" s="100" t="str">
        <f>IF($D625="","",$L625-(Dashboard!$R$21-(SUM($E$224:$E626))))</f>
        <v/>
      </c>
      <c r="N625" s="50">
        <f t="shared" si="59"/>
        <v>44683</v>
      </c>
      <c r="O625" s="96" t="e">
        <f>IF($D625="",NA(),($M625)/Dashboard!$R$21)</f>
        <v>#N/A</v>
      </c>
      <c r="P625" s="34"/>
      <c r="Q625" s="34"/>
    </row>
    <row r="626" spans="2:17" s="198" customFormat="1">
      <c r="B626" s="36">
        <f t="shared" si="60"/>
        <v>624</v>
      </c>
      <c r="C626" s="120">
        <f t="shared" si="61"/>
        <v>44684</v>
      </c>
      <c r="D626" s="98"/>
      <c r="E626" s="98"/>
      <c r="F626" s="98"/>
      <c r="G626" s="133" t="str">
        <f>IFERROR(VLOOKUP($C626,Calculator!$BY$2:$CB$2500,4,0),"")</f>
        <v/>
      </c>
      <c r="H626" s="197" t="e">
        <f t="shared" si="57"/>
        <v>#VALUE!</v>
      </c>
      <c r="I626" s="136">
        <f t="shared" si="58"/>
        <v>44684</v>
      </c>
      <c r="J626" s="137" t="e">
        <f ca="1">IF($C626&gt;(TODAY()),NA(),SUM($G$3:$G626))</f>
        <v>#N/A</v>
      </c>
      <c r="K626" s="133" t="str">
        <f>IFERROR(VLOOKUP($C626,Calculator!$BY$2:$CD$2500,6,0),"")</f>
        <v/>
      </c>
      <c r="L626" s="141" t="str">
        <f t="shared" si="56"/>
        <v/>
      </c>
      <c r="M626" s="100" t="str">
        <f>IF($D626="","",$L626-(Dashboard!$R$21-(SUM($E$224:$E627))))</f>
        <v/>
      </c>
      <c r="N626" s="50">
        <f t="shared" si="59"/>
        <v>44684</v>
      </c>
      <c r="O626" s="96" t="e">
        <f>IF($D626="",NA(),($M626)/Dashboard!$R$21)</f>
        <v>#N/A</v>
      </c>
      <c r="P626" s="34"/>
      <c r="Q626" s="34"/>
    </row>
    <row r="627" spans="2:17" s="198" customFormat="1">
      <c r="B627" s="36">
        <f t="shared" si="60"/>
        <v>625</v>
      </c>
      <c r="C627" s="120">
        <f t="shared" si="61"/>
        <v>44685</v>
      </c>
      <c r="D627" s="98"/>
      <c r="E627" s="98"/>
      <c r="F627" s="98"/>
      <c r="G627" s="133" t="str">
        <f>IFERROR(VLOOKUP($C627,Calculator!$BY$2:$CB$2500,4,0),"")</f>
        <v/>
      </c>
      <c r="H627" s="197" t="e">
        <f t="shared" si="57"/>
        <v>#VALUE!</v>
      </c>
      <c r="I627" s="136">
        <f t="shared" si="58"/>
        <v>44685</v>
      </c>
      <c r="J627" s="137" t="e">
        <f ca="1">IF($C627&gt;(TODAY()),NA(),SUM($G$3:$G627))</f>
        <v>#N/A</v>
      </c>
      <c r="K627" s="133" t="str">
        <f>IFERROR(VLOOKUP($C627,Calculator!$BY$2:$CD$2500,6,0),"")</f>
        <v/>
      </c>
      <c r="L627" s="141" t="str">
        <f t="shared" si="56"/>
        <v/>
      </c>
      <c r="M627" s="100" t="str">
        <f>IF($D627="","",$L627-(Dashboard!$R$21-(SUM($E$224:$E628))))</f>
        <v/>
      </c>
      <c r="N627" s="50">
        <f t="shared" si="59"/>
        <v>44685</v>
      </c>
      <c r="O627" s="96" t="e">
        <f>IF($D627="",NA(),($M627)/Dashboard!$R$21)</f>
        <v>#N/A</v>
      </c>
      <c r="P627" s="34"/>
      <c r="Q627" s="34"/>
    </row>
    <row r="628" spans="2:17" s="198" customFormat="1">
      <c r="B628" s="36">
        <f t="shared" si="60"/>
        <v>626</v>
      </c>
      <c r="C628" s="120">
        <f t="shared" si="61"/>
        <v>44686</v>
      </c>
      <c r="D628" s="98"/>
      <c r="E628" s="98"/>
      <c r="F628" s="98"/>
      <c r="G628" s="133" t="str">
        <f>IFERROR(VLOOKUP($C628,Calculator!$BY$2:$CB$2500,4,0),"")</f>
        <v/>
      </c>
      <c r="H628" s="197" t="e">
        <f t="shared" si="57"/>
        <v>#VALUE!</v>
      </c>
      <c r="I628" s="136">
        <f t="shared" si="58"/>
        <v>44686</v>
      </c>
      <c r="J628" s="137" t="e">
        <f ca="1">IF($C628&gt;(TODAY()),NA(),SUM($G$3:$G628))</f>
        <v>#N/A</v>
      </c>
      <c r="K628" s="133" t="str">
        <f>IFERROR(VLOOKUP($C628,Calculator!$BY$2:$CD$2500,6,0),"")</f>
        <v/>
      </c>
      <c r="L628" s="141" t="str">
        <f t="shared" si="56"/>
        <v/>
      </c>
      <c r="M628" s="100" t="str">
        <f>IF($D628="","",$L628-(Dashboard!$R$21-(SUM($E$224:$E629))))</f>
        <v/>
      </c>
      <c r="N628" s="50">
        <f t="shared" si="59"/>
        <v>44686</v>
      </c>
      <c r="O628" s="96" t="e">
        <f>IF($D628="",NA(),($M628)/Dashboard!$R$21)</f>
        <v>#N/A</v>
      </c>
      <c r="P628" s="34"/>
      <c r="Q628" s="34"/>
    </row>
    <row r="629" spans="2:17" s="198" customFormat="1">
      <c r="B629" s="36">
        <f t="shared" si="60"/>
        <v>627</v>
      </c>
      <c r="C629" s="120">
        <f t="shared" si="61"/>
        <v>44687</v>
      </c>
      <c r="D629" s="98"/>
      <c r="E629" s="98"/>
      <c r="F629" s="98"/>
      <c r="G629" s="133" t="str">
        <f>IFERROR(VLOOKUP($C629,Calculator!$BY$2:$CB$2500,4,0),"")</f>
        <v/>
      </c>
      <c r="H629" s="197" t="e">
        <f t="shared" si="57"/>
        <v>#VALUE!</v>
      </c>
      <c r="I629" s="136">
        <f t="shared" si="58"/>
        <v>44687</v>
      </c>
      <c r="J629" s="137" t="e">
        <f ca="1">IF($C629&gt;(TODAY()),NA(),SUM($G$3:$G629))</f>
        <v>#N/A</v>
      </c>
      <c r="K629" s="133" t="str">
        <f>IFERROR(VLOOKUP($C629,Calculator!$BY$2:$CD$2500,6,0),"")</f>
        <v/>
      </c>
      <c r="L629" s="141" t="str">
        <f t="shared" si="56"/>
        <v/>
      </c>
      <c r="M629" s="100" t="str">
        <f>IF($D629="","",$L629-(Dashboard!$R$21-(SUM($E$224:$E630))))</f>
        <v/>
      </c>
      <c r="N629" s="50">
        <f t="shared" si="59"/>
        <v>44687</v>
      </c>
      <c r="O629" s="96" t="e">
        <f>IF($D629="",NA(),($M629)/Dashboard!$R$21)</f>
        <v>#N/A</v>
      </c>
      <c r="P629" s="34"/>
      <c r="Q629" s="34"/>
    </row>
    <row r="630" spans="2:17" s="198" customFormat="1">
      <c r="B630" s="36">
        <f t="shared" si="60"/>
        <v>628</v>
      </c>
      <c r="C630" s="120">
        <f t="shared" si="61"/>
        <v>44688</v>
      </c>
      <c r="D630" s="98"/>
      <c r="E630" s="98"/>
      <c r="F630" s="98"/>
      <c r="G630" s="133" t="str">
        <f>IFERROR(VLOOKUP($C630,Calculator!$BY$2:$CB$2500,4,0),"")</f>
        <v/>
      </c>
      <c r="H630" s="197" t="e">
        <f t="shared" si="57"/>
        <v>#VALUE!</v>
      </c>
      <c r="I630" s="136">
        <f t="shared" si="58"/>
        <v>44688</v>
      </c>
      <c r="J630" s="137" t="e">
        <f ca="1">IF($C630&gt;(TODAY()),NA(),SUM($G$3:$G630))</f>
        <v>#N/A</v>
      </c>
      <c r="K630" s="133" t="str">
        <f>IFERROR(VLOOKUP($C630,Calculator!$BY$2:$CD$2500,6,0),"")</f>
        <v/>
      </c>
      <c r="L630" s="141" t="str">
        <f t="shared" si="56"/>
        <v/>
      </c>
      <c r="M630" s="100" t="str">
        <f>IF($D630="","",$L630-(Dashboard!$R$21-(SUM($E$224:$E631))))</f>
        <v/>
      </c>
      <c r="N630" s="50">
        <f t="shared" si="59"/>
        <v>44688</v>
      </c>
      <c r="O630" s="96" t="e">
        <f>IF($D630="",NA(),($M630)/Dashboard!$R$21)</f>
        <v>#N/A</v>
      </c>
      <c r="P630" s="34"/>
      <c r="Q630" s="34"/>
    </row>
    <row r="631" spans="2:17" s="198" customFormat="1">
      <c r="B631" s="36">
        <f t="shared" si="60"/>
        <v>629</v>
      </c>
      <c r="C631" s="120">
        <f t="shared" si="61"/>
        <v>44689</v>
      </c>
      <c r="D631" s="98"/>
      <c r="E631" s="98"/>
      <c r="F631" s="98"/>
      <c r="G631" s="133" t="str">
        <f>IFERROR(VLOOKUP($C631,Calculator!$BY$2:$CB$2500,4,0),"")</f>
        <v/>
      </c>
      <c r="H631" s="197" t="e">
        <f t="shared" si="57"/>
        <v>#VALUE!</v>
      </c>
      <c r="I631" s="136">
        <f t="shared" si="58"/>
        <v>44689</v>
      </c>
      <c r="J631" s="137" t="e">
        <f ca="1">IF($C631&gt;(TODAY()),NA(),SUM($G$3:$G631))</f>
        <v>#N/A</v>
      </c>
      <c r="K631" s="133" t="str">
        <f>IFERROR(VLOOKUP($C631,Calculator!$BY$2:$CD$2500,6,0),"")</f>
        <v/>
      </c>
      <c r="L631" s="141" t="str">
        <f t="shared" si="56"/>
        <v/>
      </c>
      <c r="M631" s="100" t="str">
        <f>IF($D631="","",$L631-(Dashboard!$R$21-(SUM($E$224:$E632))))</f>
        <v/>
      </c>
      <c r="N631" s="50">
        <f t="shared" si="59"/>
        <v>44689</v>
      </c>
      <c r="O631" s="96" t="e">
        <f>IF($D631="",NA(),($M631)/Dashboard!$R$21)</f>
        <v>#N/A</v>
      </c>
      <c r="P631" s="34"/>
      <c r="Q631" s="34"/>
    </row>
    <row r="632" spans="2:17" s="198" customFormat="1">
      <c r="B632" s="36">
        <f t="shared" si="60"/>
        <v>630</v>
      </c>
      <c r="C632" s="120">
        <f t="shared" si="61"/>
        <v>44690</v>
      </c>
      <c r="D632" s="98"/>
      <c r="E632" s="98"/>
      <c r="F632" s="98"/>
      <c r="G632" s="133" t="str">
        <f>IFERROR(VLOOKUP($C632,Calculator!$BY$2:$CB$2500,4,0),"")</f>
        <v/>
      </c>
      <c r="H632" s="197" t="e">
        <f t="shared" si="57"/>
        <v>#VALUE!</v>
      </c>
      <c r="I632" s="136">
        <f t="shared" si="58"/>
        <v>44690</v>
      </c>
      <c r="J632" s="137" t="e">
        <f ca="1">IF($C632&gt;(TODAY()),NA(),SUM($G$3:$G632))</f>
        <v>#N/A</v>
      </c>
      <c r="K632" s="133" t="str">
        <f>IFERROR(VLOOKUP($C632,Calculator!$BY$2:$CD$2500,6,0),"")</f>
        <v/>
      </c>
      <c r="L632" s="141" t="str">
        <f t="shared" si="56"/>
        <v/>
      </c>
      <c r="M632" s="100" t="str">
        <f>IF($D632="","",$L632-(Dashboard!$R$21-(SUM($E$224:$E633))))</f>
        <v/>
      </c>
      <c r="N632" s="50">
        <f t="shared" si="59"/>
        <v>44690</v>
      </c>
      <c r="O632" s="96" t="e">
        <f>IF($D632="",NA(),($M632)/Dashboard!$R$21)</f>
        <v>#N/A</v>
      </c>
      <c r="P632" s="34"/>
      <c r="Q632" s="34"/>
    </row>
    <row r="633" spans="2:17" s="198" customFormat="1">
      <c r="B633" s="36">
        <f t="shared" si="60"/>
        <v>631</v>
      </c>
      <c r="C633" s="120">
        <f t="shared" si="61"/>
        <v>44691</v>
      </c>
      <c r="D633" s="98"/>
      <c r="E633" s="98"/>
      <c r="F633" s="98"/>
      <c r="G633" s="133" t="str">
        <f>IFERROR(VLOOKUP($C633,Calculator!$BY$2:$CB$2500,4,0),"")</f>
        <v/>
      </c>
      <c r="H633" s="197" t="e">
        <f t="shared" si="57"/>
        <v>#VALUE!</v>
      </c>
      <c r="I633" s="136">
        <f t="shared" si="58"/>
        <v>44691</v>
      </c>
      <c r="J633" s="137" t="e">
        <f ca="1">IF($C633&gt;(TODAY()),NA(),SUM($G$3:$G633))</f>
        <v>#N/A</v>
      </c>
      <c r="K633" s="133" t="str">
        <f>IFERROR(VLOOKUP($C633,Calculator!$BY$2:$CD$2500,6,0),"")</f>
        <v/>
      </c>
      <c r="L633" s="141" t="str">
        <f t="shared" si="56"/>
        <v/>
      </c>
      <c r="M633" s="100" t="str">
        <f>IF($D633="","",$L633-(Dashboard!$R$21-(SUM($E$224:$E634))))</f>
        <v/>
      </c>
      <c r="N633" s="50">
        <f t="shared" si="59"/>
        <v>44691</v>
      </c>
      <c r="O633" s="96" t="e">
        <f>IF($D633="",NA(),($M633)/Dashboard!$R$21)</f>
        <v>#N/A</v>
      </c>
      <c r="P633" s="34"/>
      <c r="Q633" s="34"/>
    </row>
    <row r="634" spans="2:17" s="198" customFormat="1">
      <c r="B634" s="36">
        <f t="shared" si="60"/>
        <v>632</v>
      </c>
      <c r="C634" s="120">
        <f t="shared" si="61"/>
        <v>44692</v>
      </c>
      <c r="D634" s="98"/>
      <c r="E634" s="98"/>
      <c r="F634" s="98"/>
      <c r="G634" s="133" t="str">
        <f>IFERROR(VLOOKUP($C634,Calculator!$BY$2:$CB$2500,4,0),"")</f>
        <v/>
      </c>
      <c r="H634" s="197" t="e">
        <f t="shared" si="57"/>
        <v>#VALUE!</v>
      </c>
      <c r="I634" s="136">
        <f t="shared" si="58"/>
        <v>44692</v>
      </c>
      <c r="J634" s="137" t="e">
        <f ca="1">IF($C634&gt;(TODAY()),NA(),SUM($G$3:$G634))</f>
        <v>#N/A</v>
      </c>
      <c r="K634" s="133" t="str">
        <f>IFERROR(VLOOKUP($C634,Calculator!$BY$2:$CD$2500,6,0),"")</f>
        <v/>
      </c>
      <c r="L634" s="141" t="str">
        <f t="shared" si="56"/>
        <v/>
      </c>
      <c r="M634" s="100" t="str">
        <f>IF($D634="","",$L634-(Dashboard!$R$21-(SUM($E$224:$E635))))</f>
        <v/>
      </c>
      <c r="N634" s="50">
        <f t="shared" si="59"/>
        <v>44692</v>
      </c>
      <c r="O634" s="96" t="e">
        <f>IF($D634="",NA(),($M634)/Dashboard!$R$21)</f>
        <v>#N/A</v>
      </c>
      <c r="P634" s="34"/>
      <c r="Q634" s="34"/>
    </row>
    <row r="635" spans="2:17" s="198" customFormat="1">
      <c r="B635" s="36">
        <f t="shared" si="60"/>
        <v>633</v>
      </c>
      <c r="C635" s="120">
        <f t="shared" si="61"/>
        <v>44693</v>
      </c>
      <c r="D635" s="98"/>
      <c r="E635" s="98"/>
      <c r="F635" s="98"/>
      <c r="G635" s="133" t="str">
        <f>IFERROR(VLOOKUP($C635,Calculator!$BY$2:$CB$2500,4,0),"")</f>
        <v/>
      </c>
      <c r="H635" s="197" t="e">
        <f t="shared" si="57"/>
        <v>#VALUE!</v>
      </c>
      <c r="I635" s="136">
        <f t="shared" si="58"/>
        <v>44693</v>
      </c>
      <c r="J635" s="137" t="e">
        <f ca="1">IF($C635&gt;(TODAY()),NA(),SUM($G$3:$G635))</f>
        <v>#N/A</v>
      </c>
      <c r="K635" s="133" t="str">
        <f>IFERROR(VLOOKUP($C635,Calculator!$BY$2:$CD$2500,6,0),"")</f>
        <v/>
      </c>
      <c r="L635" s="141" t="str">
        <f t="shared" si="56"/>
        <v/>
      </c>
      <c r="M635" s="100" t="str">
        <f>IF($D635="","",$L635-(Dashboard!$R$21-(SUM($E$224:$E636))))</f>
        <v/>
      </c>
      <c r="N635" s="50">
        <f t="shared" si="59"/>
        <v>44693</v>
      </c>
      <c r="O635" s="96" t="e">
        <f>IF($D635="",NA(),($M635)/Dashboard!$R$21)</f>
        <v>#N/A</v>
      </c>
      <c r="P635" s="34"/>
      <c r="Q635" s="34"/>
    </row>
    <row r="636" spans="2:17" s="198" customFormat="1">
      <c r="B636" s="36">
        <f t="shared" si="60"/>
        <v>634</v>
      </c>
      <c r="C636" s="120">
        <f t="shared" si="61"/>
        <v>44694</v>
      </c>
      <c r="D636" s="98"/>
      <c r="E636" s="98"/>
      <c r="F636" s="98"/>
      <c r="G636" s="133" t="str">
        <f>IFERROR(VLOOKUP($C636,Calculator!$BY$2:$CB$2500,4,0),"")</f>
        <v/>
      </c>
      <c r="H636" s="197" t="e">
        <f t="shared" si="57"/>
        <v>#VALUE!</v>
      </c>
      <c r="I636" s="136">
        <f t="shared" si="58"/>
        <v>44694</v>
      </c>
      <c r="J636" s="137" t="e">
        <f ca="1">IF($C636&gt;(TODAY()),NA(),SUM($G$3:$G636))</f>
        <v>#N/A</v>
      </c>
      <c r="K636" s="133" t="str">
        <f>IFERROR(VLOOKUP($C636,Calculator!$BY$2:$CD$2500,6,0),"")</f>
        <v/>
      </c>
      <c r="L636" s="141" t="str">
        <f t="shared" si="56"/>
        <v/>
      </c>
      <c r="M636" s="100" t="str">
        <f>IF($D636="","",$L636-(Dashboard!$R$21-(SUM($E$224:$E637))))</f>
        <v/>
      </c>
      <c r="N636" s="50">
        <f t="shared" si="59"/>
        <v>44694</v>
      </c>
      <c r="O636" s="96" t="e">
        <f>IF($D636="",NA(),($M636)/Dashboard!$R$21)</f>
        <v>#N/A</v>
      </c>
      <c r="P636" s="34"/>
      <c r="Q636" s="34"/>
    </row>
    <row r="637" spans="2:17" s="198" customFormat="1">
      <c r="B637" s="36">
        <f t="shared" si="60"/>
        <v>635</v>
      </c>
      <c r="C637" s="120">
        <f t="shared" si="61"/>
        <v>44695</v>
      </c>
      <c r="D637" s="98"/>
      <c r="E637" s="98"/>
      <c r="F637" s="98"/>
      <c r="G637" s="133" t="str">
        <f>IFERROR(VLOOKUP($C637,Calculator!$BY$2:$CB$2500,4,0),"")</f>
        <v/>
      </c>
      <c r="H637" s="197" t="e">
        <f t="shared" si="57"/>
        <v>#VALUE!</v>
      </c>
      <c r="I637" s="136">
        <f t="shared" si="58"/>
        <v>44695</v>
      </c>
      <c r="J637" s="137" t="e">
        <f ca="1">IF($C637&gt;(TODAY()),NA(),SUM($G$3:$G637))</f>
        <v>#N/A</v>
      </c>
      <c r="K637" s="133" t="str">
        <f>IFERROR(VLOOKUP($C637,Calculator!$BY$2:$CD$2500,6,0),"")</f>
        <v/>
      </c>
      <c r="L637" s="141" t="str">
        <f t="shared" si="56"/>
        <v/>
      </c>
      <c r="M637" s="100" t="str">
        <f>IF($D637="","",$L637-(Dashboard!$R$21-(SUM($E$224:$E638))))</f>
        <v/>
      </c>
      <c r="N637" s="50">
        <f t="shared" si="59"/>
        <v>44695</v>
      </c>
      <c r="O637" s="96" t="e">
        <f>IF($D637="",NA(),($M637)/Dashboard!$R$21)</f>
        <v>#N/A</v>
      </c>
      <c r="P637" s="34"/>
      <c r="Q637" s="34"/>
    </row>
    <row r="638" spans="2:17" s="198" customFormat="1">
      <c r="B638" s="36">
        <f t="shared" si="60"/>
        <v>636</v>
      </c>
      <c r="C638" s="120">
        <f t="shared" si="61"/>
        <v>44696</v>
      </c>
      <c r="D638" s="98"/>
      <c r="E638" s="98"/>
      <c r="F638" s="98"/>
      <c r="G638" s="133" t="str">
        <f>IFERROR(VLOOKUP($C638,Calculator!$BY$2:$CB$2500,4,0),"")</f>
        <v/>
      </c>
      <c r="H638" s="197" t="e">
        <f t="shared" si="57"/>
        <v>#VALUE!</v>
      </c>
      <c r="I638" s="136">
        <f t="shared" si="58"/>
        <v>44696</v>
      </c>
      <c r="J638" s="137" t="e">
        <f ca="1">IF($C638&gt;(TODAY()),NA(),SUM($G$3:$G638))</f>
        <v>#N/A</v>
      </c>
      <c r="K638" s="133" t="str">
        <f>IFERROR(VLOOKUP($C638,Calculator!$BY$2:$CD$2500,6,0),"")</f>
        <v/>
      </c>
      <c r="L638" s="141" t="str">
        <f t="shared" si="56"/>
        <v/>
      </c>
      <c r="M638" s="100" t="str">
        <f>IF($D638="","",$L638-(Dashboard!$R$21-(SUM($E$224:$E639))))</f>
        <v/>
      </c>
      <c r="N638" s="50">
        <f t="shared" si="59"/>
        <v>44696</v>
      </c>
      <c r="O638" s="96" t="e">
        <f>IF($D638="",NA(),($M638)/Dashboard!$R$21)</f>
        <v>#N/A</v>
      </c>
      <c r="P638" s="34"/>
      <c r="Q638" s="34"/>
    </row>
    <row r="639" spans="2:17" s="198" customFormat="1">
      <c r="B639" s="36">
        <f t="shared" si="60"/>
        <v>637</v>
      </c>
      <c r="C639" s="120">
        <f t="shared" si="61"/>
        <v>44697</v>
      </c>
      <c r="D639" s="98"/>
      <c r="E639" s="98"/>
      <c r="F639" s="98"/>
      <c r="G639" s="133" t="str">
        <f>IFERROR(VLOOKUP($C639,Calculator!$BY$2:$CB$2500,4,0),"")</f>
        <v/>
      </c>
      <c r="H639" s="197" t="e">
        <f t="shared" si="57"/>
        <v>#VALUE!</v>
      </c>
      <c r="I639" s="136">
        <f t="shared" si="58"/>
        <v>44697</v>
      </c>
      <c r="J639" s="137" t="e">
        <f ca="1">IF($C639&gt;(TODAY()),NA(),SUM($G$3:$G639))</f>
        <v>#N/A</v>
      </c>
      <c r="K639" s="133" t="str">
        <f>IFERROR(VLOOKUP($C639,Calculator!$BY$2:$CD$2500,6,0),"")</f>
        <v/>
      </c>
      <c r="L639" s="141" t="str">
        <f t="shared" si="56"/>
        <v/>
      </c>
      <c r="M639" s="100" t="str">
        <f>IF($D639="","",$L639-(Dashboard!$R$21-(SUM($E$224:$E640))))</f>
        <v/>
      </c>
      <c r="N639" s="50">
        <f t="shared" si="59"/>
        <v>44697</v>
      </c>
      <c r="O639" s="96" t="e">
        <f>IF($D639="",NA(),($M639)/Dashboard!$R$21)</f>
        <v>#N/A</v>
      </c>
      <c r="P639" s="34"/>
      <c r="Q639" s="34"/>
    </row>
    <row r="640" spans="2:17" s="198" customFormat="1">
      <c r="B640" s="36">
        <f t="shared" si="60"/>
        <v>638</v>
      </c>
      <c r="C640" s="120">
        <f t="shared" si="61"/>
        <v>44698</v>
      </c>
      <c r="D640" s="98"/>
      <c r="E640" s="98"/>
      <c r="F640" s="98"/>
      <c r="G640" s="133" t="str">
        <f>IFERROR(VLOOKUP($C640,Calculator!$BY$2:$CB$2500,4,0),"")</f>
        <v/>
      </c>
      <c r="H640" s="197" t="e">
        <f t="shared" si="57"/>
        <v>#VALUE!</v>
      </c>
      <c r="I640" s="136">
        <f t="shared" si="58"/>
        <v>44698</v>
      </c>
      <c r="J640" s="137" t="e">
        <f ca="1">IF($C640&gt;(TODAY()),NA(),SUM($G$3:$G640))</f>
        <v>#N/A</v>
      </c>
      <c r="K640" s="133" t="str">
        <f>IFERROR(VLOOKUP($C640,Calculator!$BY$2:$CD$2500,6,0),"")</f>
        <v/>
      </c>
      <c r="L640" s="141" t="str">
        <f t="shared" si="56"/>
        <v/>
      </c>
      <c r="M640" s="100" t="str">
        <f>IF($D640="","",$L640-(Dashboard!$R$21-(SUM($E$224:$E641))))</f>
        <v/>
      </c>
      <c r="N640" s="50">
        <f t="shared" si="59"/>
        <v>44698</v>
      </c>
      <c r="O640" s="96" t="e">
        <f>IF($D640="",NA(),($M640)/Dashboard!$R$21)</f>
        <v>#N/A</v>
      </c>
      <c r="P640" s="34"/>
      <c r="Q640" s="34"/>
    </row>
    <row r="641" spans="2:17" s="198" customFormat="1">
      <c r="B641" s="36">
        <f t="shared" si="60"/>
        <v>639</v>
      </c>
      <c r="C641" s="120">
        <f t="shared" si="61"/>
        <v>44699</v>
      </c>
      <c r="D641" s="98"/>
      <c r="E641" s="98"/>
      <c r="F641" s="98"/>
      <c r="G641" s="133" t="str">
        <f>IFERROR(VLOOKUP($C641,Calculator!$BY$2:$CB$2500,4,0),"")</f>
        <v/>
      </c>
      <c r="H641" s="197" t="e">
        <f t="shared" si="57"/>
        <v>#VALUE!</v>
      </c>
      <c r="I641" s="136">
        <f t="shared" si="58"/>
        <v>44699</v>
      </c>
      <c r="J641" s="137" t="e">
        <f ca="1">IF($C641&gt;(TODAY()),NA(),SUM($G$3:$G641))</f>
        <v>#N/A</v>
      </c>
      <c r="K641" s="133" t="str">
        <f>IFERROR(VLOOKUP($C641,Calculator!$BY$2:$CD$2500,6,0),"")</f>
        <v/>
      </c>
      <c r="L641" s="141" t="str">
        <f t="shared" si="56"/>
        <v/>
      </c>
      <c r="M641" s="100" t="str">
        <f>IF($D641="","",$L641-(Dashboard!$R$21-(SUM($E$224:$E642))))</f>
        <v/>
      </c>
      <c r="N641" s="50">
        <f t="shared" si="59"/>
        <v>44699</v>
      </c>
      <c r="O641" s="96" t="e">
        <f>IF($D641="",NA(),($M641)/Dashboard!$R$21)</f>
        <v>#N/A</v>
      </c>
      <c r="P641" s="34"/>
      <c r="Q641" s="34"/>
    </row>
    <row r="642" spans="2:17" s="198" customFormat="1">
      <c r="B642" s="36">
        <f t="shared" si="60"/>
        <v>640</v>
      </c>
      <c r="C642" s="120">
        <f t="shared" si="61"/>
        <v>44700</v>
      </c>
      <c r="D642" s="98"/>
      <c r="E642" s="98"/>
      <c r="F642" s="98"/>
      <c r="G642" s="133" t="str">
        <f>IFERROR(VLOOKUP($C642,Calculator!$BY$2:$CB$2500,4,0),"")</f>
        <v/>
      </c>
      <c r="H642" s="197" t="e">
        <f t="shared" si="57"/>
        <v>#VALUE!</v>
      </c>
      <c r="I642" s="136">
        <f t="shared" si="58"/>
        <v>44700</v>
      </c>
      <c r="J642" s="137" t="e">
        <f ca="1">IF($C642&gt;(TODAY()),NA(),SUM($G$3:$G642))</f>
        <v>#N/A</v>
      </c>
      <c r="K642" s="133" t="str">
        <f>IFERROR(VLOOKUP($C642,Calculator!$BY$2:$CD$2500,6,0),"")</f>
        <v/>
      </c>
      <c r="L642" s="141" t="str">
        <f t="shared" si="56"/>
        <v/>
      </c>
      <c r="M642" s="100" t="str">
        <f>IF($D642="","",$L642-(Dashboard!$R$21-(SUM($E$224:$E643))))</f>
        <v/>
      </c>
      <c r="N642" s="50">
        <f t="shared" si="59"/>
        <v>44700</v>
      </c>
      <c r="O642" s="96" t="e">
        <f>IF($D642="",NA(),($M642)/Dashboard!$R$21)</f>
        <v>#N/A</v>
      </c>
      <c r="P642" s="34"/>
      <c r="Q642" s="34"/>
    </row>
    <row r="643" spans="2:17" s="198" customFormat="1">
      <c r="B643" s="36">
        <f t="shared" si="60"/>
        <v>641</v>
      </c>
      <c r="C643" s="120">
        <f t="shared" si="61"/>
        <v>44701</v>
      </c>
      <c r="D643" s="98"/>
      <c r="E643" s="98"/>
      <c r="F643" s="98"/>
      <c r="G643" s="133" t="str">
        <f>IFERROR(VLOOKUP($C643,Calculator!$BY$2:$CB$2500,4,0),"")</f>
        <v/>
      </c>
      <c r="H643" s="197" t="e">
        <f t="shared" si="57"/>
        <v>#VALUE!</v>
      </c>
      <c r="I643" s="136">
        <f t="shared" si="58"/>
        <v>44701</v>
      </c>
      <c r="J643" s="137" t="e">
        <f ca="1">IF($C643&gt;(TODAY()),NA(),SUM($G$3:$G643))</f>
        <v>#N/A</v>
      </c>
      <c r="K643" s="133" t="str">
        <f>IFERROR(VLOOKUP($C643,Calculator!$BY$2:$CD$2500,6,0),"")</f>
        <v/>
      </c>
      <c r="L643" s="141" t="str">
        <f t="shared" ref="L643:L706" si="62">IF($D643="","",$D643)</f>
        <v/>
      </c>
      <c r="M643" s="100" t="str">
        <f>IF($D643="","",$L643-(Dashboard!$R$21-(SUM($E$224:$E644))))</f>
        <v/>
      </c>
      <c r="N643" s="50">
        <f t="shared" si="59"/>
        <v>44701</v>
      </c>
      <c r="O643" s="96" t="e">
        <f>IF($D643="",NA(),($M643)/Dashboard!$R$21)</f>
        <v>#N/A</v>
      </c>
      <c r="P643" s="34"/>
      <c r="Q643" s="34"/>
    </row>
    <row r="644" spans="2:17" s="198" customFormat="1">
      <c r="B644" s="36">
        <f t="shared" si="60"/>
        <v>642</v>
      </c>
      <c r="C644" s="120">
        <f t="shared" si="61"/>
        <v>44702</v>
      </c>
      <c r="D644" s="98"/>
      <c r="E644" s="98"/>
      <c r="F644" s="98"/>
      <c r="G644" s="133" t="str">
        <f>IFERROR(VLOOKUP($C644,Calculator!$BY$2:$CB$2500,4,0),"")</f>
        <v/>
      </c>
      <c r="H644" s="197" t="e">
        <f t="shared" ref="H644:H707" si="63">$G644*1</f>
        <v>#VALUE!</v>
      </c>
      <c r="I644" s="136">
        <f t="shared" ref="I644:I707" si="64">$C644</f>
        <v>44702</v>
      </c>
      <c r="J644" s="137" t="e">
        <f ca="1">IF($C644&gt;(TODAY()),NA(),SUM($G$3:$G644))</f>
        <v>#N/A</v>
      </c>
      <c r="K644" s="133" t="str">
        <f>IFERROR(VLOOKUP($C644,Calculator!$BY$2:$CD$2500,6,0),"")</f>
        <v/>
      </c>
      <c r="L644" s="141" t="str">
        <f t="shared" si="62"/>
        <v/>
      </c>
      <c r="M644" s="100" t="str">
        <f>IF($D644="","",$L644-(Dashboard!$R$21-(SUM($E$224:$E645))))</f>
        <v/>
      </c>
      <c r="N644" s="50">
        <f t="shared" si="59"/>
        <v>44702</v>
      </c>
      <c r="O644" s="96" t="e">
        <f>IF($D644="",NA(),($M644)/Dashboard!$R$21)</f>
        <v>#N/A</v>
      </c>
      <c r="P644" s="34"/>
      <c r="Q644" s="34"/>
    </row>
    <row r="645" spans="2:17" s="198" customFormat="1">
      <c r="B645" s="36">
        <f t="shared" si="60"/>
        <v>643</v>
      </c>
      <c r="C645" s="120">
        <f t="shared" si="61"/>
        <v>44703</v>
      </c>
      <c r="D645" s="98"/>
      <c r="E645" s="98"/>
      <c r="F645" s="98"/>
      <c r="G645" s="133" t="str">
        <f>IFERROR(VLOOKUP($C645,Calculator!$BY$2:$CB$2500,4,0),"")</f>
        <v/>
      </c>
      <c r="H645" s="197" t="e">
        <f t="shared" si="63"/>
        <v>#VALUE!</v>
      </c>
      <c r="I645" s="136">
        <f t="shared" si="64"/>
        <v>44703</v>
      </c>
      <c r="J645" s="137" t="e">
        <f ca="1">IF($C645&gt;(TODAY()),NA(),SUM($G$3:$G645))</f>
        <v>#N/A</v>
      </c>
      <c r="K645" s="133" t="str">
        <f>IFERROR(VLOOKUP($C645,Calculator!$BY$2:$CD$2500,6,0),"")</f>
        <v/>
      </c>
      <c r="L645" s="141" t="str">
        <f t="shared" si="62"/>
        <v/>
      </c>
      <c r="M645" s="100" t="str">
        <f>IF($D645="","",$L645-(Dashboard!$R$21-(SUM($E$224:$E646))))</f>
        <v/>
      </c>
      <c r="N645" s="50">
        <f t="shared" ref="N645:N708" si="65">$C644+1</f>
        <v>44703</v>
      </c>
      <c r="O645" s="96" t="e">
        <f>IF($D645="",NA(),($M645)/Dashboard!$R$21)</f>
        <v>#N/A</v>
      </c>
      <c r="P645" s="34"/>
      <c r="Q645" s="34"/>
    </row>
    <row r="646" spans="2:17" s="198" customFormat="1">
      <c r="B646" s="36">
        <f t="shared" si="60"/>
        <v>644</v>
      </c>
      <c r="C646" s="120">
        <f t="shared" si="61"/>
        <v>44704</v>
      </c>
      <c r="D646" s="98"/>
      <c r="E646" s="98"/>
      <c r="F646" s="98"/>
      <c r="G646" s="133" t="str">
        <f>IFERROR(VLOOKUP($C646,Calculator!$BY$2:$CB$2500,4,0),"")</f>
        <v/>
      </c>
      <c r="H646" s="197" t="e">
        <f t="shared" si="63"/>
        <v>#VALUE!</v>
      </c>
      <c r="I646" s="136">
        <f t="shared" si="64"/>
        <v>44704</v>
      </c>
      <c r="J646" s="137" t="e">
        <f ca="1">IF($C646&gt;(TODAY()),NA(),SUM($G$3:$G646))</f>
        <v>#N/A</v>
      </c>
      <c r="K646" s="133" t="str">
        <f>IFERROR(VLOOKUP($C646,Calculator!$BY$2:$CD$2500,6,0),"")</f>
        <v/>
      </c>
      <c r="L646" s="141" t="str">
        <f t="shared" si="62"/>
        <v/>
      </c>
      <c r="M646" s="100" t="str">
        <f>IF($D646="","",$L646-(Dashboard!$R$21-(SUM($E$224:$E647))))</f>
        <v/>
      </c>
      <c r="N646" s="50">
        <f t="shared" si="65"/>
        <v>44704</v>
      </c>
      <c r="O646" s="96" t="e">
        <f>IF($D646="",NA(),($M646)/Dashboard!$R$21)</f>
        <v>#N/A</v>
      </c>
      <c r="P646" s="34"/>
      <c r="Q646" s="34"/>
    </row>
    <row r="647" spans="2:17" s="198" customFormat="1">
      <c r="B647" s="36">
        <f t="shared" si="60"/>
        <v>645</v>
      </c>
      <c r="C647" s="120">
        <f t="shared" si="61"/>
        <v>44705</v>
      </c>
      <c r="D647" s="98"/>
      <c r="E647" s="98"/>
      <c r="F647" s="98"/>
      <c r="G647" s="133" t="str">
        <f>IFERROR(VLOOKUP($C647,Calculator!$BY$2:$CB$2500,4,0),"")</f>
        <v/>
      </c>
      <c r="H647" s="197" t="e">
        <f t="shared" si="63"/>
        <v>#VALUE!</v>
      </c>
      <c r="I647" s="136">
        <f t="shared" si="64"/>
        <v>44705</v>
      </c>
      <c r="J647" s="137" t="e">
        <f ca="1">IF($C647&gt;(TODAY()),NA(),SUM($G$3:$G647))</f>
        <v>#N/A</v>
      </c>
      <c r="K647" s="133" t="str">
        <f>IFERROR(VLOOKUP($C647,Calculator!$BY$2:$CD$2500,6,0),"")</f>
        <v/>
      </c>
      <c r="L647" s="141" t="str">
        <f t="shared" si="62"/>
        <v/>
      </c>
      <c r="M647" s="100" t="str">
        <f>IF($D647="","",$L647-(Dashboard!$R$21-(SUM($E$224:$E648))))</f>
        <v/>
      </c>
      <c r="N647" s="50">
        <f t="shared" si="65"/>
        <v>44705</v>
      </c>
      <c r="O647" s="96" t="e">
        <f>IF($D647="",NA(),($M647)/Dashboard!$R$21)</f>
        <v>#N/A</v>
      </c>
      <c r="P647" s="34"/>
      <c r="Q647" s="34"/>
    </row>
    <row r="648" spans="2:17" s="198" customFormat="1">
      <c r="B648" s="36">
        <f t="shared" si="60"/>
        <v>646</v>
      </c>
      <c r="C648" s="120">
        <f t="shared" si="61"/>
        <v>44706</v>
      </c>
      <c r="D648" s="98"/>
      <c r="E648" s="98"/>
      <c r="F648" s="98"/>
      <c r="G648" s="133" t="str">
        <f>IFERROR(VLOOKUP($C648,Calculator!$BY$2:$CB$2500,4,0),"")</f>
        <v/>
      </c>
      <c r="H648" s="197" t="e">
        <f t="shared" si="63"/>
        <v>#VALUE!</v>
      </c>
      <c r="I648" s="136">
        <f t="shared" si="64"/>
        <v>44706</v>
      </c>
      <c r="J648" s="137" t="e">
        <f ca="1">IF($C648&gt;(TODAY()),NA(),SUM($G$3:$G648))</f>
        <v>#N/A</v>
      </c>
      <c r="K648" s="133" t="str">
        <f>IFERROR(VLOOKUP($C648,Calculator!$BY$2:$CD$2500,6,0),"")</f>
        <v/>
      </c>
      <c r="L648" s="141" t="str">
        <f t="shared" si="62"/>
        <v/>
      </c>
      <c r="M648" s="100" t="str">
        <f>IF($D648="","",$L648-(Dashboard!$R$21-(SUM($E$224:$E649))))</f>
        <v/>
      </c>
      <c r="N648" s="50">
        <f t="shared" si="65"/>
        <v>44706</v>
      </c>
      <c r="O648" s="96" t="e">
        <f>IF($D648="",NA(),($M648)/Dashboard!$R$21)</f>
        <v>#N/A</v>
      </c>
      <c r="P648" s="34"/>
      <c r="Q648" s="34"/>
    </row>
    <row r="649" spans="2:17" s="198" customFormat="1">
      <c r="B649" s="36">
        <f t="shared" si="60"/>
        <v>647</v>
      </c>
      <c r="C649" s="120">
        <f t="shared" si="61"/>
        <v>44707</v>
      </c>
      <c r="D649" s="98"/>
      <c r="E649" s="98"/>
      <c r="F649" s="98"/>
      <c r="G649" s="133" t="str">
        <f>IFERROR(VLOOKUP($C649,Calculator!$BY$2:$CB$2500,4,0),"")</f>
        <v/>
      </c>
      <c r="H649" s="197" t="e">
        <f t="shared" si="63"/>
        <v>#VALUE!</v>
      </c>
      <c r="I649" s="136">
        <f t="shared" si="64"/>
        <v>44707</v>
      </c>
      <c r="J649" s="137" t="e">
        <f ca="1">IF($C649&gt;(TODAY()),NA(),SUM($G$3:$G649))</f>
        <v>#N/A</v>
      </c>
      <c r="K649" s="133" t="str">
        <f>IFERROR(VLOOKUP($C649,Calculator!$BY$2:$CD$2500,6,0),"")</f>
        <v/>
      </c>
      <c r="L649" s="141" t="str">
        <f t="shared" si="62"/>
        <v/>
      </c>
      <c r="M649" s="100" t="str">
        <f>IF($D649="","",$L649-(Dashboard!$R$21-(SUM($E$224:$E650))))</f>
        <v/>
      </c>
      <c r="N649" s="50">
        <f t="shared" si="65"/>
        <v>44707</v>
      </c>
      <c r="O649" s="96" t="e">
        <f>IF($D649="",NA(),($M649)/Dashboard!$R$21)</f>
        <v>#N/A</v>
      </c>
      <c r="P649" s="34"/>
      <c r="Q649" s="34"/>
    </row>
    <row r="650" spans="2:17" s="198" customFormat="1">
      <c r="B650" s="36">
        <f t="shared" si="60"/>
        <v>648</v>
      </c>
      <c r="C650" s="120">
        <f t="shared" si="61"/>
        <v>44708</v>
      </c>
      <c r="D650" s="98"/>
      <c r="E650" s="98"/>
      <c r="F650" s="98"/>
      <c r="G650" s="133" t="str">
        <f>IFERROR(VLOOKUP($C650,Calculator!$BY$2:$CB$2500,4,0),"")</f>
        <v/>
      </c>
      <c r="H650" s="197" t="e">
        <f t="shared" si="63"/>
        <v>#VALUE!</v>
      </c>
      <c r="I650" s="136">
        <f t="shared" si="64"/>
        <v>44708</v>
      </c>
      <c r="J650" s="137" t="e">
        <f ca="1">IF($C650&gt;(TODAY()),NA(),SUM($G$3:$G650))</f>
        <v>#N/A</v>
      </c>
      <c r="K650" s="133" t="str">
        <f>IFERROR(VLOOKUP($C650,Calculator!$BY$2:$CD$2500,6,0),"")</f>
        <v/>
      </c>
      <c r="L650" s="141" t="str">
        <f t="shared" si="62"/>
        <v/>
      </c>
      <c r="M650" s="100" t="str">
        <f>IF($D650="","",$L650-(Dashboard!$R$21-(SUM($E$224:$E651))))</f>
        <v/>
      </c>
      <c r="N650" s="50">
        <f t="shared" si="65"/>
        <v>44708</v>
      </c>
      <c r="O650" s="96" t="e">
        <f>IF($D650="",NA(),($M650)/Dashboard!$R$21)</f>
        <v>#N/A</v>
      </c>
      <c r="P650" s="34"/>
      <c r="Q650" s="34"/>
    </row>
    <row r="651" spans="2:17" s="198" customFormat="1">
      <c r="B651" s="36">
        <f t="shared" si="60"/>
        <v>649</v>
      </c>
      <c r="C651" s="120">
        <f t="shared" si="61"/>
        <v>44709</v>
      </c>
      <c r="D651" s="98"/>
      <c r="E651" s="98"/>
      <c r="F651" s="98"/>
      <c r="G651" s="133" t="str">
        <f>IFERROR(VLOOKUP($C651,Calculator!$BY$2:$CB$2500,4,0),"")</f>
        <v/>
      </c>
      <c r="H651" s="197" t="e">
        <f t="shared" si="63"/>
        <v>#VALUE!</v>
      </c>
      <c r="I651" s="136">
        <f t="shared" si="64"/>
        <v>44709</v>
      </c>
      <c r="J651" s="137" t="e">
        <f ca="1">IF($C651&gt;(TODAY()),NA(),SUM($G$3:$G651))</f>
        <v>#N/A</v>
      </c>
      <c r="K651" s="133" t="str">
        <f>IFERROR(VLOOKUP($C651,Calculator!$BY$2:$CD$2500,6,0),"")</f>
        <v/>
      </c>
      <c r="L651" s="141" t="str">
        <f t="shared" si="62"/>
        <v/>
      </c>
      <c r="M651" s="100" t="str">
        <f>IF($D651="","",$L651-(Dashboard!$R$21-(SUM($E$224:$E652))))</f>
        <v/>
      </c>
      <c r="N651" s="50">
        <f t="shared" si="65"/>
        <v>44709</v>
      </c>
      <c r="O651" s="96" t="e">
        <f>IF($D651="",NA(),($M651)/Dashboard!$R$21)</f>
        <v>#N/A</v>
      </c>
      <c r="P651" s="34"/>
      <c r="Q651" s="34"/>
    </row>
    <row r="652" spans="2:17" s="198" customFormat="1">
      <c r="B652" s="36">
        <f t="shared" si="60"/>
        <v>650</v>
      </c>
      <c r="C652" s="120">
        <f t="shared" si="61"/>
        <v>44710</v>
      </c>
      <c r="D652" s="98"/>
      <c r="E652" s="98"/>
      <c r="F652" s="98"/>
      <c r="G652" s="133" t="str">
        <f>IFERROR(VLOOKUP($C652,Calculator!$BY$2:$CB$2500,4,0),"")</f>
        <v/>
      </c>
      <c r="H652" s="197" t="e">
        <f t="shared" si="63"/>
        <v>#VALUE!</v>
      </c>
      <c r="I652" s="136">
        <f t="shared" si="64"/>
        <v>44710</v>
      </c>
      <c r="J652" s="137" t="e">
        <f ca="1">IF($C652&gt;(TODAY()),NA(),SUM($G$3:$G652))</f>
        <v>#N/A</v>
      </c>
      <c r="K652" s="133" t="str">
        <f>IFERROR(VLOOKUP($C652,Calculator!$BY$2:$CD$2500,6,0),"")</f>
        <v/>
      </c>
      <c r="L652" s="141" t="str">
        <f t="shared" si="62"/>
        <v/>
      </c>
      <c r="M652" s="100" t="str">
        <f>IF($D652="","",$L652-(Dashboard!$R$21-(SUM($E$224:$E653))))</f>
        <v/>
      </c>
      <c r="N652" s="50">
        <f t="shared" si="65"/>
        <v>44710</v>
      </c>
      <c r="O652" s="96" t="e">
        <f>IF($D652="",NA(),($M652)/Dashboard!$R$21)</f>
        <v>#N/A</v>
      </c>
      <c r="P652" s="34"/>
      <c r="Q652" s="34"/>
    </row>
    <row r="653" spans="2:17" s="198" customFormat="1">
      <c r="B653" s="36">
        <f t="shared" si="60"/>
        <v>651</v>
      </c>
      <c r="C653" s="120">
        <f t="shared" si="61"/>
        <v>44711</v>
      </c>
      <c r="D653" s="98"/>
      <c r="E653" s="98"/>
      <c r="F653" s="98"/>
      <c r="G653" s="133" t="str">
        <f>IFERROR(VLOOKUP($C653,Calculator!$BY$2:$CB$2500,4,0),"")</f>
        <v/>
      </c>
      <c r="H653" s="197" t="e">
        <f t="shared" si="63"/>
        <v>#VALUE!</v>
      </c>
      <c r="I653" s="136">
        <f t="shared" si="64"/>
        <v>44711</v>
      </c>
      <c r="J653" s="137" t="e">
        <f ca="1">IF($C653&gt;(TODAY()),NA(),SUM($G$3:$G653))</f>
        <v>#N/A</v>
      </c>
      <c r="K653" s="133" t="str">
        <f>IFERROR(VLOOKUP($C653,Calculator!$BY$2:$CD$2500,6,0),"")</f>
        <v/>
      </c>
      <c r="L653" s="141" t="str">
        <f t="shared" si="62"/>
        <v/>
      </c>
      <c r="M653" s="100" t="str">
        <f>IF($D653="","",$L653-(Dashboard!$R$21-(SUM($E$224:$E654))))</f>
        <v/>
      </c>
      <c r="N653" s="50">
        <f t="shared" si="65"/>
        <v>44711</v>
      </c>
      <c r="O653" s="96" t="e">
        <f>IF($D653="",NA(),($M653)/Dashboard!$R$21)</f>
        <v>#N/A</v>
      </c>
      <c r="P653" s="34"/>
      <c r="Q653" s="34"/>
    </row>
    <row r="654" spans="2:17" s="198" customFormat="1">
      <c r="B654" s="36">
        <f t="shared" si="60"/>
        <v>652</v>
      </c>
      <c r="C654" s="120">
        <f t="shared" si="61"/>
        <v>44712</v>
      </c>
      <c r="D654" s="98"/>
      <c r="E654" s="98"/>
      <c r="F654" s="98"/>
      <c r="G654" s="133" t="str">
        <f>IFERROR(VLOOKUP($C654,Calculator!$BY$2:$CB$2500,4,0),"")</f>
        <v/>
      </c>
      <c r="H654" s="197" t="e">
        <f t="shared" si="63"/>
        <v>#VALUE!</v>
      </c>
      <c r="I654" s="136">
        <f t="shared" si="64"/>
        <v>44712</v>
      </c>
      <c r="J654" s="137" t="e">
        <f ca="1">IF($C654&gt;(TODAY()),NA(),SUM($G$3:$G654))</f>
        <v>#N/A</v>
      </c>
      <c r="K654" s="133" t="str">
        <f>IFERROR(VLOOKUP($C654,Calculator!$BY$2:$CD$2500,6,0),"")</f>
        <v/>
      </c>
      <c r="L654" s="141" t="str">
        <f t="shared" si="62"/>
        <v/>
      </c>
      <c r="M654" s="100" t="str">
        <f>IF($D654="","",$L654-(Dashboard!$R$21-(SUM($E$224:$E655))))</f>
        <v/>
      </c>
      <c r="N654" s="50">
        <f t="shared" si="65"/>
        <v>44712</v>
      </c>
      <c r="O654" s="96" t="e">
        <f>IF($D654="",NA(),($M654)/Dashboard!$R$21)</f>
        <v>#N/A</v>
      </c>
      <c r="P654" s="34"/>
      <c r="Q654" s="34"/>
    </row>
    <row r="655" spans="2:17" s="198" customFormat="1">
      <c r="B655" s="36">
        <f t="shared" si="60"/>
        <v>653</v>
      </c>
      <c r="C655" s="120">
        <f t="shared" si="61"/>
        <v>44713</v>
      </c>
      <c r="D655" s="98"/>
      <c r="E655" s="98"/>
      <c r="F655" s="98"/>
      <c r="G655" s="133" t="str">
        <f>IFERROR(VLOOKUP($C655,Calculator!$BY$2:$CB$2500,4,0),"")</f>
        <v/>
      </c>
      <c r="H655" s="197" t="e">
        <f t="shared" si="63"/>
        <v>#VALUE!</v>
      </c>
      <c r="I655" s="136">
        <f t="shared" si="64"/>
        <v>44713</v>
      </c>
      <c r="J655" s="137" t="e">
        <f ca="1">IF($C655&gt;(TODAY()),NA(),SUM($G$3:$G655))</f>
        <v>#N/A</v>
      </c>
      <c r="K655" s="133" t="str">
        <f>IFERROR(VLOOKUP($C655,Calculator!$BY$2:$CD$2500,6,0),"")</f>
        <v/>
      </c>
      <c r="L655" s="141" t="str">
        <f t="shared" si="62"/>
        <v/>
      </c>
      <c r="M655" s="100" t="str">
        <f>IF($D655="","",$L655-(Dashboard!$R$21-(SUM($E$224:$E656))))</f>
        <v/>
      </c>
      <c r="N655" s="50">
        <f t="shared" si="65"/>
        <v>44713</v>
      </c>
      <c r="O655" s="96" t="e">
        <f>IF($D655="",NA(),($M655)/Dashboard!$R$21)</f>
        <v>#N/A</v>
      </c>
      <c r="P655" s="34"/>
      <c r="Q655" s="34"/>
    </row>
    <row r="656" spans="2:17" s="198" customFormat="1">
      <c r="B656" s="36">
        <f t="shared" si="60"/>
        <v>654</v>
      </c>
      <c r="C656" s="120">
        <f t="shared" si="61"/>
        <v>44714</v>
      </c>
      <c r="D656" s="98"/>
      <c r="E656" s="98"/>
      <c r="F656" s="98"/>
      <c r="G656" s="133" t="str">
        <f>IFERROR(VLOOKUP($C656,Calculator!$BY$2:$CB$2500,4,0),"")</f>
        <v/>
      </c>
      <c r="H656" s="197" t="e">
        <f t="shared" si="63"/>
        <v>#VALUE!</v>
      </c>
      <c r="I656" s="136">
        <f t="shared" si="64"/>
        <v>44714</v>
      </c>
      <c r="J656" s="137" t="e">
        <f ca="1">IF($C656&gt;(TODAY()),NA(),SUM($G$3:$G656))</f>
        <v>#N/A</v>
      </c>
      <c r="K656" s="133" t="str">
        <f>IFERROR(VLOOKUP($C656,Calculator!$BY$2:$CD$2500,6,0),"")</f>
        <v/>
      </c>
      <c r="L656" s="141" t="str">
        <f t="shared" si="62"/>
        <v/>
      </c>
      <c r="M656" s="100" t="str">
        <f>IF($D656="","",$L656-(Dashboard!$R$21-(SUM($E$224:$E657))))</f>
        <v/>
      </c>
      <c r="N656" s="50">
        <f t="shared" si="65"/>
        <v>44714</v>
      </c>
      <c r="O656" s="96" t="e">
        <f>IF($D656="",NA(),($M656)/Dashboard!$R$21)</f>
        <v>#N/A</v>
      </c>
      <c r="P656" s="34"/>
      <c r="Q656" s="34"/>
    </row>
    <row r="657" spans="2:17" s="198" customFormat="1">
      <c r="B657" s="36">
        <f t="shared" si="60"/>
        <v>655</v>
      </c>
      <c r="C657" s="120">
        <f t="shared" si="61"/>
        <v>44715</v>
      </c>
      <c r="D657" s="98"/>
      <c r="E657" s="98"/>
      <c r="F657" s="98"/>
      <c r="G657" s="133" t="str">
        <f>IFERROR(VLOOKUP($C657,Calculator!$BY$2:$CB$2500,4,0),"")</f>
        <v/>
      </c>
      <c r="H657" s="197" t="e">
        <f t="shared" si="63"/>
        <v>#VALUE!</v>
      </c>
      <c r="I657" s="136">
        <f t="shared" si="64"/>
        <v>44715</v>
      </c>
      <c r="J657" s="137" t="e">
        <f ca="1">IF($C657&gt;(TODAY()),NA(),SUM($G$3:$G657))</f>
        <v>#N/A</v>
      </c>
      <c r="K657" s="133" t="str">
        <f>IFERROR(VLOOKUP($C657,Calculator!$BY$2:$CD$2500,6,0),"")</f>
        <v/>
      </c>
      <c r="L657" s="141" t="str">
        <f t="shared" si="62"/>
        <v/>
      </c>
      <c r="M657" s="100" t="str">
        <f>IF($D657="","",$L657-(Dashboard!$R$21-(SUM($E$224:$E658))))</f>
        <v/>
      </c>
      <c r="N657" s="50">
        <f t="shared" si="65"/>
        <v>44715</v>
      </c>
      <c r="O657" s="96" t="e">
        <f>IF($D657="",NA(),($M657)/Dashboard!$R$21)</f>
        <v>#N/A</v>
      </c>
      <c r="P657" s="34"/>
      <c r="Q657" s="34"/>
    </row>
    <row r="658" spans="2:17" s="198" customFormat="1">
      <c r="B658" s="36">
        <f t="shared" si="60"/>
        <v>656</v>
      </c>
      <c r="C658" s="120">
        <f t="shared" si="61"/>
        <v>44716</v>
      </c>
      <c r="D658" s="98"/>
      <c r="E658" s="98"/>
      <c r="F658" s="98"/>
      <c r="G658" s="133" t="str">
        <f>IFERROR(VLOOKUP($C658,Calculator!$BY$2:$CB$2500,4,0),"")</f>
        <v/>
      </c>
      <c r="H658" s="197" t="e">
        <f t="shared" si="63"/>
        <v>#VALUE!</v>
      </c>
      <c r="I658" s="136">
        <f t="shared" si="64"/>
        <v>44716</v>
      </c>
      <c r="J658" s="137" t="e">
        <f ca="1">IF($C658&gt;(TODAY()),NA(),SUM($G$3:$G658))</f>
        <v>#N/A</v>
      </c>
      <c r="K658" s="133" t="str">
        <f>IFERROR(VLOOKUP($C658,Calculator!$BY$2:$CD$2500,6,0),"")</f>
        <v/>
      </c>
      <c r="L658" s="141" t="str">
        <f t="shared" si="62"/>
        <v/>
      </c>
      <c r="M658" s="100" t="str">
        <f>IF($D658="","",$L658-(Dashboard!$R$21-(SUM($E$224:$E659))))</f>
        <v/>
      </c>
      <c r="N658" s="50">
        <f t="shared" si="65"/>
        <v>44716</v>
      </c>
      <c r="O658" s="96" t="e">
        <f>IF($D658="",NA(),($M658)/Dashboard!$R$21)</f>
        <v>#N/A</v>
      </c>
      <c r="P658" s="34"/>
      <c r="Q658" s="34"/>
    </row>
    <row r="659" spans="2:17" s="198" customFormat="1">
      <c r="B659" s="36">
        <f t="shared" si="60"/>
        <v>657</v>
      </c>
      <c r="C659" s="120">
        <f t="shared" si="61"/>
        <v>44717</v>
      </c>
      <c r="D659" s="98"/>
      <c r="E659" s="98"/>
      <c r="F659" s="98"/>
      <c r="G659" s="133" t="str">
        <f>IFERROR(VLOOKUP($C659,Calculator!$BY$2:$CB$2500,4,0),"")</f>
        <v/>
      </c>
      <c r="H659" s="197" t="e">
        <f t="shared" si="63"/>
        <v>#VALUE!</v>
      </c>
      <c r="I659" s="136">
        <f t="shared" si="64"/>
        <v>44717</v>
      </c>
      <c r="J659" s="137" t="e">
        <f ca="1">IF($C659&gt;(TODAY()),NA(),SUM($G$3:$G659))</f>
        <v>#N/A</v>
      </c>
      <c r="K659" s="133" t="str">
        <f>IFERROR(VLOOKUP($C659,Calculator!$BY$2:$CD$2500,6,0),"")</f>
        <v/>
      </c>
      <c r="L659" s="141" t="str">
        <f t="shared" si="62"/>
        <v/>
      </c>
      <c r="M659" s="100" t="str">
        <f>IF($D659="","",$L659-(Dashboard!$R$21-(SUM($E$224:$E660))))</f>
        <v/>
      </c>
      <c r="N659" s="50">
        <f t="shared" si="65"/>
        <v>44717</v>
      </c>
      <c r="O659" s="96" t="e">
        <f>IF($D659="",NA(),($M659)/Dashboard!$R$21)</f>
        <v>#N/A</v>
      </c>
      <c r="P659" s="34"/>
      <c r="Q659" s="34"/>
    </row>
    <row r="660" spans="2:17" s="198" customFormat="1">
      <c r="B660" s="36">
        <f t="shared" si="60"/>
        <v>658</v>
      </c>
      <c r="C660" s="120">
        <f t="shared" si="61"/>
        <v>44718</v>
      </c>
      <c r="D660" s="98"/>
      <c r="E660" s="98"/>
      <c r="F660" s="98"/>
      <c r="G660" s="133" t="str">
        <f>IFERROR(VLOOKUP($C660,Calculator!$BY$2:$CB$2500,4,0),"")</f>
        <v/>
      </c>
      <c r="H660" s="197" t="e">
        <f t="shared" si="63"/>
        <v>#VALUE!</v>
      </c>
      <c r="I660" s="136">
        <f t="shared" si="64"/>
        <v>44718</v>
      </c>
      <c r="J660" s="137" t="e">
        <f ca="1">IF($C660&gt;(TODAY()),NA(),SUM($G$3:$G660))</f>
        <v>#N/A</v>
      </c>
      <c r="K660" s="133" t="str">
        <f>IFERROR(VLOOKUP($C660,Calculator!$BY$2:$CD$2500,6,0),"")</f>
        <v/>
      </c>
      <c r="L660" s="141" t="str">
        <f t="shared" si="62"/>
        <v/>
      </c>
      <c r="M660" s="100" t="str">
        <f>IF($D660="","",$L660-(Dashboard!$R$21-(SUM($E$224:$E661))))</f>
        <v/>
      </c>
      <c r="N660" s="50">
        <f t="shared" si="65"/>
        <v>44718</v>
      </c>
      <c r="O660" s="96" t="e">
        <f>IF($D660="",NA(),($M660)/Dashboard!$R$21)</f>
        <v>#N/A</v>
      </c>
      <c r="P660" s="34"/>
      <c r="Q660" s="34"/>
    </row>
    <row r="661" spans="2:17" s="198" customFormat="1">
      <c r="B661" s="36">
        <f t="shared" si="60"/>
        <v>659</v>
      </c>
      <c r="C661" s="120">
        <f t="shared" si="61"/>
        <v>44719</v>
      </c>
      <c r="D661" s="98"/>
      <c r="E661" s="98"/>
      <c r="F661" s="98"/>
      <c r="G661" s="133" t="str">
        <f>IFERROR(VLOOKUP($C661,Calculator!$BY$2:$CB$2500,4,0),"")</f>
        <v/>
      </c>
      <c r="H661" s="197" t="e">
        <f t="shared" si="63"/>
        <v>#VALUE!</v>
      </c>
      <c r="I661" s="136">
        <f t="shared" si="64"/>
        <v>44719</v>
      </c>
      <c r="J661" s="137" t="e">
        <f ca="1">IF($C661&gt;(TODAY()),NA(),SUM($G$3:$G661))</f>
        <v>#N/A</v>
      </c>
      <c r="K661" s="133" t="str">
        <f>IFERROR(VLOOKUP($C661,Calculator!$BY$2:$CD$2500,6,0),"")</f>
        <v/>
      </c>
      <c r="L661" s="141" t="str">
        <f t="shared" si="62"/>
        <v/>
      </c>
      <c r="M661" s="100" t="str">
        <f>IF($D661="","",$L661-(Dashboard!$R$21-(SUM($E$224:$E662))))</f>
        <v/>
      </c>
      <c r="N661" s="50">
        <f t="shared" si="65"/>
        <v>44719</v>
      </c>
      <c r="O661" s="96" t="e">
        <f>IF($D661="",NA(),($M661)/Dashboard!$R$21)</f>
        <v>#N/A</v>
      </c>
      <c r="P661" s="34"/>
      <c r="Q661" s="34"/>
    </row>
    <row r="662" spans="2:17" s="198" customFormat="1">
      <c r="B662" s="36">
        <f t="shared" si="60"/>
        <v>660</v>
      </c>
      <c r="C662" s="120">
        <f t="shared" si="61"/>
        <v>44720</v>
      </c>
      <c r="D662" s="98"/>
      <c r="E662" s="98"/>
      <c r="F662" s="98"/>
      <c r="G662" s="133" t="str">
        <f>IFERROR(VLOOKUP($C662,Calculator!$BY$2:$CB$2500,4,0),"")</f>
        <v/>
      </c>
      <c r="H662" s="197" t="e">
        <f t="shared" si="63"/>
        <v>#VALUE!</v>
      </c>
      <c r="I662" s="136">
        <f t="shared" si="64"/>
        <v>44720</v>
      </c>
      <c r="J662" s="137" t="e">
        <f ca="1">IF($C662&gt;(TODAY()),NA(),SUM($G$3:$G662))</f>
        <v>#N/A</v>
      </c>
      <c r="K662" s="133" t="str">
        <f>IFERROR(VLOOKUP($C662,Calculator!$BY$2:$CD$2500,6,0),"")</f>
        <v/>
      </c>
      <c r="L662" s="141" t="str">
        <f t="shared" si="62"/>
        <v/>
      </c>
      <c r="M662" s="100" t="str">
        <f>IF($D662="","",$L662-(Dashboard!$R$21-(SUM($E$224:$E663))))</f>
        <v/>
      </c>
      <c r="N662" s="50">
        <f t="shared" si="65"/>
        <v>44720</v>
      </c>
      <c r="O662" s="96" t="e">
        <f>IF($D662="",NA(),($M662)/Dashboard!$R$21)</f>
        <v>#N/A</v>
      </c>
      <c r="P662" s="34"/>
      <c r="Q662" s="34"/>
    </row>
    <row r="663" spans="2:17" s="198" customFormat="1">
      <c r="B663" s="36">
        <f t="shared" si="60"/>
        <v>661</v>
      </c>
      <c r="C663" s="120">
        <f t="shared" si="61"/>
        <v>44721</v>
      </c>
      <c r="D663" s="98"/>
      <c r="E663" s="98"/>
      <c r="F663" s="98"/>
      <c r="G663" s="133" t="str">
        <f>IFERROR(VLOOKUP($C663,Calculator!$BY$2:$CB$2500,4,0),"")</f>
        <v/>
      </c>
      <c r="H663" s="197" t="e">
        <f t="shared" si="63"/>
        <v>#VALUE!</v>
      </c>
      <c r="I663" s="136">
        <f t="shared" si="64"/>
        <v>44721</v>
      </c>
      <c r="J663" s="137" t="e">
        <f ca="1">IF($C663&gt;(TODAY()),NA(),SUM($G$3:$G663))</f>
        <v>#N/A</v>
      </c>
      <c r="K663" s="133" t="str">
        <f>IFERROR(VLOOKUP($C663,Calculator!$BY$2:$CD$2500,6,0),"")</f>
        <v/>
      </c>
      <c r="L663" s="141" t="str">
        <f t="shared" si="62"/>
        <v/>
      </c>
      <c r="M663" s="100" t="str">
        <f>IF($D663="","",$L663-(Dashboard!$R$21-(SUM($E$224:$E664))))</f>
        <v/>
      </c>
      <c r="N663" s="50">
        <f t="shared" si="65"/>
        <v>44721</v>
      </c>
      <c r="O663" s="96" t="e">
        <f>IF($D663="",NA(),($M663)/Dashboard!$R$21)</f>
        <v>#N/A</v>
      </c>
      <c r="P663" s="34"/>
      <c r="Q663" s="34"/>
    </row>
    <row r="664" spans="2:17" s="198" customFormat="1">
      <c r="B664" s="36">
        <f t="shared" si="60"/>
        <v>662</v>
      </c>
      <c r="C664" s="120">
        <f t="shared" si="61"/>
        <v>44722</v>
      </c>
      <c r="D664" s="98"/>
      <c r="E664" s="98"/>
      <c r="F664" s="98"/>
      <c r="G664" s="133" t="str">
        <f>IFERROR(VLOOKUP($C664,Calculator!$BY$2:$CB$2500,4,0),"")</f>
        <v/>
      </c>
      <c r="H664" s="197" t="e">
        <f t="shared" si="63"/>
        <v>#VALUE!</v>
      </c>
      <c r="I664" s="136">
        <f t="shared" si="64"/>
        <v>44722</v>
      </c>
      <c r="J664" s="137" t="e">
        <f ca="1">IF($C664&gt;(TODAY()),NA(),SUM($G$3:$G664))</f>
        <v>#N/A</v>
      </c>
      <c r="K664" s="133" t="str">
        <f>IFERROR(VLOOKUP($C664,Calculator!$BY$2:$CD$2500,6,0),"")</f>
        <v/>
      </c>
      <c r="L664" s="141" t="str">
        <f t="shared" si="62"/>
        <v/>
      </c>
      <c r="M664" s="100" t="str">
        <f>IF($D664="","",$L664-(Dashboard!$R$21-(SUM($E$224:$E665))))</f>
        <v/>
      </c>
      <c r="N664" s="50">
        <f t="shared" si="65"/>
        <v>44722</v>
      </c>
      <c r="O664" s="96" t="e">
        <f>IF($D664="",NA(),($M664)/Dashboard!$R$21)</f>
        <v>#N/A</v>
      </c>
      <c r="P664" s="34"/>
      <c r="Q664" s="34"/>
    </row>
    <row r="665" spans="2:17" s="198" customFormat="1">
      <c r="B665" s="36">
        <f t="shared" si="60"/>
        <v>663</v>
      </c>
      <c r="C665" s="120">
        <f t="shared" si="61"/>
        <v>44723</v>
      </c>
      <c r="D665" s="98"/>
      <c r="E665" s="98"/>
      <c r="F665" s="98"/>
      <c r="G665" s="133" t="str">
        <f>IFERROR(VLOOKUP($C665,Calculator!$BY$2:$CB$2500,4,0),"")</f>
        <v/>
      </c>
      <c r="H665" s="197" t="e">
        <f t="shared" si="63"/>
        <v>#VALUE!</v>
      </c>
      <c r="I665" s="136">
        <f t="shared" si="64"/>
        <v>44723</v>
      </c>
      <c r="J665" s="137" t="e">
        <f ca="1">IF($C665&gt;(TODAY()),NA(),SUM($G$3:$G665))</f>
        <v>#N/A</v>
      </c>
      <c r="K665" s="133" t="str">
        <f>IFERROR(VLOOKUP($C665,Calculator!$BY$2:$CD$2500,6,0),"")</f>
        <v/>
      </c>
      <c r="L665" s="141" t="str">
        <f t="shared" si="62"/>
        <v/>
      </c>
      <c r="M665" s="100" t="str">
        <f>IF($D665="","",$L665-(Dashboard!$R$21-(SUM($E$224:$E666))))</f>
        <v/>
      </c>
      <c r="N665" s="50">
        <f t="shared" si="65"/>
        <v>44723</v>
      </c>
      <c r="O665" s="96" t="e">
        <f>IF($D665="",NA(),($M665)/Dashboard!$R$21)</f>
        <v>#N/A</v>
      </c>
      <c r="P665" s="34"/>
      <c r="Q665" s="34"/>
    </row>
    <row r="666" spans="2:17" s="198" customFormat="1">
      <c r="B666" s="36">
        <f t="shared" si="60"/>
        <v>664</v>
      </c>
      <c r="C666" s="120">
        <f t="shared" si="61"/>
        <v>44724</v>
      </c>
      <c r="D666" s="98"/>
      <c r="E666" s="98"/>
      <c r="F666" s="98"/>
      <c r="G666" s="133" t="str">
        <f>IFERROR(VLOOKUP($C666,Calculator!$BY$2:$CB$2500,4,0),"")</f>
        <v/>
      </c>
      <c r="H666" s="197" t="e">
        <f t="shared" si="63"/>
        <v>#VALUE!</v>
      </c>
      <c r="I666" s="136">
        <f t="shared" si="64"/>
        <v>44724</v>
      </c>
      <c r="J666" s="137" t="e">
        <f ca="1">IF($C666&gt;(TODAY()),NA(),SUM($G$3:$G666))</f>
        <v>#N/A</v>
      </c>
      <c r="K666" s="133" t="str">
        <f>IFERROR(VLOOKUP($C666,Calculator!$BY$2:$CD$2500,6,0),"")</f>
        <v/>
      </c>
      <c r="L666" s="141" t="str">
        <f t="shared" si="62"/>
        <v/>
      </c>
      <c r="M666" s="100" t="str">
        <f>IF($D666="","",$L666-(Dashboard!$R$21-(SUM($E$224:$E667))))</f>
        <v/>
      </c>
      <c r="N666" s="50">
        <f t="shared" si="65"/>
        <v>44724</v>
      </c>
      <c r="O666" s="96" t="e">
        <f>IF($D666="",NA(),($M666)/Dashboard!$R$21)</f>
        <v>#N/A</v>
      </c>
      <c r="P666" s="34"/>
      <c r="Q666" s="34"/>
    </row>
    <row r="667" spans="2:17" s="198" customFormat="1">
      <c r="B667" s="36">
        <f t="shared" si="60"/>
        <v>665</v>
      </c>
      <c r="C667" s="120">
        <f t="shared" si="61"/>
        <v>44725</v>
      </c>
      <c r="D667" s="98"/>
      <c r="E667" s="98"/>
      <c r="F667" s="98"/>
      <c r="G667" s="133" t="str">
        <f>IFERROR(VLOOKUP($C667,Calculator!$BY$2:$CB$2500,4,0),"")</f>
        <v/>
      </c>
      <c r="H667" s="197" t="e">
        <f t="shared" si="63"/>
        <v>#VALUE!</v>
      </c>
      <c r="I667" s="136">
        <f t="shared" si="64"/>
        <v>44725</v>
      </c>
      <c r="J667" s="137" t="e">
        <f ca="1">IF($C667&gt;(TODAY()),NA(),SUM($G$3:$G667))</f>
        <v>#N/A</v>
      </c>
      <c r="K667" s="133" t="str">
        <f>IFERROR(VLOOKUP($C667,Calculator!$BY$2:$CD$2500,6,0),"")</f>
        <v/>
      </c>
      <c r="L667" s="141" t="str">
        <f t="shared" si="62"/>
        <v/>
      </c>
      <c r="M667" s="100" t="str">
        <f>IF($D667="","",$L667-(Dashboard!$R$21-(SUM($E$224:$E668))))</f>
        <v/>
      </c>
      <c r="N667" s="50">
        <f t="shared" si="65"/>
        <v>44725</v>
      </c>
      <c r="O667" s="96" t="e">
        <f>IF($D667="",NA(),($M667)/Dashboard!$R$21)</f>
        <v>#N/A</v>
      </c>
      <c r="P667" s="34"/>
      <c r="Q667" s="34"/>
    </row>
    <row r="668" spans="2:17" s="198" customFormat="1">
      <c r="B668" s="36">
        <f t="shared" ref="B668:B731" si="66">$B667+1</f>
        <v>666</v>
      </c>
      <c r="C668" s="120">
        <f t="shared" ref="C668:C731" si="67">$C667+1</f>
        <v>44726</v>
      </c>
      <c r="D668" s="98"/>
      <c r="E668" s="98"/>
      <c r="F668" s="98"/>
      <c r="G668" s="133" t="str">
        <f>IFERROR(VLOOKUP($C668,Calculator!$BY$2:$CB$2500,4,0),"")</f>
        <v/>
      </c>
      <c r="H668" s="197" t="e">
        <f t="shared" si="63"/>
        <v>#VALUE!</v>
      </c>
      <c r="I668" s="136">
        <f t="shared" si="64"/>
        <v>44726</v>
      </c>
      <c r="J668" s="137" t="e">
        <f ca="1">IF($C668&gt;(TODAY()),NA(),SUM($G$3:$G668))</f>
        <v>#N/A</v>
      </c>
      <c r="K668" s="133" t="str">
        <f>IFERROR(VLOOKUP($C668,Calculator!$BY$2:$CD$2500,6,0),"")</f>
        <v/>
      </c>
      <c r="L668" s="141" t="str">
        <f t="shared" si="62"/>
        <v/>
      </c>
      <c r="M668" s="100" t="str">
        <f>IF($D668="","",$L668-(Dashboard!$R$21-(SUM($E$224:$E669))))</f>
        <v/>
      </c>
      <c r="N668" s="50">
        <f t="shared" si="65"/>
        <v>44726</v>
      </c>
      <c r="O668" s="96" t="e">
        <f>IF($D668="",NA(),($M668)/Dashboard!$R$21)</f>
        <v>#N/A</v>
      </c>
      <c r="P668" s="34"/>
      <c r="Q668" s="34"/>
    </row>
    <row r="669" spans="2:17" s="198" customFormat="1">
      <c r="B669" s="36">
        <f t="shared" si="66"/>
        <v>667</v>
      </c>
      <c r="C669" s="120">
        <f t="shared" si="67"/>
        <v>44727</v>
      </c>
      <c r="D669" s="98"/>
      <c r="E669" s="98"/>
      <c r="F669" s="98"/>
      <c r="G669" s="133" t="str">
        <f>IFERROR(VLOOKUP($C669,Calculator!$BY$2:$CB$2500,4,0),"")</f>
        <v/>
      </c>
      <c r="H669" s="197" t="e">
        <f t="shared" si="63"/>
        <v>#VALUE!</v>
      </c>
      <c r="I669" s="136">
        <f t="shared" si="64"/>
        <v>44727</v>
      </c>
      <c r="J669" s="137" t="e">
        <f ca="1">IF($C669&gt;(TODAY()),NA(),SUM($G$3:$G669))</f>
        <v>#N/A</v>
      </c>
      <c r="K669" s="133" t="str">
        <f>IFERROR(VLOOKUP($C669,Calculator!$BY$2:$CD$2500,6,0),"")</f>
        <v/>
      </c>
      <c r="L669" s="141" t="str">
        <f t="shared" si="62"/>
        <v/>
      </c>
      <c r="M669" s="100" t="str">
        <f>IF($D669="","",$L669-(Dashboard!$R$21-(SUM($E$224:$E670))))</f>
        <v/>
      </c>
      <c r="N669" s="50">
        <f t="shared" si="65"/>
        <v>44727</v>
      </c>
      <c r="O669" s="96" t="e">
        <f>IF($D669="",NA(),($M669)/Dashboard!$R$21)</f>
        <v>#N/A</v>
      </c>
      <c r="P669" s="34"/>
      <c r="Q669" s="34"/>
    </row>
    <row r="670" spans="2:17" s="198" customFormat="1">
      <c r="B670" s="36">
        <f t="shared" si="66"/>
        <v>668</v>
      </c>
      <c r="C670" s="120">
        <f t="shared" si="67"/>
        <v>44728</v>
      </c>
      <c r="D670" s="98"/>
      <c r="E670" s="98"/>
      <c r="F670" s="98"/>
      <c r="G670" s="133" t="str">
        <f>IFERROR(VLOOKUP($C670,Calculator!$BY$2:$CB$2500,4,0),"")</f>
        <v/>
      </c>
      <c r="H670" s="197" t="e">
        <f t="shared" si="63"/>
        <v>#VALUE!</v>
      </c>
      <c r="I670" s="136">
        <f t="shared" si="64"/>
        <v>44728</v>
      </c>
      <c r="J670" s="137" t="e">
        <f ca="1">IF($C670&gt;(TODAY()),NA(),SUM($G$3:$G670))</f>
        <v>#N/A</v>
      </c>
      <c r="K670" s="133" t="str">
        <f>IFERROR(VLOOKUP($C670,Calculator!$BY$2:$CD$2500,6,0),"")</f>
        <v/>
      </c>
      <c r="L670" s="141" t="str">
        <f t="shared" si="62"/>
        <v/>
      </c>
      <c r="M670" s="100" t="str">
        <f>IF($D670="","",$L670-(Dashboard!$R$21-(SUM($E$224:$E671))))</f>
        <v/>
      </c>
      <c r="N670" s="50">
        <f t="shared" si="65"/>
        <v>44728</v>
      </c>
      <c r="O670" s="96" t="e">
        <f>IF($D670="",NA(),($M670)/Dashboard!$R$21)</f>
        <v>#N/A</v>
      </c>
      <c r="P670" s="34"/>
      <c r="Q670" s="34"/>
    </row>
    <row r="671" spans="2:17" s="198" customFormat="1">
      <c r="B671" s="36">
        <f t="shared" si="66"/>
        <v>669</v>
      </c>
      <c r="C671" s="120">
        <f t="shared" si="67"/>
        <v>44729</v>
      </c>
      <c r="D671" s="98"/>
      <c r="E671" s="98"/>
      <c r="F671" s="98"/>
      <c r="G671" s="133" t="str">
        <f>IFERROR(VLOOKUP($C671,Calculator!$BY$2:$CB$2500,4,0),"")</f>
        <v/>
      </c>
      <c r="H671" s="197" t="e">
        <f t="shared" si="63"/>
        <v>#VALUE!</v>
      </c>
      <c r="I671" s="136">
        <f t="shared" si="64"/>
        <v>44729</v>
      </c>
      <c r="J671" s="137" t="e">
        <f ca="1">IF($C671&gt;(TODAY()),NA(),SUM($G$3:$G671))</f>
        <v>#N/A</v>
      </c>
      <c r="K671" s="133" t="str">
        <f>IFERROR(VLOOKUP($C671,Calculator!$BY$2:$CD$2500,6,0),"")</f>
        <v/>
      </c>
      <c r="L671" s="141" t="str">
        <f t="shared" si="62"/>
        <v/>
      </c>
      <c r="M671" s="100" t="str">
        <f>IF($D671="","",$L671-(Dashboard!$R$21-(SUM($E$224:$E672))))</f>
        <v/>
      </c>
      <c r="N671" s="50">
        <f t="shared" si="65"/>
        <v>44729</v>
      </c>
      <c r="O671" s="96" t="e">
        <f>IF($D671="",NA(),($M671)/Dashboard!$R$21)</f>
        <v>#N/A</v>
      </c>
      <c r="P671" s="34"/>
      <c r="Q671" s="34"/>
    </row>
    <row r="672" spans="2:17" s="198" customFormat="1">
      <c r="B672" s="36">
        <f t="shared" si="66"/>
        <v>670</v>
      </c>
      <c r="C672" s="120">
        <f t="shared" si="67"/>
        <v>44730</v>
      </c>
      <c r="D672" s="98"/>
      <c r="E672" s="98"/>
      <c r="F672" s="98"/>
      <c r="G672" s="133" t="str">
        <f>IFERROR(VLOOKUP($C672,Calculator!$BY$2:$CB$2500,4,0),"")</f>
        <v/>
      </c>
      <c r="H672" s="197" t="e">
        <f t="shared" si="63"/>
        <v>#VALUE!</v>
      </c>
      <c r="I672" s="136">
        <f t="shared" si="64"/>
        <v>44730</v>
      </c>
      <c r="J672" s="137" t="e">
        <f ca="1">IF($C672&gt;(TODAY()),NA(),SUM($G$3:$G672))</f>
        <v>#N/A</v>
      </c>
      <c r="K672" s="133" t="str">
        <f>IFERROR(VLOOKUP($C672,Calculator!$BY$2:$CD$2500,6,0),"")</f>
        <v/>
      </c>
      <c r="L672" s="141" t="str">
        <f t="shared" si="62"/>
        <v/>
      </c>
      <c r="M672" s="100" t="str">
        <f>IF($D672="","",$L672-(Dashboard!$R$21-(SUM($E$224:$E673))))</f>
        <v/>
      </c>
      <c r="N672" s="50">
        <f t="shared" si="65"/>
        <v>44730</v>
      </c>
      <c r="O672" s="96" t="e">
        <f>IF($D672="",NA(),($M672)/Dashboard!$R$21)</f>
        <v>#N/A</v>
      </c>
      <c r="P672" s="34"/>
      <c r="Q672" s="34"/>
    </row>
    <row r="673" spans="2:17" s="198" customFormat="1">
      <c r="B673" s="36">
        <f t="shared" si="66"/>
        <v>671</v>
      </c>
      <c r="C673" s="120">
        <f t="shared" si="67"/>
        <v>44731</v>
      </c>
      <c r="D673" s="98"/>
      <c r="E673" s="98"/>
      <c r="F673" s="98"/>
      <c r="G673" s="133" t="str">
        <f>IFERROR(VLOOKUP($C673,Calculator!$BY$2:$CB$2500,4,0),"")</f>
        <v/>
      </c>
      <c r="H673" s="197" t="e">
        <f t="shared" si="63"/>
        <v>#VALUE!</v>
      </c>
      <c r="I673" s="136">
        <f t="shared" si="64"/>
        <v>44731</v>
      </c>
      <c r="J673" s="137" t="e">
        <f ca="1">IF($C673&gt;(TODAY()),NA(),SUM($G$3:$G673))</f>
        <v>#N/A</v>
      </c>
      <c r="K673" s="133" t="str">
        <f>IFERROR(VLOOKUP($C673,Calculator!$BY$2:$CD$2500,6,0),"")</f>
        <v/>
      </c>
      <c r="L673" s="141" t="str">
        <f t="shared" si="62"/>
        <v/>
      </c>
      <c r="M673" s="100" t="str">
        <f>IF($D673="","",$L673-(Dashboard!$R$21-(SUM($E$224:$E674))))</f>
        <v/>
      </c>
      <c r="N673" s="50">
        <f t="shared" si="65"/>
        <v>44731</v>
      </c>
      <c r="O673" s="96" t="e">
        <f>IF($D673="",NA(),($M673)/Dashboard!$R$21)</f>
        <v>#N/A</v>
      </c>
      <c r="P673" s="34"/>
      <c r="Q673" s="34"/>
    </row>
    <row r="674" spans="2:17" s="198" customFormat="1">
      <c r="B674" s="36">
        <f t="shared" si="66"/>
        <v>672</v>
      </c>
      <c r="C674" s="120">
        <f t="shared" si="67"/>
        <v>44732</v>
      </c>
      <c r="D674" s="98"/>
      <c r="E674" s="98"/>
      <c r="F674" s="98"/>
      <c r="G674" s="133" t="str">
        <f>IFERROR(VLOOKUP($C674,Calculator!$BY$2:$CB$2500,4,0),"")</f>
        <v/>
      </c>
      <c r="H674" s="197" t="e">
        <f t="shared" si="63"/>
        <v>#VALUE!</v>
      </c>
      <c r="I674" s="136">
        <f t="shared" si="64"/>
        <v>44732</v>
      </c>
      <c r="J674" s="137" t="e">
        <f ca="1">IF($C674&gt;(TODAY()),NA(),SUM($G$3:$G674))</f>
        <v>#N/A</v>
      </c>
      <c r="K674" s="133" t="str">
        <f>IFERROR(VLOOKUP($C674,Calculator!$BY$2:$CD$2500,6,0),"")</f>
        <v/>
      </c>
      <c r="L674" s="141" t="str">
        <f t="shared" si="62"/>
        <v/>
      </c>
      <c r="M674" s="100" t="str">
        <f>IF($D674="","",$L674-(Dashboard!$R$21-(SUM($E$224:$E675))))</f>
        <v/>
      </c>
      <c r="N674" s="50">
        <f t="shared" si="65"/>
        <v>44732</v>
      </c>
      <c r="O674" s="96" t="e">
        <f>IF($D674="",NA(),($M674)/Dashboard!$R$21)</f>
        <v>#N/A</v>
      </c>
      <c r="P674" s="34"/>
      <c r="Q674" s="34"/>
    </row>
    <row r="675" spans="2:17" s="198" customFormat="1">
      <c r="B675" s="36">
        <f t="shared" si="66"/>
        <v>673</v>
      </c>
      <c r="C675" s="120">
        <f t="shared" si="67"/>
        <v>44733</v>
      </c>
      <c r="D675" s="98"/>
      <c r="E675" s="98"/>
      <c r="F675" s="98"/>
      <c r="G675" s="133" t="str">
        <f>IFERROR(VLOOKUP($C675,Calculator!$BY$2:$CB$2500,4,0),"")</f>
        <v/>
      </c>
      <c r="H675" s="197" t="e">
        <f t="shared" si="63"/>
        <v>#VALUE!</v>
      </c>
      <c r="I675" s="136">
        <f t="shared" si="64"/>
        <v>44733</v>
      </c>
      <c r="J675" s="137" t="e">
        <f ca="1">IF($C675&gt;(TODAY()),NA(),SUM($G$3:$G675))</f>
        <v>#N/A</v>
      </c>
      <c r="K675" s="133" t="str">
        <f>IFERROR(VLOOKUP($C675,Calculator!$BY$2:$CD$2500,6,0),"")</f>
        <v/>
      </c>
      <c r="L675" s="141" t="str">
        <f t="shared" si="62"/>
        <v/>
      </c>
      <c r="M675" s="100" t="str">
        <f>IF($D675="","",$L675-(Dashboard!$R$21-(SUM($E$224:$E676))))</f>
        <v/>
      </c>
      <c r="N675" s="50">
        <f t="shared" si="65"/>
        <v>44733</v>
      </c>
      <c r="O675" s="96" t="e">
        <f>IF($D675="",NA(),($M675)/Dashboard!$R$21)</f>
        <v>#N/A</v>
      </c>
      <c r="P675" s="34"/>
      <c r="Q675" s="34"/>
    </row>
    <row r="676" spans="2:17" s="198" customFormat="1">
      <c r="B676" s="36">
        <f t="shared" si="66"/>
        <v>674</v>
      </c>
      <c r="C676" s="120">
        <f t="shared" si="67"/>
        <v>44734</v>
      </c>
      <c r="D676" s="98"/>
      <c r="E676" s="98"/>
      <c r="F676" s="98"/>
      <c r="G676" s="133" t="str">
        <f>IFERROR(VLOOKUP($C676,Calculator!$BY$2:$CB$2500,4,0),"")</f>
        <v/>
      </c>
      <c r="H676" s="197" t="e">
        <f t="shared" si="63"/>
        <v>#VALUE!</v>
      </c>
      <c r="I676" s="136">
        <f t="shared" si="64"/>
        <v>44734</v>
      </c>
      <c r="J676" s="137" t="e">
        <f ca="1">IF($C676&gt;(TODAY()),NA(),SUM($G$3:$G676))</f>
        <v>#N/A</v>
      </c>
      <c r="K676" s="133" t="str">
        <f>IFERROR(VLOOKUP($C676,Calculator!$BY$2:$CD$2500,6,0),"")</f>
        <v/>
      </c>
      <c r="L676" s="141" t="str">
        <f t="shared" si="62"/>
        <v/>
      </c>
      <c r="M676" s="100" t="str">
        <f>IF($D676="","",$L676-(Dashboard!$R$21-(SUM($E$224:$E677))))</f>
        <v/>
      </c>
      <c r="N676" s="50">
        <f t="shared" si="65"/>
        <v>44734</v>
      </c>
      <c r="O676" s="96" t="e">
        <f>IF($D676="",NA(),($M676)/Dashboard!$R$21)</f>
        <v>#N/A</v>
      </c>
      <c r="P676" s="34"/>
      <c r="Q676" s="34"/>
    </row>
    <row r="677" spans="2:17" s="198" customFormat="1">
      <c r="B677" s="36">
        <f t="shared" si="66"/>
        <v>675</v>
      </c>
      <c r="C677" s="120">
        <f t="shared" si="67"/>
        <v>44735</v>
      </c>
      <c r="D677" s="98"/>
      <c r="E677" s="98"/>
      <c r="F677" s="98"/>
      <c r="G677" s="133" t="str">
        <f>IFERROR(VLOOKUP($C677,Calculator!$BY$2:$CB$2500,4,0),"")</f>
        <v/>
      </c>
      <c r="H677" s="197" t="e">
        <f t="shared" si="63"/>
        <v>#VALUE!</v>
      </c>
      <c r="I677" s="136">
        <f t="shared" si="64"/>
        <v>44735</v>
      </c>
      <c r="J677" s="137" t="e">
        <f ca="1">IF($C677&gt;(TODAY()),NA(),SUM($G$3:$G677))</f>
        <v>#N/A</v>
      </c>
      <c r="K677" s="133" t="str">
        <f>IFERROR(VLOOKUP($C677,Calculator!$BY$2:$CD$2500,6,0),"")</f>
        <v/>
      </c>
      <c r="L677" s="141" t="str">
        <f t="shared" si="62"/>
        <v/>
      </c>
      <c r="M677" s="100" t="str">
        <f>IF($D677="","",$L677-(Dashboard!$R$21-(SUM($E$224:$E678))))</f>
        <v/>
      </c>
      <c r="N677" s="50">
        <f t="shared" si="65"/>
        <v>44735</v>
      </c>
      <c r="O677" s="96" t="e">
        <f>IF($D677="",NA(),($M677)/Dashboard!$R$21)</f>
        <v>#N/A</v>
      </c>
      <c r="P677" s="34"/>
      <c r="Q677" s="34"/>
    </row>
    <row r="678" spans="2:17" s="198" customFormat="1">
      <c r="B678" s="36">
        <f t="shared" si="66"/>
        <v>676</v>
      </c>
      <c r="C678" s="120">
        <f t="shared" si="67"/>
        <v>44736</v>
      </c>
      <c r="D678" s="98"/>
      <c r="E678" s="98"/>
      <c r="F678" s="98"/>
      <c r="G678" s="133" t="str">
        <f>IFERROR(VLOOKUP($C678,Calculator!$BY$2:$CB$2500,4,0),"")</f>
        <v/>
      </c>
      <c r="H678" s="197" t="e">
        <f t="shared" si="63"/>
        <v>#VALUE!</v>
      </c>
      <c r="I678" s="136">
        <f t="shared" si="64"/>
        <v>44736</v>
      </c>
      <c r="J678" s="137" t="e">
        <f ca="1">IF($C678&gt;(TODAY()),NA(),SUM($G$3:$G678))</f>
        <v>#N/A</v>
      </c>
      <c r="K678" s="133" t="str">
        <f>IFERROR(VLOOKUP($C678,Calculator!$BY$2:$CD$2500,6,0),"")</f>
        <v/>
      </c>
      <c r="L678" s="141" t="str">
        <f t="shared" si="62"/>
        <v/>
      </c>
      <c r="M678" s="100" t="str">
        <f>IF($D678="","",$L678-(Dashboard!$R$21-(SUM($E$224:$E679))))</f>
        <v/>
      </c>
      <c r="N678" s="50">
        <f t="shared" si="65"/>
        <v>44736</v>
      </c>
      <c r="O678" s="96" t="e">
        <f>IF($D678="",NA(),($M678)/Dashboard!$R$21)</f>
        <v>#N/A</v>
      </c>
      <c r="P678" s="34"/>
      <c r="Q678" s="34"/>
    </row>
    <row r="679" spans="2:17" s="198" customFormat="1">
      <c r="B679" s="36">
        <f t="shared" si="66"/>
        <v>677</v>
      </c>
      <c r="C679" s="120">
        <f t="shared" si="67"/>
        <v>44737</v>
      </c>
      <c r="D679" s="98"/>
      <c r="E679" s="98"/>
      <c r="F679" s="98"/>
      <c r="G679" s="133" t="str">
        <f>IFERROR(VLOOKUP($C679,Calculator!$BY$2:$CB$2500,4,0),"")</f>
        <v/>
      </c>
      <c r="H679" s="197" t="e">
        <f t="shared" si="63"/>
        <v>#VALUE!</v>
      </c>
      <c r="I679" s="136">
        <f t="shared" si="64"/>
        <v>44737</v>
      </c>
      <c r="J679" s="137" t="e">
        <f ca="1">IF($C679&gt;(TODAY()),NA(),SUM($G$3:$G679))</f>
        <v>#N/A</v>
      </c>
      <c r="K679" s="133" t="str">
        <f>IFERROR(VLOOKUP($C679,Calculator!$BY$2:$CD$2500,6,0),"")</f>
        <v/>
      </c>
      <c r="L679" s="141" t="str">
        <f t="shared" si="62"/>
        <v/>
      </c>
      <c r="M679" s="100" t="str">
        <f>IF($D679="","",$L679-(Dashboard!$R$21-(SUM($E$224:$E680))))</f>
        <v/>
      </c>
      <c r="N679" s="50">
        <f t="shared" si="65"/>
        <v>44737</v>
      </c>
      <c r="O679" s="96" t="e">
        <f>IF($D679="",NA(),($M679)/Dashboard!$R$21)</f>
        <v>#N/A</v>
      </c>
      <c r="P679" s="34"/>
      <c r="Q679" s="34"/>
    </row>
    <row r="680" spans="2:17" s="198" customFormat="1">
      <c r="B680" s="36">
        <f t="shared" si="66"/>
        <v>678</v>
      </c>
      <c r="C680" s="120">
        <f t="shared" si="67"/>
        <v>44738</v>
      </c>
      <c r="D680" s="98"/>
      <c r="E680" s="98"/>
      <c r="F680" s="98"/>
      <c r="G680" s="133" t="str">
        <f>IFERROR(VLOOKUP($C680,Calculator!$BY$2:$CB$2500,4,0),"")</f>
        <v/>
      </c>
      <c r="H680" s="197" t="e">
        <f t="shared" si="63"/>
        <v>#VALUE!</v>
      </c>
      <c r="I680" s="136">
        <f t="shared" si="64"/>
        <v>44738</v>
      </c>
      <c r="J680" s="137" t="e">
        <f ca="1">IF($C680&gt;(TODAY()),NA(),SUM($G$3:$G680))</f>
        <v>#N/A</v>
      </c>
      <c r="K680" s="133" t="str">
        <f>IFERROR(VLOOKUP($C680,Calculator!$BY$2:$CD$2500,6,0),"")</f>
        <v/>
      </c>
      <c r="L680" s="141" t="str">
        <f t="shared" si="62"/>
        <v/>
      </c>
      <c r="M680" s="100" t="str">
        <f>IF($D680="","",$L680-(Dashboard!$R$21-(SUM($E$224:$E681))))</f>
        <v/>
      </c>
      <c r="N680" s="50">
        <f t="shared" si="65"/>
        <v>44738</v>
      </c>
      <c r="O680" s="96" t="e">
        <f>IF($D680="",NA(),($M680)/Dashboard!$R$21)</f>
        <v>#N/A</v>
      </c>
      <c r="P680" s="34"/>
      <c r="Q680" s="34"/>
    </row>
    <row r="681" spans="2:17" s="198" customFormat="1">
      <c r="B681" s="36">
        <f t="shared" si="66"/>
        <v>679</v>
      </c>
      <c r="C681" s="120">
        <f t="shared" si="67"/>
        <v>44739</v>
      </c>
      <c r="D681" s="98"/>
      <c r="E681" s="98"/>
      <c r="F681" s="98"/>
      <c r="G681" s="133" t="str">
        <f>IFERROR(VLOOKUP($C681,Calculator!$BY$2:$CB$2500,4,0),"")</f>
        <v/>
      </c>
      <c r="H681" s="197" t="e">
        <f t="shared" si="63"/>
        <v>#VALUE!</v>
      </c>
      <c r="I681" s="136">
        <f t="shared" si="64"/>
        <v>44739</v>
      </c>
      <c r="J681" s="137" t="e">
        <f ca="1">IF($C681&gt;(TODAY()),NA(),SUM($G$3:$G681))</f>
        <v>#N/A</v>
      </c>
      <c r="K681" s="133" t="str">
        <f>IFERROR(VLOOKUP($C681,Calculator!$BY$2:$CD$2500,6,0),"")</f>
        <v/>
      </c>
      <c r="L681" s="141" t="str">
        <f t="shared" si="62"/>
        <v/>
      </c>
      <c r="M681" s="100" t="str">
        <f>IF($D681="","",$L681-(Dashboard!$R$21-(SUM($E$224:$E682))))</f>
        <v/>
      </c>
      <c r="N681" s="50">
        <f t="shared" si="65"/>
        <v>44739</v>
      </c>
      <c r="O681" s="96" t="e">
        <f>IF($D681="",NA(),($M681)/Dashboard!$R$21)</f>
        <v>#N/A</v>
      </c>
      <c r="P681" s="34"/>
      <c r="Q681" s="34"/>
    </row>
    <row r="682" spans="2:17" s="198" customFormat="1">
      <c r="B682" s="36">
        <f t="shared" si="66"/>
        <v>680</v>
      </c>
      <c r="C682" s="120">
        <f t="shared" si="67"/>
        <v>44740</v>
      </c>
      <c r="D682" s="98"/>
      <c r="E682" s="98"/>
      <c r="F682" s="98"/>
      <c r="G682" s="133" t="str">
        <f>IFERROR(VLOOKUP($C682,Calculator!$BY$2:$CB$2500,4,0),"")</f>
        <v/>
      </c>
      <c r="H682" s="197" t="e">
        <f t="shared" si="63"/>
        <v>#VALUE!</v>
      </c>
      <c r="I682" s="136">
        <f t="shared" si="64"/>
        <v>44740</v>
      </c>
      <c r="J682" s="137" t="e">
        <f ca="1">IF($C682&gt;(TODAY()),NA(),SUM($G$3:$G682))</f>
        <v>#N/A</v>
      </c>
      <c r="K682" s="133" t="str">
        <f>IFERROR(VLOOKUP($C682,Calculator!$BY$2:$CD$2500,6,0),"")</f>
        <v/>
      </c>
      <c r="L682" s="141" t="str">
        <f t="shared" si="62"/>
        <v/>
      </c>
      <c r="M682" s="100" t="str">
        <f>IF($D682="","",$L682-(Dashboard!$R$21-(SUM($E$224:$E683))))</f>
        <v/>
      </c>
      <c r="N682" s="50">
        <f t="shared" si="65"/>
        <v>44740</v>
      </c>
      <c r="O682" s="96" t="e">
        <f>IF($D682="",NA(),($M682)/Dashboard!$R$21)</f>
        <v>#N/A</v>
      </c>
      <c r="P682" s="34"/>
      <c r="Q682" s="34"/>
    </row>
    <row r="683" spans="2:17" s="198" customFormat="1">
      <c r="B683" s="36">
        <f t="shared" si="66"/>
        <v>681</v>
      </c>
      <c r="C683" s="120">
        <f t="shared" si="67"/>
        <v>44741</v>
      </c>
      <c r="D683" s="98"/>
      <c r="E683" s="98"/>
      <c r="F683" s="98"/>
      <c r="G683" s="133" t="str">
        <f>IFERROR(VLOOKUP($C683,Calculator!$BY$2:$CB$2500,4,0),"")</f>
        <v/>
      </c>
      <c r="H683" s="197" t="e">
        <f t="shared" si="63"/>
        <v>#VALUE!</v>
      </c>
      <c r="I683" s="136">
        <f t="shared" si="64"/>
        <v>44741</v>
      </c>
      <c r="J683" s="137" t="e">
        <f ca="1">IF($C683&gt;(TODAY()),NA(),SUM($G$3:$G683))</f>
        <v>#N/A</v>
      </c>
      <c r="K683" s="133" t="str">
        <f>IFERROR(VLOOKUP($C683,Calculator!$BY$2:$CD$2500,6,0),"")</f>
        <v/>
      </c>
      <c r="L683" s="141" t="str">
        <f t="shared" si="62"/>
        <v/>
      </c>
      <c r="M683" s="100" t="str">
        <f>IF($D683="","",$L683-(Dashboard!$R$21-(SUM($E$224:$E684))))</f>
        <v/>
      </c>
      <c r="N683" s="50">
        <f t="shared" si="65"/>
        <v>44741</v>
      </c>
      <c r="O683" s="96" t="e">
        <f>IF($D683="",NA(),($M683)/Dashboard!$R$21)</f>
        <v>#N/A</v>
      </c>
      <c r="P683" s="34"/>
      <c r="Q683" s="34"/>
    </row>
    <row r="684" spans="2:17" s="198" customFormat="1">
      <c r="B684" s="36">
        <f t="shared" si="66"/>
        <v>682</v>
      </c>
      <c r="C684" s="120">
        <f t="shared" si="67"/>
        <v>44742</v>
      </c>
      <c r="D684" s="98"/>
      <c r="E684" s="98"/>
      <c r="F684" s="98"/>
      <c r="G684" s="133" t="str">
        <f>IFERROR(VLOOKUP($C684,Calculator!$BY$2:$CB$2500,4,0),"")</f>
        <v/>
      </c>
      <c r="H684" s="197" t="e">
        <f t="shared" si="63"/>
        <v>#VALUE!</v>
      </c>
      <c r="I684" s="136">
        <f t="shared" si="64"/>
        <v>44742</v>
      </c>
      <c r="J684" s="137" t="e">
        <f ca="1">IF($C684&gt;(TODAY()),NA(),SUM($G$3:$G684))</f>
        <v>#N/A</v>
      </c>
      <c r="K684" s="133" t="str">
        <f>IFERROR(VLOOKUP($C684,Calculator!$BY$2:$CD$2500,6,0),"")</f>
        <v/>
      </c>
      <c r="L684" s="141" t="str">
        <f t="shared" si="62"/>
        <v/>
      </c>
      <c r="M684" s="100" t="str">
        <f>IF($D684="","",$L684-(Dashboard!$R$21-(SUM($E$224:$E685))))</f>
        <v/>
      </c>
      <c r="N684" s="50">
        <f t="shared" si="65"/>
        <v>44742</v>
      </c>
      <c r="O684" s="96" t="e">
        <f>IF($D684="",NA(),($M684)/Dashboard!$R$21)</f>
        <v>#N/A</v>
      </c>
      <c r="P684" s="34"/>
      <c r="Q684" s="34"/>
    </row>
    <row r="685" spans="2:17" s="198" customFormat="1">
      <c r="B685" s="36">
        <f t="shared" si="66"/>
        <v>683</v>
      </c>
      <c r="C685" s="120">
        <f t="shared" si="67"/>
        <v>44743</v>
      </c>
      <c r="D685" s="98"/>
      <c r="E685" s="98"/>
      <c r="F685" s="98"/>
      <c r="G685" s="133" t="str">
        <f>IFERROR(VLOOKUP($C685,Calculator!$BY$2:$CB$2500,4,0),"")</f>
        <v/>
      </c>
      <c r="H685" s="197" t="e">
        <f t="shared" si="63"/>
        <v>#VALUE!</v>
      </c>
      <c r="I685" s="136">
        <f t="shared" si="64"/>
        <v>44743</v>
      </c>
      <c r="J685" s="137" t="e">
        <f ca="1">IF($C685&gt;(TODAY()),NA(),SUM($G$3:$G685))</f>
        <v>#N/A</v>
      </c>
      <c r="K685" s="133" t="str">
        <f>IFERROR(VLOOKUP($C685,Calculator!$BY$2:$CD$2500,6,0),"")</f>
        <v/>
      </c>
      <c r="L685" s="141" t="str">
        <f t="shared" si="62"/>
        <v/>
      </c>
      <c r="M685" s="100" t="str">
        <f>IF($D685="","",$L685-(Dashboard!$R$21-(SUM($E$224:$E686))))</f>
        <v/>
      </c>
      <c r="N685" s="50">
        <f t="shared" si="65"/>
        <v>44743</v>
      </c>
      <c r="O685" s="96" t="e">
        <f>IF($D685="",NA(),($M685)/Dashboard!$R$21)</f>
        <v>#N/A</v>
      </c>
      <c r="P685" s="34"/>
      <c r="Q685" s="34"/>
    </row>
    <row r="686" spans="2:17" s="198" customFormat="1">
      <c r="B686" s="36">
        <f t="shared" si="66"/>
        <v>684</v>
      </c>
      <c r="C686" s="120">
        <f t="shared" si="67"/>
        <v>44744</v>
      </c>
      <c r="D686" s="98"/>
      <c r="E686" s="98"/>
      <c r="F686" s="98"/>
      <c r="G686" s="133" t="str">
        <f>IFERROR(VLOOKUP($C686,Calculator!$BY$2:$CB$2500,4,0),"")</f>
        <v/>
      </c>
      <c r="H686" s="197" t="e">
        <f t="shared" si="63"/>
        <v>#VALUE!</v>
      </c>
      <c r="I686" s="136">
        <f t="shared" si="64"/>
        <v>44744</v>
      </c>
      <c r="J686" s="137" t="e">
        <f ca="1">IF($C686&gt;(TODAY()),NA(),SUM($G$3:$G686))</f>
        <v>#N/A</v>
      </c>
      <c r="K686" s="133" t="str">
        <f>IFERROR(VLOOKUP($C686,Calculator!$BY$2:$CD$2500,6,0),"")</f>
        <v/>
      </c>
      <c r="L686" s="141" t="str">
        <f t="shared" si="62"/>
        <v/>
      </c>
      <c r="M686" s="100" t="str">
        <f>IF($D686="","",$L686-(Dashboard!$R$21-(SUM($E$224:$E687))))</f>
        <v/>
      </c>
      <c r="N686" s="50">
        <f t="shared" si="65"/>
        <v>44744</v>
      </c>
      <c r="O686" s="96" t="e">
        <f>IF($D686="",NA(),($M686)/Dashboard!$R$21)</f>
        <v>#N/A</v>
      </c>
      <c r="P686" s="34"/>
      <c r="Q686" s="34"/>
    </row>
    <row r="687" spans="2:17" s="198" customFormat="1">
      <c r="B687" s="36">
        <f t="shared" si="66"/>
        <v>685</v>
      </c>
      <c r="C687" s="120">
        <f t="shared" si="67"/>
        <v>44745</v>
      </c>
      <c r="D687" s="98"/>
      <c r="E687" s="98"/>
      <c r="F687" s="98"/>
      <c r="G687" s="133" t="str">
        <f>IFERROR(VLOOKUP($C687,Calculator!$BY$2:$CB$2500,4,0),"")</f>
        <v/>
      </c>
      <c r="H687" s="197" t="e">
        <f t="shared" si="63"/>
        <v>#VALUE!</v>
      </c>
      <c r="I687" s="136">
        <f t="shared" si="64"/>
        <v>44745</v>
      </c>
      <c r="J687" s="137" t="e">
        <f ca="1">IF($C687&gt;(TODAY()),NA(),SUM($G$3:$G687))</f>
        <v>#N/A</v>
      </c>
      <c r="K687" s="133" t="str">
        <f>IFERROR(VLOOKUP($C687,Calculator!$BY$2:$CD$2500,6,0),"")</f>
        <v/>
      </c>
      <c r="L687" s="141" t="str">
        <f t="shared" si="62"/>
        <v/>
      </c>
      <c r="M687" s="100" t="str">
        <f>IF($D687="","",$L687-(Dashboard!$R$21-(SUM($E$224:$E688))))</f>
        <v/>
      </c>
      <c r="N687" s="50">
        <f t="shared" si="65"/>
        <v>44745</v>
      </c>
      <c r="O687" s="96" t="e">
        <f>IF($D687="",NA(),($M687)/Dashboard!$R$21)</f>
        <v>#N/A</v>
      </c>
      <c r="P687" s="34"/>
      <c r="Q687" s="34"/>
    </row>
    <row r="688" spans="2:17" s="198" customFormat="1">
      <c r="B688" s="36">
        <f t="shared" si="66"/>
        <v>686</v>
      </c>
      <c r="C688" s="120">
        <f t="shared" si="67"/>
        <v>44746</v>
      </c>
      <c r="D688" s="98"/>
      <c r="E688" s="98"/>
      <c r="F688" s="98"/>
      <c r="G688" s="133" t="str">
        <f>IFERROR(VLOOKUP($C688,Calculator!$BY$2:$CB$2500,4,0),"")</f>
        <v/>
      </c>
      <c r="H688" s="197" t="e">
        <f t="shared" si="63"/>
        <v>#VALUE!</v>
      </c>
      <c r="I688" s="136">
        <f t="shared" si="64"/>
        <v>44746</v>
      </c>
      <c r="J688" s="137" t="e">
        <f ca="1">IF($C688&gt;(TODAY()),NA(),SUM($G$3:$G688))</f>
        <v>#N/A</v>
      </c>
      <c r="K688" s="133" t="str">
        <f>IFERROR(VLOOKUP($C688,Calculator!$BY$2:$CD$2500,6,0),"")</f>
        <v/>
      </c>
      <c r="L688" s="141" t="str">
        <f t="shared" si="62"/>
        <v/>
      </c>
      <c r="M688" s="100" t="str">
        <f>IF($D688="","",$L688-(Dashboard!$R$21-(SUM($E$224:$E689))))</f>
        <v/>
      </c>
      <c r="N688" s="50">
        <f t="shared" si="65"/>
        <v>44746</v>
      </c>
      <c r="O688" s="96" t="e">
        <f>IF($D688="",NA(),($M688)/Dashboard!$R$21)</f>
        <v>#N/A</v>
      </c>
      <c r="P688" s="34"/>
      <c r="Q688" s="34"/>
    </row>
    <row r="689" spans="2:17" s="198" customFormat="1">
      <c r="B689" s="36">
        <f t="shared" si="66"/>
        <v>687</v>
      </c>
      <c r="C689" s="120">
        <f t="shared" si="67"/>
        <v>44747</v>
      </c>
      <c r="D689" s="98"/>
      <c r="E689" s="98"/>
      <c r="F689" s="98"/>
      <c r="G689" s="133" t="str">
        <f>IFERROR(VLOOKUP($C689,Calculator!$BY$2:$CB$2500,4,0),"")</f>
        <v/>
      </c>
      <c r="H689" s="197" t="e">
        <f t="shared" si="63"/>
        <v>#VALUE!</v>
      </c>
      <c r="I689" s="136">
        <f t="shared" si="64"/>
        <v>44747</v>
      </c>
      <c r="J689" s="137" t="e">
        <f ca="1">IF($C689&gt;(TODAY()),NA(),SUM($G$3:$G689))</f>
        <v>#N/A</v>
      </c>
      <c r="K689" s="133" t="str">
        <f>IFERROR(VLOOKUP($C689,Calculator!$BY$2:$CD$2500,6,0),"")</f>
        <v/>
      </c>
      <c r="L689" s="141" t="str">
        <f t="shared" si="62"/>
        <v/>
      </c>
      <c r="M689" s="100" t="str">
        <f>IF($D689="","",$L689-(Dashboard!$R$21-(SUM($E$224:$E690))))</f>
        <v/>
      </c>
      <c r="N689" s="50">
        <f t="shared" si="65"/>
        <v>44747</v>
      </c>
      <c r="O689" s="96" t="e">
        <f>IF($D689="",NA(),($M689)/Dashboard!$R$21)</f>
        <v>#N/A</v>
      </c>
      <c r="P689" s="34"/>
      <c r="Q689" s="34"/>
    </row>
    <row r="690" spans="2:17" s="198" customFormat="1">
      <c r="B690" s="36">
        <f t="shared" si="66"/>
        <v>688</v>
      </c>
      <c r="C690" s="120">
        <f t="shared" si="67"/>
        <v>44748</v>
      </c>
      <c r="D690" s="98"/>
      <c r="E690" s="98"/>
      <c r="F690" s="98"/>
      <c r="G690" s="133" t="str">
        <f>IFERROR(VLOOKUP($C690,Calculator!$BY$2:$CB$2500,4,0),"")</f>
        <v/>
      </c>
      <c r="H690" s="197" t="e">
        <f t="shared" si="63"/>
        <v>#VALUE!</v>
      </c>
      <c r="I690" s="136">
        <f t="shared" si="64"/>
        <v>44748</v>
      </c>
      <c r="J690" s="137" t="e">
        <f ca="1">IF($C690&gt;(TODAY()),NA(),SUM($G$3:$G690))</f>
        <v>#N/A</v>
      </c>
      <c r="K690" s="133" t="str">
        <f>IFERROR(VLOOKUP($C690,Calculator!$BY$2:$CD$2500,6,0),"")</f>
        <v/>
      </c>
      <c r="L690" s="141" t="str">
        <f t="shared" si="62"/>
        <v/>
      </c>
      <c r="M690" s="100" t="str">
        <f>IF($D690="","",$L690-(Dashboard!$R$21-(SUM($E$224:$E691))))</f>
        <v/>
      </c>
      <c r="N690" s="50">
        <f t="shared" si="65"/>
        <v>44748</v>
      </c>
      <c r="O690" s="96" t="e">
        <f>IF($D690="",NA(),($M690)/Dashboard!$R$21)</f>
        <v>#N/A</v>
      </c>
      <c r="P690" s="34"/>
      <c r="Q690" s="34"/>
    </row>
    <row r="691" spans="2:17" s="198" customFormat="1">
      <c r="B691" s="36">
        <f t="shared" si="66"/>
        <v>689</v>
      </c>
      <c r="C691" s="120">
        <f t="shared" si="67"/>
        <v>44749</v>
      </c>
      <c r="D691" s="98"/>
      <c r="E691" s="98"/>
      <c r="F691" s="98"/>
      <c r="G691" s="133" t="str">
        <f>IFERROR(VLOOKUP($C691,Calculator!$BY$2:$CB$2500,4,0),"")</f>
        <v/>
      </c>
      <c r="H691" s="197" t="e">
        <f t="shared" si="63"/>
        <v>#VALUE!</v>
      </c>
      <c r="I691" s="136">
        <f t="shared" si="64"/>
        <v>44749</v>
      </c>
      <c r="J691" s="137" t="e">
        <f ca="1">IF($C691&gt;(TODAY()),NA(),SUM($G$3:$G691))</f>
        <v>#N/A</v>
      </c>
      <c r="K691" s="133" t="str">
        <f>IFERROR(VLOOKUP($C691,Calculator!$BY$2:$CD$2500,6,0),"")</f>
        <v/>
      </c>
      <c r="L691" s="141" t="str">
        <f t="shared" si="62"/>
        <v/>
      </c>
      <c r="M691" s="100" t="str">
        <f>IF($D691="","",$L691-(Dashboard!$R$21-(SUM($E$224:$E692))))</f>
        <v/>
      </c>
      <c r="N691" s="50">
        <f t="shared" si="65"/>
        <v>44749</v>
      </c>
      <c r="O691" s="96" t="e">
        <f>IF($D691="",NA(),($M691)/Dashboard!$R$21)</f>
        <v>#N/A</v>
      </c>
      <c r="P691" s="34"/>
      <c r="Q691" s="34"/>
    </row>
    <row r="692" spans="2:17" s="198" customFormat="1">
      <c r="B692" s="36">
        <f t="shared" si="66"/>
        <v>690</v>
      </c>
      <c r="C692" s="120">
        <f t="shared" si="67"/>
        <v>44750</v>
      </c>
      <c r="D692" s="98"/>
      <c r="E692" s="98"/>
      <c r="F692" s="98"/>
      <c r="G692" s="133" t="str">
        <f>IFERROR(VLOOKUP($C692,Calculator!$BY$2:$CB$2500,4,0),"")</f>
        <v/>
      </c>
      <c r="H692" s="197" t="e">
        <f t="shared" si="63"/>
        <v>#VALUE!</v>
      </c>
      <c r="I692" s="136">
        <f t="shared" si="64"/>
        <v>44750</v>
      </c>
      <c r="J692" s="137" t="e">
        <f ca="1">IF($C692&gt;(TODAY()),NA(),SUM($G$3:$G692))</f>
        <v>#N/A</v>
      </c>
      <c r="K692" s="133" t="str">
        <f>IFERROR(VLOOKUP($C692,Calculator!$BY$2:$CD$2500,6,0),"")</f>
        <v/>
      </c>
      <c r="L692" s="141" t="str">
        <f t="shared" si="62"/>
        <v/>
      </c>
      <c r="M692" s="100" t="str">
        <f>IF($D692="","",$L692-(Dashboard!$R$21-(SUM($E$224:$E693))))</f>
        <v/>
      </c>
      <c r="N692" s="50">
        <f t="shared" si="65"/>
        <v>44750</v>
      </c>
      <c r="O692" s="96" t="e">
        <f>IF($D692="",NA(),($M692)/Dashboard!$R$21)</f>
        <v>#N/A</v>
      </c>
      <c r="P692" s="34"/>
      <c r="Q692" s="34"/>
    </row>
    <row r="693" spans="2:17" s="198" customFormat="1">
      <c r="B693" s="36">
        <f t="shared" si="66"/>
        <v>691</v>
      </c>
      <c r="C693" s="120">
        <f t="shared" si="67"/>
        <v>44751</v>
      </c>
      <c r="D693" s="98"/>
      <c r="E693" s="98"/>
      <c r="F693" s="98"/>
      <c r="G693" s="133" t="str">
        <f>IFERROR(VLOOKUP($C693,Calculator!$BY$2:$CB$2500,4,0),"")</f>
        <v/>
      </c>
      <c r="H693" s="197" t="e">
        <f t="shared" si="63"/>
        <v>#VALUE!</v>
      </c>
      <c r="I693" s="136">
        <f t="shared" si="64"/>
        <v>44751</v>
      </c>
      <c r="J693" s="137" t="e">
        <f ca="1">IF($C693&gt;(TODAY()),NA(),SUM($G$3:$G693))</f>
        <v>#N/A</v>
      </c>
      <c r="K693" s="133" t="str">
        <f>IFERROR(VLOOKUP($C693,Calculator!$BY$2:$CD$2500,6,0),"")</f>
        <v/>
      </c>
      <c r="L693" s="141" t="str">
        <f t="shared" si="62"/>
        <v/>
      </c>
      <c r="M693" s="100" t="str">
        <f>IF($D693="","",$L693-(Dashboard!$R$21-(SUM($E$224:$E694))))</f>
        <v/>
      </c>
      <c r="N693" s="50">
        <f t="shared" si="65"/>
        <v>44751</v>
      </c>
      <c r="O693" s="96" t="e">
        <f>IF($D693="",NA(),($M693)/Dashboard!$R$21)</f>
        <v>#N/A</v>
      </c>
      <c r="P693" s="34"/>
      <c r="Q693" s="34"/>
    </row>
    <row r="694" spans="2:17" s="198" customFormat="1">
      <c r="B694" s="36">
        <f t="shared" si="66"/>
        <v>692</v>
      </c>
      <c r="C694" s="120">
        <f t="shared" si="67"/>
        <v>44752</v>
      </c>
      <c r="D694" s="98"/>
      <c r="E694" s="98"/>
      <c r="F694" s="98"/>
      <c r="G694" s="133" t="str">
        <f>IFERROR(VLOOKUP($C694,Calculator!$BY$2:$CB$2500,4,0),"")</f>
        <v/>
      </c>
      <c r="H694" s="197" t="e">
        <f t="shared" si="63"/>
        <v>#VALUE!</v>
      </c>
      <c r="I694" s="136">
        <f t="shared" si="64"/>
        <v>44752</v>
      </c>
      <c r="J694" s="137" t="e">
        <f ca="1">IF($C694&gt;(TODAY()),NA(),SUM($G$3:$G694))</f>
        <v>#N/A</v>
      </c>
      <c r="K694" s="133" t="str">
        <f>IFERROR(VLOOKUP($C694,Calculator!$BY$2:$CD$2500,6,0),"")</f>
        <v/>
      </c>
      <c r="L694" s="141" t="str">
        <f t="shared" si="62"/>
        <v/>
      </c>
      <c r="M694" s="100" t="str">
        <f>IF($D694="","",$L694-(Dashboard!$R$21-(SUM($E$224:$E695))))</f>
        <v/>
      </c>
      <c r="N694" s="50">
        <f t="shared" si="65"/>
        <v>44752</v>
      </c>
      <c r="O694" s="96" t="e">
        <f>IF($D694="",NA(),($M694)/Dashboard!$R$21)</f>
        <v>#N/A</v>
      </c>
      <c r="P694" s="34"/>
      <c r="Q694" s="34"/>
    </row>
    <row r="695" spans="2:17" s="198" customFormat="1">
      <c r="B695" s="36">
        <f t="shared" si="66"/>
        <v>693</v>
      </c>
      <c r="C695" s="120">
        <f t="shared" si="67"/>
        <v>44753</v>
      </c>
      <c r="D695" s="98"/>
      <c r="E695" s="98"/>
      <c r="F695" s="98"/>
      <c r="G695" s="133" t="str">
        <f>IFERROR(VLOOKUP($C695,Calculator!$BY$2:$CB$2500,4,0),"")</f>
        <v/>
      </c>
      <c r="H695" s="197" t="e">
        <f t="shared" si="63"/>
        <v>#VALUE!</v>
      </c>
      <c r="I695" s="136">
        <f t="shared" si="64"/>
        <v>44753</v>
      </c>
      <c r="J695" s="137" t="e">
        <f ca="1">IF($C695&gt;(TODAY()),NA(),SUM($G$3:$G695))</f>
        <v>#N/A</v>
      </c>
      <c r="K695" s="133" t="str">
        <f>IFERROR(VLOOKUP($C695,Calculator!$BY$2:$CD$2500,6,0),"")</f>
        <v/>
      </c>
      <c r="L695" s="141" t="str">
        <f t="shared" si="62"/>
        <v/>
      </c>
      <c r="M695" s="100" t="str">
        <f>IF($D695="","",$L695-(Dashboard!$R$21-(SUM($E$224:$E696))))</f>
        <v/>
      </c>
      <c r="N695" s="50">
        <f t="shared" si="65"/>
        <v>44753</v>
      </c>
      <c r="O695" s="96" t="e">
        <f>IF($D695="",NA(),($M695)/Dashboard!$R$21)</f>
        <v>#N/A</v>
      </c>
      <c r="P695" s="34"/>
      <c r="Q695" s="34"/>
    </row>
    <row r="696" spans="2:17" s="198" customFormat="1">
      <c r="B696" s="36">
        <f t="shared" si="66"/>
        <v>694</v>
      </c>
      <c r="C696" s="120">
        <f t="shared" si="67"/>
        <v>44754</v>
      </c>
      <c r="D696" s="98"/>
      <c r="E696" s="98"/>
      <c r="F696" s="98"/>
      <c r="G696" s="133" t="str">
        <f>IFERROR(VLOOKUP($C696,Calculator!$BY$2:$CB$2500,4,0),"")</f>
        <v/>
      </c>
      <c r="H696" s="197" t="e">
        <f t="shared" si="63"/>
        <v>#VALUE!</v>
      </c>
      <c r="I696" s="136">
        <f t="shared" si="64"/>
        <v>44754</v>
      </c>
      <c r="J696" s="137" t="e">
        <f ca="1">IF($C696&gt;(TODAY()),NA(),SUM($G$3:$G696))</f>
        <v>#N/A</v>
      </c>
      <c r="K696" s="133" t="str">
        <f>IFERROR(VLOOKUP($C696,Calculator!$BY$2:$CD$2500,6,0),"")</f>
        <v/>
      </c>
      <c r="L696" s="141" t="str">
        <f t="shared" si="62"/>
        <v/>
      </c>
      <c r="M696" s="100" t="str">
        <f>IF($D696="","",$L696-(Dashboard!$R$21-(SUM($E$224:$E697))))</f>
        <v/>
      </c>
      <c r="N696" s="50">
        <f t="shared" si="65"/>
        <v>44754</v>
      </c>
      <c r="O696" s="96" t="e">
        <f>IF($D696="",NA(),($M696)/Dashboard!$R$21)</f>
        <v>#N/A</v>
      </c>
      <c r="P696" s="34"/>
      <c r="Q696" s="34"/>
    </row>
    <row r="697" spans="2:17" s="198" customFormat="1">
      <c r="B697" s="36">
        <f t="shared" si="66"/>
        <v>695</v>
      </c>
      <c r="C697" s="120">
        <f t="shared" si="67"/>
        <v>44755</v>
      </c>
      <c r="D697" s="98"/>
      <c r="E697" s="98"/>
      <c r="F697" s="98"/>
      <c r="G697" s="133" t="str">
        <f>IFERROR(VLOOKUP($C697,Calculator!$BY$2:$CB$2500,4,0),"")</f>
        <v/>
      </c>
      <c r="H697" s="197" t="e">
        <f t="shared" si="63"/>
        <v>#VALUE!</v>
      </c>
      <c r="I697" s="136">
        <f t="shared" si="64"/>
        <v>44755</v>
      </c>
      <c r="J697" s="137" t="e">
        <f ca="1">IF($C697&gt;(TODAY()),NA(),SUM($G$3:$G697))</f>
        <v>#N/A</v>
      </c>
      <c r="K697" s="133" t="str">
        <f>IFERROR(VLOOKUP($C697,Calculator!$BY$2:$CD$2500,6,0),"")</f>
        <v/>
      </c>
      <c r="L697" s="141" t="str">
        <f t="shared" si="62"/>
        <v/>
      </c>
      <c r="M697" s="100" t="str">
        <f>IF($D697="","",$L697-(Dashboard!$R$21-(SUM($E$224:$E698))))</f>
        <v/>
      </c>
      <c r="N697" s="50">
        <f t="shared" si="65"/>
        <v>44755</v>
      </c>
      <c r="O697" s="96" t="e">
        <f>IF($D697="",NA(),($M697)/Dashboard!$R$21)</f>
        <v>#N/A</v>
      </c>
      <c r="P697" s="34"/>
      <c r="Q697" s="34"/>
    </row>
    <row r="698" spans="2:17" s="198" customFormat="1">
      <c r="B698" s="36">
        <f t="shared" si="66"/>
        <v>696</v>
      </c>
      <c r="C698" s="120">
        <f t="shared" si="67"/>
        <v>44756</v>
      </c>
      <c r="D698" s="98"/>
      <c r="E698" s="98"/>
      <c r="F698" s="98"/>
      <c r="G698" s="133" t="str">
        <f>IFERROR(VLOOKUP($C698,Calculator!$BY$2:$CB$2500,4,0),"")</f>
        <v/>
      </c>
      <c r="H698" s="197" t="e">
        <f t="shared" si="63"/>
        <v>#VALUE!</v>
      </c>
      <c r="I698" s="136">
        <f t="shared" si="64"/>
        <v>44756</v>
      </c>
      <c r="J698" s="137" t="e">
        <f ca="1">IF($C698&gt;(TODAY()),NA(),SUM($G$3:$G698))</f>
        <v>#N/A</v>
      </c>
      <c r="K698" s="133" t="str">
        <f>IFERROR(VLOOKUP($C698,Calculator!$BY$2:$CD$2500,6,0),"")</f>
        <v/>
      </c>
      <c r="L698" s="141" t="str">
        <f t="shared" si="62"/>
        <v/>
      </c>
      <c r="M698" s="100" t="str">
        <f>IF($D698="","",$L698-(Dashboard!$R$21-(SUM($E$224:$E699))))</f>
        <v/>
      </c>
      <c r="N698" s="50">
        <f t="shared" si="65"/>
        <v>44756</v>
      </c>
      <c r="O698" s="96" t="e">
        <f>IF($D698="",NA(),($M698)/Dashboard!$R$21)</f>
        <v>#N/A</v>
      </c>
      <c r="P698" s="34"/>
      <c r="Q698" s="34"/>
    </row>
    <row r="699" spans="2:17" s="198" customFormat="1">
      <c r="B699" s="36">
        <f t="shared" si="66"/>
        <v>697</v>
      </c>
      <c r="C699" s="120">
        <f t="shared" si="67"/>
        <v>44757</v>
      </c>
      <c r="D699" s="98"/>
      <c r="E699" s="98"/>
      <c r="F699" s="98"/>
      <c r="G699" s="133" t="str">
        <f>IFERROR(VLOOKUP($C699,Calculator!$BY$2:$CB$2500,4,0),"")</f>
        <v/>
      </c>
      <c r="H699" s="197" t="e">
        <f t="shared" si="63"/>
        <v>#VALUE!</v>
      </c>
      <c r="I699" s="136">
        <f t="shared" si="64"/>
        <v>44757</v>
      </c>
      <c r="J699" s="137" t="e">
        <f ca="1">IF($C699&gt;(TODAY()),NA(),SUM($G$3:$G699))</f>
        <v>#N/A</v>
      </c>
      <c r="K699" s="133" t="str">
        <f>IFERROR(VLOOKUP($C699,Calculator!$BY$2:$CD$2500,6,0),"")</f>
        <v/>
      </c>
      <c r="L699" s="141" t="str">
        <f t="shared" si="62"/>
        <v/>
      </c>
      <c r="M699" s="100" t="str">
        <f>IF($D699="","",$L699-(Dashboard!$R$21-(SUM($E$224:$E700))))</f>
        <v/>
      </c>
      <c r="N699" s="50">
        <f t="shared" si="65"/>
        <v>44757</v>
      </c>
      <c r="O699" s="96" t="e">
        <f>IF($D699="",NA(),($M699)/Dashboard!$R$21)</f>
        <v>#N/A</v>
      </c>
      <c r="P699" s="34"/>
      <c r="Q699" s="34"/>
    </row>
    <row r="700" spans="2:17" s="198" customFormat="1">
      <c r="B700" s="36">
        <f t="shared" si="66"/>
        <v>698</v>
      </c>
      <c r="C700" s="120">
        <f t="shared" si="67"/>
        <v>44758</v>
      </c>
      <c r="D700" s="98"/>
      <c r="E700" s="98"/>
      <c r="F700" s="98"/>
      <c r="G700" s="133" t="str">
        <f>IFERROR(VLOOKUP($C700,Calculator!$BY$2:$CB$2500,4,0),"")</f>
        <v/>
      </c>
      <c r="H700" s="197" t="e">
        <f t="shared" si="63"/>
        <v>#VALUE!</v>
      </c>
      <c r="I700" s="136">
        <f t="shared" si="64"/>
        <v>44758</v>
      </c>
      <c r="J700" s="137" t="e">
        <f ca="1">IF($C700&gt;(TODAY()),NA(),SUM($G$3:$G700))</f>
        <v>#N/A</v>
      </c>
      <c r="K700" s="133" t="str">
        <f>IFERROR(VLOOKUP($C700,Calculator!$BY$2:$CD$2500,6,0),"")</f>
        <v/>
      </c>
      <c r="L700" s="141" t="str">
        <f t="shared" si="62"/>
        <v/>
      </c>
      <c r="M700" s="100" t="str">
        <f>IF($D700="","",$L700-(Dashboard!$R$21-(SUM($E$224:$E701))))</f>
        <v/>
      </c>
      <c r="N700" s="50">
        <f t="shared" si="65"/>
        <v>44758</v>
      </c>
      <c r="O700" s="96" t="e">
        <f>IF($D700="",NA(),($M700)/Dashboard!$R$21)</f>
        <v>#N/A</v>
      </c>
      <c r="P700" s="34"/>
      <c r="Q700" s="34"/>
    </row>
    <row r="701" spans="2:17" s="198" customFormat="1">
      <c r="B701" s="36">
        <f t="shared" si="66"/>
        <v>699</v>
      </c>
      <c r="C701" s="120">
        <f t="shared" si="67"/>
        <v>44759</v>
      </c>
      <c r="D701" s="98"/>
      <c r="E701" s="98"/>
      <c r="F701" s="98"/>
      <c r="G701" s="133" t="str">
        <f>IFERROR(VLOOKUP($C701,Calculator!$BY$2:$CB$2500,4,0),"")</f>
        <v/>
      </c>
      <c r="H701" s="197" t="e">
        <f t="shared" si="63"/>
        <v>#VALUE!</v>
      </c>
      <c r="I701" s="136">
        <f t="shared" si="64"/>
        <v>44759</v>
      </c>
      <c r="J701" s="137" t="e">
        <f ca="1">IF($C701&gt;(TODAY()),NA(),SUM($G$3:$G701))</f>
        <v>#N/A</v>
      </c>
      <c r="K701" s="133" t="str">
        <f>IFERROR(VLOOKUP($C701,Calculator!$BY$2:$CD$2500,6,0),"")</f>
        <v/>
      </c>
      <c r="L701" s="141" t="str">
        <f t="shared" si="62"/>
        <v/>
      </c>
      <c r="M701" s="100" t="str">
        <f>IF($D701="","",$L701-(Dashboard!$R$21-(SUM($E$224:$E702))))</f>
        <v/>
      </c>
      <c r="N701" s="50">
        <f t="shared" si="65"/>
        <v>44759</v>
      </c>
      <c r="O701" s="96" t="e">
        <f>IF($D701="",NA(),($M701)/Dashboard!$R$21)</f>
        <v>#N/A</v>
      </c>
      <c r="P701" s="34"/>
      <c r="Q701" s="34"/>
    </row>
    <row r="702" spans="2:17" s="198" customFormat="1">
      <c r="B702" s="36">
        <f t="shared" si="66"/>
        <v>700</v>
      </c>
      <c r="C702" s="120">
        <f t="shared" si="67"/>
        <v>44760</v>
      </c>
      <c r="D702" s="98"/>
      <c r="E702" s="98"/>
      <c r="F702" s="98"/>
      <c r="G702" s="133" t="str">
        <f>IFERROR(VLOOKUP($C702,Calculator!$BY$2:$CB$2500,4,0),"")</f>
        <v/>
      </c>
      <c r="H702" s="197" t="e">
        <f t="shared" si="63"/>
        <v>#VALUE!</v>
      </c>
      <c r="I702" s="136">
        <f t="shared" si="64"/>
        <v>44760</v>
      </c>
      <c r="J702" s="137" t="e">
        <f ca="1">IF($C702&gt;(TODAY()),NA(),SUM($G$3:$G702))</f>
        <v>#N/A</v>
      </c>
      <c r="K702" s="133" t="str">
        <f>IFERROR(VLOOKUP($C702,Calculator!$BY$2:$CD$2500,6,0),"")</f>
        <v/>
      </c>
      <c r="L702" s="141" t="str">
        <f t="shared" si="62"/>
        <v/>
      </c>
      <c r="M702" s="100" t="str">
        <f>IF($D702="","",$L702-(Dashboard!$R$21-(SUM($E$224:$E703))))</f>
        <v/>
      </c>
      <c r="N702" s="50">
        <f t="shared" si="65"/>
        <v>44760</v>
      </c>
      <c r="O702" s="96" t="e">
        <f>IF($D702="",NA(),($M702)/Dashboard!$R$21)</f>
        <v>#N/A</v>
      </c>
      <c r="P702" s="34"/>
      <c r="Q702" s="34"/>
    </row>
    <row r="703" spans="2:17" s="198" customFormat="1">
      <c r="B703" s="36">
        <f t="shared" si="66"/>
        <v>701</v>
      </c>
      <c r="C703" s="120">
        <f t="shared" si="67"/>
        <v>44761</v>
      </c>
      <c r="D703" s="98"/>
      <c r="E703" s="98"/>
      <c r="F703" s="98"/>
      <c r="G703" s="133" t="str">
        <f>IFERROR(VLOOKUP($C703,Calculator!$BY$2:$CB$2500,4,0),"")</f>
        <v/>
      </c>
      <c r="H703" s="197" t="e">
        <f t="shared" si="63"/>
        <v>#VALUE!</v>
      </c>
      <c r="I703" s="136">
        <f t="shared" si="64"/>
        <v>44761</v>
      </c>
      <c r="J703" s="137" t="e">
        <f ca="1">IF($C703&gt;(TODAY()),NA(),SUM($G$3:$G703))</f>
        <v>#N/A</v>
      </c>
      <c r="K703" s="133" t="str">
        <f>IFERROR(VLOOKUP($C703,Calculator!$BY$2:$CD$2500,6,0),"")</f>
        <v/>
      </c>
      <c r="L703" s="141" t="str">
        <f t="shared" si="62"/>
        <v/>
      </c>
      <c r="M703" s="100" t="str">
        <f>IF($D703="","",$L703-(Dashboard!$R$21-(SUM($E$224:$E704))))</f>
        <v/>
      </c>
      <c r="N703" s="50">
        <f t="shared" si="65"/>
        <v>44761</v>
      </c>
      <c r="O703" s="96" t="e">
        <f>IF($D703="",NA(),($M703)/Dashboard!$R$21)</f>
        <v>#N/A</v>
      </c>
      <c r="P703" s="34"/>
      <c r="Q703" s="34"/>
    </row>
    <row r="704" spans="2:17" s="198" customFormat="1">
      <c r="B704" s="36">
        <f t="shared" si="66"/>
        <v>702</v>
      </c>
      <c r="C704" s="120">
        <f t="shared" si="67"/>
        <v>44762</v>
      </c>
      <c r="D704" s="98"/>
      <c r="E704" s="98"/>
      <c r="F704" s="98"/>
      <c r="G704" s="133" t="str">
        <f>IFERROR(VLOOKUP($C704,Calculator!$BY$2:$CB$2500,4,0),"")</f>
        <v/>
      </c>
      <c r="H704" s="197" t="e">
        <f t="shared" si="63"/>
        <v>#VALUE!</v>
      </c>
      <c r="I704" s="136">
        <f t="shared" si="64"/>
        <v>44762</v>
      </c>
      <c r="J704" s="137" t="e">
        <f ca="1">IF($C704&gt;(TODAY()),NA(),SUM($G$3:$G704))</f>
        <v>#N/A</v>
      </c>
      <c r="K704" s="133" t="str">
        <f>IFERROR(VLOOKUP($C704,Calculator!$BY$2:$CD$2500,6,0),"")</f>
        <v/>
      </c>
      <c r="L704" s="141" t="str">
        <f t="shared" si="62"/>
        <v/>
      </c>
      <c r="M704" s="100" t="str">
        <f>IF($D704="","",$L704-(Dashboard!$R$21-(SUM($E$224:$E705))))</f>
        <v/>
      </c>
      <c r="N704" s="50">
        <f t="shared" si="65"/>
        <v>44762</v>
      </c>
      <c r="O704" s="96" t="e">
        <f>IF($D704="",NA(),($M704)/Dashboard!$R$21)</f>
        <v>#N/A</v>
      </c>
      <c r="P704" s="34"/>
      <c r="Q704" s="34"/>
    </row>
    <row r="705" spans="2:17" s="198" customFormat="1">
      <c r="B705" s="36">
        <f t="shared" si="66"/>
        <v>703</v>
      </c>
      <c r="C705" s="120">
        <f t="shared" si="67"/>
        <v>44763</v>
      </c>
      <c r="D705" s="98"/>
      <c r="E705" s="98"/>
      <c r="F705" s="98"/>
      <c r="G705" s="133" t="str">
        <f>IFERROR(VLOOKUP($C705,Calculator!$BY$2:$CB$2500,4,0),"")</f>
        <v/>
      </c>
      <c r="H705" s="197" t="e">
        <f t="shared" si="63"/>
        <v>#VALUE!</v>
      </c>
      <c r="I705" s="136">
        <f t="shared" si="64"/>
        <v>44763</v>
      </c>
      <c r="J705" s="137" t="e">
        <f ca="1">IF($C705&gt;(TODAY()),NA(),SUM($G$3:$G705))</f>
        <v>#N/A</v>
      </c>
      <c r="K705" s="133" t="str">
        <f>IFERROR(VLOOKUP($C705,Calculator!$BY$2:$CD$2500,6,0),"")</f>
        <v/>
      </c>
      <c r="L705" s="141" t="str">
        <f t="shared" si="62"/>
        <v/>
      </c>
      <c r="M705" s="100" t="str">
        <f>IF($D705="","",$L705-(Dashboard!$R$21-(SUM($E$224:$E706))))</f>
        <v/>
      </c>
      <c r="N705" s="50">
        <f t="shared" si="65"/>
        <v>44763</v>
      </c>
      <c r="O705" s="96" t="e">
        <f>IF($D705="",NA(),($M705)/Dashboard!$R$21)</f>
        <v>#N/A</v>
      </c>
      <c r="P705" s="34"/>
      <c r="Q705" s="34"/>
    </row>
    <row r="706" spans="2:17" s="198" customFormat="1">
      <c r="B706" s="36">
        <f t="shared" si="66"/>
        <v>704</v>
      </c>
      <c r="C706" s="120">
        <f t="shared" si="67"/>
        <v>44764</v>
      </c>
      <c r="D706" s="98"/>
      <c r="E706" s="98"/>
      <c r="F706" s="98"/>
      <c r="G706" s="133" t="str">
        <f>IFERROR(VLOOKUP($C706,Calculator!$BY$2:$CB$2500,4,0),"")</f>
        <v/>
      </c>
      <c r="H706" s="197" t="e">
        <f t="shared" si="63"/>
        <v>#VALUE!</v>
      </c>
      <c r="I706" s="136">
        <f t="shared" si="64"/>
        <v>44764</v>
      </c>
      <c r="J706" s="137" t="e">
        <f ca="1">IF($C706&gt;(TODAY()),NA(),SUM($G$3:$G706))</f>
        <v>#N/A</v>
      </c>
      <c r="K706" s="133" t="str">
        <f>IFERROR(VLOOKUP($C706,Calculator!$BY$2:$CD$2500,6,0),"")</f>
        <v/>
      </c>
      <c r="L706" s="141" t="str">
        <f t="shared" si="62"/>
        <v/>
      </c>
      <c r="M706" s="100" t="str">
        <f>IF($D706="","",$L706-(Dashboard!$R$21-(SUM($E$224:$E707))))</f>
        <v/>
      </c>
      <c r="N706" s="50">
        <f t="shared" si="65"/>
        <v>44764</v>
      </c>
      <c r="O706" s="96" t="e">
        <f>IF($D706="",NA(),($M706)/Dashboard!$R$21)</f>
        <v>#N/A</v>
      </c>
      <c r="P706" s="34"/>
      <c r="Q706" s="34"/>
    </row>
    <row r="707" spans="2:17" s="198" customFormat="1">
      <c r="B707" s="36">
        <f t="shared" si="66"/>
        <v>705</v>
      </c>
      <c r="C707" s="120">
        <f t="shared" si="67"/>
        <v>44765</v>
      </c>
      <c r="D707" s="98"/>
      <c r="E707" s="98"/>
      <c r="F707" s="98"/>
      <c r="G707" s="133" t="str">
        <f>IFERROR(VLOOKUP($C707,Calculator!$BY$2:$CB$2500,4,0),"")</f>
        <v/>
      </c>
      <c r="H707" s="197" t="e">
        <f t="shared" si="63"/>
        <v>#VALUE!</v>
      </c>
      <c r="I707" s="136">
        <f t="shared" si="64"/>
        <v>44765</v>
      </c>
      <c r="J707" s="137" t="e">
        <f ca="1">IF($C707&gt;(TODAY()),NA(),SUM($G$3:$G707))</f>
        <v>#N/A</v>
      </c>
      <c r="K707" s="133" t="str">
        <f>IFERROR(VLOOKUP($C707,Calculator!$BY$2:$CD$2500,6,0),"")</f>
        <v/>
      </c>
      <c r="L707" s="141" t="str">
        <f t="shared" ref="L707:L770" si="68">IF($D707="","",$D707)</f>
        <v/>
      </c>
      <c r="M707" s="100" t="str">
        <f>IF($D707="","",$L707-(Dashboard!$R$21-(SUM($E$224:$E708))))</f>
        <v/>
      </c>
      <c r="N707" s="50">
        <f t="shared" si="65"/>
        <v>44765</v>
      </c>
      <c r="O707" s="96" t="e">
        <f>IF($D707="",NA(),($M707)/Dashboard!$R$21)</f>
        <v>#N/A</v>
      </c>
      <c r="P707" s="34"/>
      <c r="Q707" s="34"/>
    </row>
    <row r="708" spans="2:17" s="198" customFormat="1">
      <c r="B708" s="36">
        <f t="shared" si="66"/>
        <v>706</v>
      </c>
      <c r="C708" s="120">
        <f t="shared" si="67"/>
        <v>44766</v>
      </c>
      <c r="D708" s="98"/>
      <c r="E708" s="98"/>
      <c r="F708" s="98"/>
      <c r="G708" s="133" t="str">
        <f>IFERROR(VLOOKUP($C708,Calculator!$BY$2:$CB$2500,4,0),"")</f>
        <v/>
      </c>
      <c r="H708" s="197" t="e">
        <f t="shared" ref="H708:H771" si="69">$G708*1</f>
        <v>#VALUE!</v>
      </c>
      <c r="I708" s="136">
        <f t="shared" ref="I708:I771" si="70">$C708</f>
        <v>44766</v>
      </c>
      <c r="J708" s="137" t="e">
        <f ca="1">IF($C708&gt;(TODAY()),NA(),SUM($G$3:$G708))</f>
        <v>#N/A</v>
      </c>
      <c r="K708" s="133" t="str">
        <f>IFERROR(VLOOKUP($C708,Calculator!$BY$2:$CD$2500,6,0),"")</f>
        <v/>
      </c>
      <c r="L708" s="141" t="str">
        <f t="shared" si="68"/>
        <v/>
      </c>
      <c r="M708" s="100" t="str">
        <f>IF($D708="","",$L708-(Dashboard!$R$21-(SUM($E$224:$E709))))</f>
        <v/>
      </c>
      <c r="N708" s="50">
        <f t="shared" si="65"/>
        <v>44766</v>
      </c>
      <c r="O708" s="96" t="e">
        <f>IF($D708="",NA(),($M708)/Dashboard!$R$21)</f>
        <v>#N/A</v>
      </c>
      <c r="P708" s="34"/>
      <c r="Q708" s="34"/>
    </row>
    <row r="709" spans="2:17" s="198" customFormat="1">
      <c r="B709" s="36">
        <f t="shared" si="66"/>
        <v>707</v>
      </c>
      <c r="C709" s="120">
        <f t="shared" si="67"/>
        <v>44767</v>
      </c>
      <c r="D709" s="98"/>
      <c r="E709" s="98"/>
      <c r="F709" s="98"/>
      <c r="G709" s="133" t="str">
        <f>IFERROR(VLOOKUP($C709,Calculator!$BY$2:$CB$2500,4,0),"")</f>
        <v/>
      </c>
      <c r="H709" s="197" t="e">
        <f t="shared" si="69"/>
        <v>#VALUE!</v>
      </c>
      <c r="I709" s="136">
        <f t="shared" si="70"/>
        <v>44767</v>
      </c>
      <c r="J709" s="137" t="e">
        <f ca="1">IF($C709&gt;(TODAY()),NA(),SUM($G$3:$G709))</f>
        <v>#N/A</v>
      </c>
      <c r="K709" s="133" t="str">
        <f>IFERROR(VLOOKUP($C709,Calculator!$BY$2:$CD$2500,6,0),"")</f>
        <v/>
      </c>
      <c r="L709" s="141" t="str">
        <f t="shared" si="68"/>
        <v/>
      </c>
      <c r="M709" s="100" t="str">
        <f>IF($D709="","",$L709-(Dashboard!$R$21-(SUM($E$224:$E710))))</f>
        <v/>
      </c>
      <c r="N709" s="50">
        <f t="shared" ref="N709:N772" si="71">$C708+1</f>
        <v>44767</v>
      </c>
      <c r="O709" s="96" t="e">
        <f>IF($D709="",NA(),($M709)/Dashboard!$R$21)</f>
        <v>#N/A</v>
      </c>
      <c r="P709" s="34"/>
      <c r="Q709" s="34"/>
    </row>
    <row r="710" spans="2:17" s="198" customFormat="1">
      <c r="B710" s="36">
        <f t="shared" si="66"/>
        <v>708</v>
      </c>
      <c r="C710" s="120">
        <f t="shared" si="67"/>
        <v>44768</v>
      </c>
      <c r="D710" s="98"/>
      <c r="E710" s="98"/>
      <c r="F710" s="98"/>
      <c r="G710" s="133" t="str">
        <f>IFERROR(VLOOKUP($C710,Calculator!$BY$2:$CB$2500,4,0),"")</f>
        <v/>
      </c>
      <c r="H710" s="197" t="e">
        <f t="shared" si="69"/>
        <v>#VALUE!</v>
      </c>
      <c r="I710" s="136">
        <f t="shared" si="70"/>
        <v>44768</v>
      </c>
      <c r="J710" s="137" t="e">
        <f ca="1">IF($C710&gt;(TODAY()),NA(),SUM($G$3:$G710))</f>
        <v>#N/A</v>
      </c>
      <c r="K710" s="133" t="str">
        <f>IFERROR(VLOOKUP($C710,Calculator!$BY$2:$CD$2500,6,0),"")</f>
        <v/>
      </c>
      <c r="L710" s="141" t="str">
        <f t="shared" si="68"/>
        <v/>
      </c>
      <c r="M710" s="100" t="str">
        <f>IF($D710="","",$L710-(Dashboard!$R$21-(SUM($E$224:$E711))))</f>
        <v/>
      </c>
      <c r="N710" s="50">
        <f t="shared" si="71"/>
        <v>44768</v>
      </c>
      <c r="O710" s="96" t="e">
        <f>IF($D710="",NA(),($M710)/Dashboard!$R$21)</f>
        <v>#N/A</v>
      </c>
      <c r="P710" s="34"/>
      <c r="Q710" s="34"/>
    </row>
    <row r="711" spans="2:17" s="198" customFormat="1">
      <c r="B711" s="36">
        <f t="shared" si="66"/>
        <v>709</v>
      </c>
      <c r="C711" s="120">
        <f t="shared" si="67"/>
        <v>44769</v>
      </c>
      <c r="D711" s="98"/>
      <c r="E711" s="98"/>
      <c r="F711" s="98"/>
      <c r="G711" s="133" t="str">
        <f>IFERROR(VLOOKUP($C711,Calculator!$BY$2:$CB$2500,4,0),"")</f>
        <v/>
      </c>
      <c r="H711" s="197" t="e">
        <f t="shared" si="69"/>
        <v>#VALUE!</v>
      </c>
      <c r="I711" s="136">
        <f t="shared" si="70"/>
        <v>44769</v>
      </c>
      <c r="J711" s="137" t="e">
        <f ca="1">IF($C711&gt;(TODAY()),NA(),SUM($G$3:$G711))</f>
        <v>#N/A</v>
      </c>
      <c r="K711" s="133" t="str">
        <f>IFERROR(VLOOKUP($C711,Calculator!$BY$2:$CD$2500,6,0),"")</f>
        <v/>
      </c>
      <c r="L711" s="141" t="str">
        <f t="shared" si="68"/>
        <v/>
      </c>
      <c r="M711" s="100" t="str">
        <f>IF($D711="","",$L711-(Dashboard!$R$21-(SUM($E$224:$E712))))</f>
        <v/>
      </c>
      <c r="N711" s="50">
        <f t="shared" si="71"/>
        <v>44769</v>
      </c>
      <c r="O711" s="96" t="e">
        <f>IF($D711="",NA(),($M711)/Dashboard!$R$21)</f>
        <v>#N/A</v>
      </c>
      <c r="P711" s="34"/>
      <c r="Q711" s="34"/>
    </row>
    <row r="712" spans="2:17" s="198" customFormat="1">
      <c r="B712" s="36">
        <f t="shared" si="66"/>
        <v>710</v>
      </c>
      <c r="C712" s="120">
        <f t="shared" si="67"/>
        <v>44770</v>
      </c>
      <c r="D712" s="98"/>
      <c r="E712" s="98"/>
      <c r="F712" s="98"/>
      <c r="G712" s="133" t="str">
        <f>IFERROR(VLOOKUP($C712,Calculator!$BY$2:$CB$2500,4,0),"")</f>
        <v/>
      </c>
      <c r="H712" s="197" t="e">
        <f t="shared" si="69"/>
        <v>#VALUE!</v>
      </c>
      <c r="I712" s="136">
        <f t="shared" si="70"/>
        <v>44770</v>
      </c>
      <c r="J712" s="137" t="e">
        <f ca="1">IF($C712&gt;(TODAY()),NA(),SUM($G$3:$G712))</f>
        <v>#N/A</v>
      </c>
      <c r="K712" s="133" t="str">
        <f>IFERROR(VLOOKUP($C712,Calculator!$BY$2:$CD$2500,6,0),"")</f>
        <v/>
      </c>
      <c r="L712" s="141" t="str">
        <f t="shared" si="68"/>
        <v/>
      </c>
      <c r="M712" s="100" t="str">
        <f>IF($D712="","",$L712-(Dashboard!$R$21-(SUM($E$224:$E713))))</f>
        <v/>
      </c>
      <c r="N712" s="50">
        <f t="shared" si="71"/>
        <v>44770</v>
      </c>
      <c r="O712" s="96" t="e">
        <f>IF($D712="",NA(),($M712)/Dashboard!$R$21)</f>
        <v>#N/A</v>
      </c>
      <c r="P712" s="34"/>
      <c r="Q712" s="34"/>
    </row>
    <row r="713" spans="2:17" s="198" customFormat="1">
      <c r="B713" s="36">
        <f t="shared" si="66"/>
        <v>711</v>
      </c>
      <c r="C713" s="120">
        <f t="shared" si="67"/>
        <v>44771</v>
      </c>
      <c r="D713" s="98"/>
      <c r="E713" s="98"/>
      <c r="F713" s="98"/>
      <c r="G713" s="133" t="str">
        <f>IFERROR(VLOOKUP($C713,Calculator!$BY$2:$CB$2500,4,0),"")</f>
        <v/>
      </c>
      <c r="H713" s="197" t="e">
        <f t="shared" si="69"/>
        <v>#VALUE!</v>
      </c>
      <c r="I713" s="136">
        <f t="shared" si="70"/>
        <v>44771</v>
      </c>
      <c r="J713" s="137" t="e">
        <f ca="1">IF($C713&gt;(TODAY()),NA(),SUM($G$3:$G713))</f>
        <v>#N/A</v>
      </c>
      <c r="K713" s="133" t="str">
        <f>IFERROR(VLOOKUP($C713,Calculator!$BY$2:$CD$2500,6,0),"")</f>
        <v/>
      </c>
      <c r="L713" s="141" t="str">
        <f t="shared" si="68"/>
        <v/>
      </c>
      <c r="M713" s="100" t="str">
        <f>IF($D713="","",$L713-(Dashboard!$R$21-(SUM($E$224:$E714))))</f>
        <v/>
      </c>
      <c r="N713" s="50">
        <f t="shared" si="71"/>
        <v>44771</v>
      </c>
      <c r="O713" s="96" t="e">
        <f>IF($D713="",NA(),($M713)/Dashboard!$R$21)</f>
        <v>#N/A</v>
      </c>
      <c r="P713" s="34"/>
      <c r="Q713" s="34"/>
    </row>
    <row r="714" spans="2:17" s="198" customFormat="1">
      <c r="B714" s="36">
        <f t="shared" si="66"/>
        <v>712</v>
      </c>
      <c r="C714" s="120">
        <f t="shared" si="67"/>
        <v>44772</v>
      </c>
      <c r="D714" s="98"/>
      <c r="E714" s="98"/>
      <c r="F714" s="98"/>
      <c r="G714" s="133" t="str">
        <f>IFERROR(VLOOKUP($C714,Calculator!$BY$2:$CB$2500,4,0),"")</f>
        <v/>
      </c>
      <c r="H714" s="197" t="e">
        <f t="shared" si="69"/>
        <v>#VALUE!</v>
      </c>
      <c r="I714" s="136">
        <f t="shared" si="70"/>
        <v>44772</v>
      </c>
      <c r="J714" s="137" t="e">
        <f ca="1">IF($C714&gt;(TODAY()),NA(),SUM($G$3:$G714))</f>
        <v>#N/A</v>
      </c>
      <c r="K714" s="133" t="str">
        <f>IFERROR(VLOOKUP($C714,Calculator!$BY$2:$CD$2500,6,0),"")</f>
        <v/>
      </c>
      <c r="L714" s="141" t="str">
        <f t="shared" si="68"/>
        <v/>
      </c>
      <c r="M714" s="100" t="str">
        <f>IF($D714="","",$L714-(Dashboard!$R$21-(SUM($E$224:$E715))))</f>
        <v/>
      </c>
      <c r="N714" s="50">
        <f t="shared" si="71"/>
        <v>44772</v>
      </c>
      <c r="O714" s="96" t="e">
        <f>IF($D714="",NA(),($M714)/Dashboard!$R$21)</f>
        <v>#N/A</v>
      </c>
      <c r="P714" s="34"/>
      <c r="Q714" s="34"/>
    </row>
    <row r="715" spans="2:17" s="198" customFormat="1">
      <c r="B715" s="36">
        <f t="shared" si="66"/>
        <v>713</v>
      </c>
      <c r="C715" s="120">
        <f t="shared" si="67"/>
        <v>44773</v>
      </c>
      <c r="D715" s="98"/>
      <c r="E715" s="98"/>
      <c r="F715" s="98"/>
      <c r="G715" s="133" t="str">
        <f>IFERROR(VLOOKUP($C715,Calculator!$BY$2:$CB$2500,4,0),"")</f>
        <v/>
      </c>
      <c r="H715" s="197" t="e">
        <f t="shared" si="69"/>
        <v>#VALUE!</v>
      </c>
      <c r="I715" s="136">
        <f t="shared" si="70"/>
        <v>44773</v>
      </c>
      <c r="J715" s="137" t="e">
        <f ca="1">IF($C715&gt;(TODAY()),NA(),SUM($G$3:$G715))</f>
        <v>#N/A</v>
      </c>
      <c r="K715" s="133" t="str">
        <f>IFERROR(VLOOKUP($C715,Calculator!$BY$2:$CD$2500,6,0),"")</f>
        <v/>
      </c>
      <c r="L715" s="141" t="str">
        <f t="shared" si="68"/>
        <v/>
      </c>
      <c r="M715" s="100" t="str">
        <f>IF($D715="","",$L715-(Dashboard!$R$21-(SUM($E$224:$E716))))</f>
        <v/>
      </c>
      <c r="N715" s="50">
        <f t="shared" si="71"/>
        <v>44773</v>
      </c>
      <c r="O715" s="96" t="e">
        <f>IF($D715="",NA(),($M715)/Dashboard!$R$21)</f>
        <v>#N/A</v>
      </c>
      <c r="P715" s="34"/>
      <c r="Q715" s="34"/>
    </row>
    <row r="716" spans="2:17" s="198" customFormat="1">
      <c r="B716" s="36">
        <f t="shared" si="66"/>
        <v>714</v>
      </c>
      <c r="C716" s="120">
        <f t="shared" si="67"/>
        <v>44774</v>
      </c>
      <c r="D716" s="98"/>
      <c r="E716" s="98"/>
      <c r="F716" s="98"/>
      <c r="G716" s="133" t="str">
        <f>IFERROR(VLOOKUP($C716,Calculator!$BY$2:$CB$2500,4,0),"")</f>
        <v/>
      </c>
      <c r="H716" s="197" t="e">
        <f t="shared" si="69"/>
        <v>#VALUE!</v>
      </c>
      <c r="I716" s="136">
        <f t="shared" si="70"/>
        <v>44774</v>
      </c>
      <c r="J716" s="137" t="e">
        <f ca="1">IF($C716&gt;(TODAY()),NA(),SUM($G$3:$G716))</f>
        <v>#N/A</v>
      </c>
      <c r="K716" s="133" t="str">
        <f>IFERROR(VLOOKUP($C716,Calculator!$BY$2:$CD$2500,6,0),"")</f>
        <v/>
      </c>
      <c r="L716" s="141" t="str">
        <f t="shared" si="68"/>
        <v/>
      </c>
      <c r="M716" s="100" t="str">
        <f>IF($D716="","",$L716-(Dashboard!$R$21-(SUM($E$224:$E717))))</f>
        <v/>
      </c>
      <c r="N716" s="50">
        <f t="shared" si="71"/>
        <v>44774</v>
      </c>
      <c r="O716" s="96" t="e">
        <f>IF($D716="",NA(),($M716)/Dashboard!$R$21)</f>
        <v>#N/A</v>
      </c>
      <c r="P716" s="34"/>
      <c r="Q716" s="34"/>
    </row>
    <row r="717" spans="2:17" s="198" customFormat="1">
      <c r="B717" s="36">
        <f t="shared" si="66"/>
        <v>715</v>
      </c>
      <c r="C717" s="120">
        <f t="shared" si="67"/>
        <v>44775</v>
      </c>
      <c r="D717" s="98"/>
      <c r="E717" s="98"/>
      <c r="F717" s="98"/>
      <c r="G717" s="133" t="str">
        <f>IFERROR(VLOOKUP($C717,Calculator!$BY$2:$CB$2500,4,0),"")</f>
        <v/>
      </c>
      <c r="H717" s="197" t="e">
        <f t="shared" si="69"/>
        <v>#VALUE!</v>
      </c>
      <c r="I717" s="136">
        <f t="shared" si="70"/>
        <v>44775</v>
      </c>
      <c r="J717" s="137" t="e">
        <f ca="1">IF($C717&gt;(TODAY()),NA(),SUM($G$3:$G717))</f>
        <v>#N/A</v>
      </c>
      <c r="K717" s="133" t="str">
        <f>IFERROR(VLOOKUP($C717,Calculator!$BY$2:$CD$2500,6,0),"")</f>
        <v/>
      </c>
      <c r="L717" s="141" t="str">
        <f t="shared" si="68"/>
        <v/>
      </c>
      <c r="M717" s="100" t="str">
        <f>IF($D717="","",$L717-(Dashboard!$R$21-(SUM($E$224:$E718))))</f>
        <v/>
      </c>
      <c r="N717" s="50">
        <f t="shared" si="71"/>
        <v>44775</v>
      </c>
      <c r="O717" s="96" t="e">
        <f>IF($D717="",NA(),($M717)/Dashboard!$R$21)</f>
        <v>#N/A</v>
      </c>
      <c r="P717" s="34"/>
      <c r="Q717" s="34"/>
    </row>
    <row r="718" spans="2:17" s="198" customFormat="1">
      <c r="B718" s="36">
        <f t="shared" si="66"/>
        <v>716</v>
      </c>
      <c r="C718" s="120">
        <f t="shared" si="67"/>
        <v>44776</v>
      </c>
      <c r="D718" s="98"/>
      <c r="E718" s="98"/>
      <c r="F718" s="98"/>
      <c r="G718" s="133" t="str">
        <f>IFERROR(VLOOKUP($C718,Calculator!$BY$2:$CB$2500,4,0),"")</f>
        <v/>
      </c>
      <c r="H718" s="197" t="e">
        <f t="shared" si="69"/>
        <v>#VALUE!</v>
      </c>
      <c r="I718" s="136">
        <f t="shared" si="70"/>
        <v>44776</v>
      </c>
      <c r="J718" s="137" t="e">
        <f ca="1">IF($C718&gt;(TODAY()),NA(),SUM($G$3:$G718))</f>
        <v>#N/A</v>
      </c>
      <c r="K718" s="133" t="str">
        <f>IFERROR(VLOOKUP($C718,Calculator!$BY$2:$CD$2500,6,0),"")</f>
        <v/>
      </c>
      <c r="L718" s="141" t="str">
        <f t="shared" si="68"/>
        <v/>
      </c>
      <c r="M718" s="100" t="str">
        <f>IF($D718="","",$L718-(Dashboard!$R$21-(SUM($E$224:$E719))))</f>
        <v/>
      </c>
      <c r="N718" s="50">
        <f t="shared" si="71"/>
        <v>44776</v>
      </c>
      <c r="O718" s="96" t="e">
        <f>IF($D718="",NA(),($M718)/Dashboard!$R$21)</f>
        <v>#N/A</v>
      </c>
      <c r="P718" s="34"/>
      <c r="Q718" s="34"/>
    </row>
    <row r="719" spans="2:17" s="198" customFormat="1">
      <c r="B719" s="36">
        <f t="shared" si="66"/>
        <v>717</v>
      </c>
      <c r="C719" s="120">
        <f t="shared" si="67"/>
        <v>44777</v>
      </c>
      <c r="D719" s="98"/>
      <c r="E719" s="98"/>
      <c r="F719" s="98"/>
      <c r="G719" s="133" t="str">
        <f>IFERROR(VLOOKUP($C719,Calculator!$BY$2:$CB$2500,4,0),"")</f>
        <v/>
      </c>
      <c r="H719" s="197" t="e">
        <f t="shared" si="69"/>
        <v>#VALUE!</v>
      </c>
      <c r="I719" s="136">
        <f t="shared" si="70"/>
        <v>44777</v>
      </c>
      <c r="J719" s="137" t="e">
        <f ca="1">IF($C719&gt;(TODAY()),NA(),SUM($G$3:$G719))</f>
        <v>#N/A</v>
      </c>
      <c r="K719" s="133" t="str">
        <f>IFERROR(VLOOKUP($C719,Calculator!$BY$2:$CD$2500,6,0),"")</f>
        <v/>
      </c>
      <c r="L719" s="141" t="str">
        <f t="shared" si="68"/>
        <v/>
      </c>
      <c r="M719" s="100" t="str">
        <f>IF($D719="","",$L719-(Dashboard!$R$21-(SUM($E$224:$E720))))</f>
        <v/>
      </c>
      <c r="N719" s="50">
        <f t="shared" si="71"/>
        <v>44777</v>
      </c>
      <c r="O719" s="96" t="e">
        <f>IF($D719="",NA(),($M719)/Dashboard!$R$21)</f>
        <v>#N/A</v>
      </c>
      <c r="P719" s="34"/>
      <c r="Q719" s="34"/>
    </row>
    <row r="720" spans="2:17" s="198" customFormat="1">
      <c r="B720" s="36">
        <f t="shared" si="66"/>
        <v>718</v>
      </c>
      <c r="C720" s="120">
        <f t="shared" si="67"/>
        <v>44778</v>
      </c>
      <c r="D720" s="98"/>
      <c r="E720" s="98"/>
      <c r="F720" s="98"/>
      <c r="G720" s="133" t="str">
        <f>IFERROR(VLOOKUP($C720,Calculator!$BY$2:$CB$2500,4,0),"")</f>
        <v/>
      </c>
      <c r="H720" s="197" t="e">
        <f t="shared" si="69"/>
        <v>#VALUE!</v>
      </c>
      <c r="I720" s="136">
        <f t="shared" si="70"/>
        <v>44778</v>
      </c>
      <c r="J720" s="137" t="e">
        <f ca="1">IF($C720&gt;(TODAY()),NA(),SUM($G$3:$G720))</f>
        <v>#N/A</v>
      </c>
      <c r="K720" s="133" t="str">
        <f>IFERROR(VLOOKUP($C720,Calculator!$BY$2:$CD$2500,6,0),"")</f>
        <v/>
      </c>
      <c r="L720" s="141" t="str">
        <f t="shared" si="68"/>
        <v/>
      </c>
      <c r="M720" s="100" t="str">
        <f>IF($D720="","",$L720-(Dashboard!$R$21-(SUM($E$224:$E721))))</f>
        <v/>
      </c>
      <c r="N720" s="50">
        <f t="shared" si="71"/>
        <v>44778</v>
      </c>
      <c r="O720" s="96" t="e">
        <f>IF($D720="",NA(),($M720)/Dashboard!$R$21)</f>
        <v>#N/A</v>
      </c>
      <c r="P720" s="34"/>
      <c r="Q720" s="34"/>
    </row>
    <row r="721" spans="2:17" s="198" customFormat="1">
      <c r="B721" s="36">
        <f t="shared" si="66"/>
        <v>719</v>
      </c>
      <c r="C721" s="120">
        <f t="shared" si="67"/>
        <v>44779</v>
      </c>
      <c r="D721" s="98"/>
      <c r="E721" s="98"/>
      <c r="F721" s="98"/>
      <c r="G721" s="133" t="str">
        <f>IFERROR(VLOOKUP($C721,Calculator!$BY$2:$CB$2500,4,0),"")</f>
        <v/>
      </c>
      <c r="H721" s="197" t="e">
        <f t="shared" si="69"/>
        <v>#VALUE!</v>
      </c>
      <c r="I721" s="136">
        <f t="shared" si="70"/>
        <v>44779</v>
      </c>
      <c r="J721" s="137" t="e">
        <f ca="1">IF($C721&gt;(TODAY()),NA(),SUM($G$3:$G721))</f>
        <v>#N/A</v>
      </c>
      <c r="K721" s="133" t="str">
        <f>IFERROR(VLOOKUP($C721,Calculator!$BY$2:$CD$2500,6,0),"")</f>
        <v/>
      </c>
      <c r="L721" s="141" t="str">
        <f t="shared" si="68"/>
        <v/>
      </c>
      <c r="M721" s="100" t="str">
        <f>IF($D721="","",$L721-(Dashboard!$R$21-(SUM($E$224:$E722))))</f>
        <v/>
      </c>
      <c r="N721" s="50">
        <f t="shared" si="71"/>
        <v>44779</v>
      </c>
      <c r="O721" s="96" t="e">
        <f>IF($D721="",NA(),($M721)/Dashboard!$R$21)</f>
        <v>#N/A</v>
      </c>
      <c r="P721" s="34"/>
      <c r="Q721" s="34"/>
    </row>
    <row r="722" spans="2:17" s="198" customFormat="1">
      <c r="B722" s="36">
        <f t="shared" si="66"/>
        <v>720</v>
      </c>
      <c r="C722" s="120">
        <f t="shared" si="67"/>
        <v>44780</v>
      </c>
      <c r="D722" s="98"/>
      <c r="E722" s="98"/>
      <c r="F722" s="98"/>
      <c r="G722" s="133" t="str">
        <f>IFERROR(VLOOKUP($C722,Calculator!$BY$2:$CB$2500,4,0),"")</f>
        <v/>
      </c>
      <c r="H722" s="197" t="e">
        <f t="shared" si="69"/>
        <v>#VALUE!</v>
      </c>
      <c r="I722" s="136">
        <f t="shared" si="70"/>
        <v>44780</v>
      </c>
      <c r="J722" s="137" t="e">
        <f ca="1">IF($C722&gt;(TODAY()),NA(),SUM($G$3:$G722))</f>
        <v>#N/A</v>
      </c>
      <c r="K722" s="133" t="str">
        <f>IFERROR(VLOOKUP($C722,Calculator!$BY$2:$CD$2500,6,0),"")</f>
        <v/>
      </c>
      <c r="L722" s="141" t="str">
        <f t="shared" si="68"/>
        <v/>
      </c>
      <c r="M722" s="100" t="str">
        <f>IF($D722="","",$L722-(Dashboard!$R$21-(SUM($E$224:$E723))))</f>
        <v/>
      </c>
      <c r="N722" s="50">
        <f t="shared" si="71"/>
        <v>44780</v>
      </c>
      <c r="O722" s="96" t="e">
        <f>IF($D722="",NA(),($M722)/Dashboard!$R$21)</f>
        <v>#N/A</v>
      </c>
      <c r="P722" s="34"/>
      <c r="Q722" s="34"/>
    </row>
    <row r="723" spans="2:17" s="198" customFormat="1">
      <c r="B723" s="36">
        <f t="shared" si="66"/>
        <v>721</v>
      </c>
      <c r="C723" s="120">
        <f t="shared" si="67"/>
        <v>44781</v>
      </c>
      <c r="D723" s="98"/>
      <c r="E723" s="98"/>
      <c r="F723" s="98"/>
      <c r="G723" s="133" t="str">
        <f>IFERROR(VLOOKUP($C723,Calculator!$BY$2:$CB$2500,4,0),"")</f>
        <v/>
      </c>
      <c r="H723" s="197" t="e">
        <f t="shared" si="69"/>
        <v>#VALUE!</v>
      </c>
      <c r="I723" s="136">
        <f t="shared" si="70"/>
        <v>44781</v>
      </c>
      <c r="J723" s="137" t="e">
        <f ca="1">IF($C723&gt;(TODAY()),NA(),SUM($G$3:$G723))</f>
        <v>#N/A</v>
      </c>
      <c r="K723" s="133" t="str">
        <f>IFERROR(VLOOKUP($C723,Calculator!$BY$2:$CD$2500,6,0),"")</f>
        <v/>
      </c>
      <c r="L723" s="141" t="str">
        <f t="shared" si="68"/>
        <v/>
      </c>
      <c r="M723" s="100" t="str">
        <f>IF($D723="","",$L723-(Dashboard!$R$21-(SUM($E$224:$E724))))</f>
        <v/>
      </c>
      <c r="N723" s="50">
        <f t="shared" si="71"/>
        <v>44781</v>
      </c>
      <c r="O723" s="96" t="e">
        <f>IF($D723="",NA(),($M723)/Dashboard!$R$21)</f>
        <v>#N/A</v>
      </c>
      <c r="P723" s="34"/>
      <c r="Q723" s="34"/>
    </row>
    <row r="724" spans="2:17" s="198" customFormat="1">
      <c r="B724" s="36">
        <f t="shared" si="66"/>
        <v>722</v>
      </c>
      <c r="C724" s="120">
        <f t="shared" si="67"/>
        <v>44782</v>
      </c>
      <c r="D724" s="98"/>
      <c r="E724" s="98"/>
      <c r="F724" s="98"/>
      <c r="G724" s="133" t="str">
        <f>IFERROR(VLOOKUP($C724,Calculator!$BY$2:$CB$2500,4,0),"")</f>
        <v/>
      </c>
      <c r="H724" s="197" t="e">
        <f t="shared" si="69"/>
        <v>#VALUE!</v>
      </c>
      <c r="I724" s="136">
        <f t="shared" si="70"/>
        <v>44782</v>
      </c>
      <c r="J724" s="137" t="e">
        <f ca="1">IF($C724&gt;(TODAY()),NA(),SUM($G$3:$G724))</f>
        <v>#N/A</v>
      </c>
      <c r="K724" s="133" t="str">
        <f>IFERROR(VLOOKUP($C724,Calculator!$BY$2:$CD$2500,6,0),"")</f>
        <v/>
      </c>
      <c r="L724" s="141" t="str">
        <f t="shared" si="68"/>
        <v/>
      </c>
      <c r="M724" s="100" t="str">
        <f>IF($D724="","",$L724-(Dashboard!$R$21-(SUM($E$224:$E725))))</f>
        <v/>
      </c>
      <c r="N724" s="50">
        <f t="shared" si="71"/>
        <v>44782</v>
      </c>
      <c r="O724" s="96" t="e">
        <f>IF($D724="",NA(),($M724)/Dashboard!$R$21)</f>
        <v>#N/A</v>
      </c>
      <c r="P724" s="34"/>
      <c r="Q724" s="34"/>
    </row>
    <row r="725" spans="2:17" s="198" customFormat="1">
      <c r="B725" s="36">
        <f t="shared" si="66"/>
        <v>723</v>
      </c>
      <c r="C725" s="120">
        <f t="shared" si="67"/>
        <v>44783</v>
      </c>
      <c r="D725" s="98"/>
      <c r="E725" s="98"/>
      <c r="F725" s="98"/>
      <c r="G725" s="133" t="str">
        <f>IFERROR(VLOOKUP($C725,Calculator!$BY$2:$CB$2500,4,0),"")</f>
        <v/>
      </c>
      <c r="H725" s="197" t="e">
        <f t="shared" si="69"/>
        <v>#VALUE!</v>
      </c>
      <c r="I725" s="136">
        <f t="shared" si="70"/>
        <v>44783</v>
      </c>
      <c r="J725" s="137" t="e">
        <f ca="1">IF($C725&gt;(TODAY()),NA(),SUM($G$3:$G725))</f>
        <v>#N/A</v>
      </c>
      <c r="K725" s="133" t="str">
        <f>IFERROR(VLOOKUP($C725,Calculator!$BY$2:$CD$2500,6,0),"")</f>
        <v/>
      </c>
      <c r="L725" s="141" t="str">
        <f t="shared" si="68"/>
        <v/>
      </c>
      <c r="M725" s="100" t="str">
        <f>IF($D725="","",$L725-(Dashboard!$R$21-(SUM($E$224:$E726))))</f>
        <v/>
      </c>
      <c r="N725" s="50">
        <f t="shared" si="71"/>
        <v>44783</v>
      </c>
      <c r="O725" s="96" t="e">
        <f>IF($D725="",NA(),($M725)/Dashboard!$R$21)</f>
        <v>#N/A</v>
      </c>
      <c r="P725" s="34"/>
      <c r="Q725" s="34"/>
    </row>
    <row r="726" spans="2:17" s="198" customFormat="1">
      <c r="B726" s="36">
        <f t="shared" si="66"/>
        <v>724</v>
      </c>
      <c r="C726" s="120">
        <f t="shared" si="67"/>
        <v>44784</v>
      </c>
      <c r="D726" s="98"/>
      <c r="E726" s="98"/>
      <c r="F726" s="98"/>
      <c r="G726" s="133" t="str">
        <f>IFERROR(VLOOKUP($C726,Calculator!$BY$2:$CB$2500,4,0),"")</f>
        <v/>
      </c>
      <c r="H726" s="197" t="e">
        <f t="shared" si="69"/>
        <v>#VALUE!</v>
      </c>
      <c r="I726" s="136">
        <f t="shared" si="70"/>
        <v>44784</v>
      </c>
      <c r="J726" s="137" t="e">
        <f ca="1">IF($C726&gt;(TODAY()),NA(),SUM($G$3:$G726))</f>
        <v>#N/A</v>
      </c>
      <c r="K726" s="133" t="str">
        <f>IFERROR(VLOOKUP($C726,Calculator!$BY$2:$CD$2500,6,0),"")</f>
        <v/>
      </c>
      <c r="L726" s="141" t="str">
        <f t="shared" si="68"/>
        <v/>
      </c>
      <c r="M726" s="100" t="str">
        <f>IF($D726="","",$L726-(Dashboard!$R$21-(SUM($E$224:$E727))))</f>
        <v/>
      </c>
      <c r="N726" s="50">
        <f t="shared" si="71"/>
        <v>44784</v>
      </c>
      <c r="O726" s="96" t="e">
        <f>IF($D726="",NA(),($M726)/Dashboard!$R$21)</f>
        <v>#N/A</v>
      </c>
      <c r="P726" s="34"/>
      <c r="Q726" s="34"/>
    </row>
    <row r="727" spans="2:17" s="198" customFormat="1">
      <c r="B727" s="36">
        <f t="shared" si="66"/>
        <v>725</v>
      </c>
      <c r="C727" s="120">
        <f t="shared" si="67"/>
        <v>44785</v>
      </c>
      <c r="D727" s="98"/>
      <c r="E727" s="98"/>
      <c r="F727" s="98"/>
      <c r="G727" s="133" t="str">
        <f>IFERROR(VLOOKUP($C727,Calculator!$BY$2:$CB$2500,4,0),"")</f>
        <v/>
      </c>
      <c r="H727" s="197" t="e">
        <f t="shared" si="69"/>
        <v>#VALUE!</v>
      </c>
      <c r="I727" s="136">
        <f t="shared" si="70"/>
        <v>44785</v>
      </c>
      <c r="J727" s="137" t="e">
        <f ca="1">IF($C727&gt;(TODAY()),NA(),SUM($G$3:$G727))</f>
        <v>#N/A</v>
      </c>
      <c r="K727" s="133" t="str">
        <f>IFERROR(VLOOKUP($C727,Calculator!$BY$2:$CD$2500,6,0),"")</f>
        <v/>
      </c>
      <c r="L727" s="141" t="str">
        <f t="shared" si="68"/>
        <v/>
      </c>
      <c r="M727" s="100" t="str">
        <f>IF($D727="","",$L727-(Dashboard!$R$21-(SUM($E$224:$E728))))</f>
        <v/>
      </c>
      <c r="N727" s="50">
        <f t="shared" si="71"/>
        <v>44785</v>
      </c>
      <c r="O727" s="96" t="e">
        <f>IF($D727="",NA(),($M727)/Dashboard!$R$21)</f>
        <v>#N/A</v>
      </c>
      <c r="P727" s="34"/>
      <c r="Q727" s="34"/>
    </row>
    <row r="728" spans="2:17" s="198" customFormat="1">
      <c r="B728" s="36">
        <f t="shared" si="66"/>
        <v>726</v>
      </c>
      <c r="C728" s="120">
        <f t="shared" si="67"/>
        <v>44786</v>
      </c>
      <c r="D728" s="98"/>
      <c r="E728" s="98"/>
      <c r="F728" s="98"/>
      <c r="G728" s="133" t="str">
        <f>IFERROR(VLOOKUP($C728,Calculator!$BY$2:$CB$2500,4,0),"")</f>
        <v/>
      </c>
      <c r="H728" s="197" t="e">
        <f t="shared" si="69"/>
        <v>#VALUE!</v>
      </c>
      <c r="I728" s="136">
        <f t="shared" si="70"/>
        <v>44786</v>
      </c>
      <c r="J728" s="137" t="e">
        <f ca="1">IF($C728&gt;(TODAY()),NA(),SUM($G$3:$G728))</f>
        <v>#N/A</v>
      </c>
      <c r="K728" s="133" t="str">
        <f>IFERROR(VLOOKUP($C728,Calculator!$BY$2:$CD$2500,6,0),"")</f>
        <v/>
      </c>
      <c r="L728" s="141" t="str">
        <f t="shared" si="68"/>
        <v/>
      </c>
      <c r="M728" s="100" t="str">
        <f>IF($D728="","",$L728-(Dashboard!$R$21-(SUM($E$224:$E729))))</f>
        <v/>
      </c>
      <c r="N728" s="50">
        <f t="shared" si="71"/>
        <v>44786</v>
      </c>
      <c r="O728" s="96" t="e">
        <f>IF($D728="",NA(),($M728)/Dashboard!$R$21)</f>
        <v>#N/A</v>
      </c>
      <c r="P728" s="34"/>
      <c r="Q728" s="34"/>
    </row>
    <row r="729" spans="2:17" s="198" customFormat="1">
      <c r="B729" s="36">
        <f t="shared" si="66"/>
        <v>727</v>
      </c>
      <c r="C729" s="120">
        <f t="shared" si="67"/>
        <v>44787</v>
      </c>
      <c r="D729" s="98"/>
      <c r="E729" s="98"/>
      <c r="F729" s="98"/>
      <c r="G729" s="133" t="str">
        <f>IFERROR(VLOOKUP($C729,Calculator!$BY$2:$CB$2500,4,0),"")</f>
        <v/>
      </c>
      <c r="H729" s="197" t="e">
        <f t="shared" si="69"/>
        <v>#VALUE!</v>
      </c>
      <c r="I729" s="136">
        <f t="shared" si="70"/>
        <v>44787</v>
      </c>
      <c r="J729" s="137" t="e">
        <f ca="1">IF($C729&gt;(TODAY()),NA(),SUM($G$3:$G729))</f>
        <v>#N/A</v>
      </c>
      <c r="K729" s="133" t="str">
        <f>IFERROR(VLOOKUP($C729,Calculator!$BY$2:$CD$2500,6,0),"")</f>
        <v/>
      </c>
      <c r="L729" s="141" t="str">
        <f t="shared" si="68"/>
        <v/>
      </c>
      <c r="M729" s="100" t="str">
        <f>IF($D729="","",$L729-(Dashboard!$R$21-(SUM($E$224:$E730))))</f>
        <v/>
      </c>
      <c r="N729" s="50">
        <f t="shared" si="71"/>
        <v>44787</v>
      </c>
      <c r="O729" s="96" t="e">
        <f>IF($D729="",NA(),($M729)/Dashboard!$R$21)</f>
        <v>#N/A</v>
      </c>
      <c r="P729" s="34"/>
      <c r="Q729" s="34"/>
    </row>
    <row r="730" spans="2:17" s="198" customFormat="1">
      <c r="B730" s="36">
        <f t="shared" si="66"/>
        <v>728</v>
      </c>
      <c r="C730" s="120">
        <f t="shared" si="67"/>
        <v>44788</v>
      </c>
      <c r="D730" s="98"/>
      <c r="E730" s="98"/>
      <c r="F730" s="98"/>
      <c r="G730" s="133" t="str">
        <f>IFERROR(VLOOKUP($C730,Calculator!$BY$2:$CB$2500,4,0),"")</f>
        <v/>
      </c>
      <c r="H730" s="197" t="e">
        <f t="shared" si="69"/>
        <v>#VALUE!</v>
      </c>
      <c r="I730" s="136">
        <f t="shared" si="70"/>
        <v>44788</v>
      </c>
      <c r="J730" s="137" t="e">
        <f ca="1">IF($C730&gt;(TODAY()),NA(),SUM($G$3:$G730))</f>
        <v>#N/A</v>
      </c>
      <c r="K730" s="133" t="str">
        <f>IFERROR(VLOOKUP($C730,Calculator!$BY$2:$CD$2500,6,0),"")</f>
        <v/>
      </c>
      <c r="L730" s="141" t="str">
        <f t="shared" si="68"/>
        <v/>
      </c>
      <c r="M730" s="100" t="str">
        <f>IF($D730="","",$L730-(Dashboard!$R$21-(SUM($E$224:$E731))))</f>
        <v/>
      </c>
      <c r="N730" s="50">
        <f t="shared" si="71"/>
        <v>44788</v>
      </c>
      <c r="O730" s="96" t="e">
        <f>IF($D730="",NA(),($M730)/Dashboard!$R$21)</f>
        <v>#N/A</v>
      </c>
      <c r="P730" s="34"/>
      <c r="Q730" s="34"/>
    </row>
    <row r="731" spans="2:17" s="198" customFormat="1">
      <c r="B731" s="36">
        <f t="shared" si="66"/>
        <v>729</v>
      </c>
      <c r="C731" s="120">
        <f t="shared" si="67"/>
        <v>44789</v>
      </c>
      <c r="D731" s="98"/>
      <c r="E731" s="98"/>
      <c r="F731" s="98"/>
      <c r="G731" s="133" t="str">
        <f>IFERROR(VLOOKUP($C731,Calculator!$BY$2:$CB$2500,4,0),"")</f>
        <v/>
      </c>
      <c r="H731" s="197" t="e">
        <f t="shared" si="69"/>
        <v>#VALUE!</v>
      </c>
      <c r="I731" s="136">
        <f t="shared" si="70"/>
        <v>44789</v>
      </c>
      <c r="J731" s="137" t="e">
        <f ca="1">IF($C731&gt;(TODAY()),NA(),SUM($G$3:$G731))</f>
        <v>#N/A</v>
      </c>
      <c r="K731" s="133" t="str">
        <f>IFERROR(VLOOKUP($C731,Calculator!$BY$2:$CD$2500,6,0),"")</f>
        <v/>
      </c>
      <c r="L731" s="141" t="str">
        <f t="shared" si="68"/>
        <v/>
      </c>
      <c r="M731" s="100" t="str">
        <f>IF($D731="","",$L731-(Dashboard!$R$21-(SUM($E$224:$E732))))</f>
        <v/>
      </c>
      <c r="N731" s="50">
        <f t="shared" si="71"/>
        <v>44789</v>
      </c>
      <c r="O731" s="96" t="e">
        <f>IF($D731="",NA(),($M731)/Dashboard!$R$21)</f>
        <v>#N/A</v>
      </c>
      <c r="P731" s="34"/>
      <c r="Q731" s="34"/>
    </row>
    <row r="732" spans="2:17" s="198" customFormat="1">
      <c r="B732" s="36">
        <f t="shared" ref="B732:B795" si="72">$B731+1</f>
        <v>730</v>
      </c>
      <c r="C732" s="120">
        <f t="shared" ref="C732:C795" si="73">$C731+1</f>
        <v>44790</v>
      </c>
      <c r="D732" s="98"/>
      <c r="E732" s="98"/>
      <c r="F732" s="98"/>
      <c r="G732" s="133" t="str">
        <f>IFERROR(VLOOKUP($C732,Calculator!$BY$2:$CB$2500,4,0),"")</f>
        <v/>
      </c>
      <c r="H732" s="197" t="e">
        <f t="shared" si="69"/>
        <v>#VALUE!</v>
      </c>
      <c r="I732" s="136">
        <f t="shared" si="70"/>
        <v>44790</v>
      </c>
      <c r="J732" s="137" t="e">
        <f ca="1">IF($C732&gt;(TODAY()),NA(),SUM($G$3:$G732))</f>
        <v>#N/A</v>
      </c>
      <c r="K732" s="133" t="str">
        <f>IFERROR(VLOOKUP($C732,Calculator!$BY$2:$CD$2500,6,0),"")</f>
        <v/>
      </c>
      <c r="L732" s="141" t="str">
        <f t="shared" si="68"/>
        <v/>
      </c>
      <c r="M732" s="100" t="str">
        <f>IF($D732="","",$L732-(Dashboard!$R$21-(SUM($E$224:$E733))))</f>
        <v/>
      </c>
      <c r="N732" s="50">
        <f t="shared" si="71"/>
        <v>44790</v>
      </c>
      <c r="O732" s="96" t="e">
        <f>IF($D732="",NA(),($M732)/Dashboard!$R$21)</f>
        <v>#N/A</v>
      </c>
      <c r="P732" s="34"/>
      <c r="Q732" s="34"/>
    </row>
    <row r="733" spans="2:17" s="198" customFormat="1">
      <c r="B733" s="36">
        <f t="shared" si="72"/>
        <v>731</v>
      </c>
      <c r="C733" s="120">
        <f t="shared" si="73"/>
        <v>44791</v>
      </c>
      <c r="D733" s="98"/>
      <c r="E733" s="98"/>
      <c r="F733" s="98"/>
      <c r="G733" s="133" t="str">
        <f>IFERROR(VLOOKUP($C733,Calculator!$BY$2:$CB$2500,4,0),"")</f>
        <v/>
      </c>
      <c r="H733" s="197" t="e">
        <f t="shared" si="69"/>
        <v>#VALUE!</v>
      </c>
      <c r="I733" s="136">
        <f t="shared" si="70"/>
        <v>44791</v>
      </c>
      <c r="J733" s="137" t="e">
        <f ca="1">IF($C733&gt;(TODAY()),NA(),SUM($G$3:$G733))</f>
        <v>#N/A</v>
      </c>
      <c r="K733" s="133" t="str">
        <f>IFERROR(VLOOKUP($C733,Calculator!$BY$2:$CD$2500,6,0),"")</f>
        <v/>
      </c>
      <c r="L733" s="141" t="str">
        <f t="shared" si="68"/>
        <v/>
      </c>
      <c r="M733" s="100" t="str">
        <f>IF($D733="","",$L733-(Dashboard!$R$21-(SUM($E$224:$E734))))</f>
        <v/>
      </c>
      <c r="N733" s="50">
        <f t="shared" si="71"/>
        <v>44791</v>
      </c>
      <c r="O733" s="96" t="e">
        <f>IF($D733="",NA(),($M733)/Dashboard!$R$21)</f>
        <v>#N/A</v>
      </c>
      <c r="P733" s="34"/>
      <c r="Q733" s="34"/>
    </row>
    <row r="734" spans="2:17" s="198" customFormat="1">
      <c r="B734" s="36">
        <f t="shared" si="72"/>
        <v>732</v>
      </c>
      <c r="C734" s="120">
        <f t="shared" si="73"/>
        <v>44792</v>
      </c>
      <c r="D734" s="98"/>
      <c r="E734" s="98"/>
      <c r="F734" s="98"/>
      <c r="G734" s="133" t="str">
        <f>IFERROR(VLOOKUP($C734,Calculator!$BY$2:$CB$2500,4,0),"")</f>
        <v/>
      </c>
      <c r="H734" s="197" t="e">
        <f t="shared" si="69"/>
        <v>#VALUE!</v>
      </c>
      <c r="I734" s="136">
        <f t="shared" si="70"/>
        <v>44792</v>
      </c>
      <c r="J734" s="137" t="e">
        <f ca="1">IF($C734&gt;(TODAY()),NA(),SUM($G$3:$G734))</f>
        <v>#N/A</v>
      </c>
      <c r="K734" s="133" t="str">
        <f>IFERROR(VLOOKUP($C734,Calculator!$BY$2:$CD$2500,6,0),"")</f>
        <v/>
      </c>
      <c r="L734" s="141" t="str">
        <f t="shared" si="68"/>
        <v/>
      </c>
      <c r="M734" s="100" t="str">
        <f>IF($D734="","",$L734-(Dashboard!$R$21-(SUM($E$224:$E735))))</f>
        <v/>
      </c>
      <c r="N734" s="50">
        <f t="shared" si="71"/>
        <v>44792</v>
      </c>
      <c r="O734" s="96" t="e">
        <f>IF($D734="",NA(),($M734)/Dashboard!$R$21)</f>
        <v>#N/A</v>
      </c>
      <c r="P734" s="34"/>
      <c r="Q734" s="34"/>
    </row>
    <row r="735" spans="2:17" s="198" customFormat="1">
      <c r="B735" s="36">
        <f t="shared" si="72"/>
        <v>733</v>
      </c>
      <c r="C735" s="120">
        <f t="shared" si="73"/>
        <v>44793</v>
      </c>
      <c r="D735" s="98"/>
      <c r="E735" s="98"/>
      <c r="F735" s="98"/>
      <c r="G735" s="133" t="str">
        <f>IFERROR(VLOOKUP($C735,Calculator!$BY$2:$CB$2500,4,0),"")</f>
        <v/>
      </c>
      <c r="H735" s="197" t="e">
        <f t="shared" si="69"/>
        <v>#VALUE!</v>
      </c>
      <c r="I735" s="136">
        <f t="shared" si="70"/>
        <v>44793</v>
      </c>
      <c r="J735" s="137" t="e">
        <f ca="1">IF($C735&gt;(TODAY()),NA(),SUM($G$3:$G735))</f>
        <v>#N/A</v>
      </c>
      <c r="K735" s="133" t="str">
        <f>IFERROR(VLOOKUP($C735,Calculator!$BY$2:$CD$2500,6,0),"")</f>
        <v/>
      </c>
      <c r="L735" s="141" t="str">
        <f t="shared" si="68"/>
        <v/>
      </c>
      <c r="M735" s="100" t="str">
        <f>IF($D735="","",$L735-(Dashboard!$R$21-(SUM($E$224:$E736))))</f>
        <v/>
      </c>
      <c r="N735" s="50">
        <f t="shared" si="71"/>
        <v>44793</v>
      </c>
      <c r="O735" s="96" t="e">
        <f>IF($D735="",NA(),($M735)/Dashboard!$R$21)</f>
        <v>#N/A</v>
      </c>
      <c r="P735" s="34"/>
      <c r="Q735" s="34"/>
    </row>
    <row r="736" spans="2:17" s="198" customFormat="1">
      <c r="B736" s="36">
        <f t="shared" si="72"/>
        <v>734</v>
      </c>
      <c r="C736" s="120">
        <f t="shared" si="73"/>
        <v>44794</v>
      </c>
      <c r="D736" s="98"/>
      <c r="E736" s="98"/>
      <c r="F736" s="98"/>
      <c r="G736" s="133" t="str">
        <f>IFERROR(VLOOKUP($C736,Calculator!$BY$2:$CB$2500,4,0),"")</f>
        <v/>
      </c>
      <c r="H736" s="197" t="e">
        <f t="shared" si="69"/>
        <v>#VALUE!</v>
      </c>
      <c r="I736" s="136">
        <f t="shared" si="70"/>
        <v>44794</v>
      </c>
      <c r="J736" s="137" t="e">
        <f ca="1">IF($C736&gt;(TODAY()),NA(),SUM($G$3:$G736))</f>
        <v>#N/A</v>
      </c>
      <c r="K736" s="133" t="str">
        <f>IFERROR(VLOOKUP($C736,Calculator!$BY$2:$CD$2500,6,0),"")</f>
        <v/>
      </c>
      <c r="L736" s="141" t="str">
        <f t="shared" si="68"/>
        <v/>
      </c>
      <c r="M736" s="100" t="str">
        <f>IF($D736="","",$L736-(Dashboard!$R$21-(SUM($E$224:$E737))))</f>
        <v/>
      </c>
      <c r="N736" s="50">
        <f t="shared" si="71"/>
        <v>44794</v>
      </c>
      <c r="O736" s="96" t="e">
        <f>IF($D736="",NA(),($M736)/Dashboard!$R$21)</f>
        <v>#N/A</v>
      </c>
      <c r="P736" s="34"/>
      <c r="Q736" s="34"/>
    </row>
    <row r="737" spans="2:17" s="198" customFormat="1">
      <c r="B737" s="36">
        <f t="shared" si="72"/>
        <v>735</v>
      </c>
      <c r="C737" s="120">
        <f t="shared" si="73"/>
        <v>44795</v>
      </c>
      <c r="D737" s="98"/>
      <c r="E737" s="98"/>
      <c r="F737" s="98"/>
      <c r="G737" s="133" t="str">
        <f>IFERROR(VLOOKUP($C737,Calculator!$BY$2:$CB$2500,4,0),"")</f>
        <v/>
      </c>
      <c r="H737" s="197" t="e">
        <f t="shared" si="69"/>
        <v>#VALUE!</v>
      </c>
      <c r="I737" s="136">
        <f t="shared" si="70"/>
        <v>44795</v>
      </c>
      <c r="J737" s="137" t="e">
        <f ca="1">IF($C737&gt;(TODAY()),NA(),SUM($G$3:$G737))</f>
        <v>#N/A</v>
      </c>
      <c r="K737" s="133" t="str">
        <f>IFERROR(VLOOKUP($C737,Calculator!$BY$2:$CD$2500,6,0),"")</f>
        <v/>
      </c>
      <c r="L737" s="141" t="str">
        <f t="shared" si="68"/>
        <v/>
      </c>
      <c r="M737" s="100" t="str">
        <f>IF($D737="","",$L737-(Dashboard!$R$21-(SUM($E$224:$E738))))</f>
        <v/>
      </c>
      <c r="N737" s="50">
        <f t="shared" si="71"/>
        <v>44795</v>
      </c>
      <c r="O737" s="96" t="e">
        <f>IF($D737="",NA(),($M737)/Dashboard!$R$21)</f>
        <v>#N/A</v>
      </c>
      <c r="P737" s="34"/>
      <c r="Q737" s="34"/>
    </row>
    <row r="738" spans="2:17" s="198" customFormat="1">
      <c r="B738" s="36">
        <f t="shared" si="72"/>
        <v>736</v>
      </c>
      <c r="C738" s="120">
        <f t="shared" si="73"/>
        <v>44796</v>
      </c>
      <c r="D738" s="98"/>
      <c r="E738" s="98"/>
      <c r="F738" s="98"/>
      <c r="G738" s="133" t="str">
        <f>IFERROR(VLOOKUP($C738,Calculator!$BY$2:$CB$2500,4,0),"")</f>
        <v/>
      </c>
      <c r="H738" s="197" t="e">
        <f t="shared" si="69"/>
        <v>#VALUE!</v>
      </c>
      <c r="I738" s="136">
        <f t="shared" si="70"/>
        <v>44796</v>
      </c>
      <c r="J738" s="137" t="e">
        <f ca="1">IF($C738&gt;(TODAY()),NA(),SUM($G$3:$G738))</f>
        <v>#N/A</v>
      </c>
      <c r="K738" s="133" t="str">
        <f>IFERROR(VLOOKUP($C738,Calculator!$BY$2:$CD$2500,6,0),"")</f>
        <v/>
      </c>
      <c r="L738" s="141" t="str">
        <f t="shared" si="68"/>
        <v/>
      </c>
      <c r="M738" s="100" t="str">
        <f>IF($D738="","",$L738-(Dashboard!$R$21-(SUM($E$224:$E739))))</f>
        <v/>
      </c>
      <c r="N738" s="50">
        <f t="shared" si="71"/>
        <v>44796</v>
      </c>
      <c r="O738" s="96" t="e">
        <f>IF($D738="",NA(),($M738)/Dashboard!$R$21)</f>
        <v>#N/A</v>
      </c>
      <c r="P738" s="34"/>
      <c r="Q738" s="34"/>
    </row>
    <row r="739" spans="2:17" s="198" customFormat="1">
      <c r="B739" s="36">
        <f t="shared" si="72"/>
        <v>737</v>
      </c>
      <c r="C739" s="120">
        <f t="shared" si="73"/>
        <v>44797</v>
      </c>
      <c r="D739" s="98"/>
      <c r="E739" s="98"/>
      <c r="F739" s="98"/>
      <c r="G739" s="133" t="str">
        <f>IFERROR(VLOOKUP($C739,Calculator!$BY$2:$CB$2500,4,0),"")</f>
        <v/>
      </c>
      <c r="H739" s="197" t="e">
        <f t="shared" si="69"/>
        <v>#VALUE!</v>
      </c>
      <c r="I739" s="136">
        <f t="shared" si="70"/>
        <v>44797</v>
      </c>
      <c r="J739" s="137" t="e">
        <f ca="1">IF($C739&gt;(TODAY()),NA(),SUM($G$3:$G739))</f>
        <v>#N/A</v>
      </c>
      <c r="K739" s="133" t="str">
        <f>IFERROR(VLOOKUP($C739,Calculator!$BY$2:$CD$2500,6,0),"")</f>
        <v/>
      </c>
      <c r="L739" s="141" t="str">
        <f t="shared" si="68"/>
        <v/>
      </c>
      <c r="M739" s="100" t="str">
        <f>IF($D739="","",$L739-(Dashboard!$R$21-(SUM($E$224:$E740))))</f>
        <v/>
      </c>
      <c r="N739" s="50">
        <f t="shared" si="71"/>
        <v>44797</v>
      </c>
      <c r="O739" s="96" t="e">
        <f>IF($D739="",NA(),($M739)/Dashboard!$R$21)</f>
        <v>#N/A</v>
      </c>
      <c r="P739" s="34"/>
      <c r="Q739" s="34"/>
    </row>
    <row r="740" spans="2:17" s="198" customFormat="1">
      <c r="B740" s="36">
        <f t="shared" si="72"/>
        <v>738</v>
      </c>
      <c r="C740" s="120">
        <f t="shared" si="73"/>
        <v>44798</v>
      </c>
      <c r="D740" s="98"/>
      <c r="E740" s="98"/>
      <c r="F740" s="98"/>
      <c r="G740" s="133" t="str">
        <f>IFERROR(VLOOKUP($C740,Calculator!$BY$2:$CB$2500,4,0),"")</f>
        <v/>
      </c>
      <c r="H740" s="197" t="e">
        <f t="shared" si="69"/>
        <v>#VALUE!</v>
      </c>
      <c r="I740" s="136">
        <f t="shared" si="70"/>
        <v>44798</v>
      </c>
      <c r="J740" s="137" t="e">
        <f ca="1">IF($C740&gt;(TODAY()),NA(),SUM($G$3:$G740))</f>
        <v>#N/A</v>
      </c>
      <c r="K740" s="133" t="str">
        <f>IFERROR(VLOOKUP($C740,Calculator!$BY$2:$CD$2500,6,0),"")</f>
        <v/>
      </c>
      <c r="L740" s="141" t="str">
        <f t="shared" si="68"/>
        <v/>
      </c>
      <c r="M740" s="100" t="str">
        <f>IF($D740="","",$L740-(Dashboard!$R$21-(SUM($E$224:$E741))))</f>
        <v/>
      </c>
      <c r="N740" s="50">
        <f t="shared" si="71"/>
        <v>44798</v>
      </c>
      <c r="O740" s="96" t="e">
        <f>IF($D740="",NA(),($M740)/Dashboard!$R$21)</f>
        <v>#N/A</v>
      </c>
      <c r="P740" s="34"/>
      <c r="Q740" s="34"/>
    </row>
    <row r="741" spans="2:17" s="198" customFormat="1">
      <c r="B741" s="36">
        <f t="shared" si="72"/>
        <v>739</v>
      </c>
      <c r="C741" s="120">
        <f t="shared" si="73"/>
        <v>44799</v>
      </c>
      <c r="D741" s="98"/>
      <c r="E741" s="98"/>
      <c r="F741" s="98"/>
      <c r="G741" s="133" t="str">
        <f>IFERROR(VLOOKUP($C741,Calculator!$BY$2:$CB$2500,4,0),"")</f>
        <v/>
      </c>
      <c r="H741" s="197" t="e">
        <f t="shared" si="69"/>
        <v>#VALUE!</v>
      </c>
      <c r="I741" s="136">
        <f t="shared" si="70"/>
        <v>44799</v>
      </c>
      <c r="J741" s="137" t="e">
        <f ca="1">IF($C741&gt;(TODAY()),NA(),SUM($G$3:$G741))</f>
        <v>#N/A</v>
      </c>
      <c r="K741" s="133" t="str">
        <f>IFERROR(VLOOKUP($C741,Calculator!$BY$2:$CD$2500,6,0),"")</f>
        <v/>
      </c>
      <c r="L741" s="141" t="str">
        <f t="shared" si="68"/>
        <v/>
      </c>
      <c r="M741" s="100" t="str">
        <f>IF($D741="","",$L741-(Dashboard!$R$21-(SUM($E$224:$E742))))</f>
        <v/>
      </c>
      <c r="N741" s="50">
        <f t="shared" si="71"/>
        <v>44799</v>
      </c>
      <c r="O741" s="96" t="e">
        <f>IF($D741="",NA(),($M741)/Dashboard!$R$21)</f>
        <v>#N/A</v>
      </c>
      <c r="P741" s="34"/>
      <c r="Q741" s="34"/>
    </row>
    <row r="742" spans="2:17" s="198" customFormat="1">
      <c r="B742" s="36">
        <f t="shared" si="72"/>
        <v>740</v>
      </c>
      <c r="C742" s="120">
        <f t="shared" si="73"/>
        <v>44800</v>
      </c>
      <c r="D742" s="98"/>
      <c r="E742" s="98"/>
      <c r="F742" s="98"/>
      <c r="G742" s="133" t="str">
        <f>IFERROR(VLOOKUP($C742,Calculator!$BY$2:$CB$2500,4,0),"")</f>
        <v/>
      </c>
      <c r="H742" s="197" t="e">
        <f t="shared" si="69"/>
        <v>#VALUE!</v>
      </c>
      <c r="I742" s="136">
        <f t="shared" si="70"/>
        <v>44800</v>
      </c>
      <c r="J742" s="137" t="e">
        <f ca="1">IF($C742&gt;(TODAY()),NA(),SUM($G$3:$G742))</f>
        <v>#N/A</v>
      </c>
      <c r="K742" s="133" t="str">
        <f>IFERROR(VLOOKUP($C742,Calculator!$BY$2:$CD$2500,6,0),"")</f>
        <v/>
      </c>
      <c r="L742" s="141" t="str">
        <f t="shared" si="68"/>
        <v/>
      </c>
      <c r="M742" s="100" t="str">
        <f>IF($D742="","",$L742-(Dashboard!$R$21-(SUM($E$224:$E743))))</f>
        <v/>
      </c>
      <c r="N742" s="50">
        <f t="shared" si="71"/>
        <v>44800</v>
      </c>
      <c r="O742" s="96" t="e">
        <f>IF($D742="",NA(),($M742)/Dashboard!$R$21)</f>
        <v>#N/A</v>
      </c>
      <c r="P742" s="34"/>
      <c r="Q742" s="34"/>
    </row>
    <row r="743" spans="2:17" s="198" customFormat="1">
      <c r="B743" s="36">
        <f t="shared" si="72"/>
        <v>741</v>
      </c>
      <c r="C743" s="120">
        <f t="shared" si="73"/>
        <v>44801</v>
      </c>
      <c r="D743" s="98"/>
      <c r="E743" s="98"/>
      <c r="F743" s="98"/>
      <c r="G743" s="133" t="str">
        <f>IFERROR(VLOOKUP($C743,Calculator!$BY$2:$CB$2500,4,0),"")</f>
        <v/>
      </c>
      <c r="H743" s="197" t="e">
        <f t="shared" si="69"/>
        <v>#VALUE!</v>
      </c>
      <c r="I743" s="136">
        <f t="shared" si="70"/>
        <v>44801</v>
      </c>
      <c r="J743" s="137" t="e">
        <f ca="1">IF($C743&gt;(TODAY()),NA(),SUM($G$3:$G743))</f>
        <v>#N/A</v>
      </c>
      <c r="K743" s="133" t="str">
        <f>IFERROR(VLOOKUP($C743,Calculator!$BY$2:$CD$2500,6,0),"")</f>
        <v/>
      </c>
      <c r="L743" s="141" t="str">
        <f t="shared" si="68"/>
        <v/>
      </c>
      <c r="M743" s="100" t="str">
        <f>IF($D743="","",$L743-(Dashboard!$R$21-(SUM($E$224:$E744))))</f>
        <v/>
      </c>
      <c r="N743" s="50">
        <f t="shared" si="71"/>
        <v>44801</v>
      </c>
      <c r="O743" s="96" t="e">
        <f>IF($D743="",NA(),($M743)/Dashboard!$R$21)</f>
        <v>#N/A</v>
      </c>
      <c r="P743" s="34"/>
      <c r="Q743" s="34"/>
    </row>
    <row r="744" spans="2:17" s="198" customFormat="1">
      <c r="B744" s="36">
        <f t="shared" si="72"/>
        <v>742</v>
      </c>
      <c r="C744" s="120">
        <f t="shared" si="73"/>
        <v>44802</v>
      </c>
      <c r="D744" s="98"/>
      <c r="E744" s="98"/>
      <c r="F744" s="98"/>
      <c r="G744" s="133" t="str">
        <f>IFERROR(VLOOKUP($C744,Calculator!$BY$2:$CB$2500,4,0),"")</f>
        <v/>
      </c>
      <c r="H744" s="197" t="e">
        <f t="shared" si="69"/>
        <v>#VALUE!</v>
      </c>
      <c r="I744" s="136">
        <f t="shared" si="70"/>
        <v>44802</v>
      </c>
      <c r="J744" s="137" t="e">
        <f ca="1">IF($C744&gt;(TODAY()),NA(),SUM($G$3:$G744))</f>
        <v>#N/A</v>
      </c>
      <c r="K744" s="133" t="str">
        <f>IFERROR(VLOOKUP($C744,Calculator!$BY$2:$CD$2500,6,0),"")</f>
        <v/>
      </c>
      <c r="L744" s="141" t="str">
        <f t="shared" si="68"/>
        <v/>
      </c>
      <c r="M744" s="100" t="str">
        <f>IF($D744="","",$L744-(Dashboard!$R$21-(SUM($E$224:$E745))))</f>
        <v/>
      </c>
      <c r="N744" s="50">
        <f t="shared" si="71"/>
        <v>44802</v>
      </c>
      <c r="O744" s="96" t="e">
        <f>IF($D744="",NA(),($M744)/Dashboard!$R$21)</f>
        <v>#N/A</v>
      </c>
      <c r="P744" s="34"/>
      <c r="Q744" s="34"/>
    </row>
    <row r="745" spans="2:17" s="198" customFormat="1">
      <c r="B745" s="36">
        <f t="shared" si="72"/>
        <v>743</v>
      </c>
      <c r="C745" s="120">
        <f t="shared" si="73"/>
        <v>44803</v>
      </c>
      <c r="D745" s="98"/>
      <c r="E745" s="98"/>
      <c r="F745" s="98"/>
      <c r="G745" s="133" t="str">
        <f>IFERROR(VLOOKUP($C745,Calculator!$BY$2:$CB$2500,4,0),"")</f>
        <v/>
      </c>
      <c r="H745" s="197" t="e">
        <f t="shared" si="69"/>
        <v>#VALUE!</v>
      </c>
      <c r="I745" s="136">
        <f t="shared" si="70"/>
        <v>44803</v>
      </c>
      <c r="J745" s="137" t="e">
        <f ca="1">IF($C745&gt;(TODAY()),NA(),SUM($G$3:$G745))</f>
        <v>#N/A</v>
      </c>
      <c r="K745" s="133" t="str">
        <f>IFERROR(VLOOKUP($C745,Calculator!$BY$2:$CD$2500,6,0),"")</f>
        <v/>
      </c>
      <c r="L745" s="141" t="str">
        <f t="shared" si="68"/>
        <v/>
      </c>
      <c r="M745" s="100" t="str">
        <f>IF($D745="","",$L745-(Dashboard!$R$21-(SUM($E$224:$E746))))</f>
        <v/>
      </c>
      <c r="N745" s="50">
        <f t="shared" si="71"/>
        <v>44803</v>
      </c>
      <c r="O745" s="96" t="e">
        <f>IF($D745="",NA(),($M745)/Dashboard!$R$21)</f>
        <v>#N/A</v>
      </c>
      <c r="P745" s="34"/>
      <c r="Q745" s="34"/>
    </row>
    <row r="746" spans="2:17" s="198" customFormat="1">
      <c r="B746" s="36">
        <f t="shared" si="72"/>
        <v>744</v>
      </c>
      <c r="C746" s="120">
        <f t="shared" si="73"/>
        <v>44804</v>
      </c>
      <c r="D746" s="98"/>
      <c r="E746" s="98"/>
      <c r="F746" s="98"/>
      <c r="G746" s="133" t="str">
        <f>IFERROR(VLOOKUP($C746,Calculator!$BY$2:$CB$2500,4,0),"")</f>
        <v/>
      </c>
      <c r="H746" s="197" t="e">
        <f t="shared" si="69"/>
        <v>#VALUE!</v>
      </c>
      <c r="I746" s="136">
        <f t="shared" si="70"/>
        <v>44804</v>
      </c>
      <c r="J746" s="137" t="e">
        <f ca="1">IF($C746&gt;(TODAY()),NA(),SUM($G$3:$G746))</f>
        <v>#N/A</v>
      </c>
      <c r="K746" s="133" t="str">
        <f>IFERROR(VLOOKUP($C746,Calculator!$BY$2:$CD$2500,6,0),"")</f>
        <v/>
      </c>
      <c r="L746" s="141" t="str">
        <f t="shared" si="68"/>
        <v/>
      </c>
      <c r="M746" s="100" t="str">
        <f>IF($D746="","",$L746-(Dashboard!$R$21-(SUM($E$224:$E747))))</f>
        <v/>
      </c>
      <c r="N746" s="50">
        <f t="shared" si="71"/>
        <v>44804</v>
      </c>
      <c r="O746" s="96" t="e">
        <f>IF($D746="",NA(),($M746)/Dashboard!$R$21)</f>
        <v>#N/A</v>
      </c>
      <c r="P746" s="34"/>
      <c r="Q746" s="34"/>
    </row>
    <row r="747" spans="2:17" s="198" customFormat="1">
      <c r="B747" s="36">
        <f t="shared" si="72"/>
        <v>745</v>
      </c>
      <c r="C747" s="120">
        <f t="shared" si="73"/>
        <v>44805</v>
      </c>
      <c r="D747" s="98"/>
      <c r="E747" s="98"/>
      <c r="F747" s="98"/>
      <c r="G747" s="133" t="str">
        <f>IFERROR(VLOOKUP($C747,Calculator!$BY$2:$CB$2500,4,0),"")</f>
        <v/>
      </c>
      <c r="H747" s="197" t="e">
        <f t="shared" si="69"/>
        <v>#VALUE!</v>
      </c>
      <c r="I747" s="136">
        <f t="shared" si="70"/>
        <v>44805</v>
      </c>
      <c r="J747" s="137" t="e">
        <f ca="1">IF($C747&gt;(TODAY()),NA(),SUM($G$3:$G747))</f>
        <v>#N/A</v>
      </c>
      <c r="K747" s="133" t="str">
        <f>IFERROR(VLOOKUP($C747,Calculator!$BY$2:$CD$2500,6,0),"")</f>
        <v/>
      </c>
      <c r="L747" s="141" t="str">
        <f t="shared" si="68"/>
        <v/>
      </c>
      <c r="M747" s="100" t="str">
        <f>IF($D747="","",$L747-(Dashboard!$R$21-(SUM($E$224:$E748))))</f>
        <v/>
      </c>
      <c r="N747" s="50">
        <f t="shared" si="71"/>
        <v>44805</v>
      </c>
      <c r="O747" s="96" t="e">
        <f>IF($D747="",NA(),($M747)/Dashboard!$R$21)</f>
        <v>#N/A</v>
      </c>
      <c r="P747" s="34"/>
      <c r="Q747" s="34"/>
    </row>
    <row r="748" spans="2:17" s="198" customFormat="1">
      <c r="B748" s="36">
        <f t="shared" si="72"/>
        <v>746</v>
      </c>
      <c r="C748" s="120">
        <f t="shared" si="73"/>
        <v>44806</v>
      </c>
      <c r="D748" s="98"/>
      <c r="E748" s="98"/>
      <c r="F748" s="98"/>
      <c r="G748" s="133" t="str">
        <f>IFERROR(VLOOKUP($C748,Calculator!$BY$2:$CB$2500,4,0),"")</f>
        <v/>
      </c>
      <c r="H748" s="197" t="e">
        <f t="shared" si="69"/>
        <v>#VALUE!</v>
      </c>
      <c r="I748" s="136">
        <f t="shared" si="70"/>
        <v>44806</v>
      </c>
      <c r="J748" s="137" t="e">
        <f ca="1">IF($C748&gt;(TODAY()),NA(),SUM($G$3:$G748))</f>
        <v>#N/A</v>
      </c>
      <c r="K748" s="133" t="str">
        <f>IFERROR(VLOOKUP($C748,Calculator!$BY$2:$CD$2500,6,0),"")</f>
        <v/>
      </c>
      <c r="L748" s="141" t="str">
        <f t="shared" si="68"/>
        <v/>
      </c>
      <c r="M748" s="100" t="str">
        <f>IF($D748="","",$L748-(Dashboard!$R$21-(SUM($E$224:$E749))))</f>
        <v/>
      </c>
      <c r="N748" s="50">
        <f t="shared" si="71"/>
        <v>44806</v>
      </c>
      <c r="O748" s="96" t="e">
        <f>IF($D748="",NA(),($M748)/Dashboard!$R$21)</f>
        <v>#N/A</v>
      </c>
      <c r="P748" s="34"/>
      <c r="Q748" s="34"/>
    </row>
    <row r="749" spans="2:17" s="198" customFormat="1">
      <c r="B749" s="36">
        <f t="shared" si="72"/>
        <v>747</v>
      </c>
      <c r="C749" s="120">
        <f t="shared" si="73"/>
        <v>44807</v>
      </c>
      <c r="D749" s="98"/>
      <c r="E749" s="98"/>
      <c r="F749" s="98"/>
      <c r="G749" s="133" t="str">
        <f>IFERROR(VLOOKUP($C749,Calculator!$BY$2:$CB$2500,4,0),"")</f>
        <v/>
      </c>
      <c r="H749" s="197" t="e">
        <f t="shared" si="69"/>
        <v>#VALUE!</v>
      </c>
      <c r="I749" s="136">
        <f t="shared" si="70"/>
        <v>44807</v>
      </c>
      <c r="J749" s="137" t="e">
        <f ca="1">IF($C749&gt;(TODAY()),NA(),SUM($G$3:$G749))</f>
        <v>#N/A</v>
      </c>
      <c r="K749" s="133" t="str">
        <f>IFERROR(VLOOKUP($C749,Calculator!$BY$2:$CD$2500,6,0),"")</f>
        <v/>
      </c>
      <c r="L749" s="141" t="str">
        <f t="shared" si="68"/>
        <v/>
      </c>
      <c r="M749" s="100" t="str">
        <f>IF($D749="","",$L749-(Dashboard!$R$21-(SUM($E$224:$E750))))</f>
        <v/>
      </c>
      <c r="N749" s="50">
        <f t="shared" si="71"/>
        <v>44807</v>
      </c>
      <c r="O749" s="96" t="e">
        <f>IF($D749="",NA(),($M749)/Dashboard!$R$21)</f>
        <v>#N/A</v>
      </c>
      <c r="P749" s="34"/>
      <c r="Q749" s="34"/>
    </row>
    <row r="750" spans="2:17" s="198" customFormat="1">
      <c r="B750" s="36">
        <f t="shared" si="72"/>
        <v>748</v>
      </c>
      <c r="C750" s="120">
        <f t="shared" si="73"/>
        <v>44808</v>
      </c>
      <c r="D750" s="98"/>
      <c r="E750" s="98"/>
      <c r="F750" s="98"/>
      <c r="G750" s="133" t="str">
        <f>IFERROR(VLOOKUP($C750,Calculator!$BY$2:$CB$2500,4,0),"")</f>
        <v/>
      </c>
      <c r="H750" s="197" t="e">
        <f t="shared" si="69"/>
        <v>#VALUE!</v>
      </c>
      <c r="I750" s="136">
        <f t="shared" si="70"/>
        <v>44808</v>
      </c>
      <c r="J750" s="137" t="e">
        <f ca="1">IF($C750&gt;(TODAY()),NA(),SUM($G$3:$G750))</f>
        <v>#N/A</v>
      </c>
      <c r="K750" s="133" t="str">
        <f>IFERROR(VLOOKUP($C750,Calculator!$BY$2:$CD$2500,6,0),"")</f>
        <v/>
      </c>
      <c r="L750" s="141" t="str">
        <f t="shared" si="68"/>
        <v/>
      </c>
      <c r="M750" s="100" t="str">
        <f>IF($D750="","",$L750-(Dashboard!$R$21-(SUM($E$224:$E751))))</f>
        <v/>
      </c>
      <c r="N750" s="50">
        <f t="shared" si="71"/>
        <v>44808</v>
      </c>
      <c r="O750" s="96" t="e">
        <f>IF($D750="",NA(),($M750)/Dashboard!$R$21)</f>
        <v>#N/A</v>
      </c>
      <c r="P750" s="34"/>
      <c r="Q750" s="34"/>
    </row>
    <row r="751" spans="2:17" s="198" customFormat="1">
      <c r="B751" s="36">
        <f t="shared" si="72"/>
        <v>749</v>
      </c>
      <c r="C751" s="120">
        <f t="shared" si="73"/>
        <v>44809</v>
      </c>
      <c r="D751" s="98"/>
      <c r="E751" s="98"/>
      <c r="F751" s="98"/>
      <c r="G751" s="133" t="str">
        <f>IFERROR(VLOOKUP($C751,Calculator!$BY$2:$CB$2500,4,0),"")</f>
        <v/>
      </c>
      <c r="H751" s="197" t="e">
        <f t="shared" si="69"/>
        <v>#VALUE!</v>
      </c>
      <c r="I751" s="136">
        <f t="shared" si="70"/>
        <v>44809</v>
      </c>
      <c r="J751" s="137" t="e">
        <f ca="1">IF($C751&gt;(TODAY()),NA(),SUM($G$3:$G751))</f>
        <v>#N/A</v>
      </c>
      <c r="K751" s="133" t="str">
        <f>IFERROR(VLOOKUP($C751,Calculator!$BY$2:$CD$2500,6,0),"")</f>
        <v/>
      </c>
      <c r="L751" s="141" t="str">
        <f t="shared" si="68"/>
        <v/>
      </c>
      <c r="M751" s="100" t="str">
        <f>IF($D751="","",$L751-(Dashboard!$R$21-(SUM($E$224:$E752))))</f>
        <v/>
      </c>
      <c r="N751" s="50">
        <f t="shared" si="71"/>
        <v>44809</v>
      </c>
      <c r="O751" s="96" t="e">
        <f>IF($D751="",NA(),($M751)/Dashboard!$R$21)</f>
        <v>#N/A</v>
      </c>
      <c r="P751" s="34"/>
      <c r="Q751" s="34"/>
    </row>
    <row r="752" spans="2:17" s="198" customFormat="1">
      <c r="B752" s="36">
        <f t="shared" si="72"/>
        <v>750</v>
      </c>
      <c r="C752" s="120">
        <f t="shared" si="73"/>
        <v>44810</v>
      </c>
      <c r="D752" s="98"/>
      <c r="E752" s="98"/>
      <c r="F752" s="98"/>
      <c r="G752" s="133" t="str">
        <f>IFERROR(VLOOKUP($C752,Calculator!$BY$2:$CB$2500,4,0),"")</f>
        <v/>
      </c>
      <c r="H752" s="197" t="e">
        <f t="shared" si="69"/>
        <v>#VALUE!</v>
      </c>
      <c r="I752" s="136">
        <f t="shared" si="70"/>
        <v>44810</v>
      </c>
      <c r="J752" s="137" t="e">
        <f ca="1">IF($C752&gt;(TODAY()),NA(),SUM($G$3:$G752))</f>
        <v>#N/A</v>
      </c>
      <c r="K752" s="133" t="str">
        <f>IFERROR(VLOOKUP($C752,Calculator!$BY$2:$CD$2500,6,0),"")</f>
        <v/>
      </c>
      <c r="L752" s="141" t="str">
        <f t="shared" si="68"/>
        <v/>
      </c>
      <c r="M752" s="100" t="str">
        <f>IF($D752="","",$L752-(Dashboard!$R$21-(SUM($E$224:$E753))))</f>
        <v/>
      </c>
      <c r="N752" s="50">
        <f t="shared" si="71"/>
        <v>44810</v>
      </c>
      <c r="O752" s="96" t="e">
        <f>IF($D752="",NA(),($M752)/Dashboard!$R$21)</f>
        <v>#N/A</v>
      </c>
      <c r="P752" s="34"/>
      <c r="Q752" s="34"/>
    </row>
    <row r="753" spans="2:17" s="198" customFormat="1">
      <c r="B753" s="36">
        <f t="shared" si="72"/>
        <v>751</v>
      </c>
      <c r="C753" s="120">
        <f t="shared" si="73"/>
        <v>44811</v>
      </c>
      <c r="D753" s="98"/>
      <c r="E753" s="98"/>
      <c r="F753" s="98"/>
      <c r="G753" s="133" t="str">
        <f>IFERROR(VLOOKUP($C753,Calculator!$BY$2:$CB$2500,4,0),"")</f>
        <v/>
      </c>
      <c r="H753" s="197" t="e">
        <f t="shared" si="69"/>
        <v>#VALUE!</v>
      </c>
      <c r="I753" s="136">
        <f t="shared" si="70"/>
        <v>44811</v>
      </c>
      <c r="J753" s="137" t="e">
        <f ca="1">IF($C753&gt;(TODAY()),NA(),SUM($G$3:$G753))</f>
        <v>#N/A</v>
      </c>
      <c r="K753" s="133" t="str">
        <f>IFERROR(VLOOKUP($C753,Calculator!$BY$2:$CD$2500,6,0),"")</f>
        <v/>
      </c>
      <c r="L753" s="141" t="str">
        <f t="shared" si="68"/>
        <v/>
      </c>
      <c r="M753" s="100" t="str">
        <f>IF($D753="","",$L753-(Dashboard!$R$21-(SUM($E$224:$E754))))</f>
        <v/>
      </c>
      <c r="N753" s="50">
        <f t="shared" si="71"/>
        <v>44811</v>
      </c>
      <c r="O753" s="96" t="e">
        <f>IF($D753="",NA(),($M753)/Dashboard!$R$21)</f>
        <v>#N/A</v>
      </c>
      <c r="P753" s="34"/>
      <c r="Q753" s="34"/>
    </row>
    <row r="754" spans="2:17" s="198" customFormat="1">
      <c r="B754" s="36">
        <f t="shared" si="72"/>
        <v>752</v>
      </c>
      <c r="C754" s="120">
        <f t="shared" si="73"/>
        <v>44812</v>
      </c>
      <c r="D754" s="98"/>
      <c r="E754" s="98"/>
      <c r="F754" s="98"/>
      <c r="G754" s="133" t="str">
        <f>IFERROR(VLOOKUP($C754,Calculator!$BY$2:$CB$2500,4,0),"")</f>
        <v/>
      </c>
      <c r="H754" s="197" t="e">
        <f t="shared" si="69"/>
        <v>#VALUE!</v>
      </c>
      <c r="I754" s="136">
        <f t="shared" si="70"/>
        <v>44812</v>
      </c>
      <c r="J754" s="137" t="e">
        <f ca="1">IF($C754&gt;(TODAY()),NA(),SUM($G$3:$G754))</f>
        <v>#N/A</v>
      </c>
      <c r="K754" s="133" t="str">
        <f>IFERROR(VLOOKUP($C754,Calculator!$BY$2:$CD$2500,6,0),"")</f>
        <v/>
      </c>
      <c r="L754" s="141" t="str">
        <f t="shared" si="68"/>
        <v/>
      </c>
      <c r="M754" s="100" t="str">
        <f>IF($D754="","",$L754-(Dashboard!$R$21-(SUM($E$224:$E755))))</f>
        <v/>
      </c>
      <c r="N754" s="50">
        <f t="shared" si="71"/>
        <v>44812</v>
      </c>
      <c r="O754" s="96" t="e">
        <f>IF($D754="",NA(),($M754)/Dashboard!$R$21)</f>
        <v>#N/A</v>
      </c>
      <c r="P754" s="34"/>
      <c r="Q754" s="34"/>
    </row>
    <row r="755" spans="2:17" s="198" customFormat="1">
      <c r="B755" s="36">
        <f t="shared" si="72"/>
        <v>753</v>
      </c>
      <c r="C755" s="120">
        <f t="shared" si="73"/>
        <v>44813</v>
      </c>
      <c r="D755" s="98"/>
      <c r="E755" s="98"/>
      <c r="F755" s="98"/>
      <c r="G755" s="133" t="str">
        <f>IFERROR(VLOOKUP($C755,Calculator!$BY$2:$CB$2500,4,0),"")</f>
        <v/>
      </c>
      <c r="H755" s="197" t="e">
        <f t="shared" si="69"/>
        <v>#VALUE!</v>
      </c>
      <c r="I755" s="136">
        <f t="shared" si="70"/>
        <v>44813</v>
      </c>
      <c r="J755" s="137" t="e">
        <f ca="1">IF($C755&gt;(TODAY()),NA(),SUM($G$3:$G755))</f>
        <v>#N/A</v>
      </c>
      <c r="K755" s="133" t="str">
        <f>IFERROR(VLOOKUP($C755,Calculator!$BY$2:$CD$2500,6,0),"")</f>
        <v/>
      </c>
      <c r="L755" s="141" t="str">
        <f t="shared" si="68"/>
        <v/>
      </c>
      <c r="M755" s="100" t="str">
        <f>IF($D755="","",$L755-(Dashboard!$R$21-(SUM($E$224:$E756))))</f>
        <v/>
      </c>
      <c r="N755" s="50">
        <f t="shared" si="71"/>
        <v>44813</v>
      </c>
      <c r="O755" s="96" t="e">
        <f>IF($D755="",NA(),($M755)/Dashboard!$R$21)</f>
        <v>#N/A</v>
      </c>
      <c r="P755" s="34"/>
      <c r="Q755" s="34"/>
    </row>
    <row r="756" spans="2:17" s="198" customFormat="1">
      <c r="B756" s="36">
        <f t="shared" si="72"/>
        <v>754</v>
      </c>
      <c r="C756" s="120">
        <f t="shared" si="73"/>
        <v>44814</v>
      </c>
      <c r="D756" s="98"/>
      <c r="E756" s="98"/>
      <c r="F756" s="98"/>
      <c r="G756" s="133" t="str">
        <f>IFERROR(VLOOKUP($C756,Calculator!$BY$2:$CB$2500,4,0),"")</f>
        <v/>
      </c>
      <c r="H756" s="197" t="e">
        <f t="shared" si="69"/>
        <v>#VALUE!</v>
      </c>
      <c r="I756" s="136">
        <f t="shared" si="70"/>
        <v>44814</v>
      </c>
      <c r="J756" s="137" t="e">
        <f ca="1">IF($C756&gt;(TODAY()),NA(),SUM($G$3:$G756))</f>
        <v>#N/A</v>
      </c>
      <c r="K756" s="133" t="str">
        <f>IFERROR(VLOOKUP($C756,Calculator!$BY$2:$CD$2500,6,0),"")</f>
        <v/>
      </c>
      <c r="L756" s="141" t="str">
        <f t="shared" si="68"/>
        <v/>
      </c>
      <c r="M756" s="100" t="str">
        <f>IF($D756="","",$L756-(Dashboard!$R$21-(SUM($E$224:$E757))))</f>
        <v/>
      </c>
      <c r="N756" s="50">
        <f t="shared" si="71"/>
        <v>44814</v>
      </c>
      <c r="O756" s="96" t="e">
        <f>IF($D756="",NA(),($M756)/Dashboard!$R$21)</f>
        <v>#N/A</v>
      </c>
      <c r="P756" s="34"/>
      <c r="Q756" s="34"/>
    </row>
    <row r="757" spans="2:17" s="198" customFormat="1">
      <c r="B757" s="36">
        <f t="shared" si="72"/>
        <v>755</v>
      </c>
      <c r="C757" s="120">
        <f t="shared" si="73"/>
        <v>44815</v>
      </c>
      <c r="D757" s="98"/>
      <c r="E757" s="98"/>
      <c r="F757" s="98"/>
      <c r="G757" s="133" t="str">
        <f>IFERROR(VLOOKUP($C757,Calculator!$BY$2:$CB$2500,4,0),"")</f>
        <v/>
      </c>
      <c r="H757" s="197" t="e">
        <f t="shared" si="69"/>
        <v>#VALUE!</v>
      </c>
      <c r="I757" s="136">
        <f t="shared" si="70"/>
        <v>44815</v>
      </c>
      <c r="J757" s="137" t="e">
        <f ca="1">IF($C757&gt;(TODAY()),NA(),SUM($G$3:$G757))</f>
        <v>#N/A</v>
      </c>
      <c r="K757" s="133" t="str">
        <f>IFERROR(VLOOKUP($C757,Calculator!$BY$2:$CD$2500,6,0),"")</f>
        <v/>
      </c>
      <c r="L757" s="141" t="str">
        <f t="shared" si="68"/>
        <v/>
      </c>
      <c r="M757" s="100" t="str">
        <f>IF($D757="","",$L757-(Dashboard!$R$21-(SUM($E$224:$E758))))</f>
        <v/>
      </c>
      <c r="N757" s="50">
        <f t="shared" si="71"/>
        <v>44815</v>
      </c>
      <c r="O757" s="96" t="e">
        <f>IF($D757="",NA(),($M757)/Dashboard!$R$21)</f>
        <v>#N/A</v>
      </c>
      <c r="P757" s="34"/>
      <c r="Q757" s="34"/>
    </row>
    <row r="758" spans="2:17" s="198" customFormat="1">
      <c r="B758" s="36">
        <f t="shared" si="72"/>
        <v>756</v>
      </c>
      <c r="C758" s="120">
        <f t="shared" si="73"/>
        <v>44816</v>
      </c>
      <c r="D758" s="98"/>
      <c r="E758" s="98"/>
      <c r="F758" s="98"/>
      <c r="G758" s="133" t="str">
        <f>IFERROR(VLOOKUP($C758,Calculator!$BY$2:$CB$2500,4,0),"")</f>
        <v/>
      </c>
      <c r="H758" s="197" t="e">
        <f t="shared" si="69"/>
        <v>#VALUE!</v>
      </c>
      <c r="I758" s="136">
        <f t="shared" si="70"/>
        <v>44816</v>
      </c>
      <c r="J758" s="137" t="e">
        <f ca="1">IF($C758&gt;(TODAY()),NA(),SUM($G$3:$G758))</f>
        <v>#N/A</v>
      </c>
      <c r="K758" s="133" t="str">
        <f>IFERROR(VLOOKUP($C758,Calculator!$BY$2:$CD$2500,6,0),"")</f>
        <v/>
      </c>
      <c r="L758" s="141" t="str">
        <f t="shared" si="68"/>
        <v/>
      </c>
      <c r="M758" s="100" t="str">
        <f>IF($D758="","",$L758-(Dashboard!$R$21-(SUM($E$224:$E759))))</f>
        <v/>
      </c>
      <c r="N758" s="50">
        <f t="shared" si="71"/>
        <v>44816</v>
      </c>
      <c r="O758" s="96" t="e">
        <f>IF($D758="",NA(),($M758)/Dashboard!$R$21)</f>
        <v>#N/A</v>
      </c>
      <c r="P758" s="34"/>
      <c r="Q758" s="34"/>
    </row>
    <row r="759" spans="2:17" s="198" customFormat="1">
      <c r="B759" s="36">
        <f t="shared" si="72"/>
        <v>757</v>
      </c>
      <c r="C759" s="120">
        <f t="shared" si="73"/>
        <v>44817</v>
      </c>
      <c r="D759" s="98"/>
      <c r="E759" s="98"/>
      <c r="F759" s="98"/>
      <c r="G759" s="133" t="str">
        <f>IFERROR(VLOOKUP($C759,Calculator!$BY$2:$CB$2500,4,0),"")</f>
        <v/>
      </c>
      <c r="H759" s="197" t="e">
        <f t="shared" si="69"/>
        <v>#VALUE!</v>
      </c>
      <c r="I759" s="136">
        <f t="shared" si="70"/>
        <v>44817</v>
      </c>
      <c r="J759" s="137" t="e">
        <f ca="1">IF($C759&gt;(TODAY()),NA(),SUM($G$3:$G759))</f>
        <v>#N/A</v>
      </c>
      <c r="K759" s="133" t="str">
        <f>IFERROR(VLOOKUP($C759,Calculator!$BY$2:$CD$2500,6,0),"")</f>
        <v/>
      </c>
      <c r="L759" s="141" t="str">
        <f t="shared" si="68"/>
        <v/>
      </c>
      <c r="M759" s="100" t="str">
        <f>IF($D759="","",$L759-(Dashboard!$R$21-(SUM($E$224:$E760))))</f>
        <v/>
      </c>
      <c r="N759" s="50">
        <f t="shared" si="71"/>
        <v>44817</v>
      </c>
      <c r="O759" s="96" t="e">
        <f>IF($D759="",NA(),($M759)/Dashboard!$R$21)</f>
        <v>#N/A</v>
      </c>
      <c r="P759" s="34"/>
      <c r="Q759" s="34"/>
    </row>
    <row r="760" spans="2:17" s="198" customFormat="1">
      <c r="B760" s="36">
        <f t="shared" si="72"/>
        <v>758</v>
      </c>
      <c r="C760" s="120">
        <f t="shared" si="73"/>
        <v>44818</v>
      </c>
      <c r="D760" s="98"/>
      <c r="E760" s="98"/>
      <c r="F760" s="98"/>
      <c r="G760" s="133" t="str">
        <f>IFERROR(VLOOKUP($C760,Calculator!$BY$2:$CB$2500,4,0),"")</f>
        <v/>
      </c>
      <c r="H760" s="197" t="e">
        <f t="shared" si="69"/>
        <v>#VALUE!</v>
      </c>
      <c r="I760" s="136">
        <f t="shared" si="70"/>
        <v>44818</v>
      </c>
      <c r="J760" s="137" t="e">
        <f ca="1">IF($C760&gt;(TODAY()),NA(),SUM($G$3:$G760))</f>
        <v>#N/A</v>
      </c>
      <c r="K760" s="133" t="str">
        <f>IFERROR(VLOOKUP($C760,Calculator!$BY$2:$CD$2500,6,0),"")</f>
        <v/>
      </c>
      <c r="L760" s="141" t="str">
        <f t="shared" si="68"/>
        <v/>
      </c>
      <c r="M760" s="100" t="str">
        <f>IF($D760="","",$L760-(Dashboard!$R$21-(SUM($E$224:$E761))))</f>
        <v/>
      </c>
      <c r="N760" s="50">
        <f t="shared" si="71"/>
        <v>44818</v>
      </c>
      <c r="O760" s="96" t="e">
        <f>IF($D760="",NA(),($M760)/Dashboard!$R$21)</f>
        <v>#N/A</v>
      </c>
      <c r="P760" s="34"/>
      <c r="Q760" s="34"/>
    </row>
    <row r="761" spans="2:17" s="198" customFormat="1">
      <c r="B761" s="36">
        <f t="shared" si="72"/>
        <v>759</v>
      </c>
      <c r="C761" s="120">
        <f t="shared" si="73"/>
        <v>44819</v>
      </c>
      <c r="D761" s="98"/>
      <c r="E761" s="98"/>
      <c r="F761" s="98"/>
      <c r="G761" s="133" t="str">
        <f>IFERROR(VLOOKUP($C761,Calculator!$BY$2:$CB$2500,4,0),"")</f>
        <v/>
      </c>
      <c r="H761" s="197" t="e">
        <f t="shared" si="69"/>
        <v>#VALUE!</v>
      </c>
      <c r="I761" s="136">
        <f t="shared" si="70"/>
        <v>44819</v>
      </c>
      <c r="J761" s="137" t="e">
        <f ca="1">IF($C761&gt;(TODAY()),NA(),SUM($G$3:$G761))</f>
        <v>#N/A</v>
      </c>
      <c r="K761" s="133" t="str">
        <f>IFERROR(VLOOKUP($C761,Calculator!$BY$2:$CD$2500,6,0),"")</f>
        <v/>
      </c>
      <c r="L761" s="141" t="str">
        <f t="shared" si="68"/>
        <v/>
      </c>
      <c r="M761" s="100" t="str">
        <f>IF($D761="","",$L761-(Dashboard!$R$21-(SUM($E$224:$E762))))</f>
        <v/>
      </c>
      <c r="N761" s="50">
        <f t="shared" si="71"/>
        <v>44819</v>
      </c>
      <c r="O761" s="96" t="e">
        <f>IF($D761="",NA(),($M761)/Dashboard!$R$21)</f>
        <v>#N/A</v>
      </c>
      <c r="P761" s="34"/>
      <c r="Q761" s="34"/>
    </row>
    <row r="762" spans="2:17" s="198" customFormat="1">
      <c r="B762" s="36">
        <f t="shared" si="72"/>
        <v>760</v>
      </c>
      <c r="C762" s="120">
        <f t="shared" si="73"/>
        <v>44820</v>
      </c>
      <c r="D762" s="98"/>
      <c r="E762" s="98"/>
      <c r="F762" s="98"/>
      <c r="G762" s="133" t="str">
        <f>IFERROR(VLOOKUP($C762,Calculator!$BY$2:$CB$2500,4,0),"")</f>
        <v/>
      </c>
      <c r="H762" s="197" t="e">
        <f t="shared" si="69"/>
        <v>#VALUE!</v>
      </c>
      <c r="I762" s="136">
        <f t="shared" si="70"/>
        <v>44820</v>
      </c>
      <c r="J762" s="137" t="e">
        <f ca="1">IF($C762&gt;(TODAY()),NA(),SUM($G$3:$G762))</f>
        <v>#N/A</v>
      </c>
      <c r="K762" s="133" t="str">
        <f>IFERROR(VLOOKUP($C762,Calculator!$BY$2:$CD$2500,6,0),"")</f>
        <v/>
      </c>
      <c r="L762" s="141" t="str">
        <f t="shared" si="68"/>
        <v/>
      </c>
      <c r="M762" s="100" t="str">
        <f>IF($D762="","",$L762-(Dashboard!$R$21-(SUM($E$224:$E763))))</f>
        <v/>
      </c>
      <c r="N762" s="50">
        <f t="shared" si="71"/>
        <v>44820</v>
      </c>
      <c r="O762" s="96" t="e">
        <f>IF($D762="",NA(),($M762)/Dashboard!$R$21)</f>
        <v>#N/A</v>
      </c>
      <c r="P762" s="34"/>
      <c r="Q762" s="34"/>
    </row>
    <row r="763" spans="2:17" s="198" customFormat="1">
      <c r="B763" s="36">
        <f t="shared" si="72"/>
        <v>761</v>
      </c>
      <c r="C763" s="120">
        <f t="shared" si="73"/>
        <v>44821</v>
      </c>
      <c r="D763" s="98"/>
      <c r="E763" s="98"/>
      <c r="F763" s="98"/>
      <c r="G763" s="133" t="str">
        <f>IFERROR(VLOOKUP($C763,Calculator!$BY$2:$CB$2500,4,0),"")</f>
        <v/>
      </c>
      <c r="H763" s="197" t="e">
        <f t="shared" si="69"/>
        <v>#VALUE!</v>
      </c>
      <c r="I763" s="136">
        <f t="shared" si="70"/>
        <v>44821</v>
      </c>
      <c r="J763" s="137" t="e">
        <f ca="1">IF($C763&gt;(TODAY()),NA(),SUM($G$3:$G763))</f>
        <v>#N/A</v>
      </c>
      <c r="K763" s="133" t="str">
        <f>IFERROR(VLOOKUP($C763,Calculator!$BY$2:$CD$2500,6,0),"")</f>
        <v/>
      </c>
      <c r="L763" s="141" t="str">
        <f t="shared" si="68"/>
        <v/>
      </c>
      <c r="M763" s="100" t="str">
        <f>IF($D763="","",$L763-(Dashboard!$R$21-(SUM($E$224:$E764))))</f>
        <v/>
      </c>
      <c r="N763" s="50">
        <f t="shared" si="71"/>
        <v>44821</v>
      </c>
      <c r="O763" s="96" t="e">
        <f>IF($D763="",NA(),($M763)/Dashboard!$R$21)</f>
        <v>#N/A</v>
      </c>
      <c r="P763" s="34"/>
      <c r="Q763" s="34"/>
    </row>
    <row r="764" spans="2:17" s="198" customFormat="1">
      <c r="B764" s="36">
        <f t="shared" si="72"/>
        <v>762</v>
      </c>
      <c r="C764" s="120">
        <f t="shared" si="73"/>
        <v>44822</v>
      </c>
      <c r="D764" s="98"/>
      <c r="E764" s="98"/>
      <c r="F764" s="98"/>
      <c r="G764" s="133" t="str">
        <f>IFERROR(VLOOKUP($C764,Calculator!$BY$2:$CB$2500,4,0),"")</f>
        <v/>
      </c>
      <c r="H764" s="197" t="e">
        <f t="shared" si="69"/>
        <v>#VALUE!</v>
      </c>
      <c r="I764" s="136">
        <f t="shared" si="70"/>
        <v>44822</v>
      </c>
      <c r="J764" s="137" t="e">
        <f ca="1">IF($C764&gt;(TODAY()),NA(),SUM($G$3:$G764))</f>
        <v>#N/A</v>
      </c>
      <c r="K764" s="133" t="str">
        <f>IFERROR(VLOOKUP($C764,Calculator!$BY$2:$CD$2500,6,0),"")</f>
        <v/>
      </c>
      <c r="L764" s="141" t="str">
        <f t="shared" si="68"/>
        <v/>
      </c>
      <c r="M764" s="100" t="str">
        <f>IF($D764="","",$L764-(Dashboard!$R$21-(SUM($E$224:$E765))))</f>
        <v/>
      </c>
      <c r="N764" s="50">
        <f t="shared" si="71"/>
        <v>44822</v>
      </c>
      <c r="O764" s="96" t="e">
        <f>IF($D764="",NA(),($M764)/Dashboard!$R$21)</f>
        <v>#N/A</v>
      </c>
      <c r="P764" s="34"/>
      <c r="Q764" s="34"/>
    </row>
    <row r="765" spans="2:17" s="198" customFormat="1">
      <c r="B765" s="36">
        <f t="shared" si="72"/>
        <v>763</v>
      </c>
      <c r="C765" s="120">
        <f t="shared" si="73"/>
        <v>44823</v>
      </c>
      <c r="D765" s="98"/>
      <c r="E765" s="98"/>
      <c r="F765" s="98"/>
      <c r="G765" s="133" t="str">
        <f>IFERROR(VLOOKUP($C765,Calculator!$BY$2:$CB$2500,4,0),"")</f>
        <v/>
      </c>
      <c r="H765" s="197" t="e">
        <f t="shared" si="69"/>
        <v>#VALUE!</v>
      </c>
      <c r="I765" s="136">
        <f t="shared" si="70"/>
        <v>44823</v>
      </c>
      <c r="J765" s="137" t="e">
        <f ca="1">IF($C765&gt;(TODAY()),NA(),SUM($G$3:$G765))</f>
        <v>#N/A</v>
      </c>
      <c r="K765" s="133" t="str">
        <f>IFERROR(VLOOKUP($C765,Calculator!$BY$2:$CD$2500,6,0),"")</f>
        <v/>
      </c>
      <c r="L765" s="141" t="str">
        <f t="shared" si="68"/>
        <v/>
      </c>
      <c r="M765" s="100" t="str">
        <f>IF($D765="","",$L765-(Dashboard!$R$21-(SUM($E$224:$E766))))</f>
        <v/>
      </c>
      <c r="N765" s="50">
        <f t="shared" si="71"/>
        <v>44823</v>
      </c>
      <c r="O765" s="96" t="e">
        <f>IF($D765="",NA(),($M765)/Dashboard!$R$21)</f>
        <v>#N/A</v>
      </c>
      <c r="P765" s="34"/>
      <c r="Q765" s="34"/>
    </row>
    <row r="766" spans="2:17" s="198" customFormat="1">
      <c r="B766" s="36">
        <f t="shared" si="72"/>
        <v>764</v>
      </c>
      <c r="C766" s="120">
        <f t="shared" si="73"/>
        <v>44824</v>
      </c>
      <c r="D766" s="98"/>
      <c r="E766" s="98"/>
      <c r="F766" s="98"/>
      <c r="G766" s="133" t="str">
        <f>IFERROR(VLOOKUP($C766,Calculator!$BY$2:$CB$2500,4,0),"")</f>
        <v/>
      </c>
      <c r="H766" s="197" t="e">
        <f t="shared" si="69"/>
        <v>#VALUE!</v>
      </c>
      <c r="I766" s="136">
        <f t="shared" si="70"/>
        <v>44824</v>
      </c>
      <c r="J766" s="137" t="e">
        <f ca="1">IF($C766&gt;(TODAY()),NA(),SUM($G$3:$G766))</f>
        <v>#N/A</v>
      </c>
      <c r="K766" s="133" t="str">
        <f>IFERROR(VLOOKUP($C766,Calculator!$BY$2:$CD$2500,6,0),"")</f>
        <v/>
      </c>
      <c r="L766" s="141" t="str">
        <f t="shared" si="68"/>
        <v/>
      </c>
      <c r="M766" s="100" t="str">
        <f>IF($D766="","",$L766-(Dashboard!$R$21-(SUM($E$224:$E767))))</f>
        <v/>
      </c>
      <c r="N766" s="50">
        <f t="shared" si="71"/>
        <v>44824</v>
      </c>
      <c r="O766" s="96" t="e">
        <f>IF($D766="",NA(),($M766)/Dashboard!$R$21)</f>
        <v>#N/A</v>
      </c>
      <c r="P766" s="34"/>
      <c r="Q766" s="34"/>
    </row>
    <row r="767" spans="2:17" s="198" customFormat="1">
      <c r="B767" s="36">
        <f t="shared" si="72"/>
        <v>765</v>
      </c>
      <c r="C767" s="120">
        <f t="shared" si="73"/>
        <v>44825</v>
      </c>
      <c r="D767" s="98"/>
      <c r="E767" s="98"/>
      <c r="F767" s="98"/>
      <c r="G767" s="133" t="str">
        <f>IFERROR(VLOOKUP($C767,Calculator!$BY$2:$CB$2500,4,0),"")</f>
        <v/>
      </c>
      <c r="H767" s="197" t="e">
        <f t="shared" si="69"/>
        <v>#VALUE!</v>
      </c>
      <c r="I767" s="136">
        <f t="shared" si="70"/>
        <v>44825</v>
      </c>
      <c r="J767" s="137" t="e">
        <f ca="1">IF($C767&gt;(TODAY()),NA(),SUM($G$3:$G767))</f>
        <v>#N/A</v>
      </c>
      <c r="K767" s="133" t="str">
        <f>IFERROR(VLOOKUP($C767,Calculator!$BY$2:$CD$2500,6,0),"")</f>
        <v/>
      </c>
      <c r="L767" s="141" t="str">
        <f t="shared" si="68"/>
        <v/>
      </c>
      <c r="M767" s="100" t="str">
        <f>IF($D767="","",$L767-(Dashboard!$R$21-(SUM($E$224:$E768))))</f>
        <v/>
      </c>
      <c r="N767" s="50">
        <f t="shared" si="71"/>
        <v>44825</v>
      </c>
      <c r="O767" s="96" t="e">
        <f>IF($D767="",NA(),($M767)/Dashboard!$R$21)</f>
        <v>#N/A</v>
      </c>
      <c r="P767" s="34"/>
      <c r="Q767" s="34"/>
    </row>
    <row r="768" spans="2:17" s="198" customFormat="1">
      <c r="B768" s="36">
        <f t="shared" si="72"/>
        <v>766</v>
      </c>
      <c r="C768" s="120">
        <f t="shared" si="73"/>
        <v>44826</v>
      </c>
      <c r="D768" s="98"/>
      <c r="E768" s="98"/>
      <c r="F768" s="98"/>
      <c r="G768" s="133" t="str">
        <f>IFERROR(VLOOKUP($C768,Calculator!$BY$2:$CB$2500,4,0),"")</f>
        <v/>
      </c>
      <c r="H768" s="197" t="e">
        <f t="shared" si="69"/>
        <v>#VALUE!</v>
      </c>
      <c r="I768" s="136">
        <f t="shared" si="70"/>
        <v>44826</v>
      </c>
      <c r="J768" s="137" t="e">
        <f ca="1">IF($C768&gt;(TODAY()),NA(),SUM($G$3:$G768))</f>
        <v>#N/A</v>
      </c>
      <c r="K768" s="133" t="str">
        <f>IFERROR(VLOOKUP($C768,Calculator!$BY$2:$CD$2500,6,0),"")</f>
        <v/>
      </c>
      <c r="L768" s="141" t="str">
        <f t="shared" si="68"/>
        <v/>
      </c>
      <c r="M768" s="100" t="str">
        <f>IF($D768="","",$L768-(Dashboard!$R$21-(SUM($E$224:$E769))))</f>
        <v/>
      </c>
      <c r="N768" s="50">
        <f t="shared" si="71"/>
        <v>44826</v>
      </c>
      <c r="O768" s="96" t="e">
        <f>IF($D768="",NA(),($M768)/Dashboard!$R$21)</f>
        <v>#N/A</v>
      </c>
      <c r="P768" s="34"/>
      <c r="Q768" s="34"/>
    </row>
    <row r="769" spans="2:17" s="198" customFormat="1">
      <c r="B769" s="36">
        <f t="shared" si="72"/>
        <v>767</v>
      </c>
      <c r="C769" s="120">
        <f t="shared" si="73"/>
        <v>44827</v>
      </c>
      <c r="D769" s="98"/>
      <c r="E769" s="98"/>
      <c r="F769" s="98"/>
      <c r="G769" s="133" t="str">
        <f>IFERROR(VLOOKUP($C769,Calculator!$BY$2:$CB$2500,4,0),"")</f>
        <v/>
      </c>
      <c r="H769" s="197" t="e">
        <f t="shared" si="69"/>
        <v>#VALUE!</v>
      </c>
      <c r="I769" s="136">
        <f t="shared" si="70"/>
        <v>44827</v>
      </c>
      <c r="J769" s="137" t="e">
        <f ca="1">IF($C769&gt;(TODAY()),NA(),SUM($G$3:$G769))</f>
        <v>#N/A</v>
      </c>
      <c r="K769" s="133" t="str">
        <f>IFERROR(VLOOKUP($C769,Calculator!$BY$2:$CD$2500,6,0),"")</f>
        <v/>
      </c>
      <c r="L769" s="141" t="str">
        <f t="shared" si="68"/>
        <v/>
      </c>
      <c r="M769" s="100" t="str">
        <f>IF($D769="","",$L769-(Dashboard!$R$21-(SUM($E$224:$E770))))</f>
        <v/>
      </c>
      <c r="N769" s="50">
        <f t="shared" si="71"/>
        <v>44827</v>
      </c>
      <c r="O769" s="96" t="e">
        <f>IF($D769="",NA(),($M769)/Dashboard!$R$21)</f>
        <v>#N/A</v>
      </c>
      <c r="P769" s="34"/>
      <c r="Q769" s="34"/>
    </row>
    <row r="770" spans="2:17" s="198" customFormat="1">
      <c r="B770" s="36">
        <f t="shared" si="72"/>
        <v>768</v>
      </c>
      <c r="C770" s="120">
        <f t="shared" si="73"/>
        <v>44828</v>
      </c>
      <c r="D770" s="98"/>
      <c r="E770" s="98"/>
      <c r="F770" s="98"/>
      <c r="G770" s="133" t="str">
        <f>IFERROR(VLOOKUP($C770,Calculator!$BY$2:$CB$2500,4,0),"")</f>
        <v/>
      </c>
      <c r="H770" s="197" t="e">
        <f t="shared" si="69"/>
        <v>#VALUE!</v>
      </c>
      <c r="I770" s="136">
        <f t="shared" si="70"/>
        <v>44828</v>
      </c>
      <c r="J770" s="137" t="e">
        <f ca="1">IF($C770&gt;(TODAY()),NA(),SUM($G$3:$G770))</f>
        <v>#N/A</v>
      </c>
      <c r="K770" s="133" t="str">
        <f>IFERROR(VLOOKUP($C770,Calculator!$BY$2:$CD$2500,6,0),"")</f>
        <v/>
      </c>
      <c r="L770" s="141" t="str">
        <f t="shared" si="68"/>
        <v/>
      </c>
      <c r="M770" s="100" t="str">
        <f>IF($D770="","",$L770-(Dashboard!$R$21-(SUM($E$224:$E771))))</f>
        <v/>
      </c>
      <c r="N770" s="50">
        <f t="shared" si="71"/>
        <v>44828</v>
      </c>
      <c r="O770" s="96" t="e">
        <f>IF($D770="",NA(),($M770)/Dashboard!$R$21)</f>
        <v>#N/A</v>
      </c>
      <c r="P770" s="34"/>
      <c r="Q770" s="34"/>
    </row>
    <row r="771" spans="2:17" s="198" customFormat="1">
      <c r="B771" s="36">
        <f t="shared" si="72"/>
        <v>769</v>
      </c>
      <c r="C771" s="120">
        <f t="shared" si="73"/>
        <v>44829</v>
      </c>
      <c r="D771" s="98"/>
      <c r="E771" s="98"/>
      <c r="F771" s="98"/>
      <c r="G771" s="133" t="str">
        <f>IFERROR(VLOOKUP($C771,Calculator!$BY$2:$CB$2500,4,0),"")</f>
        <v/>
      </c>
      <c r="H771" s="197" t="e">
        <f t="shared" si="69"/>
        <v>#VALUE!</v>
      </c>
      <c r="I771" s="136">
        <f t="shared" si="70"/>
        <v>44829</v>
      </c>
      <c r="J771" s="137" t="e">
        <f ca="1">IF($C771&gt;(TODAY()),NA(),SUM($G$3:$G771))</f>
        <v>#N/A</v>
      </c>
      <c r="K771" s="133" t="str">
        <f>IFERROR(VLOOKUP($C771,Calculator!$BY$2:$CD$2500,6,0),"")</f>
        <v/>
      </c>
      <c r="L771" s="141" t="str">
        <f t="shared" ref="L771:L834" si="74">IF($D771="","",$D771)</f>
        <v/>
      </c>
      <c r="M771" s="100" t="str">
        <f>IF($D771="","",$L771-(Dashboard!$R$21-(SUM($E$224:$E772))))</f>
        <v/>
      </c>
      <c r="N771" s="50">
        <f t="shared" si="71"/>
        <v>44829</v>
      </c>
      <c r="O771" s="96" t="e">
        <f>IF($D771="",NA(),($M771)/Dashboard!$R$21)</f>
        <v>#N/A</v>
      </c>
      <c r="P771" s="34"/>
      <c r="Q771" s="34"/>
    </row>
    <row r="772" spans="2:17" s="198" customFormat="1">
      <c r="B772" s="36">
        <f t="shared" si="72"/>
        <v>770</v>
      </c>
      <c r="C772" s="120">
        <f t="shared" si="73"/>
        <v>44830</v>
      </c>
      <c r="D772" s="98"/>
      <c r="E772" s="98"/>
      <c r="F772" s="98"/>
      <c r="G772" s="133" t="str">
        <f>IFERROR(VLOOKUP($C772,Calculator!$BY$2:$CB$2500,4,0),"")</f>
        <v/>
      </c>
      <c r="H772" s="197" t="e">
        <f t="shared" ref="H772:H835" si="75">$G772*1</f>
        <v>#VALUE!</v>
      </c>
      <c r="I772" s="136">
        <f t="shared" ref="I772:I835" si="76">$C772</f>
        <v>44830</v>
      </c>
      <c r="J772" s="137" t="e">
        <f ca="1">IF($C772&gt;(TODAY()),NA(),SUM($G$3:$G772))</f>
        <v>#N/A</v>
      </c>
      <c r="K772" s="133" t="str">
        <f>IFERROR(VLOOKUP($C772,Calculator!$BY$2:$CD$2500,6,0),"")</f>
        <v/>
      </c>
      <c r="L772" s="141" t="str">
        <f t="shared" si="74"/>
        <v/>
      </c>
      <c r="M772" s="100" t="str">
        <f>IF($D772="","",$L772-(Dashboard!$R$21-(SUM($E$224:$E773))))</f>
        <v/>
      </c>
      <c r="N772" s="50">
        <f t="shared" si="71"/>
        <v>44830</v>
      </c>
      <c r="O772" s="96" t="e">
        <f>IF($D772="",NA(),($M772)/Dashboard!$R$21)</f>
        <v>#N/A</v>
      </c>
      <c r="P772" s="34"/>
      <c r="Q772" s="34"/>
    </row>
    <row r="773" spans="2:17" s="198" customFormat="1">
      <c r="B773" s="36">
        <f t="shared" si="72"/>
        <v>771</v>
      </c>
      <c r="C773" s="120">
        <f t="shared" si="73"/>
        <v>44831</v>
      </c>
      <c r="D773" s="98"/>
      <c r="E773" s="98"/>
      <c r="F773" s="98"/>
      <c r="G773" s="133" t="str">
        <f>IFERROR(VLOOKUP($C773,Calculator!$BY$2:$CB$2500,4,0),"")</f>
        <v/>
      </c>
      <c r="H773" s="197" t="e">
        <f t="shared" si="75"/>
        <v>#VALUE!</v>
      </c>
      <c r="I773" s="136">
        <f t="shared" si="76"/>
        <v>44831</v>
      </c>
      <c r="J773" s="137" t="e">
        <f ca="1">IF($C773&gt;(TODAY()),NA(),SUM($G$3:$G773))</f>
        <v>#N/A</v>
      </c>
      <c r="K773" s="133" t="str">
        <f>IFERROR(VLOOKUP($C773,Calculator!$BY$2:$CD$2500,6,0),"")</f>
        <v/>
      </c>
      <c r="L773" s="141" t="str">
        <f t="shared" si="74"/>
        <v/>
      </c>
      <c r="M773" s="100" t="str">
        <f>IF($D773="","",$L773-(Dashboard!$R$21-(SUM($E$224:$E774))))</f>
        <v/>
      </c>
      <c r="N773" s="50">
        <f t="shared" ref="N773:N836" si="77">$C772+1</f>
        <v>44831</v>
      </c>
      <c r="O773" s="96" t="e">
        <f>IF($D773="",NA(),($M773)/Dashboard!$R$21)</f>
        <v>#N/A</v>
      </c>
      <c r="P773" s="34"/>
      <c r="Q773" s="34"/>
    </row>
    <row r="774" spans="2:17" s="198" customFormat="1">
      <c r="B774" s="36">
        <f t="shared" si="72"/>
        <v>772</v>
      </c>
      <c r="C774" s="120">
        <f t="shared" si="73"/>
        <v>44832</v>
      </c>
      <c r="D774" s="98"/>
      <c r="E774" s="98"/>
      <c r="F774" s="98"/>
      <c r="G774" s="133" t="str">
        <f>IFERROR(VLOOKUP($C774,Calculator!$BY$2:$CB$2500,4,0),"")</f>
        <v/>
      </c>
      <c r="H774" s="197" t="e">
        <f t="shared" si="75"/>
        <v>#VALUE!</v>
      </c>
      <c r="I774" s="136">
        <f t="shared" si="76"/>
        <v>44832</v>
      </c>
      <c r="J774" s="137" t="e">
        <f ca="1">IF($C774&gt;(TODAY()),NA(),SUM($G$3:$G774))</f>
        <v>#N/A</v>
      </c>
      <c r="K774" s="133" t="str">
        <f>IFERROR(VLOOKUP($C774,Calculator!$BY$2:$CD$2500,6,0),"")</f>
        <v/>
      </c>
      <c r="L774" s="141" t="str">
        <f t="shared" si="74"/>
        <v/>
      </c>
      <c r="M774" s="100" t="str">
        <f>IF($D774="","",$L774-(Dashboard!$R$21-(SUM($E$224:$E775))))</f>
        <v/>
      </c>
      <c r="N774" s="50">
        <f t="shared" si="77"/>
        <v>44832</v>
      </c>
      <c r="O774" s="96" t="e">
        <f>IF($D774="",NA(),($M774)/Dashboard!$R$21)</f>
        <v>#N/A</v>
      </c>
      <c r="P774" s="34"/>
      <c r="Q774" s="34"/>
    </row>
    <row r="775" spans="2:17" s="198" customFormat="1">
      <c r="B775" s="36">
        <f t="shared" si="72"/>
        <v>773</v>
      </c>
      <c r="C775" s="120">
        <f t="shared" si="73"/>
        <v>44833</v>
      </c>
      <c r="D775" s="98"/>
      <c r="E775" s="98"/>
      <c r="F775" s="98"/>
      <c r="G775" s="133" t="str">
        <f>IFERROR(VLOOKUP($C775,Calculator!$BY$2:$CB$2500,4,0),"")</f>
        <v/>
      </c>
      <c r="H775" s="197" t="e">
        <f t="shared" si="75"/>
        <v>#VALUE!</v>
      </c>
      <c r="I775" s="136">
        <f t="shared" si="76"/>
        <v>44833</v>
      </c>
      <c r="J775" s="137" t="e">
        <f ca="1">IF($C775&gt;(TODAY()),NA(),SUM($G$3:$G775))</f>
        <v>#N/A</v>
      </c>
      <c r="K775" s="133" t="str">
        <f>IFERROR(VLOOKUP($C775,Calculator!$BY$2:$CD$2500,6,0),"")</f>
        <v/>
      </c>
      <c r="L775" s="141" t="str">
        <f t="shared" si="74"/>
        <v/>
      </c>
      <c r="M775" s="100" t="str">
        <f>IF($D775="","",$L775-(Dashboard!$R$21-(SUM($E$224:$E776))))</f>
        <v/>
      </c>
      <c r="N775" s="50">
        <f t="shared" si="77"/>
        <v>44833</v>
      </c>
      <c r="O775" s="96" t="e">
        <f>IF($D775="",NA(),($M775)/Dashboard!$R$21)</f>
        <v>#N/A</v>
      </c>
      <c r="P775" s="34"/>
      <c r="Q775" s="34"/>
    </row>
    <row r="776" spans="2:17" s="198" customFormat="1">
      <c r="B776" s="36">
        <f t="shared" si="72"/>
        <v>774</v>
      </c>
      <c r="C776" s="120">
        <f t="shared" si="73"/>
        <v>44834</v>
      </c>
      <c r="D776" s="98"/>
      <c r="E776" s="98"/>
      <c r="F776" s="98"/>
      <c r="G776" s="133" t="str">
        <f>IFERROR(VLOOKUP($C776,Calculator!$BY$2:$CB$2500,4,0),"")</f>
        <v/>
      </c>
      <c r="H776" s="197" t="e">
        <f t="shared" si="75"/>
        <v>#VALUE!</v>
      </c>
      <c r="I776" s="136">
        <f t="shared" si="76"/>
        <v>44834</v>
      </c>
      <c r="J776" s="137" t="e">
        <f ca="1">IF($C776&gt;(TODAY()),NA(),SUM($G$3:$G776))</f>
        <v>#N/A</v>
      </c>
      <c r="K776" s="133" t="str">
        <f>IFERROR(VLOOKUP($C776,Calculator!$BY$2:$CD$2500,6,0),"")</f>
        <v/>
      </c>
      <c r="L776" s="141" t="str">
        <f t="shared" si="74"/>
        <v/>
      </c>
      <c r="M776" s="100" t="str">
        <f>IF($D776="","",$L776-(Dashboard!$R$21-(SUM($E$224:$E777))))</f>
        <v/>
      </c>
      <c r="N776" s="50">
        <f t="shared" si="77"/>
        <v>44834</v>
      </c>
      <c r="O776" s="96" t="e">
        <f>IF($D776="",NA(),($M776)/Dashboard!$R$21)</f>
        <v>#N/A</v>
      </c>
      <c r="P776" s="34"/>
      <c r="Q776" s="34"/>
    </row>
    <row r="777" spans="2:17" s="198" customFormat="1">
      <c r="B777" s="36">
        <f t="shared" si="72"/>
        <v>775</v>
      </c>
      <c r="C777" s="120">
        <f t="shared" si="73"/>
        <v>44835</v>
      </c>
      <c r="D777" s="98"/>
      <c r="E777" s="98"/>
      <c r="F777" s="98"/>
      <c r="G777" s="133" t="str">
        <f>IFERROR(VLOOKUP($C777,Calculator!$BY$2:$CB$2500,4,0),"")</f>
        <v/>
      </c>
      <c r="H777" s="197" t="e">
        <f t="shared" si="75"/>
        <v>#VALUE!</v>
      </c>
      <c r="I777" s="136">
        <f t="shared" si="76"/>
        <v>44835</v>
      </c>
      <c r="J777" s="137" t="e">
        <f ca="1">IF($C777&gt;(TODAY()),NA(),SUM($G$3:$G777))</f>
        <v>#N/A</v>
      </c>
      <c r="K777" s="133" t="str">
        <f>IFERROR(VLOOKUP($C777,Calculator!$BY$2:$CD$2500,6,0),"")</f>
        <v/>
      </c>
      <c r="L777" s="141" t="str">
        <f t="shared" si="74"/>
        <v/>
      </c>
      <c r="M777" s="100" t="str">
        <f>IF($D777="","",$L777-(Dashboard!$R$21-(SUM($E$224:$E778))))</f>
        <v/>
      </c>
      <c r="N777" s="50">
        <f t="shared" si="77"/>
        <v>44835</v>
      </c>
      <c r="O777" s="96" t="e">
        <f>IF($D777="",NA(),($M777)/Dashboard!$R$21)</f>
        <v>#N/A</v>
      </c>
      <c r="P777" s="34"/>
      <c r="Q777" s="34"/>
    </row>
    <row r="778" spans="2:17" s="198" customFormat="1">
      <c r="B778" s="36">
        <f t="shared" si="72"/>
        <v>776</v>
      </c>
      <c r="C778" s="120">
        <f t="shared" si="73"/>
        <v>44836</v>
      </c>
      <c r="D778" s="98"/>
      <c r="E778" s="98"/>
      <c r="F778" s="98"/>
      <c r="G778" s="133" t="str">
        <f>IFERROR(VLOOKUP($C778,Calculator!$BY$2:$CB$2500,4,0),"")</f>
        <v/>
      </c>
      <c r="H778" s="197" t="e">
        <f t="shared" si="75"/>
        <v>#VALUE!</v>
      </c>
      <c r="I778" s="136">
        <f t="shared" si="76"/>
        <v>44836</v>
      </c>
      <c r="J778" s="137" t="e">
        <f ca="1">IF($C778&gt;(TODAY()),NA(),SUM($G$3:$G778))</f>
        <v>#N/A</v>
      </c>
      <c r="K778" s="133" t="str">
        <f>IFERROR(VLOOKUP($C778,Calculator!$BY$2:$CD$2500,6,0),"")</f>
        <v/>
      </c>
      <c r="L778" s="141" t="str">
        <f t="shared" si="74"/>
        <v/>
      </c>
      <c r="M778" s="100" t="str">
        <f>IF($D778="","",$L778-(Dashboard!$R$21-(SUM($E$224:$E779))))</f>
        <v/>
      </c>
      <c r="N778" s="50">
        <f t="shared" si="77"/>
        <v>44836</v>
      </c>
      <c r="O778" s="96" t="e">
        <f>IF($D778="",NA(),($M778)/Dashboard!$R$21)</f>
        <v>#N/A</v>
      </c>
      <c r="P778" s="34"/>
      <c r="Q778" s="34"/>
    </row>
    <row r="779" spans="2:17" s="198" customFormat="1">
      <c r="B779" s="36">
        <f t="shared" si="72"/>
        <v>777</v>
      </c>
      <c r="C779" s="120">
        <f t="shared" si="73"/>
        <v>44837</v>
      </c>
      <c r="D779" s="98"/>
      <c r="E779" s="98"/>
      <c r="F779" s="98"/>
      <c r="G779" s="133" t="str">
        <f>IFERROR(VLOOKUP($C779,Calculator!$BY$2:$CB$2500,4,0),"")</f>
        <v/>
      </c>
      <c r="H779" s="197" t="e">
        <f t="shared" si="75"/>
        <v>#VALUE!</v>
      </c>
      <c r="I779" s="136">
        <f t="shared" si="76"/>
        <v>44837</v>
      </c>
      <c r="J779" s="137" t="e">
        <f ca="1">IF($C779&gt;(TODAY()),NA(),SUM($G$3:$G779))</f>
        <v>#N/A</v>
      </c>
      <c r="K779" s="133" t="str">
        <f>IFERROR(VLOOKUP($C779,Calculator!$BY$2:$CD$2500,6,0),"")</f>
        <v/>
      </c>
      <c r="L779" s="141" t="str">
        <f t="shared" si="74"/>
        <v/>
      </c>
      <c r="M779" s="100" t="str">
        <f>IF($D779="","",$L779-(Dashboard!$R$21-(SUM($E$224:$E780))))</f>
        <v/>
      </c>
      <c r="N779" s="50">
        <f t="shared" si="77"/>
        <v>44837</v>
      </c>
      <c r="O779" s="96" t="e">
        <f>IF($D779="",NA(),($M779)/Dashboard!$R$21)</f>
        <v>#N/A</v>
      </c>
      <c r="P779" s="34"/>
      <c r="Q779" s="34"/>
    </row>
    <row r="780" spans="2:17" s="198" customFormat="1">
      <c r="B780" s="36">
        <f t="shared" si="72"/>
        <v>778</v>
      </c>
      <c r="C780" s="120">
        <f t="shared" si="73"/>
        <v>44838</v>
      </c>
      <c r="D780" s="98"/>
      <c r="E780" s="98"/>
      <c r="F780" s="98"/>
      <c r="G780" s="133" t="str">
        <f>IFERROR(VLOOKUP($C780,Calculator!$BY$2:$CB$2500,4,0),"")</f>
        <v/>
      </c>
      <c r="H780" s="197" t="e">
        <f t="shared" si="75"/>
        <v>#VALUE!</v>
      </c>
      <c r="I780" s="136">
        <f t="shared" si="76"/>
        <v>44838</v>
      </c>
      <c r="J780" s="137" t="e">
        <f ca="1">IF($C780&gt;(TODAY()),NA(),SUM($G$3:$G780))</f>
        <v>#N/A</v>
      </c>
      <c r="K780" s="133" t="str">
        <f>IFERROR(VLOOKUP($C780,Calculator!$BY$2:$CD$2500,6,0),"")</f>
        <v/>
      </c>
      <c r="L780" s="141" t="str">
        <f t="shared" si="74"/>
        <v/>
      </c>
      <c r="M780" s="100" t="str">
        <f>IF($D780="","",$L780-(Dashboard!$R$21-(SUM($E$224:$E781))))</f>
        <v/>
      </c>
      <c r="N780" s="50">
        <f t="shared" si="77"/>
        <v>44838</v>
      </c>
      <c r="O780" s="96" t="e">
        <f>IF($D780="",NA(),($M780)/Dashboard!$R$21)</f>
        <v>#N/A</v>
      </c>
      <c r="P780" s="34"/>
      <c r="Q780" s="34"/>
    </row>
    <row r="781" spans="2:17" s="198" customFormat="1">
      <c r="B781" s="36">
        <f t="shared" si="72"/>
        <v>779</v>
      </c>
      <c r="C781" s="120">
        <f t="shared" si="73"/>
        <v>44839</v>
      </c>
      <c r="D781" s="98"/>
      <c r="E781" s="98"/>
      <c r="F781" s="98"/>
      <c r="G781" s="133" t="str">
        <f>IFERROR(VLOOKUP($C781,Calculator!$BY$2:$CB$2500,4,0),"")</f>
        <v/>
      </c>
      <c r="H781" s="197" t="e">
        <f t="shared" si="75"/>
        <v>#VALUE!</v>
      </c>
      <c r="I781" s="136">
        <f t="shared" si="76"/>
        <v>44839</v>
      </c>
      <c r="J781" s="137" t="e">
        <f ca="1">IF($C781&gt;(TODAY()),NA(),SUM($G$3:$G781))</f>
        <v>#N/A</v>
      </c>
      <c r="K781" s="133" t="str">
        <f>IFERROR(VLOOKUP($C781,Calculator!$BY$2:$CD$2500,6,0),"")</f>
        <v/>
      </c>
      <c r="L781" s="141" t="str">
        <f t="shared" si="74"/>
        <v/>
      </c>
      <c r="M781" s="100" t="str">
        <f>IF($D781="","",$L781-(Dashboard!$R$21-(SUM($E$224:$E782))))</f>
        <v/>
      </c>
      <c r="N781" s="50">
        <f t="shared" si="77"/>
        <v>44839</v>
      </c>
      <c r="O781" s="96" t="e">
        <f>IF($D781="",NA(),($M781)/Dashboard!$R$21)</f>
        <v>#N/A</v>
      </c>
      <c r="P781" s="34"/>
      <c r="Q781" s="34"/>
    </row>
    <row r="782" spans="2:17" s="198" customFormat="1">
      <c r="B782" s="36">
        <f t="shared" si="72"/>
        <v>780</v>
      </c>
      <c r="C782" s="120">
        <f t="shared" si="73"/>
        <v>44840</v>
      </c>
      <c r="D782" s="98"/>
      <c r="E782" s="98"/>
      <c r="F782" s="98"/>
      <c r="G782" s="133" t="str">
        <f>IFERROR(VLOOKUP($C782,Calculator!$BY$2:$CB$2500,4,0),"")</f>
        <v/>
      </c>
      <c r="H782" s="197" t="e">
        <f t="shared" si="75"/>
        <v>#VALUE!</v>
      </c>
      <c r="I782" s="136">
        <f t="shared" si="76"/>
        <v>44840</v>
      </c>
      <c r="J782" s="137" t="e">
        <f ca="1">IF($C782&gt;(TODAY()),NA(),SUM($G$3:$G782))</f>
        <v>#N/A</v>
      </c>
      <c r="K782" s="133" t="str">
        <f>IFERROR(VLOOKUP($C782,Calculator!$BY$2:$CD$2500,6,0),"")</f>
        <v/>
      </c>
      <c r="L782" s="141" t="str">
        <f t="shared" si="74"/>
        <v/>
      </c>
      <c r="M782" s="100" t="str">
        <f>IF($D782="","",$L782-(Dashboard!$R$21-(SUM($E$224:$E783))))</f>
        <v/>
      </c>
      <c r="N782" s="50">
        <f t="shared" si="77"/>
        <v>44840</v>
      </c>
      <c r="O782" s="96" t="e">
        <f>IF($D782="",NA(),($M782)/Dashboard!$R$21)</f>
        <v>#N/A</v>
      </c>
      <c r="P782" s="34"/>
      <c r="Q782" s="34"/>
    </row>
    <row r="783" spans="2:17" s="198" customFormat="1">
      <c r="B783" s="36">
        <f t="shared" si="72"/>
        <v>781</v>
      </c>
      <c r="C783" s="120">
        <f t="shared" si="73"/>
        <v>44841</v>
      </c>
      <c r="D783" s="98"/>
      <c r="E783" s="98"/>
      <c r="F783" s="98"/>
      <c r="G783" s="133" t="str">
        <f>IFERROR(VLOOKUP($C783,Calculator!$BY$2:$CB$2500,4,0),"")</f>
        <v/>
      </c>
      <c r="H783" s="197" t="e">
        <f t="shared" si="75"/>
        <v>#VALUE!</v>
      </c>
      <c r="I783" s="136">
        <f t="shared" si="76"/>
        <v>44841</v>
      </c>
      <c r="J783" s="137" t="e">
        <f ca="1">IF($C783&gt;(TODAY()),NA(),SUM($G$3:$G783))</f>
        <v>#N/A</v>
      </c>
      <c r="K783" s="133" t="str">
        <f>IFERROR(VLOOKUP($C783,Calculator!$BY$2:$CD$2500,6,0),"")</f>
        <v/>
      </c>
      <c r="L783" s="141" t="str">
        <f t="shared" si="74"/>
        <v/>
      </c>
      <c r="M783" s="100" t="str">
        <f>IF($D783="","",$L783-(Dashboard!$R$21-(SUM($E$224:$E784))))</f>
        <v/>
      </c>
      <c r="N783" s="50">
        <f t="shared" si="77"/>
        <v>44841</v>
      </c>
      <c r="O783" s="96" t="e">
        <f>IF($D783="",NA(),($M783)/Dashboard!$R$21)</f>
        <v>#N/A</v>
      </c>
      <c r="P783" s="34"/>
      <c r="Q783" s="34"/>
    </row>
    <row r="784" spans="2:17" s="198" customFormat="1">
      <c r="B784" s="36">
        <f t="shared" si="72"/>
        <v>782</v>
      </c>
      <c r="C784" s="120">
        <f t="shared" si="73"/>
        <v>44842</v>
      </c>
      <c r="D784" s="98"/>
      <c r="E784" s="98"/>
      <c r="F784" s="98"/>
      <c r="G784" s="133" t="str">
        <f>IFERROR(VLOOKUP($C784,Calculator!$BY$2:$CB$2500,4,0),"")</f>
        <v/>
      </c>
      <c r="H784" s="197" t="e">
        <f t="shared" si="75"/>
        <v>#VALUE!</v>
      </c>
      <c r="I784" s="136">
        <f t="shared" si="76"/>
        <v>44842</v>
      </c>
      <c r="J784" s="137" t="e">
        <f ca="1">IF($C784&gt;(TODAY()),NA(),SUM($G$3:$G784))</f>
        <v>#N/A</v>
      </c>
      <c r="K784" s="133" t="str">
        <f>IFERROR(VLOOKUP($C784,Calculator!$BY$2:$CD$2500,6,0),"")</f>
        <v/>
      </c>
      <c r="L784" s="141" t="str">
        <f t="shared" si="74"/>
        <v/>
      </c>
      <c r="M784" s="100" t="str">
        <f>IF($D784="","",$L784-(Dashboard!$R$21-(SUM($E$224:$E785))))</f>
        <v/>
      </c>
      <c r="N784" s="50">
        <f t="shared" si="77"/>
        <v>44842</v>
      </c>
      <c r="O784" s="96" t="e">
        <f>IF($D784="",NA(),($M784)/Dashboard!$R$21)</f>
        <v>#N/A</v>
      </c>
      <c r="P784" s="34"/>
      <c r="Q784" s="34"/>
    </row>
    <row r="785" spans="2:17" s="198" customFormat="1">
      <c r="B785" s="36">
        <f t="shared" si="72"/>
        <v>783</v>
      </c>
      <c r="C785" s="120">
        <f t="shared" si="73"/>
        <v>44843</v>
      </c>
      <c r="D785" s="98"/>
      <c r="E785" s="98"/>
      <c r="F785" s="98"/>
      <c r="G785" s="133" t="str">
        <f>IFERROR(VLOOKUP($C785,Calculator!$BY$2:$CB$2500,4,0),"")</f>
        <v/>
      </c>
      <c r="H785" s="197" t="e">
        <f t="shared" si="75"/>
        <v>#VALUE!</v>
      </c>
      <c r="I785" s="136">
        <f t="shared" si="76"/>
        <v>44843</v>
      </c>
      <c r="J785" s="137" t="e">
        <f ca="1">IF($C785&gt;(TODAY()),NA(),SUM($G$3:$G785))</f>
        <v>#N/A</v>
      </c>
      <c r="K785" s="133" t="str">
        <f>IFERROR(VLOOKUP($C785,Calculator!$BY$2:$CD$2500,6,0),"")</f>
        <v/>
      </c>
      <c r="L785" s="141" t="str">
        <f t="shared" si="74"/>
        <v/>
      </c>
      <c r="M785" s="100" t="str">
        <f>IF($D785="","",$L785-(Dashboard!$R$21-(SUM($E$224:$E786))))</f>
        <v/>
      </c>
      <c r="N785" s="50">
        <f t="shared" si="77"/>
        <v>44843</v>
      </c>
      <c r="O785" s="96" t="e">
        <f>IF($D785="",NA(),($M785)/Dashboard!$R$21)</f>
        <v>#N/A</v>
      </c>
      <c r="P785" s="34"/>
      <c r="Q785" s="34"/>
    </row>
    <row r="786" spans="2:17" s="198" customFormat="1">
      <c r="B786" s="36">
        <f t="shared" si="72"/>
        <v>784</v>
      </c>
      <c r="C786" s="120">
        <f t="shared" si="73"/>
        <v>44844</v>
      </c>
      <c r="D786" s="98"/>
      <c r="E786" s="98"/>
      <c r="F786" s="98"/>
      <c r="G786" s="133" t="str">
        <f>IFERROR(VLOOKUP($C786,Calculator!$BY$2:$CB$2500,4,0),"")</f>
        <v/>
      </c>
      <c r="H786" s="197" t="e">
        <f t="shared" si="75"/>
        <v>#VALUE!</v>
      </c>
      <c r="I786" s="136">
        <f t="shared" si="76"/>
        <v>44844</v>
      </c>
      <c r="J786" s="137" t="e">
        <f ca="1">IF($C786&gt;(TODAY()),NA(),SUM($G$3:$G786))</f>
        <v>#N/A</v>
      </c>
      <c r="K786" s="133" t="str">
        <f>IFERROR(VLOOKUP($C786,Calculator!$BY$2:$CD$2500,6,0),"")</f>
        <v/>
      </c>
      <c r="L786" s="141" t="str">
        <f t="shared" si="74"/>
        <v/>
      </c>
      <c r="M786" s="100" t="str">
        <f>IF($D786="","",$L786-(Dashboard!$R$21-(SUM($E$224:$E787))))</f>
        <v/>
      </c>
      <c r="N786" s="50">
        <f t="shared" si="77"/>
        <v>44844</v>
      </c>
      <c r="O786" s="96" t="e">
        <f>IF($D786="",NA(),($M786)/Dashboard!$R$21)</f>
        <v>#N/A</v>
      </c>
      <c r="P786" s="34"/>
      <c r="Q786" s="34"/>
    </row>
    <row r="787" spans="2:17" s="198" customFormat="1">
      <c r="B787" s="36">
        <f t="shared" si="72"/>
        <v>785</v>
      </c>
      <c r="C787" s="120">
        <f t="shared" si="73"/>
        <v>44845</v>
      </c>
      <c r="D787" s="98"/>
      <c r="E787" s="98"/>
      <c r="F787" s="98"/>
      <c r="G787" s="133" t="str">
        <f>IFERROR(VLOOKUP($C787,Calculator!$BY$2:$CB$2500,4,0),"")</f>
        <v/>
      </c>
      <c r="H787" s="197" t="e">
        <f t="shared" si="75"/>
        <v>#VALUE!</v>
      </c>
      <c r="I787" s="136">
        <f t="shared" si="76"/>
        <v>44845</v>
      </c>
      <c r="J787" s="137" t="e">
        <f ca="1">IF($C787&gt;(TODAY()),NA(),SUM($G$3:$G787))</f>
        <v>#N/A</v>
      </c>
      <c r="K787" s="133" t="str">
        <f>IFERROR(VLOOKUP($C787,Calculator!$BY$2:$CD$2500,6,0),"")</f>
        <v/>
      </c>
      <c r="L787" s="141" t="str">
        <f t="shared" si="74"/>
        <v/>
      </c>
      <c r="M787" s="100" t="str">
        <f>IF($D787="","",$L787-(Dashboard!$R$21-(SUM($E$224:$E788))))</f>
        <v/>
      </c>
      <c r="N787" s="50">
        <f t="shared" si="77"/>
        <v>44845</v>
      </c>
      <c r="O787" s="96" t="e">
        <f>IF($D787="",NA(),($M787)/Dashboard!$R$21)</f>
        <v>#N/A</v>
      </c>
      <c r="P787" s="34"/>
      <c r="Q787" s="34"/>
    </row>
    <row r="788" spans="2:17" s="198" customFormat="1">
      <c r="B788" s="36">
        <f t="shared" si="72"/>
        <v>786</v>
      </c>
      <c r="C788" s="120">
        <f t="shared" si="73"/>
        <v>44846</v>
      </c>
      <c r="D788" s="98"/>
      <c r="E788" s="98"/>
      <c r="F788" s="98"/>
      <c r="G788" s="133" t="str">
        <f>IFERROR(VLOOKUP($C788,Calculator!$BY$2:$CB$2500,4,0),"")</f>
        <v/>
      </c>
      <c r="H788" s="197" t="e">
        <f t="shared" si="75"/>
        <v>#VALUE!</v>
      </c>
      <c r="I788" s="136">
        <f t="shared" si="76"/>
        <v>44846</v>
      </c>
      <c r="J788" s="137" t="e">
        <f ca="1">IF($C788&gt;(TODAY()),NA(),SUM($G$3:$G788))</f>
        <v>#N/A</v>
      </c>
      <c r="K788" s="133" t="str">
        <f>IFERROR(VLOOKUP($C788,Calculator!$BY$2:$CD$2500,6,0),"")</f>
        <v/>
      </c>
      <c r="L788" s="141" t="str">
        <f t="shared" si="74"/>
        <v/>
      </c>
      <c r="M788" s="100" t="str">
        <f>IF($D788="","",$L788-(Dashboard!$R$21-(SUM($E$224:$E789))))</f>
        <v/>
      </c>
      <c r="N788" s="50">
        <f t="shared" si="77"/>
        <v>44846</v>
      </c>
      <c r="O788" s="96" t="e">
        <f>IF($D788="",NA(),($M788)/Dashboard!$R$21)</f>
        <v>#N/A</v>
      </c>
      <c r="P788" s="34"/>
      <c r="Q788" s="34"/>
    </row>
    <row r="789" spans="2:17" s="198" customFormat="1">
      <c r="B789" s="36">
        <f t="shared" si="72"/>
        <v>787</v>
      </c>
      <c r="C789" s="120">
        <f t="shared" si="73"/>
        <v>44847</v>
      </c>
      <c r="D789" s="98"/>
      <c r="E789" s="98"/>
      <c r="F789" s="98"/>
      <c r="G789" s="133" t="str">
        <f>IFERROR(VLOOKUP($C789,Calculator!$BY$2:$CB$2500,4,0),"")</f>
        <v/>
      </c>
      <c r="H789" s="197" t="e">
        <f t="shared" si="75"/>
        <v>#VALUE!</v>
      </c>
      <c r="I789" s="136">
        <f t="shared" si="76"/>
        <v>44847</v>
      </c>
      <c r="J789" s="137" t="e">
        <f ca="1">IF($C789&gt;(TODAY()),NA(),SUM($G$3:$G789))</f>
        <v>#N/A</v>
      </c>
      <c r="K789" s="133" t="str">
        <f>IFERROR(VLOOKUP($C789,Calculator!$BY$2:$CD$2500,6,0),"")</f>
        <v/>
      </c>
      <c r="L789" s="141" t="str">
        <f t="shared" si="74"/>
        <v/>
      </c>
      <c r="M789" s="100" t="str">
        <f>IF($D789="","",$L789-(Dashboard!$R$21-(SUM($E$224:$E790))))</f>
        <v/>
      </c>
      <c r="N789" s="50">
        <f t="shared" si="77"/>
        <v>44847</v>
      </c>
      <c r="O789" s="96" t="e">
        <f>IF($D789="",NA(),($M789)/Dashboard!$R$21)</f>
        <v>#N/A</v>
      </c>
      <c r="P789" s="34"/>
      <c r="Q789" s="34"/>
    </row>
    <row r="790" spans="2:17" s="198" customFormat="1">
      <c r="B790" s="36">
        <f t="shared" si="72"/>
        <v>788</v>
      </c>
      <c r="C790" s="120">
        <f t="shared" si="73"/>
        <v>44848</v>
      </c>
      <c r="D790" s="98"/>
      <c r="E790" s="98"/>
      <c r="F790" s="98"/>
      <c r="G790" s="133" t="str">
        <f>IFERROR(VLOOKUP($C790,Calculator!$BY$2:$CB$2500,4,0),"")</f>
        <v/>
      </c>
      <c r="H790" s="197" t="e">
        <f t="shared" si="75"/>
        <v>#VALUE!</v>
      </c>
      <c r="I790" s="136">
        <f t="shared" si="76"/>
        <v>44848</v>
      </c>
      <c r="J790" s="137" t="e">
        <f ca="1">IF($C790&gt;(TODAY()),NA(),SUM($G$3:$G790))</f>
        <v>#N/A</v>
      </c>
      <c r="K790" s="133" t="str">
        <f>IFERROR(VLOOKUP($C790,Calculator!$BY$2:$CD$2500,6,0),"")</f>
        <v/>
      </c>
      <c r="L790" s="141" t="str">
        <f t="shared" si="74"/>
        <v/>
      </c>
      <c r="M790" s="100" t="str">
        <f>IF($D790="","",$L790-(Dashboard!$R$21-(SUM($E$224:$E791))))</f>
        <v/>
      </c>
      <c r="N790" s="50">
        <f t="shared" si="77"/>
        <v>44848</v>
      </c>
      <c r="O790" s="96" t="e">
        <f>IF($D790="",NA(),($M790)/Dashboard!$R$21)</f>
        <v>#N/A</v>
      </c>
      <c r="P790" s="34"/>
      <c r="Q790" s="34"/>
    </row>
    <row r="791" spans="2:17" s="198" customFormat="1">
      <c r="B791" s="36">
        <f t="shared" si="72"/>
        <v>789</v>
      </c>
      <c r="C791" s="120">
        <f t="shared" si="73"/>
        <v>44849</v>
      </c>
      <c r="D791" s="98"/>
      <c r="E791" s="98"/>
      <c r="F791" s="98"/>
      <c r="G791" s="133" t="str">
        <f>IFERROR(VLOOKUP($C791,Calculator!$BY$2:$CB$2500,4,0),"")</f>
        <v/>
      </c>
      <c r="H791" s="197" t="e">
        <f t="shared" si="75"/>
        <v>#VALUE!</v>
      </c>
      <c r="I791" s="136">
        <f t="shared" si="76"/>
        <v>44849</v>
      </c>
      <c r="J791" s="137" t="e">
        <f ca="1">IF($C791&gt;(TODAY()),NA(),SUM($G$3:$G791))</f>
        <v>#N/A</v>
      </c>
      <c r="K791" s="133" t="str">
        <f>IFERROR(VLOOKUP($C791,Calculator!$BY$2:$CD$2500,6,0),"")</f>
        <v/>
      </c>
      <c r="L791" s="141" t="str">
        <f t="shared" si="74"/>
        <v/>
      </c>
      <c r="M791" s="100" t="str">
        <f>IF($D791="","",$L791-(Dashboard!$R$21-(SUM($E$224:$E792))))</f>
        <v/>
      </c>
      <c r="N791" s="50">
        <f t="shared" si="77"/>
        <v>44849</v>
      </c>
      <c r="O791" s="96" t="e">
        <f>IF($D791="",NA(),($M791)/Dashboard!$R$21)</f>
        <v>#N/A</v>
      </c>
      <c r="P791" s="34"/>
      <c r="Q791" s="34"/>
    </row>
    <row r="792" spans="2:17" s="198" customFormat="1">
      <c r="B792" s="36">
        <f t="shared" si="72"/>
        <v>790</v>
      </c>
      <c r="C792" s="120">
        <f t="shared" si="73"/>
        <v>44850</v>
      </c>
      <c r="D792" s="98"/>
      <c r="E792" s="98"/>
      <c r="F792" s="98"/>
      <c r="G792" s="133" t="str">
        <f>IFERROR(VLOOKUP($C792,Calculator!$BY$2:$CB$2500,4,0),"")</f>
        <v/>
      </c>
      <c r="H792" s="197" t="e">
        <f t="shared" si="75"/>
        <v>#VALUE!</v>
      </c>
      <c r="I792" s="136">
        <f t="shared" si="76"/>
        <v>44850</v>
      </c>
      <c r="J792" s="137" t="e">
        <f ca="1">IF($C792&gt;(TODAY()),NA(),SUM($G$3:$G792))</f>
        <v>#N/A</v>
      </c>
      <c r="K792" s="133" t="str">
        <f>IFERROR(VLOOKUP($C792,Calculator!$BY$2:$CD$2500,6,0),"")</f>
        <v/>
      </c>
      <c r="L792" s="141" t="str">
        <f t="shared" si="74"/>
        <v/>
      </c>
      <c r="M792" s="100" t="str">
        <f>IF($D792="","",$L792-(Dashboard!$R$21-(SUM($E$224:$E793))))</f>
        <v/>
      </c>
      <c r="N792" s="50">
        <f t="shared" si="77"/>
        <v>44850</v>
      </c>
      <c r="O792" s="96" t="e">
        <f>IF($D792="",NA(),($M792)/Dashboard!$R$21)</f>
        <v>#N/A</v>
      </c>
      <c r="P792" s="34"/>
      <c r="Q792" s="34"/>
    </row>
    <row r="793" spans="2:17" s="198" customFormat="1">
      <c r="B793" s="36">
        <f t="shared" si="72"/>
        <v>791</v>
      </c>
      <c r="C793" s="120">
        <f t="shared" si="73"/>
        <v>44851</v>
      </c>
      <c r="D793" s="98"/>
      <c r="E793" s="98"/>
      <c r="F793" s="98"/>
      <c r="G793" s="133" t="str">
        <f>IFERROR(VLOOKUP($C793,Calculator!$BY$2:$CB$2500,4,0),"")</f>
        <v/>
      </c>
      <c r="H793" s="197" t="e">
        <f t="shared" si="75"/>
        <v>#VALUE!</v>
      </c>
      <c r="I793" s="136">
        <f t="shared" si="76"/>
        <v>44851</v>
      </c>
      <c r="J793" s="137" t="e">
        <f ca="1">IF($C793&gt;(TODAY()),NA(),SUM($G$3:$G793))</f>
        <v>#N/A</v>
      </c>
      <c r="K793" s="133" t="str">
        <f>IFERROR(VLOOKUP($C793,Calculator!$BY$2:$CD$2500,6,0),"")</f>
        <v/>
      </c>
      <c r="L793" s="141" t="str">
        <f t="shared" si="74"/>
        <v/>
      </c>
      <c r="M793" s="100" t="str">
        <f>IF($D793="","",$L793-(Dashboard!$R$21-(SUM($E$224:$E794))))</f>
        <v/>
      </c>
      <c r="N793" s="50">
        <f t="shared" si="77"/>
        <v>44851</v>
      </c>
      <c r="O793" s="96" t="e">
        <f>IF($D793="",NA(),($M793)/Dashboard!$R$21)</f>
        <v>#N/A</v>
      </c>
      <c r="P793" s="34"/>
      <c r="Q793" s="34"/>
    </row>
    <row r="794" spans="2:17" s="198" customFormat="1">
      <c r="B794" s="36">
        <f t="shared" si="72"/>
        <v>792</v>
      </c>
      <c r="C794" s="120">
        <f t="shared" si="73"/>
        <v>44852</v>
      </c>
      <c r="D794" s="98"/>
      <c r="E794" s="98"/>
      <c r="F794" s="98"/>
      <c r="G794" s="133" t="str">
        <f>IFERROR(VLOOKUP($C794,Calculator!$BY$2:$CB$2500,4,0),"")</f>
        <v/>
      </c>
      <c r="H794" s="197" t="e">
        <f t="shared" si="75"/>
        <v>#VALUE!</v>
      </c>
      <c r="I794" s="136">
        <f t="shared" si="76"/>
        <v>44852</v>
      </c>
      <c r="J794" s="137" t="e">
        <f ca="1">IF($C794&gt;(TODAY()),NA(),SUM($G$3:$G794))</f>
        <v>#N/A</v>
      </c>
      <c r="K794" s="133" t="str">
        <f>IFERROR(VLOOKUP($C794,Calculator!$BY$2:$CD$2500,6,0),"")</f>
        <v/>
      </c>
      <c r="L794" s="141" t="str">
        <f t="shared" si="74"/>
        <v/>
      </c>
      <c r="M794" s="100" t="str">
        <f>IF($D794="","",$L794-(Dashboard!$R$21-(SUM($E$224:$E795))))</f>
        <v/>
      </c>
      <c r="N794" s="50">
        <f t="shared" si="77"/>
        <v>44852</v>
      </c>
      <c r="O794" s="96" t="e">
        <f>IF($D794="",NA(),($M794)/Dashboard!$R$21)</f>
        <v>#N/A</v>
      </c>
      <c r="P794" s="34"/>
      <c r="Q794" s="34"/>
    </row>
    <row r="795" spans="2:17" s="198" customFormat="1">
      <c r="B795" s="36">
        <f t="shared" si="72"/>
        <v>793</v>
      </c>
      <c r="C795" s="120">
        <f t="shared" si="73"/>
        <v>44853</v>
      </c>
      <c r="D795" s="98"/>
      <c r="E795" s="98"/>
      <c r="F795" s="98"/>
      <c r="G795" s="133" t="str">
        <f>IFERROR(VLOOKUP($C795,Calculator!$BY$2:$CB$2500,4,0),"")</f>
        <v/>
      </c>
      <c r="H795" s="197" t="e">
        <f t="shared" si="75"/>
        <v>#VALUE!</v>
      </c>
      <c r="I795" s="136">
        <f t="shared" si="76"/>
        <v>44853</v>
      </c>
      <c r="J795" s="137" t="e">
        <f ca="1">IF($C795&gt;(TODAY()),NA(),SUM($G$3:$G795))</f>
        <v>#N/A</v>
      </c>
      <c r="K795" s="133" t="str">
        <f>IFERROR(VLOOKUP($C795,Calculator!$BY$2:$CD$2500,6,0),"")</f>
        <v/>
      </c>
      <c r="L795" s="141" t="str">
        <f t="shared" si="74"/>
        <v/>
      </c>
      <c r="M795" s="100" t="str">
        <f>IF($D795="","",$L795-(Dashboard!$R$21-(SUM($E$224:$E796))))</f>
        <v/>
      </c>
      <c r="N795" s="50">
        <f t="shared" si="77"/>
        <v>44853</v>
      </c>
      <c r="O795" s="96" t="e">
        <f>IF($D795="",NA(),($M795)/Dashboard!$R$21)</f>
        <v>#N/A</v>
      </c>
      <c r="P795" s="34"/>
      <c r="Q795" s="34"/>
    </row>
    <row r="796" spans="2:17" s="198" customFormat="1">
      <c r="B796" s="36">
        <f t="shared" ref="B796:B859" si="78">$B795+1</f>
        <v>794</v>
      </c>
      <c r="C796" s="120">
        <f t="shared" ref="C796:C859" si="79">$C795+1</f>
        <v>44854</v>
      </c>
      <c r="D796" s="98"/>
      <c r="E796" s="98"/>
      <c r="F796" s="98"/>
      <c r="G796" s="133" t="str">
        <f>IFERROR(VLOOKUP($C796,Calculator!$BY$2:$CB$2500,4,0),"")</f>
        <v/>
      </c>
      <c r="H796" s="197" t="e">
        <f t="shared" si="75"/>
        <v>#VALUE!</v>
      </c>
      <c r="I796" s="136">
        <f t="shared" si="76"/>
        <v>44854</v>
      </c>
      <c r="J796" s="137" t="e">
        <f ca="1">IF($C796&gt;(TODAY()),NA(),SUM($G$3:$G796))</f>
        <v>#N/A</v>
      </c>
      <c r="K796" s="133" t="str">
        <f>IFERROR(VLOOKUP($C796,Calculator!$BY$2:$CD$2500,6,0),"")</f>
        <v/>
      </c>
      <c r="L796" s="141" t="str">
        <f t="shared" si="74"/>
        <v/>
      </c>
      <c r="M796" s="100" t="str">
        <f>IF($D796="","",$L796-(Dashboard!$R$21-(SUM($E$224:$E797))))</f>
        <v/>
      </c>
      <c r="N796" s="50">
        <f t="shared" si="77"/>
        <v>44854</v>
      </c>
      <c r="O796" s="96" t="e">
        <f>IF($D796="",NA(),($M796)/Dashboard!$R$21)</f>
        <v>#N/A</v>
      </c>
      <c r="P796" s="34"/>
      <c r="Q796" s="34"/>
    </row>
    <row r="797" spans="2:17" s="198" customFormat="1">
      <c r="B797" s="36">
        <f t="shared" si="78"/>
        <v>795</v>
      </c>
      <c r="C797" s="120">
        <f t="shared" si="79"/>
        <v>44855</v>
      </c>
      <c r="D797" s="98"/>
      <c r="E797" s="98"/>
      <c r="F797" s="98"/>
      <c r="G797" s="133" t="str">
        <f>IFERROR(VLOOKUP($C797,Calculator!$BY$2:$CB$2500,4,0),"")</f>
        <v/>
      </c>
      <c r="H797" s="197" t="e">
        <f t="shared" si="75"/>
        <v>#VALUE!</v>
      </c>
      <c r="I797" s="136">
        <f t="shared" si="76"/>
        <v>44855</v>
      </c>
      <c r="J797" s="137" t="e">
        <f ca="1">IF($C797&gt;(TODAY()),NA(),SUM($G$3:$G797))</f>
        <v>#N/A</v>
      </c>
      <c r="K797" s="133" t="str">
        <f>IFERROR(VLOOKUP($C797,Calculator!$BY$2:$CD$2500,6,0),"")</f>
        <v/>
      </c>
      <c r="L797" s="141" t="str">
        <f t="shared" si="74"/>
        <v/>
      </c>
      <c r="M797" s="100" t="str">
        <f>IF($D797="","",$L797-(Dashboard!$R$21-(SUM($E$224:$E798))))</f>
        <v/>
      </c>
      <c r="N797" s="50">
        <f t="shared" si="77"/>
        <v>44855</v>
      </c>
      <c r="O797" s="96" t="e">
        <f>IF($D797="",NA(),($M797)/Dashboard!$R$21)</f>
        <v>#N/A</v>
      </c>
      <c r="P797" s="34"/>
      <c r="Q797" s="34"/>
    </row>
    <row r="798" spans="2:17" s="198" customFormat="1">
      <c r="B798" s="36">
        <f t="shared" si="78"/>
        <v>796</v>
      </c>
      <c r="C798" s="120">
        <f t="shared" si="79"/>
        <v>44856</v>
      </c>
      <c r="D798" s="98"/>
      <c r="E798" s="98"/>
      <c r="F798" s="98"/>
      <c r="G798" s="133" t="str">
        <f>IFERROR(VLOOKUP($C798,Calculator!$BY$2:$CB$2500,4,0),"")</f>
        <v/>
      </c>
      <c r="H798" s="197" t="e">
        <f t="shared" si="75"/>
        <v>#VALUE!</v>
      </c>
      <c r="I798" s="136">
        <f t="shared" si="76"/>
        <v>44856</v>
      </c>
      <c r="J798" s="137" t="e">
        <f ca="1">IF($C798&gt;(TODAY()),NA(),SUM($G$3:$G798))</f>
        <v>#N/A</v>
      </c>
      <c r="K798" s="133" t="str">
        <f>IFERROR(VLOOKUP($C798,Calculator!$BY$2:$CD$2500,6,0),"")</f>
        <v/>
      </c>
      <c r="L798" s="141" t="str">
        <f t="shared" si="74"/>
        <v/>
      </c>
      <c r="M798" s="100" t="str">
        <f>IF($D798="","",$L798-(Dashboard!$R$21-(SUM($E$224:$E799))))</f>
        <v/>
      </c>
      <c r="N798" s="50">
        <f t="shared" si="77"/>
        <v>44856</v>
      </c>
      <c r="O798" s="96" t="e">
        <f>IF($D798="",NA(),($M798)/Dashboard!$R$21)</f>
        <v>#N/A</v>
      </c>
      <c r="P798" s="34"/>
      <c r="Q798" s="34"/>
    </row>
    <row r="799" spans="2:17" s="198" customFormat="1">
      <c r="B799" s="36">
        <f t="shared" si="78"/>
        <v>797</v>
      </c>
      <c r="C799" s="120">
        <f t="shared" si="79"/>
        <v>44857</v>
      </c>
      <c r="D799" s="98"/>
      <c r="E799" s="98"/>
      <c r="F799" s="98"/>
      <c r="G799" s="133" t="str">
        <f>IFERROR(VLOOKUP($C799,Calculator!$BY$2:$CB$2500,4,0),"")</f>
        <v/>
      </c>
      <c r="H799" s="197" t="e">
        <f t="shared" si="75"/>
        <v>#VALUE!</v>
      </c>
      <c r="I799" s="136">
        <f t="shared" si="76"/>
        <v>44857</v>
      </c>
      <c r="J799" s="137" t="e">
        <f ca="1">IF($C799&gt;(TODAY()),NA(),SUM($G$3:$G799))</f>
        <v>#N/A</v>
      </c>
      <c r="K799" s="133" t="str">
        <f>IFERROR(VLOOKUP($C799,Calculator!$BY$2:$CD$2500,6,0),"")</f>
        <v/>
      </c>
      <c r="L799" s="141" t="str">
        <f t="shared" si="74"/>
        <v/>
      </c>
      <c r="M799" s="100" t="str">
        <f>IF($D799="","",$L799-(Dashboard!$R$21-(SUM($E$224:$E800))))</f>
        <v/>
      </c>
      <c r="N799" s="50">
        <f t="shared" si="77"/>
        <v>44857</v>
      </c>
      <c r="O799" s="96" t="e">
        <f>IF($D799="",NA(),($M799)/Dashboard!$R$21)</f>
        <v>#N/A</v>
      </c>
      <c r="P799" s="34"/>
      <c r="Q799" s="34"/>
    </row>
    <row r="800" spans="2:17" s="198" customFormat="1">
      <c r="B800" s="36">
        <f t="shared" si="78"/>
        <v>798</v>
      </c>
      <c r="C800" s="120">
        <f t="shared" si="79"/>
        <v>44858</v>
      </c>
      <c r="D800" s="98"/>
      <c r="E800" s="98"/>
      <c r="F800" s="98"/>
      <c r="G800" s="133" t="str">
        <f>IFERROR(VLOOKUP($C800,Calculator!$BY$2:$CB$2500,4,0),"")</f>
        <v/>
      </c>
      <c r="H800" s="197" t="e">
        <f t="shared" si="75"/>
        <v>#VALUE!</v>
      </c>
      <c r="I800" s="136">
        <f t="shared" si="76"/>
        <v>44858</v>
      </c>
      <c r="J800" s="137" t="e">
        <f ca="1">IF($C800&gt;(TODAY()),NA(),SUM($G$3:$G800))</f>
        <v>#N/A</v>
      </c>
      <c r="K800" s="133" t="str">
        <f>IFERROR(VLOOKUP($C800,Calculator!$BY$2:$CD$2500,6,0),"")</f>
        <v/>
      </c>
      <c r="L800" s="141" t="str">
        <f t="shared" si="74"/>
        <v/>
      </c>
      <c r="M800" s="100" t="str">
        <f>IF($D800="","",$L800-(Dashboard!$R$21-(SUM($E$224:$E801))))</f>
        <v/>
      </c>
      <c r="N800" s="50">
        <f t="shared" si="77"/>
        <v>44858</v>
      </c>
      <c r="O800" s="96" t="e">
        <f>IF($D800="",NA(),($M800)/Dashboard!$R$21)</f>
        <v>#N/A</v>
      </c>
      <c r="P800" s="34"/>
      <c r="Q800" s="34"/>
    </row>
    <row r="801" spans="2:17" s="198" customFormat="1">
      <c r="B801" s="36">
        <f t="shared" si="78"/>
        <v>799</v>
      </c>
      <c r="C801" s="120">
        <f t="shared" si="79"/>
        <v>44859</v>
      </c>
      <c r="D801" s="98"/>
      <c r="E801" s="98"/>
      <c r="F801" s="98"/>
      <c r="G801" s="133" t="str">
        <f>IFERROR(VLOOKUP($C801,Calculator!$BY$2:$CB$2500,4,0),"")</f>
        <v/>
      </c>
      <c r="H801" s="197" t="e">
        <f t="shared" si="75"/>
        <v>#VALUE!</v>
      </c>
      <c r="I801" s="136">
        <f t="shared" si="76"/>
        <v>44859</v>
      </c>
      <c r="J801" s="137" t="e">
        <f ca="1">IF($C801&gt;(TODAY()),NA(),SUM($G$3:$G801))</f>
        <v>#N/A</v>
      </c>
      <c r="K801" s="133" t="str">
        <f>IFERROR(VLOOKUP($C801,Calculator!$BY$2:$CD$2500,6,0),"")</f>
        <v/>
      </c>
      <c r="L801" s="141" t="str">
        <f t="shared" si="74"/>
        <v/>
      </c>
      <c r="M801" s="100" t="str">
        <f>IF($D801="","",$L801-(Dashboard!$R$21-(SUM($E$224:$E802))))</f>
        <v/>
      </c>
      <c r="N801" s="50">
        <f t="shared" si="77"/>
        <v>44859</v>
      </c>
      <c r="O801" s="96" t="e">
        <f>IF($D801="",NA(),($M801)/Dashboard!$R$21)</f>
        <v>#N/A</v>
      </c>
      <c r="P801" s="34"/>
      <c r="Q801" s="34"/>
    </row>
    <row r="802" spans="2:17" s="198" customFormat="1">
      <c r="B802" s="36">
        <f t="shared" si="78"/>
        <v>800</v>
      </c>
      <c r="C802" s="120">
        <f t="shared" si="79"/>
        <v>44860</v>
      </c>
      <c r="D802" s="98"/>
      <c r="E802" s="98"/>
      <c r="F802" s="98"/>
      <c r="G802" s="133" t="str">
        <f>IFERROR(VLOOKUP($C802,Calculator!$BY$2:$CB$2500,4,0),"")</f>
        <v/>
      </c>
      <c r="H802" s="197" t="e">
        <f t="shared" si="75"/>
        <v>#VALUE!</v>
      </c>
      <c r="I802" s="136">
        <f t="shared" si="76"/>
        <v>44860</v>
      </c>
      <c r="J802" s="137" t="e">
        <f ca="1">IF($C802&gt;(TODAY()),NA(),SUM($G$3:$G802))</f>
        <v>#N/A</v>
      </c>
      <c r="K802" s="133" t="str">
        <f>IFERROR(VLOOKUP($C802,Calculator!$BY$2:$CD$2500,6,0),"")</f>
        <v/>
      </c>
      <c r="L802" s="141" t="str">
        <f t="shared" si="74"/>
        <v/>
      </c>
      <c r="M802" s="100" t="str">
        <f>IF($D802="","",$L802-(Dashboard!$R$21-(SUM($E$224:$E803))))</f>
        <v/>
      </c>
      <c r="N802" s="50">
        <f t="shared" si="77"/>
        <v>44860</v>
      </c>
      <c r="O802" s="96" t="e">
        <f>IF($D802="",NA(),($M802)/Dashboard!$R$21)</f>
        <v>#N/A</v>
      </c>
      <c r="P802" s="34"/>
      <c r="Q802" s="34"/>
    </row>
    <row r="803" spans="2:17" s="198" customFormat="1">
      <c r="B803" s="36">
        <f t="shared" si="78"/>
        <v>801</v>
      </c>
      <c r="C803" s="120">
        <f t="shared" si="79"/>
        <v>44861</v>
      </c>
      <c r="D803" s="98"/>
      <c r="E803" s="98"/>
      <c r="F803" s="98"/>
      <c r="G803" s="133" t="str">
        <f>IFERROR(VLOOKUP($C803,Calculator!$BY$2:$CB$2500,4,0),"")</f>
        <v/>
      </c>
      <c r="H803" s="197" t="e">
        <f t="shared" si="75"/>
        <v>#VALUE!</v>
      </c>
      <c r="I803" s="136">
        <f t="shared" si="76"/>
        <v>44861</v>
      </c>
      <c r="J803" s="137" t="e">
        <f ca="1">IF($C803&gt;(TODAY()),NA(),SUM($G$3:$G803))</f>
        <v>#N/A</v>
      </c>
      <c r="K803" s="133" t="str">
        <f>IFERROR(VLOOKUP($C803,Calculator!$BY$2:$CD$2500,6,0),"")</f>
        <v/>
      </c>
      <c r="L803" s="141" t="str">
        <f t="shared" si="74"/>
        <v/>
      </c>
      <c r="M803" s="100" t="str">
        <f>IF($D803="","",$L803-(Dashboard!$R$21-(SUM($E$224:$E804))))</f>
        <v/>
      </c>
      <c r="N803" s="50">
        <f t="shared" si="77"/>
        <v>44861</v>
      </c>
      <c r="O803" s="96" t="e">
        <f>IF($D803="",NA(),($M803)/Dashboard!$R$21)</f>
        <v>#N/A</v>
      </c>
      <c r="P803" s="34"/>
      <c r="Q803" s="34"/>
    </row>
    <row r="804" spans="2:17" s="198" customFormat="1">
      <c r="B804" s="36">
        <f t="shared" si="78"/>
        <v>802</v>
      </c>
      <c r="C804" s="120">
        <f t="shared" si="79"/>
        <v>44862</v>
      </c>
      <c r="D804" s="98"/>
      <c r="E804" s="98"/>
      <c r="F804" s="98"/>
      <c r="G804" s="133" t="str">
        <f>IFERROR(VLOOKUP($C804,Calculator!$BY$2:$CB$2500,4,0),"")</f>
        <v/>
      </c>
      <c r="H804" s="197" t="e">
        <f t="shared" si="75"/>
        <v>#VALUE!</v>
      </c>
      <c r="I804" s="136">
        <f t="shared" si="76"/>
        <v>44862</v>
      </c>
      <c r="J804" s="137" t="e">
        <f ca="1">IF($C804&gt;(TODAY()),NA(),SUM($G$3:$G804))</f>
        <v>#N/A</v>
      </c>
      <c r="K804" s="133" t="str">
        <f>IFERROR(VLOOKUP($C804,Calculator!$BY$2:$CD$2500,6,0),"")</f>
        <v/>
      </c>
      <c r="L804" s="141" t="str">
        <f t="shared" si="74"/>
        <v/>
      </c>
      <c r="M804" s="100" t="str">
        <f>IF($D804="","",$L804-(Dashboard!$R$21-(SUM($E$224:$E805))))</f>
        <v/>
      </c>
      <c r="N804" s="50">
        <f t="shared" si="77"/>
        <v>44862</v>
      </c>
      <c r="O804" s="96" t="e">
        <f>IF($D804="",NA(),($M804)/Dashboard!$R$21)</f>
        <v>#N/A</v>
      </c>
      <c r="P804" s="34"/>
      <c r="Q804" s="34"/>
    </row>
    <row r="805" spans="2:17" s="198" customFormat="1">
      <c r="B805" s="36">
        <f t="shared" si="78"/>
        <v>803</v>
      </c>
      <c r="C805" s="120">
        <f t="shared" si="79"/>
        <v>44863</v>
      </c>
      <c r="D805" s="98"/>
      <c r="E805" s="98"/>
      <c r="F805" s="98"/>
      <c r="G805" s="133" t="str">
        <f>IFERROR(VLOOKUP($C805,Calculator!$BY$2:$CB$2500,4,0),"")</f>
        <v/>
      </c>
      <c r="H805" s="197" t="e">
        <f t="shared" si="75"/>
        <v>#VALUE!</v>
      </c>
      <c r="I805" s="136">
        <f t="shared" si="76"/>
        <v>44863</v>
      </c>
      <c r="J805" s="137" t="e">
        <f ca="1">IF($C805&gt;(TODAY()),NA(),SUM($G$3:$G805))</f>
        <v>#N/A</v>
      </c>
      <c r="K805" s="133" t="str">
        <f>IFERROR(VLOOKUP($C805,Calculator!$BY$2:$CD$2500,6,0),"")</f>
        <v/>
      </c>
      <c r="L805" s="141" t="str">
        <f t="shared" si="74"/>
        <v/>
      </c>
      <c r="M805" s="100" t="str">
        <f>IF($D805="","",$L805-(Dashboard!$R$21-(SUM($E$224:$E806))))</f>
        <v/>
      </c>
      <c r="N805" s="50">
        <f t="shared" si="77"/>
        <v>44863</v>
      </c>
      <c r="O805" s="96" t="e">
        <f>IF($D805="",NA(),($M805)/Dashboard!$R$21)</f>
        <v>#N/A</v>
      </c>
      <c r="P805" s="34"/>
      <c r="Q805" s="34"/>
    </row>
    <row r="806" spans="2:17" s="198" customFormat="1">
      <c r="B806" s="36">
        <f t="shared" si="78"/>
        <v>804</v>
      </c>
      <c r="C806" s="120">
        <f t="shared" si="79"/>
        <v>44864</v>
      </c>
      <c r="D806" s="98"/>
      <c r="E806" s="98"/>
      <c r="F806" s="98"/>
      <c r="G806" s="133" t="str">
        <f>IFERROR(VLOOKUP($C806,Calculator!$BY$2:$CB$2500,4,0),"")</f>
        <v/>
      </c>
      <c r="H806" s="197" t="e">
        <f t="shared" si="75"/>
        <v>#VALUE!</v>
      </c>
      <c r="I806" s="136">
        <f t="shared" si="76"/>
        <v>44864</v>
      </c>
      <c r="J806" s="137" t="e">
        <f ca="1">IF($C806&gt;(TODAY()),NA(),SUM($G$3:$G806))</f>
        <v>#N/A</v>
      </c>
      <c r="K806" s="133" t="str">
        <f>IFERROR(VLOOKUP($C806,Calculator!$BY$2:$CD$2500,6,0),"")</f>
        <v/>
      </c>
      <c r="L806" s="141" t="str">
        <f t="shared" si="74"/>
        <v/>
      </c>
      <c r="M806" s="100" t="str">
        <f>IF($D806="","",$L806-(Dashboard!$R$21-(SUM($E$224:$E807))))</f>
        <v/>
      </c>
      <c r="N806" s="50">
        <f t="shared" si="77"/>
        <v>44864</v>
      </c>
      <c r="O806" s="96" t="e">
        <f>IF($D806="",NA(),($M806)/Dashboard!$R$21)</f>
        <v>#N/A</v>
      </c>
      <c r="P806" s="34"/>
      <c r="Q806" s="34"/>
    </row>
    <row r="807" spans="2:17" s="198" customFormat="1">
      <c r="B807" s="36">
        <f t="shared" si="78"/>
        <v>805</v>
      </c>
      <c r="C807" s="120">
        <f t="shared" si="79"/>
        <v>44865</v>
      </c>
      <c r="D807" s="98"/>
      <c r="E807" s="98"/>
      <c r="F807" s="98"/>
      <c r="G807" s="133" t="str">
        <f>IFERROR(VLOOKUP($C807,Calculator!$BY$2:$CB$2500,4,0),"")</f>
        <v/>
      </c>
      <c r="H807" s="197" t="e">
        <f t="shared" si="75"/>
        <v>#VALUE!</v>
      </c>
      <c r="I807" s="136">
        <f t="shared" si="76"/>
        <v>44865</v>
      </c>
      <c r="J807" s="137" t="e">
        <f ca="1">IF($C807&gt;(TODAY()),NA(),SUM($G$3:$G807))</f>
        <v>#N/A</v>
      </c>
      <c r="K807" s="133" t="str">
        <f>IFERROR(VLOOKUP($C807,Calculator!$BY$2:$CD$2500,6,0),"")</f>
        <v/>
      </c>
      <c r="L807" s="141" t="str">
        <f t="shared" si="74"/>
        <v/>
      </c>
      <c r="M807" s="100" t="str">
        <f>IF($D807="","",$L807-(Dashboard!$R$21-(SUM($E$224:$E808))))</f>
        <v/>
      </c>
      <c r="N807" s="50">
        <f t="shared" si="77"/>
        <v>44865</v>
      </c>
      <c r="O807" s="96" t="e">
        <f>IF($D807="",NA(),($M807)/Dashboard!$R$21)</f>
        <v>#N/A</v>
      </c>
      <c r="P807" s="34"/>
      <c r="Q807" s="34"/>
    </row>
    <row r="808" spans="2:17" s="198" customFormat="1">
      <c r="B808" s="36">
        <f t="shared" si="78"/>
        <v>806</v>
      </c>
      <c r="C808" s="120">
        <f t="shared" si="79"/>
        <v>44866</v>
      </c>
      <c r="D808" s="98"/>
      <c r="E808" s="98"/>
      <c r="F808" s="98"/>
      <c r="G808" s="133" t="str">
        <f>IFERROR(VLOOKUP($C808,Calculator!$BY$2:$CB$2500,4,0),"")</f>
        <v/>
      </c>
      <c r="H808" s="197" t="e">
        <f t="shared" si="75"/>
        <v>#VALUE!</v>
      </c>
      <c r="I808" s="136">
        <f t="shared" si="76"/>
        <v>44866</v>
      </c>
      <c r="J808" s="137" t="e">
        <f ca="1">IF($C808&gt;(TODAY()),NA(),SUM($G$3:$G808))</f>
        <v>#N/A</v>
      </c>
      <c r="K808" s="133" t="str">
        <f>IFERROR(VLOOKUP($C808,Calculator!$BY$2:$CD$2500,6,0),"")</f>
        <v/>
      </c>
      <c r="L808" s="141" t="str">
        <f t="shared" si="74"/>
        <v/>
      </c>
      <c r="M808" s="100" t="str">
        <f>IF($D808="","",$L808-(Dashboard!$R$21-(SUM($E$224:$E809))))</f>
        <v/>
      </c>
      <c r="N808" s="50">
        <f t="shared" si="77"/>
        <v>44866</v>
      </c>
      <c r="O808" s="96" t="e">
        <f>IF($D808="",NA(),($M808)/Dashboard!$R$21)</f>
        <v>#N/A</v>
      </c>
      <c r="P808" s="34"/>
      <c r="Q808" s="34"/>
    </row>
    <row r="809" spans="2:17" s="198" customFormat="1">
      <c r="B809" s="36">
        <f t="shared" si="78"/>
        <v>807</v>
      </c>
      <c r="C809" s="120">
        <f t="shared" si="79"/>
        <v>44867</v>
      </c>
      <c r="D809" s="98"/>
      <c r="E809" s="98"/>
      <c r="F809" s="98"/>
      <c r="G809" s="133" t="str">
        <f>IFERROR(VLOOKUP($C809,Calculator!$BY$2:$CB$2500,4,0),"")</f>
        <v/>
      </c>
      <c r="H809" s="197" t="e">
        <f t="shared" si="75"/>
        <v>#VALUE!</v>
      </c>
      <c r="I809" s="136">
        <f t="shared" si="76"/>
        <v>44867</v>
      </c>
      <c r="J809" s="137" t="e">
        <f ca="1">IF($C809&gt;(TODAY()),NA(),SUM($G$3:$G809))</f>
        <v>#N/A</v>
      </c>
      <c r="K809" s="133" t="str">
        <f>IFERROR(VLOOKUP($C809,Calculator!$BY$2:$CD$2500,6,0),"")</f>
        <v/>
      </c>
      <c r="L809" s="141" t="str">
        <f t="shared" si="74"/>
        <v/>
      </c>
      <c r="M809" s="100" t="str">
        <f>IF($D809="","",$L809-(Dashboard!$R$21-(SUM($E$224:$E810))))</f>
        <v/>
      </c>
      <c r="N809" s="50">
        <f t="shared" si="77"/>
        <v>44867</v>
      </c>
      <c r="O809" s="96" t="e">
        <f>IF($D809="",NA(),($M809)/Dashboard!$R$21)</f>
        <v>#N/A</v>
      </c>
      <c r="P809" s="34"/>
      <c r="Q809" s="34"/>
    </row>
    <row r="810" spans="2:17" s="198" customFormat="1">
      <c r="B810" s="36">
        <f t="shared" si="78"/>
        <v>808</v>
      </c>
      <c r="C810" s="120">
        <f t="shared" si="79"/>
        <v>44868</v>
      </c>
      <c r="D810" s="98"/>
      <c r="E810" s="98"/>
      <c r="F810" s="98"/>
      <c r="G810" s="133" t="str">
        <f>IFERROR(VLOOKUP($C810,Calculator!$BY$2:$CB$2500,4,0),"")</f>
        <v/>
      </c>
      <c r="H810" s="197" t="e">
        <f t="shared" si="75"/>
        <v>#VALUE!</v>
      </c>
      <c r="I810" s="136">
        <f t="shared" si="76"/>
        <v>44868</v>
      </c>
      <c r="J810" s="137" t="e">
        <f ca="1">IF($C810&gt;(TODAY()),NA(),SUM($G$3:$G810))</f>
        <v>#N/A</v>
      </c>
      <c r="K810" s="133" t="str">
        <f>IFERROR(VLOOKUP($C810,Calculator!$BY$2:$CD$2500,6,0),"")</f>
        <v/>
      </c>
      <c r="L810" s="141" t="str">
        <f t="shared" si="74"/>
        <v/>
      </c>
      <c r="M810" s="100" t="str">
        <f>IF($D810="","",$L810-(Dashboard!$R$21-(SUM($E$224:$E811))))</f>
        <v/>
      </c>
      <c r="N810" s="50">
        <f t="shared" si="77"/>
        <v>44868</v>
      </c>
      <c r="O810" s="96" t="e">
        <f>IF($D810="",NA(),($M810)/Dashboard!$R$21)</f>
        <v>#N/A</v>
      </c>
      <c r="P810" s="34"/>
      <c r="Q810" s="34"/>
    </row>
    <row r="811" spans="2:17" s="198" customFormat="1">
      <c r="B811" s="36">
        <f t="shared" si="78"/>
        <v>809</v>
      </c>
      <c r="C811" s="120">
        <f t="shared" si="79"/>
        <v>44869</v>
      </c>
      <c r="D811" s="98"/>
      <c r="E811" s="98"/>
      <c r="F811" s="98"/>
      <c r="G811" s="133" t="str">
        <f>IFERROR(VLOOKUP($C811,Calculator!$BY$2:$CB$2500,4,0),"")</f>
        <v/>
      </c>
      <c r="H811" s="197" t="e">
        <f t="shared" si="75"/>
        <v>#VALUE!</v>
      </c>
      <c r="I811" s="136">
        <f t="shared" si="76"/>
        <v>44869</v>
      </c>
      <c r="J811" s="137" t="e">
        <f ca="1">IF($C811&gt;(TODAY()),NA(),SUM($G$3:$G811))</f>
        <v>#N/A</v>
      </c>
      <c r="K811" s="133" t="str">
        <f>IFERROR(VLOOKUP($C811,Calculator!$BY$2:$CD$2500,6,0),"")</f>
        <v/>
      </c>
      <c r="L811" s="141" t="str">
        <f t="shared" si="74"/>
        <v/>
      </c>
      <c r="M811" s="100" t="str">
        <f>IF($D811="","",$L811-(Dashboard!$R$21-(SUM($E$224:$E812))))</f>
        <v/>
      </c>
      <c r="N811" s="50">
        <f t="shared" si="77"/>
        <v>44869</v>
      </c>
      <c r="O811" s="96" t="e">
        <f>IF($D811="",NA(),($M811)/Dashboard!$R$21)</f>
        <v>#N/A</v>
      </c>
      <c r="P811" s="34"/>
      <c r="Q811" s="34"/>
    </row>
    <row r="812" spans="2:17" s="198" customFormat="1">
      <c r="B812" s="36">
        <f t="shared" si="78"/>
        <v>810</v>
      </c>
      <c r="C812" s="120">
        <f t="shared" si="79"/>
        <v>44870</v>
      </c>
      <c r="D812" s="98"/>
      <c r="E812" s="98"/>
      <c r="F812" s="98"/>
      <c r="G812" s="133" t="str">
        <f>IFERROR(VLOOKUP($C812,Calculator!$BY$2:$CB$2500,4,0),"")</f>
        <v/>
      </c>
      <c r="H812" s="197" t="e">
        <f t="shared" si="75"/>
        <v>#VALUE!</v>
      </c>
      <c r="I812" s="136">
        <f t="shared" si="76"/>
        <v>44870</v>
      </c>
      <c r="J812" s="137" t="e">
        <f ca="1">IF($C812&gt;(TODAY()),NA(),SUM($G$3:$G812))</f>
        <v>#N/A</v>
      </c>
      <c r="K812" s="133" t="str">
        <f>IFERROR(VLOOKUP($C812,Calculator!$BY$2:$CD$2500,6,0),"")</f>
        <v/>
      </c>
      <c r="L812" s="141" t="str">
        <f t="shared" si="74"/>
        <v/>
      </c>
      <c r="M812" s="100" t="str">
        <f>IF($D812="","",$L812-(Dashboard!$R$21-(SUM($E$224:$E813))))</f>
        <v/>
      </c>
      <c r="N812" s="50">
        <f t="shared" si="77"/>
        <v>44870</v>
      </c>
      <c r="O812" s="96" t="e">
        <f>IF($D812="",NA(),($M812)/Dashboard!$R$21)</f>
        <v>#N/A</v>
      </c>
      <c r="P812" s="34"/>
      <c r="Q812" s="34"/>
    </row>
    <row r="813" spans="2:17" s="198" customFormat="1">
      <c r="B813" s="36">
        <f t="shared" si="78"/>
        <v>811</v>
      </c>
      <c r="C813" s="120">
        <f t="shared" si="79"/>
        <v>44871</v>
      </c>
      <c r="D813" s="98"/>
      <c r="E813" s="98"/>
      <c r="F813" s="98"/>
      <c r="G813" s="133" t="str">
        <f>IFERROR(VLOOKUP($C813,Calculator!$BY$2:$CB$2500,4,0),"")</f>
        <v/>
      </c>
      <c r="H813" s="197" t="e">
        <f t="shared" si="75"/>
        <v>#VALUE!</v>
      </c>
      <c r="I813" s="136">
        <f t="shared" si="76"/>
        <v>44871</v>
      </c>
      <c r="J813" s="137" t="e">
        <f ca="1">IF($C813&gt;(TODAY()),NA(),SUM($G$3:$G813))</f>
        <v>#N/A</v>
      </c>
      <c r="K813" s="133" t="str">
        <f>IFERROR(VLOOKUP($C813,Calculator!$BY$2:$CD$2500,6,0),"")</f>
        <v/>
      </c>
      <c r="L813" s="141" t="str">
        <f t="shared" si="74"/>
        <v/>
      </c>
      <c r="M813" s="100" t="str">
        <f>IF($D813="","",$L813-(Dashboard!$R$21-(SUM($E$224:$E814))))</f>
        <v/>
      </c>
      <c r="N813" s="50">
        <f t="shared" si="77"/>
        <v>44871</v>
      </c>
      <c r="O813" s="96" t="e">
        <f>IF($D813="",NA(),($M813)/Dashboard!$R$21)</f>
        <v>#N/A</v>
      </c>
      <c r="P813" s="34"/>
      <c r="Q813" s="34"/>
    </row>
    <row r="814" spans="2:17" s="198" customFormat="1">
      <c r="B814" s="36">
        <f t="shared" si="78"/>
        <v>812</v>
      </c>
      <c r="C814" s="120">
        <f t="shared" si="79"/>
        <v>44872</v>
      </c>
      <c r="D814" s="98"/>
      <c r="E814" s="98"/>
      <c r="F814" s="98"/>
      <c r="G814" s="133" t="str">
        <f>IFERROR(VLOOKUP($C814,Calculator!$BY$2:$CB$2500,4,0),"")</f>
        <v/>
      </c>
      <c r="H814" s="197" t="e">
        <f t="shared" si="75"/>
        <v>#VALUE!</v>
      </c>
      <c r="I814" s="136">
        <f t="shared" si="76"/>
        <v>44872</v>
      </c>
      <c r="J814" s="137" t="e">
        <f ca="1">IF($C814&gt;(TODAY()),NA(),SUM($G$3:$G814))</f>
        <v>#N/A</v>
      </c>
      <c r="K814" s="133" t="str">
        <f>IFERROR(VLOOKUP($C814,Calculator!$BY$2:$CD$2500,6,0),"")</f>
        <v/>
      </c>
      <c r="L814" s="141" t="str">
        <f t="shared" si="74"/>
        <v/>
      </c>
      <c r="M814" s="100" t="str">
        <f>IF($D814="","",$L814-(Dashboard!$R$21-(SUM($E$224:$E815))))</f>
        <v/>
      </c>
      <c r="N814" s="50">
        <f t="shared" si="77"/>
        <v>44872</v>
      </c>
      <c r="O814" s="96" t="e">
        <f>IF($D814="",NA(),($M814)/Dashboard!$R$21)</f>
        <v>#N/A</v>
      </c>
      <c r="P814" s="34"/>
      <c r="Q814" s="34"/>
    </row>
    <row r="815" spans="2:17" s="198" customFormat="1">
      <c r="B815" s="36">
        <f t="shared" si="78"/>
        <v>813</v>
      </c>
      <c r="C815" s="120">
        <f t="shared" si="79"/>
        <v>44873</v>
      </c>
      <c r="D815" s="98"/>
      <c r="E815" s="98"/>
      <c r="F815" s="98"/>
      <c r="G815" s="133" t="str">
        <f>IFERROR(VLOOKUP($C815,Calculator!$BY$2:$CB$2500,4,0),"")</f>
        <v/>
      </c>
      <c r="H815" s="197" t="e">
        <f t="shared" si="75"/>
        <v>#VALUE!</v>
      </c>
      <c r="I815" s="136">
        <f t="shared" si="76"/>
        <v>44873</v>
      </c>
      <c r="J815" s="137" t="e">
        <f ca="1">IF($C815&gt;(TODAY()),NA(),SUM($G$3:$G815))</f>
        <v>#N/A</v>
      </c>
      <c r="K815" s="133" t="str">
        <f>IFERROR(VLOOKUP($C815,Calculator!$BY$2:$CD$2500,6,0),"")</f>
        <v/>
      </c>
      <c r="L815" s="141" t="str">
        <f t="shared" si="74"/>
        <v/>
      </c>
      <c r="M815" s="100" t="str">
        <f>IF($D815="","",$L815-(Dashboard!$R$21-(SUM($E$224:$E816))))</f>
        <v/>
      </c>
      <c r="N815" s="50">
        <f t="shared" si="77"/>
        <v>44873</v>
      </c>
      <c r="O815" s="96" t="e">
        <f>IF($D815="",NA(),($M815)/Dashboard!$R$21)</f>
        <v>#N/A</v>
      </c>
      <c r="P815" s="34"/>
      <c r="Q815" s="34"/>
    </row>
    <row r="816" spans="2:17" s="198" customFormat="1">
      <c r="B816" s="36">
        <f t="shared" si="78"/>
        <v>814</v>
      </c>
      <c r="C816" s="120">
        <f t="shared" si="79"/>
        <v>44874</v>
      </c>
      <c r="D816" s="98"/>
      <c r="E816" s="98"/>
      <c r="F816" s="98"/>
      <c r="G816" s="133" t="str">
        <f>IFERROR(VLOOKUP($C816,Calculator!$BY$2:$CB$2500,4,0),"")</f>
        <v/>
      </c>
      <c r="H816" s="197" t="e">
        <f t="shared" si="75"/>
        <v>#VALUE!</v>
      </c>
      <c r="I816" s="136">
        <f t="shared" si="76"/>
        <v>44874</v>
      </c>
      <c r="J816" s="137" t="e">
        <f ca="1">IF($C816&gt;(TODAY()),NA(),SUM($G$3:$G816))</f>
        <v>#N/A</v>
      </c>
      <c r="K816" s="133" t="str">
        <f>IFERROR(VLOOKUP($C816,Calculator!$BY$2:$CD$2500,6,0),"")</f>
        <v/>
      </c>
      <c r="L816" s="141" t="str">
        <f t="shared" si="74"/>
        <v/>
      </c>
      <c r="M816" s="100" t="str">
        <f>IF($D816="","",$L816-(Dashboard!$R$21-(SUM($E$224:$E817))))</f>
        <v/>
      </c>
      <c r="N816" s="50">
        <f t="shared" si="77"/>
        <v>44874</v>
      </c>
      <c r="O816" s="96" t="e">
        <f>IF($D816="",NA(),($M816)/Dashboard!$R$21)</f>
        <v>#N/A</v>
      </c>
      <c r="P816" s="34"/>
      <c r="Q816" s="34"/>
    </row>
    <row r="817" spans="2:17" s="198" customFormat="1">
      <c r="B817" s="36">
        <f t="shared" si="78"/>
        <v>815</v>
      </c>
      <c r="C817" s="120">
        <f t="shared" si="79"/>
        <v>44875</v>
      </c>
      <c r="D817" s="98"/>
      <c r="E817" s="98"/>
      <c r="F817" s="98"/>
      <c r="G817" s="133" t="str">
        <f>IFERROR(VLOOKUP($C817,Calculator!$BY$2:$CB$2500,4,0),"")</f>
        <v/>
      </c>
      <c r="H817" s="197" t="e">
        <f t="shared" si="75"/>
        <v>#VALUE!</v>
      </c>
      <c r="I817" s="136">
        <f t="shared" si="76"/>
        <v>44875</v>
      </c>
      <c r="J817" s="137" t="e">
        <f ca="1">IF($C817&gt;(TODAY()),NA(),SUM($G$3:$G817))</f>
        <v>#N/A</v>
      </c>
      <c r="K817" s="133" t="str">
        <f>IFERROR(VLOOKUP($C817,Calculator!$BY$2:$CD$2500,6,0),"")</f>
        <v/>
      </c>
      <c r="L817" s="141" t="str">
        <f t="shared" si="74"/>
        <v/>
      </c>
      <c r="M817" s="100" t="str">
        <f>IF($D817="","",$L817-(Dashboard!$R$21-(SUM($E$224:$E818))))</f>
        <v/>
      </c>
      <c r="N817" s="50">
        <f t="shared" si="77"/>
        <v>44875</v>
      </c>
      <c r="O817" s="96" t="e">
        <f>IF($D817="",NA(),($M817)/Dashboard!$R$21)</f>
        <v>#N/A</v>
      </c>
      <c r="P817" s="34"/>
      <c r="Q817" s="34"/>
    </row>
    <row r="818" spans="2:17" s="198" customFormat="1">
      <c r="B818" s="36">
        <f t="shared" si="78"/>
        <v>816</v>
      </c>
      <c r="C818" s="120">
        <f t="shared" si="79"/>
        <v>44876</v>
      </c>
      <c r="D818" s="98"/>
      <c r="E818" s="98"/>
      <c r="F818" s="98"/>
      <c r="G818" s="133" t="str">
        <f>IFERROR(VLOOKUP($C818,Calculator!$BY$2:$CB$2500,4,0),"")</f>
        <v/>
      </c>
      <c r="H818" s="197" t="e">
        <f t="shared" si="75"/>
        <v>#VALUE!</v>
      </c>
      <c r="I818" s="136">
        <f t="shared" si="76"/>
        <v>44876</v>
      </c>
      <c r="J818" s="137" t="e">
        <f ca="1">IF($C818&gt;(TODAY()),NA(),SUM($G$3:$G818))</f>
        <v>#N/A</v>
      </c>
      <c r="K818" s="133" t="str">
        <f>IFERROR(VLOOKUP($C818,Calculator!$BY$2:$CD$2500,6,0),"")</f>
        <v/>
      </c>
      <c r="L818" s="141" t="str">
        <f t="shared" si="74"/>
        <v/>
      </c>
      <c r="M818" s="100" t="str">
        <f>IF($D818="","",$L818-(Dashboard!$R$21-(SUM($E$224:$E819))))</f>
        <v/>
      </c>
      <c r="N818" s="50">
        <f t="shared" si="77"/>
        <v>44876</v>
      </c>
      <c r="O818" s="96" t="e">
        <f>IF($D818="",NA(),($M818)/Dashboard!$R$21)</f>
        <v>#N/A</v>
      </c>
      <c r="P818" s="34"/>
      <c r="Q818" s="34"/>
    </row>
    <row r="819" spans="2:17" s="198" customFormat="1">
      <c r="B819" s="36">
        <f t="shared" si="78"/>
        <v>817</v>
      </c>
      <c r="C819" s="120">
        <f t="shared" si="79"/>
        <v>44877</v>
      </c>
      <c r="D819" s="98"/>
      <c r="E819" s="98"/>
      <c r="F819" s="98"/>
      <c r="G819" s="133" t="str">
        <f>IFERROR(VLOOKUP($C819,Calculator!$BY$2:$CB$2500,4,0),"")</f>
        <v/>
      </c>
      <c r="H819" s="197" t="e">
        <f t="shared" si="75"/>
        <v>#VALUE!</v>
      </c>
      <c r="I819" s="136">
        <f t="shared" si="76"/>
        <v>44877</v>
      </c>
      <c r="J819" s="137" t="e">
        <f ca="1">IF($C819&gt;(TODAY()),NA(),SUM($G$3:$G819))</f>
        <v>#N/A</v>
      </c>
      <c r="K819" s="133" t="str">
        <f>IFERROR(VLOOKUP($C819,Calculator!$BY$2:$CD$2500,6,0),"")</f>
        <v/>
      </c>
      <c r="L819" s="141" t="str">
        <f t="shared" si="74"/>
        <v/>
      </c>
      <c r="M819" s="100" t="str">
        <f>IF($D819="","",$L819-(Dashboard!$R$21-(SUM($E$224:$E820))))</f>
        <v/>
      </c>
      <c r="N819" s="50">
        <f t="shared" si="77"/>
        <v>44877</v>
      </c>
      <c r="O819" s="96" t="e">
        <f>IF($D819="",NA(),($M819)/Dashboard!$R$21)</f>
        <v>#N/A</v>
      </c>
      <c r="P819" s="34"/>
      <c r="Q819" s="34"/>
    </row>
    <row r="820" spans="2:17" s="198" customFormat="1">
      <c r="B820" s="36">
        <f t="shared" si="78"/>
        <v>818</v>
      </c>
      <c r="C820" s="120">
        <f t="shared" si="79"/>
        <v>44878</v>
      </c>
      <c r="D820" s="98"/>
      <c r="E820" s="98"/>
      <c r="F820" s="98"/>
      <c r="G820" s="133" t="str">
        <f>IFERROR(VLOOKUP($C820,Calculator!$BY$2:$CB$2500,4,0),"")</f>
        <v/>
      </c>
      <c r="H820" s="197" t="e">
        <f t="shared" si="75"/>
        <v>#VALUE!</v>
      </c>
      <c r="I820" s="136">
        <f t="shared" si="76"/>
        <v>44878</v>
      </c>
      <c r="J820" s="137" t="e">
        <f ca="1">IF($C820&gt;(TODAY()),NA(),SUM($G$3:$G820))</f>
        <v>#N/A</v>
      </c>
      <c r="K820" s="133" t="str">
        <f>IFERROR(VLOOKUP($C820,Calculator!$BY$2:$CD$2500,6,0),"")</f>
        <v/>
      </c>
      <c r="L820" s="141" t="str">
        <f t="shared" si="74"/>
        <v/>
      </c>
      <c r="M820" s="100" t="str">
        <f>IF($D820="","",$L820-(Dashboard!$R$21-(SUM($E$224:$E821))))</f>
        <v/>
      </c>
      <c r="N820" s="50">
        <f t="shared" si="77"/>
        <v>44878</v>
      </c>
      <c r="O820" s="96" t="e">
        <f>IF($D820="",NA(),($M820)/Dashboard!$R$21)</f>
        <v>#N/A</v>
      </c>
      <c r="P820" s="34"/>
      <c r="Q820" s="34"/>
    </row>
    <row r="821" spans="2:17" s="198" customFormat="1">
      <c r="B821" s="36">
        <f t="shared" si="78"/>
        <v>819</v>
      </c>
      <c r="C821" s="120">
        <f t="shared" si="79"/>
        <v>44879</v>
      </c>
      <c r="D821" s="98"/>
      <c r="E821" s="98"/>
      <c r="F821" s="98"/>
      <c r="G821" s="133" t="str">
        <f>IFERROR(VLOOKUP($C821,Calculator!$BY$2:$CB$2500,4,0),"")</f>
        <v/>
      </c>
      <c r="H821" s="197" t="e">
        <f t="shared" si="75"/>
        <v>#VALUE!</v>
      </c>
      <c r="I821" s="136">
        <f t="shared" si="76"/>
        <v>44879</v>
      </c>
      <c r="J821" s="137" t="e">
        <f ca="1">IF($C821&gt;(TODAY()),NA(),SUM($G$3:$G821))</f>
        <v>#N/A</v>
      </c>
      <c r="K821" s="133" t="str">
        <f>IFERROR(VLOOKUP($C821,Calculator!$BY$2:$CD$2500,6,0),"")</f>
        <v/>
      </c>
      <c r="L821" s="141" t="str">
        <f t="shared" si="74"/>
        <v/>
      </c>
      <c r="M821" s="100" t="str">
        <f>IF($D821="","",$L821-(Dashboard!$R$21-(SUM($E$224:$E822))))</f>
        <v/>
      </c>
      <c r="N821" s="50">
        <f t="shared" si="77"/>
        <v>44879</v>
      </c>
      <c r="O821" s="96" t="e">
        <f>IF($D821="",NA(),($M821)/Dashboard!$R$21)</f>
        <v>#N/A</v>
      </c>
      <c r="P821" s="34"/>
      <c r="Q821" s="34"/>
    </row>
    <row r="822" spans="2:17" s="198" customFormat="1">
      <c r="B822" s="36">
        <f t="shared" si="78"/>
        <v>820</v>
      </c>
      <c r="C822" s="120">
        <f t="shared" si="79"/>
        <v>44880</v>
      </c>
      <c r="D822" s="98"/>
      <c r="E822" s="98"/>
      <c r="F822" s="98"/>
      <c r="G822" s="133" t="str">
        <f>IFERROR(VLOOKUP($C822,Calculator!$BY$2:$CB$2500,4,0),"")</f>
        <v/>
      </c>
      <c r="H822" s="197" t="e">
        <f t="shared" si="75"/>
        <v>#VALUE!</v>
      </c>
      <c r="I822" s="136">
        <f t="shared" si="76"/>
        <v>44880</v>
      </c>
      <c r="J822" s="137" t="e">
        <f ca="1">IF($C822&gt;(TODAY()),NA(),SUM($G$3:$G822))</f>
        <v>#N/A</v>
      </c>
      <c r="K822" s="133" t="str">
        <f>IFERROR(VLOOKUP($C822,Calculator!$BY$2:$CD$2500,6,0),"")</f>
        <v/>
      </c>
      <c r="L822" s="141" t="str">
        <f t="shared" si="74"/>
        <v/>
      </c>
      <c r="M822" s="100" t="str">
        <f>IF($D822="","",$L822-(Dashboard!$R$21-(SUM($E$224:$E823))))</f>
        <v/>
      </c>
      <c r="N822" s="50">
        <f t="shared" si="77"/>
        <v>44880</v>
      </c>
      <c r="O822" s="96" t="e">
        <f>IF($D822="",NA(),($M822)/Dashboard!$R$21)</f>
        <v>#N/A</v>
      </c>
      <c r="P822" s="34"/>
      <c r="Q822" s="34"/>
    </row>
    <row r="823" spans="2:17" s="198" customFormat="1">
      <c r="B823" s="36">
        <f t="shared" si="78"/>
        <v>821</v>
      </c>
      <c r="C823" s="120">
        <f t="shared" si="79"/>
        <v>44881</v>
      </c>
      <c r="D823" s="98"/>
      <c r="E823" s="98"/>
      <c r="F823" s="98"/>
      <c r="G823" s="133" t="str">
        <f>IFERROR(VLOOKUP($C823,Calculator!$BY$2:$CB$2500,4,0),"")</f>
        <v/>
      </c>
      <c r="H823" s="197" t="e">
        <f t="shared" si="75"/>
        <v>#VALUE!</v>
      </c>
      <c r="I823" s="136">
        <f t="shared" si="76"/>
        <v>44881</v>
      </c>
      <c r="J823" s="137" t="e">
        <f ca="1">IF($C823&gt;(TODAY()),NA(),SUM($G$3:$G823))</f>
        <v>#N/A</v>
      </c>
      <c r="K823" s="133" t="str">
        <f>IFERROR(VLOOKUP($C823,Calculator!$BY$2:$CD$2500,6,0),"")</f>
        <v/>
      </c>
      <c r="L823" s="141" t="str">
        <f t="shared" si="74"/>
        <v/>
      </c>
      <c r="M823" s="100" t="str">
        <f>IF($D823="","",$L823-(Dashboard!$R$21-(SUM($E$224:$E824))))</f>
        <v/>
      </c>
      <c r="N823" s="50">
        <f t="shared" si="77"/>
        <v>44881</v>
      </c>
      <c r="O823" s="96" t="e">
        <f>IF($D823="",NA(),($M823)/Dashboard!$R$21)</f>
        <v>#N/A</v>
      </c>
      <c r="P823" s="34"/>
      <c r="Q823" s="34"/>
    </row>
    <row r="824" spans="2:17" s="198" customFormat="1">
      <c r="B824" s="36">
        <f t="shared" si="78"/>
        <v>822</v>
      </c>
      <c r="C824" s="120">
        <f t="shared" si="79"/>
        <v>44882</v>
      </c>
      <c r="D824" s="98"/>
      <c r="E824" s="98"/>
      <c r="F824" s="98"/>
      <c r="G824" s="133" t="str">
        <f>IFERROR(VLOOKUP($C824,Calculator!$BY$2:$CB$2500,4,0),"")</f>
        <v/>
      </c>
      <c r="H824" s="197" t="e">
        <f t="shared" si="75"/>
        <v>#VALUE!</v>
      </c>
      <c r="I824" s="136">
        <f t="shared" si="76"/>
        <v>44882</v>
      </c>
      <c r="J824" s="137" t="e">
        <f ca="1">IF($C824&gt;(TODAY()),NA(),SUM($G$3:$G824))</f>
        <v>#N/A</v>
      </c>
      <c r="K824" s="133" t="str">
        <f>IFERROR(VLOOKUP($C824,Calculator!$BY$2:$CD$2500,6,0),"")</f>
        <v/>
      </c>
      <c r="L824" s="141" t="str">
        <f t="shared" si="74"/>
        <v/>
      </c>
      <c r="M824" s="100" t="str">
        <f>IF($D824="","",$L824-(Dashboard!$R$21-(SUM($E$224:$E825))))</f>
        <v/>
      </c>
      <c r="N824" s="50">
        <f t="shared" si="77"/>
        <v>44882</v>
      </c>
      <c r="O824" s="96" t="e">
        <f>IF($D824="",NA(),($M824)/Dashboard!$R$21)</f>
        <v>#N/A</v>
      </c>
      <c r="P824" s="34"/>
      <c r="Q824" s="34"/>
    </row>
    <row r="825" spans="2:17" s="198" customFormat="1">
      <c r="B825" s="36">
        <f t="shared" si="78"/>
        <v>823</v>
      </c>
      <c r="C825" s="120">
        <f t="shared" si="79"/>
        <v>44883</v>
      </c>
      <c r="D825" s="98"/>
      <c r="E825" s="98"/>
      <c r="F825" s="98"/>
      <c r="G825" s="133" t="str">
        <f>IFERROR(VLOOKUP($C825,Calculator!$BY$2:$CB$2500,4,0),"")</f>
        <v/>
      </c>
      <c r="H825" s="197" t="e">
        <f t="shared" si="75"/>
        <v>#VALUE!</v>
      </c>
      <c r="I825" s="136">
        <f t="shared" si="76"/>
        <v>44883</v>
      </c>
      <c r="J825" s="137" t="e">
        <f ca="1">IF($C825&gt;(TODAY()),NA(),SUM($G$3:$G825))</f>
        <v>#N/A</v>
      </c>
      <c r="K825" s="133" t="str">
        <f>IFERROR(VLOOKUP($C825,Calculator!$BY$2:$CD$2500,6,0),"")</f>
        <v/>
      </c>
      <c r="L825" s="141" t="str">
        <f t="shared" si="74"/>
        <v/>
      </c>
      <c r="M825" s="100" t="str">
        <f>IF($D825="","",$L825-(Dashboard!$R$21-(SUM($E$224:$E826))))</f>
        <v/>
      </c>
      <c r="N825" s="50">
        <f t="shared" si="77"/>
        <v>44883</v>
      </c>
      <c r="O825" s="96" t="e">
        <f>IF($D825="",NA(),($M825)/Dashboard!$R$21)</f>
        <v>#N/A</v>
      </c>
      <c r="P825" s="34"/>
      <c r="Q825" s="34"/>
    </row>
    <row r="826" spans="2:17" s="198" customFormat="1">
      <c r="B826" s="36">
        <f t="shared" si="78"/>
        <v>824</v>
      </c>
      <c r="C826" s="120">
        <f t="shared" si="79"/>
        <v>44884</v>
      </c>
      <c r="D826" s="98"/>
      <c r="E826" s="98"/>
      <c r="F826" s="98"/>
      <c r="G826" s="133" t="str">
        <f>IFERROR(VLOOKUP($C826,Calculator!$BY$2:$CB$2500,4,0),"")</f>
        <v/>
      </c>
      <c r="H826" s="197" t="e">
        <f t="shared" si="75"/>
        <v>#VALUE!</v>
      </c>
      <c r="I826" s="136">
        <f t="shared" si="76"/>
        <v>44884</v>
      </c>
      <c r="J826" s="137" t="e">
        <f ca="1">IF($C826&gt;(TODAY()),NA(),SUM($G$3:$G826))</f>
        <v>#N/A</v>
      </c>
      <c r="K826" s="133" t="str">
        <f>IFERROR(VLOOKUP($C826,Calculator!$BY$2:$CD$2500,6,0),"")</f>
        <v/>
      </c>
      <c r="L826" s="141" t="str">
        <f t="shared" si="74"/>
        <v/>
      </c>
      <c r="M826" s="100" t="str">
        <f>IF($D826="","",$L826-(Dashboard!$R$21-(SUM($E$224:$E827))))</f>
        <v/>
      </c>
      <c r="N826" s="50">
        <f t="shared" si="77"/>
        <v>44884</v>
      </c>
      <c r="O826" s="96" t="e">
        <f>IF($D826="",NA(),($M826)/Dashboard!$R$21)</f>
        <v>#N/A</v>
      </c>
      <c r="P826" s="34"/>
      <c r="Q826" s="34"/>
    </row>
    <row r="827" spans="2:17" s="198" customFormat="1">
      <c r="B827" s="36">
        <f t="shared" si="78"/>
        <v>825</v>
      </c>
      <c r="C827" s="120">
        <f t="shared" si="79"/>
        <v>44885</v>
      </c>
      <c r="D827" s="98"/>
      <c r="E827" s="98"/>
      <c r="F827" s="98"/>
      <c r="G827" s="133" t="str">
        <f>IFERROR(VLOOKUP($C827,Calculator!$BY$2:$CB$2500,4,0),"")</f>
        <v/>
      </c>
      <c r="H827" s="197" t="e">
        <f t="shared" si="75"/>
        <v>#VALUE!</v>
      </c>
      <c r="I827" s="136">
        <f t="shared" si="76"/>
        <v>44885</v>
      </c>
      <c r="J827" s="137" t="e">
        <f ca="1">IF($C827&gt;(TODAY()),NA(),SUM($G$3:$G827))</f>
        <v>#N/A</v>
      </c>
      <c r="K827" s="133" t="str">
        <f>IFERROR(VLOOKUP($C827,Calculator!$BY$2:$CD$2500,6,0),"")</f>
        <v/>
      </c>
      <c r="L827" s="141" t="str">
        <f t="shared" si="74"/>
        <v/>
      </c>
      <c r="M827" s="100" t="str">
        <f>IF($D827="","",$L827-(Dashboard!$R$21-(SUM($E$224:$E828))))</f>
        <v/>
      </c>
      <c r="N827" s="50">
        <f t="shared" si="77"/>
        <v>44885</v>
      </c>
      <c r="O827" s="96" t="e">
        <f>IF($D827="",NA(),($M827)/Dashboard!$R$21)</f>
        <v>#N/A</v>
      </c>
      <c r="P827" s="34"/>
      <c r="Q827" s="34"/>
    </row>
    <row r="828" spans="2:17" s="198" customFormat="1">
      <c r="B828" s="36">
        <f t="shared" si="78"/>
        <v>826</v>
      </c>
      <c r="C828" s="120">
        <f t="shared" si="79"/>
        <v>44886</v>
      </c>
      <c r="D828" s="98"/>
      <c r="E828" s="98"/>
      <c r="F828" s="98"/>
      <c r="G828" s="133" t="str">
        <f>IFERROR(VLOOKUP($C828,Calculator!$BY$2:$CB$2500,4,0),"")</f>
        <v/>
      </c>
      <c r="H828" s="197" t="e">
        <f t="shared" si="75"/>
        <v>#VALUE!</v>
      </c>
      <c r="I828" s="136">
        <f t="shared" si="76"/>
        <v>44886</v>
      </c>
      <c r="J828" s="137" t="e">
        <f ca="1">IF($C828&gt;(TODAY()),NA(),SUM($G$3:$G828))</f>
        <v>#N/A</v>
      </c>
      <c r="K828" s="133" t="str">
        <f>IFERROR(VLOOKUP($C828,Calculator!$BY$2:$CD$2500,6,0),"")</f>
        <v/>
      </c>
      <c r="L828" s="141" t="str">
        <f t="shared" si="74"/>
        <v/>
      </c>
      <c r="M828" s="100" t="str">
        <f>IF($D828="","",$L828-(Dashboard!$R$21-(SUM($E$224:$E829))))</f>
        <v/>
      </c>
      <c r="N828" s="50">
        <f t="shared" si="77"/>
        <v>44886</v>
      </c>
      <c r="O828" s="96" t="e">
        <f>IF($D828="",NA(),($M828)/Dashboard!$R$21)</f>
        <v>#N/A</v>
      </c>
      <c r="P828" s="34"/>
      <c r="Q828" s="34"/>
    </row>
    <row r="829" spans="2:17" s="198" customFormat="1">
      <c r="B829" s="36">
        <f t="shared" si="78"/>
        <v>827</v>
      </c>
      <c r="C829" s="120">
        <f t="shared" si="79"/>
        <v>44887</v>
      </c>
      <c r="D829" s="98"/>
      <c r="E829" s="98"/>
      <c r="F829" s="98"/>
      <c r="G829" s="133" t="str">
        <f>IFERROR(VLOOKUP($C829,Calculator!$BY$2:$CB$2500,4,0),"")</f>
        <v/>
      </c>
      <c r="H829" s="197" t="e">
        <f t="shared" si="75"/>
        <v>#VALUE!</v>
      </c>
      <c r="I829" s="136">
        <f t="shared" si="76"/>
        <v>44887</v>
      </c>
      <c r="J829" s="137" t="e">
        <f ca="1">IF($C829&gt;(TODAY()),NA(),SUM($G$3:$G829))</f>
        <v>#N/A</v>
      </c>
      <c r="K829" s="133" t="str">
        <f>IFERROR(VLOOKUP($C829,Calculator!$BY$2:$CD$2500,6,0),"")</f>
        <v/>
      </c>
      <c r="L829" s="141" t="str">
        <f t="shared" si="74"/>
        <v/>
      </c>
      <c r="M829" s="100" t="str">
        <f>IF($D829="","",$L829-(Dashboard!$R$21-(SUM($E$224:$E830))))</f>
        <v/>
      </c>
      <c r="N829" s="50">
        <f t="shared" si="77"/>
        <v>44887</v>
      </c>
      <c r="O829" s="96" t="e">
        <f>IF($D829="",NA(),($M829)/Dashboard!$R$21)</f>
        <v>#N/A</v>
      </c>
      <c r="P829" s="34"/>
      <c r="Q829" s="34"/>
    </row>
    <row r="830" spans="2:17" s="198" customFormat="1">
      <c r="B830" s="36">
        <f t="shared" si="78"/>
        <v>828</v>
      </c>
      <c r="C830" s="120">
        <f t="shared" si="79"/>
        <v>44888</v>
      </c>
      <c r="D830" s="98"/>
      <c r="E830" s="98"/>
      <c r="F830" s="98"/>
      <c r="G830" s="133" t="str">
        <f>IFERROR(VLOOKUP($C830,Calculator!$BY$2:$CB$2500,4,0),"")</f>
        <v/>
      </c>
      <c r="H830" s="197" t="e">
        <f t="shared" si="75"/>
        <v>#VALUE!</v>
      </c>
      <c r="I830" s="136">
        <f t="shared" si="76"/>
        <v>44888</v>
      </c>
      <c r="J830" s="137" t="e">
        <f ca="1">IF($C830&gt;(TODAY()),NA(),SUM($G$3:$G830))</f>
        <v>#N/A</v>
      </c>
      <c r="K830" s="133" t="str">
        <f>IFERROR(VLOOKUP($C830,Calculator!$BY$2:$CD$2500,6,0),"")</f>
        <v/>
      </c>
      <c r="L830" s="141" t="str">
        <f t="shared" si="74"/>
        <v/>
      </c>
      <c r="M830" s="100" t="str">
        <f>IF($D830="","",$L830-(Dashboard!$R$21-(SUM($E$224:$E831))))</f>
        <v/>
      </c>
      <c r="N830" s="50">
        <f t="shared" si="77"/>
        <v>44888</v>
      </c>
      <c r="O830" s="96" t="e">
        <f>IF($D830="",NA(),($M830)/Dashboard!$R$21)</f>
        <v>#N/A</v>
      </c>
      <c r="P830" s="34"/>
      <c r="Q830" s="34"/>
    </row>
    <row r="831" spans="2:17" s="198" customFormat="1">
      <c r="B831" s="36">
        <f t="shared" si="78"/>
        <v>829</v>
      </c>
      <c r="C831" s="120">
        <f t="shared" si="79"/>
        <v>44889</v>
      </c>
      <c r="D831" s="98"/>
      <c r="E831" s="98"/>
      <c r="F831" s="98"/>
      <c r="G831" s="133" t="str">
        <f>IFERROR(VLOOKUP($C831,Calculator!$BY$2:$CB$2500,4,0),"")</f>
        <v/>
      </c>
      <c r="H831" s="197" t="e">
        <f t="shared" si="75"/>
        <v>#VALUE!</v>
      </c>
      <c r="I831" s="136">
        <f t="shared" si="76"/>
        <v>44889</v>
      </c>
      <c r="J831" s="137" t="e">
        <f ca="1">IF($C831&gt;(TODAY()),NA(),SUM($G$3:$G831))</f>
        <v>#N/A</v>
      </c>
      <c r="K831" s="133" t="str">
        <f>IFERROR(VLOOKUP($C831,Calculator!$BY$2:$CD$2500,6,0),"")</f>
        <v/>
      </c>
      <c r="L831" s="141" t="str">
        <f t="shared" si="74"/>
        <v/>
      </c>
      <c r="M831" s="100" t="str">
        <f>IF($D831="","",$L831-(Dashboard!$R$21-(SUM($E$224:$E832))))</f>
        <v/>
      </c>
      <c r="N831" s="50">
        <f t="shared" si="77"/>
        <v>44889</v>
      </c>
      <c r="O831" s="96" t="e">
        <f>IF($D831="",NA(),($M831)/Dashboard!$R$21)</f>
        <v>#N/A</v>
      </c>
      <c r="P831" s="34"/>
      <c r="Q831" s="34"/>
    </row>
    <row r="832" spans="2:17" s="198" customFormat="1">
      <c r="B832" s="36">
        <f t="shared" si="78"/>
        <v>830</v>
      </c>
      <c r="C832" s="120">
        <f t="shared" si="79"/>
        <v>44890</v>
      </c>
      <c r="D832" s="98"/>
      <c r="E832" s="98"/>
      <c r="F832" s="98"/>
      <c r="G832" s="133" t="str">
        <f>IFERROR(VLOOKUP($C832,Calculator!$BY$2:$CB$2500,4,0),"")</f>
        <v/>
      </c>
      <c r="H832" s="197" t="e">
        <f t="shared" si="75"/>
        <v>#VALUE!</v>
      </c>
      <c r="I832" s="136">
        <f t="shared" si="76"/>
        <v>44890</v>
      </c>
      <c r="J832" s="137" t="e">
        <f ca="1">IF($C832&gt;(TODAY()),NA(),SUM($G$3:$G832))</f>
        <v>#N/A</v>
      </c>
      <c r="K832" s="133" t="str">
        <f>IFERROR(VLOOKUP($C832,Calculator!$BY$2:$CD$2500,6,0),"")</f>
        <v/>
      </c>
      <c r="L832" s="141" t="str">
        <f t="shared" si="74"/>
        <v/>
      </c>
      <c r="M832" s="100" t="str">
        <f>IF($D832="","",$L832-(Dashboard!$R$21-(SUM($E$224:$E833))))</f>
        <v/>
      </c>
      <c r="N832" s="50">
        <f t="shared" si="77"/>
        <v>44890</v>
      </c>
      <c r="O832" s="96" t="e">
        <f>IF($D832="",NA(),($M832)/Dashboard!$R$21)</f>
        <v>#N/A</v>
      </c>
      <c r="P832" s="34"/>
      <c r="Q832" s="34"/>
    </row>
    <row r="833" spans="2:17" s="198" customFormat="1">
      <c r="B833" s="36">
        <f t="shared" si="78"/>
        <v>831</v>
      </c>
      <c r="C833" s="120">
        <f t="shared" si="79"/>
        <v>44891</v>
      </c>
      <c r="D833" s="98"/>
      <c r="E833" s="98"/>
      <c r="F833" s="98"/>
      <c r="G833" s="133" t="str">
        <f>IFERROR(VLOOKUP($C833,Calculator!$BY$2:$CB$2500,4,0),"")</f>
        <v/>
      </c>
      <c r="H833" s="197" t="e">
        <f t="shared" si="75"/>
        <v>#VALUE!</v>
      </c>
      <c r="I833" s="136">
        <f t="shared" si="76"/>
        <v>44891</v>
      </c>
      <c r="J833" s="137" t="e">
        <f ca="1">IF($C833&gt;(TODAY()),NA(),SUM($G$3:$G833))</f>
        <v>#N/A</v>
      </c>
      <c r="K833" s="133" t="str">
        <f>IFERROR(VLOOKUP($C833,Calculator!$BY$2:$CD$2500,6,0),"")</f>
        <v/>
      </c>
      <c r="L833" s="141" t="str">
        <f t="shared" si="74"/>
        <v/>
      </c>
      <c r="M833" s="100" t="str">
        <f>IF($D833="","",$L833-(Dashboard!$R$21-(SUM($E$224:$E834))))</f>
        <v/>
      </c>
      <c r="N833" s="50">
        <f t="shared" si="77"/>
        <v>44891</v>
      </c>
      <c r="O833" s="96" t="e">
        <f>IF($D833="",NA(),($M833)/Dashboard!$R$21)</f>
        <v>#N/A</v>
      </c>
      <c r="P833" s="34"/>
      <c r="Q833" s="34"/>
    </row>
    <row r="834" spans="2:17" s="198" customFormat="1">
      <c r="B834" s="36">
        <f t="shared" si="78"/>
        <v>832</v>
      </c>
      <c r="C834" s="120">
        <f t="shared" si="79"/>
        <v>44892</v>
      </c>
      <c r="D834" s="98"/>
      <c r="E834" s="98"/>
      <c r="F834" s="98"/>
      <c r="G834" s="133" t="str">
        <f>IFERROR(VLOOKUP($C834,Calculator!$BY$2:$CB$2500,4,0),"")</f>
        <v/>
      </c>
      <c r="H834" s="197" t="e">
        <f t="shared" si="75"/>
        <v>#VALUE!</v>
      </c>
      <c r="I834" s="136">
        <f t="shared" si="76"/>
        <v>44892</v>
      </c>
      <c r="J834" s="137" t="e">
        <f ca="1">IF($C834&gt;(TODAY()),NA(),SUM($G$3:$G834))</f>
        <v>#N/A</v>
      </c>
      <c r="K834" s="133" t="str">
        <f>IFERROR(VLOOKUP($C834,Calculator!$BY$2:$CD$2500,6,0),"")</f>
        <v/>
      </c>
      <c r="L834" s="141" t="str">
        <f t="shared" si="74"/>
        <v/>
      </c>
      <c r="M834" s="100" t="str">
        <f>IF($D834="","",$L834-(Dashboard!$R$21-(SUM($E$224:$E835))))</f>
        <v/>
      </c>
      <c r="N834" s="50">
        <f t="shared" si="77"/>
        <v>44892</v>
      </c>
      <c r="O834" s="96" t="e">
        <f>IF($D834="",NA(),($M834)/Dashboard!$R$21)</f>
        <v>#N/A</v>
      </c>
      <c r="P834" s="34"/>
      <c r="Q834" s="34"/>
    </row>
    <row r="835" spans="2:17" s="198" customFormat="1">
      <c r="B835" s="36">
        <f t="shared" si="78"/>
        <v>833</v>
      </c>
      <c r="C835" s="120">
        <f t="shared" si="79"/>
        <v>44893</v>
      </c>
      <c r="D835" s="98"/>
      <c r="E835" s="98"/>
      <c r="F835" s="98"/>
      <c r="G835" s="133" t="str">
        <f>IFERROR(VLOOKUP($C835,Calculator!$BY$2:$CB$2500,4,0),"")</f>
        <v/>
      </c>
      <c r="H835" s="197" t="e">
        <f t="shared" si="75"/>
        <v>#VALUE!</v>
      </c>
      <c r="I835" s="136">
        <f t="shared" si="76"/>
        <v>44893</v>
      </c>
      <c r="J835" s="137" t="e">
        <f ca="1">IF($C835&gt;(TODAY()),NA(),SUM($G$3:$G835))</f>
        <v>#N/A</v>
      </c>
      <c r="K835" s="133" t="str">
        <f>IFERROR(VLOOKUP($C835,Calculator!$BY$2:$CD$2500,6,0),"")</f>
        <v/>
      </c>
      <c r="L835" s="141" t="str">
        <f t="shared" ref="L835:L898" si="80">IF($D835="","",$D835)</f>
        <v/>
      </c>
      <c r="M835" s="100" t="str">
        <f>IF($D835="","",$L835-(Dashboard!$R$21-(SUM($E$224:$E836))))</f>
        <v/>
      </c>
      <c r="N835" s="50">
        <f t="shared" si="77"/>
        <v>44893</v>
      </c>
      <c r="O835" s="96" t="e">
        <f>IF($D835="",NA(),($M835)/Dashboard!$R$21)</f>
        <v>#N/A</v>
      </c>
      <c r="P835" s="34"/>
      <c r="Q835" s="34"/>
    </row>
    <row r="836" spans="2:17" s="198" customFormat="1">
      <c r="B836" s="36">
        <f t="shared" si="78"/>
        <v>834</v>
      </c>
      <c r="C836" s="120">
        <f t="shared" si="79"/>
        <v>44894</v>
      </c>
      <c r="D836" s="98"/>
      <c r="E836" s="98"/>
      <c r="F836" s="98"/>
      <c r="G836" s="133" t="str">
        <f>IFERROR(VLOOKUP($C836,Calculator!$BY$2:$CB$2500,4,0),"")</f>
        <v/>
      </c>
      <c r="H836" s="197" t="e">
        <f t="shared" ref="H836:H899" si="81">$G836*1</f>
        <v>#VALUE!</v>
      </c>
      <c r="I836" s="136">
        <f t="shared" ref="I836:I899" si="82">$C836</f>
        <v>44894</v>
      </c>
      <c r="J836" s="137" t="e">
        <f ca="1">IF($C836&gt;(TODAY()),NA(),SUM($G$3:$G836))</f>
        <v>#N/A</v>
      </c>
      <c r="K836" s="133" t="str">
        <f>IFERROR(VLOOKUP($C836,Calculator!$BY$2:$CD$2500,6,0),"")</f>
        <v/>
      </c>
      <c r="L836" s="141" t="str">
        <f t="shared" si="80"/>
        <v/>
      </c>
      <c r="M836" s="100" t="str">
        <f>IF($D836="","",$L836-(Dashboard!$R$21-(SUM($E$224:$E837))))</f>
        <v/>
      </c>
      <c r="N836" s="50">
        <f t="shared" si="77"/>
        <v>44894</v>
      </c>
      <c r="O836" s="96" t="e">
        <f>IF($D836="",NA(),($M836)/Dashboard!$R$21)</f>
        <v>#N/A</v>
      </c>
      <c r="P836" s="34"/>
      <c r="Q836" s="34"/>
    </row>
    <row r="837" spans="2:17" s="198" customFormat="1">
      <c r="B837" s="36">
        <f t="shared" si="78"/>
        <v>835</v>
      </c>
      <c r="C837" s="120">
        <f t="shared" si="79"/>
        <v>44895</v>
      </c>
      <c r="D837" s="98"/>
      <c r="E837" s="98"/>
      <c r="F837" s="98"/>
      <c r="G837" s="133" t="str">
        <f>IFERROR(VLOOKUP($C837,Calculator!$BY$2:$CB$2500,4,0),"")</f>
        <v/>
      </c>
      <c r="H837" s="197" t="e">
        <f t="shared" si="81"/>
        <v>#VALUE!</v>
      </c>
      <c r="I837" s="136">
        <f t="shared" si="82"/>
        <v>44895</v>
      </c>
      <c r="J837" s="137" t="e">
        <f ca="1">IF($C837&gt;(TODAY()),NA(),SUM($G$3:$G837))</f>
        <v>#N/A</v>
      </c>
      <c r="K837" s="133" t="str">
        <f>IFERROR(VLOOKUP($C837,Calculator!$BY$2:$CD$2500,6,0),"")</f>
        <v/>
      </c>
      <c r="L837" s="141" t="str">
        <f t="shared" si="80"/>
        <v/>
      </c>
      <c r="M837" s="100" t="str">
        <f>IF($D837="","",$L837-(Dashboard!$R$21-(SUM($E$224:$E838))))</f>
        <v/>
      </c>
      <c r="N837" s="50">
        <f t="shared" ref="N837:N900" si="83">$C836+1</f>
        <v>44895</v>
      </c>
      <c r="O837" s="96" t="e">
        <f>IF($D837="",NA(),($M837)/Dashboard!$R$21)</f>
        <v>#N/A</v>
      </c>
      <c r="P837" s="34"/>
      <c r="Q837" s="34"/>
    </row>
    <row r="838" spans="2:17" s="198" customFormat="1">
      <c r="B838" s="36">
        <f t="shared" si="78"/>
        <v>836</v>
      </c>
      <c r="C838" s="120">
        <f t="shared" si="79"/>
        <v>44896</v>
      </c>
      <c r="D838" s="98"/>
      <c r="E838" s="98"/>
      <c r="F838" s="98"/>
      <c r="G838" s="133" t="str">
        <f>IFERROR(VLOOKUP($C838,Calculator!$BY$2:$CB$2500,4,0),"")</f>
        <v/>
      </c>
      <c r="H838" s="197" t="e">
        <f t="shared" si="81"/>
        <v>#VALUE!</v>
      </c>
      <c r="I838" s="136">
        <f t="shared" si="82"/>
        <v>44896</v>
      </c>
      <c r="J838" s="137" t="e">
        <f ca="1">IF($C838&gt;(TODAY()),NA(),SUM($G$3:$G838))</f>
        <v>#N/A</v>
      </c>
      <c r="K838" s="133" t="str">
        <f>IFERROR(VLOOKUP($C838,Calculator!$BY$2:$CD$2500,6,0),"")</f>
        <v/>
      </c>
      <c r="L838" s="141" t="str">
        <f t="shared" si="80"/>
        <v/>
      </c>
      <c r="M838" s="100" t="str">
        <f>IF($D838="","",$L838-(Dashboard!$R$21-(SUM($E$224:$E839))))</f>
        <v/>
      </c>
      <c r="N838" s="50">
        <f t="shared" si="83"/>
        <v>44896</v>
      </c>
      <c r="O838" s="96" t="e">
        <f>IF($D838="",NA(),($M838)/Dashboard!$R$21)</f>
        <v>#N/A</v>
      </c>
      <c r="P838" s="34"/>
      <c r="Q838" s="34"/>
    </row>
    <row r="839" spans="2:17" s="198" customFormat="1">
      <c r="B839" s="36">
        <f t="shared" si="78"/>
        <v>837</v>
      </c>
      <c r="C839" s="120">
        <f t="shared" si="79"/>
        <v>44897</v>
      </c>
      <c r="D839" s="98"/>
      <c r="E839" s="98"/>
      <c r="F839" s="98"/>
      <c r="G839" s="133" t="str">
        <f>IFERROR(VLOOKUP($C839,Calculator!$BY$2:$CB$2500,4,0),"")</f>
        <v/>
      </c>
      <c r="H839" s="197" t="e">
        <f t="shared" si="81"/>
        <v>#VALUE!</v>
      </c>
      <c r="I839" s="136">
        <f t="shared" si="82"/>
        <v>44897</v>
      </c>
      <c r="J839" s="137" t="e">
        <f ca="1">IF($C839&gt;(TODAY()),NA(),SUM($G$3:$G839))</f>
        <v>#N/A</v>
      </c>
      <c r="K839" s="133" t="str">
        <f>IFERROR(VLOOKUP($C839,Calculator!$BY$2:$CD$2500,6,0),"")</f>
        <v/>
      </c>
      <c r="L839" s="141" t="str">
        <f t="shared" si="80"/>
        <v/>
      </c>
      <c r="M839" s="100" t="str">
        <f>IF($D839="","",$L839-(Dashboard!$R$21-(SUM($E$224:$E840))))</f>
        <v/>
      </c>
      <c r="N839" s="50">
        <f t="shared" si="83"/>
        <v>44897</v>
      </c>
      <c r="O839" s="96" t="e">
        <f>IF($D839="",NA(),($M839)/Dashboard!$R$21)</f>
        <v>#N/A</v>
      </c>
      <c r="P839" s="34"/>
      <c r="Q839" s="34"/>
    </row>
    <row r="840" spans="2:17" s="198" customFormat="1">
      <c r="B840" s="36">
        <f t="shared" si="78"/>
        <v>838</v>
      </c>
      <c r="C840" s="120">
        <f t="shared" si="79"/>
        <v>44898</v>
      </c>
      <c r="D840" s="98"/>
      <c r="E840" s="98"/>
      <c r="F840" s="98"/>
      <c r="G840" s="133" t="str">
        <f>IFERROR(VLOOKUP($C840,Calculator!$BY$2:$CB$2500,4,0),"")</f>
        <v/>
      </c>
      <c r="H840" s="197" t="e">
        <f t="shared" si="81"/>
        <v>#VALUE!</v>
      </c>
      <c r="I840" s="136">
        <f t="shared" si="82"/>
        <v>44898</v>
      </c>
      <c r="J840" s="137" t="e">
        <f ca="1">IF($C840&gt;(TODAY()),NA(),SUM($G$3:$G840))</f>
        <v>#N/A</v>
      </c>
      <c r="K840" s="133" t="str">
        <f>IFERROR(VLOOKUP($C840,Calculator!$BY$2:$CD$2500,6,0),"")</f>
        <v/>
      </c>
      <c r="L840" s="141" t="str">
        <f t="shared" si="80"/>
        <v/>
      </c>
      <c r="M840" s="100" t="str">
        <f>IF($D840="","",$L840-(Dashboard!$R$21-(SUM($E$224:$E841))))</f>
        <v/>
      </c>
      <c r="N840" s="50">
        <f t="shared" si="83"/>
        <v>44898</v>
      </c>
      <c r="O840" s="96" t="e">
        <f>IF($D840="",NA(),($M840)/Dashboard!$R$21)</f>
        <v>#N/A</v>
      </c>
      <c r="P840" s="34"/>
      <c r="Q840" s="34"/>
    </row>
    <row r="841" spans="2:17" s="198" customFormat="1">
      <c r="B841" s="36">
        <f t="shared" si="78"/>
        <v>839</v>
      </c>
      <c r="C841" s="120">
        <f t="shared" si="79"/>
        <v>44899</v>
      </c>
      <c r="D841" s="98"/>
      <c r="E841" s="98"/>
      <c r="F841" s="98"/>
      <c r="G841" s="133" t="str">
        <f>IFERROR(VLOOKUP($C841,Calculator!$BY$2:$CB$2500,4,0),"")</f>
        <v/>
      </c>
      <c r="H841" s="197" t="e">
        <f t="shared" si="81"/>
        <v>#VALUE!</v>
      </c>
      <c r="I841" s="136">
        <f t="shared" si="82"/>
        <v>44899</v>
      </c>
      <c r="J841" s="137" t="e">
        <f ca="1">IF($C841&gt;(TODAY()),NA(),SUM($G$3:$G841))</f>
        <v>#N/A</v>
      </c>
      <c r="K841" s="133" t="str">
        <f>IFERROR(VLOOKUP($C841,Calculator!$BY$2:$CD$2500,6,0),"")</f>
        <v/>
      </c>
      <c r="L841" s="141" t="str">
        <f t="shared" si="80"/>
        <v/>
      </c>
      <c r="M841" s="100" t="str">
        <f>IF($D841="","",$L841-(Dashboard!$R$21-(SUM($E$224:$E842))))</f>
        <v/>
      </c>
      <c r="N841" s="50">
        <f t="shared" si="83"/>
        <v>44899</v>
      </c>
      <c r="O841" s="96" t="e">
        <f>IF($D841="",NA(),($M841)/Dashboard!$R$21)</f>
        <v>#N/A</v>
      </c>
      <c r="P841" s="34"/>
      <c r="Q841" s="34"/>
    </row>
    <row r="842" spans="2:17" s="198" customFormat="1">
      <c r="B842" s="36">
        <f t="shared" si="78"/>
        <v>840</v>
      </c>
      <c r="C842" s="120">
        <f t="shared" si="79"/>
        <v>44900</v>
      </c>
      <c r="D842" s="98"/>
      <c r="E842" s="98"/>
      <c r="F842" s="98"/>
      <c r="G842" s="133" t="str">
        <f>IFERROR(VLOOKUP($C842,Calculator!$BY$2:$CB$2500,4,0),"")</f>
        <v/>
      </c>
      <c r="H842" s="197" t="e">
        <f t="shared" si="81"/>
        <v>#VALUE!</v>
      </c>
      <c r="I842" s="136">
        <f t="shared" si="82"/>
        <v>44900</v>
      </c>
      <c r="J842" s="137" t="e">
        <f ca="1">IF($C842&gt;(TODAY()),NA(),SUM($G$3:$G842))</f>
        <v>#N/A</v>
      </c>
      <c r="K842" s="133" t="str">
        <f>IFERROR(VLOOKUP($C842,Calculator!$BY$2:$CD$2500,6,0),"")</f>
        <v/>
      </c>
      <c r="L842" s="141" t="str">
        <f t="shared" si="80"/>
        <v/>
      </c>
      <c r="M842" s="100" t="str">
        <f>IF($D842="","",$L842-(Dashboard!$R$21-(SUM($E$224:$E843))))</f>
        <v/>
      </c>
      <c r="N842" s="50">
        <f t="shared" si="83"/>
        <v>44900</v>
      </c>
      <c r="O842" s="96" t="e">
        <f>IF($D842="",NA(),($M842)/Dashboard!$R$21)</f>
        <v>#N/A</v>
      </c>
      <c r="P842" s="34"/>
      <c r="Q842" s="34"/>
    </row>
    <row r="843" spans="2:17" s="198" customFormat="1">
      <c r="B843" s="36">
        <f t="shared" si="78"/>
        <v>841</v>
      </c>
      <c r="C843" s="120">
        <f t="shared" si="79"/>
        <v>44901</v>
      </c>
      <c r="D843" s="98"/>
      <c r="E843" s="98"/>
      <c r="F843" s="98"/>
      <c r="G843" s="133" t="str">
        <f>IFERROR(VLOOKUP($C843,Calculator!$BY$2:$CB$2500,4,0),"")</f>
        <v/>
      </c>
      <c r="H843" s="197" t="e">
        <f t="shared" si="81"/>
        <v>#VALUE!</v>
      </c>
      <c r="I843" s="136">
        <f t="shared" si="82"/>
        <v>44901</v>
      </c>
      <c r="J843" s="137" t="e">
        <f ca="1">IF($C843&gt;(TODAY()),NA(),SUM($G$3:$G843))</f>
        <v>#N/A</v>
      </c>
      <c r="K843" s="133" t="str">
        <f>IFERROR(VLOOKUP($C843,Calculator!$BY$2:$CD$2500,6,0),"")</f>
        <v/>
      </c>
      <c r="L843" s="141" t="str">
        <f t="shared" si="80"/>
        <v/>
      </c>
      <c r="M843" s="100" t="str">
        <f>IF($D843="","",$L843-(Dashboard!$R$21-(SUM($E$224:$E844))))</f>
        <v/>
      </c>
      <c r="N843" s="50">
        <f t="shared" si="83"/>
        <v>44901</v>
      </c>
      <c r="O843" s="96" t="e">
        <f>IF($D843="",NA(),($M843)/Dashboard!$R$21)</f>
        <v>#N/A</v>
      </c>
      <c r="P843" s="34"/>
      <c r="Q843" s="34"/>
    </row>
    <row r="844" spans="2:17" s="198" customFormat="1">
      <c r="B844" s="36">
        <f t="shared" si="78"/>
        <v>842</v>
      </c>
      <c r="C844" s="120">
        <f t="shared" si="79"/>
        <v>44902</v>
      </c>
      <c r="D844" s="98"/>
      <c r="E844" s="98"/>
      <c r="F844" s="98"/>
      <c r="G844" s="133" t="str">
        <f>IFERROR(VLOOKUP($C844,Calculator!$BY$2:$CB$2500,4,0),"")</f>
        <v/>
      </c>
      <c r="H844" s="197" t="e">
        <f t="shared" si="81"/>
        <v>#VALUE!</v>
      </c>
      <c r="I844" s="136">
        <f t="shared" si="82"/>
        <v>44902</v>
      </c>
      <c r="J844" s="137" t="e">
        <f ca="1">IF($C844&gt;(TODAY()),NA(),SUM($G$3:$G844))</f>
        <v>#N/A</v>
      </c>
      <c r="K844" s="133" t="str">
        <f>IFERROR(VLOOKUP($C844,Calculator!$BY$2:$CD$2500,6,0),"")</f>
        <v/>
      </c>
      <c r="L844" s="141" t="str">
        <f t="shared" si="80"/>
        <v/>
      </c>
      <c r="M844" s="100" t="str">
        <f>IF($D844="","",$L844-(Dashboard!$R$21-(SUM($E$224:$E845))))</f>
        <v/>
      </c>
      <c r="N844" s="50">
        <f t="shared" si="83"/>
        <v>44902</v>
      </c>
      <c r="O844" s="96" t="e">
        <f>IF($D844="",NA(),($M844)/Dashboard!$R$21)</f>
        <v>#N/A</v>
      </c>
      <c r="P844" s="34"/>
      <c r="Q844" s="34"/>
    </row>
    <row r="845" spans="2:17" s="198" customFormat="1">
      <c r="B845" s="36">
        <f t="shared" si="78"/>
        <v>843</v>
      </c>
      <c r="C845" s="120">
        <f t="shared" si="79"/>
        <v>44903</v>
      </c>
      <c r="D845" s="98"/>
      <c r="E845" s="98"/>
      <c r="F845" s="98"/>
      <c r="G845" s="133" t="str">
        <f>IFERROR(VLOOKUP($C845,Calculator!$BY$2:$CB$2500,4,0),"")</f>
        <v/>
      </c>
      <c r="H845" s="197" t="e">
        <f t="shared" si="81"/>
        <v>#VALUE!</v>
      </c>
      <c r="I845" s="136">
        <f t="shared" si="82"/>
        <v>44903</v>
      </c>
      <c r="J845" s="137" t="e">
        <f ca="1">IF($C845&gt;(TODAY()),NA(),SUM($G$3:$G845))</f>
        <v>#N/A</v>
      </c>
      <c r="K845" s="133" t="str">
        <f>IFERROR(VLOOKUP($C845,Calculator!$BY$2:$CD$2500,6,0),"")</f>
        <v/>
      </c>
      <c r="L845" s="141" t="str">
        <f t="shared" si="80"/>
        <v/>
      </c>
      <c r="M845" s="100" t="str">
        <f>IF($D845="","",$L845-(Dashboard!$R$21-(SUM($E$224:$E846))))</f>
        <v/>
      </c>
      <c r="N845" s="50">
        <f t="shared" si="83"/>
        <v>44903</v>
      </c>
      <c r="O845" s="96" t="e">
        <f>IF($D845="",NA(),($M845)/Dashboard!$R$21)</f>
        <v>#N/A</v>
      </c>
      <c r="P845" s="34"/>
      <c r="Q845" s="34"/>
    </row>
    <row r="846" spans="2:17" s="198" customFormat="1">
      <c r="B846" s="36">
        <f t="shared" si="78"/>
        <v>844</v>
      </c>
      <c r="C846" s="120">
        <f t="shared" si="79"/>
        <v>44904</v>
      </c>
      <c r="D846" s="98"/>
      <c r="E846" s="98"/>
      <c r="F846" s="98"/>
      <c r="G846" s="133" t="str">
        <f>IFERROR(VLOOKUP($C846,Calculator!$BY$2:$CB$2500,4,0),"")</f>
        <v/>
      </c>
      <c r="H846" s="197" t="e">
        <f t="shared" si="81"/>
        <v>#VALUE!</v>
      </c>
      <c r="I846" s="136">
        <f t="shared" si="82"/>
        <v>44904</v>
      </c>
      <c r="J846" s="137" t="e">
        <f ca="1">IF($C846&gt;(TODAY()),NA(),SUM($G$3:$G846))</f>
        <v>#N/A</v>
      </c>
      <c r="K846" s="133" t="str">
        <f>IFERROR(VLOOKUP($C846,Calculator!$BY$2:$CD$2500,6,0),"")</f>
        <v/>
      </c>
      <c r="L846" s="141" t="str">
        <f t="shared" si="80"/>
        <v/>
      </c>
      <c r="M846" s="100" t="str">
        <f>IF($D846="","",$L846-(Dashboard!$R$21-(SUM($E$224:$E847))))</f>
        <v/>
      </c>
      <c r="N846" s="50">
        <f t="shared" si="83"/>
        <v>44904</v>
      </c>
      <c r="O846" s="96" t="e">
        <f>IF($D846="",NA(),($M846)/Dashboard!$R$21)</f>
        <v>#N/A</v>
      </c>
      <c r="P846" s="34"/>
      <c r="Q846" s="34"/>
    </row>
    <row r="847" spans="2:17" s="198" customFormat="1">
      <c r="B847" s="36">
        <f t="shared" si="78"/>
        <v>845</v>
      </c>
      <c r="C847" s="120">
        <f t="shared" si="79"/>
        <v>44905</v>
      </c>
      <c r="D847" s="98"/>
      <c r="E847" s="98"/>
      <c r="F847" s="98"/>
      <c r="G847" s="133" t="str">
        <f>IFERROR(VLOOKUP($C847,Calculator!$BY$2:$CB$2500,4,0),"")</f>
        <v/>
      </c>
      <c r="H847" s="197" t="e">
        <f t="shared" si="81"/>
        <v>#VALUE!</v>
      </c>
      <c r="I847" s="136">
        <f t="shared" si="82"/>
        <v>44905</v>
      </c>
      <c r="J847" s="137" t="e">
        <f ca="1">IF($C847&gt;(TODAY()),NA(),SUM($G$3:$G847))</f>
        <v>#N/A</v>
      </c>
      <c r="K847" s="133" t="str">
        <f>IFERROR(VLOOKUP($C847,Calculator!$BY$2:$CD$2500,6,0),"")</f>
        <v/>
      </c>
      <c r="L847" s="141" t="str">
        <f t="shared" si="80"/>
        <v/>
      </c>
      <c r="M847" s="100" t="str">
        <f>IF($D847="","",$L847-(Dashboard!$R$21-(SUM($E$224:$E848))))</f>
        <v/>
      </c>
      <c r="N847" s="50">
        <f t="shared" si="83"/>
        <v>44905</v>
      </c>
      <c r="O847" s="96" t="e">
        <f>IF($D847="",NA(),($M847)/Dashboard!$R$21)</f>
        <v>#N/A</v>
      </c>
      <c r="P847" s="34"/>
      <c r="Q847" s="34"/>
    </row>
    <row r="848" spans="2:17" s="198" customFormat="1">
      <c r="B848" s="36">
        <f t="shared" si="78"/>
        <v>846</v>
      </c>
      <c r="C848" s="120">
        <f t="shared" si="79"/>
        <v>44906</v>
      </c>
      <c r="D848" s="98"/>
      <c r="E848" s="98"/>
      <c r="F848" s="98"/>
      <c r="G848" s="133" t="str">
        <f>IFERROR(VLOOKUP($C848,Calculator!$BY$2:$CB$2500,4,0),"")</f>
        <v/>
      </c>
      <c r="H848" s="197" t="e">
        <f t="shared" si="81"/>
        <v>#VALUE!</v>
      </c>
      <c r="I848" s="136">
        <f t="shared" si="82"/>
        <v>44906</v>
      </c>
      <c r="J848" s="137" t="e">
        <f ca="1">IF($C848&gt;(TODAY()),NA(),SUM($G$3:$G848))</f>
        <v>#N/A</v>
      </c>
      <c r="K848" s="133" t="str">
        <f>IFERROR(VLOOKUP($C848,Calculator!$BY$2:$CD$2500,6,0),"")</f>
        <v/>
      </c>
      <c r="L848" s="141" t="str">
        <f t="shared" si="80"/>
        <v/>
      </c>
      <c r="M848" s="100" t="str">
        <f>IF($D848="","",$L848-(Dashboard!$R$21-(SUM($E$224:$E849))))</f>
        <v/>
      </c>
      <c r="N848" s="50">
        <f t="shared" si="83"/>
        <v>44906</v>
      </c>
      <c r="O848" s="96" t="e">
        <f>IF($D848="",NA(),($M848)/Dashboard!$R$21)</f>
        <v>#N/A</v>
      </c>
      <c r="P848" s="34"/>
      <c r="Q848" s="34"/>
    </row>
    <row r="849" spans="2:17" s="198" customFormat="1">
      <c r="B849" s="36">
        <f t="shared" si="78"/>
        <v>847</v>
      </c>
      <c r="C849" s="120">
        <f t="shared" si="79"/>
        <v>44907</v>
      </c>
      <c r="D849" s="98"/>
      <c r="E849" s="98"/>
      <c r="F849" s="98"/>
      <c r="G849" s="133" t="str">
        <f>IFERROR(VLOOKUP($C849,Calculator!$BY$2:$CB$2500,4,0),"")</f>
        <v/>
      </c>
      <c r="H849" s="197" t="e">
        <f t="shared" si="81"/>
        <v>#VALUE!</v>
      </c>
      <c r="I849" s="136">
        <f t="shared" si="82"/>
        <v>44907</v>
      </c>
      <c r="J849" s="137" t="e">
        <f ca="1">IF($C849&gt;(TODAY()),NA(),SUM($G$3:$G849))</f>
        <v>#N/A</v>
      </c>
      <c r="K849" s="133" t="str">
        <f>IFERROR(VLOOKUP($C849,Calculator!$BY$2:$CD$2500,6,0),"")</f>
        <v/>
      </c>
      <c r="L849" s="141" t="str">
        <f t="shared" si="80"/>
        <v/>
      </c>
      <c r="M849" s="100" t="str">
        <f>IF($D849="","",$L849-(Dashboard!$R$21-(SUM($E$224:$E850))))</f>
        <v/>
      </c>
      <c r="N849" s="50">
        <f t="shared" si="83"/>
        <v>44907</v>
      </c>
      <c r="O849" s="96" t="e">
        <f>IF($D849="",NA(),($M849)/Dashboard!$R$21)</f>
        <v>#N/A</v>
      </c>
      <c r="P849" s="34"/>
      <c r="Q849" s="34"/>
    </row>
    <row r="850" spans="2:17" s="198" customFormat="1">
      <c r="B850" s="36">
        <f t="shared" si="78"/>
        <v>848</v>
      </c>
      <c r="C850" s="120">
        <f t="shared" si="79"/>
        <v>44908</v>
      </c>
      <c r="D850" s="98"/>
      <c r="E850" s="98"/>
      <c r="F850" s="98"/>
      <c r="G850" s="133" t="str">
        <f>IFERROR(VLOOKUP($C850,Calculator!$BY$2:$CB$2500,4,0),"")</f>
        <v/>
      </c>
      <c r="H850" s="197" t="e">
        <f t="shared" si="81"/>
        <v>#VALUE!</v>
      </c>
      <c r="I850" s="136">
        <f t="shared" si="82"/>
        <v>44908</v>
      </c>
      <c r="J850" s="137" t="e">
        <f ca="1">IF($C850&gt;(TODAY()),NA(),SUM($G$3:$G850))</f>
        <v>#N/A</v>
      </c>
      <c r="K850" s="133" t="str">
        <f>IFERROR(VLOOKUP($C850,Calculator!$BY$2:$CD$2500,6,0),"")</f>
        <v/>
      </c>
      <c r="L850" s="141" t="str">
        <f t="shared" si="80"/>
        <v/>
      </c>
      <c r="M850" s="100" t="str">
        <f>IF($D850="","",$L850-(Dashboard!$R$21-(SUM($E$224:$E851))))</f>
        <v/>
      </c>
      <c r="N850" s="50">
        <f t="shared" si="83"/>
        <v>44908</v>
      </c>
      <c r="O850" s="96" t="e">
        <f>IF($D850="",NA(),($M850)/Dashboard!$R$21)</f>
        <v>#N/A</v>
      </c>
      <c r="P850" s="34"/>
      <c r="Q850" s="34"/>
    </row>
    <row r="851" spans="2:17" s="198" customFormat="1">
      <c r="B851" s="36">
        <f t="shared" si="78"/>
        <v>849</v>
      </c>
      <c r="C851" s="120">
        <f t="shared" si="79"/>
        <v>44909</v>
      </c>
      <c r="D851" s="98"/>
      <c r="E851" s="98"/>
      <c r="F851" s="98"/>
      <c r="G851" s="133" t="str">
        <f>IFERROR(VLOOKUP($C851,Calculator!$BY$2:$CB$2500,4,0),"")</f>
        <v/>
      </c>
      <c r="H851" s="197" t="e">
        <f t="shared" si="81"/>
        <v>#VALUE!</v>
      </c>
      <c r="I851" s="136">
        <f t="shared" si="82"/>
        <v>44909</v>
      </c>
      <c r="J851" s="137" t="e">
        <f ca="1">IF($C851&gt;(TODAY()),NA(),SUM($G$3:$G851))</f>
        <v>#N/A</v>
      </c>
      <c r="K851" s="133" t="str">
        <f>IFERROR(VLOOKUP($C851,Calculator!$BY$2:$CD$2500,6,0),"")</f>
        <v/>
      </c>
      <c r="L851" s="141" t="str">
        <f t="shared" si="80"/>
        <v/>
      </c>
      <c r="M851" s="100" t="str">
        <f>IF($D851="","",$L851-(Dashboard!$R$21-(SUM($E$224:$E852))))</f>
        <v/>
      </c>
      <c r="N851" s="50">
        <f t="shared" si="83"/>
        <v>44909</v>
      </c>
      <c r="O851" s="96" t="e">
        <f>IF($D851="",NA(),($M851)/Dashboard!$R$21)</f>
        <v>#N/A</v>
      </c>
      <c r="P851" s="34"/>
      <c r="Q851" s="34"/>
    </row>
    <row r="852" spans="2:17" s="198" customFormat="1">
      <c r="B852" s="36">
        <f t="shared" si="78"/>
        <v>850</v>
      </c>
      <c r="C852" s="120">
        <f t="shared" si="79"/>
        <v>44910</v>
      </c>
      <c r="D852" s="98"/>
      <c r="E852" s="98"/>
      <c r="F852" s="98"/>
      <c r="G852" s="133" t="str">
        <f>IFERROR(VLOOKUP($C852,Calculator!$BY$2:$CB$2500,4,0),"")</f>
        <v/>
      </c>
      <c r="H852" s="197" t="e">
        <f t="shared" si="81"/>
        <v>#VALUE!</v>
      </c>
      <c r="I852" s="136">
        <f t="shared" si="82"/>
        <v>44910</v>
      </c>
      <c r="J852" s="137" t="e">
        <f ca="1">IF($C852&gt;(TODAY()),NA(),SUM($G$3:$G852))</f>
        <v>#N/A</v>
      </c>
      <c r="K852" s="133" t="str">
        <f>IFERROR(VLOOKUP($C852,Calculator!$BY$2:$CD$2500,6,0),"")</f>
        <v/>
      </c>
      <c r="L852" s="141" t="str">
        <f t="shared" si="80"/>
        <v/>
      </c>
      <c r="M852" s="100" t="str">
        <f>IF($D852="","",$L852-(Dashboard!$R$21-(SUM($E$224:$E853))))</f>
        <v/>
      </c>
      <c r="N852" s="50">
        <f t="shared" si="83"/>
        <v>44910</v>
      </c>
      <c r="O852" s="96" t="e">
        <f>IF($D852="",NA(),($M852)/Dashboard!$R$21)</f>
        <v>#N/A</v>
      </c>
      <c r="P852" s="34"/>
      <c r="Q852" s="34"/>
    </row>
    <row r="853" spans="2:17" s="198" customFormat="1">
      <c r="B853" s="36">
        <f t="shared" si="78"/>
        <v>851</v>
      </c>
      <c r="C853" s="120">
        <f t="shared" si="79"/>
        <v>44911</v>
      </c>
      <c r="D853" s="98"/>
      <c r="E853" s="98"/>
      <c r="F853" s="98"/>
      <c r="G853" s="133" t="str">
        <f>IFERROR(VLOOKUP($C853,Calculator!$BY$2:$CB$2500,4,0),"")</f>
        <v/>
      </c>
      <c r="H853" s="197" t="e">
        <f t="shared" si="81"/>
        <v>#VALUE!</v>
      </c>
      <c r="I853" s="136">
        <f t="shared" si="82"/>
        <v>44911</v>
      </c>
      <c r="J853" s="137" t="e">
        <f ca="1">IF($C853&gt;(TODAY()),NA(),SUM($G$3:$G853))</f>
        <v>#N/A</v>
      </c>
      <c r="K853" s="133" t="str">
        <f>IFERROR(VLOOKUP($C853,Calculator!$BY$2:$CD$2500,6,0),"")</f>
        <v/>
      </c>
      <c r="L853" s="141" t="str">
        <f t="shared" si="80"/>
        <v/>
      </c>
      <c r="M853" s="100" t="str">
        <f>IF($D853="","",$L853-(Dashboard!$R$21-(SUM($E$224:$E854))))</f>
        <v/>
      </c>
      <c r="N853" s="50">
        <f t="shared" si="83"/>
        <v>44911</v>
      </c>
      <c r="O853" s="96" t="e">
        <f>IF($D853="",NA(),($M853)/Dashboard!$R$21)</f>
        <v>#N/A</v>
      </c>
      <c r="P853" s="34"/>
      <c r="Q853" s="34"/>
    </row>
    <row r="854" spans="2:17" s="198" customFormat="1">
      <c r="B854" s="36">
        <f t="shared" si="78"/>
        <v>852</v>
      </c>
      <c r="C854" s="120">
        <f t="shared" si="79"/>
        <v>44912</v>
      </c>
      <c r="D854" s="98"/>
      <c r="E854" s="98"/>
      <c r="F854" s="98"/>
      <c r="G854" s="133" t="str">
        <f>IFERROR(VLOOKUP($C854,Calculator!$BY$2:$CB$2500,4,0),"")</f>
        <v/>
      </c>
      <c r="H854" s="197" t="e">
        <f t="shared" si="81"/>
        <v>#VALUE!</v>
      </c>
      <c r="I854" s="136">
        <f t="shared" si="82"/>
        <v>44912</v>
      </c>
      <c r="J854" s="137" t="e">
        <f ca="1">IF($C854&gt;(TODAY()),NA(),SUM($G$3:$G854))</f>
        <v>#N/A</v>
      </c>
      <c r="K854" s="133" t="str">
        <f>IFERROR(VLOOKUP($C854,Calculator!$BY$2:$CD$2500,6,0),"")</f>
        <v/>
      </c>
      <c r="L854" s="141" t="str">
        <f t="shared" si="80"/>
        <v/>
      </c>
      <c r="M854" s="100" t="str">
        <f>IF($D854="","",$L854-(Dashboard!$R$21-(SUM($E$224:$E855))))</f>
        <v/>
      </c>
      <c r="N854" s="50">
        <f t="shared" si="83"/>
        <v>44912</v>
      </c>
      <c r="O854" s="96" t="e">
        <f>IF($D854="",NA(),($M854)/Dashboard!$R$21)</f>
        <v>#N/A</v>
      </c>
      <c r="P854" s="34"/>
      <c r="Q854" s="34"/>
    </row>
    <row r="855" spans="2:17" s="198" customFormat="1">
      <c r="B855" s="36">
        <f t="shared" si="78"/>
        <v>853</v>
      </c>
      <c r="C855" s="120">
        <f t="shared" si="79"/>
        <v>44913</v>
      </c>
      <c r="D855" s="98"/>
      <c r="E855" s="98"/>
      <c r="F855" s="98"/>
      <c r="G855" s="133" t="str">
        <f>IFERROR(VLOOKUP($C855,Calculator!$BY$2:$CB$2500,4,0),"")</f>
        <v/>
      </c>
      <c r="H855" s="197" t="e">
        <f t="shared" si="81"/>
        <v>#VALUE!</v>
      </c>
      <c r="I855" s="136">
        <f t="shared" si="82"/>
        <v>44913</v>
      </c>
      <c r="J855" s="137" t="e">
        <f ca="1">IF($C855&gt;(TODAY()),NA(),SUM($G$3:$G855))</f>
        <v>#N/A</v>
      </c>
      <c r="K855" s="133" t="str">
        <f>IFERROR(VLOOKUP($C855,Calculator!$BY$2:$CD$2500,6,0),"")</f>
        <v/>
      </c>
      <c r="L855" s="141" t="str">
        <f t="shared" si="80"/>
        <v/>
      </c>
      <c r="M855" s="100" t="str">
        <f>IF($D855="","",$L855-(Dashboard!$R$21-(SUM($E$224:$E856))))</f>
        <v/>
      </c>
      <c r="N855" s="50">
        <f t="shared" si="83"/>
        <v>44913</v>
      </c>
      <c r="O855" s="96" t="e">
        <f>IF($D855="",NA(),($M855)/Dashboard!$R$21)</f>
        <v>#N/A</v>
      </c>
      <c r="P855" s="34"/>
      <c r="Q855" s="34"/>
    </row>
    <row r="856" spans="2:17" s="198" customFormat="1">
      <c r="B856" s="36">
        <f t="shared" si="78"/>
        <v>854</v>
      </c>
      <c r="C856" s="120">
        <f t="shared" si="79"/>
        <v>44914</v>
      </c>
      <c r="D856" s="98"/>
      <c r="E856" s="98"/>
      <c r="F856" s="98"/>
      <c r="G856" s="133" t="str">
        <f>IFERROR(VLOOKUP($C856,Calculator!$BY$2:$CB$2500,4,0),"")</f>
        <v/>
      </c>
      <c r="H856" s="197" t="e">
        <f t="shared" si="81"/>
        <v>#VALUE!</v>
      </c>
      <c r="I856" s="136">
        <f t="shared" si="82"/>
        <v>44914</v>
      </c>
      <c r="J856" s="137" t="e">
        <f ca="1">IF($C856&gt;(TODAY()),NA(),SUM($G$3:$G856))</f>
        <v>#N/A</v>
      </c>
      <c r="K856" s="133" t="str">
        <f>IFERROR(VLOOKUP($C856,Calculator!$BY$2:$CD$2500,6,0),"")</f>
        <v/>
      </c>
      <c r="L856" s="141" t="str">
        <f t="shared" si="80"/>
        <v/>
      </c>
      <c r="M856" s="100" t="str">
        <f>IF($D856="","",$L856-(Dashboard!$R$21-(SUM($E$224:$E857))))</f>
        <v/>
      </c>
      <c r="N856" s="50">
        <f t="shared" si="83"/>
        <v>44914</v>
      </c>
      <c r="O856" s="96" t="e">
        <f>IF($D856="",NA(),($M856)/Dashboard!$R$21)</f>
        <v>#N/A</v>
      </c>
      <c r="P856" s="34"/>
      <c r="Q856" s="34"/>
    </row>
    <row r="857" spans="2:17" s="198" customFormat="1">
      <c r="B857" s="36">
        <f t="shared" si="78"/>
        <v>855</v>
      </c>
      <c r="C857" s="120">
        <f t="shared" si="79"/>
        <v>44915</v>
      </c>
      <c r="D857" s="98"/>
      <c r="E857" s="98"/>
      <c r="F857" s="98"/>
      <c r="G857" s="133" t="str">
        <f>IFERROR(VLOOKUP($C857,Calculator!$BY$2:$CB$2500,4,0),"")</f>
        <v/>
      </c>
      <c r="H857" s="197" t="e">
        <f t="shared" si="81"/>
        <v>#VALUE!</v>
      </c>
      <c r="I857" s="136">
        <f t="shared" si="82"/>
        <v>44915</v>
      </c>
      <c r="J857" s="137" t="e">
        <f ca="1">IF($C857&gt;(TODAY()),NA(),SUM($G$3:$G857))</f>
        <v>#N/A</v>
      </c>
      <c r="K857" s="133" t="str">
        <f>IFERROR(VLOOKUP($C857,Calculator!$BY$2:$CD$2500,6,0),"")</f>
        <v/>
      </c>
      <c r="L857" s="141" t="str">
        <f t="shared" si="80"/>
        <v/>
      </c>
      <c r="M857" s="100" t="str">
        <f>IF($D857="","",$L857-(Dashboard!$R$21-(SUM($E$224:$E858))))</f>
        <v/>
      </c>
      <c r="N857" s="50">
        <f t="shared" si="83"/>
        <v>44915</v>
      </c>
      <c r="O857" s="96" t="e">
        <f>IF($D857="",NA(),($M857)/Dashboard!$R$21)</f>
        <v>#N/A</v>
      </c>
      <c r="P857" s="34"/>
      <c r="Q857" s="34"/>
    </row>
    <row r="858" spans="2:17" s="198" customFormat="1">
      <c r="B858" s="36">
        <f t="shared" si="78"/>
        <v>856</v>
      </c>
      <c r="C858" s="120">
        <f t="shared" si="79"/>
        <v>44916</v>
      </c>
      <c r="D858" s="98"/>
      <c r="E858" s="98"/>
      <c r="F858" s="98"/>
      <c r="G858" s="133" t="str">
        <f>IFERROR(VLOOKUP($C858,Calculator!$BY$2:$CB$2500,4,0),"")</f>
        <v/>
      </c>
      <c r="H858" s="197" t="e">
        <f t="shared" si="81"/>
        <v>#VALUE!</v>
      </c>
      <c r="I858" s="136">
        <f t="shared" si="82"/>
        <v>44916</v>
      </c>
      <c r="J858" s="137" t="e">
        <f ca="1">IF($C858&gt;(TODAY()),NA(),SUM($G$3:$G858))</f>
        <v>#N/A</v>
      </c>
      <c r="K858" s="133" t="str">
        <f>IFERROR(VLOOKUP($C858,Calculator!$BY$2:$CD$2500,6,0),"")</f>
        <v/>
      </c>
      <c r="L858" s="141" t="str">
        <f t="shared" si="80"/>
        <v/>
      </c>
      <c r="M858" s="100" t="str">
        <f>IF($D858="","",$L858-(Dashboard!$R$21-(SUM($E$224:$E859))))</f>
        <v/>
      </c>
      <c r="N858" s="50">
        <f t="shared" si="83"/>
        <v>44916</v>
      </c>
      <c r="O858" s="96" t="e">
        <f>IF($D858="",NA(),($M858)/Dashboard!$R$21)</f>
        <v>#N/A</v>
      </c>
      <c r="P858" s="34"/>
      <c r="Q858" s="34"/>
    </row>
    <row r="859" spans="2:17" s="198" customFormat="1">
      <c r="B859" s="36">
        <f t="shared" si="78"/>
        <v>857</v>
      </c>
      <c r="C859" s="120">
        <f t="shared" si="79"/>
        <v>44917</v>
      </c>
      <c r="D859" s="98"/>
      <c r="E859" s="98"/>
      <c r="F859" s="98"/>
      <c r="G859" s="133" t="str">
        <f>IFERROR(VLOOKUP($C859,Calculator!$BY$2:$CB$2500,4,0),"")</f>
        <v/>
      </c>
      <c r="H859" s="197" t="e">
        <f t="shared" si="81"/>
        <v>#VALUE!</v>
      </c>
      <c r="I859" s="136">
        <f t="shared" si="82"/>
        <v>44917</v>
      </c>
      <c r="J859" s="137" t="e">
        <f ca="1">IF($C859&gt;(TODAY()),NA(),SUM($G$3:$G859))</f>
        <v>#N/A</v>
      </c>
      <c r="K859" s="133" t="str">
        <f>IFERROR(VLOOKUP($C859,Calculator!$BY$2:$CD$2500,6,0),"")</f>
        <v/>
      </c>
      <c r="L859" s="141" t="str">
        <f t="shared" si="80"/>
        <v/>
      </c>
      <c r="M859" s="100" t="str">
        <f>IF($D859="","",$L859-(Dashboard!$R$21-(SUM($E$224:$E860))))</f>
        <v/>
      </c>
      <c r="N859" s="50">
        <f t="shared" si="83"/>
        <v>44917</v>
      </c>
      <c r="O859" s="96" t="e">
        <f>IF($D859="",NA(),($M859)/Dashboard!$R$21)</f>
        <v>#N/A</v>
      </c>
      <c r="P859" s="34"/>
      <c r="Q859" s="34"/>
    </row>
    <row r="860" spans="2:17" s="198" customFormat="1">
      <c r="B860" s="36">
        <f t="shared" ref="B860:B923" si="84">$B859+1</f>
        <v>858</v>
      </c>
      <c r="C860" s="120">
        <f t="shared" ref="C860:C923" si="85">$C859+1</f>
        <v>44918</v>
      </c>
      <c r="D860" s="98"/>
      <c r="E860" s="98"/>
      <c r="F860" s="98"/>
      <c r="G860" s="133" t="str">
        <f>IFERROR(VLOOKUP($C860,Calculator!$BY$2:$CB$2500,4,0),"")</f>
        <v/>
      </c>
      <c r="H860" s="197" t="e">
        <f t="shared" si="81"/>
        <v>#VALUE!</v>
      </c>
      <c r="I860" s="136">
        <f t="shared" si="82"/>
        <v>44918</v>
      </c>
      <c r="J860" s="137" t="e">
        <f ca="1">IF($C860&gt;(TODAY()),NA(),SUM($G$3:$G860))</f>
        <v>#N/A</v>
      </c>
      <c r="K860" s="133" t="str">
        <f>IFERROR(VLOOKUP($C860,Calculator!$BY$2:$CD$2500,6,0),"")</f>
        <v/>
      </c>
      <c r="L860" s="141" t="str">
        <f t="shared" si="80"/>
        <v/>
      </c>
      <c r="M860" s="100" t="str">
        <f>IF($D860="","",$L860-(Dashboard!$R$21-(SUM($E$224:$E861))))</f>
        <v/>
      </c>
      <c r="N860" s="50">
        <f t="shared" si="83"/>
        <v>44918</v>
      </c>
      <c r="O860" s="96" t="e">
        <f>IF($D860="",NA(),($M860)/Dashboard!$R$21)</f>
        <v>#N/A</v>
      </c>
      <c r="P860" s="34"/>
      <c r="Q860" s="34"/>
    </row>
    <row r="861" spans="2:17" s="198" customFormat="1">
      <c r="B861" s="36">
        <f t="shared" si="84"/>
        <v>859</v>
      </c>
      <c r="C861" s="120">
        <f t="shared" si="85"/>
        <v>44919</v>
      </c>
      <c r="D861" s="98"/>
      <c r="E861" s="98"/>
      <c r="F861" s="98"/>
      <c r="G861" s="133" t="str">
        <f>IFERROR(VLOOKUP($C861,Calculator!$BY$2:$CB$2500,4,0),"")</f>
        <v/>
      </c>
      <c r="H861" s="197" t="e">
        <f t="shared" si="81"/>
        <v>#VALUE!</v>
      </c>
      <c r="I861" s="136">
        <f t="shared" si="82"/>
        <v>44919</v>
      </c>
      <c r="J861" s="137" t="e">
        <f ca="1">IF($C861&gt;(TODAY()),NA(),SUM($G$3:$G861))</f>
        <v>#N/A</v>
      </c>
      <c r="K861" s="133" t="str">
        <f>IFERROR(VLOOKUP($C861,Calculator!$BY$2:$CD$2500,6,0),"")</f>
        <v/>
      </c>
      <c r="L861" s="141" t="str">
        <f t="shared" si="80"/>
        <v/>
      </c>
      <c r="M861" s="100" t="str">
        <f>IF($D861="","",$L861-(Dashboard!$R$21-(SUM($E$224:$E862))))</f>
        <v/>
      </c>
      <c r="N861" s="50">
        <f t="shared" si="83"/>
        <v>44919</v>
      </c>
      <c r="O861" s="96" t="e">
        <f>IF($D861="",NA(),($M861)/Dashboard!$R$21)</f>
        <v>#N/A</v>
      </c>
      <c r="P861" s="34"/>
      <c r="Q861" s="34"/>
    </row>
    <row r="862" spans="2:17" s="198" customFormat="1">
      <c r="B862" s="36">
        <f t="shared" si="84"/>
        <v>860</v>
      </c>
      <c r="C862" s="120">
        <f t="shared" si="85"/>
        <v>44920</v>
      </c>
      <c r="D862" s="98"/>
      <c r="E862" s="98"/>
      <c r="F862" s="98"/>
      <c r="G862" s="133" t="str">
        <f>IFERROR(VLOOKUP($C862,Calculator!$BY$2:$CB$2500,4,0),"")</f>
        <v/>
      </c>
      <c r="H862" s="197" t="e">
        <f t="shared" si="81"/>
        <v>#VALUE!</v>
      </c>
      <c r="I862" s="136">
        <f t="shared" si="82"/>
        <v>44920</v>
      </c>
      <c r="J862" s="137" t="e">
        <f ca="1">IF($C862&gt;(TODAY()),NA(),SUM($G$3:$G862))</f>
        <v>#N/A</v>
      </c>
      <c r="K862" s="133" t="str">
        <f>IFERROR(VLOOKUP($C862,Calculator!$BY$2:$CD$2500,6,0),"")</f>
        <v/>
      </c>
      <c r="L862" s="141" t="str">
        <f t="shared" si="80"/>
        <v/>
      </c>
      <c r="M862" s="100" t="str">
        <f>IF($D862="","",$L862-(Dashboard!$R$21-(SUM($E$224:$E863))))</f>
        <v/>
      </c>
      <c r="N862" s="50">
        <f t="shared" si="83"/>
        <v>44920</v>
      </c>
      <c r="O862" s="96" t="e">
        <f>IF($D862="",NA(),($M862)/Dashboard!$R$21)</f>
        <v>#N/A</v>
      </c>
      <c r="P862" s="34"/>
      <c r="Q862" s="34"/>
    </row>
    <row r="863" spans="2:17" s="198" customFormat="1">
      <c r="B863" s="36">
        <f t="shared" si="84"/>
        <v>861</v>
      </c>
      <c r="C863" s="120">
        <f t="shared" si="85"/>
        <v>44921</v>
      </c>
      <c r="D863" s="98"/>
      <c r="E863" s="98"/>
      <c r="F863" s="98"/>
      <c r="G863" s="133" t="str">
        <f>IFERROR(VLOOKUP($C863,Calculator!$BY$2:$CB$2500,4,0),"")</f>
        <v/>
      </c>
      <c r="H863" s="197" t="e">
        <f t="shared" si="81"/>
        <v>#VALUE!</v>
      </c>
      <c r="I863" s="136">
        <f t="shared" si="82"/>
        <v>44921</v>
      </c>
      <c r="J863" s="137" t="e">
        <f ca="1">IF($C863&gt;(TODAY()),NA(),SUM($G$3:$G863))</f>
        <v>#N/A</v>
      </c>
      <c r="K863" s="133" t="str">
        <f>IFERROR(VLOOKUP($C863,Calculator!$BY$2:$CD$2500,6,0),"")</f>
        <v/>
      </c>
      <c r="L863" s="141" t="str">
        <f t="shared" si="80"/>
        <v/>
      </c>
      <c r="M863" s="100" t="str">
        <f>IF($D863="","",$L863-(Dashboard!$R$21-(SUM($E$224:$E864))))</f>
        <v/>
      </c>
      <c r="N863" s="50">
        <f t="shared" si="83"/>
        <v>44921</v>
      </c>
      <c r="O863" s="96" t="e">
        <f>IF($D863="",NA(),($M863)/Dashboard!$R$21)</f>
        <v>#N/A</v>
      </c>
      <c r="P863" s="34"/>
      <c r="Q863" s="34"/>
    </row>
    <row r="864" spans="2:17" s="198" customFormat="1">
      <c r="B864" s="36">
        <f t="shared" si="84"/>
        <v>862</v>
      </c>
      <c r="C864" s="120">
        <f t="shared" si="85"/>
        <v>44922</v>
      </c>
      <c r="D864" s="98"/>
      <c r="E864" s="98"/>
      <c r="F864" s="98"/>
      <c r="G864" s="133" t="str">
        <f>IFERROR(VLOOKUP($C864,Calculator!$BY$2:$CB$2500,4,0),"")</f>
        <v/>
      </c>
      <c r="H864" s="197" t="e">
        <f t="shared" si="81"/>
        <v>#VALUE!</v>
      </c>
      <c r="I864" s="136">
        <f t="shared" si="82"/>
        <v>44922</v>
      </c>
      <c r="J864" s="137" t="e">
        <f ca="1">IF($C864&gt;(TODAY()),NA(),SUM($G$3:$G864))</f>
        <v>#N/A</v>
      </c>
      <c r="K864" s="133" t="str">
        <f>IFERROR(VLOOKUP($C864,Calculator!$BY$2:$CD$2500,6,0),"")</f>
        <v/>
      </c>
      <c r="L864" s="141" t="str">
        <f t="shared" si="80"/>
        <v/>
      </c>
      <c r="M864" s="100" t="str">
        <f>IF($D864="","",$L864-(Dashboard!$R$21-(SUM($E$224:$E865))))</f>
        <v/>
      </c>
      <c r="N864" s="50">
        <f t="shared" si="83"/>
        <v>44922</v>
      </c>
      <c r="O864" s="96" t="e">
        <f>IF($D864="",NA(),($M864)/Dashboard!$R$21)</f>
        <v>#N/A</v>
      </c>
      <c r="P864" s="34"/>
      <c r="Q864" s="34"/>
    </row>
    <row r="865" spans="2:17" s="198" customFormat="1">
      <c r="B865" s="36">
        <f t="shared" si="84"/>
        <v>863</v>
      </c>
      <c r="C865" s="120">
        <f t="shared" si="85"/>
        <v>44923</v>
      </c>
      <c r="D865" s="98"/>
      <c r="E865" s="98"/>
      <c r="F865" s="98"/>
      <c r="G865" s="133" t="str">
        <f>IFERROR(VLOOKUP($C865,Calculator!$BY$2:$CB$2500,4,0),"")</f>
        <v/>
      </c>
      <c r="H865" s="197" t="e">
        <f t="shared" si="81"/>
        <v>#VALUE!</v>
      </c>
      <c r="I865" s="136">
        <f t="shared" si="82"/>
        <v>44923</v>
      </c>
      <c r="J865" s="137" t="e">
        <f ca="1">IF($C865&gt;(TODAY()),NA(),SUM($G$3:$G865))</f>
        <v>#N/A</v>
      </c>
      <c r="K865" s="133" t="str">
        <f>IFERROR(VLOOKUP($C865,Calculator!$BY$2:$CD$2500,6,0),"")</f>
        <v/>
      </c>
      <c r="L865" s="141" t="str">
        <f t="shared" si="80"/>
        <v/>
      </c>
      <c r="M865" s="100" t="str">
        <f>IF($D865="","",$L865-(Dashboard!$R$21-(SUM($E$224:$E866))))</f>
        <v/>
      </c>
      <c r="N865" s="50">
        <f t="shared" si="83"/>
        <v>44923</v>
      </c>
      <c r="O865" s="96" t="e">
        <f>IF($D865="",NA(),($M865)/Dashboard!$R$21)</f>
        <v>#N/A</v>
      </c>
      <c r="P865" s="34"/>
      <c r="Q865" s="34"/>
    </row>
    <row r="866" spans="2:17" s="198" customFormat="1">
      <c r="B866" s="36">
        <f t="shared" si="84"/>
        <v>864</v>
      </c>
      <c r="C866" s="120">
        <f t="shared" si="85"/>
        <v>44924</v>
      </c>
      <c r="D866" s="98"/>
      <c r="E866" s="98"/>
      <c r="F866" s="98"/>
      <c r="G866" s="133" t="str">
        <f>IFERROR(VLOOKUP($C866,Calculator!$BY$2:$CB$2500,4,0),"")</f>
        <v/>
      </c>
      <c r="H866" s="197" t="e">
        <f t="shared" si="81"/>
        <v>#VALUE!</v>
      </c>
      <c r="I866" s="136">
        <f t="shared" si="82"/>
        <v>44924</v>
      </c>
      <c r="J866" s="137" t="e">
        <f ca="1">IF($C866&gt;(TODAY()),NA(),SUM($G$3:$G866))</f>
        <v>#N/A</v>
      </c>
      <c r="K866" s="133" t="str">
        <f>IFERROR(VLOOKUP($C866,Calculator!$BY$2:$CD$2500,6,0),"")</f>
        <v/>
      </c>
      <c r="L866" s="141" t="str">
        <f t="shared" si="80"/>
        <v/>
      </c>
      <c r="M866" s="100" t="str">
        <f>IF($D866="","",$L866-(Dashboard!$R$21-(SUM($E$224:$E867))))</f>
        <v/>
      </c>
      <c r="N866" s="50">
        <f t="shared" si="83"/>
        <v>44924</v>
      </c>
      <c r="O866" s="96" t="e">
        <f>IF($D866="",NA(),($M866)/Dashboard!$R$21)</f>
        <v>#N/A</v>
      </c>
      <c r="P866" s="34"/>
      <c r="Q866" s="34"/>
    </row>
    <row r="867" spans="2:17" s="198" customFormat="1">
      <c r="B867" s="36">
        <f t="shared" si="84"/>
        <v>865</v>
      </c>
      <c r="C867" s="120">
        <f t="shared" si="85"/>
        <v>44925</v>
      </c>
      <c r="D867" s="98"/>
      <c r="E867" s="98"/>
      <c r="F867" s="98"/>
      <c r="G867" s="133" t="str">
        <f>IFERROR(VLOOKUP($C867,Calculator!$BY$2:$CB$2500,4,0),"")</f>
        <v/>
      </c>
      <c r="H867" s="197" t="e">
        <f t="shared" si="81"/>
        <v>#VALUE!</v>
      </c>
      <c r="I867" s="136">
        <f t="shared" si="82"/>
        <v>44925</v>
      </c>
      <c r="J867" s="137" t="e">
        <f ca="1">IF($C867&gt;(TODAY()),NA(),SUM($G$3:$G867))</f>
        <v>#N/A</v>
      </c>
      <c r="K867" s="133" t="str">
        <f>IFERROR(VLOOKUP($C867,Calculator!$BY$2:$CD$2500,6,0),"")</f>
        <v/>
      </c>
      <c r="L867" s="141" t="str">
        <f t="shared" si="80"/>
        <v/>
      </c>
      <c r="M867" s="100" t="str">
        <f>IF($D867="","",$L867-(Dashboard!$R$21-(SUM($E$224:$E868))))</f>
        <v/>
      </c>
      <c r="N867" s="50">
        <f t="shared" si="83"/>
        <v>44925</v>
      </c>
      <c r="O867" s="96" t="e">
        <f>IF($D867="",NA(),($M867)/Dashboard!$R$21)</f>
        <v>#N/A</v>
      </c>
      <c r="P867" s="34"/>
      <c r="Q867" s="34"/>
    </row>
    <row r="868" spans="2:17" s="198" customFormat="1">
      <c r="B868" s="36">
        <f t="shared" si="84"/>
        <v>866</v>
      </c>
      <c r="C868" s="120">
        <f t="shared" si="85"/>
        <v>44926</v>
      </c>
      <c r="D868" s="98"/>
      <c r="E868" s="98"/>
      <c r="F868" s="98"/>
      <c r="G868" s="133" t="str">
        <f>IFERROR(VLOOKUP($C868,Calculator!$BY$2:$CB$2500,4,0),"")</f>
        <v/>
      </c>
      <c r="H868" s="197" t="e">
        <f t="shared" si="81"/>
        <v>#VALUE!</v>
      </c>
      <c r="I868" s="136">
        <f t="shared" si="82"/>
        <v>44926</v>
      </c>
      <c r="J868" s="137" t="e">
        <f ca="1">IF($C868&gt;(TODAY()),NA(),SUM($G$3:$G868))</f>
        <v>#N/A</v>
      </c>
      <c r="K868" s="133" t="str">
        <f>IFERROR(VLOOKUP($C868,Calculator!$BY$2:$CD$2500,6,0),"")</f>
        <v/>
      </c>
      <c r="L868" s="141" t="str">
        <f t="shared" si="80"/>
        <v/>
      </c>
      <c r="M868" s="100" t="str">
        <f>IF($D868="","",$L868-(Dashboard!$R$21-(SUM($E$224:$E869))))</f>
        <v/>
      </c>
      <c r="N868" s="50">
        <f t="shared" si="83"/>
        <v>44926</v>
      </c>
      <c r="O868" s="96" t="e">
        <f>IF($D868="",NA(),($M868)/Dashboard!$R$21)</f>
        <v>#N/A</v>
      </c>
      <c r="P868" s="34"/>
      <c r="Q868" s="34"/>
    </row>
    <row r="869" spans="2:17" s="198" customFormat="1">
      <c r="B869" s="36">
        <f t="shared" si="84"/>
        <v>867</v>
      </c>
      <c r="C869" s="120">
        <f t="shared" si="85"/>
        <v>44927</v>
      </c>
      <c r="D869" s="98"/>
      <c r="E869" s="98"/>
      <c r="F869" s="98"/>
      <c r="G869" s="133" t="str">
        <f>IFERROR(VLOOKUP($C869,Calculator!$BY$2:$CB$2500,4,0),"")</f>
        <v/>
      </c>
      <c r="H869" s="197" t="e">
        <f t="shared" si="81"/>
        <v>#VALUE!</v>
      </c>
      <c r="I869" s="136">
        <f t="shared" si="82"/>
        <v>44927</v>
      </c>
      <c r="J869" s="137" t="e">
        <f ca="1">IF($C869&gt;(TODAY()),NA(),SUM($G$3:$G869))</f>
        <v>#N/A</v>
      </c>
      <c r="K869" s="133" t="str">
        <f>IFERROR(VLOOKUP($C869,Calculator!$BY$2:$CD$2500,6,0),"")</f>
        <v/>
      </c>
      <c r="L869" s="141" t="str">
        <f t="shared" si="80"/>
        <v/>
      </c>
      <c r="M869" s="100" t="str">
        <f>IF($D869="","",$L869-(Dashboard!$R$21-(SUM($E$224:$E870))))</f>
        <v/>
      </c>
      <c r="N869" s="50">
        <f t="shared" si="83"/>
        <v>44927</v>
      </c>
      <c r="O869" s="96" t="e">
        <f>IF($D869="",NA(),($M869)/Dashboard!$R$21)</f>
        <v>#N/A</v>
      </c>
      <c r="P869" s="34"/>
      <c r="Q869" s="34"/>
    </row>
    <row r="870" spans="2:17" s="198" customFormat="1">
      <c r="B870" s="36">
        <f t="shared" si="84"/>
        <v>868</v>
      </c>
      <c r="C870" s="120">
        <f t="shared" si="85"/>
        <v>44928</v>
      </c>
      <c r="D870" s="98"/>
      <c r="E870" s="98"/>
      <c r="F870" s="98"/>
      <c r="G870" s="133" t="str">
        <f>IFERROR(VLOOKUP($C870,Calculator!$BY$2:$CB$2500,4,0),"")</f>
        <v/>
      </c>
      <c r="H870" s="197" t="e">
        <f t="shared" si="81"/>
        <v>#VALUE!</v>
      </c>
      <c r="I870" s="136">
        <f t="shared" si="82"/>
        <v>44928</v>
      </c>
      <c r="J870" s="137" t="e">
        <f ca="1">IF($C870&gt;(TODAY()),NA(),SUM($G$3:$G870))</f>
        <v>#N/A</v>
      </c>
      <c r="K870" s="133" t="str">
        <f>IFERROR(VLOOKUP($C870,Calculator!$BY$2:$CD$2500,6,0),"")</f>
        <v/>
      </c>
      <c r="L870" s="141" t="str">
        <f t="shared" si="80"/>
        <v/>
      </c>
      <c r="M870" s="100" t="str">
        <f>IF($D870="","",$L870-(Dashboard!$R$21-(SUM($E$224:$E871))))</f>
        <v/>
      </c>
      <c r="N870" s="50">
        <f t="shared" si="83"/>
        <v>44928</v>
      </c>
      <c r="O870" s="96" t="e">
        <f>IF($D870="",NA(),($M870)/Dashboard!$R$21)</f>
        <v>#N/A</v>
      </c>
      <c r="P870" s="34"/>
      <c r="Q870" s="34"/>
    </row>
    <row r="871" spans="2:17" s="198" customFormat="1">
      <c r="B871" s="36">
        <f t="shared" si="84"/>
        <v>869</v>
      </c>
      <c r="C871" s="120">
        <f t="shared" si="85"/>
        <v>44929</v>
      </c>
      <c r="D871" s="98"/>
      <c r="E871" s="98"/>
      <c r="F871" s="98"/>
      <c r="G871" s="133" t="str">
        <f>IFERROR(VLOOKUP($C871,Calculator!$BY$2:$CB$2500,4,0),"")</f>
        <v/>
      </c>
      <c r="H871" s="197" t="e">
        <f t="shared" si="81"/>
        <v>#VALUE!</v>
      </c>
      <c r="I871" s="136">
        <f t="shared" si="82"/>
        <v>44929</v>
      </c>
      <c r="J871" s="137" t="e">
        <f ca="1">IF($C871&gt;(TODAY()),NA(),SUM($G$3:$G871))</f>
        <v>#N/A</v>
      </c>
      <c r="K871" s="133" t="str">
        <f>IFERROR(VLOOKUP($C871,Calculator!$BY$2:$CD$2500,6,0),"")</f>
        <v/>
      </c>
      <c r="L871" s="141" t="str">
        <f t="shared" si="80"/>
        <v/>
      </c>
      <c r="M871" s="100" t="str">
        <f>IF($D871="","",$L871-(Dashboard!$R$21-(SUM($E$224:$E872))))</f>
        <v/>
      </c>
      <c r="N871" s="50">
        <f t="shared" si="83"/>
        <v>44929</v>
      </c>
      <c r="O871" s="96" t="e">
        <f>IF($D871="",NA(),($M871)/Dashboard!$R$21)</f>
        <v>#N/A</v>
      </c>
      <c r="P871" s="34"/>
      <c r="Q871" s="34"/>
    </row>
    <row r="872" spans="2:17" s="198" customFormat="1">
      <c r="B872" s="36">
        <f t="shared" si="84"/>
        <v>870</v>
      </c>
      <c r="C872" s="120">
        <f t="shared" si="85"/>
        <v>44930</v>
      </c>
      <c r="D872" s="98"/>
      <c r="E872" s="98"/>
      <c r="F872" s="98"/>
      <c r="G872" s="133" t="str">
        <f>IFERROR(VLOOKUP($C872,Calculator!$BY$2:$CB$2500,4,0),"")</f>
        <v/>
      </c>
      <c r="H872" s="197" t="e">
        <f t="shared" si="81"/>
        <v>#VALUE!</v>
      </c>
      <c r="I872" s="136">
        <f t="shared" si="82"/>
        <v>44930</v>
      </c>
      <c r="J872" s="137" t="e">
        <f ca="1">IF($C872&gt;(TODAY()),NA(),SUM($G$3:$G872))</f>
        <v>#N/A</v>
      </c>
      <c r="K872" s="133" t="str">
        <f>IFERROR(VLOOKUP($C872,Calculator!$BY$2:$CD$2500,6,0),"")</f>
        <v/>
      </c>
      <c r="L872" s="141" t="str">
        <f t="shared" si="80"/>
        <v/>
      </c>
      <c r="M872" s="100" t="str">
        <f>IF($D872="","",$L872-(Dashboard!$R$21-(SUM($E$224:$E873))))</f>
        <v/>
      </c>
      <c r="N872" s="50">
        <f t="shared" si="83"/>
        <v>44930</v>
      </c>
      <c r="O872" s="96" t="e">
        <f>IF($D872="",NA(),($M872)/Dashboard!$R$21)</f>
        <v>#N/A</v>
      </c>
      <c r="P872" s="34"/>
      <c r="Q872" s="34"/>
    </row>
    <row r="873" spans="2:17" s="198" customFormat="1">
      <c r="B873" s="36">
        <f t="shared" si="84"/>
        <v>871</v>
      </c>
      <c r="C873" s="120">
        <f t="shared" si="85"/>
        <v>44931</v>
      </c>
      <c r="D873" s="98"/>
      <c r="E873" s="98"/>
      <c r="F873" s="98"/>
      <c r="G873" s="133" t="str">
        <f>IFERROR(VLOOKUP($C873,Calculator!$BY$2:$CB$2500,4,0),"")</f>
        <v/>
      </c>
      <c r="H873" s="197" t="e">
        <f t="shared" si="81"/>
        <v>#VALUE!</v>
      </c>
      <c r="I873" s="136">
        <f t="shared" si="82"/>
        <v>44931</v>
      </c>
      <c r="J873" s="137" t="e">
        <f ca="1">IF($C873&gt;(TODAY()),NA(),SUM($G$3:$G873))</f>
        <v>#N/A</v>
      </c>
      <c r="K873" s="133" t="str">
        <f>IFERROR(VLOOKUP($C873,Calculator!$BY$2:$CD$2500,6,0),"")</f>
        <v/>
      </c>
      <c r="L873" s="141" t="str">
        <f t="shared" si="80"/>
        <v/>
      </c>
      <c r="M873" s="100" t="str">
        <f>IF($D873="","",$L873-(Dashboard!$R$21-(SUM($E$224:$E874))))</f>
        <v/>
      </c>
      <c r="N873" s="50">
        <f t="shared" si="83"/>
        <v>44931</v>
      </c>
      <c r="O873" s="96" t="e">
        <f>IF($D873="",NA(),($M873)/Dashboard!$R$21)</f>
        <v>#N/A</v>
      </c>
      <c r="P873" s="34"/>
      <c r="Q873" s="34"/>
    </row>
    <row r="874" spans="2:17" s="198" customFormat="1">
      <c r="B874" s="36">
        <f t="shared" si="84"/>
        <v>872</v>
      </c>
      <c r="C874" s="120">
        <f t="shared" si="85"/>
        <v>44932</v>
      </c>
      <c r="D874" s="98"/>
      <c r="E874" s="98"/>
      <c r="F874" s="98"/>
      <c r="G874" s="133" t="str">
        <f>IFERROR(VLOOKUP($C874,Calculator!$BY$2:$CB$2500,4,0),"")</f>
        <v/>
      </c>
      <c r="H874" s="197" t="e">
        <f t="shared" si="81"/>
        <v>#VALUE!</v>
      </c>
      <c r="I874" s="136">
        <f t="shared" si="82"/>
        <v>44932</v>
      </c>
      <c r="J874" s="137" t="e">
        <f ca="1">IF($C874&gt;(TODAY()),NA(),SUM($G$3:$G874))</f>
        <v>#N/A</v>
      </c>
      <c r="K874" s="133" t="str">
        <f>IFERROR(VLOOKUP($C874,Calculator!$BY$2:$CD$2500,6,0),"")</f>
        <v/>
      </c>
      <c r="L874" s="141" t="str">
        <f t="shared" si="80"/>
        <v/>
      </c>
      <c r="M874" s="100" t="str">
        <f>IF($D874="","",$L874-(Dashboard!$R$21-(SUM($E$224:$E875))))</f>
        <v/>
      </c>
      <c r="N874" s="50">
        <f t="shared" si="83"/>
        <v>44932</v>
      </c>
      <c r="O874" s="96" t="e">
        <f>IF($D874="",NA(),($M874)/Dashboard!$R$21)</f>
        <v>#N/A</v>
      </c>
      <c r="P874" s="34"/>
      <c r="Q874" s="34"/>
    </row>
    <row r="875" spans="2:17" s="198" customFormat="1">
      <c r="B875" s="36">
        <f t="shared" si="84"/>
        <v>873</v>
      </c>
      <c r="C875" s="120">
        <f t="shared" si="85"/>
        <v>44933</v>
      </c>
      <c r="D875" s="98"/>
      <c r="E875" s="98"/>
      <c r="F875" s="98"/>
      <c r="G875" s="133" t="str">
        <f>IFERROR(VLOOKUP($C875,Calculator!$BY$2:$CB$2500,4,0),"")</f>
        <v/>
      </c>
      <c r="H875" s="197" t="e">
        <f t="shared" si="81"/>
        <v>#VALUE!</v>
      </c>
      <c r="I875" s="136">
        <f t="shared" si="82"/>
        <v>44933</v>
      </c>
      <c r="J875" s="137" t="e">
        <f ca="1">IF($C875&gt;(TODAY()),NA(),SUM($G$3:$G875))</f>
        <v>#N/A</v>
      </c>
      <c r="K875" s="133" t="str">
        <f>IFERROR(VLOOKUP($C875,Calculator!$BY$2:$CD$2500,6,0),"")</f>
        <v/>
      </c>
      <c r="L875" s="141" t="str">
        <f t="shared" si="80"/>
        <v/>
      </c>
      <c r="M875" s="100" t="str">
        <f>IF($D875="","",$L875-(Dashboard!$R$21-(SUM($E$224:$E876))))</f>
        <v/>
      </c>
      <c r="N875" s="50">
        <f t="shared" si="83"/>
        <v>44933</v>
      </c>
      <c r="O875" s="96" t="e">
        <f>IF($D875="",NA(),($M875)/Dashboard!$R$21)</f>
        <v>#N/A</v>
      </c>
      <c r="P875" s="34"/>
      <c r="Q875" s="34"/>
    </row>
    <row r="876" spans="2:17" s="198" customFormat="1">
      <c r="B876" s="36">
        <f t="shared" si="84"/>
        <v>874</v>
      </c>
      <c r="C876" s="120">
        <f t="shared" si="85"/>
        <v>44934</v>
      </c>
      <c r="D876" s="98"/>
      <c r="E876" s="98"/>
      <c r="F876" s="98"/>
      <c r="G876" s="133" t="str">
        <f>IFERROR(VLOOKUP($C876,Calculator!$BY$2:$CB$2500,4,0),"")</f>
        <v/>
      </c>
      <c r="H876" s="197" t="e">
        <f t="shared" si="81"/>
        <v>#VALUE!</v>
      </c>
      <c r="I876" s="136">
        <f t="shared" si="82"/>
        <v>44934</v>
      </c>
      <c r="J876" s="137" t="e">
        <f ca="1">IF($C876&gt;(TODAY()),NA(),SUM($G$3:$G876))</f>
        <v>#N/A</v>
      </c>
      <c r="K876" s="133" t="str">
        <f>IFERROR(VLOOKUP($C876,Calculator!$BY$2:$CD$2500,6,0),"")</f>
        <v/>
      </c>
      <c r="L876" s="141" t="str">
        <f t="shared" si="80"/>
        <v/>
      </c>
      <c r="M876" s="100" t="str">
        <f>IF($D876="","",$L876-(Dashboard!$R$21-(SUM($E$224:$E877))))</f>
        <v/>
      </c>
      <c r="N876" s="50">
        <f t="shared" si="83"/>
        <v>44934</v>
      </c>
      <c r="O876" s="96" t="e">
        <f>IF($D876="",NA(),($M876)/Dashboard!$R$21)</f>
        <v>#N/A</v>
      </c>
      <c r="P876" s="34"/>
      <c r="Q876" s="34"/>
    </row>
    <row r="877" spans="2:17" s="198" customFormat="1">
      <c r="B877" s="36">
        <f t="shared" si="84"/>
        <v>875</v>
      </c>
      <c r="C877" s="120">
        <f t="shared" si="85"/>
        <v>44935</v>
      </c>
      <c r="D877" s="98"/>
      <c r="E877" s="98"/>
      <c r="F877" s="98"/>
      <c r="G877" s="133" t="str">
        <f>IFERROR(VLOOKUP($C877,Calculator!$BY$2:$CB$2500,4,0),"")</f>
        <v/>
      </c>
      <c r="H877" s="197" t="e">
        <f t="shared" si="81"/>
        <v>#VALUE!</v>
      </c>
      <c r="I877" s="136">
        <f t="shared" si="82"/>
        <v>44935</v>
      </c>
      <c r="J877" s="137" t="e">
        <f ca="1">IF($C877&gt;(TODAY()),NA(),SUM($G$3:$G877))</f>
        <v>#N/A</v>
      </c>
      <c r="K877" s="133" t="str">
        <f>IFERROR(VLOOKUP($C877,Calculator!$BY$2:$CD$2500,6,0),"")</f>
        <v/>
      </c>
      <c r="L877" s="141" t="str">
        <f t="shared" si="80"/>
        <v/>
      </c>
      <c r="M877" s="100" t="str">
        <f>IF($D877="","",$L877-(Dashboard!$R$21-(SUM($E$224:$E878))))</f>
        <v/>
      </c>
      <c r="N877" s="50">
        <f t="shared" si="83"/>
        <v>44935</v>
      </c>
      <c r="O877" s="96" t="e">
        <f>IF($D877="",NA(),($M877)/Dashboard!$R$21)</f>
        <v>#N/A</v>
      </c>
      <c r="P877" s="34"/>
      <c r="Q877" s="34"/>
    </row>
    <row r="878" spans="2:17" s="198" customFormat="1">
      <c r="B878" s="36">
        <f t="shared" si="84"/>
        <v>876</v>
      </c>
      <c r="C878" s="120">
        <f t="shared" si="85"/>
        <v>44936</v>
      </c>
      <c r="D878" s="98"/>
      <c r="E878" s="98"/>
      <c r="F878" s="98"/>
      <c r="G878" s="133" t="str">
        <f>IFERROR(VLOOKUP($C878,Calculator!$BY$2:$CB$2500,4,0),"")</f>
        <v/>
      </c>
      <c r="H878" s="197" t="e">
        <f t="shared" si="81"/>
        <v>#VALUE!</v>
      </c>
      <c r="I878" s="136">
        <f t="shared" si="82"/>
        <v>44936</v>
      </c>
      <c r="J878" s="137" t="e">
        <f ca="1">IF($C878&gt;(TODAY()),NA(),SUM($G$3:$G878))</f>
        <v>#N/A</v>
      </c>
      <c r="K878" s="133" t="str">
        <f>IFERROR(VLOOKUP($C878,Calculator!$BY$2:$CD$2500,6,0),"")</f>
        <v/>
      </c>
      <c r="L878" s="141" t="str">
        <f t="shared" si="80"/>
        <v/>
      </c>
      <c r="M878" s="100" t="str">
        <f>IF($D878="","",$L878-(Dashboard!$R$21-(SUM($E$224:$E879))))</f>
        <v/>
      </c>
      <c r="N878" s="50">
        <f t="shared" si="83"/>
        <v>44936</v>
      </c>
      <c r="O878" s="96" t="e">
        <f>IF($D878="",NA(),($M878)/Dashboard!$R$21)</f>
        <v>#N/A</v>
      </c>
      <c r="P878" s="34"/>
      <c r="Q878" s="34"/>
    </row>
    <row r="879" spans="2:17" s="198" customFormat="1">
      <c r="B879" s="36">
        <f t="shared" si="84"/>
        <v>877</v>
      </c>
      <c r="C879" s="120">
        <f t="shared" si="85"/>
        <v>44937</v>
      </c>
      <c r="D879" s="98"/>
      <c r="E879" s="98"/>
      <c r="F879" s="98"/>
      <c r="G879" s="133" t="str">
        <f>IFERROR(VLOOKUP($C879,Calculator!$BY$2:$CB$2500,4,0),"")</f>
        <v/>
      </c>
      <c r="H879" s="197" t="e">
        <f t="shared" si="81"/>
        <v>#VALUE!</v>
      </c>
      <c r="I879" s="136">
        <f t="shared" si="82"/>
        <v>44937</v>
      </c>
      <c r="J879" s="137" t="e">
        <f ca="1">IF($C879&gt;(TODAY()),NA(),SUM($G$3:$G879))</f>
        <v>#N/A</v>
      </c>
      <c r="K879" s="133" t="str">
        <f>IFERROR(VLOOKUP($C879,Calculator!$BY$2:$CD$2500,6,0),"")</f>
        <v/>
      </c>
      <c r="L879" s="141" t="str">
        <f t="shared" si="80"/>
        <v/>
      </c>
      <c r="M879" s="100" t="str">
        <f>IF($D879="","",$L879-(Dashboard!$R$21-(SUM($E$224:$E880))))</f>
        <v/>
      </c>
      <c r="N879" s="50">
        <f t="shared" si="83"/>
        <v>44937</v>
      </c>
      <c r="O879" s="96" t="e">
        <f>IF($D879="",NA(),($M879)/Dashboard!$R$21)</f>
        <v>#N/A</v>
      </c>
      <c r="P879" s="34"/>
      <c r="Q879" s="34"/>
    </row>
    <row r="880" spans="2:17" s="198" customFormat="1">
      <c r="B880" s="36">
        <f t="shared" si="84"/>
        <v>878</v>
      </c>
      <c r="C880" s="120">
        <f t="shared" si="85"/>
        <v>44938</v>
      </c>
      <c r="D880" s="98"/>
      <c r="E880" s="98"/>
      <c r="F880" s="98"/>
      <c r="G880" s="133" t="str">
        <f>IFERROR(VLOOKUP($C880,Calculator!$BY$2:$CB$2500,4,0),"")</f>
        <v/>
      </c>
      <c r="H880" s="197" t="e">
        <f t="shared" si="81"/>
        <v>#VALUE!</v>
      </c>
      <c r="I880" s="136">
        <f t="shared" si="82"/>
        <v>44938</v>
      </c>
      <c r="J880" s="137" t="e">
        <f ca="1">IF($C880&gt;(TODAY()),NA(),SUM($G$3:$G880))</f>
        <v>#N/A</v>
      </c>
      <c r="K880" s="133" t="str">
        <f>IFERROR(VLOOKUP($C880,Calculator!$BY$2:$CD$2500,6,0),"")</f>
        <v/>
      </c>
      <c r="L880" s="141" t="str">
        <f t="shared" si="80"/>
        <v/>
      </c>
      <c r="M880" s="100" t="str">
        <f>IF($D880="","",$L880-(Dashboard!$R$21-(SUM($E$224:$E881))))</f>
        <v/>
      </c>
      <c r="N880" s="50">
        <f t="shared" si="83"/>
        <v>44938</v>
      </c>
      <c r="O880" s="96" t="e">
        <f>IF($D880="",NA(),($M880)/Dashboard!$R$21)</f>
        <v>#N/A</v>
      </c>
      <c r="P880" s="34"/>
      <c r="Q880" s="34"/>
    </row>
    <row r="881" spans="2:17" s="198" customFormat="1">
      <c r="B881" s="36">
        <f t="shared" si="84"/>
        <v>879</v>
      </c>
      <c r="C881" s="120">
        <f t="shared" si="85"/>
        <v>44939</v>
      </c>
      <c r="D881" s="98"/>
      <c r="E881" s="98"/>
      <c r="F881" s="98"/>
      <c r="G881" s="133" t="str">
        <f>IFERROR(VLOOKUP($C881,Calculator!$BY$2:$CB$2500,4,0),"")</f>
        <v/>
      </c>
      <c r="H881" s="197" t="e">
        <f t="shared" si="81"/>
        <v>#VALUE!</v>
      </c>
      <c r="I881" s="136">
        <f t="shared" si="82"/>
        <v>44939</v>
      </c>
      <c r="J881" s="137" t="e">
        <f ca="1">IF($C881&gt;(TODAY()),NA(),SUM($G$3:$G881))</f>
        <v>#N/A</v>
      </c>
      <c r="K881" s="133" t="str">
        <f>IFERROR(VLOOKUP($C881,Calculator!$BY$2:$CD$2500,6,0),"")</f>
        <v/>
      </c>
      <c r="L881" s="141" t="str">
        <f t="shared" si="80"/>
        <v/>
      </c>
      <c r="M881" s="100" t="str">
        <f>IF($D881="","",$L881-(Dashboard!$R$21-(SUM($E$224:$E882))))</f>
        <v/>
      </c>
      <c r="N881" s="50">
        <f t="shared" si="83"/>
        <v>44939</v>
      </c>
      <c r="O881" s="96" t="e">
        <f>IF($D881="",NA(),($M881)/Dashboard!$R$21)</f>
        <v>#N/A</v>
      </c>
      <c r="P881" s="34"/>
      <c r="Q881" s="34"/>
    </row>
    <row r="882" spans="2:17" s="198" customFormat="1">
      <c r="B882" s="36">
        <f t="shared" si="84"/>
        <v>880</v>
      </c>
      <c r="C882" s="120">
        <f t="shared" si="85"/>
        <v>44940</v>
      </c>
      <c r="D882" s="98"/>
      <c r="E882" s="98"/>
      <c r="F882" s="98"/>
      <c r="G882" s="133" t="str">
        <f>IFERROR(VLOOKUP($C882,Calculator!$BY$2:$CB$2500,4,0),"")</f>
        <v/>
      </c>
      <c r="H882" s="197" t="e">
        <f t="shared" si="81"/>
        <v>#VALUE!</v>
      </c>
      <c r="I882" s="136">
        <f t="shared" si="82"/>
        <v>44940</v>
      </c>
      <c r="J882" s="137" t="e">
        <f ca="1">IF($C882&gt;(TODAY()),NA(),SUM($G$3:$G882))</f>
        <v>#N/A</v>
      </c>
      <c r="K882" s="133" t="str">
        <f>IFERROR(VLOOKUP($C882,Calculator!$BY$2:$CD$2500,6,0),"")</f>
        <v/>
      </c>
      <c r="L882" s="141" t="str">
        <f t="shared" si="80"/>
        <v/>
      </c>
      <c r="M882" s="100" t="str">
        <f>IF($D882="","",$L882-(Dashboard!$R$21-(SUM($E$224:$E883))))</f>
        <v/>
      </c>
      <c r="N882" s="50">
        <f t="shared" si="83"/>
        <v>44940</v>
      </c>
      <c r="O882" s="96" t="e">
        <f>IF($D882="",NA(),($M882)/Dashboard!$R$21)</f>
        <v>#N/A</v>
      </c>
      <c r="P882" s="34"/>
      <c r="Q882" s="34"/>
    </row>
    <row r="883" spans="2:17" s="198" customFormat="1">
      <c r="B883" s="36">
        <f t="shared" si="84"/>
        <v>881</v>
      </c>
      <c r="C883" s="120">
        <f t="shared" si="85"/>
        <v>44941</v>
      </c>
      <c r="D883" s="98"/>
      <c r="E883" s="98"/>
      <c r="F883" s="98"/>
      <c r="G883" s="133" t="str">
        <f>IFERROR(VLOOKUP($C883,Calculator!$BY$2:$CB$2500,4,0),"")</f>
        <v/>
      </c>
      <c r="H883" s="197" t="e">
        <f t="shared" si="81"/>
        <v>#VALUE!</v>
      </c>
      <c r="I883" s="136">
        <f t="shared" si="82"/>
        <v>44941</v>
      </c>
      <c r="J883" s="137" t="e">
        <f ca="1">IF($C883&gt;(TODAY()),NA(),SUM($G$3:$G883))</f>
        <v>#N/A</v>
      </c>
      <c r="K883" s="133" t="str">
        <f>IFERROR(VLOOKUP($C883,Calculator!$BY$2:$CD$2500,6,0),"")</f>
        <v/>
      </c>
      <c r="L883" s="141" t="str">
        <f t="shared" si="80"/>
        <v/>
      </c>
      <c r="M883" s="100" t="str">
        <f>IF($D883="","",$L883-(Dashboard!$R$21-(SUM($E$224:$E884))))</f>
        <v/>
      </c>
      <c r="N883" s="50">
        <f t="shared" si="83"/>
        <v>44941</v>
      </c>
      <c r="O883" s="96" t="e">
        <f>IF($D883="",NA(),($M883)/Dashboard!$R$21)</f>
        <v>#N/A</v>
      </c>
      <c r="P883" s="34"/>
      <c r="Q883" s="34"/>
    </row>
    <row r="884" spans="2:17" s="198" customFormat="1">
      <c r="B884" s="36">
        <f t="shared" si="84"/>
        <v>882</v>
      </c>
      <c r="C884" s="120">
        <f t="shared" si="85"/>
        <v>44942</v>
      </c>
      <c r="D884" s="98"/>
      <c r="E884" s="98"/>
      <c r="F884" s="98"/>
      <c r="G884" s="133" t="str">
        <f>IFERROR(VLOOKUP($C884,Calculator!$BY$2:$CB$2500,4,0),"")</f>
        <v/>
      </c>
      <c r="H884" s="197" t="e">
        <f t="shared" si="81"/>
        <v>#VALUE!</v>
      </c>
      <c r="I884" s="136">
        <f t="shared" si="82"/>
        <v>44942</v>
      </c>
      <c r="J884" s="137" t="e">
        <f ca="1">IF($C884&gt;(TODAY()),NA(),SUM($G$3:$G884))</f>
        <v>#N/A</v>
      </c>
      <c r="K884" s="133" t="str">
        <f>IFERROR(VLOOKUP($C884,Calculator!$BY$2:$CD$2500,6,0),"")</f>
        <v/>
      </c>
      <c r="L884" s="141" t="str">
        <f t="shared" si="80"/>
        <v/>
      </c>
      <c r="M884" s="100" t="str">
        <f>IF($D884="","",$L884-(Dashboard!$R$21-(SUM($E$224:$E885))))</f>
        <v/>
      </c>
      <c r="N884" s="50">
        <f t="shared" si="83"/>
        <v>44942</v>
      </c>
      <c r="O884" s="96" t="e">
        <f>IF($D884="",NA(),($M884)/Dashboard!$R$21)</f>
        <v>#N/A</v>
      </c>
      <c r="P884" s="34"/>
      <c r="Q884" s="34"/>
    </row>
    <row r="885" spans="2:17" s="198" customFormat="1">
      <c r="B885" s="36">
        <f t="shared" si="84"/>
        <v>883</v>
      </c>
      <c r="C885" s="120">
        <f t="shared" si="85"/>
        <v>44943</v>
      </c>
      <c r="D885" s="98"/>
      <c r="E885" s="98"/>
      <c r="F885" s="98"/>
      <c r="G885" s="133" t="str">
        <f>IFERROR(VLOOKUP($C885,Calculator!$BY$2:$CB$2500,4,0),"")</f>
        <v/>
      </c>
      <c r="H885" s="197" t="e">
        <f t="shared" si="81"/>
        <v>#VALUE!</v>
      </c>
      <c r="I885" s="136">
        <f t="shared" si="82"/>
        <v>44943</v>
      </c>
      <c r="J885" s="137" t="e">
        <f ca="1">IF($C885&gt;(TODAY()),NA(),SUM($G$3:$G885))</f>
        <v>#N/A</v>
      </c>
      <c r="K885" s="133" t="str">
        <f>IFERROR(VLOOKUP($C885,Calculator!$BY$2:$CD$2500,6,0),"")</f>
        <v/>
      </c>
      <c r="L885" s="141" t="str">
        <f t="shared" si="80"/>
        <v/>
      </c>
      <c r="M885" s="100" t="str">
        <f>IF($D885="","",$L885-(Dashboard!$R$21-(SUM($E$224:$E886))))</f>
        <v/>
      </c>
      <c r="N885" s="50">
        <f t="shared" si="83"/>
        <v>44943</v>
      </c>
      <c r="O885" s="96" t="e">
        <f>IF($D885="",NA(),($M885)/Dashboard!$R$21)</f>
        <v>#N/A</v>
      </c>
      <c r="P885" s="34"/>
      <c r="Q885" s="34"/>
    </row>
    <row r="886" spans="2:17" s="198" customFormat="1">
      <c r="B886" s="36">
        <f t="shared" si="84"/>
        <v>884</v>
      </c>
      <c r="C886" s="120">
        <f t="shared" si="85"/>
        <v>44944</v>
      </c>
      <c r="D886" s="98"/>
      <c r="E886" s="98"/>
      <c r="F886" s="98"/>
      <c r="G886" s="133" t="str">
        <f>IFERROR(VLOOKUP($C886,Calculator!$BY$2:$CB$2500,4,0),"")</f>
        <v/>
      </c>
      <c r="H886" s="197" t="e">
        <f t="shared" si="81"/>
        <v>#VALUE!</v>
      </c>
      <c r="I886" s="136">
        <f t="shared" si="82"/>
        <v>44944</v>
      </c>
      <c r="J886" s="137" t="e">
        <f ca="1">IF($C886&gt;(TODAY()),NA(),SUM($G$3:$G886))</f>
        <v>#N/A</v>
      </c>
      <c r="K886" s="133" t="str">
        <f>IFERROR(VLOOKUP($C886,Calculator!$BY$2:$CD$2500,6,0),"")</f>
        <v/>
      </c>
      <c r="L886" s="141" t="str">
        <f t="shared" si="80"/>
        <v/>
      </c>
      <c r="M886" s="100" t="str">
        <f>IF($D886="","",$L886-(Dashboard!$R$21-(SUM($E$224:$E887))))</f>
        <v/>
      </c>
      <c r="N886" s="50">
        <f t="shared" si="83"/>
        <v>44944</v>
      </c>
      <c r="O886" s="96" t="e">
        <f>IF($D886="",NA(),($M886)/Dashboard!$R$21)</f>
        <v>#N/A</v>
      </c>
      <c r="P886" s="34"/>
      <c r="Q886" s="34"/>
    </row>
    <row r="887" spans="2:17" s="198" customFormat="1">
      <c r="B887" s="36">
        <f t="shared" si="84"/>
        <v>885</v>
      </c>
      <c r="C887" s="120">
        <f t="shared" si="85"/>
        <v>44945</v>
      </c>
      <c r="D887" s="98"/>
      <c r="E887" s="98"/>
      <c r="F887" s="98"/>
      <c r="G887" s="133" t="str">
        <f>IFERROR(VLOOKUP($C887,Calculator!$BY$2:$CB$2500,4,0),"")</f>
        <v/>
      </c>
      <c r="H887" s="197" t="e">
        <f t="shared" si="81"/>
        <v>#VALUE!</v>
      </c>
      <c r="I887" s="136">
        <f t="shared" si="82"/>
        <v>44945</v>
      </c>
      <c r="J887" s="137" t="e">
        <f ca="1">IF($C887&gt;(TODAY()),NA(),SUM($G$3:$G887))</f>
        <v>#N/A</v>
      </c>
      <c r="K887" s="133" t="str">
        <f>IFERROR(VLOOKUP($C887,Calculator!$BY$2:$CD$2500,6,0),"")</f>
        <v/>
      </c>
      <c r="L887" s="141" t="str">
        <f t="shared" si="80"/>
        <v/>
      </c>
      <c r="M887" s="100" t="str">
        <f>IF($D887="","",$L887-(Dashboard!$R$21-(SUM($E$224:$E888))))</f>
        <v/>
      </c>
      <c r="N887" s="50">
        <f t="shared" si="83"/>
        <v>44945</v>
      </c>
      <c r="O887" s="96" t="e">
        <f>IF($D887="",NA(),($M887)/Dashboard!$R$21)</f>
        <v>#N/A</v>
      </c>
      <c r="P887" s="34"/>
      <c r="Q887" s="34"/>
    </row>
    <row r="888" spans="2:17" s="198" customFormat="1">
      <c r="B888" s="36">
        <f t="shared" si="84"/>
        <v>886</v>
      </c>
      <c r="C888" s="120">
        <f t="shared" si="85"/>
        <v>44946</v>
      </c>
      <c r="D888" s="98"/>
      <c r="E888" s="98"/>
      <c r="F888" s="98"/>
      <c r="G888" s="133" t="str">
        <f>IFERROR(VLOOKUP($C888,Calculator!$BY$2:$CB$2500,4,0),"")</f>
        <v/>
      </c>
      <c r="H888" s="197" t="e">
        <f t="shared" si="81"/>
        <v>#VALUE!</v>
      </c>
      <c r="I888" s="136">
        <f t="shared" si="82"/>
        <v>44946</v>
      </c>
      <c r="J888" s="137" t="e">
        <f ca="1">IF($C888&gt;(TODAY()),NA(),SUM($G$3:$G888))</f>
        <v>#N/A</v>
      </c>
      <c r="K888" s="133" t="str">
        <f>IFERROR(VLOOKUP($C888,Calculator!$BY$2:$CD$2500,6,0),"")</f>
        <v/>
      </c>
      <c r="L888" s="141" t="str">
        <f t="shared" si="80"/>
        <v/>
      </c>
      <c r="M888" s="100" t="str">
        <f>IF($D888="","",$L888-(Dashboard!$R$21-(SUM($E$224:$E889))))</f>
        <v/>
      </c>
      <c r="N888" s="50">
        <f t="shared" si="83"/>
        <v>44946</v>
      </c>
      <c r="O888" s="96" t="e">
        <f>IF($D888="",NA(),($M888)/Dashboard!$R$21)</f>
        <v>#N/A</v>
      </c>
      <c r="P888" s="34"/>
      <c r="Q888" s="34"/>
    </row>
    <row r="889" spans="2:17" s="198" customFormat="1">
      <c r="B889" s="36">
        <f t="shared" si="84"/>
        <v>887</v>
      </c>
      <c r="C889" s="120">
        <f t="shared" si="85"/>
        <v>44947</v>
      </c>
      <c r="D889" s="98"/>
      <c r="E889" s="98"/>
      <c r="F889" s="98"/>
      <c r="G889" s="133" t="str">
        <f>IFERROR(VLOOKUP($C889,Calculator!$BY$2:$CB$2500,4,0),"")</f>
        <v/>
      </c>
      <c r="H889" s="197" t="e">
        <f t="shared" si="81"/>
        <v>#VALUE!</v>
      </c>
      <c r="I889" s="136">
        <f t="shared" si="82"/>
        <v>44947</v>
      </c>
      <c r="J889" s="137" t="e">
        <f ca="1">IF($C889&gt;(TODAY()),NA(),SUM($G$3:$G889))</f>
        <v>#N/A</v>
      </c>
      <c r="K889" s="133" t="str">
        <f>IFERROR(VLOOKUP($C889,Calculator!$BY$2:$CD$2500,6,0),"")</f>
        <v/>
      </c>
      <c r="L889" s="141" t="str">
        <f t="shared" si="80"/>
        <v/>
      </c>
      <c r="M889" s="100" t="str">
        <f>IF($D889="","",$L889-(Dashboard!$R$21-(SUM($E$224:$E890))))</f>
        <v/>
      </c>
      <c r="N889" s="50">
        <f t="shared" si="83"/>
        <v>44947</v>
      </c>
      <c r="O889" s="96" t="e">
        <f>IF($D889="",NA(),($M889)/Dashboard!$R$21)</f>
        <v>#N/A</v>
      </c>
      <c r="P889" s="34"/>
      <c r="Q889" s="34"/>
    </row>
    <row r="890" spans="2:17" s="198" customFormat="1">
      <c r="B890" s="36">
        <f t="shared" si="84"/>
        <v>888</v>
      </c>
      <c r="C890" s="120">
        <f t="shared" si="85"/>
        <v>44948</v>
      </c>
      <c r="D890" s="98"/>
      <c r="E890" s="98"/>
      <c r="F890" s="98"/>
      <c r="G890" s="133" t="str">
        <f>IFERROR(VLOOKUP($C890,Calculator!$BY$2:$CB$2500,4,0),"")</f>
        <v/>
      </c>
      <c r="H890" s="197" t="e">
        <f t="shared" si="81"/>
        <v>#VALUE!</v>
      </c>
      <c r="I890" s="136">
        <f t="shared" si="82"/>
        <v>44948</v>
      </c>
      <c r="J890" s="137" t="e">
        <f ca="1">IF($C890&gt;(TODAY()),NA(),SUM($G$3:$G890))</f>
        <v>#N/A</v>
      </c>
      <c r="K890" s="133" t="str">
        <f>IFERROR(VLOOKUP($C890,Calculator!$BY$2:$CD$2500,6,0),"")</f>
        <v/>
      </c>
      <c r="L890" s="141" t="str">
        <f t="shared" si="80"/>
        <v/>
      </c>
      <c r="M890" s="100" t="str">
        <f>IF($D890="","",$L890-(Dashboard!$R$21-(SUM($E$224:$E891))))</f>
        <v/>
      </c>
      <c r="N890" s="50">
        <f t="shared" si="83"/>
        <v>44948</v>
      </c>
      <c r="O890" s="96" t="e">
        <f>IF($D890="",NA(),($M890)/Dashboard!$R$21)</f>
        <v>#N/A</v>
      </c>
      <c r="P890" s="34"/>
      <c r="Q890" s="34"/>
    </row>
    <row r="891" spans="2:17" s="198" customFormat="1">
      <c r="B891" s="36">
        <f t="shared" si="84"/>
        <v>889</v>
      </c>
      <c r="C891" s="120">
        <f t="shared" si="85"/>
        <v>44949</v>
      </c>
      <c r="D891" s="98"/>
      <c r="E891" s="98"/>
      <c r="F891" s="98"/>
      <c r="G891" s="133" t="str">
        <f>IFERROR(VLOOKUP($C891,Calculator!$BY$2:$CB$2500,4,0),"")</f>
        <v/>
      </c>
      <c r="H891" s="197" t="e">
        <f t="shared" si="81"/>
        <v>#VALUE!</v>
      </c>
      <c r="I891" s="136">
        <f t="shared" si="82"/>
        <v>44949</v>
      </c>
      <c r="J891" s="137" t="e">
        <f ca="1">IF($C891&gt;(TODAY()),NA(),SUM($G$3:$G891))</f>
        <v>#N/A</v>
      </c>
      <c r="K891" s="133" t="str">
        <f>IFERROR(VLOOKUP($C891,Calculator!$BY$2:$CD$2500,6,0),"")</f>
        <v/>
      </c>
      <c r="L891" s="141" t="str">
        <f t="shared" si="80"/>
        <v/>
      </c>
      <c r="M891" s="100" t="str">
        <f>IF($D891="","",$L891-(Dashboard!$R$21-(SUM($E$224:$E892))))</f>
        <v/>
      </c>
      <c r="N891" s="50">
        <f t="shared" si="83"/>
        <v>44949</v>
      </c>
      <c r="O891" s="96" t="e">
        <f>IF($D891="",NA(),($M891)/Dashboard!$R$21)</f>
        <v>#N/A</v>
      </c>
      <c r="P891" s="34"/>
      <c r="Q891" s="34"/>
    </row>
    <row r="892" spans="2:17" s="198" customFormat="1">
      <c r="B892" s="36">
        <f t="shared" si="84"/>
        <v>890</v>
      </c>
      <c r="C892" s="120">
        <f t="shared" si="85"/>
        <v>44950</v>
      </c>
      <c r="D892" s="98"/>
      <c r="E892" s="98"/>
      <c r="F892" s="98"/>
      <c r="G892" s="133" t="str">
        <f>IFERROR(VLOOKUP($C892,Calculator!$BY$2:$CB$2500,4,0),"")</f>
        <v/>
      </c>
      <c r="H892" s="197" t="e">
        <f t="shared" si="81"/>
        <v>#VALUE!</v>
      </c>
      <c r="I892" s="136">
        <f t="shared" si="82"/>
        <v>44950</v>
      </c>
      <c r="J892" s="137" t="e">
        <f ca="1">IF($C892&gt;(TODAY()),NA(),SUM($G$3:$G892))</f>
        <v>#N/A</v>
      </c>
      <c r="K892" s="133" t="str">
        <f>IFERROR(VLOOKUP($C892,Calculator!$BY$2:$CD$2500,6,0),"")</f>
        <v/>
      </c>
      <c r="L892" s="141" t="str">
        <f t="shared" si="80"/>
        <v/>
      </c>
      <c r="M892" s="100" t="str">
        <f>IF($D892="","",$L892-(Dashboard!$R$21-(SUM($E$224:$E893))))</f>
        <v/>
      </c>
      <c r="N892" s="50">
        <f t="shared" si="83"/>
        <v>44950</v>
      </c>
      <c r="O892" s="96" t="e">
        <f>IF($D892="",NA(),($M892)/Dashboard!$R$21)</f>
        <v>#N/A</v>
      </c>
      <c r="P892" s="34"/>
      <c r="Q892" s="34"/>
    </row>
    <row r="893" spans="2:17" s="198" customFormat="1">
      <c r="B893" s="36">
        <f t="shared" si="84"/>
        <v>891</v>
      </c>
      <c r="C893" s="120">
        <f t="shared" si="85"/>
        <v>44951</v>
      </c>
      <c r="D893" s="98"/>
      <c r="E893" s="98"/>
      <c r="F893" s="98"/>
      <c r="G893" s="133" t="str">
        <f>IFERROR(VLOOKUP($C893,Calculator!$BY$2:$CB$2500,4,0),"")</f>
        <v/>
      </c>
      <c r="H893" s="197" t="e">
        <f t="shared" si="81"/>
        <v>#VALUE!</v>
      </c>
      <c r="I893" s="136">
        <f t="shared" si="82"/>
        <v>44951</v>
      </c>
      <c r="J893" s="137" t="e">
        <f ca="1">IF($C893&gt;(TODAY()),NA(),SUM($G$3:$G893))</f>
        <v>#N/A</v>
      </c>
      <c r="K893" s="133" t="str">
        <f>IFERROR(VLOOKUP($C893,Calculator!$BY$2:$CD$2500,6,0),"")</f>
        <v/>
      </c>
      <c r="L893" s="141" t="str">
        <f t="shared" si="80"/>
        <v/>
      </c>
      <c r="M893" s="100" t="str">
        <f>IF($D893="","",$L893-(Dashboard!$R$21-(SUM($E$224:$E894))))</f>
        <v/>
      </c>
      <c r="N893" s="50">
        <f t="shared" si="83"/>
        <v>44951</v>
      </c>
      <c r="O893" s="96" t="e">
        <f>IF($D893="",NA(),($M893)/Dashboard!$R$21)</f>
        <v>#N/A</v>
      </c>
      <c r="P893" s="34"/>
      <c r="Q893" s="34"/>
    </row>
    <row r="894" spans="2:17" s="198" customFormat="1">
      <c r="B894" s="36">
        <f t="shared" si="84"/>
        <v>892</v>
      </c>
      <c r="C894" s="120">
        <f t="shared" si="85"/>
        <v>44952</v>
      </c>
      <c r="D894" s="98"/>
      <c r="E894" s="98"/>
      <c r="F894" s="98"/>
      <c r="G894" s="133" t="str">
        <f>IFERROR(VLOOKUP($C894,Calculator!$BY$2:$CB$2500,4,0),"")</f>
        <v/>
      </c>
      <c r="H894" s="197" t="e">
        <f t="shared" si="81"/>
        <v>#VALUE!</v>
      </c>
      <c r="I894" s="136">
        <f t="shared" si="82"/>
        <v>44952</v>
      </c>
      <c r="J894" s="137" t="e">
        <f ca="1">IF($C894&gt;(TODAY()),NA(),SUM($G$3:$G894))</f>
        <v>#N/A</v>
      </c>
      <c r="K894" s="133" t="str">
        <f>IFERROR(VLOOKUP($C894,Calculator!$BY$2:$CD$2500,6,0),"")</f>
        <v/>
      </c>
      <c r="L894" s="141" t="str">
        <f t="shared" si="80"/>
        <v/>
      </c>
      <c r="M894" s="100" t="str">
        <f>IF($D894="","",$L894-(Dashboard!$R$21-(SUM($E$224:$E895))))</f>
        <v/>
      </c>
      <c r="N894" s="50">
        <f t="shared" si="83"/>
        <v>44952</v>
      </c>
      <c r="O894" s="96" t="e">
        <f>IF($D894="",NA(),($M894)/Dashboard!$R$21)</f>
        <v>#N/A</v>
      </c>
      <c r="P894" s="34"/>
      <c r="Q894" s="34"/>
    </row>
    <row r="895" spans="2:17" s="198" customFormat="1">
      <c r="B895" s="36">
        <f t="shared" si="84"/>
        <v>893</v>
      </c>
      <c r="C895" s="120">
        <f t="shared" si="85"/>
        <v>44953</v>
      </c>
      <c r="D895" s="98"/>
      <c r="E895" s="98"/>
      <c r="F895" s="98"/>
      <c r="G895" s="133" t="str">
        <f>IFERROR(VLOOKUP($C895,Calculator!$BY$2:$CB$2500,4,0),"")</f>
        <v/>
      </c>
      <c r="H895" s="197" t="e">
        <f t="shared" si="81"/>
        <v>#VALUE!</v>
      </c>
      <c r="I895" s="136">
        <f t="shared" si="82"/>
        <v>44953</v>
      </c>
      <c r="J895" s="137" t="e">
        <f ca="1">IF($C895&gt;(TODAY()),NA(),SUM($G$3:$G895))</f>
        <v>#N/A</v>
      </c>
      <c r="K895" s="133" t="str">
        <f>IFERROR(VLOOKUP($C895,Calculator!$BY$2:$CD$2500,6,0),"")</f>
        <v/>
      </c>
      <c r="L895" s="141" t="str">
        <f t="shared" si="80"/>
        <v/>
      </c>
      <c r="M895" s="100" t="str">
        <f>IF($D895="","",$L895-(Dashboard!$R$21-(SUM($E$224:$E896))))</f>
        <v/>
      </c>
      <c r="N895" s="50">
        <f t="shared" si="83"/>
        <v>44953</v>
      </c>
      <c r="O895" s="96" t="e">
        <f>IF($D895="",NA(),($M895)/Dashboard!$R$21)</f>
        <v>#N/A</v>
      </c>
      <c r="P895" s="34"/>
      <c r="Q895" s="34"/>
    </row>
    <row r="896" spans="2:17" s="198" customFormat="1">
      <c r="B896" s="36">
        <f t="shared" si="84"/>
        <v>894</v>
      </c>
      <c r="C896" s="120">
        <f t="shared" si="85"/>
        <v>44954</v>
      </c>
      <c r="D896" s="98"/>
      <c r="E896" s="98"/>
      <c r="F896" s="98"/>
      <c r="G896" s="133" t="str">
        <f>IFERROR(VLOOKUP($C896,Calculator!$BY$2:$CB$2500,4,0),"")</f>
        <v/>
      </c>
      <c r="H896" s="197" t="e">
        <f t="shared" si="81"/>
        <v>#VALUE!</v>
      </c>
      <c r="I896" s="136">
        <f t="shared" si="82"/>
        <v>44954</v>
      </c>
      <c r="J896" s="137" t="e">
        <f ca="1">IF($C896&gt;(TODAY()),NA(),SUM($G$3:$G896))</f>
        <v>#N/A</v>
      </c>
      <c r="K896" s="133" t="str">
        <f>IFERROR(VLOOKUP($C896,Calculator!$BY$2:$CD$2500,6,0),"")</f>
        <v/>
      </c>
      <c r="L896" s="141" t="str">
        <f t="shared" si="80"/>
        <v/>
      </c>
      <c r="M896" s="100" t="str">
        <f>IF($D896="","",$L896-(Dashboard!$R$21-(SUM($E$224:$E897))))</f>
        <v/>
      </c>
      <c r="N896" s="50">
        <f t="shared" si="83"/>
        <v>44954</v>
      </c>
      <c r="O896" s="96" t="e">
        <f>IF($D896="",NA(),($M896)/Dashboard!$R$21)</f>
        <v>#N/A</v>
      </c>
      <c r="P896" s="34"/>
      <c r="Q896" s="34"/>
    </row>
    <row r="897" spans="2:17" s="198" customFormat="1">
      <c r="B897" s="36">
        <f t="shared" si="84"/>
        <v>895</v>
      </c>
      <c r="C897" s="120">
        <f t="shared" si="85"/>
        <v>44955</v>
      </c>
      <c r="D897" s="98"/>
      <c r="E897" s="98"/>
      <c r="F897" s="98"/>
      <c r="G897" s="133" t="str">
        <f>IFERROR(VLOOKUP($C897,Calculator!$BY$2:$CB$2500,4,0),"")</f>
        <v/>
      </c>
      <c r="H897" s="197" t="e">
        <f t="shared" si="81"/>
        <v>#VALUE!</v>
      </c>
      <c r="I897" s="136">
        <f t="shared" si="82"/>
        <v>44955</v>
      </c>
      <c r="J897" s="137" t="e">
        <f ca="1">IF($C897&gt;(TODAY()),NA(),SUM($G$3:$G897))</f>
        <v>#N/A</v>
      </c>
      <c r="K897" s="133" t="str">
        <f>IFERROR(VLOOKUP($C897,Calculator!$BY$2:$CD$2500,6,0),"")</f>
        <v/>
      </c>
      <c r="L897" s="141" t="str">
        <f t="shared" si="80"/>
        <v/>
      </c>
      <c r="M897" s="100" t="str">
        <f>IF($D897="","",$L897-(Dashboard!$R$21-(SUM($E$224:$E898))))</f>
        <v/>
      </c>
      <c r="N897" s="50">
        <f t="shared" si="83"/>
        <v>44955</v>
      </c>
      <c r="O897" s="96" t="e">
        <f>IF($D897="",NA(),($M897)/Dashboard!$R$21)</f>
        <v>#N/A</v>
      </c>
      <c r="P897" s="34"/>
      <c r="Q897" s="34"/>
    </row>
    <row r="898" spans="2:17" s="198" customFormat="1">
      <c r="B898" s="36">
        <f t="shared" si="84"/>
        <v>896</v>
      </c>
      <c r="C898" s="120">
        <f t="shared" si="85"/>
        <v>44956</v>
      </c>
      <c r="D898" s="98"/>
      <c r="E898" s="98"/>
      <c r="F898" s="98"/>
      <c r="G898" s="133" t="str">
        <f>IFERROR(VLOOKUP($C898,Calculator!$BY$2:$CB$2500,4,0),"")</f>
        <v/>
      </c>
      <c r="H898" s="197" t="e">
        <f t="shared" si="81"/>
        <v>#VALUE!</v>
      </c>
      <c r="I898" s="136">
        <f t="shared" si="82"/>
        <v>44956</v>
      </c>
      <c r="J898" s="137" t="e">
        <f ca="1">IF($C898&gt;(TODAY()),NA(),SUM($G$3:$G898))</f>
        <v>#N/A</v>
      </c>
      <c r="K898" s="133" t="str">
        <f>IFERROR(VLOOKUP($C898,Calculator!$BY$2:$CD$2500,6,0),"")</f>
        <v/>
      </c>
      <c r="L898" s="141" t="str">
        <f t="shared" si="80"/>
        <v/>
      </c>
      <c r="M898" s="100" t="str">
        <f>IF($D898="","",$L898-(Dashboard!$R$21-(SUM($E$224:$E899))))</f>
        <v/>
      </c>
      <c r="N898" s="50">
        <f t="shared" si="83"/>
        <v>44956</v>
      </c>
      <c r="O898" s="96" t="e">
        <f>IF($D898="",NA(),($M898)/Dashboard!$R$21)</f>
        <v>#N/A</v>
      </c>
      <c r="P898" s="34"/>
      <c r="Q898" s="34"/>
    </row>
    <row r="899" spans="2:17" s="198" customFormat="1">
      <c r="B899" s="36">
        <f t="shared" si="84"/>
        <v>897</v>
      </c>
      <c r="C899" s="120">
        <f t="shared" si="85"/>
        <v>44957</v>
      </c>
      <c r="D899" s="98"/>
      <c r="E899" s="98"/>
      <c r="F899" s="98"/>
      <c r="G899" s="133" t="str">
        <f>IFERROR(VLOOKUP($C899,Calculator!$BY$2:$CB$2500,4,0),"")</f>
        <v/>
      </c>
      <c r="H899" s="197" t="e">
        <f t="shared" si="81"/>
        <v>#VALUE!</v>
      </c>
      <c r="I899" s="136">
        <f t="shared" si="82"/>
        <v>44957</v>
      </c>
      <c r="J899" s="137" t="e">
        <f ca="1">IF($C899&gt;(TODAY()),NA(),SUM($G$3:$G899))</f>
        <v>#N/A</v>
      </c>
      <c r="K899" s="133" t="str">
        <f>IFERROR(VLOOKUP($C899,Calculator!$BY$2:$CD$2500,6,0),"")</f>
        <v/>
      </c>
      <c r="L899" s="141" t="str">
        <f t="shared" ref="L899:L962" si="86">IF($D899="","",$D899)</f>
        <v/>
      </c>
      <c r="M899" s="100" t="str">
        <f>IF($D899="","",$L899-(Dashboard!$R$21-(SUM($E$224:$E900))))</f>
        <v/>
      </c>
      <c r="N899" s="50">
        <f t="shared" si="83"/>
        <v>44957</v>
      </c>
      <c r="O899" s="96" t="e">
        <f>IF($D899="",NA(),($M899)/Dashboard!$R$21)</f>
        <v>#N/A</v>
      </c>
      <c r="P899" s="34"/>
      <c r="Q899" s="34"/>
    </row>
    <row r="900" spans="2:17" s="198" customFormat="1">
      <c r="B900" s="36">
        <f t="shared" si="84"/>
        <v>898</v>
      </c>
      <c r="C900" s="120">
        <f t="shared" si="85"/>
        <v>44958</v>
      </c>
      <c r="D900" s="98"/>
      <c r="E900" s="98"/>
      <c r="F900" s="98"/>
      <c r="G900" s="133" t="str">
        <f>IFERROR(VLOOKUP($C900,Calculator!$BY$2:$CB$2500,4,0),"")</f>
        <v/>
      </c>
      <c r="H900" s="197" t="e">
        <f t="shared" ref="H900:H963" si="87">$G900*1</f>
        <v>#VALUE!</v>
      </c>
      <c r="I900" s="136">
        <f t="shared" ref="I900:I963" si="88">$C900</f>
        <v>44958</v>
      </c>
      <c r="J900" s="137" t="e">
        <f ca="1">IF($C900&gt;(TODAY()),NA(),SUM($G$3:$G900))</f>
        <v>#N/A</v>
      </c>
      <c r="K900" s="133" t="str">
        <f>IFERROR(VLOOKUP($C900,Calculator!$BY$2:$CD$2500,6,0),"")</f>
        <v/>
      </c>
      <c r="L900" s="141" t="str">
        <f t="shared" si="86"/>
        <v/>
      </c>
      <c r="M900" s="100" t="str">
        <f>IF($D900="","",$L900-(Dashboard!$R$21-(SUM($E$224:$E901))))</f>
        <v/>
      </c>
      <c r="N900" s="50">
        <f t="shared" si="83"/>
        <v>44958</v>
      </c>
      <c r="O900" s="96" t="e">
        <f>IF($D900="",NA(),($M900)/Dashboard!$R$21)</f>
        <v>#N/A</v>
      </c>
      <c r="P900" s="34"/>
      <c r="Q900" s="34"/>
    </row>
    <row r="901" spans="2:17" s="198" customFormat="1">
      <c r="B901" s="36">
        <f t="shared" si="84"/>
        <v>899</v>
      </c>
      <c r="C901" s="120">
        <f t="shared" si="85"/>
        <v>44959</v>
      </c>
      <c r="D901" s="98"/>
      <c r="E901" s="98"/>
      <c r="F901" s="98"/>
      <c r="G901" s="133" t="str">
        <f>IFERROR(VLOOKUP($C901,Calculator!$BY$2:$CB$2500,4,0),"")</f>
        <v/>
      </c>
      <c r="H901" s="197" t="e">
        <f t="shared" si="87"/>
        <v>#VALUE!</v>
      </c>
      <c r="I901" s="136">
        <f t="shared" si="88"/>
        <v>44959</v>
      </c>
      <c r="J901" s="137" t="e">
        <f ca="1">IF($C901&gt;(TODAY()),NA(),SUM($G$3:$G901))</f>
        <v>#N/A</v>
      </c>
      <c r="K901" s="133" t="str">
        <f>IFERROR(VLOOKUP($C901,Calculator!$BY$2:$CD$2500,6,0),"")</f>
        <v/>
      </c>
      <c r="L901" s="141" t="str">
        <f t="shared" si="86"/>
        <v/>
      </c>
      <c r="M901" s="100" t="str">
        <f>IF($D901="","",$L901-(Dashboard!$R$21-(SUM($E$224:$E902))))</f>
        <v/>
      </c>
      <c r="N901" s="50">
        <f t="shared" ref="N901:N964" si="89">$C900+1</f>
        <v>44959</v>
      </c>
      <c r="O901" s="96" t="e">
        <f>IF($D901="",NA(),($M901)/Dashboard!$R$21)</f>
        <v>#N/A</v>
      </c>
      <c r="P901" s="34"/>
      <c r="Q901" s="34"/>
    </row>
    <row r="902" spans="2:17" s="198" customFormat="1">
      <c r="B902" s="36">
        <f t="shared" si="84"/>
        <v>900</v>
      </c>
      <c r="C902" s="120">
        <f t="shared" si="85"/>
        <v>44960</v>
      </c>
      <c r="D902" s="98"/>
      <c r="E902" s="98"/>
      <c r="F902" s="98"/>
      <c r="G902" s="133" t="str">
        <f>IFERROR(VLOOKUP($C902,Calculator!$BY$2:$CB$2500,4,0),"")</f>
        <v/>
      </c>
      <c r="H902" s="197" t="e">
        <f t="shared" si="87"/>
        <v>#VALUE!</v>
      </c>
      <c r="I902" s="136">
        <f t="shared" si="88"/>
        <v>44960</v>
      </c>
      <c r="J902" s="137" t="e">
        <f ca="1">IF($C902&gt;(TODAY()),NA(),SUM($G$3:$G902))</f>
        <v>#N/A</v>
      </c>
      <c r="K902" s="133" t="str">
        <f>IFERROR(VLOOKUP($C902,Calculator!$BY$2:$CD$2500,6,0),"")</f>
        <v/>
      </c>
      <c r="L902" s="141" t="str">
        <f t="shared" si="86"/>
        <v/>
      </c>
      <c r="M902" s="100" t="str">
        <f>IF($D902="","",$L902-(Dashboard!$R$21-(SUM($E$224:$E903))))</f>
        <v/>
      </c>
      <c r="N902" s="50">
        <f t="shared" si="89"/>
        <v>44960</v>
      </c>
      <c r="O902" s="96" t="e">
        <f>IF($D902="",NA(),($M902)/Dashboard!$R$21)</f>
        <v>#N/A</v>
      </c>
      <c r="P902" s="34"/>
      <c r="Q902" s="34"/>
    </row>
    <row r="903" spans="2:17" s="198" customFormat="1">
      <c r="B903" s="36">
        <f t="shared" si="84"/>
        <v>901</v>
      </c>
      <c r="C903" s="120">
        <f t="shared" si="85"/>
        <v>44961</v>
      </c>
      <c r="D903" s="98"/>
      <c r="E903" s="98"/>
      <c r="F903" s="98"/>
      <c r="G903" s="133" t="str">
        <f>IFERROR(VLOOKUP($C903,Calculator!$BY$2:$CB$2500,4,0),"")</f>
        <v/>
      </c>
      <c r="H903" s="197" t="e">
        <f t="shared" si="87"/>
        <v>#VALUE!</v>
      </c>
      <c r="I903" s="136">
        <f t="shared" si="88"/>
        <v>44961</v>
      </c>
      <c r="J903" s="137" t="e">
        <f ca="1">IF($C903&gt;(TODAY()),NA(),SUM($G$3:$G903))</f>
        <v>#N/A</v>
      </c>
      <c r="K903" s="133" t="str">
        <f>IFERROR(VLOOKUP($C903,Calculator!$BY$2:$CD$2500,6,0),"")</f>
        <v/>
      </c>
      <c r="L903" s="141" t="str">
        <f t="shared" si="86"/>
        <v/>
      </c>
      <c r="M903" s="100" t="str">
        <f>IF($D903="","",$L903-(Dashboard!$R$21-(SUM($E$224:$E904))))</f>
        <v/>
      </c>
      <c r="N903" s="50">
        <f t="shared" si="89"/>
        <v>44961</v>
      </c>
      <c r="O903" s="96" t="e">
        <f>IF($D903="",NA(),($M903)/Dashboard!$R$21)</f>
        <v>#N/A</v>
      </c>
      <c r="P903" s="34"/>
      <c r="Q903" s="34"/>
    </row>
    <row r="904" spans="2:17" s="198" customFormat="1">
      <c r="B904" s="36">
        <f t="shared" si="84"/>
        <v>902</v>
      </c>
      <c r="C904" s="120">
        <f t="shared" si="85"/>
        <v>44962</v>
      </c>
      <c r="D904" s="98"/>
      <c r="E904" s="98"/>
      <c r="F904" s="98"/>
      <c r="G904" s="133" t="str">
        <f>IFERROR(VLOOKUP($C904,Calculator!$BY$2:$CB$2500,4,0),"")</f>
        <v/>
      </c>
      <c r="H904" s="197" t="e">
        <f t="shared" si="87"/>
        <v>#VALUE!</v>
      </c>
      <c r="I904" s="136">
        <f t="shared" si="88"/>
        <v>44962</v>
      </c>
      <c r="J904" s="137" t="e">
        <f ca="1">IF($C904&gt;(TODAY()),NA(),SUM($G$3:$G904))</f>
        <v>#N/A</v>
      </c>
      <c r="K904" s="133" t="str">
        <f>IFERROR(VLOOKUP($C904,Calculator!$BY$2:$CD$2500,6,0),"")</f>
        <v/>
      </c>
      <c r="L904" s="141" t="str">
        <f t="shared" si="86"/>
        <v/>
      </c>
      <c r="M904" s="100" t="str">
        <f>IF($D904="","",$L904-(Dashboard!$R$21-(SUM($E$224:$E905))))</f>
        <v/>
      </c>
      <c r="N904" s="50">
        <f t="shared" si="89"/>
        <v>44962</v>
      </c>
      <c r="O904" s="96" t="e">
        <f>IF($D904="",NA(),($M904)/Dashboard!$R$21)</f>
        <v>#N/A</v>
      </c>
      <c r="P904" s="34"/>
      <c r="Q904" s="34"/>
    </row>
    <row r="905" spans="2:17" s="198" customFormat="1">
      <c r="B905" s="36">
        <f t="shared" si="84"/>
        <v>903</v>
      </c>
      <c r="C905" s="120">
        <f t="shared" si="85"/>
        <v>44963</v>
      </c>
      <c r="D905" s="98"/>
      <c r="E905" s="98"/>
      <c r="F905" s="98"/>
      <c r="G905" s="133" t="str">
        <f>IFERROR(VLOOKUP($C905,Calculator!$BY$2:$CB$2500,4,0),"")</f>
        <v/>
      </c>
      <c r="H905" s="197" t="e">
        <f t="shared" si="87"/>
        <v>#VALUE!</v>
      </c>
      <c r="I905" s="136">
        <f t="shared" si="88"/>
        <v>44963</v>
      </c>
      <c r="J905" s="137" t="e">
        <f ca="1">IF($C905&gt;(TODAY()),NA(),SUM($G$3:$G905))</f>
        <v>#N/A</v>
      </c>
      <c r="K905" s="133" t="str">
        <f>IFERROR(VLOOKUP($C905,Calculator!$BY$2:$CD$2500,6,0),"")</f>
        <v/>
      </c>
      <c r="L905" s="141" t="str">
        <f t="shared" si="86"/>
        <v/>
      </c>
      <c r="M905" s="100" t="str">
        <f>IF($D905="","",$L905-(Dashboard!$R$21-(SUM($E$224:$E906))))</f>
        <v/>
      </c>
      <c r="N905" s="50">
        <f t="shared" si="89"/>
        <v>44963</v>
      </c>
      <c r="O905" s="96" t="e">
        <f>IF($D905="",NA(),($M905)/Dashboard!$R$21)</f>
        <v>#N/A</v>
      </c>
      <c r="P905" s="34"/>
      <c r="Q905" s="34"/>
    </row>
    <row r="906" spans="2:17" s="198" customFormat="1">
      <c r="B906" s="36">
        <f t="shared" si="84"/>
        <v>904</v>
      </c>
      <c r="C906" s="120">
        <f t="shared" si="85"/>
        <v>44964</v>
      </c>
      <c r="D906" s="98"/>
      <c r="E906" s="98"/>
      <c r="F906" s="98"/>
      <c r="G906" s="133" t="str">
        <f>IFERROR(VLOOKUP($C906,Calculator!$BY$2:$CB$2500,4,0),"")</f>
        <v/>
      </c>
      <c r="H906" s="197" t="e">
        <f t="shared" si="87"/>
        <v>#VALUE!</v>
      </c>
      <c r="I906" s="136">
        <f t="shared" si="88"/>
        <v>44964</v>
      </c>
      <c r="J906" s="137" t="e">
        <f ca="1">IF($C906&gt;(TODAY()),NA(),SUM($G$3:$G906))</f>
        <v>#N/A</v>
      </c>
      <c r="K906" s="133" t="str">
        <f>IFERROR(VLOOKUP($C906,Calculator!$BY$2:$CD$2500,6,0),"")</f>
        <v/>
      </c>
      <c r="L906" s="141" t="str">
        <f t="shared" si="86"/>
        <v/>
      </c>
      <c r="M906" s="100" t="str">
        <f>IF($D906="","",$L906-(Dashboard!$R$21-(SUM($E$224:$E907))))</f>
        <v/>
      </c>
      <c r="N906" s="50">
        <f t="shared" si="89"/>
        <v>44964</v>
      </c>
      <c r="O906" s="96" t="e">
        <f>IF($D906="",NA(),($M906)/Dashboard!$R$21)</f>
        <v>#N/A</v>
      </c>
      <c r="P906" s="34"/>
      <c r="Q906" s="34"/>
    </row>
    <row r="907" spans="2:17" s="198" customFormat="1">
      <c r="B907" s="36">
        <f t="shared" si="84"/>
        <v>905</v>
      </c>
      <c r="C907" s="120">
        <f t="shared" si="85"/>
        <v>44965</v>
      </c>
      <c r="D907" s="98"/>
      <c r="E907" s="98"/>
      <c r="F907" s="98"/>
      <c r="G907" s="133" t="str">
        <f>IFERROR(VLOOKUP($C907,Calculator!$BY$2:$CB$2500,4,0),"")</f>
        <v/>
      </c>
      <c r="H907" s="197" t="e">
        <f t="shared" si="87"/>
        <v>#VALUE!</v>
      </c>
      <c r="I907" s="136">
        <f t="shared" si="88"/>
        <v>44965</v>
      </c>
      <c r="J907" s="137" t="e">
        <f ca="1">IF($C907&gt;(TODAY()),NA(),SUM($G$3:$G907))</f>
        <v>#N/A</v>
      </c>
      <c r="K907" s="133" t="str">
        <f>IFERROR(VLOOKUP($C907,Calculator!$BY$2:$CD$2500,6,0),"")</f>
        <v/>
      </c>
      <c r="L907" s="141" t="str">
        <f t="shared" si="86"/>
        <v/>
      </c>
      <c r="M907" s="100" t="str">
        <f>IF($D907="","",$L907-(Dashboard!$R$21-(SUM($E$224:$E908))))</f>
        <v/>
      </c>
      <c r="N907" s="50">
        <f t="shared" si="89"/>
        <v>44965</v>
      </c>
      <c r="O907" s="96" t="e">
        <f>IF($D907="",NA(),($M907)/Dashboard!$R$21)</f>
        <v>#N/A</v>
      </c>
      <c r="P907" s="34"/>
      <c r="Q907" s="34"/>
    </row>
    <row r="908" spans="2:17" s="198" customFormat="1">
      <c r="B908" s="36">
        <f t="shared" si="84"/>
        <v>906</v>
      </c>
      <c r="C908" s="120">
        <f t="shared" si="85"/>
        <v>44966</v>
      </c>
      <c r="D908" s="98"/>
      <c r="E908" s="98"/>
      <c r="F908" s="98"/>
      <c r="G908" s="133" t="str">
        <f>IFERROR(VLOOKUP($C908,Calculator!$BY$2:$CB$2500,4,0),"")</f>
        <v/>
      </c>
      <c r="H908" s="197" t="e">
        <f t="shared" si="87"/>
        <v>#VALUE!</v>
      </c>
      <c r="I908" s="136">
        <f t="shared" si="88"/>
        <v>44966</v>
      </c>
      <c r="J908" s="137" t="e">
        <f ca="1">IF($C908&gt;(TODAY()),NA(),SUM($G$3:$G908))</f>
        <v>#N/A</v>
      </c>
      <c r="K908" s="133" t="str">
        <f>IFERROR(VLOOKUP($C908,Calculator!$BY$2:$CD$2500,6,0),"")</f>
        <v/>
      </c>
      <c r="L908" s="141" t="str">
        <f t="shared" si="86"/>
        <v/>
      </c>
      <c r="M908" s="100" t="str">
        <f>IF($D908="","",$L908-(Dashboard!$R$21-(SUM($E$224:$E909))))</f>
        <v/>
      </c>
      <c r="N908" s="50">
        <f t="shared" si="89"/>
        <v>44966</v>
      </c>
      <c r="O908" s="96" t="e">
        <f>IF($D908="",NA(),($M908)/Dashboard!$R$21)</f>
        <v>#N/A</v>
      </c>
      <c r="P908" s="34"/>
      <c r="Q908" s="34"/>
    </row>
    <row r="909" spans="2:17" s="198" customFormat="1">
      <c r="B909" s="36">
        <f t="shared" si="84"/>
        <v>907</v>
      </c>
      <c r="C909" s="120">
        <f t="shared" si="85"/>
        <v>44967</v>
      </c>
      <c r="D909" s="98"/>
      <c r="E909" s="98"/>
      <c r="F909" s="98"/>
      <c r="G909" s="133" t="str">
        <f>IFERROR(VLOOKUP($C909,Calculator!$BY$2:$CB$2500,4,0),"")</f>
        <v/>
      </c>
      <c r="H909" s="197" t="e">
        <f t="shared" si="87"/>
        <v>#VALUE!</v>
      </c>
      <c r="I909" s="136">
        <f t="shared" si="88"/>
        <v>44967</v>
      </c>
      <c r="J909" s="137" t="e">
        <f ca="1">IF($C909&gt;(TODAY()),NA(),SUM($G$3:$G909))</f>
        <v>#N/A</v>
      </c>
      <c r="K909" s="133" t="str">
        <f>IFERROR(VLOOKUP($C909,Calculator!$BY$2:$CD$2500,6,0),"")</f>
        <v/>
      </c>
      <c r="L909" s="141" t="str">
        <f t="shared" si="86"/>
        <v/>
      </c>
      <c r="M909" s="100" t="str">
        <f>IF($D909="","",$L909-(Dashboard!$R$21-(SUM($E$224:$E910))))</f>
        <v/>
      </c>
      <c r="N909" s="50">
        <f t="shared" si="89"/>
        <v>44967</v>
      </c>
      <c r="O909" s="96" t="e">
        <f>IF($D909="",NA(),($M909)/Dashboard!$R$21)</f>
        <v>#N/A</v>
      </c>
      <c r="P909" s="34"/>
      <c r="Q909" s="34"/>
    </row>
    <row r="910" spans="2:17" s="198" customFormat="1">
      <c r="B910" s="36">
        <f t="shared" si="84"/>
        <v>908</v>
      </c>
      <c r="C910" s="120">
        <f t="shared" si="85"/>
        <v>44968</v>
      </c>
      <c r="D910" s="98"/>
      <c r="E910" s="98"/>
      <c r="F910" s="98"/>
      <c r="G910" s="133" t="str">
        <f>IFERROR(VLOOKUP($C910,Calculator!$BY$2:$CB$2500,4,0),"")</f>
        <v/>
      </c>
      <c r="H910" s="197" t="e">
        <f t="shared" si="87"/>
        <v>#VALUE!</v>
      </c>
      <c r="I910" s="136">
        <f t="shared" si="88"/>
        <v>44968</v>
      </c>
      <c r="J910" s="137" t="e">
        <f ca="1">IF($C910&gt;(TODAY()),NA(),SUM($G$3:$G910))</f>
        <v>#N/A</v>
      </c>
      <c r="K910" s="133" t="str">
        <f>IFERROR(VLOOKUP($C910,Calculator!$BY$2:$CD$2500,6,0),"")</f>
        <v/>
      </c>
      <c r="L910" s="141" t="str">
        <f t="shared" si="86"/>
        <v/>
      </c>
      <c r="M910" s="100" t="str">
        <f>IF($D910="","",$L910-(Dashboard!$R$21-(SUM($E$224:$E911))))</f>
        <v/>
      </c>
      <c r="N910" s="50">
        <f t="shared" si="89"/>
        <v>44968</v>
      </c>
      <c r="O910" s="96" t="e">
        <f>IF($D910="",NA(),($M910)/Dashboard!$R$21)</f>
        <v>#N/A</v>
      </c>
      <c r="P910" s="34"/>
      <c r="Q910" s="34"/>
    </row>
    <row r="911" spans="2:17" s="198" customFormat="1">
      <c r="B911" s="36">
        <f t="shared" si="84"/>
        <v>909</v>
      </c>
      <c r="C911" s="120">
        <f t="shared" si="85"/>
        <v>44969</v>
      </c>
      <c r="D911" s="98"/>
      <c r="E911" s="98"/>
      <c r="F911" s="98"/>
      <c r="G911" s="133" t="str">
        <f>IFERROR(VLOOKUP($C911,Calculator!$BY$2:$CB$2500,4,0),"")</f>
        <v/>
      </c>
      <c r="H911" s="197" t="e">
        <f t="shared" si="87"/>
        <v>#VALUE!</v>
      </c>
      <c r="I911" s="136">
        <f t="shared" si="88"/>
        <v>44969</v>
      </c>
      <c r="J911" s="137" t="e">
        <f ca="1">IF($C911&gt;(TODAY()),NA(),SUM($G$3:$G911))</f>
        <v>#N/A</v>
      </c>
      <c r="K911" s="133" t="str">
        <f>IFERROR(VLOOKUP($C911,Calculator!$BY$2:$CD$2500,6,0),"")</f>
        <v/>
      </c>
      <c r="L911" s="141" t="str">
        <f t="shared" si="86"/>
        <v/>
      </c>
      <c r="M911" s="100" t="str">
        <f>IF($D911="","",$L911-(Dashboard!$R$21-(SUM($E$224:$E912))))</f>
        <v/>
      </c>
      <c r="N911" s="50">
        <f t="shared" si="89"/>
        <v>44969</v>
      </c>
      <c r="O911" s="96" t="e">
        <f>IF($D911="",NA(),($M911)/Dashboard!$R$21)</f>
        <v>#N/A</v>
      </c>
      <c r="P911" s="34"/>
      <c r="Q911" s="34"/>
    </row>
    <row r="912" spans="2:17" s="198" customFormat="1">
      <c r="B912" s="36">
        <f t="shared" si="84"/>
        <v>910</v>
      </c>
      <c r="C912" s="120">
        <f t="shared" si="85"/>
        <v>44970</v>
      </c>
      <c r="D912" s="98"/>
      <c r="E912" s="98"/>
      <c r="F912" s="98"/>
      <c r="G912" s="133" t="str">
        <f>IFERROR(VLOOKUP($C912,Calculator!$BY$2:$CB$2500,4,0),"")</f>
        <v/>
      </c>
      <c r="H912" s="197" t="e">
        <f t="shared" si="87"/>
        <v>#VALUE!</v>
      </c>
      <c r="I912" s="136">
        <f t="shared" si="88"/>
        <v>44970</v>
      </c>
      <c r="J912" s="137" t="e">
        <f ca="1">IF($C912&gt;(TODAY()),NA(),SUM($G$3:$G912))</f>
        <v>#N/A</v>
      </c>
      <c r="K912" s="133" t="str">
        <f>IFERROR(VLOOKUP($C912,Calculator!$BY$2:$CD$2500,6,0),"")</f>
        <v/>
      </c>
      <c r="L912" s="141" t="str">
        <f t="shared" si="86"/>
        <v/>
      </c>
      <c r="M912" s="100" t="str">
        <f>IF($D912="","",$L912-(Dashboard!$R$21-(SUM($E$224:$E913))))</f>
        <v/>
      </c>
      <c r="N912" s="50">
        <f t="shared" si="89"/>
        <v>44970</v>
      </c>
      <c r="O912" s="96" t="e">
        <f>IF($D912="",NA(),($M912)/Dashboard!$R$21)</f>
        <v>#N/A</v>
      </c>
      <c r="P912" s="34"/>
      <c r="Q912" s="34"/>
    </row>
    <row r="913" spans="2:17" s="198" customFormat="1">
      <c r="B913" s="36">
        <f t="shared" si="84"/>
        <v>911</v>
      </c>
      <c r="C913" s="120">
        <f t="shared" si="85"/>
        <v>44971</v>
      </c>
      <c r="D913" s="98"/>
      <c r="E913" s="98"/>
      <c r="F913" s="98"/>
      <c r="G913" s="133" t="str">
        <f>IFERROR(VLOOKUP($C913,Calculator!$BY$2:$CB$2500,4,0),"")</f>
        <v/>
      </c>
      <c r="H913" s="197" t="e">
        <f t="shared" si="87"/>
        <v>#VALUE!</v>
      </c>
      <c r="I913" s="136">
        <f t="shared" si="88"/>
        <v>44971</v>
      </c>
      <c r="J913" s="137" t="e">
        <f ca="1">IF($C913&gt;(TODAY()),NA(),SUM($G$3:$G913))</f>
        <v>#N/A</v>
      </c>
      <c r="K913" s="133" t="str">
        <f>IFERROR(VLOOKUP($C913,Calculator!$BY$2:$CD$2500,6,0),"")</f>
        <v/>
      </c>
      <c r="L913" s="141" t="str">
        <f t="shared" si="86"/>
        <v/>
      </c>
      <c r="M913" s="100" t="str">
        <f>IF($D913="","",$L913-(Dashboard!$R$21-(SUM($E$224:$E914))))</f>
        <v/>
      </c>
      <c r="N913" s="50">
        <f t="shared" si="89"/>
        <v>44971</v>
      </c>
      <c r="O913" s="96" t="e">
        <f>IF($D913="",NA(),($M913)/Dashboard!$R$21)</f>
        <v>#N/A</v>
      </c>
      <c r="P913" s="34"/>
      <c r="Q913" s="34"/>
    </row>
    <row r="914" spans="2:17" s="198" customFormat="1">
      <c r="B914" s="36">
        <f t="shared" si="84"/>
        <v>912</v>
      </c>
      <c r="C914" s="120">
        <f t="shared" si="85"/>
        <v>44972</v>
      </c>
      <c r="D914" s="98"/>
      <c r="E914" s="98"/>
      <c r="F914" s="98"/>
      <c r="G914" s="133" t="str">
        <f>IFERROR(VLOOKUP($C914,Calculator!$BY$2:$CB$2500,4,0),"")</f>
        <v/>
      </c>
      <c r="H914" s="197" t="e">
        <f t="shared" si="87"/>
        <v>#VALUE!</v>
      </c>
      <c r="I914" s="136">
        <f t="shared" si="88"/>
        <v>44972</v>
      </c>
      <c r="J914" s="137" t="e">
        <f ca="1">IF($C914&gt;(TODAY()),NA(),SUM($G$3:$G914))</f>
        <v>#N/A</v>
      </c>
      <c r="K914" s="133" t="str">
        <f>IFERROR(VLOOKUP($C914,Calculator!$BY$2:$CD$2500,6,0),"")</f>
        <v/>
      </c>
      <c r="L914" s="141" t="str">
        <f t="shared" si="86"/>
        <v/>
      </c>
      <c r="M914" s="100" t="str">
        <f>IF($D914="","",$L914-(Dashboard!$R$21-(SUM($E$224:$E915))))</f>
        <v/>
      </c>
      <c r="N914" s="50">
        <f t="shared" si="89"/>
        <v>44972</v>
      </c>
      <c r="O914" s="96" t="e">
        <f>IF($D914="",NA(),($M914)/Dashboard!$R$21)</f>
        <v>#N/A</v>
      </c>
      <c r="P914" s="34"/>
      <c r="Q914" s="34"/>
    </row>
    <row r="915" spans="2:17" s="198" customFormat="1">
      <c r="B915" s="36">
        <f t="shared" si="84"/>
        <v>913</v>
      </c>
      <c r="C915" s="120">
        <f t="shared" si="85"/>
        <v>44973</v>
      </c>
      <c r="D915" s="98"/>
      <c r="E915" s="98"/>
      <c r="F915" s="98"/>
      <c r="G915" s="133" t="str">
        <f>IFERROR(VLOOKUP($C915,Calculator!$BY$2:$CB$2500,4,0),"")</f>
        <v/>
      </c>
      <c r="H915" s="197" t="e">
        <f t="shared" si="87"/>
        <v>#VALUE!</v>
      </c>
      <c r="I915" s="136">
        <f t="shared" si="88"/>
        <v>44973</v>
      </c>
      <c r="J915" s="137" t="e">
        <f ca="1">IF($C915&gt;(TODAY()),NA(),SUM($G$3:$G915))</f>
        <v>#N/A</v>
      </c>
      <c r="K915" s="133" t="str">
        <f>IFERROR(VLOOKUP($C915,Calculator!$BY$2:$CD$2500,6,0),"")</f>
        <v/>
      </c>
      <c r="L915" s="141" t="str">
        <f t="shared" si="86"/>
        <v/>
      </c>
      <c r="M915" s="100" t="str">
        <f>IF($D915="","",$L915-(Dashboard!$R$21-(SUM($E$224:$E916))))</f>
        <v/>
      </c>
      <c r="N915" s="50">
        <f t="shared" si="89"/>
        <v>44973</v>
      </c>
      <c r="O915" s="96" t="e">
        <f>IF($D915="",NA(),($M915)/Dashboard!$R$21)</f>
        <v>#N/A</v>
      </c>
      <c r="P915" s="34"/>
      <c r="Q915" s="34"/>
    </row>
    <row r="916" spans="2:17" s="198" customFormat="1">
      <c r="B916" s="36">
        <f t="shared" si="84"/>
        <v>914</v>
      </c>
      <c r="C916" s="120">
        <f t="shared" si="85"/>
        <v>44974</v>
      </c>
      <c r="D916" s="98"/>
      <c r="E916" s="98"/>
      <c r="F916" s="98"/>
      <c r="G916" s="133" t="str">
        <f>IFERROR(VLOOKUP($C916,Calculator!$BY$2:$CB$2500,4,0),"")</f>
        <v/>
      </c>
      <c r="H916" s="197" t="e">
        <f t="shared" si="87"/>
        <v>#VALUE!</v>
      </c>
      <c r="I916" s="136">
        <f t="shared" si="88"/>
        <v>44974</v>
      </c>
      <c r="J916" s="137" t="e">
        <f ca="1">IF($C916&gt;(TODAY()),NA(),SUM($G$3:$G916))</f>
        <v>#N/A</v>
      </c>
      <c r="K916" s="133" t="str">
        <f>IFERROR(VLOOKUP($C916,Calculator!$BY$2:$CD$2500,6,0),"")</f>
        <v/>
      </c>
      <c r="L916" s="141" t="str">
        <f t="shared" si="86"/>
        <v/>
      </c>
      <c r="M916" s="100" t="str">
        <f>IF($D916="","",$L916-(Dashboard!$R$21-(SUM($E$224:$E917))))</f>
        <v/>
      </c>
      <c r="N916" s="50">
        <f t="shared" si="89"/>
        <v>44974</v>
      </c>
      <c r="O916" s="96" t="e">
        <f>IF($D916="",NA(),($M916)/Dashboard!$R$21)</f>
        <v>#N/A</v>
      </c>
      <c r="P916" s="34"/>
      <c r="Q916" s="34"/>
    </row>
    <row r="917" spans="2:17" s="198" customFormat="1">
      <c r="B917" s="36">
        <f t="shared" si="84"/>
        <v>915</v>
      </c>
      <c r="C917" s="120">
        <f t="shared" si="85"/>
        <v>44975</v>
      </c>
      <c r="D917" s="98"/>
      <c r="E917" s="98"/>
      <c r="F917" s="98"/>
      <c r="G917" s="133" t="str">
        <f>IFERROR(VLOOKUP($C917,Calculator!$BY$2:$CB$2500,4,0),"")</f>
        <v/>
      </c>
      <c r="H917" s="197" t="e">
        <f t="shared" si="87"/>
        <v>#VALUE!</v>
      </c>
      <c r="I917" s="136">
        <f t="shared" si="88"/>
        <v>44975</v>
      </c>
      <c r="J917" s="137" t="e">
        <f ca="1">IF($C917&gt;(TODAY()),NA(),SUM($G$3:$G917))</f>
        <v>#N/A</v>
      </c>
      <c r="K917" s="133" t="str">
        <f>IFERROR(VLOOKUP($C917,Calculator!$BY$2:$CD$2500,6,0),"")</f>
        <v/>
      </c>
      <c r="L917" s="141" t="str">
        <f t="shared" si="86"/>
        <v/>
      </c>
      <c r="M917" s="100" t="str">
        <f>IF($D917="","",$L917-(Dashboard!$R$21-(SUM($E$224:$E918))))</f>
        <v/>
      </c>
      <c r="N917" s="50">
        <f t="shared" si="89"/>
        <v>44975</v>
      </c>
      <c r="O917" s="96" t="e">
        <f>IF($D917="",NA(),($M917)/Dashboard!$R$21)</f>
        <v>#N/A</v>
      </c>
      <c r="P917" s="34"/>
      <c r="Q917" s="34"/>
    </row>
    <row r="918" spans="2:17" s="198" customFormat="1">
      <c r="B918" s="36">
        <f t="shared" si="84"/>
        <v>916</v>
      </c>
      <c r="C918" s="120">
        <f t="shared" si="85"/>
        <v>44976</v>
      </c>
      <c r="D918" s="98"/>
      <c r="E918" s="98"/>
      <c r="F918" s="98"/>
      <c r="G918" s="133" t="str">
        <f>IFERROR(VLOOKUP($C918,Calculator!$BY$2:$CB$2500,4,0),"")</f>
        <v/>
      </c>
      <c r="H918" s="197" t="e">
        <f t="shared" si="87"/>
        <v>#VALUE!</v>
      </c>
      <c r="I918" s="136">
        <f t="shared" si="88"/>
        <v>44976</v>
      </c>
      <c r="J918" s="137" t="e">
        <f ca="1">IF($C918&gt;(TODAY()),NA(),SUM($G$3:$G918))</f>
        <v>#N/A</v>
      </c>
      <c r="K918" s="133" t="str">
        <f>IFERROR(VLOOKUP($C918,Calculator!$BY$2:$CD$2500,6,0),"")</f>
        <v/>
      </c>
      <c r="L918" s="141" t="str">
        <f t="shared" si="86"/>
        <v/>
      </c>
      <c r="M918" s="100" t="str">
        <f>IF($D918="","",$L918-(Dashboard!$R$21-(SUM($E$224:$E919))))</f>
        <v/>
      </c>
      <c r="N918" s="50">
        <f t="shared" si="89"/>
        <v>44976</v>
      </c>
      <c r="O918" s="96" t="e">
        <f>IF($D918="",NA(),($M918)/Dashboard!$R$21)</f>
        <v>#N/A</v>
      </c>
      <c r="P918" s="34"/>
      <c r="Q918" s="34"/>
    </row>
    <row r="919" spans="2:17" s="198" customFormat="1">
      <c r="B919" s="36">
        <f t="shared" si="84"/>
        <v>917</v>
      </c>
      <c r="C919" s="120">
        <f t="shared" si="85"/>
        <v>44977</v>
      </c>
      <c r="D919" s="98"/>
      <c r="E919" s="98"/>
      <c r="F919" s="98"/>
      <c r="G919" s="133" t="str">
        <f>IFERROR(VLOOKUP($C919,Calculator!$BY$2:$CB$2500,4,0),"")</f>
        <v/>
      </c>
      <c r="H919" s="197" t="e">
        <f t="shared" si="87"/>
        <v>#VALUE!</v>
      </c>
      <c r="I919" s="136">
        <f t="shared" si="88"/>
        <v>44977</v>
      </c>
      <c r="J919" s="137" t="e">
        <f ca="1">IF($C919&gt;(TODAY()),NA(),SUM($G$3:$G919))</f>
        <v>#N/A</v>
      </c>
      <c r="K919" s="133" t="str">
        <f>IFERROR(VLOOKUP($C919,Calculator!$BY$2:$CD$2500,6,0),"")</f>
        <v/>
      </c>
      <c r="L919" s="141" t="str">
        <f t="shared" si="86"/>
        <v/>
      </c>
      <c r="M919" s="100" t="str">
        <f>IF($D919="","",$L919-(Dashboard!$R$21-(SUM($E$224:$E920))))</f>
        <v/>
      </c>
      <c r="N919" s="50">
        <f t="shared" si="89"/>
        <v>44977</v>
      </c>
      <c r="O919" s="96" t="e">
        <f>IF($D919="",NA(),($M919)/Dashboard!$R$21)</f>
        <v>#N/A</v>
      </c>
      <c r="P919" s="34"/>
      <c r="Q919" s="34"/>
    </row>
    <row r="920" spans="2:17" s="198" customFormat="1">
      <c r="B920" s="36">
        <f t="shared" si="84"/>
        <v>918</v>
      </c>
      <c r="C920" s="120">
        <f t="shared" si="85"/>
        <v>44978</v>
      </c>
      <c r="D920" s="98"/>
      <c r="E920" s="98"/>
      <c r="F920" s="98"/>
      <c r="G920" s="133" t="str">
        <f>IFERROR(VLOOKUP($C920,Calculator!$BY$2:$CB$2500,4,0),"")</f>
        <v/>
      </c>
      <c r="H920" s="197" t="e">
        <f t="shared" si="87"/>
        <v>#VALUE!</v>
      </c>
      <c r="I920" s="136">
        <f t="shared" si="88"/>
        <v>44978</v>
      </c>
      <c r="J920" s="137" t="e">
        <f ca="1">IF($C920&gt;(TODAY()),NA(),SUM($G$3:$G920))</f>
        <v>#N/A</v>
      </c>
      <c r="K920" s="133" t="str">
        <f>IFERROR(VLOOKUP($C920,Calculator!$BY$2:$CD$2500,6,0),"")</f>
        <v/>
      </c>
      <c r="L920" s="141" t="str">
        <f t="shared" si="86"/>
        <v/>
      </c>
      <c r="M920" s="100" t="str">
        <f>IF($D920="","",$L920-(Dashboard!$R$21-(SUM($E$224:$E921))))</f>
        <v/>
      </c>
      <c r="N920" s="50">
        <f t="shared" si="89"/>
        <v>44978</v>
      </c>
      <c r="O920" s="96" t="e">
        <f>IF($D920="",NA(),($M920)/Dashboard!$R$21)</f>
        <v>#N/A</v>
      </c>
      <c r="P920" s="34"/>
      <c r="Q920" s="34"/>
    </row>
    <row r="921" spans="2:17" s="198" customFormat="1">
      <c r="B921" s="36">
        <f t="shared" si="84"/>
        <v>919</v>
      </c>
      <c r="C921" s="120">
        <f t="shared" si="85"/>
        <v>44979</v>
      </c>
      <c r="D921" s="98"/>
      <c r="E921" s="98"/>
      <c r="F921" s="98"/>
      <c r="G921" s="133" t="str">
        <f>IFERROR(VLOOKUP($C921,Calculator!$BY$2:$CB$2500,4,0),"")</f>
        <v/>
      </c>
      <c r="H921" s="197" t="e">
        <f t="shared" si="87"/>
        <v>#VALUE!</v>
      </c>
      <c r="I921" s="136">
        <f t="shared" si="88"/>
        <v>44979</v>
      </c>
      <c r="J921" s="137" t="e">
        <f ca="1">IF($C921&gt;(TODAY()),NA(),SUM($G$3:$G921))</f>
        <v>#N/A</v>
      </c>
      <c r="K921" s="133" t="str">
        <f>IFERROR(VLOOKUP($C921,Calculator!$BY$2:$CD$2500,6,0),"")</f>
        <v/>
      </c>
      <c r="L921" s="141" t="str">
        <f t="shared" si="86"/>
        <v/>
      </c>
      <c r="M921" s="100" t="str">
        <f>IF($D921="","",$L921-(Dashboard!$R$21-(SUM($E$224:$E922))))</f>
        <v/>
      </c>
      <c r="N921" s="50">
        <f t="shared" si="89"/>
        <v>44979</v>
      </c>
      <c r="O921" s="96" t="e">
        <f>IF($D921="",NA(),($M921)/Dashboard!$R$21)</f>
        <v>#N/A</v>
      </c>
      <c r="P921" s="34"/>
      <c r="Q921" s="34"/>
    </row>
    <row r="922" spans="2:17" s="198" customFormat="1">
      <c r="B922" s="36">
        <f t="shared" si="84"/>
        <v>920</v>
      </c>
      <c r="C922" s="120">
        <f t="shared" si="85"/>
        <v>44980</v>
      </c>
      <c r="D922" s="98"/>
      <c r="E922" s="98"/>
      <c r="F922" s="98"/>
      <c r="G922" s="133" t="str">
        <f>IFERROR(VLOOKUP($C922,Calculator!$BY$2:$CB$2500,4,0),"")</f>
        <v/>
      </c>
      <c r="H922" s="197" t="e">
        <f t="shared" si="87"/>
        <v>#VALUE!</v>
      </c>
      <c r="I922" s="136">
        <f t="shared" si="88"/>
        <v>44980</v>
      </c>
      <c r="J922" s="137" t="e">
        <f ca="1">IF($C922&gt;(TODAY()),NA(),SUM($G$3:$G922))</f>
        <v>#N/A</v>
      </c>
      <c r="K922" s="133" t="str">
        <f>IFERROR(VLOOKUP($C922,Calculator!$BY$2:$CD$2500,6,0),"")</f>
        <v/>
      </c>
      <c r="L922" s="141" t="str">
        <f t="shared" si="86"/>
        <v/>
      </c>
      <c r="M922" s="100" t="str">
        <f>IF($D922="","",$L922-(Dashboard!$R$21-(SUM($E$224:$E923))))</f>
        <v/>
      </c>
      <c r="N922" s="50">
        <f t="shared" si="89"/>
        <v>44980</v>
      </c>
      <c r="O922" s="96" t="e">
        <f>IF($D922="",NA(),($M922)/Dashboard!$R$21)</f>
        <v>#N/A</v>
      </c>
      <c r="P922" s="34"/>
      <c r="Q922" s="34"/>
    </row>
    <row r="923" spans="2:17" s="198" customFormat="1">
      <c r="B923" s="36">
        <f t="shared" si="84"/>
        <v>921</v>
      </c>
      <c r="C923" s="120">
        <f t="shared" si="85"/>
        <v>44981</v>
      </c>
      <c r="D923" s="98"/>
      <c r="E923" s="98"/>
      <c r="F923" s="98"/>
      <c r="G923" s="133" t="str">
        <f>IFERROR(VLOOKUP($C923,Calculator!$BY$2:$CB$2500,4,0),"")</f>
        <v/>
      </c>
      <c r="H923" s="197" t="e">
        <f t="shared" si="87"/>
        <v>#VALUE!</v>
      </c>
      <c r="I923" s="136">
        <f t="shared" si="88"/>
        <v>44981</v>
      </c>
      <c r="J923" s="137" t="e">
        <f ca="1">IF($C923&gt;(TODAY()),NA(),SUM($G$3:$G923))</f>
        <v>#N/A</v>
      </c>
      <c r="K923" s="133" t="str">
        <f>IFERROR(VLOOKUP($C923,Calculator!$BY$2:$CD$2500,6,0),"")</f>
        <v/>
      </c>
      <c r="L923" s="141" t="str">
        <f t="shared" si="86"/>
        <v/>
      </c>
      <c r="M923" s="100" t="str">
        <f>IF($D923="","",$L923-(Dashboard!$R$21-(SUM($E$224:$E924))))</f>
        <v/>
      </c>
      <c r="N923" s="50">
        <f t="shared" si="89"/>
        <v>44981</v>
      </c>
      <c r="O923" s="96" t="e">
        <f>IF($D923="",NA(),($M923)/Dashboard!$R$21)</f>
        <v>#N/A</v>
      </c>
      <c r="P923" s="34"/>
      <c r="Q923" s="34"/>
    </row>
    <row r="924" spans="2:17" s="198" customFormat="1">
      <c r="B924" s="36">
        <f t="shared" ref="B924:B987" si="90">$B923+1</f>
        <v>922</v>
      </c>
      <c r="C924" s="120">
        <f t="shared" ref="C924:C987" si="91">$C923+1</f>
        <v>44982</v>
      </c>
      <c r="D924" s="98"/>
      <c r="E924" s="98"/>
      <c r="F924" s="98"/>
      <c r="G924" s="133" t="str">
        <f>IFERROR(VLOOKUP($C924,Calculator!$BY$2:$CB$2500,4,0),"")</f>
        <v/>
      </c>
      <c r="H924" s="197" t="e">
        <f t="shared" si="87"/>
        <v>#VALUE!</v>
      </c>
      <c r="I924" s="136">
        <f t="shared" si="88"/>
        <v>44982</v>
      </c>
      <c r="J924" s="137" t="e">
        <f ca="1">IF($C924&gt;(TODAY()),NA(),SUM($G$3:$G924))</f>
        <v>#N/A</v>
      </c>
      <c r="K924" s="133" t="str">
        <f>IFERROR(VLOOKUP($C924,Calculator!$BY$2:$CD$2500,6,0),"")</f>
        <v/>
      </c>
      <c r="L924" s="141" t="str">
        <f t="shared" si="86"/>
        <v/>
      </c>
      <c r="M924" s="100" t="str">
        <f>IF($D924="","",$L924-(Dashboard!$R$21-(SUM($E$224:$E925))))</f>
        <v/>
      </c>
      <c r="N924" s="50">
        <f t="shared" si="89"/>
        <v>44982</v>
      </c>
      <c r="O924" s="96" t="e">
        <f>IF($D924="",NA(),($M924)/Dashboard!$R$21)</f>
        <v>#N/A</v>
      </c>
      <c r="P924" s="34"/>
      <c r="Q924" s="34"/>
    </row>
    <row r="925" spans="2:17" s="198" customFormat="1">
      <c r="B925" s="36">
        <f t="shared" si="90"/>
        <v>923</v>
      </c>
      <c r="C925" s="120">
        <f t="shared" si="91"/>
        <v>44983</v>
      </c>
      <c r="D925" s="98"/>
      <c r="E925" s="98"/>
      <c r="F925" s="98"/>
      <c r="G925" s="133" t="str">
        <f>IFERROR(VLOOKUP($C925,Calculator!$BY$2:$CB$2500,4,0),"")</f>
        <v/>
      </c>
      <c r="H925" s="197" t="e">
        <f t="shared" si="87"/>
        <v>#VALUE!</v>
      </c>
      <c r="I925" s="136">
        <f t="shared" si="88"/>
        <v>44983</v>
      </c>
      <c r="J925" s="137" t="e">
        <f ca="1">IF($C925&gt;(TODAY()),NA(),SUM($G$3:$G925))</f>
        <v>#N/A</v>
      </c>
      <c r="K925" s="133" t="str">
        <f>IFERROR(VLOOKUP($C925,Calculator!$BY$2:$CD$2500,6,0),"")</f>
        <v/>
      </c>
      <c r="L925" s="141" t="str">
        <f t="shared" si="86"/>
        <v/>
      </c>
      <c r="M925" s="100" t="str">
        <f>IF($D925="","",$L925-(Dashboard!$R$21-(SUM($E$224:$E926))))</f>
        <v/>
      </c>
      <c r="N925" s="50">
        <f t="shared" si="89"/>
        <v>44983</v>
      </c>
      <c r="O925" s="96" t="e">
        <f>IF($D925="",NA(),($M925)/Dashboard!$R$21)</f>
        <v>#N/A</v>
      </c>
      <c r="P925" s="34"/>
      <c r="Q925" s="34"/>
    </row>
    <row r="926" spans="2:17" s="198" customFormat="1">
      <c r="B926" s="36">
        <f t="shared" si="90"/>
        <v>924</v>
      </c>
      <c r="C926" s="120">
        <f t="shared" si="91"/>
        <v>44984</v>
      </c>
      <c r="D926" s="98"/>
      <c r="E926" s="98"/>
      <c r="F926" s="98"/>
      <c r="G926" s="133" t="str">
        <f>IFERROR(VLOOKUP($C926,Calculator!$BY$2:$CB$2500,4,0),"")</f>
        <v/>
      </c>
      <c r="H926" s="197" t="e">
        <f t="shared" si="87"/>
        <v>#VALUE!</v>
      </c>
      <c r="I926" s="136">
        <f t="shared" si="88"/>
        <v>44984</v>
      </c>
      <c r="J926" s="137" t="e">
        <f ca="1">IF($C926&gt;(TODAY()),NA(),SUM($G$3:$G926))</f>
        <v>#N/A</v>
      </c>
      <c r="K926" s="133" t="str">
        <f>IFERROR(VLOOKUP($C926,Calculator!$BY$2:$CD$2500,6,0),"")</f>
        <v/>
      </c>
      <c r="L926" s="141" t="str">
        <f t="shared" si="86"/>
        <v/>
      </c>
      <c r="M926" s="100" t="str">
        <f>IF($D926="","",$L926-(Dashboard!$R$21-(SUM($E$224:$E927))))</f>
        <v/>
      </c>
      <c r="N926" s="50">
        <f t="shared" si="89"/>
        <v>44984</v>
      </c>
      <c r="O926" s="96" t="e">
        <f>IF($D926="",NA(),($M926)/Dashboard!$R$21)</f>
        <v>#N/A</v>
      </c>
      <c r="P926" s="34"/>
      <c r="Q926" s="34"/>
    </row>
    <row r="927" spans="2:17" s="198" customFormat="1">
      <c r="B927" s="36">
        <f t="shared" si="90"/>
        <v>925</v>
      </c>
      <c r="C927" s="120">
        <f t="shared" si="91"/>
        <v>44985</v>
      </c>
      <c r="D927" s="98"/>
      <c r="E927" s="98"/>
      <c r="F927" s="98"/>
      <c r="G927" s="133" t="str">
        <f>IFERROR(VLOOKUP($C927,Calculator!$BY$2:$CB$2500,4,0),"")</f>
        <v/>
      </c>
      <c r="H927" s="197" t="e">
        <f t="shared" si="87"/>
        <v>#VALUE!</v>
      </c>
      <c r="I927" s="136">
        <f t="shared" si="88"/>
        <v>44985</v>
      </c>
      <c r="J927" s="137" t="e">
        <f ca="1">IF($C927&gt;(TODAY()),NA(),SUM($G$3:$G927))</f>
        <v>#N/A</v>
      </c>
      <c r="K927" s="133" t="str">
        <f>IFERROR(VLOOKUP($C927,Calculator!$BY$2:$CD$2500,6,0),"")</f>
        <v/>
      </c>
      <c r="L927" s="141" t="str">
        <f t="shared" si="86"/>
        <v/>
      </c>
      <c r="M927" s="100" t="str">
        <f>IF($D927="","",$L927-(Dashboard!$R$21-(SUM($E$224:$E928))))</f>
        <v/>
      </c>
      <c r="N927" s="50">
        <f t="shared" si="89"/>
        <v>44985</v>
      </c>
      <c r="O927" s="96" t="e">
        <f>IF($D927="",NA(),($M927)/Dashboard!$R$21)</f>
        <v>#N/A</v>
      </c>
      <c r="P927" s="34"/>
      <c r="Q927" s="34"/>
    </row>
    <row r="928" spans="2:17" s="198" customFormat="1">
      <c r="B928" s="36">
        <f t="shared" si="90"/>
        <v>926</v>
      </c>
      <c r="C928" s="120">
        <f t="shared" si="91"/>
        <v>44986</v>
      </c>
      <c r="D928" s="98"/>
      <c r="E928" s="98"/>
      <c r="F928" s="98"/>
      <c r="G928" s="133" t="str">
        <f>IFERROR(VLOOKUP($C928,Calculator!$BY$2:$CB$2500,4,0),"")</f>
        <v/>
      </c>
      <c r="H928" s="197" t="e">
        <f t="shared" si="87"/>
        <v>#VALUE!</v>
      </c>
      <c r="I928" s="136">
        <f t="shared" si="88"/>
        <v>44986</v>
      </c>
      <c r="J928" s="137" t="e">
        <f ca="1">IF($C928&gt;(TODAY()),NA(),SUM($G$3:$G928))</f>
        <v>#N/A</v>
      </c>
      <c r="K928" s="133" t="str">
        <f>IFERROR(VLOOKUP($C928,Calculator!$BY$2:$CD$2500,6,0),"")</f>
        <v/>
      </c>
      <c r="L928" s="141" t="str">
        <f t="shared" si="86"/>
        <v/>
      </c>
      <c r="M928" s="100" t="str">
        <f>IF($D928="","",$L928-(Dashboard!$R$21-(SUM($E$224:$E929))))</f>
        <v/>
      </c>
      <c r="N928" s="50">
        <f t="shared" si="89"/>
        <v>44986</v>
      </c>
      <c r="O928" s="96" t="e">
        <f>IF($D928="",NA(),($M928)/Dashboard!$R$21)</f>
        <v>#N/A</v>
      </c>
      <c r="P928" s="34"/>
      <c r="Q928" s="34"/>
    </row>
    <row r="929" spans="2:17" s="198" customFormat="1">
      <c r="B929" s="36">
        <f t="shared" si="90"/>
        <v>927</v>
      </c>
      <c r="C929" s="120">
        <f t="shared" si="91"/>
        <v>44987</v>
      </c>
      <c r="D929" s="98"/>
      <c r="E929" s="98"/>
      <c r="F929" s="98"/>
      <c r="G929" s="133" t="str">
        <f>IFERROR(VLOOKUP($C929,Calculator!$BY$2:$CB$2500,4,0),"")</f>
        <v/>
      </c>
      <c r="H929" s="197" t="e">
        <f t="shared" si="87"/>
        <v>#VALUE!</v>
      </c>
      <c r="I929" s="136">
        <f t="shared" si="88"/>
        <v>44987</v>
      </c>
      <c r="J929" s="137" t="e">
        <f ca="1">IF($C929&gt;(TODAY()),NA(),SUM($G$3:$G929))</f>
        <v>#N/A</v>
      </c>
      <c r="K929" s="133" t="str">
        <f>IFERROR(VLOOKUP($C929,Calculator!$BY$2:$CD$2500,6,0),"")</f>
        <v/>
      </c>
      <c r="L929" s="141" t="str">
        <f t="shared" si="86"/>
        <v/>
      </c>
      <c r="M929" s="100" t="str">
        <f>IF($D929="","",$L929-(Dashboard!$R$21-(SUM($E$224:$E930))))</f>
        <v/>
      </c>
      <c r="N929" s="50">
        <f t="shared" si="89"/>
        <v>44987</v>
      </c>
      <c r="O929" s="96" t="e">
        <f>IF($D929="",NA(),($M929)/Dashboard!$R$21)</f>
        <v>#N/A</v>
      </c>
      <c r="P929" s="34"/>
      <c r="Q929" s="34"/>
    </row>
    <row r="930" spans="2:17" s="198" customFormat="1">
      <c r="B930" s="36">
        <f t="shared" si="90"/>
        <v>928</v>
      </c>
      <c r="C930" s="120">
        <f t="shared" si="91"/>
        <v>44988</v>
      </c>
      <c r="D930" s="98"/>
      <c r="E930" s="98"/>
      <c r="F930" s="98"/>
      <c r="G930" s="133" t="str">
        <f>IFERROR(VLOOKUP($C930,Calculator!$BY$2:$CB$2500,4,0),"")</f>
        <v/>
      </c>
      <c r="H930" s="197" t="e">
        <f t="shared" si="87"/>
        <v>#VALUE!</v>
      </c>
      <c r="I930" s="136">
        <f t="shared" si="88"/>
        <v>44988</v>
      </c>
      <c r="J930" s="137" t="e">
        <f ca="1">IF($C930&gt;(TODAY()),NA(),SUM($G$3:$G930))</f>
        <v>#N/A</v>
      </c>
      <c r="K930" s="133" t="str">
        <f>IFERROR(VLOOKUP($C930,Calculator!$BY$2:$CD$2500,6,0),"")</f>
        <v/>
      </c>
      <c r="L930" s="141" t="str">
        <f t="shared" si="86"/>
        <v/>
      </c>
      <c r="M930" s="100" t="str">
        <f>IF($D930="","",$L930-(Dashboard!$R$21-(SUM($E$224:$E931))))</f>
        <v/>
      </c>
      <c r="N930" s="50">
        <f t="shared" si="89"/>
        <v>44988</v>
      </c>
      <c r="O930" s="96" t="e">
        <f>IF($D930="",NA(),($M930)/Dashboard!$R$21)</f>
        <v>#N/A</v>
      </c>
      <c r="P930" s="34"/>
      <c r="Q930" s="34"/>
    </row>
    <row r="931" spans="2:17" s="198" customFormat="1">
      <c r="B931" s="36">
        <f t="shared" si="90"/>
        <v>929</v>
      </c>
      <c r="C931" s="120">
        <f t="shared" si="91"/>
        <v>44989</v>
      </c>
      <c r="D931" s="98"/>
      <c r="E931" s="98"/>
      <c r="F931" s="98"/>
      <c r="G931" s="133" t="str">
        <f>IFERROR(VLOOKUP($C931,Calculator!$BY$2:$CB$2500,4,0),"")</f>
        <v/>
      </c>
      <c r="H931" s="197" t="e">
        <f t="shared" si="87"/>
        <v>#VALUE!</v>
      </c>
      <c r="I931" s="136">
        <f t="shared" si="88"/>
        <v>44989</v>
      </c>
      <c r="J931" s="137" t="e">
        <f ca="1">IF($C931&gt;(TODAY()),NA(),SUM($G$3:$G931))</f>
        <v>#N/A</v>
      </c>
      <c r="K931" s="133" t="str">
        <f>IFERROR(VLOOKUP($C931,Calculator!$BY$2:$CD$2500,6,0),"")</f>
        <v/>
      </c>
      <c r="L931" s="141" t="str">
        <f t="shared" si="86"/>
        <v/>
      </c>
      <c r="M931" s="100" t="str">
        <f>IF($D931="","",$L931-(Dashboard!$R$21-(SUM($E$224:$E932))))</f>
        <v/>
      </c>
      <c r="N931" s="50">
        <f t="shared" si="89"/>
        <v>44989</v>
      </c>
      <c r="O931" s="96" t="e">
        <f>IF($D931="",NA(),($M931)/Dashboard!$R$21)</f>
        <v>#N/A</v>
      </c>
      <c r="P931" s="34"/>
      <c r="Q931" s="34"/>
    </row>
    <row r="932" spans="2:17" s="198" customFormat="1">
      <c r="B932" s="36">
        <f t="shared" si="90"/>
        <v>930</v>
      </c>
      <c r="C932" s="120">
        <f t="shared" si="91"/>
        <v>44990</v>
      </c>
      <c r="D932" s="98"/>
      <c r="E932" s="98"/>
      <c r="F932" s="98"/>
      <c r="G932" s="133" t="str">
        <f>IFERROR(VLOOKUP($C932,Calculator!$BY$2:$CB$2500,4,0),"")</f>
        <v/>
      </c>
      <c r="H932" s="197" t="e">
        <f t="shared" si="87"/>
        <v>#VALUE!</v>
      </c>
      <c r="I932" s="136">
        <f t="shared" si="88"/>
        <v>44990</v>
      </c>
      <c r="J932" s="137" t="e">
        <f ca="1">IF($C932&gt;(TODAY()),NA(),SUM($G$3:$G932))</f>
        <v>#N/A</v>
      </c>
      <c r="K932" s="133" t="str">
        <f>IFERROR(VLOOKUP($C932,Calculator!$BY$2:$CD$2500,6,0),"")</f>
        <v/>
      </c>
      <c r="L932" s="141" t="str">
        <f t="shared" si="86"/>
        <v/>
      </c>
      <c r="M932" s="100" t="str">
        <f>IF($D932="","",$L932-(Dashboard!$R$21-(SUM($E$224:$E933))))</f>
        <v/>
      </c>
      <c r="N932" s="50">
        <f t="shared" si="89"/>
        <v>44990</v>
      </c>
      <c r="O932" s="96" t="e">
        <f>IF($D932="",NA(),($M932)/Dashboard!$R$21)</f>
        <v>#N/A</v>
      </c>
      <c r="P932" s="34"/>
      <c r="Q932" s="34"/>
    </row>
    <row r="933" spans="2:17" s="198" customFormat="1">
      <c r="B933" s="36">
        <f t="shared" si="90"/>
        <v>931</v>
      </c>
      <c r="C933" s="120">
        <f t="shared" si="91"/>
        <v>44991</v>
      </c>
      <c r="D933" s="98"/>
      <c r="E933" s="98"/>
      <c r="F933" s="98"/>
      <c r="G933" s="133" t="str">
        <f>IFERROR(VLOOKUP($C933,Calculator!$BY$2:$CB$2500,4,0),"")</f>
        <v/>
      </c>
      <c r="H933" s="197" t="e">
        <f t="shared" si="87"/>
        <v>#VALUE!</v>
      </c>
      <c r="I933" s="136">
        <f t="shared" si="88"/>
        <v>44991</v>
      </c>
      <c r="J933" s="137" t="e">
        <f ca="1">IF($C933&gt;(TODAY()),NA(),SUM($G$3:$G933))</f>
        <v>#N/A</v>
      </c>
      <c r="K933" s="133" t="str">
        <f>IFERROR(VLOOKUP($C933,Calculator!$BY$2:$CD$2500,6,0),"")</f>
        <v/>
      </c>
      <c r="L933" s="141" t="str">
        <f t="shared" si="86"/>
        <v/>
      </c>
      <c r="M933" s="100" t="str">
        <f>IF($D933="","",$L933-(Dashboard!$R$21-(SUM($E$224:$E934))))</f>
        <v/>
      </c>
      <c r="N933" s="50">
        <f t="shared" si="89"/>
        <v>44991</v>
      </c>
      <c r="O933" s="96" t="e">
        <f>IF($D933="",NA(),($M933)/Dashboard!$R$21)</f>
        <v>#N/A</v>
      </c>
      <c r="P933" s="34"/>
      <c r="Q933" s="34"/>
    </row>
    <row r="934" spans="2:17" s="198" customFormat="1">
      <c r="B934" s="36">
        <f t="shared" si="90"/>
        <v>932</v>
      </c>
      <c r="C934" s="120">
        <f t="shared" si="91"/>
        <v>44992</v>
      </c>
      <c r="D934" s="98"/>
      <c r="E934" s="98"/>
      <c r="F934" s="98"/>
      <c r="G934" s="133" t="str">
        <f>IFERROR(VLOOKUP($C934,Calculator!$BY$2:$CB$2500,4,0),"")</f>
        <v/>
      </c>
      <c r="H934" s="197" t="e">
        <f t="shared" si="87"/>
        <v>#VALUE!</v>
      </c>
      <c r="I934" s="136">
        <f t="shared" si="88"/>
        <v>44992</v>
      </c>
      <c r="J934" s="137" t="e">
        <f ca="1">IF($C934&gt;(TODAY()),NA(),SUM($G$3:$G934))</f>
        <v>#N/A</v>
      </c>
      <c r="K934" s="133" t="str">
        <f>IFERROR(VLOOKUP($C934,Calculator!$BY$2:$CD$2500,6,0),"")</f>
        <v/>
      </c>
      <c r="L934" s="141" t="str">
        <f t="shared" si="86"/>
        <v/>
      </c>
      <c r="M934" s="100" t="str">
        <f>IF($D934="","",$L934-(Dashboard!$R$21-(SUM($E$224:$E935))))</f>
        <v/>
      </c>
      <c r="N934" s="50">
        <f t="shared" si="89"/>
        <v>44992</v>
      </c>
      <c r="O934" s="96" t="e">
        <f>IF($D934="",NA(),($M934)/Dashboard!$R$21)</f>
        <v>#N/A</v>
      </c>
      <c r="P934" s="34"/>
      <c r="Q934" s="34"/>
    </row>
    <row r="935" spans="2:17" s="198" customFormat="1">
      <c r="B935" s="36">
        <f t="shared" si="90"/>
        <v>933</v>
      </c>
      <c r="C935" s="120">
        <f t="shared" si="91"/>
        <v>44993</v>
      </c>
      <c r="D935" s="98"/>
      <c r="E935" s="98"/>
      <c r="F935" s="98"/>
      <c r="G935" s="133" t="str">
        <f>IFERROR(VLOOKUP($C935,Calculator!$BY$2:$CB$2500,4,0),"")</f>
        <v/>
      </c>
      <c r="H935" s="197" t="e">
        <f t="shared" si="87"/>
        <v>#VALUE!</v>
      </c>
      <c r="I935" s="136">
        <f t="shared" si="88"/>
        <v>44993</v>
      </c>
      <c r="J935" s="137" t="e">
        <f ca="1">IF($C935&gt;(TODAY()),NA(),SUM($G$3:$G935))</f>
        <v>#N/A</v>
      </c>
      <c r="K935" s="133" t="str">
        <f>IFERROR(VLOOKUP($C935,Calculator!$BY$2:$CD$2500,6,0),"")</f>
        <v/>
      </c>
      <c r="L935" s="141" t="str">
        <f t="shared" si="86"/>
        <v/>
      </c>
      <c r="M935" s="100" t="str">
        <f>IF($D935="","",$L935-(Dashboard!$R$21-(SUM($E$224:$E936))))</f>
        <v/>
      </c>
      <c r="N935" s="50">
        <f t="shared" si="89"/>
        <v>44993</v>
      </c>
      <c r="O935" s="96" t="e">
        <f>IF($D935="",NA(),($M935)/Dashboard!$R$21)</f>
        <v>#N/A</v>
      </c>
      <c r="P935" s="34"/>
      <c r="Q935" s="34"/>
    </row>
    <row r="936" spans="2:17" s="198" customFormat="1">
      <c r="B936" s="36">
        <f t="shared" si="90"/>
        <v>934</v>
      </c>
      <c r="C936" s="120">
        <f t="shared" si="91"/>
        <v>44994</v>
      </c>
      <c r="D936" s="98"/>
      <c r="E936" s="98"/>
      <c r="F936" s="98"/>
      <c r="G936" s="133" t="str">
        <f>IFERROR(VLOOKUP($C936,Calculator!$BY$2:$CB$2500,4,0),"")</f>
        <v/>
      </c>
      <c r="H936" s="197" t="e">
        <f t="shared" si="87"/>
        <v>#VALUE!</v>
      </c>
      <c r="I936" s="136">
        <f t="shared" si="88"/>
        <v>44994</v>
      </c>
      <c r="J936" s="137" t="e">
        <f ca="1">IF($C936&gt;(TODAY()),NA(),SUM($G$3:$G936))</f>
        <v>#N/A</v>
      </c>
      <c r="K936" s="133" t="str">
        <f>IFERROR(VLOOKUP($C936,Calculator!$BY$2:$CD$2500,6,0),"")</f>
        <v/>
      </c>
      <c r="L936" s="141" t="str">
        <f t="shared" si="86"/>
        <v/>
      </c>
      <c r="M936" s="100" t="str">
        <f>IF($D936="","",$L936-(Dashboard!$R$21-(SUM($E$224:$E937))))</f>
        <v/>
      </c>
      <c r="N936" s="50">
        <f t="shared" si="89"/>
        <v>44994</v>
      </c>
      <c r="O936" s="96" t="e">
        <f>IF($D936="",NA(),($M936)/Dashboard!$R$21)</f>
        <v>#N/A</v>
      </c>
      <c r="P936" s="34"/>
      <c r="Q936" s="34"/>
    </row>
    <row r="937" spans="2:17" s="198" customFormat="1">
      <c r="B937" s="36">
        <f t="shared" si="90"/>
        <v>935</v>
      </c>
      <c r="C937" s="120">
        <f t="shared" si="91"/>
        <v>44995</v>
      </c>
      <c r="D937" s="98"/>
      <c r="E937" s="98"/>
      <c r="F937" s="98"/>
      <c r="G937" s="133" t="str">
        <f>IFERROR(VLOOKUP($C937,Calculator!$BY$2:$CB$2500,4,0),"")</f>
        <v/>
      </c>
      <c r="H937" s="197" t="e">
        <f t="shared" si="87"/>
        <v>#VALUE!</v>
      </c>
      <c r="I937" s="136">
        <f t="shared" si="88"/>
        <v>44995</v>
      </c>
      <c r="J937" s="137" t="e">
        <f ca="1">IF($C937&gt;(TODAY()),NA(),SUM($G$3:$G937))</f>
        <v>#N/A</v>
      </c>
      <c r="K937" s="133" t="str">
        <f>IFERROR(VLOOKUP($C937,Calculator!$BY$2:$CD$2500,6,0),"")</f>
        <v/>
      </c>
      <c r="L937" s="141" t="str">
        <f t="shared" si="86"/>
        <v/>
      </c>
      <c r="M937" s="100" t="str">
        <f>IF($D937="","",$L937-(Dashboard!$R$21-(SUM($E$224:$E938))))</f>
        <v/>
      </c>
      <c r="N937" s="50">
        <f t="shared" si="89"/>
        <v>44995</v>
      </c>
      <c r="O937" s="96" t="e">
        <f>IF($D937="",NA(),($M937)/Dashboard!$R$21)</f>
        <v>#N/A</v>
      </c>
      <c r="P937" s="34"/>
      <c r="Q937" s="34"/>
    </row>
    <row r="938" spans="2:17" s="198" customFormat="1">
      <c r="B938" s="36">
        <f t="shared" si="90"/>
        <v>936</v>
      </c>
      <c r="C938" s="120">
        <f t="shared" si="91"/>
        <v>44996</v>
      </c>
      <c r="D938" s="98"/>
      <c r="E938" s="98"/>
      <c r="F938" s="98"/>
      <c r="G938" s="133" t="str">
        <f>IFERROR(VLOOKUP($C938,Calculator!$BY$2:$CB$2500,4,0),"")</f>
        <v/>
      </c>
      <c r="H938" s="197" t="e">
        <f t="shared" si="87"/>
        <v>#VALUE!</v>
      </c>
      <c r="I938" s="136">
        <f t="shared" si="88"/>
        <v>44996</v>
      </c>
      <c r="J938" s="137" t="e">
        <f ca="1">IF($C938&gt;(TODAY()),NA(),SUM($G$3:$G938))</f>
        <v>#N/A</v>
      </c>
      <c r="K938" s="133" t="str">
        <f>IFERROR(VLOOKUP($C938,Calculator!$BY$2:$CD$2500,6,0),"")</f>
        <v/>
      </c>
      <c r="L938" s="141" t="str">
        <f t="shared" si="86"/>
        <v/>
      </c>
      <c r="M938" s="100" t="str">
        <f>IF($D938="","",$L938-(Dashboard!$R$21-(SUM($E$224:$E939))))</f>
        <v/>
      </c>
      <c r="N938" s="50">
        <f t="shared" si="89"/>
        <v>44996</v>
      </c>
      <c r="O938" s="96" t="e">
        <f>IF($D938="",NA(),($M938)/Dashboard!$R$21)</f>
        <v>#N/A</v>
      </c>
      <c r="P938" s="34"/>
      <c r="Q938" s="34"/>
    </row>
    <row r="939" spans="2:17" s="198" customFormat="1">
      <c r="B939" s="36">
        <f t="shared" si="90"/>
        <v>937</v>
      </c>
      <c r="C939" s="120">
        <f t="shared" si="91"/>
        <v>44997</v>
      </c>
      <c r="D939" s="98"/>
      <c r="E939" s="98"/>
      <c r="F939" s="98"/>
      <c r="G939" s="133" t="str">
        <f>IFERROR(VLOOKUP($C939,Calculator!$BY$2:$CB$2500,4,0),"")</f>
        <v/>
      </c>
      <c r="H939" s="197" t="e">
        <f t="shared" si="87"/>
        <v>#VALUE!</v>
      </c>
      <c r="I939" s="136">
        <f t="shared" si="88"/>
        <v>44997</v>
      </c>
      <c r="J939" s="137" t="e">
        <f ca="1">IF($C939&gt;(TODAY()),NA(),SUM($G$3:$G939))</f>
        <v>#N/A</v>
      </c>
      <c r="K939" s="133" t="str">
        <f>IFERROR(VLOOKUP($C939,Calculator!$BY$2:$CD$2500,6,0),"")</f>
        <v/>
      </c>
      <c r="L939" s="141" t="str">
        <f t="shared" si="86"/>
        <v/>
      </c>
      <c r="M939" s="100" t="str">
        <f>IF($D939="","",$L939-(Dashboard!$R$21-(SUM($E$224:$E940))))</f>
        <v/>
      </c>
      <c r="N939" s="50">
        <f t="shared" si="89"/>
        <v>44997</v>
      </c>
      <c r="O939" s="96" t="e">
        <f>IF($D939="",NA(),($M939)/Dashboard!$R$21)</f>
        <v>#N/A</v>
      </c>
      <c r="P939" s="34"/>
      <c r="Q939" s="34"/>
    </row>
    <row r="940" spans="2:17" s="198" customFormat="1">
      <c r="B940" s="36">
        <f t="shared" si="90"/>
        <v>938</v>
      </c>
      <c r="C940" s="120">
        <f t="shared" si="91"/>
        <v>44998</v>
      </c>
      <c r="D940" s="98"/>
      <c r="E940" s="98"/>
      <c r="F940" s="98"/>
      <c r="G940" s="133" t="str">
        <f>IFERROR(VLOOKUP($C940,Calculator!$BY$2:$CB$2500,4,0),"")</f>
        <v/>
      </c>
      <c r="H940" s="197" t="e">
        <f t="shared" si="87"/>
        <v>#VALUE!</v>
      </c>
      <c r="I940" s="136">
        <f t="shared" si="88"/>
        <v>44998</v>
      </c>
      <c r="J940" s="137" t="e">
        <f ca="1">IF($C940&gt;(TODAY()),NA(),SUM($G$3:$G940))</f>
        <v>#N/A</v>
      </c>
      <c r="K940" s="133" t="str">
        <f>IFERROR(VLOOKUP($C940,Calculator!$BY$2:$CD$2500,6,0),"")</f>
        <v/>
      </c>
      <c r="L940" s="141" t="str">
        <f t="shared" si="86"/>
        <v/>
      </c>
      <c r="M940" s="100" t="str">
        <f>IF($D940="","",$L940-(Dashboard!$R$21-(SUM($E$224:$E941))))</f>
        <v/>
      </c>
      <c r="N940" s="50">
        <f t="shared" si="89"/>
        <v>44998</v>
      </c>
      <c r="O940" s="96" t="e">
        <f>IF($D940="",NA(),($M940)/Dashboard!$R$21)</f>
        <v>#N/A</v>
      </c>
      <c r="P940" s="34"/>
      <c r="Q940" s="34"/>
    </row>
    <row r="941" spans="2:17" s="198" customFormat="1">
      <c r="B941" s="36">
        <f t="shared" si="90"/>
        <v>939</v>
      </c>
      <c r="C941" s="120">
        <f t="shared" si="91"/>
        <v>44999</v>
      </c>
      <c r="D941" s="98"/>
      <c r="E941" s="98"/>
      <c r="F941" s="98"/>
      <c r="G941" s="133" t="str">
        <f>IFERROR(VLOOKUP($C941,Calculator!$BY$2:$CB$2500,4,0),"")</f>
        <v/>
      </c>
      <c r="H941" s="197" t="e">
        <f t="shared" si="87"/>
        <v>#VALUE!</v>
      </c>
      <c r="I941" s="136">
        <f t="shared" si="88"/>
        <v>44999</v>
      </c>
      <c r="J941" s="137" t="e">
        <f ca="1">IF($C941&gt;(TODAY()),NA(),SUM($G$3:$G941))</f>
        <v>#N/A</v>
      </c>
      <c r="K941" s="133" t="str">
        <f>IFERROR(VLOOKUP($C941,Calculator!$BY$2:$CD$2500,6,0),"")</f>
        <v/>
      </c>
      <c r="L941" s="141" t="str">
        <f t="shared" si="86"/>
        <v/>
      </c>
      <c r="M941" s="100" t="str">
        <f>IF($D941="","",$L941-(Dashboard!$R$21-(SUM($E$224:$E942))))</f>
        <v/>
      </c>
      <c r="N941" s="50">
        <f t="shared" si="89"/>
        <v>44999</v>
      </c>
      <c r="O941" s="96" t="e">
        <f>IF($D941="",NA(),($M941)/Dashboard!$R$21)</f>
        <v>#N/A</v>
      </c>
      <c r="P941" s="34"/>
      <c r="Q941" s="34"/>
    </row>
    <row r="942" spans="2:17" s="198" customFormat="1">
      <c r="B942" s="36">
        <f t="shared" si="90"/>
        <v>940</v>
      </c>
      <c r="C942" s="120">
        <f t="shared" si="91"/>
        <v>45000</v>
      </c>
      <c r="D942" s="98"/>
      <c r="E942" s="98"/>
      <c r="F942" s="98"/>
      <c r="G942" s="133" t="str">
        <f>IFERROR(VLOOKUP($C942,Calculator!$BY$2:$CB$2500,4,0),"")</f>
        <v/>
      </c>
      <c r="H942" s="197" t="e">
        <f t="shared" si="87"/>
        <v>#VALUE!</v>
      </c>
      <c r="I942" s="136">
        <f t="shared" si="88"/>
        <v>45000</v>
      </c>
      <c r="J942" s="137" t="e">
        <f ca="1">IF($C942&gt;(TODAY()),NA(),SUM($G$3:$G942))</f>
        <v>#N/A</v>
      </c>
      <c r="K942" s="133" t="str">
        <f>IFERROR(VLOOKUP($C942,Calculator!$BY$2:$CD$2500,6,0),"")</f>
        <v/>
      </c>
      <c r="L942" s="141" t="str">
        <f t="shared" si="86"/>
        <v/>
      </c>
      <c r="M942" s="100" t="str">
        <f>IF($D942="","",$L942-(Dashboard!$R$21-(SUM($E$224:$E943))))</f>
        <v/>
      </c>
      <c r="N942" s="50">
        <f t="shared" si="89"/>
        <v>45000</v>
      </c>
      <c r="O942" s="96" t="e">
        <f>IF($D942="",NA(),($M942)/Dashboard!$R$21)</f>
        <v>#N/A</v>
      </c>
      <c r="P942" s="34"/>
      <c r="Q942" s="34"/>
    </row>
    <row r="943" spans="2:17" s="198" customFormat="1">
      <c r="B943" s="36">
        <f t="shared" si="90"/>
        <v>941</v>
      </c>
      <c r="C943" s="120">
        <f t="shared" si="91"/>
        <v>45001</v>
      </c>
      <c r="D943" s="98"/>
      <c r="E943" s="98"/>
      <c r="F943" s="98"/>
      <c r="G943" s="133" t="str">
        <f>IFERROR(VLOOKUP($C943,Calculator!$BY$2:$CB$2500,4,0),"")</f>
        <v/>
      </c>
      <c r="H943" s="197" t="e">
        <f t="shared" si="87"/>
        <v>#VALUE!</v>
      </c>
      <c r="I943" s="136">
        <f t="shared" si="88"/>
        <v>45001</v>
      </c>
      <c r="J943" s="137" t="e">
        <f ca="1">IF($C943&gt;(TODAY()),NA(),SUM($G$3:$G943))</f>
        <v>#N/A</v>
      </c>
      <c r="K943" s="133" t="str">
        <f>IFERROR(VLOOKUP($C943,Calculator!$BY$2:$CD$2500,6,0),"")</f>
        <v/>
      </c>
      <c r="L943" s="141" t="str">
        <f t="shared" si="86"/>
        <v/>
      </c>
      <c r="M943" s="100" t="str">
        <f>IF($D943="","",$L943-(Dashboard!$R$21-(SUM($E$224:$E944))))</f>
        <v/>
      </c>
      <c r="N943" s="50">
        <f t="shared" si="89"/>
        <v>45001</v>
      </c>
      <c r="O943" s="96" t="e">
        <f>IF($D943="",NA(),($M943)/Dashboard!$R$21)</f>
        <v>#N/A</v>
      </c>
      <c r="P943" s="34"/>
      <c r="Q943" s="34"/>
    </row>
    <row r="944" spans="2:17" s="198" customFormat="1">
      <c r="B944" s="36">
        <f t="shared" si="90"/>
        <v>942</v>
      </c>
      <c r="C944" s="120">
        <f t="shared" si="91"/>
        <v>45002</v>
      </c>
      <c r="D944" s="98"/>
      <c r="E944" s="98"/>
      <c r="F944" s="98"/>
      <c r="G944" s="133" t="str">
        <f>IFERROR(VLOOKUP($C944,Calculator!$BY$2:$CB$2500,4,0),"")</f>
        <v/>
      </c>
      <c r="H944" s="197" t="e">
        <f t="shared" si="87"/>
        <v>#VALUE!</v>
      </c>
      <c r="I944" s="136">
        <f t="shared" si="88"/>
        <v>45002</v>
      </c>
      <c r="J944" s="137" t="e">
        <f ca="1">IF($C944&gt;(TODAY()),NA(),SUM($G$3:$G944))</f>
        <v>#N/A</v>
      </c>
      <c r="K944" s="133" t="str">
        <f>IFERROR(VLOOKUP($C944,Calculator!$BY$2:$CD$2500,6,0),"")</f>
        <v/>
      </c>
      <c r="L944" s="141" t="str">
        <f t="shared" si="86"/>
        <v/>
      </c>
      <c r="M944" s="100" t="str">
        <f>IF($D944="","",$L944-(Dashboard!$R$21-(SUM($E$224:$E945))))</f>
        <v/>
      </c>
      <c r="N944" s="50">
        <f t="shared" si="89"/>
        <v>45002</v>
      </c>
      <c r="O944" s="96" t="e">
        <f>IF($D944="",NA(),($M944)/Dashboard!$R$21)</f>
        <v>#N/A</v>
      </c>
      <c r="P944" s="34"/>
      <c r="Q944" s="34"/>
    </row>
    <row r="945" spans="2:17" s="198" customFormat="1">
      <c r="B945" s="36">
        <f t="shared" si="90"/>
        <v>943</v>
      </c>
      <c r="C945" s="120">
        <f t="shared" si="91"/>
        <v>45003</v>
      </c>
      <c r="D945" s="98"/>
      <c r="E945" s="98"/>
      <c r="F945" s="98"/>
      <c r="G945" s="133" t="str">
        <f>IFERROR(VLOOKUP($C945,Calculator!$BY$2:$CB$2500,4,0),"")</f>
        <v/>
      </c>
      <c r="H945" s="197" t="e">
        <f t="shared" si="87"/>
        <v>#VALUE!</v>
      </c>
      <c r="I945" s="136">
        <f t="shared" si="88"/>
        <v>45003</v>
      </c>
      <c r="J945" s="137" t="e">
        <f ca="1">IF($C945&gt;(TODAY()),NA(),SUM($G$3:$G945))</f>
        <v>#N/A</v>
      </c>
      <c r="K945" s="133" t="str">
        <f>IFERROR(VLOOKUP($C945,Calculator!$BY$2:$CD$2500,6,0),"")</f>
        <v/>
      </c>
      <c r="L945" s="141" t="str">
        <f t="shared" si="86"/>
        <v/>
      </c>
      <c r="M945" s="100" t="str">
        <f>IF($D945="","",$L945-(Dashboard!$R$21-(SUM($E$224:$E946))))</f>
        <v/>
      </c>
      <c r="N945" s="50">
        <f t="shared" si="89"/>
        <v>45003</v>
      </c>
      <c r="O945" s="96" t="e">
        <f>IF($D945="",NA(),($M945)/Dashboard!$R$21)</f>
        <v>#N/A</v>
      </c>
      <c r="P945" s="34"/>
      <c r="Q945" s="34"/>
    </row>
    <row r="946" spans="2:17" s="198" customFormat="1">
      <c r="B946" s="36">
        <f t="shared" si="90"/>
        <v>944</v>
      </c>
      <c r="C946" s="120">
        <f t="shared" si="91"/>
        <v>45004</v>
      </c>
      <c r="D946" s="98"/>
      <c r="E946" s="98"/>
      <c r="F946" s="98"/>
      <c r="G946" s="133" t="str">
        <f>IFERROR(VLOOKUP($C946,Calculator!$BY$2:$CB$2500,4,0),"")</f>
        <v/>
      </c>
      <c r="H946" s="197" t="e">
        <f t="shared" si="87"/>
        <v>#VALUE!</v>
      </c>
      <c r="I946" s="136">
        <f t="shared" si="88"/>
        <v>45004</v>
      </c>
      <c r="J946" s="137" t="e">
        <f ca="1">IF($C946&gt;(TODAY()),NA(),SUM($G$3:$G946))</f>
        <v>#N/A</v>
      </c>
      <c r="K946" s="133" t="str">
        <f>IFERROR(VLOOKUP($C946,Calculator!$BY$2:$CD$2500,6,0),"")</f>
        <v/>
      </c>
      <c r="L946" s="141" t="str">
        <f t="shared" si="86"/>
        <v/>
      </c>
      <c r="M946" s="100" t="str">
        <f>IF($D946="","",$L946-(Dashboard!$R$21-(SUM($E$224:$E947))))</f>
        <v/>
      </c>
      <c r="N946" s="50">
        <f t="shared" si="89"/>
        <v>45004</v>
      </c>
      <c r="O946" s="96" t="e">
        <f>IF($D946="",NA(),($M946)/Dashboard!$R$21)</f>
        <v>#N/A</v>
      </c>
      <c r="P946" s="34"/>
      <c r="Q946" s="34"/>
    </row>
    <row r="947" spans="2:17" s="198" customFormat="1">
      <c r="B947" s="36">
        <f t="shared" si="90"/>
        <v>945</v>
      </c>
      <c r="C947" s="120">
        <f t="shared" si="91"/>
        <v>45005</v>
      </c>
      <c r="D947" s="98"/>
      <c r="E947" s="98"/>
      <c r="F947" s="98"/>
      <c r="G947" s="133" t="str">
        <f>IFERROR(VLOOKUP($C947,Calculator!$BY$2:$CB$2500,4,0),"")</f>
        <v/>
      </c>
      <c r="H947" s="197" t="e">
        <f t="shared" si="87"/>
        <v>#VALUE!</v>
      </c>
      <c r="I947" s="136">
        <f t="shared" si="88"/>
        <v>45005</v>
      </c>
      <c r="J947" s="137" t="e">
        <f ca="1">IF($C947&gt;(TODAY()),NA(),SUM($G$3:$G947))</f>
        <v>#N/A</v>
      </c>
      <c r="K947" s="133" t="str">
        <f>IFERROR(VLOOKUP($C947,Calculator!$BY$2:$CD$2500,6,0),"")</f>
        <v/>
      </c>
      <c r="L947" s="141" t="str">
        <f t="shared" si="86"/>
        <v/>
      </c>
      <c r="M947" s="100" t="str">
        <f>IF($D947="","",$L947-(Dashboard!$R$21-(SUM($E$224:$E948))))</f>
        <v/>
      </c>
      <c r="N947" s="50">
        <f t="shared" si="89"/>
        <v>45005</v>
      </c>
      <c r="O947" s="96" t="e">
        <f>IF($D947="",NA(),($M947)/Dashboard!$R$21)</f>
        <v>#N/A</v>
      </c>
      <c r="P947" s="34"/>
      <c r="Q947" s="34"/>
    </row>
    <row r="948" spans="2:17" s="198" customFormat="1">
      <c r="B948" s="36">
        <f t="shared" si="90"/>
        <v>946</v>
      </c>
      <c r="C948" s="120">
        <f t="shared" si="91"/>
        <v>45006</v>
      </c>
      <c r="D948" s="98"/>
      <c r="E948" s="98"/>
      <c r="F948" s="98"/>
      <c r="G948" s="133" t="str">
        <f>IFERROR(VLOOKUP($C948,Calculator!$BY$2:$CB$2500,4,0),"")</f>
        <v/>
      </c>
      <c r="H948" s="197" t="e">
        <f t="shared" si="87"/>
        <v>#VALUE!</v>
      </c>
      <c r="I948" s="136">
        <f t="shared" si="88"/>
        <v>45006</v>
      </c>
      <c r="J948" s="137" t="e">
        <f ca="1">IF($C948&gt;(TODAY()),NA(),SUM($G$3:$G948))</f>
        <v>#N/A</v>
      </c>
      <c r="K948" s="133" t="str">
        <f>IFERROR(VLOOKUP($C948,Calculator!$BY$2:$CD$2500,6,0),"")</f>
        <v/>
      </c>
      <c r="L948" s="141" t="str">
        <f t="shared" si="86"/>
        <v/>
      </c>
      <c r="M948" s="100" t="str">
        <f>IF($D948="","",$L948-(Dashboard!$R$21-(SUM($E$224:$E949))))</f>
        <v/>
      </c>
      <c r="N948" s="50">
        <f t="shared" si="89"/>
        <v>45006</v>
      </c>
      <c r="O948" s="96" t="e">
        <f>IF($D948="",NA(),($M948)/Dashboard!$R$21)</f>
        <v>#N/A</v>
      </c>
      <c r="P948" s="34"/>
      <c r="Q948" s="34"/>
    </row>
    <row r="949" spans="2:17" s="198" customFormat="1">
      <c r="B949" s="36">
        <f t="shared" si="90"/>
        <v>947</v>
      </c>
      <c r="C949" s="120">
        <f t="shared" si="91"/>
        <v>45007</v>
      </c>
      <c r="D949" s="98"/>
      <c r="E949" s="98"/>
      <c r="F949" s="98"/>
      <c r="G949" s="133" t="str">
        <f>IFERROR(VLOOKUP($C949,Calculator!$BY$2:$CB$2500,4,0),"")</f>
        <v/>
      </c>
      <c r="H949" s="197" t="e">
        <f t="shared" si="87"/>
        <v>#VALUE!</v>
      </c>
      <c r="I949" s="136">
        <f t="shared" si="88"/>
        <v>45007</v>
      </c>
      <c r="J949" s="137" t="e">
        <f ca="1">IF($C949&gt;(TODAY()),NA(),SUM($G$3:$G949))</f>
        <v>#N/A</v>
      </c>
      <c r="K949" s="133" t="str">
        <f>IFERROR(VLOOKUP($C949,Calculator!$BY$2:$CD$2500,6,0),"")</f>
        <v/>
      </c>
      <c r="L949" s="141" t="str">
        <f t="shared" si="86"/>
        <v/>
      </c>
      <c r="M949" s="100" t="str">
        <f>IF($D949="","",$L949-(Dashboard!$R$21-(SUM($E$224:$E950))))</f>
        <v/>
      </c>
      <c r="N949" s="50">
        <f t="shared" si="89"/>
        <v>45007</v>
      </c>
      <c r="O949" s="96" t="e">
        <f>IF($D949="",NA(),($M949)/Dashboard!$R$21)</f>
        <v>#N/A</v>
      </c>
      <c r="P949" s="34"/>
      <c r="Q949" s="34"/>
    </row>
    <row r="950" spans="2:17" s="198" customFormat="1">
      <c r="B950" s="36">
        <f t="shared" si="90"/>
        <v>948</v>
      </c>
      <c r="C950" s="120">
        <f t="shared" si="91"/>
        <v>45008</v>
      </c>
      <c r="D950" s="98"/>
      <c r="E950" s="98"/>
      <c r="F950" s="98"/>
      <c r="G950" s="133" t="str">
        <f>IFERROR(VLOOKUP($C950,Calculator!$BY$2:$CB$2500,4,0),"")</f>
        <v/>
      </c>
      <c r="H950" s="197" t="e">
        <f t="shared" si="87"/>
        <v>#VALUE!</v>
      </c>
      <c r="I950" s="136">
        <f t="shared" si="88"/>
        <v>45008</v>
      </c>
      <c r="J950" s="137" t="e">
        <f ca="1">IF($C950&gt;(TODAY()),NA(),SUM($G$3:$G950))</f>
        <v>#N/A</v>
      </c>
      <c r="K950" s="133" t="str">
        <f>IFERROR(VLOOKUP($C950,Calculator!$BY$2:$CD$2500,6,0),"")</f>
        <v/>
      </c>
      <c r="L950" s="141" t="str">
        <f t="shared" si="86"/>
        <v/>
      </c>
      <c r="M950" s="100" t="str">
        <f>IF($D950="","",$L950-(Dashboard!$R$21-(SUM($E$224:$E951))))</f>
        <v/>
      </c>
      <c r="N950" s="50">
        <f t="shared" si="89"/>
        <v>45008</v>
      </c>
      <c r="O950" s="96" t="e">
        <f>IF($D950="",NA(),($M950)/Dashboard!$R$21)</f>
        <v>#N/A</v>
      </c>
      <c r="P950" s="34"/>
      <c r="Q950" s="34"/>
    </row>
    <row r="951" spans="2:17" s="198" customFormat="1">
      <c r="B951" s="36">
        <f t="shared" si="90"/>
        <v>949</v>
      </c>
      <c r="C951" s="120">
        <f t="shared" si="91"/>
        <v>45009</v>
      </c>
      <c r="D951" s="98"/>
      <c r="E951" s="98"/>
      <c r="F951" s="98"/>
      <c r="G951" s="133" t="str">
        <f>IFERROR(VLOOKUP($C951,Calculator!$BY$2:$CB$2500,4,0),"")</f>
        <v/>
      </c>
      <c r="H951" s="197" t="e">
        <f t="shared" si="87"/>
        <v>#VALUE!</v>
      </c>
      <c r="I951" s="136">
        <f t="shared" si="88"/>
        <v>45009</v>
      </c>
      <c r="J951" s="137" t="e">
        <f ca="1">IF($C951&gt;(TODAY()),NA(),SUM($G$3:$G951))</f>
        <v>#N/A</v>
      </c>
      <c r="K951" s="133" t="str">
        <f>IFERROR(VLOOKUP($C951,Calculator!$BY$2:$CD$2500,6,0),"")</f>
        <v/>
      </c>
      <c r="L951" s="141" t="str">
        <f t="shared" si="86"/>
        <v/>
      </c>
      <c r="M951" s="100" t="str">
        <f>IF($D951="","",$L951-(Dashboard!$R$21-(SUM($E$224:$E952))))</f>
        <v/>
      </c>
      <c r="N951" s="50">
        <f t="shared" si="89"/>
        <v>45009</v>
      </c>
      <c r="O951" s="96" t="e">
        <f>IF($D951="",NA(),($M951)/Dashboard!$R$21)</f>
        <v>#N/A</v>
      </c>
      <c r="P951" s="34"/>
      <c r="Q951" s="34"/>
    </row>
    <row r="952" spans="2:17" s="198" customFormat="1">
      <c r="B952" s="36">
        <f t="shared" si="90"/>
        <v>950</v>
      </c>
      <c r="C952" s="120">
        <f t="shared" si="91"/>
        <v>45010</v>
      </c>
      <c r="D952" s="98"/>
      <c r="E952" s="98"/>
      <c r="F952" s="98"/>
      <c r="G952" s="133" t="str">
        <f>IFERROR(VLOOKUP($C952,Calculator!$BY$2:$CB$2500,4,0),"")</f>
        <v/>
      </c>
      <c r="H952" s="197" t="e">
        <f t="shared" si="87"/>
        <v>#VALUE!</v>
      </c>
      <c r="I952" s="136">
        <f t="shared" si="88"/>
        <v>45010</v>
      </c>
      <c r="J952" s="137" t="e">
        <f ca="1">IF($C952&gt;(TODAY()),NA(),SUM($G$3:$G952))</f>
        <v>#N/A</v>
      </c>
      <c r="K952" s="133" t="str">
        <f>IFERROR(VLOOKUP($C952,Calculator!$BY$2:$CD$2500,6,0),"")</f>
        <v/>
      </c>
      <c r="L952" s="141" t="str">
        <f t="shared" si="86"/>
        <v/>
      </c>
      <c r="M952" s="100" t="str">
        <f>IF($D952="","",$L952-(Dashboard!$R$21-(SUM($E$224:$E953))))</f>
        <v/>
      </c>
      <c r="N952" s="50">
        <f t="shared" si="89"/>
        <v>45010</v>
      </c>
      <c r="O952" s="96" t="e">
        <f>IF($D952="",NA(),($M952)/Dashboard!$R$21)</f>
        <v>#N/A</v>
      </c>
      <c r="P952" s="34"/>
      <c r="Q952" s="34"/>
    </row>
    <row r="953" spans="2:17" s="198" customFormat="1">
      <c r="B953" s="36">
        <f t="shared" si="90"/>
        <v>951</v>
      </c>
      <c r="C953" s="120">
        <f t="shared" si="91"/>
        <v>45011</v>
      </c>
      <c r="D953" s="98"/>
      <c r="E953" s="98"/>
      <c r="F953" s="98"/>
      <c r="G953" s="133" t="str">
        <f>IFERROR(VLOOKUP($C953,Calculator!$BY$2:$CB$2500,4,0),"")</f>
        <v/>
      </c>
      <c r="H953" s="197" t="e">
        <f t="shared" si="87"/>
        <v>#VALUE!</v>
      </c>
      <c r="I953" s="136">
        <f t="shared" si="88"/>
        <v>45011</v>
      </c>
      <c r="J953" s="137" t="e">
        <f ca="1">IF($C953&gt;(TODAY()),NA(),SUM($G$3:$G953))</f>
        <v>#N/A</v>
      </c>
      <c r="K953" s="133" t="str">
        <f>IFERROR(VLOOKUP($C953,Calculator!$BY$2:$CD$2500,6,0),"")</f>
        <v/>
      </c>
      <c r="L953" s="141" t="str">
        <f t="shared" si="86"/>
        <v/>
      </c>
      <c r="M953" s="100" t="str">
        <f>IF($D953="","",$L953-(Dashboard!$R$21-(SUM($E$224:$E954))))</f>
        <v/>
      </c>
      <c r="N953" s="50">
        <f t="shared" si="89"/>
        <v>45011</v>
      </c>
      <c r="O953" s="96" t="e">
        <f>IF($D953="",NA(),($M953)/Dashboard!$R$21)</f>
        <v>#N/A</v>
      </c>
      <c r="P953" s="34"/>
      <c r="Q953" s="34"/>
    </row>
    <row r="954" spans="2:17" s="198" customFormat="1">
      <c r="B954" s="36">
        <f t="shared" si="90"/>
        <v>952</v>
      </c>
      <c r="C954" s="120">
        <f t="shared" si="91"/>
        <v>45012</v>
      </c>
      <c r="D954" s="98"/>
      <c r="E954" s="98"/>
      <c r="F954" s="98"/>
      <c r="G954" s="133" t="str">
        <f>IFERROR(VLOOKUP($C954,Calculator!$BY$2:$CB$2500,4,0),"")</f>
        <v/>
      </c>
      <c r="H954" s="197" t="e">
        <f t="shared" si="87"/>
        <v>#VALUE!</v>
      </c>
      <c r="I954" s="136">
        <f t="shared" si="88"/>
        <v>45012</v>
      </c>
      <c r="J954" s="137" t="e">
        <f ca="1">IF($C954&gt;(TODAY()),NA(),SUM($G$3:$G954))</f>
        <v>#N/A</v>
      </c>
      <c r="K954" s="133" t="str">
        <f>IFERROR(VLOOKUP($C954,Calculator!$BY$2:$CD$2500,6,0),"")</f>
        <v/>
      </c>
      <c r="L954" s="141" t="str">
        <f t="shared" si="86"/>
        <v/>
      </c>
      <c r="M954" s="100" t="str">
        <f>IF($D954="","",$L954-(Dashboard!$R$21-(SUM($E$224:$E955))))</f>
        <v/>
      </c>
      <c r="N954" s="50">
        <f t="shared" si="89"/>
        <v>45012</v>
      </c>
      <c r="O954" s="96" t="e">
        <f>IF($D954="",NA(),($M954)/Dashboard!$R$21)</f>
        <v>#N/A</v>
      </c>
      <c r="P954" s="34"/>
      <c r="Q954" s="34"/>
    </row>
    <row r="955" spans="2:17" s="198" customFormat="1">
      <c r="B955" s="36">
        <f t="shared" si="90"/>
        <v>953</v>
      </c>
      <c r="C955" s="120">
        <f t="shared" si="91"/>
        <v>45013</v>
      </c>
      <c r="D955" s="98"/>
      <c r="E955" s="98"/>
      <c r="F955" s="98"/>
      <c r="G955" s="133" t="str">
        <f>IFERROR(VLOOKUP($C955,Calculator!$BY$2:$CB$2500,4,0),"")</f>
        <v/>
      </c>
      <c r="H955" s="197" t="e">
        <f t="shared" si="87"/>
        <v>#VALUE!</v>
      </c>
      <c r="I955" s="136">
        <f t="shared" si="88"/>
        <v>45013</v>
      </c>
      <c r="J955" s="137" t="e">
        <f ca="1">IF($C955&gt;(TODAY()),NA(),SUM($G$3:$G955))</f>
        <v>#N/A</v>
      </c>
      <c r="K955" s="133" t="str">
        <f>IFERROR(VLOOKUP($C955,Calculator!$BY$2:$CD$2500,6,0),"")</f>
        <v/>
      </c>
      <c r="L955" s="141" t="str">
        <f t="shared" si="86"/>
        <v/>
      </c>
      <c r="M955" s="100" t="str">
        <f>IF($D955="","",$L955-(Dashboard!$R$21-(SUM($E$224:$E956))))</f>
        <v/>
      </c>
      <c r="N955" s="50">
        <f t="shared" si="89"/>
        <v>45013</v>
      </c>
      <c r="O955" s="96" t="e">
        <f>IF($D955="",NA(),($M955)/Dashboard!$R$21)</f>
        <v>#N/A</v>
      </c>
      <c r="P955" s="34"/>
      <c r="Q955" s="34"/>
    </row>
    <row r="956" spans="2:17" s="198" customFormat="1">
      <c r="B956" s="36">
        <f t="shared" si="90"/>
        <v>954</v>
      </c>
      <c r="C956" s="120">
        <f t="shared" si="91"/>
        <v>45014</v>
      </c>
      <c r="D956" s="98"/>
      <c r="E956" s="98"/>
      <c r="F956" s="98"/>
      <c r="G956" s="133" t="str">
        <f>IFERROR(VLOOKUP($C956,Calculator!$BY$2:$CB$2500,4,0),"")</f>
        <v/>
      </c>
      <c r="H956" s="197" t="e">
        <f t="shared" si="87"/>
        <v>#VALUE!</v>
      </c>
      <c r="I956" s="136">
        <f t="shared" si="88"/>
        <v>45014</v>
      </c>
      <c r="J956" s="137" t="e">
        <f ca="1">IF($C956&gt;(TODAY()),NA(),SUM($G$3:$G956))</f>
        <v>#N/A</v>
      </c>
      <c r="K956" s="133" t="str">
        <f>IFERROR(VLOOKUP($C956,Calculator!$BY$2:$CD$2500,6,0),"")</f>
        <v/>
      </c>
      <c r="L956" s="141" t="str">
        <f t="shared" si="86"/>
        <v/>
      </c>
      <c r="M956" s="100" t="str">
        <f>IF($D956="","",$L956-(Dashboard!$R$21-(SUM($E$224:$E957))))</f>
        <v/>
      </c>
      <c r="N956" s="50">
        <f t="shared" si="89"/>
        <v>45014</v>
      </c>
      <c r="O956" s="96" t="e">
        <f>IF($D956="",NA(),($M956)/Dashboard!$R$21)</f>
        <v>#N/A</v>
      </c>
      <c r="P956" s="34"/>
      <c r="Q956" s="34"/>
    </row>
    <row r="957" spans="2:17" s="198" customFormat="1">
      <c r="B957" s="36">
        <f t="shared" si="90"/>
        <v>955</v>
      </c>
      <c r="C957" s="120">
        <f t="shared" si="91"/>
        <v>45015</v>
      </c>
      <c r="D957" s="98"/>
      <c r="E957" s="98"/>
      <c r="F957" s="98"/>
      <c r="G957" s="133" t="str">
        <f>IFERROR(VLOOKUP($C957,Calculator!$BY$2:$CB$2500,4,0),"")</f>
        <v/>
      </c>
      <c r="H957" s="197" t="e">
        <f t="shared" si="87"/>
        <v>#VALUE!</v>
      </c>
      <c r="I957" s="136">
        <f t="shared" si="88"/>
        <v>45015</v>
      </c>
      <c r="J957" s="137" t="e">
        <f ca="1">IF($C957&gt;(TODAY()),NA(),SUM($G$3:$G957))</f>
        <v>#N/A</v>
      </c>
      <c r="K957" s="133" t="str">
        <f>IFERROR(VLOOKUP($C957,Calculator!$BY$2:$CD$2500,6,0),"")</f>
        <v/>
      </c>
      <c r="L957" s="141" t="str">
        <f t="shared" si="86"/>
        <v/>
      </c>
      <c r="M957" s="100" t="str">
        <f>IF($D957="","",$L957-(Dashboard!$R$21-(SUM($E$224:$E958))))</f>
        <v/>
      </c>
      <c r="N957" s="50">
        <f t="shared" si="89"/>
        <v>45015</v>
      </c>
      <c r="O957" s="96" t="e">
        <f>IF($D957="",NA(),($M957)/Dashboard!$R$21)</f>
        <v>#N/A</v>
      </c>
      <c r="P957" s="34"/>
      <c r="Q957" s="34"/>
    </row>
    <row r="958" spans="2:17" s="198" customFormat="1">
      <c r="B958" s="36">
        <f t="shared" si="90"/>
        <v>956</v>
      </c>
      <c r="C958" s="120">
        <f t="shared" si="91"/>
        <v>45016</v>
      </c>
      <c r="D958" s="98"/>
      <c r="E958" s="98"/>
      <c r="F958" s="98"/>
      <c r="G958" s="133" t="str">
        <f>IFERROR(VLOOKUP($C958,Calculator!$BY$2:$CB$2500,4,0),"")</f>
        <v/>
      </c>
      <c r="H958" s="197" t="e">
        <f t="shared" si="87"/>
        <v>#VALUE!</v>
      </c>
      <c r="I958" s="136">
        <f t="shared" si="88"/>
        <v>45016</v>
      </c>
      <c r="J958" s="137" t="e">
        <f ca="1">IF($C958&gt;(TODAY()),NA(),SUM($G$3:$G958))</f>
        <v>#N/A</v>
      </c>
      <c r="K958" s="133" t="str">
        <f>IFERROR(VLOOKUP($C958,Calculator!$BY$2:$CD$2500,6,0),"")</f>
        <v/>
      </c>
      <c r="L958" s="141" t="str">
        <f t="shared" si="86"/>
        <v/>
      </c>
      <c r="M958" s="100" t="str">
        <f>IF($D958="","",$L958-(Dashboard!$R$21-(SUM($E$224:$E959))))</f>
        <v/>
      </c>
      <c r="N958" s="50">
        <f t="shared" si="89"/>
        <v>45016</v>
      </c>
      <c r="O958" s="96" t="e">
        <f>IF($D958="",NA(),($M958)/Dashboard!$R$21)</f>
        <v>#N/A</v>
      </c>
      <c r="P958" s="34"/>
      <c r="Q958" s="34"/>
    </row>
    <row r="959" spans="2:17" s="198" customFormat="1">
      <c r="B959" s="36">
        <f t="shared" si="90"/>
        <v>957</v>
      </c>
      <c r="C959" s="120">
        <f t="shared" si="91"/>
        <v>45017</v>
      </c>
      <c r="D959" s="98"/>
      <c r="E959" s="98"/>
      <c r="F959" s="98"/>
      <c r="G959" s="133" t="str">
        <f>IFERROR(VLOOKUP($C959,Calculator!$BY$2:$CB$2500,4,0),"")</f>
        <v/>
      </c>
      <c r="H959" s="197" t="e">
        <f t="shared" si="87"/>
        <v>#VALUE!</v>
      </c>
      <c r="I959" s="136">
        <f t="shared" si="88"/>
        <v>45017</v>
      </c>
      <c r="J959" s="137" t="e">
        <f ca="1">IF($C959&gt;(TODAY()),NA(),SUM($G$3:$G959))</f>
        <v>#N/A</v>
      </c>
      <c r="K959" s="133" t="str">
        <f>IFERROR(VLOOKUP($C959,Calculator!$BY$2:$CD$2500,6,0),"")</f>
        <v/>
      </c>
      <c r="L959" s="141" t="str">
        <f t="shared" si="86"/>
        <v/>
      </c>
      <c r="M959" s="100" t="str">
        <f>IF($D959="","",$L959-(Dashboard!$R$21-(SUM($E$224:$E960))))</f>
        <v/>
      </c>
      <c r="N959" s="50">
        <f t="shared" si="89"/>
        <v>45017</v>
      </c>
      <c r="O959" s="96" t="e">
        <f>IF($D959="",NA(),($M959)/Dashboard!$R$21)</f>
        <v>#N/A</v>
      </c>
      <c r="P959" s="34"/>
      <c r="Q959" s="34"/>
    </row>
    <row r="960" spans="2:17" s="198" customFormat="1">
      <c r="B960" s="36">
        <f t="shared" si="90"/>
        <v>958</v>
      </c>
      <c r="C960" s="120">
        <f t="shared" si="91"/>
        <v>45018</v>
      </c>
      <c r="D960" s="98"/>
      <c r="E960" s="98"/>
      <c r="F960" s="98"/>
      <c r="G960" s="133" t="str">
        <f>IFERROR(VLOOKUP($C960,Calculator!$BY$2:$CB$2500,4,0),"")</f>
        <v/>
      </c>
      <c r="H960" s="197" t="e">
        <f t="shared" si="87"/>
        <v>#VALUE!</v>
      </c>
      <c r="I960" s="136">
        <f t="shared" si="88"/>
        <v>45018</v>
      </c>
      <c r="J960" s="137" t="e">
        <f ca="1">IF($C960&gt;(TODAY()),NA(),SUM($G$3:$G960))</f>
        <v>#N/A</v>
      </c>
      <c r="K960" s="133" t="str">
        <f>IFERROR(VLOOKUP($C960,Calculator!$BY$2:$CD$2500,6,0),"")</f>
        <v/>
      </c>
      <c r="L960" s="141" t="str">
        <f t="shared" si="86"/>
        <v/>
      </c>
      <c r="M960" s="100" t="str">
        <f>IF($D960="","",$L960-(Dashboard!$R$21-(SUM($E$224:$E961))))</f>
        <v/>
      </c>
      <c r="N960" s="50">
        <f t="shared" si="89"/>
        <v>45018</v>
      </c>
      <c r="O960" s="96" t="e">
        <f>IF($D960="",NA(),($M960)/Dashboard!$R$21)</f>
        <v>#N/A</v>
      </c>
      <c r="P960" s="34"/>
      <c r="Q960" s="34"/>
    </row>
    <row r="961" spans="2:17" s="198" customFormat="1">
      <c r="B961" s="36">
        <f t="shared" si="90"/>
        <v>959</v>
      </c>
      <c r="C961" s="120">
        <f t="shared" si="91"/>
        <v>45019</v>
      </c>
      <c r="D961" s="98"/>
      <c r="E961" s="98"/>
      <c r="F961" s="98"/>
      <c r="G961" s="133" t="str">
        <f>IFERROR(VLOOKUP($C961,Calculator!$BY$2:$CB$2500,4,0),"")</f>
        <v/>
      </c>
      <c r="H961" s="197" t="e">
        <f t="shared" si="87"/>
        <v>#VALUE!</v>
      </c>
      <c r="I961" s="136">
        <f t="shared" si="88"/>
        <v>45019</v>
      </c>
      <c r="J961" s="137" t="e">
        <f ca="1">IF($C961&gt;(TODAY()),NA(),SUM($G$3:$G961))</f>
        <v>#N/A</v>
      </c>
      <c r="K961" s="133" t="str">
        <f>IFERROR(VLOOKUP($C961,Calculator!$BY$2:$CD$2500,6,0),"")</f>
        <v/>
      </c>
      <c r="L961" s="141" t="str">
        <f t="shared" si="86"/>
        <v/>
      </c>
      <c r="M961" s="100" t="str">
        <f>IF($D961="","",$L961-(Dashboard!$R$21-(SUM($E$224:$E962))))</f>
        <v/>
      </c>
      <c r="N961" s="50">
        <f t="shared" si="89"/>
        <v>45019</v>
      </c>
      <c r="O961" s="96" t="e">
        <f>IF($D961="",NA(),($M961)/Dashboard!$R$21)</f>
        <v>#N/A</v>
      </c>
      <c r="P961" s="34"/>
      <c r="Q961" s="34"/>
    </row>
    <row r="962" spans="2:17" s="198" customFormat="1">
      <c r="B962" s="36">
        <f t="shared" si="90"/>
        <v>960</v>
      </c>
      <c r="C962" s="120">
        <f t="shared" si="91"/>
        <v>45020</v>
      </c>
      <c r="D962" s="98"/>
      <c r="E962" s="98"/>
      <c r="F962" s="98"/>
      <c r="G962" s="133" t="str">
        <f>IFERROR(VLOOKUP($C962,Calculator!$BY$2:$CB$2500,4,0),"")</f>
        <v/>
      </c>
      <c r="H962" s="197" t="e">
        <f t="shared" si="87"/>
        <v>#VALUE!</v>
      </c>
      <c r="I962" s="136">
        <f t="shared" si="88"/>
        <v>45020</v>
      </c>
      <c r="J962" s="137" t="e">
        <f ca="1">IF($C962&gt;(TODAY()),NA(),SUM($G$3:$G962))</f>
        <v>#N/A</v>
      </c>
      <c r="K962" s="133" t="str">
        <f>IFERROR(VLOOKUP($C962,Calculator!$BY$2:$CD$2500,6,0),"")</f>
        <v/>
      </c>
      <c r="L962" s="141" t="str">
        <f t="shared" si="86"/>
        <v/>
      </c>
      <c r="M962" s="100" t="str">
        <f>IF($D962="","",$L962-(Dashboard!$R$21-(SUM($E$224:$E963))))</f>
        <v/>
      </c>
      <c r="N962" s="50">
        <f t="shared" si="89"/>
        <v>45020</v>
      </c>
      <c r="O962" s="96" t="e">
        <f>IF($D962="",NA(),($M962)/Dashboard!$R$21)</f>
        <v>#N/A</v>
      </c>
      <c r="P962" s="34"/>
      <c r="Q962" s="34"/>
    </row>
    <row r="963" spans="2:17" s="198" customFormat="1">
      <c r="B963" s="36">
        <f t="shared" si="90"/>
        <v>961</v>
      </c>
      <c r="C963" s="120">
        <f t="shared" si="91"/>
        <v>45021</v>
      </c>
      <c r="D963" s="98"/>
      <c r="E963" s="98"/>
      <c r="F963" s="98"/>
      <c r="G963" s="133" t="str">
        <f>IFERROR(VLOOKUP($C963,Calculator!$BY$2:$CB$2500,4,0),"")</f>
        <v/>
      </c>
      <c r="H963" s="197" t="e">
        <f t="shared" si="87"/>
        <v>#VALUE!</v>
      </c>
      <c r="I963" s="136">
        <f t="shared" si="88"/>
        <v>45021</v>
      </c>
      <c r="J963" s="137" t="e">
        <f ca="1">IF($C963&gt;(TODAY()),NA(),SUM($G$3:$G963))</f>
        <v>#N/A</v>
      </c>
      <c r="K963" s="133" t="str">
        <f>IFERROR(VLOOKUP($C963,Calculator!$BY$2:$CD$2500,6,0),"")</f>
        <v/>
      </c>
      <c r="L963" s="141" t="str">
        <f t="shared" ref="L963:L1000" si="92">IF($D963="","",$D963)</f>
        <v/>
      </c>
      <c r="M963" s="100" t="str">
        <f>IF($D963="","",$L963-(Dashboard!$R$21-(SUM($E$224:$E964))))</f>
        <v/>
      </c>
      <c r="N963" s="50">
        <f t="shared" si="89"/>
        <v>45021</v>
      </c>
      <c r="O963" s="96" t="e">
        <f>IF($D963="",NA(),($M963)/Dashboard!$R$21)</f>
        <v>#N/A</v>
      </c>
      <c r="P963" s="34"/>
      <c r="Q963" s="34"/>
    </row>
    <row r="964" spans="2:17" s="198" customFormat="1">
      <c r="B964" s="36">
        <f t="shared" si="90"/>
        <v>962</v>
      </c>
      <c r="C964" s="120">
        <f t="shared" si="91"/>
        <v>45022</v>
      </c>
      <c r="D964" s="98"/>
      <c r="E964" s="98"/>
      <c r="F964" s="98"/>
      <c r="G964" s="133" t="str">
        <f>IFERROR(VLOOKUP($C964,Calculator!$BY$2:$CB$2500,4,0),"")</f>
        <v/>
      </c>
      <c r="H964" s="197" t="e">
        <f t="shared" ref="H964:H1000" si="93">$G964*1</f>
        <v>#VALUE!</v>
      </c>
      <c r="I964" s="136">
        <f t="shared" ref="I964:I1000" si="94">$C964</f>
        <v>45022</v>
      </c>
      <c r="J964" s="137" t="e">
        <f ca="1">IF($C964&gt;(TODAY()),NA(),SUM($G$3:$G964))</f>
        <v>#N/A</v>
      </c>
      <c r="K964" s="133" t="str">
        <f>IFERROR(VLOOKUP($C964,Calculator!$BY$2:$CD$2500,6,0),"")</f>
        <v/>
      </c>
      <c r="L964" s="141" t="str">
        <f t="shared" si="92"/>
        <v/>
      </c>
      <c r="M964" s="100" t="str">
        <f>IF($D964="","",$L964-(Dashboard!$R$21-(SUM($E$224:$E965))))</f>
        <v/>
      </c>
      <c r="N964" s="50">
        <f t="shared" si="89"/>
        <v>45022</v>
      </c>
      <c r="O964" s="96" t="e">
        <f>IF($D964="",NA(),($M964)/Dashboard!$R$21)</f>
        <v>#N/A</v>
      </c>
      <c r="P964" s="34"/>
      <c r="Q964" s="34"/>
    </row>
    <row r="965" spans="2:17" s="198" customFormat="1">
      <c r="B965" s="36">
        <f t="shared" si="90"/>
        <v>963</v>
      </c>
      <c r="C965" s="120">
        <f t="shared" si="91"/>
        <v>45023</v>
      </c>
      <c r="D965" s="98"/>
      <c r="E965" s="98"/>
      <c r="F965" s="98"/>
      <c r="G965" s="133" t="str">
        <f>IFERROR(VLOOKUP($C965,Calculator!$BY$2:$CB$2500,4,0),"")</f>
        <v/>
      </c>
      <c r="H965" s="197" t="e">
        <f t="shared" si="93"/>
        <v>#VALUE!</v>
      </c>
      <c r="I965" s="136">
        <f t="shared" si="94"/>
        <v>45023</v>
      </c>
      <c r="J965" s="137" t="e">
        <f ca="1">IF($C965&gt;(TODAY()),NA(),SUM($G$3:$G965))</f>
        <v>#N/A</v>
      </c>
      <c r="K965" s="133" t="str">
        <f>IFERROR(VLOOKUP($C965,Calculator!$BY$2:$CD$2500,6,0),"")</f>
        <v/>
      </c>
      <c r="L965" s="141" t="str">
        <f t="shared" si="92"/>
        <v/>
      </c>
      <c r="M965" s="100" t="str">
        <f>IF($D965="","",$L965-(Dashboard!$R$21-(SUM($E$224:$E966))))</f>
        <v/>
      </c>
      <c r="N965" s="50">
        <f t="shared" ref="N965:N1000" si="95">$C964+1</f>
        <v>45023</v>
      </c>
      <c r="O965" s="96" t="e">
        <f>IF($D965="",NA(),($M965)/Dashboard!$R$21)</f>
        <v>#N/A</v>
      </c>
      <c r="P965" s="34"/>
      <c r="Q965" s="34"/>
    </row>
    <row r="966" spans="2:17" s="198" customFormat="1">
      <c r="B966" s="36">
        <f t="shared" si="90"/>
        <v>964</v>
      </c>
      <c r="C966" s="120">
        <f t="shared" si="91"/>
        <v>45024</v>
      </c>
      <c r="D966" s="98"/>
      <c r="E966" s="98"/>
      <c r="F966" s="98"/>
      <c r="G966" s="133" t="str">
        <f>IFERROR(VLOOKUP($C966,Calculator!$BY$2:$CB$2500,4,0),"")</f>
        <v/>
      </c>
      <c r="H966" s="197" t="e">
        <f t="shared" si="93"/>
        <v>#VALUE!</v>
      </c>
      <c r="I966" s="136">
        <f t="shared" si="94"/>
        <v>45024</v>
      </c>
      <c r="J966" s="137" t="e">
        <f ca="1">IF($C966&gt;(TODAY()),NA(),SUM($G$3:$G966))</f>
        <v>#N/A</v>
      </c>
      <c r="K966" s="133" t="str">
        <f>IFERROR(VLOOKUP($C966,Calculator!$BY$2:$CD$2500,6,0),"")</f>
        <v/>
      </c>
      <c r="L966" s="141" t="str">
        <f t="shared" si="92"/>
        <v/>
      </c>
      <c r="M966" s="100" t="str">
        <f>IF($D966="","",$L966-(Dashboard!$R$21-(SUM($E$224:$E967))))</f>
        <v/>
      </c>
      <c r="N966" s="50">
        <f t="shared" si="95"/>
        <v>45024</v>
      </c>
      <c r="O966" s="96" t="e">
        <f>IF($D966="",NA(),($M966)/Dashboard!$R$21)</f>
        <v>#N/A</v>
      </c>
      <c r="P966" s="34"/>
      <c r="Q966" s="34"/>
    </row>
    <row r="967" spans="2:17" s="198" customFormat="1">
      <c r="B967" s="36">
        <f t="shared" si="90"/>
        <v>965</v>
      </c>
      <c r="C967" s="120">
        <f t="shared" si="91"/>
        <v>45025</v>
      </c>
      <c r="D967" s="98"/>
      <c r="E967" s="98"/>
      <c r="F967" s="98"/>
      <c r="G967" s="133" t="str">
        <f>IFERROR(VLOOKUP($C967,Calculator!$BY$2:$CB$2500,4,0),"")</f>
        <v/>
      </c>
      <c r="H967" s="197" t="e">
        <f t="shared" si="93"/>
        <v>#VALUE!</v>
      </c>
      <c r="I967" s="136">
        <f t="shared" si="94"/>
        <v>45025</v>
      </c>
      <c r="J967" s="137" t="e">
        <f ca="1">IF($C967&gt;(TODAY()),NA(),SUM($G$3:$G967))</f>
        <v>#N/A</v>
      </c>
      <c r="K967" s="133" t="str">
        <f>IFERROR(VLOOKUP($C967,Calculator!$BY$2:$CD$2500,6,0),"")</f>
        <v/>
      </c>
      <c r="L967" s="141" t="str">
        <f t="shared" si="92"/>
        <v/>
      </c>
      <c r="M967" s="100" t="str">
        <f>IF($D967="","",$L967-(Dashboard!$R$21-(SUM($E$224:$E968))))</f>
        <v/>
      </c>
      <c r="N967" s="50">
        <f t="shared" si="95"/>
        <v>45025</v>
      </c>
      <c r="O967" s="96" t="e">
        <f>IF($D967="",NA(),($M967)/Dashboard!$R$21)</f>
        <v>#N/A</v>
      </c>
      <c r="P967" s="34"/>
      <c r="Q967" s="34"/>
    </row>
    <row r="968" spans="2:17" s="198" customFormat="1">
      <c r="B968" s="36">
        <f t="shared" si="90"/>
        <v>966</v>
      </c>
      <c r="C968" s="120">
        <f t="shared" si="91"/>
        <v>45026</v>
      </c>
      <c r="D968" s="98"/>
      <c r="E968" s="98"/>
      <c r="F968" s="98"/>
      <c r="G968" s="133" t="str">
        <f>IFERROR(VLOOKUP($C968,Calculator!$BY$2:$CB$2500,4,0),"")</f>
        <v/>
      </c>
      <c r="H968" s="197" t="e">
        <f t="shared" si="93"/>
        <v>#VALUE!</v>
      </c>
      <c r="I968" s="136">
        <f t="shared" si="94"/>
        <v>45026</v>
      </c>
      <c r="J968" s="137" t="e">
        <f ca="1">IF($C968&gt;(TODAY()),NA(),SUM($G$3:$G968))</f>
        <v>#N/A</v>
      </c>
      <c r="K968" s="133" t="str">
        <f>IFERROR(VLOOKUP($C968,Calculator!$BY$2:$CD$2500,6,0),"")</f>
        <v/>
      </c>
      <c r="L968" s="141" t="str">
        <f t="shared" si="92"/>
        <v/>
      </c>
      <c r="M968" s="100" t="str">
        <f>IF($D968="","",$L968-(Dashboard!$R$21-(SUM($E$224:$E969))))</f>
        <v/>
      </c>
      <c r="N968" s="50">
        <f t="shared" si="95"/>
        <v>45026</v>
      </c>
      <c r="O968" s="96" t="e">
        <f>IF($D968="",NA(),($M968)/Dashboard!$R$21)</f>
        <v>#N/A</v>
      </c>
      <c r="P968" s="34"/>
      <c r="Q968" s="34"/>
    </row>
    <row r="969" spans="2:17" s="198" customFormat="1">
      <c r="B969" s="36">
        <f t="shared" si="90"/>
        <v>967</v>
      </c>
      <c r="C969" s="120">
        <f t="shared" si="91"/>
        <v>45027</v>
      </c>
      <c r="D969" s="98"/>
      <c r="E969" s="98"/>
      <c r="F969" s="98"/>
      <c r="G969" s="133" t="str">
        <f>IFERROR(VLOOKUP($C969,Calculator!$BY$2:$CB$2500,4,0),"")</f>
        <v/>
      </c>
      <c r="H969" s="197" t="e">
        <f t="shared" si="93"/>
        <v>#VALUE!</v>
      </c>
      <c r="I969" s="136">
        <f t="shared" si="94"/>
        <v>45027</v>
      </c>
      <c r="J969" s="137" t="e">
        <f ca="1">IF($C969&gt;(TODAY()),NA(),SUM($G$3:$G969))</f>
        <v>#N/A</v>
      </c>
      <c r="K969" s="133" t="str">
        <f>IFERROR(VLOOKUP($C969,Calculator!$BY$2:$CD$2500,6,0),"")</f>
        <v/>
      </c>
      <c r="L969" s="141" t="str">
        <f t="shared" si="92"/>
        <v/>
      </c>
      <c r="M969" s="100" t="str">
        <f>IF($D969="","",$L969-(Dashboard!$R$21-(SUM($E$224:$E970))))</f>
        <v/>
      </c>
      <c r="N969" s="50">
        <f t="shared" si="95"/>
        <v>45027</v>
      </c>
      <c r="O969" s="96" t="e">
        <f>IF($D969="",NA(),($M969)/Dashboard!$R$21)</f>
        <v>#N/A</v>
      </c>
      <c r="P969" s="34"/>
      <c r="Q969" s="34"/>
    </row>
    <row r="970" spans="2:17" s="198" customFormat="1">
      <c r="B970" s="36">
        <f t="shared" si="90"/>
        <v>968</v>
      </c>
      <c r="C970" s="120">
        <f t="shared" si="91"/>
        <v>45028</v>
      </c>
      <c r="D970" s="98"/>
      <c r="E970" s="98"/>
      <c r="F970" s="98"/>
      <c r="G970" s="133" t="str">
        <f>IFERROR(VLOOKUP($C970,Calculator!$BY$2:$CB$2500,4,0),"")</f>
        <v/>
      </c>
      <c r="H970" s="197" t="e">
        <f t="shared" si="93"/>
        <v>#VALUE!</v>
      </c>
      <c r="I970" s="136">
        <f t="shared" si="94"/>
        <v>45028</v>
      </c>
      <c r="J970" s="137" t="e">
        <f ca="1">IF($C970&gt;(TODAY()),NA(),SUM($G$3:$G970))</f>
        <v>#N/A</v>
      </c>
      <c r="K970" s="133" t="str">
        <f>IFERROR(VLOOKUP($C970,Calculator!$BY$2:$CD$2500,6,0),"")</f>
        <v/>
      </c>
      <c r="L970" s="141" t="str">
        <f t="shared" si="92"/>
        <v/>
      </c>
      <c r="M970" s="100" t="str">
        <f>IF($D970="","",$L970-(Dashboard!$R$21-(SUM($E$224:$E971))))</f>
        <v/>
      </c>
      <c r="N970" s="50">
        <f t="shared" si="95"/>
        <v>45028</v>
      </c>
      <c r="O970" s="96" t="e">
        <f>IF($D970="",NA(),($M970)/Dashboard!$R$21)</f>
        <v>#N/A</v>
      </c>
      <c r="P970" s="34"/>
      <c r="Q970" s="34"/>
    </row>
    <row r="971" spans="2:17" s="198" customFormat="1">
      <c r="B971" s="36">
        <f t="shared" si="90"/>
        <v>969</v>
      </c>
      <c r="C971" s="120">
        <f t="shared" si="91"/>
        <v>45029</v>
      </c>
      <c r="D971" s="98"/>
      <c r="E971" s="98"/>
      <c r="F971" s="98"/>
      <c r="G971" s="133" t="str">
        <f>IFERROR(VLOOKUP($C971,Calculator!$BY$2:$CB$2500,4,0),"")</f>
        <v/>
      </c>
      <c r="H971" s="197" t="e">
        <f t="shared" si="93"/>
        <v>#VALUE!</v>
      </c>
      <c r="I971" s="136">
        <f t="shared" si="94"/>
        <v>45029</v>
      </c>
      <c r="J971" s="137" t="e">
        <f ca="1">IF($C971&gt;(TODAY()),NA(),SUM($G$3:$G971))</f>
        <v>#N/A</v>
      </c>
      <c r="K971" s="133" t="str">
        <f>IFERROR(VLOOKUP($C971,Calculator!$BY$2:$CD$2500,6,0),"")</f>
        <v/>
      </c>
      <c r="L971" s="141" t="str">
        <f t="shared" si="92"/>
        <v/>
      </c>
      <c r="M971" s="100" t="str">
        <f>IF($D971="","",$L971-(Dashboard!$R$21-(SUM($E$224:$E972))))</f>
        <v/>
      </c>
      <c r="N971" s="50">
        <f t="shared" si="95"/>
        <v>45029</v>
      </c>
      <c r="O971" s="96" t="e">
        <f>IF($D971="",NA(),($M971)/Dashboard!$R$21)</f>
        <v>#N/A</v>
      </c>
      <c r="P971" s="34"/>
      <c r="Q971" s="34"/>
    </row>
    <row r="972" spans="2:17" s="198" customFormat="1">
      <c r="B972" s="36">
        <f t="shared" si="90"/>
        <v>970</v>
      </c>
      <c r="C972" s="120">
        <f t="shared" si="91"/>
        <v>45030</v>
      </c>
      <c r="D972" s="98"/>
      <c r="E972" s="98"/>
      <c r="F972" s="98"/>
      <c r="G972" s="133" t="str">
        <f>IFERROR(VLOOKUP($C972,Calculator!$BY$2:$CB$2500,4,0),"")</f>
        <v/>
      </c>
      <c r="H972" s="197" t="e">
        <f t="shared" si="93"/>
        <v>#VALUE!</v>
      </c>
      <c r="I972" s="136">
        <f t="shared" si="94"/>
        <v>45030</v>
      </c>
      <c r="J972" s="137" t="e">
        <f ca="1">IF($C972&gt;(TODAY()),NA(),SUM($G$3:$G972))</f>
        <v>#N/A</v>
      </c>
      <c r="K972" s="133" t="str">
        <f>IFERROR(VLOOKUP($C972,Calculator!$BY$2:$CD$2500,6,0),"")</f>
        <v/>
      </c>
      <c r="L972" s="141" t="str">
        <f t="shared" si="92"/>
        <v/>
      </c>
      <c r="M972" s="100" t="str">
        <f>IF($D972="","",$L972-(Dashboard!$R$21-(SUM($E$224:$E973))))</f>
        <v/>
      </c>
      <c r="N972" s="50">
        <f t="shared" si="95"/>
        <v>45030</v>
      </c>
      <c r="O972" s="96" t="e">
        <f>IF($D972="",NA(),($M972)/Dashboard!$R$21)</f>
        <v>#N/A</v>
      </c>
      <c r="P972" s="34"/>
      <c r="Q972" s="34"/>
    </row>
    <row r="973" spans="2:17" s="198" customFormat="1">
      <c r="B973" s="36">
        <f t="shared" si="90"/>
        <v>971</v>
      </c>
      <c r="C973" s="120">
        <f t="shared" si="91"/>
        <v>45031</v>
      </c>
      <c r="D973" s="98"/>
      <c r="E973" s="98"/>
      <c r="F973" s="98"/>
      <c r="G973" s="133" t="str">
        <f>IFERROR(VLOOKUP($C973,Calculator!$BY$2:$CB$2500,4,0),"")</f>
        <v/>
      </c>
      <c r="H973" s="197" t="e">
        <f t="shared" si="93"/>
        <v>#VALUE!</v>
      </c>
      <c r="I973" s="136">
        <f t="shared" si="94"/>
        <v>45031</v>
      </c>
      <c r="J973" s="137" t="e">
        <f ca="1">IF($C973&gt;(TODAY()),NA(),SUM($G$3:$G973))</f>
        <v>#N/A</v>
      </c>
      <c r="K973" s="133" t="str">
        <f>IFERROR(VLOOKUP($C973,Calculator!$BY$2:$CD$2500,6,0),"")</f>
        <v/>
      </c>
      <c r="L973" s="141" t="str">
        <f t="shared" si="92"/>
        <v/>
      </c>
      <c r="M973" s="100" t="str">
        <f>IF($D973="","",$L973-(Dashboard!$R$21-(SUM($E$224:$E974))))</f>
        <v/>
      </c>
      <c r="N973" s="50">
        <f t="shared" si="95"/>
        <v>45031</v>
      </c>
      <c r="O973" s="96" t="e">
        <f>IF($D973="",NA(),($M973)/Dashboard!$R$21)</f>
        <v>#N/A</v>
      </c>
      <c r="P973" s="34"/>
      <c r="Q973" s="34"/>
    </row>
    <row r="974" spans="2:17" s="198" customFormat="1">
      <c r="B974" s="36">
        <f t="shared" si="90"/>
        <v>972</v>
      </c>
      <c r="C974" s="120">
        <f t="shared" si="91"/>
        <v>45032</v>
      </c>
      <c r="D974" s="98"/>
      <c r="E974" s="98"/>
      <c r="F974" s="98"/>
      <c r="G974" s="133" t="str">
        <f>IFERROR(VLOOKUP($C974,Calculator!$BY$2:$CB$2500,4,0),"")</f>
        <v/>
      </c>
      <c r="H974" s="197" t="e">
        <f t="shared" si="93"/>
        <v>#VALUE!</v>
      </c>
      <c r="I974" s="136">
        <f t="shared" si="94"/>
        <v>45032</v>
      </c>
      <c r="J974" s="137" t="e">
        <f ca="1">IF($C974&gt;(TODAY()),NA(),SUM($G$3:$G974))</f>
        <v>#N/A</v>
      </c>
      <c r="K974" s="133" t="str">
        <f>IFERROR(VLOOKUP($C974,Calculator!$BY$2:$CD$2500,6,0),"")</f>
        <v/>
      </c>
      <c r="L974" s="141" t="str">
        <f t="shared" si="92"/>
        <v/>
      </c>
      <c r="M974" s="100" t="str">
        <f>IF($D974="","",$L974-(Dashboard!$R$21-(SUM($E$224:$E975))))</f>
        <v/>
      </c>
      <c r="N974" s="50">
        <f t="shared" si="95"/>
        <v>45032</v>
      </c>
      <c r="O974" s="96" t="e">
        <f>IF($D974="",NA(),($M974)/Dashboard!$R$21)</f>
        <v>#N/A</v>
      </c>
      <c r="P974" s="34"/>
      <c r="Q974" s="34"/>
    </row>
    <row r="975" spans="2:17" s="198" customFormat="1">
      <c r="B975" s="36">
        <f t="shared" si="90"/>
        <v>973</v>
      </c>
      <c r="C975" s="120">
        <f t="shared" si="91"/>
        <v>45033</v>
      </c>
      <c r="D975" s="98"/>
      <c r="E975" s="98"/>
      <c r="F975" s="98"/>
      <c r="G975" s="133" t="str">
        <f>IFERROR(VLOOKUP($C975,Calculator!$BY$2:$CB$2500,4,0),"")</f>
        <v/>
      </c>
      <c r="H975" s="197" t="e">
        <f t="shared" si="93"/>
        <v>#VALUE!</v>
      </c>
      <c r="I975" s="136">
        <f t="shared" si="94"/>
        <v>45033</v>
      </c>
      <c r="J975" s="137" t="e">
        <f ca="1">IF($C975&gt;(TODAY()),NA(),SUM($G$3:$G975))</f>
        <v>#N/A</v>
      </c>
      <c r="K975" s="133" t="str">
        <f>IFERROR(VLOOKUP($C975,Calculator!$BY$2:$CD$2500,6,0),"")</f>
        <v/>
      </c>
      <c r="L975" s="141" t="str">
        <f t="shared" si="92"/>
        <v/>
      </c>
      <c r="M975" s="100" t="str">
        <f>IF($D975="","",$L975-(Dashboard!$R$21-(SUM($E$224:$E976))))</f>
        <v/>
      </c>
      <c r="N975" s="50">
        <f t="shared" si="95"/>
        <v>45033</v>
      </c>
      <c r="O975" s="96" t="e">
        <f>IF($D975="",NA(),($M975)/Dashboard!$R$21)</f>
        <v>#N/A</v>
      </c>
      <c r="P975" s="34"/>
      <c r="Q975" s="34"/>
    </row>
    <row r="976" spans="2:17" s="198" customFormat="1">
      <c r="B976" s="36">
        <f t="shared" si="90"/>
        <v>974</v>
      </c>
      <c r="C976" s="120">
        <f t="shared" si="91"/>
        <v>45034</v>
      </c>
      <c r="D976" s="98"/>
      <c r="E976" s="98"/>
      <c r="F976" s="98"/>
      <c r="G976" s="133" t="str">
        <f>IFERROR(VLOOKUP($C976,Calculator!$BY$2:$CB$2500,4,0),"")</f>
        <v/>
      </c>
      <c r="H976" s="197" t="e">
        <f t="shared" si="93"/>
        <v>#VALUE!</v>
      </c>
      <c r="I976" s="136">
        <f t="shared" si="94"/>
        <v>45034</v>
      </c>
      <c r="J976" s="137" t="e">
        <f ca="1">IF($C976&gt;(TODAY()),NA(),SUM($G$3:$G976))</f>
        <v>#N/A</v>
      </c>
      <c r="K976" s="133" t="str">
        <f>IFERROR(VLOOKUP($C976,Calculator!$BY$2:$CD$2500,6,0),"")</f>
        <v/>
      </c>
      <c r="L976" s="141" t="str">
        <f t="shared" si="92"/>
        <v/>
      </c>
      <c r="M976" s="100" t="str">
        <f>IF($D976="","",$L976-(Dashboard!$R$21-(SUM($E$224:$E977))))</f>
        <v/>
      </c>
      <c r="N976" s="50">
        <f t="shared" si="95"/>
        <v>45034</v>
      </c>
      <c r="O976" s="96" t="e">
        <f>IF($D976="",NA(),($M976)/Dashboard!$R$21)</f>
        <v>#N/A</v>
      </c>
      <c r="P976" s="34"/>
      <c r="Q976" s="34"/>
    </row>
    <row r="977" spans="2:17" s="198" customFormat="1">
      <c r="B977" s="36">
        <f t="shared" si="90"/>
        <v>975</v>
      </c>
      <c r="C977" s="120">
        <f t="shared" si="91"/>
        <v>45035</v>
      </c>
      <c r="D977" s="98"/>
      <c r="E977" s="98"/>
      <c r="F977" s="98"/>
      <c r="G977" s="133" t="str">
        <f>IFERROR(VLOOKUP($C977,Calculator!$BY$2:$CB$2500,4,0),"")</f>
        <v/>
      </c>
      <c r="H977" s="197" t="e">
        <f t="shared" si="93"/>
        <v>#VALUE!</v>
      </c>
      <c r="I977" s="136">
        <f t="shared" si="94"/>
        <v>45035</v>
      </c>
      <c r="J977" s="137" t="e">
        <f ca="1">IF($C977&gt;(TODAY()),NA(),SUM($G$3:$G977))</f>
        <v>#N/A</v>
      </c>
      <c r="K977" s="133" t="str">
        <f>IFERROR(VLOOKUP($C977,Calculator!$BY$2:$CD$2500,6,0),"")</f>
        <v/>
      </c>
      <c r="L977" s="141" t="str">
        <f t="shared" si="92"/>
        <v/>
      </c>
      <c r="M977" s="100" t="str">
        <f>IF($D977="","",$L977-(Dashboard!$R$21-(SUM($E$224:$E978))))</f>
        <v/>
      </c>
      <c r="N977" s="50">
        <f t="shared" si="95"/>
        <v>45035</v>
      </c>
      <c r="O977" s="96" t="e">
        <f>IF($D977="",NA(),($M977)/Dashboard!$R$21)</f>
        <v>#N/A</v>
      </c>
      <c r="P977" s="34"/>
      <c r="Q977" s="34"/>
    </row>
    <row r="978" spans="2:17" s="198" customFormat="1">
      <c r="B978" s="36">
        <f t="shared" si="90"/>
        <v>976</v>
      </c>
      <c r="C978" s="120">
        <f t="shared" si="91"/>
        <v>45036</v>
      </c>
      <c r="D978" s="98"/>
      <c r="E978" s="98"/>
      <c r="F978" s="98"/>
      <c r="G978" s="133" t="str">
        <f>IFERROR(VLOOKUP($C978,Calculator!$BY$2:$CB$2500,4,0),"")</f>
        <v/>
      </c>
      <c r="H978" s="197" t="e">
        <f t="shared" si="93"/>
        <v>#VALUE!</v>
      </c>
      <c r="I978" s="136">
        <f t="shared" si="94"/>
        <v>45036</v>
      </c>
      <c r="J978" s="137" t="e">
        <f ca="1">IF($C978&gt;(TODAY()),NA(),SUM($G$3:$G978))</f>
        <v>#N/A</v>
      </c>
      <c r="K978" s="133" t="str">
        <f>IFERROR(VLOOKUP($C978,Calculator!$BY$2:$CD$2500,6,0),"")</f>
        <v/>
      </c>
      <c r="L978" s="141" t="str">
        <f t="shared" si="92"/>
        <v/>
      </c>
      <c r="M978" s="100" t="str">
        <f>IF($D978="","",$L978-(Dashboard!$R$21-(SUM($E$224:$E979))))</f>
        <v/>
      </c>
      <c r="N978" s="50">
        <f t="shared" si="95"/>
        <v>45036</v>
      </c>
      <c r="O978" s="96" t="e">
        <f>IF($D978="",NA(),($M978)/Dashboard!$R$21)</f>
        <v>#N/A</v>
      </c>
      <c r="P978" s="34"/>
      <c r="Q978" s="34"/>
    </row>
    <row r="979" spans="2:17" s="198" customFormat="1">
      <c r="B979" s="36">
        <f t="shared" si="90"/>
        <v>977</v>
      </c>
      <c r="C979" s="120">
        <f t="shared" si="91"/>
        <v>45037</v>
      </c>
      <c r="D979" s="98"/>
      <c r="E979" s="98"/>
      <c r="F979" s="98"/>
      <c r="G979" s="133" t="str">
        <f>IFERROR(VLOOKUP($C979,Calculator!$BY$2:$CB$2500,4,0),"")</f>
        <v/>
      </c>
      <c r="H979" s="197" t="e">
        <f t="shared" si="93"/>
        <v>#VALUE!</v>
      </c>
      <c r="I979" s="136">
        <f t="shared" si="94"/>
        <v>45037</v>
      </c>
      <c r="J979" s="137" t="e">
        <f ca="1">IF($C979&gt;(TODAY()),NA(),SUM($G$3:$G979))</f>
        <v>#N/A</v>
      </c>
      <c r="K979" s="133" t="str">
        <f>IFERROR(VLOOKUP($C979,Calculator!$BY$2:$CD$2500,6,0),"")</f>
        <v/>
      </c>
      <c r="L979" s="141" t="str">
        <f t="shared" si="92"/>
        <v/>
      </c>
      <c r="M979" s="100" t="str">
        <f>IF($D979="","",$L979-(Dashboard!$R$21-(SUM($E$224:$E980))))</f>
        <v/>
      </c>
      <c r="N979" s="50">
        <f t="shared" si="95"/>
        <v>45037</v>
      </c>
      <c r="O979" s="96" t="e">
        <f>IF($D979="",NA(),($M979)/Dashboard!$R$21)</f>
        <v>#N/A</v>
      </c>
      <c r="P979" s="34"/>
      <c r="Q979" s="34"/>
    </row>
    <row r="980" spans="2:17" s="198" customFormat="1">
      <c r="B980" s="36">
        <f t="shared" si="90"/>
        <v>978</v>
      </c>
      <c r="C980" s="120">
        <f t="shared" si="91"/>
        <v>45038</v>
      </c>
      <c r="D980" s="98"/>
      <c r="E980" s="98"/>
      <c r="F980" s="98"/>
      <c r="G980" s="133" t="str">
        <f>IFERROR(VLOOKUP($C980,Calculator!$BY$2:$CB$2500,4,0),"")</f>
        <v/>
      </c>
      <c r="H980" s="197" t="e">
        <f t="shared" si="93"/>
        <v>#VALUE!</v>
      </c>
      <c r="I980" s="136">
        <f t="shared" si="94"/>
        <v>45038</v>
      </c>
      <c r="J980" s="137" t="e">
        <f ca="1">IF($C980&gt;(TODAY()),NA(),SUM($G$3:$G980))</f>
        <v>#N/A</v>
      </c>
      <c r="K980" s="133" t="str">
        <f>IFERROR(VLOOKUP($C980,Calculator!$BY$2:$CD$2500,6,0),"")</f>
        <v/>
      </c>
      <c r="L980" s="141" t="str">
        <f t="shared" si="92"/>
        <v/>
      </c>
      <c r="M980" s="100" t="str">
        <f>IF($D980="","",$L980-(Dashboard!$R$21-(SUM($E$224:$E981))))</f>
        <v/>
      </c>
      <c r="N980" s="50">
        <f t="shared" si="95"/>
        <v>45038</v>
      </c>
      <c r="O980" s="96" t="e">
        <f>IF($D980="",NA(),($M980)/Dashboard!$R$21)</f>
        <v>#N/A</v>
      </c>
      <c r="P980" s="34"/>
      <c r="Q980" s="34"/>
    </row>
    <row r="981" spans="2:17" s="198" customFormat="1">
      <c r="B981" s="36">
        <f t="shared" si="90"/>
        <v>979</v>
      </c>
      <c r="C981" s="120">
        <f t="shared" si="91"/>
        <v>45039</v>
      </c>
      <c r="D981" s="98"/>
      <c r="E981" s="98"/>
      <c r="F981" s="98"/>
      <c r="G981" s="133" t="str">
        <f>IFERROR(VLOOKUP($C981,Calculator!$BY$2:$CB$2500,4,0),"")</f>
        <v/>
      </c>
      <c r="H981" s="197" t="e">
        <f t="shared" si="93"/>
        <v>#VALUE!</v>
      </c>
      <c r="I981" s="136">
        <f t="shared" si="94"/>
        <v>45039</v>
      </c>
      <c r="J981" s="137" t="e">
        <f ca="1">IF($C981&gt;(TODAY()),NA(),SUM($G$3:$G981))</f>
        <v>#N/A</v>
      </c>
      <c r="K981" s="133" t="str">
        <f>IFERROR(VLOOKUP($C981,Calculator!$BY$2:$CD$2500,6,0),"")</f>
        <v/>
      </c>
      <c r="L981" s="141" t="str">
        <f t="shared" si="92"/>
        <v/>
      </c>
      <c r="M981" s="100" t="str">
        <f>IF($D981="","",$L981-(Dashboard!$R$21-(SUM($E$224:$E982))))</f>
        <v/>
      </c>
      <c r="N981" s="50">
        <f t="shared" si="95"/>
        <v>45039</v>
      </c>
      <c r="O981" s="96" t="e">
        <f>IF($D981="",NA(),($M981)/Dashboard!$R$21)</f>
        <v>#N/A</v>
      </c>
      <c r="P981" s="34"/>
      <c r="Q981" s="34"/>
    </row>
    <row r="982" spans="2:17" s="198" customFormat="1">
      <c r="B982" s="36">
        <f t="shared" si="90"/>
        <v>980</v>
      </c>
      <c r="C982" s="120">
        <f t="shared" si="91"/>
        <v>45040</v>
      </c>
      <c r="D982" s="98"/>
      <c r="E982" s="98"/>
      <c r="F982" s="98"/>
      <c r="G982" s="133" t="str">
        <f>IFERROR(VLOOKUP($C982,Calculator!$BY$2:$CB$2500,4,0),"")</f>
        <v/>
      </c>
      <c r="H982" s="197" t="e">
        <f t="shared" si="93"/>
        <v>#VALUE!</v>
      </c>
      <c r="I982" s="136">
        <f t="shared" si="94"/>
        <v>45040</v>
      </c>
      <c r="J982" s="137" t="e">
        <f ca="1">IF($C982&gt;(TODAY()),NA(),SUM($G$3:$G982))</f>
        <v>#N/A</v>
      </c>
      <c r="K982" s="133" t="str">
        <f>IFERROR(VLOOKUP($C982,Calculator!$BY$2:$CD$2500,6,0),"")</f>
        <v/>
      </c>
      <c r="L982" s="141" t="str">
        <f t="shared" si="92"/>
        <v/>
      </c>
      <c r="M982" s="100" t="str">
        <f>IF($D982="","",$L982-(Dashboard!$R$21-(SUM($E$224:$E983))))</f>
        <v/>
      </c>
      <c r="N982" s="50">
        <f t="shared" si="95"/>
        <v>45040</v>
      </c>
      <c r="O982" s="96" t="e">
        <f>IF($D982="",NA(),($M982)/Dashboard!$R$21)</f>
        <v>#N/A</v>
      </c>
      <c r="P982" s="34"/>
      <c r="Q982" s="34"/>
    </row>
    <row r="983" spans="2:17" s="198" customFormat="1">
      <c r="B983" s="36">
        <f t="shared" si="90"/>
        <v>981</v>
      </c>
      <c r="C983" s="120">
        <f t="shared" si="91"/>
        <v>45041</v>
      </c>
      <c r="D983" s="98"/>
      <c r="E983" s="98"/>
      <c r="F983" s="98"/>
      <c r="G983" s="133" t="str">
        <f>IFERROR(VLOOKUP($C983,Calculator!$BY$2:$CB$2500,4,0),"")</f>
        <v/>
      </c>
      <c r="H983" s="197" t="e">
        <f t="shared" si="93"/>
        <v>#VALUE!</v>
      </c>
      <c r="I983" s="136">
        <f t="shared" si="94"/>
        <v>45041</v>
      </c>
      <c r="J983" s="137" t="e">
        <f ca="1">IF($C983&gt;(TODAY()),NA(),SUM($G$3:$G983))</f>
        <v>#N/A</v>
      </c>
      <c r="K983" s="133" t="str">
        <f>IFERROR(VLOOKUP($C983,Calculator!$BY$2:$CD$2500,6,0),"")</f>
        <v/>
      </c>
      <c r="L983" s="141" t="str">
        <f t="shared" si="92"/>
        <v/>
      </c>
      <c r="M983" s="100" t="str">
        <f>IF($D983="","",$L983-(Dashboard!$R$21-(SUM($E$224:$E984))))</f>
        <v/>
      </c>
      <c r="N983" s="50">
        <f t="shared" si="95"/>
        <v>45041</v>
      </c>
      <c r="O983" s="96" t="e">
        <f>IF($D983="",NA(),($M983)/Dashboard!$R$21)</f>
        <v>#N/A</v>
      </c>
      <c r="P983" s="34"/>
      <c r="Q983" s="34"/>
    </row>
    <row r="984" spans="2:17" s="198" customFormat="1">
      <c r="B984" s="36">
        <f t="shared" si="90"/>
        <v>982</v>
      </c>
      <c r="C984" s="120">
        <f t="shared" si="91"/>
        <v>45042</v>
      </c>
      <c r="D984" s="98"/>
      <c r="E984" s="98"/>
      <c r="F984" s="98"/>
      <c r="G984" s="133" t="str">
        <f>IFERROR(VLOOKUP($C984,Calculator!$BY$2:$CB$2500,4,0),"")</f>
        <v/>
      </c>
      <c r="H984" s="197" t="e">
        <f t="shared" si="93"/>
        <v>#VALUE!</v>
      </c>
      <c r="I984" s="136">
        <f t="shared" si="94"/>
        <v>45042</v>
      </c>
      <c r="J984" s="137" t="e">
        <f ca="1">IF($C984&gt;(TODAY()),NA(),SUM($G$3:$G984))</f>
        <v>#N/A</v>
      </c>
      <c r="K984" s="133" t="str">
        <f>IFERROR(VLOOKUP($C984,Calculator!$BY$2:$CD$2500,6,0),"")</f>
        <v/>
      </c>
      <c r="L984" s="141" t="str">
        <f t="shared" si="92"/>
        <v/>
      </c>
      <c r="M984" s="100" t="str">
        <f>IF($D984="","",$L984-(Dashboard!$R$21-(SUM($E$224:$E985))))</f>
        <v/>
      </c>
      <c r="N984" s="50">
        <f t="shared" si="95"/>
        <v>45042</v>
      </c>
      <c r="O984" s="96" t="e">
        <f>IF($D984="",NA(),($M984)/Dashboard!$R$21)</f>
        <v>#N/A</v>
      </c>
      <c r="P984" s="34"/>
      <c r="Q984" s="34"/>
    </row>
    <row r="985" spans="2:17" s="198" customFormat="1">
      <c r="B985" s="36">
        <f t="shared" si="90"/>
        <v>983</v>
      </c>
      <c r="C985" s="120">
        <f t="shared" si="91"/>
        <v>45043</v>
      </c>
      <c r="D985" s="98"/>
      <c r="E985" s="98"/>
      <c r="F985" s="98"/>
      <c r="G985" s="133" t="str">
        <f>IFERROR(VLOOKUP($C985,Calculator!$BY$2:$CB$2500,4,0),"")</f>
        <v/>
      </c>
      <c r="H985" s="197" t="e">
        <f t="shared" si="93"/>
        <v>#VALUE!</v>
      </c>
      <c r="I985" s="136">
        <f t="shared" si="94"/>
        <v>45043</v>
      </c>
      <c r="J985" s="137" t="e">
        <f ca="1">IF($C985&gt;(TODAY()),NA(),SUM($G$3:$G985))</f>
        <v>#N/A</v>
      </c>
      <c r="K985" s="133" t="str">
        <f>IFERROR(VLOOKUP($C985,Calculator!$BY$2:$CD$2500,6,0),"")</f>
        <v/>
      </c>
      <c r="L985" s="141" t="str">
        <f t="shared" si="92"/>
        <v/>
      </c>
      <c r="M985" s="100" t="str">
        <f>IF($D985="","",$L985-(Dashboard!$R$21-(SUM($E$224:$E986))))</f>
        <v/>
      </c>
      <c r="N985" s="50">
        <f t="shared" si="95"/>
        <v>45043</v>
      </c>
      <c r="O985" s="96" t="e">
        <f>IF($D985="",NA(),($M985)/Dashboard!$R$21)</f>
        <v>#N/A</v>
      </c>
      <c r="P985" s="34"/>
      <c r="Q985" s="34"/>
    </row>
    <row r="986" spans="2:17" s="198" customFormat="1">
      <c r="B986" s="36">
        <f t="shared" si="90"/>
        <v>984</v>
      </c>
      <c r="C986" s="120">
        <f t="shared" si="91"/>
        <v>45044</v>
      </c>
      <c r="D986" s="98"/>
      <c r="E986" s="98"/>
      <c r="F986" s="98"/>
      <c r="G986" s="133" t="str">
        <f>IFERROR(VLOOKUP($C986,Calculator!$BY$2:$CB$2500,4,0),"")</f>
        <v/>
      </c>
      <c r="H986" s="197" t="e">
        <f t="shared" si="93"/>
        <v>#VALUE!</v>
      </c>
      <c r="I986" s="136">
        <f t="shared" si="94"/>
        <v>45044</v>
      </c>
      <c r="J986" s="137" t="e">
        <f ca="1">IF($C986&gt;(TODAY()),NA(),SUM($G$3:$G986))</f>
        <v>#N/A</v>
      </c>
      <c r="K986" s="133" t="str">
        <f>IFERROR(VLOOKUP($C986,Calculator!$BY$2:$CD$2500,6,0),"")</f>
        <v/>
      </c>
      <c r="L986" s="141" t="str">
        <f t="shared" si="92"/>
        <v/>
      </c>
      <c r="M986" s="100" t="str">
        <f>IF($D986="","",$L986-(Dashboard!$R$21-(SUM($E$224:$E987))))</f>
        <v/>
      </c>
      <c r="N986" s="50">
        <f t="shared" si="95"/>
        <v>45044</v>
      </c>
      <c r="O986" s="96" t="e">
        <f>IF($D986="",NA(),($M986)/Dashboard!$R$21)</f>
        <v>#N/A</v>
      </c>
      <c r="P986" s="34"/>
      <c r="Q986" s="34"/>
    </row>
    <row r="987" spans="2:17" s="198" customFormat="1">
      <c r="B987" s="36">
        <f t="shared" si="90"/>
        <v>985</v>
      </c>
      <c r="C987" s="120">
        <f t="shared" si="91"/>
        <v>45045</v>
      </c>
      <c r="D987" s="98"/>
      <c r="E987" s="98"/>
      <c r="F987" s="98"/>
      <c r="G987" s="133" t="str">
        <f>IFERROR(VLOOKUP($C987,Calculator!$BY$2:$CB$2500,4,0),"")</f>
        <v/>
      </c>
      <c r="H987" s="197" t="e">
        <f t="shared" si="93"/>
        <v>#VALUE!</v>
      </c>
      <c r="I987" s="136">
        <f t="shared" si="94"/>
        <v>45045</v>
      </c>
      <c r="J987" s="137" t="e">
        <f ca="1">IF($C987&gt;(TODAY()),NA(),SUM($G$3:$G987))</f>
        <v>#N/A</v>
      </c>
      <c r="K987" s="133" t="str">
        <f>IFERROR(VLOOKUP($C987,Calculator!$BY$2:$CD$2500,6,0),"")</f>
        <v/>
      </c>
      <c r="L987" s="141" t="str">
        <f t="shared" si="92"/>
        <v/>
      </c>
      <c r="M987" s="100" t="str">
        <f>IF($D987="","",$L987-(Dashboard!$R$21-(SUM($E$224:$E988))))</f>
        <v/>
      </c>
      <c r="N987" s="50">
        <f t="shared" si="95"/>
        <v>45045</v>
      </c>
      <c r="O987" s="96" t="e">
        <f>IF($D987="",NA(),($M987)/Dashboard!$R$21)</f>
        <v>#N/A</v>
      </c>
      <c r="P987" s="34"/>
      <c r="Q987" s="34"/>
    </row>
    <row r="988" spans="2:17" s="198" customFormat="1">
      <c r="B988" s="36">
        <f t="shared" ref="B988:B1000" si="96">$B987+1</f>
        <v>986</v>
      </c>
      <c r="C988" s="120">
        <f t="shared" ref="C988:C1000" si="97">$C987+1</f>
        <v>45046</v>
      </c>
      <c r="D988" s="98"/>
      <c r="E988" s="98"/>
      <c r="F988" s="98"/>
      <c r="G988" s="133" t="str">
        <f>IFERROR(VLOOKUP($C988,Calculator!$BY$2:$CB$2500,4,0),"")</f>
        <v/>
      </c>
      <c r="H988" s="197" t="e">
        <f t="shared" si="93"/>
        <v>#VALUE!</v>
      </c>
      <c r="I988" s="136">
        <f t="shared" si="94"/>
        <v>45046</v>
      </c>
      <c r="J988" s="137" t="e">
        <f ca="1">IF($C988&gt;(TODAY()),NA(),SUM($G$3:$G988))</f>
        <v>#N/A</v>
      </c>
      <c r="K988" s="133" t="str">
        <f>IFERROR(VLOOKUP($C988,Calculator!$BY$2:$CD$2500,6,0),"")</f>
        <v/>
      </c>
      <c r="L988" s="141" t="str">
        <f t="shared" si="92"/>
        <v/>
      </c>
      <c r="M988" s="100" t="str">
        <f>IF($D988="","",$L988-(Dashboard!$R$21-(SUM($E$224:$E989))))</f>
        <v/>
      </c>
      <c r="N988" s="50">
        <f t="shared" si="95"/>
        <v>45046</v>
      </c>
      <c r="O988" s="96" t="e">
        <f>IF($D988="",NA(),($M988)/Dashboard!$R$21)</f>
        <v>#N/A</v>
      </c>
      <c r="P988" s="34"/>
      <c r="Q988" s="34"/>
    </row>
    <row r="989" spans="2:17" s="198" customFormat="1">
      <c r="B989" s="36">
        <f t="shared" si="96"/>
        <v>987</v>
      </c>
      <c r="C989" s="120">
        <f t="shared" si="97"/>
        <v>45047</v>
      </c>
      <c r="D989" s="98"/>
      <c r="E989" s="98"/>
      <c r="F989" s="98"/>
      <c r="G989" s="133" t="str">
        <f>IFERROR(VLOOKUP($C989,Calculator!$BY$2:$CB$2500,4,0),"")</f>
        <v/>
      </c>
      <c r="H989" s="197" t="e">
        <f t="shared" si="93"/>
        <v>#VALUE!</v>
      </c>
      <c r="I989" s="136">
        <f t="shared" si="94"/>
        <v>45047</v>
      </c>
      <c r="J989" s="137" t="e">
        <f ca="1">IF($C989&gt;(TODAY()),NA(),SUM($G$3:$G989))</f>
        <v>#N/A</v>
      </c>
      <c r="K989" s="133" t="str">
        <f>IFERROR(VLOOKUP($C989,Calculator!$BY$2:$CD$2500,6,0),"")</f>
        <v/>
      </c>
      <c r="L989" s="141" t="str">
        <f t="shared" si="92"/>
        <v/>
      </c>
      <c r="M989" s="100" t="str">
        <f>IF($D989="","",$L989-(Dashboard!$R$21-(SUM($E$224:$E990))))</f>
        <v/>
      </c>
      <c r="N989" s="50">
        <f t="shared" si="95"/>
        <v>45047</v>
      </c>
      <c r="O989" s="96" t="e">
        <f>IF($D989="",NA(),($M989)/Dashboard!$R$21)</f>
        <v>#N/A</v>
      </c>
      <c r="P989" s="34"/>
      <c r="Q989" s="34"/>
    </row>
    <row r="990" spans="2:17" s="198" customFormat="1">
      <c r="B990" s="36">
        <f t="shared" si="96"/>
        <v>988</v>
      </c>
      <c r="C990" s="120">
        <f t="shared" si="97"/>
        <v>45048</v>
      </c>
      <c r="D990" s="98"/>
      <c r="E990" s="98"/>
      <c r="F990" s="98"/>
      <c r="G990" s="133" t="str">
        <f>IFERROR(VLOOKUP($C990,Calculator!$BY$2:$CB$2500,4,0),"")</f>
        <v/>
      </c>
      <c r="H990" s="197" t="e">
        <f t="shared" si="93"/>
        <v>#VALUE!</v>
      </c>
      <c r="I990" s="136">
        <f t="shared" si="94"/>
        <v>45048</v>
      </c>
      <c r="J990" s="137" t="e">
        <f ca="1">IF($C990&gt;(TODAY()),NA(),SUM($G$3:$G990))</f>
        <v>#N/A</v>
      </c>
      <c r="K990" s="133" t="str">
        <f>IFERROR(VLOOKUP($C990,Calculator!$BY$2:$CD$2500,6,0),"")</f>
        <v/>
      </c>
      <c r="L990" s="141" t="str">
        <f t="shared" si="92"/>
        <v/>
      </c>
      <c r="M990" s="100" t="str">
        <f>IF($D990="","",$L990-(Dashboard!$R$21-(SUM($E$224:$E991))))</f>
        <v/>
      </c>
      <c r="N990" s="50">
        <f t="shared" si="95"/>
        <v>45048</v>
      </c>
      <c r="O990" s="96" t="e">
        <f>IF($D990="",NA(),($M990)/Dashboard!$R$21)</f>
        <v>#N/A</v>
      </c>
      <c r="P990" s="34"/>
      <c r="Q990" s="34"/>
    </row>
    <row r="991" spans="2:17" s="198" customFormat="1">
      <c r="B991" s="36">
        <f t="shared" si="96"/>
        <v>989</v>
      </c>
      <c r="C991" s="120">
        <f t="shared" si="97"/>
        <v>45049</v>
      </c>
      <c r="D991" s="98"/>
      <c r="E991" s="98"/>
      <c r="F991" s="98"/>
      <c r="G991" s="133" t="str">
        <f>IFERROR(VLOOKUP($C991,Calculator!$BY$2:$CB$2500,4,0),"")</f>
        <v/>
      </c>
      <c r="H991" s="197" t="e">
        <f t="shared" si="93"/>
        <v>#VALUE!</v>
      </c>
      <c r="I991" s="136">
        <f t="shared" si="94"/>
        <v>45049</v>
      </c>
      <c r="J991" s="137" t="e">
        <f ca="1">IF($C991&gt;(TODAY()),NA(),SUM($G$3:$G991))</f>
        <v>#N/A</v>
      </c>
      <c r="K991" s="133" t="str">
        <f>IFERROR(VLOOKUP($C991,Calculator!$BY$2:$CD$2500,6,0),"")</f>
        <v/>
      </c>
      <c r="L991" s="141" t="str">
        <f t="shared" si="92"/>
        <v/>
      </c>
      <c r="M991" s="100" t="str">
        <f>IF($D991="","",$L991-(Dashboard!$R$21-(SUM($E$224:$E992))))</f>
        <v/>
      </c>
      <c r="N991" s="50">
        <f t="shared" si="95"/>
        <v>45049</v>
      </c>
      <c r="O991" s="96" t="e">
        <f>IF($D991="",NA(),($M991)/Dashboard!$R$21)</f>
        <v>#N/A</v>
      </c>
      <c r="P991" s="34"/>
      <c r="Q991" s="34"/>
    </row>
    <row r="992" spans="2:17" s="198" customFormat="1">
      <c r="B992" s="36">
        <f t="shared" si="96"/>
        <v>990</v>
      </c>
      <c r="C992" s="120">
        <f t="shared" si="97"/>
        <v>45050</v>
      </c>
      <c r="D992" s="98"/>
      <c r="E992" s="98"/>
      <c r="F992" s="98"/>
      <c r="G992" s="133" t="str">
        <f>IFERROR(VLOOKUP($C992,Calculator!$BY$2:$CB$2500,4,0),"")</f>
        <v/>
      </c>
      <c r="H992" s="197" t="e">
        <f t="shared" si="93"/>
        <v>#VALUE!</v>
      </c>
      <c r="I992" s="136">
        <f t="shared" si="94"/>
        <v>45050</v>
      </c>
      <c r="J992" s="137" t="e">
        <f ca="1">IF($C992&gt;(TODAY()),NA(),SUM($G$3:$G992))</f>
        <v>#N/A</v>
      </c>
      <c r="K992" s="133" t="str">
        <f>IFERROR(VLOOKUP($C992,Calculator!$BY$2:$CD$2500,6,0),"")</f>
        <v/>
      </c>
      <c r="L992" s="141" t="str">
        <f t="shared" si="92"/>
        <v/>
      </c>
      <c r="M992" s="100" t="str">
        <f>IF($D992="","",$L992-(Dashboard!$R$21-(SUM($E$224:$E993))))</f>
        <v/>
      </c>
      <c r="N992" s="50">
        <f t="shared" si="95"/>
        <v>45050</v>
      </c>
      <c r="O992" s="96" t="e">
        <f>IF($D992="",NA(),($M992)/Dashboard!$R$21)</f>
        <v>#N/A</v>
      </c>
      <c r="P992" s="34"/>
      <c r="Q992" s="34"/>
    </row>
    <row r="993" spans="2:17" s="198" customFormat="1">
      <c r="B993" s="36">
        <f t="shared" si="96"/>
        <v>991</v>
      </c>
      <c r="C993" s="120">
        <f t="shared" si="97"/>
        <v>45051</v>
      </c>
      <c r="D993" s="98"/>
      <c r="E993" s="98"/>
      <c r="F993" s="98"/>
      <c r="G993" s="133" t="str">
        <f>IFERROR(VLOOKUP($C993,Calculator!$BY$2:$CB$2500,4,0),"")</f>
        <v/>
      </c>
      <c r="H993" s="197" t="e">
        <f t="shared" si="93"/>
        <v>#VALUE!</v>
      </c>
      <c r="I993" s="136">
        <f t="shared" si="94"/>
        <v>45051</v>
      </c>
      <c r="J993" s="137" t="e">
        <f ca="1">IF($C993&gt;(TODAY()),NA(),SUM($G$3:$G993))</f>
        <v>#N/A</v>
      </c>
      <c r="K993" s="133" t="str">
        <f>IFERROR(VLOOKUP($C993,Calculator!$BY$2:$CD$2500,6,0),"")</f>
        <v/>
      </c>
      <c r="L993" s="141" t="str">
        <f t="shared" si="92"/>
        <v/>
      </c>
      <c r="M993" s="100" t="str">
        <f>IF($D993="","",$L993-(Dashboard!$R$21-(SUM($E$224:$E994))))</f>
        <v/>
      </c>
      <c r="N993" s="50">
        <f t="shared" si="95"/>
        <v>45051</v>
      </c>
      <c r="O993" s="96" t="e">
        <f>IF($D993="",NA(),($M993)/Dashboard!$R$21)</f>
        <v>#N/A</v>
      </c>
      <c r="P993" s="34"/>
      <c r="Q993" s="34"/>
    </row>
    <row r="994" spans="2:17" s="198" customFormat="1">
      <c r="B994" s="36">
        <f t="shared" si="96"/>
        <v>992</v>
      </c>
      <c r="C994" s="120">
        <f t="shared" si="97"/>
        <v>45052</v>
      </c>
      <c r="D994" s="98"/>
      <c r="E994" s="98"/>
      <c r="F994" s="98"/>
      <c r="G994" s="133" t="str">
        <f>IFERROR(VLOOKUP($C994,Calculator!$BY$2:$CB$2500,4,0),"")</f>
        <v/>
      </c>
      <c r="H994" s="197" t="e">
        <f t="shared" si="93"/>
        <v>#VALUE!</v>
      </c>
      <c r="I994" s="136">
        <f t="shared" si="94"/>
        <v>45052</v>
      </c>
      <c r="J994" s="137" t="e">
        <f ca="1">IF($C994&gt;(TODAY()),NA(),SUM($G$3:$G994))</f>
        <v>#N/A</v>
      </c>
      <c r="K994" s="133" t="str">
        <f>IFERROR(VLOOKUP($C994,Calculator!$BY$2:$CD$2500,6,0),"")</f>
        <v/>
      </c>
      <c r="L994" s="141" t="str">
        <f t="shared" si="92"/>
        <v/>
      </c>
      <c r="M994" s="100" t="str">
        <f>IF($D994="","",$L994-(Dashboard!$R$21-(SUM($E$224:$E995))))</f>
        <v/>
      </c>
      <c r="N994" s="50">
        <f t="shared" si="95"/>
        <v>45052</v>
      </c>
      <c r="O994" s="96" t="e">
        <f>IF($D994="",NA(),($M994)/Dashboard!$R$21)</f>
        <v>#N/A</v>
      </c>
      <c r="P994" s="34"/>
      <c r="Q994" s="34"/>
    </row>
    <row r="995" spans="2:17" s="198" customFormat="1">
      <c r="B995" s="36">
        <f t="shared" si="96"/>
        <v>993</v>
      </c>
      <c r="C995" s="120">
        <f t="shared" si="97"/>
        <v>45053</v>
      </c>
      <c r="D995" s="98"/>
      <c r="E995" s="98"/>
      <c r="F995" s="98"/>
      <c r="G995" s="133" t="str">
        <f>IFERROR(VLOOKUP($C995,Calculator!$BY$2:$CB$2500,4,0),"")</f>
        <v/>
      </c>
      <c r="H995" s="197" t="e">
        <f t="shared" si="93"/>
        <v>#VALUE!</v>
      </c>
      <c r="I995" s="136">
        <f t="shared" si="94"/>
        <v>45053</v>
      </c>
      <c r="J995" s="137" t="e">
        <f ca="1">IF($C995&gt;(TODAY()),NA(),SUM($G$3:$G995))</f>
        <v>#N/A</v>
      </c>
      <c r="K995" s="133" t="str">
        <f>IFERROR(VLOOKUP($C995,Calculator!$BY$2:$CD$2500,6,0),"")</f>
        <v/>
      </c>
      <c r="L995" s="141" t="str">
        <f t="shared" si="92"/>
        <v/>
      </c>
      <c r="M995" s="100" t="str">
        <f>IF($D995="","",$L995-(Dashboard!$R$21-(SUM($E$224:$E996))))</f>
        <v/>
      </c>
      <c r="N995" s="50">
        <f t="shared" si="95"/>
        <v>45053</v>
      </c>
      <c r="O995" s="96" t="e">
        <f>IF($D995="",NA(),($M995)/Dashboard!$R$21)</f>
        <v>#N/A</v>
      </c>
      <c r="P995" s="34"/>
      <c r="Q995" s="34"/>
    </row>
    <row r="996" spans="2:17" s="198" customFormat="1">
      <c r="B996" s="36">
        <f t="shared" si="96"/>
        <v>994</v>
      </c>
      <c r="C996" s="120">
        <f t="shared" si="97"/>
        <v>45054</v>
      </c>
      <c r="D996" s="98"/>
      <c r="E996" s="98"/>
      <c r="F996" s="98"/>
      <c r="G996" s="133" t="str">
        <f>IFERROR(VLOOKUP($C996,Calculator!$BY$2:$CB$2500,4,0),"")</f>
        <v/>
      </c>
      <c r="H996" s="197" t="e">
        <f t="shared" si="93"/>
        <v>#VALUE!</v>
      </c>
      <c r="I996" s="136">
        <f t="shared" si="94"/>
        <v>45054</v>
      </c>
      <c r="J996" s="137" t="e">
        <f ca="1">IF($C996&gt;(TODAY()),NA(),SUM($G$3:$G996))</f>
        <v>#N/A</v>
      </c>
      <c r="K996" s="133" t="str">
        <f>IFERROR(VLOOKUP($C996,Calculator!$BY$2:$CD$2500,6,0),"")</f>
        <v/>
      </c>
      <c r="L996" s="141" t="str">
        <f t="shared" si="92"/>
        <v/>
      </c>
      <c r="M996" s="100" t="str">
        <f>IF($D996="","",$L996-(Dashboard!$R$21-(SUM($E$224:$E997))))</f>
        <v/>
      </c>
      <c r="N996" s="50">
        <f t="shared" si="95"/>
        <v>45054</v>
      </c>
      <c r="O996" s="96" t="e">
        <f>IF($D996="",NA(),($M996)/Dashboard!$R$21)</f>
        <v>#N/A</v>
      </c>
      <c r="P996" s="34"/>
      <c r="Q996" s="34"/>
    </row>
    <row r="997" spans="2:17" s="198" customFormat="1">
      <c r="B997" s="36">
        <f t="shared" si="96"/>
        <v>995</v>
      </c>
      <c r="C997" s="120">
        <f t="shared" si="97"/>
        <v>45055</v>
      </c>
      <c r="D997" s="98"/>
      <c r="E997" s="98"/>
      <c r="F997" s="98"/>
      <c r="G997" s="133" t="str">
        <f>IFERROR(VLOOKUP($C997,Calculator!$BY$2:$CB$2500,4,0),"")</f>
        <v/>
      </c>
      <c r="H997" s="197" t="e">
        <f t="shared" si="93"/>
        <v>#VALUE!</v>
      </c>
      <c r="I997" s="136">
        <f t="shared" si="94"/>
        <v>45055</v>
      </c>
      <c r="J997" s="137" t="e">
        <f ca="1">IF($C997&gt;(TODAY()),NA(),SUM($G$3:$G997))</f>
        <v>#N/A</v>
      </c>
      <c r="K997" s="133" t="str">
        <f>IFERROR(VLOOKUP($C997,Calculator!$BY$2:$CD$2500,6,0),"")</f>
        <v/>
      </c>
      <c r="L997" s="141" t="str">
        <f t="shared" si="92"/>
        <v/>
      </c>
      <c r="M997" s="100" t="str">
        <f>IF($D997="","",$L997-(Dashboard!$R$21-(SUM($E$224:$E998))))</f>
        <v/>
      </c>
      <c r="N997" s="50">
        <f t="shared" si="95"/>
        <v>45055</v>
      </c>
      <c r="O997" s="96" t="e">
        <f>IF($D997="",NA(),($M997)/Dashboard!$R$21)</f>
        <v>#N/A</v>
      </c>
      <c r="P997" s="34"/>
      <c r="Q997" s="34"/>
    </row>
    <row r="998" spans="2:17" s="198" customFormat="1">
      <c r="B998" s="36">
        <f t="shared" si="96"/>
        <v>996</v>
      </c>
      <c r="C998" s="120">
        <f t="shared" si="97"/>
        <v>45056</v>
      </c>
      <c r="D998" s="98"/>
      <c r="E998" s="98"/>
      <c r="F998" s="98"/>
      <c r="G998" s="133" t="str">
        <f>IFERROR(VLOOKUP($C998,Calculator!$BY$2:$CB$2500,4,0),"")</f>
        <v/>
      </c>
      <c r="H998" s="197" t="e">
        <f t="shared" si="93"/>
        <v>#VALUE!</v>
      </c>
      <c r="I998" s="136">
        <f t="shared" si="94"/>
        <v>45056</v>
      </c>
      <c r="J998" s="137" t="e">
        <f ca="1">IF($C998&gt;(TODAY()),NA(),SUM($G$3:$G998))</f>
        <v>#N/A</v>
      </c>
      <c r="K998" s="133" t="str">
        <f>IFERROR(VLOOKUP($C998,Calculator!$BY$2:$CD$2500,6,0),"")</f>
        <v/>
      </c>
      <c r="L998" s="141" t="str">
        <f t="shared" si="92"/>
        <v/>
      </c>
      <c r="M998" s="100" t="str">
        <f>IF($D998="","",$L998-(Dashboard!$R$21-(SUM($E$224:$E999))))</f>
        <v/>
      </c>
      <c r="N998" s="50">
        <f t="shared" si="95"/>
        <v>45056</v>
      </c>
      <c r="O998" s="96" t="e">
        <f>IF($D998="",NA(),($M998)/Dashboard!$R$21)</f>
        <v>#N/A</v>
      </c>
      <c r="P998" s="34"/>
      <c r="Q998" s="34"/>
    </row>
    <row r="999" spans="2:17" s="198" customFormat="1">
      <c r="B999" s="36">
        <f t="shared" si="96"/>
        <v>997</v>
      </c>
      <c r="C999" s="120">
        <f t="shared" si="97"/>
        <v>45057</v>
      </c>
      <c r="D999" s="98"/>
      <c r="E999" s="98"/>
      <c r="F999" s="98"/>
      <c r="G999" s="133" t="str">
        <f>IFERROR(VLOOKUP($C999,Calculator!$BY$2:$CB$2500,4,0),"")</f>
        <v/>
      </c>
      <c r="H999" s="197" t="e">
        <f t="shared" si="93"/>
        <v>#VALUE!</v>
      </c>
      <c r="I999" s="136">
        <f t="shared" si="94"/>
        <v>45057</v>
      </c>
      <c r="J999" s="137" t="e">
        <f ca="1">IF($C999&gt;(TODAY()),NA(),SUM($G$3:$G999))</f>
        <v>#N/A</v>
      </c>
      <c r="K999" s="133" t="str">
        <f>IFERROR(VLOOKUP($C999,Calculator!$BY$2:$CD$2500,6,0),"")</f>
        <v/>
      </c>
      <c r="L999" s="141" t="str">
        <f t="shared" si="92"/>
        <v/>
      </c>
      <c r="M999" s="100" t="str">
        <f>IF($D999="","",$L999-(Dashboard!$R$21-(SUM($E$224:$E1000))))</f>
        <v/>
      </c>
      <c r="N999" s="50">
        <f t="shared" si="95"/>
        <v>45057</v>
      </c>
      <c r="O999" s="96" t="e">
        <f>IF($D999="",NA(),($M999)/Dashboard!$R$21)</f>
        <v>#N/A</v>
      </c>
      <c r="P999" s="34"/>
      <c r="Q999" s="34"/>
    </row>
    <row r="1000" spans="2:17" s="198" customFormat="1">
      <c r="B1000" s="36">
        <f t="shared" si="96"/>
        <v>998</v>
      </c>
      <c r="C1000" s="120">
        <f t="shared" si="97"/>
        <v>45058</v>
      </c>
      <c r="D1000" s="98"/>
      <c r="E1000" s="98"/>
      <c r="F1000" s="98"/>
      <c r="G1000" s="133" t="str">
        <f>IFERROR(VLOOKUP($C1000,Calculator!$BY$2:$CB$2500,4,0),"")</f>
        <v/>
      </c>
      <c r="H1000" s="197" t="e">
        <f t="shared" si="93"/>
        <v>#VALUE!</v>
      </c>
      <c r="I1000" s="136">
        <f t="shared" si="94"/>
        <v>45058</v>
      </c>
      <c r="J1000" s="137" t="e">
        <f ca="1">IF($C1000&gt;(TODAY()),NA(),SUM($G$3:$G1000))</f>
        <v>#N/A</v>
      </c>
      <c r="K1000" s="133" t="str">
        <f>IFERROR(VLOOKUP($C1000,Calculator!$BY$2:$CD$2500,6,0),"")</f>
        <v/>
      </c>
      <c r="L1000" s="141" t="str">
        <f t="shared" si="92"/>
        <v/>
      </c>
      <c r="M1000" s="100" t="str">
        <f>IF($D1000="","",$L1000-(Dashboard!$R$21-(SUM($E$224:$E1001))))</f>
        <v/>
      </c>
      <c r="N1000" s="50">
        <f t="shared" si="95"/>
        <v>45058</v>
      </c>
      <c r="O1000" s="96" t="e">
        <f>IF($D1000="",NA(),($M1000)/Dashboard!$R$21)</f>
        <v>#N/A</v>
      </c>
      <c r="P1000" s="34"/>
      <c r="Q1000" s="34"/>
    </row>
  </sheetData>
  <sheetProtection sheet="1" selectLockedCells="1"/>
  <conditionalFormatting sqref="D9:F9">
    <cfRule type="containsErrors" dxfId="90" priority="167">
      <formula>ISERROR(D9)</formula>
    </cfRule>
  </conditionalFormatting>
  <conditionalFormatting sqref="D3:F9 M3">
    <cfRule type="containsErrors" dxfId="89" priority="166">
      <formula>ISERROR(D3)</formula>
    </cfRule>
  </conditionalFormatting>
  <conditionalFormatting sqref="D11:F139 D140:G223">
    <cfRule type="containsErrors" dxfId="88" priority="165">
      <formula>ISERROR(D11)</formula>
    </cfRule>
  </conditionalFormatting>
  <conditionalFormatting sqref="D11:F139 D140:G223">
    <cfRule type="containsErrors" dxfId="87" priority="164">
      <formula>ISERROR(D11)</formula>
    </cfRule>
  </conditionalFormatting>
  <conditionalFormatting sqref="O10">
    <cfRule type="containsErrors" dxfId="86" priority="155">
      <formula>ISERROR(O10)</formula>
    </cfRule>
  </conditionalFormatting>
  <conditionalFormatting sqref="O10">
    <cfRule type="containsErrors" dxfId="85" priority="154">
      <formula>ISERROR(O10)</formula>
    </cfRule>
  </conditionalFormatting>
  <conditionalFormatting sqref="D10:F10">
    <cfRule type="containsErrors" dxfId="84" priority="161">
      <formula>ISERROR(D10)</formula>
    </cfRule>
  </conditionalFormatting>
  <conditionalFormatting sqref="D10:F10">
    <cfRule type="containsErrors" dxfId="83" priority="160">
      <formula>ISERROR(D10)</formula>
    </cfRule>
  </conditionalFormatting>
  <conditionalFormatting sqref="O3:O223">
    <cfRule type="containsErrors" dxfId="82" priority="158">
      <formula>ISERROR(O3)</formula>
    </cfRule>
  </conditionalFormatting>
  <conditionalFormatting sqref="O3:O223">
    <cfRule type="containsErrors" dxfId="81" priority="157">
      <formula>ISERROR(O3)</formula>
    </cfRule>
  </conditionalFormatting>
  <conditionalFormatting sqref="O3:O223">
    <cfRule type="containsErrors" dxfId="80" priority="156">
      <formula>ISERROR(O3)</formula>
    </cfRule>
  </conditionalFormatting>
  <conditionalFormatting sqref="O3:O223">
    <cfRule type="containsErrors" dxfId="79" priority="144">
      <formula>ISERROR(O3)</formula>
    </cfRule>
  </conditionalFormatting>
  <conditionalFormatting sqref="O10">
    <cfRule type="containsErrors" dxfId="78" priority="152">
      <formula>ISERROR(O10)</formula>
    </cfRule>
  </conditionalFormatting>
  <conditionalFormatting sqref="O3:O223">
    <cfRule type="containsErrors" dxfId="77" priority="143">
      <formula>ISERROR(O3)</formula>
    </cfRule>
  </conditionalFormatting>
  <conditionalFormatting sqref="O10">
    <cfRule type="containsErrors" dxfId="76" priority="151">
      <formula>ISERROR(O10)</formula>
    </cfRule>
  </conditionalFormatting>
  <conditionalFormatting sqref="O3:O223">
    <cfRule type="containsErrors" dxfId="75" priority="150">
      <formula>ISERROR(O3)</formula>
    </cfRule>
  </conditionalFormatting>
  <conditionalFormatting sqref="O3:O223">
    <cfRule type="containsErrors" dxfId="74" priority="149">
      <formula>ISERROR(O3)</formula>
    </cfRule>
  </conditionalFormatting>
  <conditionalFormatting sqref="O3:O223">
    <cfRule type="containsErrors" dxfId="73" priority="148">
      <formula>ISERROR(O3)</formula>
    </cfRule>
  </conditionalFormatting>
  <conditionalFormatting sqref="O3:O223">
    <cfRule type="containsErrors" dxfId="72" priority="147">
      <formula>ISERROR(O3)</formula>
    </cfRule>
  </conditionalFormatting>
  <conditionalFormatting sqref="O3:O223">
    <cfRule type="containsErrors" dxfId="71" priority="146">
      <formula>ISERROR(O3)</formula>
    </cfRule>
  </conditionalFormatting>
  <conditionalFormatting sqref="O3:O223">
    <cfRule type="containsErrors" dxfId="70" priority="145">
      <formula>ISERROR(O3)</formula>
    </cfRule>
  </conditionalFormatting>
  <conditionalFormatting sqref="M4">
    <cfRule type="containsErrors" dxfId="69" priority="140">
      <formula>ISERROR(M4)</formula>
    </cfRule>
  </conditionalFormatting>
  <conditionalFormatting sqref="M3:M223">
    <cfRule type="containsErrors" dxfId="68" priority="139">
      <formula>ISERROR(M3)</formula>
    </cfRule>
  </conditionalFormatting>
  <conditionalFormatting sqref="I3">
    <cfRule type="containsErrors" dxfId="67" priority="138">
      <formula>ISERROR(I3)</formula>
    </cfRule>
  </conditionalFormatting>
  <conditionalFormatting sqref="I3">
    <cfRule type="containsErrors" dxfId="66" priority="137">
      <formula>ISERROR(I3)</formula>
    </cfRule>
  </conditionalFormatting>
  <conditionalFormatting sqref="J98:J223 J3:J96 L3:L223">
    <cfRule type="containsErrors" dxfId="65" priority="136">
      <formula>ISERROR(J3)</formula>
    </cfRule>
  </conditionalFormatting>
  <conditionalFormatting sqref="J98:J223 J3:J96 L3:L223">
    <cfRule type="containsErrors" dxfId="64" priority="135">
      <formula>ISERROR(J3)</formula>
    </cfRule>
  </conditionalFormatting>
  <conditionalFormatting sqref="J3:J223 L3:L223">
    <cfRule type="containsErrors" dxfId="63" priority="115">
      <formula>ISERROR(J3)</formula>
    </cfRule>
  </conditionalFormatting>
  <conditionalFormatting sqref="J3:J96 L3:L223">
    <cfRule type="containsErrors" dxfId="62" priority="130">
      <formula>ISERROR(J3)</formula>
    </cfRule>
  </conditionalFormatting>
  <conditionalFormatting sqref="J3:J96 L3:L223">
    <cfRule type="containsErrors" dxfId="61" priority="129">
      <formula>ISERROR(J3)</formula>
    </cfRule>
  </conditionalFormatting>
  <conditionalFormatting sqref="M3:M223">
    <cfRule type="containsErrors" dxfId="60" priority="113">
      <formula>ISERROR(M3)</formula>
    </cfRule>
  </conditionalFormatting>
  <conditionalFormatting sqref="M3:M223">
    <cfRule type="containsErrors" dxfId="59" priority="112">
      <formula>ISERROR(M3)</formula>
    </cfRule>
  </conditionalFormatting>
  <conditionalFormatting sqref="I4:I223">
    <cfRule type="containsErrors" dxfId="58" priority="128">
      <formula>ISERROR(I4)</formula>
    </cfRule>
  </conditionalFormatting>
  <conditionalFormatting sqref="I4:I223">
    <cfRule type="containsErrors" dxfId="57" priority="127">
      <formula>ISERROR(I4)</formula>
    </cfRule>
  </conditionalFormatting>
  <conditionalFormatting sqref="J3:J223 L3:L223">
    <cfRule type="containsErrors" dxfId="56" priority="125">
      <formula>ISERROR(J3)</formula>
    </cfRule>
  </conditionalFormatting>
  <conditionalFormatting sqref="J3:J223 L3:L223">
    <cfRule type="containsErrors" dxfId="55" priority="124">
      <formula>ISERROR(J3)</formula>
    </cfRule>
  </conditionalFormatting>
  <conditionalFormatting sqref="J3:J223 L3:L223">
    <cfRule type="containsErrors" dxfId="54" priority="123">
      <formula>ISERROR(J3)</formula>
    </cfRule>
  </conditionalFormatting>
  <conditionalFormatting sqref="J3:J223 L3:L223">
    <cfRule type="containsErrors" dxfId="53" priority="116">
      <formula>ISERROR(J3)</formula>
    </cfRule>
  </conditionalFormatting>
  <conditionalFormatting sqref="J3:J223 L3:L223">
    <cfRule type="containsErrors" dxfId="52" priority="122">
      <formula>ISERROR(J3)</formula>
    </cfRule>
  </conditionalFormatting>
  <conditionalFormatting sqref="J3:J223 L3:L223">
    <cfRule type="containsErrors" dxfId="51" priority="121">
      <formula>ISERROR(J3)</formula>
    </cfRule>
  </conditionalFormatting>
  <conditionalFormatting sqref="J3:J223 L3:L223">
    <cfRule type="containsErrors" dxfId="50" priority="120">
      <formula>ISERROR(J3)</formula>
    </cfRule>
  </conditionalFormatting>
  <conditionalFormatting sqref="J3:J223 L3:L223">
    <cfRule type="containsErrors" dxfId="49" priority="119">
      <formula>ISERROR(J3)</formula>
    </cfRule>
  </conditionalFormatting>
  <conditionalFormatting sqref="J3:J223 L3:L223">
    <cfRule type="containsErrors" dxfId="48" priority="118">
      <formula>ISERROR(J3)</formula>
    </cfRule>
  </conditionalFormatting>
  <conditionalFormatting sqref="J3:J223 L3:L223">
    <cfRule type="containsErrors" dxfId="47" priority="117">
      <formula>ISERROR(J3)</formula>
    </cfRule>
  </conditionalFormatting>
  <conditionalFormatting sqref="G3:G139">
    <cfRule type="containsErrors" dxfId="46" priority="111">
      <formula>ISERROR(G3)</formula>
    </cfRule>
  </conditionalFormatting>
  <conditionalFormatting sqref="G3:G139">
    <cfRule type="containsErrors" dxfId="45" priority="110">
      <formula>ISERROR(G3)</formula>
    </cfRule>
  </conditionalFormatting>
  <conditionalFormatting sqref="H3">
    <cfRule type="containsErrors" dxfId="44" priority="87">
      <formula>ISERROR(H3)</formula>
    </cfRule>
  </conditionalFormatting>
  <conditionalFormatting sqref="H3">
    <cfRule type="containsErrors" dxfId="43" priority="86">
      <formula>ISERROR(H3)</formula>
    </cfRule>
  </conditionalFormatting>
  <conditionalFormatting sqref="K3">
    <cfRule type="containsErrors" dxfId="42" priority="91">
      <formula>ISERROR(K3)</formula>
    </cfRule>
  </conditionalFormatting>
  <conditionalFormatting sqref="K3">
    <cfRule type="containsErrors" dxfId="41" priority="90">
      <formula>ISERROR(K3)</formula>
    </cfRule>
  </conditionalFormatting>
  <conditionalFormatting sqref="K4:K223">
    <cfRule type="containsErrors" dxfId="40" priority="89">
      <formula>ISERROR(K4)</formula>
    </cfRule>
  </conditionalFormatting>
  <conditionalFormatting sqref="K4:K223">
    <cfRule type="containsErrors" dxfId="39" priority="88">
      <formula>ISERROR(K4)</formula>
    </cfRule>
  </conditionalFormatting>
  <conditionalFormatting sqref="H4:H223">
    <cfRule type="containsErrors" dxfId="38" priority="85">
      <formula>ISERROR(H4)</formula>
    </cfRule>
  </conditionalFormatting>
  <conditionalFormatting sqref="H4:H223">
    <cfRule type="containsErrors" dxfId="37" priority="84">
      <formula>ISERROR(H4)</formula>
    </cfRule>
  </conditionalFormatting>
  <conditionalFormatting sqref="D224:G1000">
    <cfRule type="containsErrors" dxfId="36" priority="42">
      <formula>ISERROR(D224)</formula>
    </cfRule>
  </conditionalFormatting>
  <conditionalFormatting sqref="D224:G1000">
    <cfRule type="containsErrors" dxfId="35" priority="41">
      <formula>ISERROR(D224)</formula>
    </cfRule>
  </conditionalFormatting>
  <conditionalFormatting sqref="O224:O1000">
    <cfRule type="containsErrors" dxfId="34" priority="39">
      <formula>ISERROR(O224)</formula>
    </cfRule>
  </conditionalFormatting>
  <conditionalFormatting sqref="O224:O1000">
    <cfRule type="containsErrors" dxfId="33" priority="38">
      <formula>ISERROR(O224)</formula>
    </cfRule>
  </conditionalFormatting>
  <conditionalFormatting sqref="O224:O1000">
    <cfRule type="containsErrors" dxfId="32" priority="37">
      <formula>ISERROR(O224)</formula>
    </cfRule>
  </conditionalFormatting>
  <conditionalFormatting sqref="O224:O1000">
    <cfRule type="containsErrors" dxfId="31" priority="30">
      <formula>ISERROR(O224)</formula>
    </cfRule>
  </conditionalFormatting>
  <conditionalFormatting sqref="O224:O1000">
    <cfRule type="containsErrors" dxfId="30" priority="29">
      <formula>ISERROR(O224)</formula>
    </cfRule>
  </conditionalFormatting>
  <conditionalFormatting sqref="O224:O1000">
    <cfRule type="containsErrors" dxfId="29" priority="36">
      <formula>ISERROR(O224)</formula>
    </cfRule>
  </conditionalFormatting>
  <conditionalFormatting sqref="O224:O1000">
    <cfRule type="containsErrors" dxfId="28" priority="35">
      <formula>ISERROR(O224)</formula>
    </cfRule>
  </conditionalFormatting>
  <conditionalFormatting sqref="O224:O1000">
    <cfRule type="containsErrors" dxfId="27" priority="34">
      <formula>ISERROR(O224)</formula>
    </cfRule>
  </conditionalFormatting>
  <conditionalFormatting sqref="O224:O1000">
    <cfRule type="containsErrors" dxfId="26" priority="33">
      <formula>ISERROR(O224)</formula>
    </cfRule>
  </conditionalFormatting>
  <conditionalFormatting sqref="O224:O1000">
    <cfRule type="containsErrors" dxfId="25" priority="32">
      <formula>ISERROR(O224)</formula>
    </cfRule>
  </conditionalFormatting>
  <conditionalFormatting sqref="O224:O1000">
    <cfRule type="containsErrors" dxfId="24" priority="31">
      <formula>ISERROR(O224)</formula>
    </cfRule>
  </conditionalFormatting>
  <conditionalFormatting sqref="M224:M1000">
    <cfRule type="containsErrors" dxfId="23" priority="27">
      <formula>ISERROR(M224)</formula>
    </cfRule>
  </conditionalFormatting>
  <conditionalFormatting sqref="J224:J1000 L224:L1000">
    <cfRule type="containsErrors" dxfId="22" priority="26">
      <formula>ISERROR(J224)</formula>
    </cfRule>
  </conditionalFormatting>
  <conditionalFormatting sqref="J224:J1000 L224:L1000">
    <cfRule type="containsErrors" dxfId="21" priority="25">
      <formula>ISERROR(J224)</formula>
    </cfRule>
  </conditionalFormatting>
  <conditionalFormatting sqref="J224:J1000 L224:L1000">
    <cfRule type="containsErrors" dxfId="20" priority="9">
      <formula>ISERROR(J224)</formula>
    </cfRule>
  </conditionalFormatting>
  <conditionalFormatting sqref="L224:L1000">
    <cfRule type="containsErrors" dxfId="19" priority="24">
      <formula>ISERROR(L224)</formula>
    </cfRule>
  </conditionalFormatting>
  <conditionalFormatting sqref="L224:L1000">
    <cfRule type="containsErrors" dxfId="18" priority="23">
      <formula>ISERROR(L224)</formula>
    </cfRule>
  </conditionalFormatting>
  <conditionalFormatting sqref="M224:M1000">
    <cfRule type="containsErrors" dxfId="17" priority="7">
      <formula>ISERROR(M224)</formula>
    </cfRule>
  </conditionalFormatting>
  <conditionalFormatting sqref="M224:M1000">
    <cfRule type="containsErrors" dxfId="16" priority="6">
      <formula>ISERROR(M224)</formula>
    </cfRule>
  </conditionalFormatting>
  <conditionalFormatting sqref="I224:I1000">
    <cfRule type="containsErrors" dxfId="15" priority="22">
      <formula>ISERROR(I224)</formula>
    </cfRule>
  </conditionalFormatting>
  <conditionalFormatting sqref="I224:I1000">
    <cfRule type="containsErrors" dxfId="14" priority="21">
      <formula>ISERROR(I224)</formula>
    </cfRule>
  </conditionalFormatting>
  <conditionalFormatting sqref="J224:J1000 L224:L1000">
    <cfRule type="containsErrors" dxfId="13" priority="19">
      <formula>ISERROR(J224)</formula>
    </cfRule>
  </conditionalFormatting>
  <conditionalFormatting sqref="J224:J1000 L224:L1000">
    <cfRule type="containsErrors" dxfId="12" priority="18">
      <formula>ISERROR(J224)</formula>
    </cfRule>
  </conditionalFormatting>
  <conditionalFormatting sqref="J224:J1000 L224:L1000">
    <cfRule type="containsErrors" dxfId="11" priority="17">
      <formula>ISERROR(J224)</formula>
    </cfRule>
  </conditionalFormatting>
  <conditionalFormatting sqref="J224:J1000 L224:L1000">
    <cfRule type="containsErrors" dxfId="10" priority="10">
      <formula>ISERROR(J224)</formula>
    </cfRule>
  </conditionalFormatting>
  <conditionalFormatting sqref="J224:J1000 L224:L1000">
    <cfRule type="containsErrors" dxfId="9" priority="16">
      <formula>ISERROR(J224)</formula>
    </cfRule>
  </conditionalFormatting>
  <conditionalFormatting sqref="J224:J1000 L224:L1000">
    <cfRule type="containsErrors" dxfId="8" priority="15">
      <formula>ISERROR(J224)</formula>
    </cfRule>
  </conditionalFormatting>
  <conditionalFormatting sqref="J224:J1000 L224:L1000">
    <cfRule type="containsErrors" dxfId="7" priority="14">
      <formula>ISERROR(J224)</formula>
    </cfRule>
  </conditionalFormatting>
  <conditionalFormatting sqref="J224:J1000 L224:L1000">
    <cfRule type="containsErrors" dxfId="6" priority="13">
      <formula>ISERROR(J224)</formula>
    </cfRule>
  </conditionalFormatting>
  <conditionalFormatting sqref="J224:J1000 L224:L1000">
    <cfRule type="containsErrors" dxfId="5" priority="12">
      <formula>ISERROR(J224)</formula>
    </cfRule>
  </conditionalFormatting>
  <conditionalFormatting sqref="J224:J1000 L224:L1000">
    <cfRule type="containsErrors" dxfId="4" priority="11">
      <formula>ISERROR(J224)</formula>
    </cfRule>
  </conditionalFormatting>
  <conditionalFormatting sqref="K224:K1000">
    <cfRule type="containsErrors" dxfId="3" priority="5">
      <formula>ISERROR(K224)</formula>
    </cfRule>
  </conditionalFormatting>
  <conditionalFormatting sqref="K224:K1000">
    <cfRule type="containsErrors" dxfId="2" priority="4">
      <formula>ISERROR(K224)</formula>
    </cfRule>
  </conditionalFormatting>
  <conditionalFormatting sqref="H224:H1000">
    <cfRule type="containsErrors" dxfId="1" priority="3">
      <formula>ISERROR(H224)</formula>
    </cfRule>
  </conditionalFormatting>
  <conditionalFormatting sqref="H224:H1000">
    <cfRule type="containsErrors" dxfId="0" priority="2">
      <formula>ISERROR(H224)</formula>
    </cfRule>
  </conditionalFormatting>
  <pageMargins left="0.7" right="0.7" top="0.75" bottom="0.75" header="0.3" footer="0.3"/>
  <pageSetup orientation="portrait" horizontalDpi="0" verticalDpi="0" r:id="rId1"/>
  <ignoredErrors>
    <ignoredError sqref="M20 M3 M167" formulaRange="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E460-3D79-4368-94AC-58D397D0C0FE}">
  <dimension ref="A1:CD2501"/>
  <sheetViews>
    <sheetView topLeftCell="BK1" zoomScale="110" zoomScaleNormal="110" workbookViewId="0">
      <pane ySplit="1" topLeftCell="A2" activePane="bottomLeft" state="frozen"/>
      <selection activeCell="L1" sqref="L1"/>
      <selection pane="bottomLeft" activeCell="BP22" sqref="BP22"/>
    </sheetView>
  </sheetViews>
  <sheetFormatPr defaultRowHeight="15"/>
  <cols>
    <col min="1" max="1" width="5.7109375" style="49" customWidth="1"/>
    <col min="2" max="3" width="20.85546875" style="10" customWidth="1"/>
    <col min="4" max="4" width="20.85546875" style="52" customWidth="1"/>
    <col min="5" max="5" width="20.85546875" customWidth="1"/>
    <col min="6" max="6" width="26" style="15" customWidth="1"/>
    <col min="7" max="7" width="22.140625" style="15" bestFit="1" customWidth="1"/>
    <col min="8" max="8" width="26" style="39" customWidth="1"/>
    <col min="9" max="9" width="20.85546875" customWidth="1"/>
    <col min="10" max="11" width="20.85546875" style="109" customWidth="1"/>
    <col min="12" max="13" width="20.85546875" style="1" customWidth="1"/>
    <col min="14" max="16" width="20.85546875" style="2" customWidth="1"/>
    <col min="17" max="17" width="13.7109375" bestFit="1" customWidth="1"/>
    <col min="18" max="19" width="12.7109375" style="38" customWidth="1"/>
    <col min="20" max="20" width="2.5703125" style="7" customWidth="1"/>
    <col min="21" max="21" width="19.85546875" style="36" bestFit="1" customWidth="1"/>
    <col min="22" max="22" width="19.85546875" style="36" customWidth="1"/>
    <col min="23" max="23" width="17" style="120" bestFit="1" customWidth="1"/>
    <col min="24" max="24" width="15.85546875" style="120" bestFit="1" customWidth="1"/>
    <col min="25" max="25" width="15.85546875" style="120" customWidth="1"/>
    <col min="26" max="26" width="16.85546875" style="36" bestFit="1" customWidth="1"/>
    <col min="27" max="27" width="19.85546875" style="184" bestFit="1" customWidth="1"/>
    <col min="28" max="28" width="25.42578125" style="122" bestFit="1" customWidth="1"/>
    <col min="29" max="29" width="25.42578125" style="122" customWidth="1"/>
    <col min="30" max="30" width="18.5703125" style="43" bestFit="1" customWidth="1"/>
    <col min="31" max="31" width="6.28515625" style="36" customWidth="1"/>
    <col min="32" max="33" width="19.85546875" style="36" bestFit="1" customWidth="1"/>
    <col min="34" max="34" width="5.140625" style="36" customWidth="1"/>
    <col min="35" max="35" width="5" style="36" customWidth="1"/>
    <col min="36" max="36" width="18.42578125" style="36" bestFit="1" customWidth="1"/>
    <col min="37" max="37" width="2.5703125" style="7" customWidth="1"/>
    <col min="38" max="38" width="22.5703125" style="107" bestFit="1" customWidth="1"/>
    <col min="39" max="39" width="16.28515625" style="8" bestFit="1" customWidth="1"/>
    <col min="40" max="40" width="25.42578125" style="42" bestFit="1" customWidth="1"/>
    <col min="41" max="42" width="25.42578125" style="66" customWidth="1"/>
    <col min="43" max="43" width="12.85546875" style="58" customWidth="1"/>
    <col min="44" max="44" width="21.5703125" style="58" customWidth="1"/>
    <col min="45" max="48" width="18.7109375" style="42" customWidth="1"/>
    <col min="49" max="49" width="18.7109375" style="114" customWidth="1"/>
    <col min="50" max="50" width="18.7109375" style="42" customWidth="1"/>
    <col min="51" max="51" width="13.42578125" style="42" bestFit="1" customWidth="1"/>
    <col min="52" max="52" width="18.7109375" style="42" bestFit="1" customWidth="1"/>
    <col min="53" max="53" width="20.28515625" style="42" customWidth="1"/>
    <col min="54" max="54" width="19.140625" style="42" bestFit="1" customWidth="1"/>
    <col min="55" max="55" width="17.28515625" style="42" customWidth="1"/>
    <col min="56" max="56" width="18.28515625" style="42" customWidth="1"/>
    <col min="57" max="57" width="2.28515625" style="61" customWidth="1"/>
    <col min="58" max="58" width="23.42578125" style="42" bestFit="1" customWidth="1"/>
    <col min="59" max="59" width="30.7109375" style="42" bestFit="1" customWidth="1"/>
    <col min="60" max="60" width="9.7109375" style="42" bestFit="1" customWidth="1"/>
    <col min="61" max="61" width="14.140625" style="34" customWidth="1"/>
    <col min="62" max="63" width="16.85546875" style="34" customWidth="1"/>
    <col min="64" max="64" width="23.7109375" style="34" bestFit="1" customWidth="1"/>
    <col min="65" max="65" width="12.28515625" style="34" bestFit="1" customWidth="1"/>
    <col min="66" max="66" width="12.140625" style="34" bestFit="1" customWidth="1"/>
    <col min="67" max="67" width="16.42578125" customWidth="1"/>
    <col min="68" max="68" width="17.28515625" bestFit="1" customWidth="1"/>
    <col min="69" max="69" width="16.28515625" style="34" bestFit="1" customWidth="1"/>
    <col min="70" max="70" width="55.140625" style="34" hidden="1" customWidth="1"/>
    <col min="71" max="71" width="6.85546875" style="339" bestFit="1" customWidth="1"/>
    <col min="72" max="72" width="10.28515625" style="339" hidden="1" customWidth="1"/>
    <col min="73" max="73" width="16.5703125" style="340" bestFit="1" customWidth="1"/>
    <col min="74" max="74" width="17.85546875" style="339" hidden="1" customWidth="1"/>
    <col min="75" max="75" width="12.42578125" style="341" bestFit="1" customWidth="1"/>
    <col min="76" max="76" width="3" style="7" customWidth="1"/>
    <col min="77" max="77" width="16.28515625" style="36" bestFit="1" customWidth="1"/>
    <col min="78" max="78" width="15.85546875" style="184" customWidth="1"/>
    <col min="79" max="79" width="21.140625" style="182" bestFit="1" customWidth="1"/>
    <col min="80" max="80" width="14.28515625" style="36" customWidth="1"/>
    <col min="81" max="81" width="14.28515625" style="122" customWidth="1"/>
    <col min="82" max="82" width="14.28515625" style="43" customWidth="1"/>
  </cols>
  <sheetData>
    <row r="1" spans="1:82" s="189" customFormat="1">
      <c r="A1" s="185">
        <v>1</v>
      </c>
      <c r="B1" s="17" t="s">
        <v>0</v>
      </c>
      <c r="C1" s="17" t="s">
        <v>22</v>
      </c>
      <c r="D1" s="186" t="s">
        <v>34</v>
      </c>
      <c r="E1" s="18" t="s">
        <v>1</v>
      </c>
      <c r="F1" s="18" t="s">
        <v>38</v>
      </c>
      <c r="G1" s="18" t="s">
        <v>39</v>
      </c>
      <c r="H1" s="187" t="s">
        <v>40</v>
      </c>
      <c r="I1" s="18" t="s">
        <v>2</v>
      </c>
      <c r="J1" s="110" t="s">
        <v>3</v>
      </c>
      <c r="K1" s="110" t="s">
        <v>41</v>
      </c>
      <c r="L1" s="46" t="s">
        <v>4</v>
      </c>
      <c r="M1" s="46" t="s">
        <v>32</v>
      </c>
      <c r="N1" s="19" t="s">
        <v>5</v>
      </c>
      <c r="O1" s="19" t="s">
        <v>28</v>
      </c>
      <c r="P1" s="19" t="s">
        <v>6</v>
      </c>
      <c r="Q1" s="18" t="s">
        <v>7</v>
      </c>
      <c r="R1" s="188" t="s">
        <v>30</v>
      </c>
      <c r="S1" s="188" t="s">
        <v>29</v>
      </c>
      <c r="U1" s="29" t="s">
        <v>91</v>
      </c>
      <c r="V1" s="29" t="s">
        <v>100</v>
      </c>
      <c r="W1" s="119" t="s">
        <v>101</v>
      </c>
      <c r="X1" s="119" t="s">
        <v>108</v>
      </c>
      <c r="Y1" s="119" t="s">
        <v>110</v>
      </c>
      <c r="Z1" s="29" t="s">
        <v>92</v>
      </c>
      <c r="AA1" s="183" t="s">
        <v>93</v>
      </c>
      <c r="AB1" s="121" t="s">
        <v>104</v>
      </c>
      <c r="AC1" s="121" t="s">
        <v>168</v>
      </c>
      <c r="AD1" s="40" t="s">
        <v>109</v>
      </c>
      <c r="AE1" s="29" t="s">
        <v>94</v>
      </c>
      <c r="AF1" s="29" t="s">
        <v>95</v>
      </c>
      <c r="AG1" s="29" t="s">
        <v>96</v>
      </c>
      <c r="AH1" s="29" t="s">
        <v>97</v>
      </c>
      <c r="AI1" s="29" t="s">
        <v>98</v>
      </c>
      <c r="AJ1" s="29" t="s">
        <v>99</v>
      </c>
      <c r="AL1" s="190" t="s">
        <v>23</v>
      </c>
      <c r="AM1" s="191" t="s">
        <v>36</v>
      </c>
      <c r="AN1" s="40" t="s">
        <v>35</v>
      </c>
      <c r="AO1" s="63" t="s">
        <v>37</v>
      </c>
      <c r="AP1" s="63" t="s">
        <v>68</v>
      </c>
      <c r="AQ1" s="55" t="s">
        <v>42</v>
      </c>
      <c r="AR1" s="55" t="s">
        <v>43</v>
      </c>
      <c r="AS1" s="40" t="s">
        <v>76</v>
      </c>
      <c r="AT1" s="40" t="s">
        <v>77</v>
      </c>
      <c r="AU1" s="40" t="s">
        <v>78</v>
      </c>
      <c r="AV1" s="40" t="s">
        <v>75</v>
      </c>
      <c r="AW1" s="111" t="s">
        <v>74</v>
      </c>
      <c r="AX1" s="40" t="s">
        <v>73</v>
      </c>
      <c r="AY1" s="40" t="s">
        <v>69</v>
      </c>
      <c r="AZ1" s="40" t="s">
        <v>70</v>
      </c>
      <c r="BA1" s="40" t="s">
        <v>71</v>
      </c>
      <c r="BB1" s="40" t="s">
        <v>72</v>
      </c>
      <c r="BC1" s="40" t="s">
        <v>33</v>
      </c>
      <c r="BD1" s="40" t="s">
        <v>44</v>
      </c>
      <c r="BE1" s="40"/>
      <c r="BF1" s="40" t="s">
        <v>47</v>
      </c>
      <c r="BG1" s="40" t="str">
        <f>$BF1 &amp; " Revised"</f>
        <v>Dashboard_Current Revised</v>
      </c>
      <c r="BH1" s="40" t="s">
        <v>67</v>
      </c>
      <c r="BI1" s="29" t="s">
        <v>26</v>
      </c>
      <c r="BJ1" s="29" t="s">
        <v>27</v>
      </c>
      <c r="BK1" s="29" t="s">
        <v>45</v>
      </c>
      <c r="BL1" s="29" t="s">
        <v>48</v>
      </c>
      <c r="BM1" s="29" t="s">
        <v>31</v>
      </c>
      <c r="BN1" s="29" t="s">
        <v>164</v>
      </c>
      <c r="BO1" s="29" t="s">
        <v>90</v>
      </c>
      <c r="BP1" s="143" t="s">
        <v>166</v>
      </c>
      <c r="BQ1" s="210" t="s">
        <v>167</v>
      </c>
      <c r="BR1" s="29" t="s">
        <v>129</v>
      </c>
      <c r="BS1" s="332" t="s">
        <v>54</v>
      </c>
      <c r="BT1" s="332" t="s">
        <v>117</v>
      </c>
      <c r="BU1" s="333" t="s">
        <v>116</v>
      </c>
      <c r="BV1" s="332" t="s">
        <v>148</v>
      </c>
      <c r="BW1" s="334" t="s">
        <v>149</v>
      </c>
      <c r="BX1" s="200"/>
      <c r="BY1" s="119" t="s">
        <v>153</v>
      </c>
      <c r="BZ1" s="183" t="s">
        <v>154</v>
      </c>
      <c r="CA1" s="40" t="s">
        <v>152</v>
      </c>
      <c r="CB1" s="29" t="s">
        <v>151</v>
      </c>
      <c r="CC1" s="121" t="s">
        <v>158</v>
      </c>
      <c r="CD1" s="40" t="s">
        <v>155</v>
      </c>
    </row>
    <row r="2" spans="1:82" s="5" customFormat="1">
      <c r="A2" s="4" t="str">
        <f>IF($B2="","",$A1+1)</f>
        <v/>
      </c>
      <c r="B2" s="21" t="str">
        <f>IF(Investments_Import!A2="","",Investments_Import!A2)</f>
        <v/>
      </c>
      <c r="C2" s="22" t="str">
        <f t="shared" ref="C2:C65" si="0">IF(B2="","",B2*1)</f>
        <v/>
      </c>
      <c r="D2" s="51" t="str">
        <f>$C2</f>
        <v/>
      </c>
      <c r="E2" s="3" t="str">
        <f>IF(Investments_Import!B2="","",Investments_Import!B2)</f>
        <v/>
      </c>
      <c r="F2" s="54" t="str">
        <f>CONCATENATE(TEXT($D2,"dd-mmm-yyyy")," ",$E2)</f>
        <v xml:space="preserve"> </v>
      </c>
      <c r="G2" s="54" t="str">
        <f>IF($B2="","",COUNTIF($F$2:$F2,$F2))</f>
        <v/>
      </c>
      <c r="H2" s="53" t="str">
        <f>CONCATENATE(TEXT($D2,"dd-mmm-yyyy")," ",$E2," ",$G2)</f>
        <v xml:space="preserve">  </v>
      </c>
      <c r="I2" s="3" t="str">
        <f>IF(Investments_Import!C2="","",Investments_Import!C2)</f>
        <v/>
      </c>
      <c r="J2" s="108" t="str">
        <f>IF(Investments_Import!D2="","",Investments_Import!D2)</f>
        <v/>
      </c>
      <c r="K2" s="108" t="str">
        <f>IF($B2="","",$J2*1)</f>
        <v/>
      </c>
      <c r="L2" s="47" t="str">
        <f>IF(Investments_Import!E2="","",Investments_Import!E2)</f>
        <v/>
      </c>
      <c r="M2" s="47" t="str">
        <f t="shared" ref="M2:M65" si="1">IF($L2="","",$L2*1)</f>
        <v/>
      </c>
      <c r="N2" s="31" t="str">
        <f>IF(Investments_Import!F2="","",Investments_Import!F2)</f>
        <v/>
      </c>
      <c r="O2" s="31" t="str">
        <f t="shared" ref="O2:O65" si="2">IF($N2="","",$N2*1)</f>
        <v/>
      </c>
      <c r="P2" s="3" t="str">
        <f>IF(Investments_Import!G2="","",Investments_Import!G2)</f>
        <v/>
      </c>
      <c r="Q2" s="3" t="str">
        <f>IF(Investments_Import!H2="","",Investments_Import!H2)</f>
        <v/>
      </c>
      <c r="R2" s="37" t="str">
        <f t="shared" ref="R2:R65" si="3">IF($Q2="","",IF($Q2="USD",$P2,$P2*$J2))</f>
        <v/>
      </c>
      <c r="S2" s="37" t="str">
        <f t="shared" ref="S2:S65" si="4">IF($R2="","",$R2*1)</f>
        <v/>
      </c>
      <c r="T2" s="7"/>
      <c r="U2" s="36" t="str">
        <f>IF(Mining_Import!A2="","",Mining_Import!A2)</f>
        <v/>
      </c>
      <c r="V2" s="22" t="str">
        <f>IF(U2="","",U2*1)</f>
        <v/>
      </c>
      <c r="W2" s="127" t="str">
        <f>V2</f>
        <v/>
      </c>
      <c r="X2" s="127" t="str">
        <f>IFERROR(INT($W2),"")</f>
        <v/>
      </c>
      <c r="Y2" s="127" t="str">
        <f>$X2</f>
        <v/>
      </c>
      <c r="Z2" s="36" t="str">
        <f>IF(Mining_Import!B2="","",Mining_Import!B2)</f>
        <v/>
      </c>
      <c r="AA2" s="184" t="str">
        <f>IF(Mining_Import!$C2="","",Mining_Import!$C2)</f>
        <v/>
      </c>
      <c r="AB2" s="122" t="str">
        <f>IFERROR($AA2*1,"")</f>
        <v/>
      </c>
      <c r="AC2" s="122" t="str">
        <f>IF($Y2&gt;Dashboard!$Q$19,$AB2,"")</f>
        <v/>
      </c>
      <c r="AD2" s="43" t="str">
        <f>IFERROR($AB2*$BU$19,"")</f>
        <v/>
      </c>
      <c r="AE2" s="36" t="str">
        <f>IF(Mining_Import!D2="","",Mining_Import!D2)</f>
        <v/>
      </c>
      <c r="AF2" s="36" t="str">
        <f>IF(Mining_Import!E2="","",Mining_Import!E2)</f>
        <v/>
      </c>
      <c r="AG2" s="36" t="str">
        <f>IF(Mining_Import!F2="","",Mining_Import!F2)</f>
        <v/>
      </c>
      <c r="AH2" s="36" t="str">
        <f>IF(Mining_Import!G2="","",Mining_Import!G2)</f>
        <v/>
      </c>
      <c r="AI2" s="36" t="str">
        <f>IF(Mining_Import!H2="","",Mining_Import!H2)</f>
        <v/>
      </c>
      <c r="AJ2" s="36" t="str">
        <f>IF(Mining_Import!I2="","",Mining_Import!I2)</f>
        <v/>
      </c>
      <c r="AK2" s="7"/>
      <c r="AL2" s="105" t="str">
        <f>IFERROR(INDEX($E$2:$E$2500, MATCH(0, INDEX(COUNTIF($AL$1:AL1, $E$2:$E$2500), 0, 0), 0)), "")</f>
        <v/>
      </c>
      <c r="AM2" s="20" t="str">
        <f>IF(Calculator!$AL2="","",LEFT(Calculator!$AL2, LEN(Calculator!$AL2)-3))</f>
        <v/>
      </c>
      <c r="AN2" s="50" t="str">
        <f t="array" ref="AN2">IF($AL2="","",MAX(IF($E$2:$E$2500=$AL2,$C$2:$C$2500)))</f>
        <v/>
      </c>
      <c r="AO2" s="54" t="str">
        <f t="shared" ref="AO2:AO14" si="5">IF($AN2="","",(TEXT($AN2,"dd-mmm-yyyy")&amp;" "&amp;$AL2&amp;" "&amp;"1"))</f>
        <v/>
      </c>
      <c r="AP2" s="53" t="str">
        <f>$AO2</f>
        <v/>
      </c>
      <c r="AQ2" s="56" t="str">
        <f t="shared" ref="AQ2:AQ33" si="6">IF($AL2="","",VLOOKUP($AO2, $H:$K, 3, 0))</f>
        <v/>
      </c>
      <c r="AR2" s="56" t="str">
        <f>IF($AQ2="","",$AQ2*1)</f>
        <v/>
      </c>
      <c r="AS2" s="43" t="str">
        <f t="shared" ref="AS2:AS33" si="7">IF($AL2="","",SUMIFS($O:$O,$E:$E,$AL2,$I:$I,"BUY"))</f>
        <v/>
      </c>
      <c r="AT2" s="43" t="str">
        <f t="shared" ref="AT2:AT33" si="8">IF($AL2="","",SUMIFS($O:$O,$E:$E,$AL2,$I:$I,"SELL"))</f>
        <v/>
      </c>
      <c r="AU2" s="43" t="str">
        <f t="shared" ref="AU2:AU33" si="9">IF($AL2="","",SUMIF($E:$E,$AL2,$S:$S))</f>
        <v/>
      </c>
      <c r="AV2" s="45" t="str">
        <f t="shared" ref="AV2:AV33" si="10">IF($AL2="","",SUMIFS($M:$M,$E:$E,$AL2,$I:$I,"BUY"))</f>
        <v/>
      </c>
      <c r="AW2" s="112" t="str">
        <f t="shared" ref="AW2:AW33" si="11">IF($AL2="","",SUMIFS($M:$M,$E:$E,$AL2,$I:$I,"SELL"))</f>
        <v/>
      </c>
      <c r="AX2" s="45" t="str">
        <f>IF($AZ2=1,$AV2-$AW2,"")</f>
        <v/>
      </c>
      <c r="AY2" s="45" t="str">
        <f>$AM2</f>
        <v/>
      </c>
      <c r="AZ2" s="104" t="str">
        <f>IF($AY2="","",IFERROR(VLOOKUP($AP2,$BG$2:$BH$13,2, FALSE),""))</f>
        <v/>
      </c>
      <c r="BA2" s="104" t="str">
        <f>IF($AZ2=1, "CURRENT","")</f>
        <v/>
      </c>
      <c r="BB2" s="43" t="str">
        <f>IF($AW2=0,"",IFERROR($AS2-$BD2,""))</f>
        <v/>
      </c>
      <c r="BC2" s="43" t="str">
        <f t="shared" ref="BC2:BC16" si="12">IFERROR(IF($BA2="CURRENT",(($AT2-$BB2)-$AU2),IF($AW2=0,"",($AT2-$AS2)-$AU2)),"")</f>
        <v/>
      </c>
      <c r="BD2" s="43" t="str">
        <f t="shared" ref="BD2:BD33" si="13">IF($BA2="CURRENT",($AX2*$AR2),"")</f>
        <v/>
      </c>
      <c r="BE2" s="59"/>
      <c r="BF2" s="48" t="str">
        <f>CONCATENATE(TEXT(Dashboard!$Q8,"dd-mmm-yyyy")," ",Dashboard!$P8,"USD"," ",1)</f>
        <v>05-Feb-2021 USDUSD 1</v>
      </c>
      <c r="BG2" s="48" t="str">
        <f t="shared" ref="BG2:BG13" si="14">IF($BF2="00-Jan-1900 USD 1","",$BF2)</f>
        <v>05-Feb-2021 USDUSD 1</v>
      </c>
      <c r="BH2" s="48">
        <v>1</v>
      </c>
      <c r="BI2" s="35">
        <f>SUMIF($I:$I,"BUY",$O:$O)</f>
        <v>0</v>
      </c>
      <c r="BJ2" s="35">
        <f>SUMIF($I:$I,"SELL",$O:$O)</f>
        <v>0</v>
      </c>
      <c r="BK2" s="35">
        <f>$BI$2-(SUM($BD:$BD))</f>
        <v>0</v>
      </c>
      <c r="BL2" s="35">
        <f>SUM(($BC$2:$BC$50),(-$BM$2))</f>
        <v>0</v>
      </c>
      <c r="BM2" s="35">
        <f>SUM($S:$S)</f>
        <v>0</v>
      </c>
      <c r="BN2" s="118">
        <f>(SUMPRODUCT(1/COUNTIF($F$2:$F$2500,$F$2:$F$2500))-1)</f>
        <v>4.9515946898281982E-14</v>
      </c>
      <c r="BO2" s="118">
        <f>COUNTIF(Calculator!$W:$W,"&gt;0")</f>
        <v>0</v>
      </c>
      <c r="BP2" s="144">
        <f>SUM($AB:$AB)</f>
        <v>0</v>
      </c>
      <c r="BQ2" s="211">
        <f>SUM($AC:$AC)</f>
        <v>0</v>
      </c>
      <c r="BR2" s="175" t="s">
        <v>128</v>
      </c>
      <c r="BS2" s="335" t="str">
        <f>IF(Stock_Connector!B2="","",Stock_Connector!B2)</f>
        <v>LTC</v>
      </c>
      <c r="BT2" s="335">
        <f>IF(Stock_Connector!C2="","",Stock_Connector!C2)</f>
        <v>151.80000000000001</v>
      </c>
      <c r="BU2" s="335">
        <f>IF(Stock_Connector!C2="","",Stock_Connector!C2)</f>
        <v>151.80000000000001</v>
      </c>
      <c r="BV2" s="335" t="str">
        <f>IF(Stock_Connector!E2="","",Stock_Connector!E2)</f>
        <v/>
      </c>
      <c r="BW2" s="335">
        <f>IF(Stock_Connector!D2="","",Stock_Connector!D2)</f>
        <v>-5.6322267810518474E-2</v>
      </c>
      <c r="BX2" s="7"/>
      <c r="BY2" s="120" t="str">
        <f t="shared" ref="BY2:BY65" si="15">Y2</f>
        <v/>
      </c>
      <c r="BZ2" s="184" t="str">
        <f>AB2</f>
        <v/>
      </c>
      <c r="CA2" s="37" t="str">
        <f>IFERROR(VLOOKUP($BY2,Account_Value!$C$2:$F$2500,4,0),"")</f>
        <v/>
      </c>
      <c r="CB2" s="43" t="str">
        <f t="shared" ref="CB2:CB65" si="16">IF(BZ2="","",BZ2*CA2)</f>
        <v/>
      </c>
      <c r="CC2" s="122" t="str">
        <f>IF($BZ2="","",SUM($BZ$2:$BZ2))</f>
        <v/>
      </c>
      <c r="CD2" s="43" t="str">
        <f>IF($BZ2="","",$CA2*(SUM($BZ$2:$BZ2)))</f>
        <v/>
      </c>
    </row>
    <row r="3" spans="1:82" s="5" customFormat="1">
      <c r="A3" s="4" t="str">
        <f t="shared" ref="A3:A66" si="17">IF($B3="","",$A2+1)</f>
        <v/>
      </c>
      <c r="B3" s="21" t="str">
        <f>IF(Investments_Import!A3="","",Investments_Import!A3)</f>
        <v/>
      </c>
      <c r="C3" s="22" t="str">
        <f t="shared" si="0"/>
        <v/>
      </c>
      <c r="D3" s="51" t="str">
        <f t="shared" ref="D3:D66" si="18">$C3</f>
        <v/>
      </c>
      <c r="E3" s="3" t="str">
        <f>IF(Investments_Import!B3="","",Investments_Import!B3)</f>
        <v/>
      </c>
      <c r="F3" s="54" t="str">
        <f t="shared" ref="F3:F66" si="19">CONCATENATE(TEXT($D3,"dd-mmm-yyyy")," ",$E3)</f>
        <v xml:space="preserve"> </v>
      </c>
      <c r="G3" s="54" t="str">
        <f>IF($B3="","",COUNTIF($F$2:$F3,$F3))</f>
        <v/>
      </c>
      <c r="H3" s="53" t="str">
        <f t="shared" ref="H3:H66" si="20">CONCATENATE(TEXT($D3,"dd-mmm-yyyy")," ",$E3," ",$G3)</f>
        <v xml:space="preserve">  </v>
      </c>
      <c r="I3" s="3" t="str">
        <f>IF(Investments_Import!C3="","",Investments_Import!C3)</f>
        <v/>
      </c>
      <c r="J3" s="108" t="str">
        <f>IF(Investments_Import!D3="","",Investments_Import!D3)</f>
        <v/>
      </c>
      <c r="K3" s="108" t="str">
        <f t="shared" ref="K3:K66" si="21">IF($B3="","",$J3*1)</f>
        <v/>
      </c>
      <c r="L3" s="47" t="str">
        <f>IF(Investments_Import!E3="","",Investments_Import!E3)</f>
        <v/>
      </c>
      <c r="M3" s="47" t="str">
        <f t="shared" si="1"/>
        <v/>
      </c>
      <c r="N3" s="31" t="str">
        <f>IF(Investments_Import!F3="","",Investments_Import!F3)</f>
        <v/>
      </c>
      <c r="O3" s="31" t="str">
        <f t="shared" si="2"/>
        <v/>
      </c>
      <c r="P3" s="3" t="str">
        <f>IF(Investments_Import!G3="","",Investments_Import!G3)</f>
        <v/>
      </c>
      <c r="Q3" s="3" t="str">
        <f>IF(Investments_Import!H3="","",Investments_Import!H3)</f>
        <v/>
      </c>
      <c r="R3" s="37" t="str">
        <f t="shared" si="3"/>
        <v/>
      </c>
      <c r="S3" s="37" t="str">
        <f t="shared" si="4"/>
        <v/>
      </c>
      <c r="T3" s="7"/>
      <c r="U3" s="36" t="str">
        <f>IF(Mining_Import!A3="","",Mining_Import!A3)</f>
        <v/>
      </c>
      <c r="V3" s="22" t="str">
        <f t="shared" ref="V3:V66" si="22">IF(U3="","",U3*1)</f>
        <v/>
      </c>
      <c r="W3" s="127" t="str">
        <f t="shared" ref="W3:W66" si="23">V3</f>
        <v/>
      </c>
      <c r="X3" s="127" t="str">
        <f t="shared" ref="X3:X66" si="24">IFERROR(INT($W3),"")</f>
        <v/>
      </c>
      <c r="Y3" s="127" t="str">
        <f t="shared" ref="Y3:Y66" si="25">$X3</f>
        <v/>
      </c>
      <c r="Z3" s="36" t="str">
        <f>IF(Mining_Import!B3="","",Mining_Import!B3)</f>
        <v/>
      </c>
      <c r="AA3" s="184" t="str">
        <f>IF(Mining_Import!$C3="","",Mining_Import!$C3)</f>
        <v/>
      </c>
      <c r="AB3" s="122" t="str">
        <f t="shared" ref="AB3:AB66" si="26">IFERROR($AA3*1,"")</f>
        <v/>
      </c>
      <c r="AC3" s="122" t="str">
        <f>IF($Y3&gt;Dashboard!$Q$19,$AB3,"")</f>
        <v/>
      </c>
      <c r="AD3" s="43" t="str">
        <f t="shared" ref="AD3:AD66" si="27">IFERROR($AB3*$BU$19,"")</f>
        <v/>
      </c>
      <c r="AE3" s="36" t="str">
        <f>IF(Mining_Import!D3="","",Mining_Import!D3)</f>
        <v/>
      </c>
      <c r="AF3" s="36" t="str">
        <f>IF(Mining_Import!E3="","",Mining_Import!E3)</f>
        <v/>
      </c>
      <c r="AG3" s="36" t="str">
        <f>IF(Mining_Import!F3="","",Mining_Import!F3)</f>
        <v/>
      </c>
      <c r="AH3" s="36" t="str">
        <f>IF(Mining_Import!G3="","",Mining_Import!G3)</f>
        <v/>
      </c>
      <c r="AI3" s="36" t="str">
        <f>IF(Mining_Import!H3="","",Mining_Import!H3)</f>
        <v/>
      </c>
      <c r="AJ3" s="36" t="str">
        <f>IF(Mining_Import!I3="","",Mining_Import!I3)</f>
        <v/>
      </c>
      <c r="AK3" s="7"/>
      <c r="AL3" s="105" t="str">
        <f>IFERROR(INDEX($E$2:$E$2500, MATCH(0, INDEX(COUNTIF($AL$1:AL2, $E$2:$E$2500), 0, 0), 0)), "")</f>
        <v/>
      </c>
      <c r="AM3" s="20" t="str">
        <f>IF(Calculator!$AL3="","",LEFT(Calculator!$AL3, LEN(Calculator!$AL3)-3))</f>
        <v/>
      </c>
      <c r="AN3" s="50" t="str">
        <f t="array" ref="AN3">IF($AL3="","",MAX(IF($E$2:$E$2500=$AL3,$C$2:$C$2500)))</f>
        <v/>
      </c>
      <c r="AO3" s="54" t="str">
        <f t="shared" si="5"/>
        <v/>
      </c>
      <c r="AP3" s="53" t="str">
        <f t="shared" ref="AP3:AP50" si="28">$AO3</f>
        <v/>
      </c>
      <c r="AQ3" s="56" t="str">
        <f t="shared" si="6"/>
        <v/>
      </c>
      <c r="AR3" s="56" t="str">
        <f t="shared" ref="AR3:AR50" si="29">IF($AQ3="","",$AQ3*1)</f>
        <v/>
      </c>
      <c r="AS3" s="43" t="str">
        <f t="shared" si="7"/>
        <v/>
      </c>
      <c r="AT3" s="43" t="str">
        <f t="shared" si="8"/>
        <v/>
      </c>
      <c r="AU3" s="43" t="str">
        <f t="shared" si="9"/>
        <v/>
      </c>
      <c r="AV3" s="45" t="str">
        <f t="shared" si="10"/>
        <v/>
      </c>
      <c r="AW3" s="112" t="str">
        <f t="shared" si="11"/>
        <v/>
      </c>
      <c r="AX3" s="45" t="str">
        <f t="shared" ref="AX3:AX50" si="30">IF($AZ3=1,$AV3-$AW3,"")</f>
        <v/>
      </c>
      <c r="AY3" s="45" t="str">
        <f t="shared" ref="AY3:AY50" si="31">$AM3</f>
        <v/>
      </c>
      <c r="AZ3" s="104" t="str">
        <f t="shared" ref="AZ3:AZ50" si="32">IF($AY3="","",IFERROR(VLOOKUP($AP3,$BG$2:$BH$13,2, FALSE),""))</f>
        <v/>
      </c>
      <c r="BA3" s="104" t="str">
        <f t="shared" ref="BA3:BA50" si="33">IF($AZ3=1, "CURRENT","")</f>
        <v/>
      </c>
      <c r="BB3" s="43" t="str">
        <f t="shared" ref="BB3:BB50" si="34">IF($AW3=0,"",IFERROR($AS3-$BD3,""))</f>
        <v/>
      </c>
      <c r="BC3" s="43" t="str">
        <f t="shared" si="12"/>
        <v/>
      </c>
      <c r="BD3" s="43" t="str">
        <f t="shared" si="13"/>
        <v/>
      </c>
      <c r="BE3" s="60"/>
      <c r="BF3" s="48" t="str">
        <f>CONCATENATE(TEXT(Dashboard!$Q9,"dd-mmm-yyyy")," ",Dashboard!$P9,"USD"," ",1)</f>
        <v>00-Jan-1900 USD 1</v>
      </c>
      <c r="BG3" s="48" t="str">
        <f t="shared" si="14"/>
        <v/>
      </c>
      <c r="BH3" s="48">
        <v>1</v>
      </c>
      <c r="BI3" s="33"/>
      <c r="BJ3" s="33"/>
      <c r="BK3" s="33"/>
      <c r="BL3" s="32"/>
      <c r="BM3" s="32"/>
      <c r="BN3" s="32"/>
      <c r="BQ3" s="32"/>
      <c r="BR3" s="175" t="s">
        <v>130</v>
      </c>
      <c r="BS3" s="335" t="str">
        <f>IF(Stock_Connector!B3="","",Stock_Connector!B3)</f>
        <v>ZEC</v>
      </c>
      <c r="BT3" s="335">
        <f>IF(Stock_Connector!C3="","",Stock_Connector!C3)</f>
        <v>92.932839999999999</v>
      </c>
      <c r="BU3" s="335">
        <f>IF(Stock_Connector!C3="","",Stock_Connector!C3)</f>
        <v>92.932839999999999</v>
      </c>
      <c r="BV3" s="335" t="str">
        <f>IF(Stock_Connector!E3="","",Stock_Connector!E3)</f>
        <v/>
      </c>
      <c r="BW3" s="335">
        <f>IF(Stock_Connector!D3="","",Stock_Connector!D3)</f>
        <v>-4.6495884554526204E-2</v>
      </c>
      <c r="BX3" s="7"/>
      <c r="BY3" s="120" t="str">
        <f t="shared" si="15"/>
        <v/>
      </c>
      <c r="BZ3" s="184" t="str">
        <f t="shared" ref="BZ3:BZ66" si="35">AB3</f>
        <v/>
      </c>
      <c r="CA3" s="37" t="str">
        <f>IFERROR(VLOOKUP($BY3,Account_Value!$C$2:$F$2500,4,0),"")</f>
        <v/>
      </c>
      <c r="CB3" s="43" t="str">
        <f t="shared" si="16"/>
        <v/>
      </c>
      <c r="CC3" s="122" t="str">
        <f>IF($BZ3="","",SUM($BZ$2:$BZ3))</f>
        <v/>
      </c>
      <c r="CD3" s="43" t="str">
        <f>IF($BZ3="","",$CA3*(SUM($BZ$2:$BZ3)))</f>
        <v/>
      </c>
    </row>
    <row r="4" spans="1:82" s="5" customFormat="1">
      <c r="A4" s="4" t="str">
        <f t="shared" si="17"/>
        <v/>
      </c>
      <c r="B4" s="21" t="str">
        <f>IF(Investments_Import!A4="","",Investments_Import!A4)</f>
        <v/>
      </c>
      <c r="C4" s="22" t="str">
        <f t="shared" si="0"/>
        <v/>
      </c>
      <c r="D4" s="51" t="str">
        <f t="shared" si="18"/>
        <v/>
      </c>
      <c r="E4" s="3" t="str">
        <f>IF(Investments_Import!B4="","",Investments_Import!B4)</f>
        <v/>
      </c>
      <c r="F4" s="54" t="str">
        <f t="shared" si="19"/>
        <v xml:space="preserve"> </v>
      </c>
      <c r="G4" s="54" t="str">
        <f>IF($B4="","",COUNTIF($F$2:$F4,$F4))</f>
        <v/>
      </c>
      <c r="H4" s="53" t="str">
        <f t="shared" si="20"/>
        <v xml:space="preserve">  </v>
      </c>
      <c r="I4" s="3" t="str">
        <f>IF(Investments_Import!C4="","",Investments_Import!C4)</f>
        <v/>
      </c>
      <c r="J4" s="108" t="str">
        <f>IF(Investments_Import!D4="","",Investments_Import!D4)</f>
        <v/>
      </c>
      <c r="K4" s="108" t="str">
        <f t="shared" si="21"/>
        <v/>
      </c>
      <c r="L4" s="47" t="str">
        <f>IF(Investments_Import!E4="","",Investments_Import!E4)</f>
        <v/>
      </c>
      <c r="M4" s="47" t="str">
        <f t="shared" si="1"/>
        <v/>
      </c>
      <c r="N4" s="31" t="str">
        <f>IF(Investments_Import!F4="","",Investments_Import!F4)</f>
        <v/>
      </c>
      <c r="O4" s="31" t="str">
        <f t="shared" si="2"/>
        <v/>
      </c>
      <c r="P4" s="3" t="str">
        <f>IF(Investments_Import!G4="","",Investments_Import!G4)</f>
        <v/>
      </c>
      <c r="Q4" s="3" t="str">
        <f>IF(Investments_Import!H4="","",Investments_Import!H4)</f>
        <v/>
      </c>
      <c r="R4" s="37" t="str">
        <f t="shared" si="3"/>
        <v/>
      </c>
      <c r="S4" s="37" t="str">
        <f t="shared" si="4"/>
        <v/>
      </c>
      <c r="T4" s="7"/>
      <c r="U4" s="36" t="str">
        <f>IF(Mining_Import!A4="","",Mining_Import!A4)</f>
        <v/>
      </c>
      <c r="V4" s="22" t="str">
        <f t="shared" si="22"/>
        <v/>
      </c>
      <c r="W4" s="127" t="str">
        <f t="shared" si="23"/>
        <v/>
      </c>
      <c r="X4" s="127" t="str">
        <f t="shared" si="24"/>
        <v/>
      </c>
      <c r="Y4" s="127" t="str">
        <f t="shared" si="25"/>
        <v/>
      </c>
      <c r="Z4" s="36" t="str">
        <f>IF(Mining_Import!B4="","",Mining_Import!B4)</f>
        <v/>
      </c>
      <c r="AA4" s="184" t="str">
        <f>IF(Mining_Import!$C4="","",Mining_Import!$C4)</f>
        <v/>
      </c>
      <c r="AB4" s="122" t="str">
        <f t="shared" si="26"/>
        <v/>
      </c>
      <c r="AC4" s="122" t="str">
        <f>IF($Y4&gt;Dashboard!$Q$19,$AB4,"")</f>
        <v/>
      </c>
      <c r="AD4" s="43" t="str">
        <f t="shared" si="27"/>
        <v/>
      </c>
      <c r="AE4" s="36" t="str">
        <f>IF(Mining_Import!D4="","",Mining_Import!D4)</f>
        <v/>
      </c>
      <c r="AF4" s="36" t="str">
        <f>IF(Mining_Import!E4="","",Mining_Import!E4)</f>
        <v/>
      </c>
      <c r="AG4" s="36" t="str">
        <f>IF(Mining_Import!F4="","",Mining_Import!F4)</f>
        <v/>
      </c>
      <c r="AH4" s="36" t="str">
        <f>IF(Mining_Import!G4="","",Mining_Import!G4)</f>
        <v/>
      </c>
      <c r="AI4" s="36" t="str">
        <f>IF(Mining_Import!H4="","",Mining_Import!H4)</f>
        <v/>
      </c>
      <c r="AJ4" s="36" t="str">
        <f>IF(Mining_Import!I4="","",Mining_Import!I4)</f>
        <v/>
      </c>
      <c r="AK4" s="7"/>
      <c r="AL4" s="105" t="str">
        <f>IFERROR(INDEX($E$2:$E$2500, MATCH(0, INDEX(COUNTIF($AL$1:AL3, $E$2:$E$2500), 0, 0), 0)), "")</f>
        <v/>
      </c>
      <c r="AM4" s="20" t="str">
        <f>IF(Calculator!$AL4="","",LEFT(Calculator!$AL4, LEN(Calculator!$AL4)-3))</f>
        <v/>
      </c>
      <c r="AN4" s="50" t="str">
        <f t="array" ref="AN4">IF($AL4="","",MAX(IF($E$2:$E$2500=$AL4,$C$2:$C$2500)))</f>
        <v/>
      </c>
      <c r="AO4" s="54" t="str">
        <f t="shared" si="5"/>
        <v/>
      </c>
      <c r="AP4" s="53" t="str">
        <f t="shared" si="28"/>
        <v/>
      </c>
      <c r="AQ4" s="56" t="str">
        <f t="shared" si="6"/>
        <v/>
      </c>
      <c r="AR4" s="56" t="str">
        <f t="shared" si="29"/>
        <v/>
      </c>
      <c r="AS4" s="43" t="str">
        <f t="shared" si="7"/>
        <v/>
      </c>
      <c r="AT4" s="43" t="str">
        <f t="shared" si="8"/>
        <v/>
      </c>
      <c r="AU4" s="43" t="str">
        <f t="shared" si="9"/>
        <v/>
      </c>
      <c r="AV4" s="45" t="str">
        <f t="shared" si="10"/>
        <v/>
      </c>
      <c r="AW4" s="112" t="str">
        <f t="shared" si="11"/>
        <v/>
      </c>
      <c r="AX4" s="45" t="str">
        <f t="shared" si="30"/>
        <v/>
      </c>
      <c r="AY4" s="45" t="str">
        <f t="shared" si="31"/>
        <v/>
      </c>
      <c r="AZ4" s="104" t="str">
        <f t="shared" si="32"/>
        <v/>
      </c>
      <c r="BA4" s="104" t="str">
        <f t="shared" si="33"/>
        <v/>
      </c>
      <c r="BB4" s="43" t="str">
        <f t="shared" si="34"/>
        <v/>
      </c>
      <c r="BC4" s="43" t="str">
        <f t="shared" si="12"/>
        <v/>
      </c>
      <c r="BD4" s="43" t="str">
        <f t="shared" si="13"/>
        <v/>
      </c>
      <c r="BE4" s="60"/>
      <c r="BF4" s="48" t="str">
        <f>CONCATENATE(TEXT(Dashboard!$Q10,"dd-mmm-yyyy")," ",Dashboard!$P10,"USD"," ",1)</f>
        <v>00-Jan-1900 USD 1</v>
      </c>
      <c r="BG4" s="48" t="str">
        <f t="shared" si="14"/>
        <v/>
      </c>
      <c r="BH4" s="48">
        <v>1</v>
      </c>
      <c r="BI4" s="33"/>
      <c r="BJ4" s="33"/>
      <c r="BK4" s="33"/>
      <c r="BL4" s="32"/>
      <c r="BM4" s="32"/>
      <c r="BN4" s="32"/>
      <c r="BQ4" s="32"/>
      <c r="BR4" s="175" t="s">
        <v>131</v>
      </c>
      <c r="BS4" s="335" t="str">
        <f>IF(Stock_Connector!B4="","",Stock_Connector!B4)</f>
        <v>ETC</v>
      </c>
      <c r="BT4" s="335">
        <f>IF(Stock_Connector!C4="","",Stock_Connector!C4)</f>
        <v>8.3260000000000005</v>
      </c>
      <c r="BU4" s="335">
        <f>IF(Stock_Connector!C4="","",Stock_Connector!C4)</f>
        <v>8.3260000000000005</v>
      </c>
      <c r="BV4" s="335" t="str">
        <f>IF(Stock_Connector!E4="","",Stock_Connector!E4)</f>
        <v/>
      </c>
      <c r="BW4" s="335">
        <f>IF(Stock_Connector!D4="","",Stock_Connector!D4)</f>
        <v>-3.5896248263084615E-2</v>
      </c>
      <c r="BX4" s="7"/>
      <c r="BY4" s="120" t="str">
        <f t="shared" si="15"/>
        <v/>
      </c>
      <c r="BZ4" s="184" t="str">
        <f t="shared" si="35"/>
        <v/>
      </c>
      <c r="CA4" s="37" t="str">
        <f>IFERROR(VLOOKUP($BY4,Account_Value!$C$2:$F$2500,4,0),"")</f>
        <v/>
      </c>
      <c r="CB4" s="43" t="str">
        <f t="shared" si="16"/>
        <v/>
      </c>
      <c r="CC4" s="122" t="str">
        <f>IF($BZ4="","",SUM($BZ$2:$BZ4))</f>
        <v/>
      </c>
      <c r="CD4" s="43" t="str">
        <f>IF($BZ4="","",$CA4*(SUM($BZ$2:$BZ4)))</f>
        <v/>
      </c>
    </row>
    <row r="5" spans="1:82" s="5" customFormat="1">
      <c r="A5" s="4" t="str">
        <f t="shared" si="17"/>
        <v/>
      </c>
      <c r="B5" s="21" t="str">
        <f>IF(Investments_Import!A5="","",Investments_Import!A5)</f>
        <v/>
      </c>
      <c r="C5" s="22" t="str">
        <f t="shared" si="0"/>
        <v/>
      </c>
      <c r="D5" s="51" t="str">
        <f t="shared" si="18"/>
        <v/>
      </c>
      <c r="E5" s="3" t="str">
        <f>IF(Investments_Import!B5="","",Investments_Import!B5)</f>
        <v/>
      </c>
      <c r="F5" s="54" t="str">
        <f t="shared" si="19"/>
        <v xml:space="preserve"> </v>
      </c>
      <c r="G5" s="54" t="str">
        <f>IF($B5="","",COUNTIF($F$2:$F5,$F5))</f>
        <v/>
      </c>
      <c r="H5" s="53" t="str">
        <f t="shared" si="20"/>
        <v xml:space="preserve">  </v>
      </c>
      <c r="I5" s="3" t="str">
        <f>IF(Investments_Import!C5="","",Investments_Import!C5)</f>
        <v/>
      </c>
      <c r="J5" s="108" t="str">
        <f>IF(Investments_Import!D5="","",Investments_Import!D5)</f>
        <v/>
      </c>
      <c r="K5" s="108" t="str">
        <f t="shared" si="21"/>
        <v/>
      </c>
      <c r="L5" s="47" t="str">
        <f>IF(Investments_Import!E5="","",Investments_Import!E5)</f>
        <v/>
      </c>
      <c r="M5" s="47" t="str">
        <f t="shared" si="1"/>
        <v/>
      </c>
      <c r="N5" s="31" t="str">
        <f>IF(Investments_Import!F5="","",Investments_Import!F5)</f>
        <v/>
      </c>
      <c r="O5" s="31" t="str">
        <f t="shared" si="2"/>
        <v/>
      </c>
      <c r="P5" s="3" t="str">
        <f>IF(Investments_Import!G5="","",Investments_Import!G5)</f>
        <v/>
      </c>
      <c r="Q5" s="3" t="str">
        <f>IF(Investments_Import!H5="","",Investments_Import!H5)</f>
        <v/>
      </c>
      <c r="R5" s="37" t="str">
        <f t="shared" si="3"/>
        <v/>
      </c>
      <c r="S5" s="37" t="str">
        <f t="shared" si="4"/>
        <v/>
      </c>
      <c r="T5" s="7"/>
      <c r="U5" s="36" t="str">
        <f>IF(Mining_Import!A5="","",Mining_Import!A5)</f>
        <v/>
      </c>
      <c r="V5" s="22" t="str">
        <f t="shared" si="22"/>
        <v/>
      </c>
      <c r="W5" s="127" t="str">
        <f t="shared" si="23"/>
        <v/>
      </c>
      <c r="X5" s="127" t="str">
        <f t="shared" si="24"/>
        <v/>
      </c>
      <c r="Y5" s="127" t="str">
        <f t="shared" si="25"/>
        <v/>
      </c>
      <c r="Z5" s="36" t="str">
        <f>IF(Mining_Import!B5="","",Mining_Import!B5)</f>
        <v/>
      </c>
      <c r="AA5" s="184" t="str">
        <f>IF(Mining_Import!$C5="","",Mining_Import!$C5)</f>
        <v/>
      </c>
      <c r="AB5" s="122" t="str">
        <f t="shared" si="26"/>
        <v/>
      </c>
      <c r="AC5" s="122" t="str">
        <f>IF($Y5&gt;Dashboard!$Q$19,$AB5,"")</f>
        <v/>
      </c>
      <c r="AD5" s="43" t="str">
        <f t="shared" si="27"/>
        <v/>
      </c>
      <c r="AE5" s="36" t="str">
        <f>IF(Mining_Import!D5="","",Mining_Import!D5)</f>
        <v/>
      </c>
      <c r="AF5" s="36" t="str">
        <f>IF(Mining_Import!E5="","",Mining_Import!E5)</f>
        <v/>
      </c>
      <c r="AG5" s="36" t="str">
        <f>IF(Mining_Import!F5="","",Mining_Import!F5)</f>
        <v/>
      </c>
      <c r="AH5" s="36" t="str">
        <f>IF(Mining_Import!G5="","",Mining_Import!G5)</f>
        <v/>
      </c>
      <c r="AI5" s="36" t="str">
        <f>IF(Mining_Import!H5="","",Mining_Import!H5)</f>
        <v/>
      </c>
      <c r="AJ5" s="36" t="str">
        <f>IF(Mining_Import!I5="","",Mining_Import!I5)</f>
        <v/>
      </c>
      <c r="AK5" s="7"/>
      <c r="AL5" s="105" t="str">
        <f>IFERROR(INDEX($E$2:$E$2500, MATCH(0, INDEX(COUNTIF($AL$1:AL4, $E$2:$E$2500), 0, 0), 0)), "")</f>
        <v/>
      </c>
      <c r="AM5" s="20" t="str">
        <f>IF(Calculator!$AL5="","",LEFT(Calculator!$AL5, LEN(Calculator!$AL5)-3))</f>
        <v/>
      </c>
      <c r="AN5" s="50" t="str">
        <f t="array" ref="AN5">IF($AL5="","",MAX(IF($E$2:$E$2500=$AL5,$C$2:$C$2500)))</f>
        <v/>
      </c>
      <c r="AO5" s="54" t="str">
        <f t="shared" si="5"/>
        <v/>
      </c>
      <c r="AP5" s="53" t="str">
        <f t="shared" si="28"/>
        <v/>
      </c>
      <c r="AQ5" s="56" t="str">
        <f t="shared" si="6"/>
        <v/>
      </c>
      <c r="AR5" s="56" t="str">
        <f t="shared" si="29"/>
        <v/>
      </c>
      <c r="AS5" s="43" t="str">
        <f t="shared" si="7"/>
        <v/>
      </c>
      <c r="AT5" s="43" t="str">
        <f t="shared" si="8"/>
        <v/>
      </c>
      <c r="AU5" s="43" t="str">
        <f t="shared" si="9"/>
        <v/>
      </c>
      <c r="AV5" s="45" t="str">
        <f t="shared" si="10"/>
        <v/>
      </c>
      <c r="AW5" s="112" t="str">
        <f t="shared" si="11"/>
        <v/>
      </c>
      <c r="AX5" s="45" t="str">
        <f t="shared" si="30"/>
        <v/>
      </c>
      <c r="AY5" s="45" t="str">
        <f t="shared" si="31"/>
        <v/>
      </c>
      <c r="AZ5" s="104" t="str">
        <f t="shared" si="32"/>
        <v/>
      </c>
      <c r="BA5" s="104" t="str">
        <f t="shared" si="33"/>
        <v/>
      </c>
      <c r="BB5" s="43" t="str">
        <f t="shared" si="34"/>
        <v/>
      </c>
      <c r="BC5" s="43" t="str">
        <f t="shared" si="12"/>
        <v/>
      </c>
      <c r="BD5" s="43" t="str">
        <f t="shared" si="13"/>
        <v/>
      </c>
      <c r="BE5" s="60"/>
      <c r="BF5" s="48" t="str">
        <f>CONCATENATE(TEXT(Dashboard!$Q11,"dd-mmm-yyyy")," ",Dashboard!$P11,"USD"," ",1)</f>
        <v>00-Jan-1900 USD 1</v>
      </c>
      <c r="BG5" s="48" t="str">
        <f t="shared" si="14"/>
        <v/>
      </c>
      <c r="BH5" s="48">
        <v>1</v>
      </c>
      <c r="BI5" s="33"/>
      <c r="BJ5" s="33"/>
      <c r="BK5" s="33"/>
      <c r="BL5" s="32"/>
      <c r="BM5" s="32"/>
      <c r="BN5" s="32"/>
      <c r="BQ5" s="32"/>
      <c r="BR5" s="175" t="s">
        <v>132</v>
      </c>
      <c r="BS5" s="335" t="str">
        <f>IF(Stock_Connector!B5="","",Stock_Connector!B5)</f>
        <v>ICX</v>
      </c>
      <c r="BT5" s="335">
        <f>IF(Stock_Connector!C5="","",Stock_Connector!C5)</f>
        <v>0.85245159999999998</v>
      </c>
      <c r="BU5" s="335">
        <f>IF(Stock_Connector!C5="","",Stock_Connector!C5)</f>
        <v>0.85245159999999998</v>
      </c>
      <c r="BV5" s="335" t="str">
        <f>IF(Stock_Connector!E5="","",Stock_Connector!E5)</f>
        <v/>
      </c>
      <c r="BW5" s="335">
        <f>IF(Stock_Connector!D5="","",Stock_Connector!D5)</f>
        <v>8.7359534509712622E-2</v>
      </c>
      <c r="BX5" s="7"/>
      <c r="BY5" s="120" t="str">
        <f t="shared" si="15"/>
        <v/>
      </c>
      <c r="BZ5" s="184" t="str">
        <f t="shared" si="35"/>
        <v/>
      </c>
      <c r="CA5" s="37" t="str">
        <f>IFERROR(VLOOKUP($BY5,Account_Value!$C$2:$F$2500,4,0),"")</f>
        <v/>
      </c>
      <c r="CB5" s="43" t="str">
        <f t="shared" si="16"/>
        <v/>
      </c>
      <c r="CC5" s="122" t="str">
        <f>IF($BZ5="","",SUM($BZ$2:$BZ5))</f>
        <v/>
      </c>
      <c r="CD5" s="43" t="str">
        <f>IF($BZ5="","",$CA5*(SUM($BZ$2:$BZ5)))</f>
        <v/>
      </c>
    </row>
    <row r="6" spans="1:82" s="5" customFormat="1">
      <c r="A6" s="4" t="str">
        <f t="shared" si="17"/>
        <v/>
      </c>
      <c r="B6" s="21" t="str">
        <f>IF(Investments_Import!A6="","",Investments_Import!A6)</f>
        <v/>
      </c>
      <c r="C6" s="22" t="str">
        <f t="shared" si="0"/>
        <v/>
      </c>
      <c r="D6" s="51" t="str">
        <f t="shared" si="18"/>
        <v/>
      </c>
      <c r="E6" s="3" t="str">
        <f>IF(Investments_Import!B6="","",Investments_Import!B6)</f>
        <v/>
      </c>
      <c r="F6" s="54" t="str">
        <f t="shared" si="19"/>
        <v xml:space="preserve"> </v>
      </c>
      <c r="G6" s="54" t="str">
        <f>IF($B6="","",COUNTIF($F$2:$F6,$F6))</f>
        <v/>
      </c>
      <c r="H6" s="53" t="str">
        <f t="shared" si="20"/>
        <v xml:space="preserve">  </v>
      </c>
      <c r="I6" s="3" t="str">
        <f>IF(Investments_Import!C6="","",Investments_Import!C6)</f>
        <v/>
      </c>
      <c r="J6" s="108" t="str">
        <f>IF(Investments_Import!D6="","",Investments_Import!D6)</f>
        <v/>
      </c>
      <c r="K6" s="108" t="str">
        <f t="shared" si="21"/>
        <v/>
      </c>
      <c r="L6" s="47" t="str">
        <f>IF(Investments_Import!E6="","",Investments_Import!E6)</f>
        <v/>
      </c>
      <c r="M6" s="47" t="str">
        <f t="shared" si="1"/>
        <v/>
      </c>
      <c r="N6" s="31" t="str">
        <f>IF(Investments_Import!F6="","",Investments_Import!F6)</f>
        <v/>
      </c>
      <c r="O6" s="31" t="str">
        <f t="shared" si="2"/>
        <v/>
      </c>
      <c r="P6" s="3" t="str">
        <f>IF(Investments_Import!G6="","",Investments_Import!G6)</f>
        <v/>
      </c>
      <c r="Q6" s="3" t="str">
        <f>IF(Investments_Import!H6="","",Investments_Import!H6)</f>
        <v/>
      </c>
      <c r="R6" s="37" t="str">
        <f t="shared" si="3"/>
        <v/>
      </c>
      <c r="S6" s="37" t="str">
        <f t="shared" si="4"/>
        <v/>
      </c>
      <c r="T6" s="7"/>
      <c r="U6" s="36" t="str">
        <f>IF(Mining_Import!A6="","",Mining_Import!A6)</f>
        <v/>
      </c>
      <c r="V6" s="22" t="str">
        <f t="shared" si="22"/>
        <v/>
      </c>
      <c r="W6" s="127" t="str">
        <f t="shared" si="23"/>
        <v/>
      </c>
      <c r="X6" s="127" t="str">
        <f t="shared" si="24"/>
        <v/>
      </c>
      <c r="Y6" s="127" t="str">
        <f t="shared" si="25"/>
        <v/>
      </c>
      <c r="Z6" s="36" t="str">
        <f>IF(Mining_Import!B6="","",Mining_Import!B6)</f>
        <v/>
      </c>
      <c r="AA6" s="184" t="str">
        <f>IF(Mining_Import!$C6="","",Mining_Import!$C6)</f>
        <v/>
      </c>
      <c r="AB6" s="122" t="str">
        <f t="shared" si="26"/>
        <v/>
      </c>
      <c r="AC6" s="122" t="str">
        <f>IF($Y6&gt;Dashboard!$Q$19,$AB6,"")</f>
        <v/>
      </c>
      <c r="AD6" s="43" t="str">
        <f t="shared" si="27"/>
        <v/>
      </c>
      <c r="AE6" s="36" t="str">
        <f>IF(Mining_Import!D6="","",Mining_Import!D6)</f>
        <v/>
      </c>
      <c r="AF6" s="36" t="str">
        <f>IF(Mining_Import!E6="","",Mining_Import!E6)</f>
        <v/>
      </c>
      <c r="AG6" s="36" t="str">
        <f>IF(Mining_Import!F6="","",Mining_Import!F6)</f>
        <v/>
      </c>
      <c r="AH6" s="36" t="str">
        <f>IF(Mining_Import!G6="","",Mining_Import!G6)</f>
        <v/>
      </c>
      <c r="AI6" s="36" t="str">
        <f>IF(Mining_Import!H6="","",Mining_Import!H6)</f>
        <v/>
      </c>
      <c r="AJ6" s="36" t="str">
        <f>IF(Mining_Import!I6="","",Mining_Import!I6)</f>
        <v/>
      </c>
      <c r="AK6" s="7"/>
      <c r="AL6" s="105" t="str">
        <f>IFERROR(INDEX($E$2:$E$2500, MATCH(0, INDEX(COUNTIF($AL$1:AL5, $E$2:$E$2500), 0, 0), 0)), "")</f>
        <v/>
      </c>
      <c r="AM6" s="20" t="str">
        <f>IF(Calculator!$AL6="","",LEFT(Calculator!$AL6, LEN(Calculator!$AL6)-3))</f>
        <v/>
      </c>
      <c r="AN6" s="50" t="str">
        <f t="array" ref="AN6">IF($AL6="","",MAX(IF($E$2:$E$2500=$AL6,$C$2:$C$2500)))</f>
        <v/>
      </c>
      <c r="AO6" s="54" t="str">
        <f t="shared" si="5"/>
        <v/>
      </c>
      <c r="AP6" s="53" t="str">
        <f t="shared" si="28"/>
        <v/>
      </c>
      <c r="AQ6" s="56" t="str">
        <f t="shared" si="6"/>
        <v/>
      </c>
      <c r="AR6" s="56" t="str">
        <f t="shared" si="29"/>
        <v/>
      </c>
      <c r="AS6" s="43" t="str">
        <f t="shared" si="7"/>
        <v/>
      </c>
      <c r="AT6" s="43" t="str">
        <f t="shared" si="8"/>
        <v/>
      </c>
      <c r="AU6" s="43" t="str">
        <f t="shared" si="9"/>
        <v/>
      </c>
      <c r="AV6" s="45" t="str">
        <f t="shared" si="10"/>
        <v/>
      </c>
      <c r="AW6" s="112" t="str">
        <f t="shared" si="11"/>
        <v/>
      </c>
      <c r="AX6" s="45" t="str">
        <f t="shared" si="30"/>
        <v/>
      </c>
      <c r="AY6" s="45" t="str">
        <f t="shared" si="31"/>
        <v/>
      </c>
      <c r="AZ6" s="104" t="str">
        <f t="shared" si="32"/>
        <v/>
      </c>
      <c r="BA6" s="104" t="str">
        <f t="shared" si="33"/>
        <v/>
      </c>
      <c r="BB6" s="43" t="str">
        <f t="shared" si="34"/>
        <v/>
      </c>
      <c r="BC6" s="43" t="str">
        <f t="shared" si="12"/>
        <v/>
      </c>
      <c r="BD6" s="43" t="str">
        <f t="shared" si="13"/>
        <v/>
      </c>
      <c r="BE6" s="60"/>
      <c r="BF6" s="48" t="str">
        <f>CONCATENATE(TEXT(Dashboard!$Q12,"dd-mmm-yyyy")," ",Dashboard!$P12,"USD"," ",1)</f>
        <v>00-Jan-1900 USD 1</v>
      </c>
      <c r="BG6" s="48" t="str">
        <f t="shared" si="14"/>
        <v/>
      </c>
      <c r="BH6" s="48">
        <v>1</v>
      </c>
      <c r="BI6" s="33"/>
      <c r="BJ6" s="33"/>
      <c r="BK6" s="33"/>
      <c r="BL6" s="32"/>
      <c r="BM6" s="32"/>
      <c r="BN6" s="32"/>
      <c r="BQ6" s="32"/>
      <c r="BR6" s="175" t="s">
        <v>133</v>
      </c>
      <c r="BS6" s="335" t="str">
        <f>IF(Stock_Connector!B6="","",Stock_Connector!B6)</f>
        <v>BCH</v>
      </c>
      <c r="BT6" s="335">
        <f>IF(Stock_Connector!C6="","",Stock_Connector!C6)</f>
        <v>454.29</v>
      </c>
      <c r="BU6" s="335">
        <f>IF(Stock_Connector!C6="","",Stock_Connector!C6)</f>
        <v>454.29</v>
      </c>
      <c r="BV6" s="335" t="str">
        <f>IF(Stock_Connector!E6="","",Stock_Connector!E6)</f>
        <v/>
      </c>
      <c r="BW6" s="335">
        <f>IF(Stock_Connector!D6="","",Stock_Connector!D6)</f>
        <v>-5.4114266677771201E-2</v>
      </c>
      <c r="BX6" s="7"/>
      <c r="BY6" s="120" t="str">
        <f t="shared" si="15"/>
        <v/>
      </c>
      <c r="BZ6" s="184" t="str">
        <f t="shared" si="35"/>
        <v/>
      </c>
      <c r="CA6" s="37" t="str">
        <f>IFERROR(VLOOKUP($BY6,Account_Value!$C$2:$F$2500,4,0),"")</f>
        <v/>
      </c>
      <c r="CB6" s="43" t="str">
        <f t="shared" si="16"/>
        <v/>
      </c>
      <c r="CC6" s="122" t="str">
        <f>IF($BZ6="","",SUM($BZ$2:$BZ6))</f>
        <v/>
      </c>
      <c r="CD6" s="43" t="str">
        <f>IF($BZ6="","",$CA6*(SUM($BZ$2:$BZ6)))</f>
        <v/>
      </c>
    </row>
    <row r="7" spans="1:82" s="5" customFormat="1">
      <c r="A7" s="4" t="str">
        <f t="shared" si="17"/>
        <v/>
      </c>
      <c r="B7" s="21" t="str">
        <f>IF(Investments_Import!A7="","",Investments_Import!A7)</f>
        <v/>
      </c>
      <c r="C7" s="22" t="str">
        <f t="shared" si="0"/>
        <v/>
      </c>
      <c r="D7" s="51" t="str">
        <f t="shared" si="18"/>
        <v/>
      </c>
      <c r="E7" s="3" t="str">
        <f>IF(Investments_Import!B7="","",Investments_Import!B7)</f>
        <v/>
      </c>
      <c r="F7" s="54" t="str">
        <f t="shared" si="19"/>
        <v xml:space="preserve"> </v>
      </c>
      <c r="G7" s="54" t="str">
        <f>IF($B7="","",COUNTIF($F$2:$F7,$F7))</f>
        <v/>
      </c>
      <c r="H7" s="53" t="str">
        <f t="shared" si="20"/>
        <v xml:space="preserve">  </v>
      </c>
      <c r="I7" s="3" t="str">
        <f>IF(Investments_Import!C7="","",Investments_Import!C7)</f>
        <v/>
      </c>
      <c r="J7" s="108" t="str">
        <f>IF(Investments_Import!D7="","",Investments_Import!D7)</f>
        <v/>
      </c>
      <c r="K7" s="108" t="str">
        <f t="shared" si="21"/>
        <v/>
      </c>
      <c r="L7" s="47" t="str">
        <f>IF(Investments_Import!E7="","",Investments_Import!E7)</f>
        <v/>
      </c>
      <c r="M7" s="47" t="str">
        <f t="shared" si="1"/>
        <v/>
      </c>
      <c r="N7" s="31" t="str">
        <f>IF(Investments_Import!F7="","",Investments_Import!F7)</f>
        <v/>
      </c>
      <c r="O7" s="31" t="str">
        <f t="shared" si="2"/>
        <v/>
      </c>
      <c r="P7" s="3" t="str">
        <f>IF(Investments_Import!G7="","",Investments_Import!G7)</f>
        <v/>
      </c>
      <c r="Q7" s="3" t="str">
        <f>IF(Investments_Import!H7="","",Investments_Import!H7)</f>
        <v/>
      </c>
      <c r="R7" s="37" t="str">
        <f t="shared" si="3"/>
        <v/>
      </c>
      <c r="S7" s="37" t="str">
        <f t="shared" si="4"/>
        <v/>
      </c>
      <c r="T7" s="7"/>
      <c r="U7" s="36" t="str">
        <f>IF(Mining_Import!A7="","",Mining_Import!A7)</f>
        <v/>
      </c>
      <c r="V7" s="22" t="str">
        <f t="shared" si="22"/>
        <v/>
      </c>
      <c r="W7" s="127" t="str">
        <f t="shared" si="23"/>
        <v/>
      </c>
      <c r="X7" s="127" t="str">
        <f t="shared" si="24"/>
        <v/>
      </c>
      <c r="Y7" s="127" t="str">
        <f t="shared" si="25"/>
        <v/>
      </c>
      <c r="Z7" s="36" t="str">
        <f>IF(Mining_Import!B7="","",Mining_Import!B7)</f>
        <v/>
      </c>
      <c r="AA7" s="184" t="str">
        <f>IF(Mining_Import!$C7="","",Mining_Import!$C7)</f>
        <v/>
      </c>
      <c r="AB7" s="122" t="str">
        <f t="shared" si="26"/>
        <v/>
      </c>
      <c r="AC7" s="122" t="str">
        <f>IF($Y7&gt;Dashboard!$Q$19,$AB7,"")</f>
        <v/>
      </c>
      <c r="AD7" s="43" t="str">
        <f t="shared" si="27"/>
        <v/>
      </c>
      <c r="AE7" s="36" t="str">
        <f>IF(Mining_Import!D7="","",Mining_Import!D7)</f>
        <v/>
      </c>
      <c r="AF7" s="36" t="str">
        <f>IF(Mining_Import!E7="","",Mining_Import!E7)</f>
        <v/>
      </c>
      <c r="AG7" s="36" t="str">
        <f>IF(Mining_Import!F7="","",Mining_Import!F7)</f>
        <v/>
      </c>
      <c r="AH7" s="36" t="str">
        <f>IF(Mining_Import!G7="","",Mining_Import!G7)</f>
        <v/>
      </c>
      <c r="AI7" s="36" t="str">
        <f>IF(Mining_Import!H7="","",Mining_Import!H7)</f>
        <v/>
      </c>
      <c r="AJ7" s="36" t="str">
        <f>IF(Mining_Import!I7="","",Mining_Import!I7)</f>
        <v/>
      </c>
      <c r="AK7" s="7"/>
      <c r="AL7" s="105" t="str">
        <f>IFERROR(INDEX($E$2:$E$2500, MATCH(0, INDEX(COUNTIF($AL$1:AL6, $E$2:$E$2500), 0, 0), 0)), "")</f>
        <v/>
      </c>
      <c r="AM7" s="20" t="str">
        <f>IF(Calculator!$AL7="","",LEFT(Calculator!$AL7, LEN(Calculator!$AL7)-3))</f>
        <v/>
      </c>
      <c r="AN7" s="50" t="str">
        <f t="array" ref="AN7">IF($AL7="","",MAX(IF($E$2:$E$2500=$AL7,$C$2:$C$2500)))</f>
        <v/>
      </c>
      <c r="AO7" s="54" t="str">
        <f t="shared" si="5"/>
        <v/>
      </c>
      <c r="AP7" s="53" t="str">
        <f t="shared" si="28"/>
        <v/>
      </c>
      <c r="AQ7" s="56" t="str">
        <f t="shared" si="6"/>
        <v/>
      </c>
      <c r="AR7" s="56" t="str">
        <f t="shared" si="29"/>
        <v/>
      </c>
      <c r="AS7" s="43" t="str">
        <f t="shared" si="7"/>
        <v/>
      </c>
      <c r="AT7" s="43" t="str">
        <f t="shared" si="8"/>
        <v/>
      </c>
      <c r="AU7" s="43" t="str">
        <f t="shared" si="9"/>
        <v/>
      </c>
      <c r="AV7" s="45" t="str">
        <f t="shared" si="10"/>
        <v/>
      </c>
      <c r="AW7" s="112" t="str">
        <f t="shared" si="11"/>
        <v/>
      </c>
      <c r="AX7" s="45" t="str">
        <f t="shared" si="30"/>
        <v/>
      </c>
      <c r="AY7" s="45" t="str">
        <f t="shared" si="31"/>
        <v/>
      </c>
      <c r="AZ7" s="104" t="str">
        <f t="shared" si="32"/>
        <v/>
      </c>
      <c r="BA7" s="104" t="str">
        <f t="shared" si="33"/>
        <v/>
      </c>
      <c r="BB7" s="43" t="str">
        <f t="shared" si="34"/>
        <v/>
      </c>
      <c r="BC7" s="43" t="str">
        <f t="shared" si="12"/>
        <v/>
      </c>
      <c r="BD7" s="43" t="str">
        <f t="shared" si="13"/>
        <v/>
      </c>
      <c r="BE7" s="60"/>
      <c r="BF7" s="48" t="str">
        <f>CONCATENATE(TEXT(Dashboard!$Q13,"dd-mmm-yyyy")," ",Dashboard!$P13,"USD"," ",1)</f>
        <v>00-Jan-1900 USD 1</v>
      </c>
      <c r="BG7" s="48" t="str">
        <f t="shared" si="14"/>
        <v/>
      </c>
      <c r="BH7" s="48">
        <v>1</v>
      </c>
      <c r="BI7" s="33"/>
      <c r="BJ7" s="33"/>
      <c r="BK7" s="33"/>
      <c r="BL7" s="32"/>
      <c r="BM7" s="32"/>
      <c r="BN7" s="32"/>
      <c r="BQ7" s="32"/>
      <c r="BR7" s="175" t="s">
        <v>134</v>
      </c>
      <c r="BS7" s="335" t="str">
        <f>IF(Stock_Connector!B7="","",Stock_Connector!B7)</f>
        <v>QTUM</v>
      </c>
      <c r="BT7" s="335">
        <f>IF(Stock_Connector!C7="","",Stock_Connector!C7)</f>
        <v>4.3593549999999999</v>
      </c>
      <c r="BU7" s="335">
        <f>IF(Stock_Connector!C7="","",Stock_Connector!C7)</f>
        <v>4.3593549999999999</v>
      </c>
      <c r="BV7" s="335" t="str">
        <f>IF(Stock_Connector!E7="","",Stock_Connector!E7)</f>
        <v/>
      </c>
      <c r="BW7" s="335">
        <f>IF(Stock_Connector!D7="","",Stock_Connector!D7)</f>
        <v>0.14460765393706138</v>
      </c>
      <c r="BX7" s="7"/>
      <c r="BY7" s="120" t="str">
        <f t="shared" si="15"/>
        <v/>
      </c>
      <c r="BZ7" s="184" t="str">
        <f t="shared" si="35"/>
        <v/>
      </c>
      <c r="CA7" s="37" t="str">
        <f>IFERROR(VLOOKUP($BY7,Account_Value!$C$2:$F$2500,4,0),"")</f>
        <v/>
      </c>
      <c r="CB7" s="43" t="str">
        <f t="shared" si="16"/>
        <v/>
      </c>
      <c r="CC7" s="122" t="str">
        <f>IF($BZ7="","",SUM($BZ$2:$BZ7))</f>
        <v/>
      </c>
      <c r="CD7" s="43" t="str">
        <f>IF($BZ7="","",$CA7*(SUM($BZ$2:$BZ7)))</f>
        <v/>
      </c>
    </row>
    <row r="8" spans="1:82" s="5" customFormat="1">
      <c r="A8" s="4" t="str">
        <f t="shared" si="17"/>
        <v/>
      </c>
      <c r="B8" s="21" t="str">
        <f>IF(Investments_Import!A8="","",Investments_Import!A8)</f>
        <v/>
      </c>
      <c r="C8" s="22" t="str">
        <f t="shared" si="0"/>
        <v/>
      </c>
      <c r="D8" s="51" t="str">
        <f t="shared" si="18"/>
        <v/>
      </c>
      <c r="E8" s="3" t="str">
        <f>IF(Investments_Import!B8="","",Investments_Import!B8)</f>
        <v/>
      </c>
      <c r="F8" s="54" t="str">
        <f t="shared" si="19"/>
        <v xml:space="preserve"> </v>
      </c>
      <c r="G8" s="54" t="str">
        <f>IF($B8="","",COUNTIF($F$2:$F8,$F8))</f>
        <v/>
      </c>
      <c r="H8" s="53" t="str">
        <f t="shared" si="20"/>
        <v xml:space="preserve">  </v>
      </c>
      <c r="I8" s="3" t="str">
        <f>IF(Investments_Import!C8="","",Investments_Import!C8)</f>
        <v/>
      </c>
      <c r="J8" s="108" t="str">
        <f>IF(Investments_Import!D8="","",Investments_Import!D8)</f>
        <v/>
      </c>
      <c r="K8" s="108" t="str">
        <f t="shared" si="21"/>
        <v/>
      </c>
      <c r="L8" s="47" t="str">
        <f>IF(Investments_Import!E8="","",Investments_Import!E8)</f>
        <v/>
      </c>
      <c r="M8" s="47" t="str">
        <f t="shared" si="1"/>
        <v/>
      </c>
      <c r="N8" s="31" t="str">
        <f>IF(Investments_Import!F8="","",Investments_Import!F8)</f>
        <v/>
      </c>
      <c r="O8" s="31" t="str">
        <f t="shared" si="2"/>
        <v/>
      </c>
      <c r="P8" s="3" t="str">
        <f>IF(Investments_Import!G8="","",Investments_Import!G8)</f>
        <v/>
      </c>
      <c r="Q8" s="3" t="str">
        <f>IF(Investments_Import!H8="","",Investments_Import!H8)</f>
        <v/>
      </c>
      <c r="R8" s="37" t="str">
        <f t="shared" si="3"/>
        <v/>
      </c>
      <c r="S8" s="37" t="str">
        <f t="shared" si="4"/>
        <v/>
      </c>
      <c r="T8" s="7"/>
      <c r="U8" s="36" t="str">
        <f>IF(Mining_Import!A8="","",Mining_Import!A8)</f>
        <v/>
      </c>
      <c r="V8" s="22" t="str">
        <f t="shared" si="22"/>
        <v/>
      </c>
      <c r="W8" s="127" t="str">
        <f t="shared" si="23"/>
        <v/>
      </c>
      <c r="X8" s="127" t="str">
        <f t="shared" si="24"/>
        <v/>
      </c>
      <c r="Y8" s="127" t="str">
        <f t="shared" si="25"/>
        <v/>
      </c>
      <c r="Z8" s="36" t="str">
        <f>IF(Mining_Import!B8="","",Mining_Import!B8)</f>
        <v/>
      </c>
      <c r="AA8" s="184" t="str">
        <f>IF(Mining_Import!$C8="","",Mining_Import!$C8)</f>
        <v/>
      </c>
      <c r="AB8" s="122" t="str">
        <f t="shared" si="26"/>
        <v/>
      </c>
      <c r="AC8" s="122" t="str">
        <f>IF($Y8&gt;Dashboard!$Q$19,$AB8,"")</f>
        <v/>
      </c>
      <c r="AD8" s="43" t="str">
        <f t="shared" si="27"/>
        <v/>
      </c>
      <c r="AE8" s="36" t="str">
        <f>IF(Mining_Import!D8="","",Mining_Import!D8)</f>
        <v/>
      </c>
      <c r="AF8" s="36" t="str">
        <f>IF(Mining_Import!E8="","",Mining_Import!E8)</f>
        <v/>
      </c>
      <c r="AG8" s="36" t="str">
        <f>IF(Mining_Import!F8="","",Mining_Import!F8)</f>
        <v/>
      </c>
      <c r="AH8" s="36" t="str">
        <f>IF(Mining_Import!G8="","",Mining_Import!G8)</f>
        <v/>
      </c>
      <c r="AI8" s="36" t="str">
        <f>IF(Mining_Import!H8="","",Mining_Import!H8)</f>
        <v/>
      </c>
      <c r="AJ8" s="36" t="str">
        <f>IF(Mining_Import!I8="","",Mining_Import!I8)</f>
        <v/>
      </c>
      <c r="AK8" s="7"/>
      <c r="AL8" s="105" t="str">
        <f>IFERROR(INDEX($E$2:$E$2500, MATCH(0, INDEX(COUNTIF($AL$1:AL7, $E$2:$E$2500), 0, 0), 0)), "")</f>
        <v/>
      </c>
      <c r="AM8" s="20" t="str">
        <f>IF(Calculator!$AL8="","",LEFT(Calculator!$AL8, LEN(Calculator!$AL8)-3))</f>
        <v/>
      </c>
      <c r="AN8" s="50" t="str">
        <f t="array" ref="AN8">IF($AL8="","",MAX(IF($E$2:$E$2500=$AL8,$C$2:$C$2500)))</f>
        <v/>
      </c>
      <c r="AO8" s="54" t="str">
        <f t="shared" si="5"/>
        <v/>
      </c>
      <c r="AP8" s="53" t="str">
        <f t="shared" si="28"/>
        <v/>
      </c>
      <c r="AQ8" s="56" t="str">
        <f t="shared" si="6"/>
        <v/>
      </c>
      <c r="AR8" s="56" t="str">
        <f t="shared" si="29"/>
        <v/>
      </c>
      <c r="AS8" s="43" t="str">
        <f t="shared" si="7"/>
        <v/>
      </c>
      <c r="AT8" s="43" t="str">
        <f t="shared" si="8"/>
        <v/>
      </c>
      <c r="AU8" s="43" t="str">
        <f t="shared" si="9"/>
        <v/>
      </c>
      <c r="AV8" s="45" t="str">
        <f t="shared" si="10"/>
        <v/>
      </c>
      <c r="AW8" s="112" t="str">
        <f t="shared" si="11"/>
        <v/>
      </c>
      <c r="AX8" s="45" t="str">
        <f t="shared" si="30"/>
        <v/>
      </c>
      <c r="AY8" s="45" t="str">
        <f t="shared" si="31"/>
        <v/>
      </c>
      <c r="AZ8" s="104" t="str">
        <f t="shared" si="32"/>
        <v/>
      </c>
      <c r="BA8" s="104" t="str">
        <f t="shared" si="33"/>
        <v/>
      </c>
      <c r="BB8" s="43" t="str">
        <f t="shared" si="34"/>
        <v/>
      </c>
      <c r="BC8" s="43" t="str">
        <f t="shared" si="12"/>
        <v/>
      </c>
      <c r="BD8" s="43" t="str">
        <f t="shared" si="13"/>
        <v/>
      </c>
      <c r="BE8" s="60"/>
      <c r="BF8" s="48" t="str">
        <f>CONCATENATE(TEXT(Dashboard!$Q14,"dd-mmm-yyyy")," ",Dashboard!$P14,"USD"," ",1)</f>
        <v>00-Jan-1900 USD 1</v>
      </c>
      <c r="BG8" s="48" t="str">
        <f t="shared" si="14"/>
        <v/>
      </c>
      <c r="BH8" s="48">
        <v>1</v>
      </c>
      <c r="BI8" s="33"/>
      <c r="BJ8" s="33"/>
      <c r="BK8" s="33"/>
      <c r="BL8" s="32"/>
      <c r="BM8" s="32"/>
      <c r="BN8" s="32"/>
      <c r="BQ8" s="32"/>
      <c r="BR8" s="175" t="s">
        <v>135</v>
      </c>
      <c r="BS8" s="335" t="str">
        <f>IF(Stock_Connector!B8="","",Stock_Connector!B8)</f>
        <v>NEO</v>
      </c>
      <c r="BT8" s="335">
        <f>IF(Stock_Connector!C8="","",Stock_Connector!C8)</f>
        <v>24.844819999999999</v>
      </c>
      <c r="BU8" s="335">
        <f>IF(Stock_Connector!C8="","",Stock_Connector!C8)</f>
        <v>24.844819999999999</v>
      </c>
      <c r="BV8" s="335" t="str">
        <f>IF(Stock_Connector!E8="","",Stock_Connector!E8)</f>
        <v/>
      </c>
      <c r="BW8" s="335">
        <f>IF(Stock_Connector!D8="","",Stock_Connector!D8)</f>
        <v>1.0400551789656199E-2</v>
      </c>
      <c r="BX8" s="7"/>
      <c r="BY8" s="120" t="str">
        <f t="shared" si="15"/>
        <v/>
      </c>
      <c r="BZ8" s="184" t="str">
        <f t="shared" si="35"/>
        <v/>
      </c>
      <c r="CA8" s="37" t="str">
        <f>IFERROR(VLOOKUP($BY8,Account_Value!$C$2:$F$2500,4,0),"")</f>
        <v/>
      </c>
      <c r="CB8" s="43" t="str">
        <f t="shared" si="16"/>
        <v/>
      </c>
      <c r="CC8" s="122" t="str">
        <f>IF($BZ8="","",SUM($BZ$2:$BZ8))</f>
        <v/>
      </c>
      <c r="CD8" s="43" t="str">
        <f>IF($BZ8="","",$CA8*(SUM($BZ$2:$BZ8)))</f>
        <v/>
      </c>
    </row>
    <row r="9" spans="1:82" s="5" customFormat="1">
      <c r="A9" s="4" t="str">
        <f t="shared" si="17"/>
        <v/>
      </c>
      <c r="B9" s="21" t="str">
        <f>IF(Investments_Import!A9="","",Investments_Import!A9)</f>
        <v/>
      </c>
      <c r="C9" s="22" t="str">
        <f t="shared" si="0"/>
        <v/>
      </c>
      <c r="D9" s="51" t="str">
        <f t="shared" si="18"/>
        <v/>
      </c>
      <c r="E9" s="3" t="str">
        <f>IF(Investments_Import!B9="","",Investments_Import!B9)</f>
        <v/>
      </c>
      <c r="F9" s="54" t="str">
        <f t="shared" si="19"/>
        <v xml:space="preserve"> </v>
      </c>
      <c r="G9" s="54" t="str">
        <f>IF($B9="","",COUNTIF($F$2:$F9,$F9))</f>
        <v/>
      </c>
      <c r="H9" s="53" t="str">
        <f t="shared" si="20"/>
        <v xml:space="preserve">  </v>
      </c>
      <c r="I9" s="3" t="str">
        <f>IF(Investments_Import!C9="","",Investments_Import!C9)</f>
        <v/>
      </c>
      <c r="J9" s="108" t="str">
        <f>IF(Investments_Import!D9="","",Investments_Import!D9)</f>
        <v/>
      </c>
      <c r="K9" s="108" t="str">
        <f t="shared" si="21"/>
        <v/>
      </c>
      <c r="L9" s="47" t="str">
        <f>IF(Investments_Import!E9="","",Investments_Import!E9)</f>
        <v/>
      </c>
      <c r="M9" s="47" t="str">
        <f t="shared" si="1"/>
        <v/>
      </c>
      <c r="N9" s="31" t="str">
        <f>IF(Investments_Import!F9="","",Investments_Import!F9)</f>
        <v/>
      </c>
      <c r="O9" s="31" t="str">
        <f t="shared" si="2"/>
        <v/>
      </c>
      <c r="P9" s="3" t="str">
        <f>IF(Investments_Import!G9="","",Investments_Import!G9)</f>
        <v/>
      </c>
      <c r="Q9" s="3" t="str">
        <f>IF(Investments_Import!H9="","",Investments_Import!H9)</f>
        <v/>
      </c>
      <c r="R9" s="37" t="str">
        <f t="shared" si="3"/>
        <v/>
      </c>
      <c r="S9" s="37" t="str">
        <f t="shared" si="4"/>
        <v/>
      </c>
      <c r="T9" s="7"/>
      <c r="U9" s="36" t="str">
        <f>IF(Mining_Import!A9="","",Mining_Import!A9)</f>
        <v/>
      </c>
      <c r="V9" s="22" t="str">
        <f t="shared" si="22"/>
        <v/>
      </c>
      <c r="W9" s="127" t="str">
        <f t="shared" si="23"/>
        <v/>
      </c>
      <c r="X9" s="127" t="str">
        <f t="shared" si="24"/>
        <v/>
      </c>
      <c r="Y9" s="127" t="str">
        <f t="shared" si="25"/>
        <v/>
      </c>
      <c r="Z9" s="36" t="str">
        <f>IF(Mining_Import!B9="","",Mining_Import!B9)</f>
        <v/>
      </c>
      <c r="AA9" s="184" t="str">
        <f>IF(Mining_Import!$C9="","",Mining_Import!$C9)</f>
        <v/>
      </c>
      <c r="AB9" s="122" t="str">
        <f t="shared" si="26"/>
        <v/>
      </c>
      <c r="AC9" s="122" t="str">
        <f>IF($Y9&gt;Dashboard!$Q$19,$AB9,"")</f>
        <v/>
      </c>
      <c r="AD9" s="43" t="str">
        <f t="shared" si="27"/>
        <v/>
      </c>
      <c r="AE9" s="36" t="str">
        <f>IF(Mining_Import!D9="","",Mining_Import!D9)</f>
        <v/>
      </c>
      <c r="AF9" s="36" t="str">
        <f>IF(Mining_Import!E9="","",Mining_Import!E9)</f>
        <v/>
      </c>
      <c r="AG9" s="36" t="str">
        <f>IF(Mining_Import!F9="","",Mining_Import!F9)</f>
        <v/>
      </c>
      <c r="AH9" s="36" t="str">
        <f>IF(Mining_Import!G9="","",Mining_Import!G9)</f>
        <v/>
      </c>
      <c r="AI9" s="36" t="str">
        <f>IF(Mining_Import!H9="","",Mining_Import!H9)</f>
        <v/>
      </c>
      <c r="AJ9" s="36" t="str">
        <f>IF(Mining_Import!I9="","",Mining_Import!I9)</f>
        <v/>
      </c>
      <c r="AK9" s="7"/>
      <c r="AL9" s="105" t="str">
        <f>IFERROR(INDEX($E$2:$E$2500, MATCH(0, INDEX(COUNTIF($AL$1:AL8, $E$2:$E$2500), 0, 0), 0)), "")</f>
        <v/>
      </c>
      <c r="AM9" s="20" t="str">
        <f>IF(Calculator!$AL9="","",LEFT(Calculator!$AL9, LEN(Calculator!$AL9)-3))</f>
        <v/>
      </c>
      <c r="AN9" s="50" t="str">
        <f t="array" ref="AN9">IF($AL9="","",MAX(IF($E$2:$E$2500=$AL9,$C$2:$C$2500)))</f>
        <v/>
      </c>
      <c r="AO9" s="54" t="str">
        <f t="shared" si="5"/>
        <v/>
      </c>
      <c r="AP9" s="53" t="str">
        <f t="shared" si="28"/>
        <v/>
      </c>
      <c r="AQ9" s="56" t="str">
        <f t="shared" si="6"/>
        <v/>
      </c>
      <c r="AR9" s="56" t="str">
        <f t="shared" si="29"/>
        <v/>
      </c>
      <c r="AS9" s="43" t="str">
        <f t="shared" si="7"/>
        <v/>
      </c>
      <c r="AT9" s="43" t="str">
        <f t="shared" si="8"/>
        <v/>
      </c>
      <c r="AU9" s="43" t="str">
        <f t="shared" si="9"/>
        <v/>
      </c>
      <c r="AV9" s="45" t="str">
        <f t="shared" si="10"/>
        <v/>
      </c>
      <c r="AW9" s="112" t="str">
        <f t="shared" si="11"/>
        <v/>
      </c>
      <c r="AX9" s="45" t="str">
        <f t="shared" si="30"/>
        <v/>
      </c>
      <c r="AY9" s="45" t="str">
        <f t="shared" si="31"/>
        <v/>
      </c>
      <c r="AZ9" s="104" t="str">
        <f t="shared" si="32"/>
        <v/>
      </c>
      <c r="BA9" s="104" t="str">
        <f t="shared" si="33"/>
        <v/>
      </c>
      <c r="BB9" s="43" t="str">
        <f t="shared" si="34"/>
        <v/>
      </c>
      <c r="BC9" s="43" t="str">
        <f t="shared" si="12"/>
        <v/>
      </c>
      <c r="BD9" s="43" t="str">
        <f t="shared" si="13"/>
        <v/>
      </c>
      <c r="BE9" s="60"/>
      <c r="BF9" s="48" t="str">
        <f>CONCATENATE(TEXT(Dashboard!$Q15,"dd-mmm-yyyy")," ",Dashboard!$P15,"USD"," ",1)</f>
        <v>00-Jan-1900 USD 1</v>
      </c>
      <c r="BG9" s="48" t="str">
        <f t="shared" si="14"/>
        <v/>
      </c>
      <c r="BH9" s="48">
        <v>1</v>
      </c>
      <c r="BI9" s="33"/>
      <c r="BJ9" s="33"/>
      <c r="BK9" s="33"/>
      <c r="BL9" s="32"/>
      <c r="BM9" s="32"/>
      <c r="BN9" s="32"/>
      <c r="BQ9" s="32"/>
      <c r="BR9" s="175" t="s">
        <v>136</v>
      </c>
      <c r="BS9" s="335" t="str">
        <f>IF(Stock_Connector!B9="","",Stock_Connector!B9)</f>
        <v>OMG</v>
      </c>
      <c r="BT9" s="335">
        <f>IF(Stock_Connector!C9="","",Stock_Connector!C9)</f>
        <v>4.7450000000000001</v>
      </c>
      <c r="BU9" s="335">
        <f>IF(Stock_Connector!C9="","",Stock_Connector!C9)</f>
        <v>4.7450000000000001</v>
      </c>
      <c r="BV9" s="335" t="str">
        <f>IF(Stock_Connector!E9="","",Stock_Connector!E9)</f>
        <v/>
      </c>
      <c r="BW9" s="335">
        <f>IF(Stock_Connector!D9="","",Stock_Connector!D9)</f>
        <v>-1.4742524916943466E-2</v>
      </c>
      <c r="BX9" s="7"/>
      <c r="BY9" s="120" t="str">
        <f t="shared" si="15"/>
        <v/>
      </c>
      <c r="BZ9" s="184" t="str">
        <f t="shared" si="35"/>
        <v/>
      </c>
      <c r="CA9" s="37" t="str">
        <f>IFERROR(VLOOKUP($BY9,Account_Value!$C$2:$F$2500,4,0),"")</f>
        <v/>
      </c>
      <c r="CB9" s="43" t="str">
        <f t="shared" si="16"/>
        <v/>
      </c>
      <c r="CC9" s="122" t="str">
        <f>IF($BZ9="","",SUM($BZ$2:$BZ9))</f>
        <v/>
      </c>
      <c r="CD9" s="43" t="str">
        <f>IF($BZ9="","",$CA9*(SUM($BZ$2:$BZ9)))</f>
        <v/>
      </c>
    </row>
    <row r="10" spans="1:82" s="5" customFormat="1">
      <c r="A10" s="4" t="str">
        <f t="shared" si="17"/>
        <v/>
      </c>
      <c r="B10" s="21" t="str">
        <f>IF(Investments_Import!A10="","",Investments_Import!A10)</f>
        <v/>
      </c>
      <c r="C10" s="22" t="str">
        <f t="shared" si="0"/>
        <v/>
      </c>
      <c r="D10" s="51" t="str">
        <f t="shared" si="18"/>
        <v/>
      </c>
      <c r="E10" s="3" t="str">
        <f>IF(Investments_Import!B10="","",Investments_Import!B10)</f>
        <v/>
      </c>
      <c r="F10" s="54" t="str">
        <f t="shared" si="19"/>
        <v xml:space="preserve"> </v>
      </c>
      <c r="G10" s="54" t="str">
        <f>IF($B10="","",COUNTIF($F$2:$F10,$F10))</f>
        <v/>
      </c>
      <c r="H10" s="53" t="str">
        <f t="shared" si="20"/>
        <v xml:space="preserve">  </v>
      </c>
      <c r="I10" s="3" t="str">
        <f>IF(Investments_Import!C10="","",Investments_Import!C10)</f>
        <v/>
      </c>
      <c r="J10" s="108" t="str">
        <f>IF(Investments_Import!D10="","",Investments_Import!D10)</f>
        <v/>
      </c>
      <c r="K10" s="108" t="str">
        <f t="shared" si="21"/>
        <v/>
      </c>
      <c r="L10" s="47" t="str">
        <f>IF(Investments_Import!E10="","",Investments_Import!E10)</f>
        <v/>
      </c>
      <c r="M10" s="47" t="str">
        <f t="shared" si="1"/>
        <v/>
      </c>
      <c r="N10" s="31" t="str">
        <f>IF(Investments_Import!F10="","",Investments_Import!F10)</f>
        <v/>
      </c>
      <c r="O10" s="31" t="str">
        <f t="shared" si="2"/>
        <v/>
      </c>
      <c r="P10" s="3" t="str">
        <f>IF(Investments_Import!G10="","",Investments_Import!G10)</f>
        <v/>
      </c>
      <c r="Q10" s="3" t="str">
        <f>IF(Investments_Import!H10="","",Investments_Import!H10)</f>
        <v/>
      </c>
      <c r="R10" s="37" t="str">
        <f t="shared" si="3"/>
        <v/>
      </c>
      <c r="S10" s="37" t="str">
        <f t="shared" si="4"/>
        <v/>
      </c>
      <c r="T10" s="7"/>
      <c r="U10" s="36" t="str">
        <f>IF(Mining_Import!A10="","",Mining_Import!A10)</f>
        <v/>
      </c>
      <c r="V10" s="22" t="str">
        <f t="shared" si="22"/>
        <v/>
      </c>
      <c r="W10" s="127" t="str">
        <f t="shared" si="23"/>
        <v/>
      </c>
      <c r="X10" s="127" t="str">
        <f t="shared" si="24"/>
        <v/>
      </c>
      <c r="Y10" s="127" t="str">
        <f t="shared" si="25"/>
        <v/>
      </c>
      <c r="Z10" s="36" t="str">
        <f>IF(Mining_Import!B10="","",Mining_Import!B10)</f>
        <v/>
      </c>
      <c r="AA10" s="184" t="str">
        <f>IF(Mining_Import!$C10="","",Mining_Import!$C10)</f>
        <v/>
      </c>
      <c r="AB10" s="122" t="str">
        <f t="shared" si="26"/>
        <v/>
      </c>
      <c r="AC10" s="122" t="str">
        <f>IF($Y10&gt;Dashboard!$Q$19,$AB10,"")</f>
        <v/>
      </c>
      <c r="AD10" s="43" t="str">
        <f t="shared" si="27"/>
        <v/>
      </c>
      <c r="AE10" s="36" t="str">
        <f>IF(Mining_Import!D10="","",Mining_Import!D10)</f>
        <v/>
      </c>
      <c r="AF10" s="36" t="str">
        <f>IF(Mining_Import!E10="","",Mining_Import!E10)</f>
        <v/>
      </c>
      <c r="AG10" s="36" t="str">
        <f>IF(Mining_Import!F10="","",Mining_Import!F10)</f>
        <v/>
      </c>
      <c r="AH10" s="36" t="str">
        <f>IF(Mining_Import!G10="","",Mining_Import!G10)</f>
        <v/>
      </c>
      <c r="AI10" s="36" t="str">
        <f>IF(Mining_Import!H10="","",Mining_Import!H10)</f>
        <v/>
      </c>
      <c r="AJ10" s="36" t="str">
        <f>IF(Mining_Import!I10="","",Mining_Import!I10)</f>
        <v/>
      </c>
      <c r="AK10" s="7"/>
      <c r="AL10" s="105" t="str">
        <f>IFERROR(INDEX($E$2:$E$2500, MATCH(0, INDEX(COUNTIF($AL$1:AL9, $E$2:$E$2500), 0, 0), 0)), "")</f>
        <v/>
      </c>
      <c r="AM10" s="20" t="str">
        <f>IF(Calculator!$AL10="","",LEFT(Calculator!$AL10, LEN(Calculator!$AL10)-3))</f>
        <v/>
      </c>
      <c r="AN10" s="50" t="str">
        <f t="array" ref="AN10">IF($AL10="","",MAX(IF($E$2:$E$2500=$AL10,$C$2:$C$2500)))</f>
        <v/>
      </c>
      <c r="AO10" s="54" t="str">
        <f t="shared" si="5"/>
        <v/>
      </c>
      <c r="AP10" s="53" t="str">
        <f t="shared" si="28"/>
        <v/>
      </c>
      <c r="AQ10" s="56" t="str">
        <f t="shared" si="6"/>
        <v/>
      </c>
      <c r="AR10" s="56" t="str">
        <f>IF($AQ10="","",$AQ10*1)</f>
        <v/>
      </c>
      <c r="AS10" s="43" t="str">
        <f t="shared" si="7"/>
        <v/>
      </c>
      <c r="AT10" s="43" t="str">
        <f t="shared" si="8"/>
        <v/>
      </c>
      <c r="AU10" s="43" t="str">
        <f t="shared" si="9"/>
        <v/>
      </c>
      <c r="AV10" s="45" t="str">
        <f t="shared" si="10"/>
        <v/>
      </c>
      <c r="AW10" s="112" t="str">
        <f t="shared" si="11"/>
        <v/>
      </c>
      <c r="AX10" s="45" t="str">
        <f t="shared" si="30"/>
        <v/>
      </c>
      <c r="AY10" s="45" t="str">
        <f t="shared" si="31"/>
        <v/>
      </c>
      <c r="AZ10" s="104" t="str">
        <f t="shared" si="32"/>
        <v/>
      </c>
      <c r="BA10" s="104" t="str">
        <f t="shared" si="33"/>
        <v/>
      </c>
      <c r="BB10" s="43" t="str">
        <f t="shared" si="34"/>
        <v/>
      </c>
      <c r="BC10" s="43" t="str">
        <f t="shared" si="12"/>
        <v/>
      </c>
      <c r="BD10" s="43" t="str">
        <f t="shared" si="13"/>
        <v/>
      </c>
      <c r="BE10" s="60"/>
      <c r="BF10" s="48" t="str">
        <f>CONCATENATE(TEXT(Dashboard!$Q16,"dd-mmm-yyyy")," ",Dashboard!$P16,"USD"," ",1)</f>
        <v>00-Jan-1900 USD 1</v>
      </c>
      <c r="BG10" s="48" t="str">
        <f t="shared" si="14"/>
        <v/>
      </c>
      <c r="BH10" s="48">
        <v>1</v>
      </c>
      <c r="BI10" s="33"/>
      <c r="BJ10" s="33"/>
      <c r="BK10" s="33"/>
      <c r="BL10" s="32"/>
      <c r="BM10" s="32"/>
      <c r="BN10" s="32"/>
      <c r="BQ10" s="32"/>
      <c r="BR10" s="175" t="s">
        <v>137</v>
      </c>
      <c r="BS10" s="335" t="str">
        <f>IF(Stock_Connector!B10="","",Stock_Connector!B10)</f>
        <v>ATOM</v>
      </c>
      <c r="BT10" s="335">
        <f>IF(Stock_Connector!C10="","",Stock_Connector!C10)</f>
        <v>13.28</v>
      </c>
      <c r="BU10" s="335">
        <f>IF(Stock_Connector!C10="","",Stock_Connector!C10)</f>
        <v>13.28</v>
      </c>
      <c r="BV10" s="335" t="str">
        <f>IF(Stock_Connector!E10="","",Stock_Connector!E10)</f>
        <v/>
      </c>
      <c r="BW10" s="335">
        <f>IF(Stock_Connector!D10="","",Stock_Connector!D10)</f>
        <v>0.15478260869565211</v>
      </c>
      <c r="BX10" s="7"/>
      <c r="BY10" s="120" t="str">
        <f t="shared" si="15"/>
        <v/>
      </c>
      <c r="BZ10" s="184" t="str">
        <f t="shared" si="35"/>
        <v/>
      </c>
      <c r="CA10" s="37" t="str">
        <f>IFERROR(VLOOKUP($BY10,Account_Value!$C$2:$F$2500,4,0),"")</f>
        <v/>
      </c>
      <c r="CB10" s="43" t="str">
        <f t="shared" si="16"/>
        <v/>
      </c>
      <c r="CC10" s="122" t="str">
        <f>IF($BZ10="","",SUM($BZ$2:$BZ10))</f>
        <v/>
      </c>
      <c r="CD10" s="43" t="str">
        <f>IF($BZ10="","",$CA10*(SUM($BZ$2:$BZ10)))</f>
        <v/>
      </c>
    </row>
    <row r="11" spans="1:82" s="5" customFormat="1">
      <c r="A11" s="4" t="str">
        <f t="shared" si="17"/>
        <v/>
      </c>
      <c r="B11" s="21" t="str">
        <f>IF(Investments_Import!A11="","",Investments_Import!A11)</f>
        <v/>
      </c>
      <c r="C11" s="22" t="str">
        <f t="shared" si="0"/>
        <v/>
      </c>
      <c r="D11" s="51" t="str">
        <f t="shared" si="18"/>
        <v/>
      </c>
      <c r="E11" s="3" t="str">
        <f>IF(Investments_Import!B11="","",Investments_Import!B11)</f>
        <v/>
      </c>
      <c r="F11" s="54" t="str">
        <f t="shared" si="19"/>
        <v xml:space="preserve"> </v>
      </c>
      <c r="G11" s="54" t="str">
        <f>IF($B11="","",COUNTIF($F$2:$F11,$F11))</f>
        <v/>
      </c>
      <c r="H11" s="53" t="str">
        <f t="shared" si="20"/>
        <v xml:space="preserve">  </v>
      </c>
      <c r="I11" s="3" t="str">
        <f>IF(Investments_Import!C11="","",Investments_Import!C11)</f>
        <v/>
      </c>
      <c r="J11" s="108" t="str">
        <f>IF(Investments_Import!D11="","",Investments_Import!D11)</f>
        <v/>
      </c>
      <c r="K11" s="108" t="str">
        <f t="shared" si="21"/>
        <v/>
      </c>
      <c r="L11" s="47" t="str">
        <f>IF(Investments_Import!E11="","",Investments_Import!E11)</f>
        <v/>
      </c>
      <c r="M11" s="47" t="str">
        <f t="shared" si="1"/>
        <v/>
      </c>
      <c r="N11" s="31" t="str">
        <f>IF(Investments_Import!F11="","",Investments_Import!F11)</f>
        <v/>
      </c>
      <c r="O11" s="31" t="str">
        <f t="shared" si="2"/>
        <v/>
      </c>
      <c r="P11" s="3" t="str">
        <f>IF(Investments_Import!G11="","",Investments_Import!G11)</f>
        <v/>
      </c>
      <c r="Q11" s="3" t="str">
        <f>IF(Investments_Import!H11="","",Investments_Import!H11)</f>
        <v/>
      </c>
      <c r="R11" s="37" t="str">
        <f t="shared" si="3"/>
        <v/>
      </c>
      <c r="S11" s="37" t="str">
        <f t="shared" si="4"/>
        <v/>
      </c>
      <c r="T11" s="7"/>
      <c r="U11" s="36" t="str">
        <f>IF(Mining_Import!A11="","",Mining_Import!A11)</f>
        <v/>
      </c>
      <c r="V11" s="22" t="str">
        <f t="shared" si="22"/>
        <v/>
      </c>
      <c r="W11" s="127" t="str">
        <f t="shared" si="23"/>
        <v/>
      </c>
      <c r="X11" s="127" t="str">
        <f t="shared" si="24"/>
        <v/>
      </c>
      <c r="Y11" s="127" t="str">
        <f t="shared" si="25"/>
        <v/>
      </c>
      <c r="Z11" s="36" t="str">
        <f>IF(Mining_Import!B11="","",Mining_Import!B11)</f>
        <v/>
      </c>
      <c r="AA11" s="184" t="str">
        <f>IF(Mining_Import!$C11="","",Mining_Import!$C11)</f>
        <v/>
      </c>
      <c r="AB11" s="122" t="str">
        <f t="shared" si="26"/>
        <v/>
      </c>
      <c r="AC11" s="122" t="str">
        <f>IF($Y11&gt;Dashboard!$Q$19,$AB11,"")</f>
        <v/>
      </c>
      <c r="AD11" s="43" t="str">
        <f t="shared" si="27"/>
        <v/>
      </c>
      <c r="AE11" s="36" t="str">
        <f>IF(Mining_Import!D11="","",Mining_Import!D11)</f>
        <v/>
      </c>
      <c r="AF11" s="36" t="str">
        <f>IF(Mining_Import!E11="","",Mining_Import!E11)</f>
        <v/>
      </c>
      <c r="AG11" s="36" t="str">
        <f>IF(Mining_Import!F11="","",Mining_Import!F11)</f>
        <v/>
      </c>
      <c r="AH11" s="36" t="str">
        <f>IF(Mining_Import!G11="","",Mining_Import!G11)</f>
        <v/>
      </c>
      <c r="AI11" s="36" t="str">
        <f>IF(Mining_Import!H11="","",Mining_Import!H11)</f>
        <v/>
      </c>
      <c r="AJ11" s="36" t="str">
        <f>IF(Mining_Import!I11="","",Mining_Import!I11)</f>
        <v/>
      </c>
      <c r="AK11" s="7"/>
      <c r="AL11" s="105" t="str">
        <f>IFERROR(INDEX($E$2:$E$2500, MATCH(0, INDEX(COUNTIF($AL$1:AL10, $E$2:$E$2500), 0, 0), 0)), "")</f>
        <v/>
      </c>
      <c r="AM11" s="20" t="str">
        <f>IF(Calculator!$AL11="","",LEFT(Calculator!$AL11, LEN(Calculator!$AL11)-3))</f>
        <v/>
      </c>
      <c r="AN11" s="50" t="str">
        <f t="array" ref="AN11">IF($AL11="","",MAX(IF($E$2:$E$2500=$AL11,$C$2:$C$2500)))</f>
        <v/>
      </c>
      <c r="AO11" s="54" t="str">
        <f t="shared" si="5"/>
        <v/>
      </c>
      <c r="AP11" s="53" t="str">
        <f t="shared" si="28"/>
        <v/>
      </c>
      <c r="AQ11" s="56" t="str">
        <f t="shared" si="6"/>
        <v/>
      </c>
      <c r="AR11" s="56" t="str">
        <f t="shared" si="29"/>
        <v/>
      </c>
      <c r="AS11" s="43" t="str">
        <f t="shared" si="7"/>
        <v/>
      </c>
      <c r="AT11" s="43" t="str">
        <f t="shared" si="8"/>
        <v/>
      </c>
      <c r="AU11" s="43" t="str">
        <f t="shared" si="9"/>
        <v/>
      </c>
      <c r="AV11" s="45" t="str">
        <f t="shared" si="10"/>
        <v/>
      </c>
      <c r="AW11" s="112" t="str">
        <f t="shared" si="11"/>
        <v/>
      </c>
      <c r="AX11" s="45" t="str">
        <f t="shared" si="30"/>
        <v/>
      </c>
      <c r="AY11" s="45" t="str">
        <f t="shared" si="31"/>
        <v/>
      </c>
      <c r="AZ11" s="104" t="str">
        <f t="shared" si="32"/>
        <v/>
      </c>
      <c r="BA11" s="104" t="str">
        <f t="shared" si="33"/>
        <v/>
      </c>
      <c r="BB11" s="43" t="str">
        <f t="shared" si="34"/>
        <v/>
      </c>
      <c r="BC11" s="43" t="str">
        <f t="shared" si="12"/>
        <v/>
      </c>
      <c r="BD11" s="43" t="str">
        <f t="shared" si="13"/>
        <v/>
      </c>
      <c r="BE11" s="60"/>
      <c r="BF11" s="48" t="str">
        <f>CONCATENATE(TEXT(Dashboard!$Q17,"dd-mmm-yyyy")," ",Dashboard!$P17,"USD"," ",1)</f>
        <v>00-Jan-1900 USD 1</v>
      </c>
      <c r="BG11" s="48" t="str">
        <f t="shared" si="14"/>
        <v/>
      </c>
      <c r="BH11" s="48">
        <v>1</v>
      </c>
      <c r="BI11" s="33"/>
      <c r="BJ11" s="33"/>
      <c r="BK11" s="33"/>
      <c r="BL11" s="32"/>
      <c r="BM11" s="32"/>
      <c r="BN11" s="32"/>
      <c r="BQ11" s="32"/>
      <c r="BR11" s="175" t="s">
        <v>138</v>
      </c>
      <c r="BS11" s="335" t="str">
        <f>IF(Stock_Connector!B11="","",Stock_Connector!B11)</f>
        <v>LINK</v>
      </c>
      <c r="BT11" s="335">
        <f>IF(Stock_Connector!C11="","",Stock_Connector!C11)</f>
        <v>24.69</v>
      </c>
      <c r="BU11" s="335">
        <f>IF(Stock_Connector!C11="","",Stock_Connector!C11)</f>
        <v>24.69</v>
      </c>
      <c r="BV11" s="335" t="str">
        <f>IF(Stock_Connector!E11="","",Stock_Connector!E11)</f>
        <v/>
      </c>
      <c r="BW11" s="335">
        <f>IF(Stock_Connector!D11="","",Stock_Connector!D11)</f>
        <v>-1.6334661354581677E-2</v>
      </c>
      <c r="BX11" s="7"/>
      <c r="BY11" s="120" t="str">
        <f t="shared" si="15"/>
        <v/>
      </c>
      <c r="BZ11" s="184" t="str">
        <f t="shared" si="35"/>
        <v/>
      </c>
      <c r="CA11" s="37" t="str">
        <f>IFERROR(VLOOKUP($BY11,Account_Value!$C$2:$F$2500,4,0),"")</f>
        <v/>
      </c>
      <c r="CB11" s="43" t="str">
        <f t="shared" si="16"/>
        <v/>
      </c>
      <c r="CC11" s="122" t="str">
        <f>IF($BZ11="","",SUM($BZ$2:$BZ11))</f>
        <v/>
      </c>
      <c r="CD11" s="43" t="str">
        <f>IF($BZ11="","",$CA11*(SUM($BZ$2:$BZ11)))</f>
        <v/>
      </c>
    </row>
    <row r="12" spans="1:82" s="5" customFormat="1">
      <c r="A12" s="4" t="str">
        <f t="shared" si="17"/>
        <v/>
      </c>
      <c r="B12" s="21" t="str">
        <f>IF(Investments_Import!A12="","",Investments_Import!A12)</f>
        <v/>
      </c>
      <c r="C12" s="22" t="str">
        <f t="shared" si="0"/>
        <v/>
      </c>
      <c r="D12" s="51" t="str">
        <f t="shared" si="18"/>
        <v/>
      </c>
      <c r="E12" s="3" t="str">
        <f>IF(Investments_Import!B12="","",Investments_Import!B12)</f>
        <v/>
      </c>
      <c r="F12" s="54" t="str">
        <f t="shared" si="19"/>
        <v xml:space="preserve"> </v>
      </c>
      <c r="G12" s="54" t="str">
        <f>IF($B12="","",COUNTIF($F$2:$F12,$F12))</f>
        <v/>
      </c>
      <c r="H12" s="53" t="str">
        <f t="shared" si="20"/>
        <v xml:space="preserve">  </v>
      </c>
      <c r="I12" s="3" t="str">
        <f>IF(Investments_Import!C12="","",Investments_Import!C12)</f>
        <v/>
      </c>
      <c r="J12" s="108" t="str">
        <f>IF(Investments_Import!D12="","",Investments_Import!D12)</f>
        <v/>
      </c>
      <c r="K12" s="108" t="str">
        <f t="shared" si="21"/>
        <v/>
      </c>
      <c r="L12" s="47" t="str">
        <f>IF(Investments_Import!E12="","",Investments_Import!E12)</f>
        <v/>
      </c>
      <c r="M12" s="47" t="str">
        <f t="shared" si="1"/>
        <v/>
      </c>
      <c r="N12" s="31" t="str">
        <f>IF(Investments_Import!F12="","",Investments_Import!F12)</f>
        <v/>
      </c>
      <c r="O12" s="31" t="str">
        <f t="shared" si="2"/>
        <v/>
      </c>
      <c r="P12" s="3" t="str">
        <f>IF(Investments_Import!G12="","",Investments_Import!G12)</f>
        <v/>
      </c>
      <c r="Q12" s="3" t="str">
        <f>IF(Investments_Import!H12="","",Investments_Import!H12)</f>
        <v/>
      </c>
      <c r="R12" s="37" t="str">
        <f t="shared" si="3"/>
        <v/>
      </c>
      <c r="S12" s="37" t="str">
        <f t="shared" si="4"/>
        <v/>
      </c>
      <c r="T12" s="7"/>
      <c r="U12" s="36" t="str">
        <f>IF(Mining_Import!A12="","",Mining_Import!A12)</f>
        <v/>
      </c>
      <c r="V12" s="22" t="str">
        <f t="shared" si="22"/>
        <v/>
      </c>
      <c r="W12" s="127" t="str">
        <f t="shared" si="23"/>
        <v/>
      </c>
      <c r="X12" s="127" t="str">
        <f t="shared" si="24"/>
        <v/>
      </c>
      <c r="Y12" s="127" t="str">
        <f t="shared" si="25"/>
        <v/>
      </c>
      <c r="Z12" s="36" t="str">
        <f>IF(Mining_Import!B12="","",Mining_Import!B12)</f>
        <v/>
      </c>
      <c r="AA12" s="184" t="str">
        <f>IF(Mining_Import!$C12="","",Mining_Import!$C12)</f>
        <v/>
      </c>
      <c r="AB12" s="122" t="str">
        <f t="shared" si="26"/>
        <v/>
      </c>
      <c r="AC12" s="122" t="str">
        <f>IF($Y12&gt;Dashboard!$Q$19,$AB12,"")</f>
        <v/>
      </c>
      <c r="AD12" s="43" t="str">
        <f t="shared" si="27"/>
        <v/>
      </c>
      <c r="AE12" s="36" t="str">
        <f>IF(Mining_Import!D12="","",Mining_Import!D12)</f>
        <v/>
      </c>
      <c r="AF12" s="36" t="str">
        <f>IF(Mining_Import!E12="","",Mining_Import!E12)</f>
        <v/>
      </c>
      <c r="AG12" s="36" t="str">
        <f>IF(Mining_Import!F12="","",Mining_Import!F12)</f>
        <v/>
      </c>
      <c r="AH12" s="36" t="str">
        <f>IF(Mining_Import!G12="","",Mining_Import!G12)</f>
        <v/>
      </c>
      <c r="AI12" s="36" t="str">
        <f>IF(Mining_Import!H12="","",Mining_Import!H12)</f>
        <v/>
      </c>
      <c r="AJ12" s="36" t="str">
        <f>IF(Mining_Import!I12="","",Mining_Import!I12)</f>
        <v/>
      </c>
      <c r="AK12" s="7"/>
      <c r="AL12" s="105" t="str">
        <f>IFERROR(INDEX($E$2:$E$2500, MATCH(0, INDEX(COUNTIF($AL$1:AL11, $E$2:$E$2500), 0, 0), 0)), "")</f>
        <v/>
      </c>
      <c r="AM12" s="20" t="str">
        <f>IF(Calculator!$AL12="","",LEFT(Calculator!$AL12, LEN(Calculator!$AL12)-3))</f>
        <v/>
      </c>
      <c r="AN12" s="50" t="str">
        <f t="array" ref="AN12">IF($AL12="","",MAX(IF($E$2:$E$2500=$AL12,$C$2:$C$2500)))</f>
        <v/>
      </c>
      <c r="AO12" s="54" t="str">
        <f t="shared" si="5"/>
        <v/>
      </c>
      <c r="AP12" s="53" t="str">
        <f t="shared" si="28"/>
        <v/>
      </c>
      <c r="AQ12" s="56" t="str">
        <f t="shared" si="6"/>
        <v/>
      </c>
      <c r="AR12" s="56" t="str">
        <f t="shared" si="29"/>
        <v/>
      </c>
      <c r="AS12" s="43" t="str">
        <f t="shared" si="7"/>
        <v/>
      </c>
      <c r="AT12" s="43" t="str">
        <f t="shared" si="8"/>
        <v/>
      </c>
      <c r="AU12" s="43" t="str">
        <f t="shared" si="9"/>
        <v/>
      </c>
      <c r="AV12" s="45" t="str">
        <f t="shared" si="10"/>
        <v/>
      </c>
      <c r="AW12" s="112" t="str">
        <f t="shared" si="11"/>
        <v/>
      </c>
      <c r="AX12" s="45" t="str">
        <f t="shared" si="30"/>
        <v/>
      </c>
      <c r="AY12" s="45" t="str">
        <f t="shared" si="31"/>
        <v/>
      </c>
      <c r="AZ12" s="104" t="str">
        <f t="shared" si="32"/>
        <v/>
      </c>
      <c r="BA12" s="104" t="str">
        <f t="shared" si="33"/>
        <v/>
      </c>
      <c r="BB12" s="43" t="str">
        <f t="shared" si="34"/>
        <v/>
      </c>
      <c r="BC12" s="43" t="str">
        <f t="shared" si="12"/>
        <v/>
      </c>
      <c r="BD12" s="43" t="str">
        <f t="shared" si="13"/>
        <v/>
      </c>
      <c r="BE12" s="60"/>
      <c r="BF12" s="48" t="str">
        <f>CONCATENATE(TEXT(Dashboard!$Q18,"dd-mmm-yyyy")," ",Dashboard!$P18,"USD"," ",1)</f>
        <v>00-Jan-1900 USD 1</v>
      </c>
      <c r="BG12" s="48" t="str">
        <f t="shared" si="14"/>
        <v/>
      </c>
      <c r="BH12" s="48">
        <v>1</v>
      </c>
      <c r="BI12" s="33"/>
      <c r="BJ12" s="33"/>
      <c r="BK12" s="33"/>
      <c r="BL12" s="32"/>
      <c r="BM12" s="32"/>
      <c r="BN12" s="32"/>
      <c r="BQ12" s="32"/>
      <c r="BR12" s="176"/>
      <c r="BS12" s="335" t="str">
        <f>IF(Stock_Connector!B12="","",Stock_Connector!B12)</f>
        <v>REP</v>
      </c>
      <c r="BT12" s="335">
        <f>IF(Stock_Connector!C12="","",Stock_Connector!C12)</f>
        <v>22.79</v>
      </c>
      <c r="BU12" s="335">
        <f>IF(Stock_Connector!C12="","",Stock_Connector!C12)</f>
        <v>22.79</v>
      </c>
      <c r="BV12" s="335" t="str">
        <f>IF(Stock_Connector!E12="","",Stock_Connector!E12)</f>
        <v/>
      </c>
      <c r="BW12" s="335">
        <f>IF(Stock_Connector!D12="","",Stock_Connector!D12)</f>
        <v>3.1688546853779961E-2</v>
      </c>
      <c r="BX12" s="7"/>
      <c r="BY12" s="120" t="str">
        <f t="shared" si="15"/>
        <v/>
      </c>
      <c r="BZ12" s="184" t="str">
        <f t="shared" si="35"/>
        <v/>
      </c>
      <c r="CA12" s="37" t="str">
        <f>IFERROR(VLOOKUP($BY12,Account_Value!$C$2:$F$2500,4,0),"")</f>
        <v/>
      </c>
      <c r="CB12" s="43" t="str">
        <f t="shared" si="16"/>
        <v/>
      </c>
      <c r="CC12" s="122" t="str">
        <f>IF($BZ12="","",SUM($BZ$2:$BZ12))</f>
        <v/>
      </c>
      <c r="CD12" s="43" t="str">
        <f>IF($BZ12="","",$CA12*(SUM($BZ$2:$BZ12)))</f>
        <v/>
      </c>
    </row>
    <row r="13" spans="1:82" s="5" customFormat="1">
      <c r="A13" s="4" t="str">
        <f t="shared" si="17"/>
        <v/>
      </c>
      <c r="B13" s="21" t="str">
        <f>IF(Investments_Import!A13="","",Investments_Import!A13)</f>
        <v/>
      </c>
      <c r="C13" s="22" t="str">
        <f t="shared" si="0"/>
        <v/>
      </c>
      <c r="D13" s="51" t="str">
        <f t="shared" si="18"/>
        <v/>
      </c>
      <c r="E13" s="3" t="str">
        <f>IF(Investments_Import!B13="","",Investments_Import!B13)</f>
        <v/>
      </c>
      <c r="F13" s="54" t="str">
        <f t="shared" si="19"/>
        <v xml:space="preserve"> </v>
      </c>
      <c r="G13" s="54" t="str">
        <f>IF($B13="","",COUNTIF($F$2:$F13,$F13))</f>
        <v/>
      </c>
      <c r="H13" s="53" t="str">
        <f t="shared" si="20"/>
        <v xml:space="preserve">  </v>
      </c>
      <c r="I13" s="3" t="str">
        <f>IF(Investments_Import!C13="","",Investments_Import!C13)</f>
        <v/>
      </c>
      <c r="J13" s="108" t="str">
        <f>IF(Investments_Import!D13="","",Investments_Import!D13)</f>
        <v/>
      </c>
      <c r="K13" s="108" t="str">
        <f t="shared" si="21"/>
        <v/>
      </c>
      <c r="L13" s="47" t="str">
        <f>IF(Investments_Import!E13="","",Investments_Import!E13)</f>
        <v/>
      </c>
      <c r="M13" s="47" t="str">
        <f t="shared" si="1"/>
        <v/>
      </c>
      <c r="N13" s="31" t="str">
        <f>IF(Investments_Import!F13="","",Investments_Import!F13)</f>
        <v/>
      </c>
      <c r="O13" s="31" t="str">
        <f t="shared" si="2"/>
        <v/>
      </c>
      <c r="P13" s="3" t="str">
        <f>IF(Investments_Import!G13="","",Investments_Import!G13)</f>
        <v/>
      </c>
      <c r="Q13" s="3" t="str">
        <f>IF(Investments_Import!H13="","",Investments_Import!H13)</f>
        <v/>
      </c>
      <c r="R13" s="37" t="str">
        <f t="shared" si="3"/>
        <v/>
      </c>
      <c r="S13" s="37" t="str">
        <f t="shared" si="4"/>
        <v/>
      </c>
      <c r="T13" s="7"/>
      <c r="U13" s="36" t="str">
        <f>IF(Mining_Import!A13="","",Mining_Import!A13)</f>
        <v/>
      </c>
      <c r="V13" s="22" t="str">
        <f t="shared" si="22"/>
        <v/>
      </c>
      <c r="W13" s="127" t="str">
        <f t="shared" si="23"/>
        <v/>
      </c>
      <c r="X13" s="127" t="str">
        <f t="shared" si="24"/>
        <v/>
      </c>
      <c r="Y13" s="127" t="str">
        <f t="shared" si="25"/>
        <v/>
      </c>
      <c r="Z13" s="36" t="str">
        <f>IF(Mining_Import!B13="","",Mining_Import!B13)</f>
        <v/>
      </c>
      <c r="AA13" s="184" t="str">
        <f>IF(Mining_Import!$C13="","",Mining_Import!$C13)</f>
        <v/>
      </c>
      <c r="AB13" s="122" t="str">
        <f t="shared" si="26"/>
        <v/>
      </c>
      <c r="AC13" s="122" t="str">
        <f>IF($Y13&gt;Dashboard!$Q$19,$AB13,"")</f>
        <v/>
      </c>
      <c r="AD13" s="43" t="str">
        <f t="shared" si="27"/>
        <v/>
      </c>
      <c r="AE13" s="36" t="str">
        <f>IF(Mining_Import!D13="","",Mining_Import!D13)</f>
        <v/>
      </c>
      <c r="AF13" s="36" t="str">
        <f>IF(Mining_Import!E13="","",Mining_Import!E13)</f>
        <v/>
      </c>
      <c r="AG13" s="36" t="str">
        <f>IF(Mining_Import!F13="","",Mining_Import!F13)</f>
        <v/>
      </c>
      <c r="AH13" s="36" t="str">
        <f>IF(Mining_Import!G13="","",Mining_Import!G13)</f>
        <v/>
      </c>
      <c r="AI13" s="36" t="str">
        <f>IF(Mining_Import!H13="","",Mining_Import!H13)</f>
        <v/>
      </c>
      <c r="AJ13" s="36" t="str">
        <f>IF(Mining_Import!I13="","",Mining_Import!I13)</f>
        <v/>
      </c>
      <c r="AK13" s="7"/>
      <c r="AL13" s="105" t="str">
        <f>IFERROR(INDEX($E$2:$E$2500, MATCH(0, INDEX(COUNTIF($AL$1:AL12, $E$2:$E$2500), 0, 0), 0)), "")</f>
        <v/>
      </c>
      <c r="AM13" s="20" t="str">
        <f>IF(Calculator!$AL13="","",LEFT(Calculator!$AL13, LEN(Calculator!$AL13)-3))</f>
        <v/>
      </c>
      <c r="AN13" s="50" t="str">
        <f t="array" ref="AN13">IF($AL13="","",MAX(IF($E$2:$E$2500=$AL13,$C$2:$C$2500)))</f>
        <v/>
      </c>
      <c r="AO13" s="54" t="str">
        <f t="shared" si="5"/>
        <v/>
      </c>
      <c r="AP13" s="53" t="str">
        <f t="shared" si="28"/>
        <v/>
      </c>
      <c r="AQ13" s="56" t="str">
        <f t="shared" si="6"/>
        <v/>
      </c>
      <c r="AR13" s="56" t="str">
        <f t="shared" si="29"/>
        <v/>
      </c>
      <c r="AS13" s="43" t="str">
        <f t="shared" si="7"/>
        <v/>
      </c>
      <c r="AT13" s="43" t="str">
        <f t="shared" si="8"/>
        <v/>
      </c>
      <c r="AU13" s="43" t="str">
        <f t="shared" si="9"/>
        <v/>
      </c>
      <c r="AV13" s="45" t="str">
        <f t="shared" si="10"/>
        <v/>
      </c>
      <c r="AW13" s="112" t="str">
        <f t="shared" si="11"/>
        <v/>
      </c>
      <c r="AX13" s="45" t="str">
        <f t="shared" si="30"/>
        <v/>
      </c>
      <c r="AY13" s="45" t="str">
        <f t="shared" si="31"/>
        <v/>
      </c>
      <c r="AZ13" s="104" t="str">
        <f t="shared" si="32"/>
        <v/>
      </c>
      <c r="BA13" s="104" t="str">
        <f t="shared" si="33"/>
        <v/>
      </c>
      <c r="BB13" s="43" t="str">
        <f t="shared" si="34"/>
        <v/>
      </c>
      <c r="BC13" s="43" t="str">
        <f t="shared" si="12"/>
        <v/>
      </c>
      <c r="BD13" s="43" t="str">
        <f t="shared" si="13"/>
        <v/>
      </c>
      <c r="BE13" s="60"/>
      <c r="BF13" s="48" t="str">
        <f>CONCATENATE(TEXT(Dashboard!$Q19,"dd-mmm-yyyy")," ",Dashboard!$P19,"USD"," ",1)</f>
        <v>00-Jan-1900 ETHUSD 1</v>
      </c>
      <c r="BG13" s="48" t="str">
        <f t="shared" si="14"/>
        <v>00-Jan-1900 ETHUSD 1</v>
      </c>
      <c r="BH13" s="48">
        <v>1</v>
      </c>
      <c r="BI13" s="33"/>
      <c r="BJ13" s="33"/>
      <c r="BK13" s="33"/>
      <c r="BL13" s="32"/>
      <c r="BM13" s="32"/>
      <c r="BN13" s="32"/>
      <c r="BQ13" s="32"/>
      <c r="BR13" s="175" t="s">
        <v>139</v>
      </c>
      <c r="BS13" s="335" t="str">
        <f>IF(Stock_Connector!B13="","",Stock_Connector!B13)</f>
        <v>MATIC</v>
      </c>
      <c r="BT13" s="335">
        <f>IF(Stock_Connector!C13="","",Stock_Connector!C13)</f>
        <v>5.2872819999999987E-2</v>
      </c>
      <c r="BU13" s="335">
        <f>IF(Stock_Connector!C13="","",Stock_Connector!C13)</f>
        <v>5.2872819999999987E-2</v>
      </c>
      <c r="BV13" s="335" t="str">
        <f>IF(Stock_Connector!E13="","",Stock_Connector!E13)</f>
        <v/>
      </c>
      <c r="BW13" s="335">
        <f>IF(Stock_Connector!D13="","",Stock_Connector!D13)</f>
        <v>4.8009641095167872E-2</v>
      </c>
      <c r="BX13" s="7"/>
      <c r="BY13" s="120" t="str">
        <f t="shared" si="15"/>
        <v/>
      </c>
      <c r="BZ13" s="184" t="str">
        <f t="shared" si="35"/>
        <v/>
      </c>
      <c r="CA13" s="37" t="str">
        <f>IFERROR(VLOOKUP($BY13,Account_Value!$C$2:$F$2500,4,0),"")</f>
        <v/>
      </c>
      <c r="CB13" s="43" t="str">
        <f t="shared" si="16"/>
        <v/>
      </c>
      <c r="CC13" s="122" t="str">
        <f>IF($BZ13="","",SUM($BZ$2:$BZ13))</f>
        <v/>
      </c>
      <c r="CD13" s="43" t="str">
        <f>IF($BZ13="","",$CA13*(SUM($BZ$2:$BZ13)))</f>
        <v/>
      </c>
    </row>
    <row r="14" spans="1:82" s="5" customFormat="1">
      <c r="A14" s="4" t="str">
        <f t="shared" si="17"/>
        <v/>
      </c>
      <c r="B14" s="21" t="str">
        <f>IF(Investments_Import!A14="","",Investments_Import!A14)</f>
        <v/>
      </c>
      <c r="C14" s="22" t="str">
        <f t="shared" si="0"/>
        <v/>
      </c>
      <c r="D14" s="51" t="str">
        <f t="shared" si="18"/>
        <v/>
      </c>
      <c r="E14" s="3" t="str">
        <f>IF(Investments_Import!B14="","",Investments_Import!B14)</f>
        <v/>
      </c>
      <c r="F14" s="54" t="str">
        <f t="shared" si="19"/>
        <v xml:space="preserve"> </v>
      </c>
      <c r="G14" s="54" t="str">
        <f>IF($B14="","",COUNTIF($F$2:$F14,$F14))</f>
        <v/>
      </c>
      <c r="H14" s="53" t="str">
        <f t="shared" si="20"/>
        <v xml:space="preserve">  </v>
      </c>
      <c r="I14" s="3" t="str">
        <f>IF(Investments_Import!C14="","",Investments_Import!C14)</f>
        <v/>
      </c>
      <c r="J14" s="108" t="str">
        <f>IF(Investments_Import!D14="","",Investments_Import!D14)</f>
        <v/>
      </c>
      <c r="K14" s="108" t="str">
        <f t="shared" si="21"/>
        <v/>
      </c>
      <c r="L14" s="47" t="str">
        <f>IF(Investments_Import!E14="","",Investments_Import!E14)</f>
        <v/>
      </c>
      <c r="M14" s="47" t="str">
        <f t="shared" si="1"/>
        <v/>
      </c>
      <c r="N14" s="31" t="str">
        <f>IF(Investments_Import!F14="","",Investments_Import!F14)</f>
        <v/>
      </c>
      <c r="O14" s="31" t="str">
        <f t="shared" si="2"/>
        <v/>
      </c>
      <c r="P14" s="3" t="str">
        <f>IF(Investments_Import!G14="","",Investments_Import!G14)</f>
        <v/>
      </c>
      <c r="Q14" s="3" t="str">
        <f>IF(Investments_Import!H14="","",Investments_Import!H14)</f>
        <v/>
      </c>
      <c r="R14" s="37" t="str">
        <f t="shared" si="3"/>
        <v/>
      </c>
      <c r="S14" s="37" t="str">
        <f t="shared" si="4"/>
        <v/>
      </c>
      <c r="T14" s="7"/>
      <c r="U14" s="36" t="str">
        <f>IF(Mining_Import!A14="","",Mining_Import!A14)</f>
        <v/>
      </c>
      <c r="V14" s="22" t="str">
        <f t="shared" si="22"/>
        <v/>
      </c>
      <c r="W14" s="127" t="str">
        <f t="shared" si="23"/>
        <v/>
      </c>
      <c r="X14" s="127" t="str">
        <f t="shared" si="24"/>
        <v/>
      </c>
      <c r="Y14" s="127" t="str">
        <f t="shared" si="25"/>
        <v/>
      </c>
      <c r="Z14" s="36" t="str">
        <f>IF(Mining_Import!B14="","",Mining_Import!B14)</f>
        <v/>
      </c>
      <c r="AA14" s="184" t="str">
        <f>IF(Mining_Import!$C14="","",Mining_Import!$C14)</f>
        <v/>
      </c>
      <c r="AB14" s="122" t="str">
        <f t="shared" si="26"/>
        <v/>
      </c>
      <c r="AC14" s="122" t="str">
        <f>IF($Y14&gt;Dashboard!$Q$19,$AB14,"")</f>
        <v/>
      </c>
      <c r="AD14" s="43" t="str">
        <f t="shared" si="27"/>
        <v/>
      </c>
      <c r="AE14" s="36" t="str">
        <f>IF(Mining_Import!D14="","",Mining_Import!D14)</f>
        <v/>
      </c>
      <c r="AF14" s="36" t="str">
        <f>IF(Mining_Import!E14="","",Mining_Import!E14)</f>
        <v/>
      </c>
      <c r="AG14" s="36" t="str">
        <f>IF(Mining_Import!F14="","",Mining_Import!F14)</f>
        <v/>
      </c>
      <c r="AH14" s="36" t="str">
        <f>IF(Mining_Import!G14="","",Mining_Import!G14)</f>
        <v/>
      </c>
      <c r="AI14" s="36" t="str">
        <f>IF(Mining_Import!H14="","",Mining_Import!H14)</f>
        <v/>
      </c>
      <c r="AJ14" s="36" t="str">
        <f>IF(Mining_Import!I14="","",Mining_Import!I14)</f>
        <v/>
      </c>
      <c r="AK14" s="7"/>
      <c r="AL14" s="105" t="str">
        <f>IFERROR(INDEX($E$2:$E$2500, MATCH(0, INDEX(COUNTIF($AL$1:AL13, $E$2:$E$2500), 0, 0), 0)), "")</f>
        <v/>
      </c>
      <c r="AM14" s="20" t="str">
        <f>IF(Calculator!$AL14="","",LEFT(Calculator!$AL14, LEN(Calculator!$AL14)-3))</f>
        <v/>
      </c>
      <c r="AN14" s="50" t="str">
        <f t="array" ref="AN14">IF($AL14="","",MAX(IF($E$2:$E$2500=$AL14,$C$2:$C$2500)))</f>
        <v/>
      </c>
      <c r="AO14" s="54" t="str">
        <f t="shared" si="5"/>
        <v/>
      </c>
      <c r="AP14" s="53" t="str">
        <f t="shared" si="28"/>
        <v/>
      </c>
      <c r="AQ14" s="56" t="str">
        <f t="shared" si="6"/>
        <v/>
      </c>
      <c r="AR14" s="56" t="str">
        <f t="shared" si="29"/>
        <v/>
      </c>
      <c r="AS14" s="43" t="str">
        <f t="shared" si="7"/>
        <v/>
      </c>
      <c r="AT14" s="43" t="str">
        <f t="shared" si="8"/>
        <v/>
      </c>
      <c r="AU14" s="43" t="str">
        <f t="shared" si="9"/>
        <v/>
      </c>
      <c r="AV14" s="45" t="str">
        <f t="shared" si="10"/>
        <v/>
      </c>
      <c r="AW14" s="112" t="str">
        <f t="shared" si="11"/>
        <v/>
      </c>
      <c r="AX14" s="45" t="str">
        <f t="shared" si="30"/>
        <v/>
      </c>
      <c r="AY14" s="45" t="str">
        <f t="shared" si="31"/>
        <v/>
      </c>
      <c r="AZ14" s="104" t="str">
        <f t="shared" si="32"/>
        <v/>
      </c>
      <c r="BA14" s="104" t="str">
        <f t="shared" si="33"/>
        <v/>
      </c>
      <c r="BB14" s="43" t="str">
        <f t="shared" si="34"/>
        <v/>
      </c>
      <c r="BC14" s="43" t="str">
        <f t="shared" si="12"/>
        <v/>
      </c>
      <c r="BD14" s="43" t="str">
        <f t="shared" si="13"/>
        <v/>
      </c>
      <c r="BE14" s="60"/>
      <c r="BF14" s="62"/>
      <c r="BG14" s="62"/>
      <c r="BH14" s="62"/>
      <c r="BI14" s="33"/>
      <c r="BJ14" s="33"/>
      <c r="BK14" s="33"/>
      <c r="BL14" s="33"/>
      <c r="BM14" s="33"/>
      <c r="BN14" s="33"/>
      <c r="BQ14" s="32"/>
      <c r="BR14" s="175" t="s">
        <v>140</v>
      </c>
      <c r="BS14" s="335" t="str">
        <f>IF(Stock_Connector!B14="","",Stock_Connector!B14)</f>
        <v>RVN</v>
      </c>
      <c r="BT14" s="335">
        <f>IF(Stock_Connector!C14="","",Stock_Connector!C14)</f>
        <v>3.0090059999999998E-2</v>
      </c>
      <c r="BU14" s="335">
        <f>IF(Stock_Connector!C14="","",Stock_Connector!C14)</f>
        <v>3.0090059999999998E-2</v>
      </c>
      <c r="BV14" s="335" t="str">
        <f>IF(Stock_Connector!E14="","",Stock_Connector!E14)</f>
        <v/>
      </c>
      <c r="BW14" s="335">
        <f>IF(Stock_Connector!D14="","",Stock_Connector!D14)</f>
        <v>6.2256809338521311E-2</v>
      </c>
      <c r="BX14" s="7"/>
      <c r="BY14" s="120" t="str">
        <f t="shared" si="15"/>
        <v/>
      </c>
      <c r="BZ14" s="184" t="str">
        <f t="shared" si="35"/>
        <v/>
      </c>
      <c r="CA14" s="37" t="str">
        <f>IFERROR(VLOOKUP($BY14,Account_Value!$C$2:$F$2500,4,0),"")</f>
        <v/>
      </c>
      <c r="CB14" s="43" t="str">
        <f t="shared" si="16"/>
        <v/>
      </c>
      <c r="CC14" s="122" t="str">
        <f>IF($BZ14="","",SUM($BZ$2:$BZ14))</f>
        <v/>
      </c>
      <c r="CD14" s="43" t="str">
        <f>IF($BZ14="","",$CA14*(SUM($BZ$2:$BZ14)))</f>
        <v/>
      </c>
    </row>
    <row r="15" spans="1:82" s="5" customFormat="1">
      <c r="A15" s="4" t="str">
        <f t="shared" si="17"/>
        <v/>
      </c>
      <c r="B15" s="21" t="str">
        <f>IF(Investments_Import!A15="","",Investments_Import!A15)</f>
        <v/>
      </c>
      <c r="C15" s="22" t="str">
        <f t="shared" si="0"/>
        <v/>
      </c>
      <c r="D15" s="51" t="str">
        <f t="shared" si="18"/>
        <v/>
      </c>
      <c r="E15" s="3" t="str">
        <f>IF(Investments_Import!B15="","",Investments_Import!B15)</f>
        <v/>
      </c>
      <c r="F15" s="54" t="str">
        <f t="shared" si="19"/>
        <v xml:space="preserve"> </v>
      </c>
      <c r="G15" s="54" t="str">
        <f>IF($B15="","",COUNTIF($F$2:$F15,$F15))</f>
        <v/>
      </c>
      <c r="H15" s="53" t="str">
        <f t="shared" si="20"/>
        <v xml:space="preserve">  </v>
      </c>
      <c r="I15" s="3" t="str">
        <f>IF(Investments_Import!C15="","",Investments_Import!C15)</f>
        <v/>
      </c>
      <c r="J15" s="108" t="str">
        <f>IF(Investments_Import!D15="","",Investments_Import!D15)</f>
        <v/>
      </c>
      <c r="K15" s="108" t="str">
        <f t="shared" si="21"/>
        <v/>
      </c>
      <c r="L15" s="47" t="str">
        <f>IF(Investments_Import!E15="","",Investments_Import!E15)</f>
        <v/>
      </c>
      <c r="M15" s="47" t="str">
        <f t="shared" si="1"/>
        <v/>
      </c>
      <c r="N15" s="31" t="str">
        <f>IF(Investments_Import!F15="","",Investments_Import!F15)</f>
        <v/>
      </c>
      <c r="O15" s="31" t="str">
        <f t="shared" si="2"/>
        <v/>
      </c>
      <c r="P15" s="3" t="str">
        <f>IF(Investments_Import!G15="","",Investments_Import!G15)</f>
        <v/>
      </c>
      <c r="Q15" s="3" t="str">
        <f>IF(Investments_Import!H15="","",Investments_Import!H15)</f>
        <v/>
      </c>
      <c r="R15" s="37" t="str">
        <f t="shared" si="3"/>
        <v/>
      </c>
      <c r="S15" s="37" t="str">
        <f t="shared" si="4"/>
        <v/>
      </c>
      <c r="T15" s="7"/>
      <c r="U15" s="36" t="str">
        <f>IF(Mining_Import!A15="","",Mining_Import!A15)</f>
        <v/>
      </c>
      <c r="V15" s="22" t="str">
        <f t="shared" si="22"/>
        <v/>
      </c>
      <c r="W15" s="127" t="str">
        <f t="shared" si="23"/>
        <v/>
      </c>
      <c r="X15" s="127" t="str">
        <f t="shared" si="24"/>
        <v/>
      </c>
      <c r="Y15" s="127" t="str">
        <f t="shared" si="25"/>
        <v/>
      </c>
      <c r="Z15" s="36" t="str">
        <f>IF(Mining_Import!B15="","",Mining_Import!B15)</f>
        <v/>
      </c>
      <c r="AA15" s="184" t="str">
        <f>IF(Mining_Import!$C15="","",Mining_Import!$C15)</f>
        <v/>
      </c>
      <c r="AB15" s="122" t="str">
        <f t="shared" si="26"/>
        <v/>
      </c>
      <c r="AC15" s="122" t="str">
        <f>IF($Y15&gt;Dashboard!$Q$19,$AB15,"")</f>
        <v/>
      </c>
      <c r="AD15" s="43" t="str">
        <f t="shared" si="27"/>
        <v/>
      </c>
      <c r="AE15" s="36" t="str">
        <f>IF(Mining_Import!D15="","",Mining_Import!D15)</f>
        <v/>
      </c>
      <c r="AF15" s="36" t="str">
        <f>IF(Mining_Import!E15="","",Mining_Import!E15)</f>
        <v/>
      </c>
      <c r="AG15" s="36" t="str">
        <f>IF(Mining_Import!F15="","",Mining_Import!F15)</f>
        <v/>
      </c>
      <c r="AH15" s="36" t="str">
        <f>IF(Mining_Import!G15="","",Mining_Import!G15)</f>
        <v/>
      </c>
      <c r="AI15" s="36" t="str">
        <f>IF(Mining_Import!H15="","",Mining_Import!H15)</f>
        <v/>
      </c>
      <c r="AJ15" s="36" t="str">
        <f>IF(Mining_Import!I15="","",Mining_Import!I15)</f>
        <v/>
      </c>
      <c r="AK15" s="7"/>
      <c r="AL15" s="105" t="str">
        <f>IFERROR(INDEX($E$2:$E$2500, MATCH(0, INDEX(COUNTIF($AL$1:AL14, $E$2:$E$2500), 0, 0), 0)), "")</f>
        <v/>
      </c>
      <c r="AM15" s="20" t="str">
        <f>IF(Calculator!$AL15="","",LEFT(Calculator!$AL15, LEN(Calculator!$AL15)-3))</f>
        <v/>
      </c>
      <c r="AN15" s="50" t="str">
        <f t="array" ref="AN15">IF($AL15="","",MAX(IF($E$2:$E$2500=$AL15,$C$2:$C$2500)))</f>
        <v/>
      </c>
      <c r="AO15" s="54" t="str">
        <f>IF($AN15="","",(TEXT($AN15,"dd-mmm-yyyy")&amp;" "&amp;$AL15&amp;" "&amp;"1"))</f>
        <v/>
      </c>
      <c r="AP15" s="53" t="str">
        <f t="shared" si="28"/>
        <v/>
      </c>
      <c r="AQ15" s="56" t="str">
        <f t="shared" si="6"/>
        <v/>
      </c>
      <c r="AR15" s="56" t="str">
        <f t="shared" si="29"/>
        <v/>
      </c>
      <c r="AS15" s="43" t="str">
        <f t="shared" si="7"/>
        <v/>
      </c>
      <c r="AT15" s="43" t="str">
        <f t="shared" si="8"/>
        <v/>
      </c>
      <c r="AU15" s="43" t="str">
        <f t="shared" si="9"/>
        <v/>
      </c>
      <c r="AV15" s="45" t="str">
        <f t="shared" si="10"/>
        <v/>
      </c>
      <c r="AW15" s="112" t="str">
        <f t="shared" si="11"/>
        <v/>
      </c>
      <c r="AX15" s="45" t="str">
        <f t="shared" si="30"/>
        <v/>
      </c>
      <c r="AY15" s="45" t="str">
        <f t="shared" si="31"/>
        <v/>
      </c>
      <c r="AZ15" s="104" t="str">
        <f t="shared" si="32"/>
        <v/>
      </c>
      <c r="BA15" s="104" t="str">
        <f t="shared" si="33"/>
        <v/>
      </c>
      <c r="BB15" s="43" t="str">
        <f t="shared" si="34"/>
        <v/>
      </c>
      <c r="BC15" s="43" t="str">
        <f t="shared" si="12"/>
        <v/>
      </c>
      <c r="BD15" s="43" t="str">
        <f t="shared" si="13"/>
        <v/>
      </c>
      <c r="BE15" s="60"/>
      <c r="BF15" s="62"/>
      <c r="BG15" s="62"/>
      <c r="BH15" s="62"/>
      <c r="BI15" s="33"/>
      <c r="BJ15" s="33"/>
      <c r="BK15" s="33"/>
      <c r="BL15" s="32"/>
      <c r="BM15" s="32"/>
      <c r="BN15" s="32"/>
      <c r="BQ15" s="32"/>
      <c r="BR15" s="175" t="s">
        <v>141</v>
      </c>
      <c r="BS15" s="335" t="str">
        <f>IF(Stock_Connector!B15="","",Stock_Connector!B15)</f>
        <v>ZIL</v>
      </c>
      <c r="BT15" s="335">
        <f>IF(Stock_Connector!C15="","",Stock_Connector!C15)</f>
        <v>7.8828749999999989E-2</v>
      </c>
      <c r="BU15" s="335">
        <f>IF(Stock_Connector!C15="","",Stock_Connector!C15)</f>
        <v>7.8828749999999989E-2</v>
      </c>
      <c r="BV15" s="335" t="str">
        <f>IF(Stock_Connector!E15="","",Stock_Connector!E15)</f>
        <v/>
      </c>
      <c r="BW15" s="335">
        <f>IF(Stock_Connector!D15="","",Stock_Connector!D15)</f>
        <v>1.1070648832138956E-2</v>
      </c>
      <c r="BX15" s="7"/>
      <c r="BY15" s="120" t="str">
        <f t="shared" si="15"/>
        <v/>
      </c>
      <c r="BZ15" s="184" t="str">
        <f t="shared" si="35"/>
        <v/>
      </c>
      <c r="CA15" s="37" t="str">
        <f>IFERROR(VLOOKUP($BY15,Account_Value!$C$2:$F$2500,4,0),"")</f>
        <v/>
      </c>
      <c r="CB15" s="43" t="str">
        <f t="shared" si="16"/>
        <v/>
      </c>
      <c r="CC15" s="122" t="str">
        <f>IF($BZ15="","",SUM($BZ$2:$BZ15))</f>
        <v/>
      </c>
      <c r="CD15" s="43" t="str">
        <f>IF($BZ15="","",$CA15*(SUM($BZ$2:$BZ15)))</f>
        <v/>
      </c>
    </row>
    <row r="16" spans="1:82" s="5" customFormat="1">
      <c r="A16" s="4" t="str">
        <f t="shared" si="17"/>
        <v/>
      </c>
      <c r="B16" s="21" t="str">
        <f>IF(Investments_Import!A16="","",Investments_Import!A16)</f>
        <v/>
      </c>
      <c r="C16" s="22" t="str">
        <f t="shared" si="0"/>
        <v/>
      </c>
      <c r="D16" s="51" t="str">
        <f t="shared" si="18"/>
        <v/>
      </c>
      <c r="E16" s="3" t="str">
        <f>IF(Investments_Import!B16="","",Investments_Import!B16)</f>
        <v/>
      </c>
      <c r="F16" s="54" t="str">
        <f t="shared" si="19"/>
        <v xml:space="preserve"> </v>
      </c>
      <c r="G16" s="54" t="str">
        <f>IF($B16="","",COUNTIF($F$2:$F16,$F16))</f>
        <v/>
      </c>
      <c r="H16" s="53" t="str">
        <f t="shared" si="20"/>
        <v xml:space="preserve">  </v>
      </c>
      <c r="I16" s="3" t="str">
        <f>IF(Investments_Import!C16="","",Investments_Import!C16)</f>
        <v/>
      </c>
      <c r="J16" s="108" t="str">
        <f>IF(Investments_Import!D16="","",Investments_Import!D16)</f>
        <v/>
      </c>
      <c r="K16" s="108" t="str">
        <f t="shared" si="21"/>
        <v/>
      </c>
      <c r="L16" s="47" t="str">
        <f>IF(Investments_Import!E16="","",Investments_Import!E16)</f>
        <v/>
      </c>
      <c r="M16" s="47" t="str">
        <f t="shared" si="1"/>
        <v/>
      </c>
      <c r="N16" s="31" t="str">
        <f>IF(Investments_Import!F16="","",Investments_Import!F16)</f>
        <v/>
      </c>
      <c r="O16" s="31" t="str">
        <f t="shared" si="2"/>
        <v/>
      </c>
      <c r="P16" s="3" t="str">
        <f>IF(Investments_Import!G16="","",Investments_Import!G16)</f>
        <v/>
      </c>
      <c r="Q16" s="3" t="str">
        <f>IF(Investments_Import!H16="","",Investments_Import!H16)</f>
        <v/>
      </c>
      <c r="R16" s="37" t="str">
        <f t="shared" si="3"/>
        <v/>
      </c>
      <c r="S16" s="37" t="str">
        <f t="shared" si="4"/>
        <v/>
      </c>
      <c r="T16" s="7"/>
      <c r="U16" s="36" t="str">
        <f>IF(Mining_Import!A16="","",Mining_Import!A16)</f>
        <v/>
      </c>
      <c r="V16" s="22" t="str">
        <f t="shared" si="22"/>
        <v/>
      </c>
      <c r="W16" s="127" t="str">
        <f t="shared" si="23"/>
        <v/>
      </c>
      <c r="X16" s="127" t="str">
        <f t="shared" si="24"/>
        <v/>
      </c>
      <c r="Y16" s="127" t="str">
        <f t="shared" si="25"/>
        <v/>
      </c>
      <c r="Z16" s="36" t="str">
        <f>IF(Mining_Import!B16="","",Mining_Import!B16)</f>
        <v/>
      </c>
      <c r="AA16" s="184" t="str">
        <f>IF(Mining_Import!$C16="","",Mining_Import!$C16)</f>
        <v/>
      </c>
      <c r="AB16" s="122" t="str">
        <f t="shared" si="26"/>
        <v/>
      </c>
      <c r="AC16" s="122" t="str">
        <f>IF($Y16&gt;Dashboard!$Q$19,$AB16,"")</f>
        <v/>
      </c>
      <c r="AD16" s="43" t="str">
        <f t="shared" si="27"/>
        <v/>
      </c>
      <c r="AE16" s="36" t="str">
        <f>IF(Mining_Import!D16="","",Mining_Import!D16)</f>
        <v/>
      </c>
      <c r="AF16" s="36" t="str">
        <f>IF(Mining_Import!E16="","",Mining_Import!E16)</f>
        <v/>
      </c>
      <c r="AG16" s="36" t="str">
        <f>IF(Mining_Import!F16="","",Mining_Import!F16)</f>
        <v/>
      </c>
      <c r="AH16" s="36" t="str">
        <f>IF(Mining_Import!G16="","",Mining_Import!G16)</f>
        <v/>
      </c>
      <c r="AI16" s="36" t="str">
        <f>IF(Mining_Import!H16="","",Mining_Import!H16)</f>
        <v/>
      </c>
      <c r="AJ16" s="36" t="str">
        <f>IF(Mining_Import!I16="","",Mining_Import!I16)</f>
        <v/>
      </c>
      <c r="AK16" s="7"/>
      <c r="AL16" s="105" t="str">
        <f>IFERROR(INDEX($E$2:$E$2500, MATCH(0, INDEX(COUNTIF($AL$1:AL15, $E$2:$E$2500), 0, 0), 0)), "")</f>
        <v/>
      </c>
      <c r="AM16" s="20" t="str">
        <f>IF(Calculator!$AL16="","",LEFT(Calculator!$AL16, LEN(Calculator!$AL16)-3))</f>
        <v/>
      </c>
      <c r="AN16" s="50" t="str">
        <f t="array" ref="AN16">IF($AL16="","",MAX(IF($E$2:$E$2500=$AL16,$C$2:$C$2500)))</f>
        <v/>
      </c>
      <c r="AO16" s="54" t="str">
        <f t="shared" ref="AO16:AO50" si="36">IF($AN16="","",(TEXT($AN16,"dd-mmm-yyyy")&amp;" "&amp;$AL16&amp;" "&amp;"1"))</f>
        <v/>
      </c>
      <c r="AP16" s="53" t="str">
        <f t="shared" si="28"/>
        <v/>
      </c>
      <c r="AQ16" s="56" t="str">
        <f t="shared" si="6"/>
        <v/>
      </c>
      <c r="AR16" s="56" t="str">
        <f t="shared" si="29"/>
        <v/>
      </c>
      <c r="AS16" s="43" t="str">
        <f t="shared" si="7"/>
        <v/>
      </c>
      <c r="AT16" s="43" t="str">
        <f t="shared" si="8"/>
        <v/>
      </c>
      <c r="AU16" s="43" t="str">
        <f t="shared" si="9"/>
        <v/>
      </c>
      <c r="AV16" s="45" t="str">
        <f t="shared" si="10"/>
        <v/>
      </c>
      <c r="AW16" s="112" t="str">
        <f t="shared" si="11"/>
        <v/>
      </c>
      <c r="AX16" s="45" t="str">
        <f t="shared" si="30"/>
        <v/>
      </c>
      <c r="AY16" s="45" t="str">
        <f t="shared" si="31"/>
        <v/>
      </c>
      <c r="AZ16" s="104" t="str">
        <f t="shared" si="32"/>
        <v/>
      </c>
      <c r="BA16" s="104" t="str">
        <f t="shared" si="33"/>
        <v/>
      </c>
      <c r="BB16" s="43" t="str">
        <f t="shared" si="34"/>
        <v/>
      </c>
      <c r="BC16" s="43" t="str">
        <f t="shared" si="12"/>
        <v/>
      </c>
      <c r="BD16" s="43" t="str">
        <f t="shared" si="13"/>
        <v/>
      </c>
      <c r="BE16" s="60"/>
      <c r="BF16" s="62"/>
      <c r="BG16" s="62"/>
      <c r="BH16" s="62"/>
      <c r="BI16" s="33"/>
      <c r="BJ16" s="33"/>
      <c r="BK16" s="33"/>
      <c r="BL16" s="32"/>
      <c r="BM16" s="32"/>
      <c r="BN16" s="32"/>
      <c r="BQ16" s="32"/>
      <c r="BR16" s="175" t="s">
        <v>142</v>
      </c>
      <c r="BS16" s="335" t="str">
        <f>IF(Stock_Connector!B16="","",Stock_Connector!B16)</f>
        <v>VET</v>
      </c>
      <c r="BT16" s="335">
        <f>IF(Stock_Connector!C16="","",Stock_Connector!C16)</f>
        <v>2.886884E-2</v>
      </c>
      <c r="BU16" s="335">
        <f>IF(Stock_Connector!C16="","",Stock_Connector!C16)</f>
        <v>2.886884E-2</v>
      </c>
      <c r="BV16" s="335" t="str">
        <f>IF(Stock_Connector!E16="","",Stock_Connector!E16)</f>
        <v/>
      </c>
      <c r="BW16" s="335">
        <f>IF(Stock_Connector!D16="","",Stock_Connector!D16)</f>
        <v>-7.8781830278835795E-3</v>
      </c>
      <c r="BX16" s="7"/>
      <c r="BY16" s="120" t="str">
        <f t="shared" si="15"/>
        <v/>
      </c>
      <c r="BZ16" s="184" t="str">
        <f t="shared" si="35"/>
        <v/>
      </c>
      <c r="CA16" s="37" t="str">
        <f>IFERROR(VLOOKUP($BY16,Account_Value!$C$2:$F$2500,4,0),"")</f>
        <v/>
      </c>
      <c r="CB16" s="43" t="str">
        <f t="shared" si="16"/>
        <v/>
      </c>
      <c r="CC16" s="122" t="str">
        <f>IF($BZ16="","",SUM($BZ$2:$BZ16))</f>
        <v/>
      </c>
      <c r="CD16" s="43" t="str">
        <f>IF($BZ16="","",$CA16*(SUM($BZ$2:$BZ16)))</f>
        <v/>
      </c>
    </row>
    <row r="17" spans="1:82" s="5" customFormat="1">
      <c r="A17" s="4" t="str">
        <f t="shared" si="17"/>
        <v/>
      </c>
      <c r="B17" s="21" t="str">
        <f>IF(Investments_Import!A17="","",Investments_Import!A17)</f>
        <v/>
      </c>
      <c r="C17" s="22" t="str">
        <f t="shared" si="0"/>
        <v/>
      </c>
      <c r="D17" s="51" t="str">
        <f t="shared" si="18"/>
        <v/>
      </c>
      <c r="E17" s="3" t="str">
        <f>IF(Investments_Import!B17="","",Investments_Import!B17)</f>
        <v/>
      </c>
      <c r="F17" s="54" t="str">
        <f t="shared" si="19"/>
        <v xml:space="preserve"> </v>
      </c>
      <c r="G17" s="54" t="str">
        <f>IF($B17="","",COUNTIF($F$2:$F17,$F17))</f>
        <v/>
      </c>
      <c r="H17" s="53" t="str">
        <f t="shared" si="20"/>
        <v xml:space="preserve">  </v>
      </c>
      <c r="I17" s="3" t="str">
        <f>IF(Investments_Import!C17="","",Investments_Import!C17)</f>
        <v/>
      </c>
      <c r="J17" s="108" t="str">
        <f>IF(Investments_Import!D17="","",Investments_Import!D17)</f>
        <v/>
      </c>
      <c r="K17" s="108" t="str">
        <f t="shared" si="21"/>
        <v/>
      </c>
      <c r="L17" s="47" t="str">
        <f>IF(Investments_Import!E17="","",Investments_Import!E17)</f>
        <v/>
      </c>
      <c r="M17" s="47" t="str">
        <f t="shared" si="1"/>
        <v/>
      </c>
      <c r="N17" s="31" t="str">
        <f>IF(Investments_Import!F17="","",Investments_Import!F17)</f>
        <v/>
      </c>
      <c r="O17" s="31" t="str">
        <f t="shared" si="2"/>
        <v/>
      </c>
      <c r="P17" s="3" t="str">
        <f>IF(Investments_Import!G17="","",Investments_Import!G17)</f>
        <v/>
      </c>
      <c r="Q17" s="3" t="str">
        <f>IF(Investments_Import!H17="","",Investments_Import!H17)</f>
        <v/>
      </c>
      <c r="R17" s="37" t="str">
        <f t="shared" si="3"/>
        <v/>
      </c>
      <c r="S17" s="37" t="str">
        <f t="shared" si="4"/>
        <v/>
      </c>
      <c r="T17" s="7"/>
      <c r="U17" s="36" t="str">
        <f>IF(Mining_Import!A17="","",Mining_Import!A17)</f>
        <v/>
      </c>
      <c r="V17" s="22" t="str">
        <f t="shared" si="22"/>
        <v/>
      </c>
      <c r="W17" s="127" t="str">
        <f t="shared" si="23"/>
        <v/>
      </c>
      <c r="X17" s="127" t="str">
        <f t="shared" si="24"/>
        <v/>
      </c>
      <c r="Y17" s="127" t="str">
        <f t="shared" si="25"/>
        <v/>
      </c>
      <c r="Z17" s="36" t="str">
        <f>IF(Mining_Import!B17="","",Mining_Import!B17)</f>
        <v/>
      </c>
      <c r="AA17" s="184" t="str">
        <f>IF(Mining_Import!$C17="","",Mining_Import!$C17)</f>
        <v/>
      </c>
      <c r="AB17" s="122" t="str">
        <f t="shared" si="26"/>
        <v/>
      </c>
      <c r="AC17" s="122" t="str">
        <f>IF($Y17&gt;Dashboard!$Q$19,$AB17,"")</f>
        <v/>
      </c>
      <c r="AD17" s="43" t="str">
        <f t="shared" si="27"/>
        <v/>
      </c>
      <c r="AE17" s="36" t="str">
        <f>IF(Mining_Import!D17="","",Mining_Import!D17)</f>
        <v/>
      </c>
      <c r="AF17" s="36" t="str">
        <f>IF(Mining_Import!E17="","",Mining_Import!E17)</f>
        <v/>
      </c>
      <c r="AG17" s="36" t="str">
        <f>IF(Mining_Import!F17="","",Mining_Import!F17)</f>
        <v/>
      </c>
      <c r="AH17" s="36" t="str">
        <f>IF(Mining_Import!G17="","",Mining_Import!G17)</f>
        <v/>
      </c>
      <c r="AI17" s="36" t="str">
        <f>IF(Mining_Import!H17="","",Mining_Import!H17)</f>
        <v/>
      </c>
      <c r="AJ17" s="36" t="str">
        <f>IF(Mining_Import!I17="","",Mining_Import!I17)</f>
        <v/>
      </c>
      <c r="AK17" s="7"/>
      <c r="AL17" s="105" t="str">
        <f>IFERROR(INDEX($E$2:$E$2500, MATCH(0, INDEX(COUNTIF($AL$1:AL16, $E$2:$E$2500), 0, 0), 0)), "")</f>
        <v/>
      </c>
      <c r="AM17" s="20" t="str">
        <f>IF(Calculator!$AL17="","",LEFT(Calculator!$AL17, LEN(Calculator!$AL17)-3))</f>
        <v/>
      </c>
      <c r="AN17" s="50" t="str">
        <f t="array" ref="AN17">IF($AL17="","",MAX(IF($E$2:$E$2500=$AL17,$C$2:$C$2500)))</f>
        <v/>
      </c>
      <c r="AO17" s="54" t="str">
        <f t="shared" si="36"/>
        <v/>
      </c>
      <c r="AP17" s="53" t="str">
        <f t="shared" si="28"/>
        <v/>
      </c>
      <c r="AQ17" s="56" t="str">
        <f t="shared" si="6"/>
        <v/>
      </c>
      <c r="AR17" s="56" t="str">
        <f t="shared" si="29"/>
        <v/>
      </c>
      <c r="AS17" s="43" t="str">
        <f t="shared" si="7"/>
        <v/>
      </c>
      <c r="AT17" s="43" t="str">
        <f t="shared" si="8"/>
        <v/>
      </c>
      <c r="AU17" s="43" t="str">
        <f t="shared" si="9"/>
        <v/>
      </c>
      <c r="AV17" s="45" t="str">
        <f t="shared" si="10"/>
        <v/>
      </c>
      <c r="AW17" s="112" t="str">
        <f t="shared" si="11"/>
        <v/>
      </c>
      <c r="AX17" s="45" t="str">
        <f t="shared" si="30"/>
        <v/>
      </c>
      <c r="AY17" s="45" t="str">
        <f t="shared" si="31"/>
        <v/>
      </c>
      <c r="AZ17" s="104" t="str">
        <f t="shared" si="32"/>
        <v/>
      </c>
      <c r="BA17" s="104" t="str">
        <f t="shared" si="33"/>
        <v/>
      </c>
      <c r="BB17" s="43" t="str">
        <f t="shared" si="34"/>
        <v/>
      </c>
      <c r="BC17" s="43" t="str">
        <f t="shared" ref="BC17:BC50" si="37">IFERROR(IF($BA17="CURRENT",(($AT17-$BB17)-$AU17),IF($AW17=0,"",($AT17-$AS17)-$AU17)),"")</f>
        <v/>
      </c>
      <c r="BD17" s="43" t="str">
        <f t="shared" si="13"/>
        <v/>
      </c>
      <c r="BE17" s="60"/>
      <c r="BF17" s="62"/>
      <c r="BG17" s="62"/>
      <c r="BH17" s="62"/>
      <c r="BI17" s="33"/>
      <c r="BJ17" s="33"/>
      <c r="BK17" s="33"/>
      <c r="BL17" s="32"/>
      <c r="BM17" s="32"/>
      <c r="BN17" s="32"/>
      <c r="BQ17" s="32"/>
      <c r="BR17" s="175" t="s">
        <v>143</v>
      </c>
      <c r="BS17" s="335" t="str">
        <f>IF(Stock_Connector!B17="","",Stock_Connector!B17)</f>
        <v>ALGO</v>
      </c>
      <c r="BT17" s="335">
        <f>IF(Stock_Connector!C17="","",Stock_Connector!C17)</f>
        <v>0.84350000000000003</v>
      </c>
      <c r="BU17" s="335">
        <f>IF(Stock_Connector!C17="","",Stock_Connector!C17)</f>
        <v>0.84350000000000003</v>
      </c>
      <c r="BV17" s="335" t="str">
        <f>IF(Stock_Connector!E17="","",Stock_Connector!E17)</f>
        <v/>
      </c>
      <c r="BW17" s="335">
        <f>IF(Stock_Connector!D17="","",Stock_Connector!D17)</f>
        <v>0.11574074074074076</v>
      </c>
      <c r="BX17" s="7"/>
      <c r="BY17" s="120" t="str">
        <f t="shared" si="15"/>
        <v/>
      </c>
      <c r="BZ17" s="184" t="str">
        <f t="shared" si="35"/>
        <v/>
      </c>
      <c r="CA17" s="37" t="str">
        <f>IFERROR(VLOOKUP($BY17,Account_Value!$C$2:$F$2500,4,0),"")</f>
        <v/>
      </c>
      <c r="CB17" s="43" t="str">
        <f t="shared" si="16"/>
        <v/>
      </c>
      <c r="CC17" s="122" t="str">
        <f>IF($BZ17="","",SUM($BZ$2:$BZ17))</f>
        <v/>
      </c>
      <c r="CD17" s="43" t="str">
        <f>IF($BZ17="","",$CA17*(SUM($BZ$2:$BZ17)))</f>
        <v/>
      </c>
    </row>
    <row r="18" spans="1:82" s="5" customFormat="1">
      <c r="A18" s="4" t="str">
        <f t="shared" si="17"/>
        <v/>
      </c>
      <c r="B18" s="21" t="str">
        <f>IF(Investments_Import!A18="","",Investments_Import!A18)</f>
        <v/>
      </c>
      <c r="C18" s="22" t="str">
        <f t="shared" si="0"/>
        <v/>
      </c>
      <c r="D18" s="51" t="str">
        <f t="shared" si="18"/>
        <v/>
      </c>
      <c r="E18" s="3" t="str">
        <f>IF(Investments_Import!B18="","",Investments_Import!B18)</f>
        <v/>
      </c>
      <c r="F18" s="54" t="str">
        <f t="shared" si="19"/>
        <v xml:space="preserve"> </v>
      </c>
      <c r="G18" s="54" t="str">
        <f>IF($B18="","",COUNTIF($F$2:$F18,$F18))</f>
        <v/>
      </c>
      <c r="H18" s="53" t="str">
        <f t="shared" si="20"/>
        <v xml:space="preserve">  </v>
      </c>
      <c r="I18" s="3" t="str">
        <f>IF(Investments_Import!C18="","",Investments_Import!C18)</f>
        <v/>
      </c>
      <c r="J18" s="108" t="str">
        <f>IF(Investments_Import!D18="","",Investments_Import!D18)</f>
        <v/>
      </c>
      <c r="K18" s="108" t="str">
        <f t="shared" si="21"/>
        <v/>
      </c>
      <c r="L18" s="47" t="str">
        <f>IF(Investments_Import!E18="","",Investments_Import!E18)</f>
        <v/>
      </c>
      <c r="M18" s="47" t="str">
        <f t="shared" si="1"/>
        <v/>
      </c>
      <c r="N18" s="31" t="str">
        <f>IF(Investments_Import!F18="","",Investments_Import!F18)</f>
        <v/>
      </c>
      <c r="O18" s="31" t="str">
        <f t="shared" si="2"/>
        <v/>
      </c>
      <c r="P18" s="3" t="str">
        <f>IF(Investments_Import!G18="","",Investments_Import!G18)</f>
        <v/>
      </c>
      <c r="Q18" s="3" t="str">
        <f>IF(Investments_Import!H18="","",Investments_Import!H18)</f>
        <v/>
      </c>
      <c r="R18" s="37" t="str">
        <f t="shared" si="3"/>
        <v/>
      </c>
      <c r="S18" s="37" t="str">
        <f t="shared" si="4"/>
        <v/>
      </c>
      <c r="T18" s="7"/>
      <c r="U18" s="36" t="str">
        <f>IF(Mining_Import!A18="","",Mining_Import!A18)</f>
        <v/>
      </c>
      <c r="V18" s="22" t="str">
        <f t="shared" si="22"/>
        <v/>
      </c>
      <c r="W18" s="127" t="str">
        <f t="shared" si="23"/>
        <v/>
      </c>
      <c r="X18" s="127" t="str">
        <f t="shared" si="24"/>
        <v/>
      </c>
      <c r="Y18" s="127" t="str">
        <f t="shared" si="25"/>
        <v/>
      </c>
      <c r="Z18" s="36" t="str">
        <f>IF(Mining_Import!B18="","",Mining_Import!B18)</f>
        <v/>
      </c>
      <c r="AA18" s="184" t="str">
        <f>IF(Mining_Import!$C18="","",Mining_Import!$C18)</f>
        <v/>
      </c>
      <c r="AB18" s="122" t="str">
        <f t="shared" si="26"/>
        <v/>
      </c>
      <c r="AC18" s="122" t="str">
        <f>IF($Y18&gt;Dashboard!$Q$19,$AB18,"")</f>
        <v/>
      </c>
      <c r="AD18" s="43" t="str">
        <f t="shared" si="27"/>
        <v/>
      </c>
      <c r="AE18" s="36" t="str">
        <f>IF(Mining_Import!D18="","",Mining_Import!D18)</f>
        <v/>
      </c>
      <c r="AF18" s="36" t="str">
        <f>IF(Mining_Import!E18="","",Mining_Import!E18)</f>
        <v/>
      </c>
      <c r="AG18" s="36" t="str">
        <f>IF(Mining_Import!F18="","",Mining_Import!F18)</f>
        <v/>
      </c>
      <c r="AH18" s="36" t="str">
        <f>IF(Mining_Import!G18="","",Mining_Import!G18)</f>
        <v/>
      </c>
      <c r="AI18" s="36" t="str">
        <f>IF(Mining_Import!H18="","",Mining_Import!H18)</f>
        <v/>
      </c>
      <c r="AJ18" s="36" t="str">
        <f>IF(Mining_Import!I18="","",Mining_Import!I18)</f>
        <v/>
      </c>
      <c r="AK18" s="7"/>
      <c r="AL18" s="105" t="str">
        <f>IFERROR(INDEX($E$2:$E$2500, MATCH(0, INDEX(COUNTIF($AL$1:AL17, $E$2:$E$2500), 0, 0), 0)), "")</f>
        <v/>
      </c>
      <c r="AM18" s="20" t="str">
        <f>IF(Calculator!$AL18="","",LEFT(Calculator!$AL18, LEN(Calculator!$AL18)-3))</f>
        <v/>
      </c>
      <c r="AN18" s="50" t="str">
        <f t="array" ref="AN18">IF($AL18="","",MAX(IF($E$2:$E$2500=$AL18,$C$2:$C$2500)))</f>
        <v/>
      </c>
      <c r="AO18" s="54" t="str">
        <f t="shared" si="36"/>
        <v/>
      </c>
      <c r="AP18" s="53" t="str">
        <f t="shared" si="28"/>
        <v/>
      </c>
      <c r="AQ18" s="56" t="str">
        <f t="shared" si="6"/>
        <v/>
      </c>
      <c r="AR18" s="56" t="str">
        <f t="shared" si="29"/>
        <v/>
      </c>
      <c r="AS18" s="43" t="str">
        <f t="shared" si="7"/>
        <v/>
      </c>
      <c r="AT18" s="43" t="str">
        <f t="shared" si="8"/>
        <v/>
      </c>
      <c r="AU18" s="43" t="str">
        <f t="shared" si="9"/>
        <v/>
      </c>
      <c r="AV18" s="45" t="str">
        <f t="shared" si="10"/>
        <v/>
      </c>
      <c r="AW18" s="112" t="str">
        <f t="shared" si="11"/>
        <v/>
      </c>
      <c r="AX18" s="45" t="str">
        <f t="shared" si="30"/>
        <v/>
      </c>
      <c r="AY18" s="45" t="str">
        <f t="shared" si="31"/>
        <v/>
      </c>
      <c r="AZ18" s="104" t="str">
        <f t="shared" si="32"/>
        <v/>
      </c>
      <c r="BA18" s="104" t="str">
        <f t="shared" si="33"/>
        <v/>
      </c>
      <c r="BB18" s="43" t="str">
        <f t="shared" si="34"/>
        <v/>
      </c>
      <c r="BC18" s="43" t="str">
        <f t="shared" si="37"/>
        <v/>
      </c>
      <c r="BD18" s="43" t="str">
        <f t="shared" si="13"/>
        <v/>
      </c>
      <c r="BE18" s="60"/>
      <c r="BF18" s="62"/>
      <c r="BG18" s="62"/>
      <c r="BH18" s="62"/>
      <c r="BI18" s="33"/>
      <c r="BJ18" s="33"/>
      <c r="BK18" s="33"/>
      <c r="BL18" s="33"/>
      <c r="BM18" s="32"/>
      <c r="BN18" s="32"/>
      <c r="BQ18" s="32"/>
      <c r="BR18" s="175" t="s">
        <v>144</v>
      </c>
      <c r="BS18" s="335" t="str">
        <f>IF(Stock_Connector!B18="","",Stock_Connector!B18)</f>
        <v>HNT</v>
      </c>
      <c r="BT18" s="335">
        <f>IF(Stock_Connector!C18="","",Stock_Connector!C18)</f>
        <v>3.5905870000000002</v>
      </c>
      <c r="BU18" s="335">
        <f>IF(Stock_Connector!C18="","",Stock_Connector!C18)</f>
        <v>3.5905870000000002</v>
      </c>
      <c r="BV18" s="335" t="str">
        <f>IF(Stock_Connector!E18="","",Stock_Connector!E18)</f>
        <v/>
      </c>
      <c r="BW18" s="335">
        <f>IF(Stock_Connector!D18="","",Stock_Connector!D18)</f>
        <v>0.12262536330847087</v>
      </c>
      <c r="BX18" s="7"/>
      <c r="BY18" s="120" t="str">
        <f t="shared" si="15"/>
        <v/>
      </c>
      <c r="BZ18" s="184" t="str">
        <f t="shared" si="35"/>
        <v/>
      </c>
      <c r="CA18" s="37" t="str">
        <f>IFERROR(VLOOKUP($BY18,Account_Value!$C$2:$F$2500,4,0),"")</f>
        <v/>
      </c>
      <c r="CB18" s="43" t="str">
        <f t="shared" si="16"/>
        <v/>
      </c>
      <c r="CC18" s="122" t="str">
        <f>IF($BZ18="","",SUM($BZ$2:$BZ18))</f>
        <v/>
      </c>
      <c r="CD18" s="43" t="str">
        <f>IF($BZ18="","",$CA18*(SUM($BZ$2:$BZ18)))</f>
        <v/>
      </c>
    </row>
    <row r="19" spans="1:82" s="5" customFormat="1">
      <c r="A19" s="4" t="str">
        <f t="shared" si="17"/>
        <v/>
      </c>
      <c r="B19" s="21" t="str">
        <f>IF(Investments_Import!A19="","",Investments_Import!A19)</f>
        <v/>
      </c>
      <c r="C19" s="22" t="str">
        <f t="shared" si="0"/>
        <v/>
      </c>
      <c r="D19" s="51" t="str">
        <f t="shared" si="18"/>
        <v/>
      </c>
      <c r="E19" s="3" t="str">
        <f>IF(Investments_Import!B19="","",Investments_Import!B19)</f>
        <v/>
      </c>
      <c r="F19" s="54" t="str">
        <f t="shared" si="19"/>
        <v xml:space="preserve"> </v>
      </c>
      <c r="G19" s="54" t="str">
        <f>IF($B19="","",COUNTIF($F$2:$F19,$F19))</f>
        <v/>
      </c>
      <c r="H19" s="53" t="str">
        <f t="shared" si="20"/>
        <v xml:space="preserve">  </v>
      </c>
      <c r="I19" s="3" t="str">
        <f>IF(Investments_Import!C19="","",Investments_Import!C19)</f>
        <v/>
      </c>
      <c r="J19" s="108" t="str">
        <f>IF(Investments_Import!D19="","",Investments_Import!D19)</f>
        <v/>
      </c>
      <c r="K19" s="108" t="str">
        <f t="shared" si="21"/>
        <v/>
      </c>
      <c r="L19" s="47" t="str">
        <f>IF(Investments_Import!E19="","",Investments_Import!E19)</f>
        <v/>
      </c>
      <c r="M19" s="47" t="str">
        <f t="shared" si="1"/>
        <v/>
      </c>
      <c r="N19" s="31" t="str">
        <f>IF(Investments_Import!F19="","",Investments_Import!F19)</f>
        <v/>
      </c>
      <c r="O19" s="31" t="str">
        <f t="shared" si="2"/>
        <v/>
      </c>
      <c r="P19" s="3" t="str">
        <f>IF(Investments_Import!G19="","",Investments_Import!G19)</f>
        <v/>
      </c>
      <c r="Q19" s="3" t="str">
        <f>IF(Investments_Import!H19="","",Investments_Import!H19)</f>
        <v/>
      </c>
      <c r="R19" s="37" t="str">
        <f t="shared" si="3"/>
        <v/>
      </c>
      <c r="S19" s="37" t="str">
        <f t="shared" si="4"/>
        <v/>
      </c>
      <c r="T19" s="7"/>
      <c r="U19" s="36" t="str">
        <f>IF(Mining_Import!A19="","",Mining_Import!A19)</f>
        <v/>
      </c>
      <c r="V19" s="22" t="str">
        <f t="shared" si="22"/>
        <v/>
      </c>
      <c r="W19" s="127" t="str">
        <f t="shared" si="23"/>
        <v/>
      </c>
      <c r="X19" s="127" t="str">
        <f t="shared" si="24"/>
        <v/>
      </c>
      <c r="Y19" s="127" t="str">
        <f t="shared" si="25"/>
        <v/>
      </c>
      <c r="Z19" s="36" t="str">
        <f>IF(Mining_Import!B19="","",Mining_Import!B19)</f>
        <v/>
      </c>
      <c r="AA19" s="184" t="str">
        <f>IF(Mining_Import!$C19="","",Mining_Import!$C19)</f>
        <v/>
      </c>
      <c r="AB19" s="122" t="str">
        <f t="shared" si="26"/>
        <v/>
      </c>
      <c r="AC19" s="122" t="str">
        <f>IF($Y19&gt;Dashboard!$Q$19,$AB19,"")</f>
        <v/>
      </c>
      <c r="AD19" s="43" t="str">
        <f t="shared" si="27"/>
        <v/>
      </c>
      <c r="AE19" s="36" t="str">
        <f>IF(Mining_Import!D19="","",Mining_Import!D19)</f>
        <v/>
      </c>
      <c r="AF19" s="36" t="str">
        <f>IF(Mining_Import!E19="","",Mining_Import!E19)</f>
        <v/>
      </c>
      <c r="AG19" s="36" t="str">
        <f>IF(Mining_Import!F19="","",Mining_Import!F19)</f>
        <v/>
      </c>
      <c r="AH19" s="36" t="str">
        <f>IF(Mining_Import!G19="","",Mining_Import!G19)</f>
        <v/>
      </c>
      <c r="AI19" s="36" t="str">
        <f>IF(Mining_Import!H19="","",Mining_Import!H19)</f>
        <v/>
      </c>
      <c r="AJ19" s="36" t="str">
        <f>IF(Mining_Import!I19="","",Mining_Import!I19)</f>
        <v/>
      </c>
      <c r="AK19" s="7"/>
      <c r="AL19" s="105" t="str">
        <f>IFERROR(INDEX($E$2:$E$2500, MATCH(0, INDEX(COUNTIF($AL$1:AL18, $E$2:$E$2500), 0, 0), 0)), "")</f>
        <v/>
      </c>
      <c r="AM19" s="20" t="str">
        <f>IF(Calculator!$AL19="","",LEFT(Calculator!$AL19, LEN(Calculator!$AL19)-3))</f>
        <v/>
      </c>
      <c r="AN19" s="50" t="str">
        <f t="array" ref="AN19">IF($AL19="","",MAX(IF($E$2:$E$2500=$AL19,$C$2:$C$2500)))</f>
        <v/>
      </c>
      <c r="AO19" s="54" t="str">
        <f t="shared" si="36"/>
        <v/>
      </c>
      <c r="AP19" s="53" t="str">
        <f t="shared" si="28"/>
        <v/>
      </c>
      <c r="AQ19" s="56" t="str">
        <f t="shared" si="6"/>
        <v/>
      </c>
      <c r="AR19" s="56" t="str">
        <f t="shared" si="29"/>
        <v/>
      </c>
      <c r="AS19" s="43" t="str">
        <f t="shared" si="7"/>
        <v/>
      </c>
      <c r="AT19" s="43" t="str">
        <f t="shared" si="8"/>
        <v/>
      </c>
      <c r="AU19" s="43" t="str">
        <f t="shared" si="9"/>
        <v/>
      </c>
      <c r="AV19" s="45" t="str">
        <f t="shared" si="10"/>
        <v/>
      </c>
      <c r="AW19" s="112" t="str">
        <f t="shared" si="11"/>
        <v/>
      </c>
      <c r="AX19" s="45" t="str">
        <f t="shared" si="30"/>
        <v/>
      </c>
      <c r="AY19" s="45" t="str">
        <f t="shared" si="31"/>
        <v/>
      </c>
      <c r="AZ19" s="104" t="str">
        <f t="shared" si="32"/>
        <v/>
      </c>
      <c r="BA19" s="104" t="str">
        <f t="shared" si="33"/>
        <v/>
      </c>
      <c r="BB19" s="43" t="str">
        <f t="shared" si="34"/>
        <v/>
      </c>
      <c r="BC19" s="43" t="str">
        <f t="shared" si="37"/>
        <v/>
      </c>
      <c r="BD19" s="43" t="str">
        <f t="shared" si="13"/>
        <v/>
      </c>
      <c r="BE19" s="60"/>
      <c r="BF19" s="62"/>
      <c r="BG19" s="62"/>
      <c r="BH19" s="62"/>
      <c r="BI19" s="33"/>
      <c r="BJ19" s="33"/>
      <c r="BK19" s="33"/>
      <c r="BL19" s="32"/>
      <c r="BM19" s="32"/>
      <c r="BN19" s="32"/>
      <c r="BQ19" s="32"/>
      <c r="BR19" s="175" t="s">
        <v>145</v>
      </c>
      <c r="BS19" s="335" t="str">
        <f>IF(Stock_Connector!B19="","",Stock_Connector!B19)</f>
        <v>ETH</v>
      </c>
      <c r="BT19" s="335">
        <f>IF(Stock_Connector!C19="","",Stock_Connector!C19)</f>
        <v>1624.07</v>
      </c>
      <c r="BU19" s="335">
        <f>IF(Stock_Connector!C19="","",Stock_Connector!C19)</f>
        <v>1624.07</v>
      </c>
      <c r="BV19" s="335" t="str">
        <f>IF(Stock_Connector!E19="","",Stock_Connector!E19)</f>
        <v/>
      </c>
      <c r="BW19" s="335">
        <f>IF(Stock_Connector!D19="","",Stock_Connector!D19)</f>
        <v>-3.3941456044446393E-2</v>
      </c>
      <c r="BX19" s="7"/>
      <c r="BY19" s="120" t="str">
        <f t="shared" si="15"/>
        <v/>
      </c>
      <c r="BZ19" s="184" t="str">
        <f t="shared" si="35"/>
        <v/>
      </c>
      <c r="CA19" s="37" t="str">
        <f>IFERROR(VLOOKUP($BY19,Account_Value!$C$2:$F$2500,4,0),"")</f>
        <v/>
      </c>
      <c r="CB19" s="43" t="str">
        <f t="shared" si="16"/>
        <v/>
      </c>
      <c r="CC19" s="122" t="str">
        <f>IF($BZ19="","",SUM($BZ$2:$BZ19))</f>
        <v/>
      </c>
      <c r="CD19" s="43" t="str">
        <f>IF($BZ19="","",$CA19*(SUM($BZ$2:$BZ19)))</f>
        <v/>
      </c>
    </row>
    <row r="20" spans="1:82" s="5" customFormat="1">
      <c r="A20" s="4" t="str">
        <f t="shared" si="17"/>
        <v/>
      </c>
      <c r="B20" s="21" t="str">
        <f>IF(Investments_Import!A20="","",Investments_Import!A20)</f>
        <v/>
      </c>
      <c r="C20" s="22" t="str">
        <f t="shared" si="0"/>
        <v/>
      </c>
      <c r="D20" s="51" t="str">
        <f t="shared" si="18"/>
        <v/>
      </c>
      <c r="E20" s="3" t="str">
        <f>IF(Investments_Import!B20="","",Investments_Import!B20)</f>
        <v/>
      </c>
      <c r="F20" s="54" t="str">
        <f t="shared" si="19"/>
        <v xml:space="preserve"> </v>
      </c>
      <c r="G20" s="54" t="str">
        <f>IF($B20="","",COUNTIF($F$2:$F20,$F20))</f>
        <v/>
      </c>
      <c r="H20" s="53" t="str">
        <f t="shared" si="20"/>
        <v xml:space="preserve">  </v>
      </c>
      <c r="I20" s="3" t="str">
        <f>IF(Investments_Import!C20="","",Investments_Import!C20)</f>
        <v/>
      </c>
      <c r="J20" s="108" t="str">
        <f>IF(Investments_Import!D20="","",Investments_Import!D20)</f>
        <v/>
      </c>
      <c r="K20" s="108" t="str">
        <f t="shared" si="21"/>
        <v/>
      </c>
      <c r="L20" s="47" t="str">
        <f>IF(Investments_Import!E20="","",Investments_Import!E20)</f>
        <v/>
      </c>
      <c r="M20" s="47" t="str">
        <f t="shared" si="1"/>
        <v/>
      </c>
      <c r="N20" s="31" t="str">
        <f>IF(Investments_Import!F20="","",Investments_Import!F20)</f>
        <v/>
      </c>
      <c r="O20" s="31" t="str">
        <f t="shared" si="2"/>
        <v/>
      </c>
      <c r="P20" s="3" t="str">
        <f>IF(Investments_Import!G20="","",Investments_Import!G20)</f>
        <v/>
      </c>
      <c r="Q20" s="3" t="str">
        <f>IF(Investments_Import!H20="","",Investments_Import!H20)</f>
        <v/>
      </c>
      <c r="R20" s="37" t="str">
        <f t="shared" si="3"/>
        <v/>
      </c>
      <c r="S20" s="37" t="str">
        <f t="shared" si="4"/>
        <v/>
      </c>
      <c r="T20" s="7"/>
      <c r="U20" s="36" t="str">
        <f>IF(Mining_Import!A20="","",Mining_Import!A20)</f>
        <v/>
      </c>
      <c r="V20" s="22" t="str">
        <f t="shared" si="22"/>
        <v/>
      </c>
      <c r="W20" s="127" t="str">
        <f t="shared" si="23"/>
        <v/>
      </c>
      <c r="X20" s="127" t="str">
        <f t="shared" si="24"/>
        <v/>
      </c>
      <c r="Y20" s="127" t="str">
        <f t="shared" si="25"/>
        <v/>
      </c>
      <c r="Z20" s="36" t="str">
        <f>IF(Mining_Import!B20="","",Mining_Import!B20)</f>
        <v/>
      </c>
      <c r="AA20" s="184" t="str">
        <f>IF(Mining_Import!$C20="","",Mining_Import!$C20)</f>
        <v/>
      </c>
      <c r="AB20" s="122" t="str">
        <f t="shared" si="26"/>
        <v/>
      </c>
      <c r="AC20" s="122" t="str">
        <f>IF($Y20&gt;Dashboard!$Q$19,$AB20,"")</f>
        <v/>
      </c>
      <c r="AD20" s="43" t="str">
        <f t="shared" si="27"/>
        <v/>
      </c>
      <c r="AE20" s="36" t="str">
        <f>IF(Mining_Import!D20="","",Mining_Import!D20)</f>
        <v/>
      </c>
      <c r="AF20" s="36" t="str">
        <f>IF(Mining_Import!E20="","",Mining_Import!E20)</f>
        <v/>
      </c>
      <c r="AG20" s="36" t="str">
        <f>IF(Mining_Import!F20="","",Mining_Import!F20)</f>
        <v/>
      </c>
      <c r="AH20" s="36" t="str">
        <f>IF(Mining_Import!G20="","",Mining_Import!G20)</f>
        <v/>
      </c>
      <c r="AI20" s="36" t="str">
        <f>IF(Mining_Import!H20="","",Mining_Import!H20)</f>
        <v/>
      </c>
      <c r="AJ20" s="36" t="str">
        <f>IF(Mining_Import!I20="","",Mining_Import!I20)</f>
        <v/>
      </c>
      <c r="AK20" s="7"/>
      <c r="AL20" s="105" t="str">
        <f>IFERROR(INDEX($E$2:$E$2500, MATCH(0, INDEX(COUNTIF($AL$1:AL19, $E$2:$E$2500), 0, 0), 0)), "")</f>
        <v/>
      </c>
      <c r="AM20" s="20" t="str">
        <f>IF(Calculator!$AL20="","",LEFT(Calculator!$AL20, LEN(Calculator!$AL20)-3))</f>
        <v/>
      </c>
      <c r="AN20" s="50" t="str">
        <f t="array" ref="AN20">IF($AL20="","",MAX(IF($E$2:$E$2500=$AL20,$C$2:$C$2500)))</f>
        <v/>
      </c>
      <c r="AO20" s="54" t="str">
        <f t="shared" si="36"/>
        <v/>
      </c>
      <c r="AP20" s="53" t="str">
        <f t="shared" si="28"/>
        <v/>
      </c>
      <c r="AQ20" s="56" t="str">
        <f t="shared" si="6"/>
        <v/>
      </c>
      <c r="AR20" s="56" t="str">
        <f t="shared" si="29"/>
        <v/>
      </c>
      <c r="AS20" s="43" t="str">
        <f t="shared" si="7"/>
        <v/>
      </c>
      <c r="AT20" s="43" t="str">
        <f t="shared" si="8"/>
        <v/>
      </c>
      <c r="AU20" s="43" t="str">
        <f t="shared" si="9"/>
        <v/>
      </c>
      <c r="AV20" s="45" t="str">
        <f t="shared" si="10"/>
        <v/>
      </c>
      <c r="AW20" s="112" t="str">
        <f t="shared" si="11"/>
        <v/>
      </c>
      <c r="AX20" s="45" t="str">
        <f t="shared" si="30"/>
        <v/>
      </c>
      <c r="AY20" s="45" t="str">
        <f t="shared" si="31"/>
        <v/>
      </c>
      <c r="AZ20" s="104" t="str">
        <f t="shared" si="32"/>
        <v/>
      </c>
      <c r="BA20" s="104" t="str">
        <f t="shared" si="33"/>
        <v/>
      </c>
      <c r="BB20" s="43" t="str">
        <f t="shared" si="34"/>
        <v/>
      </c>
      <c r="BC20" s="43" t="str">
        <f t="shared" si="37"/>
        <v/>
      </c>
      <c r="BD20" s="43" t="str">
        <f t="shared" si="13"/>
        <v/>
      </c>
      <c r="BE20" s="60"/>
      <c r="BF20" s="62"/>
      <c r="BG20" s="62"/>
      <c r="BH20" s="62"/>
      <c r="BI20" s="33"/>
      <c r="BJ20" s="33"/>
      <c r="BK20" s="33"/>
      <c r="BL20" s="32"/>
      <c r="BM20" s="32"/>
      <c r="BN20" s="32"/>
      <c r="BQ20" s="32"/>
      <c r="BR20" s="175" t="s">
        <v>146</v>
      </c>
      <c r="BS20" s="335" t="str">
        <f>IF(Stock_Connector!B20="","",Stock_Connector!B20)</f>
        <v>SOL</v>
      </c>
      <c r="BT20" s="335">
        <f>IF(Stock_Connector!C20="","",Stock_Connector!C20)</f>
        <v>6.4550000000000001</v>
      </c>
      <c r="BU20" s="335">
        <f>IF(Stock_Connector!C20="","",Stock_Connector!C20)</f>
        <v>6.4550000000000001</v>
      </c>
      <c r="BV20" s="335" t="str">
        <f>IF(Stock_Connector!E20="","",Stock_Connector!E20)</f>
        <v/>
      </c>
      <c r="BW20" s="335">
        <f>IF(Stock_Connector!D20="","",Stock_Connector!D20)</f>
        <v>7.0658483994028881E-2</v>
      </c>
      <c r="BX20" s="7"/>
      <c r="BY20" s="120" t="str">
        <f t="shared" si="15"/>
        <v/>
      </c>
      <c r="BZ20" s="184" t="str">
        <f t="shared" si="35"/>
        <v/>
      </c>
      <c r="CA20" s="37" t="str">
        <f>IFERROR(VLOOKUP($BY20,Account_Value!$C$2:$F$2500,4,0),"")</f>
        <v/>
      </c>
      <c r="CB20" s="43" t="str">
        <f t="shared" si="16"/>
        <v/>
      </c>
      <c r="CC20" s="122" t="str">
        <f>IF($BZ20="","",SUM($BZ$2:$BZ20))</f>
        <v/>
      </c>
      <c r="CD20" s="43" t="str">
        <f>IF($BZ20="","",$CA20*(SUM($BZ$2:$BZ20)))</f>
        <v/>
      </c>
    </row>
    <row r="21" spans="1:82" s="5" customFormat="1">
      <c r="A21" s="4" t="str">
        <f t="shared" si="17"/>
        <v/>
      </c>
      <c r="B21" s="21" t="str">
        <f>IF(Investments_Import!A21="","",Investments_Import!A21)</f>
        <v/>
      </c>
      <c r="C21" s="22" t="str">
        <f t="shared" si="0"/>
        <v/>
      </c>
      <c r="D21" s="51" t="str">
        <f t="shared" si="18"/>
        <v/>
      </c>
      <c r="E21" s="3" t="str">
        <f>IF(Investments_Import!B21="","",Investments_Import!B21)</f>
        <v/>
      </c>
      <c r="F21" s="54" t="str">
        <f t="shared" si="19"/>
        <v xml:space="preserve"> </v>
      </c>
      <c r="G21" s="54" t="str">
        <f>IF($B21="","",COUNTIF($F$2:$F21,$F21))</f>
        <v/>
      </c>
      <c r="H21" s="53" t="str">
        <f t="shared" si="20"/>
        <v xml:space="preserve">  </v>
      </c>
      <c r="I21" s="3" t="str">
        <f>IF(Investments_Import!C21="","",Investments_Import!C21)</f>
        <v/>
      </c>
      <c r="J21" s="108" t="str">
        <f>IF(Investments_Import!D21="","",Investments_Import!D21)</f>
        <v/>
      </c>
      <c r="K21" s="108" t="str">
        <f t="shared" si="21"/>
        <v/>
      </c>
      <c r="L21" s="47" t="str">
        <f>IF(Investments_Import!E21="","",Investments_Import!E21)</f>
        <v/>
      </c>
      <c r="M21" s="47" t="str">
        <f t="shared" si="1"/>
        <v/>
      </c>
      <c r="N21" s="31" t="str">
        <f>IF(Investments_Import!F21="","",Investments_Import!F21)</f>
        <v/>
      </c>
      <c r="O21" s="31" t="str">
        <f t="shared" si="2"/>
        <v/>
      </c>
      <c r="P21" s="3" t="str">
        <f>IF(Investments_Import!G21="","",Investments_Import!G21)</f>
        <v/>
      </c>
      <c r="Q21" s="3" t="str">
        <f>IF(Investments_Import!H21="","",Investments_Import!H21)</f>
        <v/>
      </c>
      <c r="R21" s="37" t="str">
        <f t="shared" si="3"/>
        <v/>
      </c>
      <c r="S21" s="37" t="str">
        <f t="shared" si="4"/>
        <v/>
      </c>
      <c r="T21" s="7"/>
      <c r="U21" s="36" t="str">
        <f>IF(Mining_Import!A21="","",Mining_Import!A21)</f>
        <v/>
      </c>
      <c r="V21" s="22" t="str">
        <f t="shared" si="22"/>
        <v/>
      </c>
      <c r="W21" s="127" t="str">
        <f t="shared" si="23"/>
        <v/>
      </c>
      <c r="X21" s="127" t="str">
        <f t="shared" si="24"/>
        <v/>
      </c>
      <c r="Y21" s="127" t="str">
        <f t="shared" si="25"/>
        <v/>
      </c>
      <c r="Z21" s="36" t="str">
        <f>IF(Mining_Import!B21="","",Mining_Import!B21)</f>
        <v/>
      </c>
      <c r="AA21" s="184" t="str">
        <f>IF(Mining_Import!$C21="","",Mining_Import!$C21)</f>
        <v/>
      </c>
      <c r="AB21" s="122" t="str">
        <f t="shared" si="26"/>
        <v/>
      </c>
      <c r="AC21" s="122" t="str">
        <f>IF($Y21&gt;Dashboard!$Q$19,$AB21,"")</f>
        <v/>
      </c>
      <c r="AD21" s="43" t="str">
        <f t="shared" si="27"/>
        <v/>
      </c>
      <c r="AE21" s="36" t="str">
        <f>IF(Mining_Import!D21="","",Mining_Import!D21)</f>
        <v/>
      </c>
      <c r="AF21" s="36" t="str">
        <f>IF(Mining_Import!E21="","",Mining_Import!E21)</f>
        <v/>
      </c>
      <c r="AG21" s="36" t="str">
        <f>IF(Mining_Import!F21="","",Mining_Import!F21)</f>
        <v/>
      </c>
      <c r="AH21" s="36" t="str">
        <f>IF(Mining_Import!G21="","",Mining_Import!G21)</f>
        <v/>
      </c>
      <c r="AI21" s="36" t="str">
        <f>IF(Mining_Import!H21="","",Mining_Import!H21)</f>
        <v/>
      </c>
      <c r="AJ21" s="36" t="str">
        <f>IF(Mining_Import!I21="","",Mining_Import!I21)</f>
        <v/>
      </c>
      <c r="AK21" s="7"/>
      <c r="AL21" s="105" t="str">
        <f>IFERROR(INDEX($E$2:$E$2500, MATCH(0, INDEX(COUNTIF($AL$1:AL20, $E$2:$E$2500), 0, 0), 0)), "")</f>
        <v/>
      </c>
      <c r="AM21" s="20" t="str">
        <f>IF(Calculator!$AL21="","",LEFT(Calculator!$AL21, LEN(Calculator!$AL21)-3))</f>
        <v/>
      </c>
      <c r="AN21" s="50" t="str">
        <f t="array" ref="AN21">IF($AL21="","",MAX(IF($E$2:$E$2500=$AL21,$C$2:$C$2500)))</f>
        <v/>
      </c>
      <c r="AO21" s="54" t="str">
        <f t="shared" si="36"/>
        <v/>
      </c>
      <c r="AP21" s="53" t="str">
        <f t="shared" si="28"/>
        <v/>
      </c>
      <c r="AQ21" s="56" t="str">
        <f t="shared" si="6"/>
        <v/>
      </c>
      <c r="AR21" s="56" t="str">
        <f t="shared" si="29"/>
        <v/>
      </c>
      <c r="AS21" s="43" t="str">
        <f t="shared" si="7"/>
        <v/>
      </c>
      <c r="AT21" s="43" t="str">
        <f t="shared" si="8"/>
        <v/>
      </c>
      <c r="AU21" s="43" t="str">
        <f t="shared" si="9"/>
        <v/>
      </c>
      <c r="AV21" s="45" t="str">
        <f t="shared" si="10"/>
        <v/>
      </c>
      <c r="AW21" s="112" t="str">
        <f t="shared" si="11"/>
        <v/>
      </c>
      <c r="AX21" s="45" t="str">
        <f t="shared" si="30"/>
        <v/>
      </c>
      <c r="AY21" s="45" t="str">
        <f t="shared" si="31"/>
        <v/>
      </c>
      <c r="AZ21" s="104" t="str">
        <f t="shared" si="32"/>
        <v/>
      </c>
      <c r="BA21" s="104" t="str">
        <f t="shared" si="33"/>
        <v/>
      </c>
      <c r="BB21" s="43" t="str">
        <f t="shared" si="34"/>
        <v/>
      </c>
      <c r="BC21" s="43" t="str">
        <f t="shared" si="37"/>
        <v/>
      </c>
      <c r="BD21" s="43" t="str">
        <f t="shared" si="13"/>
        <v/>
      </c>
      <c r="BE21" s="60"/>
      <c r="BF21" s="62"/>
      <c r="BG21" s="62"/>
      <c r="BH21" s="62"/>
      <c r="BI21" s="33"/>
      <c r="BJ21" s="33"/>
      <c r="BK21" s="33"/>
      <c r="BL21" s="32"/>
      <c r="BM21" s="32"/>
      <c r="BN21" s="32"/>
      <c r="BQ21" s="32"/>
      <c r="BR21" s="175" t="s">
        <v>147</v>
      </c>
      <c r="BS21" s="335" t="str">
        <f>IF(Stock_Connector!B21="","",Stock_Connector!B21)</f>
        <v>EGLD</v>
      </c>
      <c r="BT21" s="335">
        <f>IF(Stock_Connector!C21="","",Stock_Connector!C21)</f>
        <v>115.60549</v>
      </c>
      <c r="BU21" s="335">
        <f>IF(Stock_Connector!C21="","",Stock_Connector!C21)</f>
        <v>115.60549</v>
      </c>
      <c r="BV21" s="335" t="str">
        <f>IF(Stock_Connector!E21="","",Stock_Connector!E21)</f>
        <v/>
      </c>
      <c r="BW21" s="335">
        <f>IF(Stock_Connector!D21="","",Stock_Connector!D21)</f>
        <v>0.21447095283117981</v>
      </c>
      <c r="BX21" s="7"/>
      <c r="BY21" s="120" t="str">
        <f t="shared" si="15"/>
        <v/>
      </c>
      <c r="BZ21" s="184" t="str">
        <f t="shared" si="35"/>
        <v/>
      </c>
      <c r="CA21" s="37" t="str">
        <f>IFERROR(VLOOKUP($BY21,Account_Value!$C$2:$F$2500,4,0),"")</f>
        <v/>
      </c>
      <c r="CB21" s="43" t="str">
        <f t="shared" si="16"/>
        <v/>
      </c>
      <c r="CC21" s="122" t="str">
        <f>IF($BZ21="","",SUM($BZ$2:$BZ21))</f>
        <v/>
      </c>
      <c r="CD21" s="43" t="str">
        <f>IF($BZ21="","",$CA21*(SUM($BZ$2:$BZ21)))</f>
        <v/>
      </c>
    </row>
    <row r="22" spans="1:82" s="5" customFormat="1">
      <c r="A22" s="4" t="str">
        <f t="shared" si="17"/>
        <v/>
      </c>
      <c r="B22" s="21" t="str">
        <f>IF(Investments_Import!A22="","",Investments_Import!A22)</f>
        <v/>
      </c>
      <c r="C22" s="22" t="str">
        <f t="shared" si="0"/>
        <v/>
      </c>
      <c r="D22" s="51" t="str">
        <f t="shared" si="18"/>
        <v/>
      </c>
      <c r="E22" s="3" t="str">
        <f>IF(Investments_Import!B22="","",Investments_Import!B22)</f>
        <v/>
      </c>
      <c r="F22" s="54" t="str">
        <f t="shared" si="19"/>
        <v xml:space="preserve"> </v>
      </c>
      <c r="G22" s="54" t="str">
        <f>IF($B22="","",COUNTIF($F$2:$F22,$F22))</f>
        <v/>
      </c>
      <c r="H22" s="53" t="str">
        <f t="shared" si="20"/>
        <v xml:space="preserve">  </v>
      </c>
      <c r="I22" s="3" t="str">
        <f>IF(Investments_Import!C22="","",Investments_Import!C22)</f>
        <v/>
      </c>
      <c r="J22" s="108" t="str">
        <f>IF(Investments_Import!D22="","",Investments_Import!D22)</f>
        <v/>
      </c>
      <c r="K22" s="108" t="str">
        <f t="shared" si="21"/>
        <v/>
      </c>
      <c r="L22" s="47" t="str">
        <f>IF(Investments_Import!E22="","",Investments_Import!E22)</f>
        <v/>
      </c>
      <c r="M22" s="47" t="str">
        <f t="shared" si="1"/>
        <v/>
      </c>
      <c r="N22" s="31" t="str">
        <f>IF(Investments_Import!F22="","",Investments_Import!F22)</f>
        <v/>
      </c>
      <c r="O22" s="31" t="str">
        <f t="shared" si="2"/>
        <v/>
      </c>
      <c r="P22" s="3" t="str">
        <f>IF(Investments_Import!G22="","",Investments_Import!G22)</f>
        <v/>
      </c>
      <c r="Q22" s="3" t="str">
        <f>IF(Investments_Import!H22="","",Investments_Import!H22)</f>
        <v/>
      </c>
      <c r="R22" s="37" t="str">
        <f t="shared" si="3"/>
        <v/>
      </c>
      <c r="S22" s="37" t="str">
        <f t="shared" si="4"/>
        <v/>
      </c>
      <c r="T22" s="7"/>
      <c r="U22" s="36" t="str">
        <f>IF(Mining_Import!A22="","",Mining_Import!A22)</f>
        <v/>
      </c>
      <c r="V22" s="22" t="str">
        <f t="shared" si="22"/>
        <v/>
      </c>
      <c r="W22" s="127" t="str">
        <f t="shared" si="23"/>
        <v/>
      </c>
      <c r="X22" s="127" t="str">
        <f t="shared" si="24"/>
        <v/>
      </c>
      <c r="Y22" s="127" t="str">
        <f t="shared" si="25"/>
        <v/>
      </c>
      <c r="Z22" s="36" t="str">
        <f>IF(Mining_Import!B22="","",Mining_Import!B22)</f>
        <v/>
      </c>
      <c r="AA22" s="184" t="str">
        <f>IF(Mining_Import!$C22="","",Mining_Import!$C22)</f>
        <v/>
      </c>
      <c r="AB22" s="122" t="str">
        <f t="shared" si="26"/>
        <v/>
      </c>
      <c r="AC22" s="122" t="str">
        <f>IF($Y22&gt;Dashboard!$Q$19,$AB22,"")</f>
        <v/>
      </c>
      <c r="AD22" s="43" t="str">
        <f t="shared" si="27"/>
        <v/>
      </c>
      <c r="AE22" s="36" t="str">
        <f>IF(Mining_Import!D22="","",Mining_Import!D22)</f>
        <v/>
      </c>
      <c r="AF22" s="36" t="str">
        <f>IF(Mining_Import!E22="","",Mining_Import!E22)</f>
        <v/>
      </c>
      <c r="AG22" s="36" t="str">
        <f>IF(Mining_Import!F22="","",Mining_Import!F22)</f>
        <v/>
      </c>
      <c r="AH22" s="36" t="str">
        <f>IF(Mining_Import!G22="","",Mining_Import!G22)</f>
        <v/>
      </c>
      <c r="AI22" s="36" t="str">
        <f>IF(Mining_Import!H22="","",Mining_Import!H22)</f>
        <v/>
      </c>
      <c r="AJ22" s="36" t="str">
        <f>IF(Mining_Import!I22="","",Mining_Import!I22)</f>
        <v/>
      </c>
      <c r="AK22" s="7"/>
      <c r="AL22" s="105" t="str">
        <f>IFERROR(INDEX($E$2:$E$2500, MATCH(0, INDEX(COUNTIF($AL$1:AL21, $E$2:$E$2500), 0, 0), 0)), "")</f>
        <v/>
      </c>
      <c r="AM22" s="20" t="str">
        <f>IF(Calculator!$AL22="","",LEFT(Calculator!$AL22, LEN(Calculator!$AL22)-3))</f>
        <v/>
      </c>
      <c r="AN22" s="50" t="str">
        <f t="array" ref="AN22">IF($AL22="","",MAX(IF($E$2:$E$2500=$AL22,$C$2:$C$2500)))</f>
        <v/>
      </c>
      <c r="AO22" s="54" t="str">
        <f t="shared" si="36"/>
        <v/>
      </c>
      <c r="AP22" s="53" t="str">
        <f t="shared" si="28"/>
        <v/>
      </c>
      <c r="AQ22" s="56" t="str">
        <f t="shared" si="6"/>
        <v/>
      </c>
      <c r="AR22" s="56" t="str">
        <f t="shared" si="29"/>
        <v/>
      </c>
      <c r="AS22" s="43" t="str">
        <f t="shared" si="7"/>
        <v/>
      </c>
      <c r="AT22" s="43" t="str">
        <f t="shared" si="8"/>
        <v/>
      </c>
      <c r="AU22" s="43" t="str">
        <f t="shared" si="9"/>
        <v/>
      </c>
      <c r="AV22" s="45" t="str">
        <f t="shared" si="10"/>
        <v/>
      </c>
      <c r="AW22" s="112" t="str">
        <f t="shared" si="11"/>
        <v/>
      </c>
      <c r="AX22" s="45" t="str">
        <f t="shared" si="30"/>
        <v/>
      </c>
      <c r="AY22" s="45" t="str">
        <f t="shared" si="31"/>
        <v/>
      </c>
      <c r="AZ22" s="104" t="str">
        <f t="shared" si="32"/>
        <v/>
      </c>
      <c r="BA22" s="104" t="str">
        <f t="shared" si="33"/>
        <v/>
      </c>
      <c r="BB22" s="43" t="str">
        <f t="shared" si="34"/>
        <v/>
      </c>
      <c r="BC22" s="43" t="str">
        <f t="shared" si="37"/>
        <v/>
      </c>
      <c r="BD22" s="43" t="str">
        <f t="shared" si="13"/>
        <v/>
      </c>
      <c r="BE22" s="60"/>
      <c r="BF22" s="62"/>
      <c r="BG22" s="62"/>
      <c r="BH22" s="62"/>
      <c r="BI22" s="33"/>
      <c r="BJ22" s="33"/>
      <c r="BK22" s="33"/>
      <c r="BL22" s="32"/>
      <c r="BM22" s="32"/>
      <c r="BN22" s="32"/>
      <c r="BQ22" s="32"/>
      <c r="BR22" s="175" t="s">
        <v>163</v>
      </c>
      <c r="BS22" s="335" t="str">
        <f>IF(Stock_Connector!B22="","",Stock_Connector!B22)</f>
        <v>BNB</v>
      </c>
      <c r="BT22" s="335">
        <f>IF(Stock_Connector!C22="","",Stock_Connector!C22)</f>
        <v>69.72</v>
      </c>
      <c r="BU22" s="335">
        <f>IF(Stock_Connector!C22="","",Stock_Connector!C22)</f>
        <v>69.72</v>
      </c>
      <c r="BV22" s="335" t="str">
        <f>IF(Stock_Connector!E22="","",Stock_Connector!E22)</f>
        <v/>
      </c>
      <c r="BW22" s="335">
        <f>IF(Stock_Connector!D22="","",Stock_Connector!D22)</f>
        <v>-5.6562922868741629E-2</v>
      </c>
      <c r="BX22" s="7"/>
      <c r="BY22" s="120" t="str">
        <f t="shared" si="15"/>
        <v/>
      </c>
      <c r="BZ22" s="184" t="str">
        <f t="shared" si="35"/>
        <v/>
      </c>
      <c r="CA22" s="37" t="str">
        <f>IFERROR(VLOOKUP($BY22,Account_Value!$C$2:$F$2500,4,0),"")</f>
        <v/>
      </c>
      <c r="CB22" s="43" t="str">
        <f t="shared" si="16"/>
        <v/>
      </c>
      <c r="CC22" s="122" t="str">
        <f>IF($BZ22="","",SUM($BZ$2:$BZ22))</f>
        <v/>
      </c>
      <c r="CD22" s="43" t="str">
        <f>IF($BZ22="","",$CA22*(SUM($BZ$2:$BZ22)))</f>
        <v/>
      </c>
    </row>
    <row r="23" spans="1:82" s="5" customFormat="1">
      <c r="A23" s="4" t="str">
        <f t="shared" si="17"/>
        <v/>
      </c>
      <c r="B23" s="21" t="str">
        <f>IF(Investments_Import!A23="","",Investments_Import!A23)</f>
        <v/>
      </c>
      <c r="C23" s="22" t="str">
        <f t="shared" si="0"/>
        <v/>
      </c>
      <c r="D23" s="51" t="str">
        <f t="shared" si="18"/>
        <v/>
      </c>
      <c r="E23" s="3" t="str">
        <f>IF(Investments_Import!B23="","",Investments_Import!B23)</f>
        <v/>
      </c>
      <c r="F23" s="54" t="str">
        <f t="shared" si="19"/>
        <v xml:space="preserve"> </v>
      </c>
      <c r="G23" s="54" t="str">
        <f>IF($B23="","",COUNTIF($F$2:$F23,$F23))</f>
        <v/>
      </c>
      <c r="H23" s="53" t="str">
        <f t="shared" si="20"/>
        <v xml:space="preserve">  </v>
      </c>
      <c r="I23" s="3" t="str">
        <f>IF(Investments_Import!C23="","",Investments_Import!C23)</f>
        <v/>
      </c>
      <c r="J23" s="108" t="str">
        <f>IF(Investments_Import!D23="","",Investments_Import!D23)</f>
        <v/>
      </c>
      <c r="K23" s="108" t="str">
        <f t="shared" si="21"/>
        <v/>
      </c>
      <c r="L23" s="47" t="str">
        <f>IF(Investments_Import!E23="","",Investments_Import!E23)</f>
        <v/>
      </c>
      <c r="M23" s="47" t="str">
        <f t="shared" si="1"/>
        <v/>
      </c>
      <c r="N23" s="31" t="str">
        <f>IF(Investments_Import!F23="","",Investments_Import!F23)</f>
        <v/>
      </c>
      <c r="O23" s="31" t="str">
        <f t="shared" si="2"/>
        <v/>
      </c>
      <c r="P23" s="3" t="str">
        <f>IF(Investments_Import!G23="","",Investments_Import!G23)</f>
        <v/>
      </c>
      <c r="Q23" s="3" t="str">
        <f>IF(Investments_Import!H23="","",Investments_Import!H23)</f>
        <v/>
      </c>
      <c r="R23" s="37" t="str">
        <f t="shared" si="3"/>
        <v/>
      </c>
      <c r="S23" s="37" t="str">
        <f t="shared" si="4"/>
        <v/>
      </c>
      <c r="T23" s="7"/>
      <c r="U23" s="36" t="str">
        <f>IF(Mining_Import!A23="","",Mining_Import!A23)</f>
        <v/>
      </c>
      <c r="V23" s="22" t="str">
        <f t="shared" si="22"/>
        <v/>
      </c>
      <c r="W23" s="127" t="str">
        <f t="shared" si="23"/>
        <v/>
      </c>
      <c r="X23" s="127" t="str">
        <f t="shared" si="24"/>
        <v/>
      </c>
      <c r="Y23" s="127" t="str">
        <f t="shared" si="25"/>
        <v/>
      </c>
      <c r="Z23" s="36" t="str">
        <f>IF(Mining_Import!B23="","",Mining_Import!B23)</f>
        <v/>
      </c>
      <c r="AA23" s="184" t="str">
        <f>IF(Mining_Import!$C23="","",Mining_Import!$C23)</f>
        <v/>
      </c>
      <c r="AB23" s="122" t="str">
        <f t="shared" si="26"/>
        <v/>
      </c>
      <c r="AC23" s="122" t="str">
        <f>IF($Y23&gt;Dashboard!$Q$19,$AB23,"")</f>
        <v/>
      </c>
      <c r="AD23" s="43" t="str">
        <f t="shared" si="27"/>
        <v/>
      </c>
      <c r="AE23" s="36" t="str">
        <f>IF(Mining_Import!D23="","",Mining_Import!D23)</f>
        <v/>
      </c>
      <c r="AF23" s="36" t="str">
        <f>IF(Mining_Import!E23="","",Mining_Import!E23)</f>
        <v/>
      </c>
      <c r="AG23" s="36" t="str">
        <f>IF(Mining_Import!F23="","",Mining_Import!F23)</f>
        <v/>
      </c>
      <c r="AH23" s="36" t="str">
        <f>IF(Mining_Import!G23="","",Mining_Import!G23)</f>
        <v/>
      </c>
      <c r="AI23" s="36" t="str">
        <f>IF(Mining_Import!H23="","",Mining_Import!H23)</f>
        <v/>
      </c>
      <c r="AJ23" s="36" t="str">
        <f>IF(Mining_Import!I23="","",Mining_Import!I23)</f>
        <v/>
      </c>
      <c r="AK23" s="7"/>
      <c r="AL23" s="105" t="str">
        <f>IFERROR(INDEX($E$2:$E$2500, MATCH(0, INDEX(COUNTIF($AL$1:AL22, $E$2:$E$2500), 0, 0), 0)), "")</f>
        <v/>
      </c>
      <c r="AM23" s="20" t="str">
        <f>IF(Calculator!$AL23="","",LEFT(Calculator!$AL23, LEN(Calculator!$AL23)-3))</f>
        <v/>
      </c>
      <c r="AN23" s="50" t="str">
        <f t="array" ref="AN23">IF($AL23="","",MAX(IF($E$2:$E$2500=$AL23,$C$2:$C$2500)))</f>
        <v/>
      </c>
      <c r="AO23" s="54" t="str">
        <f t="shared" si="36"/>
        <v/>
      </c>
      <c r="AP23" s="53" t="str">
        <f t="shared" si="28"/>
        <v/>
      </c>
      <c r="AQ23" s="56" t="str">
        <f t="shared" si="6"/>
        <v/>
      </c>
      <c r="AR23" s="56" t="str">
        <f t="shared" si="29"/>
        <v/>
      </c>
      <c r="AS23" s="43" t="str">
        <f t="shared" si="7"/>
        <v/>
      </c>
      <c r="AT23" s="43" t="str">
        <f t="shared" si="8"/>
        <v/>
      </c>
      <c r="AU23" s="43" t="str">
        <f t="shared" si="9"/>
        <v/>
      </c>
      <c r="AV23" s="45" t="str">
        <f t="shared" si="10"/>
        <v/>
      </c>
      <c r="AW23" s="112" t="str">
        <f t="shared" si="11"/>
        <v/>
      </c>
      <c r="AX23" s="45" t="str">
        <f>IF($AZ23=1,$AV23-$AW23,"")</f>
        <v/>
      </c>
      <c r="AY23" s="45" t="str">
        <f t="shared" si="31"/>
        <v/>
      </c>
      <c r="AZ23" s="104" t="str">
        <f t="shared" si="32"/>
        <v/>
      </c>
      <c r="BA23" s="104" t="str">
        <f t="shared" si="33"/>
        <v/>
      </c>
      <c r="BB23" s="43" t="str">
        <f t="shared" si="34"/>
        <v/>
      </c>
      <c r="BC23" s="43" t="str">
        <f t="shared" si="37"/>
        <v/>
      </c>
      <c r="BD23" s="43" t="str">
        <f>IF($BA23="CURRENT",($AX23*$AR23),"")</f>
        <v/>
      </c>
      <c r="BE23" s="60"/>
      <c r="BF23" s="62"/>
      <c r="BG23" s="62"/>
      <c r="BH23" s="62"/>
      <c r="BI23" s="33"/>
      <c r="BJ23" s="33"/>
      <c r="BK23" s="33"/>
      <c r="BL23" s="32"/>
      <c r="BM23" s="32"/>
      <c r="BN23" s="32"/>
      <c r="BQ23" s="32"/>
      <c r="BR23" s="36"/>
      <c r="BS23" s="335" t="str">
        <f>IF(Stock_Connector!B23="","",Stock_Connector!B23)</f>
        <v>PAXG</v>
      </c>
      <c r="BT23" s="335">
        <f>IF(Stock_Connector!C23="","",Stock_Connector!C23)</f>
        <v>1832.74</v>
      </c>
      <c r="BU23" s="335">
        <f>IF(Stock_Connector!C23="","",Stock_Connector!C23)</f>
        <v>1832.74</v>
      </c>
      <c r="BV23" s="335" t="str">
        <f>IF(Stock_Connector!E23="","",Stock_Connector!E23)</f>
        <v/>
      </c>
      <c r="BW23" s="335">
        <f>IF(Stock_Connector!D23="","",Stock_Connector!D23)</f>
        <v>-2.8364770954473551E-4</v>
      </c>
      <c r="BX23" s="7"/>
      <c r="BY23" s="120" t="str">
        <f t="shared" si="15"/>
        <v/>
      </c>
      <c r="BZ23" s="184" t="str">
        <f t="shared" si="35"/>
        <v/>
      </c>
      <c r="CA23" s="37" t="str">
        <f>IFERROR(VLOOKUP($BY23,Account_Value!$C$2:$F$2500,4,0),"")</f>
        <v/>
      </c>
      <c r="CB23" s="43" t="str">
        <f t="shared" si="16"/>
        <v/>
      </c>
      <c r="CC23" s="122" t="str">
        <f>IF($BZ23="","",SUM($BZ$2:$BZ23))</f>
        <v/>
      </c>
      <c r="CD23" s="43" t="str">
        <f>IF($BZ23="","",$CA23*(SUM($BZ$2:$BZ23)))</f>
        <v/>
      </c>
    </row>
    <row r="24" spans="1:82" s="5" customFormat="1">
      <c r="A24" s="4" t="str">
        <f t="shared" si="17"/>
        <v/>
      </c>
      <c r="B24" s="21" t="str">
        <f>IF(Investments_Import!A24="","",Investments_Import!A24)</f>
        <v/>
      </c>
      <c r="C24" s="22" t="str">
        <f t="shared" si="0"/>
        <v/>
      </c>
      <c r="D24" s="51" t="str">
        <f t="shared" si="18"/>
        <v/>
      </c>
      <c r="E24" s="3" t="str">
        <f>IF(Investments_Import!B24="","",Investments_Import!B24)</f>
        <v/>
      </c>
      <c r="F24" s="54" t="str">
        <f t="shared" si="19"/>
        <v xml:space="preserve"> </v>
      </c>
      <c r="G24" s="54" t="str">
        <f>IF($B24="","",COUNTIF($F$2:$F24,$F24))</f>
        <v/>
      </c>
      <c r="H24" s="53" t="str">
        <f t="shared" si="20"/>
        <v xml:space="preserve">  </v>
      </c>
      <c r="I24" s="3" t="str">
        <f>IF(Investments_Import!C24="","",Investments_Import!C24)</f>
        <v/>
      </c>
      <c r="J24" s="108" t="str">
        <f>IF(Investments_Import!D24="","",Investments_Import!D24)</f>
        <v/>
      </c>
      <c r="K24" s="108" t="str">
        <f t="shared" si="21"/>
        <v/>
      </c>
      <c r="L24" s="47" t="str">
        <f>IF(Investments_Import!E24="","",Investments_Import!E24)</f>
        <v/>
      </c>
      <c r="M24" s="47" t="str">
        <f t="shared" si="1"/>
        <v/>
      </c>
      <c r="N24" s="31" t="str">
        <f>IF(Investments_Import!F24="","",Investments_Import!F24)</f>
        <v/>
      </c>
      <c r="O24" s="31" t="str">
        <f t="shared" si="2"/>
        <v/>
      </c>
      <c r="P24" s="3" t="str">
        <f>IF(Investments_Import!G24="","",Investments_Import!G24)</f>
        <v/>
      </c>
      <c r="Q24" s="3" t="str">
        <f>IF(Investments_Import!H24="","",Investments_Import!H24)</f>
        <v/>
      </c>
      <c r="R24" s="37" t="str">
        <f t="shared" si="3"/>
        <v/>
      </c>
      <c r="S24" s="37" t="str">
        <f t="shared" si="4"/>
        <v/>
      </c>
      <c r="T24" s="7"/>
      <c r="U24" s="36" t="str">
        <f>IF(Mining_Import!A24="","",Mining_Import!A24)</f>
        <v/>
      </c>
      <c r="V24" s="22" t="str">
        <f t="shared" si="22"/>
        <v/>
      </c>
      <c r="W24" s="127" t="str">
        <f t="shared" si="23"/>
        <v/>
      </c>
      <c r="X24" s="127" t="str">
        <f t="shared" si="24"/>
        <v/>
      </c>
      <c r="Y24" s="127" t="str">
        <f t="shared" si="25"/>
        <v/>
      </c>
      <c r="Z24" s="36" t="str">
        <f>IF(Mining_Import!B24="","",Mining_Import!B24)</f>
        <v/>
      </c>
      <c r="AA24" s="184" t="str">
        <f>IF(Mining_Import!$C24="","",Mining_Import!$C24)</f>
        <v/>
      </c>
      <c r="AB24" s="122" t="str">
        <f t="shared" si="26"/>
        <v/>
      </c>
      <c r="AC24" s="122" t="str">
        <f>IF($Y24&gt;Dashboard!$Q$19,$AB24,"")</f>
        <v/>
      </c>
      <c r="AD24" s="43" t="str">
        <f t="shared" si="27"/>
        <v/>
      </c>
      <c r="AE24" s="36" t="str">
        <f>IF(Mining_Import!D24="","",Mining_Import!D24)</f>
        <v/>
      </c>
      <c r="AF24" s="36" t="str">
        <f>IF(Mining_Import!E24="","",Mining_Import!E24)</f>
        <v/>
      </c>
      <c r="AG24" s="36" t="str">
        <f>IF(Mining_Import!F24="","",Mining_Import!F24)</f>
        <v/>
      </c>
      <c r="AH24" s="36" t="str">
        <f>IF(Mining_Import!G24="","",Mining_Import!G24)</f>
        <v/>
      </c>
      <c r="AI24" s="36" t="str">
        <f>IF(Mining_Import!H24="","",Mining_Import!H24)</f>
        <v/>
      </c>
      <c r="AJ24" s="36" t="str">
        <f>IF(Mining_Import!I24="","",Mining_Import!I24)</f>
        <v/>
      </c>
      <c r="AK24" s="7"/>
      <c r="AL24" s="105" t="str">
        <f>IFERROR(INDEX($E$2:$E$2500, MATCH(0, INDEX(COUNTIF($AL$1:AL23, $E$2:$E$2500), 0, 0), 0)), "")</f>
        <v/>
      </c>
      <c r="AM24" s="20" t="str">
        <f>IF(Calculator!$AL24="","",LEFT(Calculator!$AL24, LEN(Calculator!$AL24)-3))</f>
        <v/>
      </c>
      <c r="AN24" s="50" t="str">
        <f t="array" ref="AN24">IF($AL24="","",MAX(IF($E$2:$E$2500=$AL24,$C$2:$C$2500)))</f>
        <v/>
      </c>
      <c r="AO24" s="54" t="str">
        <f t="shared" si="36"/>
        <v/>
      </c>
      <c r="AP24" s="53" t="str">
        <f t="shared" si="28"/>
        <v/>
      </c>
      <c r="AQ24" s="56" t="str">
        <f t="shared" si="6"/>
        <v/>
      </c>
      <c r="AR24" s="56" t="str">
        <f t="shared" si="29"/>
        <v/>
      </c>
      <c r="AS24" s="43" t="str">
        <f t="shared" si="7"/>
        <v/>
      </c>
      <c r="AT24" s="43" t="str">
        <f t="shared" si="8"/>
        <v/>
      </c>
      <c r="AU24" s="43" t="str">
        <f t="shared" si="9"/>
        <v/>
      </c>
      <c r="AV24" s="45" t="str">
        <f t="shared" si="10"/>
        <v/>
      </c>
      <c r="AW24" s="112" t="str">
        <f t="shared" si="11"/>
        <v/>
      </c>
      <c r="AX24" s="45" t="str">
        <f t="shared" si="30"/>
        <v/>
      </c>
      <c r="AY24" s="45" t="str">
        <f t="shared" si="31"/>
        <v/>
      </c>
      <c r="AZ24" s="104" t="str">
        <f t="shared" si="32"/>
        <v/>
      </c>
      <c r="BA24" s="104" t="str">
        <f t="shared" si="33"/>
        <v/>
      </c>
      <c r="BB24" s="43" t="str">
        <f t="shared" si="34"/>
        <v/>
      </c>
      <c r="BC24" s="43" t="str">
        <f t="shared" si="37"/>
        <v/>
      </c>
      <c r="BD24" s="43" t="str">
        <f t="shared" si="13"/>
        <v/>
      </c>
      <c r="BE24" s="60"/>
      <c r="BF24" s="62"/>
      <c r="BG24" s="62"/>
      <c r="BH24" s="62"/>
      <c r="BI24" s="33"/>
      <c r="BJ24" s="33"/>
      <c r="BK24" s="33"/>
      <c r="BL24" s="32"/>
      <c r="BM24" s="32"/>
      <c r="BN24" s="32"/>
      <c r="BQ24" s="32"/>
      <c r="BR24" s="36"/>
      <c r="BS24" s="335" t="str">
        <f>IF(Stock_Connector!B24="","",Stock_Connector!B24)</f>
        <v>DASH</v>
      </c>
      <c r="BT24" s="335">
        <f>IF(Stock_Connector!C24="","",Stock_Connector!C24)</f>
        <v>117.90779000000001</v>
      </c>
      <c r="BU24" s="335">
        <f>IF(Stock_Connector!C24="","",Stock_Connector!C24)</f>
        <v>117.90779000000001</v>
      </c>
      <c r="BV24" s="335" t="str">
        <f>IF(Stock_Connector!E24="","",Stock_Connector!E24)</f>
        <v/>
      </c>
      <c r="BW24" s="335">
        <f>IF(Stock_Connector!D24="","",Stock_Connector!D24)</f>
        <v>8.8515527244551681E-3</v>
      </c>
      <c r="BX24" s="7"/>
      <c r="BY24" s="120" t="str">
        <f t="shared" si="15"/>
        <v/>
      </c>
      <c r="BZ24" s="184" t="str">
        <f t="shared" si="35"/>
        <v/>
      </c>
      <c r="CA24" s="37" t="str">
        <f>IFERROR(VLOOKUP($BY24,Account_Value!$C$2:$F$2500,4,0),"")</f>
        <v/>
      </c>
      <c r="CB24" s="43" t="str">
        <f t="shared" si="16"/>
        <v/>
      </c>
      <c r="CC24" s="122" t="str">
        <f>IF($BZ24="","",SUM($BZ$2:$BZ24))</f>
        <v/>
      </c>
      <c r="CD24" s="43" t="str">
        <f>IF($BZ24="","",$CA24*(SUM($BZ$2:$BZ24)))</f>
        <v/>
      </c>
    </row>
    <row r="25" spans="1:82" s="5" customFormat="1">
      <c r="A25" s="4" t="str">
        <f t="shared" si="17"/>
        <v/>
      </c>
      <c r="B25" s="21" t="str">
        <f>IF(Investments_Import!A25="","",Investments_Import!A25)</f>
        <v/>
      </c>
      <c r="C25" s="22" t="str">
        <f t="shared" si="0"/>
        <v/>
      </c>
      <c r="D25" s="51" t="str">
        <f t="shared" si="18"/>
        <v/>
      </c>
      <c r="E25" s="3" t="str">
        <f>IF(Investments_Import!B25="","",Investments_Import!B25)</f>
        <v/>
      </c>
      <c r="F25" s="54" t="str">
        <f t="shared" si="19"/>
        <v xml:space="preserve"> </v>
      </c>
      <c r="G25" s="54" t="str">
        <f>IF($B25="","",COUNTIF($F$2:$F25,$F25))</f>
        <v/>
      </c>
      <c r="H25" s="53" t="str">
        <f t="shared" si="20"/>
        <v xml:space="preserve">  </v>
      </c>
      <c r="I25" s="3" t="str">
        <f>IF(Investments_Import!C25="","",Investments_Import!C25)</f>
        <v/>
      </c>
      <c r="J25" s="108" t="str">
        <f>IF(Investments_Import!D25="","",Investments_Import!D25)</f>
        <v/>
      </c>
      <c r="K25" s="108" t="str">
        <f t="shared" si="21"/>
        <v/>
      </c>
      <c r="L25" s="47" t="str">
        <f>IF(Investments_Import!E25="","",Investments_Import!E25)</f>
        <v/>
      </c>
      <c r="M25" s="47" t="str">
        <f t="shared" si="1"/>
        <v/>
      </c>
      <c r="N25" s="31" t="str">
        <f>IF(Investments_Import!F25="","",Investments_Import!F25)</f>
        <v/>
      </c>
      <c r="O25" s="31" t="str">
        <f t="shared" si="2"/>
        <v/>
      </c>
      <c r="P25" s="3" t="str">
        <f>IF(Investments_Import!G25="","",Investments_Import!G25)</f>
        <v/>
      </c>
      <c r="Q25" s="3" t="str">
        <f>IF(Investments_Import!H25="","",Investments_Import!H25)</f>
        <v/>
      </c>
      <c r="R25" s="37" t="str">
        <f t="shared" si="3"/>
        <v/>
      </c>
      <c r="S25" s="37" t="str">
        <f t="shared" si="4"/>
        <v/>
      </c>
      <c r="T25" s="7"/>
      <c r="U25" s="36" t="str">
        <f>IF(Mining_Import!A25="","",Mining_Import!A25)</f>
        <v/>
      </c>
      <c r="V25" s="22" t="str">
        <f t="shared" si="22"/>
        <v/>
      </c>
      <c r="W25" s="127" t="str">
        <f t="shared" si="23"/>
        <v/>
      </c>
      <c r="X25" s="127" t="str">
        <f t="shared" si="24"/>
        <v/>
      </c>
      <c r="Y25" s="127" t="str">
        <f t="shared" si="25"/>
        <v/>
      </c>
      <c r="Z25" s="36" t="str">
        <f>IF(Mining_Import!B25="","",Mining_Import!B25)</f>
        <v/>
      </c>
      <c r="AA25" s="184" t="str">
        <f>IF(Mining_Import!$C25="","",Mining_Import!$C25)</f>
        <v/>
      </c>
      <c r="AB25" s="122" t="str">
        <f t="shared" si="26"/>
        <v/>
      </c>
      <c r="AC25" s="122" t="str">
        <f>IF($Y25&gt;Dashboard!$Q$19,$AB25,"")</f>
        <v/>
      </c>
      <c r="AD25" s="43" t="str">
        <f t="shared" si="27"/>
        <v/>
      </c>
      <c r="AE25" s="36" t="str">
        <f>IF(Mining_Import!D25="","",Mining_Import!D25)</f>
        <v/>
      </c>
      <c r="AF25" s="36" t="str">
        <f>IF(Mining_Import!E25="","",Mining_Import!E25)</f>
        <v/>
      </c>
      <c r="AG25" s="36" t="str">
        <f>IF(Mining_Import!F25="","",Mining_Import!F25)</f>
        <v/>
      </c>
      <c r="AH25" s="36" t="str">
        <f>IF(Mining_Import!G25="","",Mining_Import!G25)</f>
        <v/>
      </c>
      <c r="AI25" s="36" t="str">
        <f>IF(Mining_Import!H25="","",Mining_Import!H25)</f>
        <v/>
      </c>
      <c r="AJ25" s="36" t="str">
        <f>IF(Mining_Import!I25="","",Mining_Import!I25)</f>
        <v/>
      </c>
      <c r="AK25" s="7"/>
      <c r="AL25" s="105" t="str">
        <f>IFERROR(INDEX($E$2:$E$2500, MATCH(0, INDEX(COUNTIF($AL$1:AL24, $E$2:$E$2500), 0, 0), 0)), "")</f>
        <v/>
      </c>
      <c r="AM25" s="20" t="str">
        <f>IF(Calculator!$AL25="","",LEFT(Calculator!$AL25, LEN(Calculator!$AL25)-3))</f>
        <v/>
      </c>
      <c r="AN25" s="50" t="str">
        <f t="array" ref="AN25">IF($AL25="","",MAX(IF($E$2:$E$2500=$AL25,$C$2:$C$2500)))</f>
        <v/>
      </c>
      <c r="AO25" s="54" t="str">
        <f t="shared" si="36"/>
        <v/>
      </c>
      <c r="AP25" s="53" t="str">
        <f t="shared" si="28"/>
        <v/>
      </c>
      <c r="AQ25" s="56" t="str">
        <f t="shared" si="6"/>
        <v/>
      </c>
      <c r="AR25" s="56" t="str">
        <f t="shared" si="29"/>
        <v/>
      </c>
      <c r="AS25" s="43" t="str">
        <f t="shared" si="7"/>
        <v/>
      </c>
      <c r="AT25" s="43" t="str">
        <f t="shared" si="8"/>
        <v/>
      </c>
      <c r="AU25" s="43" t="str">
        <f t="shared" si="9"/>
        <v/>
      </c>
      <c r="AV25" s="45" t="str">
        <f t="shared" si="10"/>
        <v/>
      </c>
      <c r="AW25" s="112" t="str">
        <f t="shared" si="11"/>
        <v/>
      </c>
      <c r="AX25" s="45" t="str">
        <f t="shared" si="30"/>
        <v/>
      </c>
      <c r="AY25" s="45" t="str">
        <f t="shared" si="31"/>
        <v/>
      </c>
      <c r="AZ25" s="104" t="str">
        <f t="shared" si="32"/>
        <v/>
      </c>
      <c r="BA25" s="104" t="str">
        <f t="shared" si="33"/>
        <v/>
      </c>
      <c r="BB25" s="43" t="str">
        <f t="shared" si="34"/>
        <v/>
      </c>
      <c r="BC25" s="43" t="str">
        <f t="shared" si="37"/>
        <v/>
      </c>
      <c r="BD25" s="43" t="str">
        <f t="shared" si="13"/>
        <v/>
      </c>
      <c r="BE25" s="60"/>
      <c r="BF25" s="62"/>
      <c r="BG25" s="62"/>
      <c r="BH25" s="62"/>
      <c r="BI25" s="33"/>
      <c r="BJ25" s="33"/>
      <c r="BK25" s="33"/>
      <c r="BL25" s="32"/>
      <c r="BM25" s="32"/>
      <c r="BN25" s="32"/>
      <c r="BQ25" s="32"/>
      <c r="BR25" s="36"/>
      <c r="BS25" s="335" t="str">
        <f>IF(Stock_Connector!B25="","",Stock_Connector!B25)</f>
        <v>MANA</v>
      </c>
      <c r="BT25" s="335">
        <f>IF(Stock_Connector!C25="","",Stock_Connector!C25)</f>
        <v>0.2481479</v>
      </c>
      <c r="BU25" s="335">
        <f>IF(Stock_Connector!C25="","",Stock_Connector!C25)</f>
        <v>0.2481479</v>
      </c>
      <c r="BV25" s="335" t="str">
        <f>IF(Stock_Connector!E25="","",Stock_Connector!E25)</f>
        <v/>
      </c>
      <c r="BW25" s="335">
        <f>IF(Stock_Connector!D25="","",Stock_Connector!D25)</f>
        <v>0.26031854865332943</v>
      </c>
      <c r="BX25" s="7"/>
      <c r="BY25" s="120" t="str">
        <f t="shared" si="15"/>
        <v/>
      </c>
      <c r="BZ25" s="184" t="str">
        <f t="shared" si="35"/>
        <v/>
      </c>
      <c r="CA25" s="37" t="str">
        <f>IFERROR(VLOOKUP($BY25,Account_Value!$C$2:$F$2500,4,0),"")</f>
        <v/>
      </c>
      <c r="CB25" s="43" t="str">
        <f t="shared" si="16"/>
        <v/>
      </c>
      <c r="CC25" s="122" t="str">
        <f>IF($BZ25="","",SUM($BZ$2:$BZ25))</f>
        <v/>
      </c>
      <c r="CD25" s="43" t="str">
        <f>IF($BZ25="","",$CA25*(SUM($BZ$2:$BZ25)))</f>
        <v/>
      </c>
    </row>
    <row r="26" spans="1:82" s="5" customFormat="1">
      <c r="A26" s="4" t="str">
        <f t="shared" si="17"/>
        <v/>
      </c>
      <c r="B26" s="21" t="str">
        <f>IF(Investments_Import!A26="","",Investments_Import!A26)</f>
        <v/>
      </c>
      <c r="C26" s="22" t="str">
        <f t="shared" si="0"/>
        <v/>
      </c>
      <c r="D26" s="51" t="str">
        <f t="shared" si="18"/>
        <v/>
      </c>
      <c r="E26" s="3" t="str">
        <f>IF(Investments_Import!B26="","",Investments_Import!B26)</f>
        <v/>
      </c>
      <c r="F26" s="54" t="str">
        <f t="shared" si="19"/>
        <v xml:space="preserve"> </v>
      </c>
      <c r="G26" s="54" t="str">
        <f>IF($B26="","",COUNTIF($F$2:$F26,$F26))</f>
        <v/>
      </c>
      <c r="H26" s="53" t="str">
        <f t="shared" si="20"/>
        <v xml:space="preserve">  </v>
      </c>
      <c r="I26" s="3" t="str">
        <f>IF(Investments_Import!C26="","",Investments_Import!C26)</f>
        <v/>
      </c>
      <c r="J26" s="108" t="str">
        <f>IF(Investments_Import!D26="","",Investments_Import!D26)</f>
        <v/>
      </c>
      <c r="K26" s="108" t="str">
        <f t="shared" si="21"/>
        <v/>
      </c>
      <c r="L26" s="47" t="str">
        <f>IF(Investments_Import!E26="","",Investments_Import!E26)</f>
        <v/>
      </c>
      <c r="M26" s="47" t="str">
        <f t="shared" si="1"/>
        <v/>
      </c>
      <c r="N26" s="31" t="str">
        <f>IF(Investments_Import!F26="","",Investments_Import!F26)</f>
        <v/>
      </c>
      <c r="O26" s="31" t="str">
        <f t="shared" si="2"/>
        <v/>
      </c>
      <c r="P26" s="3" t="str">
        <f>IF(Investments_Import!G26="","",Investments_Import!G26)</f>
        <v/>
      </c>
      <c r="Q26" s="3" t="str">
        <f>IF(Investments_Import!H26="","",Investments_Import!H26)</f>
        <v/>
      </c>
      <c r="R26" s="37" t="str">
        <f t="shared" si="3"/>
        <v/>
      </c>
      <c r="S26" s="37" t="str">
        <f t="shared" si="4"/>
        <v/>
      </c>
      <c r="T26" s="7"/>
      <c r="U26" s="36" t="str">
        <f>IF(Mining_Import!A26="","",Mining_Import!A26)</f>
        <v/>
      </c>
      <c r="V26" s="22" t="str">
        <f t="shared" si="22"/>
        <v/>
      </c>
      <c r="W26" s="127" t="str">
        <f t="shared" si="23"/>
        <v/>
      </c>
      <c r="X26" s="127" t="str">
        <f t="shared" si="24"/>
        <v/>
      </c>
      <c r="Y26" s="127" t="str">
        <f t="shared" si="25"/>
        <v/>
      </c>
      <c r="Z26" s="36" t="str">
        <f>IF(Mining_Import!B26="","",Mining_Import!B26)</f>
        <v/>
      </c>
      <c r="AA26" s="184" t="str">
        <f>IF(Mining_Import!$C26="","",Mining_Import!$C26)</f>
        <v/>
      </c>
      <c r="AB26" s="122" t="str">
        <f t="shared" si="26"/>
        <v/>
      </c>
      <c r="AC26" s="122" t="str">
        <f>IF($Y26&gt;Dashboard!$Q$19,$AB26,"")</f>
        <v/>
      </c>
      <c r="AD26" s="43" t="str">
        <f t="shared" si="27"/>
        <v/>
      </c>
      <c r="AE26" s="36" t="str">
        <f>IF(Mining_Import!D26="","",Mining_Import!D26)</f>
        <v/>
      </c>
      <c r="AF26" s="36" t="str">
        <f>IF(Mining_Import!E26="","",Mining_Import!E26)</f>
        <v/>
      </c>
      <c r="AG26" s="36" t="str">
        <f>IF(Mining_Import!F26="","",Mining_Import!F26)</f>
        <v/>
      </c>
      <c r="AH26" s="36" t="str">
        <f>IF(Mining_Import!G26="","",Mining_Import!G26)</f>
        <v/>
      </c>
      <c r="AI26" s="36" t="str">
        <f>IF(Mining_Import!H26="","",Mining_Import!H26)</f>
        <v/>
      </c>
      <c r="AJ26" s="36" t="str">
        <f>IF(Mining_Import!I26="","",Mining_Import!I26)</f>
        <v/>
      </c>
      <c r="AK26" s="7"/>
      <c r="AL26" s="105" t="str">
        <f>IFERROR(INDEX($E$2:$E$2500, MATCH(0, INDEX(COUNTIF($AL$1:AL25, $E$2:$E$2500), 0, 0), 0)), "")</f>
        <v/>
      </c>
      <c r="AM26" s="20" t="str">
        <f>IF(Calculator!$AL26="","",LEFT(Calculator!$AL26, LEN(Calculator!$AL26)-3))</f>
        <v/>
      </c>
      <c r="AN26" s="50" t="str">
        <f t="array" ref="AN26">IF($AL26="","",MAX(IF($E$2:$E$2500=$AL26,$C$2:$C$2500)))</f>
        <v/>
      </c>
      <c r="AO26" s="54" t="str">
        <f t="shared" si="36"/>
        <v/>
      </c>
      <c r="AP26" s="53" t="str">
        <f t="shared" si="28"/>
        <v/>
      </c>
      <c r="AQ26" s="56" t="str">
        <f t="shared" si="6"/>
        <v/>
      </c>
      <c r="AR26" s="56" t="str">
        <f t="shared" si="29"/>
        <v/>
      </c>
      <c r="AS26" s="43" t="str">
        <f t="shared" si="7"/>
        <v/>
      </c>
      <c r="AT26" s="43" t="str">
        <f t="shared" si="8"/>
        <v/>
      </c>
      <c r="AU26" s="43" t="str">
        <f t="shared" si="9"/>
        <v/>
      </c>
      <c r="AV26" s="45" t="str">
        <f t="shared" si="10"/>
        <v/>
      </c>
      <c r="AW26" s="112" t="str">
        <f t="shared" si="11"/>
        <v/>
      </c>
      <c r="AX26" s="45" t="str">
        <f t="shared" si="30"/>
        <v/>
      </c>
      <c r="AY26" s="45" t="str">
        <f t="shared" si="31"/>
        <v/>
      </c>
      <c r="AZ26" s="104" t="str">
        <f t="shared" si="32"/>
        <v/>
      </c>
      <c r="BA26" s="104" t="str">
        <f t="shared" si="33"/>
        <v/>
      </c>
      <c r="BB26" s="43" t="str">
        <f t="shared" si="34"/>
        <v/>
      </c>
      <c r="BC26" s="43" t="str">
        <f t="shared" si="37"/>
        <v/>
      </c>
      <c r="BD26" s="43" t="str">
        <f t="shared" si="13"/>
        <v/>
      </c>
      <c r="BE26" s="60"/>
      <c r="BF26" s="62"/>
      <c r="BG26" s="62"/>
      <c r="BH26" s="62"/>
      <c r="BI26" s="33"/>
      <c r="BJ26" s="33"/>
      <c r="BK26" s="33"/>
      <c r="BL26" s="33"/>
      <c r="BM26" s="32"/>
      <c r="BN26" s="32"/>
      <c r="BQ26" s="32"/>
      <c r="BR26" s="36"/>
      <c r="BS26" s="335" t="str">
        <f>IF(Stock_Connector!B26="","",Stock_Connector!B26)</f>
        <v>BTC</v>
      </c>
      <c r="BT26" s="335">
        <f>IF(Stock_Connector!C26="","",Stock_Connector!C26)</f>
        <v>38927.94</v>
      </c>
      <c r="BU26" s="335">
        <f>IF(Stock_Connector!C26="","",Stock_Connector!C26)</f>
        <v>38927.94</v>
      </c>
      <c r="BV26" s="335" t="str">
        <f>IF(Stock_Connector!E26="","",Stock_Connector!E26)</f>
        <v/>
      </c>
      <c r="BW26" s="335">
        <f>IF(Stock_Connector!D26="","",Stock_Connector!D26)</f>
        <v>-3.2839242816904687E-2</v>
      </c>
      <c r="BX26" s="7"/>
      <c r="BY26" s="120" t="str">
        <f t="shared" si="15"/>
        <v/>
      </c>
      <c r="BZ26" s="184" t="str">
        <f t="shared" si="35"/>
        <v/>
      </c>
      <c r="CA26" s="37" t="str">
        <f>IFERROR(VLOOKUP($BY26,Account_Value!$C$2:$F$2500,4,0),"")</f>
        <v/>
      </c>
      <c r="CB26" s="43" t="str">
        <f t="shared" si="16"/>
        <v/>
      </c>
      <c r="CC26" s="122" t="str">
        <f>IF($BZ26="","",SUM($BZ$2:$BZ26))</f>
        <v/>
      </c>
      <c r="CD26" s="43" t="str">
        <f>IF($BZ26="","",$CA26*(SUM($BZ$2:$BZ26)))</f>
        <v/>
      </c>
    </row>
    <row r="27" spans="1:82" s="5" customFormat="1">
      <c r="A27" s="4" t="str">
        <f t="shared" si="17"/>
        <v/>
      </c>
      <c r="B27" s="21" t="str">
        <f>IF(Investments_Import!A27="","",Investments_Import!A27)</f>
        <v/>
      </c>
      <c r="C27" s="22" t="str">
        <f t="shared" si="0"/>
        <v/>
      </c>
      <c r="D27" s="51" t="str">
        <f t="shared" si="18"/>
        <v/>
      </c>
      <c r="E27" s="3" t="str">
        <f>IF(Investments_Import!B27="","",Investments_Import!B27)</f>
        <v/>
      </c>
      <c r="F27" s="54" t="str">
        <f t="shared" si="19"/>
        <v xml:space="preserve"> </v>
      </c>
      <c r="G27" s="54" t="str">
        <f>IF($B27="","",COUNTIF($F$2:$F27,$F27))</f>
        <v/>
      </c>
      <c r="H27" s="53" t="str">
        <f t="shared" si="20"/>
        <v xml:space="preserve">  </v>
      </c>
      <c r="I27" s="3" t="str">
        <f>IF(Investments_Import!C27="","",Investments_Import!C27)</f>
        <v/>
      </c>
      <c r="J27" s="108" t="str">
        <f>IF(Investments_Import!D27="","",Investments_Import!D27)</f>
        <v/>
      </c>
      <c r="K27" s="108" t="str">
        <f t="shared" si="21"/>
        <v/>
      </c>
      <c r="L27" s="47" t="str">
        <f>IF(Investments_Import!E27="","",Investments_Import!E27)</f>
        <v/>
      </c>
      <c r="M27" s="47" t="str">
        <f t="shared" si="1"/>
        <v/>
      </c>
      <c r="N27" s="31" t="str">
        <f>IF(Investments_Import!F27="","",Investments_Import!F27)</f>
        <v/>
      </c>
      <c r="O27" s="31" t="str">
        <f t="shared" si="2"/>
        <v/>
      </c>
      <c r="P27" s="3" t="str">
        <f>IF(Investments_Import!G27="","",Investments_Import!G27)</f>
        <v/>
      </c>
      <c r="Q27" s="3" t="str">
        <f>IF(Investments_Import!H27="","",Investments_Import!H27)</f>
        <v/>
      </c>
      <c r="R27" s="37" t="str">
        <f t="shared" si="3"/>
        <v/>
      </c>
      <c r="S27" s="37" t="str">
        <f t="shared" si="4"/>
        <v/>
      </c>
      <c r="T27" s="7"/>
      <c r="U27" s="36" t="str">
        <f>IF(Mining_Import!A27="","",Mining_Import!A27)</f>
        <v/>
      </c>
      <c r="V27" s="22" t="str">
        <f t="shared" si="22"/>
        <v/>
      </c>
      <c r="W27" s="127" t="str">
        <f t="shared" si="23"/>
        <v/>
      </c>
      <c r="X27" s="127" t="str">
        <f t="shared" si="24"/>
        <v/>
      </c>
      <c r="Y27" s="127" t="str">
        <f t="shared" si="25"/>
        <v/>
      </c>
      <c r="Z27" s="36" t="str">
        <f>IF(Mining_Import!B27="","",Mining_Import!B27)</f>
        <v/>
      </c>
      <c r="AA27" s="184" t="str">
        <f>IF(Mining_Import!$C27="","",Mining_Import!$C27)</f>
        <v/>
      </c>
      <c r="AB27" s="122" t="str">
        <f t="shared" si="26"/>
        <v/>
      </c>
      <c r="AC27" s="122" t="str">
        <f>IF($Y27&gt;Dashboard!$Q$19,$AB27,"")</f>
        <v/>
      </c>
      <c r="AD27" s="43" t="str">
        <f t="shared" si="27"/>
        <v/>
      </c>
      <c r="AE27" s="36" t="str">
        <f>IF(Mining_Import!D27="","",Mining_Import!D27)</f>
        <v/>
      </c>
      <c r="AF27" s="36" t="str">
        <f>IF(Mining_Import!E27="","",Mining_Import!E27)</f>
        <v/>
      </c>
      <c r="AG27" s="36" t="str">
        <f>IF(Mining_Import!F27="","",Mining_Import!F27)</f>
        <v/>
      </c>
      <c r="AH27" s="36" t="str">
        <f>IF(Mining_Import!G27="","",Mining_Import!G27)</f>
        <v/>
      </c>
      <c r="AI27" s="36" t="str">
        <f>IF(Mining_Import!H27="","",Mining_Import!H27)</f>
        <v/>
      </c>
      <c r="AJ27" s="36" t="str">
        <f>IF(Mining_Import!I27="","",Mining_Import!I27)</f>
        <v/>
      </c>
      <c r="AK27" s="7"/>
      <c r="AL27" s="105" t="str">
        <f>IFERROR(INDEX($E$2:$E$2500, MATCH(0, INDEX(COUNTIF($AL$1:AL26, $E$2:$E$2500), 0, 0), 0)), "")</f>
        <v/>
      </c>
      <c r="AM27" s="20" t="str">
        <f>IF(Calculator!$AL27="","",LEFT(Calculator!$AL27, LEN(Calculator!$AL27)-3))</f>
        <v/>
      </c>
      <c r="AN27" s="50" t="str">
        <f t="array" ref="AN27">IF($AL27="","",MAX(IF($E$2:$E$2500=$AL27,$C$2:$C$2500)))</f>
        <v/>
      </c>
      <c r="AO27" s="54" t="str">
        <f t="shared" si="36"/>
        <v/>
      </c>
      <c r="AP27" s="53" t="str">
        <f t="shared" si="28"/>
        <v/>
      </c>
      <c r="AQ27" s="56" t="str">
        <f t="shared" si="6"/>
        <v/>
      </c>
      <c r="AR27" s="56" t="str">
        <f t="shared" si="29"/>
        <v/>
      </c>
      <c r="AS27" s="43" t="str">
        <f t="shared" si="7"/>
        <v/>
      </c>
      <c r="AT27" s="43" t="str">
        <f t="shared" si="8"/>
        <v/>
      </c>
      <c r="AU27" s="43" t="str">
        <f t="shared" si="9"/>
        <v/>
      </c>
      <c r="AV27" s="45" t="str">
        <f t="shared" si="10"/>
        <v/>
      </c>
      <c r="AW27" s="112" t="str">
        <f t="shared" si="11"/>
        <v/>
      </c>
      <c r="AX27" s="45" t="str">
        <f t="shared" si="30"/>
        <v/>
      </c>
      <c r="AY27" s="45" t="str">
        <f t="shared" si="31"/>
        <v/>
      </c>
      <c r="AZ27" s="104" t="str">
        <f t="shared" si="32"/>
        <v/>
      </c>
      <c r="BA27" s="104" t="str">
        <f t="shared" si="33"/>
        <v/>
      </c>
      <c r="BB27" s="43" t="str">
        <f t="shared" si="34"/>
        <v/>
      </c>
      <c r="BC27" s="43" t="str">
        <f t="shared" si="37"/>
        <v/>
      </c>
      <c r="BD27" s="43" t="str">
        <f t="shared" si="13"/>
        <v/>
      </c>
      <c r="BE27" s="60"/>
      <c r="BF27" s="62"/>
      <c r="BG27" s="62"/>
      <c r="BH27" s="62"/>
      <c r="BI27" s="33"/>
      <c r="BJ27" s="33"/>
      <c r="BK27" s="33"/>
      <c r="BL27" s="32"/>
      <c r="BM27" s="32"/>
      <c r="BN27" s="32"/>
      <c r="BQ27" s="32"/>
      <c r="BR27" s="36"/>
      <c r="BS27" s="335" t="str">
        <f>IF(Stock_Connector!B27="","",Stock_Connector!B27)</f>
        <v>COMP</v>
      </c>
      <c r="BT27" s="335">
        <f>IF(Stock_Connector!C27="","",Stock_Connector!C27)</f>
        <v>437.47</v>
      </c>
      <c r="BU27" s="335">
        <f>IF(Stock_Connector!C27="","",Stock_Connector!C27)</f>
        <v>437.47</v>
      </c>
      <c r="BV27" s="335" t="str">
        <f>IF(Stock_Connector!E27="","",Stock_Connector!E27)</f>
        <v/>
      </c>
      <c r="BW27" s="335">
        <f>IF(Stock_Connector!D27="","",Stock_Connector!D27)</f>
        <v>-3.4090658188160997E-2</v>
      </c>
      <c r="BX27" s="7"/>
      <c r="BY27" s="120" t="str">
        <f t="shared" si="15"/>
        <v/>
      </c>
      <c r="BZ27" s="184" t="str">
        <f t="shared" si="35"/>
        <v/>
      </c>
      <c r="CA27" s="37" t="str">
        <f>IFERROR(VLOOKUP($BY27,Account_Value!$C$2:$F$2500,4,0),"")</f>
        <v/>
      </c>
      <c r="CB27" s="43" t="str">
        <f t="shared" si="16"/>
        <v/>
      </c>
      <c r="CC27" s="122" t="str">
        <f>IF($BZ27="","",SUM($BZ$2:$BZ27))</f>
        <v/>
      </c>
      <c r="CD27" s="43" t="str">
        <f>IF($BZ27="","",$CA27*(SUM($BZ$2:$BZ27)))</f>
        <v/>
      </c>
    </row>
    <row r="28" spans="1:82" s="5" customFormat="1">
      <c r="A28" s="4" t="str">
        <f t="shared" si="17"/>
        <v/>
      </c>
      <c r="B28" s="21" t="str">
        <f>IF(Investments_Import!A28="","",Investments_Import!A28)</f>
        <v/>
      </c>
      <c r="C28" s="22" t="str">
        <f t="shared" si="0"/>
        <v/>
      </c>
      <c r="D28" s="51" t="str">
        <f t="shared" si="18"/>
        <v/>
      </c>
      <c r="E28" s="3" t="str">
        <f>IF(Investments_Import!B28="","",Investments_Import!B28)</f>
        <v/>
      </c>
      <c r="F28" s="54" t="str">
        <f t="shared" si="19"/>
        <v xml:space="preserve"> </v>
      </c>
      <c r="G28" s="54" t="str">
        <f>IF($B28="","",COUNTIF($F$2:$F28,$F28))</f>
        <v/>
      </c>
      <c r="H28" s="53" t="str">
        <f t="shared" si="20"/>
        <v xml:space="preserve">  </v>
      </c>
      <c r="I28" s="3" t="str">
        <f>IF(Investments_Import!C28="","",Investments_Import!C28)</f>
        <v/>
      </c>
      <c r="J28" s="108" t="str">
        <f>IF(Investments_Import!D28="","",Investments_Import!D28)</f>
        <v/>
      </c>
      <c r="K28" s="108" t="str">
        <f t="shared" si="21"/>
        <v/>
      </c>
      <c r="L28" s="47" t="str">
        <f>IF(Investments_Import!E28="","",Investments_Import!E28)</f>
        <v/>
      </c>
      <c r="M28" s="47" t="str">
        <f t="shared" si="1"/>
        <v/>
      </c>
      <c r="N28" s="31" t="str">
        <f>IF(Investments_Import!F28="","",Investments_Import!F28)</f>
        <v/>
      </c>
      <c r="O28" s="31" t="str">
        <f t="shared" si="2"/>
        <v/>
      </c>
      <c r="P28" s="3" t="str">
        <f>IF(Investments_Import!G28="","",Investments_Import!G28)</f>
        <v/>
      </c>
      <c r="Q28" s="3" t="str">
        <f>IF(Investments_Import!H28="","",Investments_Import!H28)</f>
        <v/>
      </c>
      <c r="R28" s="37" t="str">
        <f t="shared" si="3"/>
        <v/>
      </c>
      <c r="S28" s="37" t="str">
        <f t="shared" si="4"/>
        <v/>
      </c>
      <c r="T28" s="7"/>
      <c r="U28" s="36" t="str">
        <f>IF(Mining_Import!A28="","",Mining_Import!A28)</f>
        <v/>
      </c>
      <c r="V28" s="22" t="str">
        <f t="shared" si="22"/>
        <v/>
      </c>
      <c r="W28" s="127" t="str">
        <f t="shared" si="23"/>
        <v/>
      </c>
      <c r="X28" s="127" t="str">
        <f t="shared" si="24"/>
        <v/>
      </c>
      <c r="Y28" s="127" t="str">
        <f t="shared" si="25"/>
        <v/>
      </c>
      <c r="Z28" s="36" t="str">
        <f>IF(Mining_Import!B28="","",Mining_Import!B28)</f>
        <v/>
      </c>
      <c r="AA28" s="184" t="str">
        <f>IF(Mining_Import!$C28="","",Mining_Import!$C28)</f>
        <v/>
      </c>
      <c r="AB28" s="122" t="str">
        <f t="shared" si="26"/>
        <v/>
      </c>
      <c r="AC28" s="122" t="str">
        <f>IF($Y28&gt;Dashboard!$Q$19,$AB28,"")</f>
        <v/>
      </c>
      <c r="AD28" s="43" t="str">
        <f t="shared" si="27"/>
        <v/>
      </c>
      <c r="AE28" s="36" t="str">
        <f>IF(Mining_Import!D28="","",Mining_Import!D28)</f>
        <v/>
      </c>
      <c r="AF28" s="36" t="str">
        <f>IF(Mining_Import!E28="","",Mining_Import!E28)</f>
        <v/>
      </c>
      <c r="AG28" s="36" t="str">
        <f>IF(Mining_Import!F28="","",Mining_Import!F28)</f>
        <v/>
      </c>
      <c r="AH28" s="36" t="str">
        <f>IF(Mining_Import!G28="","",Mining_Import!G28)</f>
        <v/>
      </c>
      <c r="AI28" s="36" t="str">
        <f>IF(Mining_Import!H28="","",Mining_Import!H28)</f>
        <v/>
      </c>
      <c r="AJ28" s="36" t="str">
        <f>IF(Mining_Import!I28="","",Mining_Import!I28)</f>
        <v/>
      </c>
      <c r="AK28" s="7"/>
      <c r="AL28" s="105" t="str">
        <f>IFERROR(INDEX($E$2:$E$2500, MATCH(0, INDEX(COUNTIF($AL$1:AL27, $E$2:$E$2500), 0, 0), 0)), "")</f>
        <v/>
      </c>
      <c r="AM28" s="20" t="str">
        <f>IF(Calculator!$AL28="","",LEFT(Calculator!$AL28, LEN(Calculator!$AL28)-3))</f>
        <v/>
      </c>
      <c r="AN28" s="50" t="str">
        <f t="array" ref="AN28">IF($AL28="","",MAX(IF($E$2:$E$2500=$AL28,$C$2:$C$2500)))</f>
        <v/>
      </c>
      <c r="AO28" s="54" t="str">
        <f t="shared" si="36"/>
        <v/>
      </c>
      <c r="AP28" s="53" t="str">
        <f t="shared" si="28"/>
        <v/>
      </c>
      <c r="AQ28" s="56" t="str">
        <f t="shared" si="6"/>
        <v/>
      </c>
      <c r="AR28" s="56" t="str">
        <f t="shared" si="29"/>
        <v/>
      </c>
      <c r="AS28" s="43" t="str">
        <f t="shared" si="7"/>
        <v/>
      </c>
      <c r="AT28" s="43" t="str">
        <f t="shared" si="8"/>
        <v/>
      </c>
      <c r="AU28" s="43" t="str">
        <f t="shared" si="9"/>
        <v/>
      </c>
      <c r="AV28" s="45" t="str">
        <f t="shared" si="10"/>
        <v/>
      </c>
      <c r="AW28" s="112" t="str">
        <f t="shared" si="11"/>
        <v/>
      </c>
      <c r="AX28" s="45" t="str">
        <f t="shared" si="30"/>
        <v/>
      </c>
      <c r="AY28" s="45" t="str">
        <f t="shared" si="31"/>
        <v/>
      </c>
      <c r="AZ28" s="104" t="str">
        <f t="shared" si="32"/>
        <v/>
      </c>
      <c r="BA28" s="104" t="str">
        <f t="shared" si="33"/>
        <v/>
      </c>
      <c r="BB28" s="43" t="str">
        <f t="shared" si="34"/>
        <v/>
      </c>
      <c r="BC28" s="43" t="str">
        <f t="shared" si="37"/>
        <v/>
      </c>
      <c r="BD28" s="43" t="str">
        <f t="shared" si="13"/>
        <v/>
      </c>
      <c r="BE28" s="60"/>
      <c r="BF28" s="62"/>
      <c r="BG28" s="62"/>
      <c r="BH28" s="62"/>
      <c r="BI28" s="33"/>
      <c r="BJ28" s="33"/>
      <c r="BK28" s="33"/>
      <c r="BL28" s="32"/>
      <c r="BM28" s="32"/>
      <c r="BN28" s="32"/>
      <c r="BQ28" s="32"/>
      <c r="BR28" s="36"/>
      <c r="BS28" s="335" t="str">
        <f>IF(Stock_Connector!B28="","",Stock_Connector!B28)</f>
        <v>ZEN</v>
      </c>
      <c r="BT28" s="335">
        <f>IF(Stock_Connector!C28="","",Stock_Connector!C28)</f>
        <v>35.285249999999998</v>
      </c>
      <c r="BU28" s="335">
        <f>IF(Stock_Connector!C28="","",Stock_Connector!C28)</f>
        <v>35.285249999999998</v>
      </c>
      <c r="BV28" s="335" t="str">
        <f>IF(Stock_Connector!E28="","",Stock_Connector!E28)</f>
        <v/>
      </c>
      <c r="BW28" s="335">
        <f>IF(Stock_Connector!D28="","",Stock_Connector!D28)</f>
        <v>-2.586942297976659E-2</v>
      </c>
      <c r="BX28" s="7"/>
      <c r="BY28" s="120" t="str">
        <f t="shared" si="15"/>
        <v/>
      </c>
      <c r="BZ28" s="184" t="str">
        <f t="shared" si="35"/>
        <v/>
      </c>
      <c r="CA28" s="37" t="str">
        <f>IFERROR(VLOOKUP($BY28,Account_Value!$C$2:$F$2500,4,0),"")</f>
        <v/>
      </c>
      <c r="CB28" s="43" t="str">
        <f t="shared" si="16"/>
        <v/>
      </c>
      <c r="CC28" s="122" t="str">
        <f>IF($BZ28="","",SUM($BZ$2:$BZ28))</f>
        <v/>
      </c>
      <c r="CD28" s="43" t="str">
        <f>IF($BZ28="","",$BU$19*(SUM($BZ$2:$BZ28)))</f>
        <v/>
      </c>
    </row>
    <row r="29" spans="1:82" s="5" customFormat="1">
      <c r="A29" s="4" t="str">
        <f t="shared" si="17"/>
        <v/>
      </c>
      <c r="B29" s="21" t="str">
        <f>IF(Investments_Import!A29="","",Investments_Import!A29)</f>
        <v/>
      </c>
      <c r="C29" s="22" t="str">
        <f t="shared" si="0"/>
        <v/>
      </c>
      <c r="D29" s="51" t="str">
        <f t="shared" si="18"/>
        <v/>
      </c>
      <c r="E29" s="3" t="str">
        <f>IF(Investments_Import!B29="","",Investments_Import!B29)</f>
        <v/>
      </c>
      <c r="F29" s="54" t="str">
        <f t="shared" si="19"/>
        <v xml:space="preserve"> </v>
      </c>
      <c r="G29" s="54" t="str">
        <f>IF($B29="","",COUNTIF($F$2:$F29,$F29))</f>
        <v/>
      </c>
      <c r="H29" s="53" t="str">
        <f t="shared" si="20"/>
        <v xml:space="preserve">  </v>
      </c>
      <c r="I29" s="3" t="str">
        <f>IF(Investments_Import!C29="","",Investments_Import!C29)</f>
        <v/>
      </c>
      <c r="J29" s="108" t="str">
        <f>IF(Investments_Import!D29="","",Investments_Import!D29)</f>
        <v/>
      </c>
      <c r="K29" s="108" t="str">
        <f t="shared" si="21"/>
        <v/>
      </c>
      <c r="L29" s="47" t="str">
        <f>IF(Investments_Import!E29="","",Investments_Import!E29)</f>
        <v/>
      </c>
      <c r="M29" s="47" t="str">
        <f t="shared" si="1"/>
        <v/>
      </c>
      <c r="N29" s="31" t="str">
        <f>IF(Investments_Import!F29="","",Investments_Import!F29)</f>
        <v/>
      </c>
      <c r="O29" s="31" t="str">
        <f t="shared" si="2"/>
        <v/>
      </c>
      <c r="P29" s="3" t="str">
        <f>IF(Investments_Import!G29="","",Investments_Import!G29)</f>
        <v/>
      </c>
      <c r="Q29" s="3" t="str">
        <f>IF(Investments_Import!H29="","",Investments_Import!H29)</f>
        <v/>
      </c>
      <c r="R29" s="37" t="str">
        <f t="shared" si="3"/>
        <v/>
      </c>
      <c r="S29" s="37" t="str">
        <f t="shared" si="4"/>
        <v/>
      </c>
      <c r="T29" s="7"/>
      <c r="U29" s="36" t="str">
        <f>IF(Mining_Import!A29="","",Mining_Import!A29)</f>
        <v/>
      </c>
      <c r="V29" s="22" t="str">
        <f t="shared" si="22"/>
        <v/>
      </c>
      <c r="W29" s="127" t="str">
        <f t="shared" si="23"/>
        <v/>
      </c>
      <c r="X29" s="127" t="str">
        <f t="shared" si="24"/>
        <v/>
      </c>
      <c r="Y29" s="127" t="str">
        <f t="shared" si="25"/>
        <v/>
      </c>
      <c r="Z29" s="36" t="str">
        <f>IF(Mining_Import!B29="","",Mining_Import!B29)</f>
        <v/>
      </c>
      <c r="AA29" s="184" t="str">
        <f>IF(Mining_Import!$C29="","",Mining_Import!$C29)</f>
        <v/>
      </c>
      <c r="AB29" s="122" t="str">
        <f t="shared" si="26"/>
        <v/>
      </c>
      <c r="AC29" s="122" t="str">
        <f>IF($Y29&gt;Dashboard!$Q$19,$AB29,"")</f>
        <v/>
      </c>
      <c r="AD29" s="43" t="str">
        <f t="shared" si="27"/>
        <v/>
      </c>
      <c r="AE29" s="36" t="str">
        <f>IF(Mining_Import!D29="","",Mining_Import!D29)</f>
        <v/>
      </c>
      <c r="AF29" s="36" t="str">
        <f>IF(Mining_Import!E29="","",Mining_Import!E29)</f>
        <v/>
      </c>
      <c r="AG29" s="36" t="str">
        <f>IF(Mining_Import!F29="","",Mining_Import!F29)</f>
        <v/>
      </c>
      <c r="AH29" s="36" t="str">
        <f>IF(Mining_Import!G29="","",Mining_Import!G29)</f>
        <v/>
      </c>
      <c r="AI29" s="36" t="str">
        <f>IF(Mining_Import!H29="","",Mining_Import!H29)</f>
        <v/>
      </c>
      <c r="AJ29" s="36" t="str">
        <f>IF(Mining_Import!I29="","",Mining_Import!I29)</f>
        <v/>
      </c>
      <c r="AK29" s="7"/>
      <c r="AL29" s="105" t="str">
        <f>IFERROR(INDEX($E$2:$E$2500, MATCH(0, INDEX(COUNTIF($AL$1:AL28, $E$2:$E$2500), 0, 0), 0)), "")</f>
        <v/>
      </c>
      <c r="AM29" s="20" t="str">
        <f>IF(Calculator!$AL29="","",LEFT(Calculator!$AL29, LEN(Calculator!$AL29)-3))</f>
        <v/>
      </c>
      <c r="AN29" s="50" t="str">
        <f t="array" ref="AN29">IF($AL29="","",MAX(IF($E$2:$E$2500=$AL29,$C$2:$C$2500)))</f>
        <v/>
      </c>
      <c r="AO29" s="54" t="str">
        <f t="shared" si="36"/>
        <v/>
      </c>
      <c r="AP29" s="53" t="str">
        <f t="shared" si="28"/>
        <v/>
      </c>
      <c r="AQ29" s="56" t="str">
        <f t="shared" si="6"/>
        <v/>
      </c>
      <c r="AR29" s="56" t="str">
        <f t="shared" si="29"/>
        <v/>
      </c>
      <c r="AS29" s="43" t="str">
        <f t="shared" si="7"/>
        <v/>
      </c>
      <c r="AT29" s="43" t="str">
        <f t="shared" si="8"/>
        <v/>
      </c>
      <c r="AU29" s="43" t="str">
        <f t="shared" si="9"/>
        <v/>
      </c>
      <c r="AV29" s="45" t="str">
        <f t="shared" si="10"/>
        <v/>
      </c>
      <c r="AW29" s="112" t="str">
        <f t="shared" si="11"/>
        <v/>
      </c>
      <c r="AX29" s="45" t="str">
        <f t="shared" si="30"/>
        <v/>
      </c>
      <c r="AY29" s="45" t="str">
        <f t="shared" si="31"/>
        <v/>
      </c>
      <c r="AZ29" s="104" t="str">
        <f t="shared" si="32"/>
        <v/>
      </c>
      <c r="BA29" s="104" t="str">
        <f t="shared" si="33"/>
        <v/>
      </c>
      <c r="BB29" s="43" t="str">
        <f t="shared" si="34"/>
        <v/>
      </c>
      <c r="BC29" s="43" t="str">
        <f t="shared" si="37"/>
        <v/>
      </c>
      <c r="BD29" s="43" t="str">
        <f t="shared" si="13"/>
        <v/>
      </c>
      <c r="BE29" s="60"/>
      <c r="BF29" s="62"/>
      <c r="BG29" s="62"/>
      <c r="BH29" s="62"/>
      <c r="BI29" s="33"/>
      <c r="BJ29" s="33"/>
      <c r="BK29" s="33"/>
      <c r="BL29" s="32"/>
      <c r="BM29" s="32"/>
      <c r="BN29" s="32"/>
      <c r="BQ29" s="32"/>
      <c r="BR29" s="36"/>
      <c r="BS29" s="335" t="str">
        <f>IF(Stock_Connector!B29="","",Stock_Connector!B29)</f>
        <v>UNI</v>
      </c>
      <c r="BT29" s="335">
        <f>IF(Stock_Connector!C29="","",Stock_Connector!C29)</f>
        <v>18.46</v>
      </c>
      <c r="BU29" s="335">
        <f>IF(Stock_Connector!C29="","",Stock_Connector!C29)</f>
        <v>18.46</v>
      </c>
      <c r="BV29" s="335" t="str">
        <f>IF(Stock_Connector!E29="","",Stock_Connector!E29)</f>
        <v/>
      </c>
      <c r="BW29" s="335">
        <f>IF(Stock_Connector!D29="","",Stock_Connector!D29)</f>
        <v>-4.9433573635427434E-2</v>
      </c>
      <c r="BX29" s="7"/>
      <c r="BY29" s="120" t="str">
        <f t="shared" si="15"/>
        <v/>
      </c>
      <c r="BZ29" s="184" t="str">
        <f t="shared" si="35"/>
        <v/>
      </c>
      <c r="CA29" s="37" t="str">
        <f>IFERROR(VLOOKUP($BY29,Account_Value!$C$2:$F$2500,4,0),"")</f>
        <v/>
      </c>
      <c r="CB29" s="43" t="str">
        <f t="shared" si="16"/>
        <v/>
      </c>
      <c r="CC29" s="122" t="str">
        <f>IF($BZ29="","",SUM($BZ$2:$BZ29))</f>
        <v/>
      </c>
      <c r="CD29" s="43" t="str">
        <f>IF($BZ29="","",$BU$19*(SUM($BZ$2:$BZ29)))</f>
        <v/>
      </c>
    </row>
    <row r="30" spans="1:82" s="5" customFormat="1">
      <c r="A30" s="4" t="str">
        <f t="shared" si="17"/>
        <v/>
      </c>
      <c r="B30" s="21" t="str">
        <f>IF(Investments_Import!A30="","",Investments_Import!A30)</f>
        <v/>
      </c>
      <c r="C30" s="22" t="str">
        <f t="shared" si="0"/>
        <v/>
      </c>
      <c r="D30" s="51" t="str">
        <f t="shared" si="18"/>
        <v/>
      </c>
      <c r="E30" s="3" t="str">
        <f>IF(Investments_Import!B30="","",Investments_Import!B30)</f>
        <v/>
      </c>
      <c r="F30" s="54" t="str">
        <f t="shared" si="19"/>
        <v xml:space="preserve"> </v>
      </c>
      <c r="G30" s="54" t="str">
        <f>IF($B30="","",COUNTIF($F$2:$F30,$F30))</f>
        <v/>
      </c>
      <c r="H30" s="53" t="str">
        <f t="shared" si="20"/>
        <v xml:space="preserve">  </v>
      </c>
      <c r="I30" s="3" t="str">
        <f>IF(Investments_Import!C30="","",Investments_Import!C30)</f>
        <v/>
      </c>
      <c r="J30" s="108" t="str">
        <f>IF(Investments_Import!D30="","",Investments_Import!D30)</f>
        <v/>
      </c>
      <c r="K30" s="108" t="str">
        <f t="shared" si="21"/>
        <v/>
      </c>
      <c r="L30" s="47" t="str">
        <f>IF(Investments_Import!E30="","",Investments_Import!E30)</f>
        <v/>
      </c>
      <c r="M30" s="47" t="str">
        <f t="shared" si="1"/>
        <v/>
      </c>
      <c r="N30" s="31" t="str">
        <f>IF(Investments_Import!F30="","",Investments_Import!F30)</f>
        <v/>
      </c>
      <c r="O30" s="31" t="str">
        <f t="shared" si="2"/>
        <v/>
      </c>
      <c r="P30" s="3" t="str">
        <f>IF(Investments_Import!G30="","",Investments_Import!G30)</f>
        <v/>
      </c>
      <c r="Q30" s="3" t="str">
        <f>IF(Investments_Import!H30="","",Investments_Import!H30)</f>
        <v/>
      </c>
      <c r="R30" s="37" t="str">
        <f t="shared" si="3"/>
        <v/>
      </c>
      <c r="S30" s="37" t="str">
        <f t="shared" si="4"/>
        <v/>
      </c>
      <c r="T30" s="7"/>
      <c r="U30" s="36" t="str">
        <f>IF(Mining_Import!A30="","",Mining_Import!A30)</f>
        <v/>
      </c>
      <c r="V30" s="22" t="str">
        <f t="shared" si="22"/>
        <v/>
      </c>
      <c r="W30" s="127" t="str">
        <f t="shared" si="23"/>
        <v/>
      </c>
      <c r="X30" s="127" t="str">
        <f t="shared" si="24"/>
        <v/>
      </c>
      <c r="Y30" s="127" t="str">
        <f t="shared" si="25"/>
        <v/>
      </c>
      <c r="Z30" s="36" t="str">
        <f>IF(Mining_Import!B30="","",Mining_Import!B30)</f>
        <v/>
      </c>
      <c r="AA30" s="184" t="str">
        <f>IF(Mining_Import!$C30="","",Mining_Import!$C30)</f>
        <v/>
      </c>
      <c r="AB30" s="122" t="str">
        <f t="shared" si="26"/>
        <v/>
      </c>
      <c r="AC30" s="122" t="str">
        <f>IF($Y30&gt;Dashboard!$Q$19,$AB30,"")</f>
        <v/>
      </c>
      <c r="AD30" s="43" t="str">
        <f t="shared" si="27"/>
        <v/>
      </c>
      <c r="AE30" s="36" t="str">
        <f>IF(Mining_Import!D30="","",Mining_Import!D30)</f>
        <v/>
      </c>
      <c r="AF30" s="36" t="str">
        <f>IF(Mining_Import!E30="","",Mining_Import!E30)</f>
        <v/>
      </c>
      <c r="AG30" s="36" t="str">
        <f>IF(Mining_Import!F30="","",Mining_Import!F30)</f>
        <v/>
      </c>
      <c r="AH30" s="36" t="str">
        <f>IF(Mining_Import!G30="","",Mining_Import!G30)</f>
        <v/>
      </c>
      <c r="AI30" s="36" t="str">
        <f>IF(Mining_Import!H30="","",Mining_Import!H30)</f>
        <v/>
      </c>
      <c r="AJ30" s="36" t="str">
        <f>IF(Mining_Import!I30="","",Mining_Import!I30)</f>
        <v/>
      </c>
      <c r="AK30" s="7"/>
      <c r="AL30" s="105" t="str">
        <f>IFERROR(INDEX($E$2:$E$2500, MATCH(0, INDEX(COUNTIF($AL$1:AL29, $E$2:$E$2500), 0, 0), 0)), "")</f>
        <v/>
      </c>
      <c r="AM30" s="20" t="str">
        <f>IF(Calculator!$AL30="","",LEFT(Calculator!$AL30, LEN(Calculator!$AL30)-3))</f>
        <v/>
      </c>
      <c r="AN30" s="50" t="str">
        <f t="array" ref="AN30">IF($AL30="","",MAX(IF($E$2:$E$2500=$AL30,$C$2:$C$2500)))</f>
        <v/>
      </c>
      <c r="AO30" s="54" t="str">
        <f t="shared" si="36"/>
        <v/>
      </c>
      <c r="AP30" s="53" t="str">
        <f t="shared" si="28"/>
        <v/>
      </c>
      <c r="AQ30" s="56" t="str">
        <f t="shared" si="6"/>
        <v/>
      </c>
      <c r="AR30" s="56" t="str">
        <f t="shared" si="29"/>
        <v/>
      </c>
      <c r="AS30" s="43" t="str">
        <f t="shared" si="7"/>
        <v/>
      </c>
      <c r="AT30" s="43" t="str">
        <f t="shared" si="8"/>
        <v/>
      </c>
      <c r="AU30" s="43" t="str">
        <f t="shared" si="9"/>
        <v/>
      </c>
      <c r="AV30" s="45" t="str">
        <f t="shared" si="10"/>
        <v/>
      </c>
      <c r="AW30" s="112" t="str">
        <f t="shared" si="11"/>
        <v/>
      </c>
      <c r="AX30" s="45" t="str">
        <f t="shared" si="30"/>
        <v/>
      </c>
      <c r="AY30" s="45" t="str">
        <f t="shared" si="31"/>
        <v/>
      </c>
      <c r="AZ30" s="104" t="str">
        <f t="shared" si="32"/>
        <v/>
      </c>
      <c r="BA30" s="104" t="str">
        <f t="shared" si="33"/>
        <v/>
      </c>
      <c r="BB30" s="43" t="str">
        <f t="shared" si="34"/>
        <v/>
      </c>
      <c r="BC30" s="43" t="str">
        <f t="shared" si="37"/>
        <v/>
      </c>
      <c r="BD30" s="43" t="str">
        <f t="shared" si="13"/>
        <v/>
      </c>
      <c r="BE30" s="60"/>
      <c r="BF30" s="62"/>
      <c r="BG30" s="62"/>
      <c r="BH30" s="62"/>
      <c r="BI30" s="33"/>
      <c r="BJ30" s="33"/>
      <c r="BK30" s="33"/>
      <c r="BL30" s="32"/>
      <c r="BM30" s="32"/>
      <c r="BN30" s="32"/>
      <c r="BQ30" s="32"/>
      <c r="BR30" s="32"/>
      <c r="BS30" s="335" t="str">
        <f>IF(Stock_Connector!B30="","",Stock_Connector!B30)</f>
        <v>BAND</v>
      </c>
      <c r="BT30" s="335">
        <f>IF(Stock_Connector!C30="","",Stock_Connector!C30)</f>
        <v>11.28</v>
      </c>
      <c r="BU30" s="335">
        <f>IF(Stock_Connector!C30="","",Stock_Connector!C30)</f>
        <v>11.28</v>
      </c>
      <c r="BV30" s="335" t="str">
        <f>IF(Stock_Connector!E30="","",Stock_Connector!E30)</f>
        <v/>
      </c>
      <c r="BW30" s="335">
        <f>IF(Stock_Connector!D30="","",Stock_Connector!D30)</f>
        <v>-7.9155672823218882E-3</v>
      </c>
      <c r="BX30" s="7"/>
      <c r="BY30" s="120" t="str">
        <f t="shared" si="15"/>
        <v/>
      </c>
      <c r="BZ30" s="184" t="str">
        <f t="shared" si="35"/>
        <v/>
      </c>
      <c r="CA30" s="37" t="str">
        <f>IFERROR(VLOOKUP($BY30,Account_Value!$C$2:$F$2500,4,0),"")</f>
        <v/>
      </c>
      <c r="CB30" s="43" t="str">
        <f t="shared" si="16"/>
        <v/>
      </c>
      <c r="CC30" s="122" t="str">
        <f>IF($BZ30="","",SUM($BZ$2:$BZ30))</f>
        <v/>
      </c>
      <c r="CD30" s="43" t="str">
        <f>IF($BZ30="","",$BU$19*(SUM($BZ$2:$BZ30)))</f>
        <v/>
      </c>
    </row>
    <row r="31" spans="1:82" s="5" customFormat="1">
      <c r="A31" s="4" t="str">
        <f t="shared" si="17"/>
        <v/>
      </c>
      <c r="B31" s="21" t="str">
        <f>IF(Investments_Import!A31="","",Investments_Import!A31)</f>
        <v/>
      </c>
      <c r="C31" s="22" t="str">
        <f t="shared" si="0"/>
        <v/>
      </c>
      <c r="D31" s="51" t="str">
        <f t="shared" si="18"/>
        <v/>
      </c>
      <c r="E31" s="3" t="str">
        <f>IF(Investments_Import!B31="","",Investments_Import!B31)</f>
        <v/>
      </c>
      <c r="F31" s="54" t="str">
        <f t="shared" si="19"/>
        <v xml:space="preserve"> </v>
      </c>
      <c r="G31" s="54" t="str">
        <f>IF($B31="","",COUNTIF($F$2:$F31,$F31))</f>
        <v/>
      </c>
      <c r="H31" s="53" t="str">
        <f t="shared" si="20"/>
        <v xml:space="preserve">  </v>
      </c>
      <c r="I31" s="3" t="str">
        <f>IF(Investments_Import!C31="","",Investments_Import!C31)</f>
        <v/>
      </c>
      <c r="J31" s="108" t="str">
        <f>IF(Investments_Import!D31="","",Investments_Import!D31)</f>
        <v/>
      </c>
      <c r="K31" s="108" t="str">
        <f t="shared" si="21"/>
        <v/>
      </c>
      <c r="L31" s="47" t="str">
        <f>IF(Investments_Import!E31="","",Investments_Import!E31)</f>
        <v/>
      </c>
      <c r="M31" s="47" t="str">
        <f t="shared" si="1"/>
        <v/>
      </c>
      <c r="N31" s="31" t="str">
        <f>IF(Investments_Import!F31="","",Investments_Import!F31)</f>
        <v/>
      </c>
      <c r="O31" s="31" t="str">
        <f t="shared" si="2"/>
        <v/>
      </c>
      <c r="P31" s="3" t="str">
        <f>IF(Investments_Import!G31="","",Investments_Import!G31)</f>
        <v/>
      </c>
      <c r="Q31" s="3" t="str">
        <f>IF(Investments_Import!H31="","",Investments_Import!H31)</f>
        <v/>
      </c>
      <c r="R31" s="37" t="str">
        <f t="shared" si="3"/>
        <v/>
      </c>
      <c r="S31" s="37" t="str">
        <f t="shared" si="4"/>
        <v/>
      </c>
      <c r="T31" s="7"/>
      <c r="U31" s="36" t="str">
        <f>IF(Mining_Import!A31="","",Mining_Import!A31)</f>
        <v/>
      </c>
      <c r="V31" s="22" t="str">
        <f t="shared" si="22"/>
        <v/>
      </c>
      <c r="W31" s="127" t="str">
        <f t="shared" si="23"/>
        <v/>
      </c>
      <c r="X31" s="127" t="str">
        <f t="shared" si="24"/>
        <v/>
      </c>
      <c r="Y31" s="127" t="str">
        <f t="shared" si="25"/>
        <v/>
      </c>
      <c r="Z31" s="36" t="str">
        <f>IF(Mining_Import!B31="","",Mining_Import!B31)</f>
        <v/>
      </c>
      <c r="AA31" s="184" t="str">
        <f>IF(Mining_Import!$C31="","",Mining_Import!$C31)</f>
        <v/>
      </c>
      <c r="AB31" s="122" t="str">
        <f t="shared" si="26"/>
        <v/>
      </c>
      <c r="AC31" s="122" t="str">
        <f>IF($Y31&gt;Dashboard!$Q$19,$AB31,"")</f>
        <v/>
      </c>
      <c r="AD31" s="43" t="str">
        <f t="shared" si="27"/>
        <v/>
      </c>
      <c r="AE31" s="36" t="str">
        <f>IF(Mining_Import!D31="","",Mining_Import!D31)</f>
        <v/>
      </c>
      <c r="AF31" s="36" t="str">
        <f>IF(Mining_Import!E31="","",Mining_Import!E31)</f>
        <v/>
      </c>
      <c r="AG31" s="36" t="str">
        <f>IF(Mining_Import!F31="","",Mining_Import!F31)</f>
        <v/>
      </c>
      <c r="AH31" s="36" t="str">
        <f>IF(Mining_Import!G31="","",Mining_Import!G31)</f>
        <v/>
      </c>
      <c r="AI31" s="36" t="str">
        <f>IF(Mining_Import!H31="","",Mining_Import!H31)</f>
        <v/>
      </c>
      <c r="AJ31" s="36" t="str">
        <f>IF(Mining_Import!I31="","",Mining_Import!I31)</f>
        <v/>
      </c>
      <c r="AK31" s="7"/>
      <c r="AL31" s="105" t="str">
        <f>IFERROR(INDEX($E$2:$E$2500, MATCH(0, INDEX(COUNTIF($AL$1:AL30, $E$2:$E$2500), 0, 0), 0)), "")</f>
        <v/>
      </c>
      <c r="AM31" s="20" t="str">
        <f>IF(Calculator!$AL31="","",LEFT(Calculator!$AL31, LEN(Calculator!$AL31)-3))</f>
        <v/>
      </c>
      <c r="AN31" s="50" t="str">
        <f t="array" ref="AN31">IF($AL31="","",MAX(IF($E$2:$E$2500=$AL31,$C$2:$C$2500)))</f>
        <v/>
      </c>
      <c r="AO31" s="54" t="str">
        <f t="shared" si="36"/>
        <v/>
      </c>
      <c r="AP31" s="53" t="str">
        <f t="shared" si="28"/>
        <v/>
      </c>
      <c r="AQ31" s="56" t="str">
        <f t="shared" si="6"/>
        <v/>
      </c>
      <c r="AR31" s="56" t="str">
        <f t="shared" si="29"/>
        <v/>
      </c>
      <c r="AS31" s="43" t="str">
        <f t="shared" si="7"/>
        <v/>
      </c>
      <c r="AT31" s="43" t="str">
        <f t="shared" si="8"/>
        <v/>
      </c>
      <c r="AU31" s="43" t="str">
        <f t="shared" si="9"/>
        <v/>
      </c>
      <c r="AV31" s="45" t="str">
        <f t="shared" si="10"/>
        <v/>
      </c>
      <c r="AW31" s="112" t="str">
        <f t="shared" si="11"/>
        <v/>
      </c>
      <c r="AX31" s="45" t="str">
        <f t="shared" si="30"/>
        <v/>
      </c>
      <c r="AY31" s="45" t="str">
        <f t="shared" si="31"/>
        <v/>
      </c>
      <c r="AZ31" s="104" t="str">
        <f t="shared" si="32"/>
        <v/>
      </c>
      <c r="BA31" s="104" t="str">
        <f t="shared" si="33"/>
        <v/>
      </c>
      <c r="BB31" s="43" t="str">
        <f t="shared" si="34"/>
        <v/>
      </c>
      <c r="BC31" s="43" t="str">
        <f t="shared" si="37"/>
        <v/>
      </c>
      <c r="BD31" s="43" t="str">
        <f t="shared" si="13"/>
        <v/>
      </c>
      <c r="BE31" s="60"/>
      <c r="BF31" s="62"/>
      <c r="BG31" s="62"/>
      <c r="BH31" s="62"/>
      <c r="BI31" s="33"/>
      <c r="BJ31" s="33"/>
      <c r="BK31" s="33"/>
      <c r="BL31" s="32"/>
      <c r="BM31" s="32"/>
      <c r="BN31" s="32"/>
      <c r="BQ31" s="32"/>
      <c r="BR31" s="32"/>
      <c r="BS31" s="335" t="str">
        <f>IF(Stock_Connector!B31="","",Stock_Connector!B31)</f>
        <v>WAVES</v>
      </c>
      <c r="BT31" s="335">
        <f>IF(Stock_Connector!C31="","",Stock_Connector!C31)</f>
        <v>8.1411329999999982</v>
      </c>
      <c r="BU31" s="335">
        <f>IF(Stock_Connector!C31="","",Stock_Connector!C31)</f>
        <v>8.1411329999999982</v>
      </c>
      <c r="BV31" s="335" t="str">
        <f>IF(Stock_Connector!E31="","",Stock_Connector!E31)</f>
        <v/>
      </c>
      <c r="BW31" s="335">
        <f>IF(Stock_Connector!D31="","",Stock_Connector!D31)</f>
        <v>2.1997891010431682E-2</v>
      </c>
      <c r="BX31" s="7"/>
      <c r="BY31" s="120" t="str">
        <f t="shared" si="15"/>
        <v/>
      </c>
      <c r="BZ31" s="184" t="str">
        <f t="shared" si="35"/>
        <v/>
      </c>
      <c r="CA31" s="37" t="str">
        <f>IFERROR(VLOOKUP($BY31,Account_Value!$C$2:$F$2500,4,0),"")</f>
        <v/>
      </c>
      <c r="CB31" s="43" t="str">
        <f t="shared" si="16"/>
        <v/>
      </c>
      <c r="CC31" s="122" t="str">
        <f>IF($BZ31="","",SUM($BZ$2:$BZ31))</f>
        <v/>
      </c>
      <c r="CD31" s="43" t="str">
        <f>IF($BZ31="","",$BU$19*(SUM($BZ$2:$BZ31)))</f>
        <v/>
      </c>
    </row>
    <row r="32" spans="1:82" s="5" customFormat="1">
      <c r="A32" s="4" t="str">
        <f t="shared" si="17"/>
        <v/>
      </c>
      <c r="B32" s="21" t="str">
        <f>IF(Investments_Import!A32="","",Investments_Import!A32)</f>
        <v/>
      </c>
      <c r="C32" s="22" t="str">
        <f t="shared" si="0"/>
        <v/>
      </c>
      <c r="D32" s="51" t="str">
        <f t="shared" si="18"/>
        <v/>
      </c>
      <c r="E32" s="3" t="str">
        <f>IF(Investments_Import!B32="","",Investments_Import!B32)</f>
        <v/>
      </c>
      <c r="F32" s="54" t="str">
        <f t="shared" si="19"/>
        <v xml:space="preserve"> </v>
      </c>
      <c r="G32" s="54" t="str">
        <f>IF($B32="","",COUNTIF($F$2:$F32,$F32))</f>
        <v/>
      </c>
      <c r="H32" s="53" t="str">
        <f t="shared" si="20"/>
        <v xml:space="preserve">  </v>
      </c>
      <c r="I32" s="3" t="str">
        <f>IF(Investments_Import!C32="","",Investments_Import!C32)</f>
        <v/>
      </c>
      <c r="J32" s="108" t="str">
        <f>IF(Investments_Import!D32="","",Investments_Import!D32)</f>
        <v/>
      </c>
      <c r="K32" s="108" t="str">
        <f t="shared" si="21"/>
        <v/>
      </c>
      <c r="L32" s="47" t="str">
        <f>IF(Investments_Import!E32="","",Investments_Import!E32)</f>
        <v/>
      </c>
      <c r="M32" s="47" t="str">
        <f t="shared" si="1"/>
        <v/>
      </c>
      <c r="N32" s="31" t="str">
        <f>IF(Investments_Import!F32="","",Investments_Import!F32)</f>
        <v/>
      </c>
      <c r="O32" s="31" t="str">
        <f t="shared" si="2"/>
        <v/>
      </c>
      <c r="P32" s="3" t="str">
        <f>IF(Investments_Import!G32="","",Investments_Import!G32)</f>
        <v/>
      </c>
      <c r="Q32" s="3" t="str">
        <f>IF(Investments_Import!H32="","",Investments_Import!H32)</f>
        <v/>
      </c>
      <c r="R32" s="37" t="str">
        <f t="shared" si="3"/>
        <v/>
      </c>
      <c r="S32" s="37" t="str">
        <f t="shared" si="4"/>
        <v/>
      </c>
      <c r="T32" s="7"/>
      <c r="U32" s="36" t="str">
        <f>IF(Mining_Import!A32="","",Mining_Import!A32)</f>
        <v/>
      </c>
      <c r="V32" s="22" t="str">
        <f t="shared" si="22"/>
        <v/>
      </c>
      <c r="W32" s="127" t="str">
        <f t="shared" si="23"/>
        <v/>
      </c>
      <c r="X32" s="127" t="str">
        <f t="shared" si="24"/>
        <v/>
      </c>
      <c r="Y32" s="127" t="str">
        <f t="shared" si="25"/>
        <v/>
      </c>
      <c r="Z32" s="36" t="str">
        <f>IF(Mining_Import!B32="","",Mining_Import!B32)</f>
        <v/>
      </c>
      <c r="AA32" s="184" t="str">
        <f>IF(Mining_Import!$C32="","",Mining_Import!$C32)</f>
        <v/>
      </c>
      <c r="AB32" s="122" t="str">
        <f t="shared" si="26"/>
        <v/>
      </c>
      <c r="AC32" s="122" t="str">
        <f>IF($Y32&gt;Dashboard!$Q$19,$AB32,"")</f>
        <v/>
      </c>
      <c r="AD32" s="43" t="str">
        <f t="shared" si="27"/>
        <v/>
      </c>
      <c r="AE32" s="36" t="str">
        <f>IF(Mining_Import!D32="","",Mining_Import!D32)</f>
        <v/>
      </c>
      <c r="AF32" s="36" t="str">
        <f>IF(Mining_Import!E32="","",Mining_Import!E32)</f>
        <v/>
      </c>
      <c r="AG32" s="36" t="str">
        <f>IF(Mining_Import!F32="","",Mining_Import!F32)</f>
        <v/>
      </c>
      <c r="AH32" s="36" t="str">
        <f>IF(Mining_Import!G32="","",Mining_Import!G32)</f>
        <v/>
      </c>
      <c r="AI32" s="36" t="str">
        <f>IF(Mining_Import!H32="","",Mining_Import!H32)</f>
        <v/>
      </c>
      <c r="AJ32" s="36" t="str">
        <f>IF(Mining_Import!I32="","",Mining_Import!I32)</f>
        <v/>
      </c>
      <c r="AK32" s="7"/>
      <c r="AL32" s="105" t="str">
        <f>IFERROR(INDEX($E$2:$E$2500, MATCH(0, INDEX(COUNTIF($AL$1:AL31, $E$2:$E$2500), 0, 0), 0)), "")</f>
        <v/>
      </c>
      <c r="AM32" s="20" t="str">
        <f>IF(Calculator!$AL32="","",LEFT(Calculator!$AL32, LEN(Calculator!$AL32)-3))</f>
        <v/>
      </c>
      <c r="AN32" s="50" t="str">
        <f t="array" ref="AN32">IF($AL32="","",MAX(IF($E$2:$E$2500=$AL32,$C$2:$C$2500)))</f>
        <v/>
      </c>
      <c r="AO32" s="54" t="str">
        <f t="shared" si="36"/>
        <v/>
      </c>
      <c r="AP32" s="53" t="str">
        <f t="shared" si="28"/>
        <v/>
      </c>
      <c r="AQ32" s="56" t="str">
        <f t="shared" si="6"/>
        <v/>
      </c>
      <c r="AR32" s="56" t="str">
        <f t="shared" si="29"/>
        <v/>
      </c>
      <c r="AS32" s="43" t="str">
        <f t="shared" si="7"/>
        <v/>
      </c>
      <c r="AT32" s="43" t="str">
        <f t="shared" si="8"/>
        <v/>
      </c>
      <c r="AU32" s="43" t="str">
        <f t="shared" si="9"/>
        <v/>
      </c>
      <c r="AV32" s="45" t="str">
        <f t="shared" si="10"/>
        <v/>
      </c>
      <c r="AW32" s="112" t="str">
        <f t="shared" si="11"/>
        <v/>
      </c>
      <c r="AX32" s="45" t="str">
        <f t="shared" si="30"/>
        <v/>
      </c>
      <c r="AY32" s="45" t="str">
        <f t="shared" si="31"/>
        <v/>
      </c>
      <c r="AZ32" s="104" t="str">
        <f t="shared" si="32"/>
        <v/>
      </c>
      <c r="BA32" s="104" t="str">
        <f t="shared" si="33"/>
        <v/>
      </c>
      <c r="BB32" s="43" t="str">
        <f t="shared" si="34"/>
        <v/>
      </c>
      <c r="BC32" s="43" t="str">
        <f t="shared" si="37"/>
        <v/>
      </c>
      <c r="BD32" s="43" t="str">
        <f t="shared" si="13"/>
        <v/>
      </c>
      <c r="BE32" s="60"/>
      <c r="BF32" s="62"/>
      <c r="BG32" s="62"/>
      <c r="BH32" s="62"/>
      <c r="BI32" s="33"/>
      <c r="BJ32" s="33"/>
      <c r="BK32" s="33"/>
      <c r="BL32" s="32"/>
      <c r="BM32" s="32"/>
      <c r="BN32" s="32"/>
      <c r="BQ32" s="32"/>
      <c r="BR32" s="32"/>
      <c r="BS32" s="335" t="str">
        <f>IF(Stock_Connector!B32="","",Stock_Connector!B32)</f>
        <v>NANO</v>
      </c>
      <c r="BT32" s="335">
        <f>IF(Stock_Connector!C32="","",Stock_Connector!C32)</f>
        <v>3.8279999999999998</v>
      </c>
      <c r="BU32" s="335">
        <f>IF(Stock_Connector!C32="","",Stock_Connector!C32)</f>
        <v>3.8279999999999998</v>
      </c>
      <c r="BV32" s="335" t="str">
        <f>IF(Stock_Connector!E32="","",Stock_Connector!E32)</f>
        <v/>
      </c>
      <c r="BW32" s="335">
        <f>IF(Stock_Connector!D32="","",Stock_Connector!D32)</f>
        <v>6.9572506286672164E-2</v>
      </c>
      <c r="BX32" s="7"/>
      <c r="BY32" s="120" t="str">
        <f t="shared" si="15"/>
        <v/>
      </c>
      <c r="BZ32" s="184" t="str">
        <f t="shared" si="35"/>
        <v/>
      </c>
      <c r="CA32" s="37" t="str">
        <f>IFERROR(VLOOKUP($BY32,Account_Value!$C$2:$F$2500,4,0),"")</f>
        <v/>
      </c>
      <c r="CB32" s="43" t="str">
        <f t="shared" si="16"/>
        <v/>
      </c>
      <c r="CC32" s="122" t="str">
        <f>IF($BZ32="","",SUM($BZ$2:$BZ32))</f>
        <v/>
      </c>
      <c r="CD32" s="43" t="str">
        <f>IF($BZ32="","",$BU$19*(SUM($BZ$2:$BZ32)))</f>
        <v/>
      </c>
    </row>
    <row r="33" spans="1:82" s="5" customFormat="1">
      <c r="A33" s="4" t="str">
        <f t="shared" si="17"/>
        <v/>
      </c>
      <c r="B33" s="21" t="str">
        <f>IF(Investments_Import!A33="","",Investments_Import!A33)</f>
        <v/>
      </c>
      <c r="C33" s="22" t="str">
        <f t="shared" si="0"/>
        <v/>
      </c>
      <c r="D33" s="51" t="str">
        <f t="shared" si="18"/>
        <v/>
      </c>
      <c r="E33" s="3" t="str">
        <f>IF(Investments_Import!B33="","",Investments_Import!B33)</f>
        <v/>
      </c>
      <c r="F33" s="54" t="str">
        <f t="shared" si="19"/>
        <v xml:space="preserve"> </v>
      </c>
      <c r="G33" s="54" t="str">
        <f>IF($B33="","",COUNTIF($F$2:$F33,$F33))</f>
        <v/>
      </c>
      <c r="H33" s="53" t="str">
        <f t="shared" si="20"/>
        <v xml:space="preserve">  </v>
      </c>
      <c r="I33" s="3" t="str">
        <f>IF(Investments_Import!C33="","",Investments_Import!C33)</f>
        <v/>
      </c>
      <c r="J33" s="108" t="str">
        <f>IF(Investments_Import!D33="","",Investments_Import!D33)</f>
        <v/>
      </c>
      <c r="K33" s="108" t="str">
        <f t="shared" si="21"/>
        <v/>
      </c>
      <c r="L33" s="47" t="str">
        <f>IF(Investments_Import!E33="","",Investments_Import!E33)</f>
        <v/>
      </c>
      <c r="M33" s="47" t="str">
        <f t="shared" si="1"/>
        <v/>
      </c>
      <c r="N33" s="31" t="str">
        <f>IF(Investments_Import!F33="","",Investments_Import!F33)</f>
        <v/>
      </c>
      <c r="O33" s="31" t="str">
        <f t="shared" si="2"/>
        <v/>
      </c>
      <c r="P33" s="3" t="str">
        <f>IF(Investments_Import!G33="","",Investments_Import!G33)</f>
        <v/>
      </c>
      <c r="Q33" s="3" t="str">
        <f>IF(Investments_Import!H33="","",Investments_Import!H33)</f>
        <v/>
      </c>
      <c r="R33" s="37" t="str">
        <f t="shared" si="3"/>
        <v/>
      </c>
      <c r="S33" s="37" t="str">
        <f t="shared" si="4"/>
        <v/>
      </c>
      <c r="T33" s="7"/>
      <c r="U33" s="36" t="str">
        <f>IF(Mining_Import!A33="","",Mining_Import!A33)</f>
        <v/>
      </c>
      <c r="V33" s="22" t="str">
        <f t="shared" si="22"/>
        <v/>
      </c>
      <c r="W33" s="127" t="str">
        <f t="shared" si="23"/>
        <v/>
      </c>
      <c r="X33" s="127" t="str">
        <f t="shared" si="24"/>
        <v/>
      </c>
      <c r="Y33" s="127" t="str">
        <f t="shared" si="25"/>
        <v/>
      </c>
      <c r="Z33" s="36" t="str">
        <f>IF(Mining_Import!B33="","",Mining_Import!B33)</f>
        <v/>
      </c>
      <c r="AA33" s="184" t="str">
        <f>IF(Mining_Import!$C33="","",Mining_Import!$C33)</f>
        <v/>
      </c>
      <c r="AB33" s="122" t="str">
        <f t="shared" si="26"/>
        <v/>
      </c>
      <c r="AC33" s="122" t="str">
        <f>IF($Y33&gt;Dashboard!$Q$19,$AB33,"")</f>
        <v/>
      </c>
      <c r="AD33" s="43" t="str">
        <f t="shared" si="27"/>
        <v/>
      </c>
      <c r="AE33" s="36" t="str">
        <f>IF(Mining_Import!D33="","",Mining_Import!D33)</f>
        <v/>
      </c>
      <c r="AF33" s="36" t="str">
        <f>IF(Mining_Import!E33="","",Mining_Import!E33)</f>
        <v/>
      </c>
      <c r="AG33" s="36" t="str">
        <f>IF(Mining_Import!F33="","",Mining_Import!F33)</f>
        <v/>
      </c>
      <c r="AH33" s="36" t="str">
        <f>IF(Mining_Import!G33="","",Mining_Import!G33)</f>
        <v/>
      </c>
      <c r="AI33" s="36" t="str">
        <f>IF(Mining_Import!H33="","",Mining_Import!H33)</f>
        <v/>
      </c>
      <c r="AJ33" s="36" t="str">
        <f>IF(Mining_Import!I33="","",Mining_Import!I33)</f>
        <v/>
      </c>
      <c r="AK33" s="7"/>
      <c r="AL33" s="105" t="str">
        <f>IFERROR(INDEX($E$2:$E$2500, MATCH(0, INDEX(COUNTIF($AL$1:AL32, $E$2:$E$2500), 0, 0), 0)), "")</f>
        <v/>
      </c>
      <c r="AM33" s="20" t="str">
        <f>IF(Calculator!$AL33="","",LEFT(Calculator!$AL33, LEN(Calculator!$AL33)-3))</f>
        <v/>
      </c>
      <c r="AN33" s="50" t="str">
        <f t="array" ref="AN33">IF($AL33="","",MAX(IF($E$2:$E$2500=$AL33,$C$2:$C$2500)))</f>
        <v/>
      </c>
      <c r="AO33" s="54" t="str">
        <f t="shared" si="36"/>
        <v/>
      </c>
      <c r="AP33" s="53" t="str">
        <f t="shared" si="28"/>
        <v/>
      </c>
      <c r="AQ33" s="56" t="str">
        <f t="shared" si="6"/>
        <v/>
      </c>
      <c r="AR33" s="56" t="str">
        <f t="shared" si="29"/>
        <v/>
      </c>
      <c r="AS33" s="43" t="str">
        <f t="shared" si="7"/>
        <v/>
      </c>
      <c r="AT33" s="43" t="str">
        <f t="shared" si="8"/>
        <v/>
      </c>
      <c r="AU33" s="43" t="str">
        <f t="shared" si="9"/>
        <v/>
      </c>
      <c r="AV33" s="45" t="str">
        <f t="shared" si="10"/>
        <v/>
      </c>
      <c r="AW33" s="112" t="str">
        <f t="shared" si="11"/>
        <v/>
      </c>
      <c r="AX33" s="45" t="str">
        <f t="shared" si="30"/>
        <v/>
      </c>
      <c r="AY33" s="45" t="str">
        <f t="shared" si="31"/>
        <v/>
      </c>
      <c r="AZ33" s="104" t="str">
        <f t="shared" si="32"/>
        <v/>
      </c>
      <c r="BA33" s="104" t="str">
        <f t="shared" si="33"/>
        <v/>
      </c>
      <c r="BB33" s="43" t="str">
        <f t="shared" si="34"/>
        <v/>
      </c>
      <c r="BC33" s="43" t="str">
        <f t="shared" si="37"/>
        <v/>
      </c>
      <c r="BD33" s="43" t="str">
        <f t="shared" si="13"/>
        <v/>
      </c>
      <c r="BE33" s="60"/>
      <c r="BF33" s="62"/>
      <c r="BG33" s="62"/>
      <c r="BH33" s="62"/>
      <c r="BI33" s="33"/>
      <c r="BJ33" s="33"/>
      <c r="BK33" s="33"/>
      <c r="BL33" s="32"/>
      <c r="BM33" s="32"/>
      <c r="BN33" s="32"/>
      <c r="BQ33" s="32"/>
      <c r="BR33" s="32"/>
      <c r="BS33" s="335" t="str">
        <f>IF(Stock_Connector!B33="","",Stock_Connector!B33)</f>
        <v>ADA</v>
      </c>
      <c r="BT33" s="335">
        <f>IF(Stock_Connector!C33="","",Stock_Connector!C33)</f>
        <v>0.68269999999999997</v>
      </c>
      <c r="BU33" s="335">
        <f>IF(Stock_Connector!C33="","",Stock_Connector!C33)</f>
        <v>0.68269999999999997</v>
      </c>
      <c r="BV33" s="335" t="str">
        <f>IF(Stock_Connector!E33="","",Stock_Connector!E33)</f>
        <v/>
      </c>
      <c r="BW33" s="335">
        <f>IF(Stock_Connector!D33="","",Stock_Connector!D33)</f>
        <v>0.27155894952505105</v>
      </c>
      <c r="BX33" s="7"/>
      <c r="BY33" s="120" t="str">
        <f t="shared" si="15"/>
        <v/>
      </c>
      <c r="BZ33" s="184" t="str">
        <f t="shared" si="35"/>
        <v/>
      </c>
      <c r="CA33" s="37" t="str">
        <f>IFERROR(VLOOKUP($BY33,Account_Value!$C$2:$F$2500,4,0),"")</f>
        <v/>
      </c>
      <c r="CB33" s="43" t="str">
        <f t="shared" si="16"/>
        <v/>
      </c>
      <c r="CC33" s="122" t="str">
        <f>IF($BZ33="","",SUM($BZ$2:$BZ33))</f>
        <v/>
      </c>
      <c r="CD33" s="43" t="str">
        <f>IF($BZ33="","",$BU$19*(SUM($BZ$2:$BZ33)))</f>
        <v/>
      </c>
    </row>
    <row r="34" spans="1:82" s="5" customFormat="1">
      <c r="A34" s="4" t="str">
        <f t="shared" si="17"/>
        <v/>
      </c>
      <c r="B34" s="21" t="str">
        <f>IF(Investments_Import!A34="","",Investments_Import!A34)</f>
        <v/>
      </c>
      <c r="C34" s="22" t="str">
        <f t="shared" si="0"/>
        <v/>
      </c>
      <c r="D34" s="51" t="str">
        <f t="shared" si="18"/>
        <v/>
      </c>
      <c r="E34" s="3" t="str">
        <f>IF(Investments_Import!B34="","",Investments_Import!B34)</f>
        <v/>
      </c>
      <c r="F34" s="54" t="str">
        <f t="shared" si="19"/>
        <v xml:space="preserve"> </v>
      </c>
      <c r="G34" s="54" t="str">
        <f>IF($B34="","",COUNTIF($F$2:$F34,$F34))</f>
        <v/>
      </c>
      <c r="H34" s="53" t="str">
        <f t="shared" si="20"/>
        <v xml:space="preserve">  </v>
      </c>
      <c r="I34" s="3" t="str">
        <f>IF(Investments_Import!C34="","",Investments_Import!C34)</f>
        <v/>
      </c>
      <c r="J34" s="108" t="str">
        <f>IF(Investments_Import!D34="","",Investments_Import!D34)</f>
        <v/>
      </c>
      <c r="K34" s="108" t="str">
        <f t="shared" si="21"/>
        <v/>
      </c>
      <c r="L34" s="47" t="str">
        <f>IF(Investments_Import!E34="","",Investments_Import!E34)</f>
        <v/>
      </c>
      <c r="M34" s="47" t="str">
        <f t="shared" si="1"/>
        <v/>
      </c>
      <c r="N34" s="31" t="str">
        <f>IF(Investments_Import!F34="","",Investments_Import!F34)</f>
        <v/>
      </c>
      <c r="O34" s="31" t="str">
        <f t="shared" si="2"/>
        <v/>
      </c>
      <c r="P34" s="3" t="str">
        <f>IF(Investments_Import!G34="","",Investments_Import!G34)</f>
        <v/>
      </c>
      <c r="Q34" s="3" t="str">
        <f>IF(Investments_Import!H34="","",Investments_Import!H34)</f>
        <v/>
      </c>
      <c r="R34" s="37" t="str">
        <f t="shared" si="3"/>
        <v/>
      </c>
      <c r="S34" s="37" t="str">
        <f t="shared" si="4"/>
        <v/>
      </c>
      <c r="T34" s="7"/>
      <c r="U34" s="36" t="str">
        <f>IF(Mining_Import!A34="","",Mining_Import!A34)</f>
        <v/>
      </c>
      <c r="V34" s="22" t="str">
        <f t="shared" si="22"/>
        <v/>
      </c>
      <c r="W34" s="127" t="str">
        <f t="shared" si="23"/>
        <v/>
      </c>
      <c r="X34" s="127" t="str">
        <f t="shared" si="24"/>
        <v/>
      </c>
      <c r="Y34" s="127" t="str">
        <f t="shared" si="25"/>
        <v/>
      </c>
      <c r="Z34" s="36" t="str">
        <f>IF(Mining_Import!B34="","",Mining_Import!B34)</f>
        <v/>
      </c>
      <c r="AA34" s="184" t="str">
        <f>IF(Mining_Import!$C34="","",Mining_Import!$C34)</f>
        <v/>
      </c>
      <c r="AB34" s="122" t="str">
        <f t="shared" si="26"/>
        <v/>
      </c>
      <c r="AC34" s="122" t="str">
        <f>IF($Y34&gt;Dashboard!$Q$19,$AB34,"")</f>
        <v/>
      </c>
      <c r="AD34" s="43" t="str">
        <f t="shared" si="27"/>
        <v/>
      </c>
      <c r="AE34" s="36" t="str">
        <f>IF(Mining_Import!D34="","",Mining_Import!D34)</f>
        <v/>
      </c>
      <c r="AF34" s="36" t="str">
        <f>IF(Mining_Import!E34="","",Mining_Import!E34)</f>
        <v/>
      </c>
      <c r="AG34" s="36" t="str">
        <f>IF(Mining_Import!F34="","",Mining_Import!F34)</f>
        <v/>
      </c>
      <c r="AH34" s="36" t="str">
        <f>IF(Mining_Import!G34="","",Mining_Import!G34)</f>
        <v/>
      </c>
      <c r="AI34" s="36" t="str">
        <f>IF(Mining_Import!H34="","",Mining_Import!H34)</f>
        <v/>
      </c>
      <c r="AJ34" s="36" t="str">
        <f>IF(Mining_Import!I34="","",Mining_Import!I34)</f>
        <v/>
      </c>
      <c r="AK34" s="7"/>
      <c r="AL34" s="105" t="str">
        <f>IFERROR(INDEX($E$2:$E$2500, MATCH(0, INDEX(COUNTIF($AL$1:AL33, $E$2:$E$2500), 0, 0), 0)), "")</f>
        <v/>
      </c>
      <c r="AM34" s="20" t="str">
        <f>IF(Calculator!$AL34="","",LEFT(Calculator!$AL34, LEN(Calculator!$AL34)-3))</f>
        <v/>
      </c>
      <c r="AN34" s="50" t="str">
        <f t="array" ref="AN34">IF($AL34="","",MAX(IF($E$2:$E$2500=$AL34,$C$2:$C$2500)))</f>
        <v/>
      </c>
      <c r="AO34" s="54" t="str">
        <f t="shared" si="36"/>
        <v/>
      </c>
      <c r="AP34" s="53" t="str">
        <f t="shared" si="28"/>
        <v/>
      </c>
      <c r="AQ34" s="56" t="str">
        <f t="shared" ref="AQ34:AQ50" si="38">IF($AL34="","",VLOOKUP($AO34, $H:$K, 3, 0))</f>
        <v/>
      </c>
      <c r="AR34" s="56" t="str">
        <f t="shared" si="29"/>
        <v/>
      </c>
      <c r="AS34" s="43" t="str">
        <f t="shared" ref="AS34:AS50" si="39">IF($AL34="","",SUMIFS($O:$O,$E:$E,$AL34,$I:$I,"BUY"))</f>
        <v/>
      </c>
      <c r="AT34" s="43" t="str">
        <f t="shared" ref="AT34:AT50" si="40">IF($AL34="","",SUMIFS($O:$O,$E:$E,$AL34,$I:$I,"SELL"))</f>
        <v/>
      </c>
      <c r="AU34" s="43" t="str">
        <f t="shared" ref="AU34:AU50" si="41">IF($AL34="","",SUMIF($E:$E,$AL34,$S:$S))</f>
        <v/>
      </c>
      <c r="AV34" s="45" t="str">
        <f t="shared" ref="AV34:AV50" si="42">IF($AL34="","",SUMIFS($M:$M,$E:$E,$AL34,$I:$I,"BUY"))</f>
        <v/>
      </c>
      <c r="AW34" s="112" t="str">
        <f t="shared" ref="AW34:AW50" si="43">IF($AL34="","",SUMIFS($M:$M,$E:$E,$AL34,$I:$I,"SELL"))</f>
        <v/>
      </c>
      <c r="AX34" s="45" t="str">
        <f t="shared" si="30"/>
        <v/>
      </c>
      <c r="AY34" s="45" t="str">
        <f t="shared" si="31"/>
        <v/>
      </c>
      <c r="AZ34" s="104" t="str">
        <f t="shared" si="32"/>
        <v/>
      </c>
      <c r="BA34" s="104" t="str">
        <f t="shared" si="33"/>
        <v/>
      </c>
      <c r="BB34" s="43" t="str">
        <f t="shared" si="34"/>
        <v/>
      </c>
      <c r="BC34" s="43" t="str">
        <f t="shared" si="37"/>
        <v/>
      </c>
      <c r="BD34" s="43" t="str">
        <f t="shared" ref="BD34:BD50" si="44">IF($BA34="CURRENT",($AX34*$AR34),"")</f>
        <v/>
      </c>
      <c r="BE34" s="60"/>
      <c r="BF34" s="62"/>
      <c r="BG34" s="62"/>
      <c r="BH34" s="62"/>
      <c r="BI34" s="33"/>
      <c r="BJ34" s="33"/>
      <c r="BK34" s="33"/>
      <c r="BL34" s="32"/>
      <c r="BM34" s="32"/>
      <c r="BN34" s="32"/>
      <c r="BQ34" s="32"/>
      <c r="BR34" s="32"/>
      <c r="BS34" s="335" t="str">
        <f>IF(Stock_Connector!B34="","",Stock_Connector!B34)</f>
        <v>BAT</v>
      </c>
      <c r="BT34" s="335">
        <f>IF(Stock_Connector!C34="","",Stock_Connector!C34)</f>
        <v>0.40220179999999989</v>
      </c>
      <c r="BU34" s="335">
        <f>IF(Stock_Connector!C34="","",Stock_Connector!C34)</f>
        <v>0.40220179999999989</v>
      </c>
      <c r="BV34" s="335" t="str">
        <f>IF(Stock_Connector!E34="","",Stock_Connector!E34)</f>
        <v/>
      </c>
      <c r="BW34" s="335">
        <f>IF(Stock_Connector!D34="","",Stock_Connector!D34)</f>
        <v>0.17025948103792385</v>
      </c>
      <c r="BX34" s="7"/>
      <c r="BY34" s="120" t="str">
        <f t="shared" si="15"/>
        <v/>
      </c>
      <c r="BZ34" s="184" t="str">
        <f t="shared" si="35"/>
        <v/>
      </c>
      <c r="CA34" s="37" t="str">
        <f>IFERROR(VLOOKUP($BY34,Account_Value!$C$2:$F$2500,4,0),"")</f>
        <v/>
      </c>
      <c r="CB34" s="43" t="str">
        <f t="shared" si="16"/>
        <v/>
      </c>
      <c r="CC34" s="122" t="str">
        <f>IF($BZ34="","",SUM($BZ$2:$BZ34))</f>
        <v/>
      </c>
      <c r="CD34" s="43" t="str">
        <f>IF($BZ34="","",$BU$19*(SUM($BZ$2:$BZ34)))</f>
        <v/>
      </c>
    </row>
    <row r="35" spans="1:82" s="5" customFormat="1">
      <c r="A35" s="4" t="str">
        <f t="shared" si="17"/>
        <v/>
      </c>
      <c r="B35" s="21" t="str">
        <f>IF(Investments_Import!A35="","",Investments_Import!A35)</f>
        <v/>
      </c>
      <c r="C35" s="22" t="str">
        <f t="shared" si="0"/>
        <v/>
      </c>
      <c r="D35" s="51" t="str">
        <f t="shared" si="18"/>
        <v/>
      </c>
      <c r="E35" s="3" t="str">
        <f>IF(Investments_Import!B35="","",Investments_Import!B35)</f>
        <v/>
      </c>
      <c r="F35" s="54" t="str">
        <f t="shared" si="19"/>
        <v xml:space="preserve"> </v>
      </c>
      <c r="G35" s="54" t="str">
        <f>IF($B35="","",COUNTIF($F$2:$F35,$F35))</f>
        <v/>
      </c>
      <c r="H35" s="53" t="str">
        <f t="shared" si="20"/>
        <v xml:space="preserve">  </v>
      </c>
      <c r="I35" s="3" t="str">
        <f>IF(Investments_Import!C35="","",Investments_Import!C35)</f>
        <v/>
      </c>
      <c r="J35" s="108" t="str">
        <f>IF(Investments_Import!D35="","",Investments_Import!D35)</f>
        <v/>
      </c>
      <c r="K35" s="108" t="str">
        <f t="shared" si="21"/>
        <v/>
      </c>
      <c r="L35" s="47" t="str">
        <f>IF(Investments_Import!E35="","",Investments_Import!E35)</f>
        <v/>
      </c>
      <c r="M35" s="47" t="str">
        <f t="shared" si="1"/>
        <v/>
      </c>
      <c r="N35" s="31" t="str">
        <f>IF(Investments_Import!F35="","",Investments_Import!F35)</f>
        <v/>
      </c>
      <c r="O35" s="31" t="str">
        <f t="shared" si="2"/>
        <v/>
      </c>
      <c r="P35" s="3" t="str">
        <f>IF(Investments_Import!G35="","",Investments_Import!G35)</f>
        <v/>
      </c>
      <c r="Q35" s="3" t="str">
        <f>IF(Investments_Import!H35="","",Investments_Import!H35)</f>
        <v/>
      </c>
      <c r="R35" s="37" t="str">
        <f t="shared" si="3"/>
        <v/>
      </c>
      <c r="S35" s="37" t="str">
        <f t="shared" si="4"/>
        <v/>
      </c>
      <c r="T35" s="7"/>
      <c r="U35" s="36" t="str">
        <f>IF(Mining_Import!A35="","",Mining_Import!A35)</f>
        <v/>
      </c>
      <c r="V35" s="22" t="str">
        <f t="shared" si="22"/>
        <v/>
      </c>
      <c r="W35" s="127" t="str">
        <f t="shared" si="23"/>
        <v/>
      </c>
      <c r="X35" s="127" t="str">
        <f t="shared" si="24"/>
        <v/>
      </c>
      <c r="Y35" s="127" t="str">
        <f t="shared" si="25"/>
        <v/>
      </c>
      <c r="Z35" s="36" t="str">
        <f>IF(Mining_Import!B35="","",Mining_Import!B35)</f>
        <v/>
      </c>
      <c r="AA35" s="184" t="str">
        <f>IF(Mining_Import!$C35="","",Mining_Import!$C35)</f>
        <v/>
      </c>
      <c r="AB35" s="122" t="str">
        <f t="shared" si="26"/>
        <v/>
      </c>
      <c r="AC35" s="122" t="str">
        <f>IF($Y35&gt;Dashboard!$Q$19,$AB35,"")</f>
        <v/>
      </c>
      <c r="AD35" s="43" t="str">
        <f t="shared" si="27"/>
        <v/>
      </c>
      <c r="AE35" s="36" t="str">
        <f>IF(Mining_Import!D35="","",Mining_Import!D35)</f>
        <v/>
      </c>
      <c r="AF35" s="36" t="str">
        <f>IF(Mining_Import!E35="","",Mining_Import!E35)</f>
        <v/>
      </c>
      <c r="AG35" s="36" t="str">
        <f>IF(Mining_Import!F35="","",Mining_Import!F35)</f>
        <v/>
      </c>
      <c r="AH35" s="36" t="str">
        <f>IF(Mining_Import!G35="","",Mining_Import!G35)</f>
        <v/>
      </c>
      <c r="AI35" s="36" t="str">
        <f>IF(Mining_Import!H35="","",Mining_Import!H35)</f>
        <v/>
      </c>
      <c r="AJ35" s="36" t="str">
        <f>IF(Mining_Import!I35="","",Mining_Import!I35)</f>
        <v/>
      </c>
      <c r="AK35" s="7"/>
      <c r="AL35" s="105" t="str">
        <f>IFERROR(INDEX($E$2:$E$2500, MATCH(0, INDEX(COUNTIF($AL$1:AL34, $E$2:$E$2500), 0, 0), 0)), "")</f>
        <v/>
      </c>
      <c r="AM35" s="20" t="str">
        <f>IF(Calculator!$AL35="","",LEFT(Calculator!$AL35, LEN(Calculator!$AL35)-3))</f>
        <v/>
      </c>
      <c r="AN35" s="50" t="str">
        <f t="array" ref="AN35">IF($AL35="","",MAX(IF($E$2:$E$2500=$AL35,$C$2:$C$2500)))</f>
        <v/>
      </c>
      <c r="AO35" s="54" t="str">
        <f t="shared" si="36"/>
        <v/>
      </c>
      <c r="AP35" s="53" t="str">
        <f t="shared" si="28"/>
        <v/>
      </c>
      <c r="AQ35" s="56" t="str">
        <f t="shared" si="38"/>
        <v/>
      </c>
      <c r="AR35" s="56" t="str">
        <f t="shared" si="29"/>
        <v/>
      </c>
      <c r="AS35" s="43" t="str">
        <f t="shared" si="39"/>
        <v/>
      </c>
      <c r="AT35" s="43" t="str">
        <f t="shared" si="40"/>
        <v/>
      </c>
      <c r="AU35" s="43" t="str">
        <f t="shared" si="41"/>
        <v/>
      </c>
      <c r="AV35" s="45" t="str">
        <f t="shared" si="42"/>
        <v/>
      </c>
      <c r="AW35" s="112" t="str">
        <f t="shared" si="43"/>
        <v/>
      </c>
      <c r="AX35" s="45" t="str">
        <f t="shared" si="30"/>
        <v/>
      </c>
      <c r="AY35" s="45" t="str">
        <f t="shared" si="31"/>
        <v/>
      </c>
      <c r="AZ35" s="104" t="str">
        <f t="shared" si="32"/>
        <v/>
      </c>
      <c r="BA35" s="104" t="str">
        <f t="shared" si="33"/>
        <v/>
      </c>
      <c r="BB35" s="43" t="str">
        <f t="shared" si="34"/>
        <v/>
      </c>
      <c r="BC35" s="43" t="str">
        <f t="shared" si="37"/>
        <v/>
      </c>
      <c r="BD35" s="43" t="str">
        <f t="shared" si="44"/>
        <v/>
      </c>
      <c r="BE35" s="60"/>
      <c r="BF35" s="62"/>
      <c r="BG35" s="62"/>
      <c r="BH35" s="62"/>
      <c r="BI35" s="33"/>
      <c r="BJ35" s="33"/>
      <c r="BK35" s="33"/>
      <c r="BL35" s="32"/>
      <c r="BM35" s="32"/>
      <c r="BN35" s="32"/>
      <c r="BQ35" s="32"/>
      <c r="BR35" s="32"/>
      <c r="BS35" s="335" t="str">
        <f>IF(Stock_Connector!B35="","",Stock_Connector!B35)</f>
        <v>DAI</v>
      </c>
      <c r="BT35" s="335">
        <f>IF(Stock_Connector!C35="","",Stock_Connector!C35)</f>
        <v>1.0009999999999999</v>
      </c>
      <c r="BU35" s="335">
        <f>IF(Stock_Connector!C35="","",Stock_Connector!C35)</f>
        <v>1.0009999999999999</v>
      </c>
      <c r="BV35" s="335" t="str">
        <f>IF(Stock_Connector!E35="","",Stock_Connector!E35)</f>
        <v/>
      </c>
      <c r="BW35" s="335">
        <f>IF(Stock_Connector!D35="","",Stock_Connector!D35)</f>
        <v>-9.9800399201607965E-4</v>
      </c>
      <c r="BX35" s="7"/>
      <c r="BY35" s="120" t="str">
        <f t="shared" si="15"/>
        <v/>
      </c>
      <c r="BZ35" s="184" t="str">
        <f t="shared" si="35"/>
        <v/>
      </c>
      <c r="CA35" s="37" t="str">
        <f>IFERROR(VLOOKUP($BY35,Account_Value!$C$2:$F$2500,4,0),"")</f>
        <v/>
      </c>
      <c r="CB35" s="43" t="str">
        <f t="shared" si="16"/>
        <v/>
      </c>
      <c r="CC35" s="122" t="str">
        <f>IF($BZ35="","",SUM($BZ$2:$BZ35))</f>
        <v/>
      </c>
      <c r="CD35" s="43" t="str">
        <f>IF($BZ35="","",$BU$19*(SUM($BZ$2:$BZ35)))</f>
        <v/>
      </c>
    </row>
    <row r="36" spans="1:82" s="5" customFormat="1">
      <c r="A36" s="4" t="str">
        <f t="shared" si="17"/>
        <v/>
      </c>
      <c r="B36" s="21" t="str">
        <f>IF(Investments_Import!A36="","",Investments_Import!A36)</f>
        <v/>
      </c>
      <c r="C36" s="22" t="str">
        <f t="shared" si="0"/>
        <v/>
      </c>
      <c r="D36" s="51" t="str">
        <f t="shared" si="18"/>
        <v/>
      </c>
      <c r="E36" s="3" t="str">
        <f>IF(Investments_Import!B36="","",Investments_Import!B36)</f>
        <v/>
      </c>
      <c r="F36" s="54" t="str">
        <f t="shared" si="19"/>
        <v xml:space="preserve"> </v>
      </c>
      <c r="G36" s="54" t="str">
        <f>IF($B36="","",COUNTIF($F$2:$F36,$F36))</f>
        <v/>
      </c>
      <c r="H36" s="53" t="str">
        <f t="shared" si="20"/>
        <v xml:space="preserve">  </v>
      </c>
      <c r="I36" s="3" t="str">
        <f>IF(Investments_Import!C36="","",Investments_Import!C36)</f>
        <v/>
      </c>
      <c r="J36" s="108" t="str">
        <f>IF(Investments_Import!D36="","",Investments_Import!D36)</f>
        <v/>
      </c>
      <c r="K36" s="108" t="str">
        <f t="shared" si="21"/>
        <v/>
      </c>
      <c r="L36" s="47" t="str">
        <f>IF(Investments_Import!E36="","",Investments_Import!E36)</f>
        <v/>
      </c>
      <c r="M36" s="47" t="str">
        <f t="shared" si="1"/>
        <v/>
      </c>
      <c r="N36" s="31" t="str">
        <f>IF(Investments_Import!F36="","",Investments_Import!F36)</f>
        <v/>
      </c>
      <c r="O36" s="31" t="str">
        <f t="shared" si="2"/>
        <v/>
      </c>
      <c r="P36" s="3" t="str">
        <f>IF(Investments_Import!G36="","",Investments_Import!G36)</f>
        <v/>
      </c>
      <c r="Q36" s="3" t="str">
        <f>IF(Investments_Import!H36="","",Investments_Import!H36)</f>
        <v/>
      </c>
      <c r="R36" s="37" t="str">
        <f t="shared" si="3"/>
        <v/>
      </c>
      <c r="S36" s="37" t="str">
        <f t="shared" si="4"/>
        <v/>
      </c>
      <c r="T36" s="7"/>
      <c r="U36" s="36" t="str">
        <f>IF(Mining_Import!A36="","",Mining_Import!A36)</f>
        <v/>
      </c>
      <c r="V36" s="22" t="str">
        <f t="shared" si="22"/>
        <v/>
      </c>
      <c r="W36" s="127" t="str">
        <f t="shared" si="23"/>
        <v/>
      </c>
      <c r="X36" s="127" t="str">
        <f t="shared" si="24"/>
        <v/>
      </c>
      <c r="Y36" s="127" t="str">
        <f t="shared" si="25"/>
        <v/>
      </c>
      <c r="Z36" s="36" t="str">
        <f>IF(Mining_Import!B36="","",Mining_Import!B36)</f>
        <v/>
      </c>
      <c r="AA36" s="184" t="str">
        <f>IF(Mining_Import!$C36="","",Mining_Import!$C36)</f>
        <v/>
      </c>
      <c r="AB36" s="122" t="str">
        <f t="shared" si="26"/>
        <v/>
      </c>
      <c r="AC36" s="122" t="str">
        <f>IF($Y36&gt;Dashboard!$Q$19,$AB36,"")</f>
        <v/>
      </c>
      <c r="AD36" s="43" t="str">
        <f t="shared" si="27"/>
        <v/>
      </c>
      <c r="AE36" s="36" t="str">
        <f>IF(Mining_Import!D36="","",Mining_Import!D36)</f>
        <v/>
      </c>
      <c r="AF36" s="36" t="str">
        <f>IF(Mining_Import!E36="","",Mining_Import!E36)</f>
        <v/>
      </c>
      <c r="AG36" s="36" t="str">
        <f>IF(Mining_Import!F36="","",Mining_Import!F36)</f>
        <v/>
      </c>
      <c r="AH36" s="36" t="str">
        <f>IF(Mining_Import!G36="","",Mining_Import!G36)</f>
        <v/>
      </c>
      <c r="AI36" s="36" t="str">
        <f>IF(Mining_Import!H36="","",Mining_Import!H36)</f>
        <v/>
      </c>
      <c r="AJ36" s="36" t="str">
        <f>IF(Mining_Import!I36="","",Mining_Import!I36)</f>
        <v/>
      </c>
      <c r="AK36" s="7"/>
      <c r="AL36" s="105" t="str">
        <f>IFERROR(INDEX($E$2:$E$2500, MATCH(0, INDEX(COUNTIF($AL$1:AL35, $E$2:$E$2500), 0, 0), 0)), "")</f>
        <v/>
      </c>
      <c r="AM36" s="20" t="str">
        <f>IF(Calculator!$AL36="","",LEFT(Calculator!$AL36, LEN(Calculator!$AL36)-3))</f>
        <v/>
      </c>
      <c r="AN36" s="50" t="str">
        <f t="array" ref="AN36">IF($AL36="","",MAX(IF($E$2:$E$2500=$AL36,$C$2:$C$2500)))</f>
        <v/>
      </c>
      <c r="AO36" s="54" t="str">
        <f t="shared" si="36"/>
        <v/>
      </c>
      <c r="AP36" s="53" t="str">
        <f t="shared" si="28"/>
        <v/>
      </c>
      <c r="AQ36" s="56" t="str">
        <f t="shared" si="38"/>
        <v/>
      </c>
      <c r="AR36" s="56" t="str">
        <f t="shared" si="29"/>
        <v/>
      </c>
      <c r="AS36" s="43" t="str">
        <f t="shared" si="39"/>
        <v/>
      </c>
      <c r="AT36" s="43" t="str">
        <f t="shared" si="40"/>
        <v/>
      </c>
      <c r="AU36" s="43" t="str">
        <f t="shared" si="41"/>
        <v/>
      </c>
      <c r="AV36" s="45" t="str">
        <f t="shared" si="42"/>
        <v/>
      </c>
      <c r="AW36" s="112" t="str">
        <f t="shared" si="43"/>
        <v/>
      </c>
      <c r="AX36" s="45" t="str">
        <f t="shared" si="30"/>
        <v/>
      </c>
      <c r="AY36" s="45" t="str">
        <f t="shared" si="31"/>
        <v/>
      </c>
      <c r="AZ36" s="104" t="str">
        <f t="shared" si="32"/>
        <v/>
      </c>
      <c r="BA36" s="104" t="str">
        <f t="shared" si="33"/>
        <v/>
      </c>
      <c r="BB36" s="43" t="str">
        <f t="shared" si="34"/>
        <v/>
      </c>
      <c r="BC36" s="43" t="str">
        <f t="shared" si="37"/>
        <v/>
      </c>
      <c r="BD36" s="43" t="str">
        <f t="shared" si="44"/>
        <v/>
      </c>
      <c r="BE36" s="60"/>
      <c r="BF36" s="62"/>
      <c r="BG36" s="62"/>
      <c r="BH36" s="62"/>
      <c r="BI36" s="33"/>
      <c r="BJ36" s="33"/>
      <c r="BK36" s="33"/>
      <c r="BL36" s="32"/>
      <c r="BM36" s="32"/>
      <c r="BN36" s="32"/>
      <c r="BQ36" s="32"/>
      <c r="BR36" s="32"/>
      <c r="BS36" s="335" t="str">
        <f>IF(Stock_Connector!B36="","",Stock_Connector!B36)</f>
        <v>DOGE</v>
      </c>
      <c r="BT36" s="335">
        <f>IF(Stock_Connector!C36="","",Stock_Connector!C36)</f>
        <v>0.06</v>
      </c>
      <c r="BU36" s="335">
        <f>IF(Stock_Connector!C36="","",Stock_Connector!C36)</f>
        <v>0.06</v>
      </c>
      <c r="BV36" s="335" t="str">
        <f>IF(Stock_Connector!E36="","",Stock_Connector!E36)</f>
        <v/>
      </c>
      <c r="BW36" s="335">
        <f>IF(Stock_Connector!D36="","",Stock_Connector!D36)</f>
        <v>0.22674299734205675</v>
      </c>
      <c r="BX36" s="7"/>
      <c r="BY36" s="120" t="str">
        <f t="shared" si="15"/>
        <v/>
      </c>
      <c r="BZ36" s="184" t="str">
        <f t="shared" si="35"/>
        <v/>
      </c>
      <c r="CA36" s="37" t="str">
        <f>IFERROR(VLOOKUP($BY36,Account_Value!$C$2:$F$2500,4,0),"")</f>
        <v/>
      </c>
      <c r="CB36" s="43" t="str">
        <f t="shared" si="16"/>
        <v/>
      </c>
      <c r="CC36" s="122" t="str">
        <f>IF($BZ36="","",SUM($BZ$2:$BZ36))</f>
        <v/>
      </c>
      <c r="CD36" s="43" t="str">
        <f>IF($BZ36="","",$BU$19*(SUM($BZ$2:$BZ36)))</f>
        <v/>
      </c>
    </row>
    <row r="37" spans="1:82" s="5" customFormat="1">
      <c r="A37" s="4" t="str">
        <f t="shared" si="17"/>
        <v/>
      </c>
      <c r="B37" s="21" t="str">
        <f>IF(Investments_Import!A37="","",Investments_Import!A37)</f>
        <v/>
      </c>
      <c r="C37" s="22" t="str">
        <f t="shared" si="0"/>
        <v/>
      </c>
      <c r="D37" s="51" t="str">
        <f t="shared" si="18"/>
        <v/>
      </c>
      <c r="E37" s="3" t="str">
        <f>IF(Investments_Import!B37="","",Investments_Import!B37)</f>
        <v/>
      </c>
      <c r="F37" s="54" t="str">
        <f t="shared" si="19"/>
        <v xml:space="preserve"> </v>
      </c>
      <c r="G37" s="54" t="str">
        <f>IF($B37="","",COUNTIF($F$2:$F37,$F37))</f>
        <v/>
      </c>
      <c r="H37" s="53" t="str">
        <f t="shared" si="20"/>
        <v xml:space="preserve">  </v>
      </c>
      <c r="I37" s="3" t="str">
        <f>IF(Investments_Import!C37="","",Investments_Import!C37)</f>
        <v/>
      </c>
      <c r="J37" s="108" t="str">
        <f>IF(Investments_Import!D37="","",Investments_Import!D37)</f>
        <v/>
      </c>
      <c r="K37" s="108" t="str">
        <f t="shared" si="21"/>
        <v/>
      </c>
      <c r="L37" s="47" t="str">
        <f>IF(Investments_Import!E37="","",Investments_Import!E37)</f>
        <v/>
      </c>
      <c r="M37" s="47" t="str">
        <f t="shared" si="1"/>
        <v/>
      </c>
      <c r="N37" s="31" t="str">
        <f>IF(Investments_Import!F37="","",Investments_Import!F37)</f>
        <v/>
      </c>
      <c r="O37" s="31" t="str">
        <f t="shared" si="2"/>
        <v/>
      </c>
      <c r="P37" s="3" t="str">
        <f>IF(Investments_Import!G37="","",Investments_Import!G37)</f>
        <v/>
      </c>
      <c r="Q37" s="3" t="str">
        <f>IF(Investments_Import!H37="","",Investments_Import!H37)</f>
        <v/>
      </c>
      <c r="R37" s="37" t="str">
        <f t="shared" si="3"/>
        <v/>
      </c>
      <c r="S37" s="37" t="str">
        <f t="shared" si="4"/>
        <v/>
      </c>
      <c r="T37" s="7"/>
      <c r="U37" s="36" t="str">
        <f>IF(Mining_Import!A37="","",Mining_Import!A37)</f>
        <v/>
      </c>
      <c r="V37" s="22" t="str">
        <f t="shared" si="22"/>
        <v/>
      </c>
      <c r="W37" s="127" t="str">
        <f t="shared" si="23"/>
        <v/>
      </c>
      <c r="X37" s="127" t="str">
        <f t="shared" si="24"/>
        <v/>
      </c>
      <c r="Y37" s="127" t="str">
        <f t="shared" si="25"/>
        <v/>
      </c>
      <c r="Z37" s="36" t="str">
        <f>IF(Mining_Import!B37="","",Mining_Import!B37)</f>
        <v/>
      </c>
      <c r="AA37" s="184" t="str">
        <f>IF(Mining_Import!$C37="","",Mining_Import!$C37)</f>
        <v/>
      </c>
      <c r="AB37" s="122" t="str">
        <f t="shared" si="26"/>
        <v/>
      </c>
      <c r="AC37" s="122" t="str">
        <f>IF($Y37&gt;Dashboard!$Q$19,$AB37,"")</f>
        <v/>
      </c>
      <c r="AD37" s="43" t="str">
        <f t="shared" si="27"/>
        <v/>
      </c>
      <c r="AE37" s="36" t="str">
        <f>IF(Mining_Import!D37="","",Mining_Import!D37)</f>
        <v/>
      </c>
      <c r="AF37" s="36" t="str">
        <f>IF(Mining_Import!E37="","",Mining_Import!E37)</f>
        <v/>
      </c>
      <c r="AG37" s="36" t="str">
        <f>IF(Mining_Import!F37="","",Mining_Import!F37)</f>
        <v/>
      </c>
      <c r="AH37" s="36" t="str">
        <f>IF(Mining_Import!G37="","",Mining_Import!G37)</f>
        <v/>
      </c>
      <c r="AI37" s="36" t="str">
        <f>IF(Mining_Import!H37="","",Mining_Import!H37)</f>
        <v/>
      </c>
      <c r="AJ37" s="36" t="str">
        <f>IF(Mining_Import!I37="","",Mining_Import!I37)</f>
        <v/>
      </c>
      <c r="AK37" s="7"/>
      <c r="AL37" s="105" t="str">
        <f>IFERROR(INDEX($E$2:$E$2500, MATCH(0, INDEX(COUNTIF($AL$1:AL36, $E$2:$E$2500), 0, 0), 0)), "")</f>
        <v/>
      </c>
      <c r="AM37" s="20" t="str">
        <f>IF(Calculator!$AL37="","",LEFT(Calculator!$AL37, LEN(Calculator!$AL37)-3))</f>
        <v/>
      </c>
      <c r="AN37" s="50" t="str">
        <f t="array" ref="AN37">IF($AL37="","",MAX(IF($E$2:$E$2500=$AL37,$C$2:$C$2500)))</f>
        <v/>
      </c>
      <c r="AO37" s="54" t="str">
        <f t="shared" si="36"/>
        <v/>
      </c>
      <c r="AP37" s="53" t="str">
        <f t="shared" si="28"/>
        <v/>
      </c>
      <c r="AQ37" s="56" t="str">
        <f t="shared" si="38"/>
        <v/>
      </c>
      <c r="AR37" s="56" t="str">
        <f t="shared" si="29"/>
        <v/>
      </c>
      <c r="AS37" s="43" t="str">
        <f t="shared" si="39"/>
        <v/>
      </c>
      <c r="AT37" s="43" t="str">
        <f t="shared" si="40"/>
        <v/>
      </c>
      <c r="AU37" s="43" t="str">
        <f t="shared" si="41"/>
        <v/>
      </c>
      <c r="AV37" s="45" t="str">
        <f t="shared" si="42"/>
        <v/>
      </c>
      <c r="AW37" s="112" t="str">
        <f t="shared" si="43"/>
        <v/>
      </c>
      <c r="AX37" s="45" t="str">
        <f t="shared" si="30"/>
        <v/>
      </c>
      <c r="AY37" s="45" t="str">
        <f t="shared" si="31"/>
        <v/>
      </c>
      <c r="AZ37" s="104" t="str">
        <f t="shared" si="32"/>
        <v/>
      </c>
      <c r="BA37" s="104" t="str">
        <f t="shared" si="33"/>
        <v/>
      </c>
      <c r="BB37" s="43" t="str">
        <f t="shared" si="34"/>
        <v/>
      </c>
      <c r="BC37" s="43" t="str">
        <f t="shared" si="37"/>
        <v/>
      </c>
      <c r="BD37" s="43" t="str">
        <f t="shared" si="44"/>
        <v/>
      </c>
      <c r="BE37" s="60"/>
      <c r="BF37" s="62"/>
      <c r="BG37" s="62"/>
      <c r="BH37" s="62"/>
      <c r="BI37" s="33"/>
      <c r="BJ37" s="33"/>
      <c r="BK37" s="33"/>
      <c r="BL37" s="32"/>
      <c r="BM37" s="32"/>
      <c r="BN37" s="32"/>
      <c r="BQ37" s="32"/>
      <c r="BR37" s="32"/>
      <c r="BS37" s="335" t="str">
        <f>IF(Stock_Connector!B37="","",Stock_Connector!B37)</f>
        <v>ENJ</v>
      </c>
      <c r="BT37" s="335">
        <f>IF(Stock_Connector!C37="","",Stock_Connector!C37)</f>
        <v>0.395395</v>
      </c>
      <c r="BU37" s="335">
        <f>IF(Stock_Connector!C37="","",Stock_Connector!C37)</f>
        <v>0.395395</v>
      </c>
      <c r="BV37" s="335" t="str">
        <f>IF(Stock_Connector!E37="","",Stock_Connector!E37)</f>
        <v/>
      </c>
      <c r="BW37" s="335">
        <f>IF(Stock_Connector!D37="","",Stock_Connector!D37)</f>
        <v>5.6225343745058082E-2</v>
      </c>
      <c r="BX37" s="7"/>
      <c r="BY37" s="120" t="str">
        <f t="shared" si="15"/>
        <v/>
      </c>
      <c r="BZ37" s="184" t="str">
        <f t="shared" si="35"/>
        <v/>
      </c>
      <c r="CA37" s="37" t="str">
        <f>IFERROR(VLOOKUP($BY37,Account_Value!$C$2:$F$2500,4,0),"")</f>
        <v/>
      </c>
      <c r="CB37" s="43" t="str">
        <f t="shared" si="16"/>
        <v/>
      </c>
      <c r="CC37" s="122" t="str">
        <f>IF($BZ37="","",SUM($BZ$2:$BZ37))</f>
        <v/>
      </c>
      <c r="CD37" s="43" t="str">
        <f>IF($BZ37="","",$BU$19*(SUM($BZ$2:$BZ37)))</f>
        <v/>
      </c>
    </row>
    <row r="38" spans="1:82" s="5" customFormat="1">
      <c r="A38" s="4" t="str">
        <f t="shared" si="17"/>
        <v/>
      </c>
      <c r="B38" s="21" t="str">
        <f>IF(Investments_Import!A38="","",Investments_Import!A38)</f>
        <v/>
      </c>
      <c r="C38" s="22" t="str">
        <f t="shared" si="0"/>
        <v/>
      </c>
      <c r="D38" s="51" t="str">
        <f t="shared" si="18"/>
        <v/>
      </c>
      <c r="E38" s="3" t="str">
        <f>IF(Investments_Import!B38="","",Investments_Import!B38)</f>
        <v/>
      </c>
      <c r="F38" s="54" t="str">
        <f t="shared" si="19"/>
        <v xml:space="preserve"> </v>
      </c>
      <c r="G38" s="54" t="str">
        <f>IF($B38="","",COUNTIF($F$2:$F38,$F38))</f>
        <v/>
      </c>
      <c r="H38" s="53" t="str">
        <f t="shared" si="20"/>
        <v xml:space="preserve">  </v>
      </c>
      <c r="I38" s="3" t="str">
        <f>IF(Investments_Import!C38="","",Investments_Import!C38)</f>
        <v/>
      </c>
      <c r="J38" s="108" t="str">
        <f>IF(Investments_Import!D38="","",Investments_Import!D38)</f>
        <v/>
      </c>
      <c r="K38" s="108" t="str">
        <f t="shared" si="21"/>
        <v/>
      </c>
      <c r="L38" s="47" t="str">
        <f>IF(Investments_Import!E38="","",Investments_Import!E38)</f>
        <v/>
      </c>
      <c r="M38" s="47" t="str">
        <f t="shared" si="1"/>
        <v/>
      </c>
      <c r="N38" s="31" t="str">
        <f>IF(Investments_Import!F38="","",Investments_Import!F38)</f>
        <v/>
      </c>
      <c r="O38" s="31" t="str">
        <f t="shared" si="2"/>
        <v/>
      </c>
      <c r="P38" s="3" t="str">
        <f>IF(Investments_Import!G38="","",Investments_Import!G38)</f>
        <v/>
      </c>
      <c r="Q38" s="3" t="str">
        <f>IF(Investments_Import!H38="","",Investments_Import!H38)</f>
        <v/>
      </c>
      <c r="R38" s="37" t="str">
        <f t="shared" si="3"/>
        <v/>
      </c>
      <c r="S38" s="37" t="str">
        <f t="shared" si="4"/>
        <v/>
      </c>
      <c r="T38" s="7"/>
      <c r="U38" s="36" t="str">
        <f>IF(Mining_Import!A38="","",Mining_Import!A38)</f>
        <v/>
      </c>
      <c r="V38" s="22" t="str">
        <f t="shared" si="22"/>
        <v/>
      </c>
      <c r="W38" s="127" t="str">
        <f t="shared" si="23"/>
        <v/>
      </c>
      <c r="X38" s="127" t="str">
        <f t="shared" si="24"/>
        <v/>
      </c>
      <c r="Y38" s="127" t="str">
        <f t="shared" si="25"/>
        <v/>
      </c>
      <c r="Z38" s="36" t="str">
        <f>IF(Mining_Import!B38="","",Mining_Import!B38)</f>
        <v/>
      </c>
      <c r="AA38" s="184" t="str">
        <f>IF(Mining_Import!$C38="","",Mining_Import!$C38)</f>
        <v/>
      </c>
      <c r="AB38" s="122" t="str">
        <f t="shared" si="26"/>
        <v/>
      </c>
      <c r="AC38" s="122" t="str">
        <f>IF($Y38&gt;Dashboard!$Q$19,$AB38,"")</f>
        <v/>
      </c>
      <c r="AD38" s="43" t="str">
        <f t="shared" si="27"/>
        <v/>
      </c>
      <c r="AE38" s="36" t="str">
        <f>IF(Mining_Import!D38="","",Mining_Import!D38)</f>
        <v/>
      </c>
      <c r="AF38" s="36" t="str">
        <f>IF(Mining_Import!E38="","",Mining_Import!E38)</f>
        <v/>
      </c>
      <c r="AG38" s="36" t="str">
        <f>IF(Mining_Import!F38="","",Mining_Import!F38)</f>
        <v/>
      </c>
      <c r="AH38" s="36" t="str">
        <f>IF(Mining_Import!G38="","",Mining_Import!G38)</f>
        <v/>
      </c>
      <c r="AI38" s="36" t="str">
        <f>IF(Mining_Import!H38="","",Mining_Import!H38)</f>
        <v/>
      </c>
      <c r="AJ38" s="36" t="str">
        <f>IF(Mining_Import!I38="","",Mining_Import!I38)</f>
        <v/>
      </c>
      <c r="AK38" s="7"/>
      <c r="AL38" s="105" t="str">
        <f>IFERROR(INDEX($E$2:$E$2500, MATCH(0, INDEX(COUNTIF($AL$1:AL37, $E$2:$E$2500), 0, 0), 0)), "")</f>
        <v/>
      </c>
      <c r="AM38" s="20" t="str">
        <f>IF(Calculator!$AL38="","",LEFT(Calculator!$AL38, LEN(Calculator!$AL38)-3))</f>
        <v/>
      </c>
      <c r="AN38" s="50" t="str">
        <f t="array" ref="AN38">IF($AL38="","",MAX(IF($E$2:$E$2500=$AL38,$C$2:$C$2500)))</f>
        <v/>
      </c>
      <c r="AO38" s="54" t="str">
        <f t="shared" si="36"/>
        <v/>
      </c>
      <c r="AP38" s="53" t="str">
        <f t="shared" si="28"/>
        <v/>
      </c>
      <c r="AQ38" s="56" t="str">
        <f t="shared" si="38"/>
        <v/>
      </c>
      <c r="AR38" s="56" t="str">
        <f t="shared" si="29"/>
        <v/>
      </c>
      <c r="AS38" s="43" t="str">
        <f t="shared" si="39"/>
        <v/>
      </c>
      <c r="AT38" s="43" t="str">
        <f t="shared" si="40"/>
        <v/>
      </c>
      <c r="AU38" s="43" t="str">
        <f t="shared" si="41"/>
        <v/>
      </c>
      <c r="AV38" s="45" t="str">
        <f t="shared" si="42"/>
        <v/>
      </c>
      <c r="AW38" s="112" t="str">
        <f t="shared" si="43"/>
        <v/>
      </c>
      <c r="AX38" s="45" t="str">
        <f t="shared" si="30"/>
        <v/>
      </c>
      <c r="AY38" s="45" t="str">
        <f t="shared" si="31"/>
        <v/>
      </c>
      <c r="AZ38" s="104" t="str">
        <f t="shared" si="32"/>
        <v/>
      </c>
      <c r="BA38" s="104" t="str">
        <f t="shared" si="33"/>
        <v/>
      </c>
      <c r="BB38" s="43" t="str">
        <f t="shared" si="34"/>
        <v/>
      </c>
      <c r="BC38" s="43" t="str">
        <f t="shared" si="37"/>
        <v/>
      </c>
      <c r="BD38" s="43" t="str">
        <f t="shared" si="44"/>
        <v/>
      </c>
      <c r="BE38" s="60"/>
      <c r="BF38" s="62"/>
      <c r="BG38" s="62"/>
      <c r="BH38" s="62"/>
      <c r="BI38" s="33"/>
      <c r="BJ38" s="33"/>
      <c r="BK38" s="33"/>
      <c r="BL38" s="32"/>
      <c r="BM38" s="32"/>
      <c r="BN38" s="32"/>
      <c r="BQ38" s="32"/>
      <c r="BR38" s="32"/>
      <c r="BS38" s="335" t="str">
        <f>IF(Stock_Connector!B38="","",Stock_Connector!B38)</f>
        <v>EOS</v>
      </c>
      <c r="BT38" s="335">
        <f>IF(Stock_Connector!C38="","",Stock_Connector!C38)</f>
        <v>3.2890000000000001</v>
      </c>
      <c r="BU38" s="335">
        <f>IF(Stock_Connector!C38="","",Stock_Connector!C38)</f>
        <v>3.2890000000000001</v>
      </c>
      <c r="BV38" s="335" t="str">
        <f>IF(Stock_Connector!E38="","",Stock_Connector!E38)</f>
        <v/>
      </c>
      <c r="BW38" s="335">
        <f>IF(Stock_Connector!D38="","",Stock_Connector!D38)</f>
        <v>2.781249999999999E-2</v>
      </c>
      <c r="BX38" s="7"/>
      <c r="BY38" s="120" t="str">
        <f t="shared" si="15"/>
        <v/>
      </c>
      <c r="BZ38" s="184" t="str">
        <f t="shared" si="35"/>
        <v/>
      </c>
      <c r="CA38" s="37" t="str">
        <f>IFERROR(VLOOKUP($BY38,Account_Value!$C$2:$F$2500,4,0),"")</f>
        <v/>
      </c>
      <c r="CB38" s="43" t="str">
        <f t="shared" si="16"/>
        <v/>
      </c>
      <c r="CC38" s="122" t="str">
        <f>IF($BZ38="","",SUM($BZ$2:$BZ38))</f>
        <v/>
      </c>
      <c r="CD38" s="43" t="str">
        <f>IF($BZ38="","",$BU$19*(SUM($BZ$2:$BZ38)))</f>
        <v/>
      </c>
    </row>
    <row r="39" spans="1:82" s="5" customFormat="1">
      <c r="A39" s="4" t="str">
        <f t="shared" si="17"/>
        <v/>
      </c>
      <c r="B39" s="21" t="str">
        <f>IF(Investments_Import!A39="","",Investments_Import!A39)</f>
        <v/>
      </c>
      <c r="C39" s="22" t="str">
        <f t="shared" si="0"/>
        <v/>
      </c>
      <c r="D39" s="51" t="str">
        <f t="shared" si="18"/>
        <v/>
      </c>
      <c r="E39" s="3" t="str">
        <f>IF(Investments_Import!B39="","",Investments_Import!B39)</f>
        <v/>
      </c>
      <c r="F39" s="54" t="str">
        <f t="shared" si="19"/>
        <v xml:space="preserve"> </v>
      </c>
      <c r="G39" s="54" t="str">
        <f>IF($B39="","",COUNTIF($F$2:$F39,$F39))</f>
        <v/>
      </c>
      <c r="H39" s="53" t="str">
        <f t="shared" si="20"/>
        <v xml:space="preserve">  </v>
      </c>
      <c r="I39" s="3" t="str">
        <f>IF(Investments_Import!C39="","",Investments_Import!C39)</f>
        <v/>
      </c>
      <c r="J39" s="108" t="str">
        <f>IF(Investments_Import!D39="","",Investments_Import!D39)</f>
        <v/>
      </c>
      <c r="K39" s="108" t="str">
        <f t="shared" si="21"/>
        <v/>
      </c>
      <c r="L39" s="47" t="str">
        <f>IF(Investments_Import!E39="","",Investments_Import!E39)</f>
        <v/>
      </c>
      <c r="M39" s="47" t="str">
        <f t="shared" si="1"/>
        <v/>
      </c>
      <c r="N39" s="31" t="str">
        <f>IF(Investments_Import!F39="","",Investments_Import!F39)</f>
        <v/>
      </c>
      <c r="O39" s="31" t="str">
        <f t="shared" si="2"/>
        <v/>
      </c>
      <c r="P39" s="3" t="str">
        <f>IF(Investments_Import!G39="","",Investments_Import!G39)</f>
        <v/>
      </c>
      <c r="Q39" s="3" t="str">
        <f>IF(Investments_Import!H39="","",Investments_Import!H39)</f>
        <v/>
      </c>
      <c r="R39" s="37" t="str">
        <f t="shared" si="3"/>
        <v/>
      </c>
      <c r="S39" s="37" t="str">
        <f t="shared" si="4"/>
        <v/>
      </c>
      <c r="T39" s="7"/>
      <c r="U39" s="36" t="str">
        <f>IF(Mining_Import!A39="","",Mining_Import!A39)</f>
        <v/>
      </c>
      <c r="V39" s="22" t="str">
        <f t="shared" si="22"/>
        <v/>
      </c>
      <c r="W39" s="127" t="str">
        <f t="shared" si="23"/>
        <v/>
      </c>
      <c r="X39" s="127" t="str">
        <f t="shared" si="24"/>
        <v/>
      </c>
      <c r="Y39" s="127" t="str">
        <f t="shared" si="25"/>
        <v/>
      </c>
      <c r="Z39" s="36" t="str">
        <f>IF(Mining_Import!B39="","",Mining_Import!B39)</f>
        <v/>
      </c>
      <c r="AA39" s="184" t="str">
        <f>IF(Mining_Import!$C39="","",Mining_Import!$C39)</f>
        <v/>
      </c>
      <c r="AB39" s="122" t="str">
        <f t="shared" si="26"/>
        <v/>
      </c>
      <c r="AC39" s="122" t="str">
        <f>IF($Y39&gt;Dashboard!$Q$19,$AB39,"")</f>
        <v/>
      </c>
      <c r="AD39" s="43" t="str">
        <f t="shared" si="27"/>
        <v/>
      </c>
      <c r="AE39" s="36" t="str">
        <f>IF(Mining_Import!D39="","",Mining_Import!D39)</f>
        <v/>
      </c>
      <c r="AF39" s="36" t="str">
        <f>IF(Mining_Import!E39="","",Mining_Import!E39)</f>
        <v/>
      </c>
      <c r="AG39" s="36" t="str">
        <f>IF(Mining_Import!F39="","",Mining_Import!F39)</f>
        <v/>
      </c>
      <c r="AH39" s="36" t="str">
        <f>IF(Mining_Import!G39="","",Mining_Import!G39)</f>
        <v/>
      </c>
      <c r="AI39" s="36" t="str">
        <f>IF(Mining_Import!H39="","",Mining_Import!H39)</f>
        <v/>
      </c>
      <c r="AJ39" s="36" t="str">
        <f>IF(Mining_Import!I39="","",Mining_Import!I39)</f>
        <v/>
      </c>
      <c r="AK39" s="7"/>
      <c r="AL39" s="105" t="str">
        <f>IFERROR(INDEX($E$2:$E$2500, MATCH(0, INDEX(COUNTIF($AL$1:AL38, $E$2:$E$2500), 0, 0), 0)), "")</f>
        <v/>
      </c>
      <c r="AM39" s="20" t="str">
        <f>IF(Calculator!$AL39="","",LEFT(Calculator!$AL39, LEN(Calculator!$AL39)-3))</f>
        <v/>
      </c>
      <c r="AN39" s="50" t="str">
        <f t="array" ref="AN39">IF($AL39="","",MAX(IF($E$2:$E$2500=$AL39,$C$2:$C$2500)))</f>
        <v/>
      </c>
      <c r="AO39" s="54" t="str">
        <f t="shared" si="36"/>
        <v/>
      </c>
      <c r="AP39" s="53" t="str">
        <f t="shared" si="28"/>
        <v/>
      </c>
      <c r="AQ39" s="56" t="str">
        <f t="shared" si="38"/>
        <v/>
      </c>
      <c r="AR39" s="56" t="str">
        <f t="shared" si="29"/>
        <v/>
      </c>
      <c r="AS39" s="43" t="str">
        <f t="shared" si="39"/>
        <v/>
      </c>
      <c r="AT39" s="43" t="str">
        <f t="shared" si="40"/>
        <v/>
      </c>
      <c r="AU39" s="43" t="str">
        <f t="shared" si="41"/>
        <v/>
      </c>
      <c r="AV39" s="45" t="str">
        <f t="shared" si="42"/>
        <v/>
      </c>
      <c r="AW39" s="112" t="str">
        <f t="shared" si="43"/>
        <v/>
      </c>
      <c r="AX39" s="45" t="str">
        <f t="shared" si="30"/>
        <v/>
      </c>
      <c r="AY39" s="45" t="str">
        <f t="shared" si="31"/>
        <v/>
      </c>
      <c r="AZ39" s="104" t="str">
        <f t="shared" si="32"/>
        <v/>
      </c>
      <c r="BA39" s="104" t="str">
        <f t="shared" si="33"/>
        <v/>
      </c>
      <c r="BB39" s="43" t="str">
        <f t="shared" si="34"/>
        <v/>
      </c>
      <c r="BC39" s="43" t="str">
        <f t="shared" si="37"/>
        <v/>
      </c>
      <c r="BD39" s="43" t="str">
        <f t="shared" si="44"/>
        <v/>
      </c>
      <c r="BE39" s="60"/>
      <c r="BF39" s="62"/>
      <c r="BG39" s="62"/>
      <c r="BH39" s="62"/>
      <c r="BI39" s="33"/>
      <c r="BJ39" s="33"/>
      <c r="BK39" s="33"/>
      <c r="BL39" s="32"/>
      <c r="BM39" s="32"/>
      <c r="BN39" s="32"/>
      <c r="BQ39" s="32"/>
      <c r="BR39" s="32"/>
      <c r="BS39" s="335" t="str">
        <f>IF(Stock_Connector!B39="","",Stock_Connector!B39)</f>
        <v>HBAR</v>
      </c>
      <c r="BT39" s="335">
        <f>IF(Stock_Connector!C39="","",Stock_Connector!C39)</f>
        <v>9.9078979999999983E-2</v>
      </c>
      <c r="BU39" s="335">
        <f>IF(Stock_Connector!C39="","",Stock_Connector!C39)</f>
        <v>9.9078979999999983E-2</v>
      </c>
      <c r="BV39" s="335" t="str">
        <f>IF(Stock_Connector!E39="","",Stock_Connector!E39)</f>
        <v/>
      </c>
      <c r="BW39" s="335">
        <f>IF(Stock_Connector!D39="","",Stock_Connector!D39)</f>
        <v>-2.1946413799502996E-2</v>
      </c>
      <c r="BX39" s="7"/>
      <c r="BY39" s="120" t="str">
        <f t="shared" si="15"/>
        <v/>
      </c>
      <c r="BZ39" s="184" t="str">
        <f t="shared" si="35"/>
        <v/>
      </c>
      <c r="CA39" s="37" t="str">
        <f>IFERROR(VLOOKUP($BY39,Account_Value!$C$2:$F$2500,4,0),"")</f>
        <v/>
      </c>
      <c r="CB39" s="43" t="str">
        <f t="shared" si="16"/>
        <v/>
      </c>
      <c r="CC39" s="122" t="str">
        <f>IF($BZ39="","",SUM($BZ$2:$BZ39))</f>
        <v/>
      </c>
      <c r="CD39" s="43" t="str">
        <f>IF($BZ39="","",$BU$19*(SUM($BZ$2:$BZ39)))</f>
        <v/>
      </c>
    </row>
    <row r="40" spans="1:82" s="5" customFormat="1">
      <c r="A40" s="4" t="str">
        <f t="shared" si="17"/>
        <v/>
      </c>
      <c r="B40" s="21" t="str">
        <f>IF(Investments_Import!A40="","",Investments_Import!A40)</f>
        <v/>
      </c>
      <c r="C40" s="22" t="str">
        <f t="shared" si="0"/>
        <v/>
      </c>
      <c r="D40" s="51" t="str">
        <f t="shared" si="18"/>
        <v/>
      </c>
      <c r="E40" s="3" t="str">
        <f>IF(Investments_Import!B40="","",Investments_Import!B40)</f>
        <v/>
      </c>
      <c r="F40" s="54" t="str">
        <f t="shared" si="19"/>
        <v xml:space="preserve"> </v>
      </c>
      <c r="G40" s="54" t="str">
        <f>IF($B40="","",COUNTIF($F$2:$F40,$F40))</f>
        <v/>
      </c>
      <c r="H40" s="53" t="str">
        <f t="shared" si="20"/>
        <v xml:space="preserve">  </v>
      </c>
      <c r="I40" s="3" t="str">
        <f>IF(Investments_Import!C40="","",Investments_Import!C40)</f>
        <v/>
      </c>
      <c r="J40" s="108" t="str">
        <f>IF(Investments_Import!D40="","",Investments_Import!D40)</f>
        <v/>
      </c>
      <c r="K40" s="108" t="str">
        <f t="shared" si="21"/>
        <v/>
      </c>
      <c r="L40" s="47" t="str">
        <f>IF(Investments_Import!E40="","",Investments_Import!E40)</f>
        <v/>
      </c>
      <c r="M40" s="47" t="str">
        <f t="shared" si="1"/>
        <v/>
      </c>
      <c r="N40" s="31" t="str">
        <f>IF(Investments_Import!F40="","",Investments_Import!F40)</f>
        <v/>
      </c>
      <c r="O40" s="31" t="str">
        <f t="shared" si="2"/>
        <v/>
      </c>
      <c r="P40" s="3" t="str">
        <f>IF(Investments_Import!G40="","",Investments_Import!G40)</f>
        <v/>
      </c>
      <c r="Q40" s="3" t="str">
        <f>IF(Investments_Import!H40="","",Investments_Import!H40)</f>
        <v/>
      </c>
      <c r="R40" s="37" t="str">
        <f t="shared" si="3"/>
        <v/>
      </c>
      <c r="S40" s="37" t="str">
        <f t="shared" si="4"/>
        <v/>
      </c>
      <c r="T40" s="7"/>
      <c r="U40" s="36" t="str">
        <f>IF(Mining_Import!A40="","",Mining_Import!A40)</f>
        <v/>
      </c>
      <c r="V40" s="22" t="str">
        <f t="shared" si="22"/>
        <v/>
      </c>
      <c r="W40" s="127" t="str">
        <f t="shared" si="23"/>
        <v/>
      </c>
      <c r="X40" s="127" t="str">
        <f t="shared" si="24"/>
        <v/>
      </c>
      <c r="Y40" s="127" t="str">
        <f t="shared" si="25"/>
        <v/>
      </c>
      <c r="Z40" s="36" t="str">
        <f>IF(Mining_Import!B40="","",Mining_Import!B40)</f>
        <v/>
      </c>
      <c r="AA40" s="184" t="str">
        <f>IF(Mining_Import!$C40="","",Mining_Import!$C40)</f>
        <v/>
      </c>
      <c r="AB40" s="122" t="str">
        <f t="shared" si="26"/>
        <v/>
      </c>
      <c r="AC40" s="122" t="str">
        <f>IF($Y40&gt;Dashboard!$Q$19,$AB40,"")</f>
        <v/>
      </c>
      <c r="AD40" s="43" t="str">
        <f t="shared" si="27"/>
        <v/>
      </c>
      <c r="AE40" s="36" t="str">
        <f>IF(Mining_Import!D40="","",Mining_Import!D40)</f>
        <v/>
      </c>
      <c r="AF40" s="36" t="str">
        <f>IF(Mining_Import!E40="","",Mining_Import!E40)</f>
        <v/>
      </c>
      <c r="AG40" s="36" t="str">
        <f>IF(Mining_Import!F40="","",Mining_Import!F40)</f>
        <v/>
      </c>
      <c r="AH40" s="36" t="str">
        <f>IF(Mining_Import!G40="","",Mining_Import!G40)</f>
        <v/>
      </c>
      <c r="AI40" s="36" t="str">
        <f>IF(Mining_Import!H40="","",Mining_Import!H40)</f>
        <v/>
      </c>
      <c r="AJ40" s="36" t="str">
        <f>IF(Mining_Import!I40="","",Mining_Import!I40)</f>
        <v/>
      </c>
      <c r="AK40" s="7"/>
      <c r="AL40" s="105" t="str">
        <f>IFERROR(INDEX($E$2:$E$2500, MATCH(0, INDEX(COUNTIF($AL$1:AL39, $E$2:$E$2500), 0, 0), 0)), "")</f>
        <v/>
      </c>
      <c r="AM40" s="20" t="str">
        <f>IF(Calculator!$AL40="","",LEFT(Calculator!$AL40, LEN(Calculator!$AL40)-3))</f>
        <v/>
      </c>
      <c r="AN40" s="50" t="str">
        <f t="array" ref="AN40">IF($AL40="","",MAX(IF($E$2:$E$2500=$AL40,$C$2:$C$2500)))</f>
        <v/>
      </c>
      <c r="AO40" s="54" t="str">
        <f t="shared" si="36"/>
        <v/>
      </c>
      <c r="AP40" s="53" t="str">
        <f t="shared" si="28"/>
        <v/>
      </c>
      <c r="AQ40" s="56" t="str">
        <f t="shared" si="38"/>
        <v/>
      </c>
      <c r="AR40" s="56" t="str">
        <f t="shared" si="29"/>
        <v/>
      </c>
      <c r="AS40" s="43" t="str">
        <f t="shared" si="39"/>
        <v/>
      </c>
      <c r="AT40" s="43" t="str">
        <f t="shared" si="40"/>
        <v/>
      </c>
      <c r="AU40" s="43" t="str">
        <f t="shared" si="41"/>
        <v/>
      </c>
      <c r="AV40" s="45" t="str">
        <f t="shared" si="42"/>
        <v/>
      </c>
      <c r="AW40" s="112" t="str">
        <f t="shared" si="43"/>
        <v/>
      </c>
      <c r="AX40" s="45" t="str">
        <f t="shared" si="30"/>
        <v/>
      </c>
      <c r="AY40" s="45" t="str">
        <f t="shared" si="31"/>
        <v/>
      </c>
      <c r="AZ40" s="104" t="str">
        <f t="shared" si="32"/>
        <v/>
      </c>
      <c r="BA40" s="104" t="str">
        <f t="shared" si="33"/>
        <v/>
      </c>
      <c r="BB40" s="43" t="str">
        <f t="shared" si="34"/>
        <v/>
      </c>
      <c r="BC40" s="43" t="str">
        <f t="shared" si="37"/>
        <v/>
      </c>
      <c r="BD40" s="43" t="str">
        <f t="shared" si="44"/>
        <v/>
      </c>
      <c r="BE40" s="60"/>
      <c r="BF40" s="62"/>
      <c r="BG40" s="62"/>
      <c r="BH40" s="62"/>
      <c r="BI40" s="33"/>
      <c r="BJ40" s="33"/>
      <c r="BK40" s="33"/>
      <c r="BL40" s="32"/>
      <c r="BM40" s="32"/>
      <c r="BN40" s="32"/>
      <c r="BQ40" s="32"/>
      <c r="BR40" s="32"/>
      <c r="BS40" s="335" t="str">
        <f>IF(Stock_Connector!B40="","",Stock_Connector!B40)</f>
        <v>IOTA</v>
      </c>
      <c r="BT40" s="335">
        <f>IF(Stock_Connector!C40="","",Stock_Connector!C40)</f>
        <v>0.5756</v>
      </c>
      <c r="BU40" s="335">
        <f>IF(Stock_Connector!C40="","",Stock_Connector!C40)</f>
        <v>0.5756</v>
      </c>
      <c r="BV40" s="335" t="str">
        <f>IF(Stock_Connector!E40="","",Stock_Connector!E40)</f>
        <v/>
      </c>
      <c r="BW40" s="335">
        <f>IF(Stock_Connector!D40="","",Stock_Connector!D40)</f>
        <v>2.2380106571936162E-2</v>
      </c>
      <c r="BX40" s="7"/>
      <c r="BY40" s="120" t="str">
        <f t="shared" si="15"/>
        <v/>
      </c>
      <c r="BZ40" s="184" t="str">
        <f t="shared" si="35"/>
        <v/>
      </c>
      <c r="CA40" s="37" t="str">
        <f>IFERROR(VLOOKUP($BY40,Account_Value!$C$2:$F$2500,4,0),"")</f>
        <v/>
      </c>
      <c r="CB40" s="43" t="str">
        <f t="shared" si="16"/>
        <v/>
      </c>
      <c r="CC40" s="122" t="str">
        <f>IF($BZ40="","",SUM($BZ$2:$BZ40))</f>
        <v/>
      </c>
      <c r="CD40" s="43" t="str">
        <f>IF($BZ40="","",$BU$19*(SUM($BZ$2:$BZ40)))</f>
        <v/>
      </c>
    </row>
    <row r="41" spans="1:82" s="5" customFormat="1">
      <c r="A41" s="4" t="str">
        <f t="shared" si="17"/>
        <v/>
      </c>
      <c r="B41" s="21" t="str">
        <f>IF(Investments_Import!A41="","",Investments_Import!A41)</f>
        <v/>
      </c>
      <c r="C41" s="22" t="str">
        <f t="shared" si="0"/>
        <v/>
      </c>
      <c r="D41" s="51" t="str">
        <f t="shared" si="18"/>
        <v/>
      </c>
      <c r="E41" s="3" t="str">
        <f>IF(Investments_Import!B41="","",Investments_Import!B41)</f>
        <v/>
      </c>
      <c r="F41" s="54" t="str">
        <f t="shared" si="19"/>
        <v xml:space="preserve"> </v>
      </c>
      <c r="G41" s="54" t="str">
        <f>IF($B41="","",COUNTIF($F$2:$F41,$F41))</f>
        <v/>
      </c>
      <c r="H41" s="53" t="str">
        <f t="shared" si="20"/>
        <v xml:space="preserve">  </v>
      </c>
      <c r="I41" s="3" t="str">
        <f>IF(Investments_Import!C41="","",Investments_Import!C41)</f>
        <v/>
      </c>
      <c r="J41" s="108" t="str">
        <f>IF(Investments_Import!D41="","",Investments_Import!D41)</f>
        <v/>
      </c>
      <c r="K41" s="108" t="str">
        <f t="shared" si="21"/>
        <v/>
      </c>
      <c r="L41" s="47" t="str">
        <f>IF(Investments_Import!E41="","",Investments_Import!E41)</f>
        <v/>
      </c>
      <c r="M41" s="47" t="str">
        <f t="shared" si="1"/>
        <v/>
      </c>
      <c r="N41" s="31" t="str">
        <f>IF(Investments_Import!F41="","",Investments_Import!F41)</f>
        <v/>
      </c>
      <c r="O41" s="31" t="str">
        <f t="shared" si="2"/>
        <v/>
      </c>
      <c r="P41" s="3" t="str">
        <f>IF(Investments_Import!G41="","",Investments_Import!G41)</f>
        <v/>
      </c>
      <c r="Q41" s="3" t="str">
        <f>IF(Investments_Import!H41="","",Investments_Import!H41)</f>
        <v/>
      </c>
      <c r="R41" s="37" t="str">
        <f t="shared" si="3"/>
        <v/>
      </c>
      <c r="S41" s="37" t="str">
        <f t="shared" si="4"/>
        <v/>
      </c>
      <c r="T41" s="7"/>
      <c r="U41" s="36" t="str">
        <f>IF(Mining_Import!A41="","",Mining_Import!A41)</f>
        <v/>
      </c>
      <c r="V41" s="22" t="str">
        <f t="shared" si="22"/>
        <v/>
      </c>
      <c r="W41" s="127" t="str">
        <f t="shared" si="23"/>
        <v/>
      </c>
      <c r="X41" s="127" t="str">
        <f t="shared" si="24"/>
        <v/>
      </c>
      <c r="Y41" s="127" t="str">
        <f t="shared" si="25"/>
        <v/>
      </c>
      <c r="Z41" s="36" t="str">
        <f>IF(Mining_Import!B41="","",Mining_Import!B41)</f>
        <v/>
      </c>
      <c r="AA41" s="184" t="str">
        <f>IF(Mining_Import!$C41="","",Mining_Import!$C41)</f>
        <v/>
      </c>
      <c r="AB41" s="122" t="str">
        <f t="shared" si="26"/>
        <v/>
      </c>
      <c r="AC41" s="122" t="str">
        <f>IF($Y41&gt;Dashboard!$Q$19,$AB41,"")</f>
        <v/>
      </c>
      <c r="AD41" s="43" t="str">
        <f t="shared" si="27"/>
        <v/>
      </c>
      <c r="AE41" s="36" t="str">
        <f>IF(Mining_Import!D41="","",Mining_Import!D41)</f>
        <v/>
      </c>
      <c r="AF41" s="36" t="str">
        <f>IF(Mining_Import!E41="","",Mining_Import!E41)</f>
        <v/>
      </c>
      <c r="AG41" s="36" t="str">
        <f>IF(Mining_Import!F41="","",Mining_Import!F41)</f>
        <v/>
      </c>
      <c r="AH41" s="36" t="str">
        <f>IF(Mining_Import!G41="","",Mining_Import!G41)</f>
        <v/>
      </c>
      <c r="AI41" s="36" t="str">
        <f>IF(Mining_Import!H41="","",Mining_Import!H41)</f>
        <v/>
      </c>
      <c r="AJ41" s="36" t="str">
        <f>IF(Mining_Import!I41="","",Mining_Import!I41)</f>
        <v/>
      </c>
      <c r="AK41" s="7"/>
      <c r="AL41" s="105" t="str">
        <f>IFERROR(INDEX($E$2:$E$2500, MATCH(0, INDEX(COUNTIF($AL$1:AL40, $E$2:$E$2500), 0, 0), 0)), "")</f>
        <v/>
      </c>
      <c r="AM41" s="20" t="str">
        <f>IF(Calculator!$AL41="","",LEFT(Calculator!$AL41, LEN(Calculator!$AL41)-3))</f>
        <v/>
      </c>
      <c r="AN41" s="50" t="str">
        <f t="array" ref="AN41">IF($AL41="","",MAX(IF($E$2:$E$2500=$AL41,$C$2:$C$2500)))</f>
        <v/>
      </c>
      <c r="AO41" s="54" t="str">
        <f t="shared" si="36"/>
        <v/>
      </c>
      <c r="AP41" s="53" t="str">
        <f t="shared" si="28"/>
        <v/>
      </c>
      <c r="AQ41" s="56" t="str">
        <f t="shared" si="38"/>
        <v/>
      </c>
      <c r="AR41" s="56" t="str">
        <f t="shared" si="29"/>
        <v/>
      </c>
      <c r="AS41" s="43" t="str">
        <f t="shared" si="39"/>
        <v/>
      </c>
      <c r="AT41" s="43" t="str">
        <f t="shared" si="40"/>
        <v/>
      </c>
      <c r="AU41" s="43" t="str">
        <f t="shared" si="41"/>
        <v/>
      </c>
      <c r="AV41" s="45" t="str">
        <f t="shared" si="42"/>
        <v/>
      </c>
      <c r="AW41" s="112" t="str">
        <f t="shared" si="43"/>
        <v/>
      </c>
      <c r="AX41" s="45" t="str">
        <f t="shared" si="30"/>
        <v/>
      </c>
      <c r="AY41" s="45" t="str">
        <f t="shared" si="31"/>
        <v/>
      </c>
      <c r="AZ41" s="104" t="str">
        <f t="shared" si="32"/>
        <v/>
      </c>
      <c r="BA41" s="104" t="str">
        <f t="shared" si="33"/>
        <v/>
      </c>
      <c r="BB41" s="43" t="str">
        <f t="shared" si="34"/>
        <v/>
      </c>
      <c r="BC41" s="43" t="str">
        <f t="shared" si="37"/>
        <v/>
      </c>
      <c r="BD41" s="43" t="str">
        <f t="shared" si="44"/>
        <v/>
      </c>
      <c r="BE41" s="60"/>
      <c r="BF41" s="62"/>
      <c r="BG41" s="62"/>
      <c r="BH41" s="62"/>
      <c r="BI41" s="33"/>
      <c r="BJ41" s="33"/>
      <c r="BK41" s="33"/>
      <c r="BL41" s="32"/>
      <c r="BM41" s="32"/>
      <c r="BN41" s="32"/>
      <c r="BQ41" s="32"/>
      <c r="BR41" s="32"/>
      <c r="BS41" s="335" t="str">
        <f>IF(Stock_Connector!B41="","",Stock_Connector!B41)</f>
        <v>KNC</v>
      </c>
      <c r="BT41" s="335">
        <f>IF(Stock_Connector!C41="","",Stock_Connector!C41)</f>
        <v>1.7170000000000001</v>
      </c>
      <c r="BU41" s="335">
        <f>IF(Stock_Connector!C41="","",Stock_Connector!C41)</f>
        <v>1.7170000000000001</v>
      </c>
      <c r="BV41" s="335" t="str">
        <f>IF(Stock_Connector!E41="","",Stock_Connector!E41)</f>
        <v/>
      </c>
      <c r="BW41" s="335">
        <f>IF(Stock_Connector!D41="","",Stock_Connector!D41)</f>
        <v>-9.8039215686273953E-3</v>
      </c>
      <c r="BX41" s="7"/>
      <c r="BY41" s="120" t="str">
        <f t="shared" si="15"/>
        <v/>
      </c>
      <c r="BZ41" s="184" t="str">
        <f t="shared" si="35"/>
        <v/>
      </c>
      <c r="CA41" s="37" t="str">
        <f>IFERROR(VLOOKUP($BY41,Account_Value!$C$2:$F$2500,4,0),"")</f>
        <v/>
      </c>
      <c r="CB41" s="43" t="str">
        <f t="shared" si="16"/>
        <v/>
      </c>
      <c r="CC41" s="122" t="str">
        <f>IF($BZ41="","",SUM($BZ$2:$BZ41))</f>
        <v/>
      </c>
      <c r="CD41" s="43" t="str">
        <f>IF($BZ41="","",$BU$19*(SUM($BZ$2:$BZ41)))</f>
        <v/>
      </c>
    </row>
    <row r="42" spans="1:82" s="5" customFormat="1">
      <c r="A42" s="4" t="str">
        <f t="shared" si="17"/>
        <v/>
      </c>
      <c r="B42" s="21" t="str">
        <f>IF(Investments_Import!A42="","",Investments_Import!A42)</f>
        <v/>
      </c>
      <c r="C42" s="22" t="str">
        <f t="shared" si="0"/>
        <v/>
      </c>
      <c r="D42" s="51" t="str">
        <f t="shared" si="18"/>
        <v/>
      </c>
      <c r="E42" s="3" t="str">
        <f>IF(Investments_Import!B42="","",Investments_Import!B42)</f>
        <v/>
      </c>
      <c r="F42" s="54" t="str">
        <f t="shared" si="19"/>
        <v xml:space="preserve"> </v>
      </c>
      <c r="G42" s="54" t="str">
        <f>IF($B42="","",COUNTIF($F$2:$F42,$F42))</f>
        <v/>
      </c>
      <c r="H42" s="53" t="str">
        <f t="shared" si="20"/>
        <v xml:space="preserve">  </v>
      </c>
      <c r="I42" s="3" t="str">
        <f>IF(Investments_Import!C42="","",Investments_Import!C42)</f>
        <v/>
      </c>
      <c r="J42" s="108" t="str">
        <f>IF(Investments_Import!D42="","",Investments_Import!D42)</f>
        <v/>
      </c>
      <c r="K42" s="108" t="str">
        <f t="shared" si="21"/>
        <v/>
      </c>
      <c r="L42" s="47" t="str">
        <f>IF(Investments_Import!E42="","",Investments_Import!E42)</f>
        <v/>
      </c>
      <c r="M42" s="47" t="str">
        <f t="shared" si="1"/>
        <v/>
      </c>
      <c r="N42" s="31" t="str">
        <f>IF(Investments_Import!F42="","",Investments_Import!F42)</f>
        <v/>
      </c>
      <c r="O42" s="31" t="str">
        <f t="shared" si="2"/>
        <v/>
      </c>
      <c r="P42" s="3" t="str">
        <f>IF(Investments_Import!G42="","",Investments_Import!G42)</f>
        <v/>
      </c>
      <c r="Q42" s="3" t="str">
        <f>IF(Investments_Import!H42="","",Investments_Import!H42)</f>
        <v/>
      </c>
      <c r="R42" s="37" t="str">
        <f t="shared" si="3"/>
        <v/>
      </c>
      <c r="S42" s="37" t="str">
        <f t="shared" si="4"/>
        <v/>
      </c>
      <c r="T42" s="7"/>
      <c r="U42" s="36" t="str">
        <f>IF(Mining_Import!A42="","",Mining_Import!A42)</f>
        <v/>
      </c>
      <c r="V42" s="22" t="str">
        <f t="shared" si="22"/>
        <v/>
      </c>
      <c r="W42" s="127" t="str">
        <f t="shared" si="23"/>
        <v/>
      </c>
      <c r="X42" s="127" t="str">
        <f t="shared" si="24"/>
        <v/>
      </c>
      <c r="Y42" s="127" t="str">
        <f t="shared" si="25"/>
        <v/>
      </c>
      <c r="Z42" s="36" t="str">
        <f>IF(Mining_Import!B42="","",Mining_Import!B42)</f>
        <v/>
      </c>
      <c r="AA42" s="184" t="str">
        <f>IF(Mining_Import!$C42="","",Mining_Import!$C42)</f>
        <v/>
      </c>
      <c r="AB42" s="122" t="str">
        <f t="shared" si="26"/>
        <v/>
      </c>
      <c r="AC42" s="122" t="str">
        <f>IF($Y42&gt;Dashboard!$Q$19,$AB42,"")</f>
        <v/>
      </c>
      <c r="AD42" s="43" t="str">
        <f t="shared" si="27"/>
        <v/>
      </c>
      <c r="AE42" s="36" t="str">
        <f>IF(Mining_Import!D42="","",Mining_Import!D42)</f>
        <v/>
      </c>
      <c r="AF42" s="36" t="str">
        <f>IF(Mining_Import!E42="","",Mining_Import!E42)</f>
        <v/>
      </c>
      <c r="AG42" s="36" t="str">
        <f>IF(Mining_Import!F42="","",Mining_Import!F42)</f>
        <v/>
      </c>
      <c r="AH42" s="36" t="str">
        <f>IF(Mining_Import!G42="","",Mining_Import!G42)</f>
        <v/>
      </c>
      <c r="AI42" s="36" t="str">
        <f>IF(Mining_Import!H42="","",Mining_Import!H42)</f>
        <v/>
      </c>
      <c r="AJ42" s="36" t="str">
        <f>IF(Mining_Import!I42="","",Mining_Import!I42)</f>
        <v/>
      </c>
      <c r="AK42" s="7"/>
      <c r="AL42" s="105" t="str">
        <f>IFERROR(INDEX($E$2:$E$2500, MATCH(0, INDEX(COUNTIF($AL$1:AL41, $E$2:$E$2500), 0, 0), 0)), "")</f>
        <v/>
      </c>
      <c r="AM42" s="20" t="str">
        <f>IF(Calculator!$AL42="","",LEFT(Calculator!$AL42, LEN(Calculator!$AL42)-3))</f>
        <v/>
      </c>
      <c r="AN42" s="50" t="str">
        <f t="array" ref="AN42">IF($AL42="","",MAX(IF($E$2:$E$2500=$AL42,$C$2:$C$2500)))</f>
        <v/>
      </c>
      <c r="AO42" s="54" t="str">
        <f t="shared" si="36"/>
        <v/>
      </c>
      <c r="AP42" s="53" t="str">
        <f t="shared" si="28"/>
        <v/>
      </c>
      <c r="AQ42" s="56" t="str">
        <f t="shared" si="38"/>
        <v/>
      </c>
      <c r="AR42" s="56" t="str">
        <f t="shared" si="29"/>
        <v/>
      </c>
      <c r="AS42" s="43" t="str">
        <f t="shared" si="39"/>
        <v/>
      </c>
      <c r="AT42" s="43" t="str">
        <f t="shared" si="40"/>
        <v/>
      </c>
      <c r="AU42" s="43" t="str">
        <f t="shared" si="41"/>
        <v/>
      </c>
      <c r="AV42" s="45" t="str">
        <f t="shared" si="42"/>
        <v/>
      </c>
      <c r="AW42" s="112" t="str">
        <f t="shared" si="43"/>
        <v/>
      </c>
      <c r="AX42" s="45" t="str">
        <f t="shared" si="30"/>
        <v/>
      </c>
      <c r="AY42" s="45" t="str">
        <f t="shared" si="31"/>
        <v/>
      </c>
      <c r="AZ42" s="104" t="str">
        <f t="shared" si="32"/>
        <v/>
      </c>
      <c r="BA42" s="104" t="str">
        <f t="shared" si="33"/>
        <v/>
      </c>
      <c r="BB42" s="43" t="str">
        <f t="shared" si="34"/>
        <v/>
      </c>
      <c r="BC42" s="43" t="str">
        <f t="shared" si="37"/>
        <v/>
      </c>
      <c r="BD42" s="43" t="str">
        <f t="shared" si="44"/>
        <v/>
      </c>
      <c r="BE42" s="60"/>
      <c r="BF42" s="62"/>
      <c r="BG42" s="62"/>
      <c r="BH42" s="62"/>
      <c r="BI42" s="33"/>
      <c r="BJ42" s="33"/>
      <c r="BK42" s="33"/>
      <c r="BL42" s="32"/>
      <c r="BM42" s="32"/>
      <c r="BN42" s="32"/>
      <c r="BQ42" s="32"/>
      <c r="BR42" s="32"/>
      <c r="BS42" s="335" t="str">
        <f>IF(Stock_Connector!B42="","",Stock_Connector!B42)</f>
        <v>MKR</v>
      </c>
      <c r="BT42" s="335">
        <f>IF(Stock_Connector!C42="","",Stock_Connector!C42)</f>
        <v>2530.2600000000002</v>
      </c>
      <c r="BU42" s="335">
        <f>IF(Stock_Connector!C42="","",Stock_Connector!C42)</f>
        <v>2530.2600000000002</v>
      </c>
      <c r="BV42" s="335" t="str">
        <f>IF(Stock_Connector!E42="","",Stock_Connector!E42)</f>
        <v/>
      </c>
      <c r="BW42" s="335">
        <f>IF(Stock_Connector!D42="","",Stock_Connector!D42)</f>
        <v>-1.3643841170095818E-2</v>
      </c>
      <c r="BX42" s="7"/>
      <c r="BY42" s="120" t="str">
        <f t="shared" si="15"/>
        <v/>
      </c>
      <c r="BZ42" s="184" t="str">
        <f t="shared" si="35"/>
        <v/>
      </c>
      <c r="CA42" s="37" t="str">
        <f>IFERROR(VLOOKUP($BY42,Account_Value!$C$2:$F$2500,4,0),"")</f>
        <v/>
      </c>
      <c r="CB42" s="43" t="str">
        <f t="shared" si="16"/>
        <v/>
      </c>
      <c r="CC42" s="122" t="str">
        <f>IF($BZ42="","",SUM($BZ$2:$BZ42))</f>
        <v/>
      </c>
      <c r="CD42" s="43" t="str">
        <f>IF($BZ42="","",$BU$19*(SUM($BZ$2:$BZ42)))</f>
        <v/>
      </c>
    </row>
    <row r="43" spans="1:82" s="5" customFormat="1">
      <c r="A43" s="4" t="str">
        <f t="shared" si="17"/>
        <v/>
      </c>
      <c r="B43" s="21" t="str">
        <f>IF(Investments_Import!A43="","",Investments_Import!A43)</f>
        <v/>
      </c>
      <c r="C43" s="22" t="str">
        <f t="shared" si="0"/>
        <v/>
      </c>
      <c r="D43" s="51" t="str">
        <f t="shared" si="18"/>
        <v/>
      </c>
      <c r="E43" s="3" t="str">
        <f>IF(Investments_Import!B43="","",Investments_Import!B43)</f>
        <v/>
      </c>
      <c r="F43" s="54" t="str">
        <f t="shared" si="19"/>
        <v xml:space="preserve"> </v>
      </c>
      <c r="G43" s="54" t="str">
        <f>IF($B43="","",COUNTIF($F$2:$F43,$F43))</f>
        <v/>
      </c>
      <c r="H43" s="53" t="str">
        <f t="shared" si="20"/>
        <v xml:space="preserve">  </v>
      </c>
      <c r="I43" s="3" t="str">
        <f>IF(Investments_Import!C43="","",Investments_Import!C43)</f>
        <v/>
      </c>
      <c r="J43" s="108" t="str">
        <f>IF(Investments_Import!D43="","",Investments_Import!D43)</f>
        <v/>
      </c>
      <c r="K43" s="108" t="str">
        <f t="shared" si="21"/>
        <v/>
      </c>
      <c r="L43" s="47" t="str">
        <f>IF(Investments_Import!E43="","",Investments_Import!E43)</f>
        <v/>
      </c>
      <c r="M43" s="47" t="str">
        <f t="shared" si="1"/>
        <v/>
      </c>
      <c r="N43" s="31" t="str">
        <f>IF(Investments_Import!F43="","",Investments_Import!F43)</f>
        <v/>
      </c>
      <c r="O43" s="31" t="str">
        <f t="shared" si="2"/>
        <v/>
      </c>
      <c r="P43" s="3" t="str">
        <f>IF(Investments_Import!G43="","",Investments_Import!G43)</f>
        <v/>
      </c>
      <c r="Q43" s="3" t="str">
        <f>IF(Investments_Import!H43="","",Investments_Import!H43)</f>
        <v/>
      </c>
      <c r="R43" s="37" t="str">
        <f t="shared" si="3"/>
        <v/>
      </c>
      <c r="S43" s="37" t="str">
        <f t="shared" si="4"/>
        <v/>
      </c>
      <c r="T43" s="7"/>
      <c r="U43" s="36" t="str">
        <f>IF(Mining_Import!A43="","",Mining_Import!A43)</f>
        <v/>
      </c>
      <c r="V43" s="22" t="str">
        <f t="shared" si="22"/>
        <v/>
      </c>
      <c r="W43" s="127" t="str">
        <f t="shared" si="23"/>
        <v/>
      </c>
      <c r="X43" s="127" t="str">
        <f t="shared" si="24"/>
        <v/>
      </c>
      <c r="Y43" s="127" t="str">
        <f t="shared" si="25"/>
        <v/>
      </c>
      <c r="Z43" s="36" t="str">
        <f>IF(Mining_Import!B43="","",Mining_Import!B43)</f>
        <v/>
      </c>
      <c r="AA43" s="184" t="str">
        <f>IF(Mining_Import!$C43="","",Mining_Import!$C43)</f>
        <v/>
      </c>
      <c r="AB43" s="122" t="str">
        <f t="shared" si="26"/>
        <v/>
      </c>
      <c r="AC43" s="122" t="str">
        <f>IF($Y43&gt;Dashboard!$Q$19,$AB43,"")</f>
        <v/>
      </c>
      <c r="AD43" s="43" t="str">
        <f t="shared" si="27"/>
        <v/>
      </c>
      <c r="AE43" s="36" t="str">
        <f>IF(Mining_Import!D43="","",Mining_Import!D43)</f>
        <v/>
      </c>
      <c r="AF43" s="36" t="str">
        <f>IF(Mining_Import!E43="","",Mining_Import!E43)</f>
        <v/>
      </c>
      <c r="AG43" s="36" t="str">
        <f>IF(Mining_Import!F43="","",Mining_Import!F43)</f>
        <v/>
      </c>
      <c r="AH43" s="36" t="str">
        <f>IF(Mining_Import!G43="","",Mining_Import!G43)</f>
        <v/>
      </c>
      <c r="AI43" s="36" t="str">
        <f>IF(Mining_Import!H43="","",Mining_Import!H43)</f>
        <v/>
      </c>
      <c r="AJ43" s="36" t="str">
        <f>IF(Mining_Import!I43="","",Mining_Import!I43)</f>
        <v/>
      </c>
      <c r="AK43" s="7"/>
      <c r="AL43" s="105" t="str">
        <f>IFERROR(INDEX($E$2:$E$2500, MATCH(0, INDEX(COUNTIF($AL$1:AL42, $E$2:$E$2500), 0, 0), 0)), "")</f>
        <v/>
      </c>
      <c r="AM43" s="20" t="str">
        <f>IF(Calculator!$AL43="","",LEFT(Calculator!$AL43, LEN(Calculator!$AL43)-3))</f>
        <v/>
      </c>
      <c r="AN43" s="50" t="str">
        <f t="array" ref="AN43">IF($AL43="","",MAX(IF($E$2:$E$2500=$AL43,$C$2:$C$2500)))</f>
        <v/>
      </c>
      <c r="AO43" s="54" t="str">
        <f t="shared" si="36"/>
        <v/>
      </c>
      <c r="AP43" s="53" t="str">
        <f t="shared" si="28"/>
        <v/>
      </c>
      <c r="AQ43" s="56" t="str">
        <f t="shared" si="38"/>
        <v/>
      </c>
      <c r="AR43" s="56" t="str">
        <f t="shared" si="29"/>
        <v/>
      </c>
      <c r="AS43" s="43" t="str">
        <f t="shared" si="39"/>
        <v/>
      </c>
      <c r="AT43" s="43" t="str">
        <f t="shared" si="40"/>
        <v/>
      </c>
      <c r="AU43" s="43" t="str">
        <f t="shared" si="41"/>
        <v/>
      </c>
      <c r="AV43" s="45" t="str">
        <f t="shared" si="42"/>
        <v/>
      </c>
      <c r="AW43" s="112" t="str">
        <f t="shared" si="43"/>
        <v/>
      </c>
      <c r="AX43" s="45" t="str">
        <f t="shared" si="30"/>
        <v/>
      </c>
      <c r="AY43" s="45" t="str">
        <f t="shared" si="31"/>
        <v/>
      </c>
      <c r="AZ43" s="104" t="str">
        <f t="shared" si="32"/>
        <v/>
      </c>
      <c r="BA43" s="104" t="str">
        <f t="shared" si="33"/>
        <v/>
      </c>
      <c r="BB43" s="43" t="str">
        <f t="shared" si="34"/>
        <v/>
      </c>
      <c r="BC43" s="43" t="str">
        <f t="shared" si="37"/>
        <v/>
      </c>
      <c r="BD43" s="43" t="str">
        <f t="shared" si="44"/>
        <v/>
      </c>
      <c r="BE43" s="60"/>
      <c r="BF43" s="62"/>
      <c r="BG43" s="62"/>
      <c r="BH43" s="62"/>
      <c r="BI43" s="33"/>
      <c r="BJ43" s="33"/>
      <c r="BK43" s="33"/>
      <c r="BL43" s="32"/>
      <c r="BM43" s="32"/>
      <c r="BN43" s="32"/>
      <c r="BQ43" s="32"/>
      <c r="BR43" s="32"/>
      <c r="BS43" s="335" t="str">
        <f>IF(Stock_Connector!B43="","",Stock_Connector!B43)</f>
        <v>ONE</v>
      </c>
      <c r="BT43" s="335">
        <f>IF(Stock_Connector!C43="","",Stock_Connector!C43)</f>
        <v>1.11E-2</v>
      </c>
      <c r="BU43" s="335">
        <f>IF(Stock_Connector!C43="","",Stock_Connector!C43)</f>
        <v>1.11E-2</v>
      </c>
      <c r="BV43" s="335" t="str">
        <f>IF(Stock_Connector!E43="","",Stock_Connector!E43)</f>
        <v/>
      </c>
      <c r="BW43" s="335">
        <f>IF(Stock_Connector!D43="","",Stock_Connector!D43)</f>
        <v>4.7169811320754762E-2</v>
      </c>
      <c r="BX43" s="7"/>
      <c r="BY43" s="120" t="str">
        <f t="shared" si="15"/>
        <v/>
      </c>
      <c r="BZ43" s="184" t="str">
        <f t="shared" si="35"/>
        <v/>
      </c>
      <c r="CA43" s="37" t="str">
        <f>IFERROR(VLOOKUP($BY43,Account_Value!$C$2:$F$2500,4,0),"")</f>
        <v/>
      </c>
      <c r="CB43" s="43" t="str">
        <f t="shared" si="16"/>
        <v/>
      </c>
      <c r="CC43" s="122" t="str">
        <f>IF($BZ43="","",SUM($BZ$2:$BZ43))</f>
        <v/>
      </c>
      <c r="CD43" s="43" t="str">
        <f>IF($BZ43="","",$BU$19*(SUM($BZ$2:$BZ43)))</f>
        <v/>
      </c>
    </row>
    <row r="44" spans="1:82" s="5" customFormat="1">
      <c r="A44" s="4" t="str">
        <f t="shared" si="17"/>
        <v/>
      </c>
      <c r="B44" s="21" t="str">
        <f>IF(Investments_Import!A44="","",Investments_Import!A44)</f>
        <v/>
      </c>
      <c r="C44" s="22" t="str">
        <f t="shared" si="0"/>
        <v/>
      </c>
      <c r="D44" s="51" t="str">
        <f t="shared" si="18"/>
        <v/>
      </c>
      <c r="E44" s="3" t="str">
        <f>IF(Investments_Import!B44="","",Investments_Import!B44)</f>
        <v/>
      </c>
      <c r="F44" s="54" t="str">
        <f t="shared" si="19"/>
        <v xml:space="preserve"> </v>
      </c>
      <c r="G44" s="54" t="str">
        <f>IF($B44="","",COUNTIF($F$2:$F44,$F44))</f>
        <v/>
      </c>
      <c r="H44" s="53" t="str">
        <f t="shared" si="20"/>
        <v xml:space="preserve">  </v>
      </c>
      <c r="I44" s="3" t="str">
        <f>IF(Investments_Import!C44="","",Investments_Import!C44)</f>
        <v/>
      </c>
      <c r="J44" s="108" t="str">
        <f>IF(Investments_Import!D44="","",Investments_Import!D44)</f>
        <v/>
      </c>
      <c r="K44" s="108" t="str">
        <f t="shared" si="21"/>
        <v/>
      </c>
      <c r="L44" s="47" t="str">
        <f>IF(Investments_Import!E44="","",Investments_Import!E44)</f>
        <v/>
      </c>
      <c r="M44" s="47" t="str">
        <f t="shared" si="1"/>
        <v/>
      </c>
      <c r="N44" s="31" t="str">
        <f>IF(Investments_Import!F44="","",Investments_Import!F44)</f>
        <v/>
      </c>
      <c r="O44" s="31" t="str">
        <f t="shared" si="2"/>
        <v/>
      </c>
      <c r="P44" s="3" t="str">
        <f>IF(Investments_Import!G44="","",Investments_Import!G44)</f>
        <v/>
      </c>
      <c r="Q44" s="3" t="str">
        <f>IF(Investments_Import!H44="","",Investments_Import!H44)</f>
        <v/>
      </c>
      <c r="R44" s="37" t="str">
        <f t="shared" si="3"/>
        <v/>
      </c>
      <c r="S44" s="37" t="str">
        <f t="shared" si="4"/>
        <v/>
      </c>
      <c r="T44" s="7"/>
      <c r="U44" s="36" t="str">
        <f>IF(Mining_Import!A44="","",Mining_Import!A44)</f>
        <v/>
      </c>
      <c r="V44" s="22" t="str">
        <f t="shared" si="22"/>
        <v/>
      </c>
      <c r="W44" s="127" t="str">
        <f t="shared" si="23"/>
        <v/>
      </c>
      <c r="X44" s="127" t="str">
        <f t="shared" si="24"/>
        <v/>
      </c>
      <c r="Y44" s="127" t="str">
        <f t="shared" si="25"/>
        <v/>
      </c>
      <c r="Z44" s="36" t="str">
        <f>IF(Mining_Import!B44="","",Mining_Import!B44)</f>
        <v/>
      </c>
      <c r="AA44" s="184" t="str">
        <f>IF(Mining_Import!$C44="","",Mining_Import!$C44)</f>
        <v/>
      </c>
      <c r="AB44" s="122" t="str">
        <f t="shared" si="26"/>
        <v/>
      </c>
      <c r="AC44" s="122" t="str">
        <f>IF($Y44&gt;Dashboard!$Q$19,$AB44,"")</f>
        <v/>
      </c>
      <c r="AD44" s="43" t="str">
        <f t="shared" si="27"/>
        <v/>
      </c>
      <c r="AE44" s="36" t="str">
        <f>IF(Mining_Import!D44="","",Mining_Import!D44)</f>
        <v/>
      </c>
      <c r="AF44" s="36" t="str">
        <f>IF(Mining_Import!E44="","",Mining_Import!E44)</f>
        <v/>
      </c>
      <c r="AG44" s="36" t="str">
        <f>IF(Mining_Import!F44="","",Mining_Import!F44)</f>
        <v/>
      </c>
      <c r="AH44" s="36" t="str">
        <f>IF(Mining_Import!G44="","",Mining_Import!G44)</f>
        <v/>
      </c>
      <c r="AI44" s="36" t="str">
        <f>IF(Mining_Import!H44="","",Mining_Import!H44)</f>
        <v/>
      </c>
      <c r="AJ44" s="36" t="str">
        <f>IF(Mining_Import!I44="","",Mining_Import!I44)</f>
        <v/>
      </c>
      <c r="AK44" s="7"/>
      <c r="AL44" s="105" t="str">
        <f>IFERROR(INDEX($E$2:$E$2500, MATCH(0, INDEX(COUNTIF($AL$1:AL43, $E$2:$E$2500), 0, 0), 0)), "")</f>
        <v/>
      </c>
      <c r="AM44" s="20" t="str">
        <f>IF(Calculator!$AL44="","",LEFT(Calculator!$AL44, LEN(Calculator!$AL44)-3))</f>
        <v/>
      </c>
      <c r="AN44" s="50" t="str">
        <f t="array" ref="AN44">IF($AL44="","",MAX(IF($E$2:$E$2500=$AL44,$C$2:$C$2500)))</f>
        <v/>
      </c>
      <c r="AO44" s="54" t="str">
        <f t="shared" si="36"/>
        <v/>
      </c>
      <c r="AP44" s="53" t="str">
        <f t="shared" si="28"/>
        <v/>
      </c>
      <c r="AQ44" s="56" t="str">
        <f t="shared" si="38"/>
        <v/>
      </c>
      <c r="AR44" s="56" t="str">
        <f t="shared" si="29"/>
        <v/>
      </c>
      <c r="AS44" s="43" t="str">
        <f t="shared" si="39"/>
        <v/>
      </c>
      <c r="AT44" s="43" t="str">
        <f t="shared" si="40"/>
        <v/>
      </c>
      <c r="AU44" s="43" t="str">
        <f t="shared" si="41"/>
        <v/>
      </c>
      <c r="AV44" s="45" t="str">
        <f t="shared" si="42"/>
        <v/>
      </c>
      <c r="AW44" s="112" t="str">
        <f t="shared" si="43"/>
        <v/>
      </c>
      <c r="AX44" s="45" t="str">
        <f t="shared" si="30"/>
        <v/>
      </c>
      <c r="AY44" s="45" t="str">
        <f t="shared" si="31"/>
        <v/>
      </c>
      <c r="AZ44" s="104" t="str">
        <f t="shared" si="32"/>
        <v/>
      </c>
      <c r="BA44" s="104" t="str">
        <f t="shared" si="33"/>
        <v/>
      </c>
      <c r="BB44" s="43" t="str">
        <f t="shared" si="34"/>
        <v/>
      </c>
      <c r="BC44" s="43" t="str">
        <f t="shared" si="37"/>
        <v/>
      </c>
      <c r="BD44" s="43" t="str">
        <f t="shared" si="44"/>
        <v/>
      </c>
      <c r="BE44" s="60"/>
      <c r="BF44" s="62"/>
      <c r="BG44" s="62"/>
      <c r="BH44" s="62"/>
      <c r="BI44" s="33"/>
      <c r="BJ44" s="33"/>
      <c r="BK44" s="33"/>
      <c r="BL44" s="32"/>
      <c r="BM44" s="32"/>
      <c r="BN44" s="32"/>
      <c r="BQ44" s="32"/>
      <c r="BR44" s="32"/>
      <c r="BS44" s="335" t="str">
        <f>IF(Stock_Connector!B44="","",Stock_Connector!B44)</f>
        <v>ONT</v>
      </c>
      <c r="BT44" s="335">
        <f>IF(Stock_Connector!C44="","",Stock_Connector!C44)</f>
        <v>0.66065999999999991</v>
      </c>
      <c r="BU44" s="335">
        <f>IF(Stock_Connector!C44="","",Stock_Connector!C44)</f>
        <v>0.66065999999999991</v>
      </c>
      <c r="BV44" s="335" t="str">
        <f>IF(Stock_Connector!E44="","",Stock_Connector!E44)</f>
        <v/>
      </c>
      <c r="BW44" s="335">
        <f>IF(Stock_Connector!D44="","",Stock_Connector!D44)</f>
        <v>1.750203297109474E-2</v>
      </c>
      <c r="BX44" s="7"/>
      <c r="BY44" s="120" t="str">
        <f t="shared" si="15"/>
        <v/>
      </c>
      <c r="BZ44" s="184" t="str">
        <f t="shared" si="35"/>
        <v/>
      </c>
      <c r="CA44" s="37" t="str">
        <f>IFERROR(VLOOKUP($BY44,Account_Value!$C$2:$F$2500,4,0),"")</f>
        <v/>
      </c>
      <c r="CB44" s="43" t="str">
        <f t="shared" si="16"/>
        <v/>
      </c>
      <c r="CC44" s="122" t="str">
        <f>IF($BZ44="","",SUM($BZ$2:$BZ44))</f>
        <v/>
      </c>
      <c r="CD44" s="43" t="str">
        <f>IF($BZ44="","",$BU$19*(SUM($BZ$2:$BZ44)))</f>
        <v/>
      </c>
    </row>
    <row r="45" spans="1:82" s="5" customFormat="1">
      <c r="A45" s="4" t="str">
        <f t="shared" si="17"/>
        <v/>
      </c>
      <c r="B45" s="21" t="str">
        <f>IF(Investments_Import!A45="","",Investments_Import!A45)</f>
        <v/>
      </c>
      <c r="C45" s="22" t="str">
        <f t="shared" si="0"/>
        <v/>
      </c>
      <c r="D45" s="51" t="str">
        <f t="shared" si="18"/>
        <v/>
      </c>
      <c r="E45" s="3" t="str">
        <f>IF(Investments_Import!B45="","",Investments_Import!B45)</f>
        <v/>
      </c>
      <c r="F45" s="54" t="str">
        <f t="shared" si="19"/>
        <v xml:space="preserve"> </v>
      </c>
      <c r="G45" s="54" t="str">
        <f>IF($B45="","",COUNTIF($F$2:$F45,$F45))</f>
        <v/>
      </c>
      <c r="H45" s="53" t="str">
        <f t="shared" si="20"/>
        <v xml:space="preserve">  </v>
      </c>
      <c r="I45" s="3" t="str">
        <f>IF(Investments_Import!C45="","",Investments_Import!C45)</f>
        <v/>
      </c>
      <c r="J45" s="108" t="str">
        <f>IF(Investments_Import!D45="","",Investments_Import!D45)</f>
        <v/>
      </c>
      <c r="K45" s="108" t="str">
        <f t="shared" si="21"/>
        <v/>
      </c>
      <c r="L45" s="47" t="str">
        <f>IF(Investments_Import!E45="","",Investments_Import!E45)</f>
        <v/>
      </c>
      <c r="M45" s="47" t="str">
        <f t="shared" si="1"/>
        <v/>
      </c>
      <c r="N45" s="31" t="str">
        <f>IF(Investments_Import!F45="","",Investments_Import!F45)</f>
        <v/>
      </c>
      <c r="O45" s="31" t="str">
        <f t="shared" si="2"/>
        <v/>
      </c>
      <c r="P45" s="3" t="str">
        <f>IF(Investments_Import!G45="","",Investments_Import!G45)</f>
        <v/>
      </c>
      <c r="Q45" s="3" t="str">
        <f>IF(Investments_Import!H45="","",Investments_Import!H45)</f>
        <v/>
      </c>
      <c r="R45" s="37" t="str">
        <f t="shared" si="3"/>
        <v/>
      </c>
      <c r="S45" s="37" t="str">
        <f t="shared" si="4"/>
        <v/>
      </c>
      <c r="T45" s="7"/>
      <c r="U45" s="36" t="str">
        <f>IF(Mining_Import!A45="","",Mining_Import!A45)</f>
        <v/>
      </c>
      <c r="V45" s="22" t="str">
        <f t="shared" si="22"/>
        <v/>
      </c>
      <c r="W45" s="127" t="str">
        <f t="shared" si="23"/>
        <v/>
      </c>
      <c r="X45" s="127" t="str">
        <f t="shared" si="24"/>
        <v/>
      </c>
      <c r="Y45" s="127" t="str">
        <f t="shared" si="25"/>
        <v/>
      </c>
      <c r="Z45" s="36" t="str">
        <f>IF(Mining_Import!B45="","",Mining_Import!B45)</f>
        <v/>
      </c>
      <c r="AA45" s="184" t="str">
        <f>IF(Mining_Import!$C45="","",Mining_Import!$C45)</f>
        <v/>
      </c>
      <c r="AB45" s="122" t="str">
        <f t="shared" si="26"/>
        <v/>
      </c>
      <c r="AC45" s="122" t="str">
        <f>IF($Y45&gt;Dashboard!$Q$19,$AB45,"")</f>
        <v/>
      </c>
      <c r="AD45" s="43" t="str">
        <f t="shared" si="27"/>
        <v/>
      </c>
      <c r="AE45" s="36" t="str">
        <f>IF(Mining_Import!D45="","",Mining_Import!D45)</f>
        <v/>
      </c>
      <c r="AF45" s="36" t="str">
        <f>IF(Mining_Import!E45="","",Mining_Import!E45)</f>
        <v/>
      </c>
      <c r="AG45" s="36" t="str">
        <f>IF(Mining_Import!F45="","",Mining_Import!F45)</f>
        <v/>
      </c>
      <c r="AH45" s="36" t="str">
        <f>IF(Mining_Import!G45="","",Mining_Import!G45)</f>
        <v/>
      </c>
      <c r="AI45" s="36" t="str">
        <f>IF(Mining_Import!H45="","",Mining_Import!H45)</f>
        <v/>
      </c>
      <c r="AJ45" s="36" t="str">
        <f>IF(Mining_Import!I45="","",Mining_Import!I45)</f>
        <v/>
      </c>
      <c r="AK45" s="7"/>
      <c r="AL45" s="105" t="str">
        <f>IFERROR(INDEX($E$2:$E$2500, MATCH(0, INDEX(COUNTIF($AL$1:AL44, $E$2:$E$2500), 0, 0), 0)), "")</f>
        <v/>
      </c>
      <c r="AM45" s="20" t="str">
        <f>IF(Calculator!$AL45="","",LEFT(Calculator!$AL45, LEN(Calculator!$AL45)-3))</f>
        <v/>
      </c>
      <c r="AN45" s="50" t="str">
        <f t="array" ref="AN45">IF($AL45="","",MAX(IF($E$2:$E$2500=$AL45,$C$2:$C$2500)))</f>
        <v/>
      </c>
      <c r="AO45" s="54" t="str">
        <f t="shared" si="36"/>
        <v/>
      </c>
      <c r="AP45" s="53" t="str">
        <f t="shared" si="28"/>
        <v/>
      </c>
      <c r="AQ45" s="56" t="str">
        <f t="shared" si="38"/>
        <v/>
      </c>
      <c r="AR45" s="56" t="str">
        <f t="shared" si="29"/>
        <v/>
      </c>
      <c r="AS45" s="43" t="str">
        <f t="shared" si="39"/>
        <v/>
      </c>
      <c r="AT45" s="43" t="str">
        <f t="shared" si="40"/>
        <v/>
      </c>
      <c r="AU45" s="43" t="str">
        <f t="shared" si="41"/>
        <v/>
      </c>
      <c r="AV45" s="45" t="str">
        <f t="shared" si="42"/>
        <v/>
      </c>
      <c r="AW45" s="112" t="str">
        <f t="shared" si="43"/>
        <v/>
      </c>
      <c r="AX45" s="45" t="str">
        <f t="shared" si="30"/>
        <v/>
      </c>
      <c r="AY45" s="45" t="str">
        <f t="shared" si="31"/>
        <v/>
      </c>
      <c r="AZ45" s="104" t="str">
        <f t="shared" si="32"/>
        <v/>
      </c>
      <c r="BA45" s="104" t="str">
        <f t="shared" si="33"/>
        <v/>
      </c>
      <c r="BB45" s="43" t="str">
        <f t="shared" si="34"/>
        <v/>
      </c>
      <c r="BC45" s="43" t="str">
        <f t="shared" si="37"/>
        <v/>
      </c>
      <c r="BD45" s="43" t="str">
        <f t="shared" si="44"/>
        <v/>
      </c>
      <c r="BE45" s="60"/>
      <c r="BF45" s="62"/>
      <c r="BG45" s="62"/>
      <c r="BH45" s="62"/>
      <c r="BI45" s="33"/>
      <c r="BJ45" s="33"/>
      <c r="BK45" s="33"/>
      <c r="BL45" s="32"/>
      <c r="BM45" s="32"/>
      <c r="BN45" s="32"/>
      <c r="BQ45" s="32"/>
      <c r="BR45" s="32"/>
      <c r="BS45" s="335" t="str">
        <f>IF(Stock_Connector!B45="","",Stock_Connector!B45)</f>
        <v>OXT</v>
      </c>
      <c r="BT45" s="335">
        <f>IF(Stock_Connector!C45="","",Stock_Connector!C45)</f>
        <v>0.42780000000000001</v>
      </c>
      <c r="BU45" s="335">
        <f>IF(Stock_Connector!C45="","",Stock_Connector!C45)</f>
        <v>0.42780000000000001</v>
      </c>
      <c r="BV45" s="335" t="str">
        <f>IF(Stock_Connector!E45="","",Stock_Connector!E45)</f>
        <v/>
      </c>
      <c r="BW45" s="335">
        <f>IF(Stock_Connector!D45="","",Stock_Connector!D45)</f>
        <v>0.10002571355104135</v>
      </c>
      <c r="BX45" s="7"/>
      <c r="BY45" s="120" t="str">
        <f t="shared" si="15"/>
        <v/>
      </c>
      <c r="BZ45" s="184" t="str">
        <f t="shared" si="35"/>
        <v/>
      </c>
      <c r="CA45" s="37" t="str">
        <f>IFERROR(VLOOKUP($BY45,Account_Value!$C$2:$F$2500,4,0),"")</f>
        <v/>
      </c>
      <c r="CB45" s="43" t="str">
        <f t="shared" si="16"/>
        <v/>
      </c>
      <c r="CC45" s="122" t="str">
        <f>IF($BZ45="","",SUM($BZ$2:$BZ45))</f>
        <v/>
      </c>
      <c r="CD45" s="43" t="str">
        <f>IF($BZ45="","",$BU$19*(SUM($BZ$2:$BZ45)))</f>
        <v/>
      </c>
    </row>
    <row r="46" spans="1:82" s="5" customFormat="1">
      <c r="A46" s="4" t="str">
        <f t="shared" si="17"/>
        <v/>
      </c>
      <c r="B46" s="21" t="str">
        <f>IF(Investments_Import!A46="","",Investments_Import!A46)</f>
        <v/>
      </c>
      <c r="C46" s="22" t="str">
        <f t="shared" si="0"/>
        <v/>
      </c>
      <c r="D46" s="51" t="str">
        <f t="shared" si="18"/>
        <v/>
      </c>
      <c r="E46" s="3" t="str">
        <f>IF(Investments_Import!B46="","",Investments_Import!B46)</f>
        <v/>
      </c>
      <c r="F46" s="54" t="str">
        <f t="shared" si="19"/>
        <v xml:space="preserve"> </v>
      </c>
      <c r="G46" s="54" t="str">
        <f>IF($B46="","",COUNTIF($F$2:$F46,$F46))</f>
        <v/>
      </c>
      <c r="H46" s="53" t="str">
        <f t="shared" si="20"/>
        <v xml:space="preserve">  </v>
      </c>
      <c r="I46" s="3" t="str">
        <f>IF(Investments_Import!C46="","",Investments_Import!C46)</f>
        <v/>
      </c>
      <c r="J46" s="108" t="str">
        <f>IF(Investments_Import!D46="","",Investments_Import!D46)</f>
        <v/>
      </c>
      <c r="K46" s="108" t="str">
        <f t="shared" si="21"/>
        <v/>
      </c>
      <c r="L46" s="47" t="str">
        <f>IF(Investments_Import!E46="","",Investments_Import!E46)</f>
        <v/>
      </c>
      <c r="M46" s="47" t="str">
        <f t="shared" si="1"/>
        <v/>
      </c>
      <c r="N46" s="31" t="str">
        <f>IF(Investments_Import!F46="","",Investments_Import!F46)</f>
        <v/>
      </c>
      <c r="O46" s="31" t="str">
        <f t="shared" si="2"/>
        <v/>
      </c>
      <c r="P46" s="3" t="str">
        <f>IF(Investments_Import!G46="","",Investments_Import!G46)</f>
        <v/>
      </c>
      <c r="Q46" s="3" t="str">
        <f>IF(Investments_Import!H46="","",Investments_Import!H46)</f>
        <v/>
      </c>
      <c r="R46" s="37" t="str">
        <f t="shared" si="3"/>
        <v/>
      </c>
      <c r="S46" s="37" t="str">
        <f t="shared" si="4"/>
        <v/>
      </c>
      <c r="T46" s="7"/>
      <c r="U46" s="36" t="str">
        <f>IF(Mining_Import!A46="","",Mining_Import!A46)</f>
        <v/>
      </c>
      <c r="V46" s="22" t="str">
        <f t="shared" si="22"/>
        <v/>
      </c>
      <c r="W46" s="127" t="str">
        <f t="shared" si="23"/>
        <v/>
      </c>
      <c r="X46" s="127" t="str">
        <f t="shared" si="24"/>
        <v/>
      </c>
      <c r="Y46" s="127" t="str">
        <f t="shared" si="25"/>
        <v/>
      </c>
      <c r="Z46" s="36" t="str">
        <f>IF(Mining_Import!B46="","",Mining_Import!B46)</f>
        <v/>
      </c>
      <c r="AA46" s="184" t="str">
        <f>IF(Mining_Import!$C46="","",Mining_Import!$C46)</f>
        <v/>
      </c>
      <c r="AB46" s="122" t="str">
        <f t="shared" si="26"/>
        <v/>
      </c>
      <c r="AC46" s="122" t="str">
        <f>IF($Y46&gt;Dashboard!$Q$19,$AB46,"")</f>
        <v/>
      </c>
      <c r="AD46" s="43" t="str">
        <f t="shared" si="27"/>
        <v/>
      </c>
      <c r="AE46" s="36" t="str">
        <f>IF(Mining_Import!D46="","",Mining_Import!D46)</f>
        <v/>
      </c>
      <c r="AF46" s="36" t="str">
        <f>IF(Mining_Import!E46="","",Mining_Import!E46)</f>
        <v/>
      </c>
      <c r="AG46" s="36" t="str">
        <f>IF(Mining_Import!F46="","",Mining_Import!F46)</f>
        <v/>
      </c>
      <c r="AH46" s="36" t="str">
        <f>IF(Mining_Import!G46="","",Mining_Import!G46)</f>
        <v/>
      </c>
      <c r="AI46" s="36" t="str">
        <f>IF(Mining_Import!H46="","",Mining_Import!H46)</f>
        <v/>
      </c>
      <c r="AJ46" s="36" t="str">
        <f>IF(Mining_Import!I46="","",Mining_Import!I46)</f>
        <v/>
      </c>
      <c r="AK46" s="7"/>
      <c r="AL46" s="105" t="str">
        <f>IFERROR(INDEX($E$2:$E$2500, MATCH(0, INDEX(COUNTIF($AL$1:AL45, $E$2:$E$2500), 0, 0), 0)), "")</f>
        <v/>
      </c>
      <c r="AM46" s="20" t="str">
        <f>IF(Calculator!$AL46="","",LEFT(Calculator!$AL46, LEN(Calculator!$AL46)-3))</f>
        <v/>
      </c>
      <c r="AN46" s="50" t="str">
        <f t="array" ref="AN46">IF($AL46="","",MAX(IF($E$2:$E$2500=$AL46,$C$2:$C$2500)))</f>
        <v/>
      </c>
      <c r="AO46" s="54" t="str">
        <f t="shared" si="36"/>
        <v/>
      </c>
      <c r="AP46" s="53" t="str">
        <f t="shared" si="28"/>
        <v/>
      </c>
      <c r="AQ46" s="56" t="str">
        <f t="shared" si="38"/>
        <v/>
      </c>
      <c r="AR46" s="56" t="str">
        <f t="shared" si="29"/>
        <v/>
      </c>
      <c r="AS46" s="43" t="str">
        <f t="shared" si="39"/>
        <v/>
      </c>
      <c r="AT46" s="43" t="str">
        <f t="shared" si="40"/>
        <v/>
      </c>
      <c r="AU46" s="43" t="str">
        <f t="shared" si="41"/>
        <v/>
      </c>
      <c r="AV46" s="45" t="str">
        <f t="shared" si="42"/>
        <v/>
      </c>
      <c r="AW46" s="112" t="str">
        <f t="shared" si="43"/>
        <v/>
      </c>
      <c r="AX46" s="45" t="str">
        <f t="shared" si="30"/>
        <v/>
      </c>
      <c r="AY46" s="45" t="str">
        <f t="shared" si="31"/>
        <v/>
      </c>
      <c r="AZ46" s="104" t="str">
        <f t="shared" si="32"/>
        <v/>
      </c>
      <c r="BA46" s="104" t="str">
        <f t="shared" si="33"/>
        <v/>
      </c>
      <c r="BB46" s="43" t="str">
        <f t="shared" si="34"/>
        <v/>
      </c>
      <c r="BC46" s="43" t="str">
        <f t="shared" si="37"/>
        <v/>
      </c>
      <c r="BD46" s="43" t="str">
        <f t="shared" si="44"/>
        <v/>
      </c>
      <c r="BE46" s="60"/>
      <c r="BF46" s="62"/>
      <c r="BG46" s="62"/>
      <c r="BH46" s="62"/>
      <c r="BI46" s="33"/>
      <c r="BJ46" s="33"/>
      <c r="BK46" s="33"/>
      <c r="BL46" s="32"/>
      <c r="BM46" s="32"/>
      <c r="BN46" s="32"/>
      <c r="BQ46" s="32"/>
      <c r="BR46" s="32"/>
      <c r="BS46" s="335" t="str">
        <f>IF(Stock_Connector!B46="","",Stock_Connector!B46)</f>
        <v>STORJ</v>
      </c>
      <c r="BT46" s="335">
        <f>IF(Stock_Connector!C46="","",Stock_Connector!C46)</f>
        <v>0.49919869999999988</v>
      </c>
      <c r="BU46" s="335">
        <f>IF(Stock_Connector!C46="","",Stock_Connector!C46)</f>
        <v>0.49919869999999988</v>
      </c>
      <c r="BV46" s="335" t="str">
        <f>IF(Stock_Connector!E46="","",Stock_Connector!E46)</f>
        <v/>
      </c>
      <c r="BW46" s="335">
        <f>IF(Stock_Connector!D46="","",Stock_Connector!D46)</f>
        <v>-1.7546252397591087E-2</v>
      </c>
      <c r="BX46" s="7"/>
      <c r="BY46" s="120" t="str">
        <f t="shared" si="15"/>
        <v/>
      </c>
      <c r="BZ46" s="184" t="str">
        <f t="shared" si="35"/>
        <v/>
      </c>
      <c r="CA46" s="37" t="str">
        <f>IFERROR(VLOOKUP($BY46,Account_Value!$C$2:$F$2500,4,0),"")</f>
        <v/>
      </c>
      <c r="CB46" s="43" t="str">
        <f t="shared" si="16"/>
        <v/>
      </c>
      <c r="CC46" s="122" t="str">
        <f>IF($BZ46="","",SUM($BZ$2:$BZ46))</f>
        <v/>
      </c>
      <c r="CD46" s="43" t="str">
        <f>IF($BZ46="","",$BU$19*(SUM($BZ$2:$BZ46)))</f>
        <v/>
      </c>
    </row>
    <row r="47" spans="1:82" s="5" customFormat="1">
      <c r="A47" s="4" t="str">
        <f t="shared" si="17"/>
        <v/>
      </c>
      <c r="B47" s="21" t="str">
        <f>IF(Investments_Import!A47="","",Investments_Import!A47)</f>
        <v/>
      </c>
      <c r="C47" s="22" t="str">
        <f t="shared" si="0"/>
        <v/>
      </c>
      <c r="D47" s="51" t="str">
        <f t="shared" si="18"/>
        <v/>
      </c>
      <c r="E47" s="3" t="str">
        <f>IF(Investments_Import!B47="","",Investments_Import!B47)</f>
        <v/>
      </c>
      <c r="F47" s="54" t="str">
        <f t="shared" si="19"/>
        <v xml:space="preserve"> </v>
      </c>
      <c r="G47" s="54" t="str">
        <f>IF($B47="","",COUNTIF($F$2:$F47,$F47))</f>
        <v/>
      </c>
      <c r="H47" s="53" t="str">
        <f t="shared" si="20"/>
        <v xml:space="preserve">  </v>
      </c>
      <c r="I47" s="3" t="str">
        <f>IF(Investments_Import!C47="","",Investments_Import!C47)</f>
        <v/>
      </c>
      <c r="J47" s="108" t="str">
        <f>IF(Investments_Import!D47="","",Investments_Import!D47)</f>
        <v/>
      </c>
      <c r="K47" s="108" t="str">
        <f t="shared" si="21"/>
        <v/>
      </c>
      <c r="L47" s="47" t="str">
        <f>IF(Investments_Import!E47="","",Investments_Import!E47)</f>
        <v/>
      </c>
      <c r="M47" s="47" t="str">
        <f t="shared" si="1"/>
        <v/>
      </c>
      <c r="N47" s="31" t="str">
        <f>IF(Investments_Import!F47="","",Investments_Import!F47)</f>
        <v/>
      </c>
      <c r="O47" s="31" t="str">
        <f t="shared" si="2"/>
        <v/>
      </c>
      <c r="P47" s="3" t="str">
        <f>IF(Investments_Import!G47="","",Investments_Import!G47)</f>
        <v/>
      </c>
      <c r="Q47" s="3" t="str">
        <f>IF(Investments_Import!H47="","",Investments_Import!H47)</f>
        <v/>
      </c>
      <c r="R47" s="37" t="str">
        <f t="shared" si="3"/>
        <v/>
      </c>
      <c r="S47" s="37" t="str">
        <f t="shared" si="4"/>
        <v/>
      </c>
      <c r="T47" s="7"/>
      <c r="U47" s="36" t="str">
        <f>IF(Mining_Import!A47="","",Mining_Import!A47)</f>
        <v/>
      </c>
      <c r="V47" s="22" t="str">
        <f t="shared" si="22"/>
        <v/>
      </c>
      <c r="W47" s="127" t="str">
        <f t="shared" si="23"/>
        <v/>
      </c>
      <c r="X47" s="127" t="str">
        <f t="shared" si="24"/>
        <v/>
      </c>
      <c r="Y47" s="127" t="str">
        <f t="shared" si="25"/>
        <v/>
      </c>
      <c r="Z47" s="36" t="str">
        <f>IF(Mining_Import!B47="","",Mining_Import!B47)</f>
        <v/>
      </c>
      <c r="AA47" s="184" t="str">
        <f>IF(Mining_Import!$C47="","",Mining_Import!$C47)</f>
        <v/>
      </c>
      <c r="AB47" s="122" t="str">
        <f t="shared" si="26"/>
        <v/>
      </c>
      <c r="AC47" s="122" t="str">
        <f>IF($Y47&gt;Dashboard!$Q$19,$AB47,"")</f>
        <v/>
      </c>
      <c r="AD47" s="43" t="str">
        <f t="shared" si="27"/>
        <v/>
      </c>
      <c r="AE47" s="36" t="str">
        <f>IF(Mining_Import!D47="","",Mining_Import!D47)</f>
        <v/>
      </c>
      <c r="AF47" s="36" t="str">
        <f>IF(Mining_Import!E47="","",Mining_Import!E47)</f>
        <v/>
      </c>
      <c r="AG47" s="36" t="str">
        <f>IF(Mining_Import!F47="","",Mining_Import!F47)</f>
        <v/>
      </c>
      <c r="AH47" s="36" t="str">
        <f>IF(Mining_Import!G47="","",Mining_Import!G47)</f>
        <v/>
      </c>
      <c r="AI47" s="36" t="str">
        <f>IF(Mining_Import!H47="","",Mining_Import!H47)</f>
        <v/>
      </c>
      <c r="AJ47" s="36" t="str">
        <f>IF(Mining_Import!I47="","",Mining_Import!I47)</f>
        <v/>
      </c>
      <c r="AK47" s="7"/>
      <c r="AL47" s="105" t="str">
        <f>IFERROR(INDEX($E$2:$E$2500, MATCH(0, INDEX(COUNTIF($AL$1:AL46, $E$2:$E$2500), 0, 0), 0)), "")</f>
        <v/>
      </c>
      <c r="AM47" s="20" t="str">
        <f>IF(Calculator!$AL47="","",LEFT(Calculator!$AL47, LEN(Calculator!$AL47)-3))</f>
        <v/>
      </c>
      <c r="AN47" s="50" t="str">
        <f t="array" ref="AN47">IF($AL47="","",MAX(IF($E$2:$E$2500=$AL47,$C$2:$C$2500)))</f>
        <v/>
      </c>
      <c r="AO47" s="54" t="str">
        <f t="shared" si="36"/>
        <v/>
      </c>
      <c r="AP47" s="53" t="str">
        <f t="shared" si="28"/>
        <v/>
      </c>
      <c r="AQ47" s="56" t="str">
        <f t="shared" si="38"/>
        <v/>
      </c>
      <c r="AR47" s="56" t="str">
        <f t="shared" si="29"/>
        <v/>
      </c>
      <c r="AS47" s="43" t="str">
        <f t="shared" si="39"/>
        <v/>
      </c>
      <c r="AT47" s="43" t="str">
        <f t="shared" si="40"/>
        <v/>
      </c>
      <c r="AU47" s="43" t="str">
        <f t="shared" si="41"/>
        <v/>
      </c>
      <c r="AV47" s="45" t="str">
        <f t="shared" si="42"/>
        <v/>
      </c>
      <c r="AW47" s="112" t="str">
        <f t="shared" si="43"/>
        <v/>
      </c>
      <c r="AX47" s="45" t="str">
        <f t="shared" si="30"/>
        <v/>
      </c>
      <c r="AY47" s="45" t="str">
        <f t="shared" si="31"/>
        <v/>
      </c>
      <c r="AZ47" s="104" t="str">
        <f t="shared" si="32"/>
        <v/>
      </c>
      <c r="BA47" s="104" t="str">
        <f t="shared" si="33"/>
        <v/>
      </c>
      <c r="BB47" s="43" t="str">
        <f t="shared" si="34"/>
        <v/>
      </c>
      <c r="BC47" s="43" t="str">
        <f t="shared" si="37"/>
        <v/>
      </c>
      <c r="BD47" s="43" t="str">
        <f t="shared" si="44"/>
        <v/>
      </c>
      <c r="BE47" s="60"/>
      <c r="BF47" s="62"/>
      <c r="BG47" s="62"/>
      <c r="BH47" s="62"/>
      <c r="BI47" s="33"/>
      <c r="BJ47" s="33"/>
      <c r="BK47" s="33"/>
      <c r="BL47" s="32"/>
      <c r="BM47" s="32"/>
      <c r="BN47" s="32"/>
      <c r="BQ47" s="32"/>
      <c r="BR47" s="32"/>
      <c r="BS47" s="335" t="str">
        <f>IF(Stock_Connector!B47="","",Stock_Connector!B47)</f>
        <v>VTHO</v>
      </c>
      <c r="BT47" s="335">
        <f>IF(Stock_Connector!C47="","",Stock_Connector!C47)</f>
        <v>1.5E-3</v>
      </c>
      <c r="BU47" s="335">
        <f>IF(Stock_Connector!C47="","",Stock_Connector!C47)</f>
        <v>1.5E-3</v>
      </c>
      <c r="BV47" s="335" t="str">
        <f>IF(Stock_Connector!E47="","",Stock_Connector!E47)</f>
        <v/>
      </c>
      <c r="BW47" s="335">
        <f>IF(Stock_Connector!D47="","",Stock_Connector!D47)</f>
        <v>0</v>
      </c>
      <c r="BX47" s="7"/>
      <c r="BY47" s="120" t="str">
        <f t="shared" si="15"/>
        <v/>
      </c>
      <c r="BZ47" s="184" t="str">
        <f t="shared" si="35"/>
        <v/>
      </c>
      <c r="CA47" s="37" t="str">
        <f>IFERROR(VLOOKUP($BY47,Account_Value!$C$2:$F$2500,4,0),"")</f>
        <v/>
      </c>
      <c r="CB47" s="43" t="str">
        <f t="shared" si="16"/>
        <v/>
      </c>
      <c r="CC47" s="122" t="str">
        <f>IF($BZ47="","",SUM($BZ$2:$BZ47))</f>
        <v/>
      </c>
      <c r="CD47" s="43" t="str">
        <f>IF($BZ47="","",$BU$19*(SUM($BZ$2:$BZ47)))</f>
        <v/>
      </c>
    </row>
    <row r="48" spans="1:82" s="5" customFormat="1">
      <c r="A48" s="4" t="str">
        <f t="shared" si="17"/>
        <v/>
      </c>
      <c r="B48" s="21" t="str">
        <f>IF(Investments_Import!A48="","",Investments_Import!A48)</f>
        <v/>
      </c>
      <c r="C48" s="22" t="str">
        <f t="shared" si="0"/>
        <v/>
      </c>
      <c r="D48" s="51" t="str">
        <f t="shared" si="18"/>
        <v/>
      </c>
      <c r="E48" s="3" t="str">
        <f>IF(Investments_Import!B48="","",Investments_Import!B48)</f>
        <v/>
      </c>
      <c r="F48" s="54" t="str">
        <f t="shared" si="19"/>
        <v xml:space="preserve"> </v>
      </c>
      <c r="G48" s="54" t="str">
        <f>IF($B48="","",COUNTIF($F$2:$F48,$F48))</f>
        <v/>
      </c>
      <c r="H48" s="53" t="str">
        <f t="shared" si="20"/>
        <v xml:space="preserve">  </v>
      </c>
      <c r="I48" s="3" t="str">
        <f>IF(Investments_Import!C48="","",Investments_Import!C48)</f>
        <v/>
      </c>
      <c r="J48" s="108" t="str">
        <f>IF(Investments_Import!D48="","",Investments_Import!D48)</f>
        <v/>
      </c>
      <c r="K48" s="108" t="str">
        <f t="shared" si="21"/>
        <v/>
      </c>
      <c r="L48" s="47" t="str">
        <f>IF(Investments_Import!E48="","",Investments_Import!E48)</f>
        <v/>
      </c>
      <c r="M48" s="47" t="str">
        <f t="shared" si="1"/>
        <v/>
      </c>
      <c r="N48" s="31" t="str">
        <f>IF(Investments_Import!F48="","",Investments_Import!F48)</f>
        <v/>
      </c>
      <c r="O48" s="31" t="str">
        <f t="shared" si="2"/>
        <v/>
      </c>
      <c r="P48" s="3" t="str">
        <f>IF(Investments_Import!G48="","",Investments_Import!G48)</f>
        <v/>
      </c>
      <c r="Q48" s="3" t="str">
        <f>IF(Investments_Import!H48="","",Investments_Import!H48)</f>
        <v/>
      </c>
      <c r="R48" s="37" t="str">
        <f t="shared" si="3"/>
        <v/>
      </c>
      <c r="S48" s="37" t="str">
        <f t="shared" si="4"/>
        <v/>
      </c>
      <c r="T48" s="7"/>
      <c r="U48" s="36" t="str">
        <f>IF(Mining_Import!A48="","",Mining_Import!A48)</f>
        <v/>
      </c>
      <c r="V48" s="22" t="str">
        <f t="shared" si="22"/>
        <v/>
      </c>
      <c r="W48" s="127" t="str">
        <f t="shared" si="23"/>
        <v/>
      </c>
      <c r="X48" s="127" t="str">
        <f t="shared" si="24"/>
        <v/>
      </c>
      <c r="Y48" s="127" t="str">
        <f t="shared" si="25"/>
        <v/>
      </c>
      <c r="Z48" s="36" t="str">
        <f>IF(Mining_Import!B48="","",Mining_Import!B48)</f>
        <v/>
      </c>
      <c r="AA48" s="184" t="str">
        <f>IF(Mining_Import!$C48="","",Mining_Import!$C48)</f>
        <v/>
      </c>
      <c r="AB48" s="122" t="str">
        <f t="shared" si="26"/>
        <v/>
      </c>
      <c r="AC48" s="122" t="str">
        <f>IF($Y48&gt;Dashboard!$Q$19,$AB48,"")</f>
        <v/>
      </c>
      <c r="AD48" s="43" t="str">
        <f t="shared" si="27"/>
        <v/>
      </c>
      <c r="AE48" s="36" t="str">
        <f>IF(Mining_Import!D48="","",Mining_Import!D48)</f>
        <v/>
      </c>
      <c r="AF48" s="36" t="str">
        <f>IF(Mining_Import!E48="","",Mining_Import!E48)</f>
        <v/>
      </c>
      <c r="AG48" s="36" t="str">
        <f>IF(Mining_Import!F48="","",Mining_Import!F48)</f>
        <v/>
      </c>
      <c r="AH48" s="36" t="str">
        <f>IF(Mining_Import!G48="","",Mining_Import!G48)</f>
        <v/>
      </c>
      <c r="AI48" s="36" t="str">
        <f>IF(Mining_Import!H48="","",Mining_Import!H48)</f>
        <v/>
      </c>
      <c r="AJ48" s="36" t="str">
        <f>IF(Mining_Import!I48="","",Mining_Import!I48)</f>
        <v/>
      </c>
      <c r="AK48" s="7"/>
      <c r="AL48" s="105" t="str">
        <f>IFERROR(INDEX($E$2:$E$2500, MATCH(0, INDEX(COUNTIF($AL$1:AL47, $E$2:$E$2500), 0, 0), 0)), "")</f>
        <v/>
      </c>
      <c r="AM48" s="20" t="str">
        <f>IF(Calculator!$AL48="","",LEFT(Calculator!$AL48, LEN(Calculator!$AL48)-3))</f>
        <v/>
      </c>
      <c r="AN48" s="50" t="str">
        <f t="array" ref="AN48">IF($AL48="","",MAX(IF($E$2:$E$2500=$AL48,$C$2:$C$2500)))</f>
        <v/>
      </c>
      <c r="AO48" s="54" t="str">
        <f t="shared" si="36"/>
        <v/>
      </c>
      <c r="AP48" s="53" t="str">
        <f t="shared" si="28"/>
        <v/>
      </c>
      <c r="AQ48" s="56" t="str">
        <f t="shared" si="38"/>
        <v/>
      </c>
      <c r="AR48" s="56" t="str">
        <f t="shared" si="29"/>
        <v/>
      </c>
      <c r="AS48" s="43" t="str">
        <f t="shared" si="39"/>
        <v/>
      </c>
      <c r="AT48" s="43" t="str">
        <f t="shared" si="40"/>
        <v/>
      </c>
      <c r="AU48" s="43" t="str">
        <f t="shared" si="41"/>
        <v/>
      </c>
      <c r="AV48" s="45" t="str">
        <f t="shared" si="42"/>
        <v/>
      </c>
      <c r="AW48" s="112" t="str">
        <f t="shared" si="43"/>
        <v/>
      </c>
      <c r="AX48" s="45" t="str">
        <f t="shared" si="30"/>
        <v/>
      </c>
      <c r="AY48" s="45" t="str">
        <f t="shared" si="31"/>
        <v/>
      </c>
      <c r="AZ48" s="104" t="str">
        <f t="shared" si="32"/>
        <v/>
      </c>
      <c r="BA48" s="104" t="str">
        <f t="shared" si="33"/>
        <v/>
      </c>
      <c r="BB48" s="43" t="str">
        <f t="shared" si="34"/>
        <v/>
      </c>
      <c r="BC48" s="43" t="str">
        <f t="shared" si="37"/>
        <v/>
      </c>
      <c r="BD48" s="43" t="str">
        <f t="shared" si="44"/>
        <v/>
      </c>
      <c r="BE48" s="60"/>
      <c r="BF48" s="62"/>
      <c r="BG48" s="62"/>
      <c r="BH48" s="62"/>
      <c r="BI48" s="33"/>
      <c r="BJ48" s="33"/>
      <c r="BK48" s="33"/>
      <c r="BL48" s="32"/>
      <c r="BM48" s="32"/>
      <c r="BN48" s="32"/>
      <c r="BQ48" s="32"/>
      <c r="BR48" s="32"/>
      <c r="BS48" s="335" t="str">
        <f>IF(Stock_Connector!B48="","",Stock_Connector!B48)</f>
        <v>XLM</v>
      </c>
      <c r="BT48" s="335">
        <f>IF(Stock_Connector!C48="","",Stock_Connector!C48)</f>
        <v>0.39589999999999997</v>
      </c>
      <c r="BU48" s="335">
        <f>IF(Stock_Connector!C48="","",Stock_Connector!C48)</f>
        <v>0.39589999999999997</v>
      </c>
      <c r="BV48" s="335" t="str">
        <f>IF(Stock_Connector!E48="","",Stock_Connector!E48)</f>
        <v/>
      </c>
      <c r="BW48" s="335">
        <f>IF(Stock_Connector!D48="","",Stock_Connector!D48)</f>
        <v>0.15422740524781325</v>
      </c>
      <c r="BX48" s="7"/>
      <c r="BY48" s="120" t="str">
        <f t="shared" si="15"/>
        <v/>
      </c>
      <c r="BZ48" s="184" t="str">
        <f t="shared" si="35"/>
        <v/>
      </c>
      <c r="CA48" s="37" t="str">
        <f>IFERROR(VLOOKUP($BY48,Account_Value!$C$2:$F$2500,4,0),"")</f>
        <v/>
      </c>
      <c r="CB48" s="43" t="str">
        <f t="shared" si="16"/>
        <v/>
      </c>
      <c r="CC48" s="122" t="str">
        <f>IF($BZ48="","",SUM($BZ$2:$BZ48))</f>
        <v/>
      </c>
      <c r="CD48" s="43" t="str">
        <f>IF($BZ48="","",$BU$19*(SUM($BZ$2:$BZ48)))</f>
        <v/>
      </c>
    </row>
    <row r="49" spans="1:82" s="5" customFormat="1">
      <c r="A49" s="4" t="str">
        <f t="shared" si="17"/>
        <v/>
      </c>
      <c r="B49" s="21" t="str">
        <f>IF(Investments_Import!A49="","",Investments_Import!A49)</f>
        <v/>
      </c>
      <c r="C49" s="22" t="str">
        <f t="shared" si="0"/>
        <v/>
      </c>
      <c r="D49" s="51" t="str">
        <f t="shared" si="18"/>
        <v/>
      </c>
      <c r="E49" s="3" t="str">
        <f>IF(Investments_Import!B49="","",Investments_Import!B49)</f>
        <v/>
      </c>
      <c r="F49" s="54" t="str">
        <f t="shared" si="19"/>
        <v xml:space="preserve"> </v>
      </c>
      <c r="G49" s="54" t="str">
        <f>IF($B49="","",COUNTIF($F$2:$F49,$F49))</f>
        <v/>
      </c>
      <c r="H49" s="53" t="str">
        <f t="shared" si="20"/>
        <v xml:space="preserve">  </v>
      </c>
      <c r="I49" s="3" t="str">
        <f>IF(Investments_Import!C49="","",Investments_Import!C49)</f>
        <v/>
      </c>
      <c r="J49" s="108" t="str">
        <f>IF(Investments_Import!D49="","",Investments_Import!D49)</f>
        <v/>
      </c>
      <c r="K49" s="108" t="str">
        <f t="shared" si="21"/>
        <v/>
      </c>
      <c r="L49" s="47" t="str">
        <f>IF(Investments_Import!E49="","",Investments_Import!E49)</f>
        <v/>
      </c>
      <c r="M49" s="47" t="str">
        <f t="shared" si="1"/>
        <v/>
      </c>
      <c r="N49" s="31" t="str">
        <f>IF(Investments_Import!F49="","",Investments_Import!F49)</f>
        <v/>
      </c>
      <c r="O49" s="31" t="str">
        <f t="shared" si="2"/>
        <v/>
      </c>
      <c r="P49" s="3" t="str">
        <f>IF(Investments_Import!G49="","",Investments_Import!G49)</f>
        <v/>
      </c>
      <c r="Q49" s="3" t="str">
        <f>IF(Investments_Import!H49="","",Investments_Import!H49)</f>
        <v/>
      </c>
      <c r="R49" s="37" t="str">
        <f t="shared" si="3"/>
        <v/>
      </c>
      <c r="S49" s="37" t="str">
        <f t="shared" si="4"/>
        <v/>
      </c>
      <c r="T49" s="7"/>
      <c r="U49" s="36" t="str">
        <f>IF(Mining_Import!A49="","",Mining_Import!A49)</f>
        <v/>
      </c>
      <c r="V49" s="22" t="str">
        <f t="shared" si="22"/>
        <v/>
      </c>
      <c r="W49" s="127" t="str">
        <f t="shared" si="23"/>
        <v/>
      </c>
      <c r="X49" s="127" t="str">
        <f t="shared" si="24"/>
        <v/>
      </c>
      <c r="Y49" s="127" t="str">
        <f t="shared" si="25"/>
        <v/>
      </c>
      <c r="Z49" s="36" t="str">
        <f>IF(Mining_Import!B49="","",Mining_Import!B49)</f>
        <v/>
      </c>
      <c r="AA49" s="184" t="str">
        <f>IF(Mining_Import!$C49="","",Mining_Import!$C49)</f>
        <v/>
      </c>
      <c r="AB49" s="122" t="str">
        <f t="shared" si="26"/>
        <v/>
      </c>
      <c r="AC49" s="122" t="str">
        <f>IF($Y49&gt;Dashboard!$Q$19,$AB49,"")</f>
        <v/>
      </c>
      <c r="AD49" s="43" t="str">
        <f t="shared" si="27"/>
        <v/>
      </c>
      <c r="AE49" s="36" t="str">
        <f>IF(Mining_Import!D49="","",Mining_Import!D49)</f>
        <v/>
      </c>
      <c r="AF49" s="36" t="str">
        <f>IF(Mining_Import!E49="","",Mining_Import!E49)</f>
        <v/>
      </c>
      <c r="AG49" s="36" t="str">
        <f>IF(Mining_Import!F49="","",Mining_Import!F49)</f>
        <v/>
      </c>
      <c r="AH49" s="36" t="str">
        <f>IF(Mining_Import!G49="","",Mining_Import!G49)</f>
        <v/>
      </c>
      <c r="AI49" s="36" t="str">
        <f>IF(Mining_Import!H49="","",Mining_Import!H49)</f>
        <v/>
      </c>
      <c r="AJ49" s="36" t="str">
        <f>IF(Mining_Import!I49="","",Mining_Import!I49)</f>
        <v/>
      </c>
      <c r="AK49" s="7"/>
      <c r="AL49" s="105" t="str">
        <f>IFERROR(INDEX($E$2:$E$2500, MATCH(0, INDEX(COUNTIF($AL$1:AL48, $E$2:$E$2500), 0, 0), 0)), "")</f>
        <v/>
      </c>
      <c r="AM49" s="20" t="str">
        <f>IF(Calculator!$AL49="","",LEFT(Calculator!$AL49, LEN(Calculator!$AL49)-3))</f>
        <v/>
      </c>
      <c r="AN49" s="50" t="str">
        <f t="array" ref="AN49">IF($AL49="","",MAX(IF($E$2:$E$2500=$AL49,$C$2:$C$2500)))</f>
        <v/>
      </c>
      <c r="AO49" s="54" t="str">
        <f t="shared" si="36"/>
        <v/>
      </c>
      <c r="AP49" s="53" t="str">
        <f t="shared" si="28"/>
        <v/>
      </c>
      <c r="AQ49" s="56" t="str">
        <f t="shared" si="38"/>
        <v/>
      </c>
      <c r="AR49" s="56" t="str">
        <f t="shared" si="29"/>
        <v/>
      </c>
      <c r="AS49" s="43" t="str">
        <f t="shared" si="39"/>
        <v/>
      </c>
      <c r="AT49" s="43" t="str">
        <f t="shared" si="40"/>
        <v/>
      </c>
      <c r="AU49" s="43" t="str">
        <f t="shared" si="41"/>
        <v/>
      </c>
      <c r="AV49" s="45" t="str">
        <f t="shared" si="42"/>
        <v/>
      </c>
      <c r="AW49" s="112" t="str">
        <f t="shared" si="43"/>
        <v/>
      </c>
      <c r="AX49" s="45" t="str">
        <f t="shared" si="30"/>
        <v/>
      </c>
      <c r="AY49" s="45" t="str">
        <f t="shared" si="31"/>
        <v/>
      </c>
      <c r="AZ49" s="104" t="str">
        <f t="shared" si="32"/>
        <v/>
      </c>
      <c r="BA49" s="104" t="str">
        <f t="shared" si="33"/>
        <v/>
      </c>
      <c r="BB49" s="43" t="str">
        <f t="shared" si="34"/>
        <v/>
      </c>
      <c r="BC49" s="43" t="str">
        <f t="shared" si="37"/>
        <v/>
      </c>
      <c r="BD49" s="43" t="str">
        <f t="shared" si="44"/>
        <v/>
      </c>
      <c r="BE49" s="60"/>
      <c r="BF49" s="62"/>
      <c r="BG49" s="62"/>
      <c r="BH49" s="62"/>
      <c r="BI49" s="33"/>
      <c r="BJ49" s="33"/>
      <c r="BK49" s="33"/>
      <c r="BL49" s="32"/>
      <c r="BM49" s="32"/>
      <c r="BN49" s="32"/>
      <c r="BQ49" s="32"/>
      <c r="BR49" s="32"/>
      <c r="BS49" s="335" t="str">
        <f>IF(Stock_Connector!B49="","",Stock_Connector!B49)</f>
        <v/>
      </c>
      <c r="BT49" s="335" t="str">
        <f>IF(Stock_Connector!C49="","",Stock_Connector!C49)</f>
        <v/>
      </c>
      <c r="BU49" s="335" t="str">
        <f>IF(Stock_Connector!C49="","",Stock_Connector!C49)</f>
        <v/>
      </c>
      <c r="BV49" s="335" t="str">
        <f>IF(Stock_Connector!E49="","",Stock_Connector!E49)</f>
        <v/>
      </c>
      <c r="BW49" s="335" t="str">
        <f>IF(Stock_Connector!D49="","",Stock_Connector!D49)</f>
        <v/>
      </c>
      <c r="BX49" s="7"/>
      <c r="BY49" s="120" t="str">
        <f t="shared" si="15"/>
        <v/>
      </c>
      <c r="BZ49" s="184" t="str">
        <f t="shared" si="35"/>
        <v/>
      </c>
      <c r="CA49" s="37" t="str">
        <f>IFERROR(VLOOKUP($BY49,Account_Value!$C$2:$F$2500,4,0),"")</f>
        <v/>
      </c>
      <c r="CB49" s="43" t="str">
        <f t="shared" si="16"/>
        <v/>
      </c>
      <c r="CC49" s="122" t="str">
        <f>IF($BZ49="","",SUM($BZ$2:$BZ49))</f>
        <v/>
      </c>
      <c r="CD49" s="43" t="str">
        <f>IF($BZ49="","",$BU$19*(SUM($BZ$2:$BZ49)))</f>
        <v/>
      </c>
    </row>
    <row r="50" spans="1:82" s="5" customFormat="1">
      <c r="A50" s="4" t="str">
        <f t="shared" si="17"/>
        <v/>
      </c>
      <c r="B50" s="21" t="str">
        <f>IF(Investments_Import!A50="","",Investments_Import!A50)</f>
        <v/>
      </c>
      <c r="C50" s="22" t="str">
        <f t="shared" si="0"/>
        <v/>
      </c>
      <c r="D50" s="51" t="str">
        <f t="shared" si="18"/>
        <v/>
      </c>
      <c r="E50" s="3" t="str">
        <f>IF(Investments_Import!B50="","",Investments_Import!B50)</f>
        <v/>
      </c>
      <c r="F50" s="54" t="str">
        <f t="shared" si="19"/>
        <v xml:space="preserve"> </v>
      </c>
      <c r="G50" s="54" t="str">
        <f>IF($B50="","",COUNTIF($F$2:$F50,$F50))</f>
        <v/>
      </c>
      <c r="H50" s="53" t="str">
        <f t="shared" si="20"/>
        <v xml:space="preserve">  </v>
      </c>
      <c r="I50" s="3" t="str">
        <f>IF(Investments_Import!C50="","",Investments_Import!C50)</f>
        <v/>
      </c>
      <c r="J50" s="108" t="str">
        <f>IF(Investments_Import!D50="","",Investments_Import!D50)</f>
        <v/>
      </c>
      <c r="K50" s="108" t="str">
        <f t="shared" si="21"/>
        <v/>
      </c>
      <c r="L50" s="47" t="str">
        <f>IF(Investments_Import!E50="","",Investments_Import!E50)</f>
        <v/>
      </c>
      <c r="M50" s="47" t="str">
        <f t="shared" si="1"/>
        <v/>
      </c>
      <c r="N50" s="31" t="str">
        <f>IF(Investments_Import!F50="","",Investments_Import!F50)</f>
        <v/>
      </c>
      <c r="O50" s="31" t="str">
        <f t="shared" si="2"/>
        <v/>
      </c>
      <c r="P50" s="3" t="str">
        <f>IF(Investments_Import!G50="","",Investments_Import!G50)</f>
        <v/>
      </c>
      <c r="Q50" s="3" t="str">
        <f>IF(Investments_Import!H50="","",Investments_Import!H50)</f>
        <v/>
      </c>
      <c r="R50" s="37" t="str">
        <f t="shared" si="3"/>
        <v/>
      </c>
      <c r="S50" s="37" t="str">
        <f t="shared" si="4"/>
        <v/>
      </c>
      <c r="T50" s="7"/>
      <c r="U50" s="36" t="str">
        <f>IF(Mining_Import!A50="","",Mining_Import!A50)</f>
        <v/>
      </c>
      <c r="V50" s="22" t="str">
        <f t="shared" si="22"/>
        <v/>
      </c>
      <c r="W50" s="127" t="str">
        <f t="shared" si="23"/>
        <v/>
      </c>
      <c r="X50" s="127" t="str">
        <f t="shared" si="24"/>
        <v/>
      </c>
      <c r="Y50" s="127" t="str">
        <f t="shared" si="25"/>
        <v/>
      </c>
      <c r="Z50" s="36" t="str">
        <f>IF(Mining_Import!B50="","",Mining_Import!B50)</f>
        <v/>
      </c>
      <c r="AA50" s="184" t="str">
        <f>IF(Mining_Import!$C50="","",Mining_Import!$C50)</f>
        <v/>
      </c>
      <c r="AB50" s="122" t="str">
        <f t="shared" si="26"/>
        <v/>
      </c>
      <c r="AC50" s="122" t="str">
        <f>IF($Y50&gt;Dashboard!$Q$19,$AB50,"")</f>
        <v/>
      </c>
      <c r="AD50" s="43" t="str">
        <f t="shared" si="27"/>
        <v/>
      </c>
      <c r="AE50" s="36" t="str">
        <f>IF(Mining_Import!D50="","",Mining_Import!D50)</f>
        <v/>
      </c>
      <c r="AF50" s="36" t="str">
        <f>IF(Mining_Import!E50="","",Mining_Import!E50)</f>
        <v/>
      </c>
      <c r="AG50" s="36" t="str">
        <f>IF(Mining_Import!F50="","",Mining_Import!F50)</f>
        <v/>
      </c>
      <c r="AH50" s="36" t="str">
        <f>IF(Mining_Import!G50="","",Mining_Import!G50)</f>
        <v/>
      </c>
      <c r="AI50" s="36" t="str">
        <f>IF(Mining_Import!H50="","",Mining_Import!H50)</f>
        <v/>
      </c>
      <c r="AJ50" s="36" t="str">
        <f>IF(Mining_Import!I50="","",Mining_Import!I50)</f>
        <v/>
      </c>
      <c r="AK50" s="7"/>
      <c r="AL50" s="105" t="str">
        <f>IFERROR(INDEX($E$2:$E$2500, MATCH(0, INDEX(COUNTIF($AL$1:AL49, $E$2:$E$2500), 0, 0), 0)), "")</f>
        <v/>
      </c>
      <c r="AM50" s="20" t="str">
        <f>IF(Calculator!$AL50="","",LEFT(Calculator!$AL50, LEN(Calculator!$AL50)-3))</f>
        <v/>
      </c>
      <c r="AN50" s="50" t="str">
        <f t="array" ref="AN50">IF($AL50="","",MAX(IF($E$2:$E$2500=$AL50,$C$2:$C$2500)))</f>
        <v/>
      </c>
      <c r="AO50" s="54" t="str">
        <f t="shared" si="36"/>
        <v/>
      </c>
      <c r="AP50" s="53" t="str">
        <f t="shared" si="28"/>
        <v/>
      </c>
      <c r="AQ50" s="56" t="str">
        <f t="shared" si="38"/>
        <v/>
      </c>
      <c r="AR50" s="56" t="str">
        <f t="shared" si="29"/>
        <v/>
      </c>
      <c r="AS50" s="43" t="str">
        <f t="shared" si="39"/>
        <v/>
      </c>
      <c r="AT50" s="43" t="str">
        <f t="shared" si="40"/>
        <v/>
      </c>
      <c r="AU50" s="43" t="str">
        <f t="shared" si="41"/>
        <v/>
      </c>
      <c r="AV50" s="45" t="str">
        <f t="shared" si="42"/>
        <v/>
      </c>
      <c r="AW50" s="112" t="str">
        <f t="shared" si="43"/>
        <v/>
      </c>
      <c r="AX50" s="45" t="str">
        <f t="shared" si="30"/>
        <v/>
      </c>
      <c r="AY50" s="45" t="str">
        <f t="shared" si="31"/>
        <v/>
      </c>
      <c r="AZ50" s="104" t="str">
        <f t="shared" si="32"/>
        <v/>
      </c>
      <c r="BA50" s="104" t="str">
        <f t="shared" si="33"/>
        <v/>
      </c>
      <c r="BB50" s="43" t="str">
        <f t="shared" si="34"/>
        <v/>
      </c>
      <c r="BC50" s="43" t="str">
        <f t="shared" si="37"/>
        <v/>
      </c>
      <c r="BD50" s="43" t="str">
        <f t="shared" si="44"/>
        <v/>
      </c>
      <c r="BE50" s="60"/>
      <c r="BF50" s="62"/>
      <c r="BG50" s="62"/>
      <c r="BH50" s="62"/>
      <c r="BI50" s="33"/>
      <c r="BJ50" s="33"/>
      <c r="BK50" s="33"/>
      <c r="BL50" s="32"/>
      <c r="BM50" s="32"/>
      <c r="BN50" s="32"/>
      <c r="BQ50" s="32"/>
      <c r="BR50" s="32"/>
      <c r="BS50" s="335" t="str">
        <f>IF(Stock_Connector!B50="","",Stock_Connector!B50)</f>
        <v/>
      </c>
      <c r="BT50" s="335" t="str">
        <f>IF(Stock_Connector!C50="","",Stock_Connector!C50)</f>
        <v/>
      </c>
      <c r="BU50" s="335" t="str">
        <f>IF(Stock_Connector!C50="","",Stock_Connector!C50)</f>
        <v/>
      </c>
      <c r="BV50" s="335" t="str">
        <f>IF(Stock_Connector!E50="","",Stock_Connector!E50)</f>
        <v/>
      </c>
      <c r="BW50" s="335" t="str">
        <f>IF(Stock_Connector!D50="","",Stock_Connector!D50)</f>
        <v/>
      </c>
      <c r="BX50" s="7"/>
      <c r="BY50" s="120" t="str">
        <f t="shared" si="15"/>
        <v/>
      </c>
      <c r="BZ50" s="184" t="str">
        <f t="shared" si="35"/>
        <v/>
      </c>
      <c r="CA50" s="37" t="str">
        <f>IFERROR(VLOOKUP($BY50,Account_Value!$C$2:$F$2500,4,0),"")</f>
        <v/>
      </c>
      <c r="CB50" s="43" t="str">
        <f t="shared" si="16"/>
        <v/>
      </c>
      <c r="CC50" s="122" t="str">
        <f>IF($BZ50="","",SUM($BZ$2:$BZ50))</f>
        <v/>
      </c>
      <c r="CD50" s="43" t="str">
        <f>IF($BZ50="","",$BU$19*(SUM($BZ$2:$BZ50)))</f>
        <v/>
      </c>
    </row>
    <row r="51" spans="1:82" s="5" customFormat="1">
      <c r="A51" s="4" t="str">
        <f t="shared" si="17"/>
        <v/>
      </c>
      <c r="B51" s="21" t="str">
        <f>IF(Investments_Import!A51="","",Investments_Import!A51)</f>
        <v/>
      </c>
      <c r="C51" s="22" t="str">
        <f t="shared" si="0"/>
        <v/>
      </c>
      <c r="D51" s="51" t="str">
        <f t="shared" si="18"/>
        <v/>
      </c>
      <c r="E51" s="3" t="str">
        <f>IF(Investments_Import!B51="","",Investments_Import!B51)</f>
        <v/>
      </c>
      <c r="F51" s="54" t="str">
        <f t="shared" si="19"/>
        <v xml:space="preserve"> </v>
      </c>
      <c r="G51" s="54" t="str">
        <f>IF($B51="","",COUNTIF($F$2:$F51,$F51))</f>
        <v/>
      </c>
      <c r="H51" s="53" t="str">
        <f t="shared" si="20"/>
        <v xml:space="preserve">  </v>
      </c>
      <c r="I51" s="3" t="str">
        <f>IF(Investments_Import!C51="","",Investments_Import!C51)</f>
        <v/>
      </c>
      <c r="J51" s="108" t="str">
        <f>IF(Investments_Import!D51="","",Investments_Import!D51)</f>
        <v/>
      </c>
      <c r="K51" s="108" t="str">
        <f t="shared" si="21"/>
        <v/>
      </c>
      <c r="L51" s="47" t="str">
        <f>IF(Investments_Import!E51="","",Investments_Import!E51)</f>
        <v/>
      </c>
      <c r="M51" s="47" t="str">
        <f t="shared" si="1"/>
        <v/>
      </c>
      <c r="N51" s="31" t="str">
        <f>IF(Investments_Import!F51="","",Investments_Import!F51)</f>
        <v/>
      </c>
      <c r="O51" s="31" t="str">
        <f t="shared" si="2"/>
        <v/>
      </c>
      <c r="P51" s="3" t="str">
        <f>IF(Investments_Import!G51="","",Investments_Import!G51)</f>
        <v/>
      </c>
      <c r="Q51" s="3" t="str">
        <f>IF(Investments_Import!H51="","",Investments_Import!H51)</f>
        <v/>
      </c>
      <c r="R51" s="37" t="str">
        <f t="shared" si="3"/>
        <v/>
      </c>
      <c r="S51" s="37" t="str">
        <f t="shared" si="4"/>
        <v/>
      </c>
      <c r="T51" s="7"/>
      <c r="U51" s="36" t="str">
        <f>IF(Mining_Import!A51="","",Mining_Import!A51)</f>
        <v/>
      </c>
      <c r="V51" s="22" t="str">
        <f t="shared" si="22"/>
        <v/>
      </c>
      <c r="W51" s="127" t="str">
        <f t="shared" si="23"/>
        <v/>
      </c>
      <c r="X51" s="127" t="str">
        <f t="shared" si="24"/>
        <v/>
      </c>
      <c r="Y51" s="127" t="str">
        <f t="shared" si="25"/>
        <v/>
      </c>
      <c r="Z51" s="36" t="str">
        <f>IF(Mining_Import!B51="","",Mining_Import!B51)</f>
        <v/>
      </c>
      <c r="AA51" s="184" t="str">
        <f>IF(Mining_Import!$C51="","",Mining_Import!$C51)</f>
        <v/>
      </c>
      <c r="AB51" s="122" t="str">
        <f t="shared" si="26"/>
        <v/>
      </c>
      <c r="AC51" s="122" t="str">
        <f>IF($Y51&gt;Dashboard!$Q$19,$AB51,"")</f>
        <v/>
      </c>
      <c r="AD51" s="43" t="str">
        <f t="shared" si="27"/>
        <v/>
      </c>
      <c r="AE51" s="36" t="str">
        <f>IF(Mining_Import!D51="","",Mining_Import!D51)</f>
        <v/>
      </c>
      <c r="AF51" s="36" t="str">
        <f>IF(Mining_Import!E51="","",Mining_Import!E51)</f>
        <v/>
      </c>
      <c r="AG51" s="36" t="str">
        <f>IF(Mining_Import!F51="","",Mining_Import!F51)</f>
        <v/>
      </c>
      <c r="AH51" s="36" t="str">
        <f>IF(Mining_Import!G51="","",Mining_Import!G51)</f>
        <v/>
      </c>
      <c r="AI51" s="36" t="str">
        <f>IF(Mining_Import!H51="","",Mining_Import!H51)</f>
        <v/>
      </c>
      <c r="AJ51" s="36" t="str">
        <f>IF(Mining_Import!I51="","",Mining_Import!I51)</f>
        <v/>
      </c>
      <c r="AK51" s="7"/>
      <c r="AL51" s="106"/>
      <c r="AM51" s="16"/>
      <c r="AN51" s="41"/>
      <c r="AO51" s="65"/>
      <c r="AP51" s="65"/>
      <c r="AQ51" s="57"/>
      <c r="AR51" s="57"/>
      <c r="AS51" s="41"/>
      <c r="AT51" s="41"/>
      <c r="AU51" s="41"/>
      <c r="AV51" s="41"/>
      <c r="AW51" s="113"/>
      <c r="AX51" s="41"/>
      <c r="AY51" s="41"/>
      <c r="AZ51" s="41"/>
      <c r="BA51" s="41"/>
      <c r="BB51" s="41"/>
      <c r="BC51" s="41"/>
      <c r="BD51" s="62"/>
      <c r="BE51" s="61"/>
      <c r="BF51" s="62"/>
      <c r="BG51" s="62"/>
      <c r="BH51" s="62"/>
      <c r="BI51" s="33"/>
      <c r="BJ51" s="33"/>
      <c r="BK51" s="33"/>
      <c r="BL51" s="32"/>
      <c r="BM51" s="32"/>
      <c r="BN51" s="32"/>
      <c r="BQ51" s="32"/>
      <c r="BR51" s="32"/>
      <c r="BS51" s="335" t="str">
        <f>IF(Stock_Connector!B51="","",Stock_Connector!B51)</f>
        <v/>
      </c>
      <c r="BT51" s="335" t="str">
        <f>IF(Stock_Connector!C51="","",Stock_Connector!C51)</f>
        <v/>
      </c>
      <c r="BU51" s="335" t="str">
        <f>IF(Stock_Connector!C51="","",Stock_Connector!C51)</f>
        <v/>
      </c>
      <c r="BV51" s="335" t="str">
        <f>IF(Stock_Connector!E51="","",Stock_Connector!E51)</f>
        <v/>
      </c>
      <c r="BW51" s="335" t="str">
        <f>IF(Stock_Connector!D51="","",Stock_Connector!D51)</f>
        <v/>
      </c>
      <c r="BX51" s="7"/>
      <c r="BY51" s="120" t="str">
        <f t="shared" si="15"/>
        <v/>
      </c>
      <c r="BZ51" s="184" t="str">
        <f t="shared" si="35"/>
        <v/>
      </c>
      <c r="CA51" s="37" t="str">
        <f>IFERROR(VLOOKUP($BY51,Account_Value!$C$2:$F$2500,4,0),"")</f>
        <v/>
      </c>
      <c r="CB51" s="43" t="str">
        <f t="shared" si="16"/>
        <v/>
      </c>
      <c r="CC51" s="122" t="str">
        <f>IF($BZ51="","",SUM($BZ$2:$BZ51))</f>
        <v/>
      </c>
      <c r="CD51" s="43" t="str">
        <f>IF($BZ51="","",$BU$19*(SUM($BZ$2:$BZ51)))</f>
        <v/>
      </c>
    </row>
    <row r="52" spans="1:82" s="5" customFormat="1">
      <c r="A52" s="4" t="str">
        <f t="shared" si="17"/>
        <v/>
      </c>
      <c r="B52" s="21" t="str">
        <f>IF(Investments_Import!A52="","",Investments_Import!A52)</f>
        <v/>
      </c>
      <c r="C52" s="22" t="str">
        <f t="shared" si="0"/>
        <v/>
      </c>
      <c r="D52" s="51" t="str">
        <f t="shared" si="18"/>
        <v/>
      </c>
      <c r="E52" s="3" t="str">
        <f>IF(Investments_Import!B52="","",Investments_Import!B52)</f>
        <v/>
      </c>
      <c r="F52" s="54" t="str">
        <f t="shared" si="19"/>
        <v xml:space="preserve"> </v>
      </c>
      <c r="G52" s="54" t="str">
        <f>IF($B52="","",COUNTIF($F$2:$F52,$F52))</f>
        <v/>
      </c>
      <c r="H52" s="53" t="str">
        <f t="shared" si="20"/>
        <v xml:space="preserve">  </v>
      </c>
      <c r="I52" s="3" t="str">
        <f>IF(Investments_Import!C52="","",Investments_Import!C52)</f>
        <v/>
      </c>
      <c r="J52" s="108" t="str">
        <f>IF(Investments_Import!D52="","",Investments_Import!D52)</f>
        <v/>
      </c>
      <c r="K52" s="108" t="str">
        <f t="shared" si="21"/>
        <v/>
      </c>
      <c r="L52" s="47" t="str">
        <f>IF(Investments_Import!E52="","",Investments_Import!E52)</f>
        <v/>
      </c>
      <c r="M52" s="47" t="str">
        <f t="shared" si="1"/>
        <v/>
      </c>
      <c r="N52" s="31" t="str">
        <f>IF(Investments_Import!F52="","",Investments_Import!F52)</f>
        <v/>
      </c>
      <c r="O52" s="31" t="str">
        <f t="shared" si="2"/>
        <v/>
      </c>
      <c r="P52" s="3" t="str">
        <f>IF(Investments_Import!G52="","",Investments_Import!G52)</f>
        <v/>
      </c>
      <c r="Q52" s="3" t="str">
        <f>IF(Investments_Import!H52="","",Investments_Import!H52)</f>
        <v/>
      </c>
      <c r="R52" s="37" t="str">
        <f t="shared" si="3"/>
        <v/>
      </c>
      <c r="S52" s="37" t="str">
        <f t="shared" si="4"/>
        <v/>
      </c>
      <c r="T52" s="7"/>
      <c r="U52" s="36" t="str">
        <f>IF(Mining_Import!A52="","",Mining_Import!A52)</f>
        <v/>
      </c>
      <c r="V52" s="22" t="str">
        <f t="shared" si="22"/>
        <v/>
      </c>
      <c r="W52" s="127" t="str">
        <f t="shared" si="23"/>
        <v/>
      </c>
      <c r="X52" s="127" t="str">
        <f t="shared" si="24"/>
        <v/>
      </c>
      <c r="Y52" s="127" t="str">
        <f t="shared" si="25"/>
        <v/>
      </c>
      <c r="Z52" s="36" t="str">
        <f>IF(Mining_Import!B52="","",Mining_Import!B52)</f>
        <v/>
      </c>
      <c r="AA52" s="184" t="str">
        <f>IF(Mining_Import!$C52="","",Mining_Import!$C52)</f>
        <v/>
      </c>
      <c r="AB52" s="122" t="str">
        <f t="shared" si="26"/>
        <v/>
      </c>
      <c r="AC52" s="122" t="str">
        <f>IF($Y52&gt;Dashboard!$Q$19,$AB52,"")</f>
        <v/>
      </c>
      <c r="AD52" s="43" t="str">
        <f t="shared" si="27"/>
        <v/>
      </c>
      <c r="AE52" s="36" t="str">
        <f>IF(Mining_Import!D52="","",Mining_Import!D52)</f>
        <v/>
      </c>
      <c r="AF52" s="36" t="str">
        <f>IF(Mining_Import!E52="","",Mining_Import!E52)</f>
        <v/>
      </c>
      <c r="AG52" s="36" t="str">
        <f>IF(Mining_Import!F52="","",Mining_Import!F52)</f>
        <v/>
      </c>
      <c r="AH52" s="36" t="str">
        <f>IF(Mining_Import!G52="","",Mining_Import!G52)</f>
        <v/>
      </c>
      <c r="AI52" s="36" t="str">
        <f>IF(Mining_Import!H52="","",Mining_Import!H52)</f>
        <v/>
      </c>
      <c r="AJ52" s="36" t="str">
        <f>IF(Mining_Import!I52="","",Mining_Import!I52)</f>
        <v/>
      </c>
      <c r="AK52" s="7"/>
      <c r="AL52" s="106"/>
      <c r="AM52" s="16"/>
      <c r="AN52" s="41"/>
      <c r="AO52" s="65"/>
      <c r="AP52" s="65"/>
      <c r="AQ52" s="57"/>
      <c r="AR52" s="57"/>
      <c r="AS52" s="41"/>
      <c r="AT52" s="41"/>
      <c r="AU52" s="41"/>
      <c r="AV52" s="41"/>
      <c r="AW52" s="113"/>
      <c r="AX52" s="41"/>
      <c r="AY52" s="41"/>
      <c r="AZ52" s="41"/>
      <c r="BA52" s="41"/>
      <c r="BB52" s="41"/>
      <c r="BC52" s="41"/>
      <c r="BD52" s="41"/>
      <c r="BE52" s="61"/>
      <c r="BF52" s="41"/>
      <c r="BG52" s="41"/>
      <c r="BH52" s="41"/>
      <c r="BI52" s="33"/>
      <c r="BJ52" s="33"/>
      <c r="BK52" s="33"/>
      <c r="BL52" s="32"/>
      <c r="BM52" s="32"/>
      <c r="BN52" s="32"/>
      <c r="BQ52" s="32"/>
      <c r="BR52" s="32"/>
      <c r="BS52" s="335" t="str">
        <f>IF(Stock_Connector!B52="","",Stock_Connector!B52)</f>
        <v/>
      </c>
      <c r="BT52" s="335" t="str">
        <f>IF(Stock_Connector!C52="","",Stock_Connector!C52)</f>
        <v/>
      </c>
      <c r="BU52" s="335" t="str">
        <f>IF(Stock_Connector!C52="","",Stock_Connector!C52)</f>
        <v/>
      </c>
      <c r="BV52" s="335" t="str">
        <f>IF(Stock_Connector!E52="","",Stock_Connector!E52)</f>
        <v/>
      </c>
      <c r="BW52" s="335" t="str">
        <f>IF(Stock_Connector!D52="","",Stock_Connector!D52)</f>
        <v/>
      </c>
      <c r="BX52" s="7"/>
      <c r="BY52" s="120" t="str">
        <f t="shared" si="15"/>
        <v/>
      </c>
      <c r="BZ52" s="184" t="str">
        <f t="shared" si="35"/>
        <v/>
      </c>
      <c r="CA52" s="37" t="str">
        <f>IFERROR(VLOOKUP($BY52,Account_Value!$C$2:$F$2500,4,0),"")</f>
        <v/>
      </c>
      <c r="CB52" s="43" t="str">
        <f t="shared" si="16"/>
        <v/>
      </c>
      <c r="CC52" s="122" t="str">
        <f>IF($BZ52="","",SUM($BZ$2:$BZ52))</f>
        <v/>
      </c>
      <c r="CD52" s="43" t="str">
        <f>IF($BZ52="","",$BU$19*(SUM($BZ$2:$BZ52)))</f>
        <v/>
      </c>
    </row>
    <row r="53" spans="1:82" s="5" customFormat="1">
      <c r="A53" s="4" t="str">
        <f t="shared" si="17"/>
        <v/>
      </c>
      <c r="B53" s="21" t="str">
        <f>IF(Investments_Import!A53="","",Investments_Import!A53)</f>
        <v/>
      </c>
      <c r="C53" s="22" t="str">
        <f t="shared" si="0"/>
        <v/>
      </c>
      <c r="D53" s="51" t="str">
        <f t="shared" si="18"/>
        <v/>
      </c>
      <c r="E53" s="3" t="str">
        <f>IF(Investments_Import!B53="","",Investments_Import!B53)</f>
        <v/>
      </c>
      <c r="F53" s="54" t="str">
        <f t="shared" si="19"/>
        <v xml:space="preserve"> </v>
      </c>
      <c r="G53" s="54" t="str">
        <f>IF($B53="","",COUNTIF($F$2:$F53,$F53))</f>
        <v/>
      </c>
      <c r="H53" s="53" t="str">
        <f t="shared" si="20"/>
        <v xml:space="preserve">  </v>
      </c>
      <c r="I53" s="3" t="str">
        <f>IF(Investments_Import!C53="","",Investments_Import!C53)</f>
        <v/>
      </c>
      <c r="J53" s="108" t="str">
        <f>IF(Investments_Import!D53="","",Investments_Import!D53)</f>
        <v/>
      </c>
      <c r="K53" s="108" t="str">
        <f t="shared" si="21"/>
        <v/>
      </c>
      <c r="L53" s="47" t="str">
        <f>IF(Investments_Import!E53="","",Investments_Import!E53)</f>
        <v/>
      </c>
      <c r="M53" s="47" t="str">
        <f t="shared" si="1"/>
        <v/>
      </c>
      <c r="N53" s="31" t="str">
        <f>IF(Investments_Import!F53="","",Investments_Import!F53)</f>
        <v/>
      </c>
      <c r="O53" s="31" t="str">
        <f t="shared" si="2"/>
        <v/>
      </c>
      <c r="P53" s="3" t="str">
        <f>IF(Investments_Import!G53="","",Investments_Import!G53)</f>
        <v/>
      </c>
      <c r="Q53" s="3" t="str">
        <f>IF(Investments_Import!H53="","",Investments_Import!H53)</f>
        <v/>
      </c>
      <c r="R53" s="37" t="str">
        <f t="shared" si="3"/>
        <v/>
      </c>
      <c r="S53" s="37" t="str">
        <f t="shared" si="4"/>
        <v/>
      </c>
      <c r="T53" s="7"/>
      <c r="U53" s="36" t="str">
        <f>IF(Mining_Import!A53="","",Mining_Import!A53)</f>
        <v/>
      </c>
      <c r="V53" s="22" t="str">
        <f t="shared" si="22"/>
        <v/>
      </c>
      <c r="W53" s="127" t="str">
        <f t="shared" si="23"/>
        <v/>
      </c>
      <c r="X53" s="127" t="str">
        <f t="shared" si="24"/>
        <v/>
      </c>
      <c r="Y53" s="127" t="str">
        <f t="shared" si="25"/>
        <v/>
      </c>
      <c r="Z53" s="36" t="str">
        <f>IF(Mining_Import!B53="","",Mining_Import!B53)</f>
        <v/>
      </c>
      <c r="AA53" s="184" t="str">
        <f>IF(Mining_Import!$C53="","",Mining_Import!$C53)</f>
        <v/>
      </c>
      <c r="AB53" s="122" t="str">
        <f t="shared" si="26"/>
        <v/>
      </c>
      <c r="AC53" s="122" t="str">
        <f>IF($Y53&gt;Dashboard!$Q$19,$AB53,"")</f>
        <v/>
      </c>
      <c r="AD53" s="43" t="str">
        <f t="shared" si="27"/>
        <v/>
      </c>
      <c r="AE53" s="36" t="str">
        <f>IF(Mining_Import!D53="","",Mining_Import!D53)</f>
        <v/>
      </c>
      <c r="AF53" s="36" t="str">
        <f>IF(Mining_Import!E53="","",Mining_Import!E53)</f>
        <v/>
      </c>
      <c r="AG53" s="36" t="str">
        <f>IF(Mining_Import!F53="","",Mining_Import!F53)</f>
        <v/>
      </c>
      <c r="AH53" s="36" t="str">
        <f>IF(Mining_Import!G53="","",Mining_Import!G53)</f>
        <v/>
      </c>
      <c r="AI53" s="36" t="str">
        <f>IF(Mining_Import!H53="","",Mining_Import!H53)</f>
        <v/>
      </c>
      <c r="AJ53" s="36" t="str">
        <f>IF(Mining_Import!I53="","",Mining_Import!I53)</f>
        <v/>
      </c>
      <c r="AK53" s="7"/>
      <c r="AL53" s="106"/>
      <c r="AM53" s="16"/>
      <c r="AN53" s="41"/>
      <c r="AO53" s="65"/>
      <c r="AP53" s="65"/>
      <c r="AQ53" s="57"/>
      <c r="AR53" s="57"/>
      <c r="AS53" s="41"/>
      <c r="AT53" s="41"/>
      <c r="AU53" s="41"/>
      <c r="AV53" s="41"/>
      <c r="AW53" s="113"/>
      <c r="AX53" s="41"/>
      <c r="AY53" s="41"/>
      <c r="AZ53" s="41"/>
      <c r="BA53" s="41"/>
      <c r="BB53" s="41"/>
      <c r="BC53" s="41"/>
      <c r="BD53" s="41"/>
      <c r="BE53" s="61"/>
      <c r="BF53" s="41"/>
      <c r="BG53" s="41"/>
      <c r="BH53" s="41"/>
      <c r="BI53" s="33"/>
      <c r="BJ53" s="33"/>
      <c r="BK53" s="33"/>
      <c r="BL53" s="32"/>
      <c r="BM53" s="32"/>
      <c r="BN53" s="32"/>
      <c r="BQ53" s="32"/>
      <c r="BR53" s="32"/>
      <c r="BS53" s="335" t="str">
        <f>IF(Stock_Connector!B53="","",Stock_Connector!B53)</f>
        <v/>
      </c>
      <c r="BT53" s="335" t="str">
        <f>IF(Stock_Connector!C53="","",Stock_Connector!C53)</f>
        <v/>
      </c>
      <c r="BU53" s="335" t="str">
        <f>IF(Stock_Connector!C53="","",Stock_Connector!C53)</f>
        <v/>
      </c>
      <c r="BV53" s="335" t="str">
        <f>IF(Stock_Connector!E53="","",Stock_Connector!E53)</f>
        <v/>
      </c>
      <c r="BW53" s="335" t="str">
        <f>IF(Stock_Connector!D53="","",Stock_Connector!D53)</f>
        <v/>
      </c>
      <c r="BX53" s="7"/>
      <c r="BY53" s="120" t="str">
        <f t="shared" si="15"/>
        <v/>
      </c>
      <c r="BZ53" s="184" t="str">
        <f t="shared" si="35"/>
        <v/>
      </c>
      <c r="CA53" s="37" t="str">
        <f>IFERROR(VLOOKUP($BY53,Account_Value!$C$2:$F$2500,4,0),"")</f>
        <v/>
      </c>
      <c r="CB53" s="43" t="str">
        <f t="shared" si="16"/>
        <v/>
      </c>
      <c r="CC53" s="122" t="str">
        <f>IF($BZ53="","",SUM($BZ$2:$BZ53))</f>
        <v/>
      </c>
      <c r="CD53" s="43" t="str">
        <f>IF($BZ53="","",$BU$19*(SUM($BZ$2:$BZ53)))</f>
        <v/>
      </c>
    </row>
    <row r="54" spans="1:82" s="5" customFormat="1">
      <c r="A54" s="4" t="str">
        <f t="shared" si="17"/>
        <v/>
      </c>
      <c r="B54" s="21" t="str">
        <f>IF(Investments_Import!A54="","",Investments_Import!A54)</f>
        <v/>
      </c>
      <c r="C54" s="22" t="str">
        <f t="shared" si="0"/>
        <v/>
      </c>
      <c r="D54" s="51" t="str">
        <f t="shared" si="18"/>
        <v/>
      </c>
      <c r="E54" s="3" t="str">
        <f>IF(Investments_Import!B54="","",Investments_Import!B54)</f>
        <v/>
      </c>
      <c r="F54" s="54" t="str">
        <f t="shared" si="19"/>
        <v xml:space="preserve"> </v>
      </c>
      <c r="G54" s="54" t="str">
        <f>IF($B54="","",COUNTIF($F$2:$F54,$F54))</f>
        <v/>
      </c>
      <c r="H54" s="53" t="str">
        <f t="shared" si="20"/>
        <v xml:space="preserve">  </v>
      </c>
      <c r="I54" s="3" t="str">
        <f>IF(Investments_Import!C54="","",Investments_Import!C54)</f>
        <v/>
      </c>
      <c r="J54" s="108" t="str">
        <f>IF(Investments_Import!D54="","",Investments_Import!D54)</f>
        <v/>
      </c>
      <c r="K54" s="108" t="str">
        <f t="shared" si="21"/>
        <v/>
      </c>
      <c r="L54" s="47" t="str">
        <f>IF(Investments_Import!E54="","",Investments_Import!E54)</f>
        <v/>
      </c>
      <c r="M54" s="47" t="str">
        <f t="shared" si="1"/>
        <v/>
      </c>
      <c r="N54" s="31" t="str">
        <f>IF(Investments_Import!F54="","",Investments_Import!F54)</f>
        <v/>
      </c>
      <c r="O54" s="31" t="str">
        <f t="shared" si="2"/>
        <v/>
      </c>
      <c r="P54" s="3" t="str">
        <f>IF(Investments_Import!G54="","",Investments_Import!G54)</f>
        <v/>
      </c>
      <c r="Q54" s="3" t="str">
        <f>IF(Investments_Import!H54="","",Investments_Import!H54)</f>
        <v/>
      </c>
      <c r="R54" s="37" t="str">
        <f t="shared" si="3"/>
        <v/>
      </c>
      <c r="S54" s="37" t="str">
        <f t="shared" si="4"/>
        <v/>
      </c>
      <c r="T54" s="7"/>
      <c r="U54" s="36" t="str">
        <f>IF(Mining_Import!A54="","",Mining_Import!A54)</f>
        <v/>
      </c>
      <c r="V54" s="22" t="str">
        <f t="shared" si="22"/>
        <v/>
      </c>
      <c r="W54" s="127" t="str">
        <f t="shared" si="23"/>
        <v/>
      </c>
      <c r="X54" s="127" t="str">
        <f t="shared" si="24"/>
        <v/>
      </c>
      <c r="Y54" s="127" t="str">
        <f t="shared" si="25"/>
        <v/>
      </c>
      <c r="Z54" s="36" t="str">
        <f>IF(Mining_Import!B54="","",Mining_Import!B54)</f>
        <v/>
      </c>
      <c r="AA54" s="184" t="str">
        <f>IF(Mining_Import!$C54="","",Mining_Import!$C54)</f>
        <v/>
      </c>
      <c r="AB54" s="122" t="str">
        <f t="shared" si="26"/>
        <v/>
      </c>
      <c r="AC54" s="122" t="str">
        <f>IF($Y54&gt;Dashboard!$Q$19,$AB54,"")</f>
        <v/>
      </c>
      <c r="AD54" s="43" t="str">
        <f t="shared" si="27"/>
        <v/>
      </c>
      <c r="AE54" s="36" t="str">
        <f>IF(Mining_Import!D54="","",Mining_Import!D54)</f>
        <v/>
      </c>
      <c r="AF54" s="36" t="str">
        <f>IF(Mining_Import!E54="","",Mining_Import!E54)</f>
        <v/>
      </c>
      <c r="AG54" s="36" t="str">
        <f>IF(Mining_Import!F54="","",Mining_Import!F54)</f>
        <v/>
      </c>
      <c r="AH54" s="36" t="str">
        <f>IF(Mining_Import!G54="","",Mining_Import!G54)</f>
        <v/>
      </c>
      <c r="AI54" s="36" t="str">
        <f>IF(Mining_Import!H54="","",Mining_Import!H54)</f>
        <v/>
      </c>
      <c r="AJ54" s="36" t="str">
        <f>IF(Mining_Import!I54="","",Mining_Import!I54)</f>
        <v/>
      </c>
      <c r="AK54" s="7"/>
      <c r="AL54" s="106"/>
      <c r="AM54" s="16"/>
      <c r="AN54" s="41"/>
      <c r="AO54" s="65"/>
      <c r="AP54" s="65"/>
      <c r="AQ54" s="57"/>
      <c r="AR54" s="57"/>
      <c r="AS54" s="41"/>
      <c r="AT54" s="41"/>
      <c r="AU54" s="41"/>
      <c r="AV54" s="41"/>
      <c r="AW54" s="113"/>
      <c r="AX54" s="41"/>
      <c r="AY54" s="41"/>
      <c r="AZ54" s="41"/>
      <c r="BA54" s="41"/>
      <c r="BB54" s="41"/>
      <c r="BC54" s="41"/>
      <c r="BD54" s="41"/>
      <c r="BE54" s="61"/>
      <c r="BF54" s="41"/>
      <c r="BG54" s="41"/>
      <c r="BH54" s="41"/>
      <c r="BI54" s="33"/>
      <c r="BJ54" s="33"/>
      <c r="BK54" s="33"/>
      <c r="BL54" s="32"/>
      <c r="BM54" s="32"/>
      <c r="BN54" s="32"/>
      <c r="BQ54" s="32"/>
      <c r="BR54" s="32"/>
      <c r="BS54" s="335" t="str">
        <f>IF(Stock_Connector!B54="","",Stock_Connector!B54)</f>
        <v/>
      </c>
      <c r="BT54" s="335" t="str">
        <f>IF(Stock_Connector!C54="","",Stock_Connector!C54)</f>
        <v/>
      </c>
      <c r="BU54" s="335" t="str">
        <f>IF(Stock_Connector!C54="","",Stock_Connector!C54)</f>
        <v/>
      </c>
      <c r="BV54" s="335" t="str">
        <f>IF(Stock_Connector!E54="","",Stock_Connector!E54)</f>
        <v/>
      </c>
      <c r="BW54" s="335" t="str">
        <f>IF(Stock_Connector!D54="","",Stock_Connector!D54)</f>
        <v/>
      </c>
      <c r="BX54" s="7"/>
      <c r="BY54" s="120" t="str">
        <f t="shared" si="15"/>
        <v/>
      </c>
      <c r="BZ54" s="184" t="str">
        <f t="shared" si="35"/>
        <v/>
      </c>
      <c r="CA54" s="37" t="str">
        <f>IFERROR(VLOOKUP($BY54,Account_Value!$C$2:$F$2500,4,0),"")</f>
        <v/>
      </c>
      <c r="CB54" s="43" t="str">
        <f t="shared" si="16"/>
        <v/>
      </c>
      <c r="CC54" s="122" t="str">
        <f>IF($BZ54="","",SUM($BZ$2:$BZ54))</f>
        <v/>
      </c>
      <c r="CD54" s="43" t="str">
        <f>IF($BZ54="","",$BU$19*(SUM($BZ$2:$BZ54)))</f>
        <v/>
      </c>
    </row>
    <row r="55" spans="1:82" s="5" customFormat="1">
      <c r="A55" s="4" t="str">
        <f t="shared" si="17"/>
        <v/>
      </c>
      <c r="B55" s="21" t="str">
        <f>IF(Investments_Import!A55="","",Investments_Import!A55)</f>
        <v/>
      </c>
      <c r="C55" s="22" t="str">
        <f t="shared" si="0"/>
        <v/>
      </c>
      <c r="D55" s="51" t="str">
        <f t="shared" si="18"/>
        <v/>
      </c>
      <c r="E55" s="3" t="str">
        <f>IF(Investments_Import!B55="","",Investments_Import!B55)</f>
        <v/>
      </c>
      <c r="F55" s="54" t="str">
        <f t="shared" si="19"/>
        <v xml:space="preserve"> </v>
      </c>
      <c r="G55" s="54" t="str">
        <f>IF($B55="","",COUNTIF($F$2:$F55,$F55))</f>
        <v/>
      </c>
      <c r="H55" s="53" t="str">
        <f t="shared" si="20"/>
        <v xml:space="preserve">  </v>
      </c>
      <c r="I55" s="3" t="str">
        <f>IF(Investments_Import!C55="","",Investments_Import!C55)</f>
        <v/>
      </c>
      <c r="J55" s="108" t="str">
        <f>IF(Investments_Import!D55="","",Investments_Import!D55)</f>
        <v/>
      </c>
      <c r="K55" s="108" t="str">
        <f t="shared" si="21"/>
        <v/>
      </c>
      <c r="L55" s="47" t="str">
        <f>IF(Investments_Import!E55="","",Investments_Import!E55)</f>
        <v/>
      </c>
      <c r="M55" s="47" t="str">
        <f t="shared" si="1"/>
        <v/>
      </c>
      <c r="N55" s="31" t="str">
        <f>IF(Investments_Import!F55="","",Investments_Import!F55)</f>
        <v/>
      </c>
      <c r="O55" s="31" t="str">
        <f t="shared" si="2"/>
        <v/>
      </c>
      <c r="P55" s="3" t="str">
        <f>IF(Investments_Import!G55="","",Investments_Import!G55)</f>
        <v/>
      </c>
      <c r="Q55" s="3" t="str">
        <f>IF(Investments_Import!H55="","",Investments_Import!H55)</f>
        <v/>
      </c>
      <c r="R55" s="37" t="str">
        <f t="shared" si="3"/>
        <v/>
      </c>
      <c r="S55" s="37" t="str">
        <f t="shared" si="4"/>
        <v/>
      </c>
      <c r="T55" s="7"/>
      <c r="U55" s="36" t="str">
        <f>IF(Mining_Import!A55="","",Mining_Import!A55)</f>
        <v/>
      </c>
      <c r="V55" s="22" t="str">
        <f t="shared" si="22"/>
        <v/>
      </c>
      <c r="W55" s="127" t="str">
        <f t="shared" si="23"/>
        <v/>
      </c>
      <c r="X55" s="127" t="str">
        <f t="shared" si="24"/>
        <v/>
      </c>
      <c r="Y55" s="127" t="str">
        <f t="shared" si="25"/>
        <v/>
      </c>
      <c r="Z55" s="36" t="str">
        <f>IF(Mining_Import!B55="","",Mining_Import!B55)</f>
        <v/>
      </c>
      <c r="AA55" s="184" t="str">
        <f>IF(Mining_Import!$C55="","",Mining_Import!$C55)</f>
        <v/>
      </c>
      <c r="AB55" s="122" t="str">
        <f t="shared" si="26"/>
        <v/>
      </c>
      <c r="AC55" s="122" t="str">
        <f>IF($Y55&gt;Dashboard!$Q$19,$AB55,"")</f>
        <v/>
      </c>
      <c r="AD55" s="43" t="str">
        <f t="shared" si="27"/>
        <v/>
      </c>
      <c r="AE55" s="36" t="str">
        <f>IF(Mining_Import!D55="","",Mining_Import!D55)</f>
        <v/>
      </c>
      <c r="AF55" s="36" t="str">
        <f>IF(Mining_Import!E55="","",Mining_Import!E55)</f>
        <v/>
      </c>
      <c r="AG55" s="36" t="str">
        <f>IF(Mining_Import!F55="","",Mining_Import!F55)</f>
        <v/>
      </c>
      <c r="AH55" s="36" t="str">
        <f>IF(Mining_Import!G55="","",Mining_Import!G55)</f>
        <v/>
      </c>
      <c r="AI55" s="36" t="str">
        <f>IF(Mining_Import!H55="","",Mining_Import!H55)</f>
        <v/>
      </c>
      <c r="AJ55" s="36" t="str">
        <f>IF(Mining_Import!I55="","",Mining_Import!I55)</f>
        <v/>
      </c>
      <c r="AK55" s="7"/>
      <c r="AL55" s="106"/>
      <c r="AM55" s="16"/>
      <c r="AN55" s="41"/>
      <c r="AO55" s="65"/>
      <c r="AP55" s="65"/>
      <c r="AQ55" s="57"/>
      <c r="AR55" s="57"/>
      <c r="AS55" s="41"/>
      <c r="AT55" s="41"/>
      <c r="AU55" s="41"/>
      <c r="AV55" s="41"/>
      <c r="AW55" s="113"/>
      <c r="AX55" s="41"/>
      <c r="AY55" s="41"/>
      <c r="AZ55" s="41"/>
      <c r="BA55" s="41"/>
      <c r="BB55" s="41"/>
      <c r="BC55" s="41"/>
      <c r="BD55" s="41"/>
      <c r="BE55" s="61"/>
      <c r="BF55" s="41"/>
      <c r="BG55" s="41"/>
      <c r="BH55" s="41"/>
      <c r="BI55" s="33"/>
      <c r="BJ55" s="33"/>
      <c r="BK55" s="33"/>
      <c r="BL55" s="32"/>
      <c r="BM55" s="32"/>
      <c r="BN55" s="32"/>
      <c r="BQ55" s="32"/>
      <c r="BR55" s="32"/>
      <c r="BS55" s="335" t="str">
        <f>IF(Stock_Connector!B55="","",Stock_Connector!B55)</f>
        <v/>
      </c>
      <c r="BT55" s="335" t="str">
        <f>IF(Stock_Connector!C55="","",Stock_Connector!C55)</f>
        <v/>
      </c>
      <c r="BU55" s="335" t="str">
        <f>IF(Stock_Connector!C55="","",Stock_Connector!C55)</f>
        <v/>
      </c>
      <c r="BV55" s="335" t="str">
        <f>IF(Stock_Connector!E55="","",Stock_Connector!E55)</f>
        <v/>
      </c>
      <c r="BW55" s="335" t="str">
        <f>IF(Stock_Connector!D55="","",Stock_Connector!D55)</f>
        <v/>
      </c>
      <c r="BX55" s="7"/>
      <c r="BY55" s="120" t="str">
        <f t="shared" si="15"/>
        <v/>
      </c>
      <c r="BZ55" s="184" t="str">
        <f t="shared" si="35"/>
        <v/>
      </c>
      <c r="CA55" s="37" t="str">
        <f>IFERROR(VLOOKUP($BY55,Account_Value!$C$2:$F$2500,4,0),"")</f>
        <v/>
      </c>
      <c r="CB55" s="43" t="str">
        <f t="shared" si="16"/>
        <v/>
      </c>
      <c r="CC55" s="122" t="str">
        <f>IF($BZ55="","",SUM($BZ$2:$BZ55))</f>
        <v/>
      </c>
      <c r="CD55" s="43" t="str">
        <f>IF($BZ55="","",$BU$19*(SUM($BZ$2:$BZ55)))</f>
        <v/>
      </c>
    </row>
    <row r="56" spans="1:82" s="5" customFormat="1">
      <c r="A56" s="4" t="str">
        <f t="shared" si="17"/>
        <v/>
      </c>
      <c r="B56" s="21" t="str">
        <f>IF(Investments_Import!A56="","",Investments_Import!A56)</f>
        <v/>
      </c>
      <c r="C56" s="22" t="str">
        <f t="shared" si="0"/>
        <v/>
      </c>
      <c r="D56" s="51" t="str">
        <f t="shared" si="18"/>
        <v/>
      </c>
      <c r="E56" s="3" t="str">
        <f>IF(Investments_Import!B56="","",Investments_Import!B56)</f>
        <v/>
      </c>
      <c r="F56" s="54" t="str">
        <f t="shared" si="19"/>
        <v xml:space="preserve"> </v>
      </c>
      <c r="G56" s="54" t="str">
        <f>IF($B56="","",COUNTIF($F$2:$F56,$F56))</f>
        <v/>
      </c>
      <c r="H56" s="53" t="str">
        <f t="shared" si="20"/>
        <v xml:space="preserve">  </v>
      </c>
      <c r="I56" s="3" t="str">
        <f>IF(Investments_Import!C56="","",Investments_Import!C56)</f>
        <v/>
      </c>
      <c r="J56" s="108" t="str">
        <f>IF(Investments_Import!D56="","",Investments_Import!D56)</f>
        <v/>
      </c>
      <c r="K56" s="108" t="str">
        <f t="shared" si="21"/>
        <v/>
      </c>
      <c r="L56" s="47" t="str">
        <f>IF(Investments_Import!E56="","",Investments_Import!E56)</f>
        <v/>
      </c>
      <c r="M56" s="47" t="str">
        <f t="shared" si="1"/>
        <v/>
      </c>
      <c r="N56" s="31" t="str">
        <f>IF(Investments_Import!F56="","",Investments_Import!F56)</f>
        <v/>
      </c>
      <c r="O56" s="31" t="str">
        <f t="shared" si="2"/>
        <v/>
      </c>
      <c r="P56" s="3" t="str">
        <f>IF(Investments_Import!G56="","",Investments_Import!G56)</f>
        <v/>
      </c>
      <c r="Q56" s="3" t="str">
        <f>IF(Investments_Import!H56="","",Investments_Import!H56)</f>
        <v/>
      </c>
      <c r="R56" s="37" t="str">
        <f t="shared" si="3"/>
        <v/>
      </c>
      <c r="S56" s="37" t="str">
        <f t="shared" si="4"/>
        <v/>
      </c>
      <c r="T56" s="7"/>
      <c r="U56" s="36" t="str">
        <f>IF(Mining_Import!A56="","",Mining_Import!A56)</f>
        <v/>
      </c>
      <c r="V56" s="22" t="str">
        <f t="shared" si="22"/>
        <v/>
      </c>
      <c r="W56" s="127" t="str">
        <f t="shared" si="23"/>
        <v/>
      </c>
      <c r="X56" s="127" t="str">
        <f t="shared" si="24"/>
        <v/>
      </c>
      <c r="Y56" s="127" t="str">
        <f t="shared" si="25"/>
        <v/>
      </c>
      <c r="Z56" s="36" t="str">
        <f>IF(Mining_Import!B56="","",Mining_Import!B56)</f>
        <v/>
      </c>
      <c r="AA56" s="184" t="str">
        <f>IF(Mining_Import!$C56="","",Mining_Import!$C56)</f>
        <v/>
      </c>
      <c r="AB56" s="122" t="str">
        <f t="shared" si="26"/>
        <v/>
      </c>
      <c r="AC56" s="122" t="str">
        <f>IF($Y56&gt;Dashboard!$Q$19,$AB56,"")</f>
        <v/>
      </c>
      <c r="AD56" s="43" t="str">
        <f t="shared" si="27"/>
        <v/>
      </c>
      <c r="AE56" s="36" t="str">
        <f>IF(Mining_Import!D56="","",Mining_Import!D56)</f>
        <v/>
      </c>
      <c r="AF56" s="36" t="str">
        <f>IF(Mining_Import!E56="","",Mining_Import!E56)</f>
        <v/>
      </c>
      <c r="AG56" s="36" t="str">
        <f>IF(Mining_Import!F56="","",Mining_Import!F56)</f>
        <v/>
      </c>
      <c r="AH56" s="36" t="str">
        <f>IF(Mining_Import!G56="","",Mining_Import!G56)</f>
        <v/>
      </c>
      <c r="AI56" s="36" t="str">
        <f>IF(Mining_Import!H56="","",Mining_Import!H56)</f>
        <v/>
      </c>
      <c r="AJ56" s="36" t="str">
        <f>IF(Mining_Import!I56="","",Mining_Import!I56)</f>
        <v/>
      </c>
      <c r="AK56" s="7"/>
      <c r="AL56" s="106"/>
      <c r="AM56" s="16"/>
      <c r="AN56" s="41"/>
      <c r="AO56" s="65"/>
      <c r="AP56" s="65"/>
      <c r="AQ56" s="57"/>
      <c r="AR56" s="57"/>
      <c r="AS56" s="41"/>
      <c r="AT56" s="41"/>
      <c r="AU56" s="41"/>
      <c r="AV56" s="41"/>
      <c r="AW56" s="113"/>
      <c r="AX56" s="41"/>
      <c r="AY56" s="41"/>
      <c r="AZ56" s="41"/>
      <c r="BA56" s="41"/>
      <c r="BB56" s="41"/>
      <c r="BC56" s="41"/>
      <c r="BD56" s="41"/>
      <c r="BE56" s="61"/>
      <c r="BF56" s="41"/>
      <c r="BG56" s="41"/>
      <c r="BH56" s="41"/>
      <c r="BI56" s="33"/>
      <c r="BJ56" s="33"/>
      <c r="BK56" s="33"/>
      <c r="BL56" s="32"/>
      <c r="BM56" s="32"/>
      <c r="BN56" s="32"/>
      <c r="BQ56" s="32"/>
      <c r="BR56" s="32"/>
      <c r="BS56" s="335" t="str">
        <f>IF(Stock_Connector!B56="","",Stock_Connector!B56)</f>
        <v/>
      </c>
      <c r="BT56" s="335" t="str">
        <f>IF(Stock_Connector!C56="","",Stock_Connector!C56)</f>
        <v/>
      </c>
      <c r="BU56" s="335" t="str">
        <f>IF(Stock_Connector!C56="","",Stock_Connector!C56)</f>
        <v/>
      </c>
      <c r="BV56" s="335" t="str">
        <f>IF(Stock_Connector!E56="","",Stock_Connector!E56)</f>
        <v/>
      </c>
      <c r="BW56" s="335" t="str">
        <f>IF(Stock_Connector!D56="","",Stock_Connector!D56)</f>
        <v/>
      </c>
      <c r="BX56" s="7"/>
      <c r="BY56" s="120" t="str">
        <f t="shared" si="15"/>
        <v/>
      </c>
      <c r="BZ56" s="184" t="str">
        <f t="shared" si="35"/>
        <v/>
      </c>
      <c r="CA56" s="37" t="str">
        <f>IFERROR(VLOOKUP($BY56,Account_Value!$C$2:$F$2500,4,0),"")</f>
        <v/>
      </c>
      <c r="CB56" s="43" t="str">
        <f t="shared" si="16"/>
        <v/>
      </c>
      <c r="CC56" s="122" t="str">
        <f>IF($BZ56="","",SUM($BZ$2:$BZ56))</f>
        <v/>
      </c>
      <c r="CD56" s="43" t="str">
        <f>IF($BZ56="","",$BU$19*(SUM($BZ$2:$BZ56)))</f>
        <v/>
      </c>
    </row>
    <row r="57" spans="1:82" s="5" customFormat="1">
      <c r="A57" s="4" t="str">
        <f t="shared" si="17"/>
        <v/>
      </c>
      <c r="B57" s="21" t="str">
        <f>IF(Investments_Import!A57="","",Investments_Import!A57)</f>
        <v/>
      </c>
      <c r="C57" s="22" t="str">
        <f t="shared" si="0"/>
        <v/>
      </c>
      <c r="D57" s="51" t="str">
        <f t="shared" si="18"/>
        <v/>
      </c>
      <c r="E57" s="3" t="str">
        <f>IF(Investments_Import!B57="","",Investments_Import!B57)</f>
        <v/>
      </c>
      <c r="F57" s="54" t="str">
        <f t="shared" si="19"/>
        <v xml:space="preserve"> </v>
      </c>
      <c r="G57" s="54" t="str">
        <f>IF($B57="","",COUNTIF($F$2:$F57,$F57))</f>
        <v/>
      </c>
      <c r="H57" s="53" t="str">
        <f t="shared" si="20"/>
        <v xml:space="preserve">  </v>
      </c>
      <c r="I57" s="3" t="str">
        <f>IF(Investments_Import!C57="","",Investments_Import!C57)</f>
        <v/>
      </c>
      <c r="J57" s="108" t="str">
        <f>IF(Investments_Import!D57="","",Investments_Import!D57)</f>
        <v/>
      </c>
      <c r="K57" s="108" t="str">
        <f t="shared" si="21"/>
        <v/>
      </c>
      <c r="L57" s="47" t="str">
        <f>IF(Investments_Import!E57="","",Investments_Import!E57)</f>
        <v/>
      </c>
      <c r="M57" s="47" t="str">
        <f t="shared" si="1"/>
        <v/>
      </c>
      <c r="N57" s="31" t="str">
        <f>IF(Investments_Import!F57="","",Investments_Import!F57)</f>
        <v/>
      </c>
      <c r="O57" s="31" t="str">
        <f t="shared" si="2"/>
        <v/>
      </c>
      <c r="P57" s="3" t="str">
        <f>IF(Investments_Import!G57="","",Investments_Import!G57)</f>
        <v/>
      </c>
      <c r="Q57" s="3" t="str">
        <f>IF(Investments_Import!H57="","",Investments_Import!H57)</f>
        <v/>
      </c>
      <c r="R57" s="37" t="str">
        <f t="shared" si="3"/>
        <v/>
      </c>
      <c r="S57" s="37" t="str">
        <f t="shared" si="4"/>
        <v/>
      </c>
      <c r="T57" s="7"/>
      <c r="U57" s="36" t="str">
        <f>IF(Mining_Import!A57="","",Mining_Import!A57)</f>
        <v/>
      </c>
      <c r="V57" s="22" t="str">
        <f t="shared" si="22"/>
        <v/>
      </c>
      <c r="W57" s="127" t="str">
        <f t="shared" si="23"/>
        <v/>
      </c>
      <c r="X57" s="127" t="str">
        <f t="shared" si="24"/>
        <v/>
      </c>
      <c r="Y57" s="127" t="str">
        <f t="shared" si="25"/>
        <v/>
      </c>
      <c r="Z57" s="36" t="str">
        <f>IF(Mining_Import!B57="","",Mining_Import!B57)</f>
        <v/>
      </c>
      <c r="AA57" s="184" t="str">
        <f>IF(Mining_Import!$C57="","",Mining_Import!$C57)</f>
        <v/>
      </c>
      <c r="AB57" s="122" t="str">
        <f t="shared" si="26"/>
        <v/>
      </c>
      <c r="AC57" s="122" t="str">
        <f>IF($Y57&gt;Dashboard!$Q$19,$AB57,"")</f>
        <v/>
      </c>
      <c r="AD57" s="43" t="str">
        <f t="shared" si="27"/>
        <v/>
      </c>
      <c r="AE57" s="36" t="str">
        <f>IF(Mining_Import!D57="","",Mining_Import!D57)</f>
        <v/>
      </c>
      <c r="AF57" s="36" t="str">
        <f>IF(Mining_Import!E57="","",Mining_Import!E57)</f>
        <v/>
      </c>
      <c r="AG57" s="36" t="str">
        <f>IF(Mining_Import!F57="","",Mining_Import!F57)</f>
        <v/>
      </c>
      <c r="AH57" s="36" t="str">
        <f>IF(Mining_Import!G57="","",Mining_Import!G57)</f>
        <v/>
      </c>
      <c r="AI57" s="36" t="str">
        <f>IF(Mining_Import!H57="","",Mining_Import!H57)</f>
        <v/>
      </c>
      <c r="AJ57" s="36" t="str">
        <f>IF(Mining_Import!I57="","",Mining_Import!I57)</f>
        <v/>
      </c>
      <c r="AK57" s="7"/>
      <c r="AL57" s="106"/>
      <c r="AM57" s="16"/>
      <c r="AN57" s="41"/>
      <c r="AO57" s="65"/>
      <c r="AP57" s="65"/>
      <c r="AQ57" s="57"/>
      <c r="AR57" s="57"/>
      <c r="AS57" s="41"/>
      <c r="AT57" s="41"/>
      <c r="AU57" s="41"/>
      <c r="AV57" s="41"/>
      <c r="AW57" s="113"/>
      <c r="AX57" s="41"/>
      <c r="AY57" s="41"/>
      <c r="AZ57" s="41"/>
      <c r="BA57" s="41"/>
      <c r="BB57" s="41"/>
      <c r="BC57" s="41"/>
      <c r="BD57" s="41"/>
      <c r="BE57" s="61"/>
      <c r="BF57" s="41"/>
      <c r="BG57" s="41"/>
      <c r="BH57" s="41"/>
      <c r="BI57" s="33"/>
      <c r="BJ57" s="33"/>
      <c r="BK57" s="33"/>
      <c r="BL57" s="32"/>
      <c r="BM57" s="32"/>
      <c r="BN57" s="32"/>
      <c r="BQ57" s="32"/>
      <c r="BR57" s="32"/>
      <c r="BS57" s="335" t="str">
        <f>IF(Stock_Connector!B57="","",Stock_Connector!B57)</f>
        <v/>
      </c>
      <c r="BT57" s="335" t="str">
        <f>IF(Stock_Connector!C57="","",Stock_Connector!C57)</f>
        <v/>
      </c>
      <c r="BU57" s="335" t="str">
        <f>IF(Stock_Connector!C57="","",Stock_Connector!C57)</f>
        <v/>
      </c>
      <c r="BV57" s="335" t="str">
        <f>IF(Stock_Connector!E57="","",Stock_Connector!E57)</f>
        <v/>
      </c>
      <c r="BW57" s="335" t="str">
        <f>IF(Stock_Connector!D57="","",Stock_Connector!D57)</f>
        <v/>
      </c>
      <c r="BX57" s="7"/>
      <c r="BY57" s="120" t="str">
        <f t="shared" si="15"/>
        <v/>
      </c>
      <c r="BZ57" s="184" t="str">
        <f t="shared" si="35"/>
        <v/>
      </c>
      <c r="CA57" s="37" t="str">
        <f>IFERROR(VLOOKUP($BY57,Account_Value!$C$2:$F$2500,4,0),"")</f>
        <v/>
      </c>
      <c r="CB57" s="43" t="str">
        <f t="shared" si="16"/>
        <v/>
      </c>
      <c r="CC57" s="122" t="str">
        <f>IF($BZ57="","",SUM($BZ$2:$BZ57))</f>
        <v/>
      </c>
      <c r="CD57" s="43" t="str">
        <f>IF($BZ57="","",$BU$19*(SUM($BZ$2:$BZ57)))</f>
        <v/>
      </c>
    </row>
    <row r="58" spans="1:82" s="5" customFormat="1">
      <c r="A58" s="4" t="str">
        <f t="shared" si="17"/>
        <v/>
      </c>
      <c r="B58" s="21" t="str">
        <f>IF(Investments_Import!A58="","",Investments_Import!A58)</f>
        <v/>
      </c>
      <c r="C58" s="22" t="str">
        <f t="shared" si="0"/>
        <v/>
      </c>
      <c r="D58" s="51" t="str">
        <f t="shared" si="18"/>
        <v/>
      </c>
      <c r="E58" s="3" t="str">
        <f>IF(Investments_Import!B58="","",Investments_Import!B58)</f>
        <v/>
      </c>
      <c r="F58" s="54" t="str">
        <f t="shared" si="19"/>
        <v xml:space="preserve"> </v>
      </c>
      <c r="G58" s="54" t="str">
        <f>IF($B58="","",COUNTIF($F$2:$F58,$F58))</f>
        <v/>
      </c>
      <c r="H58" s="53" t="str">
        <f t="shared" si="20"/>
        <v xml:space="preserve">  </v>
      </c>
      <c r="I58" s="3" t="str">
        <f>IF(Investments_Import!C58="","",Investments_Import!C58)</f>
        <v/>
      </c>
      <c r="J58" s="108" t="str">
        <f>IF(Investments_Import!D58="","",Investments_Import!D58)</f>
        <v/>
      </c>
      <c r="K58" s="108" t="str">
        <f t="shared" si="21"/>
        <v/>
      </c>
      <c r="L58" s="47" t="str">
        <f>IF(Investments_Import!E58="","",Investments_Import!E58)</f>
        <v/>
      </c>
      <c r="M58" s="47" t="str">
        <f t="shared" si="1"/>
        <v/>
      </c>
      <c r="N58" s="31" t="str">
        <f>IF(Investments_Import!F58="","",Investments_Import!F58)</f>
        <v/>
      </c>
      <c r="O58" s="31" t="str">
        <f t="shared" si="2"/>
        <v/>
      </c>
      <c r="P58" s="3" t="str">
        <f>IF(Investments_Import!G58="","",Investments_Import!G58)</f>
        <v/>
      </c>
      <c r="Q58" s="3" t="str">
        <f>IF(Investments_Import!H58="","",Investments_Import!H58)</f>
        <v/>
      </c>
      <c r="R58" s="37" t="str">
        <f t="shared" si="3"/>
        <v/>
      </c>
      <c r="S58" s="37" t="str">
        <f t="shared" si="4"/>
        <v/>
      </c>
      <c r="T58" s="7"/>
      <c r="U58" s="36" t="str">
        <f>IF(Mining_Import!A58="","",Mining_Import!A58)</f>
        <v/>
      </c>
      <c r="V58" s="22" t="str">
        <f t="shared" si="22"/>
        <v/>
      </c>
      <c r="W58" s="127" t="str">
        <f t="shared" si="23"/>
        <v/>
      </c>
      <c r="X58" s="127" t="str">
        <f t="shared" si="24"/>
        <v/>
      </c>
      <c r="Y58" s="127" t="str">
        <f t="shared" si="25"/>
        <v/>
      </c>
      <c r="Z58" s="36" t="str">
        <f>IF(Mining_Import!B58="","",Mining_Import!B58)</f>
        <v/>
      </c>
      <c r="AA58" s="184" t="str">
        <f>IF(Mining_Import!$C58="","",Mining_Import!$C58)</f>
        <v/>
      </c>
      <c r="AB58" s="122" t="str">
        <f t="shared" si="26"/>
        <v/>
      </c>
      <c r="AC58" s="122" t="str">
        <f>IF($Y58&gt;Dashboard!$Q$19,$AB58,"")</f>
        <v/>
      </c>
      <c r="AD58" s="43" t="str">
        <f t="shared" si="27"/>
        <v/>
      </c>
      <c r="AE58" s="36" t="str">
        <f>IF(Mining_Import!D58="","",Mining_Import!D58)</f>
        <v/>
      </c>
      <c r="AF58" s="36" t="str">
        <f>IF(Mining_Import!E58="","",Mining_Import!E58)</f>
        <v/>
      </c>
      <c r="AG58" s="36" t="str">
        <f>IF(Mining_Import!F58="","",Mining_Import!F58)</f>
        <v/>
      </c>
      <c r="AH58" s="36" t="str">
        <f>IF(Mining_Import!G58="","",Mining_Import!G58)</f>
        <v/>
      </c>
      <c r="AI58" s="36" t="str">
        <f>IF(Mining_Import!H58="","",Mining_Import!H58)</f>
        <v/>
      </c>
      <c r="AJ58" s="36" t="str">
        <f>IF(Mining_Import!I58="","",Mining_Import!I58)</f>
        <v/>
      </c>
      <c r="AK58" s="7"/>
      <c r="AL58" s="106"/>
      <c r="AM58" s="16"/>
      <c r="AN58" s="41"/>
      <c r="AO58" s="65"/>
      <c r="AP58" s="65"/>
      <c r="AQ58" s="57"/>
      <c r="AR58" s="57"/>
      <c r="AS58" s="41"/>
      <c r="AT58" s="41"/>
      <c r="AU58" s="41"/>
      <c r="AV58" s="41"/>
      <c r="AW58" s="113"/>
      <c r="AX58" s="41"/>
      <c r="AY58" s="41"/>
      <c r="AZ58" s="41"/>
      <c r="BA58" s="41"/>
      <c r="BB58" s="41"/>
      <c r="BC58" s="41"/>
      <c r="BD58" s="41"/>
      <c r="BE58" s="61"/>
      <c r="BF58" s="41"/>
      <c r="BG58" s="41"/>
      <c r="BH58" s="41"/>
      <c r="BI58" s="33"/>
      <c r="BJ58" s="33"/>
      <c r="BK58" s="33"/>
      <c r="BL58" s="32"/>
      <c r="BM58" s="32"/>
      <c r="BN58" s="32"/>
      <c r="BQ58" s="32"/>
      <c r="BR58" s="32"/>
      <c r="BS58" s="335" t="str">
        <f>IF(Stock_Connector!B58="","",Stock_Connector!B58)</f>
        <v/>
      </c>
      <c r="BT58" s="335" t="str">
        <f>IF(Stock_Connector!C58="","",Stock_Connector!C58)</f>
        <v/>
      </c>
      <c r="BU58" s="335" t="str">
        <f>IF(Stock_Connector!C58="","",Stock_Connector!C58)</f>
        <v/>
      </c>
      <c r="BV58" s="335" t="str">
        <f>IF(Stock_Connector!E58="","",Stock_Connector!E58)</f>
        <v/>
      </c>
      <c r="BW58" s="335" t="str">
        <f>IF(Stock_Connector!D58="","",Stock_Connector!D58)</f>
        <v/>
      </c>
      <c r="BX58" s="7"/>
      <c r="BY58" s="120" t="str">
        <f t="shared" si="15"/>
        <v/>
      </c>
      <c r="BZ58" s="184" t="str">
        <f t="shared" si="35"/>
        <v/>
      </c>
      <c r="CA58" s="37" t="str">
        <f>IFERROR(VLOOKUP($BY58,Account_Value!$C$2:$F$2500,4,0),"")</f>
        <v/>
      </c>
      <c r="CB58" s="43" t="str">
        <f t="shared" si="16"/>
        <v/>
      </c>
      <c r="CC58" s="122" t="str">
        <f>IF($BZ58="","",SUM($BZ$2:$BZ58))</f>
        <v/>
      </c>
      <c r="CD58" s="43" t="str">
        <f>IF($BZ58="","",$BU$19*(SUM($BZ$2:$BZ58)))</f>
        <v/>
      </c>
    </row>
    <row r="59" spans="1:82" s="5" customFormat="1">
      <c r="A59" s="4" t="str">
        <f t="shared" si="17"/>
        <v/>
      </c>
      <c r="B59" s="21" t="str">
        <f>IF(Investments_Import!A59="","",Investments_Import!A59)</f>
        <v/>
      </c>
      <c r="C59" s="22" t="str">
        <f t="shared" si="0"/>
        <v/>
      </c>
      <c r="D59" s="51" t="str">
        <f t="shared" si="18"/>
        <v/>
      </c>
      <c r="E59" s="3" t="str">
        <f>IF(Investments_Import!B59="","",Investments_Import!B59)</f>
        <v/>
      </c>
      <c r="F59" s="54" t="str">
        <f t="shared" si="19"/>
        <v xml:space="preserve"> </v>
      </c>
      <c r="G59" s="54" t="str">
        <f>IF($B59="","",COUNTIF($F$2:$F59,$F59))</f>
        <v/>
      </c>
      <c r="H59" s="53" t="str">
        <f t="shared" si="20"/>
        <v xml:space="preserve">  </v>
      </c>
      <c r="I59" s="3" t="str">
        <f>IF(Investments_Import!C59="","",Investments_Import!C59)</f>
        <v/>
      </c>
      <c r="J59" s="108" t="str">
        <f>IF(Investments_Import!D59="","",Investments_Import!D59)</f>
        <v/>
      </c>
      <c r="K59" s="108" t="str">
        <f t="shared" si="21"/>
        <v/>
      </c>
      <c r="L59" s="47" t="str">
        <f>IF(Investments_Import!E59="","",Investments_Import!E59)</f>
        <v/>
      </c>
      <c r="M59" s="47" t="str">
        <f t="shared" si="1"/>
        <v/>
      </c>
      <c r="N59" s="31" t="str">
        <f>IF(Investments_Import!F59="","",Investments_Import!F59)</f>
        <v/>
      </c>
      <c r="O59" s="31" t="str">
        <f t="shared" si="2"/>
        <v/>
      </c>
      <c r="P59" s="3" t="str">
        <f>IF(Investments_Import!G59="","",Investments_Import!G59)</f>
        <v/>
      </c>
      <c r="Q59" s="3" t="str">
        <f>IF(Investments_Import!H59="","",Investments_Import!H59)</f>
        <v/>
      </c>
      <c r="R59" s="37" t="str">
        <f t="shared" si="3"/>
        <v/>
      </c>
      <c r="S59" s="37" t="str">
        <f t="shared" si="4"/>
        <v/>
      </c>
      <c r="T59" s="7"/>
      <c r="U59" s="36" t="str">
        <f>IF(Mining_Import!A59="","",Mining_Import!A59)</f>
        <v/>
      </c>
      <c r="V59" s="22" t="str">
        <f t="shared" si="22"/>
        <v/>
      </c>
      <c r="W59" s="127" t="str">
        <f t="shared" si="23"/>
        <v/>
      </c>
      <c r="X59" s="127" t="str">
        <f t="shared" si="24"/>
        <v/>
      </c>
      <c r="Y59" s="127" t="str">
        <f t="shared" si="25"/>
        <v/>
      </c>
      <c r="Z59" s="36" t="str">
        <f>IF(Mining_Import!B59="","",Mining_Import!B59)</f>
        <v/>
      </c>
      <c r="AA59" s="184" t="str">
        <f>IF(Mining_Import!$C59="","",Mining_Import!$C59)</f>
        <v/>
      </c>
      <c r="AB59" s="122" t="str">
        <f t="shared" si="26"/>
        <v/>
      </c>
      <c r="AC59" s="122" t="str">
        <f>IF($Y59&gt;Dashboard!$Q$19,$AB59,"")</f>
        <v/>
      </c>
      <c r="AD59" s="43" t="str">
        <f t="shared" si="27"/>
        <v/>
      </c>
      <c r="AE59" s="36" t="str">
        <f>IF(Mining_Import!D59="","",Mining_Import!D59)</f>
        <v/>
      </c>
      <c r="AF59" s="36" t="str">
        <f>IF(Mining_Import!E59="","",Mining_Import!E59)</f>
        <v/>
      </c>
      <c r="AG59" s="36" t="str">
        <f>IF(Mining_Import!F59="","",Mining_Import!F59)</f>
        <v/>
      </c>
      <c r="AH59" s="36" t="str">
        <f>IF(Mining_Import!G59="","",Mining_Import!G59)</f>
        <v/>
      </c>
      <c r="AI59" s="36" t="str">
        <f>IF(Mining_Import!H59="","",Mining_Import!H59)</f>
        <v/>
      </c>
      <c r="AJ59" s="36" t="str">
        <f>IF(Mining_Import!I59="","",Mining_Import!I59)</f>
        <v/>
      </c>
      <c r="AK59" s="7"/>
      <c r="AL59" s="106"/>
      <c r="AM59" s="16"/>
      <c r="AN59" s="41"/>
      <c r="AO59" s="65"/>
      <c r="AP59" s="65"/>
      <c r="AQ59" s="57"/>
      <c r="AR59" s="57"/>
      <c r="AS59" s="41"/>
      <c r="AT59" s="41"/>
      <c r="AU59" s="41"/>
      <c r="AV59" s="41"/>
      <c r="AW59" s="113"/>
      <c r="AX59" s="41"/>
      <c r="AY59" s="41"/>
      <c r="AZ59" s="41"/>
      <c r="BA59" s="41"/>
      <c r="BB59" s="41"/>
      <c r="BC59" s="41"/>
      <c r="BD59" s="41"/>
      <c r="BE59" s="61"/>
      <c r="BF59" s="41"/>
      <c r="BG59" s="41"/>
      <c r="BH59" s="41"/>
      <c r="BI59" s="33"/>
      <c r="BJ59" s="33"/>
      <c r="BK59" s="33"/>
      <c r="BL59" s="32"/>
      <c r="BM59" s="32"/>
      <c r="BN59" s="32"/>
      <c r="BQ59" s="32"/>
      <c r="BR59" s="32"/>
      <c r="BS59" s="335" t="str">
        <f>IF(Stock_Connector!B59="","",Stock_Connector!B59)</f>
        <v/>
      </c>
      <c r="BT59" s="335" t="str">
        <f>IF(Stock_Connector!C59="","",Stock_Connector!C59)</f>
        <v/>
      </c>
      <c r="BU59" s="335" t="str">
        <f>IF(Stock_Connector!C59="","",Stock_Connector!C59)</f>
        <v/>
      </c>
      <c r="BV59" s="335" t="str">
        <f>IF(Stock_Connector!E59="","",Stock_Connector!E59)</f>
        <v/>
      </c>
      <c r="BW59" s="335" t="str">
        <f>IF(Stock_Connector!D59="","",Stock_Connector!D59)</f>
        <v/>
      </c>
      <c r="BX59" s="7"/>
      <c r="BY59" s="120" t="str">
        <f t="shared" si="15"/>
        <v/>
      </c>
      <c r="BZ59" s="184" t="str">
        <f t="shared" si="35"/>
        <v/>
      </c>
      <c r="CA59" s="37" t="str">
        <f>IFERROR(VLOOKUP($BY59,Account_Value!$C$2:$F$2500,4,0),"")</f>
        <v/>
      </c>
      <c r="CB59" s="43" t="str">
        <f t="shared" si="16"/>
        <v/>
      </c>
      <c r="CC59" s="122" t="str">
        <f>IF($BZ59="","",SUM($BZ$2:$BZ59))</f>
        <v/>
      </c>
      <c r="CD59" s="43" t="str">
        <f>IF($BZ59="","",$BU$19*(SUM($BZ$2:$BZ59)))</f>
        <v/>
      </c>
    </row>
    <row r="60" spans="1:82" s="5" customFormat="1">
      <c r="A60" s="4" t="str">
        <f t="shared" si="17"/>
        <v/>
      </c>
      <c r="B60" s="21" t="str">
        <f>IF(Investments_Import!A60="","",Investments_Import!A60)</f>
        <v/>
      </c>
      <c r="C60" s="22" t="str">
        <f t="shared" si="0"/>
        <v/>
      </c>
      <c r="D60" s="51" t="str">
        <f t="shared" si="18"/>
        <v/>
      </c>
      <c r="E60" s="3" t="str">
        <f>IF(Investments_Import!B60="","",Investments_Import!B60)</f>
        <v/>
      </c>
      <c r="F60" s="54" t="str">
        <f t="shared" si="19"/>
        <v xml:space="preserve"> </v>
      </c>
      <c r="G60" s="54" t="str">
        <f>IF($B60="","",COUNTIF($F$2:$F60,$F60))</f>
        <v/>
      </c>
      <c r="H60" s="53" t="str">
        <f t="shared" si="20"/>
        <v xml:space="preserve">  </v>
      </c>
      <c r="I60" s="3" t="str">
        <f>IF(Investments_Import!C60="","",Investments_Import!C60)</f>
        <v/>
      </c>
      <c r="J60" s="108" t="str">
        <f>IF(Investments_Import!D60="","",Investments_Import!D60)</f>
        <v/>
      </c>
      <c r="K60" s="108" t="str">
        <f t="shared" si="21"/>
        <v/>
      </c>
      <c r="L60" s="47" t="str">
        <f>IF(Investments_Import!E60="","",Investments_Import!E60)</f>
        <v/>
      </c>
      <c r="M60" s="47" t="str">
        <f t="shared" si="1"/>
        <v/>
      </c>
      <c r="N60" s="31" t="str">
        <f>IF(Investments_Import!F60="","",Investments_Import!F60)</f>
        <v/>
      </c>
      <c r="O60" s="31" t="str">
        <f t="shared" si="2"/>
        <v/>
      </c>
      <c r="P60" s="3" t="str">
        <f>IF(Investments_Import!G60="","",Investments_Import!G60)</f>
        <v/>
      </c>
      <c r="Q60" s="3" t="str">
        <f>IF(Investments_Import!H60="","",Investments_Import!H60)</f>
        <v/>
      </c>
      <c r="R60" s="37" t="str">
        <f t="shared" si="3"/>
        <v/>
      </c>
      <c r="S60" s="37" t="str">
        <f t="shared" si="4"/>
        <v/>
      </c>
      <c r="T60" s="7"/>
      <c r="U60" s="36" t="str">
        <f>IF(Mining_Import!A60="","",Mining_Import!A60)</f>
        <v/>
      </c>
      <c r="V60" s="22" t="str">
        <f t="shared" si="22"/>
        <v/>
      </c>
      <c r="W60" s="127" t="str">
        <f t="shared" si="23"/>
        <v/>
      </c>
      <c r="X60" s="127" t="str">
        <f t="shared" si="24"/>
        <v/>
      </c>
      <c r="Y60" s="127" t="str">
        <f t="shared" si="25"/>
        <v/>
      </c>
      <c r="Z60" s="36" t="str">
        <f>IF(Mining_Import!B60="","",Mining_Import!B60)</f>
        <v/>
      </c>
      <c r="AA60" s="184" t="str">
        <f>IF(Mining_Import!$C60="","",Mining_Import!$C60)</f>
        <v/>
      </c>
      <c r="AB60" s="122" t="str">
        <f t="shared" si="26"/>
        <v/>
      </c>
      <c r="AC60" s="122" t="str">
        <f>IF($Y60&gt;Dashboard!$Q$19,$AB60,"")</f>
        <v/>
      </c>
      <c r="AD60" s="43" t="str">
        <f t="shared" si="27"/>
        <v/>
      </c>
      <c r="AE60" s="36" t="str">
        <f>IF(Mining_Import!D60="","",Mining_Import!D60)</f>
        <v/>
      </c>
      <c r="AF60" s="36" t="str">
        <f>IF(Mining_Import!E60="","",Mining_Import!E60)</f>
        <v/>
      </c>
      <c r="AG60" s="36" t="str">
        <f>IF(Mining_Import!F60="","",Mining_Import!F60)</f>
        <v/>
      </c>
      <c r="AH60" s="36" t="str">
        <f>IF(Mining_Import!G60="","",Mining_Import!G60)</f>
        <v/>
      </c>
      <c r="AI60" s="36" t="str">
        <f>IF(Mining_Import!H60="","",Mining_Import!H60)</f>
        <v/>
      </c>
      <c r="AJ60" s="36" t="str">
        <f>IF(Mining_Import!I60="","",Mining_Import!I60)</f>
        <v/>
      </c>
      <c r="AK60" s="7"/>
      <c r="AL60" s="106"/>
      <c r="AM60" s="16"/>
      <c r="AN60" s="41"/>
      <c r="AO60" s="65"/>
      <c r="AP60" s="65"/>
      <c r="AQ60" s="57"/>
      <c r="AR60" s="57"/>
      <c r="AS60" s="41"/>
      <c r="AT60" s="41"/>
      <c r="AU60" s="41"/>
      <c r="AV60" s="41"/>
      <c r="AW60" s="113"/>
      <c r="AX60" s="41"/>
      <c r="AY60" s="41"/>
      <c r="AZ60" s="41"/>
      <c r="BA60" s="41"/>
      <c r="BB60" s="41"/>
      <c r="BC60" s="41"/>
      <c r="BD60" s="41"/>
      <c r="BE60" s="61"/>
      <c r="BF60" s="41"/>
      <c r="BG60" s="41"/>
      <c r="BH60" s="41"/>
      <c r="BI60" s="33"/>
      <c r="BJ60" s="33"/>
      <c r="BK60" s="33"/>
      <c r="BL60" s="32"/>
      <c r="BM60" s="32"/>
      <c r="BN60" s="32"/>
      <c r="BQ60" s="32"/>
      <c r="BR60" s="32"/>
      <c r="BS60" s="335" t="str">
        <f>IF(Stock_Connector!B60="","",Stock_Connector!B60)</f>
        <v/>
      </c>
      <c r="BT60" s="335" t="str">
        <f>IF(Stock_Connector!C60="","",Stock_Connector!C60)</f>
        <v/>
      </c>
      <c r="BU60" s="335" t="str">
        <f>IF(Stock_Connector!C60="","",Stock_Connector!C60)</f>
        <v/>
      </c>
      <c r="BV60" s="335" t="str">
        <f>IF(Stock_Connector!E60="","",Stock_Connector!E60)</f>
        <v/>
      </c>
      <c r="BW60" s="335" t="str">
        <f>IF(Stock_Connector!D60="","",Stock_Connector!D60)</f>
        <v/>
      </c>
      <c r="BX60" s="7"/>
      <c r="BY60" s="120" t="str">
        <f t="shared" si="15"/>
        <v/>
      </c>
      <c r="BZ60" s="184" t="str">
        <f t="shared" si="35"/>
        <v/>
      </c>
      <c r="CA60" s="37" t="str">
        <f>IFERROR(VLOOKUP($BY60,Account_Value!$C$2:$F$2500,4,0),"")</f>
        <v/>
      </c>
      <c r="CB60" s="43" t="str">
        <f t="shared" si="16"/>
        <v/>
      </c>
      <c r="CC60" s="122" t="str">
        <f>IF($BZ60="","",SUM($BZ$2:$BZ60))</f>
        <v/>
      </c>
      <c r="CD60" s="43" t="str">
        <f>IF($BZ60="","",$BU$19*(SUM($BZ$2:$BZ60)))</f>
        <v/>
      </c>
    </row>
    <row r="61" spans="1:82" s="5" customFormat="1">
      <c r="A61" s="4" t="str">
        <f t="shared" si="17"/>
        <v/>
      </c>
      <c r="B61" s="21" t="str">
        <f>IF(Investments_Import!A61="","",Investments_Import!A61)</f>
        <v/>
      </c>
      <c r="C61" s="22" t="str">
        <f t="shared" si="0"/>
        <v/>
      </c>
      <c r="D61" s="51" t="str">
        <f t="shared" si="18"/>
        <v/>
      </c>
      <c r="E61" s="3" t="str">
        <f>IF(Investments_Import!B61="","",Investments_Import!B61)</f>
        <v/>
      </c>
      <c r="F61" s="54" t="str">
        <f t="shared" si="19"/>
        <v xml:space="preserve"> </v>
      </c>
      <c r="G61" s="54" t="str">
        <f>IF($B61="","",COUNTIF($F$2:$F61,$F61))</f>
        <v/>
      </c>
      <c r="H61" s="53" t="str">
        <f t="shared" si="20"/>
        <v xml:space="preserve">  </v>
      </c>
      <c r="I61" s="3" t="str">
        <f>IF(Investments_Import!C61="","",Investments_Import!C61)</f>
        <v/>
      </c>
      <c r="J61" s="108" t="str">
        <f>IF(Investments_Import!D61="","",Investments_Import!D61)</f>
        <v/>
      </c>
      <c r="K61" s="108" t="str">
        <f t="shared" si="21"/>
        <v/>
      </c>
      <c r="L61" s="47" t="str">
        <f>IF(Investments_Import!E61="","",Investments_Import!E61)</f>
        <v/>
      </c>
      <c r="M61" s="47" t="str">
        <f t="shared" si="1"/>
        <v/>
      </c>
      <c r="N61" s="31" t="str">
        <f>IF(Investments_Import!F61="","",Investments_Import!F61)</f>
        <v/>
      </c>
      <c r="O61" s="31" t="str">
        <f t="shared" si="2"/>
        <v/>
      </c>
      <c r="P61" s="3" t="str">
        <f>IF(Investments_Import!G61="","",Investments_Import!G61)</f>
        <v/>
      </c>
      <c r="Q61" s="3" t="str">
        <f>IF(Investments_Import!H61="","",Investments_Import!H61)</f>
        <v/>
      </c>
      <c r="R61" s="37" t="str">
        <f t="shared" si="3"/>
        <v/>
      </c>
      <c r="S61" s="37" t="str">
        <f t="shared" si="4"/>
        <v/>
      </c>
      <c r="T61" s="7"/>
      <c r="U61" s="36" t="str">
        <f>IF(Mining_Import!A61="","",Mining_Import!A61)</f>
        <v/>
      </c>
      <c r="V61" s="22" t="str">
        <f t="shared" si="22"/>
        <v/>
      </c>
      <c r="W61" s="127" t="str">
        <f t="shared" si="23"/>
        <v/>
      </c>
      <c r="X61" s="127" t="str">
        <f t="shared" si="24"/>
        <v/>
      </c>
      <c r="Y61" s="127" t="str">
        <f t="shared" si="25"/>
        <v/>
      </c>
      <c r="Z61" s="36" t="str">
        <f>IF(Mining_Import!B61="","",Mining_Import!B61)</f>
        <v/>
      </c>
      <c r="AA61" s="184" t="str">
        <f>IF(Mining_Import!$C61="","",Mining_Import!$C61)</f>
        <v/>
      </c>
      <c r="AB61" s="122" t="str">
        <f t="shared" si="26"/>
        <v/>
      </c>
      <c r="AC61" s="122" t="str">
        <f>IF($Y61&gt;Dashboard!$Q$19,$AB61,"")</f>
        <v/>
      </c>
      <c r="AD61" s="43" t="str">
        <f t="shared" si="27"/>
        <v/>
      </c>
      <c r="AE61" s="36" t="str">
        <f>IF(Mining_Import!D61="","",Mining_Import!D61)</f>
        <v/>
      </c>
      <c r="AF61" s="36" t="str">
        <f>IF(Mining_Import!E61="","",Mining_Import!E61)</f>
        <v/>
      </c>
      <c r="AG61" s="36" t="str">
        <f>IF(Mining_Import!F61="","",Mining_Import!F61)</f>
        <v/>
      </c>
      <c r="AH61" s="36" t="str">
        <f>IF(Mining_Import!G61="","",Mining_Import!G61)</f>
        <v/>
      </c>
      <c r="AI61" s="36" t="str">
        <f>IF(Mining_Import!H61="","",Mining_Import!H61)</f>
        <v/>
      </c>
      <c r="AJ61" s="36" t="str">
        <f>IF(Mining_Import!I61="","",Mining_Import!I61)</f>
        <v/>
      </c>
      <c r="AK61" s="7"/>
      <c r="AL61" s="106"/>
      <c r="AM61" s="16"/>
      <c r="AN61" s="41"/>
      <c r="AO61" s="65"/>
      <c r="AP61" s="65"/>
      <c r="AQ61" s="57"/>
      <c r="AR61" s="57"/>
      <c r="AS61" s="41"/>
      <c r="AT61" s="41"/>
      <c r="AU61" s="41"/>
      <c r="AV61" s="41"/>
      <c r="AW61" s="113"/>
      <c r="AX61" s="41"/>
      <c r="AY61" s="41"/>
      <c r="AZ61" s="41"/>
      <c r="BA61" s="41"/>
      <c r="BB61" s="41"/>
      <c r="BC61" s="41"/>
      <c r="BD61" s="41"/>
      <c r="BE61" s="61"/>
      <c r="BF61" s="41"/>
      <c r="BG61" s="41"/>
      <c r="BH61" s="41"/>
      <c r="BI61" s="33"/>
      <c r="BJ61" s="33"/>
      <c r="BK61" s="33"/>
      <c r="BL61" s="32"/>
      <c r="BM61" s="32"/>
      <c r="BN61" s="32"/>
      <c r="BQ61" s="32"/>
      <c r="BR61" s="32"/>
      <c r="BS61" s="335" t="str">
        <f>IF(Stock_Connector!B61="","",Stock_Connector!B61)</f>
        <v/>
      </c>
      <c r="BT61" s="335" t="str">
        <f>IF(Stock_Connector!C61="","",Stock_Connector!C61)</f>
        <v/>
      </c>
      <c r="BU61" s="335" t="str">
        <f>IF(Stock_Connector!C61="","",Stock_Connector!C61)</f>
        <v/>
      </c>
      <c r="BV61" s="335" t="str">
        <f>IF(Stock_Connector!E61="","",Stock_Connector!E61)</f>
        <v/>
      </c>
      <c r="BW61" s="335" t="str">
        <f>IF(Stock_Connector!D61="","",Stock_Connector!D61)</f>
        <v/>
      </c>
      <c r="BX61" s="7"/>
      <c r="BY61" s="120" t="str">
        <f t="shared" si="15"/>
        <v/>
      </c>
      <c r="BZ61" s="184" t="str">
        <f t="shared" si="35"/>
        <v/>
      </c>
      <c r="CA61" s="37" t="str">
        <f>IFERROR(VLOOKUP($BY61,Account_Value!$C$2:$F$2500,4,0),"")</f>
        <v/>
      </c>
      <c r="CB61" s="43" t="str">
        <f t="shared" si="16"/>
        <v/>
      </c>
      <c r="CC61" s="122" t="str">
        <f>IF($BZ61="","",SUM($BZ$2:$BZ61))</f>
        <v/>
      </c>
      <c r="CD61" s="43" t="str">
        <f>IF($BZ61="","",$BU$19*(SUM($BZ$2:$BZ61)))</f>
        <v/>
      </c>
    </row>
    <row r="62" spans="1:82" s="5" customFormat="1">
      <c r="A62" s="4" t="str">
        <f t="shared" si="17"/>
        <v/>
      </c>
      <c r="B62" s="21" t="str">
        <f>IF(Investments_Import!A62="","",Investments_Import!A62)</f>
        <v/>
      </c>
      <c r="C62" s="22" t="str">
        <f t="shared" si="0"/>
        <v/>
      </c>
      <c r="D62" s="51" t="str">
        <f t="shared" si="18"/>
        <v/>
      </c>
      <c r="E62" s="3" t="str">
        <f>IF(Investments_Import!B62="","",Investments_Import!B62)</f>
        <v/>
      </c>
      <c r="F62" s="54" t="str">
        <f t="shared" si="19"/>
        <v xml:space="preserve"> </v>
      </c>
      <c r="G62" s="54" t="str">
        <f>IF($B62="","",COUNTIF($F$2:$F62,$F62))</f>
        <v/>
      </c>
      <c r="H62" s="53" t="str">
        <f t="shared" si="20"/>
        <v xml:space="preserve">  </v>
      </c>
      <c r="I62" s="3" t="str">
        <f>IF(Investments_Import!C62="","",Investments_Import!C62)</f>
        <v/>
      </c>
      <c r="J62" s="108" t="str">
        <f>IF(Investments_Import!D62="","",Investments_Import!D62)</f>
        <v/>
      </c>
      <c r="K62" s="108" t="str">
        <f t="shared" si="21"/>
        <v/>
      </c>
      <c r="L62" s="47" t="str">
        <f>IF(Investments_Import!E62="","",Investments_Import!E62)</f>
        <v/>
      </c>
      <c r="M62" s="47" t="str">
        <f t="shared" si="1"/>
        <v/>
      </c>
      <c r="N62" s="31" t="str">
        <f>IF(Investments_Import!F62="","",Investments_Import!F62)</f>
        <v/>
      </c>
      <c r="O62" s="31" t="str">
        <f t="shared" si="2"/>
        <v/>
      </c>
      <c r="P62" s="3" t="str">
        <f>IF(Investments_Import!G62="","",Investments_Import!G62)</f>
        <v/>
      </c>
      <c r="Q62" s="3" t="str">
        <f>IF(Investments_Import!H62="","",Investments_Import!H62)</f>
        <v/>
      </c>
      <c r="R62" s="37" t="str">
        <f t="shared" si="3"/>
        <v/>
      </c>
      <c r="S62" s="37" t="str">
        <f t="shared" si="4"/>
        <v/>
      </c>
      <c r="T62" s="7"/>
      <c r="U62" s="36" t="str">
        <f>IF(Mining_Import!A62="","",Mining_Import!A62)</f>
        <v/>
      </c>
      <c r="V62" s="22" t="str">
        <f t="shared" si="22"/>
        <v/>
      </c>
      <c r="W62" s="127" t="str">
        <f t="shared" si="23"/>
        <v/>
      </c>
      <c r="X62" s="127" t="str">
        <f t="shared" si="24"/>
        <v/>
      </c>
      <c r="Y62" s="127" t="str">
        <f t="shared" si="25"/>
        <v/>
      </c>
      <c r="Z62" s="36" t="str">
        <f>IF(Mining_Import!B62="","",Mining_Import!B62)</f>
        <v/>
      </c>
      <c r="AA62" s="184" t="str">
        <f>IF(Mining_Import!$C62="","",Mining_Import!$C62)</f>
        <v/>
      </c>
      <c r="AB62" s="122" t="str">
        <f t="shared" si="26"/>
        <v/>
      </c>
      <c r="AC62" s="122" t="str">
        <f>IF($Y62&gt;Dashboard!$Q$19,$AB62,"")</f>
        <v/>
      </c>
      <c r="AD62" s="43" t="str">
        <f t="shared" si="27"/>
        <v/>
      </c>
      <c r="AE62" s="36" t="str">
        <f>IF(Mining_Import!D62="","",Mining_Import!D62)</f>
        <v/>
      </c>
      <c r="AF62" s="36" t="str">
        <f>IF(Mining_Import!E62="","",Mining_Import!E62)</f>
        <v/>
      </c>
      <c r="AG62" s="36" t="str">
        <f>IF(Mining_Import!F62="","",Mining_Import!F62)</f>
        <v/>
      </c>
      <c r="AH62" s="36" t="str">
        <f>IF(Mining_Import!G62="","",Mining_Import!G62)</f>
        <v/>
      </c>
      <c r="AI62" s="36" t="str">
        <f>IF(Mining_Import!H62="","",Mining_Import!H62)</f>
        <v/>
      </c>
      <c r="AJ62" s="36" t="str">
        <f>IF(Mining_Import!I62="","",Mining_Import!I62)</f>
        <v/>
      </c>
      <c r="AK62" s="7"/>
      <c r="AL62" s="106"/>
      <c r="AM62" s="16"/>
      <c r="AN62" s="41"/>
      <c r="AO62" s="65"/>
      <c r="AP62" s="65"/>
      <c r="AQ62" s="57"/>
      <c r="AR62" s="57"/>
      <c r="AS62" s="41"/>
      <c r="AT62" s="41"/>
      <c r="AU62" s="41"/>
      <c r="AV62" s="41"/>
      <c r="AW62" s="113"/>
      <c r="AX62" s="41"/>
      <c r="AY62" s="41"/>
      <c r="AZ62" s="41"/>
      <c r="BA62" s="41"/>
      <c r="BB62" s="41"/>
      <c r="BC62" s="41"/>
      <c r="BD62" s="41"/>
      <c r="BE62" s="61"/>
      <c r="BF62" s="41"/>
      <c r="BG62" s="41"/>
      <c r="BH62" s="41"/>
      <c r="BI62" s="33"/>
      <c r="BJ62" s="33"/>
      <c r="BK62" s="33"/>
      <c r="BL62" s="32"/>
      <c r="BM62" s="32"/>
      <c r="BN62" s="32"/>
      <c r="BQ62" s="32"/>
      <c r="BR62" s="32"/>
      <c r="BS62" s="335" t="str">
        <f>IF(Stock_Connector!B62="","",Stock_Connector!B62)</f>
        <v/>
      </c>
      <c r="BT62" s="335" t="str">
        <f>IF(Stock_Connector!C62="","",Stock_Connector!C62)</f>
        <v/>
      </c>
      <c r="BU62" s="335" t="str">
        <f>IF(Stock_Connector!C62="","",Stock_Connector!C62)</f>
        <v/>
      </c>
      <c r="BV62" s="335" t="str">
        <f>IF(Stock_Connector!E62="","",Stock_Connector!E62)</f>
        <v/>
      </c>
      <c r="BW62" s="335" t="str">
        <f>IF(Stock_Connector!D62="","",Stock_Connector!D62)</f>
        <v/>
      </c>
      <c r="BX62" s="7"/>
      <c r="BY62" s="120" t="str">
        <f t="shared" si="15"/>
        <v/>
      </c>
      <c r="BZ62" s="184" t="str">
        <f t="shared" si="35"/>
        <v/>
      </c>
      <c r="CA62" s="37" t="str">
        <f>IFERROR(VLOOKUP($BY62,Account_Value!$C$2:$F$2500,4,0),"")</f>
        <v/>
      </c>
      <c r="CB62" s="43" t="str">
        <f t="shared" si="16"/>
        <v/>
      </c>
      <c r="CC62" s="122" t="str">
        <f>IF($BZ62="","",SUM($BZ$2:$BZ62))</f>
        <v/>
      </c>
      <c r="CD62" s="43" t="str">
        <f>IF($BZ62="","",$BU$19*(SUM($BZ$2:$BZ62)))</f>
        <v/>
      </c>
    </row>
    <row r="63" spans="1:82" s="5" customFormat="1">
      <c r="A63" s="4" t="str">
        <f t="shared" si="17"/>
        <v/>
      </c>
      <c r="B63" s="21" t="str">
        <f>IF(Investments_Import!A63="","",Investments_Import!A63)</f>
        <v/>
      </c>
      <c r="C63" s="22" t="str">
        <f t="shared" si="0"/>
        <v/>
      </c>
      <c r="D63" s="51" t="str">
        <f t="shared" si="18"/>
        <v/>
      </c>
      <c r="E63" s="3" t="str">
        <f>IF(Investments_Import!B63="","",Investments_Import!B63)</f>
        <v/>
      </c>
      <c r="F63" s="54" t="str">
        <f t="shared" si="19"/>
        <v xml:space="preserve"> </v>
      </c>
      <c r="G63" s="54" t="str">
        <f>IF($B63="","",COUNTIF($F$2:$F63,$F63))</f>
        <v/>
      </c>
      <c r="H63" s="53" t="str">
        <f t="shared" si="20"/>
        <v xml:space="preserve">  </v>
      </c>
      <c r="I63" s="3" t="str">
        <f>IF(Investments_Import!C63="","",Investments_Import!C63)</f>
        <v/>
      </c>
      <c r="J63" s="108" t="str">
        <f>IF(Investments_Import!D63="","",Investments_Import!D63)</f>
        <v/>
      </c>
      <c r="K63" s="108" t="str">
        <f t="shared" si="21"/>
        <v/>
      </c>
      <c r="L63" s="47" t="str">
        <f>IF(Investments_Import!E63="","",Investments_Import!E63)</f>
        <v/>
      </c>
      <c r="M63" s="47" t="str">
        <f t="shared" si="1"/>
        <v/>
      </c>
      <c r="N63" s="31" t="str">
        <f>IF(Investments_Import!F63="","",Investments_Import!F63)</f>
        <v/>
      </c>
      <c r="O63" s="31" t="str">
        <f t="shared" si="2"/>
        <v/>
      </c>
      <c r="P63" s="3" t="str">
        <f>IF(Investments_Import!G63="","",Investments_Import!G63)</f>
        <v/>
      </c>
      <c r="Q63" s="3" t="str">
        <f>IF(Investments_Import!H63="","",Investments_Import!H63)</f>
        <v/>
      </c>
      <c r="R63" s="37" t="str">
        <f t="shared" si="3"/>
        <v/>
      </c>
      <c r="S63" s="37" t="str">
        <f t="shared" si="4"/>
        <v/>
      </c>
      <c r="T63" s="7"/>
      <c r="U63" s="36" t="str">
        <f>IF(Mining_Import!A63="","",Mining_Import!A63)</f>
        <v/>
      </c>
      <c r="V63" s="22" t="str">
        <f t="shared" si="22"/>
        <v/>
      </c>
      <c r="W63" s="127" t="str">
        <f t="shared" si="23"/>
        <v/>
      </c>
      <c r="X63" s="127" t="str">
        <f t="shared" si="24"/>
        <v/>
      </c>
      <c r="Y63" s="127" t="str">
        <f t="shared" si="25"/>
        <v/>
      </c>
      <c r="Z63" s="36" t="str">
        <f>IF(Mining_Import!B63="","",Mining_Import!B63)</f>
        <v/>
      </c>
      <c r="AA63" s="184" t="str">
        <f>IF(Mining_Import!$C63="","",Mining_Import!$C63)</f>
        <v/>
      </c>
      <c r="AB63" s="122" t="str">
        <f t="shared" si="26"/>
        <v/>
      </c>
      <c r="AC63" s="122" t="str">
        <f>IF($Y63&gt;Dashboard!$Q$19,$AB63,"")</f>
        <v/>
      </c>
      <c r="AD63" s="43" t="str">
        <f t="shared" si="27"/>
        <v/>
      </c>
      <c r="AE63" s="36" t="str">
        <f>IF(Mining_Import!D63="","",Mining_Import!D63)</f>
        <v/>
      </c>
      <c r="AF63" s="36" t="str">
        <f>IF(Mining_Import!E63="","",Mining_Import!E63)</f>
        <v/>
      </c>
      <c r="AG63" s="36" t="str">
        <f>IF(Mining_Import!F63="","",Mining_Import!F63)</f>
        <v/>
      </c>
      <c r="AH63" s="36" t="str">
        <f>IF(Mining_Import!G63="","",Mining_Import!G63)</f>
        <v/>
      </c>
      <c r="AI63" s="36" t="str">
        <f>IF(Mining_Import!H63="","",Mining_Import!H63)</f>
        <v/>
      </c>
      <c r="AJ63" s="36" t="str">
        <f>IF(Mining_Import!I63="","",Mining_Import!I63)</f>
        <v/>
      </c>
      <c r="AK63" s="7"/>
      <c r="AL63" s="106"/>
      <c r="AM63" s="16"/>
      <c r="AN63" s="41"/>
      <c r="AO63" s="65"/>
      <c r="AP63" s="65"/>
      <c r="AQ63" s="57"/>
      <c r="AR63" s="57"/>
      <c r="AS63" s="41"/>
      <c r="AT63" s="41"/>
      <c r="AU63" s="41"/>
      <c r="AV63" s="41"/>
      <c r="AW63" s="113"/>
      <c r="AX63" s="41"/>
      <c r="AY63" s="41"/>
      <c r="AZ63" s="41"/>
      <c r="BA63" s="41"/>
      <c r="BB63" s="41"/>
      <c r="BC63" s="41"/>
      <c r="BD63" s="41"/>
      <c r="BE63" s="61"/>
      <c r="BF63" s="41"/>
      <c r="BG63" s="41"/>
      <c r="BH63" s="41"/>
      <c r="BI63" s="33"/>
      <c r="BJ63" s="33"/>
      <c r="BK63" s="33"/>
      <c r="BL63" s="32"/>
      <c r="BM63" s="32"/>
      <c r="BN63" s="32"/>
      <c r="BQ63" s="32"/>
      <c r="BR63" s="32"/>
      <c r="BS63" s="335" t="str">
        <f>IF(Stock_Connector!B63="","",Stock_Connector!B63)</f>
        <v/>
      </c>
      <c r="BT63" s="335" t="str">
        <f>IF(Stock_Connector!C63="","",Stock_Connector!C63)</f>
        <v/>
      </c>
      <c r="BU63" s="335" t="str">
        <f>IF(Stock_Connector!C63="","",Stock_Connector!C63)</f>
        <v/>
      </c>
      <c r="BV63" s="335" t="str">
        <f>IF(Stock_Connector!E63="","",Stock_Connector!E63)</f>
        <v/>
      </c>
      <c r="BW63" s="335" t="str">
        <f>IF(Stock_Connector!D63="","",Stock_Connector!D63)</f>
        <v/>
      </c>
      <c r="BX63" s="7"/>
      <c r="BY63" s="120" t="str">
        <f t="shared" si="15"/>
        <v/>
      </c>
      <c r="BZ63" s="184" t="str">
        <f t="shared" si="35"/>
        <v/>
      </c>
      <c r="CA63" s="37" t="str">
        <f>IFERROR(VLOOKUP($BY63,Account_Value!$C$2:$F$2500,4,0),"")</f>
        <v/>
      </c>
      <c r="CB63" s="43" t="str">
        <f t="shared" si="16"/>
        <v/>
      </c>
      <c r="CC63" s="122" t="str">
        <f>IF($BZ63="","",SUM($BZ$2:$BZ63))</f>
        <v/>
      </c>
      <c r="CD63" s="43" t="str">
        <f>IF($BZ63="","",$BU$19*(SUM($BZ$2:$BZ63)))</f>
        <v/>
      </c>
    </row>
    <row r="64" spans="1:82" s="5" customFormat="1">
      <c r="A64" s="4" t="str">
        <f t="shared" si="17"/>
        <v/>
      </c>
      <c r="B64" s="21" t="str">
        <f>IF(Investments_Import!A64="","",Investments_Import!A64)</f>
        <v/>
      </c>
      <c r="C64" s="22" t="str">
        <f t="shared" si="0"/>
        <v/>
      </c>
      <c r="D64" s="51" t="str">
        <f t="shared" si="18"/>
        <v/>
      </c>
      <c r="E64" s="3" t="str">
        <f>IF(Investments_Import!B64="","",Investments_Import!B64)</f>
        <v/>
      </c>
      <c r="F64" s="54" t="str">
        <f t="shared" si="19"/>
        <v xml:space="preserve"> </v>
      </c>
      <c r="G64" s="54" t="str">
        <f>IF($B64="","",COUNTIF($F$2:$F64,$F64))</f>
        <v/>
      </c>
      <c r="H64" s="53" t="str">
        <f t="shared" si="20"/>
        <v xml:space="preserve">  </v>
      </c>
      <c r="I64" s="3" t="str">
        <f>IF(Investments_Import!C64="","",Investments_Import!C64)</f>
        <v/>
      </c>
      <c r="J64" s="108" t="str">
        <f>IF(Investments_Import!D64="","",Investments_Import!D64)</f>
        <v/>
      </c>
      <c r="K64" s="108" t="str">
        <f t="shared" si="21"/>
        <v/>
      </c>
      <c r="L64" s="47" t="str">
        <f>IF(Investments_Import!E64="","",Investments_Import!E64)</f>
        <v/>
      </c>
      <c r="M64" s="47" t="str">
        <f t="shared" si="1"/>
        <v/>
      </c>
      <c r="N64" s="31" t="str">
        <f>IF(Investments_Import!F64="","",Investments_Import!F64)</f>
        <v/>
      </c>
      <c r="O64" s="31" t="str">
        <f t="shared" si="2"/>
        <v/>
      </c>
      <c r="P64" s="3" t="str">
        <f>IF(Investments_Import!G64="","",Investments_Import!G64)</f>
        <v/>
      </c>
      <c r="Q64" s="3" t="str">
        <f>IF(Investments_Import!H64="","",Investments_Import!H64)</f>
        <v/>
      </c>
      <c r="R64" s="37" t="str">
        <f t="shared" si="3"/>
        <v/>
      </c>
      <c r="S64" s="37" t="str">
        <f t="shared" si="4"/>
        <v/>
      </c>
      <c r="T64" s="7"/>
      <c r="U64" s="36" t="str">
        <f>IF(Mining_Import!A64="","",Mining_Import!A64)</f>
        <v/>
      </c>
      <c r="V64" s="22" t="str">
        <f t="shared" si="22"/>
        <v/>
      </c>
      <c r="W64" s="127" t="str">
        <f t="shared" si="23"/>
        <v/>
      </c>
      <c r="X64" s="127" t="str">
        <f t="shared" si="24"/>
        <v/>
      </c>
      <c r="Y64" s="127" t="str">
        <f t="shared" si="25"/>
        <v/>
      </c>
      <c r="Z64" s="36" t="str">
        <f>IF(Mining_Import!B64="","",Mining_Import!B64)</f>
        <v/>
      </c>
      <c r="AA64" s="184" t="str">
        <f>IF(Mining_Import!$C64="","",Mining_Import!$C64)</f>
        <v/>
      </c>
      <c r="AB64" s="122" t="str">
        <f t="shared" si="26"/>
        <v/>
      </c>
      <c r="AC64" s="122" t="str">
        <f>IF($Y64&gt;Dashboard!$Q$19,$AB64,"")</f>
        <v/>
      </c>
      <c r="AD64" s="43" t="str">
        <f t="shared" si="27"/>
        <v/>
      </c>
      <c r="AE64" s="36" t="str">
        <f>IF(Mining_Import!D64="","",Mining_Import!D64)</f>
        <v/>
      </c>
      <c r="AF64" s="36" t="str">
        <f>IF(Mining_Import!E64="","",Mining_Import!E64)</f>
        <v/>
      </c>
      <c r="AG64" s="36" t="str">
        <f>IF(Mining_Import!F64="","",Mining_Import!F64)</f>
        <v/>
      </c>
      <c r="AH64" s="36" t="str">
        <f>IF(Mining_Import!G64="","",Mining_Import!G64)</f>
        <v/>
      </c>
      <c r="AI64" s="36" t="str">
        <f>IF(Mining_Import!H64="","",Mining_Import!H64)</f>
        <v/>
      </c>
      <c r="AJ64" s="36" t="str">
        <f>IF(Mining_Import!I64="","",Mining_Import!I64)</f>
        <v/>
      </c>
      <c r="AK64" s="7"/>
      <c r="AL64" s="106"/>
      <c r="AM64" s="16"/>
      <c r="AN64" s="41"/>
      <c r="AO64" s="65"/>
      <c r="AP64" s="65"/>
      <c r="AQ64" s="57"/>
      <c r="AR64" s="57"/>
      <c r="AS64" s="41"/>
      <c r="AT64" s="41"/>
      <c r="AU64" s="41"/>
      <c r="AV64" s="41"/>
      <c r="AW64" s="113"/>
      <c r="AX64" s="41"/>
      <c r="AY64" s="41"/>
      <c r="AZ64" s="41"/>
      <c r="BA64" s="41"/>
      <c r="BB64" s="41"/>
      <c r="BC64" s="41"/>
      <c r="BD64" s="41"/>
      <c r="BE64" s="61"/>
      <c r="BF64" s="41"/>
      <c r="BG64" s="41"/>
      <c r="BH64" s="41"/>
      <c r="BI64" s="33"/>
      <c r="BJ64" s="33"/>
      <c r="BK64" s="33"/>
      <c r="BL64" s="32"/>
      <c r="BM64" s="32"/>
      <c r="BN64" s="32"/>
      <c r="BQ64" s="32"/>
      <c r="BR64" s="32"/>
      <c r="BS64" s="335" t="str">
        <f>IF(Stock_Connector!B64="","",Stock_Connector!B64)</f>
        <v/>
      </c>
      <c r="BT64" s="335" t="str">
        <f>IF(Stock_Connector!C64="","",Stock_Connector!C64)</f>
        <v/>
      </c>
      <c r="BU64" s="335" t="str">
        <f>IF(Stock_Connector!C64="","",Stock_Connector!C64)</f>
        <v/>
      </c>
      <c r="BV64" s="335" t="str">
        <f>IF(Stock_Connector!E64="","",Stock_Connector!E64)</f>
        <v/>
      </c>
      <c r="BW64" s="335" t="str">
        <f>IF(Stock_Connector!D64="","",Stock_Connector!D64)</f>
        <v/>
      </c>
      <c r="BX64" s="7"/>
      <c r="BY64" s="120" t="str">
        <f t="shared" si="15"/>
        <v/>
      </c>
      <c r="BZ64" s="184" t="str">
        <f t="shared" si="35"/>
        <v/>
      </c>
      <c r="CA64" s="37" t="str">
        <f>IFERROR(VLOOKUP($BY64,Account_Value!$C$2:$F$2500,4,0),"")</f>
        <v/>
      </c>
      <c r="CB64" s="43" t="str">
        <f t="shared" si="16"/>
        <v/>
      </c>
      <c r="CC64" s="122" t="str">
        <f>IF($BZ64="","",SUM($BZ$2:$BZ64))</f>
        <v/>
      </c>
      <c r="CD64" s="43" t="str">
        <f>IF($BZ64="","",$BU$19*(SUM($BZ$2:$BZ64)))</f>
        <v/>
      </c>
    </row>
    <row r="65" spans="1:82" s="5" customFormat="1">
      <c r="A65" s="4" t="str">
        <f t="shared" si="17"/>
        <v/>
      </c>
      <c r="B65" s="21" t="str">
        <f>IF(Investments_Import!A65="","",Investments_Import!A65)</f>
        <v/>
      </c>
      <c r="C65" s="22" t="str">
        <f t="shared" si="0"/>
        <v/>
      </c>
      <c r="D65" s="51" t="str">
        <f t="shared" si="18"/>
        <v/>
      </c>
      <c r="E65" s="3" t="str">
        <f>IF(Investments_Import!B65="","",Investments_Import!B65)</f>
        <v/>
      </c>
      <c r="F65" s="54" t="str">
        <f t="shared" si="19"/>
        <v xml:space="preserve"> </v>
      </c>
      <c r="G65" s="54" t="str">
        <f>IF($B65="","",COUNTIF($F$2:$F65,$F65))</f>
        <v/>
      </c>
      <c r="H65" s="53" t="str">
        <f t="shared" si="20"/>
        <v xml:space="preserve">  </v>
      </c>
      <c r="I65" s="3" t="str">
        <f>IF(Investments_Import!C65="","",Investments_Import!C65)</f>
        <v/>
      </c>
      <c r="J65" s="108" t="str">
        <f>IF(Investments_Import!D65="","",Investments_Import!D65)</f>
        <v/>
      </c>
      <c r="K65" s="108" t="str">
        <f t="shared" si="21"/>
        <v/>
      </c>
      <c r="L65" s="47" t="str">
        <f>IF(Investments_Import!E65="","",Investments_Import!E65)</f>
        <v/>
      </c>
      <c r="M65" s="47" t="str">
        <f t="shared" si="1"/>
        <v/>
      </c>
      <c r="N65" s="31" t="str">
        <f>IF(Investments_Import!F65="","",Investments_Import!F65)</f>
        <v/>
      </c>
      <c r="O65" s="31" t="str">
        <f t="shared" si="2"/>
        <v/>
      </c>
      <c r="P65" s="3" t="str">
        <f>IF(Investments_Import!G65="","",Investments_Import!G65)</f>
        <v/>
      </c>
      <c r="Q65" s="3" t="str">
        <f>IF(Investments_Import!H65="","",Investments_Import!H65)</f>
        <v/>
      </c>
      <c r="R65" s="37" t="str">
        <f t="shared" si="3"/>
        <v/>
      </c>
      <c r="S65" s="37" t="str">
        <f t="shared" si="4"/>
        <v/>
      </c>
      <c r="T65" s="7"/>
      <c r="U65" s="36" t="str">
        <f>IF(Mining_Import!A65="","",Mining_Import!A65)</f>
        <v/>
      </c>
      <c r="V65" s="22" t="str">
        <f t="shared" si="22"/>
        <v/>
      </c>
      <c r="W65" s="127" t="str">
        <f t="shared" si="23"/>
        <v/>
      </c>
      <c r="X65" s="127" t="str">
        <f t="shared" si="24"/>
        <v/>
      </c>
      <c r="Y65" s="127" t="str">
        <f t="shared" si="25"/>
        <v/>
      </c>
      <c r="Z65" s="36" t="str">
        <f>IF(Mining_Import!B65="","",Mining_Import!B65)</f>
        <v/>
      </c>
      <c r="AA65" s="184" t="str">
        <f>IF(Mining_Import!$C65="","",Mining_Import!$C65)</f>
        <v/>
      </c>
      <c r="AB65" s="122" t="str">
        <f t="shared" si="26"/>
        <v/>
      </c>
      <c r="AC65" s="122" t="str">
        <f>IF($Y65&gt;Dashboard!$Q$19,$AB65,"")</f>
        <v/>
      </c>
      <c r="AD65" s="43" t="str">
        <f t="shared" si="27"/>
        <v/>
      </c>
      <c r="AE65" s="36" t="str">
        <f>IF(Mining_Import!D65="","",Mining_Import!D65)</f>
        <v/>
      </c>
      <c r="AF65" s="36" t="str">
        <f>IF(Mining_Import!E65="","",Mining_Import!E65)</f>
        <v/>
      </c>
      <c r="AG65" s="36" t="str">
        <f>IF(Mining_Import!F65="","",Mining_Import!F65)</f>
        <v/>
      </c>
      <c r="AH65" s="36" t="str">
        <f>IF(Mining_Import!G65="","",Mining_Import!G65)</f>
        <v/>
      </c>
      <c r="AI65" s="36" t="str">
        <f>IF(Mining_Import!H65="","",Mining_Import!H65)</f>
        <v/>
      </c>
      <c r="AJ65" s="36" t="str">
        <f>IF(Mining_Import!I65="","",Mining_Import!I65)</f>
        <v/>
      </c>
      <c r="AK65" s="7"/>
      <c r="AL65" s="106"/>
      <c r="AM65" s="16"/>
      <c r="AN65" s="41"/>
      <c r="AO65" s="65"/>
      <c r="AP65" s="65"/>
      <c r="AQ65" s="57"/>
      <c r="AR65" s="57"/>
      <c r="AS65" s="41"/>
      <c r="AT65" s="41"/>
      <c r="AU65" s="41"/>
      <c r="AV65" s="41"/>
      <c r="AW65" s="113"/>
      <c r="AX65" s="41"/>
      <c r="AY65" s="41"/>
      <c r="AZ65" s="41"/>
      <c r="BA65" s="41"/>
      <c r="BB65" s="41"/>
      <c r="BC65" s="41"/>
      <c r="BD65" s="41"/>
      <c r="BE65" s="61"/>
      <c r="BF65" s="41"/>
      <c r="BG65" s="41"/>
      <c r="BH65" s="41"/>
      <c r="BI65" s="33"/>
      <c r="BJ65" s="33"/>
      <c r="BK65" s="33"/>
      <c r="BL65" s="32"/>
      <c r="BM65" s="32"/>
      <c r="BN65" s="32"/>
      <c r="BQ65" s="32"/>
      <c r="BR65" s="32"/>
      <c r="BS65" s="335" t="str">
        <f>IF(Stock_Connector!B65="","",Stock_Connector!B65)</f>
        <v/>
      </c>
      <c r="BT65" s="335" t="str">
        <f>IF(Stock_Connector!C65="","",Stock_Connector!C65)</f>
        <v/>
      </c>
      <c r="BU65" s="335" t="str">
        <f>IF(Stock_Connector!C65="","",Stock_Connector!C65)</f>
        <v/>
      </c>
      <c r="BV65" s="335" t="str">
        <f>IF(Stock_Connector!E65="","",Stock_Connector!E65)</f>
        <v/>
      </c>
      <c r="BW65" s="335" t="str">
        <f>IF(Stock_Connector!D65="","",Stock_Connector!D65)</f>
        <v/>
      </c>
      <c r="BX65" s="7"/>
      <c r="BY65" s="120" t="str">
        <f t="shared" si="15"/>
        <v/>
      </c>
      <c r="BZ65" s="184" t="str">
        <f t="shared" si="35"/>
        <v/>
      </c>
      <c r="CA65" s="37" t="str">
        <f>IFERROR(VLOOKUP($BY65,Account_Value!$C$2:$F$2500,4,0),"")</f>
        <v/>
      </c>
      <c r="CB65" s="43" t="str">
        <f t="shared" si="16"/>
        <v/>
      </c>
      <c r="CC65" s="122" t="str">
        <f>IF($BZ65="","",SUM($BZ$2:$BZ65))</f>
        <v/>
      </c>
      <c r="CD65" s="43" t="str">
        <f>IF($BZ65="","",$BU$19*(SUM($BZ$2:$BZ65)))</f>
        <v/>
      </c>
    </row>
    <row r="66" spans="1:82" s="5" customFormat="1">
      <c r="A66" s="4" t="str">
        <f t="shared" si="17"/>
        <v/>
      </c>
      <c r="B66" s="21" t="str">
        <f>IF(Investments_Import!A66="","",Investments_Import!A66)</f>
        <v/>
      </c>
      <c r="C66" s="22" t="str">
        <f t="shared" ref="C66:C129" si="45">IF(B66="","",B66*1)</f>
        <v/>
      </c>
      <c r="D66" s="51" t="str">
        <f t="shared" si="18"/>
        <v/>
      </c>
      <c r="E66" s="3" t="str">
        <f>IF(Investments_Import!B66="","",Investments_Import!B66)</f>
        <v/>
      </c>
      <c r="F66" s="54" t="str">
        <f t="shared" si="19"/>
        <v xml:space="preserve"> </v>
      </c>
      <c r="G66" s="54" t="str">
        <f>IF($B66="","",COUNTIF($F$2:$F66,$F66))</f>
        <v/>
      </c>
      <c r="H66" s="53" t="str">
        <f t="shared" si="20"/>
        <v xml:space="preserve">  </v>
      </c>
      <c r="I66" s="3" t="str">
        <f>IF(Investments_Import!C66="","",Investments_Import!C66)</f>
        <v/>
      </c>
      <c r="J66" s="108" t="str">
        <f>IF(Investments_Import!D66="","",Investments_Import!D66)</f>
        <v/>
      </c>
      <c r="K66" s="108" t="str">
        <f t="shared" si="21"/>
        <v/>
      </c>
      <c r="L66" s="47" t="str">
        <f>IF(Investments_Import!E66="","",Investments_Import!E66)</f>
        <v/>
      </c>
      <c r="M66" s="47" t="str">
        <f t="shared" ref="M66:M129" si="46">IF($L66="","",$L66*1)</f>
        <v/>
      </c>
      <c r="N66" s="31" t="str">
        <f>IF(Investments_Import!F66="","",Investments_Import!F66)</f>
        <v/>
      </c>
      <c r="O66" s="31" t="str">
        <f t="shared" ref="O66:O129" si="47">IF($N66="","",$N66*1)</f>
        <v/>
      </c>
      <c r="P66" s="3" t="str">
        <f>IF(Investments_Import!G66="","",Investments_Import!G66)</f>
        <v/>
      </c>
      <c r="Q66" s="3" t="str">
        <f>IF(Investments_Import!H66="","",Investments_Import!H66)</f>
        <v/>
      </c>
      <c r="R66" s="37" t="str">
        <f t="shared" ref="R66:R129" si="48">IF($Q66="","",IF($Q66="USD",$P66,$P66*$J66))</f>
        <v/>
      </c>
      <c r="S66" s="37" t="str">
        <f t="shared" ref="S66:S129" si="49">IF($R66="","",$R66*1)</f>
        <v/>
      </c>
      <c r="T66" s="7"/>
      <c r="U66" s="36" t="str">
        <f>IF(Mining_Import!A66="","",Mining_Import!A66)</f>
        <v/>
      </c>
      <c r="V66" s="22" t="str">
        <f t="shared" si="22"/>
        <v/>
      </c>
      <c r="W66" s="127" t="str">
        <f t="shared" si="23"/>
        <v/>
      </c>
      <c r="X66" s="127" t="str">
        <f t="shared" si="24"/>
        <v/>
      </c>
      <c r="Y66" s="127" t="str">
        <f t="shared" si="25"/>
        <v/>
      </c>
      <c r="Z66" s="36" t="str">
        <f>IF(Mining_Import!B66="","",Mining_Import!B66)</f>
        <v/>
      </c>
      <c r="AA66" s="184" t="str">
        <f>IF(Mining_Import!$C66="","",Mining_Import!$C66)</f>
        <v/>
      </c>
      <c r="AB66" s="122" t="str">
        <f t="shared" si="26"/>
        <v/>
      </c>
      <c r="AC66" s="122" t="str">
        <f>IF($Y66&gt;Dashboard!$Q$19,$AB66,"")</f>
        <v/>
      </c>
      <c r="AD66" s="43" t="str">
        <f t="shared" si="27"/>
        <v/>
      </c>
      <c r="AE66" s="36" t="str">
        <f>IF(Mining_Import!D66="","",Mining_Import!D66)</f>
        <v/>
      </c>
      <c r="AF66" s="36" t="str">
        <f>IF(Mining_Import!E66="","",Mining_Import!E66)</f>
        <v/>
      </c>
      <c r="AG66" s="36" t="str">
        <f>IF(Mining_Import!F66="","",Mining_Import!F66)</f>
        <v/>
      </c>
      <c r="AH66" s="36" t="str">
        <f>IF(Mining_Import!G66="","",Mining_Import!G66)</f>
        <v/>
      </c>
      <c r="AI66" s="36" t="str">
        <f>IF(Mining_Import!H66="","",Mining_Import!H66)</f>
        <v/>
      </c>
      <c r="AJ66" s="36" t="str">
        <f>IF(Mining_Import!I66="","",Mining_Import!I66)</f>
        <v/>
      </c>
      <c r="AK66" s="7"/>
      <c r="AL66" s="106"/>
      <c r="AM66" s="16"/>
      <c r="AN66" s="41"/>
      <c r="AO66" s="65"/>
      <c r="AP66" s="65"/>
      <c r="AQ66" s="57"/>
      <c r="AR66" s="57"/>
      <c r="AS66" s="41"/>
      <c r="AT66" s="41"/>
      <c r="AU66" s="41"/>
      <c r="AV66" s="41"/>
      <c r="AW66" s="113"/>
      <c r="AX66" s="41"/>
      <c r="AY66" s="41"/>
      <c r="AZ66" s="41"/>
      <c r="BA66" s="41"/>
      <c r="BB66" s="41"/>
      <c r="BC66" s="41"/>
      <c r="BD66" s="41"/>
      <c r="BE66" s="61"/>
      <c r="BF66" s="41"/>
      <c r="BG66" s="41"/>
      <c r="BH66" s="41"/>
      <c r="BI66" s="33"/>
      <c r="BJ66" s="33"/>
      <c r="BK66" s="33"/>
      <c r="BL66" s="32"/>
      <c r="BM66" s="32"/>
      <c r="BN66" s="32"/>
      <c r="BQ66" s="32"/>
      <c r="BR66" s="32"/>
      <c r="BS66" s="335" t="str">
        <f>IF(Stock_Connector!B66="","",Stock_Connector!B66)</f>
        <v/>
      </c>
      <c r="BT66" s="335" t="str">
        <f>IF(Stock_Connector!C66="","",Stock_Connector!C66)</f>
        <v/>
      </c>
      <c r="BU66" s="335" t="str">
        <f>IF(Stock_Connector!C66="","",Stock_Connector!C66)</f>
        <v/>
      </c>
      <c r="BV66" s="335" t="str">
        <f>IF(Stock_Connector!E66="","",Stock_Connector!E66)</f>
        <v/>
      </c>
      <c r="BW66" s="335" t="str">
        <f>IF(Stock_Connector!D66="","",Stock_Connector!D66)</f>
        <v/>
      </c>
      <c r="BX66" s="7"/>
      <c r="BY66" s="120" t="str">
        <f t="shared" ref="BY66:BY129" si="50">Y66</f>
        <v/>
      </c>
      <c r="BZ66" s="184" t="str">
        <f t="shared" si="35"/>
        <v/>
      </c>
      <c r="CA66" s="37" t="str">
        <f>IFERROR(VLOOKUP($BY66,Account_Value!$C$2:$F$2500,4,0),"")</f>
        <v/>
      </c>
      <c r="CB66" s="43" t="str">
        <f t="shared" ref="CB66:CB129" si="51">IF(BZ66="","",BZ66*CA66)</f>
        <v/>
      </c>
      <c r="CC66" s="122" t="str">
        <f>IF($BZ66="","",SUM($BZ$2:$BZ66))</f>
        <v/>
      </c>
      <c r="CD66" s="43" t="str">
        <f>IF($BZ66="","",$BU$19*(SUM($BZ$2:$BZ66)))</f>
        <v/>
      </c>
    </row>
    <row r="67" spans="1:82" s="5" customFormat="1">
      <c r="A67" s="4" t="str">
        <f t="shared" ref="A67:A130" si="52">IF($B67="","",$A66+1)</f>
        <v/>
      </c>
      <c r="B67" s="21" t="str">
        <f>IF(Investments_Import!A67="","",Investments_Import!A67)</f>
        <v/>
      </c>
      <c r="C67" s="22" t="str">
        <f t="shared" si="45"/>
        <v/>
      </c>
      <c r="D67" s="51" t="str">
        <f t="shared" ref="D67:D130" si="53">$C67</f>
        <v/>
      </c>
      <c r="E67" s="3" t="str">
        <f>IF(Investments_Import!B67="","",Investments_Import!B67)</f>
        <v/>
      </c>
      <c r="F67" s="54" t="str">
        <f t="shared" ref="F67:F130" si="54">CONCATENATE(TEXT($D67,"dd-mmm-yyyy")," ",$E67)</f>
        <v xml:space="preserve"> </v>
      </c>
      <c r="G67" s="54" t="str">
        <f>IF($B67="","",COUNTIF($F$2:$F67,$F67))</f>
        <v/>
      </c>
      <c r="H67" s="53" t="str">
        <f t="shared" ref="H67:H130" si="55">CONCATENATE(TEXT($D67,"dd-mmm-yyyy")," ",$E67," ",$G67)</f>
        <v xml:space="preserve">  </v>
      </c>
      <c r="I67" s="3" t="str">
        <f>IF(Investments_Import!C67="","",Investments_Import!C67)</f>
        <v/>
      </c>
      <c r="J67" s="108" t="str">
        <f>IF(Investments_Import!D67="","",Investments_Import!D67)</f>
        <v/>
      </c>
      <c r="K67" s="108" t="str">
        <f t="shared" ref="K67:K130" si="56">IF($B67="","",$J67*1)</f>
        <v/>
      </c>
      <c r="L67" s="47" t="str">
        <f>IF(Investments_Import!E67="","",Investments_Import!E67)</f>
        <v/>
      </c>
      <c r="M67" s="47" t="str">
        <f t="shared" si="46"/>
        <v/>
      </c>
      <c r="N67" s="31" t="str">
        <f>IF(Investments_Import!F67="","",Investments_Import!F67)</f>
        <v/>
      </c>
      <c r="O67" s="31" t="str">
        <f t="shared" si="47"/>
        <v/>
      </c>
      <c r="P67" s="3" t="str">
        <f>IF(Investments_Import!G67="","",Investments_Import!G67)</f>
        <v/>
      </c>
      <c r="Q67" s="3" t="str">
        <f>IF(Investments_Import!H67="","",Investments_Import!H67)</f>
        <v/>
      </c>
      <c r="R67" s="37" t="str">
        <f t="shared" si="48"/>
        <v/>
      </c>
      <c r="S67" s="37" t="str">
        <f t="shared" si="49"/>
        <v/>
      </c>
      <c r="T67" s="7"/>
      <c r="U67" s="36" t="str">
        <f>IF(Mining_Import!A67="","",Mining_Import!A67)</f>
        <v/>
      </c>
      <c r="V67" s="22" t="str">
        <f t="shared" ref="V67:V130" si="57">IF(U67="","",U67*1)</f>
        <v/>
      </c>
      <c r="W67" s="127" t="str">
        <f t="shared" ref="W67:W130" si="58">V67</f>
        <v/>
      </c>
      <c r="X67" s="127" t="str">
        <f t="shared" ref="X67:X130" si="59">IFERROR(INT($W67),"")</f>
        <v/>
      </c>
      <c r="Y67" s="127" t="str">
        <f t="shared" ref="Y67:Y130" si="60">$X67</f>
        <v/>
      </c>
      <c r="Z67" s="36" t="str">
        <f>IF(Mining_Import!B67="","",Mining_Import!B67)</f>
        <v/>
      </c>
      <c r="AA67" s="184" t="str">
        <f>IF(Mining_Import!$C67="","",Mining_Import!$C67)</f>
        <v/>
      </c>
      <c r="AB67" s="122" t="str">
        <f t="shared" ref="AB67:AB130" si="61">IFERROR($AA67*1,"")</f>
        <v/>
      </c>
      <c r="AC67" s="122" t="str">
        <f>IF($Y67&gt;Dashboard!$Q$19,$AB67,"")</f>
        <v/>
      </c>
      <c r="AD67" s="43" t="str">
        <f t="shared" ref="AD67:AD130" si="62">IFERROR($AB67*$BU$19,"")</f>
        <v/>
      </c>
      <c r="AE67" s="36" t="str">
        <f>IF(Mining_Import!D67="","",Mining_Import!D67)</f>
        <v/>
      </c>
      <c r="AF67" s="36" t="str">
        <f>IF(Mining_Import!E67="","",Mining_Import!E67)</f>
        <v/>
      </c>
      <c r="AG67" s="36" t="str">
        <f>IF(Mining_Import!F67="","",Mining_Import!F67)</f>
        <v/>
      </c>
      <c r="AH67" s="36" t="str">
        <f>IF(Mining_Import!G67="","",Mining_Import!G67)</f>
        <v/>
      </c>
      <c r="AI67" s="36" t="str">
        <f>IF(Mining_Import!H67="","",Mining_Import!H67)</f>
        <v/>
      </c>
      <c r="AJ67" s="36" t="str">
        <f>IF(Mining_Import!I67="","",Mining_Import!I67)</f>
        <v/>
      </c>
      <c r="AK67" s="7"/>
      <c r="AL67" s="106"/>
      <c r="AM67" s="16"/>
      <c r="AN67" s="41"/>
      <c r="AO67" s="65"/>
      <c r="AP67" s="65"/>
      <c r="AQ67" s="57"/>
      <c r="AR67" s="57"/>
      <c r="AS67" s="41"/>
      <c r="AT67" s="41"/>
      <c r="AU67" s="41"/>
      <c r="AV67" s="41"/>
      <c r="AW67" s="113"/>
      <c r="AX67" s="41"/>
      <c r="AY67" s="41"/>
      <c r="AZ67" s="41"/>
      <c r="BA67" s="41"/>
      <c r="BB67" s="41"/>
      <c r="BC67" s="41"/>
      <c r="BD67" s="41"/>
      <c r="BE67" s="61"/>
      <c r="BF67" s="41"/>
      <c r="BG67" s="41"/>
      <c r="BH67" s="41"/>
      <c r="BI67" s="33"/>
      <c r="BJ67" s="33"/>
      <c r="BK67" s="33"/>
      <c r="BL67" s="32"/>
      <c r="BM67" s="32"/>
      <c r="BN67" s="32"/>
      <c r="BQ67" s="32"/>
      <c r="BR67" s="32"/>
      <c r="BS67" s="335" t="str">
        <f>IF(Stock_Connector!B67="","",Stock_Connector!B67)</f>
        <v/>
      </c>
      <c r="BT67" s="335" t="str">
        <f>IF(Stock_Connector!C67="","",Stock_Connector!C67)</f>
        <v/>
      </c>
      <c r="BU67" s="335" t="str">
        <f>IF(Stock_Connector!C67="","",Stock_Connector!C67)</f>
        <v/>
      </c>
      <c r="BV67" s="335" t="str">
        <f>IF(Stock_Connector!E67="","",Stock_Connector!E67)</f>
        <v/>
      </c>
      <c r="BW67" s="335" t="str">
        <f>IF(Stock_Connector!D67="","",Stock_Connector!D67)</f>
        <v/>
      </c>
      <c r="BX67" s="7"/>
      <c r="BY67" s="120" t="str">
        <f t="shared" si="50"/>
        <v/>
      </c>
      <c r="BZ67" s="184" t="str">
        <f t="shared" ref="BZ67:BZ130" si="63">AB67</f>
        <v/>
      </c>
      <c r="CA67" s="37" t="str">
        <f>IFERROR(VLOOKUP($BY67,Account_Value!$C$2:$F$2500,4,0),"")</f>
        <v/>
      </c>
      <c r="CB67" s="43" t="str">
        <f t="shared" si="51"/>
        <v/>
      </c>
      <c r="CC67" s="122" t="str">
        <f>IF($BZ67="","",SUM($BZ$2:$BZ67))</f>
        <v/>
      </c>
      <c r="CD67" s="43" t="str">
        <f>IF($BZ67="","",$BU$19*(SUM($BZ$2:$BZ67)))</f>
        <v/>
      </c>
    </row>
    <row r="68" spans="1:82" s="5" customFormat="1">
      <c r="A68" s="4" t="str">
        <f t="shared" si="52"/>
        <v/>
      </c>
      <c r="B68" s="21" t="str">
        <f>IF(Investments_Import!A68="","",Investments_Import!A68)</f>
        <v/>
      </c>
      <c r="C68" s="22" t="str">
        <f t="shared" si="45"/>
        <v/>
      </c>
      <c r="D68" s="51" t="str">
        <f t="shared" si="53"/>
        <v/>
      </c>
      <c r="E68" s="3" t="str">
        <f>IF(Investments_Import!B68="","",Investments_Import!B68)</f>
        <v/>
      </c>
      <c r="F68" s="54" t="str">
        <f t="shared" si="54"/>
        <v xml:space="preserve"> </v>
      </c>
      <c r="G68" s="54" t="str">
        <f>IF($B68="","",COUNTIF($F$2:$F68,$F68))</f>
        <v/>
      </c>
      <c r="H68" s="53" t="str">
        <f t="shared" si="55"/>
        <v xml:space="preserve">  </v>
      </c>
      <c r="I68" s="3" t="str">
        <f>IF(Investments_Import!C68="","",Investments_Import!C68)</f>
        <v/>
      </c>
      <c r="J68" s="108" t="str">
        <f>IF(Investments_Import!D68="","",Investments_Import!D68)</f>
        <v/>
      </c>
      <c r="K68" s="108" t="str">
        <f t="shared" si="56"/>
        <v/>
      </c>
      <c r="L68" s="47" t="str">
        <f>IF(Investments_Import!E68="","",Investments_Import!E68)</f>
        <v/>
      </c>
      <c r="M68" s="47" t="str">
        <f t="shared" si="46"/>
        <v/>
      </c>
      <c r="N68" s="31" t="str">
        <f>IF(Investments_Import!F68="","",Investments_Import!F68)</f>
        <v/>
      </c>
      <c r="O68" s="31" t="str">
        <f t="shared" si="47"/>
        <v/>
      </c>
      <c r="P68" s="3" t="str">
        <f>IF(Investments_Import!G68="","",Investments_Import!G68)</f>
        <v/>
      </c>
      <c r="Q68" s="3" t="str">
        <f>IF(Investments_Import!H68="","",Investments_Import!H68)</f>
        <v/>
      </c>
      <c r="R68" s="37" t="str">
        <f t="shared" si="48"/>
        <v/>
      </c>
      <c r="S68" s="37" t="str">
        <f t="shared" si="49"/>
        <v/>
      </c>
      <c r="T68" s="7"/>
      <c r="U68" s="36" t="str">
        <f>IF(Mining_Import!A68="","",Mining_Import!A68)</f>
        <v/>
      </c>
      <c r="V68" s="22" t="str">
        <f t="shared" si="57"/>
        <v/>
      </c>
      <c r="W68" s="127" t="str">
        <f t="shared" si="58"/>
        <v/>
      </c>
      <c r="X68" s="127" t="str">
        <f t="shared" si="59"/>
        <v/>
      </c>
      <c r="Y68" s="127" t="str">
        <f t="shared" si="60"/>
        <v/>
      </c>
      <c r="Z68" s="36" t="str">
        <f>IF(Mining_Import!B68="","",Mining_Import!B68)</f>
        <v/>
      </c>
      <c r="AA68" s="184" t="str">
        <f>IF(Mining_Import!$C68="","",Mining_Import!$C68)</f>
        <v/>
      </c>
      <c r="AB68" s="122" t="str">
        <f t="shared" si="61"/>
        <v/>
      </c>
      <c r="AC68" s="122" t="str">
        <f>IF($Y68&gt;Dashboard!$Q$19,$AB68,"")</f>
        <v/>
      </c>
      <c r="AD68" s="43" t="str">
        <f t="shared" si="62"/>
        <v/>
      </c>
      <c r="AE68" s="36" t="str">
        <f>IF(Mining_Import!D68="","",Mining_Import!D68)</f>
        <v/>
      </c>
      <c r="AF68" s="36" t="str">
        <f>IF(Mining_Import!E68="","",Mining_Import!E68)</f>
        <v/>
      </c>
      <c r="AG68" s="36" t="str">
        <f>IF(Mining_Import!F68="","",Mining_Import!F68)</f>
        <v/>
      </c>
      <c r="AH68" s="36" t="str">
        <f>IF(Mining_Import!G68="","",Mining_Import!G68)</f>
        <v/>
      </c>
      <c r="AI68" s="36" t="str">
        <f>IF(Mining_Import!H68="","",Mining_Import!H68)</f>
        <v/>
      </c>
      <c r="AJ68" s="36" t="str">
        <f>IF(Mining_Import!I68="","",Mining_Import!I68)</f>
        <v/>
      </c>
      <c r="AK68" s="7"/>
      <c r="AL68" s="106"/>
      <c r="AM68" s="16"/>
      <c r="AN68" s="41"/>
      <c r="AO68" s="65"/>
      <c r="AP68" s="65"/>
      <c r="AQ68" s="57"/>
      <c r="AR68" s="57"/>
      <c r="AS68" s="41"/>
      <c r="AT68" s="41"/>
      <c r="AU68" s="41"/>
      <c r="AV68" s="41"/>
      <c r="AW68" s="113"/>
      <c r="AX68" s="41"/>
      <c r="AY68" s="41"/>
      <c r="AZ68" s="41"/>
      <c r="BA68" s="41"/>
      <c r="BB68" s="41"/>
      <c r="BC68" s="41"/>
      <c r="BD68" s="41"/>
      <c r="BE68" s="61"/>
      <c r="BF68" s="41"/>
      <c r="BG68" s="41"/>
      <c r="BH68" s="41"/>
      <c r="BI68" s="33"/>
      <c r="BJ68" s="33"/>
      <c r="BK68" s="33"/>
      <c r="BL68" s="32"/>
      <c r="BM68" s="32"/>
      <c r="BN68" s="32"/>
      <c r="BQ68" s="32"/>
      <c r="BR68" s="32"/>
      <c r="BS68" s="335" t="str">
        <f>IF(Stock_Connector!B68="","",Stock_Connector!B68)</f>
        <v/>
      </c>
      <c r="BT68" s="335" t="str">
        <f>IF(Stock_Connector!C68="","",Stock_Connector!C68)</f>
        <v/>
      </c>
      <c r="BU68" s="335" t="str">
        <f>IF(Stock_Connector!C68="","",Stock_Connector!C68)</f>
        <v/>
      </c>
      <c r="BV68" s="335" t="str">
        <f>IF(Stock_Connector!E68="","",Stock_Connector!E68)</f>
        <v/>
      </c>
      <c r="BW68" s="335" t="str">
        <f>IF(Stock_Connector!D68="","",Stock_Connector!D68)</f>
        <v/>
      </c>
      <c r="BX68" s="7"/>
      <c r="BY68" s="120" t="str">
        <f t="shared" si="50"/>
        <v/>
      </c>
      <c r="BZ68" s="184" t="str">
        <f t="shared" si="63"/>
        <v/>
      </c>
      <c r="CA68" s="37" t="str">
        <f>IFERROR(VLOOKUP($BY68,Account_Value!$C$2:$F$2500,4,0),"")</f>
        <v/>
      </c>
      <c r="CB68" s="43" t="str">
        <f t="shared" si="51"/>
        <v/>
      </c>
      <c r="CC68" s="122" t="str">
        <f>IF($BZ68="","",SUM($BZ$2:$BZ68))</f>
        <v/>
      </c>
      <c r="CD68" s="43" t="str">
        <f>IF($BZ68="","",$BU$19*(SUM($BZ$2:$BZ68)))</f>
        <v/>
      </c>
    </row>
    <row r="69" spans="1:82" s="5" customFormat="1">
      <c r="A69" s="4" t="str">
        <f t="shared" si="52"/>
        <v/>
      </c>
      <c r="B69" s="21" t="str">
        <f>IF(Investments_Import!A69="","",Investments_Import!A69)</f>
        <v/>
      </c>
      <c r="C69" s="22" t="str">
        <f t="shared" si="45"/>
        <v/>
      </c>
      <c r="D69" s="51" t="str">
        <f t="shared" si="53"/>
        <v/>
      </c>
      <c r="E69" s="3" t="str">
        <f>IF(Investments_Import!B69="","",Investments_Import!B69)</f>
        <v/>
      </c>
      <c r="F69" s="54" t="str">
        <f t="shared" si="54"/>
        <v xml:space="preserve"> </v>
      </c>
      <c r="G69" s="54" t="str">
        <f>IF($B69="","",COUNTIF($F$2:$F69,$F69))</f>
        <v/>
      </c>
      <c r="H69" s="53" t="str">
        <f t="shared" si="55"/>
        <v xml:space="preserve">  </v>
      </c>
      <c r="I69" s="3" t="str">
        <f>IF(Investments_Import!C69="","",Investments_Import!C69)</f>
        <v/>
      </c>
      <c r="J69" s="108" t="str">
        <f>IF(Investments_Import!D69="","",Investments_Import!D69)</f>
        <v/>
      </c>
      <c r="K69" s="108" t="str">
        <f t="shared" si="56"/>
        <v/>
      </c>
      <c r="L69" s="47" t="str">
        <f>IF(Investments_Import!E69="","",Investments_Import!E69)</f>
        <v/>
      </c>
      <c r="M69" s="47" t="str">
        <f t="shared" si="46"/>
        <v/>
      </c>
      <c r="N69" s="31" t="str">
        <f>IF(Investments_Import!F69="","",Investments_Import!F69)</f>
        <v/>
      </c>
      <c r="O69" s="31" t="str">
        <f t="shared" si="47"/>
        <v/>
      </c>
      <c r="P69" s="3" t="str">
        <f>IF(Investments_Import!G69="","",Investments_Import!G69)</f>
        <v/>
      </c>
      <c r="Q69" s="3" t="str">
        <f>IF(Investments_Import!H69="","",Investments_Import!H69)</f>
        <v/>
      </c>
      <c r="R69" s="37" t="str">
        <f t="shared" si="48"/>
        <v/>
      </c>
      <c r="S69" s="37" t="str">
        <f t="shared" si="49"/>
        <v/>
      </c>
      <c r="T69" s="7"/>
      <c r="U69" s="36" t="str">
        <f>IF(Mining_Import!A69="","",Mining_Import!A69)</f>
        <v/>
      </c>
      <c r="V69" s="22" t="str">
        <f t="shared" si="57"/>
        <v/>
      </c>
      <c r="W69" s="127" t="str">
        <f t="shared" si="58"/>
        <v/>
      </c>
      <c r="X69" s="127" t="str">
        <f t="shared" si="59"/>
        <v/>
      </c>
      <c r="Y69" s="127" t="str">
        <f t="shared" si="60"/>
        <v/>
      </c>
      <c r="Z69" s="36" t="str">
        <f>IF(Mining_Import!B69="","",Mining_Import!B69)</f>
        <v/>
      </c>
      <c r="AA69" s="184" t="str">
        <f>IF(Mining_Import!$C69="","",Mining_Import!$C69)</f>
        <v/>
      </c>
      <c r="AB69" s="122" t="str">
        <f t="shared" si="61"/>
        <v/>
      </c>
      <c r="AC69" s="122" t="str">
        <f>IF($Y69&gt;Dashboard!$Q$19,$AB69,"")</f>
        <v/>
      </c>
      <c r="AD69" s="43" t="str">
        <f t="shared" si="62"/>
        <v/>
      </c>
      <c r="AE69" s="36" t="str">
        <f>IF(Mining_Import!D69="","",Mining_Import!D69)</f>
        <v/>
      </c>
      <c r="AF69" s="36" t="str">
        <f>IF(Mining_Import!E69="","",Mining_Import!E69)</f>
        <v/>
      </c>
      <c r="AG69" s="36" t="str">
        <f>IF(Mining_Import!F69="","",Mining_Import!F69)</f>
        <v/>
      </c>
      <c r="AH69" s="36" t="str">
        <f>IF(Mining_Import!G69="","",Mining_Import!G69)</f>
        <v/>
      </c>
      <c r="AI69" s="36" t="str">
        <f>IF(Mining_Import!H69="","",Mining_Import!H69)</f>
        <v/>
      </c>
      <c r="AJ69" s="36" t="str">
        <f>IF(Mining_Import!I69="","",Mining_Import!I69)</f>
        <v/>
      </c>
      <c r="AK69" s="7"/>
      <c r="AL69" s="106"/>
      <c r="AM69" s="16"/>
      <c r="AN69" s="41"/>
      <c r="AO69" s="65"/>
      <c r="AP69" s="65"/>
      <c r="AQ69" s="57"/>
      <c r="AR69" s="57"/>
      <c r="AS69" s="41"/>
      <c r="AT69" s="41"/>
      <c r="AU69" s="41"/>
      <c r="AV69" s="41"/>
      <c r="AW69" s="113"/>
      <c r="AX69" s="41"/>
      <c r="AY69" s="41"/>
      <c r="AZ69" s="41"/>
      <c r="BA69" s="41"/>
      <c r="BB69" s="41"/>
      <c r="BC69" s="41"/>
      <c r="BD69" s="41"/>
      <c r="BE69" s="61"/>
      <c r="BF69" s="41"/>
      <c r="BG69" s="41"/>
      <c r="BH69" s="41"/>
      <c r="BI69" s="33"/>
      <c r="BJ69" s="33"/>
      <c r="BK69" s="33"/>
      <c r="BL69" s="32"/>
      <c r="BM69" s="32"/>
      <c r="BN69" s="32"/>
      <c r="BQ69" s="32"/>
      <c r="BR69" s="32"/>
      <c r="BS69" s="335" t="str">
        <f>IF(Stock_Connector!B69="","",Stock_Connector!B69)</f>
        <v/>
      </c>
      <c r="BT69" s="335" t="str">
        <f>IF(Stock_Connector!C69="","",Stock_Connector!C69)</f>
        <v/>
      </c>
      <c r="BU69" s="335" t="str">
        <f>IF(Stock_Connector!C69="","",Stock_Connector!C69)</f>
        <v/>
      </c>
      <c r="BV69" s="335" t="str">
        <f>IF(Stock_Connector!E69="","",Stock_Connector!E69)</f>
        <v/>
      </c>
      <c r="BW69" s="335" t="str">
        <f>IF(Stock_Connector!D69="","",Stock_Connector!D69)</f>
        <v/>
      </c>
      <c r="BX69" s="7"/>
      <c r="BY69" s="120" t="str">
        <f t="shared" si="50"/>
        <v/>
      </c>
      <c r="BZ69" s="184" t="str">
        <f t="shared" si="63"/>
        <v/>
      </c>
      <c r="CA69" s="37" t="str">
        <f>IFERROR(VLOOKUP($BY69,Account_Value!$C$2:$F$2500,4,0),"")</f>
        <v/>
      </c>
      <c r="CB69" s="43" t="str">
        <f t="shared" si="51"/>
        <v/>
      </c>
      <c r="CC69" s="122" t="str">
        <f>IF($BZ69="","",SUM($BZ$2:$BZ69))</f>
        <v/>
      </c>
      <c r="CD69" s="43" t="str">
        <f>IF($BZ69="","",$BU$19*(SUM($BZ$2:$BZ69)))</f>
        <v/>
      </c>
    </row>
    <row r="70" spans="1:82" s="5" customFormat="1">
      <c r="A70" s="4" t="str">
        <f t="shared" si="52"/>
        <v/>
      </c>
      <c r="B70" s="21" t="str">
        <f>IF(Investments_Import!A70="","",Investments_Import!A70)</f>
        <v/>
      </c>
      <c r="C70" s="22" t="str">
        <f t="shared" si="45"/>
        <v/>
      </c>
      <c r="D70" s="51" t="str">
        <f t="shared" si="53"/>
        <v/>
      </c>
      <c r="E70" s="3" t="str">
        <f>IF(Investments_Import!B70="","",Investments_Import!B70)</f>
        <v/>
      </c>
      <c r="F70" s="54" t="str">
        <f t="shared" si="54"/>
        <v xml:space="preserve"> </v>
      </c>
      <c r="G70" s="54" t="str">
        <f>IF($B70="","",COUNTIF($F$2:$F70,$F70))</f>
        <v/>
      </c>
      <c r="H70" s="53" t="str">
        <f t="shared" si="55"/>
        <v xml:space="preserve">  </v>
      </c>
      <c r="I70" s="3" t="str">
        <f>IF(Investments_Import!C70="","",Investments_Import!C70)</f>
        <v/>
      </c>
      <c r="J70" s="108" t="str">
        <f>IF(Investments_Import!D70="","",Investments_Import!D70)</f>
        <v/>
      </c>
      <c r="K70" s="108" t="str">
        <f t="shared" si="56"/>
        <v/>
      </c>
      <c r="L70" s="47" t="str">
        <f>IF(Investments_Import!E70="","",Investments_Import!E70)</f>
        <v/>
      </c>
      <c r="M70" s="47" t="str">
        <f t="shared" si="46"/>
        <v/>
      </c>
      <c r="N70" s="31" t="str">
        <f>IF(Investments_Import!F70="","",Investments_Import!F70)</f>
        <v/>
      </c>
      <c r="O70" s="31" t="str">
        <f t="shared" si="47"/>
        <v/>
      </c>
      <c r="P70" s="3" t="str">
        <f>IF(Investments_Import!G70="","",Investments_Import!G70)</f>
        <v/>
      </c>
      <c r="Q70" s="3" t="str">
        <f>IF(Investments_Import!H70="","",Investments_Import!H70)</f>
        <v/>
      </c>
      <c r="R70" s="37" t="str">
        <f t="shared" si="48"/>
        <v/>
      </c>
      <c r="S70" s="37" t="str">
        <f t="shared" si="49"/>
        <v/>
      </c>
      <c r="T70" s="7"/>
      <c r="U70" s="36" t="str">
        <f>IF(Mining_Import!A70="","",Mining_Import!A70)</f>
        <v/>
      </c>
      <c r="V70" s="22" t="str">
        <f t="shared" si="57"/>
        <v/>
      </c>
      <c r="W70" s="127" t="str">
        <f t="shared" si="58"/>
        <v/>
      </c>
      <c r="X70" s="127" t="str">
        <f t="shared" si="59"/>
        <v/>
      </c>
      <c r="Y70" s="127" t="str">
        <f t="shared" si="60"/>
        <v/>
      </c>
      <c r="Z70" s="36" t="str">
        <f>IF(Mining_Import!B70="","",Mining_Import!B70)</f>
        <v/>
      </c>
      <c r="AA70" s="184" t="str">
        <f>IF(Mining_Import!$C70="","",Mining_Import!$C70)</f>
        <v/>
      </c>
      <c r="AB70" s="122" t="str">
        <f t="shared" si="61"/>
        <v/>
      </c>
      <c r="AC70" s="122" t="str">
        <f>IF($Y70&gt;Dashboard!$Q$19,$AB70,"")</f>
        <v/>
      </c>
      <c r="AD70" s="43" t="str">
        <f t="shared" si="62"/>
        <v/>
      </c>
      <c r="AE70" s="36" t="str">
        <f>IF(Mining_Import!D70="","",Mining_Import!D70)</f>
        <v/>
      </c>
      <c r="AF70" s="36" t="str">
        <f>IF(Mining_Import!E70="","",Mining_Import!E70)</f>
        <v/>
      </c>
      <c r="AG70" s="36" t="str">
        <f>IF(Mining_Import!F70="","",Mining_Import!F70)</f>
        <v/>
      </c>
      <c r="AH70" s="36" t="str">
        <f>IF(Mining_Import!G70="","",Mining_Import!G70)</f>
        <v/>
      </c>
      <c r="AI70" s="36" t="str">
        <f>IF(Mining_Import!H70="","",Mining_Import!H70)</f>
        <v/>
      </c>
      <c r="AJ70" s="36" t="str">
        <f>IF(Mining_Import!I70="","",Mining_Import!I70)</f>
        <v/>
      </c>
      <c r="AK70" s="7"/>
      <c r="AL70" s="106"/>
      <c r="AM70" s="16"/>
      <c r="AN70" s="41"/>
      <c r="AO70" s="65"/>
      <c r="AP70" s="65"/>
      <c r="AQ70" s="57"/>
      <c r="AR70" s="57"/>
      <c r="AS70" s="41"/>
      <c r="AT70" s="41"/>
      <c r="AU70" s="41"/>
      <c r="AV70" s="41"/>
      <c r="AW70" s="113"/>
      <c r="AX70" s="41"/>
      <c r="AY70" s="41"/>
      <c r="AZ70" s="41"/>
      <c r="BA70" s="41"/>
      <c r="BB70" s="41"/>
      <c r="BC70" s="41"/>
      <c r="BD70" s="41"/>
      <c r="BE70" s="61"/>
      <c r="BF70" s="41"/>
      <c r="BG70" s="41"/>
      <c r="BH70" s="41"/>
      <c r="BI70" s="33"/>
      <c r="BJ70" s="33"/>
      <c r="BK70" s="33"/>
      <c r="BL70" s="32"/>
      <c r="BM70" s="32"/>
      <c r="BN70" s="32"/>
      <c r="BQ70" s="32"/>
      <c r="BR70" s="32"/>
      <c r="BS70" s="335" t="str">
        <f>IF(Stock_Connector!B70="","",Stock_Connector!B70)</f>
        <v/>
      </c>
      <c r="BT70" s="335" t="str">
        <f>IF(Stock_Connector!C70="","",Stock_Connector!C70)</f>
        <v/>
      </c>
      <c r="BU70" s="335" t="str">
        <f>IF(Stock_Connector!C70="","",Stock_Connector!C70)</f>
        <v/>
      </c>
      <c r="BV70" s="335" t="str">
        <f>IF(Stock_Connector!E70="","",Stock_Connector!E70)</f>
        <v/>
      </c>
      <c r="BW70" s="335" t="str">
        <f>IF(Stock_Connector!D70="","",Stock_Connector!D70)</f>
        <v/>
      </c>
      <c r="BX70" s="7"/>
      <c r="BY70" s="120" t="str">
        <f t="shared" si="50"/>
        <v/>
      </c>
      <c r="BZ70" s="184" t="str">
        <f t="shared" si="63"/>
        <v/>
      </c>
      <c r="CA70" s="37" t="str">
        <f>IFERROR(VLOOKUP($BY70,Account_Value!$C$2:$F$2500,4,0),"")</f>
        <v/>
      </c>
      <c r="CB70" s="43" t="str">
        <f t="shared" si="51"/>
        <v/>
      </c>
      <c r="CC70" s="122" t="str">
        <f>IF($BZ70="","",SUM($BZ$2:$BZ70))</f>
        <v/>
      </c>
      <c r="CD70" s="43" t="str">
        <f>IF($BZ70="","",$BU$19*(SUM($BZ$2:$BZ70)))</f>
        <v/>
      </c>
    </row>
    <row r="71" spans="1:82" s="5" customFormat="1">
      <c r="A71" s="4" t="str">
        <f t="shared" si="52"/>
        <v/>
      </c>
      <c r="B71" s="21" t="str">
        <f>IF(Investments_Import!A71="","",Investments_Import!A71)</f>
        <v/>
      </c>
      <c r="C71" s="22" t="str">
        <f t="shared" si="45"/>
        <v/>
      </c>
      <c r="D71" s="51" t="str">
        <f t="shared" si="53"/>
        <v/>
      </c>
      <c r="E71" s="3" t="str">
        <f>IF(Investments_Import!B71="","",Investments_Import!B71)</f>
        <v/>
      </c>
      <c r="F71" s="54" t="str">
        <f t="shared" si="54"/>
        <v xml:space="preserve"> </v>
      </c>
      <c r="G71" s="54" t="str">
        <f>IF($B71="","",COUNTIF($F$2:$F71,$F71))</f>
        <v/>
      </c>
      <c r="H71" s="53" t="str">
        <f t="shared" si="55"/>
        <v xml:space="preserve">  </v>
      </c>
      <c r="I71" s="3" t="str">
        <f>IF(Investments_Import!C71="","",Investments_Import!C71)</f>
        <v/>
      </c>
      <c r="J71" s="108" t="str">
        <f>IF(Investments_Import!D71="","",Investments_Import!D71)</f>
        <v/>
      </c>
      <c r="K71" s="108" t="str">
        <f t="shared" si="56"/>
        <v/>
      </c>
      <c r="L71" s="47" t="str">
        <f>IF(Investments_Import!E71="","",Investments_Import!E71)</f>
        <v/>
      </c>
      <c r="M71" s="47" t="str">
        <f t="shared" si="46"/>
        <v/>
      </c>
      <c r="N71" s="31" t="str">
        <f>IF(Investments_Import!F71="","",Investments_Import!F71)</f>
        <v/>
      </c>
      <c r="O71" s="31" t="str">
        <f t="shared" si="47"/>
        <v/>
      </c>
      <c r="P71" s="3" t="str">
        <f>IF(Investments_Import!G71="","",Investments_Import!G71)</f>
        <v/>
      </c>
      <c r="Q71" s="3" t="str">
        <f>IF(Investments_Import!H71="","",Investments_Import!H71)</f>
        <v/>
      </c>
      <c r="R71" s="37" t="str">
        <f t="shared" si="48"/>
        <v/>
      </c>
      <c r="S71" s="37" t="str">
        <f t="shared" si="49"/>
        <v/>
      </c>
      <c r="T71" s="7"/>
      <c r="U71" s="36" t="str">
        <f>IF(Mining_Import!A71="","",Mining_Import!A71)</f>
        <v/>
      </c>
      <c r="V71" s="22" t="str">
        <f t="shared" si="57"/>
        <v/>
      </c>
      <c r="W71" s="127" t="str">
        <f t="shared" si="58"/>
        <v/>
      </c>
      <c r="X71" s="127" t="str">
        <f t="shared" si="59"/>
        <v/>
      </c>
      <c r="Y71" s="127" t="str">
        <f t="shared" si="60"/>
        <v/>
      </c>
      <c r="Z71" s="36" t="str">
        <f>IF(Mining_Import!B71="","",Mining_Import!B71)</f>
        <v/>
      </c>
      <c r="AA71" s="184" t="str">
        <f>IF(Mining_Import!$C71="","",Mining_Import!$C71)</f>
        <v/>
      </c>
      <c r="AB71" s="122" t="str">
        <f t="shared" si="61"/>
        <v/>
      </c>
      <c r="AC71" s="122" t="str">
        <f>IF($Y71&gt;Dashboard!$Q$19,$AB71,"")</f>
        <v/>
      </c>
      <c r="AD71" s="43" t="str">
        <f t="shared" si="62"/>
        <v/>
      </c>
      <c r="AE71" s="36" t="str">
        <f>IF(Mining_Import!D71="","",Mining_Import!D71)</f>
        <v/>
      </c>
      <c r="AF71" s="36" t="str">
        <f>IF(Mining_Import!E71="","",Mining_Import!E71)</f>
        <v/>
      </c>
      <c r="AG71" s="36" t="str">
        <f>IF(Mining_Import!F71="","",Mining_Import!F71)</f>
        <v/>
      </c>
      <c r="AH71" s="36" t="str">
        <f>IF(Mining_Import!G71="","",Mining_Import!G71)</f>
        <v/>
      </c>
      <c r="AI71" s="36" t="str">
        <f>IF(Mining_Import!H71="","",Mining_Import!H71)</f>
        <v/>
      </c>
      <c r="AJ71" s="36" t="str">
        <f>IF(Mining_Import!I71="","",Mining_Import!I71)</f>
        <v/>
      </c>
      <c r="AK71" s="7"/>
      <c r="AL71" s="106"/>
      <c r="AM71" s="16"/>
      <c r="AN71" s="41"/>
      <c r="AO71" s="65"/>
      <c r="AP71" s="65"/>
      <c r="AQ71" s="57"/>
      <c r="AR71" s="57"/>
      <c r="AS71" s="41"/>
      <c r="AT71" s="41"/>
      <c r="AU71" s="41"/>
      <c r="AV71" s="41"/>
      <c r="AW71" s="113"/>
      <c r="AX71" s="41"/>
      <c r="AY71" s="41"/>
      <c r="AZ71" s="41"/>
      <c r="BA71" s="41"/>
      <c r="BB71" s="41"/>
      <c r="BC71" s="41"/>
      <c r="BD71" s="41"/>
      <c r="BE71" s="61"/>
      <c r="BF71" s="41"/>
      <c r="BG71" s="41"/>
      <c r="BH71" s="41"/>
      <c r="BI71" s="33"/>
      <c r="BJ71" s="33"/>
      <c r="BK71" s="33"/>
      <c r="BL71" s="32"/>
      <c r="BM71" s="32"/>
      <c r="BN71" s="32"/>
      <c r="BQ71" s="32"/>
      <c r="BR71" s="32"/>
      <c r="BS71" s="336"/>
      <c r="BT71" s="336"/>
      <c r="BU71" s="337"/>
      <c r="BV71" s="336"/>
      <c r="BW71" s="338"/>
      <c r="BX71" s="7"/>
      <c r="BY71" s="120" t="str">
        <f t="shared" si="50"/>
        <v/>
      </c>
      <c r="BZ71" s="184" t="str">
        <f t="shared" si="63"/>
        <v/>
      </c>
      <c r="CA71" s="37" t="str">
        <f>IFERROR(VLOOKUP($BY71,Account_Value!$C$2:$F$2500,4,0),"")</f>
        <v/>
      </c>
      <c r="CB71" s="43" t="str">
        <f t="shared" si="51"/>
        <v/>
      </c>
      <c r="CC71" s="122" t="str">
        <f>IF($BZ71="","",SUM($BZ$2:$BZ71))</f>
        <v/>
      </c>
      <c r="CD71" s="43" t="str">
        <f>IF($BZ71="","",$BU$19*(SUM($BZ$2:$BZ71)))</f>
        <v/>
      </c>
    </row>
    <row r="72" spans="1:82" s="5" customFormat="1">
      <c r="A72" s="4" t="str">
        <f t="shared" si="52"/>
        <v/>
      </c>
      <c r="B72" s="21" t="str">
        <f>IF(Investments_Import!A72="","",Investments_Import!A72)</f>
        <v/>
      </c>
      <c r="C72" s="22" t="str">
        <f t="shared" si="45"/>
        <v/>
      </c>
      <c r="D72" s="51" t="str">
        <f t="shared" si="53"/>
        <v/>
      </c>
      <c r="E72" s="3" t="str">
        <f>IF(Investments_Import!B72="","",Investments_Import!B72)</f>
        <v/>
      </c>
      <c r="F72" s="54" t="str">
        <f t="shared" si="54"/>
        <v xml:space="preserve"> </v>
      </c>
      <c r="G72" s="54" t="str">
        <f>IF($B72="","",COUNTIF($F$2:$F72,$F72))</f>
        <v/>
      </c>
      <c r="H72" s="53" t="str">
        <f t="shared" si="55"/>
        <v xml:space="preserve">  </v>
      </c>
      <c r="I72" s="3" t="str">
        <f>IF(Investments_Import!C72="","",Investments_Import!C72)</f>
        <v/>
      </c>
      <c r="J72" s="108" t="str">
        <f>IF(Investments_Import!D72="","",Investments_Import!D72)</f>
        <v/>
      </c>
      <c r="K72" s="108" t="str">
        <f t="shared" si="56"/>
        <v/>
      </c>
      <c r="L72" s="47" t="str">
        <f>IF(Investments_Import!E72="","",Investments_Import!E72)</f>
        <v/>
      </c>
      <c r="M72" s="47" t="str">
        <f t="shared" si="46"/>
        <v/>
      </c>
      <c r="N72" s="31" t="str">
        <f>IF(Investments_Import!F72="","",Investments_Import!F72)</f>
        <v/>
      </c>
      <c r="O72" s="31" t="str">
        <f t="shared" si="47"/>
        <v/>
      </c>
      <c r="P72" s="3" t="str">
        <f>IF(Investments_Import!G72="","",Investments_Import!G72)</f>
        <v/>
      </c>
      <c r="Q72" s="3" t="str">
        <f>IF(Investments_Import!H72="","",Investments_Import!H72)</f>
        <v/>
      </c>
      <c r="R72" s="37" t="str">
        <f t="shared" si="48"/>
        <v/>
      </c>
      <c r="S72" s="37" t="str">
        <f t="shared" si="49"/>
        <v/>
      </c>
      <c r="T72" s="7"/>
      <c r="U72" s="36" t="str">
        <f>IF(Mining_Import!A72="","",Mining_Import!A72)</f>
        <v/>
      </c>
      <c r="V72" s="22" t="str">
        <f t="shared" si="57"/>
        <v/>
      </c>
      <c r="W72" s="127" t="str">
        <f t="shared" si="58"/>
        <v/>
      </c>
      <c r="X72" s="127" t="str">
        <f t="shared" si="59"/>
        <v/>
      </c>
      <c r="Y72" s="127" t="str">
        <f t="shared" si="60"/>
        <v/>
      </c>
      <c r="Z72" s="36" t="str">
        <f>IF(Mining_Import!B72="","",Mining_Import!B72)</f>
        <v/>
      </c>
      <c r="AA72" s="184" t="str">
        <f>IF(Mining_Import!$C72="","",Mining_Import!$C72)</f>
        <v/>
      </c>
      <c r="AB72" s="122" t="str">
        <f t="shared" si="61"/>
        <v/>
      </c>
      <c r="AC72" s="122" t="str">
        <f>IF($Y72&gt;Dashboard!$Q$19,$AB72,"")</f>
        <v/>
      </c>
      <c r="AD72" s="43" t="str">
        <f t="shared" si="62"/>
        <v/>
      </c>
      <c r="AE72" s="36" t="str">
        <f>IF(Mining_Import!D72="","",Mining_Import!D72)</f>
        <v/>
      </c>
      <c r="AF72" s="36" t="str">
        <f>IF(Mining_Import!E72="","",Mining_Import!E72)</f>
        <v/>
      </c>
      <c r="AG72" s="36" t="str">
        <f>IF(Mining_Import!F72="","",Mining_Import!F72)</f>
        <v/>
      </c>
      <c r="AH72" s="36" t="str">
        <f>IF(Mining_Import!G72="","",Mining_Import!G72)</f>
        <v/>
      </c>
      <c r="AI72" s="36" t="str">
        <f>IF(Mining_Import!H72="","",Mining_Import!H72)</f>
        <v/>
      </c>
      <c r="AJ72" s="36" t="str">
        <f>IF(Mining_Import!I72="","",Mining_Import!I72)</f>
        <v/>
      </c>
      <c r="AK72" s="7"/>
      <c r="AL72" s="106"/>
      <c r="AM72" s="16"/>
      <c r="AN72" s="41"/>
      <c r="AO72" s="65"/>
      <c r="AP72" s="65"/>
      <c r="AQ72" s="57"/>
      <c r="AR72" s="57"/>
      <c r="AS72" s="41"/>
      <c r="AT72" s="41"/>
      <c r="AU72" s="41"/>
      <c r="AV72" s="41"/>
      <c r="AW72" s="113"/>
      <c r="AX72" s="41"/>
      <c r="AY72" s="41"/>
      <c r="AZ72" s="41"/>
      <c r="BA72" s="41"/>
      <c r="BB72" s="41"/>
      <c r="BC72" s="41"/>
      <c r="BD72" s="41"/>
      <c r="BE72" s="61"/>
      <c r="BF72" s="41"/>
      <c r="BG72" s="41"/>
      <c r="BH72" s="41"/>
      <c r="BI72" s="33"/>
      <c r="BJ72" s="33"/>
      <c r="BK72" s="33"/>
      <c r="BL72" s="32"/>
      <c r="BM72" s="32"/>
      <c r="BN72" s="32"/>
      <c r="BQ72" s="32"/>
      <c r="BR72" s="32"/>
      <c r="BS72" s="336"/>
      <c r="BT72" s="336"/>
      <c r="BU72" s="337"/>
      <c r="BV72" s="336"/>
      <c r="BW72" s="338"/>
      <c r="BX72" s="7"/>
      <c r="BY72" s="120" t="str">
        <f t="shared" si="50"/>
        <v/>
      </c>
      <c r="BZ72" s="184" t="str">
        <f t="shared" si="63"/>
        <v/>
      </c>
      <c r="CA72" s="37" t="str">
        <f>IFERROR(VLOOKUP($BY72,Account_Value!$C$2:$F$2500,4,0),"")</f>
        <v/>
      </c>
      <c r="CB72" s="43" t="str">
        <f t="shared" si="51"/>
        <v/>
      </c>
      <c r="CC72" s="122" t="str">
        <f>IF($BZ72="","",SUM($BZ$2:$BZ72))</f>
        <v/>
      </c>
      <c r="CD72" s="43" t="str">
        <f>IF($BZ72="","",$BU$19*(SUM($BZ$2:$BZ72)))</f>
        <v/>
      </c>
    </row>
    <row r="73" spans="1:82" s="5" customFormat="1">
      <c r="A73" s="4" t="str">
        <f t="shared" si="52"/>
        <v/>
      </c>
      <c r="B73" s="21" t="str">
        <f>IF(Investments_Import!A73="","",Investments_Import!A73)</f>
        <v/>
      </c>
      <c r="C73" s="22" t="str">
        <f t="shared" si="45"/>
        <v/>
      </c>
      <c r="D73" s="51" t="str">
        <f t="shared" si="53"/>
        <v/>
      </c>
      <c r="E73" s="3" t="str">
        <f>IF(Investments_Import!B73="","",Investments_Import!B73)</f>
        <v/>
      </c>
      <c r="F73" s="54" t="str">
        <f t="shared" si="54"/>
        <v xml:space="preserve"> </v>
      </c>
      <c r="G73" s="54" t="str">
        <f>IF($B73="","",COUNTIF($F$2:$F73,$F73))</f>
        <v/>
      </c>
      <c r="H73" s="53" t="str">
        <f t="shared" si="55"/>
        <v xml:space="preserve">  </v>
      </c>
      <c r="I73" s="3" t="str">
        <f>IF(Investments_Import!C73="","",Investments_Import!C73)</f>
        <v/>
      </c>
      <c r="J73" s="108" t="str">
        <f>IF(Investments_Import!D73="","",Investments_Import!D73)</f>
        <v/>
      </c>
      <c r="K73" s="108" t="str">
        <f t="shared" si="56"/>
        <v/>
      </c>
      <c r="L73" s="47" t="str">
        <f>IF(Investments_Import!E73="","",Investments_Import!E73)</f>
        <v/>
      </c>
      <c r="M73" s="47" t="str">
        <f t="shared" si="46"/>
        <v/>
      </c>
      <c r="N73" s="31" t="str">
        <f>IF(Investments_Import!F73="","",Investments_Import!F73)</f>
        <v/>
      </c>
      <c r="O73" s="31" t="str">
        <f t="shared" si="47"/>
        <v/>
      </c>
      <c r="P73" s="3" t="str">
        <f>IF(Investments_Import!G73="","",Investments_Import!G73)</f>
        <v/>
      </c>
      <c r="Q73" s="3" t="str">
        <f>IF(Investments_Import!H73="","",Investments_Import!H73)</f>
        <v/>
      </c>
      <c r="R73" s="37" t="str">
        <f t="shared" si="48"/>
        <v/>
      </c>
      <c r="S73" s="37" t="str">
        <f t="shared" si="49"/>
        <v/>
      </c>
      <c r="T73" s="7"/>
      <c r="U73" s="36" t="str">
        <f>IF(Mining_Import!A73="","",Mining_Import!A73)</f>
        <v/>
      </c>
      <c r="V73" s="22" t="str">
        <f t="shared" si="57"/>
        <v/>
      </c>
      <c r="W73" s="127" t="str">
        <f t="shared" si="58"/>
        <v/>
      </c>
      <c r="X73" s="127" t="str">
        <f t="shared" si="59"/>
        <v/>
      </c>
      <c r="Y73" s="127" t="str">
        <f t="shared" si="60"/>
        <v/>
      </c>
      <c r="Z73" s="36" t="str">
        <f>IF(Mining_Import!B73="","",Mining_Import!B73)</f>
        <v/>
      </c>
      <c r="AA73" s="184" t="str">
        <f>IF(Mining_Import!$C73="","",Mining_Import!$C73)</f>
        <v/>
      </c>
      <c r="AB73" s="122" t="str">
        <f t="shared" si="61"/>
        <v/>
      </c>
      <c r="AC73" s="122" t="str">
        <f>IF($Y73&gt;Dashboard!$Q$19,$AB73,"")</f>
        <v/>
      </c>
      <c r="AD73" s="43" t="str">
        <f t="shared" si="62"/>
        <v/>
      </c>
      <c r="AE73" s="36" t="str">
        <f>IF(Mining_Import!D73="","",Mining_Import!D73)</f>
        <v/>
      </c>
      <c r="AF73" s="36" t="str">
        <f>IF(Mining_Import!E73="","",Mining_Import!E73)</f>
        <v/>
      </c>
      <c r="AG73" s="36" t="str">
        <f>IF(Mining_Import!F73="","",Mining_Import!F73)</f>
        <v/>
      </c>
      <c r="AH73" s="36" t="str">
        <f>IF(Mining_Import!G73="","",Mining_Import!G73)</f>
        <v/>
      </c>
      <c r="AI73" s="36" t="str">
        <f>IF(Mining_Import!H73="","",Mining_Import!H73)</f>
        <v/>
      </c>
      <c r="AJ73" s="36" t="str">
        <f>IF(Mining_Import!I73="","",Mining_Import!I73)</f>
        <v/>
      </c>
      <c r="AK73" s="7"/>
      <c r="AL73" s="106"/>
      <c r="AM73" s="16"/>
      <c r="AN73" s="41"/>
      <c r="AO73" s="65"/>
      <c r="AP73" s="65"/>
      <c r="AQ73" s="57"/>
      <c r="AR73" s="57"/>
      <c r="AS73" s="41"/>
      <c r="AT73" s="41"/>
      <c r="AU73" s="41"/>
      <c r="AV73" s="41"/>
      <c r="AW73" s="113"/>
      <c r="AX73" s="41"/>
      <c r="AY73" s="41"/>
      <c r="AZ73" s="41"/>
      <c r="BA73" s="41"/>
      <c r="BB73" s="41"/>
      <c r="BC73" s="41"/>
      <c r="BD73" s="41"/>
      <c r="BE73" s="61"/>
      <c r="BF73" s="41"/>
      <c r="BG73" s="41"/>
      <c r="BH73" s="41"/>
      <c r="BI73" s="33"/>
      <c r="BJ73" s="33"/>
      <c r="BK73" s="33"/>
      <c r="BL73" s="32"/>
      <c r="BM73" s="32"/>
      <c r="BN73" s="32"/>
      <c r="BQ73" s="32"/>
      <c r="BR73" s="32"/>
      <c r="BS73" s="336"/>
      <c r="BT73" s="336"/>
      <c r="BU73" s="337"/>
      <c r="BV73" s="336"/>
      <c r="BW73" s="338"/>
      <c r="BX73" s="7"/>
      <c r="BY73" s="120" t="str">
        <f t="shared" si="50"/>
        <v/>
      </c>
      <c r="BZ73" s="184" t="str">
        <f t="shared" si="63"/>
        <v/>
      </c>
      <c r="CA73" s="37" t="str">
        <f>IFERROR(VLOOKUP($BY73,Account_Value!$C$2:$F$2500,4,0),"")</f>
        <v/>
      </c>
      <c r="CB73" s="43" t="str">
        <f t="shared" si="51"/>
        <v/>
      </c>
      <c r="CC73" s="122" t="str">
        <f>IF($BZ73="","",SUM($BZ$2:$BZ73))</f>
        <v/>
      </c>
      <c r="CD73" s="43" t="str">
        <f>IF($BZ73="","",$BU$19*(SUM($BZ$2:$BZ73)))</f>
        <v/>
      </c>
    </row>
    <row r="74" spans="1:82" s="5" customFormat="1">
      <c r="A74" s="4" t="str">
        <f t="shared" si="52"/>
        <v/>
      </c>
      <c r="B74" s="21" t="str">
        <f>IF(Investments_Import!A74="","",Investments_Import!A74)</f>
        <v/>
      </c>
      <c r="C74" s="22" t="str">
        <f t="shared" si="45"/>
        <v/>
      </c>
      <c r="D74" s="51" t="str">
        <f t="shared" si="53"/>
        <v/>
      </c>
      <c r="E74" s="3" t="str">
        <f>IF(Investments_Import!B74="","",Investments_Import!B74)</f>
        <v/>
      </c>
      <c r="F74" s="54" t="str">
        <f t="shared" si="54"/>
        <v xml:space="preserve"> </v>
      </c>
      <c r="G74" s="54" t="str">
        <f>IF($B74="","",COUNTIF($F$2:$F74,$F74))</f>
        <v/>
      </c>
      <c r="H74" s="53" t="str">
        <f t="shared" si="55"/>
        <v xml:space="preserve">  </v>
      </c>
      <c r="I74" s="3" t="str">
        <f>IF(Investments_Import!C74="","",Investments_Import!C74)</f>
        <v/>
      </c>
      <c r="J74" s="108" t="str">
        <f>IF(Investments_Import!D74="","",Investments_Import!D74)</f>
        <v/>
      </c>
      <c r="K74" s="108" t="str">
        <f t="shared" si="56"/>
        <v/>
      </c>
      <c r="L74" s="47" t="str">
        <f>IF(Investments_Import!E74="","",Investments_Import!E74)</f>
        <v/>
      </c>
      <c r="M74" s="47" t="str">
        <f t="shared" si="46"/>
        <v/>
      </c>
      <c r="N74" s="31" t="str">
        <f>IF(Investments_Import!F74="","",Investments_Import!F74)</f>
        <v/>
      </c>
      <c r="O74" s="31" t="str">
        <f t="shared" si="47"/>
        <v/>
      </c>
      <c r="P74" s="3" t="str">
        <f>IF(Investments_Import!G74="","",Investments_Import!G74)</f>
        <v/>
      </c>
      <c r="Q74" s="3" t="str">
        <f>IF(Investments_Import!H74="","",Investments_Import!H74)</f>
        <v/>
      </c>
      <c r="R74" s="37" t="str">
        <f t="shared" si="48"/>
        <v/>
      </c>
      <c r="S74" s="37" t="str">
        <f t="shared" si="49"/>
        <v/>
      </c>
      <c r="T74" s="7"/>
      <c r="U74" s="36" t="str">
        <f>IF(Mining_Import!A74="","",Mining_Import!A74)</f>
        <v/>
      </c>
      <c r="V74" s="22" t="str">
        <f t="shared" si="57"/>
        <v/>
      </c>
      <c r="W74" s="127" t="str">
        <f t="shared" si="58"/>
        <v/>
      </c>
      <c r="X74" s="127" t="str">
        <f t="shared" si="59"/>
        <v/>
      </c>
      <c r="Y74" s="127" t="str">
        <f t="shared" si="60"/>
        <v/>
      </c>
      <c r="Z74" s="36" t="str">
        <f>IF(Mining_Import!B74="","",Mining_Import!B74)</f>
        <v/>
      </c>
      <c r="AA74" s="184" t="str">
        <f>IF(Mining_Import!$C74="","",Mining_Import!$C74)</f>
        <v/>
      </c>
      <c r="AB74" s="122" t="str">
        <f t="shared" si="61"/>
        <v/>
      </c>
      <c r="AC74" s="122" t="str">
        <f>IF($Y74&gt;Dashboard!$Q$19,$AB74,"")</f>
        <v/>
      </c>
      <c r="AD74" s="43" t="str">
        <f t="shared" si="62"/>
        <v/>
      </c>
      <c r="AE74" s="36" t="str">
        <f>IF(Mining_Import!D74="","",Mining_Import!D74)</f>
        <v/>
      </c>
      <c r="AF74" s="36" t="str">
        <f>IF(Mining_Import!E74="","",Mining_Import!E74)</f>
        <v/>
      </c>
      <c r="AG74" s="36" t="str">
        <f>IF(Mining_Import!F74="","",Mining_Import!F74)</f>
        <v/>
      </c>
      <c r="AH74" s="36" t="str">
        <f>IF(Mining_Import!G74="","",Mining_Import!G74)</f>
        <v/>
      </c>
      <c r="AI74" s="36" t="str">
        <f>IF(Mining_Import!H74="","",Mining_Import!H74)</f>
        <v/>
      </c>
      <c r="AJ74" s="36" t="str">
        <f>IF(Mining_Import!I74="","",Mining_Import!I74)</f>
        <v/>
      </c>
      <c r="AK74" s="7"/>
      <c r="AL74" s="106"/>
      <c r="AM74" s="16"/>
      <c r="AN74" s="41"/>
      <c r="AO74" s="65"/>
      <c r="AP74" s="65"/>
      <c r="AQ74" s="57"/>
      <c r="AR74" s="57"/>
      <c r="AS74" s="41"/>
      <c r="AT74" s="41"/>
      <c r="AU74" s="41"/>
      <c r="AV74" s="41"/>
      <c r="AW74" s="113"/>
      <c r="AX74" s="41"/>
      <c r="AY74" s="41"/>
      <c r="AZ74" s="41"/>
      <c r="BA74" s="41"/>
      <c r="BB74" s="41"/>
      <c r="BC74" s="41"/>
      <c r="BD74" s="41"/>
      <c r="BE74" s="61"/>
      <c r="BF74" s="41"/>
      <c r="BG74" s="41"/>
      <c r="BH74" s="41"/>
      <c r="BI74" s="32"/>
      <c r="BJ74" s="32"/>
      <c r="BK74" s="32"/>
      <c r="BL74" s="32"/>
      <c r="BM74" s="32"/>
      <c r="BN74" s="32"/>
      <c r="BQ74" s="32"/>
      <c r="BR74" s="32"/>
      <c r="BS74" s="336"/>
      <c r="BT74" s="336"/>
      <c r="BU74" s="337"/>
      <c r="BV74" s="336"/>
      <c r="BW74" s="338"/>
      <c r="BX74" s="7"/>
      <c r="BY74" s="120" t="str">
        <f t="shared" si="50"/>
        <v/>
      </c>
      <c r="BZ74" s="184" t="str">
        <f t="shared" si="63"/>
        <v/>
      </c>
      <c r="CA74" s="37" t="str">
        <f>IFERROR(VLOOKUP($BY74,Account_Value!$C$2:$F$2500,4,0),"")</f>
        <v/>
      </c>
      <c r="CB74" s="43" t="str">
        <f t="shared" si="51"/>
        <v/>
      </c>
      <c r="CC74" s="122" t="str">
        <f>IF($BZ74="","",SUM($BZ$2:$BZ74))</f>
        <v/>
      </c>
      <c r="CD74" s="43" t="str">
        <f>IF($BZ74="","",$BU$19*(SUM($BZ$2:$BZ74)))</f>
        <v/>
      </c>
    </row>
    <row r="75" spans="1:82" s="5" customFormat="1">
      <c r="A75" s="4" t="str">
        <f t="shared" si="52"/>
        <v/>
      </c>
      <c r="B75" s="21" t="str">
        <f>IF(Investments_Import!A75="","",Investments_Import!A75)</f>
        <v/>
      </c>
      <c r="C75" s="22" t="str">
        <f t="shared" si="45"/>
        <v/>
      </c>
      <c r="D75" s="51" t="str">
        <f t="shared" si="53"/>
        <v/>
      </c>
      <c r="E75" s="3" t="str">
        <f>IF(Investments_Import!B75="","",Investments_Import!B75)</f>
        <v/>
      </c>
      <c r="F75" s="54" t="str">
        <f t="shared" si="54"/>
        <v xml:space="preserve"> </v>
      </c>
      <c r="G75" s="54" t="str">
        <f>IF($B75="","",COUNTIF($F$2:$F75,$F75))</f>
        <v/>
      </c>
      <c r="H75" s="53" t="str">
        <f t="shared" si="55"/>
        <v xml:space="preserve">  </v>
      </c>
      <c r="I75" s="3" t="str">
        <f>IF(Investments_Import!C75="","",Investments_Import!C75)</f>
        <v/>
      </c>
      <c r="J75" s="108" t="str">
        <f>IF(Investments_Import!D75="","",Investments_Import!D75)</f>
        <v/>
      </c>
      <c r="K75" s="108" t="str">
        <f t="shared" si="56"/>
        <v/>
      </c>
      <c r="L75" s="47" t="str">
        <f>IF(Investments_Import!E75="","",Investments_Import!E75)</f>
        <v/>
      </c>
      <c r="M75" s="47" t="str">
        <f t="shared" si="46"/>
        <v/>
      </c>
      <c r="N75" s="31" t="str">
        <f>IF(Investments_Import!F75="","",Investments_Import!F75)</f>
        <v/>
      </c>
      <c r="O75" s="31" t="str">
        <f t="shared" si="47"/>
        <v/>
      </c>
      <c r="P75" s="3" t="str">
        <f>IF(Investments_Import!G75="","",Investments_Import!G75)</f>
        <v/>
      </c>
      <c r="Q75" s="3" t="str">
        <f>IF(Investments_Import!H75="","",Investments_Import!H75)</f>
        <v/>
      </c>
      <c r="R75" s="37" t="str">
        <f t="shared" si="48"/>
        <v/>
      </c>
      <c r="S75" s="37" t="str">
        <f t="shared" si="49"/>
        <v/>
      </c>
      <c r="T75" s="7"/>
      <c r="U75" s="36" t="str">
        <f>IF(Mining_Import!A75="","",Mining_Import!A75)</f>
        <v/>
      </c>
      <c r="V75" s="22" t="str">
        <f t="shared" si="57"/>
        <v/>
      </c>
      <c r="W75" s="127" t="str">
        <f t="shared" si="58"/>
        <v/>
      </c>
      <c r="X75" s="127" t="str">
        <f t="shared" si="59"/>
        <v/>
      </c>
      <c r="Y75" s="127" t="str">
        <f t="shared" si="60"/>
        <v/>
      </c>
      <c r="Z75" s="36" t="str">
        <f>IF(Mining_Import!B75="","",Mining_Import!B75)</f>
        <v/>
      </c>
      <c r="AA75" s="184" t="str">
        <f>IF(Mining_Import!$C75="","",Mining_Import!$C75)</f>
        <v/>
      </c>
      <c r="AB75" s="122" t="str">
        <f t="shared" si="61"/>
        <v/>
      </c>
      <c r="AC75" s="122" t="str">
        <f>IF($Y75&gt;Dashboard!$Q$19,$AB75,"")</f>
        <v/>
      </c>
      <c r="AD75" s="43" t="str">
        <f t="shared" si="62"/>
        <v/>
      </c>
      <c r="AE75" s="36" t="str">
        <f>IF(Mining_Import!D75="","",Mining_Import!D75)</f>
        <v/>
      </c>
      <c r="AF75" s="36" t="str">
        <f>IF(Mining_Import!E75="","",Mining_Import!E75)</f>
        <v/>
      </c>
      <c r="AG75" s="36" t="str">
        <f>IF(Mining_Import!F75="","",Mining_Import!F75)</f>
        <v/>
      </c>
      <c r="AH75" s="36" t="str">
        <f>IF(Mining_Import!G75="","",Mining_Import!G75)</f>
        <v/>
      </c>
      <c r="AI75" s="36" t="str">
        <f>IF(Mining_Import!H75="","",Mining_Import!H75)</f>
        <v/>
      </c>
      <c r="AJ75" s="36" t="str">
        <f>IF(Mining_Import!I75="","",Mining_Import!I75)</f>
        <v/>
      </c>
      <c r="AK75" s="7"/>
      <c r="AL75" s="106"/>
      <c r="AM75" s="16"/>
      <c r="AN75" s="41"/>
      <c r="AO75" s="65"/>
      <c r="AP75" s="65"/>
      <c r="AQ75" s="57"/>
      <c r="AR75" s="57"/>
      <c r="AS75" s="41"/>
      <c r="AT75" s="41"/>
      <c r="AU75" s="41"/>
      <c r="AV75" s="41"/>
      <c r="AW75" s="113"/>
      <c r="AX75" s="41"/>
      <c r="AY75" s="41"/>
      <c r="AZ75" s="41"/>
      <c r="BA75" s="41"/>
      <c r="BB75" s="41"/>
      <c r="BC75" s="41"/>
      <c r="BD75" s="41"/>
      <c r="BE75" s="61"/>
      <c r="BF75" s="41"/>
      <c r="BG75" s="41"/>
      <c r="BH75" s="41"/>
      <c r="BI75" s="32"/>
      <c r="BJ75" s="32"/>
      <c r="BK75" s="32"/>
      <c r="BL75" s="32"/>
      <c r="BM75" s="32"/>
      <c r="BN75" s="32"/>
      <c r="BQ75" s="32"/>
      <c r="BR75" s="32"/>
      <c r="BS75" s="336"/>
      <c r="BT75" s="336"/>
      <c r="BU75" s="337"/>
      <c r="BV75" s="336"/>
      <c r="BW75" s="338"/>
      <c r="BX75" s="7"/>
      <c r="BY75" s="120" t="str">
        <f t="shared" si="50"/>
        <v/>
      </c>
      <c r="BZ75" s="184" t="str">
        <f t="shared" si="63"/>
        <v/>
      </c>
      <c r="CA75" s="37" t="str">
        <f>IFERROR(VLOOKUP($BY75,Account_Value!$C$2:$F$2500,4,0),"")</f>
        <v/>
      </c>
      <c r="CB75" s="43" t="str">
        <f t="shared" si="51"/>
        <v/>
      </c>
      <c r="CC75" s="122" t="str">
        <f>IF($BZ75="","",SUM($BZ$2:$BZ75))</f>
        <v/>
      </c>
      <c r="CD75" s="43" t="str">
        <f>IF($BZ75="","",$BU$19*(SUM($BZ$2:$BZ75)))</f>
        <v/>
      </c>
    </row>
    <row r="76" spans="1:82" s="5" customFormat="1">
      <c r="A76" s="4" t="str">
        <f t="shared" si="52"/>
        <v/>
      </c>
      <c r="B76" s="21" t="str">
        <f>IF(Investments_Import!A76="","",Investments_Import!A76)</f>
        <v/>
      </c>
      <c r="C76" s="22" t="str">
        <f t="shared" si="45"/>
        <v/>
      </c>
      <c r="D76" s="51" t="str">
        <f t="shared" si="53"/>
        <v/>
      </c>
      <c r="E76" s="3" t="str">
        <f>IF(Investments_Import!B76="","",Investments_Import!B76)</f>
        <v/>
      </c>
      <c r="F76" s="54" t="str">
        <f t="shared" si="54"/>
        <v xml:space="preserve"> </v>
      </c>
      <c r="G76" s="54" t="str">
        <f>IF($B76="","",COUNTIF($F$2:$F76,$F76))</f>
        <v/>
      </c>
      <c r="H76" s="53" t="str">
        <f t="shared" si="55"/>
        <v xml:space="preserve">  </v>
      </c>
      <c r="I76" s="3" t="str">
        <f>IF(Investments_Import!C76="","",Investments_Import!C76)</f>
        <v/>
      </c>
      <c r="J76" s="108" t="str">
        <f>IF(Investments_Import!D76="","",Investments_Import!D76)</f>
        <v/>
      </c>
      <c r="K76" s="108" t="str">
        <f t="shared" si="56"/>
        <v/>
      </c>
      <c r="L76" s="47" t="str">
        <f>IF(Investments_Import!E76="","",Investments_Import!E76)</f>
        <v/>
      </c>
      <c r="M76" s="47" t="str">
        <f t="shared" si="46"/>
        <v/>
      </c>
      <c r="N76" s="31" t="str">
        <f>IF(Investments_Import!F76="","",Investments_Import!F76)</f>
        <v/>
      </c>
      <c r="O76" s="31" t="str">
        <f t="shared" si="47"/>
        <v/>
      </c>
      <c r="P76" s="3" t="str">
        <f>IF(Investments_Import!G76="","",Investments_Import!G76)</f>
        <v/>
      </c>
      <c r="Q76" s="3" t="str">
        <f>IF(Investments_Import!H76="","",Investments_Import!H76)</f>
        <v/>
      </c>
      <c r="R76" s="37" t="str">
        <f t="shared" si="48"/>
        <v/>
      </c>
      <c r="S76" s="37" t="str">
        <f t="shared" si="49"/>
        <v/>
      </c>
      <c r="T76" s="7"/>
      <c r="U76" s="36" t="str">
        <f>IF(Mining_Import!A76="","",Mining_Import!A76)</f>
        <v/>
      </c>
      <c r="V76" s="22" t="str">
        <f t="shared" si="57"/>
        <v/>
      </c>
      <c r="W76" s="127" t="str">
        <f t="shared" si="58"/>
        <v/>
      </c>
      <c r="X76" s="127" t="str">
        <f t="shared" si="59"/>
        <v/>
      </c>
      <c r="Y76" s="127" t="str">
        <f t="shared" si="60"/>
        <v/>
      </c>
      <c r="Z76" s="36" t="str">
        <f>IF(Mining_Import!B76="","",Mining_Import!B76)</f>
        <v/>
      </c>
      <c r="AA76" s="184" t="str">
        <f>IF(Mining_Import!$C76="","",Mining_Import!$C76)</f>
        <v/>
      </c>
      <c r="AB76" s="122" t="str">
        <f t="shared" si="61"/>
        <v/>
      </c>
      <c r="AC76" s="122" t="str">
        <f>IF($Y76&gt;Dashboard!$Q$19,$AB76,"")</f>
        <v/>
      </c>
      <c r="AD76" s="43" t="str">
        <f t="shared" si="62"/>
        <v/>
      </c>
      <c r="AE76" s="36" t="str">
        <f>IF(Mining_Import!D76="","",Mining_Import!D76)</f>
        <v/>
      </c>
      <c r="AF76" s="36" t="str">
        <f>IF(Mining_Import!E76="","",Mining_Import!E76)</f>
        <v/>
      </c>
      <c r="AG76" s="36" t="str">
        <f>IF(Mining_Import!F76="","",Mining_Import!F76)</f>
        <v/>
      </c>
      <c r="AH76" s="36" t="str">
        <f>IF(Mining_Import!G76="","",Mining_Import!G76)</f>
        <v/>
      </c>
      <c r="AI76" s="36" t="str">
        <f>IF(Mining_Import!H76="","",Mining_Import!H76)</f>
        <v/>
      </c>
      <c r="AJ76" s="36" t="str">
        <f>IF(Mining_Import!I76="","",Mining_Import!I76)</f>
        <v/>
      </c>
      <c r="AK76" s="7"/>
      <c r="AL76" s="106"/>
      <c r="AM76" s="16"/>
      <c r="AN76" s="41"/>
      <c r="AO76" s="65"/>
      <c r="AP76" s="65"/>
      <c r="AQ76" s="57"/>
      <c r="AR76" s="57"/>
      <c r="AS76" s="41"/>
      <c r="AT76" s="41"/>
      <c r="AU76" s="41"/>
      <c r="AV76" s="41"/>
      <c r="AW76" s="113"/>
      <c r="AX76" s="41"/>
      <c r="AY76" s="41"/>
      <c r="AZ76" s="41"/>
      <c r="BA76" s="41"/>
      <c r="BB76" s="41"/>
      <c r="BC76" s="41"/>
      <c r="BD76" s="41"/>
      <c r="BE76" s="61"/>
      <c r="BF76" s="41"/>
      <c r="BG76" s="41"/>
      <c r="BH76" s="41"/>
      <c r="BI76" s="32"/>
      <c r="BJ76" s="32"/>
      <c r="BK76" s="32"/>
      <c r="BL76" s="32"/>
      <c r="BM76" s="32"/>
      <c r="BN76" s="32"/>
      <c r="BQ76" s="32"/>
      <c r="BR76" s="32"/>
      <c r="BS76" s="336"/>
      <c r="BT76" s="336"/>
      <c r="BU76" s="337"/>
      <c r="BV76" s="336"/>
      <c r="BW76" s="338"/>
      <c r="BX76" s="7"/>
      <c r="BY76" s="120" t="str">
        <f t="shared" si="50"/>
        <v/>
      </c>
      <c r="BZ76" s="184" t="str">
        <f t="shared" si="63"/>
        <v/>
      </c>
      <c r="CA76" s="37" t="str">
        <f>IFERROR(VLOOKUP($BY76,Account_Value!$C$2:$F$2500,4,0),"")</f>
        <v/>
      </c>
      <c r="CB76" s="43" t="str">
        <f t="shared" si="51"/>
        <v/>
      </c>
      <c r="CC76" s="122" t="str">
        <f>IF($BZ76="","",SUM($BZ$2:$BZ76))</f>
        <v/>
      </c>
      <c r="CD76" s="43" t="str">
        <f>IF($BZ76="","",$BU$19*(SUM($BZ$2:$BZ76)))</f>
        <v/>
      </c>
    </row>
    <row r="77" spans="1:82" s="5" customFormat="1">
      <c r="A77" s="4" t="str">
        <f t="shared" si="52"/>
        <v/>
      </c>
      <c r="B77" s="21" t="str">
        <f>IF(Investments_Import!A77="","",Investments_Import!A77)</f>
        <v/>
      </c>
      <c r="C77" s="22" t="str">
        <f t="shared" si="45"/>
        <v/>
      </c>
      <c r="D77" s="51" t="str">
        <f t="shared" si="53"/>
        <v/>
      </c>
      <c r="E77" s="3" t="str">
        <f>IF(Investments_Import!B77="","",Investments_Import!B77)</f>
        <v/>
      </c>
      <c r="F77" s="54" t="str">
        <f t="shared" si="54"/>
        <v xml:space="preserve"> </v>
      </c>
      <c r="G77" s="54" t="str">
        <f>IF($B77="","",COUNTIF($F$2:$F77,$F77))</f>
        <v/>
      </c>
      <c r="H77" s="53" t="str">
        <f t="shared" si="55"/>
        <v xml:space="preserve">  </v>
      </c>
      <c r="I77" s="3" t="str">
        <f>IF(Investments_Import!C77="","",Investments_Import!C77)</f>
        <v/>
      </c>
      <c r="J77" s="108" t="str">
        <f>IF(Investments_Import!D77="","",Investments_Import!D77)</f>
        <v/>
      </c>
      <c r="K77" s="108" t="str">
        <f t="shared" si="56"/>
        <v/>
      </c>
      <c r="L77" s="47" t="str">
        <f>IF(Investments_Import!E77="","",Investments_Import!E77)</f>
        <v/>
      </c>
      <c r="M77" s="47" t="str">
        <f t="shared" si="46"/>
        <v/>
      </c>
      <c r="N77" s="31" t="str">
        <f>IF(Investments_Import!F77="","",Investments_Import!F77)</f>
        <v/>
      </c>
      <c r="O77" s="31" t="str">
        <f t="shared" si="47"/>
        <v/>
      </c>
      <c r="P77" s="3" t="str">
        <f>IF(Investments_Import!G77="","",Investments_Import!G77)</f>
        <v/>
      </c>
      <c r="Q77" s="3" t="str">
        <f>IF(Investments_Import!H77="","",Investments_Import!H77)</f>
        <v/>
      </c>
      <c r="R77" s="37" t="str">
        <f t="shared" si="48"/>
        <v/>
      </c>
      <c r="S77" s="37" t="str">
        <f t="shared" si="49"/>
        <v/>
      </c>
      <c r="T77" s="7"/>
      <c r="U77" s="36" t="str">
        <f>IF(Mining_Import!A77="","",Mining_Import!A77)</f>
        <v/>
      </c>
      <c r="V77" s="22" t="str">
        <f t="shared" si="57"/>
        <v/>
      </c>
      <c r="W77" s="127" t="str">
        <f t="shared" si="58"/>
        <v/>
      </c>
      <c r="X77" s="127" t="str">
        <f t="shared" si="59"/>
        <v/>
      </c>
      <c r="Y77" s="127" t="str">
        <f t="shared" si="60"/>
        <v/>
      </c>
      <c r="Z77" s="36" t="str">
        <f>IF(Mining_Import!B77="","",Mining_Import!B77)</f>
        <v/>
      </c>
      <c r="AA77" s="184" t="str">
        <f>IF(Mining_Import!$C77="","",Mining_Import!$C77)</f>
        <v/>
      </c>
      <c r="AB77" s="122" t="str">
        <f t="shared" si="61"/>
        <v/>
      </c>
      <c r="AC77" s="122" t="str">
        <f>IF($Y77&gt;Dashboard!$Q$19,$AB77,"")</f>
        <v/>
      </c>
      <c r="AD77" s="43" t="str">
        <f t="shared" si="62"/>
        <v/>
      </c>
      <c r="AE77" s="36" t="str">
        <f>IF(Mining_Import!D77="","",Mining_Import!D77)</f>
        <v/>
      </c>
      <c r="AF77" s="36" t="str">
        <f>IF(Mining_Import!E77="","",Mining_Import!E77)</f>
        <v/>
      </c>
      <c r="AG77" s="36" t="str">
        <f>IF(Mining_Import!F77="","",Mining_Import!F77)</f>
        <v/>
      </c>
      <c r="AH77" s="36" t="str">
        <f>IF(Mining_Import!G77="","",Mining_Import!G77)</f>
        <v/>
      </c>
      <c r="AI77" s="36" t="str">
        <f>IF(Mining_Import!H77="","",Mining_Import!H77)</f>
        <v/>
      </c>
      <c r="AJ77" s="36" t="str">
        <f>IF(Mining_Import!I77="","",Mining_Import!I77)</f>
        <v/>
      </c>
      <c r="AK77" s="7"/>
      <c r="AL77" s="106"/>
      <c r="AM77" s="16"/>
      <c r="AN77" s="41"/>
      <c r="AO77" s="65"/>
      <c r="AP77" s="65"/>
      <c r="AQ77" s="57"/>
      <c r="AR77" s="57"/>
      <c r="AS77" s="41"/>
      <c r="AT77" s="41"/>
      <c r="AU77" s="41"/>
      <c r="AV77" s="41"/>
      <c r="AW77" s="113"/>
      <c r="AX77" s="41"/>
      <c r="AY77" s="41"/>
      <c r="AZ77" s="41"/>
      <c r="BA77" s="41"/>
      <c r="BB77" s="41"/>
      <c r="BC77" s="41"/>
      <c r="BD77" s="41"/>
      <c r="BE77" s="61"/>
      <c r="BF77" s="41"/>
      <c r="BG77" s="41"/>
      <c r="BH77" s="41"/>
      <c r="BI77" s="32"/>
      <c r="BJ77" s="32"/>
      <c r="BK77" s="32"/>
      <c r="BL77" s="32"/>
      <c r="BM77" s="32"/>
      <c r="BN77" s="32"/>
      <c r="BQ77" s="32"/>
      <c r="BR77" s="32"/>
      <c r="BS77" s="336"/>
      <c r="BT77" s="336"/>
      <c r="BU77" s="337"/>
      <c r="BV77" s="336"/>
      <c r="BW77" s="338"/>
      <c r="BX77" s="7"/>
      <c r="BY77" s="120" t="str">
        <f t="shared" si="50"/>
        <v/>
      </c>
      <c r="BZ77" s="184" t="str">
        <f t="shared" si="63"/>
        <v/>
      </c>
      <c r="CA77" s="37" t="str">
        <f>IFERROR(VLOOKUP($BY77,Account_Value!$C$2:$F$2500,4,0),"")</f>
        <v/>
      </c>
      <c r="CB77" s="43" t="str">
        <f t="shared" si="51"/>
        <v/>
      </c>
      <c r="CC77" s="122" t="str">
        <f>IF($BZ77="","",SUM($BZ$2:$BZ77))</f>
        <v/>
      </c>
      <c r="CD77" s="43" t="str">
        <f>IF($BZ77="","",$BU$19*(SUM($BZ$2:$BZ77)))</f>
        <v/>
      </c>
    </row>
    <row r="78" spans="1:82" s="5" customFormat="1">
      <c r="A78" s="4" t="str">
        <f t="shared" si="52"/>
        <v/>
      </c>
      <c r="B78" s="21" t="str">
        <f>IF(Investments_Import!A78="","",Investments_Import!A78)</f>
        <v/>
      </c>
      <c r="C78" s="22" t="str">
        <f t="shared" si="45"/>
        <v/>
      </c>
      <c r="D78" s="51" t="str">
        <f t="shared" si="53"/>
        <v/>
      </c>
      <c r="E78" s="3" t="str">
        <f>IF(Investments_Import!B78="","",Investments_Import!B78)</f>
        <v/>
      </c>
      <c r="F78" s="54" t="str">
        <f t="shared" si="54"/>
        <v xml:space="preserve"> </v>
      </c>
      <c r="G78" s="54" t="str">
        <f>IF($B78="","",COUNTIF($F$2:$F78,$F78))</f>
        <v/>
      </c>
      <c r="H78" s="53" t="str">
        <f t="shared" si="55"/>
        <v xml:space="preserve">  </v>
      </c>
      <c r="I78" s="3" t="str">
        <f>IF(Investments_Import!C78="","",Investments_Import!C78)</f>
        <v/>
      </c>
      <c r="J78" s="108" t="str">
        <f>IF(Investments_Import!D78="","",Investments_Import!D78)</f>
        <v/>
      </c>
      <c r="K78" s="108" t="str">
        <f t="shared" si="56"/>
        <v/>
      </c>
      <c r="L78" s="47" t="str">
        <f>IF(Investments_Import!E78="","",Investments_Import!E78)</f>
        <v/>
      </c>
      <c r="M78" s="47" t="str">
        <f t="shared" si="46"/>
        <v/>
      </c>
      <c r="N78" s="31" t="str">
        <f>IF(Investments_Import!F78="","",Investments_Import!F78)</f>
        <v/>
      </c>
      <c r="O78" s="31" t="str">
        <f t="shared" si="47"/>
        <v/>
      </c>
      <c r="P78" s="3" t="str">
        <f>IF(Investments_Import!G78="","",Investments_Import!G78)</f>
        <v/>
      </c>
      <c r="Q78" s="3" t="str">
        <f>IF(Investments_Import!H78="","",Investments_Import!H78)</f>
        <v/>
      </c>
      <c r="R78" s="37" t="str">
        <f t="shared" si="48"/>
        <v/>
      </c>
      <c r="S78" s="37" t="str">
        <f t="shared" si="49"/>
        <v/>
      </c>
      <c r="T78" s="7"/>
      <c r="U78" s="36" t="str">
        <f>IF(Mining_Import!A78="","",Mining_Import!A78)</f>
        <v/>
      </c>
      <c r="V78" s="22" t="str">
        <f t="shared" si="57"/>
        <v/>
      </c>
      <c r="W78" s="127" t="str">
        <f t="shared" si="58"/>
        <v/>
      </c>
      <c r="X78" s="127" t="str">
        <f t="shared" si="59"/>
        <v/>
      </c>
      <c r="Y78" s="127" t="str">
        <f t="shared" si="60"/>
        <v/>
      </c>
      <c r="Z78" s="36" t="str">
        <f>IF(Mining_Import!B78="","",Mining_Import!B78)</f>
        <v/>
      </c>
      <c r="AA78" s="184" t="str">
        <f>IF(Mining_Import!$C78="","",Mining_Import!$C78)</f>
        <v/>
      </c>
      <c r="AB78" s="122" t="str">
        <f t="shared" si="61"/>
        <v/>
      </c>
      <c r="AC78" s="122" t="str">
        <f>IF($Y78&gt;Dashboard!$Q$19,$AB78,"")</f>
        <v/>
      </c>
      <c r="AD78" s="43" t="str">
        <f t="shared" si="62"/>
        <v/>
      </c>
      <c r="AE78" s="36" t="str">
        <f>IF(Mining_Import!D78="","",Mining_Import!D78)</f>
        <v/>
      </c>
      <c r="AF78" s="36" t="str">
        <f>IF(Mining_Import!E78="","",Mining_Import!E78)</f>
        <v/>
      </c>
      <c r="AG78" s="36" t="str">
        <f>IF(Mining_Import!F78="","",Mining_Import!F78)</f>
        <v/>
      </c>
      <c r="AH78" s="36" t="str">
        <f>IF(Mining_Import!G78="","",Mining_Import!G78)</f>
        <v/>
      </c>
      <c r="AI78" s="36" t="str">
        <f>IF(Mining_Import!H78="","",Mining_Import!H78)</f>
        <v/>
      </c>
      <c r="AJ78" s="36" t="str">
        <f>IF(Mining_Import!I78="","",Mining_Import!I78)</f>
        <v/>
      </c>
      <c r="AK78" s="7"/>
      <c r="AL78" s="106"/>
      <c r="AM78" s="16"/>
      <c r="AN78" s="41"/>
      <c r="AO78" s="65"/>
      <c r="AP78" s="65"/>
      <c r="AQ78" s="57"/>
      <c r="AR78" s="57"/>
      <c r="AS78" s="41"/>
      <c r="AT78" s="41"/>
      <c r="AU78" s="41"/>
      <c r="AV78" s="41"/>
      <c r="AW78" s="113"/>
      <c r="AX78" s="41"/>
      <c r="AY78" s="41"/>
      <c r="AZ78" s="41"/>
      <c r="BA78" s="41"/>
      <c r="BB78" s="41"/>
      <c r="BC78" s="41"/>
      <c r="BD78" s="41"/>
      <c r="BE78" s="61"/>
      <c r="BF78" s="41"/>
      <c r="BG78" s="41"/>
      <c r="BH78" s="41"/>
      <c r="BI78" s="32"/>
      <c r="BJ78" s="32"/>
      <c r="BK78" s="32"/>
      <c r="BL78" s="32"/>
      <c r="BM78" s="32"/>
      <c r="BN78" s="32"/>
      <c r="BQ78" s="32"/>
      <c r="BR78" s="32"/>
      <c r="BS78" s="336"/>
      <c r="BT78" s="336"/>
      <c r="BU78" s="337"/>
      <c r="BV78" s="336"/>
      <c r="BW78" s="338"/>
      <c r="BX78" s="7"/>
      <c r="BY78" s="120" t="str">
        <f t="shared" si="50"/>
        <v/>
      </c>
      <c r="BZ78" s="184" t="str">
        <f t="shared" si="63"/>
        <v/>
      </c>
      <c r="CA78" s="37" t="str">
        <f>IFERROR(VLOOKUP($BY78,Account_Value!$C$2:$F$2500,4,0),"")</f>
        <v/>
      </c>
      <c r="CB78" s="43" t="str">
        <f t="shared" si="51"/>
        <v/>
      </c>
      <c r="CC78" s="122" t="str">
        <f>IF($BZ78="","",SUM($BZ$2:$BZ78))</f>
        <v/>
      </c>
      <c r="CD78" s="43" t="str">
        <f>IF($BZ78="","",$BU$19*(SUM($BZ$2:$BZ78)))</f>
        <v/>
      </c>
    </row>
    <row r="79" spans="1:82" s="5" customFormat="1">
      <c r="A79" s="4" t="str">
        <f t="shared" si="52"/>
        <v/>
      </c>
      <c r="B79" s="21" t="str">
        <f>IF(Investments_Import!A79="","",Investments_Import!A79)</f>
        <v/>
      </c>
      <c r="C79" s="22" t="str">
        <f t="shared" si="45"/>
        <v/>
      </c>
      <c r="D79" s="51" t="str">
        <f t="shared" si="53"/>
        <v/>
      </c>
      <c r="E79" s="3" t="str">
        <f>IF(Investments_Import!B79="","",Investments_Import!B79)</f>
        <v/>
      </c>
      <c r="F79" s="54" t="str">
        <f t="shared" si="54"/>
        <v xml:space="preserve"> </v>
      </c>
      <c r="G79" s="54" t="str">
        <f>IF($B79="","",COUNTIF($F$2:$F79,$F79))</f>
        <v/>
      </c>
      <c r="H79" s="53" t="str">
        <f t="shared" si="55"/>
        <v xml:space="preserve">  </v>
      </c>
      <c r="I79" s="3" t="str">
        <f>IF(Investments_Import!C79="","",Investments_Import!C79)</f>
        <v/>
      </c>
      <c r="J79" s="108" t="str">
        <f>IF(Investments_Import!D79="","",Investments_Import!D79)</f>
        <v/>
      </c>
      <c r="K79" s="108" t="str">
        <f t="shared" si="56"/>
        <v/>
      </c>
      <c r="L79" s="47" t="str">
        <f>IF(Investments_Import!E79="","",Investments_Import!E79)</f>
        <v/>
      </c>
      <c r="M79" s="47" t="str">
        <f t="shared" si="46"/>
        <v/>
      </c>
      <c r="N79" s="31" t="str">
        <f>IF(Investments_Import!F79="","",Investments_Import!F79)</f>
        <v/>
      </c>
      <c r="O79" s="31" t="str">
        <f t="shared" si="47"/>
        <v/>
      </c>
      <c r="P79" s="3" t="str">
        <f>IF(Investments_Import!G79="","",Investments_Import!G79)</f>
        <v/>
      </c>
      <c r="Q79" s="3" t="str">
        <f>IF(Investments_Import!H79="","",Investments_Import!H79)</f>
        <v/>
      </c>
      <c r="R79" s="37" t="str">
        <f t="shared" si="48"/>
        <v/>
      </c>
      <c r="S79" s="37" t="str">
        <f t="shared" si="49"/>
        <v/>
      </c>
      <c r="T79" s="7"/>
      <c r="U79" s="36" t="str">
        <f>IF(Mining_Import!A79="","",Mining_Import!A79)</f>
        <v/>
      </c>
      <c r="V79" s="22" t="str">
        <f t="shared" si="57"/>
        <v/>
      </c>
      <c r="W79" s="127" t="str">
        <f t="shared" si="58"/>
        <v/>
      </c>
      <c r="X79" s="127" t="str">
        <f t="shared" si="59"/>
        <v/>
      </c>
      <c r="Y79" s="127" t="str">
        <f t="shared" si="60"/>
        <v/>
      </c>
      <c r="Z79" s="36" t="str">
        <f>IF(Mining_Import!B79="","",Mining_Import!B79)</f>
        <v/>
      </c>
      <c r="AA79" s="184" t="str">
        <f>IF(Mining_Import!$C79="","",Mining_Import!$C79)</f>
        <v/>
      </c>
      <c r="AB79" s="122" t="str">
        <f t="shared" si="61"/>
        <v/>
      </c>
      <c r="AC79" s="122" t="str">
        <f>IF($Y79&gt;Dashboard!$Q$19,$AB79,"")</f>
        <v/>
      </c>
      <c r="AD79" s="43" t="str">
        <f t="shared" si="62"/>
        <v/>
      </c>
      <c r="AE79" s="36" t="str">
        <f>IF(Mining_Import!D79="","",Mining_Import!D79)</f>
        <v/>
      </c>
      <c r="AF79" s="36" t="str">
        <f>IF(Mining_Import!E79="","",Mining_Import!E79)</f>
        <v/>
      </c>
      <c r="AG79" s="36" t="str">
        <f>IF(Mining_Import!F79="","",Mining_Import!F79)</f>
        <v/>
      </c>
      <c r="AH79" s="36" t="str">
        <f>IF(Mining_Import!G79="","",Mining_Import!G79)</f>
        <v/>
      </c>
      <c r="AI79" s="36" t="str">
        <f>IF(Mining_Import!H79="","",Mining_Import!H79)</f>
        <v/>
      </c>
      <c r="AJ79" s="36" t="str">
        <f>IF(Mining_Import!I79="","",Mining_Import!I79)</f>
        <v/>
      </c>
      <c r="AK79" s="7"/>
      <c r="AL79" s="106"/>
      <c r="AM79" s="16"/>
      <c r="AN79" s="41"/>
      <c r="AO79" s="65"/>
      <c r="AP79" s="65"/>
      <c r="AQ79" s="57"/>
      <c r="AR79" s="57"/>
      <c r="AS79" s="41"/>
      <c r="AT79" s="41"/>
      <c r="AU79" s="41"/>
      <c r="AV79" s="41"/>
      <c r="AW79" s="113"/>
      <c r="AX79" s="41"/>
      <c r="AY79" s="41"/>
      <c r="AZ79" s="41"/>
      <c r="BA79" s="41"/>
      <c r="BB79" s="41"/>
      <c r="BC79" s="41"/>
      <c r="BD79" s="41"/>
      <c r="BE79" s="61"/>
      <c r="BF79" s="41"/>
      <c r="BG79" s="41"/>
      <c r="BH79" s="41"/>
      <c r="BI79" s="32"/>
      <c r="BJ79" s="32"/>
      <c r="BK79" s="32"/>
      <c r="BL79" s="32"/>
      <c r="BM79" s="32"/>
      <c r="BN79" s="32"/>
      <c r="BQ79" s="32"/>
      <c r="BR79" s="32"/>
      <c r="BS79" s="336"/>
      <c r="BT79" s="336"/>
      <c r="BU79" s="337"/>
      <c r="BV79" s="336"/>
      <c r="BW79" s="338"/>
      <c r="BX79" s="7"/>
      <c r="BY79" s="120" t="str">
        <f t="shared" si="50"/>
        <v/>
      </c>
      <c r="BZ79" s="184" t="str">
        <f t="shared" si="63"/>
        <v/>
      </c>
      <c r="CA79" s="37" t="str">
        <f>IFERROR(VLOOKUP($BY79,Account_Value!$C$2:$F$2500,4,0),"")</f>
        <v/>
      </c>
      <c r="CB79" s="43" t="str">
        <f t="shared" si="51"/>
        <v/>
      </c>
      <c r="CC79" s="122" t="str">
        <f>IF($BZ79="","",SUM($BZ$2:$BZ79))</f>
        <v/>
      </c>
      <c r="CD79" s="43" t="str">
        <f>IF($BZ79="","",$BU$19*(SUM($BZ$2:$BZ79)))</f>
        <v/>
      </c>
    </row>
    <row r="80" spans="1:82" s="5" customFormat="1">
      <c r="A80" s="4" t="str">
        <f t="shared" si="52"/>
        <v/>
      </c>
      <c r="B80" s="21" t="str">
        <f>IF(Investments_Import!A80="","",Investments_Import!A80)</f>
        <v/>
      </c>
      <c r="C80" s="22" t="str">
        <f t="shared" si="45"/>
        <v/>
      </c>
      <c r="D80" s="51" t="str">
        <f t="shared" si="53"/>
        <v/>
      </c>
      <c r="E80" s="3" t="str">
        <f>IF(Investments_Import!B80="","",Investments_Import!B80)</f>
        <v/>
      </c>
      <c r="F80" s="54" t="str">
        <f t="shared" si="54"/>
        <v xml:space="preserve"> </v>
      </c>
      <c r="G80" s="54" t="str">
        <f>IF($B80="","",COUNTIF($F$2:$F80,$F80))</f>
        <v/>
      </c>
      <c r="H80" s="53" t="str">
        <f t="shared" si="55"/>
        <v xml:space="preserve">  </v>
      </c>
      <c r="I80" s="3" t="str">
        <f>IF(Investments_Import!C80="","",Investments_Import!C80)</f>
        <v/>
      </c>
      <c r="J80" s="108" t="str">
        <f>IF(Investments_Import!D80="","",Investments_Import!D80)</f>
        <v/>
      </c>
      <c r="K80" s="108" t="str">
        <f t="shared" si="56"/>
        <v/>
      </c>
      <c r="L80" s="47" t="str">
        <f>IF(Investments_Import!E80="","",Investments_Import!E80)</f>
        <v/>
      </c>
      <c r="M80" s="47" t="str">
        <f t="shared" si="46"/>
        <v/>
      </c>
      <c r="N80" s="31" t="str">
        <f>IF(Investments_Import!F80="","",Investments_Import!F80)</f>
        <v/>
      </c>
      <c r="O80" s="31" t="str">
        <f t="shared" si="47"/>
        <v/>
      </c>
      <c r="P80" s="3" t="str">
        <f>IF(Investments_Import!G80="","",Investments_Import!G80)</f>
        <v/>
      </c>
      <c r="Q80" s="3" t="str">
        <f>IF(Investments_Import!H80="","",Investments_Import!H80)</f>
        <v/>
      </c>
      <c r="R80" s="37" t="str">
        <f t="shared" si="48"/>
        <v/>
      </c>
      <c r="S80" s="37" t="str">
        <f t="shared" si="49"/>
        <v/>
      </c>
      <c r="T80" s="7"/>
      <c r="U80" s="36" t="str">
        <f>IF(Mining_Import!A80="","",Mining_Import!A80)</f>
        <v/>
      </c>
      <c r="V80" s="22" t="str">
        <f t="shared" si="57"/>
        <v/>
      </c>
      <c r="W80" s="127" t="str">
        <f t="shared" si="58"/>
        <v/>
      </c>
      <c r="X80" s="127" t="str">
        <f t="shared" si="59"/>
        <v/>
      </c>
      <c r="Y80" s="127" t="str">
        <f t="shared" si="60"/>
        <v/>
      </c>
      <c r="Z80" s="36" t="str">
        <f>IF(Mining_Import!B80="","",Mining_Import!B80)</f>
        <v/>
      </c>
      <c r="AA80" s="184" t="str">
        <f>IF(Mining_Import!$C80="","",Mining_Import!$C80)</f>
        <v/>
      </c>
      <c r="AB80" s="122" t="str">
        <f t="shared" si="61"/>
        <v/>
      </c>
      <c r="AC80" s="122" t="str">
        <f>IF($Y80&gt;Dashboard!$Q$19,$AB80,"")</f>
        <v/>
      </c>
      <c r="AD80" s="43" t="str">
        <f t="shared" si="62"/>
        <v/>
      </c>
      <c r="AE80" s="36" t="str">
        <f>IF(Mining_Import!D80="","",Mining_Import!D80)</f>
        <v/>
      </c>
      <c r="AF80" s="36" t="str">
        <f>IF(Mining_Import!E80="","",Mining_Import!E80)</f>
        <v/>
      </c>
      <c r="AG80" s="36" t="str">
        <f>IF(Mining_Import!F80="","",Mining_Import!F80)</f>
        <v/>
      </c>
      <c r="AH80" s="36" t="str">
        <f>IF(Mining_Import!G80="","",Mining_Import!G80)</f>
        <v/>
      </c>
      <c r="AI80" s="36" t="str">
        <f>IF(Mining_Import!H80="","",Mining_Import!H80)</f>
        <v/>
      </c>
      <c r="AJ80" s="36" t="str">
        <f>IF(Mining_Import!I80="","",Mining_Import!I80)</f>
        <v/>
      </c>
      <c r="AK80" s="7"/>
      <c r="AL80" s="106"/>
      <c r="AM80" s="16"/>
      <c r="AN80" s="41"/>
      <c r="AO80" s="65"/>
      <c r="AP80" s="65"/>
      <c r="AQ80" s="57"/>
      <c r="AR80" s="57"/>
      <c r="AS80" s="41"/>
      <c r="AT80" s="41"/>
      <c r="AU80" s="41"/>
      <c r="AV80" s="41"/>
      <c r="AW80" s="113"/>
      <c r="AX80" s="41"/>
      <c r="AY80" s="41"/>
      <c r="AZ80" s="41"/>
      <c r="BA80" s="41"/>
      <c r="BB80" s="41"/>
      <c r="BC80" s="41"/>
      <c r="BD80" s="41"/>
      <c r="BE80" s="61"/>
      <c r="BF80" s="41"/>
      <c r="BG80" s="41"/>
      <c r="BH80" s="41"/>
      <c r="BI80" s="32"/>
      <c r="BJ80" s="32"/>
      <c r="BK80" s="32"/>
      <c r="BL80" s="32"/>
      <c r="BM80" s="32"/>
      <c r="BN80" s="32"/>
      <c r="BQ80" s="32"/>
      <c r="BR80" s="32"/>
      <c r="BS80" s="336"/>
      <c r="BT80" s="336"/>
      <c r="BU80" s="337"/>
      <c r="BV80" s="336"/>
      <c r="BW80" s="338"/>
      <c r="BX80" s="7"/>
      <c r="BY80" s="120" t="str">
        <f t="shared" si="50"/>
        <v/>
      </c>
      <c r="BZ80" s="184" t="str">
        <f t="shared" si="63"/>
        <v/>
      </c>
      <c r="CA80" s="37" t="str">
        <f>IFERROR(VLOOKUP($BY80,Account_Value!$C$2:$F$2500,4,0),"")</f>
        <v/>
      </c>
      <c r="CB80" s="43" t="str">
        <f t="shared" si="51"/>
        <v/>
      </c>
      <c r="CC80" s="122" t="str">
        <f>IF($BZ80="","",SUM($BZ$2:$BZ80))</f>
        <v/>
      </c>
      <c r="CD80" s="43" t="str">
        <f>IF($BZ80="","",$BU$19*(SUM($BZ$2:$BZ80)))</f>
        <v/>
      </c>
    </row>
    <row r="81" spans="1:82" s="5" customFormat="1">
      <c r="A81" s="4" t="str">
        <f t="shared" si="52"/>
        <v/>
      </c>
      <c r="B81" s="21" t="str">
        <f>IF(Investments_Import!A81="","",Investments_Import!A81)</f>
        <v/>
      </c>
      <c r="C81" s="22" t="str">
        <f t="shared" si="45"/>
        <v/>
      </c>
      <c r="D81" s="51" t="str">
        <f t="shared" si="53"/>
        <v/>
      </c>
      <c r="E81" s="3" t="str">
        <f>IF(Investments_Import!B81="","",Investments_Import!B81)</f>
        <v/>
      </c>
      <c r="F81" s="54" t="str">
        <f t="shared" si="54"/>
        <v xml:space="preserve"> </v>
      </c>
      <c r="G81" s="54" t="str">
        <f>IF($B81="","",COUNTIF($F$2:$F81,$F81))</f>
        <v/>
      </c>
      <c r="H81" s="53" t="str">
        <f t="shared" si="55"/>
        <v xml:space="preserve">  </v>
      </c>
      <c r="I81" s="3" t="str">
        <f>IF(Investments_Import!C81="","",Investments_Import!C81)</f>
        <v/>
      </c>
      <c r="J81" s="108" t="str">
        <f>IF(Investments_Import!D81="","",Investments_Import!D81)</f>
        <v/>
      </c>
      <c r="K81" s="108" t="str">
        <f t="shared" si="56"/>
        <v/>
      </c>
      <c r="L81" s="47" t="str">
        <f>IF(Investments_Import!E81="","",Investments_Import!E81)</f>
        <v/>
      </c>
      <c r="M81" s="47" t="str">
        <f t="shared" si="46"/>
        <v/>
      </c>
      <c r="N81" s="31" t="str">
        <f>IF(Investments_Import!F81="","",Investments_Import!F81)</f>
        <v/>
      </c>
      <c r="O81" s="31" t="str">
        <f t="shared" si="47"/>
        <v/>
      </c>
      <c r="P81" s="3" t="str">
        <f>IF(Investments_Import!G81="","",Investments_Import!G81)</f>
        <v/>
      </c>
      <c r="Q81" s="3" t="str">
        <f>IF(Investments_Import!H81="","",Investments_Import!H81)</f>
        <v/>
      </c>
      <c r="R81" s="37" t="str">
        <f t="shared" si="48"/>
        <v/>
      </c>
      <c r="S81" s="37" t="str">
        <f t="shared" si="49"/>
        <v/>
      </c>
      <c r="T81" s="7"/>
      <c r="U81" s="36" t="str">
        <f>IF(Mining_Import!A81="","",Mining_Import!A81)</f>
        <v/>
      </c>
      <c r="V81" s="22" t="str">
        <f t="shared" si="57"/>
        <v/>
      </c>
      <c r="W81" s="127" t="str">
        <f t="shared" si="58"/>
        <v/>
      </c>
      <c r="X81" s="127" t="str">
        <f t="shared" si="59"/>
        <v/>
      </c>
      <c r="Y81" s="127" t="str">
        <f t="shared" si="60"/>
        <v/>
      </c>
      <c r="Z81" s="36" t="str">
        <f>IF(Mining_Import!B81="","",Mining_Import!B81)</f>
        <v/>
      </c>
      <c r="AA81" s="184" t="str">
        <f>IF(Mining_Import!$C81="","",Mining_Import!$C81)</f>
        <v/>
      </c>
      <c r="AB81" s="122" t="str">
        <f t="shared" si="61"/>
        <v/>
      </c>
      <c r="AC81" s="122" t="str">
        <f>IF($Y81&gt;Dashboard!$Q$19,$AB81,"")</f>
        <v/>
      </c>
      <c r="AD81" s="43" t="str">
        <f t="shared" si="62"/>
        <v/>
      </c>
      <c r="AE81" s="36" t="str">
        <f>IF(Mining_Import!D81="","",Mining_Import!D81)</f>
        <v/>
      </c>
      <c r="AF81" s="36" t="str">
        <f>IF(Mining_Import!E81="","",Mining_Import!E81)</f>
        <v/>
      </c>
      <c r="AG81" s="36" t="str">
        <f>IF(Mining_Import!F81="","",Mining_Import!F81)</f>
        <v/>
      </c>
      <c r="AH81" s="36" t="str">
        <f>IF(Mining_Import!G81="","",Mining_Import!G81)</f>
        <v/>
      </c>
      <c r="AI81" s="36" t="str">
        <f>IF(Mining_Import!H81="","",Mining_Import!H81)</f>
        <v/>
      </c>
      <c r="AJ81" s="36" t="str">
        <f>IF(Mining_Import!I81="","",Mining_Import!I81)</f>
        <v/>
      </c>
      <c r="AK81" s="7"/>
      <c r="AL81" s="106"/>
      <c r="AM81" s="16"/>
      <c r="AN81" s="41"/>
      <c r="AO81" s="65"/>
      <c r="AP81" s="65"/>
      <c r="AQ81" s="57"/>
      <c r="AR81" s="57"/>
      <c r="AS81" s="41"/>
      <c r="AT81" s="41"/>
      <c r="AU81" s="41"/>
      <c r="AV81" s="41"/>
      <c r="AW81" s="113"/>
      <c r="AX81" s="41"/>
      <c r="AY81" s="41"/>
      <c r="AZ81" s="41"/>
      <c r="BA81" s="41"/>
      <c r="BB81" s="41"/>
      <c r="BC81" s="41"/>
      <c r="BD81" s="41"/>
      <c r="BE81" s="61"/>
      <c r="BF81" s="41"/>
      <c r="BG81" s="41"/>
      <c r="BH81" s="41"/>
      <c r="BI81" s="32"/>
      <c r="BJ81" s="32"/>
      <c r="BK81" s="32"/>
      <c r="BL81" s="32"/>
      <c r="BM81" s="32"/>
      <c r="BN81" s="32"/>
      <c r="BQ81" s="32"/>
      <c r="BR81" s="32"/>
      <c r="BS81" s="336"/>
      <c r="BT81" s="336"/>
      <c r="BU81" s="337"/>
      <c r="BV81" s="336"/>
      <c r="BW81" s="338"/>
      <c r="BX81" s="7"/>
      <c r="BY81" s="120" t="str">
        <f t="shared" si="50"/>
        <v/>
      </c>
      <c r="BZ81" s="184" t="str">
        <f t="shared" si="63"/>
        <v/>
      </c>
      <c r="CA81" s="37" t="str">
        <f>IFERROR(VLOOKUP($BY81,Account_Value!$C$2:$F$2500,4,0),"")</f>
        <v/>
      </c>
      <c r="CB81" s="43" t="str">
        <f t="shared" si="51"/>
        <v/>
      </c>
      <c r="CC81" s="122" t="str">
        <f>IF($BZ81="","",SUM($BZ$2:$BZ81))</f>
        <v/>
      </c>
      <c r="CD81" s="43" t="str">
        <f>IF($BZ81="","",$BU$19*(SUM($BZ$2:$BZ81)))</f>
        <v/>
      </c>
    </row>
    <row r="82" spans="1:82" s="5" customFormat="1">
      <c r="A82" s="4" t="str">
        <f t="shared" si="52"/>
        <v/>
      </c>
      <c r="B82" s="21" t="str">
        <f>IF(Investments_Import!A82="","",Investments_Import!A82)</f>
        <v/>
      </c>
      <c r="C82" s="22" t="str">
        <f t="shared" si="45"/>
        <v/>
      </c>
      <c r="D82" s="51" t="str">
        <f t="shared" si="53"/>
        <v/>
      </c>
      <c r="E82" s="3" t="str">
        <f>IF(Investments_Import!B82="","",Investments_Import!B82)</f>
        <v/>
      </c>
      <c r="F82" s="54" t="str">
        <f t="shared" si="54"/>
        <v xml:space="preserve"> </v>
      </c>
      <c r="G82" s="54" t="str">
        <f>IF($B82="","",COUNTIF($F$2:$F82,$F82))</f>
        <v/>
      </c>
      <c r="H82" s="53" t="str">
        <f t="shared" si="55"/>
        <v xml:space="preserve">  </v>
      </c>
      <c r="I82" s="3" t="str">
        <f>IF(Investments_Import!C82="","",Investments_Import!C82)</f>
        <v/>
      </c>
      <c r="J82" s="108" t="str">
        <f>IF(Investments_Import!D82="","",Investments_Import!D82)</f>
        <v/>
      </c>
      <c r="K82" s="108" t="str">
        <f t="shared" si="56"/>
        <v/>
      </c>
      <c r="L82" s="47" t="str">
        <f>IF(Investments_Import!E82="","",Investments_Import!E82)</f>
        <v/>
      </c>
      <c r="M82" s="47" t="str">
        <f t="shared" si="46"/>
        <v/>
      </c>
      <c r="N82" s="31" t="str">
        <f>IF(Investments_Import!F82="","",Investments_Import!F82)</f>
        <v/>
      </c>
      <c r="O82" s="31" t="str">
        <f t="shared" si="47"/>
        <v/>
      </c>
      <c r="P82" s="3" t="str">
        <f>IF(Investments_Import!G82="","",Investments_Import!G82)</f>
        <v/>
      </c>
      <c r="Q82" s="3" t="str">
        <f>IF(Investments_Import!H82="","",Investments_Import!H82)</f>
        <v/>
      </c>
      <c r="R82" s="37" t="str">
        <f t="shared" si="48"/>
        <v/>
      </c>
      <c r="S82" s="37" t="str">
        <f t="shared" si="49"/>
        <v/>
      </c>
      <c r="T82" s="7"/>
      <c r="U82" s="36" t="str">
        <f>IF(Mining_Import!A82="","",Mining_Import!A82)</f>
        <v/>
      </c>
      <c r="V82" s="22" t="str">
        <f t="shared" si="57"/>
        <v/>
      </c>
      <c r="W82" s="127" t="str">
        <f t="shared" si="58"/>
        <v/>
      </c>
      <c r="X82" s="127" t="str">
        <f t="shared" si="59"/>
        <v/>
      </c>
      <c r="Y82" s="127" t="str">
        <f t="shared" si="60"/>
        <v/>
      </c>
      <c r="Z82" s="36" t="str">
        <f>IF(Mining_Import!B82="","",Mining_Import!B82)</f>
        <v/>
      </c>
      <c r="AA82" s="184" t="str">
        <f>IF(Mining_Import!$C82="","",Mining_Import!$C82)</f>
        <v/>
      </c>
      <c r="AB82" s="122" t="str">
        <f t="shared" si="61"/>
        <v/>
      </c>
      <c r="AC82" s="122" t="str">
        <f>IF($Y82&gt;Dashboard!$Q$19,$AB82,"")</f>
        <v/>
      </c>
      <c r="AD82" s="43" t="str">
        <f t="shared" si="62"/>
        <v/>
      </c>
      <c r="AE82" s="36" t="str">
        <f>IF(Mining_Import!D82="","",Mining_Import!D82)</f>
        <v/>
      </c>
      <c r="AF82" s="36" t="str">
        <f>IF(Mining_Import!E82="","",Mining_Import!E82)</f>
        <v/>
      </c>
      <c r="AG82" s="36" t="str">
        <f>IF(Mining_Import!F82="","",Mining_Import!F82)</f>
        <v/>
      </c>
      <c r="AH82" s="36" t="str">
        <f>IF(Mining_Import!G82="","",Mining_Import!G82)</f>
        <v/>
      </c>
      <c r="AI82" s="36" t="str">
        <f>IF(Mining_Import!H82="","",Mining_Import!H82)</f>
        <v/>
      </c>
      <c r="AJ82" s="36" t="str">
        <f>IF(Mining_Import!I82="","",Mining_Import!I82)</f>
        <v/>
      </c>
      <c r="AK82" s="7"/>
      <c r="AL82" s="106"/>
      <c r="AM82" s="16"/>
      <c r="AN82" s="41"/>
      <c r="AO82" s="65"/>
      <c r="AP82" s="65"/>
      <c r="AQ82" s="57"/>
      <c r="AR82" s="57"/>
      <c r="AS82" s="41"/>
      <c r="AT82" s="41"/>
      <c r="AU82" s="41"/>
      <c r="AV82" s="41"/>
      <c r="AW82" s="113"/>
      <c r="AX82" s="41"/>
      <c r="AY82" s="41"/>
      <c r="AZ82" s="41"/>
      <c r="BA82" s="41"/>
      <c r="BB82" s="41"/>
      <c r="BC82" s="41"/>
      <c r="BD82" s="41"/>
      <c r="BE82" s="61"/>
      <c r="BF82" s="41"/>
      <c r="BG82" s="41"/>
      <c r="BH82" s="41"/>
      <c r="BI82" s="32"/>
      <c r="BJ82" s="32"/>
      <c r="BK82" s="32"/>
      <c r="BL82" s="32"/>
      <c r="BM82" s="32"/>
      <c r="BN82" s="32"/>
      <c r="BQ82" s="32"/>
      <c r="BR82" s="32"/>
      <c r="BS82" s="336"/>
      <c r="BT82" s="336"/>
      <c r="BU82" s="337"/>
      <c r="BV82" s="336"/>
      <c r="BW82" s="338"/>
      <c r="BX82" s="7"/>
      <c r="BY82" s="120" t="str">
        <f t="shared" si="50"/>
        <v/>
      </c>
      <c r="BZ82" s="184" t="str">
        <f t="shared" si="63"/>
        <v/>
      </c>
      <c r="CA82" s="37" t="str">
        <f>IFERROR(VLOOKUP($BY82,Account_Value!$C$2:$F$2500,4,0),"")</f>
        <v/>
      </c>
      <c r="CB82" s="43" t="str">
        <f t="shared" si="51"/>
        <v/>
      </c>
      <c r="CC82" s="122" t="str">
        <f>IF($BZ82="","",SUM($BZ$2:$BZ82))</f>
        <v/>
      </c>
      <c r="CD82" s="43" t="str">
        <f>IF($BZ82="","",$BU$19*(SUM($BZ$2:$BZ82)))</f>
        <v/>
      </c>
    </row>
    <row r="83" spans="1:82" s="5" customFormat="1">
      <c r="A83" s="4" t="str">
        <f t="shared" si="52"/>
        <v/>
      </c>
      <c r="B83" s="21" t="str">
        <f>IF(Investments_Import!A83="","",Investments_Import!A83)</f>
        <v/>
      </c>
      <c r="C83" s="22" t="str">
        <f t="shared" si="45"/>
        <v/>
      </c>
      <c r="D83" s="51" t="str">
        <f t="shared" si="53"/>
        <v/>
      </c>
      <c r="E83" s="3" t="str">
        <f>IF(Investments_Import!B83="","",Investments_Import!B83)</f>
        <v/>
      </c>
      <c r="F83" s="54" t="str">
        <f t="shared" si="54"/>
        <v xml:space="preserve"> </v>
      </c>
      <c r="G83" s="54" t="str">
        <f>IF($B83="","",COUNTIF($F$2:$F83,$F83))</f>
        <v/>
      </c>
      <c r="H83" s="53" t="str">
        <f t="shared" si="55"/>
        <v xml:space="preserve">  </v>
      </c>
      <c r="I83" s="3" t="str">
        <f>IF(Investments_Import!C83="","",Investments_Import!C83)</f>
        <v/>
      </c>
      <c r="J83" s="108" t="str">
        <f>IF(Investments_Import!D83="","",Investments_Import!D83)</f>
        <v/>
      </c>
      <c r="K83" s="108" t="str">
        <f t="shared" si="56"/>
        <v/>
      </c>
      <c r="L83" s="47" t="str">
        <f>IF(Investments_Import!E83="","",Investments_Import!E83)</f>
        <v/>
      </c>
      <c r="M83" s="47" t="str">
        <f t="shared" si="46"/>
        <v/>
      </c>
      <c r="N83" s="31" t="str">
        <f>IF(Investments_Import!F83="","",Investments_Import!F83)</f>
        <v/>
      </c>
      <c r="O83" s="31" t="str">
        <f t="shared" si="47"/>
        <v/>
      </c>
      <c r="P83" s="3" t="str">
        <f>IF(Investments_Import!G83="","",Investments_Import!G83)</f>
        <v/>
      </c>
      <c r="Q83" s="3" t="str">
        <f>IF(Investments_Import!H83="","",Investments_Import!H83)</f>
        <v/>
      </c>
      <c r="R83" s="37" t="str">
        <f t="shared" si="48"/>
        <v/>
      </c>
      <c r="S83" s="37" t="str">
        <f t="shared" si="49"/>
        <v/>
      </c>
      <c r="T83" s="7"/>
      <c r="U83" s="36" t="str">
        <f>IF(Mining_Import!A83="","",Mining_Import!A83)</f>
        <v/>
      </c>
      <c r="V83" s="22" t="str">
        <f t="shared" si="57"/>
        <v/>
      </c>
      <c r="W83" s="127" t="str">
        <f t="shared" si="58"/>
        <v/>
      </c>
      <c r="X83" s="127" t="str">
        <f t="shared" si="59"/>
        <v/>
      </c>
      <c r="Y83" s="127" t="str">
        <f t="shared" si="60"/>
        <v/>
      </c>
      <c r="Z83" s="36" t="str">
        <f>IF(Mining_Import!B83="","",Mining_Import!B83)</f>
        <v/>
      </c>
      <c r="AA83" s="184" t="str">
        <f>IF(Mining_Import!$C83="","",Mining_Import!$C83)</f>
        <v/>
      </c>
      <c r="AB83" s="122" t="str">
        <f t="shared" si="61"/>
        <v/>
      </c>
      <c r="AC83" s="122" t="str">
        <f>IF($Y83&gt;Dashboard!$Q$19,$AB83,"")</f>
        <v/>
      </c>
      <c r="AD83" s="43" t="str">
        <f t="shared" si="62"/>
        <v/>
      </c>
      <c r="AE83" s="36" t="str">
        <f>IF(Mining_Import!D83="","",Mining_Import!D83)</f>
        <v/>
      </c>
      <c r="AF83" s="36" t="str">
        <f>IF(Mining_Import!E83="","",Mining_Import!E83)</f>
        <v/>
      </c>
      <c r="AG83" s="36" t="str">
        <f>IF(Mining_Import!F83="","",Mining_Import!F83)</f>
        <v/>
      </c>
      <c r="AH83" s="36" t="str">
        <f>IF(Mining_Import!G83="","",Mining_Import!G83)</f>
        <v/>
      </c>
      <c r="AI83" s="36" t="str">
        <f>IF(Mining_Import!H83="","",Mining_Import!H83)</f>
        <v/>
      </c>
      <c r="AJ83" s="36" t="str">
        <f>IF(Mining_Import!I83="","",Mining_Import!I83)</f>
        <v/>
      </c>
      <c r="AK83" s="7"/>
      <c r="AL83" s="106"/>
      <c r="AM83" s="16"/>
      <c r="AN83" s="41"/>
      <c r="AO83" s="65"/>
      <c r="AP83" s="65"/>
      <c r="AQ83" s="57"/>
      <c r="AR83" s="57"/>
      <c r="AS83" s="41"/>
      <c r="AT83" s="41"/>
      <c r="AU83" s="41"/>
      <c r="AV83" s="41"/>
      <c r="AW83" s="113"/>
      <c r="AX83" s="41"/>
      <c r="AY83" s="41"/>
      <c r="AZ83" s="41"/>
      <c r="BA83" s="41"/>
      <c r="BB83" s="41"/>
      <c r="BC83" s="41"/>
      <c r="BD83" s="41"/>
      <c r="BE83" s="61"/>
      <c r="BF83" s="41"/>
      <c r="BG83" s="41"/>
      <c r="BH83" s="41"/>
      <c r="BI83" s="32"/>
      <c r="BJ83" s="32"/>
      <c r="BK83" s="32"/>
      <c r="BL83" s="32"/>
      <c r="BM83" s="32"/>
      <c r="BN83" s="32"/>
      <c r="BQ83" s="32"/>
      <c r="BR83" s="32"/>
      <c r="BS83" s="336"/>
      <c r="BT83" s="336"/>
      <c r="BU83" s="337"/>
      <c r="BV83" s="336"/>
      <c r="BW83" s="338"/>
      <c r="BX83" s="7"/>
      <c r="BY83" s="120" t="str">
        <f t="shared" si="50"/>
        <v/>
      </c>
      <c r="BZ83" s="184" t="str">
        <f t="shared" si="63"/>
        <v/>
      </c>
      <c r="CA83" s="37" t="str">
        <f>IFERROR(VLOOKUP($BY83,Account_Value!$C$2:$F$2500,4,0),"")</f>
        <v/>
      </c>
      <c r="CB83" s="43" t="str">
        <f t="shared" si="51"/>
        <v/>
      </c>
      <c r="CC83" s="122" t="str">
        <f>IF($BZ83="","",SUM($BZ$2:$BZ83))</f>
        <v/>
      </c>
      <c r="CD83" s="43" t="str">
        <f>IF($BZ83="","",$BU$19*(SUM($BZ$2:$BZ83)))</f>
        <v/>
      </c>
    </row>
    <row r="84" spans="1:82" s="5" customFormat="1">
      <c r="A84" s="4" t="str">
        <f t="shared" si="52"/>
        <v/>
      </c>
      <c r="B84" s="21" t="str">
        <f>IF(Investments_Import!A84="","",Investments_Import!A84)</f>
        <v/>
      </c>
      <c r="C84" s="22" t="str">
        <f t="shared" si="45"/>
        <v/>
      </c>
      <c r="D84" s="51" t="str">
        <f t="shared" si="53"/>
        <v/>
      </c>
      <c r="E84" s="3" t="str">
        <f>IF(Investments_Import!B84="","",Investments_Import!B84)</f>
        <v/>
      </c>
      <c r="F84" s="54" t="str">
        <f t="shared" si="54"/>
        <v xml:space="preserve"> </v>
      </c>
      <c r="G84" s="54" t="str">
        <f>IF($B84="","",COUNTIF($F$2:$F84,$F84))</f>
        <v/>
      </c>
      <c r="H84" s="53" t="str">
        <f t="shared" si="55"/>
        <v xml:space="preserve">  </v>
      </c>
      <c r="I84" s="3" t="str">
        <f>IF(Investments_Import!C84="","",Investments_Import!C84)</f>
        <v/>
      </c>
      <c r="J84" s="108" t="str">
        <f>IF(Investments_Import!D84="","",Investments_Import!D84)</f>
        <v/>
      </c>
      <c r="K84" s="108" t="str">
        <f t="shared" si="56"/>
        <v/>
      </c>
      <c r="L84" s="47" t="str">
        <f>IF(Investments_Import!E84="","",Investments_Import!E84)</f>
        <v/>
      </c>
      <c r="M84" s="47" t="str">
        <f t="shared" si="46"/>
        <v/>
      </c>
      <c r="N84" s="31" t="str">
        <f>IF(Investments_Import!F84="","",Investments_Import!F84)</f>
        <v/>
      </c>
      <c r="O84" s="31" t="str">
        <f t="shared" si="47"/>
        <v/>
      </c>
      <c r="P84" s="3" t="str">
        <f>IF(Investments_Import!G84="","",Investments_Import!G84)</f>
        <v/>
      </c>
      <c r="Q84" s="3" t="str">
        <f>IF(Investments_Import!H84="","",Investments_Import!H84)</f>
        <v/>
      </c>
      <c r="R84" s="37" t="str">
        <f t="shared" si="48"/>
        <v/>
      </c>
      <c r="S84" s="37" t="str">
        <f t="shared" si="49"/>
        <v/>
      </c>
      <c r="T84" s="7"/>
      <c r="U84" s="36" t="str">
        <f>IF(Mining_Import!A84="","",Mining_Import!A84)</f>
        <v/>
      </c>
      <c r="V84" s="22" t="str">
        <f t="shared" si="57"/>
        <v/>
      </c>
      <c r="W84" s="127" t="str">
        <f t="shared" si="58"/>
        <v/>
      </c>
      <c r="X84" s="127" t="str">
        <f t="shared" si="59"/>
        <v/>
      </c>
      <c r="Y84" s="127" t="str">
        <f t="shared" si="60"/>
        <v/>
      </c>
      <c r="Z84" s="36" t="str">
        <f>IF(Mining_Import!B84="","",Mining_Import!B84)</f>
        <v/>
      </c>
      <c r="AA84" s="184" t="str">
        <f>IF(Mining_Import!$C84="","",Mining_Import!$C84)</f>
        <v/>
      </c>
      <c r="AB84" s="122" t="str">
        <f t="shared" si="61"/>
        <v/>
      </c>
      <c r="AC84" s="122" t="str">
        <f>IF($Y84&gt;Dashboard!$Q$19,$AB84,"")</f>
        <v/>
      </c>
      <c r="AD84" s="43" t="str">
        <f t="shared" si="62"/>
        <v/>
      </c>
      <c r="AE84" s="36" t="str">
        <f>IF(Mining_Import!D84="","",Mining_Import!D84)</f>
        <v/>
      </c>
      <c r="AF84" s="36" t="str">
        <f>IF(Mining_Import!E84="","",Mining_Import!E84)</f>
        <v/>
      </c>
      <c r="AG84" s="36" t="str">
        <f>IF(Mining_Import!F84="","",Mining_Import!F84)</f>
        <v/>
      </c>
      <c r="AH84" s="36" t="str">
        <f>IF(Mining_Import!G84="","",Mining_Import!G84)</f>
        <v/>
      </c>
      <c r="AI84" s="36" t="str">
        <f>IF(Mining_Import!H84="","",Mining_Import!H84)</f>
        <v/>
      </c>
      <c r="AJ84" s="36" t="str">
        <f>IF(Mining_Import!I84="","",Mining_Import!I84)</f>
        <v/>
      </c>
      <c r="AK84" s="7"/>
      <c r="AL84" s="106"/>
      <c r="AM84" s="16"/>
      <c r="AN84" s="41"/>
      <c r="AO84" s="65"/>
      <c r="AP84" s="65"/>
      <c r="AQ84" s="57"/>
      <c r="AR84" s="57"/>
      <c r="AS84" s="41"/>
      <c r="AT84" s="41"/>
      <c r="AU84" s="41"/>
      <c r="AV84" s="41"/>
      <c r="AW84" s="113"/>
      <c r="AX84" s="41"/>
      <c r="AY84" s="41"/>
      <c r="AZ84" s="41"/>
      <c r="BA84" s="41"/>
      <c r="BB84" s="41"/>
      <c r="BC84" s="41"/>
      <c r="BD84" s="41"/>
      <c r="BE84" s="61"/>
      <c r="BF84" s="41"/>
      <c r="BG84" s="41"/>
      <c r="BH84" s="41"/>
      <c r="BI84" s="32"/>
      <c r="BJ84" s="32"/>
      <c r="BK84" s="32"/>
      <c r="BL84" s="32"/>
      <c r="BM84" s="32"/>
      <c r="BN84" s="32"/>
      <c r="BQ84" s="32"/>
      <c r="BR84" s="32"/>
      <c r="BS84" s="336"/>
      <c r="BT84" s="336"/>
      <c r="BU84" s="337"/>
      <c r="BV84" s="336"/>
      <c r="BW84" s="338"/>
      <c r="BX84" s="7"/>
      <c r="BY84" s="120" t="str">
        <f t="shared" si="50"/>
        <v/>
      </c>
      <c r="BZ84" s="184" t="str">
        <f t="shared" si="63"/>
        <v/>
      </c>
      <c r="CA84" s="37" t="str">
        <f>IFERROR(VLOOKUP($BY84,Account_Value!$C$2:$F$2500,4,0),"")</f>
        <v/>
      </c>
      <c r="CB84" s="43" t="str">
        <f t="shared" si="51"/>
        <v/>
      </c>
      <c r="CC84" s="122" t="str">
        <f>IF($BZ84="","",SUM($BZ$2:$BZ84))</f>
        <v/>
      </c>
      <c r="CD84" s="43" t="str">
        <f>IF($BZ84="","",$BU$19*(SUM($BZ$2:$BZ84)))</f>
        <v/>
      </c>
    </row>
    <row r="85" spans="1:82" s="5" customFormat="1">
      <c r="A85" s="4" t="str">
        <f t="shared" si="52"/>
        <v/>
      </c>
      <c r="B85" s="21" t="str">
        <f>IF(Investments_Import!A85="","",Investments_Import!A85)</f>
        <v/>
      </c>
      <c r="C85" s="22" t="str">
        <f t="shared" si="45"/>
        <v/>
      </c>
      <c r="D85" s="51" t="str">
        <f t="shared" si="53"/>
        <v/>
      </c>
      <c r="E85" s="3" t="str">
        <f>IF(Investments_Import!B85="","",Investments_Import!B85)</f>
        <v/>
      </c>
      <c r="F85" s="54" t="str">
        <f t="shared" si="54"/>
        <v xml:space="preserve"> </v>
      </c>
      <c r="G85" s="54" t="str">
        <f>IF($B85="","",COUNTIF($F$2:$F85,$F85))</f>
        <v/>
      </c>
      <c r="H85" s="53" t="str">
        <f t="shared" si="55"/>
        <v xml:space="preserve">  </v>
      </c>
      <c r="I85" s="3" t="str">
        <f>IF(Investments_Import!C85="","",Investments_Import!C85)</f>
        <v/>
      </c>
      <c r="J85" s="108" t="str">
        <f>IF(Investments_Import!D85="","",Investments_Import!D85)</f>
        <v/>
      </c>
      <c r="K85" s="108" t="str">
        <f t="shared" si="56"/>
        <v/>
      </c>
      <c r="L85" s="47" t="str">
        <f>IF(Investments_Import!E85="","",Investments_Import!E85)</f>
        <v/>
      </c>
      <c r="M85" s="47" t="str">
        <f t="shared" si="46"/>
        <v/>
      </c>
      <c r="N85" s="31" t="str">
        <f>IF(Investments_Import!F85="","",Investments_Import!F85)</f>
        <v/>
      </c>
      <c r="O85" s="31" t="str">
        <f t="shared" si="47"/>
        <v/>
      </c>
      <c r="P85" s="3" t="str">
        <f>IF(Investments_Import!G85="","",Investments_Import!G85)</f>
        <v/>
      </c>
      <c r="Q85" s="3" t="str">
        <f>IF(Investments_Import!H85="","",Investments_Import!H85)</f>
        <v/>
      </c>
      <c r="R85" s="37" t="str">
        <f t="shared" si="48"/>
        <v/>
      </c>
      <c r="S85" s="37" t="str">
        <f t="shared" si="49"/>
        <v/>
      </c>
      <c r="T85" s="7"/>
      <c r="U85" s="36" t="str">
        <f>IF(Mining_Import!A85="","",Mining_Import!A85)</f>
        <v/>
      </c>
      <c r="V85" s="22" t="str">
        <f t="shared" si="57"/>
        <v/>
      </c>
      <c r="W85" s="127" t="str">
        <f t="shared" si="58"/>
        <v/>
      </c>
      <c r="X85" s="127" t="str">
        <f t="shared" si="59"/>
        <v/>
      </c>
      <c r="Y85" s="127" t="str">
        <f t="shared" si="60"/>
        <v/>
      </c>
      <c r="Z85" s="36" t="str">
        <f>IF(Mining_Import!B85="","",Mining_Import!B85)</f>
        <v/>
      </c>
      <c r="AA85" s="184" t="str">
        <f>IF(Mining_Import!$C85="","",Mining_Import!$C85)</f>
        <v/>
      </c>
      <c r="AB85" s="122" t="str">
        <f t="shared" si="61"/>
        <v/>
      </c>
      <c r="AC85" s="122" t="str">
        <f>IF($Y85&gt;Dashboard!$Q$19,$AB85,"")</f>
        <v/>
      </c>
      <c r="AD85" s="43" t="str">
        <f t="shared" si="62"/>
        <v/>
      </c>
      <c r="AE85" s="36" t="str">
        <f>IF(Mining_Import!D85="","",Mining_Import!D85)</f>
        <v/>
      </c>
      <c r="AF85" s="36" t="str">
        <f>IF(Mining_Import!E85="","",Mining_Import!E85)</f>
        <v/>
      </c>
      <c r="AG85" s="36" t="str">
        <f>IF(Mining_Import!F85="","",Mining_Import!F85)</f>
        <v/>
      </c>
      <c r="AH85" s="36" t="str">
        <f>IF(Mining_Import!G85="","",Mining_Import!G85)</f>
        <v/>
      </c>
      <c r="AI85" s="36" t="str">
        <f>IF(Mining_Import!H85="","",Mining_Import!H85)</f>
        <v/>
      </c>
      <c r="AJ85" s="36" t="str">
        <f>IF(Mining_Import!I85="","",Mining_Import!I85)</f>
        <v/>
      </c>
      <c r="AK85" s="7"/>
      <c r="AL85" s="106"/>
      <c r="AM85" s="16"/>
      <c r="AN85" s="41"/>
      <c r="AO85" s="65"/>
      <c r="AP85" s="65"/>
      <c r="AQ85" s="57"/>
      <c r="AR85" s="57"/>
      <c r="AS85" s="41"/>
      <c r="AT85" s="41"/>
      <c r="AU85" s="41"/>
      <c r="AV85" s="41"/>
      <c r="AW85" s="113"/>
      <c r="AX85" s="41"/>
      <c r="AY85" s="41"/>
      <c r="AZ85" s="41"/>
      <c r="BA85" s="41"/>
      <c r="BB85" s="41"/>
      <c r="BC85" s="41"/>
      <c r="BD85" s="41"/>
      <c r="BE85" s="61"/>
      <c r="BF85" s="41"/>
      <c r="BG85" s="41"/>
      <c r="BH85" s="41"/>
      <c r="BI85" s="32"/>
      <c r="BJ85" s="32"/>
      <c r="BK85" s="32"/>
      <c r="BL85" s="32"/>
      <c r="BM85" s="32"/>
      <c r="BN85" s="32"/>
      <c r="BQ85" s="32"/>
      <c r="BR85" s="32"/>
      <c r="BS85" s="336"/>
      <c r="BT85" s="336"/>
      <c r="BU85" s="337"/>
      <c r="BV85" s="336"/>
      <c r="BW85" s="338"/>
      <c r="BX85" s="7"/>
      <c r="BY85" s="120" t="str">
        <f t="shared" si="50"/>
        <v/>
      </c>
      <c r="BZ85" s="184" t="str">
        <f t="shared" si="63"/>
        <v/>
      </c>
      <c r="CA85" s="37" t="str">
        <f>IFERROR(VLOOKUP($BY85,Account_Value!$C$2:$F$2500,4,0),"")</f>
        <v/>
      </c>
      <c r="CB85" s="43" t="str">
        <f t="shared" si="51"/>
        <v/>
      </c>
      <c r="CC85" s="122" t="str">
        <f>IF($BZ85="","",SUM($BZ$2:$BZ85))</f>
        <v/>
      </c>
      <c r="CD85" s="43" t="str">
        <f>IF($BZ85="","",$BU$19*(SUM($BZ$2:$BZ85)))</f>
        <v/>
      </c>
    </row>
    <row r="86" spans="1:82" s="5" customFormat="1">
      <c r="A86" s="4" t="str">
        <f t="shared" si="52"/>
        <v/>
      </c>
      <c r="B86" s="21" t="str">
        <f>IF(Investments_Import!A86="","",Investments_Import!A86)</f>
        <v/>
      </c>
      <c r="C86" s="22" t="str">
        <f t="shared" si="45"/>
        <v/>
      </c>
      <c r="D86" s="51" t="str">
        <f t="shared" si="53"/>
        <v/>
      </c>
      <c r="E86" s="3" t="str">
        <f>IF(Investments_Import!B86="","",Investments_Import!B86)</f>
        <v/>
      </c>
      <c r="F86" s="54" t="str">
        <f t="shared" si="54"/>
        <v xml:space="preserve"> </v>
      </c>
      <c r="G86" s="54" t="str">
        <f>IF($B86="","",COUNTIF($F$2:$F86,$F86))</f>
        <v/>
      </c>
      <c r="H86" s="53" t="str">
        <f t="shared" si="55"/>
        <v xml:space="preserve">  </v>
      </c>
      <c r="I86" s="3" t="str">
        <f>IF(Investments_Import!C86="","",Investments_Import!C86)</f>
        <v/>
      </c>
      <c r="J86" s="108" t="str">
        <f>IF(Investments_Import!D86="","",Investments_Import!D86)</f>
        <v/>
      </c>
      <c r="K86" s="108" t="str">
        <f t="shared" si="56"/>
        <v/>
      </c>
      <c r="L86" s="47" t="str">
        <f>IF(Investments_Import!E86="","",Investments_Import!E86)</f>
        <v/>
      </c>
      <c r="M86" s="47" t="str">
        <f t="shared" si="46"/>
        <v/>
      </c>
      <c r="N86" s="31" t="str">
        <f>IF(Investments_Import!F86="","",Investments_Import!F86)</f>
        <v/>
      </c>
      <c r="O86" s="31" t="str">
        <f t="shared" si="47"/>
        <v/>
      </c>
      <c r="P86" s="3" t="str">
        <f>IF(Investments_Import!G86="","",Investments_Import!G86)</f>
        <v/>
      </c>
      <c r="Q86" s="3" t="str">
        <f>IF(Investments_Import!H86="","",Investments_Import!H86)</f>
        <v/>
      </c>
      <c r="R86" s="37" t="str">
        <f t="shared" si="48"/>
        <v/>
      </c>
      <c r="S86" s="37" t="str">
        <f t="shared" si="49"/>
        <v/>
      </c>
      <c r="T86" s="7"/>
      <c r="U86" s="36" t="str">
        <f>IF(Mining_Import!A86="","",Mining_Import!A86)</f>
        <v/>
      </c>
      <c r="V86" s="22" t="str">
        <f t="shared" si="57"/>
        <v/>
      </c>
      <c r="W86" s="127" t="str">
        <f t="shared" si="58"/>
        <v/>
      </c>
      <c r="X86" s="127" t="str">
        <f t="shared" si="59"/>
        <v/>
      </c>
      <c r="Y86" s="127" t="str">
        <f t="shared" si="60"/>
        <v/>
      </c>
      <c r="Z86" s="36" t="str">
        <f>IF(Mining_Import!B86="","",Mining_Import!B86)</f>
        <v/>
      </c>
      <c r="AA86" s="184" t="str">
        <f>IF(Mining_Import!$C86="","",Mining_Import!$C86)</f>
        <v/>
      </c>
      <c r="AB86" s="122" t="str">
        <f t="shared" si="61"/>
        <v/>
      </c>
      <c r="AC86" s="122" t="str">
        <f>IF($Y86&gt;Dashboard!$Q$19,$AB86,"")</f>
        <v/>
      </c>
      <c r="AD86" s="43" t="str">
        <f t="shared" si="62"/>
        <v/>
      </c>
      <c r="AE86" s="36" t="str">
        <f>IF(Mining_Import!D86="","",Mining_Import!D86)</f>
        <v/>
      </c>
      <c r="AF86" s="36" t="str">
        <f>IF(Mining_Import!E86="","",Mining_Import!E86)</f>
        <v/>
      </c>
      <c r="AG86" s="36" t="str">
        <f>IF(Mining_Import!F86="","",Mining_Import!F86)</f>
        <v/>
      </c>
      <c r="AH86" s="36" t="str">
        <f>IF(Mining_Import!G86="","",Mining_Import!G86)</f>
        <v/>
      </c>
      <c r="AI86" s="36" t="str">
        <f>IF(Mining_Import!H86="","",Mining_Import!H86)</f>
        <v/>
      </c>
      <c r="AJ86" s="36" t="str">
        <f>IF(Mining_Import!I86="","",Mining_Import!I86)</f>
        <v/>
      </c>
      <c r="AK86" s="7"/>
      <c r="AL86" s="106"/>
      <c r="AM86" s="16"/>
      <c r="AN86" s="41"/>
      <c r="AO86" s="65"/>
      <c r="AP86" s="65"/>
      <c r="AQ86" s="57"/>
      <c r="AR86" s="57"/>
      <c r="AS86" s="41"/>
      <c r="AT86" s="41"/>
      <c r="AU86" s="41"/>
      <c r="AV86" s="41"/>
      <c r="AW86" s="113"/>
      <c r="AX86" s="41"/>
      <c r="AY86" s="41"/>
      <c r="AZ86" s="41"/>
      <c r="BA86" s="41"/>
      <c r="BB86" s="41"/>
      <c r="BC86" s="41"/>
      <c r="BD86" s="41"/>
      <c r="BE86" s="61"/>
      <c r="BF86" s="41"/>
      <c r="BG86" s="41"/>
      <c r="BH86" s="41"/>
      <c r="BI86" s="32"/>
      <c r="BJ86" s="32"/>
      <c r="BK86" s="32"/>
      <c r="BL86" s="32"/>
      <c r="BM86" s="32"/>
      <c r="BN86" s="32"/>
      <c r="BQ86" s="32"/>
      <c r="BR86" s="32"/>
      <c r="BS86" s="336"/>
      <c r="BT86" s="336"/>
      <c r="BU86" s="337"/>
      <c r="BV86" s="336"/>
      <c r="BW86" s="338"/>
      <c r="BX86" s="7"/>
      <c r="BY86" s="120" t="str">
        <f t="shared" si="50"/>
        <v/>
      </c>
      <c r="BZ86" s="184" t="str">
        <f t="shared" si="63"/>
        <v/>
      </c>
      <c r="CA86" s="37" t="str">
        <f>IFERROR(VLOOKUP($BY86,Account_Value!$C$2:$F$2500,4,0),"")</f>
        <v/>
      </c>
      <c r="CB86" s="43" t="str">
        <f t="shared" si="51"/>
        <v/>
      </c>
      <c r="CC86" s="122" t="str">
        <f>IF($BZ86="","",SUM($BZ$2:$BZ86))</f>
        <v/>
      </c>
      <c r="CD86" s="43" t="str">
        <f>IF($BZ86="","",$BU$19*(SUM($BZ$2:$BZ86)))</f>
        <v/>
      </c>
    </row>
    <row r="87" spans="1:82" s="5" customFormat="1">
      <c r="A87" s="4" t="str">
        <f t="shared" si="52"/>
        <v/>
      </c>
      <c r="B87" s="21" t="str">
        <f>IF(Investments_Import!A87="","",Investments_Import!A87)</f>
        <v/>
      </c>
      <c r="C87" s="22" t="str">
        <f t="shared" si="45"/>
        <v/>
      </c>
      <c r="D87" s="51" t="str">
        <f t="shared" si="53"/>
        <v/>
      </c>
      <c r="E87" s="3" t="str">
        <f>IF(Investments_Import!B87="","",Investments_Import!B87)</f>
        <v/>
      </c>
      <c r="F87" s="54" t="str">
        <f t="shared" si="54"/>
        <v xml:space="preserve"> </v>
      </c>
      <c r="G87" s="54" t="str">
        <f>IF($B87="","",COUNTIF($F$2:$F87,$F87))</f>
        <v/>
      </c>
      <c r="H87" s="53" t="str">
        <f t="shared" si="55"/>
        <v xml:space="preserve">  </v>
      </c>
      <c r="I87" s="3" t="str">
        <f>IF(Investments_Import!C87="","",Investments_Import!C87)</f>
        <v/>
      </c>
      <c r="J87" s="108" t="str">
        <f>IF(Investments_Import!D87="","",Investments_Import!D87)</f>
        <v/>
      </c>
      <c r="K87" s="108" t="str">
        <f t="shared" si="56"/>
        <v/>
      </c>
      <c r="L87" s="47" t="str">
        <f>IF(Investments_Import!E87="","",Investments_Import!E87)</f>
        <v/>
      </c>
      <c r="M87" s="47" t="str">
        <f t="shared" si="46"/>
        <v/>
      </c>
      <c r="N87" s="31" t="str">
        <f>IF(Investments_Import!F87="","",Investments_Import!F87)</f>
        <v/>
      </c>
      <c r="O87" s="31" t="str">
        <f t="shared" si="47"/>
        <v/>
      </c>
      <c r="P87" s="3" t="str">
        <f>IF(Investments_Import!G87="","",Investments_Import!G87)</f>
        <v/>
      </c>
      <c r="Q87" s="3" t="str">
        <f>IF(Investments_Import!H87="","",Investments_Import!H87)</f>
        <v/>
      </c>
      <c r="R87" s="37" t="str">
        <f t="shared" si="48"/>
        <v/>
      </c>
      <c r="S87" s="37" t="str">
        <f t="shared" si="49"/>
        <v/>
      </c>
      <c r="T87" s="7"/>
      <c r="U87" s="36" t="str">
        <f>IF(Mining_Import!A87="","",Mining_Import!A87)</f>
        <v/>
      </c>
      <c r="V87" s="22" t="str">
        <f t="shared" si="57"/>
        <v/>
      </c>
      <c r="W87" s="127" t="str">
        <f t="shared" si="58"/>
        <v/>
      </c>
      <c r="X87" s="127" t="str">
        <f t="shared" si="59"/>
        <v/>
      </c>
      <c r="Y87" s="127" t="str">
        <f t="shared" si="60"/>
        <v/>
      </c>
      <c r="Z87" s="36" t="str">
        <f>IF(Mining_Import!B87="","",Mining_Import!B87)</f>
        <v/>
      </c>
      <c r="AA87" s="184" t="str">
        <f>IF(Mining_Import!$C87="","",Mining_Import!$C87)</f>
        <v/>
      </c>
      <c r="AB87" s="122" t="str">
        <f t="shared" si="61"/>
        <v/>
      </c>
      <c r="AC87" s="122" t="str">
        <f>IF($Y87&gt;Dashboard!$Q$19,$AB87,"")</f>
        <v/>
      </c>
      <c r="AD87" s="43" t="str">
        <f t="shared" si="62"/>
        <v/>
      </c>
      <c r="AE87" s="36" t="str">
        <f>IF(Mining_Import!D87="","",Mining_Import!D87)</f>
        <v/>
      </c>
      <c r="AF87" s="36" t="str">
        <f>IF(Mining_Import!E87="","",Mining_Import!E87)</f>
        <v/>
      </c>
      <c r="AG87" s="36" t="str">
        <f>IF(Mining_Import!F87="","",Mining_Import!F87)</f>
        <v/>
      </c>
      <c r="AH87" s="36" t="str">
        <f>IF(Mining_Import!G87="","",Mining_Import!G87)</f>
        <v/>
      </c>
      <c r="AI87" s="36" t="str">
        <f>IF(Mining_Import!H87="","",Mining_Import!H87)</f>
        <v/>
      </c>
      <c r="AJ87" s="36" t="str">
        <f>IF(Mining_Import!I87="","",Mining_Import!I87)</f>
        <v/>
      </c>
      <c r="AK87" s="7"/>
      <c r="AL87" s="106"/>
      <c r="AM87" s="16"/>
      <c r="AN87" s="41"/>
      <c r="AO87" s="65"/>
      <c r="AP87" s="65"/>
      <c r="AQ87" s="57"/>
      <c r="AR87" s="57"/>
      <c r="AS87" s="41"/>
      <c r="AT87" s="41"/>
      <c r="AU87" s="41"/>
      <c r="AV87" s="41"/>
      <c r="AW87" s="113"/>
      <c r="AX87" s="41"/>
      <c r="AY87" s="41"/>
      <c r="AZ87" s="41"/>
      <c r="BA87" s="41"/>
      <c r="BB87" s="41"/>
      <c r="BC87" s="41"/>
      <c r="BD87" s="41"/>
      <c r="BE87" s="61"/>
      <c r="BF87" s="41"/>
      <c r="BG87" s="41"/>
      <c r="BH87" s="41"/>
      <c r="BI87" s="32"/>
      <c r="BJ87" s="32"/>
      <c r="BK87" s="32"/>
      <c r="BL87" s="32"/>
      <c r="BM87" s="32"/>
      <c r="BN87" s="32"/>
      <c r="BQ87" s="32"/>
      <c r="BR87" s="32"/>
      <c r="BS87" s="336"/>
      <c r="BT87" s="336"/>
      <c r="BU87" s="337"/>
      <c r="BV87" s="336"/>
      <c r="BW87" s="338"/>
      <c r="BX87" s="7"/>
      <c r="BY87" s="120" t="str">
        <f t="shared" si="50"/>
        <v/>
      </c>
      <c r="BZ87" s="184" t="str">
        <f t="shared" si="63"/>
        <v/>
      </c>
      <c r="CA87" s="37" t="str">
        <f>IFERROR(VLOOKUP($BY87,Account_Value!$C$2:$F$2500,4,0),"")</f>
        <v/>
      </c>
      <c r="CB87" s="43" t="str">
        <f t="shared" si="51"/>
        <v/>
      </c>
      <c r="CC87" s="122" t="str">
        <f>IF($BZ87="","",SUM($BZ$2:$BZ87))</f>
        <v/>
      </c>
      <c r="CD87" s="43" t="str">
        <f>IF($BZ87="","",$BU$19*(SUM($BZ$2:$BZ87)))</f>
        <v/>
      </c>
    </row>
    <row r="88" spans="1:82" s="5" customFormat="1">
      <c r="A88" s="4" t="str">
        <f t="shared" si="52"/>
        <v/>
      </c>
      <c r="B88" s="21" t="str">
        <f>IF(Investments_Import!A88="","",Investments_Import!A88)</f>
        <v/>
      </c>
      <c r="C88" s="22" t="str">
        <f t="shared" si="45"/>
        <v/>
      </c>
      <c r="D88" s="51" t="str">
        <f t="shared" si="53"/>
        <v/>
      </c>
      <c r="E88" s="3" t="str">
        <f>IF(Investments_Import!B88="","",Investments_Import!B88)</f>
        <v/>
      </c>
      <c r="F88" s="54" t="str">
        <f t="shared" si="54"/>
        <v xml:space="preserve"> </v>
      </c>
      <c r="G88" s="54" t="str">
        <f>IF($B88="","",COUNTIF($F$2:$F88,$F88))</f>
        <v/>
      </c>
      <c r="H88" s="53" t="str">
        <f t="shared" si="55"/>
        <v xml:space="preserve">  </v>
      </c>
      <c r="I88" s="3" t="str">
        <f>IF(Investments_Import!C88="","",Investments_Import!C88)</f>
        <v/>
      </c>
      <c r="J88" s="108" t="str">
        <f>IF(Investments_Import!D88="","",Investments_Import!D88)</f>
        <v/>
      </c>
      <c r="K88" s="108" t="str">
        <f t="shared" si="56"/>
        <v/>
      </c>
      <c r="L88" s="47" t="str">
        <f>IF(Investments_Import!E88="","",Investments_Import!E88)</f>
        <v/>
      </c>
      <c r="M88" s="47" t="str">
        <f t="shared" si="46"/>
        <v/>
      </c>
      <c r="N88" s="31" t="str">
        <f>IF(Investments_Import!F88="","",Investments_Import!F88)</f>
        <v/>
      </c>
      <c r="O88" s="31" t="str">
        <f t="shared" si="47"/>
        <v/>
      </c>
      <c r="P88" s="3" t="str">
        <f>IF(Investments_Import!G88="","",Investments_Import!G88)</f>
        <v/>
      </c>
      <c r="Q88" s="3" t="str">
        <f>IF(Investments_Import!H88="","",Investments_Import!H88)</f>
        <v/>
      </c>
      <c r="R88" s="37" t="str">
        <f t="shared" si="48"/>
        <v/>
      </c>
      <c r="S88" s="37" t="str">
        <f t="shared" si="49"/>
        <v/>
      </c>
      <c r="T88" s="7"/>
      <c r="U88" s="36" t="str">
        <f>IF(Mining_Import!A88="","",Mining_Import!A88)</f>
        <v/>
      </c>
      <c r="V88" s="22" t="str">
        <f t="shared" si="57"/>
        <v/>
      </c>
      <c r="W88" s="127" t="str">
        <f t="shared" si="58"/>
        <v/>
      </c>
      <c r="X88" s="127" t="str">
        <f t="shared" si="59"/>
        <v/>
      </c>
      <c r="Y88" s="127" t="str">
        <f t="shared" si="60"/>
        <v/>
      </c>
      <c r="Z88" s="36" t="str">
        <f>IF(Mining_Import!B88="","",Mining_Import!B88)</f>
        <v/>
      </c>
      <c r="AA88" s="184" t="str">
        <f>IF(Mining_Import!$C88="","",Mining_Import!$C88)</f>
        <v/>
      </c>
      <c r="AB88" s="122" t="str">
        <f t="shared" si="61"/>
        <v/>
      </c>
      <c r="AC88" s="122" t="str">
        <f>IF($Y88&gt;Dashboard!$Q$19,$AB88,"")</f>
        <v/>
      </c>
      <c r="AD88" s="43" t="str">
        <f t="shared" si="62"/>
        <v/>
      </c>
      <c r="AE88" s="36" t="str">
        <f>IF(Mining_Import!D88="","",Mining_Import!D88)</f>
        <v/>
      </c>
      <c r="AF88" s="36" t="str">
        <f>IF(Mining_Import!E88="","",Mining_Import!E88)</f>
        <v/>
      </c>
      <c r="AG88" s="36" t="str">
        <f>IF(Mining_Import!F88="","",Mining_Import!F88)</f>
        <v/>
      </c>
      <c r="AH88" s="36" t="str">
        <f>IF(Mining_Import!G88="","",Mining_Import!G88)</f>
        <v/>
      </c>
      <c r="AI88" s="36" t="str">
        <f>IF(Mining_Import!H88="","",Mining_Import!H88)</f>
        <v/>
      </c>
      <c r="AJ88" s="36" t="str">
        <f>IF(Mining_Import!I88="","",Mining_Import!I88)</f>
        <v/>
      </c>
      <c r="AK88" s="7"/>
      <c r="AL88" s="106"/>
      <c r="AM88" s="16"/>
      <c r="AN88" s="41"/>
      <c r="AO88" s="65"/>
      <c r="AP88" s="65"/>
      <c r="AQ88" s="57"/>
      <c r="AR88" s="57"/>
      <c r="AS88" s="41"/>
      <c r="AT88" s="41"/>
      <c r="AU88" s="41"/>
      <c r="AV88" s="41"/>
      <c r="AW88" s="113"/>
      <c r="AX88" s="41"/>
      <c r="AY88" s="41"/>
      <c r="AZ88" s="41"/>
      <c r="BA88" s="41"/>
      <c r="BB88" s="41"/>
      <c r="BC88" s="41"/>
      <c r="BD88" s="41"/>
      <c r="BE88" s="61"/>
      <c r="BF88" s="41"/>
      <c r="BG88" s="41"/>
      <c r="BH88" s="41"/>
      <c r="BI88" s="32"/>
      <c r="BJ88" s="32"/>
      <c r="BK88" s="32"/>
      <c r="BL88" s="32"/>
      <c r="BM88" s="32"/>
      <c r="BN88" s="32"/>
      <c r="BQ88" s="32"/>
      <c r="BR88" s="32"/>
      <c r="BS88" s="336"/>
      <c r="BT88" s="336"/>
      <c r="BU88" s="337"/>
      <c r="BV88" s="336"/>
      <c r="BW88" s="338"/>
      <c r="BX88" s="7"/>
      <c r="BY88" s="120" t="str">
        <f t="shared" si="50"/>
        <v/>
      </c>
      <c r="BZ88" s="184" t="str">
        <f t="shared" si="63"/>
        <v/>
      </c>
      <c r="CA88" s="37" t="str">
        <f>IFERROR(VLOOKUP($BY88,Account_Value!$C$2:$F$2500,4,0),"")</f>
        <v/>
      </c>
      <c r="CB88" s="43" t="str">
        <f t="shared" si="51"/>
        <v/>
      </c>
      <c r="CC88" s="122" t="str">
        <f>IF($BZ88="","",SUM($BZ$2:$BZ88))</f>
        <v/>
      </c>
      <c r="CD88" s="43" t="str">
        <f>IF($BZ88="","",$BU$19*(SUM($BZ$2:$BZ88)))</f>
        <v/>
      </c>
    </row>
    <row r="89" spans="1:82" s="5" customFormat="1">
      <c r="A89" s="4" t="str">
        <f t="shared" si="52"/>
        <v/>
      </c>
      <c r="B89" s="21" t="str">
        <f>IF(Investments_Import!A89="","",Investments_Import!A89)</f>
        <v/>
      </c>
      <c r="C89" s="22" t="str">
        <f t="shared" si="45"/>
        <v/>
      </c>
      <c r="D89" s="51" t="str">
        <f t="shared" si="53"/>
        <v/>
      </c>
      <c r="E89" s="3" t="str">
        <f>IF(Investments_Import!B89="","",Investments_Import!B89)</f>
        <v/>
      </c>
      <c r="F89" s="54" t="str">
        <f t="shared" si="54"/>
        <v xml:space="preserve"> </v>
      </c>
      <c r="G89" s="54" t="str">
        <f>IF($B89="","",COUNTIF($F$2:$F89,$F89))</f>
        <v/>
      </c>
      <c r="H89" s="53" t="str">
        <f t="shared" si="55"/>
        <v xml:space="preserve">  </v>
      </c>
      <c r="I89" s="3" t="str">
        <f>IF(Investments_Import!C89="","",Investments_Import!C89)</f>
        <v/>
      </c>
      <c r="J89" s="108" t="str">
        <f>IF(Investments_Import!D89="","",Investments_Import!D89)</f>
        <v/>
      </c>
      <c r="K89" s="108" t="str">
        <f t="shared" si="56"/>
        <v/>
      </c>
      <c r="L89" s="47" t="str">
        <f>IF(Investments_Import!E89="","",Investments_Import!E89)</f>
        <v/>
      </c>
      <c r="M89" s="47" t="str">
        <f t="shared" si="46"/>
        <v/>
      </c>
      <c r="N89" s="31" t="str">
        <f>IF(Investments_Import!F89="","",Investments_Import!F89)</f>
        <v/>
      </c>
      <c r="O89" s="31" t="str">
        <f t="shared" si="47"/>
        <v/>
      </c>
      <c r="P89" s="3" t="str">
        <f>IF(Investments_Import!G89="","",Investments_Import!G89)</f>
        <v/>
      </c>
      <c r="Q89" s="3" t="str">
        <f>IF(Investments_Import!H89="","",Investments_Import!H89)</f>
        <v/>
      </c>
      <c r="R89" s="37" t="str">
        <f t="shared" si="48"/>
        <v/>
      </c>
      <c r="S89" s="37" t="str">
        <f t="shared" si="49"/>
        <v/>
      </c>
      <c r="T89" s="7"/>
      <c r="U89" s="36" t="str">
        <f>IF(Mining_Import!A89="","",Mining_Import!A89)</f>
        <v/>
      </c>
      <c r="V89" s="22" t="str">
        <f t="shared" si="57"/>
        <v/>
      </c>
      <c r="W89" s="127" t="str">
        <f t="shared" si="58"/>
        <v/>
      </c>
      <c r="X89" s="127" t="str">
        <f t="shared" si="59"/>
        <v/>
      </c>
      <c r="Y89" s="127" t="str">
        <f t="shared" si="60"/>
        <v/>
      </c>
      <c r="Z89" s="36" t="str">
        <f>IF(Mining_Import!B89="","",Mining_Import!B89)</f>
        <v/>
      </c>
      <c r="AA89" s="184" t="str">
        <f>IF(Mining_Import!$C89="","",Mining_Import!$C89)</f>
        <v/>
      </c>
      <c r="AB89" s="122" t="str">
        <f t="shared" si="61"/>
        <v/>
      </c>
      <c r="AC89" s="122" t="str">
        <f>IF($Y89&gt;Dashboard!$Q$19,$AB89,"")</f>
        <v/>
      </c>
      <c r="AD89" s="43" t="str">
        <f t="shared" si="62"/>
        <v/>
      </c>
      <c r="AE89" s="36" t="str">
        <f>IF(Mining_Import!D89="","",Mining_Import!D89)</f>
        <v/>
      </c>
      <c r="AF89" s="36" t="str">
        <f>IF(Mining_Import!E89="","",Mining_Import!E89)</f>
        <v/>
      </c>
      <c r="AG89" s="36" t="str">
        <f>IF(Mining_Import!F89="","",Mining_Import!F89)</f>
        <v/>
      </c>
      <c r="AH89" s="36" t="str">
        <f>IF(Mining_Import!G89="","",Mining_Import!G89)</f>
        <v/>
      </c>
      <c r="AI89" s="36" t="str">
        <f>IF(Mining_Import!H89="","",Mining_Import!H89)</f>
        <v/>
      </c>
      <c r="AJ89" s="36" t="str">
        <f>IF(Mining_Import!I89="","",Mining_Import!I89)</f>
        <v/>
      </c>
      <c r="AK89" s="7"/>
      <c r="AL89" s="106"/>
      <c r="AM89" s="16"/>
      <c r="AN89" s="41"/>
      <c r="AO89" s="65"/>
      <c r="AP89" s="65"/>
      <c r="AQ89" s="57"/>
      <c r="AR89" s="57"/>
      <c r="AS89" s="41"/>
      <c r="AT89" s="41"/>
      <c r="AU89" s="41"/>
      <c r="AV89" s="41"/>
      <c r="AW89" s="113"/>
      <c r="AX89" s="41"/>
      <c r="AY89" s="41"/>
      <c r="AZ89" s="41"/>
      <c r="BA89" s="41"/>
      <c r="BB89" s="41"/>
      <c r="BC89" s="41"/>
      <c r="BD89" s="41"/>
      <c r="BE89" s="61"/>
      <c r="BF89" s="41"/>
      <c r="BG89" s="41"/>
      <c r="BH89" s="41"/>
      <c r="BI89" s="32"/>
      <c r="BJ89" s="32"/>
      <c r="BK89" s="32"/>
      <c r="BL89" s="32"/>
      <c r="BM89" s="32"/>
      <c r="BN89" s="32"/>
      <c r="BQ89" s="32"/>
      <c r="BR89" s="32"/>
      <c r="BS89" s="336"/>
      <c r="BT89" s="336"/>
      <c r="BU89" s="337"/>
      <c r="BV89" s="336"/>
      <c r="BW89" s="338"/>
      <c r="BX89" s="7"/>
      <c r="BY89" s="120" t="str">
        <f t="shared" si="50"/>
        <v/>
      </c>
      <c r="BZ89" s="184" t="str">
        <f t="shared" si="63"/>
        <v/>
      </c>
      <c r="CA89" s="37" t="str">
        <f>IFERROR(VLOOKUP($BY89,Account_Value!$C$2:$F$2500,4,0),"")</f>
        <v/>
      </c>
      <c r="CB89" s="43" t="str">
        <f t="shared" si="51"/>
        <v/>
      </c>
      <c r="CC89" s="122" t="str">
        <f>IF($BZ89="","",SUM($BZ$2:$BZ89))</f>
        <v/>
      </c>
      <c r="CD89" s="43" t="str">
        <f>IF($BZ89="","",$BU$19*(SUM($BZ$2:$BZ89)))</f>
        <v/>
      </c>
    </row>
    <row r="90" spans="1:82" s="5" customFormat="1">
      <c r="A90" s="4" t="str">
        <f t="shared" si="52"/>
        <v/>
      </c>
      <c r="B90" s="21" t="str">
        <f>IF(Investments_Import!A90="","",Investments_Import!A90)</f>
        <v/>
      </c>
      <c r="C90" s="22" t="str">
        <f t="shared" si="45"/>
        <v/>
      </c>
      <c r="D90" s="51" t="str">
        <f t="shared" si="53"/>
        <v/>
      </c>
      <c r="E90" s="3" t="str">
        <f>IF(Investments_Import!B90="","",Investments_Import!B90)</f>
        <v/>
      </c>
      <c r="F90" s="54" t="str">
        <f t="shared" si="54"/>
        <v xml:space="preserve"> </v>
      </c>
      <c r="G90" s="54" t="str">
        <f>IF($B90="","",COUNTIF($F$2:$F90,$F90))</f>
        <v/>
      </c>
      <c r="H90" s="53" t="str">
        <f t="shared" si="55"/>
        <v xml:space="preserve">  </v>
      </c>
      <c r="I90" s="3" t="str">
        <f>IF(Investments_Import!C90="","",Investments_Import!C90)</f>
        <v/>
      </c>
      <c r="J90" s="108" t="str">
        <f>IF(Investments_Import!D90="","",Investments_Import!D90)</f>
        <v/>
      </c>
      <c r="K90" s="108" t="str">
        <f t="shared" si="56"/>
        <v/>
      </c>
      <c r="L90" s="47" t="str">
        <f>IF(Investments_Import!E90="","",Investments_Import!E90)</f>
        <v/>
      </c>
      <c r="M90" s="47" t="str">
        <f t="shared" si="46"/>
        <v/>
      </c>
      <c r="N90" s="31" t="str">
        <f>IF(Investments_Import!F90="","",Investments_Import!F90)</f>
        <v/>
      </c>
      <c r="O90" s="31" t="str">
        <f t="shared" si="47"/>
        <v/>
      </c>
      <c r="P90" s="3" t="str">
        <f>IF(Investments_Import!G90="","",Investments_Import!G90)</f>
        <v/>
      </c>
      <c r="Q90" s="3" t="str">
        <f>IF(Investments_Import!H90="","",Investments_Import!H90)</f>
        <v/>
      </c>
      <c r="R90" s="37" t="str">
        <f t="shared" si="48"/>
        <v/>
      </c>
      <c r="S90" s="37" t="str">
        <f t="shared" si="49"/>
        <v/>
      </c>
      <c r="T90" s="7"/>
      <c r="U90" s="36" t="str">
        <f>IF(Mining_Import!A90="","",Mining_Import!A90)</f>
        <v/>
      </c>
      <c r="V90" s="22" t="str">
        <f t="shared" si="57"/>
        <v/>
      </c>
      <c r="W90" s="127" t="str">
        <f t="shared" si="58"/>
        <v/>
      </c>
      <c r="X90" s="127" t="str">
        <f t="shared" si="59"/>
        <v/>
      </c>
      <c r="Y90" s="127" t="str">
        <f t="shared" si="60"/>
        <v/>
      </c>
      <c r="Z90" s="36" t="str">
        <f>IF(Mining_Import!B90="","",Mining_Import!B90)</f>
        <v/>
      </c>
      <c r="AA90" s="184" t="str">
        <f>IF(Mining_Import!$C90="","",Mining_Import!$C90)</f>
        <v/>
      </c>
      <c r="AB90" s="122" t="str">
        <f t="shared" si="61"/>
        <v/>
      </c>
      <c r="AC90" s="122" t="str">
        <f>IF($Y90&gt;Dashboard!$Q$19,$AB90,"")</f>
        <v/>
      </c>
      <c r="AD90" s="43" t="str">
        <f t="shared" si="62"/>
        <v/>
      </c>
      <c r="AE90" s="36" t="str">
        <f>IF(Mining_Import!D90="","",Mining_Import!D90)</f>
        <v/>
      </c>
      <c r="AF90" s="36" t="str">
        <f>IF(Mining_Import!E90="","",Mining_Import!E90)</f>
        <v/>
      </c>
      <c r="AG90" s="36" t="str">
        <f>IF(Mining_Import!F90="","",Mining_Import!F90)</f>
        <v/>
      </c>
      <c r="AH90" s="36" t="str">
        <f>IF(Mining_Import!G90="","",Mining_Import!G90)</f>
        <v/>
      </c>
      <c r="AI90" s="36" t="str">
        <f>IF(Mining_Import!H90="","",Mining_Import!H90)</f>
        <v/>
      </c>
      <c r="AJ90" s="36" t="str">
        <f>IF(Mining_Import!I90="","",Mining_Import!I90)</f>
        <v/>
      </c>
      <c r="AK90" s="7"/>
      <c r="AL90" s="106"/>
      <c r="AM90" s="16"/>
      <c r="AN90" s="41"/>
      <c r="AO90" s="65"/>
      <c r="AP90" s="65"/>
      <c r="AQ90" s="57"/>
      <c r="AR90" s="57"/>
      <c r="AS90" s="41"/>
      <c r="AT90" s="41"/>
      <c r="AU90" s="41"/>
      <c r="AV90" s="41"/>
      <c r="AW90" s="113"/>
      <c r="AX90" s="41"/>
      <c r="AY90" s="41"/>
      <c r="AZ90" s="41"/>
      <c r="BA90" s="41"/>
      <c r="BB90" s="41"/>
      <c r="BC90" s="41"/>
      <c r="BD90" s="41"/>
      <c r="BE90" s="61"/>
      <c r="BF90" s="41"/>
      <c r="BG90" s="41"/>
      <c r="BH90" s="41"/>
      <c r="BI90" s="32"/>
      <c r="BJ90" s="32"/>
      <c r="BK90" s="32"/>
      <c r="BL90" s="32"/>
      <c r="BM90" s="32"/>
      <c r="BN90" s="32"/>
      <c r="BQ90" s="32"/>
      <c r="BR90" s="32"/>
      <c r="BS90" s="336"/>
      <c r="BT90" s="336"/>
      <c r="BU90" s="337"/>
      <c r="BV90" s="336"/>
      <c r="BW90" s="338"/>
      <c r="BX90" s="7"/>
      <c r="BY90" s="120" t="str">
        <f t="shared" si="50"/>
        <v/>
      </c>
      <c r="BZ90" s="184" t="str">
        <f t="shared" si="63"/>
        <v/>
      </c>
      <c r="CA90" s="37" t="str">
        <f>IFERROR(VLOOKUP($BY90,Account_Value!$C$2:$F$2500,4,0),"")</f>
        <v/>
      </c>
      <c r="CB90" s="43" t="str">
        <f t="shared" si="51"/>
        <v/>
      </c>
      <c r="CC90" s="122" t="str">
        <f>IF($BZ90="","",SUM($BZ$2:$BZ90))</f>
        <v/>
      </c>
      <c r="CD90" s="43" t="str">
        <f>IF($BZ90="","",$BU$19*(SUM($BZ$2:$BZ90)))</f>
        <v/>
      </c>
    </row>
    <row r="91" spans="1:82" s="5" customFormat="1">
      <c r="A91" s="4" t="str">
        <f t="shared" si="52"/>
        <v/>
      </c>
      <c r="B91" s="21" t="str">
        <f>IF(Investments_Import!A91="","",Investments_Import!A91)</f>
        <v/>
      </c>
      <c r="C91" s="22" t="str">
        <f t="shared" si="45"/>
        <v/>
      </c>
      <c r="D91" s="51" t="str">
        <f t="shared" si="53"/>
        <v/>
      </c>
      <c r="E91" s="3" t="str">
        <f>IF(Investments_Import!B91="","",Investments_Import!B91)</f>
        <v/>
      </c>
      <c r="F91" s="54" t="str">
        <f t="shared" si="54"/>
        <v xml:space="preserve"> </v>
      </c>
      <c r="G91" s="54" t="str">
        <f>IF($B91="","",COUNTIF($F$2:$F91,$F91))</f>
        <v/>
      </c>
      <c r="H91" s="53" t="str">
        <f t="shared" si="55"/>
        <v xml:space="preserve">  </v>
      </c>
      <c r="I91" s="3" t="str">
        <f>IF(Investments_Import!C91="","",Investments_Import!C91)</f>
        <v/>
      </c>
      <c r="J91" s="108" t="str">
        <f>IF(Investments_Import!D91="","",Investments_Import!D91)</f>
        <v/>
      </c>
      <c r="K91" s="108" t="str">
        <f t="shared" si="56"/>
        <v/>
      </c>
      <c r="L91" s="47" t="str">
        <f>IF(Investments_Import!E91="","",Investments_Import!E91)</f>
        <v/>
      </c>
      <c r="M91" s="47" t="str">
        <f t="shared" si="46"/>
        <v/>
      </c>
      <c r="N91" s="31" t="str">
        <f>IF(Investments_Import!F91="","",Investments_Import!F91)</f>
        <v/>
      </c>
      <c r="O91" s="31" t="str">
        <f t="shared" si="47"/>
        <v/>
      </c>
      <c r="P91" s="3" t="str">
        <f>IF(Investments_Import!G91="","",Investments_Import!G91)</f>
        <v/>
      </c>
      <c r="Q91" s="3" t="str">
        <f>IF(Investments_Import!H91="","",Investments_Import!H91)</f>
        <v/>
      </c>
      <c r="R91" s="37" t="str">
        <f t="shared" si="48"/>
        <v/>
      </c>
      <c r="S91" s="37" t="str">
        <f t="shared" si="49"/>
        <v/>
      </c>
      <c r="T91" s="7"/>
      <c r="U91" s="36" t="str">
        <f>IF(Mining_Import!A91="","",Mining_Import!A91)</f>
        <v/>
      </c>
      <c r="V91" s="22" t="str">
        <f t="shared" si="57"/>
        <v/>
      </c>
      <c r="W91" s="127" t="str">
        <f t="shared" si="58"/>
        <v/>
      </c>
      <c r="X91" s="127" t="str">
        <f t="shared" si="59"/>
        <v/>
      </c>
      <c r="Y91" s="127" t="str">
        <f t="shared" si="60"/>
        <v/>
      </c>
      <c r="Z91" s="36" t="str">
        <f>IF(Mining_Import!B91="","",Mining_Import!B91)</f>
        <v/>
      </c>
      <c r="AA91" s="184" t="str">
        <f>IF(Mining_Import!$C91="","",Mining_Import!$C91)</f>
        <v/>
      </c>
      <c r="AB91" s="122" t="str">
        <f t="shared" si="61"/>
        <v/>
      </c>
      <c r="AC91" s="122" t="str">
        <f>IF($Y91&gt;Dashboard!$Q$19,$AB91,"")</f>
        <v/>
      </c>
      <c r="AD91" s="43" t="str">
        <f t="shared" si="62"/>
        <v/>
      </c>
      <c r="AE91" s="36" t="str">
        <f>IF(Mining_Import!D91="","",Mining_Import!D91)</f>
        <v/>
      </c>
      <c r="AF91" s="36" t="str">
        <f>IF(Mining_Import!E91="","",Mining_Import!E91)</f>
        <v/>
      </c>
      <c r="AG91" s="36" t="str">
        <f>IF(Mining_Import!F91="","",Mining_Import!F91)</f>
        <v/>
      </c>
      <c r="AH91" s="36" t="str">
        <f>IF(Mining_Import!G91="","",Mining_Import!G91)</f>
        <v/>
      </c>
      <c r="AI91" s="36" t="str">
        <f>IF(Mining_Import!H91="","",Mining_Import!H91)</f>
        <v/>
      </c>
      <c r="AJ91" s="36" t="str">
        <f>IF(Mining_Import!I91="","",Mining_Import!I91)</f>
        <v/>
      </c>
      <c r="AK91" s="7"/>
      <c r="AL91" s="106"/>
      <c r="AM91" s="16"/>
      <c r="AN91" s="41"/>
      <c r="AO91" s="65"/>
      <c r="AP91" s="65"/>
      <c r="AQ91" s="57"/>
      <c r="AR91" s="57"/>
      <c r="AS91" s="41"/>
      <c r="AT91" s="41"/>
      <c r="AU91" s="41"/>
      <c r="AV91" s="41"/>
      <c r="AW91" s="113"/>
      <c r="AX91" s="41"/>
      <c r="AY91" s="41"/>
      <c r="AZ91" s="41"/>
      <c r="BA91" s="41"/>
      <c r="BB91" s="41"/>
      <c r="BC91" s="41"/>
      <c r="BD91" s="41"/>
      <c r="BE91" s="61"/>
      <c r="BF91" s="41"/>
      <c r="BG91" s="41"/>
      <c r="BH91" s="41"/>
      <c r="BI91" s="32"/>
      <c r="BJ91" s="32"/>
      <c r="BK91" s="32"/>
      <c r="BL91" s="32"/>
      <c r="BM91" s="32"/>
      <c r="BN91" s="32"/>
      <c r="BQ91" s="32"/>
      <c r="BR91" s="32"/>
      <c r="BS91" s="336"/>
      <c r="BT91" s="336"/>
      <c r="BU91" s="337"/>
      <c r="BV91" s="336"/>
      <c r="BW91" s="338"/>
      <c r="BX91" s="7"/>
      <c r="BY91" s="120" t="str">
        <f t="shared" si="50"/>
        <v/>
      </c>
      <c r="BZ91" s="184" t="str">
        <f t="shared" si="63"/>
        <v/>
      </c>
      <c r="CA91" s="37" t="str">
        <f>IFERROR(VLOOKUP($BY91,Account_Value!$C$2:$F$2500,4,0),"")</f>
        <v/>
      </c>
      <c r="CB91" s="43" t="str">
        <f t="shared" si="51"/>
        <v/>
      </c>
      <c r="CC91" s="122" t="str">
        <f>IF($BZ91="","",SUM($BZ$2:$BZ91))</f>
        <v/>
      </c>
      <c r="CD91" s="43" t="str">
        <f>IF($BZ91="","",$BU$19*(SUM($BZ$2:$BZ91)))</f>
        <v/>
      </c>
    </row>
    <row r="92" spans="1:82" s="5" customFormat="1">
      <c r="A92" s="4" t="str">
        <f t="shared" si="52"/>
        <v/>
      </c>
      <c r="B92" s="21" t="str">
        <f>IF(Investments_Import!A92="","",Investments_Import!A92)</f>
        <v/>
      </c>
      <c r="C92" s="22" t="str">
        <f t="shared" si="45"/>
        <v/>
      </c>
      <c r="D92" s="51" t="str">
        <f t="shared" si="53"/>
        <v/>
      </c>
      <c r="E92" s="3" t="str">
        <f>IF(Investments_Import!B92="","",Investments_Import!B92)</f>
        <v/>
      </c>
      <c r="F92" s="54" t="str">
        <f t="shared" si="54"/>
        <v xml:space="preserve"> </v>
      </c>
      <c r="G92" s="54" t="str">
        <f>IF($B92="","",COUNTIF($F$2:$F92,$F92))</f>
        <v/>
      </c>
      <c r="H92" s="53" t="str">
        <f t="shared" si="55"/>
        <v xml:space="preserve">  </v>
      </c>
      <c r="I92" s="3" t="str">
        <f>IF(Investments_Import!C92="","",Investments_Import!C92)</f>
        <v/>
      </c>
      <c r="J92" s="108" t="str">
        <f>IF(Investments_Import!D92="","",Investments_Import!D92)</f>
        <v/>
      </c>
      <c r="K92" s="108" t="str">
        <f t="shared" si="56"/>
        <v/>
      </c>
      <c r="L92" s="47" t="str">
        <f>IF(Investments_Import!E92="","",Investments_Import!E92)</f>
        <v/>
      </c>
      <c r="M92" s="47" t="str">
        <f t="shared" si="46"/>
        <v/>
      </c>
      <c r="N92" s="31" t="str">
        <f>IF(Investments_Import!F92="","",Investments_Import!F92)</f>
        <v/>
      </c>
      <c r="O92" s="31" t="str">
        <f t="shared" si="47"/>
        <v/>
      </c>
      <c r="P92" s="3" t="str">
        <f>IF(Investments_Import!G92="","",Investments_Import!G92)</f>
        <v/>
      </c>
      <c r="Q92" s="3" t="str">
        <f>IF(Investments_Import!H92="","",Investments_Import!H92)</f>
        <v/>
      </c>
      <c r="R92" s="37" t="str">
        <f t="shared" si="48"/>
        <v/>
      </c>
      <c r="S92" s="37" t="str">
        <f t="shared" si="49"/>
        <v/>
      </c>
      <c r="T92" s="7"/>
      <c r="U92" s="36" t="str">
        <f>IF(Mining_Import!A92="","",Mining_Import!A92)</f>
        <v/>
      </c>
      <c r="V92" s="22" t="str">
        <f t="shared" si="57"/>
        <v/>
      </c>
      <c r="W92" s="127" t="str">
        <f t="shared" si="58"/>
        <v/>
      </c>
      <c r="X92" s="127" t="str">
        <f t="shared" si="59"/>
        <v/>
      </c>
      <c r="Y92" s="127" t="str">
        <f t="shared" si="60"/>
        <v/>
      </c>
      <c r="Z92" s="36" t="str">
        <f>IF(Mining_Import!B92="","",Mining_Import!B92)</f>
        <v/>
      </c>
      <c r="AA92" s="184" t="str">
        <f>IF(Mining_Import!$C92="","",Mining_Import!$C92)</f>
        <v/>
      </c>
      <c r="AB92" s="122" t="str">
        <f t="shared" si="61"/>
        <v/>
      </c>
      <c r="AC92" s="122" t="str">
        <f>IF($Y92&gt;Dashboard!$Q$19,$AB92,"")</f>
        <v/>
      </c>
      <c r="AD92" s="43" t="str">
        <f t="shared" si="62"/>
        <v/>
      </c>
      <c r="AE92" s="36" t="str">
        <f>IF(Mining_Import!D92="","",Mining_Import!D92)</f>
        <v/>
      </c>
      <c r="AF92" s="36" t="str">
        <f>IF(Mining_Import!E92="","",Mining_Import!E92)</f>
        <v/>
      </c>
      <c r="AG92" s="36" t="str">
        <f>IF(Mining_Import!F92="","",Mining_Import!F92)</f>
        <v/>
      </c>
      <c r="AH92" s="36" t="str">
        <f>IF(Mining_Import!G92="","",Mining_Import!G92)</f>
        <v/>
      </c>
      <c r="AI92" s="36" t="str">
        <f>IF(Mining_Import!H92="","",Mining_Import!H92)</f>
        <v/>
      </c>
      <c r="AJ92" s="36" t="str">
        <f>IF(Mining_Import!I92="","",Mining_Import!I92)</f>
        <v/>
      </c>
      <c r="AK92" s="7"/>
      <c r="AL92" s="106"/>
      <c r="AM92" s="16"/>
      <c r="AN92" s="41"/>
      <c r="AO92" s="65"/>
      <c r="AP92" s="65"/>
      <c r="AQ92" s="57"/>
      <c r="AR92" s="57"/>
      <c r="AS92" s="41"/>
      <c r="AT92" s="41"/>
      <c r="AU92" s="41"/>
      <c r="AV92" s="41"/>
      <c r="AW92" s="113"/>
      <c r="AX92" s="41"/>
      <c r="AY92" s="41"/>
      <c r="AZ92" s="41"/>
      <c r="BA92" s="41"/>
      <c r="BB92" s="41"/>
      <c r="BC92" s="41"/>
      <c r="BD92" s="41"/>
      <c r="BE92" s="61"/>
      <c r="BF92" s="41"/>
      <c r="BG92" s="41"/>
      <c r="BH92" s="41"/>
      <c r="BI92" s="32"/>
      <c r="BJ92" s="32"/>
      <c r="BK92" s="32"/>
      <c r="BL92" s="32"/>
      <c r="BM92" s="32"/>
      <c r="BN92" s="32"/>
      <c r="BQ92" s="32"/>
      <c r="BR92" s="32"/>
      <c r="BS92" s="336"/>
      <c r="BT92" s="336"/>
      <c r="BU92" s="337"/>
      <c r="BV92" s="336"/>
      <c r="BW92" s="338"/>
      <c r="BX92" s="7"/>
      <c r="BY92" s="120" t="str">
        <f t="shared" si="50"/>
        <v/>
      </c>
      <c r="BZ92" s="184" t="str">
        <f t="shared" si="63"/>
        <v/>
      </c>
      <c r="CA92" s="37" t="str">
        <f>IFERROR(VLOOKUP($BY92,Account_Value!$C$2:$F$2500,4,0),"")</f>
        <v/>
      </c>
      <c r="CB92" s="43" t="str">
        <f t="shared" si="51"/>
        <v/>
      </c>
      <c r="CC92" s="122" t="str">
        <f>IF($BZ92="","",SUM($BZ$2:$BZ92))</f>
        <v/>
      </c>
      <c r="CD92" s="43" t="str">
        <f>IF($BZ92="","",$BU$19*(SUM($BZ$2:$BZ92)))</f>
        <v/>
      </c>
    </row>
    <row r="93" spans="1:82" s="5" customFormat="1">
      <c r="A93" s="4" t="str">
        <f t="shared" si="52"/>
        <v/>
      </c>
      <c r="B93" s="21" t="str">
        <f>IF(Investments_Import!A93="","",Investments_Import!A93)</f>
        <v/>
      </c>
      <c r="C93" s="22" t="str">
        <f t="shared" si="45"/>
        <v/>
      </c>
      <c r="D93" s="51" t="str">
        <f t="shared" si="53"/>
        <v/>
      </c>
      <c r="E93" s="3" t="str">
        <f>IF(Investments_Import!B93="","",Investments_Import!B93)</f>
        <v/>
      </c>
      <c r="F93" s="54" t="str">
        <f t="shared" si="54"/>
        <v xml:space="preserve"> </v>
      </c>
      <c r="G93" s="54" t="str">
        <f>IF($B93="","",COUNTIF($F$2:$F93,$F93))</f>
        <v/>
      </c>
      <c r="H93" s="53" t="str">
        <f t="shared" si="55"/>
        <v xml:space="preserve">  </v>
      </c>
      <c r="I93" s="3" t="str">
        <f>IF(Investments_Import!C93="","",Investments_Import!C93)</f>
        <v/>
      </c>
      <c r="J93" s="108" t="str">
        <f>IF(Investments_Import!D93="","",Investments_Import!D93)</f>
        <v/>
      </c>
      <c r="K93" s="108" t="str">
        <f t="shared" si="56"/>
        <v/>
      </c>
      <c r="L93" s="47" t="str">
        <f>IF(Investments_Import!E93="","",Investments_Import!E93)</f>
        <v/>
      </c>
      <c r="M93" s="47" t="str">
        <f t="shared" si="46"/>
        <v/>
      </c>
      <c r="N93" s="31" t="str">
        <f>IF(Investments_Import!F93="","",Investments_Import!F93)</f>
        <v/>
      </c>
      <c r="O93" s="31" t="str">
        <f t="shared" si="47"/>
        <v/>
      </c>
      <c r="P93" s="3" t="str">
        <f>IF(Investments_Import!G93="","",Investments_Import!G93)</f>
        <v/>
      </c>
      <c r="Q93" s="3" t="str">
        <f>IF(Investments_Import!H93="","",Investments_Import!H93)</f>
        <v/>
      </c>
      <c r="R93" s="37" t="str">
        <f t="shared" si="48"/>
        <v/>
      </c>
      <c r="S93" s="37" t="str">
        <f t="shared" si="49"/>
        <v/>
      </c>
      <c r="T93" s="7"/>
      <c r="U93" s="36" t="str">
        <f>IF(Mining_Import!A93="","",Mining_Import!A93)</f>
        <v/>
      </c>
      <c r="V93" s="22" t="str">
        <f t="shared" si="57"/>
        <v/>
      </c>
      <c r="W93" s="127" t="str">
        <f t="shared" si="58"/>
        <v/>
      </c>
      <c r="X93" s="127" t="str">
        <f t="shared" si="59"/>
        <v/>
      </c>
      <c r="Y93" s="127" t="str">
        <f t="shared" si="60"/>
        <v/>
      </c>
      <c r="Z93" s="36" t="str">
        <f>IF(Mining_Import!B93="","",Mining_Import!B93)</f>
        <v/>
      </c>
      <c r="AA93" s="184" t="str">
        <f>IF(Mining_Import!$C93="","",Mining_Import!$C93)</f>
        <v/>
      </c>
      <c r="AB93" s="122" t="str">
        <f t="shared" si="61"/>
        <v/>
      </c>
      <c r="AC93" s="122" t="str">
        <f>IF($Y93&gt;Dashboard!$Q$19,$AB93,"")</f>
        <v/>
      </c>
      <c r="AD93" s="43" t="str">
        <f t="shared" si="62"/>
        <v/>
      </c>
      <c r="AE93" s="36" t="str">
        <f>IF(Mining_Import!D93="","",Mining_Import!D93)</f>
        <v/>
      </c>
      <c r="AF93" s="36" t="str">
        <f>IF(Mining_Import!E93="","",Mining_Import!E93)</f>
        <v/>
      </c>
      <c r="AG93" s="36" t="str">
        <f>IF(Mining_Import!F93="","",Mining_Import!F93)</f>
        <v/>
      </c>
      <c r="AH93" s="36" t="str">
        <f>IF(Mining_Import!G93="","",Mining_Import!G93)</f>
        <v/>
      </c>
      <c r="AI93" s="36" t="str">
        <f>IF(Mining_Import!H93="","",Mining_Import!H93)</f>
        <v/>
      </c>
      <c r="AJ93" s="36" t="str">
        <f>IF(Mining_Import!I93="","",Mining_Import!I93)</f>
        <v/>
      </c>
      <c r="AK93" s="7"/>
      <c r="AL93" s="106"/>
      <c r="AM93" s="16"/>
      <c r="AN93" s="41"/>
      <c r="AO93" s="65"/>
      <c r="AP93" s="65"/>
      <c r="AQ93" s="57"/>
      <c r="AR93" s="57"/>
      <c r="AS93" s="41"/>
      <c r="AT93" s="41"/>
      <c r="AU93" s="41"/>
      <c r="AV93" s="41"/>
      <c r="AW93" s="113"/>
      <c r="AX93" s="41"/>
      <c r="AY93" s="41"/>
      <c r="AZ93" s="41"/>
      <c r="BA93" s="41"/>
      <c r="BB93" s="41"/>
      <c r="BC93" s="41"/>
      <c r="BD93" s="41"/>
      <c r="BE93" s="61"/>
      <c r="BF93" s="41"/>
      <c r="BG93" s="41"/>
      <c r="BH93" s="41"/>
      <c r="BI93" s="32"/>
      <c r="BJ93" s="32"/>
      <c r="BK93" s="32"/>
      <c r="BL93" s="32"/>
      <c r="BM93" s="32"/>
      <c r="BN93" s="32"/>
      <c r="BQ93" s="32"/>
      <c r="BR93" s="32"/>
      <c r="BS93" s="336"/>
      <c r="BT93" s="336"/>
      <c r="BU93" s="337"/>
      <c r="BV93" s="336"/>
      <c r="BW93" s="338"/>
      <c r="BX93" s="7"/>
      <c r="BY93" s="120" t="str">
        <f t="shared" si="50"/>
        <v/>
      </c>
      <c r="BZ93" s="184" t="str">
        <f t="shared" si="63"/>
        <v/>
      </c>
      <c r="CA93" s="37" t="str">
        <f>IFERROR(VLOOKUP($BY93,Account_Value!$C$2:$F$2500,4,0),"")</f>
        <v/>
      </c>
      <c r="CB93" s="43" t="str">
        <f t="shared" si="51"/>
        <v/>
      </c>
      <c r="CC93" s="122" t="str">
        <f>IF($BZ93="","",SUM($BZ$2:$BZ93))</f>
        <v/>
      </c>
      <c r="CD93" s="43" t="str">
        <f>IF($BZ93="","",$BU$19*(SUM($BZ$2:$BZ93)))</f>
        <v/>
      </c>
    </row>
    <row r="94" spans="1:82" s="5" customFormat="1">
      <c r="A94" s="4" t="str">
        <f t="shared" si="52"/>
        <v/>
      </c>
      <c r="B94" s="21" t="str">
        <f>IF(Investments_Import!A94="","",Investments_Import!A94)</f>
        <v/>
      </c>
      <c r="C94" s="22" t="str">
        <f t="shared" si="45"/>
        <v/>
      </c>
      <c r="D94" s="51" t="str">
        <f t="shared" si="53"/>
        <v/>
      </c>
      <c r="E94" s="3" t="str">
        <f>IF(Investments_Import!B94="","",Investments_Import!B94)</f>
        <v/>
      </c>
      <c r="F94" s="54" t="str">
        <f t="shared" si="54"/>
        <v xml:space="preserve"> </v>
      </c>
      <c r="G94" s="54" t="str">
        <f>IF($B94="","",COUNTIF($F$2:$F94,$F94))</f>
        <v/>
      </c>
      <c r="H94" s="53" t="str">
        <f t="shared" si="55"/>
        <v xml:space="preserve">  </v>
      </c>
      <c r="I94" s="3" t="str">
        <f>IF(Investments_Import!C94="","",Investments_Import!C94)</f>
        <v/>
      </c>
      <c r="J94" s="108" t="str">
        <f>IF(Investments_Import!D94="","",Investments_Import!D94)</f>
        <v/>
      </c>
      <c r="K94" s="108" t="str">
        <f t="shared" si="56"/>
        <v/>
      </c>
      <c r="L94" s="47" t="str">
        <f>IF(Investments_Import!E94="","",Investments_Import!E94)</f>
        <v/>
      </c>
      <c r="M94" s="47" t="str">
        <f t="shared" si="46"/>
        <v/>
      </c>
      <c r="N94" s="31" t="str">
        <f>IF(Investments_Import!F94="","",Investments_Import!F94)</f>
        <v/>
      </c>
      <c r="O94" s="31" t="str">
        <f t="shared" si="47"/>
        <v/>
      </c>
      <c r="P94" s="3" t="str">
        <f>IF(Investments_Import!G94="","",Investments_Import!G94)</f>
        <v/>
      </c>
      <c r="Q94" s="3" t="str">
        <f>IF(Investments_Import!H94="","",Investments_Import!H94)</f>
        <v/>
      </c>
      <c r="R94" s="37" t="str">
        <f t="shared" si="48"/>
        <v/>
      </c>
      <c r="S94" s="37" t="str">
        <f t="shared" si="49"/>
        <v/>
      </c>
      <c r="T94" s="7"/>
      <c r="U94" s="36" t="str">
        <f>IF(Mining_Import!A94="","",Mining_Import!A94)</f>
        <v/>
      </c>
      <c r="V94" s="22" t="str">
        <f t="shared" si="57"/>
        <v/>
      </c>
      <c r="W94" s="127" t="str">
        <f t="shared" si="58"/>
        <v/>
      </c>
      <c r="X94" s="127" t="str">
        <f t="shared" si="59"/>
        <v/>
      </c>
      <c r="Y94" s="127" t="str">
        <f t="shared" si="60"/>
        <v/>
      </c>
      <c r="Z94" s="36" t="str">
        <f>IF(Mining_Import!B94="","",Mining_Import!B94)</f>
        <v/>
      </c>
      <c r="AA94" s="184" t="str">
        <f>IF(Mining_Import!$C94="","",Mining_Import!$C94)</f>
        <v/>
      </c>
      <c r="AB94" s="122" t="str">
        <f t="shared" si="61"/>
        <v/>
      </c>
      <c r="AC94" s="122" t="str">
        <f>IF($Y94&gt;Dashboard!$Q$19,$AB94,"")</f>
        <v/>
      </c>
      <c r="AD94" s="43" t="str">
        <f t="shared" si="62"/>
        <v/>
      </c>
      <c r="AE94" s="36" t="str">
        <f>IF(Mining_Import!D94="","",Mining_Import!D94)</f>
        <v/>
      </c>
      <c r="AF94" s="36" t="str">
        <f>IF(Mining_Import!E94="","",Mining_Import!E94)</f>
        <v/>
      </c>
      <c r="AG94" s="36" t="str">
        <f>IF(Mining_Import!F94="","",Mining_Import!F94)</f>
        <v/>
      </c>
      <c r="AH94" s="36" t="str">
        <f>IF(Mining_Import!G94="","",Mining_Import!G94)</f>
        <v/>
      </c>
      <c r="AI94" s="36" t="str">
        <f>IF(Mining_Import!H94="","",Mining_Import!H94)</f>
        <v/>
      </c>
      <c r="AJ94" s="36" t="str">
        <f>IF(Mining_Import!I94="","",Mining_Import!I94)</f>
        <v/>
      </c>
      <c r="AK94" s="7"/>
      <c r="AL94" s="106"/>
      <c r="AM94" s="16"/>
      <c r="AN94" s="41"/>
      <c r="AO94" s="65"/>
      <c r="AP94" s="65"/>
      <c r="AQ94" s="57"/>
      <c r="AR94" s="57"/>
      <c r="AS94" s="41"/>
      <c r="AT94" s="41"/>
      <c r="AU94" s="41"/>
      <c r="AV94" s="41"/>
      <c r="AW94" s="113"/>
      <c r="AX94" s="41"/>
      <c r="AY94" s="41"/>
      <c r="AZ94" s="41"/>
      <c r="BA94" s="41"/>
      <c r="BB94" s="41"/>
      <c r="BC94" s="41"/>
      <c r="BD94" s="41"/>
      <c r="BE94" s="61"/>
      <c r="BF94" s="41"/>
      <c r="BG94" s="41"/>
      <c r="BH94" s="41"/>
      <c r="BI94" s="32"/>
      <c r="BJ94" s="32"/>
      <c r="BK94" s="32"/>
      <c r="BL94" s="32"/>
      <c r="BM94" s="32"/>
      <c r="BN94" s="32"/>
      <c r="BQ94" s="32"/>
      <c r="BR94" s="32"/>
      <c r="BS94" s="336"/>
      <c r="BT94" s="336"/>
      <c r="BU94" s="337"/>
      <c r="BV94" s="336"/>
      <c r="BW94" s="338"/>
      <c r="BX94" s="7"/>
      <c r="BY94" s="120" t="str">
        <f t="shared" si="50"/>
        <v/>
      </c>
      <c r="BZ94" s="184" t="str">
        <f t="shared" si="63"/>
        <v/>
      </c>
      <c r="CA94" s="37" t="str">
        <f>IFERROR(VLOOKUP($BY94,Account_Value!$C$2:$F$2500,4,0),"")</f>
        <v/>
      </c>
      <c r="CB94" s="43" t="str">
        <f t="shared" si="51"/>
        <v/>
      </c>
      <c r="CC94" s="122" t="str">
        <f>IF($BZ94="","",SUM($BZ$2:$BZ94))</f>
        <v/>
      </c>
      <c r="CD94" s="43" t="str">
        <f>IF($BZ94="","",$BU$19*(SUM($BZ$2:$BZ94)))</f>
        <v/>
      </c>
    </row>
    <row r="95" spans="1:82" s="5" customFormat="1">
      <c r="A95" s="4" t="str">
        <f t="shared" si="52"/>
        <v/>
      </c>
      <c r="B95" s="21" t="str">
        <f>IF(Investments_Import!A95="","",Investments_Import!A95)</f>
        <v/>
      </c>
      <c r="C95" s="22" t="str">
        <f t="shared" si="45"/>
        <v/>
      </c>
      <c r="D95" s="51" t="str">
        <f t="shared" si="53"/>
        <v/>
      </c>
      <c r="E95" s="3" t="str">
        <f>IF(Investments_Import!B95="","",Investments_Import!B95)</f>
        <v/>
      </c>
      <c r="F95" s="54" t="str">
        <f t="shared" si="54"/>
        <v xml:space="preserve"> </v>
      </c>
      <c r="G95" s="54" t="str">
        <f>IF($B95="","",COUNTIF($F$2:$F95,$F95))</f>
        <v/>
      </c>
      <c r="H95" s="53" t="str">
        <f t="shared" si="55"/>
        <v xml:space="preserve">  </v>
      </c>
      <c r="I95" s="3" t="str">
        <f>IF(Investments_Import!C95="","",Investments_Import!C95)</f>
        <v/>
      </c>
      <c r="J95" s="108" t="str">
        <f>IF(Investments_Import!D95="","",Investments_Import!D95)</f>
        <v/>
      </c>
      <c r="K95" s="108" t="str">
        <f t="shared" si="56"/>
        <v/>
      </c>
      <c r="L95" s="47" t="str">
        <f>IF(Investments_Import!E95="","",Investments_Import!E95)</f>
        <v/>
      </c>
      <c r="M95" s="47" t="str">
        <f t="shared" si="46"/>
        <v/>
      </c>
      <c r="N95" s="31" t="str">
        <f>IF(Investments_Import!F95="","",Investments_Import!F95)</f>
        <v/>
      </c>
      <c r="O95" s="31" t="str">
        <f t="shared" si="47"/>
        <v/>
      </c>
      <c r="P95" s="3" t="str">
        <f>IF(Investments_Import!G95="","",Investments_Import!G95)</f>
        <v/>
      </c>
      <c r="Q95" s="3" t="str">
        <f>IF(Investments_Import!H95="","",Investments_Import!H95)</f>
        <v/>
      </c>
      <c r="R95" s="37" t="str">
        <f t="shared" si="48"/>
        <v/>
      </c>
      <c r="S95" s="37" t="str">
        <f t="shared" si="49"/>
        <v/>
      </c>
      <c r="T95" s="7"/>
      <c r="U95" s="36" t="str">
        <f>IF(Mining_Import!A95="","",Mining_Import!A95)</f>
        <v/>
      </c>
      <c r="V95" s="22" t="str">
        <f t="shared" si="57"/>
        <v/>
      </c>
      <c r="W95" s="127" t="str">
        <f t="shared" si="58"/>
        <v/>
      </c>
      <c r="X95" s="127" t="str">
        <f t="shared" si="59"/>
        <v/>
      </c>
      <c r="Y95" s="127" t="str">
        <f t="shared" si="60"/>
        <v/>
      </c>
      <c r="Z95" s="36" t="str">
        <f>IF(Mining_Import!B95="","",Mining_Import!B95)</f>
        <v/>
      </c>
      <c r="AA95" s="184" t="str">
        <f>IF(Mining_Import!$C95="","",Mining_Import!$C95)</f>
        <v/>
      </c>
      <c r="AB95" s="122" t="str">
        <f t="shared" si="61"/>
        <v/>
      </c>
      <c r="AC95" s="122" t="str">
        <f>IF($Y95&gt;Dashboard!$Q$19,$AB95,"")</f>
        <v/>
      </c>
      <c r="AD95" s="43" t="str">
        <f t="shared" si="62"/>
        <v/>
      </c>
      <c r="AE95" s="36" t="str">
        <f>IF(Mining_Import!D95="","",Mining_Import!D95)</f>
        <v/>
      </c>
      <c r="AF95" s="36" t="str">
        <f>IF(Mining_Import!E95="","",Mining_Import!E95)</f>
        <v/>
      </c>
      <c r="AG95" s="36" t="str">
        <f>IF(Mining_Import!F95="","",Mining_Import!F95)</f>
        <v/>
      </c>
      <c r="AH95" s="36" t="str">
        <f>IF(Mining_Import!G95="","",Mining_Import!G95)</f>
        <v/>
      </c>
      <c r="AI95" s="36" t="str">
        <f>IF(Mining_Import!H95="","",Mining_Import!H95)</f>
        <v/>
      </c>
      <c r="AJ95" s="36" t="str">
        <f>IF(Mining_Import!I95="","",Mining_Import!I95)</f>
        <v/>
      </c>
      <c r="AK95" s="7"/>
      <c r="AL95" s="106"/>
      <c r="AM95" s="16"/>
      <c r="AN95" s="41"/>
      <c r="AO95" s="65"/>
      <c r="AP95" s="65"/>
      <c r="AQ95" s="57"/>
      <c r="AR95" s="57"/>
      <c r="AS95" s="41"/>
      <c r="AT95" s="41"/>
      <c r="AU95" s="41"/>
      <c r="AV95" s="41"/>
      <c r="AW95" s="113"/>
      <c r="AX95" s="41"/>
      <c r="AY95" s="41"/>
      <c r="AZ95" s="41"/>
      <c r="BA95" s="41"/>
      <c r="BB95" s="41"/>
      <c r="BC95" s="41"/>
      <c r="BD95" s="41"/>
      <c r="BE95" s="61"/>
      <c r="BF95" s="41"/>
      <c r="BG95" s="41"/>
      <c r="BH95" s="41"/>
      <c r="BI95" s="32"/>
      <c r="BJ95" s="32"/>
      <c r="BK95" s="32"/>
      <c r="BL95" s="32"/>
      <c r="BM95" s="32"/>
      <c r="BN95" s="32"/>
      <c r="BQ95" s="32"/>
      <c r="BR95" s="32"/>
      <c r="BS95" s="336"/>
      <c r="BT95" s="336"/>
      <c r="BU95" s="337"/>
      <c r="BV95" s="336"/>
      <c r="BW95" s="338"/>
      <c r="BX95" s="7"/>
      <c r="BY95" s="120" t="str">
        <f t="shared" si="50"/>
        <v/>
      </c>
      <c r="BZ95" s="184" t="str">
        <f t="shared" si="63"/>
        <v/>
      </c>
      <c r="CA95" s="37" t="str">
        <f>IFERROR(VLOOKUP($BY95,Account_Value!$C$2:$F$2500,4,0),"")</f>
        <v/>
      </c>
      <c r="CB95" s="43" t="str">
        <f t="shared" si="51"/>
        <v/>
      </c>
      <c r="CC95" s="122" t="str">
        <f>IF($BZ95="","",SUM($BZ$2:$BZ95))</f>
        <v/>
      </c>
      <c r="CD95" s="43" t="str">
        <f>IF($BZ95="","",$BU$19*(SUM($BZ$2:$BZ95)))</f>
        <v/>
      </c>
    </row>
    <row r="96" spans="1:82" s="5" customFormat="1">
      <c r="A96" s="4" t="str">
        <f t="shared" si="52"/>
        <v/>
      </c>
      <c r="B96" s="21" t="str">
        <f>IF(Investments_Import!A96="","",Investments_Import!A96)</f>
        <v/>
      </c>
      <c r="C96" s="22" t="str">
        <f t="shared" si="45"/>
        <v/>
      </c>
      <c r="D96" s="51" t="str">
        <f t="shared" si="53"/>
        <v/>
      </c>
      <c r="E96" s="3" t="str">
        <f>IF(Investments_Import!B96="","",Investments_Import!B96)</f>
        <v/>
      </c>
      <c r="F96" s="54" t="str">
        <f t="shared" si="54"/>
        <v xml:space="preserve"> </v>
      </c>
      <c r="G96" s="54" t="str">
        <f>IF($B96="","",COUNTIF($F$2:$F96,$F96))</f>
        <v/>
      </c>
      <c r="H96" s="53" t="str">
        <f t="shared" si="55"/>
        <v xml:space="preserve">  </v>
      </c>
      <c r="I96" s="3" t="str">
        <f>IF(Investments_Import!C96="","",Investments_Import!C96)</f>
        <v/>
      </c>
      <c r="J96" s="108" t="str">
        <f>IF(Investments_Import!D96="","",Investments_Import!D96)</f>
        <v/>
      </c>
      <c r="K96" s="108" t="str">
        <f t="shared" si="56"/>
        <v/>
      </c>
      <c r="L96" s="47" t="str">
        <f>IF(Investments_Import!E96="","",Investments_Import!E96)</f>
        <v/>
      </c>
      <c r="M96" s="47" t="str">
        <f t="shared" si="46"/>
        <v/>
      </c>
      <c r="N96" s="31" t="str">
        <f>IF(Investments_Import!F96="","",Investments_Import!F96)</f>
        <v/>
      </c>
      <c r="O96" s="31" t="str">
        <f t="shared" si="47"/>
        <v/>
      </c>
      <c r="P96" s="3" t="str">
        <f>IF(Investments_Import!G96="","",Investments_Import!G96)</f>
        <v/>
      </c>
      <c r="Q96" s="3" t="str">
        <f>IF(Investments_Import!H96="","",Investments_Import!H96)</f>
        <v/>
      </c>
      <c r="R96" s="37" t="str">
        <f t="shared" si="48"/>
        <v/>
      </c>
      <c r="S96" s="37" t="str">
        <f t="shared" si="49"/>
        <v/>
      </c>
      <c r="T96" s="7"/>
      <c r="U96" s="36" t="str">
        <f>IF(Mining_Import!A96="","",Mining_Import!A96)</f>
        <v/>
      </c>
      <c r="V96" s="22" t="str">
        <f t="shared" si="57"/>
        <v/>
      </c>
      <c r="W96" s="127" t="str">
        <f t="shared" si="58"/>
        <v/>
      </c>
      <c r="X96" s="127" t="str">
        <f t="shared" si="59"/>
        <v/>
      </c>
      <c r="Y96" s="127" t="str">
        <f t="shared" si="60"/>
        <v/>
      </c>
      <c r="Z96" s="36" t="str">
        <f>IF(Mining_Import!B96="","",Mining_Import!B96)</f>
        <v/>
      </c>
      <c r="AA96" s="184" t="str">
        <f>IF(Mining_Import!$C96="","",Mining_Import!$C96)</f>
        <v/>
      </c>
      <c r="AB96" s="122" t="str">
        <f t="shared" si="61"/>
        <v/>
      </c>
      <c r="AC96" s="122" t="str">
        <f>IF($Y96&gt;Dashboard!$Q$19,$AB96,"")</f>
        <v/>
      </c>
      <c r="AD96" s="43" t="str">
        <f t="shared" si="62"/>
        <v/>
      </c>
      <c r="AE96" s="36" t="str">
        <f>IF(Mining_Import!D96="","",Mining_Import!D96)</f>
        <v/>
      </c>
      <c r="AF96" s="36" t="str">
        <f>IF(Mining_Import!E96="","",Mining_Import!E96)</f>
        <v/>
      </c>
      <c r="AG96" s="36" t="str">
        <f>IF(Mining_Import!F96="","",Mining_Import!F96)</f>
        <v/>
      </c>
      <c r="AH96" s="36" t="str">
        <f>IF(Mining_Import!G96="","",Mining_Import!G96)</f>
        <v/>
      </c>
      <c r="AI96" s="36" t="str">
        <f>IF(Mining_Import!H96="","",Mining_Import!H96)</f>
        <v/>
      </c>
      <c r="AJ96" s="36" t="str">
        <f>IF(Mining_Import!I96="","",Mining_Import!I96)</f>
        <v/>
      </c>
      <c r="AK96" s="7"/>
      <c r="AL96" s="106"/>
      <c r="AM96" s="16"/>
      <c r="AN96" s="41"/>
      <c r="AO96" s="65"/>
      <c r="AP96" s="65"/>
      <c r="AQ96" s="57"/>
      <c r="AR96" s="57"/>
      <c r="AS96" s="41"/>
      <c r="AT96" s="41"/>
      <c r="AU96" s="41"/>
      <c r="AV96" s="41"/>
      <c r="AW96" s="113"/>
      <c r="AX96" s="41"/>
      <c r="AY96" s="41"/>
      <c r="AZ96" s="41"/>
      <c r="BA96" s="41"/>
      <c r="BB96" s="41"/>
      <c r="BC96" s="41"/>
      <c r="BD96" s="41"/>
      <c r="BE96" s="61"/>
      <c r="BF96" s="41"/>
      <c r="BG96" s="41"/>
      <c r="BH96" s="41"/>
      <c r="BI96" s="32"/>
      <c r="BJ96" s="32"/>
      <c r="BK96" s="32"/>
      <c r="BL96" s="32"/>
      <c r="BM96" s="32"/>
      <c r="BN96" s="32"/>
      <c r="BQ96" s="32"/>
      <c r="BR96" s="32"/>
      <c r="BS96" s="336"/>
      <c r="BT96" s="336"/>
      <c r="BU96" s="337"/>
      <c r="BV96" s="336"/>
      <c r="BW96" s="338"/>
      <c r="BX96" s="7"/>
      <c r="BY96" s="120" t="str">
        <f t="shared" si="50"/>
        <v/>
      </c>
      <c r="BZ96" s="184" t="str">
        <f t="shared" si="63"/>
        <v/>
      </c>
      <c r="CA96" s="37" t="str">
        <f>IFERROR(VLOOKUP($BY96,Account_Value!$C$2:$F$2500,4,0),"")</f>
        <v/>
      </c>
      <c r="CB96" s="43" t="str">
        <f t="shared" si="51"/>
        <v/>
      </c>
      <c r="CC96" s="122" t="str">
        <f>IF($BZ96="","",SUM($BZ$2:$BZ96))</f>
        <v/>
      </c>
      <c r="CD96" s="43" t="str">
        <f>IF($BZ96="","",$BU$19*(SUM($BZ$2:$BZ96)))</f>
        <v/>
      </c>
    </row>
    <row r="97" spans="1:82" s="5" customFormat="1">
      <c r="A97" s="4" t="str">
        <f t="shared" si="52"/>
        <v/>
      </c>
      <c r="B97" s="21" t="str">
        <f>IF(Investments_Import!A97="","",Investments_Import!A97)</f>
        <v/>
      </c>
      <c r="C97" s="22" t="str">
        <f t="shared" si="45"/>
        <v/>
      </c>
      <c r="D97" s="51" t="str">
        <f t="shared" si="53"/>
        <v/>
      </c>
      <c r="E97" s="3" t="str">
        <f>IF(Investments_Import!B97="","",Investments_Import!B97)</f>
        <v/>
      </c>
      <c r="F97" s="54" t="str">
        <f t="shared" si="54"/>
        <v xml:space="preserve"> </v>
      </c>
      <c r="G97" s="54" t="str">
        <f>IF($B97="","",COUNTIF($F$2:$F97,$F97))</f>
        <v/>
      </c>
      <c r="H97" s="53" t="str">
        <f t="shared" si="55"/>
        <v xml:space="preserve">  </v>
      </c>
      <c r="I97" s="3" t="str">
        <f>IF(Investments_Import!C97="","",Investments_Import!C97)</f>
        <v/>
      </c>
      <c r="J97" s="108" t="str">
        <f>IF(Investments_Import!D97="","",Investments_Import!D97)</f>
        <v/>
      </c>
      <c r="K97" s="108" t="str">
        <f t="shared" si="56"/>
        <v/>
      </c>
      <c r="L97" s="47" t="str">
        <f>IF(Investments_Import!E97="","",Investments_Import!E97)</f>
        <v/>
      </c>
      <c r="M97" s="47" t="str">
        <f t="shared" si="46"/>
        <v/>
      </c>
      <c r="N97" s="31" t="str">
        <f>IF(Investments_Import!F97="","",Investments_Import!F97)</f>
        <v/>
      </c>
      <c r="O97" s="31" t="str">
        <f t="shared" si="47"/>
        <v/>
      </c>
      <c r="P97" s="3" t="str">
        <f>IF(Investments_Import!G97="","",Investments_Import!G97)</f>
        <v/>
      </c>
      <c r="Q97" s="3" t="str">
        <f>IF(Investments_Import!H97="","",Investments_Import!H97)</f>
        <v/>
      </c>
      <c r="R97" s="37" t="str">
        <f t="shared" si="48"/>
        <v/>
      </c>
      <c r="S97" s="37" t="str">
        <f t="shared" si="49"/>
        <v/>
      </c>
      <c r="T97" s="7"/>
      <c r="U97" s="36" t="str">
        <f>IF(Mining_Import!A97="","",Mining_Import!A97)</f>
        <v/>
      </c>
      <c r="V97" s="22" t="str">
        <f t="shared" si="57"/>
        <v/>
      </c>
      <c r="W97" s="127" t="str">
        <f t="shared" si="58"/>
        <v/>
      </c>
      <c r="X97" s="127" t="str">
        <f t="shared" si="59"/>
        <v/>
      </c>
      <c r="Y97" s="127" t="str">
        <f t="shared" si="60"/>
        <v/>
      </c>
      <c r="Z97" s="36" t="str">
        <f>IF(Mining_Import!B97="","",Mining_Import!B97)</f>
        <v/>
      </c>
      <c r="AA97" s="184" t="str">
        <f>IF(Mining_Import!$C97="","",Mining_Import!$C97)</f>
        <v/>
      </c>
      <c r="AB97" s="122" t="str">
        <f t="shared" si="61"/>
        <v/>
      </c>
      <c r="AC97" s="122" t="str">
        <f>IF($Y97&gt;Dashboard!$Q$19,$AB97,"")</f>
        <v/>
      </c>
      <c r="AD97" s="43" t="str">
        <f t="shared" si="62"/>
        <v/>
      </c>
      <c r="AE97" s="36" t="str">
        <f>IF(Mining_Import!D97="","",Mining_Import!D97)</f>
        <v/>
      </c>
      <c r="AF97" s="36" t="str">
        <f>IF(Mining_Import!E97="","",Mining_Import!E97)</f>
        <v/>
      </c>
      <c r="AG97" s="36" t="str">
        <f>IF(Mining_Import!F97="","",Mining_Import!F97)</f>
        <v/>
      </c>
      <c r="AH97" s="36" t="str">
        <f>IF(Mining_Import!G97="","",Mining_Import!G97)</f>
        <v/>
      </c>
      <c r="AI97" s="36" t="str">
        <f>IF(Mining_Import!H97="","",Mining_Import!H97)</f>
        <v/>
      </c>
      <c r="AJ97" s="36" t="str">
        <f>IF(Mining_Import!I97="","",Mining_Import!I97)</f>
        <v/>
      </c>
      <c r="AK97" s="7"/>
      <c r="AL97" s="106"/>
      <c r="AM97" s="16"/>
      <c r="AN97" s="41"/>
      <c r="AO97" s="65"/>
      <c r="AP97" s="65"/>
      <c r="AQ97" s="57"/>
      <c r="AR97" s="57"/>
      <c r="AS97" s="41"/>
      <c r="AT97" s="41"/>
      <c r="AU97" s="41"/>
      <c r="AV97" s="41"/>
      <c r="AW97" s="113"/>
      <c r="AX97" s="41"/>
      <c r="AY97" s="41"/>
      <c r="AZ97" s="41"/>
      <c r="BA97" s="41"/>
      <c r="BB97" s="41"/>
      <c r="BC97" s="41"/>
      <c r="BD97" s="41"/>
      <c r="BE97" s="61"/>
      <c r="BF97" s="41"/>
      <c r="BG97" s="41"/>
      <c r="BH97" s="41"/>
      <c r="BI97" s="32"/>
      <c r="BJ97" s="32"/>
      <c r="BK97" s="32"/>
      <c r="BL97" s="32"/>
      <c r="BM97" s="32"/>
      <c r="BN97" s="32"/>
      <c r="BQ97" s="32"/>
      <c r="BR97" s="32"/>
      <c r="BS97" s="336"/>
      <c r="BT97" s="336"/>
      <c r="BU97" s="337"/>
      <c r="BV97" s="336"/>
      <c r="BW97" s="338"/>
      <c r="BX97" s="7"/>
      <c r="BY97" s="120" t="str">
        <f t="shared" si="50"/>
        <v/>
      </c>
      <c r="BZ97" s="184" t="str">
        <f t="shared" si="63"/>
        <v/>
      </c>
      <c r="CA97" s="37" t="str">
        <f>IFERROR(VLOOKUP($BY97,Account_Value!$C$2:$F$2500,4,0),"")</f>
        <v/>
      </c>
      <c r="CB97" s="43" t="str">
        <f t="shared" si="51"/>
        <v/>
      </c>
      <c r="CC97" s="122" t="str">
        <f>IF($BZ97="","",SUM($BZ$2:$BZ97))</f>
        <v/>
      </c>
      <c r="CD97" s="43" t="str">
        <f>IF($BZ97="","",$BU$19*(SUM($BZ$2:$BZ97)))</f>
        <v/>
      </c>
    </row>
    <row r="98" spans="1:82" s="5" customFormat="1">
      <c r="A98" s="4" t="str">
        <f t="shared" si="52"/>
        <v/>
      </c>
      <c r="B98" s="21" t="str">
        <f>IF(Investments_Import!A98="","",Investments_Import!A98)</f>
        <v/>
      </c>
      <c r="C98" s="22" t="str">
        <f t="shared" si="45"/>
        <v/>
      </c>
      <c r="D98" s="51" t="str">
        <f t="shared" si="53"/>
        <v/>
      </c>
      <c r="E98" s="3" t="str">
        <f>IF(Investments_Import!B98="","",Investments_Import!B98)</f>
        <v/>
      </c>
      <c r="F98" s="54" t="str">
        <f t="shared" si="54"/>
        <v xml:space="preserve"> </v>
      </c>
      <c r="G98" s="54" t="str">
        <f>IF($B98="","",COUNTIF($F$2:$F98,$F98))</f>
        <v/>
      </c>
      <c r="H98" s="53" t="str">
        <f t="shared" si="55"/>
        <v xml:space="preserve">  </v>
      </c>
      <c r="I98" s="3" t="str">
        <f>IF(Investments_Import!C98="","",Investments_Import!C98)</f>
        <v/>
      </c>
      <c r="J98" s="108" t="str">
        <f>IF(Investments_Import!D98="","",Investments_Import!D98)</f>
        <v/>
      </c>
      <c r="K98" s="108" t="str">
        <f t="shared" si="56"/>
        <v/>
      </c>
      <c r="L98" s="47" t="str">
        <f>IF(Investments_Import!E98="","",Investments_Import!E98)</f>
        <v/>
      </c>
      <c r="M98" s="47" t="str">
        <f t="shared" si="46"/>
        <v/>
      </c>
      <c r="N98" s="31" t="str">
        <f>IF(Investments_Import!F98="","",Investments_Import!F98)</f>
        <v/>
      </c>
      <c r="O98" s="31" t="str">
        <f t="shared" si="47"/>
        <v/>
      </c>
      <c r="P98" s="3" t="str">
        <f>IF(Investments_Import!G98="","",Investments_Import!G98)</f>
        <v/>
      </c>
      <c r="Q98" s="3" t="str">
        <f>IF(Investments_Import!H98="","",Investments_Import!H98)</f>
        <v/>
      </c>
      <c r="R98" s="37" t="str">
        <f t="shared" si="48"/>
        <v/>
      </c>
      <c r="S98" s="37" t="str">
        <f t="shared" si="49"/>
        <v/>
      </c>
      <c r="T98" s="7"/>
      <c r="U98" s="36" t="str">
        <f>IF(Mining_Import!A98="","",Mining_Import!A98)</f>
        <v/>
      </c>
      <c r="V98" s="22" t="str">
        <f t="shared" si="57"/>
        <v/>
      </c>
      <c r="W98" s="127" t="str">
        <f t="shared" si="58"/>
        <v/>
      </c>
      <c r="X98" s="127" t="str">
        <f t="shared" si="59"/>
        <v/>
      </c>
      <c r="Y98" s="127" t="str">
        <f t="shared" si="60"/>
        <v/>
      </c>
      <c r="Z98" s="36" t="str">
        <f>IF(Mining_Import!B98="","",Mining_Import!B98)</f>
        <v/>
      </c>
      <c r="AA98" s="184" t="str">
        <f>IF(Mining_Import!$C98="","",Mining_Import!$C98)</f>
        <v/>
      </c>
      <c r="AB98" s="122" t="str">
        <f t="shared" si="61"/>
        <v/>
      </c>
      <c r="AC98" s="122" t="str">
        <f>IF($Y98&gt;Dashboard!$Q$19,$AB98,"")</f>
        <v/>
      </c>
      <c r="AD98" s="43" t="str">
        <f t="shared" si="62"/>
        <v/>
      </c>
      <c r="AE98" s="36" t="str">
        <f>IF(Mining_Import!D98="","",Mining_Import!D98)</f>
        <v/>
      </c>
      <c r="AF98" s="36" t="str">
        <f>IF(Mining_Import!E98="","",Mining_Import!E98)</f>
        <v/>
      </c>
      <c r="AG98" s="36" t="str">
        <f>IF(Mining_Import!F98="","",Mining_Import!F98)</f>
        <v/>
      </c>
      <c r="AH98" s="36" t="str">
        <f>IF(Mining_Import!G98="","",Mining_Import!G98)</f>
        <v/>
      </c>
      <c r="AI98" s="36" t="str">
        <f>IF(Mining_Import!H98="","",Mining_Import!H98)</f>
        <v/>
      </c>
      <c r="AJ98" s="36" t="str">
        <f>IF(Mining_Import!I98="","",Mining_Import!I98)</f>
        <v/>
      </c>
      <c r="AK98" s="7"/>
      <c r="AL98" s="106"/>
      <c r="AM98" s="16"/>
      <c r="AN98" s="41"/>
      <c r="AO98" s="65"/>
      <c r="AP98" s="65"/>
      <c r="AQ98" s="57"/>
      <c r="AR98" s="57"/>
      <c r="AS98" s="41"/>
      <c r="AT98" s="41"/>
      <c r="AU98" s="41"/>
      <c r="AV98" s="41"/>
      <c r="AW98" s="113"/>
      <c r="AX98" s="41"/>
      <c r="AY98" s="41"/>
      <c r="AZ98" s="41"/>
      <c r="BA98" s="41"/>
      <c r="BB98" s="41"/>
      <c r="BC98" s="41"/>
      <c r="BD98" s="41"/>
      <c r="BE98" s="61"/>
      <c r="BF98" s="41"/>
      <c r="BG98" s="41"/>
      <c r="BH98" s="41"/>
      <c r="BI98" s="32"/>
      <c r="BJ98" s="32"/>
      <c r="BK98" s="32"/>
      <c r="BL98" s="32"/>
      <c r="BM98" s="32"/>
      <c r="BN98" s="32"/>
      <c r="BQ98" s="32"/>
      <c r="BR98" s="32"/>
      <c r="BS98" s="336"/>
      <c r="BT98" s="336"/>
      <c r="BU98" s="337"/>
      <c r="BV98" s="336"/>
      <c r="BW98" s="338"/>
      <c r="BX98" s="7"/>
      <c r="BY98" s="120" t="str">
        <f t="shared" si="50"/>
        <v/>
      </c>
      <c r="BZ98" s="184" t="str">
        <f t="shared" si="63"/>
        <v/>
      </c>
      <c r="CA98" s="37" t="str">
        <f>IFERROR(VLOOKUP($BY98,Account_Value!$C$2:$F$2500,4,0),"")</f>
        <v/>
      </c>
      <c r="CB98" s="43" t="str">
        <f t="shared" si="51"/>
        <v/>
      </c>
      <c r="CC98" s="122" t="str">
        <f>IF($BZ98="","",SUM($BZ$2:$BZ98))</f>
        <v/>
      </c>
      <c r="CD98" s="43" t="str">
        <f>IF($BZ98="","",$BU$19*(SUM($BZ$2:$BZ98)))</f>
        <v/>
      </c>
    </row>
    <row r="99" spans="1:82" s="5" customFormat="1">
      <c r="A99" s="4" t="str">
        <f t="shared" si="52"/>
        <v/>
      </c>
      <c r="B99" s="21" t="str">
        <f>IF(Investments_Import!A99="","",Investments_Import!A99)</f>
        <v/>
      </c>
      <c r="C99" s="22" t="str">
        <f t="shared" si="45"/>
        <v/>
      </c>
      <c r="D99" s="51" t="str">
        <f t="shared" si="53"/>
        <v/>
      </c>
      <c r="E99" s="3" t="str">
        <f>IF(Investments_Import!B99="","",Investments_Import!B99)</f>
        <v/>
      </c>
      <c r="F99" s="54" t="str">
        <f t="shared" si="54"/>
        <v xml:space="preserve"> </v>
      </c>
      <c r="G99" s="54" t="str">
        <f>IF($B99="","",COUNTIF($F$2:$F99,$F99))</f>
        <v/>
      </c>
      <c r="H99" s="53" t="str">
        <f t="shared" si="55"/>
        <v xml:space="preserve">  </v>
      </c>
      <c r="I99" s="3" t="str">
        <f>IF(Investments_Import!C99="","",Investments_Import!C99)</f>
        <v/>
      </c>
      <c r="J99" s="108" t="str">
        <f>IF(Investments_Import!D99="","",Investments_Import!D99)</f>
        <v/>
      </c>
      <c r="K99" s="108" t="str">
        <f t="shared" si="56"/>
        <v/>
      </c>
      <c r="L99" s="47" t="str">
        <f>IF(Investments_Import!E99="","",Investments_Import!E99)</f>
        <v/>
      </c>
      <c r="M99" s="47" t="str">
        <f t="shared" si="46"/>
        <v/>
      </c>
      <c r="N99" s="31" t="str">
        <f>IF(Investments_Import!F99="","",Investments_Import!F99)</f>
        <v/>
      </c>
      <c r="O99" s="31" t="str">
        <f t="shared" si="47"/>
        <v/>
      </c>
      <c r="P99" s="3" t="str">
        <f>IF(Investments_Import!G99="","",Investments_Import!G99)</f>
        <v/>
      </c>
      <c r="Q99" s="3" t="str">
        <f>IF(Investments_Import!H99="","",Investments_Import!H99)</f>
        <v/>
      </c>
      <c r="R99" s="37" t="str">
        <f t="shared" si="48"/>
        <v/>
      </c>
      <c r="S99" s="37" t="str">
        <f t="shared" si="49"/>
        <v/>
      </c>
      <c r="T99" s="7"/>
      <c r="U99" s="36" t="str">
        <f>IF(Mining_Import!A99="","",Mining_Import!A99)</f>
        <v/>
      </c>
      <c r="V99" s="22" t="str">
        <f t="shared" si="57"/>
        <v/>
      </c>
      <c r="W99" s="127" t="str">
        <f t="shared" si="58"/>
        <v/>
      </c>
      <c r="X99" s="127" t="str">
        <f t="shared" si="59"/>
        <v/>
      </c>
      <c r="Y99" s="127" t="str">
        <f t="shared" si="60"/>
        <v/>
      </c>
      <c r="Z99" s="36" t="str">
        <f>IF(Mining_Import!B99="","",Mining_Import!B99)</f>
        <v/>
      </c>
      <c r="AA99" s="184" t="str">
        <f>IF(Mining_Import!$C99="","",Mining_Import!$C99)</f>
        <v/>
      </c>
      <c r="AB99" s="122" t="str">
        <f t="shared" si="61"/>
        <v/>
      </c>
      <c r="AC99" s="122" t="str">
        <f>IF($Y99&gt;Dashboard!$Q$19,$AB99,"")</f>
        <v/>
      </c>
      <c r="AD99" s="43" t="str">
        <f t="shared" si="62"/>
        <v/>
      </c>
      <c r="AE99" s="36" t="str">
        <f>IF(Mining_Import!D99="","",Mining_Import!D99)</f>
        <v/>
      </c>
      <c r="AF99" s="36" t="str">
        <f>IF(Mining_Import!E99="","",Mining_Import!E99)</f>
        <v/>
      </c>
      <c r="AG99" s="36" t="str">
        <f>IF(Mining_Import!F99="","",Mining_Import!F99)</f>
        <v/>
      </c>
      <c r="AH99" s="36" t="str">
        <f>IF(Mining_Import!G99="","",Mining_Import!G99)</f>
        <v/>
      </c>
      <c r="AI99" s="36" t="str">
        <f>IF(Mining_Import!H99="","",Mining_Import!H99)</f>
        <v/>
      </c>
      <c r="AJ99" s="36" t="str">
        <f>IF(Mining_Import!I99="","",Mining_Import!I99)</f>
        <v/>
      </c>
      <c r="AK99" s="7"/>
      <c r="AL99" s="106"/>
      <c r="AM99" s="16"/>
      <c r="AN99" s="41"/>
      <c r="AO99" s="65"/>
      <c r="AP99" s="65"/>
      <c r="AQ99" s="57"/>
      <c r="AR99" s="57"/>
      <c r="AS99" s="41"/>
      <c r="AT99" s="41"/>
      <c r="AU99" s="41"/>
      <c r="AV99" s="41"/>
      <c r="AW99" s="113"/>
      <c r="AX99" s="41"/>
      <c r="AY99" s="41"/>
      <c r="AZ99" s="41"/>
      <c r="BA99" s="41"/>
      <c r="BB99" s="41"/>
      <c r="BC99" s="41"/>
      <c r="BD99" s="41"/>
      <c r="BE99" s="61"/>
      <c r="BF99" s="41"/>
      <c r="BG99" s="41"/>
      <c r="BH99" s="41"/>
      <c r="BI99" s="32"/>
      <c r="BJ99" s="32"/>
      <c r="BK99" s="32"/>
      <c r="BL99" s="32"/>
      <c r="BM99" s="32"/>
      <c r="BN99" s="32"/>
      <c r="BQ99" s="32"/>
      <c r="BR99" s="32"/>
      <c r="BS99" s="336"/>
      <c r="BT99" s="336"/>
      <c r="BU99" s="337"/>
      <c r="BV99" s="336"/>
      <c r="BW99" s="338"/>
      <c r="BX99" s="7"/>
      <c r="BY99" s="120" t="str">
        <f t="shared" si="50"/>
        <v/>
      </c>
      <c r="BZ99" s="184" t="str">
        <f t="shared" si="63"/>
        <v/>
      </c>
      <c r="CA99" s="37" t="str">
        <f>IFERROR(VLOOKUP($BY99,Account_Value!$C$2:$F$2500,4,0),"")</f>
        <v/>
      </c>
      <c r="CB99" s="43" t="str">
        <f t="shared" si="51"/>
        <v/>
      </c>
      <c r="CC99" s="122" t="str">
        <f>IF($BZ99="","",SUM($BZ$2:$BZ99))</f>
        <v/>
      </c>
      <c r="CD99" s="43" t="str">
        <f>IF($BZ99="","",$BU$19*(SUM($BZ$2:$BZ99)))</f>
        <v/>
      </c>
    </row>
    <row r="100" spans="1:82" s="5" customFormat="1">
      <c r="A100" s="4" t="str">
        <f t="shared" si="52"/>
        <v/>
      </c>
      <c r="B100" s="21" t="str">
        <f>IF(Investments_Import!A100="","",Investments_Import!A100)</f>
        <v/>
      </c>
      <c r="C100" s="22" t="str">
        <f t="shared" si="45"/>
        <v/>
      </c>
      <c r="D100" s="51" t="str">
        <f t="shared" si="53"/>
        <v/>
      </c>
      <c r="E100" s="3" t="str">
        <f>IF(Investments_Import!B100="","",Investments_Import!B100)</f>
        <v/>
      </c>
      <c r="F100" s="54" t="str">
        <f t="shared" si="54"/>
        <v xml:space="preserve"> </v>
      </c>
      <c r="G100" s="54" t="str">
        <f>IF($B100="","",COUNTIF($F$2:$F100,$F100))</f>
        <v/>
      </c>
      <c r="H100" s="53" t="str">
        <f t="shared" si="55"/>
        <v xml:space="preserve">  </v>
      </c>
      <c r="I100" s="3" t="str">
        <f>IF(Investments_Import!C100="","",Investments_Import!C100)</f>
        <v/>
      </c>
      <c r="J100" s="108" t="str">
        <f>IF(Investments_Import!D100="","",Investments_Import!D100)</f>
        <v/>
      </c>
      <c r="K100" s="108" t="str">
        <f t="shared" si="56"/>
        <v/>
      </c>
      <c r="L100" s="47" t="str">
        <f>IF(Investments_Import!E100="","",Investments_Import!E100)</f>
        <v/>
      </c>
      <c r="M100" s="47" t="str">
        <f t="shared" si="46"/>
        <v/>
      </c>
      <c r="N100" s="31" t="str">
        <f>IF(Investments_Import!F100="","",Investments_Import!F100)</f>
        <v/>
      </c>
      <c r="O100" s="31" t="str">
        <f t="shared" si="47"/>
        <v/>
      </c>
      <c r="P100" s="3" t="str">
        <f>IF(Investments_Import!G100="","",Investments_Import!G100)</f>
        <v/>
      </c>
      <c r="Q100" s="3" t="str">
        <f>IF(Investments_Import!H100="","",Investments_Import!H100)</f>
        <v/>
      </c>
      <c r="R100" s="37" t="str">
        <f t="shared" si="48"/>
        <v/>
      </c>
      <c r="S100" s="37" t="str">
        <f t="shared" si="49"/>
        <v/>
      </c>
      <c r="T100" s="7"/>
      <c r="U100" s="36" t="str">
        <f>IF(Mining_Import!A100="","",Mining_Import!A100)</f>
        <v/>
      </c>
      <c r="V100" s="22" t="str">
        <f t="shared" si="57"/>
        <v/>
      </c>
      <c r="W100" s="127" t="str">
        <f t="shared" si="58"/>
        <v/>
      </c>
      <c r="X100" s="127" t="str">
        <f t="shared" si="59"/>
        <v/>
      </c>
      <c r="Y100" s="127" t="str">
        <f t="shared" si="60"/>
        <v/>
      </c>
      <c r="Z100" s="36" t="str">
        <f>IF(Mining_Import!B100="","",Mining_Import!B100)</f>
        <v/>
      </c>
      <c r="AA100" s="184" t="str">
        <f>IF(Mining_Import!$C100="","",Mining_Import!$C100)</f>
        <v/>
      </c>
      <c r="AB100" s="122" t="str">
        <f t="shared" si="61"/>
        <v/>
      </c>
      <c r="AC100" s="122" t="str">
        <f>IF($Y100&gt;Dashboard!$Q$19,$AB100,"")</f>
        <v/>
      </c>
      <c r="AD100" s="43" t="str">
        <f t="shared" si="62"/>
        <v/>
      </c>
      <c r="AE100" s="36" t="str">
        <f>IF(Mining_Import!D100="","",Mining_Import!D100)</f>
        <v/>
      </c>
      <c r="AF100" s="36" t="str">
        <f>IF(Mining_Import!E100="","",Mining_Import!E100)</f>
        <v/>
      </c>
      <c r="AG100" s="36" t="str">
        <f>IF(Mining_Import!F100="","",Mining_Import!F100)</f>
        <v/>
      </c>
      <c r="AH100" s="36" t="str">
        <f>IF(Mining_Import!G100="","",Mining_Import!G100)</f>
        <v/>
      </c>
      <c r="AI100" s="36" t="str">
        <f>IF(Mining_Import!H100="","",Mining_Import!H100)</f>
        <v/>
      </c>
      <c r="AJ100" s="36" t="str">
        <f>IF(Mining_Import!I100="","",Mining_Import!I100)</f>
        <v/>
      </c>
      <c r="AK100" s="7"/>
      <c r="AL100" s="106"/>
      <c r="AM100" s="16"/>
      <c r="AN100" s="41"/>
      <c r="AO100" s="65"/>
      <c r="AP100" s="65"/>
      <c r="AQ100" s="57"/>
      <c r="AR100" s="57"/>
      <c r="AS100" s="41"/>
      <c r="AT100" s="41"/>
      <c r="AU100" s="41"/>
      <c r="AV100" s="41"/>
      <c r="AW100" s="113"/>
      <c r="AX100" s="41"/>
      <c r="AY100" s="41"/>
      <c r="AZ100" s="41"/>
      <c r="BA100" s="41"/>
      <c r="BB100" s="41"/>
      <c r="BC100" s="41"/>
      <c r="BD100" s="41"/>
      <c r="BE100" s="61"/>
      <c r="BF100" s="41"/>
      <c r="BG100" s="41"/>
      <c r="BH100" s="41"/>
      <c r="BI100" s="32"/>
      <c r="BJ100" s="32"/>
      <c r="BK100" s="32"/>
      <c r="BL100" s="32"/>
      <c r="BM100" s="32"/>
      <c r="BN100" s="32"/>
      <c r="BQ100" s="32"/>
      <c r="BR100" s="32"/>
      <c r="BS100" s="336"/>
      <c r="BT100" s="336"/>
      <c r="BU100" s="337"/>
      <c r="BV100" s="336"/>
      <c r="BW100" s="338"/>
      <c r="BX100" s="7"/>
      <c r="BY100" s="120" t="str">
        <f t="shared" si="50"/>
        <v/>
      </c>
      <c r="BZ100" s="184" t="str">
        <f t="shared" si="63"/>
        <v/>
      </c>
      <c r="CA100" s="37" t="str">
        <f>IFERROR(VLOOKUP($BY100,Account_Value!$C$2:$F$2500,4,0),"")</f>
        <v/>
      </c>
      <c r="CB100" s="43" t="str">
        <f t="shared" si="51"/>
        <v/>
      </c>
      <c r="CC100" s="122" t="str">
        <f>IF($BZ100="","",SUM($BZ$2:$BZ100))</f>
        <v/>
      </c>
      <c r="CD100" s="43" t="str">
        <f>IF($BZ100="","",$BU$19*(SUM($BZ$2:$BZ100)))</f>
        <v/>
      </c>
    </row>
    <row r="101" spans="1:82">
      <c r="A101" s="4" t="str">
        <f t="shared" si="52"/>
        <v/>
      </c>
      <c r="B101" s="21" t="str">
        <f>IF(Investments_Import!A101="","",Investments_Import!A101)</f>
        <v/>
      </c>
      <c r="C101" s="22" t="str">
        <f t="shared" si="45"/>
        <v/>
      </c>
      <c r="D101" s="51" t="str">
        <f t="shared" si="53"/>
        <v/>
      </c>
      <c r="E101" s="3" t="str">
        <f>IF(Investments_Import!B101="","",Investments_Import!B101)</f>
        <v/>
      </c>
      <c r="F101" s="54" t="str">
        <f t="shared" si="54"/>
        <v xml:space="preserve"> </v>
      </c>
      <c r="G101" s="54" t="str">
        <f>IF($B101="","",COUNTIF($F$2:$F101,$F101))</f>
        <v/>
      </c>
      <c r="H101" s="53" t="str">
        <f t="shared" si="55"/>
        <v xml:space="preserve">  </v>
      </c>
      <c r="I101" s="3" t="str">
        <f>IF(Investments_Import!C101="","",Investments_Import!C101)</f>
        <v/>
      </c>
      <c r="J101" s="108" t="str">
        <f>IF(Investments_Import!D101="","",Investments_Import!D101)</f>
        <v/>
      </c>
      <c r="K101" s="108" t="str">
        <f t="shared" si="56"/>
        <v/>
      </c>
      <c r="L101" s="47" t="str">
        <f>IF(Investments_Import!E101="","",Investments_Import!E101)</f>
        <v/>
      </c>
      <c r="M101" s="47" t="str">
        <f t="shared" si="46"/>
        <v/>
      </c>
      <c r="N101" s="31" t="str">
        <f>IF(Investments_Import!F101="","",Investments_Import!F101)</f>
        <v/>
      </c>
      <c r="O101" s="31" t="str">
        <f t="shared" si="47"/>
        <v/>
      </c>
      <c r="P101" s="3" t="str">
        <f>IF(Investments_Import!G101="","",Investments_Import!G101)</f>
        <v/>
      </c>
      <c r="Q101" s="3" t="str">
        <f>IF(Investments_Import!H101="","",Investments_Import!H101)</f>
        <v/>
      </c>
      <c r="R101" s="37" t="str">
        <f t="shared" si="48"/>
        <v/>
      </c>
      <c r="S101" s="37" t="str">
        <f t="shared" si="49"/>
        <v/>
      </c>
      <c r="U101" s="36" t="str">
        <f>IF(Mining_Import!A101="","",Mining_Import!A101)</f>
        <v/>
      </c>
      <c r="V101" s="22" t="str">
        <f t="shared" si="57"/>
        <v/>
      </c>
      <c r="W101" s="127" t="str">
        <f t="shared" si="58"/>
        <v/>
      </c>
      <c r="X101" s="127" t="str">
        <f t="shared" si="59"/>
        <v/>
      </c>
      <c r="Y101" s="127" t="str">
        <f t="shared" si="60"/>
        <v/>
      </c>
      <c r="Z101" s="36" t="str">
        <f>IF(Mining_Import!B101="","",Mining_Import!B101)</f>
        <v/>
      </c>
      <c r="AA101" s="184" t="str">
        <f>IF(Mining_Import!$C101="","",Mining_Import!$C101)</f>
        <v/>
      </c>
      <c r="AB101" s="122" t="str">
        <f t="shared" si="61"/>
        <v/>
      </c>
      <c r="AC101" s="122" t="str">
        <f>IF($Y101&gt;Dashboard!$Q$19,$AB101,"")</f>
        <v/>
      </c>
      <c r="AD101" s="43" t="str">
        <f t="shared" si="62"/>
        <v/>
      </c>
      <c r="AE101" s="36" t="str">
        <f>IF(Mining_Import!D101="","",Mining_Import!D101)</f>
        <v/>
      </c>
      <c r="AF101" s="36" t="str">
        <f>IF(Mining_Import!E101="","",Mining_Import!E101)</f>
        <v/>
      </c>
      <c r="AG101" s="36" t="str">
        <f>IF(Mining_Import!F101="","",Mining_Import!F101)</f>
        <v/>
      </c>
      <c r="AH101" s="36" t="str">
        <f>IF(Mining_Import!G101="","",Mining_Import!G101)</f>
        <v/>
      </c>
      <c r="AI101" s="36" t="str">
        <f>IF(Mining_Import!H101="","",Mining_Import!H101)</f>
        <v/>
      </c>
      <c r="AJ101" s="36" t="str">
        <f>IF(Mining_Import!I101="","",Mining_Import!I101)</f>
        <v/>
      </c>
      <c r="BY101" s="120" t="str">
        <f t="shared" si="50"/>
        <v/>
      </c>
      <c r="BZ101" s="184" t="str">
        <f t="shared" si="63"/>
        <v/>
      </c>
      <c r="CA101" s="37" t="str">
        <f>IFERROR(VLOOKUP($BY101,Account_Value!$C$2:$F$2500,4,0),"")</f>
        <v/>
      </c>
      <c r="CB101" s="43" t="str">
        <f t="shared" si="51"/>
        <v/>
      </c>
      <c r="CC101" s="122" t="str">
        <f>IF($BZ101="","",SUM($BZ$2:$BZ101))</f>
        <v/>
      </c>
      <c r="CD101" s="43" t="str">
        <f>IF($BZ101="","",$BU$19*(SUM($BZ$2:$BZ101)))</f>
        <v/>
      </c>
    </row>
    <row r="102" spans="1:82">
      <c r="A102" s="4" t="str">
        <f t="shared" si="52"/>
        <v/>
      </c>
      <c r="B102" s="21" t="str">
        <f>IF(Investments_Import!A102="","",Investments_Import!A102)</f>
        <v/>
      </c>
      <c r="C102" s="22" t="str">
        <f t="shared" si="45"/>
        <v/>
      </c>
      <c r="D102" s="51" t="str">
        <f t="shared" si="53"/>
        <v/>
      </c>
      <c r="E102" s="3" t="str">
        <f>IF(Investments_Import!B102="","",Investments_Import!B102)</f>
        <v/>
      </c>
      <c r="F102" s="54" t="str">
        <f t="shared" si="54"/>
        <v xml:space="preserve"> </v>
      </c>
      <c r="G102" s="54" t="str">
        <f>IF($B102="","",COUNTIF($F$2:$F102,$F102))</f>
        <v/>
      </c>
      <c r="H102" s="53" t="str">
        <f t="shared" si="55"/>
        <v xml:space="preserve">  </v>
      </c>
      <c r="I102" s="3" t="str">
        <f>IF(Investments_Import!C102="","",Investments_Import!C102)</f>
        <v/>
      </c>
      <c r="J102" s="108" t="str">
        <f>IF(Investments_Import!D102="","",Investments_Import!D102)</f>
        <v/>
      </c>
      <c r="K102" s="108" t="str">
        <f t="shared" si="56"/>
        <v/>
      </c>
      <c r="L102" s="47" t="str">
        <f>IF(Investments_Import!E102="","",Investments_Import!E102)</f>
        <v/>
      </c>
      <c r="M102" s="47" t="str">
        <f t="shared" si="46"/>
        <v/>
      </c>
      <c r="N102" s="31" t="str">
        <f>IF(Investments_Import!F102="","",Investments_Import!F102)</f>
        <v/>
      </c>
      <c r="O102" s="31" t="str">
        <f t="shared" si="47"/>
        <v/>
      </c>
      <c r="P102" s="3" t="str">
        <f>IF(Investments_Import!G102="","",Investments_Import!G102)</f>
        <v/>
      </c>
      <c r="Q102" s="3" t="str">
        <f>IF(Investments_Import!H102="","",Investments_Import!H102)</f>
        <v/>
      </c>
      <c r="R102" s="37" t="str">
        <f t="shared" si="48"/>
        <v/>
      </c>
      <c r="S102" s="37" t="str">
        <f t="shared" si="49"/>
        <v/>
      </c>
      <c r="U102" s="36" t="str">
        <f>IF(Mining_Import!A102="","",Mining_Import!A102)</f>
        <v/>
      </c>
      <c r="V102" s="22" t="str">
        <f t="shared" si="57"/>
        <v/>
      </c>
      <c r="W102" s="127" t="str">
        <f t="shared" si="58"/>
        <v/>
      </c>
      <c r="X102" s="127" t="str">
        <f t="shared" si="59"/>
        <v/>
      </c>
      <c r="Y102" s="127" t="str">
        <f t="shared" si="60"/>
        <v/>
      </c>
      <c r="Z102" s="36" t="str">
        <f>IF(Mining_Import!B102="","",Mining_Import!B102)</f>
        <v/>
      </c>
      <c r="AA102" s="184" t="str">
        <f>IF(Mining_Import!$C102="","",Mining_Import!$C102)</f>
        <v/>
      </c>
      <c r="AB102" s="122" t="str">
        <f t="shared" si="61"/>
        <v/>
      </c>
      <c r="AC102" s="122" t="str">
        <f>IF($Y102&gt;Dashboard!$Q$19,$AB102,"")</f>
        <v/>
      </c>
      <c r="AD102" s="43" t="str">
        <f t="shared" si="62"/>
        <v/>
      </c>
      <c r="AE102" s="36" t="str">
        <f>IF(Mining_Import!D102="","",Mining_Import!D102)</f>
        <v/>
      </c>
      <c r="AF102" s="36" t="str">
        <f>IF(Mining_Import!E102="","",Mining_Import!E102)</f>
        <v/>
      </c>
      <c r="AG102" s="36" t="str">
        <f>IF(Mining_Import!F102="","",Mining_Import!F102)</f>
        <v/>
      </c>
      <c r="AH102" s="36" t="str">
        <f>IF(Mining_Import!G102="","",Mining_Import!G102)</f>
        <v/>
      </c>
      <c r="AI102" s="36" t="str">
        <f>IF(Mining_Import!H102="","",Mining_Import!H102)</f>
        <v/>
      </c>
      <c r="AJ102" s="36" t="str">
        <f>IF(Mining_Import!I102="","",Mining_Import!I102)</f>
        <v/>
      </c>
      <c r="BY102" s="120" t="str">
        <f t="shared" si="50"/>
        <v/>
      </c>
      <c r="BZ102" s="184" t="str">
        <f t="shared" si="63"/>
        <v/>
      </c>
      <c r="CA102" s="37" t="str">
        <f>IFERROR(VLOOKUP($BY102,Account_Value!$C$2:$F$2500,4,0),"")</f>
        <v/>
      </c>
      <c r="CB102" s="43" t="str">
        <f t="shared" si="51"/>
        <v/>
      </c>
      <c r="CC102" s="122" t="str">
        <f>IF($BZ102="","",SUM($BZ$2:$BZ102))</f>
        <v/>
      </c>
      <c r="CD102" s="43" t="str">
        <f>IF($BZ102="","",$BU$19*(SUM($BZ$2:$BZ102)))</f>
        <v/>
      </c>
    </row>
    <row r="103" spans="1:82">
      <c r="A103" s="4" t="str">
        <f t="shared" si="52"/>
        <v/>
      </c>
      <c r="B103" s="21" t="str">
        <f>IF(Investments_Import!A103="","",Investments_Import!A103)</f>
        <v/>
      </c>
      <c r="C103" s="22" t="str">
        <f t="shared" si="45"/>
        <v/>
      </c>
      <c r="D103" s="51" t="str">
        <f t="shared" si="53"/>
        <v/>
      </c>
      <c r="E103" s="3" t="str">
        <f>IF(Investments_Import!B103="","",Investments_Import!B103)</f>
        <v/>
      </c>
      <c r="F103" s="54" t="str">
        <f t="shared" si="54"/>
        <v xml:space="preserve"> </v>
      </c>
      <c r="G103" s="54" t="str">
        <f>IF($B103="","",COUNTIF($F$2:$F103,$F103))</f>
        <v/>
      </c>
      <c r="H103" s="53" t="str">
        <f t="shared" si="55"/>
        <v xml:space="preserve">  </v>
      </c>
      <c r="I103" s="3" t="str">
        <f>IF(Investments_Import!C103="","",Investments_Import!C103)</f>
        <v/>
      </c>
      <c r="J103" s="108" t="str">
        <f>IF(Investments_Import!D103="","",Investments_Import!D103)</f>
        <v/>
      </c>
      <c r="K103" s="108" t="str">
        <f t="shared" si="56"/>
        <v/>
      </c>
      <c r="L103" s="47" t="str">
        <f>IF(Investments_Import!E103="","",Investments_Import!E103)</f>
        <v/>
      </c>
      <c r="M103" s="47" t="str">
        <f t="shared" si="46"/>
        <v/>
      </c>
      <c r="N103" s="31" t="str">
        <f>IF(Investments_Import!F103="","",Investments_Import!F103)</f>
        <v/>
      </c>
      <c r="O103" s="31" t="str">
        <f t="shared" si="47"/>
        <v/>
      </c>
      <c r="P103" s="3" t="str">
        <f>IF(Investments_Import!G103="","",Investments_Import!G103)</f>
        <v/>
      </c>
      <c r="Q103" s="3" t="str">
        <f>IF(Investments_Import!H103="","",Investments_Import!H103)</f>
        <v/>
      </c>
      <c r="R103" s="37" t="str">
        <f t="shared" si="48"/>
        <v/>
      </c>
      <c r="S103" s="37" t="str">
        <f t="shared" si="49"/>
        <v/>
      </c>
      <c r="U103" s="36" t="str">
        <f>IF(Mining_Import!A103="","",Mining_Import!A103)</f>
        <v/>
      </c>
      <c r="V103" s="22" t="str">
        <f t="shared" si="57"/>
        <v/>
      </c>
      <c r="W103" s="127" t="str">
        <f t="shared" si="58"/>
        <v/>
      </c>
      <c r="X103" s="127" t="str">
        <f t="shared" si="59"/>
        <v/>
      </c>
      <c r="Y103" s="127" t="str">
        <f t="shared" si="60"/>
        <v/>
      </c>
      <c r="Z103" s="36" t="str">
        <f>IF(Mining_Import!B103="","",Mining_Import!B103)</f>
        <v/>
      </c>
      <c r="AA103" s="184" t="str">
        <f>IF(Mining_Import!$C103="","",Mining_Import!$C103)</f>
        <v/>
      </c>
      <c r="AB103" s="122" t="str">
        <f t="shared" si="61"/>
        <v/>
      </c>
      <c r="AC103" s="122" t="str">
        <f>IF($Y103&gt;Dashboard!$Q$19,$AB103,"")</f>
        <v/>
      </c>
      <c r="AD103" s="43" t="str">
        <f t="shared" si="62"/>
        <v/>
      </c>
      <c r="AE103" s="36" t="str">
        <f>IF(Mining_Import!D103="","",Mining_Import!D103)</f>
        <v/>
      </c>
      <c r="AF103" s="36" t="str">
        <f>IF(Mining_Import!E103="","",Mining_Import!E103)</f>
        <v/>
      </c>
      <c r="AG103" s="36" t="str">
        <f>IF(Mining_Import!F103="","",Mining_Import!F103)</f>
        <v/>
      </c>
      <c r="AH103" s="36" t="str">
        <f>IF(Mining_Import!G103="","",Mining_Import!G103)</f>
        <v/>
      </c>
      <c r="AI103" s="36" t="str">
        <f>IF(Mining_Import!H103="","",Mining_Import!H103)</f>
        <v/>
      </c>
      <c r="AJ103" s="36" t="str">
        <f>IF(Mining_Import!I103="","",Mining_Import!I103)</f>
        <v/>
      </c>
      <c r="BY103" s="120" t="str">
        <f t="shared" si="50"/>
        <v/>
      </c>
      <c r="BZ103" s="184" t="str">
        <f t="shared" si="63"/>
        <v/>
      </c>
      <c r="CA103" s="37" t="str">
        <f>IFERROR(VLOOKUP($BY103,Account_Value!$C$2:$F$2500,4,0),"")</f>
        <v/>
      </c>
      <c r="CB103" s="43" t="str">
        <f t="shared" si="51"/>
        <v/>
      </c>
      <c r="CC103" s="122" t="str">
        <f>IF($BZ103="","",SUM($BZ$2:$BZ103))</f>
        <v/>
      </c>
      <c r="CD103" s="43" t="str">
        <f>IF($BZ103="","",$BU$19*(SUM($BZ$2:$BZ103)))</f>
        <v/>
      </c>
    </row>
    <row r="104" spans="1:82">
      <c r="A104" s="4" t="str">
        <f t="shared" si="52"/>
        <v/>
      </c>
      <c r="B104" s="21" t="str">
        <f>IF(Investments_Import!A104="","",Investments_Import!A104)</f>
        <v/>
      </c>
      <c r="C104" s="22" t="str">
        <f t="shared" si="45"/>
        <v/>
      </c>
      <c r="D104" s="51" t="str">
        <f t="shared" si="53"/>
        <v/>
      </c>
      <c r="E104" s="3" t="str">
        <f>IF(Investments_Import!B104="","",Investments_Import!B104)</f>
        <v/>
      </c>
      <c r="F104" s="54" t="str">
        <f t="shared" si="54"/>
        <v xml:space="preserve"> </v>
      </c>
      <c r="G104" s="54" t="str">
        <f>IF($B104="","",COUNTIF($F$2:$F104,$F104))</f>
        <v/>
      </c>
      <c r="H104" s="53" t="str">
        <f t="shared" si="55"/>
        <v xml:space="preserve">  </v>
      </c>
      <c r="I104" s="3" t="str">
        <f>IF(Investments_Import!C104="","",Investments_Import!C104)</f>
        <v/>
      </c>
      <c r="J104" s="108" t="str">
        <f>IF(Investments_Import!D104="","",Investments_Import!D104)</f>
        <v/>
      </c>
      <c r="K104" s="108" t="str">
        <f t="shared" si="56"/>
        <v/>
      </c>
      <c r="L104" s="47" t="str">
        <f>IF(Investments_Import!E104="","",Investments_Import!E104)</f>
        <v/>
      </c>
      <c r="M104" s="47" t="str">
        <f t="shared" si="46"/>
        <v/>
      </c>
      <c r="N104" s="31" t="str">
        <f>IF(Investments_Import!F104="","",Investments_Import!F104)</f>
        <v/>
      </c>
      <c r="O104" s="31" t="str">
        <f t="shared" si="47"/>
        <v/>
      </c>
      <c r="P104" s="3" t="str">
        <f>IF(Investments_Import!G104="","",Investments_Import!G104)</f>
        <v/>
      </c>
      <c r="Q104" s="3" t="str">
        <f>IF(Investments_Import!H104="","",Investments_Import!H104)</f>
        <v/>
      </c>
      <c r="R104" s="37" t="str">
        <f t="shared" si="48"/>
        <v/>
      </c>
      <c r="S104" s="37" t="str">
        <f t="shared" si="49"/>
        <v/>
      </c>
      <c r="U104" s="36" t="str">
        <f>IF(Mining_Import!A104="","",Mining_Import!A104)</f>
        <v/>
      </c>
      <c r="V104" s="22" t="str">
        <f t="shared" si="57"/>
        <v/>
      </c>
      <c r="W104" s="127" t="str">
        <f t="shared" si="58"/>
        <v/>
      </c>
      <c r="X104" s="127" t="str">
        <f t="shared" si="59"/>
        <v/>
      </c>
      <c r="Y104" s="127" t="str">
        <f t="shared" si="60"/>
        <v/>
      </c>
      <c r="Z104" s="36" t="str">
        <f>IF(Mining_Import!B104="","",Mining_Import!B104)</f>
        <v/>
      </c>
      <c r="AA104" s="184" t="str">
        <f>IF(Mining_Import!$C104="","",Mining_Import!$C104)</f>
        <v/>
      </c>
      <c r="AB104" s="122" t="str">
        <f t="shared" si="61"/>
        <v/>
      </c>
      <c r="AC104" s="122" t="str">
        <f>IF($Y104&gt;Dashboard!$Q$19,$AB104,"")</f>
        <v/>
      </c>
      <c r="AD104" s="43" t="str">
        <f t="shared" si="62"/>
        <v/>
      </c>
      <c r="AE104" s="36" t="str">
        <f>IF(Mining_Import!D104="","",Mining_Import!D104)</f>
        <v/>
      </c>
      <c r="AF104" s="36" t="str">
        <f>IF(Mining_Import!E104="","",Mining_Import!E104)</f>
        <v/>
      </c>
      <c r="AG104" s="36" t="str">
        <f>IF(Mining_Import!F104="","",Mining_Import!F104)</f>
        <v/>
      </c>
      <c r="AH104" s="36" t="str">
        <f>IF(Mining_Import!G104="","",Mining_Import!G104)</f>
        <v/>
      </c>
      <c r="AI104" s="36" t="str">
        <f>IF(Mining_Import!H104="","",Mining_Import!H104)</f>
        <v/>
      </c>
      <c r="AJ104" s="36" t="str">
        <f>IF(Mining_Import!I104="","",Mining_Import!I104)</f>
        <v/>
      </c>
      <c r="BY104" s="120" t="str">
        <f t="shared" si="50"/>
        <v/>
      </c>
      <c r="BZ104" s="184" t="str">
        <f t="shared" si="63"/>
        <v/>
      </c>
      <c r="CA104" s="37" t="str">
        <f>IFERROR(VLOOKUP($BY104,Account_Value!$C$2:$F$2500,4,0),"")</f>
        <v/>
      </c>
      <c r="CB104" s="43" t="str">
        <f t="shared" si="51"/>
        <v/>
      </c>
      <c r="CC104" s="122" t="str">
        <f>IF($BZ104="","",SUM($BZ$2:$BZ104))</f>
        <v/>
      </c>
      <c r="CD104" s="43" t="str">
        <f>IF($BZ104="","",$BU$19*(SUM($BZ$2:$BZ104)))</f>
        <v/>
      </c>
    </row>
    <row r="105" spans="1:82">
      <c r="A105" s="4" t="str">
        <f t="shared" si="52"/>
        <v/>
      </c>
      <c r="B105" s="21" t="str">
        <f>IF(Investments_Import!A105="","",Investments_Import!A105)</f>
        <v/>
      </c>
      <c r="C105" s="22" t="str">
        <f t="shared" si="45"/>
        <v/>
      </c>
      <c r="D105" s="51" t="str">
        <f t="shared" si="53"/>
        <v/>
      </c>
      <c r="E105" s="3" t="str">
        <f>IF(Investments_Import!B105="","",Investments_Import!B105)</f>
        <v/>
      </c>
      <c r="F105" s="54" t="str">
        <f t="shared" si="54"/>
        <v xml:space="preserve"> </v>
      </c>
      <c r="G105" s="54" t="str">
        <f>IF($B105="","",COUNTIF($F$2:$F105,$F105))</f>
        <v/>
      </c>
      <c r="H105" s="53" t="str">
        <f t="shared" si="55"/>
        <v xml:space="preserve">  </v>
      </c>
      <c r="I105" s="3" t="str">
        <f>IF(Investments_Import!C105="","",Investments_Import!C105)</f>
        <v/>
      </c>
      <c r="J105" s="108" t="str">
        <f>IF(Investments_Import!D105="","",Investments_Import!D105)</f>
        <v/>
      </c>
      <c r="K105" s="108" t="str">
        <f t="shared" si="56"/>
        <v/>
      </c>
      <c r="L105" s="47" t="str">
        <f>IF(Investments_Import!E105="","",Investments_Import!E105)</f>
        <v/>
      </c>
      <c r="M105" s="47" t="str">
        <f t="shared" si="46"/>
        <v/>
      </c>
      <c r="N105" s="31" t="str">
        <f>IF(Investments_Import!F105="","",Investments_Import!F105)</f>
        <v/>
      </c>
      <c r="O105" s="31" t="str">
        <f t="shared" si="47"/>
        <v/>
      </c>
      <c r="P105" s="3" t="str">
        <f>IF(Investments_Import!G105="","",Investments_Import!G105)</f>
        <v/>
      </c>
      <c r="Q105" s="3" t="str">
        <f>IF(Investments_Import!H105="","",Investments_Import!H105)</f>
        <v/>
      </c>
      <c r="R105" s="37" t="str">
        <f t="shared" si="48"/>
        <v/>
      </c>
      <c r="S105" s="37" t="str">
        <f t="shared" si="49"/>
        <v/>
      </c>
      <c r="U105" s="36" t="str">
        <f>IF(Mining_Import!A105="","",Mining_Import!A105)</f>
        <v/>
      </c>
      <c r="V105" s="22" t="str">
        <f t="shared" si="57"/>
        <v/>
      </c>
      <c r="W105" s="127" t="str">
        <f t="shared" si="58"/>
        <v/>
      </c>
      <c r="X105" s="127" t="str">
        <f t="shared" si="59"/>
        <v/>
      </c>
      <c r="Y105" s="127" t="str">
        <f t="shared" si="60"/>
        <v/>
      </c>
      <c r="Z105" s="36" t="str">
        <f>IF(Mining_Import!B105="","",Mining_Import!B105)</f>
        <v/>
      </c>
      <c r="AA105" s="184" t="str">
        <f>IF(Mining_Import!$C105="","",Mining_Import!$C105)</f>
        <v/>
      </c>
      <c r="AB105" s="122" t="str">
        <f t="shared" si="61"/>
        <v/>
      </c>
      <c r="AC105" s="122" t="str">
        <f>IF($Y105&gt;Dashboard!$Q$19,$AB105,"")</f>
        <v/>
      </c>
      <c r="AD105" s="43" t="str">
        <f t="shared" si="62"/>
        <v/>
      </c>
      <c r="AE105" s="36" t="str">
        <f>IF(Mining_Import!D105="","",Mining_Import!D105)</f>
        <v/>
      </c>
      <c r="AF105" s="36" t="str">
        <f>IF(Mining_Import!E105="","",Mining_Import!E105)</f>
        <v/>
      </c>
      <c r="AG105" s="36" t="str">
        <f>IF(Mining_Import!F105="","",Mining_Import!F105)</f>
        <v/>
      </c>
      <c r="AH105" s="36" t="str">
        <f>IF(Mining_Import!G105="","",Mining_Import!G105)</f>
        <v/>
      </c>
      <c r="AI105" s="36" t="str">
        <f>IF(Mining_Import!H105="","",Mining_Import!H105)</f>
        <v/>
      </c>
      <c r="AJ105" s="36" t="str">
        <f>IF(Mining_Import!I105="","",Mining_Import!I105)</f>
        <v/>
      </c>
      <c r="BY105" s="120" t="str">
        <f t="shared" si="50"/>
        <v/>
      </c>
      <c r="BZ105" s="184" t="str">
        <f t="shared" si="63"/>
        <v/>
      </c>
      <c r="CA105" s="37" t="str">
        <f>IFERROR(VLOOKUP($BY105,Account_Value!$C$2:$F$2500,4,0),"")</f>
        <v/>
      </c>
      <c r="CB105" s="43" t="str">
        <f t="shared" si="51"/>
        <v/>
      </c>
      <c r="CC105" s="122" t="str">
        <f>IF($BZ105="","",SUM($BZ$2:$BZ105))</f>
        <v/>
      </c>
      <c r="CD105" s="43" t="str">
        <f>IF($BZ105="","",$BU$19*(SUM($BZ$2:$BZ105)))</f>
        <v/>
      </c>
    </row>
    <row r="106" spans="1:82">
      <c r="A106" s="4" t="str">
        <f t="shared" si="52"/>
        <v/>
      </c>
      <c r="B106" s="21" t="str">
        <f>IF(Investments_Import!A106="","",Investments_Import!A106)</f>
        <v/>
      </c>
      <c r="C106" s="22" t="str">
        <f t="shared" si="45"/>
        <v/>
      </c>
      <c r="D106" s="51" t="str">
        <f t="shared" si="53"/>
        <v/>
      </c>
      <c r="E106" s="3" t="str">
        <f>IF(Investments_Import!B106="","",Investments_Import!B106)</f>
        <v/>
      </c>
      <c r="F106" s="54" t="str">
        <f t="shared" si="54"/>
        <v xml:space="preserve"> </v>
      </c>
      <c r="G106" s="54" t="str">
        <f>IF($B106="","",COUNTIF($F$2:$F106,$F106))</f>
        <v/>
      </c>
      <c r="H106" s="53" t="str">
        <f t="shared" si="55"/>
        <v xml:space="preserve">  </v>
      </c>
      <c r="I106" s="3" t="str">
        <f>IF(Investments_Import!C106="","",Investments_Import!C106)</f>
        <v/>
      </c>
      <c r="J106" s="108" t="str">
        <f>IF(Investments_Import!D106="","",Investments_Import!D106)</f>
        <v/>
      </c>
      <c r="K106" s="108" t="str">
        <f t="shared" si="56"/>
        <v/>
      </c>
      <c r="L106" s="47" t="str">
        <f>IF(Investments_Import!E106="","",Investments_Import!E106)</f>
        <v/>
      </c>
      <c r="M106" s="47" t="str">
        <f t="shared" si="46"/>
        <v/>
      </c>
      <c r="N106" s="31" t="str">
        <f>IF(Investments_Import!F106="","",Investments_Import!F106)</f>
        <v/>
      </c>
      <c r="O106" s="31" t="str">
        <f t="shared" si="47"/>
        <v/>
      </c>
      <c r="P106" s="3" t="str">
        <f>IF(Investments_Import!G106="","",Investments_Import!G106)</f>
        <v/>
      </c>
      <c r="Q106" s="3" t="str">
        <f>IF(Investments_Import!H106="","",Investments_Import!H106)</f>
        <v/>
      </c>
      <c r="R106" s="37" t="str">
        <f t="shared" si="48"/>
        <v/>
      </c>
      <c r="S106" s="37" t="str">
        <f t="shared" si="49"/>
        <v/>
      </c>
      <c r="U106" s="36" t="str">
        <f>IF(Mining_Import!A106="","",Mining_Import!A106)</f>
        <v/>
      </c>
      <c r="V106" s="22" t="str">
        <f t="shared" si="57"/>
        <v/>
      </c>
      <c r="W106" s="127" t="str">
        <f t="shared" si="58"/>
        <v/>
      </c>
      <c r="X106" s="127" t="str">
        <f t="shared" si="59"/>
        <v/>
      </c>
      <c r="Y106" s="127" t="str">
        <f t="shared" si="60"/>
        <v/>
      </c>
      <c r="Z106" s="36" t="str">
        <f>IF(Mining_Import!B106="","",Mining_Import!B106)</f>
        <v/>
      </c>
      <c r="AA106" s="184" t="str">
        <f>IF(Mining_Import!$C106="","",Mining_Import!$C106)</f>
        <v/>
      </c>
      <c r="AB106" s="122" t="str">
        <f t="shared" si="61"/>
        <v/>
      </c>
      <c r="AC106" s="122" t="str">
        <f>IF($Y106&gt;Dashboard!$Q$19,$AB106,"")</f>
        <v/>
      </c>
      <c r="AD106" s="43" t="str">
        <f t="shared" si="62"/>
        <v/>
      </c>
      <c r="AE106" s="36" t="str">
        <f>IF(Mining_Import!D106="","",Mining_Import!D106)</f>
        <v/>
      </c>
      <c r="AF106" s="36" t="str">
        <f>IF(Mining_Import!E106="","",Mining_Import!E106)</f>
        <v/>
      </c>
      <c r="AG106" s="36" t="str">
        <f>IF(Mining_Import!F106="","",Mining_Import!F106)</f>
        <v/>
      </c>
      <c r="AH106" s="36" t="str">
        <f>IF(Mining_Import!G106="","",Mining_Import!G106)</f>
        <v/>
      </c>
      <c r="AI106" s="36" t="str">
        <f>IF(Mining_Import!H106="","",Mining_Import!H106)</f>
        <v/>
      </c>
      <c r="AJ106" s="36" t="str">
        <f>IF(Mining_Import!I106="","",Mining_Import!I106)</f>
        <v/>
      </c>
      <c r="BY106" s="120" t="str">
        <f t="shared" si="50"/>
        <v/>
      </c>
      <c r="BZ106" s="184" t="str">
        <f t="shared" si="63"/>
        <v/>
      </c>
      <c r="CA106" s="37" t="str">
        <f>IFERROR(VLOOKUP($BY106,Account_Value!$C$2:$F$2500,4,0),"")</f>
        <v/>
      </c>
      <c r="CB106" s="43" t="str">
        <f t="shared" si="51"/>
        <v/>
      </c>
      <c r="CC106" s="122" t="str">
        <f>IF($BZ106="","",SUM($BZ$2:$BZ106))</f>
        <v/>
      </c>
      <c r="CD106" s="43" t="str">
        <f>IF($BZ106="","",$BU$19*(SUM($BZ$2:$BZ106)))</f>
        <v/>
      </c>
    </row>
    <row r="107" spans="1:82">
      <c r="A107" s="4" t="str">
        <f t="shared" si="52"/>
        <v/>
      </c>
      <c r="B107" s="21" t="str">
        <f>IF(Investments_Import!A107="","",Investments_Import!A107)</f>
        <v/>
      </c>
      <c r="C107" s="22" t="str">
        <f t="shared" si="45"/>
        <v/>
      </c>
      <c r="D107" s="51" t="str">
        <f t="shared" si="53"/>
        <v/>
      </c>
      <c r="E107" s="3" t="str">
        <f>IF(Investments_Import!B107="","",Investments_Import!B107)</f>
        <v/>
      </c>
      <c r="F107" s="54" t="str">
        <f t="shared" si="54"/>
        <v xml:space="preserve"> </v>
      </c>
      <c r="G107" s="54" t="str">
        <f>IF($B107="","",COUNTIF($F$2:$F107,$F107))</f>
        <v/>
      </c>
      <c r="H107" s="53" t="str">
        <f t="shared" si="55"/>
        <v xml:space="preserve">  </v>
      </c>
      <c r="I107" s="3" t="str">
        <f>IF(Investments_Import!C107="","",Investments_Import!C107)</f>
        <v/>
      </c>
      <c r="J107" s="108" t="str">
        <f>IF(Investments_Import!D107="","",Investments_Import!D107)</f>
        <v/>
      </c>
      <c r="K107" s="108" t="str">
        <f t="shared" si="56"/>
        <v/>
      </c>
      <c r="L107" s="47" t="str">
        <f>IF(Investments_Import!E107="","",Investments_Import!E107)</f>
        <v/>
      </c>
      <c r="M107" s="47" t="str">
        <f t="shared" si="46"/>
        <v/>
      </c>
      <c r="N107" s="31" t="str">
        <f>IF(Investments_Import!F107="","",Investments_Import!F107)</f>
        <v/>
      </c>
      <c r="O107" s="31" t="str">
        <f t="shared" si="47"/>
        <v/>
      </c>
      <c r="P107" s="3" t="str">
        <f>IF(Investments_Import!G107="","",Investments_Import!G107)</f>
        <v/>
      </c>
      <c r="Q107" s="3" t="str">
        <f>IF(Investments_Import!H107="","",Investments_Import!H107)</f>
        <v/>
      </c>
      <c r="R107" s="37" t="str">
        <f t="shared" si="48"/>
        <v/>
      </c>
      <c r="S107" s="37" t="str">
        <f t="shared" si="49"/>
        <v/>
      </c>
      <c r="U107" s="36" t="str">
        <f>IF(Mining_Import!A107="","",Mining_Import!A107)</f>
        <v/>
      </c>
      <c r="V107" s="22" t="str">
        <f t="shared" si="57"/>
        <v/>
      </c>
      <c r="W107" s="127" t="str">
        <f t="shared" si="58"/>
        <v/>
      </c>
      <c r="X107" s="127" t="str">
        <f t="shared" si="59"/>
        <v/>
      </c>
      <c r="Y107" s="127" t="str">
        <f t="shared" si="60"/>
        <v/>
      </c>
      <c r="Z107" s="36" t="str">
        <f>IF(Mining_Import!B107="","",Mining_Import!B107)</f>
        <v/>
      </c>
      <c r="AA107" s="184" t="str">
        <f>IF(Mining_Import!$C107="","",Mining_Import!$C107)</f>
        <v/>
      </c>
      <c r="AB107" s="122" t="str">
        <f t="shared" si="61"/>
        <v/>
      </c>
      <c r="AC107" s="122" t="str">
        <f>IF($Y107&gt;Dashboard!$Q$19,$AB107,"")</f>
        <v/>
      </c>
      <c r="AD107" s="43" t="str">
        <f t="shared" si="62"/>
        <v/>
      </c>
      <c r="AE107" s="36" t="str">
        <f>IF(Mining_Import!D107="","",Mining_Import!D107)</f>
        <v/>
      </c>
      <c r="AF107" s="36" t="str">
        <f>IF(Mining_Import!E107="","",Mining_Import!E107)</f>
        <v/>
      </c>
      <c r="AG107" s="36" t="str">
        <f>IF(Mining_Import!F107="","",Mining_Import!F107)</f>
        <v/>
      </c>
      <c r="AH107" s="36" t="str">
        <f>IF(Mining_Import!G107="","",Mining_Import!G107)</f>
        <v/>
      </c>
      <c r="AI107" s="36" t="str">
        <f>IF(Mining_Import!H107="","",Mining_Import!H107)</f>
        <v/>
      </c>
      <c r="AJ107" s="36" t="str">
        <f>IF(Mining_Import!I107="","",Mining_Import!I107)</f>
        <v/>
      </c>
      <c r="BY107" s="120" t="str">
        <f t="shared" si="50"/>
        <v/>
      </c>
      <c r="BZ107" s="184" t="str">
        <f t="shared" si="63"/>
        <v/>
      </c>
      <c r="CA107" s="37" t="str">
        <f>IFERROR(VLOOKUP($BY107,Account_Value!$C$2:$F$2500,4,0),"")</f>
        <v/>
      </c>
      <c r="CB107" s="43" t="str">
        <f t="shared" si="51"/>
        <v/>
      </c>
      <c r="CC107" s="122" t="str">
        <f>IF($BZ107="","",SUM($BZ$2:$BZ107))</f>
        <v/>
      </c>
      <c r="CD107" s="43" t="str">
        <f>IF($BZ107="","",$BU$19*(SUM($BZ$2:$BZ107)))</f>
        <v/>
      </c>
    </row>
    <row r="108" spans="1:82">
      <c r="A108" s="4" t="str">
        <f t="shared" si="52"/>
        <v/>
      </c>
      <c r="B108" s="21" t="str">
        <f>IF(Investments_Import!A108="","",Investments_Import!A108)</f>
        <v/>
      </c>
      <c r="C108" s="22" t="str">
        <f t="shared" si="45"/>
        <v/>
      </c>
      <c r="D108" s="51" t="str">
        <f t="shared" si="53"/>
        <v/>
      </c>
      <c r="E108" s="3" t="str">
        <f>IF(Investments_Import!B108="","",Investments_Import!B108)</f>
        <v/>
      </c>
      <c r="F108" s="54" t="str">
        <f t="shared" si="54"/>
        <v xml:space="preserve"> </v>
      </c>
      <c r="G108" s="54" t="str">
        <f>IF($B108="","",COUNTIF($F$2:$F108,$F108))</f>
        <v/>
      </c>
      <c r="H108" s="53" t="str">
        <f t="shared" si="55"/>
        <v xml:space="preserve">  </v>
      </c>
      <c r="I108" s="3" t="str">
        <f>IF(Investments_Import!C108="","",Investments_Import!C108)</f>
        <v/>
      </c>
      <c r="J108" s="108" t="str">
        <f>IF(Investments_Import!D108="","",Investments_Import!D108)</f>
        <v/>
      </c>
      <c r="K108" s="108" t="str">
        <f t="shared" si="56"/>
        <v/>
      </c>
      <c r="L108" s="47" t="str">
        <f>IF(Investments_Import!E108="","",Investments_Import!E108)</f>
        <v/>
      </c>
      <c r="M108" s="47" t="str">
        <f t="shared" si="46"/>
        <v/>
      </c>
      <c r="N108" s="31" t="str">
        <f>IF(Investments_Import!F108="","",Investments_Import!F108)</f>
        <v/>
      </c>
      <c r="O108" s="31" t="str">
        <f t="shared" si="47"/>
        <v/>
      </c>
      <c r="P108" s="3" t="str">
        <f>IF(Investments_Import!G108="","",Investments_Import!G108)</f>
        <v/>
      </c>
      <c r="Q108" s="3" t="str">
        <f>IF(Investments_Import!H108="","",Investments_Import!H108)</f>
        <v/>
      </c>
      <c r="R108" s="37" t="str">
        <f t="shared" si="48"/>
        <v/>
      </c>
      <c r="S108" s="37" t="str">
        <f t="shared" si="49"/>
        <v/>
      </c>
      <c r="U108" s="36" t="str">
        <f>IF(Mining_Import!A108="","",Mining_Import!A108)</f>
        <v/>
      </c>
      <c r="V108" s="22" t="str">
        <f t="shared" si="57"/>
        <v/>
      </c>
      <c r="W108" s="127" t="str">
        <f t="shared" si="58"/>
        <v/>
      </c>
      <c r="X108" s="127" t="str">
        <f t="shared" si="59"/>
        <v/>
      </c>
      <c r="Y108" s="127" t="str">
        <f t="shared" si="60"/>
        <v/>
      </c>
      <c r="Z108" s="36" t="str">
        <f>IF(Mining_Import!B108="","",Mining_Import!B108)</f>
        <v/>
      </c>
      <c r="AA108" s="184" t="str">
        <f>IF(Mining_Import!$C108="","",Mining_Import!$C108)</f>
        <v/>
      </c>
      <c r="AB108" s="122" t="str">
        <f t="shared" si="61"/>
        <v/>
      </c>
      <c r="AC108" s="122" t="str">
        <f>IF($Y108&gt;Dashboard!$Q$19,$AB108,"")</f>
        <v/>
      </c>
      <c r="AD108" s="43" t="str">
        <f t="shared" si="62"/>
        <v/>
      </c>
      <c r="AE108" s="36" t="str">
        <f>IF(Mining_Import!D108="","",Mining_Import!D108)</f>
        <v/>
      </c>
      <c r="AF108" s="36" t="str">
        <f>IF(Mining_Import!E108="","",Mining_Import!E108)</f>
        <v/>
      </c>
      <c r="AG108" s="36" t="str">
        <f>IF(Mining_Import!F108="","",Mining_Import!F108)</f>
        <v/>
      </c>
      <c r="AH108" s="36" t="str">
        <f>IF(Mining_Import!G108="","",Mining_Import!G108)</f>
        <v/>
      </c>
      <c r="AI108" s="36" t="str">
        <f>IF(Mining_Import!H108="","",Mining_Import!H108)</f>
        <v/>
      </c>
      <c r="AJ108" s="36" t="str">
        <f>IF(Mining_Import!I108="","",Mining_Import!I108)</f>
        <v/>
      </c>
      <c r="BY108" s="120" t="str">
        <f t="shared" si="50"/>
        <v/>
      </c>
      <c r="BZ108" s="184" t="str">
        <f t="shared" si="63"/>
        <v/>
      </c>
      <c r="CA108" s="37" t="str">
        <f>IFERROR(VLOOKUP($BY108,Account_Value!$C$2:$F$2500,4,0),"")</f>
        <v/>
      </c>
      <c r="CB108" s="43" t="str">
        <f t="shared" si="51"/>
        <v/>
      </c>
      <c r="CC108" s="122" t="str">
        <f>IF($BZ108="","",SUM($BZ$2:$BZ108))</f>
        <v/>
      </c>
      <c r="CD108" s="43" t="str">
        <f>IF($BZ108="","",$BU$19*(SUM($BZ$2:$BZ108)))</f>
        <v/>
      </c>
    </row>
    <row r="109" spans="1:82">
      <c r="A109" s="4" t="str">
        <f t="shared" si="52"/>
        <v/>
      </c>
      <c r="B109" s="21" t="str">
        <f>IF(Investments_Import!A109="","",Investments_Import!A109)</f>
        <v/>
      </c>
      <c r="C109" s="22" t="str">
        <f t="shared" si="45"/>
        <v/>
      </c>
      <c r="D109" s="51" t="str">
        <f t="shared" si="53"/>
        <v/>
      </c>
      <c r="E109" s="3" t="str">
        <f>IF(Investments_Import!B109="","",Investments_Import!B109)</f>
        <v/>
      </c>
      <c r="F109" s="54" t="str">
        <f t="shared" si="54"/>
        <v xml:space="preserve"> </v>
      </c>
      <c r="G109" s="54" t="str">
        <f>IF($B109="","",COUNTIF($F$2:$F109,$F109))</f>
        <v/>
      </c>
      <c r="H109" s="53" t="str">
        <f t="shared" si="55"/>
        <v xml:space="preserve">  </v>
      </c>
      <c r="I109" s="3" t="str">
        <f>IF(Investments_Import!C109="","",Investments_Import!C109)</f>
        <v/>
      </c>
      <c r="J109" s="108" t="str">
        <f>IF(Investments_Import!D109="","",Investments_Import!D109)</f>
        <v/>
      </c>
      <c r="K109" s="108" t="str">
        <f t="shared" si="56"/>
        <v/>
      </c>
      <c r="L109" s="47" t="str">
        <f>IF(Investments_Import!E109="","",Investments_Import!E109)</f>
        <v/>
      </c>
      <c r="M109" s="47" t="str">
        <f t="shared" si="46"/>
        <v/>
      </c>
      <c r="N109" s="31" t="str">
        <f>IF(Investments_Import!F109="","",Investments_Import!F109)</f>
        <v/>
      </c>
      <c r="O109" s="31" t="str">
        <f t="shared" si="47"/>
        <v/>
      </c>
      <c r="P109" s="3" t="str">
        <f>IF(Investments_Import!G109="","",Investments_Import!G109)</f>
        <v/>
      </c>
      <c r="Q109" s="3" t="str">
        <f>IF(Investments_Import!H109="","",Investments_Import!H109)</f>
        <v/>
      </c>
      <c r="R109" s="37" t="str">
        <f t="shared" si="48"/>
        <v/>
      </c>
      <c r="S109" s="37" t="str">
        <f t="shared" si="49"/>
        <v/>
      </c>
      <c r="U109" s="36" t="str">
        <f>IF(Mining_Import!A109="","",Mining_Import!A109)</f>
        <v/>
      </c>
      <c r="V109" s="22" t="str">
        <f t="shared" si="57"/>
        <v/>
      </c>
      <c r="W109" s="127" t="str">
        <f t="shared" si="58"/>
        <v/>
      </c>
      <c r="X109" s="127" t="str">
        <f t="shared" si="59"/>
        <v/>
      </c>
      <c r="Y109" s="127" t="str">
        <f t="shared" si="60"/>
        <v/>
      </c>
      <c r="Z109" s="36" t="str">
        <f>IF(Mining_Import!B109="","",Mining_Import!B109)</f>
        <v/>
      </c>
      <c r="AA109" s="184" t="str">
        <f>IF(Mining_Import!$C109="","",Mining_Import!$C109)</f>
        <v/>
      </c>
      <c r="AB109" s="122" t="str">
        <f t="shared" si="61"/>
        <v/>
      </c>
      <c r="AC109" s="122" t="str">
        <f>IF($Y109&gt;Dashboard!$Q$19,$AB109,"")</f>
        <v/>
      </c>
      <c r="AD109" s="43" t="str">
        <f t="shared" si="62"/>
        <v/>
      </c>
      <c r="AE109" s="36" t="str">
        <f>IF(Mining_Import!D109="","",Mining_Import!D109)</f>
        <v/>
      </c>
      <c r="AF109" s="36" t="str">
        <f>IF(Mining_Import!E109="","",Mining_Import!E109)</f>
        <v/>
      </c>
      <c r="AG109" s="36" t="str">
        <f>IF(Mining_Import!F109="","",Mining_Import!F109)</f>
        <v/>
      </c>
      <c r="AH109" s="36" t="str">
        <f>IF(Mining_Import!G109="","",Mining_Import!G109)</f>
        <v/>
      </c>
      <c r="AI109" s="36" t="str">
        <f>IF(Mining_Import!H109="","",Mining_Import!H109)</f>
        <v/>
      </c>
      <c r="AJ109" s="36" t="str">
        <f>IF(Mining_Import!I109="","",Mining_Import!I109)</f>
        <v/>
      </c>
      <c r="BY109" s="120" t="str">
        <f t="shared" si="50"/>
        <v/>
      </c>
      <c r="BZ109" s="184" t="str">
        <f t="shared" si="63"/>
        <v/>
      </c>
      <c r="CA109" s="37" t="str">
        <f>IFERROR(VLOOKUP($BY109,Account_Value!$C$2:$F$2500,4,0),"")</f>
        <v/>
      </c>
      <c r="CB109" s="43" t="str">
        <f t="shared" si="51"/>
        <v/>
      </c>
      <c r="CC109" s="122" t="str">
        <f>IF($BZ109="","",SUM($BZ$2:$BZ109))</f>
        <v/>
      </c>
      <c r="CD109" s="43" t="str">
        <f>IF($BZ109="","",$BU$19*(SUM($BZ$2:$BZ109)))</f>
        <v/>
      </c>
    </row>
    <row r="110" spans="1:82">
      <c r="A110" s="4" t="str">
        <f t="shared" si="52"/>
        <v/>
      </c>
      <c r="B110" s="21" t="str">
        <f>IF(Investments_Import!A110="","",Investments_Import!A110)</f>
        <v/>
      </c>
      <c r="C110" s="22" t="str">
        <f t="shared" si="45"/>
        <v/>
      </c>
      <c r="D110" s="51" t="str">
        <f t="shared" si="53"/>
        <v/>
      </c>
      <c r="E110" s="3" t="str">
        <f>IF(Investments_Import!B110="","",Investments_Import!B110)</f>
        <v/>
      </c>
      <c r="F110" s="54" t="str">
        <f t="shared" si="54"/>
        <v xml:space="preserve"> </v>
      </c>
      <c r="G110" s="54" t="str">
        <f>IF($B110="","",COUNTIF($F$2:$F110,$F110))</f>
        <v/>
      </c>
      <c r="H110" s="53" t="str">
        <f t="shared" si="55"/>
        <v xml:space="preserve">  </v>
      </c>
      <c r="I110" s="3" t="str">
        <f>IF(Investments_Import!C110="","",Investments_Import!C110)</f>
        <v/>
      </c>
      <c r="J110" s="108" t="str">
        <f>IF(Investments_Import!D110="","",Investments_Import!D110)</f>
        <v/>
      </c>
      <c r="K110" s="108" t="str">
        <f t="shared" si="56"/>
        <v/>
      </c>
      <c r="L110" s="47" t="str">
        <f>IF(Investments_Import!E110="","",Investments_Import!E110)</f>
        <v/>
      </c>
      <c r="M110" s="47" t="str">
        <f t="shared" si="46"/>
        <v/>
      </c>
      <c r="N110" s="31" t="str">
        <f>IF(Investments_Import!F110="","",Investments_Import!F110)</f>
        <v/>
      </c>
      <c r="O110" s="31" t="str">
        <f t="shared" si="47"/>
        <v/>
      </c>
      <c r="P110" s="3" t="str">
        <f>IF(Investments_Import!G110="","",Investments_Import!G110)</f>
        <v/>
      </c>
      <c r="Q110" s="3" t="str">
        <f>IF(Investments_Import!H110="","",Investments_Import!H110)</f>
        <v/>
      </c>
      <c r="R110" s="37" t="str">
        <f t="shared" si="48"/>
        <v/>
      </c>
      <c r="S110" s="37" t="str">
        <f t="shared" si="49"/>
        <v/>
      </c>
      <c r="U110" s="36" t="str">
        <f>IF(Mining_Import!A110="","",Mining_Import!A110)</f>
        <v/>
      </c>
      <c r="V110" s="22" t="str">
        <f t="shared" si="57"/>
        <v/>
      </c>
      <c r="W110" s="127" t="str">
        <f t="shared" si="58"/>
        <v/>
      </c>
      <c r="X110" s="127" t="str">
        <f t="shared" si="59"/>
        <v/>
      </c>
      <c r="Y110" s="127" t="str">
        <f t="shared" si="60"/>
        <v/>
      </c>
      <c r="Z110" s="36" t="str">
        <f>IF(Mining_Import!B110="","",Mining_Import!B110)</f>
        <v/>
      </c>
      <c r="AA110" s="184" t="str">
        <f>IF(Mining_Import!$C110="","",Mining_Import!$C110)</f>
        <v/>
      </c>
      <c r="AB110" s="122" t="str">
        <f t="shared" si="61"/>
        <v/>
      </c>
      <c r="AC110" s="122" t="str">
        <f>IF($Y110&gt;Dashboard!$Q$19,$AB110,"")</f>
        <v/>
      </c>
      <c r="AD110" s="43" t="str">
        <f t="shared" si="62"/>
        <v/>
      </c>
      <c r="AE110" s="36" t="str">
        <f>IF(Mining_Import!D110="","",Mining_Import!D110)</f>
        <v/>
      </c>
      <c r="AF110" s="36" t="str">
        <f>IF(Mining_Import!E110="","",Mining_Import!E110)</f>
        <v/>
      </c>
      <c r="AG110" s="36" t="str">
        <f>IF(Mining_Import!F110="","",Mining_Import!F110)</f>
        <v/>
      </c>
      <c r="AH110" s="36" t="str">
        <f>IF(Mining_Import!G110="","",Mining_Import!G110)</f>
        <v/>
      </c>
      <c r="AI110" s="36" t="str">
        <f>IF(Mining_Import!H110="","",Mining_Import!H110)</f>
        <v/>
      </c>
      <c r="AJ110" s="36" t="str">
        <f>IF(Mining_Import!I110="","",Mining_Import!I110)</f>
        <v/>
      </c>
      <c r="BY110" s="120" t="str">
        <f t="shared" si="50"/>
        <v/>
      </c>
      <c r="BZ110" s="184" t="str">
        <f t="shared" si="63"/>
        <v/>
      </c>
      <c r="CA110" s="37" t="str">
        <f>IFERROR(VLOOKUP($BY110,Account_Value!$C$2:$F$2500,4,0),"")</f>
        <v/>
      </c>
      <c r="CB110" s="43" t="str">
        <f t="shared" si="51"/>
        <v/>
      </c>
      <c r="CC110" s="122" t="str">
        <f>IF($BZ110="","",SUM($BZ$2:$BZ110))</f>
        <v/>
      </c>
      <c r="CD110" s="43" t="str">
        <f>IF($BZ110="","",$BU$19*(SUM($BZ$2:$BZ110)))</f>
        <v/>
      </c>
    </row>
    <row r="111" spans="1:82">
      <c r="A111" s="4" t="str">
        <f t="shared" si="52"/>
        <v/>
      </c>
      <c r="B111" s="21" t="str">
        <f>IF(Investments_Import!A111="","",Investments_Import!A111)</f>
        <v/>
      </c>
      <c r="C111" s="22" t="str">
        <f t="shared" si="45"/>
        <v/>
      </c>
      <c r="D111" s="51" t="str">
        <f t="shared" si="53"/>
        <v/>
      </c>
      <c r="E111" s="3" t="str">
        <f>IF(Investments_Import!B111="","",Investments_Import!B111)</f>
        <v/>
      </c>
      <c r="F111" s="54" t="str">
        <f t="shared" si="54"/>
        <v xml:space="preserve"> </v>
      </c>
      <c r="G111" s="54" t="str">
        <f>IF($B111="","",COUNTIF($F$2:$F111,$F111))</f>
        <v/>
      </c>
      <c r="H111" s="53" t="str">
        <f t="shared" si="55"/>
        <v xml:space="preserve">  </v>
      </c>
      <c r="I111" s="3" t="str">
        <f>IF(Investments_Import!C111="","",Investments_Import!C111)</f>
        <v/>
      </c>
      <c r="J111" s="108" t="str">
        <f>IF(Investments_Import!D111="","",Investments_Import!D111)</f>
        <v/>
      </c>
      <c r="K111" s="108" t="str">
        <f t="shared" si="56"/>
        <v/>
      </c>
      <c r="L111" s="47" t="str">
        <f>IF(Investments_Import!E111="","",Investments_Import!E111)</f>
        <v/>
      </c>
      <c r="M111" s="47" t="str">
        <f t="shared" si="46"/>
        <v/>
      </c>
      <c r="N111" s="31" t="str">
        <f>IF(Investments_Import!F111="","",Investments_Import!F111)</f>
        <v/>
      </c>
      <c r="O111" s="31" t="str">
        <f t="shared" si="47"/>
        <v/>
      </c>
      <c r="P111" s="3" t="str">
        <f>IF(Investments_Import!G111="","",Investments_Import!G111)</f>
        <v/>
      </c>
      <c r="Q111" s="3" t="str">
        <f>IF(Investments_Import!H111="","",Investments_Import!H111)</f>
        <v/>
      </c>
      <c r="R111" s="37" t="str">
        <f t="shared" si="48"/>
        <v/>
      </c>
      <c r="S111" s="37" t="str">
        <f t="shared" si="49"/>
        <v/>
      </c>
      <c r="U111" s="36" t="str">
        <f>IF(Mining_Import!A111="","",Mining_Import!A111)</f>
        <v/>
      </c>
      <c r="V111" s="22" t="str">
        <f t="shared" si="57"/>
        <v/>
      </c>
      <c r="W111" s="127" t="str">
        <f t="shared" si="58"/>
        <v/>
      </c>
      <c r="X111" s="127" t="str">
        <f t="shared" si="59"/>
        <v/>
      </c>
      <c r="Y111" s="127" t="str">
        <f t="shared" si="60"/>
        <v/>
      </c>
      <c r="Z111" s="36" t="str">
        <f>IF(Mining_Import!B111="","",Mining_Import!B111)</f>
        <v/>
      </c>
      <c r="AA111" s="184" t="str">
        <f>IF(Mining_Import!$C111="","",Mining_Import!$C111)</f>
        <v/>
      </c>
      <c r="AB111" s="122" t="str">
        <f t="shared" si="61"/>
        <v/>
      </c>
      <c r="AC111" s="122" t="str">
        <f>IF($Y111&gt;Dashboard!$Q$19,$AB111,"")</f>
        <v/>
      </c>
      <c r="AD111" s="43" t="str">
        <f t="shared" si="62"/>
        <v/>
      </c>
      <c r="AE111" s="36" t="str">
        <f>IF(Mining_Import!D111="","",Mining_Import!D111)</f>
        <v/>
      </c>
      <c r="AF111" s="36" t="str">
        <f>IF(Mining_Import!E111="","",Mining_Import!E111)</f>
        <v/>
      </c>
      <c r="AG111" s="36" t="str">
        <f>IF(Mining_Import!F111="","",Mining_Import!F111)</f>
        <v/>
      </c>
      <c r="AH111" s="36" t="str">
        <f>IF(Mining_Import!G111="","",Mining_Import!G111)</f>
        <v/>
      </c>
      <c r="AI111" s="36" t="str">
        <f>IF(Mining_Import!H111="","",Mining_Import!H111)</f>
        <v/>
      </c>
      <c r="AJ111" s="36" t="str">
        <f>IF(Mining_Import!I111="","",Mining_Import!I111)</f>
        <v/>
      </c>
      <c r="BY111" s="120" t="str">
        <f t="shared" si="50"/>
        <v/>
      </c>
      <c r="BZ111" s="184" t="str">
        <f t="shared" si="63"/>
        <v/>
      </c>
      <c r="CA111" s="37" t="str">
        <f>IFERROR(VLOOKUP($BY111,Account_Value!$C$2:$F$2500,4,0),"")</f>
        <v/>
      </c>
      <c r="CB111" s="43" t="str">
        <f t="shared" si="51"/>
        <v/>
      </c>
      <c r="CC111" s="122" t="str">
        <f>IF($BZ111="","",SUM($BZ$2:$BZ111))</f>
        <v/>
      </c>
      <c r="CD111" s="43" t="str">
        <f>IF($BZ111="","",$BU$19*(SUM($BZ$2:$BZ111)))</f>
        <v/>
      </c>
    </row>
    <row r="112" spans="1:82">
      <c r="A112" s="4" t="str">
        <f t="shared" si="52"/>
        <v/>
      </c>
      <c r="B112" s="21" t="str">
        <f>IF(Investments_Import!A112="","",Investments_Import!A112)</f>
        <v/>
      </c>
      <c r="C112" s="22" t="str">
        <f t="shared" si="45"/>
        <v/>
      </c>
      <c r="D112" s="51" t="str">
        <f t="shared" si="53"/>
        <v/>
      </c>
      <c r="E112" s="3" t="str">
        <f>IF(Investments_Import!B112="","",Investments_Import!B112)</f>
        <v/>
      </c>
      <c r="F112" s="54" t="str">
        <f t="shared" si="54"/>
        <v xml:space="preserve"> </v>
      </c>
      <c r="G112" s="54" t="str">
        <f>IF($B112="","",COUNTIF($F$2:$F112,$F112))</f>
        <v/>
      </c>
      <c r="H112" s="53" t="str">
        <f t="shared" si="55"/>
        <v xml:space="preserve">  </v>
      </c>
      <c r="I112" s="3" t="str">
        <f>IF(Investments_Import!C112="","",Investments_Import!C112)</f>
        <v/>
      </c>
      <c r="J112" s="108" t="str">
        <f>IF(Investments_Import!D112="","",Investments_Import!D112)</f>
        <v/>
      </c>
      <c r="K112" s="108" t="str">
        <f t="shared" si="56"/>
        <v/>
      </c>
      <c r="L112" s="47" t="str">
        <f>IF(Investments_Import!E112="","",Investments_Import!E112)</f>
        <v/>
      </c>
      <c r="M112" s="47" t="str">
        <f t="shared" si="46"/>
        <v/>
      </c>
      <c r="N112" s="31" t="str">
        <f>IF(Investments_Import!F112="","",Investments_Import!F112)</f>
        <v/>
      </c>
      <c r="O112" s="31" t="str">
        <f t="shared" si="47"/>
        <v/>
      </c>
      <c r="P112" s="3" t="str">
        <f>IF(Investments_Import!G112="","",Investments_Import!G112)</f>
        <v/>
      </c>
      <c r="Q112" s="3" t="str">
        <f>IF(Investments_Import!H112="","",Investments_Import!H112)</f>
        <v/>
      </c>
      <c r="R112" s="37" t="str">
        <f t="shared" si="48"/>
        <v/>
      </c>
      <c r="S112" s="37" t="str">
        <f t="shared" si="49"/>
        <v/>
      </c>
      <c r="U112" s="36" t="str">
        <f>IF(Mining_Import!A112="","",Mining_Import!A112)</f>
        <v/>
      </c>
      <c r="V112" s="22" t="str">
        <f t="shared" si="57"/>
        <v/>
      </c>
      <c r="W112" s="127" t="str">
        <f t="shared" si="58"/>
        <v/>
      </c>
      <c r="X112" s="127" t="str">
        <f t="shared" si="59"/>
        <v/>
      </c>
      <c r="Y112" s="127" t="str">
        <f t="shared" si="60"/>
        <v/>
      </c>
      <c r="Z112" s="36" t="str">
        <f>IF(Mining_Import!B112="","",Mining_Import!B112)</f>
        <v/>
      </c>
      <c r="AA112" s="184" t="str">
        <f>IF(Mining_Import!$C112="","",Mining_Import!$C112)</f>
        <v/>
      </c>
      <c r="AB112" s="122" t="str">
        <f t="shared" si="61"/>
        <v/>
      </c>
      <c r="AC112" s="122" t="str">
        <f>IF($Y112&gt;Dashboard!$Q$19,$AB112,"")</f>
        <v/>
      </c>
      <c r="AD112" s="43" t="str">
        <f t="shared" si="62"/>
        <v/>
      </c>
      <c r="AE112" s="36" t="str">
        <f>IF(Mining_Import!D112="","",Mining_Import!D112)</f>
        <v/>
      </c>
      <c r="AF112" s="36" t="str">
        <f>IF(Mining_Import!E112="","",Mining_Import!E112)</f>
        <v/>
      </c>
      <c r="AG112" s="36" t="str">
        <f>IF(Mining_Import!F112="","",Mining_Import!F112)</f>
        <v/>
      </c>
      <c r="AH112" s="36" t="str">
        <f>IF(Mining_Import!G112="","",Mining_Import!G112)</f>
        <v/>
      </c>
      <c r="AI112" s="36" t="str">
        <f>IF(Mining_Import!H112="","",Mining_Import!H112)</f>
        <v/>
      </c>
      <c r="AJ112" s="36" t="str">
        <f>IF(Mining_Import!I112="","",Mining_Import!I112)</f>
        <v/>
      </c>
      <c r="BY112" s="120" t="str">
        <f t="shared" si="50"/>
        <v/>
      </c>
      <c r="BZ112" s="184" t="str">
        <f t="shared" si="63"/>
        <v/>
      </c>
      <c r="CA112" s="37" t="str">
        <f>IFERROR(VLOOKUP($BY112,Account_Value!$C$2:$F$2500,4,0),"")</f>
        <v/>
      </c>
      <c r="CB112" s="43" t="str">
        <f t="shared" si="51"/>
        <v/>
      </c>
      <c r="CC112" s="122" t="str">
        <f>IF($BZ112="","",SUM($BZ$2:$BZ112))</f>
        <v/>
      </c>
      <c r="CD112" s="43" t="str">
        <f>IF($BZ112="","",$BU$19*(SUM($BZ$2:$BZ112)))</f>
        <v/>
      </c>
    </row>
    <row r="113" spans="1:82">
      <c r="A113" s="4" t="str">
        <f t="shared" si="52"/>
        <v/>
      </c>
      <c r="B113" s="21" t="str">
        <f>IF(Investments_Import!A113="","",Investments_Import!A113)</f>
        <v/>
      </c>
      <c r="C113" s="22" t="str">
        <f t="shared" si="45"/>
        <v/>
      </c>
      <c r="D113" s="51" t="str">
        <f t="shared" si="53"/>
        <v/>
      </c>
      <c r="E113" s="3" t="str">
        <f>IF(Investments_Import!B113="","",Investments_Import!B113)</f>
        <v/>
      </c>
      <c r="F113" s="54" t="str">
        <f t="shared" si="54"/>
        <v xml:space="preserve"> </v>
      </c>
      <c r="G113" s="54" t="str">
        <f>IF($B113="","",COUNTIF($F$2:$F113,$F113))</f>
        <v/>
      </c>
      <c r="H113" s="53" t="str">
        <f t="shared" si="55"/>
        <v xml:space="preserve">  </v>
      </c>
      <c r="I113" s="3" t="str">
        <f>IF(Investments_Import!C113="","",Investments_Import!C113)</f>
        <v/>
      </c>
      <c r="J113" s="108" t="str">
        <f>IF(Investments_Import!D113="","",Investments_Import!D113)</f>
        <v/>
      </c>
      <c r="K113" s="108" t="str">
        <f t="shared" si="56"/>
        <v/>
      </c>
      <c r="L113" s="47" t="str">
        <f>IF(Investments_Import!E113="","",Investments_Import!E113)</f>
        <v/>
      </c>
      <c r="M113" s="47" t="str">
        <f t="shared" si="46"/>
        <v/>
      </c>
      <c r="N113" s="31" t="str">
        <f>IF(Investments_Import!F113="","",Investments_Import!F113)</f>
        <v/>
      </c>
      <c r="O113" s="31" t="str">
        <f t="shared" si="47"/>
        <v/>
      </c>
      <c r="P113" s="3" t="str">
        <f>IF(Investments_Import!G113="","",Investments_Import!G113)</f>
        <v/>
      </c>
      <c r="Q113" s="3" t="str">
        <f>IF(Investments_Import!H113="","",Investments_Import!H113)</f>
        <v/>
      </c>
      <c r="R113" s="37" t="str">
        <f t="shared" si="48"/>
        <v/>
      </c>
      <c r="S113" s="37" t="str">
        <f t="shared" si="49"/>
        <v/>
      </c>
      <c r="U113" s="36" t="str">
        <f>IF(Mining_Import!A113="","",Mining_Import!A113)</f>
        <v/>
      </c>
      <c r="V113" s="22" t="str">
        <f t="shared" si="57"/>
        <v/>
      </c>
      <c r="W113" s="127" t="str">
        <f t="shared" si="58"/>
        <v/>
      </c>
      <c r="X113" s="127" t="str">
        <f t="shared" si="59"/>
        <v/>
      </c>
      <c r="Y113" s="127" t="str">
        <f t="shared" si="60"/>
        <v/>
      </c>
      <c r="Z113" s="36" t="str">
        <f>IF(Mining_Import!B113="","",Mining_Import!B113)</f>
        <v/>
      </c>
      <c r="AA113" s="184" t="str">
        <f>IF(Mining_Import!$C113="","",Mining_Import!$C113)</f>
        <v/>
      </c>
      <c r="AB113" s="122" t="str">
        <f t="shared" si="61"/>
        <v/>
      </c>
      <c r="AC113" s="122" t="str">
        <f>IF($Y113&gt;Dashboard!$Q$19,$AB113,"")</f>
        <v/>
      </c>
      <c r="AD113" s="43" t="str">
        <f t="shared" si="62"/>
        <v/>
      </c>
      <c r="AE113" s="36" t="str">
        <f>IF(Mining_Import!D113="","",Mining_Import!D113)</f>
        <v/>
      </c>
      <c r="AF113" s="36" t="str">
        <f>IF(Mining_Import!E113="","",Mining_Import!E113)</f>
        <v/>
      </c>
      <c r="AG113" s="36" t="str">
        <f>IF(Mining_Import!F113="","",Mining_Import!F113)</f>
        <v/>
      </c>
      <c r="AH113" s="36" t="str">
        <f>IF(Mining_Import!G113="","",Mining_Import!G113)</f>
        <v/>
      </c>
      <c r="AI113" s="36" t="str">
        <f>IF(Mining_Import!H113="","",Mining_Import!H113)</f>
        <v/>
      </c>
      <c r="AJ113" s="36" t="str">
        <f>IF(Mining_Import!I113="","",Mining_Import!I113)</f>
        <v/>
      </c>
      <c r="BY113" s="120" t="str">
        <f t="shared" si="50"/>
        <v/>
      </c>
      <c r="BZ113" s="184" t="str">
        <f t="shared" si="63"/>
        <v/>
      </c>
      <c r="CA113" s="37" t="str">
        <f>IFERROR(VLOOKUP($BY113,Account_Value!$C$2:$F$2500,4,0),"")</f>
        <v/>
      </c>
      <c r="CB113" s="43" t="str">
        <f t="shared" si="51"/>
        <v/>
      </c>
      <c r="CC113" s="122" t="str">
        <f>IF($BZ113="","",SUM($BZ$2:$BZ113))</f>
        <v/>
      </c>
      <c r="CD113" s="43" t="str">
        <f>IF($BZ113="","",$BU$19*(SUM($BZ$2:$BZ113)))</f>
        <v/>
      </c>
    </row>
    <row r="114" spans="1:82">
      <c r="A114" s="4" t="str">
        <f t="shared" si="52"/>
        <v/>
      </c>
      <c r="B114" s="21" t="str">
        <f>IF(Investments_Import!A114="","",Investments_Import!A114)</f>
        <v/>
      </c>
      <c r="C114" s="22" t="str">
        <f t="shared" si="45"/>
        <v/>
      </c>
      <c r="D114" s="51" t="str">
        <f t="shared" si="53"/>
        <v/>
      </c>
      <c r="E114" s="3" t="str">
        <f>IF(Investments_Import!B114="","",Investments_Import!B114)</f>
        <v/>
      </c>
      <c r="F114" s="54" t="str">
        <f t="shared" si="54"/>
        <v xml:space="preserve"> </v>
      </c>
      <c r="G114" s="54" t="str">
        <f>IF($B114="","",COUNTIF($F$2:$F114,$F114))</f>
        <v/>
      </c>
      <c r="H114" s="53" t="str">
        <f t="shared" si="55"/>
        <v xml:space="preserve">  </v>
      </c>
      <c r="I114" s="3" t="str">
        <f>IF(Investments_Import!C114="","",Investments_Import!C114)</f>
        <v/>
      </c>
      <c r="J114" s="108" t="str">
        <f>IF(Investments_Import!D114="","",Investments_Import!D114)</f>
        <v/>
      </c>
      <c r="K114" s="108" t="str">
        <f t="shared" si="56"/>
        <v/>
      </c>
      <c r="L114" s="47" t="str">
        <f>IF(Investments_Import!E114="","",Investments_Import!E114)</f>
        <v/>
      </c>
      <c r="M114" s="47" t="str">
        <f t="shared" si="46"/>
        <v/>
      </c>
      <c r="N114" s="31" t="str">
        <f>IF(Investments_Import!F114="","",Investments_Import!F114)</f>
        <v/>
      </c>
      <c r="O114" s="31" t="str">
        <f t="shared" si="47"/>
        <v/>
      </c>
      <c r="P114" s="3" t="str">
        <f>IF(Investments_Import!G114="","",Investments_Import!G114)</f>
        <v/>
      </c>
      <c r="Q114" s="3" t="str">
        <f>IF(Investments_Import!H114="","",Investments_Import!H114)</f>
        <v/>
      </c>
      <c r="R114" s="37" t="str">
        <f t="shared" si="48"/>
        <v/>
      </c>
      <c r="S114" s="37" t="str">
        <f t="shared" si="49"/>
        <v/>
      </c>
      <c r="U114" s="36" t="str">
        <f>IF(Mining_Import!A114="","",Mining_Import!A114)</f>
        <v/>
      </c>
      <c r="V114" s="22" t="str">
        <f t="shared" si="57"/>
        <v/>
      </c>
      <c r="W114" s="127" t="str">
        <f t="shared" si="58"/>
        <v/>
      </c>
      <c r="X114" s="127" t="str">
        <f t="shared" si="59"/>
        <v/>
      </c>
      <c r="Y114" s="127" t="str">
        <f t="shared" si="60"/>
        <v/>
      </c>
      <c r="Z114" s="36" t="str">
        <f>IF(Mining_Import!B114="","",Mining_Import!B114)</f>
        <v/>
      </c>
      <c r="AA114" s="184" t="str">
        <f>IF(Mining_Import!$C114="","",Mining_Import!$C114)</f>
        <v/>
      </c>
      <c r="AB114" s="122" t="str">
        <f t="shared" si="61"/>
        <v/>
      </c>
      <c r="AC114" s="122" t="str">
        <f>IF($Y114&gt;Dashboard!$Q$19,$AB114,"")</f>
        <v/>
      </c>
      <c r="AD114" s="43" t="str">
        <f t="shared" si="62"/>
        <v/>
      </c>
      <c r="AE114" s="36" t="str">
        <f>IF(Mining_Import!D114="","",Mining_Import!D114)</f>
        <v/>
      </c>
      <c r="AF114" s="36" t="str">
        <f>IF(Mining_Import!E114="","",Mining_Import!E114)</f>
        <v/>
      </c>
      <c r="AG114" s="36" t="str">
        <f>IF(Mining_Import!F114="","",Mining_Import!F114)</f>
        <v/>
      </c>
      <c r="AH114" s="36" t="str">
        <f>IF(Mining_Import!G114="","",Mining_Import!G114)</f>
        <v/>
      </c>
      <c r="AI114" s="36" t="str">
        <f>IF(Mining_Import!H114="","",Mining_Import!H114)</f>
        <v/>
      </c>
      <c r="AJ114" s="36" t="str">
        <f>IF(Mining_Import!I114="","",Mining_Import!I114)</f>
        <v/>
      </c>
      <c r="BY114" s="120" t="str">
        <f t="shared" si="50"/>
        <v/>
      </c>
      <c r="BZ114" s="184" t="str">
        <f t="shared" si="63"/>
        <v/>
      </c>
      <c r="CA114" s="37" t="str">
        <f>IFERROR(VLOOKUP($BY114,Account_Value!$C$2:$F$2500,4,0),"")</f>
        <v/>
      </c>
      <c r="CB114" s="43" t="str">
        <f t="shared" si="51"/>
        <v/>
      </c>
      <c r="CC114" s="122" t="str">
        <f>IF($BZ114="","",SUM($BZ$2:$BZ114))</f>
        <v/>
      </c>
      <c r="CD114" s="43" t="str">
        <f>IF($BZ114="","",$BU$19*(SUM($BZ$2:$BZ114)))</f>
        <v/>
      </c>
    </row>
    <row r="115" spans="1:82">
      <c r="A115" s="4" t="str">
        <f t="shared" si="52"/>
        <v/>
      </c>
      <c r="B115" s="21" t="str">
        <f>IF(Investments_Import!A115="","",Investments_Import!A115)</f>
        <v/>
      </c>
      <c r="C115" s="22" t="str">
        <f t="shared" si="45"/>
        <v/>
      </c>
      <c r="D115" s="51" t="str">
        <f t="shared" si="53"/>
        <v/>
      </c>
      <c r="E115" s="3" t="str">
        <f>IF(Investments_Import!B115="","",Investments_Import!B115)</f>
        <v/>
      </c>
      <c r="F115" s="54" t="str">
        <f t="shared" si="54"/>
        <v xml:space="preserve"> </v>
      </c>
      <c r="G115" s="54" t="str">
        <f>IF($B115="","",COUNTIF($F$2:$F115,$F115))</f>
        <v/>
      </c>
      <c r="H115" s="53" t="str">
        <f t="shared" si="55"/>
        <v xml:space="preserve">  </v>
      </c>
      <c r="I115" s="3" t="str">
        <f>IF(Investments_Import!C115="","",Investments_Import!C115)</f>
        <v/>
      </c>
      <c r="J115" s="108" t="str">
        <f>IF(Investments_Import!D115="","",Investments_Import!D115)</f>
        <v/>
      </c>
      <c r="K115" s="108" t="str">
        <f t="shared" si="56"/>
        <v/>
      </c>
      <c r="L115" s="47" t="str">
        <f>IF(Investments_Import!E115="","",Investments_Import!E115)</f>
        <v/>
      </c>
      <c r="M115" s="47" t="str">
        <f t="shared" si="46"/>
        <v/>
      </c>
      <c r="N115" s="31" t="str">
        <f>IF(Investments_Import!F115="","",Investments_Import!F115)</f>
        <v/>
      </c>
      <c r="O115" s="31" t="str">
        <f t="shared" si="47"/>
        <v/>
      </c>
      <c r="P115" s="3" t="str">
        <f>IF(Investments_Import!G115="","",Investments_Import!G115)</f>
        <v/>
      </c>
      <c r="Q115" s="3" t="str">
        <f>IF(Investments_Import!H115="","",Investments_Import!H115)</f>
        <v/>
      </c>
      <c r="R115" s="37" t="str">
        <f t="shared" si="48"/>
        <v/>
      </c>
      <c r="S115" s="37" t="str">
        <f t="shared" si="49"/>
        <v/>
      </c>
      <c r="U115" s="36" t="str">
        <f>IF(Mining_Import!A115="","",Mining_Import!A115)</f>
        <v/>
      </c>
      <c r="V115" s="22" t="str">
        <f t="shared" si="57"/>
        <v/>
      </c>
      <c r="W115" s="127" t="str">
        <f t="shared" si="58"/>
        <v/>
      </c>
      <c r="X115" s="127" t="str">
        <f t="shared" si="59"/>
        <v/>
      </c>
      <c r="Y115" s="127" t="str">
        <f t="shared" si="60"/>
        <v/>
      </c>
      <c r="Z115" s="36" t="str">
        <f>IF(Mining_Import!B115="","",Mining_Import!B115)</f>
        <v/>
      </c>
      <c r="AA115" s="184" t="str">
        <f>IF(Mining_Import!$C115="","",Mining_Import!$C115)</f>
        <v/>
      </c>
      <c r="AB115" s="122" t="str">
        <f t="shared" si="61"/>
        <v/>
      </c>
      <c r="AC115" s="122" t="str">
        <f>IF($Y115&gt;Dashboard!$Q$19,$AB115,"")</f>
        <v/>
      </c>
      <c r="AD115" s="43" t="str">
        <f t="shared" si="62"/>
        <v/>
      </c>
      <c r="AE115" s="36" t="str">
        <f>IF(Mining_Import!D115="","",Mining_Import!D115)</f>
        <v/>
      </c>
      <c r="AF115" s="36" t="str">
        <f>IF(Mining_Import!E115="","",Mining_Import!E115)</f>
        <v/>
      </c>
      <c r="AG115" s="36" t="str">
        <f>IF(Mining_Import!F115="","",Mining_Import!F115)</f>
        <v/>
      </c>
      <c r="AH115" s="36" t="str">
        <f>IF(Mining_Import!G115="","",Mining_Import!G115)</f>
        <v/>
      </c>
      <c r="AI115" s="36" t="str">
        <f>IF(Mining_Import!H115="","",Mining_Import!H115)</f>
        <v/>
      </c>
      <c r="AJ115" s="36" t="str">
        <f>IF(Mining_Import!I115="","",Mining_Import!I115)</f>
        <v/>
      </c>
      <c r="BY115" s="120" t="str">
        <f t="shared" si="50"/>
        <v/>
      </c>
      <c r="BZ115" s="184" t="str">
        <f t="shared" si="63"/>
        <v/>
      </c>
      <c r="CA115" s="37" t="str">
        <f>IFERROR(VLOOKUP($BY115,Account_Value!$C$2:$F$2500,4,0),"")</f>
        <v/>
      </c>
      <c r="CB115" s="43" t="str">
        <f t="shared" si="51"/>
        <v/>
      </c>
      <c r="CC115" s="122" t="str">
        <f>IF($BZ115="","",SUM($BZ$2:$BZ115))</f>
        <v/>
      </c>
      <c r="CD115" s="43" t="str">
        <f>IF($BZ115="","",$BU$19*(SUM($BZ$2:$BZ115)))</f>
        <v/>
      </c>
    </row>
    <row r="116" spans="1:82">
      <c r="A116" s="4" t="str">
        <f t="shared" si="52"/>
        <v/>
      </c>
      <c r="B116" s="21" t="str">
        <f>IF(Investments_Import!A116="","",Investments_Import!A116)</f>
        <v/>
      </c>
      <c r="C116" s="22" t="str">
        <f t="shared" si="45"/>
        <v/>
      </c>
      <c r="D116" s="51" t="str">
        <f t="shared" si="53"/>
        <v/>
      </c>
      <c r="E116" s="3" t="str">
        <f>IF(Investments_Import!B116="","",Investments_Import!B116)</f>
        <v/>
      </c>
      <c r="F116" s="54" t="str">
        <f t="shared" si="54"/>
        <v xml:space="preserve"> </v>
      </c>
      <c r="G116" s="54" t="str">
        <f>IF($B116="","",COUNTIF($F$2:$F116,$F116))</f>
        <v/>
      </c>
      <c r="H116" s="53" t="str">
        <f t="shared" si="55"/>
        <v xml:space="preserve">  </v>
      </c>
      <c r="I116" s="3" t="str">
        <f>IF(Investments_Import!C116="","",Investments_Import!C116)</f>
        <v/>
      </c>
      <c r="J116" s="108" t="str">
        <f>IF(Investments_Import!D116="","",Investments_Import!D116)</f>
        <v/>
      </c>
      <c r="K116" s="108" t="str">
        <f t="shared" si="56"/>
        <v/>
      </c>
      <c r="L116" s="47" t="str">
        <f>IF(Investments_Import!E116="","",Investments_Import!E116)</f>
        <v/>
      </c>
      <c r="M116" s="47" t="str">
        <f t="shared" si="46"/>
        <v/>
      </c>
      <c r="N116" s="31" t="str">
        <f>IF(Investments_Import!F116="","",Investments_Import!F116)</f>
        <v/>
      </c>
      <c r="O116" s="31" t="str">
        <f t="shared" si="47"/>
        <v/>
      </c>
      <c r="P116" s="3" t="str">
        <f>IF(Investments_Import!G116="","",Investments_Import!G116)</f>
        <v/>
      </c>
      <c r="Q116" s="3" t="str">
        <f>IF(Investments_Import!H116="","",Investments_Import!H116)</f>
        <v/>
      </c>
      <c r="R116" s="37" t="str">
        <f t="shared" si="48"/>
        <v/>
      </c>
      <c r="S116" s="37" t="str">
        <f t="shared" si="49"/>
        <v/>
      </c>
      <c r="U116" s="36" t="str">
        <f>IF(Mining_Import!A116="","",Mining_Import!A116)</f>
        <v/>
      </c>
      <c r="V116" s="22" t="str">
        <f t="shared" si="57"/>
        <v/>
      </c>
      <c r="W116" s="127" t="str">
        <f t="shared" si="58"/>
        <v/>
      </c>
      <c r="X116" s="127" t="str">
        <f t="shared" si="59"/>
        <v/>
      </c>
      <c r="Y116" s="127" t="str">
        <f t="shared" si="60"/>
        <v/>
      </c>
      <c r="Z116" s="36" t="str">
        <f>IF(Mining_Import!B116="","",Mining_Import!B116)</f>
        <v/>
      </c>
      <c r="AA116" s="184" t="str">
        <f>IF(Mining_Import!$C116="","",Mining_Import!$C116)</f>
        <v/>
      </c>
      <c r="AB116" s="122" t="str">
        <f t="shared" si="61"/>
        <v/>
      </c>
      <c r="AC116" s="122" t="str">
        <f>IF($Y116&gt;Dashboard!$Q$19,$AB116,"")</f>
        <v/>
      </c>
      <c r="AD116" s="43" t="str">
        <f t="shared" si="62"/>
        <v/>
      </c>
      <c r="AE116" s="36" t="str">
        <f>IF(Mining_Import!D116="","",Mining_Import!D116)</f>
        <v/>
      </c>
      <c r="AF116" s="36" t="str">
        <f>IF(Mining_Import!E116="","",Mining_Import!E116)</f>
        <v/>
      </c>
      <c r="AG116" s="36" t="str">
        <f>IF(Mining_Import!F116="","",Mining_Import!F116)</f>
        <v/>
      </c>
      <c r="AH116" s="36" t="str">
        <f>IF(Mining_Import!G116="","",Mining_Import!G116)</f>
        <v/>
      </c>
      <c r="AI116" s="36" t="str">
        <f>IF(Mining_Import!H116="","",Mining_Import!H116)</f>
        <v/>
      </c>
      <c r="AJ116" s="36" t="str">
        <f>IF(Mining_Import!I116="","",Mining_Import!I116)</f>
        <v/>
      </c>
      <c r="BY116" s="120" t="str">
        <f t="shared" si="50"/>
        <v/>
      </c>
      <c r="BZ116" s="184" t="str">
        <f t="shared" si="63"/>
        <v/>
      </c>
      <c r="CA116" s="37" t="str">
        <f>IFERROR(VLOOKUP($BY116,Account_Value!$C$2:$F$2500,4,0),"")</f>
        <v/>
      </c>
      <c r="CB116" s="43" t="str">
        <f t="shared" si="51"/>
        <v/>
      </c>
      <c r="CC116" s="122" t="str">
        <f>IF($BZ116="","",SUM($BZ$2:$BZ116))</f>
        <v/>
      </c>
      <c r="CD116" s="43" t="str">
        <f>IF($BZ116="","",$BU$19*(SUM($BZ$2:$BZ116)))</f>
        <v/>
      </c>
    </row>
    <row r="117" spans="1:82">
      <c r="A117" s="4" t="str">
        <f t="shared" si="52"/>
        <v/>
      </c>
      <c r="B117" s="21" t="str">
        <f>IF(Investments_Import!A117="","",Investments_Import!A117)</f>
        <v/>
      </c>
      <c r="C117" s="22" t="str">
        <f t="shared" si="45"/>
        <v/>
      </c>
      <c r="D117" s="51" t="str">
        <f t="shared" si="53"/>
        <v/>
      </c>
      <c r="E117" s="3" t="str">
        <f>IF(Investments_Import!B117="","",Investments_Import!B117)</f>
        <v/>
      </c>
      <c r="F117" s="54" t="str">
        <f t="shared" si="54"/>
        <v xml:space="preserve"> </v>
      </c>
      <c r="G117" s="54" t="str">
        <f>IF($B117="","",COUNTIF($F$2:$F117,$F117))</f>
        <v/>
      </c>
      <c r="H117" s="53" t="str">
        <f t="shared" si="55"/>
        <v xml:space="preserve">  </v>
      </c>
      <c r="I117" s="3" t="str">
        <f>IF(Investments_Import!C117="","",Investments_Import!C117)</f>
        <v/>
      </c>
      <c r="J117" s="108" t="str">
        <f>IF(Investments_Import!D117="","",Investments_Import!D117)</f>
        <v/>
      </c>
      <c r="K117" s="108" t="str">
        <f t="shared" si="56"/>
        <v/>
      </c>
      <c r="L117" s="47" t="str">
        <f>IF(Investments_Import!E117="","",Investments_Import!E117)</f>
        <v/>
      </c>
      <c r="M117" s="47" t="str">
        <f t="shared" si="46"/>
        <v/>
      </c>
      <c r="N117" s="31" t="str">
        <f>IF(Investments_Import!F117="","",Investments_Import!F117)</f>
        <v/>
      </c>
      <c r="O117" s="31" t="str">
        <f t="shared" si="47"/>
        <v/>
      </c>
      <c r="P117" s="3" t="str">
        <f>IF(Investments_Import!G117="","",Investments_Import!G117)</f>
        <v/>
      </c>
      <c r="Q117" s="3" t="str">
        <f>IF(Investments_Import!H117="","",Investments_Import!H117)</f>
        <v/>
      </c>
      <c r="R117" s="37" t="str">
        <f t="shared" si="48"/>
        <v/>
      </c>
      <c r="S117" s="37" t="str">
        <f t="shared" si="49"/>
        <v/>
      </c>
      <c r="U117" s="36" t="str">
        <f>IF(Mining_Import!A117="","",Mining_Import!A117)</f>
        <v/>
      </c>
      <c r="V117" s="22" t="str">
        <f t="shared" si="57"/>
        <v/>
      </c>
      <c r="W117" s="127" t="str">
        <f t="shared" si="58"/>
        <v/>
      </c>
      <c r="X117" s="127" t="str">
        <f t="shared" si="59"/>
        <v/>
      </c>
      <c r="Y117" s="127" t="str">
        <f t="shared" si="60"/>
        <v/>
      </c>
      <c r="Z117" s="36" t="str">
        <f>IF(Mining_Import!B117="","",Mining_Import!B117)</f>
        <v/>
      </c>
      <c r="AA117" s="184" t="str">
        <f>IF(Mining_Import!$C117="","",Mining_Import!$C117)</f>
        <v/>
      </c>
      <c r="AB117" s="122" t="str">
        <f t="shared" si="61"/>
        <v/>
      </c>
      <c r="AC117" s="122" t="str">
        <f>IF($Y117&gt;Dashboard!$Q$19,$AB117,"")</f>
        <v/>
      </c>
      <c r="AD117" s="43" t="str">
        <f t="shared" si="62"/>
        <v/>
      </c>
      <c r="AE117" s="36" t="str">
        <f>IF(Mining_Import!D117="","",Mining_Import!D117)</f>
        <v/>
      </c>
      <c r="AF117" s="36" t="str">
        <f>IF(Mining_Import!E117="","",Mining_Import!E117)</f>
        <v/>
      </c>
      <c r="AG117" s="36" t="str">
        <f>IF(Mining_Import!F117="","",Mining_Import!F117)</f>
        <v/>
      </c>
      <c r="AH117" s="36" t="str">
        <f>IF(Mining_Import!G117="","",Mining_Import!G117)</f>
        <v/>
      </c>
      <c r="AI117" s="36" t="str">
        <f>IF(Mining_Import!H117="","",Mining_Import!H117)</f>
        <v/>
      </c>
      <c r="AJ117" s="36" t="str">
        <f>IF(Mining_Import!I117="","",Mining_Import!I117)</f>
        <v/>
      </c>
      <c r="BY117" s="120" t="str">
        <f t="shared" si="50"/>
        <v/>
      </c>
      <c r="BZ117" s="184" t="str">
        <f t="shared" si="63"/>
        <v/>
      </c>
      <c r="CA117" s="37" t="str">
        <f>IFERROR(VLOOKUP($BY117,Account_Value!$C$2:$F$2500,4,0),"")</f>
        <v/>
      </c>
      <c r="CB117" s="43" t="str">
        <f t="shared" si="51"/>
        <v/>
      </c>
      <c r="CC117" s="122" t="str">
        <f>IF($BZ117="","",SUM($BZ$2:$BZ117))</f>
        <v/>
      </c>
      <c r="CD117" s="43" t="str">
        <f>IF($BZ117="","",$BU$19*(SUM($BZ$2:$BZ117)))</f>
        <v/>
      </c>
    </row>
    <row r="118" spans="1:82">
      <c r="A118" s="4" t="str">
        <f t="shared" si="52"/>
        <v/>
      </c>
      <c r="B118" s="21" t="str">
        <f>IF(Investments_Import!A118="","",Investments_Import!A118)</f>
        <v/>
      </c>
      <c r="C118" s="22" t="str">
        <f t="shared" si="45"/>
        <v/>
      </c>
      <c r="D118" s="51" t="str">
        <f t="shared" si="53"/>
        <v/>
      </c>
      <c r="E118" s="3" t="str">
        <f>IF(Investments_Import!B118="","",Investments_Import!B118)</f>
        <v/>
      </c>
      <c r="F118" s="54" t="str">
        <f t="shared" si="54"/>
        <v xml:space="preserve"> </v>
      </c>
      <c r="G118" s="54" t="str">
        <f>IF($B118="","",COUNTIF($F$2:$F118,$F118))</f>
        <v/>
      </c>
      <c r="H118" s="53" t="str">
        <f t="shared" si="55"/>
        <v xml:space="preserve">  </v>
      </c>
      <c r="I118" s="3" t="str">
        <f>IF(Investments_Import!C118="","",Investments_Import!C118)</f>
        <v/>
      </c>
      <c r="J118" s="108" t="str">
        <f>IF(Investments_Import!D118="","",Investments_Import!D118)</f>
        <v/>
      </c>
      <c r="K118" s="108" t="str">
        <f t="shared" si="56"/>
        <v/>
      </c>
      <c r="L118" s="47" t="str">
        <f>IF(Investments_Import!E118="","",Investments_Import!E118)</f>
        <v/>
      </c>
      <c r="M118" s="47" t="str">
        <f t="shared" si="46"/>
        <v/>
      </c>
      <c r="N118" s="31" t="str">
        <f>IF(Investments_Import!F118="","",Investments_Import!F118)</f>
        <v/>
      </c>
      <c r="O118" s="31" t="str">
        <f t="shared" si="47"/>
        <v/>
      </c>
      <c r="P118" s="3" t="str">
        <f>IF(Investments_Import!G118="","",Investments_Import!G118)</f>
        <v/>
      </c>
      <c r="Q118" s="3" t="str">
        <f>IF(Investments_Import!H118="","",Investments_Import!H118)</f>
        <v/>
      </c>
      <c r="R118" s="37" t="str">
        <f t="shared" si="48"/>
        <v/>
      </c>
      <c r="S118" s="37" t="str">
        <f t="shared" si="49"/>
        <v/>
      </c>
      <c r="U118" s="36" t="str">
        <f>IF(Mining_Import!A118="","",Mining_Import!A118)</f>
        <v/>
      </c>
      <c r="V118" s="22" t="str">
        <f t="shared" si="57"/>
        <v/>
      </c>
      <c r="W118" s="127" t="str">
        <f t="shared" si="58"/>
        <v/>
      </c>
      <c r="X118" s="127" t="str">
        <f t="shared" si="59"/>
        <v/>
      </c>
      <c r="Y118" s="127" t="str">
        <f t="shared" si="60"/>
        <v/>
      </c>
      <c r="Z118" s="36" t="str">
        <f>IF(Mining_Import!B118="","",Mining_Import!B118)</f>
        <v/>
      </c>
      <c r="AA118" s="184" t="str">
        <f>IF(Mining_Import!$C118="","",Mining_Import!$C118)</f>
        <v/>
      </c>
      <c r="AB118" s="122" t="str">
        <f t="shared" si="61"/>
        <v/>
      </c>
      <c r="AC118" s="122" t="str">
        <f>IF($Y118&gt;Dashboard!$Q$19,$AB118,"")</f>
        <v/>
      </c>
      <c r="AD118" s="43" t="str">
        <f t="shared" si="62"/>
        <v/>
      </c>
      <c r="AE118" s="36" t="str">
        <f>IF(Mining_Import!D118="","",Mining_Import!D118)</f>
        <v/>
      </c>
      <c r="AF118" s="36" t="str">
        <f>IF(Mining_Import!E118="","",Mining_Import!E118)</f>
        <v/>
      </c>
      <c r="AG118" s="36" t="str">
        <f>IF(Mining_Import!F118="","",Mining_Import!F118)</f>
        <v/>
      </c>
      <c r="AH118" s="36" t="str">
        <f>IF(Mining_Import!G118="","",Mining_Import!G118)</f>
        <v/>
      </c>
      <c r="AI118" s="36" t="str">
        <f>IF(Mining_Import!H118="","",Mining_Import!H118)</f>
        <v/>
      </c>
      <c r="AJ118" s="36" t="str">
        <f>IF(Mining_Import!I118="","",Mining_Import!I118)</f>
        <v/>
      </c>
      <c r="BY118" s="120" t="str">
        <f t="shared" si="50"/>
        <v/>
      </c>
      <c r="BZ118" s="184" t="str">
        <f t="shared" si="63"/>
        <v/>
      </c>
      <c r="CA118" s="37" t="str">
        <f>IFERROR(VLOOKUP($BY118,Account_Value!$C$2:$F$2500,4,0),"")</f>
        <v/>
      </c>
      <c r="CB118" s="43" t="str">
        <f t="shared" si="51"/>
        <v/>
      </c>
      <c r="CC118" s="122" t="str">
        <f>IF($BZ118="","",SUM($BZ$2:$BZ118))</f>
        <v/>
      </c>
      <c r="CD118" s="43" t="str">
        <f>IF($BZ118="","",$BU$19*(SUM($BZ$2:$BZ118)))</f>
        <v/>
      </c>
    </row>
    <row r="119" spans="1:82">
      <c r="A119" s="4" t="str">
        <f t="shared" si="52"/>
        <v/>
      </c>
      <c r="B119" s="21" t="str">
        <f>IF(Investments_Import!A119="","",Investments_Import!A119)</f>
        <v/>
      </c>
      <c r="C119" s="22" t="str">
        <f t="shared" si="45"/>
        <v/>
      </c>
      <c r="D119" s="51" t="str">
        <f t="shared" si="53"/>
        <v/>
      </c>
      <c r="E119" s="3" t="str">
        <f>IF(Investments_Import!B119="","",Investments_Import!B119)</f>
        <v/>
      </c>
      <c r="F119" s="54" t="str">
        <f t="shared" si="54"/>
        <v xml:space="preserve"> </v>
      </c>
      <c r="G119" s="54" t="str">
        <f>IF($B119="","",COUNTIF($F$2:$F119,$F119))</f>
        <v/>
      </c>
      <c r="H119" s="53" t="str">
        <f t="shared" si="55"/>
        <v xml:space="preserve">  </v>
      </c>
      <c r="I119" s="3" t="str">
        <f>IF(Investments_Import!C119="","",Investments_Import!C119)</f>
        <v/>
      </c>
      <c r="J119" s="108" t="str">
        <f>IF(Investments_Import!D119="","",Investments_Import!D119)</f>
        <v/>
      </c>
      <c r="K119" s="108" t="str">
        <f t="shared" si="56"/>
        <v/>
      </c>
      <c r="L119" s="47" t="str">
        <f>IF(Investments_Import!E119="","",Investments_Import!E119)</f>
        <v/>
      </c>
      <c r="M119" s="47" t="str">
        <f t="shared" si="46"/>
        <v/>
      </c>
      <c r="N119" s="31" t="str">
        <f>IF(Investments_Import!F119="","",Investments_Import!F119)</f>
        <v/>
      </c>
      <c r="O119" s="31" t="str">
        <f t="shared" si="47"/>
        <v/>
      </c>
      <c r="P119" s="3" t="str">
        <f>IF(Investments_Import!G119="","",Investments_Import!G119)</f>
        <v/>
      </c>
      <c r="Q119" s="3" t="str">
        <f>IF(Investments_Import!H119="","",Investments_Import!H119)</f>
        <v/>
      </c>
      <c r="R119" s="37" t="str">
        <f t="shared" si="48"/>
        <v/>
      </c>
      <c r="S119" s="37" t="str">
        <f t="shared" si="49"/>
        <v/>
      </c>
      <c r="U119" s="36" t="str">
        <f>IF(Mining_Import!A119="","",Mining_Import!A119)</f>
        <v/>
      </c>
      <c r="V119" s="22" t="str">
        <f t="shared" si="57"/>
        <v/>
      </c>
      <c r="W119" s="127" t="str">
        <f t="shared" si="58"/>
        <v/>
      </c>
      <c r="X119" s="127" t="str">
        <f t="shared" si="59"/>
        <v/>
      </c>
      <c r="Y119" s="127" t="str">
        <f t="shared" si="60"/>
        <v/>
      </c>
      <c r="Z119" s="36" t="str">
        <f>IF(Mining_Import!B119="","",Mining_Import!B119)</f>
        <v/>
      </c>
      <c r="AA119" s="184" t="str">
        <f>IF(Mining_Import!$C119="","",Mining_Import!$C119)</f>
        <v/>
      </c>
      <c r="AB119" s="122" t="str">
        <f t="shared" si="61"/>
        <v/>
      </c>
      <c r="AC119" s="122" t="str">
        <f>IF($Y119&gt;Dashboard!$Q$19,$AB119,"")</f>
        <v/>
      </c>
      <c r="AD119" s="43" t="str">
        <f t="shared" si="62"/>
        <v/>
      </c>
      <c r="AE119" s="36" t="str">
        <f>IF(Mining_Import!D119="","",Mining_Import!D119)</f>
        <v/>
      </c>
      <c r="AF119" s="36" t="str">
        <f>IF(Mining_Import!E119="","",Mining_Import!E119)</f>
        <v/>
      </c>
      <c r="AG119" s="36" t="str">
        <f>IF(Mining_Import!F119="","",Mining_Import!F119)</f>
        <v/>
      </c>
      <c r="AH119" s="36" t="str">
        <f>IF(Mining_Import!G119="","",Mining_Import!G119)</f>
        <v/>
      </c>
      <c r="AI119" s="36" t="str">
        <f>IF(Mining_Import!H119="","",Mining_Import!H119)</f>
        <v/>
      </c>
      <c r="AJ119" s="36" t="str">
        <f>IF(Mining_Import!I119="","",Mining_Import!I119)</f>
        <v/>
      </c>
      <c r="BY119" s="120" t="str">
        <f t="shared" si="50"/>
        <v/>
      </c>
      <c r="BZ119" s="184" t="str">
        <f t="shared" si="63"/>
        <v/>
      </c>
      <c r="CA119" s="37" t="str">
        <f>IFERROR(VLOOKUP($BY119,Account_Value!$C$2:$F$2500,4,0),"")</f>
        <v/>
      </c>
      <c r="CB119" s="43" t="str">
        <f t="shared" si="51"/>
        <v/>
      </c>
      <c r="CC119" s="122" t="str">
        <f>IF($BZ119="","",SUM($BZ$2:$BZ119))</f>
        <v/>
      </c>
      <c r="CD119" s="43" t="str">
        <f>IF($BZ119="","",$BU$19*(SUM($BZ$2:$BZ119)))</f>
        <v/>
      </c>
    </row>
    <row r="120" spans="1:82">
      <c r="A120" s="4" t="str">
        <f t="shared" si="52"/>
        <v/>
      </c>
      <c r="B120" s="21" t="str">
        <f>IF(Investments_Import!A120="","",Investments_Import!A120)</f>
        <v/>
      </c>
      <c r="C120" s="22" t="str">
        <f t="shared" si="45"/>
        <v/>
      </c>
      <c r="D120" s="51" t="str">
        <f t="shared" si="53"/>
        <v/>
      </c>
      <c r="E120" s="3" t="str">
        <f>IF(Investments_Import!B120="","",Investments_Import!B120)</f>
        <v/>
      </c>
      <c r="F120" s="54" t="str">
        <f t="shared" si="54"/>
        <v xml:space="preserve"> </v>
      </c>
      <c r="G120" s="54" t="str">
        <f>IF($B120="","",COUNTIF($F$2:$F120,$F120))</f>
        <v/>
      </c>
      <c r="H120" s="53" t="str">
        <f t="shared" si="55"/>
        <v xml:space="preserve">  </v>
      </c>
      <c r="I120" s="3" t="str">
        <f>IF(Investments_Import!C120="","",Investments_Import!C120)</f>
        <v/>
      </c>
      <c r="J120" s="108" t="str">
        <f>IF(Investments_Import!D120="","",Investments_Import!D120)</f>
        <v/>
      </c>
      <c r="K120" s="108" t="str">
        <f t="shared" si="56"/>
        <v/>
      </c>
      <c r="L120" s="47" t="str">
        <f>IF(Investments_Import!E120="","",Investments_Import!E120)</f>
        <v/>
      </c>
      <c r="M120" s="47" t="str">
        <f t="shared" si="46"/>
        <v/>
      </c>
      <c r="N120" s="31" t="str">
        <f>IF(Investments_Import!F120="","",Investments_Import!F120)</f>
        <v/>
      </c>
      <c r="O120" s="31" t="str">
        <f t="shared" si="47"/>
        <v/>
      </c>
      <c r="P120" s="3" t="str">
        <f>IF(Investments_Import!G120="","",Investments_Import!G120)</f>
        <v/>
      </c>
      <c r="Q120" s="3" t="str">
        <f>IF(Investments_Import!H120="","",Investments_Import!H120)</f>
        <v/>
      </c>
      <c r="R120" s="37" t="str">
        <f t="shared" si="48"/>
        <v/>
      </c>
      <c r="S120" s="37" t="str">
        <f t="shared" si="49"/>
        <v/>
      </c>
      <c r="U120" s="36" t="str">
        <f>IF(Mining_Import!A120="","",Mining_Import!A120)</f>
        <v/>
      </c>
      <c r="V120" s="22" t="str">
        <f t="shared" si="57"/>
        <v/>
      </c>
      <c r="W120" s="127" t="str">
        <f t="shared" si="58"/>
        <v/>
      </c>
      <c r="X120" s="127" t="str">
        <f t="shared" si="59"/>
        <v/>
      </c>
      <c r="Y120" s="127" t="str">
        <f t="shared" si="60"/>
        <v/>
      </c>
      <c r="Z120" s="36" t="str">
        <f>IF(Mining_Import!B120="","",Mining_Import!B120)</f>
        <v/>
      </c>
      <c r="AA120" s="184" t="str">
        <f>IF(Mining_Import!$C120="","",Mining_Import!$C120)</f>
        <v/>
      </c>
      <c r="AB120" s="122" t="str">
        <f t="shared" si="61"/>
        <v/>
      </c>
      <c r="AC120" s="122" t="str">
        <f>IF($Y120&gt;Dashboard!$Q$19,$AB120,"")</f>
        <v/>
      </c>
      <c r="AD120" s="43" t="str">
        <f t="shared" si="62"/>
        <v/>
      </c>
      <c r="AE120" s="36" t="str">
        <f>IF(Mining_Import!D120="","",Mining_Import!D120)</f>
        <v/>
      </c>
      <c r="AF120" s="36" t="str">
        <f>IF(Mining_Import!E120="","",Mining_Import!E120)</f>
        <v/>
      </c>
      <c r="AG120" s="36" t="str">
        <f>IF(Mining_Import!F120="","",Mining_Import!F120)</f>
        <v/>
      </c>
      <c r="AH120" s="36" t="str">
        <f>IF(Mining_Import!G120="","",Mining_Import!G120)</f>
        <v/>
      </c>
      <c r="AI120" s="36" t="str">
        <f>IF(Mining_Import!H120="","",Mining_Import!H120)</f>
        <v/>
      </c>
      <c r="AJ120" s="36" t="str">
        <f>IF(Mining_Import!I120="","",Mining_Import!I120)</f>
        <v/>
      </c>
      <c r="BY120" s="120" t="str">
        <f t="shared" si="50"/>
        <v/>
      </c>
      <c r="BZ120" s="184" t="str">
        <f t="shared" si="63"/>
        <v/>
      </c>
      <c r="CA120" s="37" t="str">
        <f>IFERROR(VLOOKUP($BY120,Account_Value!$C$2:$F$2500,4,0),"")</f>
        <v/>
      </c>
      <c r="CB120" s="43" t="str">
        <f t="shared" si="51"/>
        <v/>
      </c>
      <c r="CC120" s="122" t="str">
        <f>IF($BZ120="","",SUM($BZ$2:$BZ120))</f>
        <v/>
      </c>
      <c r="CD120" s="43" t="str">
        <f>IF($BZ120="","",$BU$19*(SUM($BZ$2:$BZ120)))</f>
        <v/>
      </c>
    </row>
    <row r="121" spans="1:82">
      <c r="A121" s="4" t="str">
        <f t="shared" si="52"/>
        <v/>
      </c>
      <c r="B121" s="21" t="str">
        <f>IF(Investments_Import!A121="","",Investments_Import!A121)</f>
        <v/>
      </c>
      <c r="C121" s="22" t="str">
        <f t="shared" si="45"/>
        <v/>
      </c>
      <c r="D121" s="51" t="str">
        <f t="shared" si="53"/>
        <v/>
      </c>
      <c r="E121" s="3" t="str">
        <f>IF(Investments_Import!B121="","",Investments_Import!B121)</f>
        <v/>
      </c>
      <c r="F121" s="54" t="str">
        <f t="shared" si="54"/>
        <v xml:space="preserve"> </v>
      </c>
      <c r="G121" s="54" t="str">
        <f>IF($B121="","",COUNTIF($F$2:$F121,$F121))</f>
        <v/>
      </c>
      <c r="H121" s="53" t="str">
        <f t="shared" si="55"/>
        <v xml:space="preserve">  </v>
      </c>
      <c r="I121" s="3" t="str">
        <f>IF(Investments_Import!C121="","",Investments_Import!C121)</f>
        <v/>
      </c>
      <c r="J121" s="108" t="str">
        <f>IF(Investments_Import!D121="","",Investments_Import!D121)</f>
        <v/>
      </c>
      <c r="K121" s="108" t="str">
        <f t="shared" si="56"/>
        <v/>
      </c>
      <c r="L121" s="47" t="str">
        <f>IF(Investments_Import!E121="","",Investments_Import!E121)</f>
        <v/>
      </c>
      <c r="M121" s="47" t="str">
        <f t="shared" si="46"/>
        <v/>
      </c>
      <c r="N121" s="31" t="str">
        <f>IF(Investments_Import!F121="","",Investments_Import!F121)</f>
        <v/>
      </c>
      <c r="O121" s="31" t="str">
        <f t="shared" si="47"/>
        <v/>
      </c>
      <c r="P121" s="3" t="str">
        <f>IF(Investments_Import!G121="","",Investments_Import!G121)</f>
        <v/>
      </c>
      <c r="Q121" s="3" t="str">
        <f>IF(Investments_Import!H121="","",Investments_Import!H121)</f>
        <v/>
      </c>
      <c r="R121" s="37" t="str">
        <f t="shared" si="48"/>
        <v/>
      </c>
      <c r="S121" s="37" t="str">
        <f t="shared" si="49"/>
        <v/>
      </c>
      <c r="U121" s="36" t="str">
        <f>IF(Mining_Import!A121="","",Mining_Import!A121)</f>
        <v/>
      </c>
      <c r="V121" s="22" t="str">
        <f t="shared" si="57"/>
        <v/>
      </c>
      <c r="W121" s="127" t="str">
        <f t="shared" si="58"/>
        <v/>
      </c>
      <c r="X121" s="127" t="str">
        <f t="shared" si="59"/>
        <v/>
      </c>
      <c r="Y121" s="127" t="str">
        <f t="shared" si="60"/>
        <v/>
      </c>
      <c r="Z121" s="36" t="str">
        <f>IF(Mining_Import!B121="","",Mining_Import!B121)</f>
        <v/>
      </c>
      <c r="AA121" s="184" t="str">
        <f>IF(Mining_Import!$C121="","",Mining_Import!$C121)</f>
        <v/>
      </c>
      <c r="AB121" s="122" t="str">
        <f t="shared" si="61"/>
        <v/>
      </c>
      <c r="AC121" s="122" t="str">
        <f>IF($Y121&gt;Dashboard!$Q$19,$AB121,"")</f>
        <v/>
      </c>
      <c r="AD121" s="43" t="str">
        <f t="shared" si="62"/>
        <v/>
      </c>
      <c r="AE121" s="36" t="str">
        <f>IF(Mining_Import!D121="","",Mining_Import!D121)</f>
        <v/>
      </c>
      <c r="AF121" s="36" t="str">
        <f>IF(Mining_Import!E121="","",Mining_Import!E121)</f>
        <v/>
      </c>
      <c r="AG121" s="36" t="str">
        <f>IF(Mining_Import!F121="","",Mining_Import!F121)</f>
        <v/>
      </c>
      <c r="AH121" s="36" t="str">
        <f>IF(Mining_Import!G121="","",Mining_Import!G121)</f>
        <v/>
      </c>
      <c r="AI121" s="36" t="str">
        <f>IF(Mining_Import!H121="","",Mining_Import!H121)</f>
        <v/>
      </c>
      <c r="AJ121" s="36" t="str">
        <f>IF(Mining_Import!I121="","",Mining_Import!I121)</f>
        <v/>
      </c>
      <c r="BY121" s="120" t="str">
        <f t="shared" si="50"/>
        <v/>
      </c>
      <c r="BZ121" s="184" t="str">
        <f t="shared" si="63"/>
        <v/>
      </c>
      <c r="CA121" s="37" t="str">
        <f>IFERROR(VLOOKUP($BY121,Account_Value!$C$2:$F$2500,4,0),"")</f>
        <v/>
      </c>
      <c r="CB121" s="43" t="str">
        <f t="shared" si="51"/>
        <v/>
      </c>
      <c r="CC121" s="122" t="str">
        <f>IF($BZ121="","",SUM($BZ$2:$BZ121))</f>
        <v/>
      </c>
      <c r="CD121" s="43" t="str">
        <f>IF($BZ121="","",$BU$19*(SUM($BZ$2:$BZ121)))</f>
        <v/>
      </c>
    </row>
    <row r="122" spans="1:82">
      <c r="A122" s="4" t="str">
        <f t="shared" si="52"/>
        <v/>
      </c>
      <c r="B122" s="21" t="str">
        <f>IF(Investments_Import!A122="","",Investments_Import!A122)</f>
        <v/>
      </c>
      <c r="C122" s="22" t="str">
        <f t="shared" si="45"/>
        <v/>
      </c>
      <c r="D122" s="51" t="str">
        <f t="shared" si="53"/>
        <v/>
      </c>
      <c r="E122" s="3" t="str">
        <f>IF(Investments_Import!B122="","",Investments_Import!B122)</f>
        <v/>
      </c>
      <c r="F122" s="54" t="str">
        <f t="shared" si="54"/>
        <v xml:space="preserve"> </v>
      </c>
      <c r="G122" s="54" t="str">
        <f>IF($B122="","",COUNTIF($F$2:$F122,$F122))</f>
        <v/>
      </c>
      <c r="H122" s="53" t="str">
        <f t="shared" si="55"/>
        <v xml:space="preserve">  </v>
      </c>
      <c r="I122" s="3" t="str">
        <f>IF(Investments_Import!C122="","",Investments_Import!C122)</f>
        <v/>
      </c>
      <c r="J122" s="108" t="str">
        <f>IF(Investments_Import!D122="","",Investments_Import!D122)</f>
        <v/>
      </c>
      <c r="K122" s="108" t="str">
        <f t="shared" si="56"/>
        <v/>
      </c>
      <c r="L122" s="47" t="str">
        <f>IF(Investments_Import!E122="","",Investments_Import!E122)</f>
        <v/>
      </c>
      <c r="M122" s="47" t="str">
        <f t="shared" si="46"/>
        <v/>
      </c>
      <c r="N122" s="31" t="str">
        <f>IF(Investments_Import!F122="","",Investments_Import!F122)</f>
        <v/>
      </c>
      <c r="O122" s="31" t="str">
        <f t="shared" si="47"/>
        <v/>
      </c>
      <c r="P122" s="3" t="str">
        <f>IF(Investments_Import!G122="","",Investments_Import!G122)</f>
        <v/>
      </c>
      <c r="Q122" s="3" t="str">
        <f>IF(Investments_Import!H122="","",Investments_Import!H122)</f>
        <v/>
      </c>
      <c r="R122" s="37" t="str">
        <f t="shared" si="48"/>
        <v/>
      </c>
      <c r="S122" s="37" t="str">
        <f t="shared" si="49"/>
        <v/>
      </c>
      <c r="U122" s="36" t="str">
        <f>IF(Mining_Import!A122="","",Mining_Import!A122)</f>
        <v/>
      </c>
      <c r="V122" s="22" t="str">
        <f t="shared" si="57"/>
        <v/>
      </c>
      <c r="W122" s="127" t="str">
        <f t="shared" si="58"/>
        <v/>
      </c>
      <c r="X122" s="127" t="str">
        <f t="shared" si="59"/>
        <v/>
      </c>
      <c r="Y122" s="127" t="str">
        <f t="shared" si="60"/>
        <v/>
      </c>
      <c r="Z122" s="36" t="str">
        <f>IF(Mining_Import!B122="","",Mining_Import!B122)</f>
        <v/>
      </c>
      <c r="AA122" s="184" t="str">
        <f>IF(Mining_Import!$C122="","",Mining_Import!$C122)</f>
        <v/>
      </c>
      <c r="AB122" s="122" t="str">
        <f t="shared" si="61"/>
        <v/>
      </c>
      <c r="AC122" s="122" t="str">
        <f>IF($Y122&gt;Dashboard!$Q$19,$AB122,"")</f>
        <v/>
      </c>
      <c r="AD122" s="43" t="str">
        <f t="shared" si="62"/>
        <v/>
      </c>
      <c r="AE122" s="36" t="str">
        <f>IF(Mining_Import!D122="","",Mining_Import!D122)</f>
        <v/>
      </c>
      <c r="AF122" s="36" t="str">
        <f>IF(Mining_Import!E122="","",Mining_Import!E122)</f>
        <v/>
      </c>
      <c r="AG122" s="36" t="str">
        <f>IF(Mining_Import!F122="","",Mining_Import!F122)</f>
        <v/>
      </c>
      <c r="AH122" s="36" t="str">
        <f>IF(Mining_Import!G122="","",Mining_Import!G122)</f>
        <v/>
      </c>
      <c r="AI122" s="36" t="str">
        <f>IF(Mining_Import!H122="","",Mining_Import!H122)</f>
        <v/>
      </c>
      <c r="AJ122" s="36" t="str">
        <f>IF(Mining_Import!I122="","",Mining_Import!I122)</f>
        <v/>
      </c>
      <c r="BY122" s="120" t="str">
        <f t="shared" si="50"/>
        <v/>
      </c>
      <c r="BZ122" s="184" t="str">
        <f t="shared" si="63"/>
        <v/>
      </c>
      <c r="CA122" s="37" t="str">
        <f>IFERROR(VLOOKUP($BY122,Account_Value!$C$2:$F$2500,4,0),"")</f>
        <v/>
      </c>
      <c r="CB122" s="43" t="str">
        <f t="shared" si="51"/>
        <v/>
      </c>
      <c r="CC122" s="122" t="str">
        <f>IF($BZ122="","",SUM($BZ$2:$BZ122))</f>
        <v/>
      </c>
      <c r="CD122" s="43" t="str">
        <f>IF($BZ122="","",$BU$19*(SUM($BZ$2:$BZ122)))</f>
        <v/>
      </c>
    </row>
    <row r="123" spans="1:82">
      <c r="A123" s="4" t="str">
        <f t="shared" si="52"/>
        <v/>
      </c>
      <c r="B123" s="21" t="str">
        <f>IF(Investments_Import!A123="","",Investments_Import!A123)</f>
        <v/>
      </c>
      <c r="C123" s="22" t="str">
        <f t="shared" si="45"/>
        <v/>
      </c>
      <c r="D123" s="51" t="str">
        <f t="shared" si="53"/>
        <v/>
      </c>
      <c r="E123" s="3" t="str">
        <f>IF(Investments_Import!B123="","",Investments_Import!B123)</f>
        <v/>
      </c>
      <c r="F123" s="54" t="str">
        <f t="shared" si="54"/>
        <v xml:space="preserve"> </v>
      </c>
      <c r="G123" s="54" t="str">
        <f>IF($B123="","",COUNTIF($F$2:$F123,$F123))</f>
        <v/>
      </c>
      <c r="H123" s="53" t="str">
        <f t="shared" si="55"/>
        <v xml:space="preserve">  </v>
      </c>
      <c r="I123" s="3" t="str">
        <f>IF(Investments_Import!C123="","",Investments_Import!C123)</f>
        <v/>
      </c>
      <c r="J123" s="108" t="str">
        <f>IF(Investments_Import!D123="","",Investments_Import!D123)</f>
        <v/>
      </c>
      <c r="K123" s="108" t="str">
        <f t="shared" si="56"/>
        <v/>
      </c>
      <c r="L123" s="47" t="str">
        <f>IF(Investments_Import!E123="","",Investments_Import!E123)</f>
        <v/>
      </c>
      <c r="M123" s="47" t="str">
        <f t="shared" si="46"/>
        <v/>
      </c>
      <c r="N123" s="31" t="str">
        <f>IF(Investments_Import!F123="","",Investments_Import!F123)</f>
        <v/>
      </c>
      <c r="O123" s="31" t="str">
        <f t="shared" si="47"/>
        <v/>
      </c>
      <c r="P123" s="3" t="str">
        <f>IF(Investments_Import!G123="","",Investments_Import!G123)</f>
        <v/>
      </c>
      <c r="Q123" s="3" t="str">
        <f>IF(Investments_Import!H123="","",Investments_Import!H123)</f>
        <v/>
      </c>
      <c r="R123" s="37" t="str">
        <f t="shared" si="48"/>
        <v/>
      </c>
      <c r="S123" s="37" t="str">
        <f t="shared" si="49"/>
        <v/>
      </c>
      <c r="U123" s="36" t="str">
        <f>IF(Mining_Import!A123="","",Mining_Import!A123)</f>
        <v/>
      </c>
      <c r="V123" s="22" t="str">
        <f t="shared" si="57"/>
        <v/>
      </c>
      <c r="W123" s="127" t="str">
        <f t="shared" si="58"/>
        <v/>
      </c>
      <c r="X123" s="127" t="str">
        <f t="shared" si="59"/>
        <v/>
      </c>
      <c r="Y123" s="127" t="str">
        <f t="shared" si="60"/>
        <v/>
      </c>
      <c r="Z123" s="36" t="str">
        <f>IF(Mining_Import!B123="","",Mining_Import!B123)</f>
        <v/>
      </c>
      <c r="AA123" s="184" t="str">
        <f>IF(Mining_Import!$C123="","",Mining_Import!$C123)</f>
        <v/>
      </c>
      <c r="AB123" s="122" t="str">
        <f t="shared" si="61"/>
        <v/>
      </c>
      <c r="AC123" s="122" t="str">
        <f>IF($Y123&gt;Dashboard!$Q$19,$AB123,"")</f>
        <v/>
      </c>
      <c r="AD123" s="43" t="str">
        <f t="shared" si="62"/>
        <v/>
      </c>
      <c r="AE123" s="36" t="str">
        <f>IF(Mining_Import!D123="","",Mining_Import!D123)</f>
        <v/>
      </c>
      <c r="AF123" s="36" t="str">
        <f>IF(Mining_Import!E123="","",Mining_Import!E123)</f>
        <v/>
      </c>
      <c r="AG123" s="36" t="str">
        <f>IF(Mining_Import!F123="","",Mining_Import!F123)</f>
        <v/>
      </c>
      <c r="AH123" s="36" t="str">
        <f>IF(Mining_Import!G123="","",Mining_Import!G123)</f>
        <v/>
      </c>
      <c r="AI123" s="36" t="str">
        <f>IF(Mining_Import!H123="","",Mining_Import!H123)</f>
        <v/>
      </c>
      <c r="AJ123" s="36" t="str">
        <f>IF(Mining_Import!I123="","",Mining_Import!I123)</f>
        <v/>
      </c>
      <c r="BY123" s="120" t="str">
        <f t="shared" si="50"/>
        <v/>
      </c>
      <c r="BZ123" s="184" t="str">
        <f t="shared" si="63"/>
        <v/>
      </c>
      <c r="CA123" s="37" t="str">
        <f>IFERROR(VLOOKUP($BY123,Account_Value!$C$2:$F$2500,4,0),"")</f>
        <v/>
      </c>
      <c r="CB123" s="43" t="str">
        <f t="shared" si="51"/>
        <v/>
      </c>
      <c r="CC123" s="122" t="str">
        <f>IF($BZ123="","",SUM($BZ$2:$BZ123))</f>
        <v/>
      </c>
      <c r="CD123" s="43" t="str">
        <f>IF($BZ123="","",$BU$19*(SUM($BZ$2:$BZ123)))</f>
        <v/>
      </c>
    </row>
    <row r="124" spans="1:82">
      <c r="A124" s="4" t="str">
        <f t="shared" si="52"/>
        <v/>
      </c>
      <c r="B124" s="21" t="str">
        <f>IF(Investments_Import!A124="","",Investments_Import!A124)</f>
        <v/>
      </c>
      <c r="C124" s="22" t="str">
        <f t="shared" si="45"/>
        <v/>
      </c>
      <c r="D124" s="51" t="str">
        <f t="shared" si="53"/>
        <v/>
      </c>
      <c r="E124" s="3" t="str">
        <f>IF(Investments_Import!B124="","",Investments_Import!B124)</f>
        <v/>
      </c>
      <c r="F124" s="54" t="str">
        <f t="shared" si="54"/>
        <v xml:space="preserve"> </v>
      </c>
      <c r="G124" s="54" t="str">
        <f>IF($B124="","",COUNTIF($F$2:$F124,$F124))</f>
        <v/>
      </c>
      <c r="H124" s="53" t="str">
        <f t="shared" si="55"/>
        <v xml:space="preserve">  </v>
      </c>
      <c r="I124" s="3" t="str">
        <f>IF(Investments_Import!C124="","",Investments_Import!C124)</f>
        <v/>
      </c>
      <c r="J124" s="108" t="str">
        <f>IF(Investments_Import!D124="","",Investments_Import!D124)</f>
        <v/>
      </c>
      <c r="K124" s="108" t="str">
        <f t="shared" si="56"/>
        <v/>
      </c>
      <c r="L124" s="47" t="str">
        <f>IF(Investments_Import!E124="","",Investments_Import!E124)</f>
        <v/>
      </c>
      <c r="M124" s="47" t="str">
        <f t="shared" si="46"/>
        <v/>
      </c>
      <c r="N124" s="31" t="str">
        <f>IF(Investments_Import!F124="","",Investments_Import!F124)</f>
        <v/>
      </c>
      <c r="O124" s="31" t="str">
        <f t="shared" si="47"/>
        <v/>
      </c>
      <c r="P124" s="3" t="str">
        <f>IF(Investments_Import!G124="","",Investments_Import!G124)</f>
        <v/>
      </c>
      <c r="Q124" s="3" t="str">
        <f>IF(Investments_Import!H124="","",Investments_Import!H124)</f>
        <v/>
      </c>
      <c r="R124" s="37" t="str">
        <f t="shared" si="48"/>
        <v/>
      </c>
      <c r="S124" s="37" t="str">
        <f t="shared" si="49"/>
        <v/>
      </c>
      <c r="U124" s="36" t="str">
        <f>IF(Mining_Import!A124="","",Mining_Import!A124)</f>
        <v/>
      </c>
      <c r="V124" s="22" t="str">
        <f t="shared" si="57"/>
        <v/>
      </c>
      <c r="W124" s="127" t="str">
        <f t="shared" si="58"/>
        <v/>
      </c>
      <c r="X124" s="127" t="str">
        <f t="shared" si="59"/>
        <v/>
      </c>
      <c r="Y124" s="127" t="str">
        <f t="shared" si="60"/>
        <v/>
      </c>
      <c r="Z124" s="36" t="str">
        <f>IF(Mining_Import!B124="","",Mining_Import!B124)</f>
        <v/>
      </c>
      <c r="AA124" s="184" t="str">
        <f>IF(Mining_Import!$C124="","",Mining_Import!$C124)</f>
        <v/>
      </c>
      <c r="AB124" s="122" t="str">
        <f t="shared" si="61"/>
        <v/>
      </c>
      <c r="AC124" s="122" t="str">
        <f>IF($Y124&gt;Dashboard!$Q$19,$AB124,"")</f>
        <v/>
      </c>
      <c r="AD124" s="43" t="str">
        <f t="shared" si="62"/>
        <v/>
      </c>
      <c r="AE124" s="36" t="str">
        <f>IF(Mining_Import!D124="","",Mining_Import!D124)</f>
        <v/>
      </c>
      <c r="AF124" s="36" t="str">
        <f>IF(Mining_Import!E124="","",Mining_Import!E124)</f>
        <v/>
      </c>
      <c r="AG124" s="36" t="str">
        <f>IF(Mining_Import!F124="","",Mining_Import!F124)</f>
        <v/>
      </c>
      <c r="AH124" s="36" t="str">
        <f>IF(Mining_Import!G124="","",Mining_Import!G124)</f>
        <v/>
      </c>
      <c r="AI124" s="36" t="str">
        <f>IF(Mining_Import!H124="","",Mining_Import!H124)</f>
        <v/>
      </c>
      <c r="AJ124" s="36" t="str">
        <f>IF(Mining_Import!I124="","",Mining_Import!I124)</f>
        <v/>
      </c>
      <c r="BY124" s="120" t="str">
        <f t="shared" si="50"/>
        <v/>
      </c>
      <c r="BZ124" s="184" t="str">
        <f t="shared" si="63"/>
        <v/>
      </c>
      <c r="CA124" s="37" t="str">
        <f>IFERROR(VLOOKUP($BY124,Account_Value!$C$2:$F$2500,4,0),"")</f>
        <v/>
      </c>
      <c r="CB124" s="43" t="str">
        <f t="shared" si="51"/>
        <v/>
      </c>
      <c r="CC124" s="122" t="str">
        <f>IF($BZ124="","",SUM($BZ$2:$BZ124))</f>
        <v/>
      </c>
      <c r="CD124" s="43" t="str">
        <f>IF($BZ124="","",$BU$19*(SUM($BZ$2:$BZ124)))</f>
        <v/>
      </c>
    </row>
    <row r="125" spans="1:82">
      <c r="A125" s="4" t="str">
        <f t="shared" si="52"/>
        <v/>
      </c>
      <c r="B125" s="21" t="str">
        <f>IF(Investments_Import!A125="","",Investments_Import!A125)</f>
        <v/>
      </c>
      <c r="C125" s="22" t="str">
        <f t="shared" si="45"/>
        <v/>
      </c>
      <c r="D125" s="51" t="str">
        <f t="shared" si="53"/>
        <v/>
      </c>
      <c r="E125" s="3" t="str">
        <f>IF(Investments_Import!B125="","",Investments_Import!B125)</f>
        <v/>
      </c>
      <c r="F125" s="54" t="str">
        <f t="shared" si="54"/>
        <v xml:space="preserve"> </v>
      </c>
      <c r="G125" s="54" t="str">
        <f>IF($B125="","",COUNTIF($F$2:$F125,$F125))</f>
        <v/>
      </c>
      <c r="H125" s="53" t="str">
        <f t="shared" si="55"/>
        <v xml:space="preserve">  </v>
      </c>
      <c r="I125" s="3" t="str">
        <f>IF(Investments_Import!C125="","",Investments_Import!C125)</f>
        <v/>
      </c>
      <c r="J125" s="108" t="str">
        <f>IF(Investments_Import!D125="","",Investments_Import!D125)</f>
        <v/>
      </c>
      <c r="K125" s="108" t="str">
        <f t="shared" si="56"/>
        <v/>
      </c>
      <c r="L125" s="47" t="str">
        <f>IF(Investments_Import!E125="","",Investments_Import!E125)</f>
        <v/>
      </c>
      <c r="M125" s="47" t="str">
        <f t="shared" si="46"/>
        <v/>
      </c>
      <c r="N125" s="31" t="str">
        <f>IF(Investments_Import!F125="","",Investments_Import!F125)</f>
        <v/>
      </c>
      <c r="O125" s="31" t="str">
        <f t="shared" si="47"/>
        <v/>
      </c>
      <c r="P125" s="3" t="str">
        <f>IF(Investments_Import!G125="","",Investments_Import!G125)</f>
        <v/>
      </c>
      <c r="Q125" s="3" t="str">
        <f>IF(Investments_Import!H125="","",Investments_Import!H125)</f>
        <v/>
      </c>
      <c r="R125" s="37" t="str">
        <f t="shared" si="48"/>
        <v/>
      </c>
      <c r="S125" s="37" t="str">
        <f t="shared" si="49"/>
        <v/>
      </c>
      <c r="U125" s="36" t="str">
        <f>IF(Mining_Import!A125="","",Mining_Import!A125)</f>
        <v/>
      </c>
      <c r="V125" s="22" t="str">
        <f t="shared" si="57"/>
        <v/>
      </c>
      <c r="W125" s="127" t="str">
        <f t="shared" si="58"/>
        <v/>
      </c>
      <c r="X125" s="127" t="str">
        <f t="shared" si="59"/>
        <v/>
      </c>
      <c r="Y125" s="127" t="str">
        <f t="shared" si="60"/>
        <v/>
      </c>
      <c r="Z125" s="36" t="str">
        <f>IF(Mining_Import!B125="","",Mining_Import!B125)</f>
        <v/>
      </c>
      <c r="AA125" s="184" t="str">
        <f>IF(Mining_Import!$C125="","",Mining_Import!$C125)</f>
        <v/>
      </c>
      <c r="AB125" s="122" t="str">
        <f t="shared" si="61"/>
        <v/>
      </c>
      <c r="AC125" s="122" t="str">
        <f>IF($Y125&gt;Dashboard!$Q$19,$AB125,"")</f>
        <v/>
      </c>
      <c r="AD125" s="43" t="str">
        <f t="shared" si="62"/>
        <v/>
      </c>
      <c r="AE125" s="36" t="str">
        <f>IF(Mining_Import!D125="","",Mining_Import!D125)</f>
        <v/>
      </c>
      <c r="AF125" s="36" t="str">
        <f>IF(Mining_Import!E125="","",Mining_Import!E125)</f>
        <v/>
      </c>
      <c r="AG125" s="36" t="str">
        <f>IF(Mining_Import!F125="","",Mining_Import!F125)</f>
        <v/>
      </c>
      <c r="AH125" s="36" t="str">
        <f>IF(Mining_Import!G125="","",Mining_Import!G125)</f>
        <v/>
      </c>
      <c r="AI125" s="36" t="str">
        <f>IF(Mining_Import!H125="","",Mining_Import!H125)</f>
        <v/>
      </c>
      <c r="AJ125" s="36" t="str">
        <f>IF(Mining_Import!I125="","",Mining_Import!I125)</f>
        <v/>
      </c>
      <c r="BY125" s="120" t="str">
        <f t="shared" si="50"/>
        <v/>
      </c>
      <c r="BZ125" s="184" t="str">
        <f t="shared" si="63"/>
        <v/>
      </c>
      <c r="CA125" s="37" t="str">
        <f>IFERROR(VLOOKUP($BY125,Account_Value!$C$2:$F$2500,4,0),"")</f>
        <v/>
      </c>
      <c r="CB125" s="43" t="str">
        <f t="shared" si="51"/>
        <v/>
      </c>
      <c r="CC125" s="122" t="str">
        <f>IF($BZ125="","",SUM($BZ$2:$BZ125))</f>
        <v/>
      </c>
      <c r="CD125" s="43" t="str">
        <f>IF($BZ125="","",$BU$19*(SUM($BZ$2:$BZ125)))</f>
        <v/>
      </c>
    </row>
    <row r="126" spans="1:82">
      <c r="A126" s="4" t="str">
        <f t="shared" si="52"/>
        <v/>
      </c>
      <c r="B126" s="21" t="str">
        <f>IF(Investments_Import!A126="","",Investments_Import!A126)</f>
        <v/>
      </c>
      <c r="C126" s="22" t="str">
        <f t="shared" si="45"/>
        <v/>
      </c>
      <c r="D126" s="51" t="str">
        <f t="shared" si="53"/>
        <v/>
      </c>
      <c r="E126" s="3" t="str">
        <f>IF(Investments_Import!B126="","",Investments_Import!B126)</f>
        <v/>
      </c>
      <c r="F126" s="54" t="str">
        <f t="shared" si="54"/>
        <v xml:space="preserve"> </v>
      </c>
      <c r="G126" s="54" t="str">
        <f>IF($B126="","",COUNTIF($F$2:$F126,$F126))</f>
        <v/>
      </c>
      <c r="H126" s="53" t="str">
        <f t="shared" si="55"/>
        <v xml:space="preserve">  </v>
      </c>
      <c r="I126" s="3" t="str">
        <f>IF(Investments_Import!C126="","",Investments_Import!C126)</f>
        <v/>
      </c>
      <c r="J126" s="108" t="str">
        <f>IF(Investments_Import!D126="","",Investments_Import!D126)</f>
        <v/>
      </c>
      <c r="K126" s="108" t="str">
        <f t="shared" si="56"/>
        <v/>
      </c>
      <c r="L126" s="47" t="str">
        <f>IF(Investments_Import!E126="","",Investments_Import!E126)</f>
        <v/>
      </c>
      <c r="M126" s="47" t="str">
        <f t="shared" si="46"/>
        <v/>
      </c>
      <c r="N126" s="31" t="str">
        <f>IF(Investments_Import!F126="","",Investments_Import!F126)</f>
        <v/>
      </c>
      <c r="O126" s="31" t="str">
        <f t="shared" si="47"/>
        <v/>
      </c>
      <c r="P126" s="3" t="str">
        <f>IF(Investments_Import!G126="","",Investments_Import!G126)</f>
        <v/>
      </c>
      <c r="Q126" s="3" t="str">
        <f>IF(Investments_Import!H126="","",Investments_Import!H126)</f>
        <v/>
      </c>
      <c r="R126" s="37" t="str">
        <f t="shared" si="48"/>
        <v/>
      </c>
      <c r="S126" s="37" t="str">
        <f t="shared" si="49"/>
        <v/>
      </c>
      <c r="U126" s="36" t="str">
        <f>IF(Mining_Import!A126="","",Mining_Import!A126)</f>
        <v/>
      </c>
      <c r="V126" s="22" t="str">
        <f t="shared" si="57"/>
        <v/>
      </c>
      <c r="W126" s="127" t="str">
        <f t="shared" si="58"/>
        <v/>
      </c>
      <c r="X126" s="127" t="str">
        <f t="shared" si="59"/>
        <v/>
      </c>
      <c r="Y126" s="127" t="str">
        <f t="shared" si="60"/>
        <v/>
      </c>
      <c r="Z126" s="36" t="str">
        <f>IF(Mining_Import!B126="","",Mining_Import!B126)</f>
        <v/>
      </c>
      <c r="AA126" s="184" t="str">
        <f>IF(Mining_Import!$C126="","",Mining_Import!$C126)</f>
        <v/>
      </c>
      <c r="AB126" s="122" t="str">
        <f t="shared" si="61"/>
        <v/>
      </c>
      <c r="AC126" s="122" t="str">
        <f>IF($Y126&gt;Dashboard!$Q$19,$AB126,"")</f>
        <v/>
      </c>
      <c r="AD126" s="43" t="str">
        <f t="shared" si="62"/>
        <v/>
      </c>
      <c r="AE126" s="36" t="str">
        <f>IF(Mining_Import!D126="","",Mining_Import!D126)</f>
        <v/>
      </c>
      <c r="AF126" s="36" t="str">
        <f>IF(Mining_Import!E126="","",Mining_Import!E126)</f>
        <v/>
      </c>
      <c r="AG126" s="36" t="str">
        <f>IF(Mining_Import!F126="","",Mining_Import!F126)</f>
        <v/>
      </c>
      <c r="AH126" s="36" t="str">
        <f>IF(Mining_Import!G126="","",Mining_Import!G126)</f>
        <v/>
      </c>
      <c r="AI126" s="36" t="str">
        <f>IF(Mining_Import!H126="","",Mining_Import!H126)</f>
        <v/>
      </c>
      <c r="AJ126" s="36" t="str">
        <f>IF(Mining_Import!I126="","",Mining_Import!I126)</f>
        <v/>
      </c>
      <c r="BY126" s="120" t="str">
        <f t="shared" si="50"/>
        <v/>
      </c>
      <c r="BZ126" s="184" t="str">
        <f t="shared" si="63"/>
        <v/>
      </c>
      <c r="CA126" s="37" t="str">
        <f>IFERROR(VLOOKUP($BY126,Account_Value!$C$2:$F$2500,4,0),"")</f>
        <v/>
      </c>
      <c r="CB126" s="43" t="str">
        <f t="shared" si="51"/>
        <v/>
      </c>
      <c r="CC126" s="122" t="str">
        <f>IF($BZ126="","",SUM($BZ$2:$BZ126))</f>
        <v/>
      </c>
      <c r="CD126" s="43" t="str">
        <f>IF($BZ126="","",$BU$19*(SUM($BZ$2:$BZ126)))</f>
        <v/>
      </c>
    </row>
    <row r="127" spans="1:82">
      <c r="A127" s="4" t="str">
        <f t="shared" si="52"/>
        <v/>
      </c>
      <c r="B127" s="21" t="str">
        <f>IF(Investments_Import!A127="","",Investments_Import!A127)</f>
        <v/>
      </c>
      <c r="C127" s="22" t="str">
        <f t="shared" si="45"/>
        <v/>
      </c>
      <c r="D127" s="51" t="str">
        <f t="shared" si="53"/>
        <v/>
      </c>
      <c r="E127" s="3" t="str">
        <f>IF(Investments_Import!B127="","",Investments_Import!B127)</f>
        <v/>
      </c>
      <c r="F127" s="54" t="str">
        <f t="shared" si="54"/>
        <v xml:space="preserve"> </v>
      </c>
      <c r="G127" s="54" t="str">
        <f>IF($B127="","",COUNTIF($F$2:$F127,$F127))</f>
        <v/>
      </c>
      <c r="H127" s="53" t="str">
        <f t="shared" si="55"/>
        <v xml:space="preserve">  </v>
      </c>
      <c r="I127" s="3" t="str">
        <f>IF(Investments_Import!C127="","",Investments_Import!C127)</f>
        <v/>
      </c>
      <c r="J127" s="108" t="str">
        <f>IF(Investments_Import!D127="","",Investments_Import!D127)</f>
        <v/>
      </c>
      <c r="K127" s="108" t="str">
        <f t="shared" si="56"/>
        <v/>
      </c>
      <c r="L127" s="47" t="str">
        <f>IF(Investments_Import!E127="","",Investments_Import!E127)</f>
        <v/>
      </c>
      <c r="M127" s="47" t="str">
        <f t="shared" si="46"/>
        <v/>
      </c>
      <c r="N127" s="31" t="str">
        <f>IF(Investments_Import!F127="","",Investments_Import!F127)</f>
        <v/>
      </c>
      <c r="O127" s="31" t="str">
        <f t="shared" si="47"/>
        <v/>
      </c>
      <c r="P127" s="3" t="str">
        <f>IF(Investments_Import!G127="","",Investments_Import!G127)</f>
        <v/>
      </c>
      <c r="Q127" s="3" t="str">
        <f>IF(Investments_Import!H127="","",Investments_Import!H127)</f>
        <v/>
      </c>
      <c r="R127" s="37" t="str">
        <f t="shared" si="48"/>
        <v/>
      </c>
      <c r="S127" s="37" t="str">
        <f t="shared" si="49"/>
        <v/>
      </c>
      <c r="U127" s="36" t="str">
        <f>IF(Mining_Import!A127="","",Mining_Import!A127)</f>
        <v/>
      </c>
      <c r="V127" s="22" t="str">
        <f t="shared" si="57"/>
        <v/>
      </c>
      <c r="W127" s="127" t="str">
        <f t="shared" si="58"/>
        <v/>
      </c>
      <c r="X127" s="127" t="str">
        <f t="shared" si="59"/>
        <v/>
      </c>
      <c r="Y127" s="127" t="str">
        <f t="shared" si="60"/>
        <v/>
      </c>
      <c r="Z127" s="36" t="str">
        <f>IF(Mining_Import!B127="","",Mining_Import!B127)</f>
        <v/>
      </c>
      <c r="AA127" s="184" t="str">
        <f>IF(Mining_Import!$C127="","",Mining_Import!$C127)</f>
        <v/>
      </c>
      <c r="AB127" s="122" t="str">
        <f t="shared" si="61"/>
        <v/>
      </c>
      <c r="AC127" s="122" t="str">
        <f>IF($Y127&gt;Dashboard!$Q$19,$AB127,"")</f>
        <v/>
      </c>
      <c r="AD127" s="43" t="str">
        <f t="shared" si="62"/>
        <v/>
      </c>
      <c r="AE127" s="36" t="str">
        <f>IF(Mining_Import!D127="","",Mining_Import!D127)</f>
        <v/>
      </c>
      <c r="AF127" s="36" t="str">
        <f>IF(Mining_Import!E127="","",Mining_Import!E127)</f>
        <v/>
      </c>
      <c r="AG127" s="36" t="str">
        <f>IF(Mining_Import!F127="","",Mining_Import!F127)</f>
        <v/>
      </c>
      <c r="AH127" s="36" t="str">
        <f>IF(Mining_Import!G127="","",Mining_Import!G127)</f>
        <v/>
      </c>
      <c r="AI127" s="36" t="str">
        <f>IF(Mining_Import!H127="","",Mining_Import!H127)</f>
        <v/>
      </c>
      <c r="AJ127" s="36" t="str">
        <f>IF(Mining_Import!I127="","",Mining_Import!I127)</f>
        <v/>
      </c>
      <c r="BY127" s="120" t="str">
        <f t="shared" si="50"/>
        <v/>
      </c>
      <c r="BZ127" s="184" t="str">
        <f t="shared" si="63"/>
        <v/>
      </c>
      <c r="CA127" s="37" t="str">
        <f>IFERROR(VLOOKUP($BY127,Account_Value!$C$2:$F$2500,4,0),"")</f>
        <v/>
      </c>
      <c r="CB127" s="43" t="str">
        <f t="shared" si="51"/>
        <v/>
      </c>
      <c r="CC127" s="122" t="str">
        <f>IF($BZ127="","",SUM($BZ$2:$BZ127))</f>
        <v/>
      </c>
      <c r="CD127" s="43" t="str">
        <f>IF($BZ127="","",$BU$19*(SUM($BZ$2:$BZ127)))</f>
        <v/>
      </c>
    </row>
    <row r="128" spans="1:82">
      <c r="A128" s="4" t="str">
        <f t="shared" si="52"/>
        <v/>
      </c>
      <c r="B128" s="21" t="str">
        <f>IF(Investments_Import!A128="","",Investments_Import!A128)</f>
        <v/>
      </c>
      <c r="C128" s="22" t="str">
        <f t="shared" si="45"/>
        <v/>
      </c>
      <c r="D128" s="51" t="str">
        <f t="shared" si="53"/>
        <v/>
      </c>
      <c r="E128" s="3" t="str">
        <f>IF(Investments_Import!B128="","",Investments_Import!B128)</f>
        <v/>
      </c>
      <c r="F128" s="54" t="str">
        <f t="shared" si="54"/>
        <v xml:space="preserve"> </v>
      </c>
      <c r="G128" s="54" t="str">
        <f>IF($B128="","",COUNTIF($F$2:$F128,$F128))</f>
        <v/>
      </c>
      <c r="H128" s="53" t="str">
        <f t="shared" si="55"/>
        <v xml:space="preserve">  </v>
      </c>
      <c r="I128" s="3" t="str">
        <f>IF(Investments_Import!C128="","",Investments_Import!C128)</f>
        <v/>
      </c>
      <c r="J128" s="108" t="str">
        <f>IF(Investments_Import!D128="","",Investments_Import!D128)</f>
        <v/>
      </c>
      <c r="K128" s="108" t="str">
        <f t="shared" si="56"/>
        <v/>
      </c>
      <c r="L128" s="47" t="str">
        <f>IF(Investments_Import!E128="","",Investments_Import!E128)</f>
        <v/>
      </c>
      <c r="M128" s="47" t="str">
        <f t="shared" si="46"/>
        <v/>
      </c>
      <c r="N128" s="31" t="str">
        <f>IF(Investments_Import!F128="","",Investments_Import!F128)</f>
        <v/>
      </c>
      <c r="O128" s="31" t="str">
        <f t="shared" si="47"/>
        <v/>
      </c>
      <c r="P128" s="3" t="str">
        <f>IF(Investments_Import!G128="","",Investments_Import!G128)</f>
        <v/>
      </c>
      <c r="Q128" s="3" t="str">
        <f>IF(Investments_Import!H128="","",Investments_Import!H128)</f>
        <v/>
      </c>
      <c r="R128" s="37" t="str">
        <f t="shared" si="48"/>
        <v/>
      </c>
      <c r="S128" s="37" t="str">
        <f t="shared" si="49"/>
        <v/>
      </c>
      <c r="U128" s="36" t="str">
        <f>IF(Mining_Import!A128="","",Mining_Import!A128)</f>
        <v/>
      </c>
      <c r="V128" s="22" t="str">
        <f t="shared" si="57"/>
        <v/>
      </c>
      <c r="W128" s="127" t="str">
        <f t="shared" si="58"/>
        <v/>
      </c>
      <c r="X128" s="127" t="str">
        <f t="shared" si="59"/>
        <v/>
      </c>
      <c r="Y128" s="127" t="str">
        <f t="shared" si="60"/>
        <v/>
      </c>
      <c r="Z128" s="36" t="str">
        <f>IF(Mining_Import!B128="","",Mining_Import!B128)</f>
        <v/>
      </c>
      <c r="AA128" s="184" t="str">
        <f>IF(Mining_Import!$C128="","",Mining_Import!$C128)</f>
        <v/>
      </c>
      <c r="AB128" s="122" t="str">
        <f t="shared" si="61"/>
        <v/>
      </c>
      <c r="AC128" s="122" t="str">
        <f>IF($Y128&gt;Dashboard!$Q$19,$AB128,"")</f>
        <v/>
      </c>
      <c r="AD128" s="43" t="str">
        <f t="shared" si="62"/>
        <v/>
      </c>
      <c r="AE128" s="36" t="str">
        <f>IF(Mining_Import!D128="","",Mining_Import!D128)</f>
        <v/>
      </c>
      <c r="AF128" s="36" t="str">
        <f>IF(Mining_Import!E128="","",Mining_Import!E128)</f>
        <v/>
      </c>
      <c r="AG128" s="36" t="str">
        <f>IF(Mining_Import!F128="","",Mining_Import!F128)</f>
        <v/>
      </c>
      <c r="AH128" s="36" t="str">
        <f>IF(Mining_Import!G128="","",Mining_Import!G128)</f>
        <v/>
      </c>
      <c r="AI128" s="36" t="str">
        <f>IF(Mining_Import!H128="","",Mining_Import!H128)</f>
        <v/>
      </c>
      <c r="AJ128" s="36" t="str">
        <f>IF(Mining_Import!I128="","",Mining_Import!I128)</f>
        <v/>
      </c>
      <c r="BY128" s="120" t="str">
        <f t="shared" si="50"/>
        <v/>
      </c>
      <c r="BZ128" s="184" t="str">
        <f t="shared" si="63"/>
        <v/>
      </c>
      <c r="CA128" s="37" t="str">
        <f>IFERROR(VLOOKUP($BY128,Account_Value!$C$2:$F$2500,4,0),"")</f>
        <v/>
      </c>
      <c r="CB128" s="43" t="str">
        <f t="shared" si="51"/>
        <v/>
      </c>
      <c r="CC128" s="122" t="str">
        <f>IF($BZ128="","",SUM($BZ$2:$BZ128))</f>
        <v/>
      </c>
      <c r="CD128" s="43" t="str">
        <f>IF($BZ128="","",$BU$19*(SUM($BZ$2:$BZ128)))</f>
        <v/>
      </c>
    </row>
    <row r="129" spans="1:82">
      <c r="A129" s="4" t="str">
        <f t="shared" si="52"/>
        <v/>
      </c>
      <c r="B129" s="21" t="str">
        <f>IF(Investments_Import!A129="","",Investments_Import!A129)</f>
        <v/>
      </c>
      <c r="C129" s="22" t="str">
        <f t="shared" si="45"/>
        <v/>
      </c>
      <c r="D129" s="51" t="str">
        <f t="shared" si="53"/>
        <v/>
      </c>
      <c r="E129" s="3" t="str">
        <f>IF(Investments_Import!B129="","",Investments_Import!B129)</f>
        <v/>
      </c>
      <c r="F129" s="54" t="str">
        <f t="shared" si="54"/>
        <v xml:space="preserve"> </v>
      </c>
      <c r="G129" s="54" t="str">
        <f>IF($B129="","",COUNTIF($F$2:$F129,$F129))</f>
        <v/>
      </c>
      <c r="H129" s="53" t="str">
        <f t="shared" si="55"/>
        <v xml:space="preserve">  </v>
      </c>
      <c r="I129" s="3" t="str">
        <f>IF(Investments_Import!C129="","",Investments_Import!C129)</f>
        <v/>
      </c>
      <c r="J129" s="108" t="str">
        <f>IF(Investments_Import!D129="","",Investments_Import!D129)</f>
        <v/>
      </c>
      <c r="K129" s="108" t="str">
        <f t="shared" si="56"/>
        <v/>
      </c>
      <c r="L129" s="47" t="str">
        <f>IF(Investments_Import!E129="","",Investments_Import!E129)</f>
        <v/>
      </c>
      <c r="M129" s="47" t="str">
        <f t="shared" si="46"/>
        <v/>
      </c>
      <c r="N129" s="31" t="str">
        <f>IF(Investments_Import!F129="","",Investments_Import!F129)</f>
        <v/>
      </c>
      <c r="O129" s="31" t="str">
        <f t="shared" si="47"/>
        <v/>
      </c>
      <c r="P129" s="3" t="str">
        <f>IF(Investments_Import!G129="","",Investments_Import!G129)</f>
        <v/>
      </c>
      <c r="Q129" s="3" t="str">
        <f>IF(Investments_Import!H129="","",Investments_Import!H129)</f>
        <v/>
      </c>
      <c r="R129" s="37" t="str">
        <f t="shared" si="48"/>
        <v/>
      </c>
      <c r="S129" s="37" t="str">
        <f t="shared" si="49"/>
        <v/>
      </c>
      <c r="U129" s="36" t="str">
        <f>IF(Mining_Import!A129="","",Mining_Import!A129)</f>
        <v/>
      </c>
      <c r="V129" s="22" t="str">
        <f t="shared" si="57"/>
        <v/>
      </c>
      <c r="W129" s="127" t="str">
        <f t="shared" si="58"/>
        <v/>
      </c>
      <c r="X129" s="127" t="str">
        <f t="shared" si="59"/>
        <v/>
      </c>
      <c r="Y129" s="127" t="str">
        <f t="shared" si="60"/>
        <v/>
      </c>
      <c r="Z129" s="36" t="str">
        <f>IF(Mining_Import!B129="","",Mining_Import!B129)</f>
        <v/>
      </c>
      <c r="AA129" s="184" t="str">
        <f>IF(Mining_Import!$C129="","",Mining_Import!$C129)</f>
        <v/>
      </c>
      <c r="AB129" s="122" t="str">
        <f t="shared" si="61"/>
        <v/>
      </c>
      <c r="AC129" s="122" t="str">
        <f>IF($Y129&gt;Dashboard!$Q$19,$AB129,"")</f>
        <v/>
      </c>
      <c r="AD129" s="43" t="str">
        <f t="shared" si="62"/>
        <v/>
      </c>
      <c r="AE129" s="36" t="str">
        <f>IF(Mining_Import!D129="","",Mining_Import!D129)</f>
        <v/>
      </c>
      <c r="AF129" s="36" t="str">
        <f>IF(Mining_Import!E129="","",Mining_Import!E129)</f>
        <v/>
      </c>
      <c r="AG129" s="36" t="str">
        <f>IF(Mining_Import!F129="","",Mining_Import!F129)</f>
        <v/>
      </c>
      <c r="AH129" s="36" t="str">
        <f>IF(Mining_Import!G129="","",Mining_Import!G129)</f>
        <v/>
      </c>
      <c r="AI129" s="36" t="str">
        <f>IF(Mining_Import!H129="","",Mining_Import!H129)</f>
        <v/>
      </c>
      <c r="AJ129" s="36" t="str">
        <f>IF(Mining_Import!I129="","",Mining_Import!I129)</f>
        <v/>
      </c>
      <c r="BY129" s="120" t="str">
        <f t="shared" si="50"/>
        <v/>
      </c>
      <c r="BZ129" s="184" t="str">
        <f t="shared" si="63"/>
        <v/>
      </c>
      <c r="CA129" s="37" t="str">
        <f>IFERROR(VLOOKUP($BY129,Account_Value!$C$2:$F$2500,4,0),"")</f>
        <v/>
      </c>
      <c r="CB129" s="43" t="str">
        <f t="shared" si="51"/>
        <v/>
      </c>
      <c r="CC129" s="122" t="str">
        <f>IF($BZ129="","",SUM($BZ$2:$BZ129))</f>
        <v/>
      </c>
      <c r="CD129" s="43" t="str">
        <f>IF($BZ129="","",$BU$19*(SUM($BZ$2:$BZ129)))</f>
        <v/>
      </c>
    </row>
    <row r="130" spans="1:82">
      <c r="A130" s="4" t="str">
        <f t="shared" si="52"/>
        <v/>
      </c>
      <c r="B130" s="21" t="str">
        <f>IF(Investments_Import!A130="","",Investments_Import!A130)</f>
        <v/>
      </c>
      <c r="C130" s="22" t="str">
        <f t="shared" ref="C130:C193" si="64">IF(B130="","",B130*1)</f>
        <v/>
      </c>
      <c r="D130" s="51" t="str">
        <f t="shared" si="53"/>
        <v/>
      </c>
      <c r="E130" s="3" t="str">
        <f>IF(Investments_Import!B130="","",Investments_Import!B130)</f>
        <v/>
      </c>
      <c r="F130" s="54" t="str">
        <f t="shared" si="54"/>
        <v xml:space="preserve"> </v>
      </c>
      <c r="G130" s="54" t="str">
        <f>IF($B130="","",COUNTIF($F$2:$F130,$F130))</f>
        <v/>
      </c>
      <c r="H130" s="53" t="str">
        <f t="shared" si="55"/>
        <v xml:space="preserve">  </v>
      </c>
      <c r="I130" s="3" t="str">
        <f>IF(Investments_Import!C130="","",Investments_Import!C130)</f>
        <v/>
      </c>
      <c r="J130" s="108" t="str">
        <f>IF(Investments_Import!D130="","",Investments_Import!D130)</f>
        <v/>
      </c>
      <c r="K130" s="108" t="str">
        <f t="shared" si="56"/>
        <v/>
      </c>
      <c r="L130" s="47" t="str">
        <f>IF(Investments_Import!E130="","",Investments_Import!E130)</f>
        <v/>
      </c>
      <c r="M130" s="47" t="str">
        <f t="shared" ref="M130:M193" si="65">IF($L130="","",$L130*1)</f>
        <v/>
      </c>
      <c r="N130" s="31" t="str">
        <f>IF(Investments_Import!F130="","",Investments_Import!F130)</f>
        <v/>
      </c>
      <c r="O130" s="31" t="str">
        <f t="shared" ref="O130:O193" si="66">IF($N130="","",$N130*1)</f>
        <v/>
      </c>
      <c r="P130" s="3" t="str">
        <f>IF(Investments_Import!G130="","",Investments_Import!G130)</f>
        <v/>
      </c>
      <c r="Q130" s="3" t="str">
        <f>IF(Investments_Import!H130="","",Investments_Import!H130)</f>
        <v/>
      </c>
      <c r="R130" s="37" t="str">
        <f t="shared" ref="R130:R193" si="67">IF($Q130="","",IF($Q130="USD",$P130,$P130*$J130))</f>
        <v/>
      </c>
      <c r="S130" s="37" t="str">
        <f t="shared" ref="S130:S193" si="68">IF($R130="","",$R130*1)</f>
        <v/>
      </c>
      <c r="U130" s="36" t="str">
        <f>IF(Mining_Import!A130="","",Mining_Import!A130)</f>
        <v/>
      </c>
      <c r="V130" s="22" t="str">
        <f t="shared" si="57"/>
        <v/>
      </c>
      <c r="W130" s="127" t="str">
        <f t="shared" si="58"/>
        <v/>
      </c>
      <c r="X130" s="127" t="str">
        <f t="shared" si="59"/>
        <v/>
      </c>
      <c r="Y130" s="127" t="str">
        <f t="shared" si="60"/>
        <v/>
      </c>
      <c r="Z130" s="36" t="str">
        <f>IF(Mining_Import!B130="","",Mining_Import!B130)</f>
        <v/>
      </c>
      <c r="AA130" s="184" t="str">
        <f>IF(Mining_Import!$C130="","",Mining_Import!$C130)</f>
        <v/>
      </c>
      <c r="AB130" s="122" t="str">
        <f t="shared" si="61"/>
        <v/>
      </c>
      <c r="AC130" s="122" t="str">
        <f>IF($Y130&gt;Dashboard!$Q$19,$AB130,"")</f>
        <v/>
      </c>
      <c r="AD130" s="43" t="str">
        <f t="shared" si="62"/>
        <v/>
      </c>
      <c r="AE130" s="36" t="str">
        <f>IF(Mining_Import!D130="","",Mining_Import!D130)</f>
        <v/>
      </c>
      <c r="AF130" s="36" t="str">
        <f>IF(Mining_Import!E130="","",Mining_Import!E130)</f>
        <v/>
      </c>
      <c r="AG130" s="36" t="str">
        <f>IF(Mining_Import!F130="","",Mining_Import!F130)</f>
        <v/>
      </c>
      <c r="AH130" s="36" t="str">
        <f>IF(Mining_Import!G130="","",Mining_Import!G130)</f>
        <v/>
      </c>
      <c r="AI130" s="36" t="str">
        <f>IF(Mining_Import!H130="","",Mining_Import!H130)</f>
        <v/>
      </c>
      <c r="AJ130" s="36" t="str">
        <f>IF(Mining_Import!I130="","",Mining_Import!I130)</f>
        <v/>
      </c>
      <c r="BY130" s="120" t="str">
        <f t="shared" ref="BY130:BY193" si="69">Y130</f>
        <v/>
      </c>
      <c r="BZ130" s="184" t="str">
        <f t="shared" si="63"/>
        <v/>
      </c>
      <c r="CA130" s="37" t="str">
        <f>IFERROR(VLOOKUP($BY130,Account_Value!$C$2:$F$2500,4,0),"")</f>
        <v/>
      </c>
      <c r="CB130" s="43" t="str">
        <f t="shared" ref="CB130:CB193" si="70">IF(BZ130="","",BZ130*CA130)</f>
        <v/>
      </c>
      <c r="CC130" s="122" t="str">
        <f>IF($BZ130="","",SUM($BZ$2:$BZ130))</f>
        <v/>
      </c>
      <c r="CD130" s="43" t="str">
        <f>IF($BZ130="","",$BU$19*(SUM($BZ$2:$BZ130)))</f>
        <v/>
      </c>
    </row>
    <row r="131" spans="1:82">
      <c r="A131" s="4" t="str">
        <f t="shared" ref="A131:A194" si="71">IF($B131="","",$A130+1)</f>
        <v/>
      </c>
      <c r="B131" s="21" t="str">
        <f>IF(Investments_Import!A131="","",Investments_Import!A131)</f>
        <v/>
      </c>
      <c r="C131" s="22" t="str">
        <f t="shared" si="64"/>
        <v/>
      </c>
      <c r="D131" s="51" t="str">
        <f t="shared" ref="D131:D194" si="72">$C131</f>
        <v/>
      </c>
      <c r="E131" s="3" t="str">
        <f>IF(Investments_Import!B131="","",Investments_Import!B131)</f>
        <v/>
      </c>
      <c r="F131" s="54" t="str">
        <f t="shared" ref="F131:F194" si="73">CONCATENATE(TEXT($D131,"dd-mmm-yyyy")," ",$E131)</f>
        <v xml:space="preserve"> </v>
      </c>
      <c r="G131" s="54" t="str">
        <f>IF($B131="","",COUNTIF($F$2:$F131,$F131))</f>
        <v/>
      </c>
      <c r="H131" s="53" t="str">
        <f t="shared" ref="H131:H194" si="74">CONCATENATE(TEXT($D131,"dd-mmm-yyyy")," ",$E131," ",$G131)</f>
        <v xml:space="preserve">  </v>
      </c>
      <c r="I131" s="3" t="str">
        <f>IF(Investments_Import!C131="","",Investments_Import!C131)</f>
        <v/>
      </c>
      <c r="J131" s="108" t="str">
        <f>IF(Investments_Import!D131="","",Investments_Import!D131)</f>
        <v/>
      </c>
      <c r="K131" s="108" t="str">
        <f t="shared" ref="K131:K194" si="75">IF($B131="","",$J131*1)</f>
        <v/>
      </c>
      <c r="L131" s="47" t="str">
        <f>IF(Investments_Import!E131="","",Investments_Import!E131)</f>
        <v/>
      </c>
      <c r="M131" s="47" t="str">
        <f t="shared" si="65"/>
        <v/>
      </c>
      <c r="N131" s="31" t="str">
        <f>IF(Investments_Import!F131="","",Investments_Import!F131)</f>
        <v/>
      </c>
      <c r="O131" s="31" t="str">
        <f t="shared" si="66"/>
        <v/>
      </c>
      <c r="P131" s="3" t="str">
        <f>IF(Investments_Import!G131="","",Investments_Import!G131)</f>
        <v/>
      </c>
      <c r="Q131" s="3" t="str">
        <f>IF(Investments_Import!H131="","",Investments_Import!H131)</f>
        <v/>
      </c>
      <c r="R131" s="37" t="str">
        <f t="shared" si="67"/>
        <v/>
      </c>
      <c r="S131" s="37" t="str">
        <f t="shared" si="68"/>
        <v/>
      </c>
      <c r="U131" s="36" t="str">
        <f>IF(Mining_Import!A131="","",Mining_Import!A131)</f>
        <v/>
      </c>
      <c r="V131" s="22" t="str">
        <f t="shared" ref="V131:V194" si="76">IF(U131="","",U131*1)</f>
        <v/>
      </c>
      <c r="W131" s="127" t="str">
        <f t="shared" ref="W131:W194" si="77">V131</f>
        <v/>
      </c>
      <c r="X131" s="127" t="str">
        <f t="shared" ref="X131:X194" si="78">IFERROR(INT($W131),"")</f>
        <v/>
      </c>
      <c r="Y131" s="127" t="str">
        <f t="shared" ref="Y131:Y194" si="79">$X131</f>
        <v/>
      </c>
      <c r="Z131" s="36" t="str">
        <f>IF(Mining_Import!B131="","",Mining_Import!B131)</f>
        <v/>
      </c>
      <c r="AA131" s="184" t="str">
        <f>IF(Mining_Import!$C131="","",Mining_Import!$C131)</f>
        <v/>
      </c>
      <c r="AB131" s="122" t="str">
        <f t="shared" ref="AB131:AB194" si="80">IFERROR($AA131*1,"")</f>
        <v/>
      </c>
      <c r="AC131" s="122" t="str">
        <f>IF($Y131&gt;Dashboard!$Q$19,$AB131,"")</f>
        <v/>
      </c>
      <c r="AD131" s="43" t="str">
        <f t="shared" ref="AD131:AD194" si="81">IFERROR($AB131*$BU$19,"")</f>
        <v/>
      </c>
      <c r="AE131" s="36" t="str">
        <f>IF(Mining_Import!D131="","",Mining_Import!D131)</f>
        <v/>
      </c>
      <c r="AF131" s="36" t="str">
        <f>IF(Mining_Import!E131="","",Mining_Import!E131)</f>
        <v/>
      </c>
      <c r="AG131" s="36" t="str">
        <f>IF(Mining_Import!F131="","",Mining_Import!F131)</f>
        <v/>
      </c>
      <c r="AH131" s="36" t="str">
        <f>IF(Mining_Import!G131="","",Mining_Import!G131)</f>
        <v/>
      </c>
      <c r="AI131" s="36" t="str">
        <f>IF(Mining_Import!H131="","",Mining_Import!H131)</f>
        <v/>
      </c>
      <c r="AJ131" s="36" t="str">
        <f>IF(Mining_Import!I131="","",Mining_Import!I131)</f>
        <v/>
      </c>
      <c r="BY131" s="120" t="str">
        <f t="shared" si="69"/>
        <v/>
      </c>
      <c r="BZ131" s="184" t="str">
        <f t="shared" ref="BZ131:BZ194" si="82">AB131</f>
        <v/>
      </c>
      <c r="CA131" s="37" t="str">
        <f>IFERROR(VLOOKUP($BY131,Account_Value!$C$2:$F$2500,4,0),"")</f>
        <v/>
      </c>
      <c r="CB131" s="43" t="str">
        <f t="shared" si="70"/>
        <v/>
      </c>
      <c r="CC131" s="122" t="str">
        <f>IF($BZ131="","",SUM($BZ$2:$BZ131))</f>
        <v/>
      </c>
      <c r="CD131" s="43" t="str">
        <f>IF($BZ131="","",$BU$19*(SUM($BZ$2:$BZ131)))</f>
        <v/>
      </c>
    </row>
    <row r="132" spans="1:82">
      <c r="A132" s="4" t="str">
        <f t="shared" si="71"/>
        <v/>
      </c>
      <c r="B132" s="21" t="str">
        <f>IF(Investments_Import!A132="","",Investments_Import!A132)</f>
        <v/>
      </c>
      <c r="C132" s="22" t="str">
        <f t="shared" si="64"/>
        <v/>
      </c>
      <c r="D132" s="51" t="str">
        <f t="shared" si="72"/>
        <v/>
      </c>
      <c r="E132" s="3" t="str">
        <f>IF(Investments_Import!B132="","",Investments_Import!B132)</f>
        <v/>
      </c>
      <c r="F132" s="54" t="str">
        <f t="shared" si="73"/>
        <v xml:space="preserve"> </v>
      </c>
      <c r="G132" s="54" t="str">
        <f>IF($B132="","",COUNTIF($F$2:$F132,$F132))</f>
        <v/>
      </c>
      <c r="H132" s="53" t="str">
        <f t="shared" si="74"/>
        <v xml:space="preserve">  </v>
      </c>
      <c r="I132" s="3" t="str">
        <f>IF(Investments_Import!C132="","",Investments_Import!C132)</f>
        <v/>
      </c>
      <c r="J132" s="108" t="str">
        <f>IF(Investments_Import!D132="","",Investments_Import!D132)</f>
        <v/>
      </c>
      <c r="K132" s="108" t="str">
        <f t="shared" si="75"/>
        <v/>
      </c>
      <c r="L132" s="47" t="str">
        <f>IF(Investments_Import!E132="","",Investments_Import!E132)</f>
        <v/>
      </c>
      <c r="M132" s="47" t="str">
        <f t="shared" si="65"/>
        <v/>
      </c>
      <c r="N132" s="31" t="str">
        <f>IF(Investments_Import!F132="","",Investments_Import!F132)</f>
        <v/>
      </c>
      <c r="O132" s="31" t="str">
        <f t="shared" si="66"/>
        <v/>
      </c>
      <c r="P132" s="3" t="str">
        <f>IF(Investments_Import!G132="","",Investments_Import!G132)</f>
        <v/>
      </c>
      <c r="Q132" s="3" t="str">
        <f>IF(Investments_Import!H132="","",Investments_Import!H132)</f>
        <v/>
      </c>
      <c r="R132" s="37" t="str">
        <f t="shared" si="67"/>
        <v/>
      </c>
      <c r="S132" s="37" t="str">
        <f t="shared" si="68"/>
        <v/>
      </c>
      <c r="U132" s="36" t="str">
        <f>IF(Mining_Import!A132="","",Mining_Import!A132)</f>
        <v/>
      </c>
      <c r="V132" s="22" t="str">
        <f t="shared" si="76"/>
        <v/>
      </c>
      <c r="W132" s="127" t="str">
        <f t="shared" si="77"/>
        <v/>
      </c>
      <c r="X132" s="127" t="str">
        <f t="shared" si="78"/>
        <v/>
      </c>
      <c r="Y132" s="127" t="str">
        <f t="shared" si="79"/>
        <v/>
      </c>
      <c r="Z132" s="36" t="str">
        <f>IF(Mining_Import!B132="","",Mining_Import!B132)</f>
        <v/>
      </c>
      <c r="AA132" s="184" t="str">
        <f>IF(Mining_Import!$C132="","",Mining_Import!$C132)</f>
        <v/>
      </c>
      <c r="AB132" s="122" t="str">
        <f t="shared" si="80"/>
        <v/>
      </c>
      <c r="AC132" s="122" t="str">
        <f>IF($Y132&gt;Dashboard!$Q$19,$AB132,"")</f>
        <v/>
      </c>
      <c r="AD132" s="43" t="str">
        <f t="shared" si="81"/>
        <v/>
      </c>
      <c r="AE132" s="36" t="str">
        <f>IF(Mining_Import!D132="","",Mining_Import!D132)</f>
        <v/>
      </c>
      <c r="AF132" s="36" t="str">
        <f>IF(Mining_Import!E132="","",Mining_Import!E132)</f>
        <v/>
      </c>
      <c r="AG132" s="36" t="str">
        <f>IF(Mining_Import!F132="","",Mining_Import!F132)</f>
        <v/>
      </c>
      <c r="AH132" s="36" t="str">
        <f>IF(Mining_Import!G132="","",Mining_Import!G132)</f>
        <v/>
      </c>
      <c r="AI132" s="36" t="str">
        <f>IF(Mining_Import!H132="","",Mining_Import!H132)</f>
        <v/>
      </c>
      <c r="AJ132" s="36" t="str">
        <f>IF(Mining_Import!I132="","",Mining_Import!I132)</f>
        <v/>
      </c>
      <c r="BY132" s="120" t="str">
        <f t="shared" si="69"/>
        <v/>
      </c>
      <c r="BZ132" s="184" t="str">
        <f t="shared" si="82"/>
        <v/>
      </c>
      <c r="CA132" s="37" t="str">
        <f>IFERROR(VLOOKUP($BY132,Account_Value!$C$2:$F$2500,4,0),"")</f>
        <v/>
      </c>
      <c r="CB132" s="43" t="str">
        <f t="shared" si="70"/>
        <v/>
      </c>
      <c r="CC132" s="122" t="str">
        <f>IF($BZ132="","",SUM($BZ$2:$BZ132))</f>
        <v/>
      </c>
      <c r="CD132" s="43" t="str">
        <f>IF($BZ132="","",$BU$19*(SUM($BZ$2:$BZ132)))</f>
        <v/>
      </c>
    </row>
    <row r="133" spans="1:82">
      <c r="A133" s="4" t="str">
        <f t="shared" si="71"/>
        <v/>
      </c>
      <c r="B133" s="21" t="str">
        <f>IF(Investments_Import!A133="","",Investments_Import!A133)</f>
        <v/>
      </c>
      <c r="C133" s="22" t="str">
        <f t="shared" si="64"/>
        <v/>
      </c>
      <c r="D133" s="51" t="str">
        <f t="shared" si="72"/>
        <v/>
      </c>
      <c r="E133" s="3" t="str">
        <f>IF(Investments_Import!B133="","",Investments_Import!B133)</f>
        <v/>
      </c>
      <c r="F133" s="54" t="str">
        <f t="shared" si="73"/>
        <v xml:space="preserve"> </v>
      </c>
      <c r="G133" s="54" t="str">
        <f>IF($B133="","",COUNTIF($F$2:$F133,$F133))</f>
        <v/>
      </c>
      <c r="H133" s="53" t="str">
        <f t="shared" si="74"/>
        <v xml:space="preserve">  </v>
      </c>
      <c r="I133" s="3" t="str">
        <f>IF(Investments_Import!C133="","",Investments_Import!C133)</f>
        <v/>
      </c>
      <c r="J133" s="108" t="str">
        <f>IF(Investments_Import!D133="","",Investments_Import!D133)</f>
        <v/>
      </c>
      <c r="K133" s="108" t="str">
        <f t="shared" si="75"/>
        <v/>
      </c>
      <c r="L133" s="47" t="str">
        <f>IF(Investments_Import!E133="","",Investments_Import!E133)</f>
        <v/>
      </c>
      <c r="M133" s="47" t="str">
        <f t="shared" si="65"/>
        <v/>
      </c>
      <c r="N133" s="31" t="str">
        <f>IF(Investments_Import!F133="","",Investments_Import!F133)</f>
        <v/>
      </c>
      <c r="O133" s="31" t="str">
        <f t="shared" si="66"/>
        <v/>
      </c>
      <c r="P133" s="3" t="str">
        <f>IF(Investments_Import!G133="","",Investments_Import!G133)</f>
        <v/>
      </c>
      <c r="Q133" s="3" t="str">
        <f>IF(Investments_Import!H133="","",Investments_Import!H133)</f>
        <v/>
      </c>
      <c r="R133" s="37" t="str">
        <f t="shared" si="67"/>
        <v/>
      </c>
      <c r="S133" s="37" t="str">
        <f t="shared" si="68"/>
        <v/>
      </c>
      <c r="U133" s="36" t="str">
        <f>IF(Mining_Import!A133="","",Mining_Import!A133)</f>
        <v/>
      </c>
      <c r="V133" s="22" t="str">
        <f t="shared" si="76"/>
        <v/>
      </c>
      <c r="W133" s="127" t="str">
        <f t="shared" si="77"/>
        <v/>
      </c>
      <c r="X133" s="127" t="str">
        <f t="shared" si="78"/>
        <v/>
      </c>
      <c r="Y133" s="127" t="str">
        <f t="shared" si="79"/>
        <v/>
      </c>
      <c r="Z133" s="36" t="str">
        <f>IF(Mining_Import!B133="","",Mining_Import!B133)</f>
        <v/>
      </c>
      <c r="AA133" s="184" t="str">
        <f>IF(Mining_Import!$C133="","",Mining_Import!$C133)</f>
        <v/>
      </c>
      <c r="AB133" s="122" t="str">
        <f t="shared" si="80"/>
        <v/>
      </c>
      <c r="AC133" s="122" t="str">
        <f>IF($Y133&gt;Dashboard!$Q$19,$AB133,"")</f>
        <v/>
      </c>
      <c r="AD133" s="43" t="str">
        <f t="shared" si="81"/>
        <v/>
      </c>
      <c r="AE133" s="36" t="str">
        <f>IF(Mining_Import!D133="","",Mining_Import!D133)</f>
        <v/>
      </c>
      <c r="AF133" s="36" t="str">
        <f>IF(Mining_Import!E133="","",Mining_Import!E133)</f>
        <v/>
      </c>
      <c r="AG133" s="36" t="str">
        <f>IF(Mining_Import!F133="","",Mining_Import!F133)</f>
        <v/>
      </c>
      <c r="AH133" s="36" t="str">
        <f>IF(Mining_Import!G133="","",Mining_Import!G133)</f>
        <v/>
      </c>
      <c r="AI133" s="36" t="str">
        <f>IF(Mining_Import!H133="","",Mining_Import!H133)</f>
        <v/>
      </c>
      <c r="AJ133" s="36" t="str">
        <f>IF(Mining_Import!I133="","",Mining_Import!I133)</f>
        <v/>
      </c>
      <c r="BY133" s="120" t="str">
        <f t="shared" si="69"/>
        <v/>
      </c>
      <c r="BZ133" s="184" t="str">
        <f t="shared" si="82"/>
        <v/>
      </c>
      <c r="CA133" s="37" t="str">
        <f>IFERROR(VLOOKUP($BY133,Account_Value!$C$2:$F$2500,4,0),"")</f>
        <v/>
      </c>
      <c r="CB133" s="43" t="str">
        <f t="shared" si="70"/>
        <v/>
      </c>
      <c r="CC133" s="122" t="str">
        <f>IF($BZ133="","",SUM($BZ$2:$BZ133))</f>
        <v/>
      </c>
      <c r="CD133" s="43" t="str">
        <f>IF($BZ133="","",$BU$19*(SUM($BZ$2:$BZ133)))</f>
        <v/>
      </c>
    </row>
    <row r="134" spans="1:82">
      <c r="A134" s="4" t="str">
        <f t="shared" si="71"/>
        <v/>
      </c>
      <c r="B134" s="21" t="str">
        <f>IF(Investments_Import!A134="","",Investments_Import!A134)</f>
        <v/>
      </c>
      <c r="C134" s="22" t="str">
        <f t="shared" si="64"/>
        <v/>
      </c>
      <c r="D134" s="51" t="str">
        <f t="shared" si="72"/>
        <v/>
      </c>
      <c r="E134" s="3" t="str">
        <f>IF(Investments_Import!B134="","",Investments_Import!B134)</f>
        <v/>
      </c>
      <c r="F134" s="54" t="str">
        <f t="shared" si="73"/>
        <v xml:space="preserve"> </v>
      </c>
      <c r="G134" s="54" t="str">
        <f>IF($B134="","",COUNTIF($F$2:$F134,$F134))</f>
        <v/>
      </c>
      <c r="H134" s="53" t="str">
        <f t="shared" si="74"/>
        <v xml:space="preserve">  </v>
      </c>
      <c r="I134" s="3" t="str">
        <f>IF(Investments_Import!C134="","",Investments_Import!C134)</f>
        <v/>
      </c>
      <c r="J134" s="108" t="str">
        <f>IF(Investments_Import!D134="","",Investments_Import!D134)</f>
        <v/>
      </c>
      <c r="K134" s="108" t="str">
        <f t="shared" si="75"/>
        <v/>
      </c>
      <c r="L134" s="47" t="str">
        <f>IF(Investments_Import!E134="","",Investments_Import!E134)</f>
        <v/>
      </c>
      <c r="M134" s="47" t="str">
        <f t="shared" si="65"/>
        <v/>
      </c>
      <c r="N134" s="31" t="str">
        <f>IF(Investments_Import!F134="","",Investments_Import!F134)</f>
        <v/>
      </c>
      <c r="O134" s="31" t="str">
        <f t="shared" si="66"/>
        <v/>
      </c>
      <c r="P134" s="3" t="str">
        <f>IF(Investments_Import!G134="","",Investments_Import!G134)</f>
        <v/>
      </c>
      <c r="Q134" s="3" t="str">
        <f>IF(Investments_Import!H134="","",Investments_Import!H134)</f>
        <v/>
      </c>
      <c r="R134" s="37" t="str">
        <f t="shared" si="67"/>
        <v/>
      </c>
      <c r="S134" s="37" t="str">
        <f t="shared" si="68"/>
        <v/>
      </c>
      <c r="U134" s="36" t="str">
        <f>IF(Mining_Import!A134="","",Mining_Import!A134)</f>
        <v/>
      </c>
      <c r="V134" s="22" t="str">
        <f t="shared" si="76"/>
        <v/>
      </c>
      <c r="W134" s="127" t="str">
        <f t="shared" si="77"/>
        <v/>
      </c>
      <c r="X134" s="127" t="str">
        <f t="shared" si="78"/>
        <v/>
      </c>
      <c r="Y134" s="127" t="str">
        <f t="shared" si="79"/>
        <v/>
      </c>
      <c r="Z134" s="36" t="str">
        <f>IF(Mining_Import!B134="","",Mining_Import!B134)</f>
        <v/>
      </c>
      <c r="AA134" s="184" t="str">
        <f>IF(Mining_Import!$C134="","",Mining_Import!$C134)</f>
        <v/>
      </c>
      <c r="AB134" s="122" t="str">
        <f t="shared" si="80"/>
        <v/>
      </c>
      <c r="AC134" s="122" t="str">
        <f>IF($Y134&gt;Dashboard!$Q$19,$AB134,"")</f>
        <v/>
      </c>
      <c r="AD134" s="43" t="str">
        <f t="shared" si="81"/>
        <v/>
      </c>
      <c r="AE134" s="36" t="str">
        <f>IF(Mining_Import!D134="","",Mining_Import!D134)</f>
        <v/>
      </c>
      <c r="AF134" s="36" t="str">
        <f>IF(Mining_Import!E134="","",Mining_Import!E134)</f>
        <v/>
      </c>
      <c r="AG134" s="36" t="str">
        <f>IF(Mining_Import!F134="","",Mining_Import!F134)</f>
        <v/>
      </c>
      <c r="AH134" s="36" t="str">
        <f>IF(Mining_Import!G134="","",Mining_Import!G134)</f>
        <v/>
      </c>
      <c r="AI134" s="36" t="str">
        <f>IF(Mining_Import!H134="","",Mining_Import!H134)</f>
        <v/>
      </c>
      <c r="AJ134" s="36" t="str">
        <f>IF(Mining_Import!I134="","",Mining_Import!I134)</f>
        <v/>
      </c>
      <c r="BY134" s="120" t="str">
        <f t="shared" si="69"/>
        <v/>
      </c>
      <c r="BZ134" s="184" t="str">
        <f t="shared" si="82"/>
        <v/>
      </c>
      <c r="CA134" s="37" t="str">
        <f>IFERROR(VLOOKUP($BY134,Account_Value!$C$2:$F$2500,4,0),"")</f>
        <v/>
      </c>
      <c r="CB134" s="43" t="str">
        <f t="shared" si="70"/>
        <v/>
      </c>
      <c r="CC134" s="122" t="str">
        <f>IF($BZ134="","",SUM($BZ$2:$BZ134))</f>
        <v/>
      </c>
      <c r="CD134" s="43" t="str">
        <f>IF($BZ134="","",$BU$19*(SUM($BZ$2:$BZ134)))</f>
        <v/>
      </c>
    </row>
    <row r="135" spans="1:82">
      <c r="A135" s="4" t="str">
        <f t="shared" si="71"/>
        <v/>
      </c>
      <c r="B135" s="21" t="str">
        <f>IF(Investments_Import!A135="","",Investments_Import!A135)</f>
        <v/>
      </c>
      <c r="C135" s="22" t="str">
        <f t="shared" si="64"/>
        <v/>
      </c>
      <c r="D135" s="51" t="str">
        <f t="shared" si="72"/>
        <v/>
      </c>
      <c r="E135" s="3" t="str">
        <f>IF(Investments_Import!B135="","",Investments_Import!B135)</f>
        <v/>
      </c>
      <c r="F135" s="54" t="str">
        <f t="shared" si="73"/>
        <v xml:space="preserve"> </v>
      </c>
      <c r="G135" s="54" t="str">
        <f>IF($B135="","",COUNTIF($F$2:$F135,$F135))</f>
        <v/>
      </c>
      <c r="H135" s="53" t="str">
        <f t="shared" si="74"/>
        <v xml:space="preserve">  </v>
      </c>
      <c r="I135" s="3" t="str">
        <f>IF(Investments_Import!C135="","",Investments_Import!C135)</f>
        <v/>
      </c>
      <c r="J135" s="108" t="str">
        <f>IF(Investments_Import!D135="","",Investments_Import!D135)</f>
        <v/>
      </c>
      <c r="K135" s="108" t="str">
        <f t="shared" si="75"/>
        <v/>
      </c>
      <c r="L135" s="47" t="str">
        <f>IF(Investments_Import!E135="","",Investments_Import!E135)</f>
        <v/>
      </c>
      <c r="M135" s="47" t="str">
        <f t="shared" si="65"/>
        <v/>
      </c>
      <c r="N135" s="31" t="str">
        <f>IF(Investments_Import!F135="","",Investments_Import!F135)</f>
        <v/>
      </c>
      <c r="O135" s="31" t="str">
        <f t="shared" si="66"/>
        <v/>
      </c>
      <c r="P135" s="3" t="str">
        <f>IF(Investments_Import!G135="","",Investments_Import!G135)</f>
        <v/>
      </c>
      <c r="Q135" s="3" t="str">
        <f>IF(Investments_Import!H135="","",Investments_Import!H135)</f>
        <v/>
      </c>
      <c r="R135" s="37" t="str">
        <f t="shared" si="67"/>
        <v/>
      </c>
      <c r="S135" s="37" t="str">
        <f t="shared" si="68"/>
        <v/>
      </c>
      <c r="U135" s="36" t="str">
        <f>IF(Mining_Import!A135="","",Mining_Import!A135)</f>
        <v/>
      </c>
      <c r="V135" s="22" t="str">
        <f t="shared" si="76"/>
        <v/>
      </c>
      <c r="W135" s="127" t="str">
        <f t="shared" si="77"/>
        <v/>
      </c>
      <c r="X135" s="127" t="str">
        <f t="shared" si="78"/>
        <v/>
      </c>
      <c r="Y135" s="127" t="str">
        <f t="shared" si="79"/>
        <v/>
      </c>
      <c r="Z135" s="36" t="str">
        <f>IF(Mining_Import!B135="","",Mining_Import!B135)</f>
        <v/>
      </c>
      <c r="AA135" s="184" t="str">
        <f>IF(Mining_Import!$C135="","",Mining_Import!$C135)</f>
        <v/>
      </c>
      <c r="AB135" s="122" t="str">
        <f t="shared" si="80"/>
        <v/>
      </c>
      <c r="AC135" s="122" t="str">
        <f>IF($Y135&gt;Dashboard!$Q$19,$AB135,"")</f>
        <v/>
      </c>
      <c r="AD135" s="43" t="str">
        <f t="shared" si="81"/>
        <v/>
      </c>
      <c r="AE135" s="36" t="str">
        <f>IF(Mining_Import!D135="","",Mining_Import!D135)</f>
        <v/>
      </c>
      <c r="AF135" s="36" t="str">
        <f>IF(Mining_Import!E135="","",Mining_Import!E135)</f>
        <v/>
      </c>
      <c r="AG135" s="36" t="str">
        <f>IF(Mining_Import!F135="","",Mining_Import!F135)</f>
        <v/>
      </c>
      <c r="AH135" s="36" t="str">
        <f>IF(Mining_Import!G135="","",Mining_Import!G135)</f>
        <v/>
      </c>
      <c r="AI135" s="36" t="str">
        <f>IF(Mining_Import!H135="","",Mining_Import!H135)</f>
        <v/>
      </c>
      <c r="AJ135" s="36" t="str">
        <f>IF(Mining_Import!I135="","",Mining_Import!I135)</f>
        <v/>
      </c>
      <c r="BY135" s="120" t="str">
        <f t="shared" si="69"/>
        <v/>
      </c>
      <c r="BZ135" s="184" t="str">
        <f t="shared" si="82"/>
        <v/>
      </c>
      <c r="CA135" s="37" t="str">
        <f>IFERROR(VLOOKUP($BY135,Account_Value!$C$2:$F$2500,4,0),"")</f>
        <v/>
      </c>
      <c r="CB135" s="43" t="str">
        <f t="shared" si="70"/>
        <v/>
      </c>
      <c r="CC135" s="122" t="str">
        <f>IF($BZ135="","",SUM($BZ$2:$BZ135))</f>
        <v/>
      </c>
      <c r="CD135" s="43" t="str">
        <f>IF($BZ135="","",$BU$19*(SUM($BZ$2:$BZ135)))</f>
        <v/>
      </c>
    </row>
    <row r="136" spans="1:82">
      <c r="A136" s="4" t="str">
        <f t="shared" si="71"/>
        <v/>
      </c>
      <c r="B136" s="21" t="str">
        <f>IF(Investments_Import!A136="","",Investments_Import!A136)</f>
        <v/>
      </c>
      <c r="C136" s="22" t="str">
        <f t="shared" si="64"/>
        <v/>
      </c>
      <c r="D136" s="51" t="str">
        <f t="shared" si="72"/>
        <v/>
      </c>
      <c r="E136" s="3" t="str">
        <f>IF(Investments_Import!B136="","",Investments_Import!B136)</f>
        <v/>
      </c>
      <c r="F136" s="54" t="str">
        <f t="shared" si="73"/>
        <v xml:space="preserve"> </v>
      </c>
      <c r="G136" s="54" t="str">
        <f>IF($B136="","",COUNTIF($F$2:$F136,$F136))</f>
        <v/>
      </c>
      <c r="H136" s="53" t="str">
        <f t="shared" si="74"/>
        <v xml:space="preserve">  </v>
      </c>
      <c r="I136" s="3" t="str">
        <f>IF(Investments_Import!C136="","",Investments_Import!C136)</f>
        <v/>
      </c>
      <c r="J136" s="108" t="str">
        <f>IF(Investments_Import!D136="","",Investments_Import!D136)</f>
        <v/>
      </c>
      <c r="K136" s="108" t="str">
        <f t="shared" si="75"/>
        <v/>
      </c>
      <c r="L136" s="47" t="str">
        <f>IF(Investments_Import!E136="","",Investments_Import!E136)</f>
        <v/>
      </c>
      <c r="M136" s="47" t="str">
        <f t="shared" si="65"/>
        <v/>
      </c>
      <c r="N136" s="31" t="str">
        <f>IF(Investments_Import!F136="","",Investments_Import!F136)</f>
        <v/>
      </c>
      <c r="O136" s="31" t="str">
        <f t="shared" si="66"/>
        <v/>
      </c>
      <c r="P136" s="3" t="str">
        <f>IF(Investments_Import!G136="","",Investments_Import!G136)</f>
        <v/>
      </c>
      <c r="Q136" s="3" t="str">
        <f>IF(Investments_Import!H136="","",Investments_Import!H136)</f>
        <v/>
      </c>
      <c r="R136" s="37" t="str">
        <f t="shared" si="67"/>
        <v/>
      </c>
      <c r="S136" s="37" t="str">
        <f t="shared" si="68"/>
        <v/>
      </c>
      <c r="U136" s="36" t="str">
        <f>IF(Mining_Import!A136="","",Mining_Import!A136)</f>
        <v/>
      </c>
      <c r="V136" s="22" t="str">
        <f t="shared" si="76"/>
        <v/>
      </c>
      <c r="W136" s="127" t="str">
        <f t="shared" si="77"/>
        <v/>
      </c>
      <c r="X136" s="127" t="str">
        <f t="shared" si="78"/>
        <v/>
      </c>
      <c r="Y136" s="127" t="str">
        <f t="shared" si="79"/>
        <v/>
      </c>
      <c r="Z136" s="36" t="str">
        <f>IF(Mining_Import!B136="","",Mining_Import!B136)</f>
        <v/>
      </c>
      <c r="AA136" s="184" t="str">
        <f>IF(Mining_Import!$C136="","",Mining_Import!$C136)</f>
        <v/>
      </c>
      <c r="AB136" s="122" t="str">
        <f t="shared" si="80"/>
        <v/>
      </c>
      <c r="AC136" s="122" t="str">
        <f>IF($Y136&gt;Dashboard!$Q$19,$AB136,"")</f>
        <v/>
      </c>
      <c r="AD136" s="43" t="str">
        <f t="shared" si="81"/>
        <v/>
      </c>
      <c r="AE136" s="36" t="str">
        <f>IF(Mining_Import!D136="","",Mining_Import!D136)</f>
        <v/>
      </c>
      <c r="AF136" s="36" t="str">
        <f>IF(Mining_Import!E136="","",Mining_Import!E136)</f>
        <v/>
      </c>
      <c r="AG136" s="36" t="str">
        <f>IF(Mining_Import!F136="","",Mining_Import!F136)</f>
        <v/>
      </c>
      <c r="AH136" s="36" t="str">
        <f>IF(Mining_Import!G136="","",Mining_Import!G136)</f>
        <v/>
      </c>
      <c r="AI136" s="36" t="str">
        <f>IF(Mining_Import!H136="","",Mining_Import!H136)</f>
        <v/>
      </c>
      <c r="AJ136" s="36" t="str">
        <f>IF(Mining_Import!I136="","",Mining_Import!I136)</f>
        <v/>
      </c>
      <c r="BY136" s="120" t="str">
        <f t="shared" si="69"/>
        <v/>
      </c>
      <c r="BZ136" s="184" t="str">
        <f t="shared" si="82"/>
        <v/>
      </c>
      <c r="CA136" s="37" t="str">
        <f>IFERROR(VLOOKUP($BY136,Account_Value!$C$2:$F$2500,4,0),"")</f>
        <v/>
      </c>
      <c r="CB136" s="43" t="str">
        <f t="shared" si="70"/>
        <v/>
      </c>
      <c r="CC136" s="122" t="str">
        <f>IF($BZ136="","",SUM($BZ$2:$BZ136))</f>
        <v/>
      </c>
      <c r="CD136" s="43" t="str">
        <f>IF($BZ136="","",$BU$19*(SUM($BZ$2:$BZ136)))</f>
        <v/>
      </c>
    </row>
    <row r="137" spans="1:82">
      <c r="A137" s="4" t="str">
        <f t="shared" si="71"/>
        <v/>
      </c>
      <c r="B137" s="21" t="str">
        <f>IF(Investments_Import!A137="","",Investments_Import!A137)</f>
        <v/>
      </c>
      <c r="C137" s="22" t="str">
        <f t="shared" si="64"/>
        <v/>
      </c>
      <c r="D137" s="51" t="str">
        <f t="shared" si="72"/>
        <v/>
      </c>
      <c r="E137" s="3" t="str">
        <f>IF(Investments_Import!B137="","",Investments_Import!B137)</f>
        <v/>
      </c>
      <c r="F137" s="54" t="str">
        <f t="shared" si="73"/>
        <v xml:space="preserve"> </v>
      </c>
      <c r="G137" s="54" t="str">
        <f>IF($B137="","",COUNTIF($F$2:$F137,$F137))</f>
        <v/>
      </c>
      <c r="H137" s="53" t="str">
        <f t="shared" si="74"/>
        <v xml:space="preserve">  </v>
      </c>
      <c r="I137" s="3" t="str">
        <f>IF(Investments_Import!C137="","",Investments_Import!C137)</f>
        <v/>
      </c>
      <c r="J137" s="108" t="str">
        <f>IF(Investments_Import!D137="","",Investments_Import!D137)</f>
        <v/>
      </c>
      <c r="K137" s="108" t="str">
        <f t="shared" si="75"/>
        <v/>
      </c>
      <c r="L137" s="47" t="str">
        <f>IF(Investments_Import!E137="","",Investments_Import!E137)</f>
        <v/>
      </c>
      <c r="M137" s="47" t="str">
        <f t="shared" si="65"/>
        <v/>
      </c>
      <c r="N137" s="31" t="str">
        <f>IF(Investments_Import!F137="","",Investments_Import!F137)</f>
        <v/>
      </c>
      <c r="O137" s="31" t="str">
        <f t="shared" si="66"/>
        <v/>
      </c>
      <c r="P137" s="3" t="str">
        <f>IF(Investments_Import!G137="","",Investments_Import!G137)</f>
        <v/>
      </c>
      <c r="Q137" s="3" t="str">
        <f>IF(Investments_Import!H137="","",Investments_Import!H137)</f>
        <v/>
      </c>
      <c r="R137" s="37" t="str">
        <f t="shared" si="67"/>
        <v/>
      </c>
      <c r="S137" s="37" t="str">
        <f t="shared" si="68"/>
        <v/>
      </c>
      <c r="U137" s="36" t="str">
        <f>IF(Mining_Import!A137="","",Mining_Import!A137)</f>
        <v/>
      </c>
      <c r="V137" s="22" t="str">
        <f t="shared" si="76"/>
        <v/>
      </c>
      <c r="W137" s="127" t="str">
        <f t="shared" si="77"/>
        <v/>
      </c>
      <c r="X137" s="127" t="str">
        <f t="shared" si="78"/>
        <v/>
      </c>
      <c r="Y137" s="127" t="str">
        <f t="shared" si="79"/>
        <v/>
      </c>
      <c r="Z137" s="36" t="str">
        <f>IF(Mining_Import!B137="","",Mining_Import!B137)</f>
        <v/>
      </c>
      <c r="AA137" s="184" t="str">
        <f>IF(Mining_Import!$C137="","",Mining_Import!$C137)</f>
        <v/>
      </c>
      <c r="AB137" s="122" t="str">
        <f t="shared" si="80"/>
        <v/>
      </c>
      <c r="AC137" s="122" t="str">
        <f>IF($Y137&gt;Dashboard!$Q$19,$AB137,"")</f>
        <v/>
      </c>
      <c r="AD137" s="43" t="str">
        <f t="shared" si="81"/>
        <v/>
      </c>
      <c r="AE137" s="36" t="str">
        <f>IF(Mining_Import!D137="","",Mining_Import!D137)</f>
        <v/>
      </c>
      <c r="AF137" s="36" t="str">
        <f>IF(Mining_Import!E137="","",Mining_Import!E137)</f>
        <v/>
      </c>
      <c r="AG137" s="36" t="str">
        <f>IF(Mining_Import!F137="","",Mining_Import!F137)</f>
        <v/>
      </c>
      <c r="AH137" s="36" t="str">
        <f>IF(Mining_Import!G137="","",Mining_Import!G137)</f>
        <v/>
      </c>
      <c r="AI137" s="36" t="str">
        <f>IF(Mining_Import!H137="","",Mining_Import!H137)</f>
        <v/>
      </c>
      <c r="AJ137" s="36" t="str">
        <f>IF(Mining_Import!I137="","",Mining_Import!I137)</f>
        <v/>
      </c>
      <c r="BY137" s="120" t="str">
        <f t="shared" si="69"/>
        <v/>
      </c>
      <c r="BZ137" s="184" t="str">
        <f t="shared" si="82"/>
        <v/>
      </c>
      <c r="CA137" s="37" t="str">
        <f>IFERROR(VLOOKUP($BY137,Account_Value!$C$2:$F$2500,4,0),"")</f>
        <v/>
      </c>
      <c r="CB137" s="43" t="str">
        <f t="shared" si="70"/>
        <v/>
      </c>
      <c r="CC137" s="122" t="str">
        <f>IF($BZ137="","",SUM($BZ$2:$BZ137))</f>
        <v/>
      </c>
      <c r="CD137" s="43" t="str">
        <f>IF($BZ137="","",$BU$19*(SUM($BZ$2:$BZ137)))</f>
        <v/>
      </c>
    </row>
    <row r="138" spans="1:82">
      <c r="A138" s="4" t="str">
        <f t="shared" si="71"/>
        <v/>
      </c>
      <c r="B138" s="21" t="str">
        <f>IF(Investments_Import!A138="","",Investments_Import!A138)</f>
        <v/>
      </c>
      <c r="C138" s="22" t="str">
        <f t="shared" si="64"/>
        <v/>
      </c>
      <c r="D138" s="51" t="str">
        <f t="shared" si="72"/>
        <v/>
      </c>
      <c r="E138" s="3" t="str">
        <f>IF(Investments_Import!B138="","",Investments_Import!B138)</f>
        <v/>
      </c>
      <c r="F138" s="54" t="str">
        <f t="shared" si="73"/>
        <v xml:space="preserve"> </v>
      </c>
      <c r="G138" s="54" t="str">
        <f>IF($B138="","",COUNTIF($F$2:$F138,$F138))</f>
        <v/>
      </c>
      <c r="H138" s="53" t="str">
        <f t="shared" si="74"/>
        <v xml:space="preserve">  </v>
      </c>
      <c r="I138" s="3" t="str">
        <f>IF(Investments_Import!C138="","",Investments_Import!C138)</f>
        <v/>
      </c>
      <c r="J138" s="108" t="str">
        <f>IF(Investments_Import!D138="","",Investments_Import!D138)</f>
        <v/>
      </c>
      <c r="K138" s="108" t="str">
        <f t="shared" si="75"/>
        <v/>
      </c>
      <c r="L138" s="47" t="str">
        <f>IF(Investments_Import!E138="","",Investments_Import!E138)</f>
        <v/>
      </c>
      <c r="M138" s="47" t="str">
        <f t="shared" si="65"/>
        <v/>
      </c>
      <c r="N138" s="31" t="str">
        <f>IF(Investments_Import!F138="","",Investments_Import!F138)</f>
        <v/>
      </c>
      <c r="O138" s="31" t="str">
        <f t="shared" si="66"/>
        <v/>
      </c>
      <c r="P138" s="3" t="str">
        <f>IF(Investments_Import!G138="","",Investments_Import!G138)</f>
        <v/>
      </c>
      <c r="Q138" s="3" t="str">
        <f>IF(Investments_Import!H138="","",Investments_Import!H138)</f>
        <v/>
      </c>
      <c r="R138" s="37" t="str">
        <f t="shared" si="67"/>
        <v/>
      </c>
      <c r="S138" s="37" t="str">
        <f t="shared" si="68"/>
        <v/>
      </c>
      <c r="U138" s="36" t="str">
        <f>IF(Mining_Import!A138="","",Mining_Import!A138)</f>
        <v/>
      </c>
      <c r="V138" s="22" t="str">
        <f t="shared" si="76"/>
        <v/>
      </c>
      <c r="W138" s="127" t="str">
        <f t="shared" si="77"/>
        <v/>
      </c>
      <c r="X138" s="127" t="str">
        <f t="shared" si="78"/>
        <v/>
      </c>
      <c r="Y138" s="127" t="str">
        <f t="shared" si="79"/>
        <v/>
      </c>
      <c r="Z138" s="36" t="str">
        <f>IF(Mining_Import!B138="","",Mining_Import!B138)</f>
        <v/>
      </c>
      <c r="AA138" s="184" t="str">
        <f>IF(Mining_Import!$C138="","",Mining_Import!$C138)</f>
        <v/>
      </c>
      <c r="AB138" s="122" t="str">
        <f t="shared" si="80"/>
        <v/>
      </c>
      <c r="AC138" s="122" t="str">
        <f>IF($Y138&gt;Dashboard!$Q$19,$AB138,"")</f>
        <v/>
      </c>
      <c r="AD138" s="43" t="str">
        <f t="shared" si="81"/>
        <v/>
      </c>
      <c r="AE138" s="36" t="str">
        <f>IF(Mining_Import!D138="","",Mining_Import!D138)</f>
        <v/>
      </c>
      <c r="AF138" s="36" t="str">
        <f>IF(Mining_Import!E138="","",Mining_Import!E138)</f>
        <v/>
      </c>
      <c r="AG138" s="36" t="str">
        <f>IF(Mining_Import!F138="","",Mining_Import!F138)</f>
        <v/>
      </c>
      <c r="AH138" s="36" t="str">
        <f>IF(Mining_Import!G138="","",Mining_Import!G138)</f>
        <v/>
      </c>
      <c r="AI138" s="36" t="str">
        <f>IF(Mining_Import!H138="","",Mining_Import!H138)</f>
        <v/>
      </c>
      <c r="AJ138" s="36" t="str">
        <f>IF(Mining_Import!I138="","",Mining_Import!I138)</f>
        <v/>
      </c>
      <c r="BY138" s="120" t="str">
        <f t="shared" si="69"/>
        <v/>
      </c>
      <c r="BZ138" s="184" t="str">
        <f t="shared" si="82"/>
        <v/>
      </c>
      <c r="CA138" s="37" t="str">
        <f>IFERROR(VLOOKUP($BY138,Account_Value!$C$2:$F$2500,4,0),"")</f>
        <v/>
      </c>
      <c r="CB138" s="43" t="str">
        <f t="shared" si="70"/>
        <v/>
      </c>
      <c r="CC138" s="122" t="str">
        <f>IF($BZ138="","",SUM($BZ$2:$BZ138))</f>
        <v/>
      </c>
      <c r="CD138" s="43" t="str">
        <f>IF($BZ138="","",$BU$19*(SUM($BZ$2:$BZ138)))</f>
        <v/>
      </c>
    </row>
    <row r="139" spans="1:82">
      <c r="A139" s="4" t="str">
        <f t="shared" si="71"/>
        <v/>
      </c>
      <c r="B139" s="21" t="str">
        <f>IF(Investments_Import!A139="","",Investments_Import!A139)</f>
        <v/>
      </c>
      <c r="C139" s="22" t="str">
        <f t="shared" si="64"/>
        <v/>
      </c>
      <c r="D139" s="51" t="str">
        <f t="shared" si="72"/>
        <v/>
      </c>
      <c r="E139" s="3" t="str">
        <f>IF(Investments_Import!B139="","",Investments_Import!B139)</f>
        <v/>
      </c>
      <c r="F139" s="54" t="str">
        <f t="shared" si="73"/>
        <v xml:space="preserve"> </v>
      </c>
      <c r="G139" s="54" t="str">
        <f>IF($B139="","",COUNTIF($F$2:$F139,$F139))</f>
        <v/>
      </c>
      <c r="H139" s="53" t="str">
        <f t="shared" si="74"/>
        <v xml:space="preserve">  </v>
      </c>
      <c r="I139" s="3" t="str">
        <f>IF(Investments_Import!C139="","",Investments_Import!C139)</f>
        <v/>
      </c>
      <c r="J139" s="108" t="str">
        <f>IF(Investments_Import!D139="","",Investments_Import!D139)</f>
        <v/>
      </c>
      <c r="K139" s="108" t="str">
        <f t="shared" si="75"/>
        <v/>
      </c>
      <c r="L139" s="47" t="str">
        <f>IF(Investments_Import!E139="","",Investments_Import!E139)</f>
        <v/>
      </c>
      <c r="M139" s="47" t="str">
        <f t="shared" si="65"/>
        <v/>
      </c>
      <c r="N139" s="31" t="str">
        <f>IF(Investments_Import!F139="","",Investments_Import!F139)</f>
        <v/>
      </c>
      <c r="O139" s="31" t="str">
        <f t="shared" si="66"/>
        <v/>
      </c>
      <c r="P139" s="3" t="str">
        <f>IF(Investments_Import!G139="","",Investments_Import!G139)</f>
        <v/>
      </c>
      <c r="Q139" s="3" t="str">
        <f>IF(Investments_Import!H139="","",Investments_Import!H139)</f>
        <v/>
      </c>
      <c r="R139" s="37" t="str">
        <f t="shared" si="67"/>
        <v/>
      </c>
      <c r="S139" s="37" t="str">
        <f t="shared" si="68"/>
        <v/>
      </c>
      <c r="U139" s="36" t="str">
        <f>IF(Mining_Import!A139="","",Mining_Import!A139)</f>
        <v/>
      </c>
      <c r="V139" s="22" t="str">
        <f t="shared" si="76"/>
        <v/>
      </c>
      <c r="W139" s="127" t="str">
        <f t="shared" si="77"/>
        <v/>
      </c>
      <c r="X139" s="127" t="str">
        <f t="shared" si="78"/>
        <v/>
      </c>
      <c r="Y139" s="127" t="str">
        <f t="shared" si="79"/>
        <v/>
      </c>
      <c r="Z139" s="36" t="str">
        <f>IF(Mining_Import!B139="","",Mining_Import!B139)</f>
        <v/>
      </c>
      <c r="AA139" s="184" t="str">
        <f>IF(Mining_Import!$C139="","",Mining_Import!$C139)</f>
        <v/>
      </c>
      <c r="AB139" s="122" t="str">
        <f t="shared" si="80"/>
        <v/>
      </c>
      <c r="AC139" s="122" t="str">
        <f>IF($Y139&gt;Dashboard!$Q$19,$AB139,"")</f>
        <v/>
      </c>
      <c r="AD139" s="43" t="str">
        <f t="shared" si="81"/>
        <v/>
      </c>
      <c r="AE139" s="36" t="str">
        <f>IF(Mining_Import!D139="","",Mining_Import!D139)</f>
        <v/>
      </c>
      <c r="AF139" s="36" t="str">
        <f>IF(Mining_Import!E139="","",Mining_Import!E139)</f>
        <v/>
      </c>
      <c r="AG139" s="36" t="str">
        <f>IF(Mining_Import!F139="","",Mining_Import!F139)</f>
        <v/>
      </c>
      <c r="AH139" s="36" t="str">
        <f>IF(Mining_Import!G139="","",Mining_Import!G139)</f>
        <v/>
      </c>
      <c r="AI139" s="36" t="str">
        <f>IF(Mining_Import!H139="","",Mining_Import!H139)</f>
        <v/>
      </c>
      <c r="AJ139" s="36" t="str">
        <f>IF(Mining_Import!I139="","",Mining_Import!I139)</f>
        <v/>
      </c>
      <c r="BY139" s="120" t="str">
        <f t="shared" si="69"/>
        <v/>
      </c>
      <c r="BZ139" s="184" t="str">
        <f t="shared" si="82"/>
        <v/>
      </c>
      <c r="CA139" s="37" t="str">
        <f>IFERROR(VLOOKUP($BY139,Account_Value!$C$2:$F$2500,4,0),"")</f>
        <v/>
      </c>
      <c r="CB139" s="43" t="str">
        <f t="shared" si="70"/>
        <v/>
      </c>
      <c r="CC139" s="122" t="str">
        <f>IF($BZ139="","",SUM($BZ$2:$BZ139))</f>
        <v/>
      </c>
      <c r="CD139" s="43" t="str">
        <f>IF($BZ139="","",$BU$19*(SUM($BZ$2:$BZ139)))</f>
        <v/>
      </c>
    </row>
    <row r="140" spans="1:82">
      <c r="A140" s="4" t="str">
        <f t="shared" si="71"/>
        <v/>
      </c>
      <c r="B140" s="21" t="str">
        <f>IF(Investments_Import!A140="","",Investments_Import!A140)</f>
        <v/>
      </c>
      <c r="C140" s="22" t="str">
        <f t="shared" si="64"/>
        <v/>
      </c>
      <c r="D140" s="51" t="str">
        <f t="shared" si="72"/>
        <v/>
      </c>
      <c r="E140" s="3" t="str">
        <f>IF(Investments_Import!B140="","",Investments_Import!B140)</f>
        <v/>
      </c>
      <c r="F140" s="54" t="str">
        <f t="shared" si="73"/>
        <v xml:space="preserve"> </v>
      </c>
      <c r="G140" s="54" t="str">
        <f>IF($B140="","",COUNTIF($F$2:$F140,$F140))</f>
        <v/>
      </c>
      <c r="H140" s="53" t="str">
        <f t="shared" si="74"/>
        <v xml:space="preserve">  </v>
      </c>
      <c r="I140" s="3" t="str">
        <f>IF(Investments_Import!C140="","",Investments_Import!C140)</f>
        <v/>
      </c>
      <c r="J140" s="108" t="str">
        <f>IF(Investments_Import!D140="","",Investments_Import!D140)</f>
        <v/>
      </c>
      <c r="K140" s="108" t="str">
        <f t="shared" si="75"/>
        <v/>
      </c>
      <c r="L140" s="47" t="str">
        <f>IF(Investments_Import!E140="","",Investments_Import!E140)</f>
        <v/>
      </c>
      <c r="M140" s="47" t="str">
        <f t="shared" si="65"/>
        <v/>
      </c>
      <c r="N140" s="31" t="str">
        <f>IF(Investments_Import!F140="","",Investments_Import!F140)</f>
        <v/>
      </c>
      <c r="O140" s="31" t="str">
        <f t="shared" si="66"/>
        <v/>
      </c>
      <c r="P140" s="3" t="str">
        <f>IF(Investments_Import!G140="","",Investments_Import!G140)</f>
        <v/>
      </c>
      <c r="Q140" s="3" t="str">
        <f>IF(Investments_Import!H140="","",Investments_Import!H140)</f>
        <v/>
      </c>
      <c r="R140" s="37" t="str">
        <f t="shared" si="67"/>
        <v/>
      </c>
      <c r="S140" s="37" t="str">
        <f t="shared" si="68"/>
        <v/>
      </c>
      <c r="U140" s="36" t="str">
        <f>IF(Mining_Import!A140="","",Mining_Import!A140)</f>
        <v/>
      </c>
      <c r="V140" s="22" t="str">
        <f t="shared" si="76"/>
        <v/>
      </c>
      <c r="W140" s="127" t="str">
        <f t="shared" si="77"/>
        <v/>
      </c>
      <c r="X140" s="127" t="str">
        <f t="shared" si="78"/>
        <v/>
      </c>
      <c r="Y140" s="127" t="str">
        <f t="shared" si="79"/>
        <v/>
      </c>
      <c r="Z140" s="36" t="str">
        <f>IF(Mining_Import!B140="","",Mining_Import!B140)</f>
        <v/>
      </c>
      <c r="AA140" s="184" t="str">
        <f>IF(Mining_Import!$C140="","",Mining_Import!$C140)</f>
        <v/>
      </c>
      <c r="AB140" s="122" t="str">
        <f t="shared" si="80"/>
        <v/>
      </c>
      <c r="AC140" s="122" t="str">
        <f>IF($Y140&gt;Dashboard!$Q$19,$AB140,"")</f>
        <v/>
      </c>
      <c r="AD140" s="43" t="str">
        <f t="shared" si="81"/>
        <v/>
      </c>
      <c r="AE140" s="36" t="str">
        <f>IF(Mining_Import!D140="","",Mining_Import!D140)</f>
        <v/>
      </c>
      <c r="AF140" s="36" t="str">
        <f>IF(Mining_Import!E140="","",Mining_Import!E140)</f>
        <v/>
      </c>
      <c r="AG140" s="36" t="str">
        <f>IF(Mining_Import!F140="","",Mining_Import!F140)</f>
        <v/>
      </c>
      <c r="AH140" s="36" t="str">
        <f>IF(Mining_Import!G140="","",Mining_Import!G140)</f>
        <v/>
      </c>
      <c r="AI140" s="36" t="str">
        <f>IF(Mining_Import!H140="","",Mining_Import!H140)</f>
        <v/>
      </c>
      <c r="AJ140" s="36" t="str">
        <f>IF(Mining_Import!I140="","",Mining_Import!I140)</f>
        <v/>
      </c>
      <c r="BY140" s="120" t="str">
        <f t="shared" si="69"/>
        <v/>
      </c>
      <c r="BZ140" s="184" t="str">
        <f t="shared" si="82"/>
        <v/>
      </c>
      <c r="CA140" s="37" t="str">
        <f>IFERROR(VLOOKUP($BY140,Account_Value!$C$2:$F$2500,4,0),"")</f>
        <v/>
      </c>
      <c r="CB140" s="43" t="str">
        <f t="shared" si="70"/>
        <v/>
      </c>
      <c r="CC140" s="122" t="str">
        <f>IF($BZ140="","",SUM($BZ$2:$BZ140))</f>
        <v/>
      </c>
      <c r="CD140" s="43" t="str">
        <f>IF($BZ140="","",$BU$19*(SUM($BZ$2:$BZ140)))</f>
        <v/>
      </c>
    </row>
    <row r="141" spans="1:82">
      <c r="A141" s="4" t="str">
        <f t="shared" si="71"/>
        <v/>
      </c>
      <c r="B141" s="21" t="str">
        <f>IF(Investments_Import!A141="","",Investments_Import!A141)</f>
        <v/>
      </c>
      <c r="C141" s="22" t="str">
        <f t="shared" si="64"/>
        <v/>
      </c>
      <c r="D141" s="51" t="str">
        <f t="shared" si="72"/>
        <v/>
      </c>
      <c r="E141" s="3" t="str">
        <f>IF(Investments_Import!B141="","",Investments_Import!B141)</f>
        <v/>
      </c>
      <c r="F141" s="54" t="str">
        <f t="shared" si="73"/>
        <v xml:space="preserve"> </v>
      </c>
      <c r="G141" s="54" t="str">
        <f>IF($B141="","",COUNTIF($F$2:$F141,$F141))</f>
        <v/>
      </c>
      <c r="H141" s="53" t="str">
        <f t="shared" si="74"/>
        <v xml:space="preserve">  </v>
      </c>
      <c r="I141" s="3" t="str">
        <f>IF(Investments_Import!C141="","",Investments_Import!C141)</f>
        <v/>
      </c>
      <c r="J141" s="108" t="str">
        <f>IF(Investments_Import!D141="","",Investments_Import!D141)</f>
        <v/>
      </c>
      <c r="K141" s="108" t="str">
        <f t="shared" si="75"/>
        <v/>
      </c>
      <c r="L141" s="47" t="str">
        <f>IF(Investments_Import!E141="","",Investments_Import!E141)</f>
        <v/>
      </c>
      <c r="M141" s="47" t="str">
        <f t="shared" si="65"/>
        <v/>
      </c>
      <c r="N141" s="31" t="str">
        <f>IF(Investments_Import!F141="","",Investments_Import!F141)</f>
        <v/>
      </c>
      <c r="O141" s="31" t="str">
        <f t="shared" si="66"/>
        <v/>
      </c>
      <c r="P141" s="3" t="str">
        <f>IF(Investments_Import!G141="","",Investments_Import!G141)</f>
        <v/>
      </c>
      <c r="Q141" s="3" t="str">
        <f>IF(Investments_Import!H141="","",Investments_Import!H141)</f>
        <v/>
      </c>
      <c r="R141" s="37" t="str">
        <f t="shared" si="67"/>
        <v/>
      </c>
      <c r="S141" s="37" t="str">
        <f t="shared" si="68"/>
        <v/>
      </c>
      <c r="U141" s="36" t="str">
        <f>IF(Mining_Import!A141="","",Mining_Import!A141)</f>
        <v/>
      </c>
      <c r="V141" s="22" t="str">
        <f t="shared" si="76"/>
        <v/>
      </c>
      <c r="W141" s="127" t="str">
        <f t="shared" si="77"/>
        <v/>
      </c>
      <c r="X141" s="127" t="str">
        <f t="shared" si="78"/>
        <v/>
      </c>
      <c r="Y141" s="127" t="str">
        <f t="shared" si="79"/>
        <v/>
      </c>
      <c r="Z141" s="36" t="str">
        <f>IF(Mining_Import!B141="","",Mining_Import!B141)</f>
        <v/>
      </c>
      <c r="AA141" s="184" t="str">
        <f>IF(Mining_Import!$C141="","",Mining_Import!$C141)</f>
        <v/>
      </c>
      <c r="AB141" s="122" t="str">
        <f t="shared" si="80"/>
        <v/>
      </c>
      <c r="AC141" s="122" t="str">
        <f>IF($Y141&gt;Dashboard!$Q$19,$AB141,"")</f>
        <v/>
      </c>
      <c r="AD141" s="43" t="str">
        <f t="shared" si="81"/>
        <v/>
      </c>
      <c r="AE141" s="36" t="str">
        <f>IF(Mining_Import!D141="","",Mining_Import!D141)</f>
        <v/>
      </c>
      <c r="AF141" s="36" t="str">
        <f>IF(Mining_Import!E141="","",Mining_Import!E141)</f>
        <v/>
      </c>
      <c r="AG141" s="36" t="str">
        <f>IF(Mining_Import!F141="","",Mining_Import!F141)</f>
        <v/>
      </c>
      <c r="AH141" s="36" t="str">
        <f>IF(Mining_Import!G141="","",Mining_Import!G141)</f>
        <v/>
      </c>
      <c r="AI141" s="36" t="str">
        <f>IF(Mining_Import!H141="","",Mining_Import!H141)</f>
        <v/>
      </c>
      <c r="AJ141" s="36" t="str">
        <f>IF(Mining_Import!I141="","",Mining_Import!I141)</f>
        <v/>
      </c>
      <c r="BY141" s="120" t="str">
        <f t="shared" si="69"/>
        <v/>
      </c>
      <c r="BZ141" s="184" t="str">
        <f t="shared" si="82"/>
        <v/>
      </c>
      <c r="CA141" s="37" t="str">
        <f>IFERROR(VLOOKUP($BY141,Account_Value!$C$2:$F$2500,4,0),"")</f>
        <v/>
      </c>
      <c r="CB141" s="43" t="str">
        <f t="shared" si="70"/>
        <v/>
      </c>
      <c r="CC141" s="122" t="str">
        <f>IF($BZ141="","",SUM($BZ$2:$BZ141))</f>
        <v/>
      </c>
      <c r="CD141" s="43" t="str">
        <f>IF($BZ141="","",$BU$19*(SUM($BZ$2:$BZ141)))</f>
        <v/>
      </c>
    </row>
    <row r="142" spans="1:82">
      <c r="A142" s="4" t="str">
        <f t="shared" si="71"/>
        <v/>
      </c>
      <c r="B142" s="21" t="str">
        <f>IF(Investments_Import!A142="","",Investments_Import!A142)</f>
        <v/>
      </c>
      <c r="C142" s="22" t="str">
        <f t="shared" si="64"/>
        <v/>
      </c>
      <c r="D142" s="51" t="str">
        <f t="shared" si="72"/>
        <v/>
      </c>
      <c r="E142" s="3" t="str">
        <f>IF(Investments_Import!B142="","",Investments_Import!B142)</f>
        <v/>
      </c>
      <c r="F142" s="54" t="str">
        <f t="shared" si="73"/>
        <v xml:space="preserve"> </v>
      </c>
      <c r="G142" s="54" t="str">
        <f>IF($B142="","",COUNTIF($F$2:$F142,$F142))</f>
        <v/>
      </c>
      <c r="H142" s="53" t="str">
        <f t="shared" si="74"/>
        <v xml:space="preserve">  </v>
      </c>
      <c r="I142" s="3" t="str">
        <f>IF(Investments_Import!C142="","",Investments_Import!C142)</f>
        <v/>
      </c>
      <c r="J142" s="108" t="str">
        <f>IF(Investments_Import!D142="","",Investments_Import!D142)</f>
        <v/>
      </c>
      <c r="K142" s="108" t="str">
        <f t="shared" si="75"/>
        <v/>
      </c>
      <c r="L142" s="47" t="str">
        <f>IF(Investments_Import!E142="","",Investments_Import!E142)</f>
        <v/>
      </c>
      <c r="M142" s="47" t="str">
        <f t="shared" si="65"/>
        <v/>
      </c>
      <c r="N142" s="31" t="str">
        <f>IF(Investments_Import!F142="","",Investments_Import!F142)</f>
        <v/>
      </c>
      <c r="O142" s="31" t="str">
        <f t="shared" si="66"/>
        <v/>
      </c>
      <c r="P142" s="3" t="str">
        <f>IF(Investments_Import!G142="","",Investments_Import!G142)</f>
        <v/>
      </c>
      <c r="Q142" s="3" t="str">
        <f>IF(Investments_Import!H142="","",Investments_Import!H142)</f>
        <v/>
      </c>
      <c r="R142" s="37" t="str">
        <f t="shared" si="67"/>
        <v/>
      </c>
      <c r="S142" s="37" t="str">
        <f t="shared" si="68"/>
        <v/>
      </c>
      <c r="U142" s="36" t="str">
        <f>IF(Mining_Import!A142="","",Mining_Import!A142)</f>
        <v/>
      </c>
      <c r="V142" s="22" t="str">
        <f t="shared" si="76"/>
        <v/>
      </c>
      <c r="W142" s="127" t="str">
        <f t="shared" si="77"/>
        <v/>
      </c>
      <c r="X142" s="127" t="str">
        <f t="shared" si="78"/>
        <v/>
      </c>
      <c r="Y142" s="127" t="str">
        <f t="shared" si="79"/>
        <v/>
      </c>
      <c r="Z142" s="36" t="str">
        <f>IF(Mining_Import!B142="","",Mining_Import!B142)</f>
        <v/>
      </c>
      <c r="AA142" s="184" t="str">
        <f>IF(Mining_Import!$C142="","",Mining_Import!$C142)</f>
        <v/>
      </c>
      <c r="AB142" s="122" t="str">
        <f t="shared" si="80"/>
        <v/>
      </c>
      <c r="AC142" s="122" t="str">
        <f>IF($Y142&gt;Dashboard!$Q$19,$AB142,"")</f>
        <v/>
      </c>
      <c r="AD142" s="43" t="str">
        <f t="shared" si="81"/>
        <v/>
      </c>
      <c r="AE142" s="36" t="str">
        <f>IF(Mining_Import!D142="","",Mining_Import!D142)</f>
        <v/>
      </c>
      <c r="AF142" s="36" t="str">
        <f>IF(Mining_Import!E142="","",Mining_Import!E142)</f>
        <v/>
      </c>
      <c r="AG142" s="36" t="str">
        <f>IF(Mining_Import!F142="","",Mining_Import!F142)</f>
        <v/>
      </c>
      <c r="AH142" s="36" t="str">
        <f>IF(Mining_Import!G142="","",Mining_Import!G142)</f>
        <v/>
      </c>
      <c r="AI142" s="36" t="str">
        <f>IF(Mining_Import!H142="","",Mining_Import!H142)</f>
        <v/>
      </c>
      <c r="AJ142" s="36" t="str">
        <f>IF(Mining_Import!I142="","",Mining_Import!I142)</f>
        <v/>
      </c>
      <c r="BY142" s="120" t="str">
        <f t="shared" si="69"/>
        <v/>
      </c>
      <c r="BZ142" s="184" t="str">
        <f t="shared" si="82"/>
        <v/>
      </c>
      <c r="CA142" s="37" t="str">
        <f>IFERROR(VLOOKUP($BY142,Account_Value!$C$2:$F$2500,4,0),"")</f>
        <v/>
      </c>
      <c r="CB142" s="43" t="str">
        <f t="shared" si="70"/>
        <v/>
      </c>
      <c r="CC142" s="122" t="str">
        <f>IF($BZ142="","",SUM($BZ$2:$BZ142))</f>
        <v/>
      </c>
      <c r="CD142" s="43" t="str">
        <f>IF($BZ142="","",$BU$19*(SUM($BZ$2:$BZ142)))</f>
        <v/>
      </c>
    </row>
    <row r="143" spans="1:82">
      <c r="A143" s="4" t="str">
        <f t="shared" si="71"/>
        <v/>
      </c>
      <c r="B143" s="21" t="str">
        <f>IF(Investments_Import!A143="","",Investments_Import!A143)</f>
        <v/>
      </c>
      <c r="C143" s="22" t="str">
        <f t="shared" si="64"/>
        <v/>
      </c>
      <c r="D143" s="51" t="str">
        <f t="shared" si="72"/>
        <v/>
      </c>
      <c r="E143" s="3" t="str">
        <f>IF(Investments_Import!B143="","",Investments_Import!B143)</f>
        <v/>
      </c>
      <c r="F143" s="54" t="str">
        <f t="shared" si="73"/>
        <v xml:space="preserve"> </v>
      </c>
      <c r="G143" s="54" t="str">
        <f>IF($B143="","",COUNTIF($F$2:$F143,$F143))</f>
        <v/>
      </c>
      <c r="H143" s="53" t="str">
        <f t="shared" si="74"/>
        <v xml:space="preserve">  </v>
      </c>
      <c r="I143" s="3" t="str">
        <f>IF(Investments_Import!C143="","",Investments_Import!C143)</f>
        <v/>
      </c>
      <c r="J143" s="108" t="str">
        <f>IF(Investments_Import!D143="","",Investments_Import!D143)</f>
        <v/>
      </c>
      <c r="K143" s="108" t="str">
        <f t="shared" si="75"/>
        <v/>
      </c>
      <c r="L143" s="47" t="str">
        <f>IF(Investments_Import!E143="","",Investments_Import!E143)</f>
        <v/>
      </c>
      <c r="M143" s="47" t="str">
        <f t="shared" si="65"/>
        <v/>
      </c>
      <c r="N143" s="31" t="str">
        <f>IF(Investments_Import!F143="","",Investments_Import!F143)</f>
        <v/>
      </c>
      <c r="O143" s="31" t="str">
        <f t="shared" si="66"/>
        <v/>
      </c>
      <c r="P143" s="3" t="str">
        <f>IF(Investments_Import!G143="","",Investments_Import!G143)</f>
        <v/>
      </c>
      <c r="Q143" s="3" t="str">
        <f>IF(Investments_Import!H143="","",Investments_Import!H143)</f>
        <v/>
      </c>
      <c r="R143" s="37" t="str">
        <f t="shared" si="67"/>
        <v/>
      </c>
      <c r="S143" s="37" t="str">
        <f t="shared" si="68"/>
        <v/>
      </c>
      <c r="U143" s="36" t="str">
        <f>IF(Mining_Import!A143="","",Mining_Import!A143)</f>
        <v/>
      </c>
      <c r="V143" s="22" t="str">
        <f t="shared" si="76"/>
        <v/>
      </c>
      <c r="W143" s="127" t="str">
        <f t="shared" si="77"/>
        <v/>
      </c>
      <c r="X143" s="127" t="str">
        <f t="shared" si="78"/>
        <v/>
      </c>
      <c r="Y143" s="127" t="str">
        <f t="shared" si="79"/>
        <v/>
      </c>
      <c r="Z143" s="36" t="str">
        <f>IF(Mining_Import!B143="","",Mining_Import!B143)</f>
        <v/>
      </c>
      <c r="AA143" s="184" t="str">
        <f>IF(Mining_Import!$C143="","",Mining_Import!$C143)</f>
        <v/>
      </c>
      <c r="AB143" s="122" t="str">
        <f t="shared" si="80"/>
        <v/>
      </c>
      <c r="AC143" s="122" t="str">
        <f>IF($Y143&gt;Dashboard!$Q$19,$AB143,"")</f>
        <v/>
      </c>
      <c r="AD143" s="43" t="str">
        <f t="shared" si="81"/>
        <v/>
      </c>
      <c r="AE143" s="36" t="str">
        <f>IF(Mining_Import!D143="","",Mining_Import!D143)</f>
        <v/>
      </c>
      <c r="AF143" s="36" t="str">
        <f>IF(Mining_Import!E143="","",Mining_Import!E143)</f>
        <v/>
      </c>
      <c r="AG143" s="36" t="str">
        <f>IF(Mining_Import!F143="","",Mining_Import!F143)</f>
        <v/>
      </c>
      <c r="AH143" s="36" t="str">
        <f>IF(Mining_Import!G143="","",Mining_Import!G143)</f>
        <v/>
      </c>
      <c r="AI143" s="36" t="str">
        <f>IF(Mining_Import!H143="","",Mining_Import!H143)</f>
        <v/>
      </c>
      <c r="AJ143" s="36" t="str">
        <f>IF(Mining_Import!I143="","",Mining_Import!I143)</f>
        <v/>
      </c>
      <c r="BY143" s="120" t="str">
        <f t="shared" si="69"/>
        <v/>
      </c>
      <c r="BZ143" s="184" t="str">
        <f t="shared" si="82"/>
        <v/>
      </c>
      <c r="CA143" s="37" t="str">
        <f>IFERROR(VLOOKUP($BY143,Account_Value!$C$2:$F$2500,4,0),"")</f>
        <v/>
      </c>
      <c r="CB143" s="43" t="str">
        <f t="shared" si="70"/>
        <v/>
      </c>
      <c r="CC143" s="122" t="str">
        <f>IF($BZ143="","",SUM($BZ$2:$BZ143))</f>
        <v/>
      </c>
      <c r="CD143" s="43" t="str">
        <f>IF($BZ143="","",$BU$19*(SUM($BZ$2:$BZ143)))</f>
        <v/>
      </c>
    </row>
    <row r="144" spans="1:82">
      <c r="A144" s="4" t="str">
        <f t="shared" si="71"/>
        <v/>
      </c>
      <c r="B144" s="21" t="str">
        <f>IF(Investments_Import!A144="","",Investments_Import!A144)</f>
        <v/>
      </c>
      <c r="C144" s="22" t="str">
        <f t="shared" si="64"/>
        <v/>
      </c>
      <c r="D144" s="51" t="str">
        <f t="shared" si="72"/>
        <v/>
      </c>
      <c r="E144" s="3" t="str">
        <f>IF(Investments_Import!B144="","",Investments_Import!B144)</f>
        <v/>
      </c>
      <c r="F144" s="54" t="str">
        <f t="shared" si="73"/>
        <v xml:space="preserve"> </v>
      </c>
      <c r="G144" s="54" t="str">
        <f>IF($B144="","",COUNTIF($F$2:$F144,$F144))</f>
        <v/>
      </c>
      <c r="H144" s="53" t="str">
        <f t="shared" si="74"/>
        <v xml:space="preserve">  </v>
      </c>
      <c r="I144" s="3" t="str">
        <f>IF(Investments_Import!C144="","",Investments_Import!C144)</f>
        <v/>
      </c>
      <c r="J144" s="108" t="str">
        <f>IF(Investments_Import!D144="","",Investments_Import!D144)</f>
        <v/>
      </c>
      <c r="K144" s="108" t="str">
        <f t="shared" si="75"/>
        <v/>
      </c>
      <c r="L144" s="47" t="str">
        <f>IF(Investments_Import!E144="","",Investments_Import!E144)</f>
        <v/>
      </c>
      <c r="M144" s="47" t="str">
        <f t="shared" si="65"/>
        <v/>
      </c>
      <c r="N144" s="31" t="str">
        <f>IF(Investments_Import!F144="","",Investments_Import!F144)</f>
        <v/>
      </c>
      <c r="O144" s="31" t="str">
        <f t="shared" si="66"/>
        <v/>
      </c>
      <c r="P144" s="3" t="str">
        <f>IF(Investments_Import!G144="","",Investments_Import!G144)</f>
        <v/>
      </c>
      <c r="Q144" s="3" t="str">
        <f>IF(Investments_Import!H144="","",Investments_Import!H144)</f>
        <v/>
      </c>
      <c r="R144" s="37" t="str">
        <f t="shared" si="67"/>
        <v/>
      </c>
      <c r="S144" s="37" t="str">
        <f t="shared" si="68"/>
        <v/>
      </c>
      <c r="U144" s="36" t="str">
        <f>IF(Mining_Import!A144="","",Mining_Import!A144)</f>
        <v/>
      </c>
      <c r="V144" s="22" t="str">
        <f t="shared" si="76"/>
        <v/>
      </c>
      <c r="W144" s="127" t="str">
        <f t="shared" si="77"/>
        <v/>
      </c>
      <c r="X144" s="127" t="str">
        <f t="shared" si="78"/>
        <v/>
      </c>
      <c r="Y144" s="127" t="str">
        <f t="shared" si="79"/>
        <v/>
      </c>
      <c r="Z144" s="36" t="str">
        <f>IF(Mining_Import!B144="","",Mining_Import!B144)</f>
        <v/>
      </c>
      <c r="AA144" s="184" t="str">
        <f>IF(Mining_Import!$C144="","",Mining_Import!$C144)</f>
        <v/>
      </c>
      <c r="AB144" s="122" t="str">
        <f t="shared" si="80"/>
        <v/>
      </c>
      <c r="AC144" s="122" t="str">
        <f>IF($Y144&gt;Dashboard!$Q$19,$AB144,"")</f>
        <v/>
      </c>
      <c r="AD144" s="43" t="str">
        <f t="shared" si="81"/>
        <v/>
      </c>
      <c r="AE144" s="36" t="str">
        <f>IF(Mining_Import!D144="","",Mining_Import!D144)</f>
        <v/>
      </c>
      <c r="AF144" s="36" t="str">
        <f>IF(Mining_Import!E144="","",Mining_Import!E144)</f>
        <v/>
      </c>
      <c r="AG144" s="36" t="str">
        <f>IF(Mining_Import!F144="","",Mining_Import!F144)</f>
        <v/>
      </c>
      <c r="AH144" s="36" t="str">
        <f>IF(Mining_Import!G144="","",Mining_Import!G144)</f>
        <v/>
      </c>
      <c r="AI144" s="36" t="str">
        <f>IF(Mining_Import!H144="","",Mining_Import!H144)</f>
        <v/>
      </c>
      <c r="AJ144" s="36" t="str">
        <f>IF(Mining_Import!I144="","",Mining_Import!I144)</f>
        <v/>
      </c>
      <c r="BY144" s="120" t="str">
        <f t="shared" si="69"/>
        <v/>
      </c>
      <c r="BZ144" s="184" t="str">
        <f t="shared" si="82"/>
        <v/>
      </c>
      <c r="CA144" s="37" t="str">
        <f>IFERROR(VLOOKUP($BY144,Account_Value!$C$2:$F$2500,4,0),"")</f>
        <v/>
      </c>
      <c r="CB144" s="43" t="str">
        <f t="shared" si="70"/>
        <v/>
      </c>
      <c r="CC144" s="122" t="str">
        <f>IF($BZ144="","",SUM($BZ$2:$BZ144))</f>
        <v/>
      </c>
      <c r="CD144" s="43" t="str">
        <f>IF($BZ144="","",$BU$19*(SUM($BZ$2:$BZ144)))</f>
        <v/>
      </c>
    </row>
    <row r="145" spans="1:82">
      <c r="A145" s="4" t="str">
        <f t="shared" si="71"/>
        <v/>
      </c>
      <c r="B145" s="21" t="str">
        <f>IF(Investments_Import!A145="","",Investments_Import!A145)</f>
        <v/>
      </c>
      <c r="C145" s="22" t="str">
        <f t="shared" si="64"/>
        <v/>
      </c>
      <c r="D145" s="51" t="str">
        <f t="shared" si="72"/>
        <v/>
      </c>
      <c r="E145" s="3" t="str">
        <f>IF(Investments_Import!B145="","",Investments_Import!B145)</f>
        <v/>
      </c>
      <c r="F145" s="54" t="str">
        <f t="shared" si="73"/>
        <v xml:space="preserve"> </v>
      </c>
      <c r="G145" s="54" t="str">
        <f>IF($B145="","",COUNTIF($F$2:$F145,$F145))</f>
        <v/>
      </c>
      <c r="H145" s="53" t="str">
        <f t="shared" si="74"/>
        <v xml:space="preserve">  </v>
      </c>
      <c r="I145" s="3" t="str">
        <f>IF(Investments_Import!C145="","",Investments_Import!C145)</f>
        <v/>
      </c>
      <c r="J145" s="108" t="str">
        <f>IF(Investments_Import!D145="","",Investments_Import!D145)</f>
        <v/>
      </c>
      <c r="K145" s="108" t="str">
        <f t="shared" si="75"/>
        <v/>
      </c>
      <c r="L145" s="47" t="str">
        <f>IF(Investments_Import!E145="","",Investments_Import!E145)</f>
        <v/>
      </c>
      <c r="M145" s="47" t="str">
        <f t="shared" si="65"/>
        <v/>
      </c>
      <c r="N145" s="31" t="str">
        <f>IF(Investments_Import!F145="","",Investments_Import!F145)</f>
        <v/>
      </c>
      <c r="O145" s="31" t="str">
        <f t="shared" si="66"/>
        <v/>
      </c>
      <c r="P145" s="3" t="str">
        <f>IF(Investments_Import!G145="","",Investments_Import!G145)</f>
        <v/>
      </c>
      <c r="Q145" s="3" t="str">
        <f>IF(Investments_Import!H145="","",Investments_Import!H145)</f>
        <v/>
      </c>
      <c r="R145" s="37" t="str">
        <f t="shared" si="67"/>
        <v/>
      </c>
      <c r="S145" s="37" t="str">
        <f t="shared" si="68"/>
        <v/>
      </c>
      <c r="U145" s="36" t="str">
        <f>IF(Mining_Import!A145="","",Mining_Import!A145)</f>
        <v/>
      </c>
      <c r="V145" s="22" t="str">
        <f t="shared" si="76"/>
        <v/>
      </c>
      <c r="W145" s="127" t="str">
        <f t="shared" si="77"/>
        <v/>
      </c>
      <c r="X145" s="127" t="str">
        <f t="shared" si="78"/>
        <v/>
      </c>
      <c r="Y145" s="127" t="str">
        <f t="shared" si="79"/>
        <v/>
      </c>
      <c r="Z145" s="36" t="str">
        <f>IF(Mining_Import!B145="","",Mining_Import!B145)</f>
        <v/>
      </c>
      <c r="AA145" s="184" t="str">
        <f>IF(Mining_Import!$C145="","",Mining_Import!$C145)</f>
        <v/>
      </c>
      <c r="AB145" s="122" t="str">
        <f t="shared" si="80"/>
        <v/>
      </c>
      <c r="AC145" s="122" t="str">
        <f>IF($Y145&gt;Dashboard!$Q$19,$AB145,"")</f>
        <v/>
      </c>
      <c r="AD145" s="43" t="str">
        <f t="shared" si="81"/>
        <v/>
      </c>
      <c r="AE145" s="36" t="str">
        <f>IF(Mining_Import!D145="","",Mining_Import!D145)</f>
        <v/>
      </c>
      <c r="AF145" s="36" t="str">
        <f>IF(Mining_Import!E145="","",Mining_Import!E145)</f>
        <v/>
      </c>
      <c r="AG145" s="36" t="str">
        <f>IF(Mining_Import!F145="","",Mining_Import!F145)</f>
        <v/>
      </c>
      <c r="AH145" s="36" t="str">
        <f>IF(Mining_Import!G145="","",Mining_Import!G145)</f>
        <v/>
      </c>
      <c r="AI145" s="36" t="str">
        <f>IF(Mining_Import!H145="","",Mining_Import!H145)</f>
        <v/>
      </c>
      <c r="AJ145" s="36" t="str">
        <f>IF(Mining_Import!I145="","",Mining_Import!I145)</f>
        <v/>
      </c>
      <c r="BY145" s="120" t="str">
        <f t="shared" si="69"/>
        <v/>
      </c>
      <c r="BZ145" s="184" t="str">
        <f t="shared" si="82"/>
        <v/>
      </c>
      <c r="CA145" s="37" t="str">
        <f>IFERROR(VLOOKUP($BY145,Account_Value!$C$2:$F$2500,4,0),"")</f>
        <v/>
      </c>
      <c r="CB145" s="43" t="str">
        <f t="shared" si="70"/>
        <v/>
      </c>
      <c r="CC145" s="122" t="str">
        <f>IF($BZ145="","",SUM($BZ$2:$BZ145))</f>
        <v/>
      </c>
      <c r="CD145" s="43" t="str">
        <f>IF($BZ145="","",$BU$19*(SUM($BZ$2:$BZ145)))</f>
        <v/>
      </c>
    </row>
    <row r="146" spans="1:82">
      <c r="A146" s="4" t="str">
        <f t="shared" si="71"/>
        <v/>
      </c>
      <c r="B146" s="21" t="str">
        <f>IF(Investments_Import!A146="","",Investments_Import!A146)</f>
        <v/>
      </c>
      <c r="C146" s="22" t="str">
        <f t="shared" si="64"/>
        <v/>
      </c>
      <c r="D146" s="51" t="str">
        <f t="shared" si="72"/>
        <v/>
      </c>
      <c r="E146" s="3" t="str">
        <f>IF(Investments_Import!B146="","",Investments_Import!B146)</f>
        <v/>
      </c>
      <c r="F146" s="54" t="str">
        <f t="shared" si="73"/>
        <v xml:space="preserve"> </v>
      </c>
      <c r="G146" s="54" t="str">
        <f>IF($B146="","",COUNTIF($F$2:$F146,$F146))</f>
        <v/>
      </c>
      <c r="H146" s="53" t="str">
        <f t="shared" si="74"/>
        <v xml:space="preserve">  </v>
      </c>
      <c r="I146" s="3" t="str">
        <f>IF(Investments_Import!C146="","",Investments_Import!C146)</f>
        <v/>
      </c>
      <c r="J146" s="108" t="str">
        <f>IF(Investments_Import!D146="","",Investments_Import!D146)</f>
        <v/>
      </c>
      <c r="K146" s="108" t="str">
        <f t="shared" si="75"/>
        <v/>
      </c>
      <c r="L146" s="47" t="str">
        <f>IF(Investments_Import!E146="","",Investments_Import!E146)</f>
        <v/>
      </c>
      <c r="M146" s="47" t="str">
        <f t="shared" si="65"/>
        <v/>
      </c>
      <c r="N146" s="31" t="str">
        <f>IF(Investments_Import!F146="","",Investments_Import!F146)</f>
        <v/>
      </c>
      <c r="O146" s="31" t="str">
        <f t="shared" si="66"/>
        <v/>
      </c>
      <c r="P146" s="3" t="str">
        <f>IF(Investments_Import!G146="","",Investments_Import!G146)</f>
        <v/>
      </c>
      <c r="Q146" s="3" t="str">
        <f>IF(Investments_Import!H146="","",Investments_Import!H146)</f>
        <v/>
      </c>
      <c r="R146" s="37" t="str">
        <f t="shared" si="67"/>
        <v/>
      </c>
      <c r="S146" s="37" t="str">
        <f t="shared" si="68"/>
        <v/>
      </c>
      <c r="U146" s="36" t="str">
        <f>IF(Mining_Import!A146="","",Mining_Import!A146)</f>
        <v/>
      </c>
      <c r="V146" s="22" t="str">
        <f t="shared" si="76"/>
        <v/>
      </c>
      <c r="W146" s="127" t="str">
        <f t="shared" si="77"/>
        <v/>
      </c>
      <c r="X146" s="127" t="str">
        <f t="shared" si="78"/>
        <v/>
      </c>
      <c r="Y146" s="127" t="str">
        <f t="shared" si="79"/>
        <v/>
      </c>
      <c r="Z146" s="36" t="str">
        <f>IF(Mining_Import!B146="","",Mining_Import!B146)</f>
        <v/>
      </c>
      <c r="AA146" s="184" t="str">
        <f>IF(Mining_Import!$C146="","",Mining_Import!$C146)</f>
        <v/>
      </c>
      <c r="AB146" s="122" t="str">
        <f t="shared" si="80"/>
        <v/>
      </c>
      <c r="AC146" s="122" t="str">
        <f>IF($Y146&gt;Dashboard!$Q$19,$AB146,"")</f>
        <v/>
      </c>
      <c r="AD146" s="43" t="str">
        <f t="shared" si="81"/>
        <v/>
      </c>
      <c r="AE146" s="36" t="str">
        <f>IF(Mining_Import!D146="","",Mining_Import!D146)</f>
        <v/>
      </c>
      <c r="AF146" s="36" t="str">
        <f>IF(Mining_Import!E146="","",Mining_Import!E146)</f>
        <v/>
      </c>
      <c r="AG146" s="36" t="str">
        <f>IF(Mining_Import!F146="","",Mining_Import!F146)</f>
        <v/>
      </c>
      <c r="AH146" s="36" t="str">
        <f>IF(Mining_Import!G146="","",Mining_Import!G146)</f>
        <v/>
      </c>
      <c r="AI146" s="36" t="str">
        <f>IF(Mining_Import!H146="","",Mining_Import!H146)</f>
        <v/>
      </c>
      <c r="AJ146" s="36" t="str">
        <f>IF(Mining_Import!I146="","",Mining_Import!I146)</f>
        <v/>
      </c>
      <c r="BY146" s="120" t="str">
        <f t="shared" si="69"/>
        <v/>
      </c>
      <c r="BZ146" s="184" t="str">
        <f t="shared" si="82"/>
        <v/>
      </c>
      <c r="CA146" s="37" t="str">
        <f>IFERROR(VLOOKUP($BY146,Account_Value!$C$2:$F$2500,4,0),"")</f>
        <v/>
      </c>
      <c r="CB146" s="43" t="str">
        <f t="shared" si="70"/>
        <v/>
      </c>
      <c r="CC146" s="122" t="str">
        <f>IF($BZ146="","",SUM($BZ$2:$BZ146))</f>
        <v/>
      </c>
      <c r="CD146" s="43" t="str">
        <f>IF($BZ146="","",$BU$19*(SUM($BZ$2:$BZ146)))</f>
        <v/>
      </c>
    </row>
    <row r="147" spans="1:82">
      <c r="A147" s="4" t="str">
        <f t="shared" si="71"/>
        <v/>
      </c>
      <c r="B147" s="21" t="str">
        <f>IF(Investments_Import!A147="","",Investments_Import!A147)</f>
        <v/>
      </c>
      <c r="C147" s="22" t="str">
        <f t="shared" si="64"/>
        <v/>
      </c>
      <c r="D147" s="51" t="str">
        <f t="shared" si="72"/>
        <v/>
      </c>
      <c r="E147" s="3" t="str">
        <f>IF(Investments_Import!B147="","",Investments_Import!B147)</f>
        <v/>
      </c>
      <c r="F147" s="54" t="str">
        <f t="shared" si="73"/>
        <v xml:space="preserve"> </v>
      </c>
      <c r="G147" s="54" t="str">
        <f>IF($B147="","",COUNTIF($F$2:$F147,$F147))</f>
        <v/>
      </c>
      <c r="H147" s="53" t="str">
        <f t="shared" si="74"/>
        <v xml:space="preserve">  </v>
      </c>
      <c r="I147" s="3" t="str">
        <f>IF(Investments_Import!C147="","",Investments_Import!C147)</f>
        <v/>
      </c>
      <c r="J147" s="108" t="str">
        <f>IF(Investments_Import!D147="","",Investments_Import!D147)</f>
        <v/>
      </c>
      <c r="K147" s="108" t="str">
        <f t="shared" si="75"/>
        <v/>
      </c>
      <c r="L147" s="47" t="str">
        <f>IF(Investments_Import!E147="","",Investments_Import!E147)</f>
        <v/>
      </c>
      <c r="M147" s="47" t="str">
        <f t="shared" si="65"/>
        <v/>
      </c>
      <c r="N147" s="31" t="str">
        <f>IF(Investments_Import!F147="","",Investments_Import!F147)</f>
        <v/>
      </c>
      <c r="O147" s="31" t="str">
        <f t="shared" si="66"/>
        <v/>
      </c>
      <c r="P147" s="3" t="str">
        <f>IF(Investments_Import!G147="","",Investments_Import!G147)</f>
        <v/>
      </c>
      <c r="Q147" s="3" t="str">
        <f>IF(Investments_Import!H147="","",Investments_Import!H147)</f>
        <v/>
      </c>
      <c r="R147" s="37" t="str">
        <f t="shared" si="67"/>
        <v/>
      </c>
      <c r="S147" s="37" t="str">
        <f t="shared" si="68"/>
        <v/>
      </c>
      <c r="U147" s="36" t="str">
        <f>IF(Mining_Import!A147="","",Mining_Import!A147)</f>
        <v/>
      </c>
      <c r="V147" s="22" t="str">
        <f t="shared" si="76"/>
        <v/>
      </c>
      <c r="W147" s="127" t="str">
        <f t="shared" si="77"/>
        <v/>
      </c>
      <c r="X147" s="127" t="str">
        <f t="shared" si="78"/>
        <v/>
      </c>
      <c r="Y147" s="127" t="str">
        <f t="shared" si="79"/>
        <v/>
      </c>
      <c r="Z147" s="36" t="str">
        <f>IF(Mining_Import!B147="","",Mining_Import!B147)</f>
        <v/>
      </c>
      <c r="AA147" s="184" t="str">
        <f>IF(Mining_Import!$C147="","",Mining_Import!$C147)</f>
        <v/>
      </c>
      <c r="AB147" s="122" t="str">
        <f t="shared" si="80"/>
        <v/>
      </c>
      <c r="AC147" s="122" t="str">
        <f>IF($Y147&gt;Dashboard!$Q$19,$AB147,"")</f>
        <v/>
      </c>
      <c r="AD147" s="43" t="str">
        <f t="shared" si="81"/>
        <v/>
      </c>
      <c r="AE147" s="36" t="str">
        <f>IF(Mining_Import!D147="","",Mining_Import!D147)</f>
        <v/>
      </c>
      <c r="AF147" s="36" t="str">
        <f>IF(Mining_Import!E147="","",Mining_Import!E147)</f>
        <v/>
      </c>
      <c r="AG147" s="36" t="str">
        <f>IF(Mining_Import!F147="","",Mining_Import!F147)</f>
        <v/>
      </c>
      <c r="AH147" s="36" t="str">
        <f>IF(Mining_Import!G147="","",Mining_Import!G147)</f>
        <v/>
      </c>
      <c r="AI147" s="36" t="str">
        <f>IF(Mining_Import!H147="","",Mining_Import!H147)</f>
        <v/>
      </c>
      <c r="AJ147" s="36" t="str">
        <f>IF(Mining_Import!I147="","",Mining_Import!I147)</f>
        <v/>
      </c>
      <c r="BY147" s="120" t="str">
        <f t="shared" si="69"/>
        <v/>
      </c>
      <c r="BZ147" s="184" t="str">
        <f t="shared" si="82"/>
        <v/>
      </c>
      <c r="CA147" s="37" t="str">
        <f>IFERROR(VLOOKUP($BY147,Account_Value!$C$2:$F$2500,4,0),"")</f>
        <v/>
      </c>
      <c r="CB147" s="43" t="str">
        <f t="shared" si="70"/>
        <v/>
      </c>
      <c r="CC147" s="122" t="str">
        <f>IF($BZ147="","",SUM($BZ$2:$BZ147))</f>
        <v/>
      </c>
      <c r="CD147" s="43" t="str">
        <f>IF($BZ147="","",$BU$19*(SUM($BZ$2:$BZ147)))</f>
        <v/>
      </c>
    </row>
    <row r="148" spans="1:82">
      <c r="A148" s="4" t="str">
        <f t="shared" si="71"/>
        <v/>
      </c>
      <c r="B148" s="21" t="str">
        <f>IF(Investments_Import!A148="","",Investments_Import!A148)</f>
        <v/>
      </c>
      <c r="C148" s="22" t="str">
        <f t="shared" si="64"/>
        <v/>
      </c>
      <c r="D148" s="51" t="str">
        <f t="shared" si="72"/>
        <v/>
      </c>
      <c r="E148" s="3" t="str">
        <f>IF(Investments_Import!B148="","",Investments_Import!B148)</f>
        <v/>
      </c>
      <c r="F148" s="54" t="str">
        <f t="shared" si="73"/>
        <v xml:space="preserve"> </v>
      </c>
      <c r="G148" s="54" t="str">
        <f>IF($B148="","",COUNTIF($F$2:$F148,$F148))</f>
        <v/>
      </c>
      <c r="H148" s="53" t="str">
        <f t="shared" si="74"/>
        <v xml:space="preserve">  </v>
      </c>
      <c r="I148" s="3" t="str">
        <f>IF(Investments_Import!C148="","",Investments_Import!C148)</f>
        <v/>
      </c>
      <c r="J148" s="108" t="str">
        <f>IF(Investments_Import!D148="","",Investments_Import!D148)</f>
        <v/>
      </c>
      <c r="K148" s="108" t="str">
        <f t="shared" si="75"/>
        <v/>
      </c>
      <c r="L148" s="47" t="str">
        <f>IF(Investments_Import!E148="","",Investments_Import!E148)</f>
        <v/>
      </c>
      <c r="M148" s="47" t="str">
        <f t="shared" si="65"/>
        <v/>
      </c>
      <c r="N148" s="31" t="str">
        <f>IF(Investments_Import!F148="","",Investments_Import!F148)</f>
        <v/>
      </c>
      <c r="O148" s="31" t="str">
        <f t="shared" si="66"/>
        <v/>
      </c>
      <c r="P148" s="3" t="str">
        <f>IF(Investments_Import!G148="","",Investments_Import!G148)</f>
        <v/>
      </c>
      <c r="Q148" s="3" t="str">
        <f>IF(Investments_Import!H148="","",Investments_Import!H148)</f>
        <v/>
      </c>
      <c r="R148" s="37" t="str">
        <f t="shared" si="67"/>
        <v/>
      </c>
      <c r="S148" s="37" t="str">
        <f t="shared" si="68"/>
        <v/>
      </c>
      <c r="U148" s="36" t="str">
        <f>IF(Mining_Import!A148="","",Mining_Import!A148)</f>
        <v/>
      </c>
      <c r="V148" s="22" t="str">
        <f t="shared" si="76"/>
        <v/>
      </c>
      <c r="W148" s="127" t="str">
        <f t="shared" si="77"/>
        <v/>
      </c>
      <c r="X148" s="127" t="str">
        <f t="shared" si="78"/>
        <v/>
      </c>
      <c r="Y148" s="127" t="str">
        <f t="shared" si="79"/>
        <v/>
      </c>
      <c r="Z148" s="36" t="str">
        <f>IF(Mining_Import!B148="","",Mining_Import!B148)</f>
        <v/>
      </c>
      <c r="AA148" s="184" t="str">
        <f>IF(Mining_Import!$C148="","",Mining_Import!$C148)</f>
        <v/>
      </c>
      <c r="AB148" s="122" t="str">
        <f t="shared" si="80"/>
        <v/>
      </c>
      <c r="AC148" s="122" t="str">
        <f>IF($Y148&gt;Dashboard!$Q$19,$AB148,"")</f>
        <v/>
      </c>
      <c r="AD148" s="43" t="str">
        <f t="shared" si="81"/>
        <v/>
      </c>
      <c r="AE148" s="36" t="str">
        <f>IF(Mining_Import!D148="","",Mining_Import!D148)</f>
        <v/>
      </c>
      <c r="AF148" s="36" t="str">
        <f>IF(Mining_Import!E148="","",Mining_Import!E148)</f>
        <v/>
      </c>
      <c r="AG148" s="36" t="str">
        <f>IF(Mining_Import!F148="","",Mining_Import!F148)</f>
        <v/>
      </c>
      <c r="AH148" s="36" t="str">
        <f>IF(Mining_Import!G148="","",Mining_Import!G148)</f>
        <v/>
      </c>
      <c r="AI148" s="36" t="str">
        <f>IF(Mining_Import!H148="","",Mining_Import!H148)</f>
        <v/>
      </c>
      <c r="AJ148" s="36" t="str">
        <f>IF(Mining_Import!I148="","",Mining_Import!I148)</f>
        <v/>
      </c>
      <c r="BY148" s="120" t="str">
        <f t="shared" si="69"/>
        <v/>
      </c>
      <c r="BZ148" s="184" t="str">
        <f t="shared" si="82"/>
        <v/>
      </c>
      <c r="CA148" s="37" t="str">
        <f>IFERROR(VLOOKUP($BY148,Account_Value!$C$2:$F$2500,4,0),"")</f>
        <v/>
      </c>
      <c r="CB148" s="43" t="str">
        <f t="shared" si="70"/>
        <v/>
      </c>
      <c r="CC148" s="122" t="str">
        <f>IF($BZ148="","",SUM($BZ$2:$BZ148))</f>
        <v/>
      </c>
      <c r="CD148" s="43" t="str">
        <f>IF($BZ148="","",$BU$19*(SUM($BZ$2:$BZ148)))</f>
        <v/>
      </c>
    </row>
    <row r="149" spans="1:82">
      <c r="A149" s="4" t="str">
        <f t="shared" si="71"/>
        <v/>
      </c>
      <c r="B149" s="21" t="str">
        <f>IF(Investments_Import!A149="","",Investments_Import!A149)</f>
        <v/>
      </c>
      <c r="C149" s="22" t="str">
        <f t="shared" si="64"/>
        <v/>
      </c>
      <c r="D149" s="51" t="str">
        <f t="shared" si="72"/>
        <v/>
      </c>
      <c r="E149" s="3" t="str">
        <f>IF(Investments_Import!B149="","",Investments_Import!B149)</f>
        <v/>
      </c>
      <c r="F149" s="54" t="str">
        <f t="shared" si="73"/>
        <v xml:space="preserve"> </v>
      </c>
      <c r="G149" s="54" t="str">
        <f>IF($B149="","",COUNTIF($F$2:$F149,$F149))</f>
        <v/>
      </c>
      <c r="H149" s="53" t="str">
        <f t="shared" si="74"/>
        <v xml:space="preserve">  </v>
      </c>
      <c r="I149" s="3" t="str">
        <f>IF(Investments_Import!C149="","",Investments_Import!C149)</f>
        <v/>
      </c>
      <c r="J149" s="108" t="str">
        <f>IF(Investments_Import!D149="","",Investments_Import!D149)</f>
        <v/>
      </c>
      <c r="K149" s="108" t="str">
        <f t="shared" si="75"/>
        <v/>
      </c>
      <c r="L149" s="47" t="str">
        <f>IF(Investments_Import!E149="","",Investments_Import!E149)</f>
        <v/>
      </c>
      <c r="M149" s="47" t="str">
        <f t="shared" si="65"/>
        <v/>
      </c>
      <c r="N149" s="31" t="str">
        <f>IF(Investments_Import!F149="","",Investments_Import!F149)</f>
        <v/>
      </c>
      <c r="O149" s="31" t="str">
        <f t="shared" si="66"/>
        <v/>
      </c>
      <c r="P149" s="3" t="str">
        <f>IF(Investments_Import!G149="","",Investments_Import!G149)</f>
        <v/>
      </c>
      <c r="Q149" s="3" t="str">
        <f>IF(Investments_Import!H149="","",Investments_Import!H149)</f>
        <v/>
      </c>
      <c r="R149" s="37" t="str">
        <f t="shared" si="67"/>
        <v/>
      </c>
      <c r="S149" s="37" t="str">
        <f t="shared" si="68"/>
        <v/>
      </c>
      <c r="U149" s="36" t="str">
        <f>IF(Mining_Import!A149="","",Mining_Import!A149)</f>
        <v/>
      </c>
      <c r="V149" s="22" t="str">
        <f t="shared" si="76"/>
        <v/>
      </c>
      <c r="W149" s="127" t="str">
        <f t="shared" si="77"/>
        <v/>
      </c>
      <c r="X149" s="127" t="str">
        <f t="shared" si="78"/>
        <v/>
      </c>
      <c r="Y149" s="127" t="str">
        <f t="shared" si="79"/>
        <v/>
      </c>
      <c r="Z149" s="36" t="str">
        <f>IF(Mining_Import!B149="","",Mining_Import!B149)</f>
        <v/>
      </c>
      <c r="AA149" s="184" t="str">
        <f>IF(Mining_Import!$C149="","",Mining_Import!$C149)</f>
        <v/>
      </c>
      <c r="AB149" s="122" t="str">
        <f t="shared" si="80"/>
        <v/>
      </c>
      <c r="AC149" s="122" t="str">
        <f>IF($Y149&gt;Dashboard!$Q$19,$AB149,"")</f>
        <v/>
      </c>
      <c r="AD149" s="43" t="str">
        <f t="shared" si="81"/>
        <v/>
      </c>
      <c r="AE149" s="36" t="str">
        <f>IF(Mining_Import!D149="","",Mining_Import!D149)</f>
        <v/>
      </c>
      <c r="AF149" s="36" t="str">
        <f>IF(Mining_Import!E149="","",Mining_Import!E149)</f>
        <v/>
      </c>
      <c r="AG149" s="36" t="str">
        <f>IF(Mining_Import!F149="","",Mining_Import!F149)</f>
        <v/>
      </c>
      <c r="AH149" s="36" t="str">
        <f>IF(Mining_Import!G149="","",Mining_Import!G149)</f>
        <v/>
      </c>
      <c r="AI149" s="36" t="str">
        <f>IF(Mining_Import!H149="","",Mining_Import!H149)</f>
        <v/>
      </c>
      <c r="AJ149" s="36" t="str">
        <f>IF(Mining_Import!I149="","",Mining_Import!I149)</f>
        <v/>
      </c>
      <c r="BY149" s="120" t="str">
        <f t="shared" si="69"/>
        <v/>
      </c>
      <c r="BZ149" s="184" t="str">
        <f t="shared" si="82"/>
        <v/>
      </c>
      <c r="CA149" s="37" t="str">
        <f>IFERROR(VLOOKUP($BY149,Account_Value!$C$2:$F$2500,4,0),"")</f>
        <v/>
      </c>
      <c r="CB149" s="43" t="str">
        <f t="shared" si="70"/>
        <v/>
      </c>
      <c r="CC149" s="122" t="str">
        <f>IF($BZ149="","",SUM($BZ$2:$BZ149))</f>
        <v/>
      </c>
      <c r="CD149" s="43" t="str">
        <f>IF($BZ149="","",$BU$19*(SUM($BZ$2:$BZ149)))</f>
        <v/>
      </c>
    </row>
    <row r="150" spans="1:82">
      <c r="A150" s="4" t="str">
        <f t="shared" si="71"/>
        <v/>
      </c>
      <c r="B150" s="21" t="str">
        <f>IF(Investments_Import!A150="","",Investments_Import!A150)</f>
        <v/>
      </c>
      <c r="C150" s="22" t="str">
        <f t="shared" si="64"/>
        <v/>
      </c>
      <c r="D150" s="51" t="str">
        <f t="shared" si="72"/>
        <v/>
      </c>
      <c r="E150" s="3" t="str">
        <f>IF(Investments_Import!B150="","",Investments_Import!B150)</f>
        <v/>
      </c>
      <c r="F150" s="54" t="str">
        <f t="shared" si="73"/>
        <v xml:space="preserve"> </v>
      </c>
      <c r="G150" s="54" t="str">
        <f>IF($B150="","",COUNTIF($F$2:$F150,$F150))</f>
        <v/>
      </c>
      <c r="H150" s="53" t="str">
        <f t="shared" si="74"/>
        <v xml:space="preserve">  </v>
      </c>
      <c r="I150" s="3" t="str">
        <f>IF(Investments_Import!C150="","",Investments_Import!C150)</f>
        <v/>
      </c>
      <c r="J150" s="108" t="str">
        <f>IF(Investments_Import!D150="","",Investments_Import!D150)</f>
        <v/>
      </c>
      <c r="K150" s="108" t="str">
        <f t="shared" si="75"/>
        <v/>
      </c>
      <c r="L150" s="47" t="str">
        <f>IF(Investments_Import!E150="","",Investments_Import!E150)</f>
        <v/>
      </c>
      <c r="M150" s="47" t="str">
        <f t="shared" si="65"/>
        <v/>
      </c>
      <c r="N150" s="31" t="str">
        <f>IF(Investments_Import!F150="","",Investments_Import!F150)</f>
        <v/>
      </c>
      <c r="O150" s="31" t="str">
        <f t="shared" si="66"/>
        <v/>
      </c>
      <c r="P150" s="3" t="str">
        <f>IF(Investments_Import!G150="","",Investments_Import!G150)</f>
        <v/>
      </c>
      <c r="Q150" s="3" t="str">
        <f>IF(Investments_Import!H150="","",Investments_Import!H150)</f>
        <v/>
      </c>
      <c r="R150" s="37" t="str">
        <f t="shared" si="67"/>
        <v/>
      </c>
      <c r="S150" s="37" t="str">
        <f t="shared" si="68"/>
        <v/>
      </c>
      <c r="U150" s="36" t="str">
        <f>IF(Mining_Import!A150="","",Mining_Import!A150)</f>
        <v/>
      </c>
      <c r="V150" s="22" t="str">
        <f t="shared" si="76"/>
        <v/>
      </c>
      <c r="W150" s="127" t="str">
        <f t="shared" si="77"/>
        <v/>
      </c>
      <c r="X150" s="127" t="str">
        <f t="shared" si="78"/>
        <v/>
      </c>
      <c r="Y150" s="127" t="str">
        <f t="shared" si="79"/>
        <v/>
      </c>
      <c r="Z150" s="36" t="str">
        <f>IF(Mining_Import!B150="","",Mining_Import!B150)</f>
        <v/>
      </c>
      <c r="AA150" s="184" t="str">
        <f>IF(Mining_Import!$C150="","",Mining_Import!$C150)</f>
        <v/>
      </c>
      <c r="AB150" s="122" t="str">
        <f t="shared" si="80"/>
        <v/>
      </c>
      <c r="AC150" s="122" t="str">
        <f>IF($Y150&gt;Dashboard!$Q$19,$AB150,"")</f>
        <v/>
      </c>
      <c r="AD150" s="43" t="str">
        <f t="shared" si="81"/>
        <v/>
      </c>
      <c r="AE150" s="36" t="str">
        <f>IF(Mining_Import!D150="","",Mining_Import!D150)</f>
        <v/>
      </c>
      <c r="AF150" s="36" t="str">
        <f>IF(Mining_Import!E150="","",Mining_Import!E150)</f>
        <v/>
      </c>
      <c r="AG150" s="36" t="str">
        <f>IF(Mining_Import!F150="","",Mining_Import!F150)</f>
        <v/>
      </c>
      <c r="AH150" s="36" t="str">
        <f>IF(Mining_Import!G150="","",Mining_Import!G150)</f>
        <v/>
      </c>
      <c r="AI150" s="36" t="str">
        <f>IF(Mining_Import!H150="","",Mining_Import!H150)</f>
        <v/>
      </c>
      <c r="AJ150" s="36" t="str">
        <f>IF(Mining_Import!I150="","",Mining_Import!I150)</f>
        <v/>
      </c>
      <c r="BY150" s="120" t="str">
        <f t="shared" si="69"/>
        <v/>
      </c>
      <c r="BZ150" s="184" t="str">
        <f t="shared" si="82"/>
        <v/>
      </c>
      <c r="CA150" s="37" t="str">
        <f>IFERROR(VLOOKUP($BY150,Account_Value!$C$2:$F$2500,4,0),"")</f>
        <v/>
      </c>
      <c r="CB150" s="43" t="str">
        <f t="shared" si="70"/>
        <v/>
      </c>
      <c r="CC150" s="122" t="str">
        <f>IF($BZ150="","",SUM($BZ$2:$BZ150))</f>
        <v/>
      </c>
      <c r="CD150" s="43" t="str">
        <f>IF($BZ150="","",$BU$19*(SUM($BZ$2:$BZ150)))</f>
        <v/>
      </c>
    </row>
    <row r="151" spans="1:82">
      <c r="A151" s="4" t="str">
        <f t="shared" si="71"/>
        <v/>
      </c>
      <c r="B151" s="21" t="str">
        <f>IF(Investments_Import!A151="","",Investments_Import!A151)</f>
        <v/>
      </c>
      <c r="C151" s="22" t="str">
        <f t="shared" si="64"/>
        <v/>
      </c>
      <c r="D151" s="51" t="str">
        <f t="shared" si="72"/>
        <v/>
      </c>
      <c r="E151" s="3" t="str">
        <f>IF(Investments_Import!B151="","",Investments_Import!B151)</f>
        <v/>
      </c>
      <c r="F151" s="54" t="str">
        <f t="shared" si="73"/>
        <v xml:space="preserve"> </v>
      </c>
      <c r="G151" s="54" t="str">
        <f>IF($B151="","",COUNTIF($F$2:$F151,$F151))</f>
        <v/>
      </c>
      <c r="H151" s="53" t="str">
        <f t="shared" si="74"/>
        <v xml:space="preserve">  </v>
      </c>
      <c r="I151" s="3" t="str">
        <f>IF(Investments_Import!C151="","",Investments_Import!C151)</f>
        <v/>
      </c>
      <c r="J151" s="108" t="str">
        <f>IF(Investments_Import!D151="","",Investments_Import!D151)</f>
        <v/>
      </c>
      <c r="K151" s="108" t="str">
        <f t="shared" si="75"/>
        <v/>
      </c>
      <c r="L151" s="47" t="str">
        <f>IF(Investments_Import!E151="","",Investments_Import!E151)</f>
        <v/>
      </c>
      <c r="M151" s="47" t="str">
        <f t="shared" si="65"/>
        <v/>
      </c>
      <c r="N151" s="31" t="str">
        <f>IF(Investments_Import!F151="","",Investments_Import!F151)</f>
        <v/>
      </c>
      <c r="O151" s="31" t="str">
        <f t="shared" si="66"/>
        <v/>
      </c>
      <c r="P151" s="3" t="str">
        <f>IF(Investments_Import!G151="","",Investments_Import!G151)</f>
        <v/>
      </c>
      <c r="Q151" s="3" t="str">
        <f>IF(Investments_Import!H151="","",Investments_Import!H151)</f>
        <v/>
      </c>
      <c r="R151" s="37" t="str">
        <f t="shared" si="67"/>
        <v/>
      </c>
      <c r="S151" s="37" t="str">
        <f t="shared" si="68"/>
        <v/>
      </c>
      <c r="U151" s="36" t="str">
        <f>IF(Mining_Import!A151="","",Mining_Import!A151)</f>
        <v/>
      </c>
      <c r="V151" s="22" t="str">
        <f t="shared" si="76"/>
        <v/>
      </c>
      <c r="W151" s="127" t="str">
        <f t="shared" si="77"/>
        <v/>
      </c>
      <c r="X151" s="127" t="str">
        <f t="shared" si="78"/>
        <v/>
      </c>
      <c r="Y151" s="127" t="str">
        <f t="shared" si="79"/>
        <v/>
      </c>
      <c r="Z151" s="36" t="str">
        <f>IF(Mining_Import!B151="","",Mining_Import!B151)</f>
        <v/>
      </c>
      <c r="AA151" s="184" t="str">
        <f>IF(Mining_Import!$C151="","",Mining_Import!$C151)</f>
        <v/>
      </c>
      <c r="AB151" s="122" t="str">
        <f t="shared" si="80"/>
        <v/>
      </c>
      <c r="AC151" s="122" t="str">
        <f>IF($Y151&gt;Dashboard!$Q$19,$AB151,"")</f>
        <v/>
      </c>
      <c r="AD151" s="43" t="str">
        <f t="shared" si="81"/>
        <v/>
      </c>
      <c r="AE151" s="36" t="str">
        <f>IF(Mining_Import!D151="","",Mining_Import!D151)</f>
        <v/>
      </c>
      <c r="AF151" s="36" t="str">
        <f>IF(Mining_Import!E151="","",Mining_Import!E151)</f>
        <v/>
      </c>
      <c r="AG151" s="36" t="str">
        <f>IF(Mining_Import!F151="","",Mining_Import!F151)</f>
        <v/>
      </c>
      <c r="AH151" s="36" t="str">
        <f>IF(Mining_Import!G151="","",Mining_Import!G151)</f>
        <v/>
      </c>
      <c r="AI151" s="36" t="str">
        <f>IF(Mining_Import!H151="","",Mining_Import!H151)</f>
        <v/>
      </c>
      <c r="AJ151" s="36" t="str">
        <f>IF(Mining_Import!I151="","",Mining_Import!I151)</f>
        <v/>
      </c>
      <c r="BY151" s="120" t="str">
        <f t="shared" si="69"/>
        <v/>
      </c>
      <c r="BZ151" s="184" t="str">
        <f t="shared" si="82"/>
        <v/>
      </c>
      <c r="CA151" s="37" t="str">
        <f>IFERROR(VLOOKUP($BY151,Account_Value!$C$2:$F$2500,4,0),"")</f>
        <v/>
      </c>
      <c r="CB151" s="43" t="str">
        <f t="shared" si="70"/>
        <v/>
      </c>
      <c r="CC151" s="122" t="str">
        <f>IF($BZ151="","",SUM($BZ$2:$BZ151))</f>
        <v/>
      </c>
      <c r="CD151" s="43" t="str">
        <f>IF($BZ151="","",$BU$19*(SUM($BZ$2:$BZ151)))</f>
        <v/>
      </c>
    </row>
    <row r="152" spans="1:82">
      <c r="A152" s="4" t="str">
        <f t="shared" si="71"/>
        <v/>
      </c>
      <c r="B152" s="21" t="str">
        <f>IF(Investments_Import!A152="","",Investments_Import!A152)</f>
        <v/>
      </c>
      <c r="C152" s="22" t="str">
        <f t="shared" si="64"/>
        <v/>
      </c>
      <c r="D152" s="51" t="str">
        <f t="shared" si="72"/>
        <v/>
      </c>
      <c r="E152" s="3" t="str">
        <f>IF(Investments_Import!B152="","",Investments_Import!B152)</f>
        <v/>
      </c>
      <c r="F152" s="54" t="str">
        <f t="shared" si="73"/>
        <v xml:space="preserve"> </v>
      </c>
      <c r="G152" s="54" t="str">
        <f>IF($B152="","",COUNTIF($F$2:$F152,$F152))</f>
        <v/>
      </c>
      <c r="H152" s="53" t="str">
        <f t="shared" si="74"/>
        <v xml:space="preserve">  </v>
      </c>
      <c r="I152" s="3" t="str">
        <f>IF(Investments_Import!C152="","",Investments_Import!C152)</f>
        <v/>
      </c>
      <c r="J152" s="108" t="str">
        <f>IF(Investments_Import!D152="","",Investments_Import!D152)</f>
        <v/>
      </c>
      <c r="K152" s="108" t="str">
        <f t="shared" si="75"/>
        <v/>
      </c>
      <c r="L152" s="47" t="str">
        <f>IF(Investments_Import!E152="","",Investments_Import!E152)</f>
        <v/>
      </c>
      <c r="M152" s="47" t="str">
        <f t="shared" si="65"/>
        <v/>
      </c>
      <c r="N152" s="31" t="str">
        <f>IF(Investments_Import!F152="","",Investments_Import!F152)</f>
        <v/>
      </c>
      <c r="O152" s="31" t="str">
        <f t="shared" si="66"/>
        <v/>
      </c>
      <c r="P152" s="3" t="str">
        <f>IF(Investments_Import!G152="","",Investments_Import!G152)</f>
        <v/>
      </c>
      <c r="Q152" s="3" t="str">
        <f>IF(Investments_Import!H152="","",Investments_Import!H152)</f>
        <v/>
      </c>
      <c r="R152" s="37" t="str">
        <f t="shared" si="67"/>
        <v/>
      </c>
      <c r="S152" s="37" t="str">
        <f t="shared" si="68"/>
        <v/>
      </c>
      <c r="U152" s="36" t="str">
        <f>IF(Mining_Import!A152="","",Mining_Import!A152)</f>
        <v/>
      </c>
      <c r="V152" s="22" t="str">
        <f t="shared" si="76"/>
        <v/>
      </c>
      <c r="W152" s="127" t="str">
        <f t="shared" si="77"/>
        <v/>
      </c>
      <c r="X152" s="127" t="str">
        <f t="shared" si="78"/>
        <v/>
      </c>
      <c r="Y152" s="127" t="str">
        <f t="shared" si="79"/>
        <v/>
      </c>
      <c r="Z152" s="36" t="str">
        <f>IF(Mining_Import!B152="","",Mining_Import!B152)</f>
        <v/>
      </c>
      <c r="AA152" s="184" t="str">
        <f>IF(Mining_Import!$C152="","",Mining_Import!$C152)</f>
        <v/>
      </c>
      <c r="AB152" s="122" t="str">
        <f t="shared" si="80"/>
        <v/>
      </c>
      <c r="AC152" s="122" t="str">
        <f>IF($Y152&gt;Dashboard!$Q$19,$AB152,"")</f>
        <v/>
      </c>
      <c r="AD152" s="43" t="str">
        <f t="shared" si="81"/>
        <v/>
      </c>
      <c r="AE152" s="36" t="str">
        <f>IF(Mining_Import!D152="","",Mining_Import!D152)</f>
        <v/>
      </c>
      <c r="AF152" s="36" t="str">
        <f>IF(Mining_Import!E152="","",Mining_Import!E152)</f>
        <v/>
      </c>
      <c r="AG152" s="36" t="str">
        <f>IF(Mining_Import!F152="","",Mining_Import!F152)</f>
        <v/>
      </c>
      <c r="AH152" s="36" t="str">
        <f>IF(Mining_Import!G152="","",Mining_Import!G152)</f>
        <v/>
      </c>
      <c r="AI152" s="36" t="str">
        <f>IF(Mining_Import!H152="","",Mining_Import!H152)</f>
        <v/>
      </c>
      <c r="AJ152" s="36" t="str">
        <f>IF(Mining_Import!I152="","",Mining_Import!I152)</f>
        <v/>
      </c>
      <c r="BY152" s="120" t="str">
        <f t="shared" si="69"/>
        <v/>
      </c>
      <c r="BZ152" s="184" t="str">
        <f t="shared" si="82"/>
        <v/>
      </c>
      <c r="CA152" s="37" t="str">
        <f>IFERROR(VLOOKUP($BY152,Account_Value!$C$2:$F$2500,4,0),"")</f>
        <v/>
      </c>
      <c r="CB152" s="43" t="str">
        <f t="shared" si="70"/>
        <v/>
      </c>
      <c r="CC152" s="122" t="str">
        <f>IF($BZ152="","",SUM($BZ$2:$BZ152))</f>
        <v/>
      </c>
      <c r="CD152" s="43" t="str">
        <f>IF($BZ152="","",$BU$19*(SUM($BZ$2:$BZ152)))</f>
        <v/>
      </c>
    </row>
    <row r="153" spans="1:82">
      <c r="A153" s="4" t="str">
        <f t="shared" si="71"/>
        <v/>
      </c>
      <c r="B153" s="21" t="str">
        <f>IF(Investments_Import!A153="","",Investments_Import!A153)</f>
        <v/>
      </c>
      <c r="C153" s="22" t="str">
        <f t="shared" si="64"/>
        <v/>
      </c>
      <c r="D153" s="51" t="str">
        <f t="shared" si="72"/>
        <v/>
      </c>
      <c r="E153" s="3" t="str">
        <f>IF(Investments_Import!B153="","",Investments_Import!B153)</f>
        <v/>
      </c>
      <c r="F153" s="54" t="str">
        <f t="shared" si="73"/>
        <v xml:space="preserve"> </v>
      </c>
      <c r="G153" s="54" t="str">
        <f>IF($B153="","",COUNTIF($F$2:$F153,$F153))</f>
        <v/>
      </c>
      <c r="H153" s="53" t="str">
        <f t="shared" si="74"/>
        <v xml:space="preserve">  </v>
      </c>
      <c r="I153" s="3" t="str">
        <f>IF(Investments_Import!C153="","",Investments_Import!C153)</f>
        <v/>
      </c>
      <c r="J153" s="108" t="str">
        <f>IF(Investments_Import!D153="","",Investments_Import!D153)</f>
        <v/>
      </c>
      <c r="K153" s="108" t="str">
        <f t="shared" si="75"/>
        <v/>
      </c>
      <c r="L153" s="47" t="str">
        <f>IF(Investments_Import!E153="","",Investments_Import!E153)</f>
        <v/>
      </c>
      <c r="M153" s="47" t="str">
        <f t="shared" si="65"/>
        <v/>
      </c>
      <c r="N153" s="31" t="str">
        <f>IF(Investments_Import!F153="","",Investments_Import!F153)</f>
        <v/>
      </c>
      <c r="O153" s="31" t="str">
        <f t="shared" si="66"/>
        <v/>
      </c>
      <c r="P153" s="3" t="str">
        <f>IF(Investments_Import!G153="","",Investments_Import!G153)</f>
        <v/>
      </c>
      <c r="Q153" s="3" t="str">
        <f>IF(Investments_Import!H153="","",Investments_Import!H153)</f>
        <v/>
      </c>
      <c r="R153" s="37" t="str">
        <f t="shared" si="67"/>
        <v/>
      </c>
      <c r="S153" s="37" t="str">
        <f t="shared" si="68"/>
        <v/>
      </c>
      <c r="U153" s="36" t="str">
        <f>IF(Mining_Import!A153="","",Mining_Import!A153)</f>
        <v/>
      </c>
      <c r="V153" s="22" t="str">
        <f t="shared" si="76"/>
        <v/>
      </c>
      <c r="W153" s="127" t="str">
        <f t="shared" si="77"/>
        <v/>
      </c>
      <c r="X153" s="127" t="str">
        <f t="shared" si="78"/>
        <v/>
      </c>
      <c r="Y153" s="127" t="str">
        <f t="shared" si="79"/>
        <v/>
      </c>
      <c r="Z153" s="36" t="str">
        <f>IF(Mining_Import!B153="","",Mining_Import!B153)</f>
        <v/>
      </c>
      <c r="AA153" s="184" t="str">
        <f>IF(Mining_Import!$C153="","",Mining_Import!$C153)</f>
        <v/>
      </c>
      <c r="AB153" s="122" t="str">
        <f t="shared" si="80"/>
        <v/>
      </c>
      <c r="AC153" s="122" t="str">
        <f>IF($Y153&gt;Dashboard!$Q$19,$AB153,"")</f>
        <v/>
      </c>
      <c r="AD153" s="43" t="str">
        <f t="shared" si="81"/>
        <v/>
      </c>
      <c r="AE153" s="36" t="str">
        <f>IF(Mining_Import!D153="","",Mining_Import!D153)</f>
        <v/>
      </c>
      <c r="AF153" s="36" t="str">
        <f>IF(Mining_Import!E153="","",Mining_Import!E153)</f>
        <v/>
      </c>
      <c r="AG153" s="36" t="str">
        <f>IF(Mining_Import!F153="","",Mining_Import!F153)</f>
        <v/>
      </c>
      <c r="AH153" s="36" t="str">
        <f>IF(Mining_Import!G153="","",Mining_Import!G153)</f>
        <v/>
      </c>
      <c r="AI153" s="36" t="str">
        <f>IF(Mining_Import!H153="","",Mining_Import!H153)</f>
        <v/>
      </c>
      <c r="AJ153" s="36" t="str">
        <f>IF(Mining_Import!I153="","",Mining_Import!I153)</f>
        <v/>
      </c>
      <c r="BY153" s="120" t="str">
        <f t="shared" si="69"/>
        <v/>
      </c>
      <c r="BZ153" s="184" t="str">
        <f t="shared" si="82"/>
        <v/>
      </c>
      <c r="CA153" s="37" t="str">
        <f>IFERROR(VLOOKUP($BY153,Account_Value!$C$2:$F$2500,4,0),"")</f>
        <v/>
      </c>
      <c r="CB153" s="43" t="str">
        <f t="shared" si="70"/>
        <v/>
      </c>
      <c r="CC153" s="122" t="str">
        <f>IF($BZ153="","",SUM($BZ$2:$BZ153))</f>
        <v/>
      </c>
      <c r="CD153" s="43" t="str">
        <f>IF($BZ153="","",$BU$19*(SUM($BZ$2:$BZ153)))</f>
        <v/>
      </c>
    </row>
    <row r="154" spans="1:82">
      <c r="A154" s="4" t="str">
        <f t="shared" si="71"/>
        <v/>
      </c>
      <c r="B154" s="21" t="str">
        <f>IF(Investments_Import!A154="","",Investments_Import!A154)</f>
        <v/>
      </c>
      <c r="C154" s="22" t="str">
        <f t="shared" si="64"/>
        <v/>
      </c>
      <c r="D154" s="51" t="str">
        <f t="shared" si="72"/>
        <v/>
      </c>
      <c r="E154" s="3" t="str">
        <f>IF(Investments_Import!B154="","",Investments_Import!B154)</f>
        <v/>
      </c>
      <c r="F154" s="54" t="str">
        <f t="shared" si="73"/>
        <v xml:space="preserve"> </v>
      </c>
      <c r="G154" s="54" t="str">
        <f>IF($B154="","",COUNTIF($F$2:$F154,$F154))</f>
        <v/>
      </c>
      <c r="H154" s="53" t="str">
        <f t="shared" si="74"/>
        <v xml:space="preserve">  </v>
      </c>
      <c r="I154" s="3" t="str">
        <f>IF(Investments_Import!C154="","",Investments_Import!C154)</f>
        <v/>
      </c>
      <c r="J154" s="108" t="str">
        <f>IF(Investments_Import!D154="","",Investments_Import!D154)</f>
        <v/>
      </c>
      <c r="K154" s="108" t="str">
        <f t="shared" si="75"/>
        <v/>
      </c>
      <c r="L154" s="47" t="str">
        <f>IF(Investments_Import!E154="","",Investments_Import!E154)</f>
        <v/>
      </c>
      <c r="M154" s="47" t="str">
        <f t="shared" si="65"/>
        <v/>
      </c>
      <c r="N154" s="31" t="str">
        <f>IF(Investments_Import!F154="","",Investments_Import!F154)</f>
        <v/>
      </c>
      <c r="O154" s="31" t="str">
        <f t="shared" si="66"/>
        <v/>
      </c>
      <c r="P154" s="3" t="str">
        <f>IF(Investments_Import!G154="","",Investments_Import!G154)</f>
        <v/>
      </c>
      <c r="Q154" s="3" t="str">
        <f>IF(Investments_Import!H154="","",Investments_Import!H154)</f>
        <v/>
      </c>
      <c r="R154" s="37" t="str">
        <f t="shared" si="67"/>
        <v/>
      </c>
      <c r="S154" s="37" t="str">
        <f t="shared" si="68"/>
        <v/>
      </c>
      <c r="U154" s="36" t="str">
        <f>IF(Mining_Import!A154="","",Mining_Import!A154)</f>
        <v/>
      </c>
      <c r="V154" s="22" t="str">
        <f t="shared" si="76"/>
        <v/>
      </c>
      <c r="W154" s="127" t="str">
        <f t="shared" si="77"/>
        <v/>
      </c>
      <c r="X154" s="127" t="str">
        <f t="shared" si="78"/>
        <v/>
      </c>
      <c r="Y154" s="127" t="str">
        <f t="shared" si="79"/>
        <v/>
      </c>
      <c r="Z154" s="36" t="str">
        <f>IF(Mining_Import!B154="","",Mining_Import!B154)</f>
        <v/>
      </c>
      <c r="AA154" s="184" t="str">
        <f>IF(Mining_Import!$C154="","",Mining_Import!$C154)</f>
        <v/>
      </c>
      <c r="AB154" s="122" t="str">
        <f t="shared" si="80"/>
        <v/>
      </c>
      <c r="AC154" s="122" t="str">
        <f>IF($Y154&gt;Dashboard!$Q$19,$AB154,"")</f>
        <v/>
      </c>
      <c r="AD154" s="43" t="str">
        <f t="shared" si="81"/>
        <v/>
      </c>
      <c r="AE154" s="36" t="str">
        <f>IF(Mining_Import!D154="","",Mining_Import!D154)</f>
        <v/>
      </c>
      <c r="AF154" s="36" t="str">
        <f>IF(Mining_Import!E154="","",Mining_Import!E154)</f>
        <v/>
      </c>
      <c r="AG154" s="36" t="str">
        <f>IF(Mining_Import!F154="","",Mining_Import!F154)</f>
        <v/>
      </c>
      <c r="AH154" s="36" t="str">
        <f>IF(Mining_Import!G154="","",Mining_Import!G154)</f>
        <v/>
      </c>
      <c r="AI154" s="36" t="str">
        <f>IF(Mining_Import!H154="","",Mining_Import!H154)</f>
        <v/>
      </c>
      <c r="AJ154" s="36" t="str">
        <f>IF(Mining_Import!I154="","",Mining_Import!I154)</f>
        <v/>
      </c>
      <c r="BY154" s="120" t="str">
        <f t="shared" si="69"/>
        <v/>
      </c>
      <c r="BZ154" s="184" t="str">
        <f t="shared" si="82"/>
        <v/>
      </c>
      <c r="CA154" s="37" t="str">
        <f>IFERROR(VLOOKUP($BY154,Account_Value!$C$2:$F$2500,4,0),"")</f>
        <v/>
      </c>
      <c r="CB154" s="43" t="str">
        <f t="shared" si="70"/>
        <v/>
      </c>
      <c r="CC154" s="122" t="str">
        <f>IF($BZ154="","",SUM($BZ$2:$BZ154))</f>
        <v/>
      </c>
      <c r="CD154" s="43" t="str">
        <f>IF($BZ154="","",$BU$19*(SUM($BZ$2:$BZ154)))</f>
        <v/>
      </c>
    </row>
    <row r="155" spans="1:82">
      <c r="A155" s="4" t="str">
        <f t="shared" si="71"/>
        <v/>
      </c>
      <c r="B155" s="21" t="str">
        <f>IF(Investments_Import!A155="","",Investments_Import!A155)</f>
        <v/>
      </c>
      <c r="C155" s="22" t="str">
        <f t="shared" si="64"/>
        <v/>
      </c>
      <c r="D155" s="51" t="str">
        <f t="shared" si="72"/>
        <v/>
      </c>
      <c r="E155" s="3" t="str">
        <f>IF(Investments_Import!B155="","",Investments_Import!B155)</f>
        <v/>
      </c>
      <c r="F155" s="54" t="str">
        <f t="shared" si="73"/>
        <v xml:space="preserve"> </v>
      </c>
      <c r="G155" s="54" t="str">
        <f>IF($B155="","",COUNTIF($F$2:$F155,$F155))</f>
        <v/>
      </c>
      <c r="H155" s="53" t="str">
        <f t="shared" si="74"/>
        <v xml:space="preserve">  </v>
      </c>
      <c r="I155" s="3" t="str">
        <f>IF(Investments_Import!C155="","",Investments_Import!C155)</f>
        <v/>
      </c>
      <c r="J155" s="108" t="str">
        <f>IF(Investments_Import!D155="","",Investments_Import!D155)</f>
        <v/>
      </c>
      <c r="K155" s="108" t="str">
        <f t="shared" si="75"/>
        <v/>
      </c>
      <c r="L155" s="47" t="str">
        <f>IF(Investments_Import!E155="","",Investments_Import!E155)</f>
        <v/>
      </c>
      <c r="M155" s="47" t="str">
        <f t="shared" si="65"/>
        <v/>
      </c>
      <c r="N155" s="31" t="str">
        <f>IF(Investments_Import!F155="","",Investments_Import!F155)</f>
        <v/>
      </c>
      <c r="O155" s="31" t="str">
        <f t="shared" si="66"/>
        <v/>
      </c>
      <c r="P155" s="3" t="str">
        <f>IF(Investments_Import!G155="","",Investments_Import!G155)</f>
        <v/>
      </c>
      <c r="Q155" s="3" t="str">
        <f>IF(Investments_Import!H155="","",Investments_Import!H155)</f>
        <v/>
      </c>
      <c r="R155" s="37" t="str">
        <f t="shared" si="67"/>
        <v/>
      </c>
      <c r="S155" s="37" t="str">
        <f t="shared" si="68"/>
        <v/>
      </c>
      <c r="U155" s="36" t="str">
        <f>IF(Mining_Import!A155="","",Mining_Import!A155)</f>
        <v/>
      </c>
      <c r="V155" s="22" t="str">
        <f t="shared" si="76"/>
        <v/>
      </c>
      <c r="W155" s="127" t="str">
        <f t="shared" si="77"/>
        <v/>
      </c>
      <c r="X155" s="127" t="str">
        <f t="shared" si="78"/>
        <v/>
      </c>
      <c r="Y155" s="127" t="str">
        <f t="shared" si="79"/>
        <v/>
      </c>
      <c r="Z155" s="36" t="str">
        <f>IF(Mining_Import!B155="","",Mining_Import!B155)</f>
        <v/>
      </c>
      <c r="AA155" s="184" t="str">
        <f>IF(Mining_Import!$C155="","",Mining_Import!$C155)</f>
        <v/>
      </c>
      <c r="AB155" s="122" t="str">
        <f t="shared" si="80"/>
        <v/>
      </c>
      <c r="AC155" s="122" t="str">
        <f>IF($Y155&gt;Dashboard!$Q$19,$AB155,"")</f>
        <v/>
      </c>
      <c r="AD155" s="43" t="str">
        <f t="shared" si="81"/>
        <v/>
      </c>
      <c r="AE155" s="36" t="str">
        <f>IF(Mining_Import!D155="","",Mining_Import!D155)</f>
        <v/>
      </c>
      <c r="AF155" s="36" t="str">
        <f>IF(Mining_Import!E155="","",Mining_Import!E155)</f>
        <v/>
      </c>
      <c r="AG155" s="36" t="str">
        <f>IF(Mining_Import!F155="","",Mining_Import!F155)</f>
        <v/>
      </c>
      <c r="AH155" s="36" t="str">
        <f>IF(Mining_Import!G155="","",Mining_Import!G155)</f>
        <v/>
      </c>
      <c r="AI155" s="36" t="str">
        <f>IF(Mining_Import!H155="","",Mining_Import!H155)</f>
        <v/>
      </c>
      <c r="AJ155" s="36" t="str">
        <f>IF(Mining_Import!I155="","",Mining_Import!I155)</f>
        <v/>
      </c>
      <c r="BY155" s="120" t="str">
        <f t="shared" si="69"/>
        <v/>
      </c>
      <c r="BZ155" s="184" t="str">
        <f t="shared" si="82"/>
        <v/>
      </c>
      <c r="CA155" s="37" t="str">
        <f>IFERROR(VLOOKUP($BY155,Account_Value!$C$2:$F$2500,4,0),"")</f>
        <v/>
      </c>
      <c r="CB155" s="43" t="str">
        <f t="shared" si="70"/>
        <v/>
      </c>
      <c r="CC155" s="122" t="str">
        <f>IF($BZ155="","",SUM($BZ$2:$BZ155))</f>
        <v/>
      </c>
      <c r="CD155" s="43" t="str">
        <f>IF($BZ155="","",$BU$19*(SUM($BZ$2:$BZ155)))</f>
        <v/>
      </c>
    </row>
    <row r="156" spans="1:82">
      <c r="A156" s="4" t="str">
        <f t="shared" si="71"/>
        <v/>
      </c>
      <c r="B156" s="21" t="str">
        <f>IF(Investments_Import!A156="","",Investments_Import!A156)</f>
        <v/>
      </c>
      <c r="C156" s="22" t="str">
        <f t="shared" si="64"/>
        <v/>
      </c>
      <c r="D156" s="51" t="str">
        <f t="shared" si="72"/>
        <v/>
      </c>
      <c r="E156" s="3" t="str">
        <f>IF(Investments_Import!B156="","",Investments_Import!B156)</f>
        <v/>
      </c>
      <c r="F156" s="54" t="str">
        <f t="shared" si="73"/>
        <v xml:space="preserve"> </v>
      </c>
      <c r="G156" s="54" t="str">
        <f>IF($B156="","",COUNTIF($F$2:$F156,$F156))</f>
        <v/>
      </c>
      <c r="H156" s="53" t="str">
        <f t="shared" si="74"/>
        <v xml:space="preserve">  </v>
      </c>
      <c r="I156" s="3" t="str">
        <f>IF(Investments_Import!C156="","",Investments_Import!C156)</f>
        <v/>
      </c>
      <c r="J156" s="108" t="str">
        <f>IF(Investments_Import!D156="","",Investments_Import!D156)</f>
        <v/>
      </c>
      <c r="K156" s="108" t="str">
        <f t="shared" si="75"/>
        <v/>
      </c>
      <c r="L156" s="47" t="str">
        <f>IF(Investments_Import!E156="","",Investments_Import!E156)</f>
        <v/>
      </c>
      <c r="M156" s="47" t="str">
        <f t="shared" si="65"/>
        <v/>
      </c>
      <c r="N156" s="31" t="str">
        <f>IF(Investments_Import!F156="","",Investments_Import!F156)</f>
        <v/>
      </c>
      <c r="O156" s="31" t="str">
        <f t="shared" si="66"/>
        <v/>
      </c>
      <c r="P156" s="3" t="str">
        <f>IF(Investments_Import!G156="","",Investments_Import!G156)</f>
        <v/>
      </c>
      <c r="Q156" s="3" t="str">
        <f>IF(Investments_Import!H156="","",Investments_Import!H156)</f>
        <v/>
      </c>
      <c r="R156" s="37" t="str">
        <f t="shared" si="67"/>
        <v/>
      </c>
      <c r="S156" s="37" t="str">
        <f t="shared" si="68"/>
        <v/>
      </c>
      <c r="U156" s="36" t="str">
        <f>IF(Mining_Import!A156="","",Mining_Import!A156)</f>
        <v/>
      </c>
      <c r="V156" s="22" t="str">
        <f t="shared" si="76"/>
        <v/>
      </c>
      <c r="W156" s="127" t="str">
        <f t="shared" si="77"/>
        <v/>
      </c>
      <c r="X156" s="127" t="str">
        <f t="shared" si="78"/>
        <v/>
      </c>
      <c r="Y156" s="127" t="str">
        <f t="shared" si="79"/>
        <v/>
      </c>
      <c r="Z156" s="36" t="str">
        <f>IF(Mining_Import!B156="","",Mining_Import!B156)</f>
        <v/>
      </c>
      <c r="AA156" s="184" t="str">
        <f>IF(Mining_Import!$C156="","",Mining_Import!$C156)</f>
        <v/>
      </c>
      <c r="AB156" s="122" t="str">
        <f t="shared" si="80"/>
        <v/>
      </c>
      <c r="AC156" s="122" t="str">
        <f>IF($Y156&gt;Dashboard!$Q$19,$AB156,"")</f>
        <v/>
      </c>
      <c r="AD156" s="43" t="str">
        <f t="shared" si="81"/>
        <v/>
      </c>
      <c r="AE156" s="36" t="str">
        <f>IF(Mining_Import!D156="","",Mining_Import!D156)</f>
        <v/>
      </c>
      <c r="AF156" s="36" t="str">
        <f>IF(Mining_Import!E156="","",Mining_Import!E156)</f>
        <v/>
      </c>
      <c r="AG156" s="36" t="str">
        <f>IF(Mining_Import!F156="","",Mining_Import!F156)</f>
        <v/>
      </c>
      <c r="AH156" s="36" t="str">
        <f>IF(Mining_Import!G156="","",Mining_Import!G156)</f>
        <v/>
      </c>
      <c r="AI156" s="36" t="str">
        <f>IF(Mining_Import!H156="","",Mining_Import!H156)</f>
        <v/>
      </c>
      <c r="AJ156" s="36" t="str">
        <f>IF(Mining_Import!I156="","",Mining_Import!I156)</f>
        <v/>
      </c>
      <c r="BY156" s="120" t="str">
        <f t="shared" si="69"/>
        <v/>
      </c>
      <c r="BZ156" s="184" t="str">
        <f t="shared" si="82"/>
        <v/>
      </c>
      <c r="CA156" s="37" t="str">
        <f>IFERROR(VLOOKUP($BY156,Account_Value!$C$2:$F$2500,4,0),"")</f>
        <v/>
      </c>
      <c r="CB156" s="43" t="str">
        <f t="shared" si="70"/>
        <v/>
      </c>
      <c r="CC156" s="122" t="str">
        <f>IF($BZ156="","",SUM($BZ$2:$BZ156))</f>
        <v/>
      </c>
      <c r="CD156" s="43" t="str">
        <f>IF($BZ156="","",$BU$19*(SUM($BZ$2:$BZ156)))</f>
        <v/>
      </c>
    </row>
    <row r="157" spans="1:82">
      <c r="A157" s="4" t="str">
        <f t="shared" si="71"/>
        <v/>
      </c>
      <c r="B157" s="21" t="str">
        <f>IF(Investments_Import!A157="","",Investments_Import!A157)</f>
        <v/>
      </c>
      <c r="C157" s="22" t="str">
        <f t="shared" si="64"/>
        <v/>
      </c>
      <c r="D157" s="51" t="str">
        <f t="shared" si="72"/>
        <v/>
      </c>
      <c r="E157" s="3" t="str">
        <f>IF(Investments_Import!B157="","",Investments_Import!B157)</f>
        <v/>
      </c>
      <c r="F157" s="54" t="str">
        <f t="shared" si="73"/>
        <v xml:space="preserve"> </v>
      </c>
      <c r="G157" s="54" t="str">
        <f>IF($B157="","",COUNTIF($F$2:$F157,$F157))</f>
        <v/>
      </c>
      <c r="H157" s="53" t="str">
        <f t="shared" si="74"/>
        <v xml:space="preserve">  </v>
      </c>
      <c r="I157" s="3" t="str">
        <f>IF(Investments_Import!C157="","",Investments_Import!C157)</f>
        <v/>
      </c>
      <c r="J157" s="108" t="str">
        <f>IF(Investments_Import!D157="","",Investments_Import!D157)</f>
        <v/>
      </c>
      <c r="K157" s="108" t="str">
        <f t="shared" si="75"/>
        <v/>
      </c>
      <c r="L157" s="47" t="str">
        <f>IF(Investments_Import!E157="","",Investments_Import!E157)</f>
        <v/>
      </c>
      <c r="M157" s="47" t="str">
        <f t="shared" si="65"/>
        <v/>
      </c>
      <c r="N157" s="31" t="str">
        <f>IF(Investments_Import!F157="","",Investments_Import!F157)</f>
        <v/>
      </c>
      <c r="O157" s="31" t="str">
        <f t="shared" si="66"/>
        <v/>
      </c>
      <c r="P157" s="3" t="str">
        <f>IF(Investments_Import!G157="","",Investments_Import!G157)</f>
        <v/>
      </c>
      <c r="Q157" s="3" t="str">
        <f>IF(Investments_Import!H157="","",Investments_Import!H157)</f>
        <v/>
      </c>
      <c r="R157" s="37" t="str">
        <f t="shared" si="67"/>
        <v/>
      </c>
      <c r="S157" s="37" t="str">
        <f t="shared" si="68"/>
        <v/>
      </c>
      <c r="U157" s="36" t="str">
        <f>IF(Mining_Import!A157="","",Mining_Import!A157)</f>
        <v/>
      </c>
      <c r="V157" s="22" t="str">
        <f t="shared" si="76"/>
        <v/>
      </c>
      <c r="W157" s="127" t="str">
        <f t="shared" si="77"/>
        <v/>
      </c>
      <c r="X157" s="127" t="str">
        <f t="shared" si="78"/>
        <v/>
      </c>
      <c r="Y157" s="127" t="str">
        <f t="shared" si="79"/>
        <v/>
      </c>
      <c r="Z157" s="36" t="str">
        <f>IF(Mining_Import!B157="","",Mining_Import!B157)</f>
        <v/>
      </c>
      <c r="AA157" s="184" t="str">
        <f>IF(Mining_Import!$C157="","",Mining_Import!$C157)</f>
        <v/>
      </c>
      <c r="AB157" s="122" t="str">
        <f t="shared" si="80"/>
        <v/>
      </c>
      <c r="AC157" s="122" t="str">
        <f>IF($Y157&gt;Dashboard!$Q$19,$AB157,"")</f>
        <v/>
      </c>
      <c r="AD157" s="43" t="str">
        <f t="shared" si="81"/>
        <v/>
      </c>
      <c r="AE157" s="36" t="str">
        <f>IF(Mining_Import!D157="","",Mining_Import!D157)</f>
        <v/>
      </c>
      <c r="AF157" s="36" t="str">
        <f>IF(Mining_Import!E157="","",Mining_Import!E157)</f>
        <v/>
      </c>
      <c r="AG157" s="36" t="str">
        <f>IF(Mining_Import!F157="","",Mining_Import!F157)</f>
        <v/>
      </c>
      <c r="AH157" s="36" t="str">
        <f>IF(Mining_Import!G157="","",Mining_Import!G157)</f>
        <v/>
      </c>
      <c r="AI157" s="36" t="str">
        <f>IF(Mining_Import!H157="","",Mining_Import!H157)</f>
        <v/>
      </c>
      <c r="AJ157" s="36" t="str">
        <f>IF(Mining_Import!I157="","",Mining_Import!I157)</f>
        <v/>
      </c>
      <c r="BY157" s="120" t="str">
        <f t="shared" si="69"/>
        <v/>
      </c>
      <c r="BZ157" s="184" t="str">
        <f t="shared" si="82"/>
        <v/>
      </c>
      <c r="CA157" s="37" t="str">
        <f>IFERROR(VLOOKUP($BY157,Account_Value!$C$2:$F$2500,4,0),"")</f>
        <v/>
      </c>
      <c r="CB157" s="43" t="str">
        <f t="shared" si="70"/>
        <v/>
      </c>
      <c r="CC157" s="122" t="str">
        <f>IF($BZ157="","",SUM($BZ$2:$BZ157))</f>
        <v/>
      </c>
      <c r="CD157" s="43" t="str">
        <f>IF($BZ157="","",$BU$19*(SUM($BZ$2:$BZ157)))</f>
        <v/>
      </c>
    </row>
    <row r="158" spans="1:82">
      <c r="A158" s="4" t="str">
        <f t="shared" si="71"/>
        <v/>
      </c>
      <c r="B158" s="21" t="str">
        <f>IF(Investments_Import!A158="","",Investments_Import!A158)</f>
        <v/>
      </c>
      <c r="C158" s="22" t="str">
        <f t="shared" si="64"/>
        <v/>
      </c>
      <c r="D158" s="51" t="str">
        <f t="shared" si="72"/>
        <v/>
      </c>
      <c r="E158" s="3" t="str">
        <f>IF(Investments_Import!B158="","",Investments_Import!B158)</f>
        <v/>
      </c>
      <c r="F158" s="54" t="str">
        <f t="shared" si="73"/>
        <v xml:space="preserve"> </v>
      </c>
      <c r="G158" s="54" t="str">
        <f>IF($B158="","",COUNTIF($F$2:$F158,$F158))</f>
        <v/>
      </c>
      <c r="H158" s="53" t="str">
        <f t="shared" si="74"/>
        <v xml:space="preserve">  </v>
      </c>
      <c r="I158" s="3" t="str">
        <f>IF(Investments_Import!C158="","",Investments_Import!C158)</f>
        <v/>
      </c>
      <c r="J158" s="108" t="str">
        <f>IF(Investments_Import!D158="","",Investments_Import!D158)</f>
        <v/>
      </c>
      <c r="K158" s="108" t="str">
        <f t="shared" si="75"/>
        <v/>
      </c>
      <c r="L158" s="47" t="str">
        <f>IF(Investments_Import!E158="","",Investments_Import!E158)</f>
        <v/>
      </c>
      <c r="M158" s="47" t="str">
        <f t="shared" si="65"/>
        <v/>
      </c>
      <c r="N158" s="31" t="str">
        <f>IF(Investments_Import!F158="","",Investments_Import!F158)</f>
        <v/>
      </c>
      <c r="O158" s="31" t="str">
        <f t="shared" si="66"/>
        <v/>
      </c>
      <c r="P158" s="3" t="str">
        <f>IF(Investments_Import!G158="","",Investments_Import!G158)</f>
        <v/>
      </c>
      <c r="Q158" s="3" t="str">
        <f>IF(Investments_Import!H158="","",Investments_Import!H158)</f>
        <v/>
      </c>
      <c r="R158" s="37" t="str">
        <f t="shared" si="67"/>
        <v/>
      </c>
      <c r="S158" s="37" t="str">
        <f t="shared" si="68"/>
        <v/>
      </c>
      <c r="U158" s="36" t="str">
        <f>IF(Mining_Import!A158="","",Mining_Import!A158)</f>
        <v/>
      </c>
      <c r="V158" s="22" t="str">
        <f t="shared" si="76"/>
        <v/>
      </c>
      <c r="W158" s="127" t="str">
        <f t="shared" si="77"/>
        <v/>
      </c>
      <c r="X158" s="127" t="str">
        <f t="shared" si="78"/>
        <v/>
      </c>
      <c r="Y158" s="127" t="str">
        <f t="shared" si="79"/>
        <v/>
      </c>
      <c r="Z158" s="36" t="str">
        <f>IF(Mining_Import!B158="","",Mining_Import!B158)</f>
        <v/>
      </c>
      <c r="AA158" s="184" t="str">
        <f>IF(Mining_Import!$C158="","",Mining_Import!$C158)</f>
        <v/>
      </c>
      <c r="AB158" s="122" t="str">
        <f t="shared" si="80"/>
        <v/>
      </c>
      <c r="AC158" s="122" t="str">
        <f>IF($Y158&gt;Dashboard!$Q$19,$AB158,"")</f>
        <v/>
      </c>
      <c r="AD158" s="43" t="str">
        <f t="shared" si="81"/>
        <v/>
      </c>
      <c r="AE158" s="36" t="str">
        <f>IF(Mining_Import!D158="","",Mining_Import!D158)</f>
        <v/>
      </c>
      <c r="AF158" s="36" t="str">
        <f>IF(Mining_Import!E158="","",Mining_Import!E158)</f>
        <v/>
      </c>
      <c r="AG158" s="36" t="str">
        <f>IF(Mining_Import!F158="","",Mining_Import!F158)</f>
        <v/>
      </c>
      <c r="AH158" s="36" t="str">
        <f>IF(Mining_Import!G158="","",Mining_Import!G158)</f>
        <v/>
      </c>
      <c r="AI158" s="36" t="str">
        <f>IF(Mining_Import!H158="","",Mining_Import!H158)</f>
        <v/>
      </c>
      <c r="AJ158" s="36" t="str">
        <f>IF(Mining_Import!I158="","",Mining_Import!I158)</f>
        <v/>
      </c>
      <c r="BY158" s="120" t="str">
        <f t="shared" si="69"/>
        <v/>
      </c>
      <c r="BZ158" s="184" t="str">
        <f t="shared" si="82"/>
        <v/>
      </c>
      <c r="CA158" s="37" t="str">
        <f>IFERROR(VLOOKUP($BY158,Account_Value!$C$2:$F$2500,4,0),"")</f>
        <v/>
      </c>
      <c r="CB158" s="43" t="str">
        <f t="shared" si="70"/>
        <v/>
      </c>
      <c r="CC158" s="122" t="str">
        <f>IF($BZ158="","",SUM($BZ$2:$BZ158))</f>
        <v/>
      </c>
      <c r="CD158" s="43" t="str">
        <f>IF($BZ158="","",$BU$19*(SUM($BZ$2:$BZ158)))</f>
        <v/>
      </c>
    </row>
    <row r="159" spans="1:82">
      <c r="A159" s="4" t="str">
        <f t="shared" si="71"/>
        <v/>
      </c>
      <c r="B159" s="21" t="str">
        <f>IF(Investments_Import!A159="","",Investments_Import!A159)</f>
        <v/>
      </c>
      <c r="C159" s="22" t="str">
        <f t="shared" si="64"/>
        <v/>
      </c>
      <c r="D159" s="51" t="str">
        <f t="shared" si="72"/>
        <v/>
      </c>
      <c r="E159" s="3" t="str">
        <f>IF(Investments_Import!B159="","",Investments_Import!B159)</f>
        <v/>
      </c>
      <c r="F159" s="54" t="str">
        <f t="shared" si="73"/>
        <v xml:space="preserve"> </v>
      </c>
      <c r="G159" s="54" t="str">
        <f>IF($B159="","",COUNTIF($F$2:$F159,$F159))</f>
        <v/>
      </c>
      <c r="H159" s="53" t="str">
        <f t="shared" si="74"/>
        <v xml:space="preserve">  </v>
      </c>
      <c r="I159" s="3" t="str">
        <f>IF(Investments_Import!C159="","",Investments_Import!C159)</f>
        <v/>
      </c>
      <c r="J159" s="108" t="str">
        <f>IF(Investments_Import!D159="","",Investments_Import!D159)</f>
        <v/>
      </c>
      <c r="K159" s="108" t="str">
        <f t="shared" si="75"/>
        <v/>
      </c>
      <c r="L159" s="47" t="str">
        <f>IF(Investments_Import!E159="","",Investments_Import!E159)</f>
        <v/>
      </c>
      <c r="M159" s="47" t="str">
        <f t="shared" si="65"/>
        <v/>
      </c>
      <c r="N159" s="31" t="str">
        <f>IF(Investments_Import!F159="","",Investments_Import!F159)</f>
        <v/>
      </c>
      <c r="O159" s="31" t="str">
        <f t="shared" si="66"/>
        <v/>
      </c>
      <c r="P159" s="3" t="str">
        <f>IF(Investments_Import!G159="","",Investments_Import!G159)</f>
        <v/>
      </c>
      <c r="Q159" s="3" t="str">
        <f>IF(Investments_Import!H159="","",Investments_Import!H159)</f>
        <v/>
      </c>
      <c r="R159" s="37" t="str">
        <f t="shared" si="67"/>
        <v/>
      </c>
      <c r="S159" s="37" t="str">
        <f t="shared" si="68"/>
        <v/>
      </c>
      <c r="U159" s="36" t="str">
        <f>IF(Mining_Import!A159="","",Mining_Import!A159)</f>
        <v/>
      </c>
      <c r="V159" s="22" t="str">
        <f t="shared" si="76"/>
        <v/>
      </c>
      <c r="W159" s="127" t="str">
        <f t="shared" si="77"/>
        <v/>
      </c>
      <c r="X159" s="127" t="str">
        <f t="shared" si="78"/>
        <v/>
      </c>
      <c r="Y159" s="127" t="str">
        <f t="shared" si="79"/>
        <v/>
      </c>
      <c r="Z159" s="36" t="str">
        <f>IF(Mining_Import!B159="","",Mining_Import!B159)</f>
        <v/>
      </c>
      <c r="AA159" s="184" t="str">
        <f>IF(Mining_Import!$C159="","",Mining_Import!$C159)</f>
        <v/>
      </c>
      <c r="AB159" s="122" t="str">
        <f t="shared" si="80"/>
        <v/>
      </c>
      <c r="AC159" s="122" t="str">
        <f>IF($Y159&gt;Dashboard!$Q$19,$AB159,"")</f>
        <v/>
      </c>
      <c r="AD159" s="43" t="str">
        <f t="shared" si="81"/>
        <v/>
      </c>
      <c r="AE159" s="36" t="str">
        <f>IF(Mining_Import!D159="","",Mining_Import!D159)</f>
        <v/>
      </c>
      <c r="AF159" s="36" t="str">
        <f>IF(Mining_Import!E159="","",Mining_Import!E159)</f>
        <v/>
      </c>
      <c r="AG159" s="36" t="str">
        <f>IF(Mining_Import!F159="","",Mining_Import!F159)</f>
        <v/>
      </c>
      <c r="AH159" s="36" t="str">
        <f>IF(Mining_Import!G159="","",Mining_Import!G159)</f>
        <v/>
      </c>
      <c r="AI159" s="36" t="str">
        <f>IF(Mining_Import!H159="","",Mining_Import!H159)</f>
        <v/>
      </c>
      <c r="AJ159" s="36" t="str">
        <f>IF(Mining_Import!I159="","",Mining_Import!I159)</f>
        <v/>
      </c>
      <c r="BY159" s="120" t="str">
        <f t="shared" si="69"/>
        <v/>
      </c>
      <c r="BZ159" s="184" t="str">
        <f t="shared" si="82"/>
        <v/>
      </c>
      <c r="CA159" s="37" t="str">
        <f>IFERROR(VLOOKUP($BY159,Account_Value!$C$2:$F$2500,4,0),"")</f>
        <v/>
      </c>
      <c r="CB159" s="43" t="str">
        <f t="shared" si="70"/>
        <v/>
      </c>
      <c r="CC159" s="122" t="str">
        <f>IF($BZ159="","",SUM($BZ$2:$BZ159))</f>
        <v/>
      </c>
      <c r="CD159" s="43" t="str">
        <f>IF($BZ159="","",$BU$19*(SUM($BZ$2:$BZ159)))</f>
        <v/>
      </c>
    </row>
    <row r="160" spans="1:82">
      <c r="A160" s="4" t="str">
        <f t="shared" si="71"/>
        <v/>
      </c>
      <c r="B160" s="21" t="str">
        <f>IF(Investments_Import!A160="","",Investments_Import!A160)</f>
        <v/>
      </c>
      <c r="C160" s="22" t="str">
        <f t="shared" si="64"/>
        <v/>
      </c>
      <c r="D160" s="51" t="str">
        <f t="shared" si="72"/>
        <v/>
      </c>
      <c r="E160" s="3" t="str">
        <f>IF(Investments_Import!B160="","",Investments_Import!B160)</f>
        <v/>
      </c>
      <c r="F160" s="54" t="str">
        <f t="shared" si="73"/>
        <v xml:space="preserve"> </v>
      </c>
      <c r="G160" s="54" t="str">
        <f>IF($B160="","",COUNTIF($F$2:$F160,$F160))</f>
        <v/>
      </c>
      <c r="H160" s="53" t="str">
        <f t="shared" si="74"/>
        <v xml:space="preserve">  </v>
      </c>
      <c r="I160" s="3" t="str">
        <f>IF(Investments_Import!C160="","",Investments_Import!C160)</f>
        <v/>
      </c>
      <c r="J160" s="108" t="str">
        <f>IF(Investments_Import!D160="","",Investments_Import!D160)</f>
        <v/>
      </c>
      <c r="K160" s="108" t="str">
        <f t="shared" si="75"/>
        <v/>
      </c>
      <c r="L160" s="47" t="str">
        <f>IF(Investments_Import!E160="","",Investments_Import!E160)</f>
        <v/>
      </c>
      <c r="M160" s="47" t="str">
        <f t="shared" si="65"/>
        <v/>
      </c>
      <c r="N160" s="31" t="str">
        <f>IF(Investments_Import!F160="","",Investments_Import!F160)</f>
        <v/>
      </c>
      <c r="O160" s="31" t="str">
        <f t="shared" si="66"/>
        <v/>
      </c>
      <c r="P160" s="3" t="str">
        <f>IF(Investments_Import!G160="","",Investments_Import!G160)</f>
        <v/>
      </c>
      <c r="Q160" s="3" t="str">
        <f>IF(Investments_Import!H160="","",Investments_Import!H160)</f>
        <v/>
      </c>
      <c r="R160" s="37" t="str">
        <f t="shared" si="67"/>
        <v/>
      </c>
      <c r="S160" s="37" t="str">
        <f t="shared" si="68"/>
        <v/>
      </c>
      <c r="U160" s="36" t="str">
        <f>IF(Mining_Import!A160="","",Mining_Import!A160)</f>
        <v/>
      </c>
      <c r="V160" s="22" t="str">
        <f t="shared" si="76"/>
        <v/>
      </c>
      <c r="W160" s="127" t="str">
        <f t="shared" si="77"/>
        <v/>
      </c>
      <c r="X160" s="127" t="str">
        <f t="shared" si="78"/>
        <v/>
      </c>
      <c r="Y160" s="127" t="str">
        <f t="shared" si="79"/>
        <v/>
      </c>
      <c r="Z160" s="36" t="str">
        <f>IF(Mining_Import!B160="","",Mining_Import!B160)</f>
        <v/>
      </c>
      <c r="AA160" s="184" t="str">
        <f>IF(Mining_Import!$C160="","",Mining_Import!$C160)</f>
        <v/>
      </c>
      <c r="AB160" s="122" t="str">
        <f t="shared" si="80"/>
        <v/>
      </c>
      <c r="AC160" s="122" t="str">
        <f>IF($Y160&gt;Dashboard!$Q$19,$AB160,"")</f>
        <v/>
      </c>
      <c r="AD160" s="43" t="str">
        <f t="shared" si="81"/>
        <v/>
      </c>
      <c r="AE160" s="36" t="str">
        <f>IF(Mining_Import!D160="","",Mining_Import!D160)</f>
        <v/>
      </c>
      <c r="AF160" s="36" t="str">
        <f>IF(Mining_Import!E160="","",Mining_Import!E160)</f>
        <v/>
      </c>
      <c r="AG160" s="36" t="str">
        <f>IF(Mining_Import!F160="","",Mining_Import!F160)</f>
        <v/>
      </c>
      <c r="AH160" s="36" t="str">
        <f>IF(Mining_Import!G160="","",Mining_Import!G160)</f>
        <v/>
      </c>
      <c r="AI160" s="36" t="str">
        <f>IF(Mining_Import!H160="","",Mining_Import!H160)</f>
        <v/>
      </c>
      <c r="AJ160" s="36" t="str">
        <f>IF(Mining_Import!I160="","",Mining_Import!I160)</f>
        <v/>
      </c>
      <c r="BY160" s="120" t="str">
        <f t="shared" si="69"/>
        <v/>
      </c>
      <c r="BZ160" s="184" t="str">
        <f t="shared" si="82"/>
        <v/>
      </c>
      <c r="CA160" s="37" t="str">
        <f>IFERROR(VLOOKUP($BY160,Account_Value!$C$2:$F$2500,4,0),"")</f>
        <v/>
      </c>
      <c r="CB160" s="43" t="str">
        <f t="shared" si="70"/>
        <v/>
      </c>
      <c r="CC160" s="122" t="str">
        <f>IF($BZ160="","",SUM($BZ$2:$BZ160))</f>
        <v/>
      </c>
      <c r="CD160" s="43" t="str">
        <f>IF($BZ160="","",$BU$19*(SUM($BZ$2:$BZ160)))</f>
        <v/>
      </c>
    </row>
    <row r="161" spans="1:82">
      <c r="A161" s="4" t="str">
        <f t="shared" si="71"/>
        <v/>
      </c>
      <c r="B161" s="21" t="str">
        <f>IF(Investments_Import!A161="","",Investments_Import!A161)</f>
        <v/>
      </c>
      <c r="C161" s="22" t="str">
        <f t="shared" si="64"/>
        <v/>
      </c>
      <c r="D161" s="51" t="str">
        <f t="shared" si="72"/>
        <v/>
      </c>
      <c r="E161" s="3" t="str">
        <f>IF(Investments_Import!B161="","",Investments_Import!B161)</f>
        <v/>
      </c>
      <c r="F161" s="54" t="str">
        <f t="shared" si="73"/>
        <v xml:space="preserve"> </v>
      </c>
      <c r="G161" s="54" t="str">
        <f>IF($B161="","",COUNTIF($F$2:$F161,$F161))</f>
        <v/>
      </c>
      <c r="H161" s="53" t="str">
        <f t="shared" si="74"/>
        <v xml:space="preserve">  </v>
      </c>
      <c r="I161" s="3" t="str">
        <f>IF(Investments_Import!C161="","",Investments_Import!C161)</f>
        <v/>
      </c>
      <c r="J161" s="108" t="str">
        <f>IF(Investments_Import!D161="","",Investments_Import!D161)</f>
        <v/>
      </c>
      <c r="K161" s="108" t="str">
        <f t="shared" si="75"/>
        <v/>
      </c>
      <c r="L161" s="47" t="str">
        <f>IF(Investments_Import!E161="","",Investments_Import!E161)</f>
        <v/>
      </c>
      <c r="M161" s="47" t="str">
        <f t="shared" si="65"/>
        <v/>
      </c>
      <c r="N161" s="31" t="str">
        <f>IF(Investments_Import!F161="","",Investments_Import!F161)</f>
        <v/>
      </c>
      <c r="O161" s="31" t="str">
        <f t="shared" si="66"/>
        <v/>
      </c>
      <c r="P161" s="3" t="str">
        <f>IF(Investments_Import!G161="","",Investments_Import!G161)</f>
        <v/>
      </c>
      <c r="Q161" s="3" t="str">
        <f>IF(Investments_Import!H161="","",Investments_Import!H161)</f>
        <v/>
      </c>
      <c r="R161" s="37" t="str">
        <f t="shared" si="67"/>
        <v/>
      </c>
      <c r="S161" s="37" t="str">
        <f t="shared" si="68"/>
        <v/>
      </c>
      <c r="U161" s="36" t="str">
        <f>IF(Mining_Import!A161="","",Mining_Import!A161)</f>
        <v/>
      </c>
      <c r="V161" s="22" t="str">
        <f t="shared" si="76"/>
        <v/>
      </c>
      <c r="W161" s="127" t="str">
        <f t="shared" si="77"/>
        <v/>
      </c>
      <c r="X161" s="127" t="str">
        <f t="shared" si="78"/>
        <v/>
      </c>
      <c r="Y161" s="127" t="str">
        <f t="shared" si="79"/>
        <v/>
      </c>
      <c r="Z161" s="36" t="str">
        <f>IF(Mining_Import!B161="","",Mining_Import!B161)</f>
        <v/>
      </c>
      <c r="AA161" s="184" t="str">
        <f>IF(Mining_Import!$C161="","",Mining_Import!$C161)</f>
        <v/>
      </c>
      <c r="AB161" s="122" t="str">
        <f t="shared" si="80"/>
        <v/>
      </c>
      <c r="AC161" s="122" t="str">
        <f>IF($Y161&gt;Dashboard!$Q$19,$AB161,"")</f>
        <v/>
      </c>
      <c r="AD161" s="43" t="str">
        <f t="shared" si="81"/>
        <v/>
      </c>
      <c r="AE161" s="36" t="str">
        <f>IF(Mining_Import!D161="","",Mining_Import!D161)</f>
        <v/>
      </c>
      <c r="AF161" s="36" t="str">
        <f>IF(Mining_Import!E161="","",Mining_Import!E161)</f>
        <v/>
      </c>
      <c r="AG161" s="36" t="str">
        <f>IF(Mining_Import!F161="","",Mining_Import!F161)</f>
        <v/>
      </c>
      <c r="AH161" s="36" t="str">
        <f>IF(Mining_Import!G161="","",Mining_Import!G161)</f>
        <v/>
      </c>
      <c r="AI161" s="36" t="str">
        <f>IF(Mining_Import!H161="","",Mining_Import!H161)</f>
        <v/>
      </c>
      <c r="AJ161" s="36" t="str">
        <f>IF(Mining_Import!I161="","",Mining_Import!I161)</f>
        <v/>
      </c>
      <c r="BY161" s="120" t="str">
        <f t="shared" si="69"/>
        <v/>
      </c>
      <c r="BZ161" s="184" t="str">
        <f t="shared" si="82"/>
        <v/>
      </c>
      <c r="CA161" s="37" t="str">
        <f>IFERROR(VLOOKUP($BY161,Account_Value!$C$2:$F$2500,4,0),"")</f>
        <v/>
      </c>
      <c r="CB161" s="43" t="str">
        <f t="shared" si="70"/>
        <v/>
      </c>
      <c r="CC161" s="122" t="str">
        <f>IF($BZ161="","",SUM($BZ$2:$BZ161))</f>
        <v/>
      </c>
      <c r="CD161" s="43" t="str">
        <f>IF($BZ161="","",$BU$19*(SUM($BZ$2:$BZ161)))</f>
        <v/>
      </c>
    </row>
    <row r="162" spans="1:82">
      <c r="A162" s="4" t="str">
        <f t="shared" si="71"/>
        <v/>
      </c>
      <c r="B162" s="21" t="str">
        <f>IF(Investments_Import!A162="","",Investments_Import!A162)</f>
        <v/>
      </c>
      <c r="C162" s="22" t="str">
        <f t="shared" si="64"/>
        <v/>
      </c>
      <c r="D162" s="51" t="str">
        <f t="shared" si="72"/>
        <v/>
      </c>
      <c r="E162" s="3" t="str">
        <f>IF(Investments_Import!B162="","",Investments_Import!B162)</f>
        <v/>
      </c>
      <c r="F162" s="54" t="str">
        <f t="shared" si="73"/>
        <v xml:space="preserve"> </v>
      </c>
      <c r="G162" s="54" t="str">
        <f>IF($B162="","",COUNTIF($F$2:$F162,$F162))</f>
        <v/>
      </c>
      <c r="H162" s="53" t="str">
        <f t="shared" si="74"/>
        <v xml:space="preserve">  </v>
      </c>
      <c r="I162" s="3" t="str">
        <f>IF(Investments_Import!C162="","",Investments_Import!C162)</f>
        <v/>
      </c>
      <c r="J162" s="108" t="str">
        <f>IF(Investments_Import!D162="","",Investments_Import!D162)</f>
        <v/>
      </c>
      <c r="K162" s="108" t="str">
        <f t="shared" si="75"/>
        <v/>
      </c>
      <c r="L162" s="47" t="str">
        <f>IF(Investments_Import!E162="","",Investments_Import!E162)</f>
        <v/>
      </c>
      <c r="M162" s="47" t="str">
        <f t="shared" si="65"/>
        <v/>
      </c>
      <c r="N162" s="31" t="str">
        <f>IF(Investments_Import!F162="","",Investments_Import!F162)</f>
        <v/>
      </c>
      <c r="O162" s="31" t="str">
        <f t="shared" si="66"/>
        <v/>
      </c>
      <c r="P162" s="3" t="str">
        <f>IF(Investments_Import!G162="","",Investments_Import!G162)</f>
        <v/>
      </c>
      <c r="Q162" s="3" t="str">
        <f>IF(Investments_Import!H162="","",Investments_Import!H162)</f>
        <v/>
      </c>
      <c r="R162" s="37" t="str">
        <f t="shared" si="67"/>
        <v/>
      </c>
      <c r="S162" s="37" t="str">
        <f t="shared" si="68"/>
        <v/>
      </c>
      <c r="U162" s="36" t="str">
        <f>IF(Mining_Import!A162="","",Mining_Import!A162)</f>
        <v/>
      </c>
      <c r="V162" s="22" t="str">
        <f t="shared" si="76"/>
        <v/>
      </c>
      <c r="W162" s="127" t="str">
        <f t="shared" si="77"/>
        <v/>
      </c>
      <c r="X162" s="127" t="str">
        <f t="shared" si="78"/>
        <v/>
      </c>
      <c r="Y162" s="127" t="str">
        <f t="shared" si="79"/>
        <v/>
      </c>
      <c r="Z162" s="36" t="str">
        <f>IF(Mining_Import!B162="","",Mining_Import!B162)</f>
        <v/>
      </c>
      <c r="AA162" s="184" t="str">
        <f>IF(Mining_Import!$C162="","",Mining_Import!$C162)</f>
        <v/>
      </c>
      <c r="AB162" s="122" t="str">
        <f t="shared" si="80"/>
        <v/>
      </c>
      <c r="AC162" s="122" t="str">
        <f>IF($Y162&gt;Dashboard!$Q$19,$AB162,"")</f>
        <v/>
      </c>
      <c r="AD162" s="43" t="str">
        <f t="shared" si="81"/>
        <v/>
      </c>
      <c r="AE162" s="36" t="str">
        <f>IF(Mining_Import!D162="","",Mining_Import!D162)</f>
        <v/>
      </c>
      <c r="AF162" s="36" t="str">
        <f>IF(Mining_Import!E162="","",Mining_Import!E162)</f>
        <v/>
      </c>
      <c r="AG162" s="36" t="str">
        <f>IF(Mining_Import!F162="","",Mining_Import!F162)</f>
        <v/>
      </c>
      <c r="AH162" s="36" t="str">
        <f>IF(Mining_Import!G162="","",Mining_Import!G162)</f>
        <v/>
      </c>
      <c r="AI162" s="36" t="str">
        <f>IF(Mining_Import!H162="","",Mining_Import!H162)</f>
        <v/>
      </c>
      <c r="AJ162" s="36" t="str">
        <f>IF(Mining_Import!I162="","",Mining_Import!I162)</f>
        <v/>
      </c>
      <c r="BY162" s="120" t="str">
        <f t="shared" si="69"/>
        <v/>
      </c>
      <c r="BZ162" s="184" t="str">
        <f t="shared" si="82"/>
        <v/>
      </c>
      <c r="CA162" s="37" t="str">
        <f>IFERROR(VLOOKUP($BY162,Account_Value!$C$2:$F$2500,4,0),"")</f>
        <v/>
      </c>
      <c r="CB162" s="43" t="str">
        <f t="shared" si="70"/>
        <v/>
      </c>
      <c r="CC162" s="122" t="str">
        <f>IF($BZ162="","",SUM($BZ$2:$BZ162))</f>
        <v/>
      </c>
      <c r="CD162" s="43" t="str">
        <f>IF($BZ162="","",$BU$19*(SUM($BZ$2:$BZ162)))</f>
        <v/>
      </c>
    </row>
    <row r="163" spans="1:82">
      <c r="A163" s="4" t="str">
        <f t="shared" si="71"/>
        <v/>
      </c>
      <c r="B163" s="21" t="str">
        <f>IF(Investments_Import!A163="","",Investments_Import!A163)</f>
        <v/>
      </c>
      <c r="C163" s="22" t="str">
        <f t="shared" si="64"/>
        <v/>
      </c>
      <c r="D163" s="51" t="str">
        <f t="shared" si="72"/>
        <v/>
      </c>
      <c r="E163" s="3" t="str">
        <f>IF(Investments_Import!B163="","",Investments_Import!B163)</f>
        <v/>
      </c>
      <c r="F163" s="54" t="str">
        <f t="shared" si="73"/>
        <v xml:space="preserve"> </v>
      </c>
      <c r="G163" s="54" t="str">
        <f>IF($B163="","",COUNTIF($F$2:$F163,$F163))</f>
        <v/>
      </c>
      <c r="H163" s="53" t="str">
        <f t="shared" si="74"/>
        <v xml:space="preserve">  </v>
      </c>
      <c r="I163" s="3" t="str">
        <f>IF(Investments_Import!C163="","",Investments_Import!C163)</f>
        <v/>
      </c>
      <c r="J163" s="108" t="str">
        <f>IF(Investments_Import!D163="","",Investments_Import!D163)</f>
        <v/>
      </c>
      <c r="K163" s="108" t="str">
        <f t="shared" si="75"/>
        <v/>
      </c>
      <c r="L163" s="47" t="str">
        <f>IF(Investments_Import!E163="","",Investments_Import!E163)</f>
        <v/>
      </c>
      <c r="M163" s="47" t="str">
        <f t="shared" si="65"/>
        <v/>
      </c>
      <c r="N163" s="31" t="str">
        <f>IF(Investments_Import!F163="","",Investments_Import!F163)</f>
        <v/>
      </c>
      <c r="O163" s="31" t="str">
        <f t="shared" si="66"/>
        <v/>
      </c>
      <c r="P163" s="3" t="str">
        <f>IF(Investments_Import!G163="","",Investments_Import!G163)</f>
        <v/>
      </c>
      <c r="Q163" s="3" t="str">
        <f>IF(Investments_Import!H163="","",Investments_Import!H163)</f>
        <v/>
      </c>
      <c r="R163" s="37" t="str">
        <f t="shared" si="67"/>
        <v/>
      </c>
      <c r="S163" s="37" t="str">
        <f t="shared" si="68"/>
        <v/>
      </c>
      <c r="U163" s="36" t="str">
        <f>IF(Mining_Import!A163="","",Mining_Import!A163)</f>
        <v/>
      </c>
      <c r="V163" s="22" t="str">
        <f t="shared" si="76"/>
        <v/>
      </c>
      <c r="W163" s="127" t="str">
        <f t="shared" si="77"/>
        <v/>
      </c>
      <c r="X163" s="127" t="str">
        <f t="shared" si="78"/>
        <v/>
      </c>
      <c r="Y163" s="127" t="str">
        <f t="shared" si="79"/>
        <v/>
      </c>
      <c r="Z163" s="36" t="str">
        <f>IF(Mining_Import!B163="","",Mining_Import!B163)</f>
        <v/>
      </c>
      <c r="AA163" s="184" t="str">
        <f>IF(Mining_Import!$C163="","",Mining_Import!$C163)</f>
        <v/>
      </c>
      <c r="AB163" s="122" t="str">
        <f t="shared" si="80"/>
        <v/>
      </c>
      <c r="AC163" s="122" t="str">
        <f>IF($Y163&gt;Dashboard!$Q$19,$AB163,"")</f>
        <v/>
      </c>
      <c r="AD163" s="43" t="str">
        <f t="shared" si="81"/>
        <v/>
      </c>
      <c r="AE163" s="36" t="str">
        <f>IF(Mining_Import!D163="","",Mining_Import!D163)</f>
        <v/>
      </c>
      <c r="AF163" s="36" t="str">
        <f>IF(Mining_Import!E163="","",Mining_Import!E163)</f>
        <v/>
      </c>
      <c r="AG163" s="36" t="str">
        <f>IF(Mining_Import!F163="","",Mining_Import!F163)</f>
        <v/>
      </c>
      <c r="AH163" s="36" t="str">
        <f>IF(Mining_Import!G163="","",Mining_Import!G163)</f>
        <v/>
      </c>
      <c r="AI163" s="36" t="str">
        <f>IF(Mining_Import!H163="","",Mining_Import!H163)</f>
        <v/>
      </c>
      <c r="AJ163" s="36" t="str">
        <f>IF(Mining_Import!I163="","",Mining_Import!I163)</f>
        <v/>
      </c>
      <c r="BY163" s="120" t="str">
        <f t="shared" si="69"/>
        <v/>
      </c>
      <c r="BZ163" s="184" t="str">
        <f t="shared" si="82"/>
        <v/>
      </c>
      <c r="CA163" s="37" t="str">
        <f>IFERROR(VLOOKUP($BY163,Account_Value!$C$2:$F$2500,4,0),"")</f>
        <v/>
      </c>
      <c r="CB163" s="43" t="str">
        <f t="shared" si="70"/>
        <v/>
      </c>
      <c r="CC163" s="122" t="str">
        <f>IF($BZ163="","",SUM($BZ$2:$BZ163))</f>
        <v/>
      </c>
      <c r="CD163" s="43" t="str">
        <f>IF($BZ163="","",$BU$19*(SUM($BZ$2:$BZ163)))</f>
        <v/>
      </c>
    </row>
    <row r="164" spans="1:82">
      <c r="A164" s="4" t="str">
        <f t="shared" si="71"/>
        <v/>
      </c>
      <c r="B164" s="21" t="str">
        <f>IF(Investments_Import!A164="","",Investments_Import!A164)</f>
        <v/>
      </c>
      <c r="C164" s="22" t="str">
        <f t="shared" si="64"/>
        <v/>
      </c>
      <c r="D164" s="51" t="str">
        <f t="shared" si="72"/>
        <v/>
      </c>
      <c r="E164" s="3" t="str">
        <f>IF(Investments_Import!B164="","",Investments_Import!B164)</f>
        <v/>
      </c>
      <c r="F164" s="54" t="str">
        <f t="shared" si="73"/>
        <v xml:space="preserve"> </v>
      </c>
      <c r="G164" s="54" t="str">
        <f>IF($B164="","",COUNTIF($F$2:$F164,$F164))</f>
        <v/>
      </c>
      <c r="H164" s="53" t="str">
        <f t="shared" si="74"/>
        <v xml:space="preserve">  </v>
      </c>
      <c r="I164" s="3" t="str">
        <f>IF(Investments_Import!C164="","",Investments_Import!C164)</f>
        <v/>
      </c>
      <c r="J164" s="108" t="str">
        <f>IF(Investments_Import!D164="","",Investments_Import!D164)</f>
        <v/>
      </c>
      <c r="K164" s="108" t="str">
        <f t="shared" si="75"/>
        <v/>
      </c>
      <c r="L164" s="47" t="str">
        <f>IF(Investments_Import!E164="","",Investments_Import!E164)</f>
        <v/>
      </c>
      <c r="M164" s="47" t="str">
        <f t="shared" si="65"/>
        <v/>
      </c>
      <c r="N164" s="31" t="str">
        <f>IF(Investments_Import!F164="","",Investments_Import!F164)</f>
        <v/>
      </c>
      <c r="O164" s="31" t="str">
        <f t="shared" si="66"/>
        <v/>
      </c>
      <c r="P164" s="3" t="str">
        <f>IF(Investments_Import!G164="","",Investments_Import!G164)</f>
        <v/>
      </c>
      <c r="Q164" s="3" t="str">
        <f>IF(Investments_Import!H164="","",Investments_Import!H164)</f>
        <v/>
      </c>
      <c r="R164" s="37" t="str">
        <f t="shared" si="67"/>
        <v/>
      </c>
      <c r="S164" s="37" t="str">
        <f t="shared" si="68"/>
        <v/>
      </c>
      <c r="U164" s="36" t="str">
        <f>IF(Mining_Import!A164="","",Mining_Import!A164)</f>
        <v/>
      </c>
      <c r="V164" s="22" t="str">
        <f t="shared" si="76"/>
        <v/>
      </c>
      <c r="W164" s="127" t="str">
        <f t="shared" si="77"/>
        <v/>
      </c>
      <c r="X164" s="127" t="str">
        <f t="shared" si="78"/>
        <v/>
      </c>
      <c r="Y164" s="127" t="str">
        <f t="shared" si="79"/>
        <v/>
      </c>
      <c r="Z164" s="36" t="str">
        <f>IF(Mining_Import!B164="","",Mining_Import!B164)</f>
        <v/>
      </c>
      <c r="AA164" s="184" t="str">
        <f>IF(Mining_Import!$C164="","",Mining_Import!$C164)</f>
        <v/>
      </c>
      <c r="AB164" s="122" t="str">
        <f t="shared" si="80"/>
        <v/>
      </c>
      <c r="AC164" s="122" t="str">
        <f>IF($Y164&gt;Dashboard!$Q$19,$AB164,"")</f>
        <v/>
      </c>
      <c r="AD164" s="43" t="str">
        <f t="shared" si="81"/>
        <v/>
      </c>
      <c r="AE164" s="36" t="str">
        <f>IF(Mining_Import!D164="","",Mining_Import!D164)</f>
        <v/>
      </c>
      <c r="AF164" s="36" t="str">
        <f>IF(Mining_Import!E164="","",Mining_Import!E164)</f>
        <v/>
      </c>
      <c r="AG164" s="36" t="str">
        <f>IF(Mining_Import!F164="","",Mining_Import!F164)</f>
        <v/>
      </c>
      <c r="AH164" s="36" t="str">
        <f>IF(Mining_Import!G164="","",Mining_Import!G164)</f>
        <v/>
      </c>
      <c r="AI164" s="36" t="str">
        <f>IF(Mining_Import!H164="","",Mining_Import!H164)</f>
        <v/>
      </c>
      <c r="AJ164" s="36" t="str">
        <f>IF(Mining_Import!I164="","",Mining_Import!I164)</f>
        <v/>
      </c>
      <c r="BY164" s="120" t="str">
        <f t="shared" si="69"/>
        <v/>
      </c>
      <c r="BZ164" s="184" t="str">
        <f t="shared" si="82"/>
        <v/>
      </c>
      <c r="CA164" s="37" t="str">
        <f>IFERROR(VLOOKUP($BY164,Account_Value!$C$2:$F$2500,4,0),"")</f>
        <v/>
      </c>
      <c r="CB164" s="43" t="str">
        <f t="shared" si="70"/>
        <v/>
      </c>
      <c r="CC164" s="122" t="str">
        <f>IF($BZ164="","",SUM($BZ$2:$BZ164))</f>
        <v/>
      </c>
      <c r="CD164" s="43" t="str">
        <f>IF($BZ164="","",$BU$19*(SUM($BZ$2:$BZ164)))</f>
        <v/>
      </c>
    </row>
    <row r="165" spans="1:82">
      <c r="A165" s="4" t="str">
        <f t="shared" si="71"/>
        <v/>
      </c>
      <c r="B165" s="21" t="str">
        <f>IF(Investments_Import!A165="","",Investments_Import!A165)</f>
        <v/>
      </c>
      <c r="C165" s="22" t="str">
        <f t="shared" si="64"/>
        <v/>
      </c>
      <c r="D165" s="51" t="str">
        <f t="shared" si="72"/>
        <v/>
      </c>
      <c r="E165" s="3" t="str">
        <f>IF(Investments_Import!B165="","",Investments_Import!B165)</f>
        <v/>
      </c>
      <c r="F165" s="54" t="str">
        <f t="shared" si="73"/>
        <v xml:space="preserve"> </v>
      </c>
      <c r="G165" s="54" t="str">
        <f>IF($B165="","",COUNTIF($F$2:$F165,$F165))</f>
        <v/>
      </c>
      <c r="H165" s="53" t="str">
        <f t="shared" si="74"/>
        <v xml:space="preserve">  </v>
      </c>
      <c r="I165" s="3" t="str">
        <f>IF(Investments_Import!C165="","",Investments_Import!C165)</f>
        <v/>
      </c>
      <c r="J165" s="108" t="str">
        <f>IF(Investments_Import!D165="","",Investments_Import!D165)</f>
        <v/>
      </c>
      <c r="K165" s="108" t="str">
        <f t="shared" si="75"/>
        <v/>
      </c>
      <c r="L165" s="47" t="str">
        <f>IF(Investments_Import!E165="","",Investments_Import!E165)</f>
        <v/>
      </c>
      <c r="M165" s="47" t="str">
        <f t="shared" si="65"/>
        <v/>
      </c>
      <c r="N165" s="31" t="str">
        <f>IF(Investments_Import!F165="","",Investments_Import!F165)</f>
        <v/>
      </c>
      <c r="O165" s="31" t="str">
        <f t="shared" si="66"/>
        <v/>
      </c>
      <c r="P165" s="3" t="str">
        <f>IF(Investments_Import!G165="","",Investments_Import!G165)</f>
        <v/>
      </c>
      <c r="Q165" s="3" t="str">
        <f>IF(Investments_Import!H165="","",Investments_Import!H165)</f>
        <v/>
      </c>
      <c r="R165" s="37" t="str">
        <f t="shared" si="67"/>
        <v/>
      </c>
      <c r="S165" s="37" t="str">
        <f t="shared" si="68"/>
        <v/>
      </c>
      <c r="U165" s="36" t="str">
        <f>IF(Mining_Import!A165="","",Mining_Import!A165)</f>
        <v/>
      </c>
      <c r="V165" s="22" t="str">
        <f t="shared" si="76"/>
        <v/>
      </c>
      <c r="W165" s="127" t="str">
        <f t="shared" si="77"/>
        <v/>
      </c>
      <c r="X165" s="127" t="str">
        <f t="shared" si="78"/>
        <v/>
      </c>
      <c r="Y165" s="127" t="str">
        <f t="shared" si="79"/>
        <v/>
      </c>
      <c r="Z165" s="36" t="str">
        <f>IF(Mining_Import!B165="","",Mining_Import!B165)</f>
        <v/>
      </c>
      <c r="AA165" s="184" t="str">
        <f>IF(Mining_Import!$C165="","",Mining_Import!$C165)</f>
        <v/>
      </c>
      <c r="AB165" s="122" t="str">
        <f t="shared" si="80"/>
        <v/>
      </c>
      <c r="AC165" s="122" t="str">
        <f>IF($Y165&gt;Dashboard!$Q$19,$AB165,"")</f>
        <v/>
      </c>
      <c r="AD165" s="43" t="str">
        <f t="shared" si="81"/>
        <v/>
      </c>
      <c r="AE165" s="36" t="str">
        <f>IF(Mining_Import!D165="","",Mining_Import!D165)</f>
        <v/>
      </c>
      <c r="AF165" s="36" t="str">
        <f>IF(Mining_Import!E165="","",Mining_Import!E165)</f>
        <v/>
      </c>
      <c r="AG165" s="36" t="str">
        <f>IF(Mining_Import!F165="","",Mining_Import!F165)</f>
        <v/>
      </c>
      <c r="AH165" s="36" t="str">
        <f>IF(Mining_Import!G165="","",Mining_Import!G165)</f>
        <v/>
      </c>
      <c r="AI165" s="36" t="str">
        <f>IF(Mining_Import!H165="","",Mining_Import!H165)</f>
        <v/>
      </c>
      <c r="AJ165" s="36" t="str">
        <f>IF(Mining_Import!I165="","",Mining_Import!I165)</f>
        <v/>
      </c>
      <c r="BY165" s="120" t="str">
        <f t="shared" si="69"/>
        <v/>
      </c>
      <c r="BZ165" s="184" t="str">
        <f t="shared" si="82"/>
        <v/>
      </c>
      <c r="CA165" s="37" t="str">
        <f>IFERROR(VLOOKUP($BY165,Account_Value!$C$2:$F$2500,4,0),"")</f>
        <v/>
      </c>
      <c r="CB165" s="43" t="str">
        <f t="shared" si="70"/>
        <v/>
      </c>
      <c r="CC165" s="122" t="str">
        <f>IF($BZ165="","",SUM($BZ$2:$BZ165))</f>
        <v/>
      </c>
      <c r="CD165" s="43" t="str">
        <f>IF($BZ165="","",$BU$19*(SUM($BZ$2:$BZ165)))</f>
        <v/>
      </c>
    </row>
    <row r="166" spans="1:82">
      <c r="A166" s="4" t="str">
        <f t="shared" si="71"/>
        <v/>
      </c>
      <c r="B166" s="21" t="str">
        <f>IF(Investments_Import!A166="","",Investments_Import!A166)</f>
        <v/>
      </c>
      <c r="C166" s="22" t="str">
        <f t="shared" si="64"/>
        <v/>
      </c>
      <c r="D166" s="51" t="str">
        <f t="shared" si="72"/>
        <v/>
      </c>
      <c r="E166" s="3" t="str">
        <f>IF(Investments_Import!B166="","",Investments_Import!B166)</f>
        <v/>
      </c>
      <c r="F166" s="54" t="str">
        <f t="shared" si="73"/>
        <v xml:space="preserve"> </v>
      </c>
      <c r="G166" s="54" t="str">
        <f>IF($B166="","",COUNTIF($F$2:$F166,$F166))</f>
        <v/>
      </c>
      <c r="H166" s="53" t="str">
        <f t="shared" si="74"/>
        <v xml:space="preserve">  </v>
      </c>
      <c r="I166" s="3" t="str">
        <f>IF(Investments_Import!C166="","",Investments_Import!C166)</f>
        <v/>
      </c>
      <c r="J166" s="108" t="str">
        <f>IF(Investments_Import!D166="","",Investments_Import!D166)</f>
        <v/>
      </c>
      <c r="K166" s="108" t="str">
        <f t="shared" si="75"/>
        <v/>
      </c>
      <c r="L166" s="47" t="str">
        <f>IF(Investments_Import!E166="","",Investments_Import!E166)</f>
        <v/>
      </c>
      <c r="M166" s="47" t="str">
        <f t="shared" si="65"/>
        <v/>
      </c>
      <c r="N166" s="31" t="str">
        <f>IF(Investments_Import!F166="","",Investments_Import!F166)</f>
        <v/>
      </c>
      <c r="O166" s="31" t="str">
        <f t="shared" si="66"/>
        <v/>
      </c>
      <c r="P166" s="3" t="str">
        <f>IF(Investments_Import!G166="","",Investments_Import!G166)</f>
        <v/>
      </c>
      <c r="Q166" s="3" t="str">
        <f>IF(Investments_Import!H166="","",Investments_Import!H166)</f>
        <v/>
      </c>
      <c r="R166" s="37" t="str">
        <f t="shared" si="67"/>
        <v/>
      </c>
      <c r="S166" s="37" t="str">
        <f t="shared" si="68"/>
        <v/>
      </c>
      <c r="U166" s="36" t="str">
        <f>IF(Mining_Import!A166="","",Mining_Import!A166)</f>
        <v/>
      </c>
      <c r="V166" s="22" t="str">
        <f t="shared" si="76"/>
        <v/>
      </c>
      <c r="W166" s="127" t="str">
        <f t="shared" si="77"/>
        <v/>
      </c>
      <c r="X166" s="127" t="str">
        <f t="shared" si="78"/>
        <v/>
      </c>
      <c r="Y166" s="127" t="str">
        <f t="shared" si="79"/>
        <v/>
      </c>
      <c r="Z166" s="36" t="str">
        <f>IF(Mining_Import!B166="","",Mining_Import!B166)</f>
        <v/>
      </c>
      <c r="AA166" s="184" t="str">
        <f>IF(Mining_Import!$C166="","",Mining_Import!$C166)</f>
        <v/>
      </c>
      <c r="AB166" s="122" t="str">
        <f t="shared" si="80"/>
        <v/>
      </c>
      <c r="AC166" s="122" t="str">
        <f>IF($Y166&gt;Dashboard!$Q$19,$AB166,"")</f>
        <v/>
      </c>
      <c r="AD166" s="43" t="str">
        <f t="shared" si="81"/>
        <v/>
      </c>
      <c r="AE166" s="36" t="str">
        <f>IF(Mining_Import!D166="","",Mining_Import!D166)</f>
        <v/>
      </c>
      <c r="AF166" s="36" t="str">
        <f>IF(Mining_Import!E166="","",Mining_Import!E166)</f>
        <v/>
      </c>
      <c r="AG166" s="36" t="str">
        <f>IF(Mining_Import!F166="","",Mining_Import!F166)</f>
        <v/>
      </c>
      <c r="AH166" s="36" t="str">
        <f>IF(Mining_Import!G166="","",Mining_Import!G166)</f>
        <v/>
      </c>
      <c r="AI166" s="36" t="str">
        <f>IF(Mining_Import!H166="","",Mining_Import!H166)</f>
        <v/>
      </c>
      <c r="AJ166" s="36" t="str">
        <f>IF(Mining_Import!I166="","",Mining_Import!I166)</f>
        <v/>
      </c>
      <c r="BY166" s="120" t="str">
        <f t="shared" si="69"/>
        <v/>
      </c>
      <c r="BZ166" s="184" t="str">
        <f t="shared" si="82"/>
        <v/>
      </c>
      <c r="CA166" s="37" t="str">
        <f>IFERROR(VLOOKUP($BY166,Account_Value!$C$2:$F$2500,4,0),"")</f>
        <v/>
      </c>
      <c r="CB166" s="43" t="str">
        <f t="shared" si="70"/>
        <v/>
      </c>
      <c r="CC166" s="122" t="str">
        <f>IF($BZ166="","",SUM($BZ$2:$BZ166))</f>
        <v/>
      </c>
      <c r="CD166" s="43" t="str">
        <f>IF($BZ166="","",$BU$19*(SUM($BZ$2:$BZ166)))</f>
        <v/>
      </c>
    </row>
    <row r="167" spans="1:82">
      <c r="A167" s="4" t="str">
        <f t="shared" si="71"/>
        <v/>
      </c>
      <c r="B167" s="21" t="str">
        <f>IF(Investments_Import!A167="","",Investments_Import!A167)</f>
        <v/>
      </c>
      <c r="C167" s="22" t="str">
        <f t="shared" si="64"/>
        <v/>
      </c>
      <c r="D167" s="51" t="str">
        <f t="shared" si="72"/>
        <v/>
      </c>
      <c r="E167" s="3" t="str">
        <f>IF(Investments_Import!B167="","",Investments_Import!B167)</f>
        <v/>
      </c>
      <c r="F167" s="54" t="str">
        <f t="shared" si="73"/>
        <v xml:space="preserve"> </v>
      </c>
      <c r="G167" s="54" t="str">
        <f>IF($B167="","",COUNTIF($F$2:$F167,$F167))</f>
        <v/>
      </c>
      <c r="H167" s="53" t="str">
        <f t="shared" si="74"/>
        <v xml:space="preserve">  </v>
      </c>
      <c r="I167" s="3" t="str">
        <f>IF(Investments_Import!C167="","",Investments_Import!C167)</f>
        <v/>
      </c>
      <c r="J167" s="108" t="str">
        <f>IF(Investments_Import!D167="","",Investments_Import!D167)</f>
        <v/>
      </c>
      <c r="K167" s="108" t="str">
        <f t="shared" si="75"/>
        <v/>
      </c>
      <c r="L167" s="47" t="str">
        <f>IF(Investments_Import!E167="","",Investments_Import!E167)</f>
        <v/>
      </c>
      <c r="M167" s="47" t="str">
        <f t="shared" si="65"/>
        <v/>
      </c>
      <c r="N167" s="31" t="str">
        <f>IF(Investments_Import!F167="","",Investments_Import!F167)</f>
        <v/>
      </c>
      <c r="O167" s="31" t="str">
        <f t="shared" si="66"/>
        <v/>
      </c>
      <c r="P167" s="3" t="str">
        <f>IF(Investments_Import!G167="","",Investments_Import!G167)</f>
        <v/>
      </c>
      <c r="Q167" s="3" t="str">
        <f>IF(Investments_Import!H167="","",Investments_Import!H167)</f>
        <v/>
      </c>
      <c r="R167" s="37" t="str">
        <f t="shared" si="67"/>
        <v/>
      </c>
      <c r="S167" s="37" t="str">
        <f t="shared" si="68"/>
        <v/>
      </c>
      <c r="U167" s="36" t="str">
        <f>IF(Mining_Import!A167="","",Mining_Import!A167)</f>
        <v/>
      </c>
      <c r="V167" s="22" t="str">
        <f t="shared" si="76"/>
        <v/>
      </c>
      <c r="W167" s="127" t="str">
        <f t="shared" si="77"/>
        <v/>
      </c>
      <c r="X167" s="127" t="str">
        <f t="shared" si="78"/>
        <v/>
      </c>
      <c r="Y167" s="127" t="str">
        <f t="shared" si="79"/>
        <v/>
      </c>
      <c r="Z167" s="36" t="str">
        <f>IF(Mining_Import!B167="","",Mining_Import!B167)</f>
        <v/>
      </c>
      <c r="AA167" s="184" t="str">
        <f>IF(Mining_Import!$C167="","",Mining_Import!$C167)</f>
        <v/>
      </c>
      <c r="AB167" s="122" t="str">
        <f t="shared" si="80"/>
        <v/>
      </c>
      <c r="AC167" s="122" t="str">
        <f>IF($Y167&gt;Dashboard!$Q$19,$AB167,"")</f>
        <v/>
      </c>
      <c r="AD167" s="43" t="str">
        <f t="shared" si="81"/>
        <v/>
      </c>
      <c r="AE167" s="36" t="str">
        <f>IF(Mining_Import!D167="","",Mining_Import!D167)</f>
        <v/>
      </c>
      <c r="AF167" s="36" t="str">
        <f>IF(Mining_Import!E167="","",Mining_Import!E167)</f>
        <v/>
      </c>
      <c r="AG167" s="36" t="str">
        <f>IF(Mining_Import!F167="","",Mining_Import!F167)</f>
        <v/>
      </c>
      <c r="AH167" s="36" t="str">
        <f>IF(Mining_Import!G167="","",Mining_Import!G167)</f>
        <v/>
      </c>
      <c r="AI167" s="36" t="str">
        <f>IF(Mining_Import!H167="","",Mining_Import!H167)</f>
        <v/>
      </c>
      <c r="AJ167" s="36" t="str">
        <f>IF(Mining_Import!I167="","",Mining_Import!I167)</f>
        <v/>
      </c>
      <c r="BY167" s="120" t="str">
        <f t="shared" si="69"/>
        <v/>
      </c>
      <c r="BZ167" s="184" t="str">
        <f t="shared" si="82"/>
        <v/>
      </c>
      <c r="CA167" s="37" t="str">
        <f>IFERROR(VLOOKUP($BY167,Account_Value!$C$2:$F$2500,4,0),"")</f>
        <v/>
      </c>
      <c r="CB167" s="43" t="str">
        <f t="shared" si="70"/>
        <v/>
      </c>
      <c r="CC167" s="122" t="str">
        <f>IF($BZ167="","",SUM($BZ$2:$BZ167))</f>
        <v/>
      </c>
      <c r="CD167" s="43" t="str">
        <f>IF($BZ167="","",$BU$19*(SUM($BZ$2:$BZ167)))</f>
        <v/>
      </c>
    </row>
    <row r="168" spans="1:82">
      <c r="A168" s="4" t="str">
        <f t="shared" si="71"/>
        <v/>
      </c>
      <c r="B168" s="21" t="str">
        <f>IF(Investments_Import!A168="","",Investments_Import!A168)</f>
        <v/>
      </c>
      <c r="C168" s="22" t="str">
        <f t="shared" si="64"/>
        <v/>
      </c>
      <c r="D168" s="51" t="str">
        <f t="shared" si="72"/>
        <v/>
      </c>
      <c r="E168" s="3" t="str">
        <f>IF(Investments_Import!B168="","",Investments_Import!B168)</f>
        <v/>
      </c>
      <c r="F168" s="54" t="str">
        <f t="shared" si="73"/>
        <v xml:space="preserve"> </v>
      </c>
      <c r="G168" s="54" t="str">
        <f>IF($B168="","",COUNTIF($F$2:$F168,$F168))</f>
        <v/>
      </c>
      <c r="H168" s="53" t="str">
        <f t="shared" si="74"/>
        <v xml:space="preserve">  </v>
      </c>
      <c r="I168" s="3" t="str">
        <f>IF(Investments_Import!C168="","",Investments_Import!C168)</f>
        <v/>
      </c>
      <c r="J168" s="108" t="str">
        <f>IF(Investments_Import!D168="","",Investments_Import!D168)</f>
        <v/>
      </c>
      <c r="K168" s="108" t="str">
        <f t="shared" si="75"/>
        <v/>
      </c>
      <c r="L168" s="47" t="str">
        <f>IF(Investments_Import!E168="","",Investments_Import!E168)</f>
        <v/>
      </c>
      <c r="M168" s="47" t="str">
        <f t="shared" si="65"/>
        <v/>
      </c>
      <c r="N168" s="31" t="str">
        <f>IF(Investments_Import!F168="","",Investments_Import!F168)</f>
        <v/>
      </c>
      <c r="O168" s="31" t="str">
        <f t="shared" si="66"/>
        <v/>
      </c>
      <c r="P168" s="3" t="str">
        <f>IF(Investments_Import!G168="","",Investments_Import!G168)</f>
        <v/>
      </c>
      <c r="Q168" s="3" t="str">
        <f>IF(Investments_Import!H168="","",Investments_Import!H168)</f>
        <v/>
      </c>
      <c r="R168" s="37" t="str">
        <f t="shared" si="67"/>
        <v/>
      </c>
      <c r="S168" s="37" t="str">
        <f t="shared" si="68"/>
        <v/>
      </c>
      <c r="U168" s="36" t="str">
        <f>IF(Mining_Import!A168="","",Mining_Import!A168)</f>
        <v/>
      </c>
      <c r="V168" s="22" t="str">
        <f t="shared" si="76"/>
        <v/>
      </c>
      <c r="W168" s="127" t="str">
        <f t="shared" si="77"/>
        <v/>
      </c>
      <c r="X168" s="127" t="str">
        <f t="shared" si="78"/>
        <v/>
      </c>
      <c r="Y168" s="127" t="str">
        <f t="shared" si="79"/>
        <v/>
      </c>
      <c r="Z168" s="36" t="str">
        <f>IF(Mining_Import!B168="","",Mining_Import!B168)</f>
        <v/>
      </c>
      <c r="AA168" s="184" t="str">
        <f>IF(Mining_Import!$C168="","",Mining_Import!$C168)</f>
        <v/>
      </c>
      <c r="AB168" s="122" t="str">
        <f t="shared" si="80"/>
        <v/>
      </c>
      <c r="AC168" s="122" t="str">
        <f>IF($Y168&gt;Dashboard!$Q$19,$AB168,"")</f>
        <v/>
      </c>
      <c r="AD168" s="43" t="str">
        <f t="shared" si="81"/>
        <v/>
      </c>
      <c r="AE168" s="36" t="str">
        <f>IF(Mining_Import!D168="","",Mining_Import!D168)</f>
        <v/>
      </c>
      <c r="AF168" s="36" t="str">
        <f>IF(Mining_Import!E168="","",Mining_Import!E168)</f>
        <v/>
      </c>
      <c r="AG168" s="36" t="str">
        <f>IF(Mining_Import!F168="","",Mining_Import!F168)</f>
        <v/>
      </c>
      <c r="AH168" s="36" t="str">
        <f>IF(Mining_Import!G168="","",Mining_Import!G168)</f>
        <v/>
      </c>
      <c r="AI168" s="36" t="str">
        <f>IF(Mining_Import!H168="","",Mining_Import!H168)</f>
        <v/>
      </c>
      <c r="AJ168" s="36" t="str">
        <f>IF(Mining_Import!I168="","",Mining_Import!I168)</f>
        <v/>
      </c>
      <c r="BY168" s="120" t="str">
        <f t="shared" si="69"/>
        <v/>
      </c>
      <c r="BZ168" s="184" t="str">
        <f t="shared" si="82"/>
        <v/>
      </c>
      <c r="CA168" s="37" t="str">
        <f>IFERROR(VLOOKUP($BY168,Account_Value!$C$2:$F$2500,4,0),"")</f>
        <v/>
      </c>
      <c r="CB168" s="43" t="str">
        <f t="shared" si="70"/>
        <v/>
      </c>
      <c r="CC168" s="122" t="str">
        <f>IF($BZ168="","",SUM($BZ$2:$BZ168))</f>
        <v/>
      </c>
      <c r="CD168" s="43" t="str">
        <f>IF($BZ168="","",$BU$19*(SUM($BZ$2:$BZ168)))</f>
        <v/>
      </c>
    </row>
    <row r="169" spans="1:82">
      <c r="A169" s="4" t="str">
        <f t="shared" si="71"/>
        <v/>
      </c>
      <c r="B169" s="21" t="str">
        <f>IF(Investments_Import!A169="","",Investments_Import!A169)</f>
        <v/>
      </c>
      <c r="C169" s="22" t="str">
        <f t="shared" si="64"/>
        <v/>
      </c>
      <c r="D169" s="51" t="str">
        <f t="shared" si="72"/>
        <v/>
      </c>
      <c r="E169" s="3" t="str">
        <f>IF(Investments_Import!B169="","",Investments_Import!B169)</f>
        <v/>
      </c>
      <c r="F169" s="54" t="str">
        <f t="shared" si="73"/>
        <v xml:space="preserve"> </v>
      </c>
      <c r="G169" s="54" t="str">
        <f>IF($B169="","",COUNTIF($F$2:$F169,$F169))</f>
        <v/>
      </c>
      <c r="H169" s="53" t="str">
        <f t="shared" si="74"/>
        <v xml:space="preserve">  </v>
      </c>
      <c r="I169" s="3" t="str">
        <f>IF(Investments_Import!C169="","",Investments_Import!C169)</f>
        <v/>
      </c>
      <c r="J169" s="108" t="str">
        <f>IF(Investments_Import!D169="","",Investments_Import!D169)</f>
        <v/>
      </c>
      <c r="K169" s="108" t="str">
        <f t="shared" si="75"/>
        <v/>
      </c>
      <c r="L169" s="47" t="str">
        <f>IF(Investments_Import!E169="","",Investments_Import!E169)</f>
        <v/>
      </c>
      <c r="M169" s="47" t="str">
        <f t="shared" si="65"/>
        <v/>
      </c>
      <c r="N169" s="31" t="str">
        <f>IF(Investments_Import!F169="","",Investments_Import!F169)</f>
        <v/>
      </c>
      <c r="O169" s="31" t="str">
        <f t="shared" si="66"/>
        <v/>
      </c>
      <c r="P169" s="3" t="str">
        <f>IF(Investments_Import!G169="","",Investments_Import!G169)</f>
        <v/>
      </c>
      <c r="Q169" s="3" t="str">
        <f>IF(Investments_Import!H169="","",Investments_Import!H169)</f>
        <v/>
      </c>
      <c r="R169" s="37" t="str">
        <f t="shared" si="67"/>
        <v/>
      </c>
      <c r="S169" s="37" t="str">
        <f t="shared" si="68"/>
        <v/>
      </c>
      <c r="U169" s="36" t="str">
        <f>IF(Mining_Import!A169="","",Mining_Import!A169)</f>
        <v/>
      </c>
      <c r="V169" s="22" t="str">
        <f t="shared" si="76"/>
        <v/>
      </c>
      <c r="W169" s="127" t="str">
        <f t="shared" si="77"/>
        <v/>
      </c>
      <c r="X169" s="127" t="str">
        <f t="shared" si="78"/>
        <v/>
      </c>
      <c r="Y169" s="127" t="str">
        <f t="shared" si="79"/>
        <v/>
      </c>
      <c r="Z169" s="36" t="str">
        <f>IF(Mining_Import!B169="","",Mining_Import!B169)</f>
        <v/>
      </c>
      <c r="AA169" s="184" t="str">
        <f>IF(Mining_Import!$C169="","",Mining_Import!$C169)</f>
        <v/>
      </c>
      <c r="AB169" s="122" t="str">
        <f t="shared" si="80"/>
        <v/>
      </c>
      <c r="AC169" s="122" t="str">
        <f>IF($Y169&gt;Dashboard!$Q$19,$AB169,"")</f>
        <v/>
      </c>
      <c r="AD169" s="43" t="str">
        <f t="shared" si="81"/>
        <v/>
      </c>
      <c r="AE169" s="36" t="str">
        <f>IF(Mining_Import!D169="","",Mining_Import!D169)</f>
        <v/>
      </c>
      <c r="AF169" s="36" t="str">
        <f>IF(Mining_Import!E169="","",Mining_Import!E169)</f>
        <v/>
      </c>
      <c r="AG169" s="36" t="str">
        <f>IF(Mining_Import!F169="","",Mining_Import!F169)</f>
        <v/>
      </c>
      <c r="AH169" s="36" t="str">
        <f>IF(Mining_Import!G169="","",Mining_Import!G169)</f>
        <v/>
      </c>
      <c r="AI169" s="36" t="str">
        <f>IF(Mining_Import!H169="","",Mining_Import!H169)</f>
        <v/>
      </c>
      <c r="AJ169" s="36" t="str">
        <f>IF(Mining_Import!I169="","",Mining_Import!I169)</f>
        <v/>
      </c>
      <c r="BY169" s="120" t="str">
        <f t="shared" si="69"/>
        <v/>
      </c>
      <c r="BZ169" s="184" t="str">
        <f t="shared" si="82"/>
        <v/>
      </c>
      <c r="CA169" s="37" t="str">
        <f>IFERROR(VLOOKUP($BY169,Account_Value!$C$2:$F$2500,4,0),"")</f>
        <v/>
      </c>
      <c r="CB169" s="43" t="str">
        <f t="shared" si="70"/>
        <v/>
      </c>
      <c r="CC169" s="122" t="str">
        <f>IF($BZ169="","",SUM($BZ$2:$BZ169))</f>
        <v/>
      </c>
      <c r="CD169" s="43" t="str">
        <f>IF($BZ169="","",$BU$19*(SUM($BZ$2:$BZ169)))</f>
        <v/>
      </c>
    </row>
    <row r="170" spans="1:82">
      <c r="A170" s="4" t="str">
        <f t="shared" si="71"/>
        <v/>
      </c>
      <c r="B170" s="21" t="str">
        <f>IF(Investments_Import!A170="","",Investments_Import!A170)</f>
        <v/>
      </c>
      <c r="C170" s="22" t="str">
        <f t="shared" si="64"/>
        <v/>
      </c>
      <c r="D170" s="51" t="str">
        <f t="shared" si="72"/>
        <v/>
      </c>
      <c r="E170" s="3" t="str">
        <f>IF(Investments_Import!B170="","",Investments_Import!B170)</f>
        <v/>
      </c>
      <c r="F170" s="54" t="str">
        <f t="shared" si="73"/>
        <v xml:space="preserve"> </v>
      </c>
      <c r="G170" s="54" t="str">
        <f>IF($B170="","",COUNTIF($F$2:$F170,$F170))</f>
        <v/>
      </c>
      <c r="H170" s="53" t="str">
        <f t="shared" si="74"/>
        <v xml:space="preserve">  </v>
      </c>
      <c r="I170" s="3" t="str">
        <f>IF(Investments_Import!C170="","",Investments_Import!C170)</f>
        <v/>
      </c>
      <c r="J170" s="108" t="str">
        <f>IF(Investments_Import!D170="","",Investments_Import!D170)</f>
        <v/>
      </c>
      <c r="K170" s="108" t="str">
        <f t="shared" si="75"/>
        <v/>
      </c>
      <c r="L170" s="47" t="str">
        <f>IF(Investments_Import!E170="","",Investments_Import!E170)</f>
        <v/>
      </c>
      <c r="M170" s="47" t="str">
        <f t="shared" si="65"/>
        <v/>
      </c>
      <c r="N170" s="31" t="str">
        <f>IF(Investments_Import!F170="","",Investments_Import!F170)</f>
        <v/>
      </c>
      <c r="O170" s="31" t="str">
        <f t="shared" si="66"/>
        <v/>
      </c>
      <c r="P170" s="3" t="str">
        <f>IF(Investments_Import!G170="","",Investments_Import!G170)</f>
        <v/>
      </c>
      <c r="Q170" s="3" t="str">
        <f>IF(Investments_Import!H170="","",Investments_Import!H170)</f>
        <v/>
      </c>
      <c r="R170" s="37" t="str">
        <f t="shared" si="67"/>
        <v/>
      </c>
      <c r="S170" s="37" t="str">
        <f t="shared" si="68"/>
        <v/>
      </c>
      <c r="U170" s="36" t="str">
        <f>IF(Mining_Import!A170="","",Mining_Import!A170)</f>
        <v/>
      </c>
      <c r="V170" s="22" t="str">
        <f t="shared" si="76"/>
        <v/>
      </c>
      <c r="W170" s="127" t="str">
        <f t="shared" si="77"/>
        <v/>
      </c>
      <c r="X170" s="127" t="str">
        <f t="shared" si="78"/>
        <v/>
      </c>
      <c r="Y170" s="127" t="str">
        <f t="shared" si="79"/>
        <v/>
      </c>
      <c r="Z170" s="36" t="str">
        <f>IF(Mining_Import!B170="","",Mining_Import!B170)</f>
        <v/>
      </c>
      <c r="AA170" s="184" t="str">
        <f>IF(Mining_Import!$C170="","",Mining_Import!$C170)</f>
        <v/>
      </c>
      <c r="AB170" s="122" t="str">
        <f t="shared" si="80"/>
        <v/>
      </c>
      <c r="AC170" s="122" t="str">
        <f>IF($Y170&gt;Dashboard!$Q$19,$AB170,"")</f>
        <v/>
      </c>
      <c r="AD170" s="43" t="str">
        <f t="shared" si="81"/>
        <v/>
      </c>
      <c r="AE170" s="36" t="str">
        <f>IF(Mining_Import!D170="","",Mining_Import!D170)</f>
        <v/>
      </c>
      <c r="AF170" s="36" t="str">
        <f>IF(Mining_Import!E170="","",Mining_Import!E170)</f>
        <v/>
      </c>
      <c r="AG170" s="36" t="str">
        <f>IF(Mining_Import!F170="","",Mining_Import!F170)</f>
        <v/>
      </c>
      <c r="AH170" s="36" t="str">
        <f>IF(Mining_Import!G170="","",Mining_Import!G170)</f>
        <v/>
      </c>
      <c r="AI170" s="36" t="str">
        <f>IF(Mining_Import!H170="","",Mining_Import!H170)</f>
        <v/>
      </c>
      <c r="AJ170" s="36" t="str">
        <f>IF(Mining_Import!I170="","",Mining_Import!I170)</f>
        <v/>
      </c>
      <c r="BY170" s="120" t="str">
        <f t="shared" si="69"/>
        <v/>
      </c>
      <c r="BZ170" s="184" t="str">
        <f t="shared" si="82"/>
        <v/>
      </c>
      <c r="CA170" s="37" t="str">
        <f>IFERROR(VLOOKUP($BY170,Account_Value!$C$2:$F$2500,4,0),"")</f>
        <v/>
      </c>
      <c r="CB170" s="43" t="str">
        <f t="shared" si="70"/>
        <v/>
      </c>
      <c r="CC170" s="122" t="str">
        <f>IF($BZ170="","",SUM($BZ$2:$BZ170))</f>
        <v/>
      </c>
      <c r="CD170" s="43" t="str">
        <f>IF($BZ170="","",$BU$19*(SUM($BZ$2:$BZ170)))</f>
        <v/>
      </c>
    </row>
    <row r="171" spans="1:82">
      <c r="A171" s="4" t="str">
        <f t="shared" si="71"/>
        <v/>
      </c>
      <c r="B171" s="21" t="str">
        <f>IF(Investments_Import!A171="","",Investments_Import!A171)</f>
        <v/>
      </c>
      <c r="C171" s="22" t="str">
        <f t="shared" si="64"/>
        <v/>
      </c>
      <c r="D171" s="51" t="str">
        <f t="shared" si="72"/>
        <v/>
      </c>
      <c r="E171" s="3" t="str">
        <f>IF(Investments_Import!B171="","",Investments_Import!B171)</f>
        <v/>
      </c>
      <c r="F171" s="54" t="str">
        <f t="shared" si="73"/>
        <v xml:space="preserve"> </v>
      </c>
      <c r="G171" s="54" t="str">
        <f>IF($B171="","",COUNTIF($F$2:$F171,$F171))</f>
        <v/>
      </c>
      <c r="H171" s="53" t="str">
        <f t="shared" si="74"/>
        <v xml:space="preserve">  </v>
      </c>
      <c r="I171" s="3" t="str">
        <f>IF(Investments_Import!C171="","",Investments_Import!C171)</f>
        <v/>
      </c>
      <c r="J171" s="108" t="str">
        <f>IF(Investments_Import!D171="","",Investments_Import!D171)</f>
        <v/>
      </c>
      <c r="K171" s="108" t="str">
        <f t="shared" si="75"/>
        <v/>
      </c>
      <c r="L171" s="47" t="str">
        <f>IF(Investments_Import!E171="","",Investments_Import!E171)</f>
        <v/>
      </c>
      <c r="M171" s="47" t="str">
        <f t="shared" si="65"/>
        <v/>
      </c>
      <c r="N171" s="31" t="str">
        <f>IF(Investments_Import!F171="","",Investments_Import!F171)</f>
        <v/>
      </c>
      <c r="O171" s="31" t="str">
        <f t="shared" si="66"/>
        <v/>
      </c>
      <c r="P171" s="3" t="str">
        <f>IF(Investments_Import!G171="","",Investments_Import!G171)</f>
        <v/>
      </c>
      <c r="Q171" s="3" t="str">
        <f>IF(Investments_Import!H171="","",Investments_Import!H171)</f>
        <v/>
      </c>
      <c r="R171" s="37" t="str">
        <f t="shared" si="67"/>
        <v/>
      </c>
      <c r="S171" s="37" t="str">
        <f t="shared" si="68"/>
        <v/>
      </c>
      <c r="U171" s="36" t="str">
        <f>IF(Mining_Import!A171="","",Mining_Import!A171)</f>
        <v/>
      </c>
      <c r="V171" s="22" t="str">
        <f t="shared" si="76"/>
        <v/>
      </c>
      <c r="W171" s="127" t="str">
        <f t="shared" si="77"/>
        <v/>
      </c>
      <c r="X171" s="127" t="str">
        <f t="shared" si="78"/>
        <v/>
      </c>
      <c r="Y171" s="127" t="str">
        <f t="shared" si="79"/>
        <v/>
      </c>
      <c r="Z171" s="36" t="str">
        <f>IF(Mining_Import!B171="","",Mining_Import!B171)</f>
        <v/>
      </c>
      <c r="AA171" s="184" t="str">
        <f>IF(Mining_Import!$C171="","",Mining_Import!$C171)</f>
        <v/>
      </c>
      <c r="AB171" s="122" t="str">
        <f t="shared" si="80"/>
        <v/>
      </c>
      <c r="AC171" s="122" t="str">
        <f>IF($Y171&gt;Dashboard!$Q$19,$AB171,"")</f>
        <v/>
      </c>
      <c r="AD171" s="43" t="str">
        <f t="shared" si="81"/>
        <v/>
      </c>
      <c r="AE171" s="36" t="str">
        <f>IF(Mining_Import!D171="","",Mining_Import!D171)</f>
        <v/>
      </c>
      <c r="AF171" s="36" t="str">
        <f>IF(Mining_Import!E171="","",Mining_Import!E171)</f>
        <v/>
      </c>
      <c r="AG171" s="36" t="str">
        <f>IF(Mining_Import!F171="","",Mining_Import!F171)</f>
        <v/>
      </c>
      <c r="AH171" s="36" t="str">
        <f>IF(Mining_Import!G171="","",Mining_Import!G171)</f>
        <v/>
      </c>
      <c r="AI171" s="36" t="str">
        <f>IF(Mining_Import!H171="","",Mining_Import!H171)</f>
        <v/>
      </c>
      <c r="AJ171" s="36" t="str">
        <f>IF(Mining_Import!I171="","",Mining_Import!I171)</f>
        <v/>
      </c>
      <c r="BY171" s="120" t="str">
        <f t="shared" si="69"/>
        <v/>
      </c>
      <c r="BZ171" s="184" t="str">
        <f t="shared" si="82"/>
        <v/>
      </c>
      <c r="CA171" s="37" t="str">
        <f>IFERROR(VLOOKUP($BY171,Account_Value!$C$2:$F$2500,4,0),"")</f>
        <v/>
      </c>
      <c r="CB171" s="43" t="str">
        <f t="shared" si="70"/>
        <v/>
      </c>
      <c r="CC171" s="122" t="str">
        <f>IF($BZ171="","",SUM($BZ$2:$BZ171))</f>
        <v/>
      </c>
      <c r="CD171" s="43" t="str">
        <f>IF($BZ171="","",$BU$19*(SUM($BZ$2:$BZ171)))</f>
        <v/>
      </c>
    </row>
    <row r="172" spans="1:82">
      <c r="A172" s="4" t="str">
        <f t="shared" si="71"/>
        <v/>
      </c>
      <c r="B172" s="21" t="str">
        <f>IF(Investments_Import!A172="","",Investments_Import!A172)</f>
        <v/>
      </c>
      <c r="C172" s="22" t="str">
        <f t="shared" si="64"/>
        <v/>
      </c>
      <c r="D172" s="51" t="str">
        <f t="shared" si="72"/>
        <v/>
      </c>
      <c r="E172" s="3" t="str">
        <f>IF(Investments_Import!B172="","",Investments_Import!B172)</f>
        <v/>
      </c>
      <c r="F172" s="54" t="str">
        <f t="shared" si="73"/>
        <v xml:space="preserve"> </v>
      </c>
      <c r="G172" s="54" t="str">
        <f>IF($B172="","",COUNTIF($F$2:$F172,$F172))</f>
        <v/>
      </c>
      <c r="H172" s="53" t="str">
        <f t="shared" si="74"/>
        <v xml:space="preserve">  </v>
      </c>
      <c r="I172" s="3" t="str">
        <f>IF(Investments_Import!C172="","",Investments_Import!C172)</f>
        <v/>
      </c>
      <c r="J172" s="108" t="str">
        <f>IF(Investments_Import!D172="","",Investments_Import!D172)</f>
        <v/>
      </c>
      <c r="K172" s="108" t="str">
        <f t="shared" si="75"/>
        <v/>
      </c>
      <c r="L172" s="47" t="str">
        <f>IF(Investments_Import!E172="","",Investments_Import!E172)</f>
        <v/>
      </c>
      <c r="M172" s="47" t="str">
        <f t="shared" si="65"/>
        <v/>
      </c>
      <c r="N172" s="31" t="str">
        <f>IF(Investments_Import!F172="","",Investments_Import!F172)</f>
        <v/>
      </c>
      <c r="O172" s="31" t="str">
        <f t="shared" si="66"/>
        <v/>
      </c>
      <c r="P172" s="3" t="str">
        <f>IF(Investments_Import!G172="","",Investments_Import!G172)</f>
        <v/>
      </c>
      <c r="Q172" s="3" t="str">
        <f>IF(Investments_Import!H172="","",Investments_Import!H172)</f>
        <v/>
      </c>
      <c r="R172" s="37" t="str">
        <f t="shared" si="67"/>
        <v/>
      </c>
      <c r="S172" s="37" t="str">
        <f t="shared" si="68"/>
        <v/>
      </c>
      <c r="U172" s="36" t="str">
        <f>IF(Mining_Import!A172="","",Mining_Import!A172)</f>
        <v/>
      </c>
      <c r="V172" s="22" t="str">
        <f t="shared" si="76"/>
        <v/>
      </c>
      <c r="W172" s="127" t="str">
        <f t="shared" si="77"/>
        <v/>
      </c>
      <c r="X172" s="127" t="str">
        <f t="shared" si="78"/>
        <v/>
      </c>
      <c r="Y172" s="127" t="str">
        <f t="shared" si="79"/>
        <v/>
      </c>
      <c r="Z172" s="36" t="str">
        <f>IF(Mining_Import!B172="","",Mining_Import!B172)</f>
        <v/>
      </c>
      <c r="AA172" s="184" t="str">
        <f>IF(Mining_Import!$C172="","",Mining_Import!$C172)</f>
        <v/>
      </c>
      <c r="AB172" s="122" t="str">
        <f t="shared" si="80"/>
        <v/>
      </c>
      <c r="AC172" s="122" t="str">
        <f>IF($Y172&gt;Dashboard!$Q$19,$AB172,"")</f>
        <v/>
      </c>
      <c r="AD172" s="43" t="str">
        <f t="shared" si="81"/>
        <v/>
      </c>
      <c r="AE172" s="36" t="str">
        <f>IF(Mining_Import!D172="","",Mining_Import!D172)</f>
        <v/>
      </c>
      <c r="AF172" s="36" t="str">
        <f>IF(Mining_Import!E172="","",Mining_Import!E172)</f>
        <v/>
      </c>
      <c r="AG172" s="36" t="str">
        <f>IF(Mining_Import!F172="","",Mining_Import!F172)</f>
        <v/>
      </c>
      <c r="AH172" s="36" t="str">
        <f>IF(Mining_Import!G172="","",Mining_Import!G172)</f>
        <v/>
      </c>
      <c r="AI172" s="36" t="str">
        <f>IF(Mining_Import!H172="","",Mining_Import!H172)</f>
        <v/>
      </c>
      <c r="AJ172" s="36" t="str">
        <f>IF(Mining_Import!I172="","",Mining_Import!I172)</f>
        <v/>
      </c>
      <c r="BY172" s="120" t="str">
        <f t="shared" si="69"/>
        <v/>
      </c>
      <c r="BZ172" s="184" t="str">
        <f t="shared" si="82"/>
        <v/>
      </c>
      <c r="CA172" s="37" t="str">
        <f>IFERROR(VLOOKUP($BY172,Account_Value!$C$2:$F$2500,4,0),"")</f>
        <v/>
      </c>
      <c r="CB172" s="43" t="str">
        <f t="shared" si="70"/>
        <v/>
      </c>
      <c r="CC172" s="122" t="str">
        <f>IF($BZ172="","",SUM($BZ$2:$BZ172))</f>
        <v/>
      </c>
      <c r="CD172" s="43" t="str">
        <f>IF($BZ172="","",$BU$19*(SUM($BZ$2:$BZ172)))</f>
        <v/>
      </c>
    </row>
    <row r="173" spans="1:82">
      <c r="A173" s="4" t="str">
        <f t="shared" si="71"/>
        <v/>
      </c>
      <c r="B173" s="21" t="str">
        <f>IF(Investments_Import!A173="","",Investments_Import!A173)</f>
        <v/>
      </c>
      <c r="C173" s="22" t="str">
        <f t="shared" si="64"/>
        <v/>
      </c>
      <c r="D173" s="51" t="str">
        <f t="shared" si="72"/>
        <v/>
      </c>
      <c r="E173" s="3" t="str">
        <f>IF(Investments_Import!B173="","",Investments_Import!B173)</f>
        <v/>
      </c>
      <c r="F173" s="54" t="str">
        <f t="shared" si="73"/>
        <v xml:space="preserve"> </v>
      </c>
      <c r="G173" s="54" t="str">
        <f>IF($B173="","",COUNTIF($F$2:$F173,$F173))</f>
        <v/>
      </c>
      <c r="H173" s="53" t="str">
        <f t="shared" si="74"/>
        <v xml:space="preserve">  </v>
      </c>
      <c r="I173" s="3" t="str">
        <f>IF(Investments_Import!C173="","",Investments_Import!C173)</f>
        <v/>
      </c>
      <c r="J173" s="108" t="str">
        <f>IF(Investments_Import!D173="","",Investments_Import!D173)</f>
        <v/>
      </c>
      <c r="K173" s="108" t="str">
        <f t="shared" si="75"/>
        <v/>
      </c>
      <c r="L173" s="47" t="str">
        <f>IF(Investments_Import!E173="","",Investments_Import!E173)</f>
        <v/>
      </c>
      <c r="M173" s="47" t="str">
        <f t="shared" si="65"/>
        <v/>
      </c>
      <c r="N173" s="31" t="str">
        <f>IF(Investments_Import!F173="","",Investments_Import!F173)</f>
        <v/>
      </c>
      <c r="O173" s="31" t="str">
        <f t="shared" si="66"/>
        <v/>
      </c>
      <c r="P173" s="3" t="str">
        <f>IF(Investments_Import!G173="","",Investments_Import!G173)</f>
        <v/>
      </c>
      <c r="Q173" s="3" t="str">
        <f>IF(Investments_Import!H173="","",Investments_Import!H173)</f>
        <v/>
      </c>
      <c r="R173" s="37" t="str">
        <f t="shared" si="67"/>
        <v/>
      </c>
      <c r="S173" s="37" t="str">
        <f t="shared" si="68"/>
        <v/>
      </c>
      <c r="U173" s="36" t="str">
        <f>IF(Mining_Import!A173="","",Mining_Import!A173)</f>
        <v/>
      </c>
      <c r="V173" s="22" t="str">
        <f t="shared" si="76"/>
        <v/>
      </c>
      <c r="W173" s="127" t="str">
        <f t="shared" si="77"/>
        <v/>
      </c>
      <c r="X173" s="127" t="str">
        <f t="shared" si="78"/>
        <v/>
      </c>
      <c r="Y173" s="127" t="str">
        <f t="shared" si="79"/>
        <v/>
      </c>
      <c r="Z173" s="36" t="str">
        <f>IF(Mining_Import!B173="","",Mining_Import!B173)</f>
        <v/>
      </c>
      <c r="AA173" s="184" t="str">
        <f>IF(Mining_Import!$C173="","",Mining_Import!$C173)</f>
        <v/>
      </c>
      <c r="AB173" s="122" t="str">
        <f t="shared" si="80"/>
        <v/>
      </c>
      <c r="AC173" s="122" t="str">
        <f>IF($Y173&gt;Dashboard!$Q$19,$AB173,"")</f>
        <v/>
      </c>
      <c r="AD173" s="43" t="str">
        <f t="shared" si="81"/>
        <v/>
      </c>
      <c r="AE173" s="36" t="str">
        <f>IF(Mining_Import!D173="","",Mining_Import!D173)</f>
        <v/>
      </c>
      <c r="AF173" s="36" t="str">
        <f>IF(Mining_Import!E173="","",Mining_Import!E173)</f>
        <v/>
      </c>
      <c r="AG173" s="36" t="str">
        <f>IF(Mining_Import!F173="","",Mining_Import!F173)</f>
        <v/>
      </c>
      <c r="AH173" s="36" t="str">
        <f>IF(Mining_Import!G173="","",Mining_Import!G173)</f>
        <v/>
      </c>
      <c r="AI173" s="36" t="str">
        <f>IF(Mining_Import!H173="","",Mining_Import!H173)</f>
        <v/>
      </c>
      <c r="AJ173" s="36" t="str">
        <f>IF(Mining_Import!I173="","",Mining_Import!I173)</f>
        <v/>
      </c>
      <c r="BY173" s="120" t="str">
        <f t="shared" si="69"/>
        <v/>
      </c>
      <c r="BZ173" s="184" t="str">
        <f t="shared" si="82"/>
        <v/>
      </c>
      <c r="CA173" s="37" t="str">
        <f>IFERROR(VLOOKUP($BY173,Account_Value!$C$2:$F$2500,4,0),"")</f>
        <v/>
      </c>
      <c r="CB173" s="43" t="str">
        <f t="shared" si="70"/>
        <v/>
      </c>
      <c r="CC173" s="122" t="str">
        <f>IF($BZ173="","",SUM($BZ$2:$BZ173))</f>
        <v/>
      </c>
      <c r="CD173" s="43" t="str">
        <f>IF($BZ173="","",$BU$19*(SUM($BZ$2:$BZ173)))</f>
        <v/>
      </c>
    </row>
    <row r="174" spans="1:82">
      <c r="A174" s="4" t="str">
        <f t="shared" si="71"/>
        <v/>
      </c>
      <c r="B174" s="21" t="str">
        <f>IF(Investments_Import!A174="","",Investments_Import!A174)</f>
        <v/>
      </c>
      <c r="C174" s="22" t="str">
        <f t="shared" si="64"/>
        <v/>
      </c>
      <c r="D174" s="51" t="str">
        <f t="shared" si="72"/>
        <v/>
      </c>
      <c r="E174" s="3" t="str">
        <f>IF(Investments_Import!B174="","",Investments_Import!B174)</f>
        <v/>
      </c>
      <c r="F174" s="54" t="str">
        <f t="shared" si="73"/>
        <v xml:space="preserve"> </v>
      </c>
      <c r="G174" s="54" t="str">
        <f>IF($B174="","",COUNTIF($F$2:$F174,$F174))</f>
        <v/>
      </c>
      <c r="H174" s="53" t="str">
        <f t="shared" si="74"/>
        <v xml:space="preserve">  </v>
      </c>
      <c r="I174" s="3" t="str">
        <f>IF(Investments_Import!C174="","",Investments_Import!C174)</f>
        <v/>
      </c>
      <c r="J174" s="108" t="str">
        <f>IF(Investments_Import!D174="","",Investments_Import!D174)</f>
        <v/>
      </c>
      <c r="K174" s="108" t="str">
        <f t="shared" si="75"/>
        <v/>
      </c>
      <c r="L174" s="47" t="str">
        <f>IF(Investments_Import!E174="","",Investments_Import!E174)</f>
        <v/>
      </c>
      <c r="M174" s="47" t="str">
        <f t="shared" si="65"/>
        <v/>
      </c>
      <c r="N174" s="31" t="str">
        <f>IF(Investments_Import!F174="","",Investments_Import!F174)</f>
        <v/>
      </c>
      <c r="O174" s="31" t="str">
        <f t="shared" si="66"/>
        <v/>
      </c>
      <c r="P174" s="3" t="str">
        <f>IF(Investments_Import!G174="","",Investments_Import!G174)</f>
        <v/>
      </c>
      <c r="Q174" s="3" t="str">
        <f>IF(Investments_Import!H174="","",Investments_Import!H174)</f>
        <v/>
      </c>
      <c r="R174" s="37" t="str">
        <f t="shared" si="67"/>
        <v/>
      </c>
      <c r="S174" s="37" t="str">
        <f t="shared" si="68"/>
        <v/>
      </c>
      <c r="U174" s="36" t="str">
        <f>IF(Mining_Import!A174="","",Mining_Import!A174)</f>
        <v/>
      </c>
      <c r="V174" s="22" t="str">
        <f t="shared" si="76"/>
        <v/>
      </c>
      <c r="W174" s="127" t="str">
        <f t="shared" si="77"/>
        <v/>
      </c>
      <c r="X174" s="127" t="str">
        <f t="shared" si="78"/>
        <v/>
      </c>
      <c r="Y174" s="127" t="str">
        <f t="shared" si="79"/>
        <v/>
      </c>
      <c r="Z174" s="36" t="str">
        <f>IF(Mining_Import!B174="","",Mining_Import!B174)</f>
        <v/>
      </c>
      <c r="AA174" s="184" t="str">
        <f>IF(Mining_Import!$C174="","",Mining_Import!$C174)</f>
        <v/>
      </c>
      <c r="AB174" s="122" t="str">
        <f t="shared" si="80"/>
        <v/>
      </c>
      <c r="AC174" s="122" t="str">
        <f>IF($Y174&gt;Dashboard!$Q$19,$AB174,"")</f>
        <v/>
      </c>
      <c r="AD174" s="43" t="str">
        <f t="shared" si="81"/>
        <v/>
      </c>
      <c r="AE174" s="36" t="str">
        <f>IF(Mining_Import!D174="","",Mining_Import!D174)</f>
        <v/>
      </c>
      <c r="AF174" s="36" t="str">
        <f>IF(Mining_Import!E174="","",Mining_Import!E174)</f>
        <v/>
      </c>
      <c r="AG174" s="36" t="str">
        <f>IF(Mining_Import!F174="","",Mining_Import!F174)</f>
        <v/>
      </c>
      <c r="AH174" s="36" t="str">
        <f>IF(Mining_Import!G174="","",Mining_Import!G174)</f>
        <v/>
      </c>
      <c r="AI174" s="36" t="str">
        <f>IF(Mining_Import!H174="","",Mining_Import!H174)</f>
        <v/>
      </c>
      <c r="AJ174" s="36" t="str">
        <f>IF(Mining_Import!I174="","",Mining_Import!I174)</f>
        <v/>
      </c>
      <c r="BY174" s="120" t="str">
        <f t="shared" si="69"/>
        <v/>
      </c>
      <c r="BZ174" s="184" t="str">
        <f t="shared" si="82"/>
        <v/>
      </c>
      <c r="CA174" s="37" t="str">
        <f>IFERROR(VLOOKUP($BY174,Account_Value!$C$2:$F$2500,4,0),"")</f>
        <v/>
      </c>
      <c r="CB174" s="43" t="str">
        <f t="shared" si="70"/>
        <v/>
      </c>
      <c r="CC174" s="122" t="str">
        <f>IF($BZ174="","",SUM($BZ$2:$BZ174))</f>
        <v/>
      </c>
      <c r="CD174" s="43" t="str">
        <f>IF($BZ174="","",$BU$19*(SUM($BZ$2:$BZ174)))</f>
        <v/>
      </c>
    </row>
    <row r="175" spans="1:82">
      <c r="A175" s="4" t="str">
        <f t="shared" si="71"/>
        <v/>
      </c>
      <c r="B175" s="21" t="str">
        <f>IF(Investments_Import!A175="","",Investments_Import!A175)</f>
        <v/>
      </c>
      <c r="C175" s="22" t="str">
        <f t="shared" si="64"/>
        <v/>
      </c>
      <c r="D175" s="51" t="str">
        <f t="shared" si="72"/>
        <v/>
      </c>
      <c r="E175" s="3" t="str">
        <f>IF(Investments_Import!B175="","",Investments_Import!B175)</f>
        <v/>
      </c>
      <c r="F175" s="54" t="str">
        <f t="shared" si="73"/>
        <v xml:space="preserve"> </v>
      </c>
      <c r="G175" s="54" t="str">
        <f>IF($B175="","",COUNTIF($F$2:$F175,$F175))</f>
        <v/>
      </c>
      <c r="H175" s="53" t="str">
        <f t="shared" si="74"/>
        <v xml:space="preserve">  </v>
      </c>
      <c r="I175" s="3" t="str">
        <f>IF(Investments_Import!C175="","",Investments_Import!C175)</f>
        <v/>
      </c>
      <c r="J175" s="108" t="str">
        <f>IF(Investments_Import!D175="","",Investments_Import!D175)</f>
        <v/>
      </c>
      <c r="K175" s="108" t="str">
        <f t="shared" si="75"/>
        <v/>
      </c>
      <c r="L175" s="47" t="str">
        <f>IF(Investments_Import!E175="","",Investments_Import!E175)</f>
        <v/>
      </c>
      <c r="M175" s="47" t="str">
        <f t="shared" si="65"/>
        <v/>
      </c>
      <c r="N175" s="31" t="str">
        <f>IF(Investments_Import!F175="","",Investments_Import!F175)</f>
        <v/>
      </c>
      <c r="O175" s="31" t="str">
        <f t="shared" si="66"/>
        <v/>
      </c>
      <c r="P175" s="3" t="str">
        <f>IF(Investments_Import!G175="","",Investments_Import!G175)</f>
        <v/>
      </c>
      <c r="Q175" s="3" t="str">
        <f>IF(Investments_Import!H175="","",Investments_Import!H175)</f>
        <v/>
      </c>
      <c r="R175" s="37" t="str">
        <f t="shared" si="67"/>
        <v/>
      </c>
      <c r="S175" s="37" t="str">
        <f t="shared" si="68"/>
        <v/>
      </c>
      <c r="U175" s="36" t="str">
        <f>IF(Mining_Import!A175="","",Mining_Import!A175)</f>
        <v/>
      </c>
      <c r="V175" s="22" t="str">
        <f t="shared" si="76"/>
        <v/>
      </c>
      <c r="W175" s="127" t="str">
        <f t="shared" si="77"/>
        <v/>
      </c>
      <c r="X175" s="127" t="str">
        <f t="shared" si="78"/>
        <v/>
      </c>
      <c r="Y175" s="127" t="str">
        <f t="shared" si="79"/>
        <v/>
      </c>
      <c r="Z175" s="36" t="str">
        <f>IF(Mining_Import!B175="","",Mining_Import!B175)</f>
        <v/>
      </c>
      <c r="AA175" s="184" t="str">
        <f>IF(Mining_Import!$C175="","",Mining_Import!$C175)</f>
        <v/>
      </c>
      <c r="AB175" s="122" t="str">
        <f t="shared" si="80"/>
        <v/>
      </c>
      <c r="AC175" s="122" t="str">
        <f>IF($Y175&gt;Dashboard!$Q$19,$AB175,"")</f>
        <v/>
      </c>
      <c r="AD175" s="43" t="str">
        <f t="shared" si="81"/>
        <v/>
      </c>
      <c r="AE175" s="36" t="str">
        <f>IF(Mining_Import!D175="","",Mining_Import!D175)</f>
        <v/>
      </c>
      <c r="AF175" s="36" t="str">
        <f>IF(Mining_Import!E175="","",Mining_Import!E175)</f>
        <v/>
      </c>
      <c r="AG175" s="36" t="str">
        <f>IF(Mining_Import!F175="","",Mining_Import!F175)</f>
        <v/>
      </c>
      <c r="AH175" s="36" t="str">
        <f>IF(Mining_Import!G175="","",Mining_Import!G175)</f>
        <v/>
      </c>
      <c r="AI175" s="36" t="str">
        <f>IF(Mining_Import!H175="","",Mining_Import!H175)</f>
        <v/>
      </c>
      <c r="AJ175" s="36" t="str">
        <f>IF(Mining_Import!I175="","",Mining_Import!I175)</f>
        <v/>
      </c>
      <c r="BY175" s="120" t="str">
        <f t="shared" si="69"/>
        <v/>
      </c>
      <c r="BZ175" s="184" t="str">
        <f t="shared" si="82"/>
        <v/>
      </c>
      <c r="CA175" s="37" t="str">
        <f>IFERROR(VLOOKUP($BY175,Account_Value!$C$2:$F$2500,4,0),"")</f>
        <v/>
      </c>
      <c r="CB175" s="43" t="str">
        <f t="shared" si="70"/>
        <v/>
      </c>
      <c r="CC175" s="122" t="str">
        <f>IF($BZ175="","",SUM($BZ$2:$BZ175))</f>
        <v/>
      </c>
      <c r="CD175" s="43" t="str">
        <f>IF($BZ175="","",$BU$19*(SUM($BZ$2:$BZ175)))</f>
        <v/>
      </c>
    </row>
    <row r="176" spans="1:82">
      <c r="A176" s="4" t="str">
        <f t="shared" si="71"/>
        <v/>
      </c>
      <c r="B176" s="21" t="str">
        <f>IF(Investments_Import!A176="","",Investments_Import!A176)</f>
        <v/>
      </c>
      <c r="C176" s="22" t="str">
        <f t="shared" si="64"/>
        <v/>
      </c>
      <c r="D176" s="51" t="str">
        <f t="shared" si="72"/>
        <v/>
      </c>
      <c r="E176" s="3" t="str">
        <f>IF(Investments_Import!B176="","",Investments_Import!B176)</f>
        <v/>
      </c>
      <c r="F176" s="54" t="str">
        <f t="shared" si="73"/>
        <v xml:space="preserve"> </v>
      </c>
      <c r="G176" s="54" t="str">
        <f>IF($B176="","",COUNTIF($F$2:$F176,$F176))</f>
        <v/>
      </c>
      <c r="H176" s="53" t="str">
        <f t="shared" si="74"/>
        <v xml:space="preserve">  </v>
      </c>
      <c r="I176" s="3" t="str">
        <f>IF(Investments_Import!C176="","",Investments_Import!C176)</f>
        <v/>
      </c>
      <c r="J176" s="108" t="str">
        <f>IF(Investments_Import!D176="","",Investments_Import!D176)</f>
        <v/>
      </c>
      <c r="K176" s="108" t="str">
        <f t="shared" si="75"/>
        <v/>
      </c>
      <c r="L176" s="47" t="str">
        <f>IF(Investments_Import!E176="","",Investments_Import!E176)</f>
        <v/>
      </c>
      <c r="M176" s="47" t="str">
        <f t="shared" si="65"/>
        <v/>
      </c>
      <c r="N176" s="31" t="str">
        <f>IF(Investments_Import!F176="","",Investments_Import!F176)</f>
        <v/>
      </c>
      <c r="O176" s="31" t="str">
        <f t="shared" si="66"/>
        <v/>
      </c>
      <c r="P176" s="3" t="str">
        <f>IF(Investments_Import!G176="","",Investments_Import!G176)</f>
        <v/>
      </c>
      <c r="Q176" s="3" t="str">
        <f>IF(Investments_Import!H176="","",Investments_Import!H176)</f>
        <v/>
      </c>
      <c r="R176" s="37" t="str">
        <f t="shared" si="67"/>
        <v/>
      </c>
      <c r="S176" s="37" t="str">
        <f t="shared" si="68"/>
        <v/>
      </c>
      <c r="U176" s="36" t="str">
        <f>IF(Mining_Import!A176="","",Mining_Import!A176)</f>
        <v/>
      </c>
      <c r="V176" s="22" t="str">
        <f t="shared" si="76"/>
        <v/>
      </c>
      <c r="W176" s="127" t="str">
        <f t="shared" si="77"/>
        <v/>
      </c>
      <c r="X176" s="127" t="str">
        <f t="shared" si="78"/>
        <v/>
      </c>
      <c r="Y176" s="127" t="str">
        <f t="shared" si="79"/>
        <v/>
      </c>
      <c r="Z176" s="36" t="str">
        <f>IF(Mining_Import!B176="","",Mining_Import!B176)</f>
        <v/>
      </c>
      <c r="AA176" s="184" t="str">
        <f>IF(Mining_Import!$C176="","",Mining_Import!$C176)</f>
        <v/>
      </c>
      <c r="AB176" s="122" t="str">
        <f t="shared" si="80"/>
        <v/>
      </c>
      <c r="AC176" s="122" t="str">
        <f>IF($Y176&gt;Dashboard!$Q$19,$AB176,"")</f>
        <v/>
      </c>
      <c r="AD176" s="43" t="str">
        <f t="shared" si="81"/>
        <v/>
      </c>
      <c r="AE176" s="36" t="str">
        <f>IF(Mining_Import!D176="","",Mining_Import!D176)</f>
        <v/>
      </c>
      <c r="AF176" s="36" t="str">
        <f>IF(Mining_Import!E176="","",Mining_Import!E176)</f>
        <v/>
      </c>
      <c r="AG176" s="36" t="str">
        <f>IF(Mining_Import!F176="","",Mining_Import!F176)</f>
        <v/>
      </c>
      <c r="AH176" s="36" t="str">
        <f>IF(Mining_Import!G176="","",Mining_Import!G176)</f>
        <v/>
      </c>
      <c r="AI176" s="36" t="str">
        <f>IF(Mining_Import!H176="","",Mining_Import!H176)</f>
        <v/>
      </c>
      <c r="AJ176" s="36" t="str">
        <f>IF(Mining_Import!I176="","",Mining_Import!I176)</f>
        <v/>
      </c>
      <c r="BY176" s="120" t="str">
        <f t="shared" si="69"/>
        <v/>
      </c>
      <c r="BZ176" s="184" t="str">
        <f t="shared" si="82"/>
        <v/>
      </c>
      <c r="CA176" s="37" t="str">
        <f>IFERROR(VLOOKUP($BY176,Account_Value!$C$2:$F$2500,4,0),"")</f>
        <v/>
      </c>
      <c r="CB176" s="43" t="str">
        <f t="shared" si="70"/>
        <v/>
      </c>
      <c r="CC176" s="122" t="str">
        <f>IF($BZ176="","",SUM($BZ$2:$BZ176))</f>
        <v/>
      </c>
      <c r="CD176" s="43" t="str">
        <f>IF($BZ176="","",$BU$19*(SUM($BZ$2:$BZ176)))</f>
        <v/>
      </c>
    </row>
    <row r="177" spans="1:82">
      <c r="A177" s="4" t="str">
        <f t="shared" si="71"/>
        <v/>
      </c>
      <c r="B177" s="21" t="str">
        <f>IF(Investments_Import!A177="","",Investments_Import!A177)</f>
        <v/>
      </c>
      <c r="C177" s="22" t="str">
        <f t="shared" si="64"/>
        <v/>
      </c>
      <c r="D177" s="51" t="str">
        <f t="shared" si="72"/>
        <v/>
      </c>
      <c r="E177" s="3" t="str">
        <f>IF(Investments_Import!B177="","",Investments_Import!B177)</f>
        <v/>
      </c>
      <c r="F177" s="54" t="str">
        <f t="shared" si="73"/>
        <v xml:space="preserve"> </v>
      </c>
      <c r="G177" s="54" t="str">
        <f>IF($B177="","",COUNTIF($F$2:$F177,$F177))</f>
        <v/>
      </c>
      <c r="H177" s="53" t="str">
        <f t="shared" si="74"/>
        <v xml:space="preserve">  </v>
      </c>
      <c r="I177" s="3" t="str">
        <f>IF(Investments_Import!C177="","",Investments_Import!C177)</f>
        <v/>
      </c>
      <c r="J177" s="108" t="str">
        <f>IF(Investments_Import!D177="","",Investments_Import!D177)</f>
        <v/>
      </c>
      <c r="K177" s="108" t="str">
        <f t="shared" si="75"/>
        <v/>
      </c>
      <c r="L177" s="47" t="str">
        <f>IF(Investments_Import!E177="","",Investments_Import!E177)</f>
        <v/>
      </c>
      <c r="M177" s="47" t="str">
        <f t="shared" si="65"/>
        <v/>
      </c>
      <c r="N177" s="31" t="str">
        <f>IF(Investments_Import!F177="","",Investments_Import!F177)</f>
        <v/>
      </c>
      <c r="O177" s="31" t="str">
        <f t="shared" si="66"/>
        <v/>
      </c>
      <c r="P177" s="3" t="str">
        <f>IF(Investments_Import!G177="","",Investments_Import!G177)</f>
        <v/>
      </c>
      <c r="Q177" s="3" t="str">
        <f>IF(Investments_Import!H177="","",Investments_Import!H177)</f>
        <v/>
      </c>
      <c r="R177" s="37" t="str">
        <f t="shared" si="67"/>
        <v/>
      </c>
      <c r="S177" s="37" t="str">
        <f t="shared" si="68"/>
        <v/>
      </c>
      <c r="U177" s="36" t="str">
        <f>IF(Mining_Import!A177="","",Mining_Import!A177)</f>
        <v/>
      </c>
      <c r="V177" s="22" t="str">
        <f t="shared" si="76"/>
        <v/>
      </c>
      <c r="W177" s="127" t="str">
        <f t="shared" si="77"/>
        <v/>
      </c>
      <c r="X177" s="127" t="str">
        <f t="shared" si="78"/>
        <v/>
      </c>
      <c r="Y177" s="127" t="str">
        <f t="shared" si="79"/>
        <v/>
      </c>
      <c r="Z177" s="36" t="str">
        <f>IF(Mining_Import!B177="","",Mining_Import!B177)</f>
        <v/>
      </c>
      <c r="AA177" s="184" t="str">
        <f>IF(Mining_Import!$C177="","",Mining_Import!$C177)</f>
        <v/>
      </c>
      <c r="AB177" s="122" t="str">
        <f t="shared" si="80"/>
        <v/>
      </c>
      <c r="AC177" s="122" t="str">
        <f>IF($Y177&gt;Dashboard!$Q$19,$AB177,"")</f>
        <v/>
      </c>
      <c r="AD177" s="43" t="str">
        <f t="shared" si="81"/>
        <v/>
      </c>
      <c r="AE177" s="36" t="str">
        <f>IF(Mining_Import!D177="","",Mining_Import!D177)</f>
        <v/>
      </c>
      <c r="AF177" s="36" t="str">
        <f>IF(Mining_Import!E177="","",Mining_Import!E177)</f>
        <v/>
      </c>
      <c r="AG177" s="36" t="str">
        <f>IF(Mining_Import!F177="","",Mining_Import!F177)</f>
        <v/>
      </c>
      <c r="AH177" s="36" t="str">
        <f>IF(Mining_Import!G177="","",Mining_Import!G177)</f>
        <v/>
      </c>
      <c r="AI177" s="36" t="str">
        <f>IF(Mining_Import!H177="","",Mining_Import!H177)</f>
        <v/>
      </c>
      <c r="AJ177" s="36" t="str">
        <f>IF(Mining_Import!I177="","",Mining_Import!I177)</f>
        <v/>
      </c>
      <c r="BY177" s="120" t="str">
        <f t="shared" si="69"/>
        <v/>
      </c>
      <c r="BZ177" s="184" t="str">
        <f t="shared" si="82"/>
        <v/>
      </c>
      <c r="CA177" s="37" t="str">
        <f>IFERROR(VLOOKUP($BY177,Account_Value!$C$2:$F$2500,4,0),"")</f>
        <v/>
      </c>
      <c r="CB177" s="43" t="str">
        <f t="shared" si="70"/>
        <v/>
      </c>
      <c r="CC177" s="122" t="str">
        <f>IF($BZ177="","",SUM($BZ$2:$BZ177))</f>
        <v/>
      </c>
      <c r="CD177" s="43" t="str">
        <f>IF($BZ177="","",$BU$19*(SUM($BZ$2:$BZ177)))</f>
        <v/>
      </c>
    </row>
    <row r="178" spans="1:82">
      <c r="A178" s="4" t="str">
        <f t="shared" si="71"/>
        <v/>
      </c>
      <c r="B178" s="21" t="str">
        <f>IF(Investments_Import!A178="","",Investments_Import!A178)</f>
        <v/>
      </c>
      <c r="C178" s="22" t="str">
        <f t="shared" si="64"/>
        <v/>
      </c>
      <c r="D178" s="51" t="str">
        <f t="shared" si="72"/>
        <v/>
      </c>
      <c r="E178" s="3" t="str">
        <f>IF(Investments_Import!B178="","",Investments_Import!B178)</f>
        <v/>
      </c>
      <c r="F178" s="54" t="str">
        <f t="shared" si="73"/>
        <v xml:space="preserve"> </v>
      </c>
      <c r="G178" s="54" t="str">
        <f>IF($B178="","",COUNTIF($F$2:$F178,$F178))</f>
        <v/>
      </c>
      <c r="H178" s="53" t="str">
        <f t="shared" si="74"/>
        <v xml:space="preserve">  </v>
      </c>
      <c r="I178" s="3" t="str">
        <f>IF(Investments_Import!C178="","",Investments_Import!C178)</f>
        <v/>
      </c>
      <c r="J178" s="108" t="str">
        <f>IF(Investments_Import!D178="","",Investments_Import!D178)</f>
        <v/>
      </c>
      <c r="K178" s="108" t="str">
        <f t="shared" si="75"/>
        <v/>
      </c>
      <c r="L178" s="47" t="str">
        <f>IF(Investments_Import!E178="","",Investments_Import!E178)</f>
        <v/>
      </c>
      <c r="M178" s="47" t="str">
        <f t="shared" si="65"/>
        <v/>
      </c>
      <c r="N178" s="31" t="str">
        <f>IF(Investments_Import!F178="","",Investments_Import!F178)</f>
        <v/>
      </c>
      <c r="O178" s="31" t="str">
        <f t="shared" si="66"/>
        <v/>
      </c>
      <c r="P178" s="3" t="str">
        <f>IF(Investments_Import!G178="","",Investments_Import!G178)</f>
        <v/>
      </c>
      <c r="Q178" s="3" t="str">
        <f>IF(Investments_Import!H178="","",Investments_Import!H178)</f>
        <v/>
      </c>
      <c r="R178" s="37" t="str">
        <f t="shared" si="67"/>
        <v/>
      </c>
      <c r="S178" s="37" t="str">
        <f t="shared" si="68"/>
        <v/>
      </c>
      <c r="U178" s="36" t="str">
        <f>IF(Mining_Import!A178="","",Mining_Import!A178)</f>
        <v/>
      </c>
      <c r="V178" s="22" t="str">
        <f t="shared" si="76"/>
        <v/>
      </c>
      <c r="W178" s="127" t="str">
        <f t="shared" si="77"/>
        <v/>
      </c>
      <c r="X178" s="127" t="str">
        <f t="shared" si="78"/>
        <v/>
      </c>
      <c r="Y178" s="127" t="str">
        <f t="shared" si="79"/>
        <v/>
      </c>
      <c r="Z178" s="36" t="str">
        <f>IF(Mining_Import!B178="","",Mining_Import!B178)</f>
        <v/>
      </c>
      <c r="AA178" s="184" t="str">
        <f>IF(Mining_Import!$C178="","",Mining_Import!$C178)</f>
        <v/>
      </c>
      <c r="AB178" s="122" t="str">
        <f t="shared" si="80"/>
        <v/>
      </c>
      <c r="AC178" s="122" t="str">
        <f>IF($Y178&gt;Dashboard!$Q$19,$AB178,"")</f>
        <v/>
      </c>
      <c r="AD178" s="43" t="str">
        <f t="shared" si="81"/>
        <v/>
      </c>
      <c r="AE178" s="36" t="str">
        <f>IF(Mining_Import!D178="","",Mining_Import!D178)</f>
        <v/>
      </c>
      <c r="AF178" s="36" t="str">
        <f>IF(Mining_Import!E178="","",Mining_Import!E178)</f>
        <v/>
      </c>
      <c r="AG178" s="36" t="str">
        <f>IF(Mining_Import!F178="","",Mining_Import!F178)</f>
        <v/>
      </c>
      <c r="AH178" s="36" t="str">
        <f>IF(Mining_Import!G178="","",Mining_Import!G178)</f>
        <v/>
      </c>
      <c r="AI178" s="36" t="str">
        <f>IF(Mining_Import!H178="","",Mining_Import!H178)</f>
        <v/>
      </c>
      <c r="AJ178" s="36" t="str">
        <f>IF(Mining_Import!I178="","",Mining_Import!I178)</f>
        <v/>
      </c>
      <c r="BY178" s="120" t="str">
        <f t="shared" si="69"/>
        <v/>
      </c>
      <c r="BZ178" s="184" t="str">
        <f t="shared" si="82"/>
        <v/>
      </c>
      <c r="CA178" s="37" t="str">
        <f>IFERROR(VLOOKUP($BY178,Account_Value!$C$2:$F$2500,4,0),"")</f>
        <v/>
      </c>
      <c r="CB178" s="43" t="str">
        <f t="shared" si="70"/>
        <v/>
      </c>
      <c r="CC178" s="122" t="str">
        <f>IF($BZ178="","",SUM($BZ$2:$BZ178))</f>
        <v/>
      </c>
      <c r="CD178" s="43" t="str">
        <f>IF($BZ178="","",$BU$19*(SUM($BZ$2:$BZ178)))</f>
        <v/>
      </c>
    </row>
    <row r="179" spans="1:82">
      <c r="A179" s="4" t="str">
        <f t="shared" si="71"/>
        <v/>
      </c>
      <c r="B179" s="21" t="str">
        <f>IF(Investments_Import!A179="","",Investments_Import!A179)</f>
        <v/>
      </c>
      <c r="C179" s="22" t="str">
        <f t="shared" si="64"/>
        <v/>
      </c>
      <c r="D179" s="51" t="str">
        <f t="shared" si="72"/>
        <v/>
      </c>
      <c r="E179" s="3" t="str">
        <f>IF(Investments_Import!B179="","",Investments_Import!B179)</f>
        <v/>
      </c>
      <c r="F179" s="54" t="str">
        <f t="shared" si="73"/>
        <v xml:space="preserve"> </v>
      </c>
      <c r="G179" s="54" t="str">
        <f>IF($B179="","",COUNTIF($F$2:$F179,$F179))</f>
        <v/>
      </c>
      <c r="H179" s="53" t="str">
        <f t="shared" si="74"/>
        <v xml:space="preserve">  </v>
      </c>
      <c r="I179" s="3" t="str">
        <f>IF(Investments_Import!C179="","",Investments_Import!C179)</f>
        <v/>
      </c>
      <c r="J179" s="108" t="str">
        <f>IF(Investments_Import!D179="","",Investments_Import!D179)</f>
        <v/>
      </c>
      <c r="K179" s="108" t="str">
        <f t="shared" si="75"/>
        <v/>
      </c>
      <c r="L179" s="47" t="str">
        <f>IF(Investments_Import!E179="","",Investments_Import!E179)</f>
        <v/>
      </c>
      <c r="M179" s="47" t="str">
        <f t="shared" si="65"/>
        <v/>
      </c>
      <c r="N179" s="31" t="str">
        <f>IF(Investments_Import!F179="","",Investments_Import!F179)</f>
        <v/>
      </c>
      <c r="O179" s="31" t="str">
        <f t="shared" si="66"/>
        <v/>
      </c>
      <c r="P179" s="3" t="str">
        <f>IF(Investments_Import!G179="","",Investments_Import!G179)</f>
        <v/>
      </c>
      <c r="Q179" s="3" t="str">
        <f>IF(Investments_Import!H179="","",Investments_Import!H179)</f>
        <v/>
      </c>
      <c r="R179" s="37" t="str">
        <f t="shared" si="67"/>
        <v/>
      </c>
      <c r="S179" s="37" t="str">
        <f t="shared" si="68"/>
        <v/>
      </c>
      <c r="U179" s="36" t="str">
        <f>IF(Mining_Import!A179="","",Mining_Import!A179)</f>
        <v/>
      </c>
      <c r="V179" s="22" t="str">
        <f t="shared" si="76"/>
        <v/>
      </c>
      <c r="W179" s="127" t="str">
        <f t="shared" si="77"/>
        <v/>
      </c>
      <c r="X179" s="127" t="str">
        <f t="shared" si="78"/>
        <v/>
      </c>
      <c r="Y179" s="127" t="str">
        <f t="shared" si="79"/>
        <v/>
      </c>
      <c r="Z179" s="36" t="str">
        <f>IF(Mining_Import!B179="","",Mining_Import!B179)</f>
        <v/>
      </c>
      <c r="AA179" s="184" t="str">
        <f>IF(Mining_Import!$C179="","",Mining_Import!$C179)</f>
        <v/>
      </c>
      <c r="AB179" s="122" t="str">
        <f t="shared" si="80"/>
        <v/>
      </c>
      <c r="AC179" s="122" t="str">
        <f>IF($Y179&gt;Dashboard!$Q$19,$AB179,"")</f>
        <v/>
      </c>
      <c r="AD179" s="43" t="str">
        <f t="shared" si="81"/>
        <v/>
      </c>
      <c r="AE179" s="36" t="str">
        <f>IF(Mining_Import!D179="","",Mining_Import!D179)</f>
        <v/>
      </c>
      <c r="AF179" s="36" t="str">
        <f>IF(Mining_Import!E179="","",Mining_Import!E179)</f>
        <v/>
      </c>
      <c r="AG179" s="36" t="str">
        <f>IF(Mining_Import!F179="","",Mining_Import!F179)</f>
        <v/>
      </c>
      <c r="AH179" s="36" t="str">
        <f>IF(Mining_Import!G179="","",Mining_Import!G179)</f>
        <v/>
      </c>
      <c r="AI179" s="36" t="str">
        <f>IF(Mining_Import!H179="","",Mining_Import!H179)</f>
        <v/>
      </c>
      <c r="AJ179" s="36" t="str">
        <f>IF(Mining_Import!I179="","",Mining_Import!I179)</f>
        <v/>
      </c>
      <c r="BY179" s="120" t="str">
        <f t="shared" si="69"/>
        <v/>
      </c>
      <c r="BZ179" s="184" t="str">
        <f t="shared" si="82"/>
        <v/>
      </c>
      <c r="CA179" s="37" t="str">
        <f>IFERROR(VLOOKUP($BY179,Account_Value!$C$2:$F$2500,4,0),"")</f>
        <v/>
      </c>
      <c r="CB179" s="43" t="str">
        <f t="shared" si="70"/>
        <v/>
      </c>
      <c r="CC179" s="122" t="str">
        <f>IF($BZ179="","",SUM($BZ$2:$BZ179))</f>
        <v/>
      </c>
      <c r="CD179" s="43" t="str">
        <f>IF($BZ179="","",$BU$19*(SUM($BZ$2:$BZ179)))</f>
        <v/>
      </c>
    </row>
    <row r="180" spans="1:82">
      <c r="A180" s="4" t="str">
        <f t="shared" si="71"/>
        <v/>
      </c>
      <c r="B180" s="21" t="str">
        <f>IF(Investments_Import!A180="","",Investments_Import!A180)</f>
        <v/>
      </c>
      <c r="C180" s="22" t="str">
        <f t="shared" si="64"/>
        <v/>
      </c>
      <c r="D180" s="51" t="str">
        <f t="shared" si="72"/>
        <v/>
      </c>
      <c r="E180" s="3" t="str">
        <f>IF(Investments_Import!B180="","",Investments_Import!B180)</f>
        <v/>
      </c>
      <c r="F180" s="54" t="str">
        <f t="shared" si="73"/>
        <v xml:space="preserve"> </v>
      </c>
      <c r="G180" s="54" t="str">
        <f>IF($B180="","",COUNTIF($F$2:$F180,$F180))</f>
        <v/>
      </c>
      <c r="H180" s="53" t="str">
        <f t="shared" si="74"/>
        <v xml:space="preserve">  </v>
      </c>
      <c r="I180" s="3" t="str">
        <f>IF(Investments_Import!C180="","",Investments_Import!C180)</f>
        <v/>
      </c>
      <c r="J180" s="108" t="str">
        <f>IF(Investments_Import!D180="","",Investments_Import!D180)</f>
        <v/>
      </c>
      <c r="K180" s="108" t="str">
        <f t="shared" si="75"/>
        <v/>
      </c>
      <c r="L180" s="47" t="str">
        <f>IF(Investments_Import!E180="","",Investments_Import!E180)</f>
        <v/>
      </c>
      <c r="M180" s="47" t="str">
        <f t="shared" si="65"/>
        <v/>
      </c>
      <c r="N180" s="31" t="str">
        <f>IF(Investments_Import!F180="","",Investments_Import!F180)</f>
        <v/>
      </c>
      <c r="O180" s="31" t="str">
        <f t="shared" si="66"/>
        <v/>
      </c>
      <c r="P180" s="3" t="str">
        <f>IF(Investments_Import!G180="","",Investments_Import!G180)</f>
        <v/>
      </c>
      <c r="Q180" s="3" t="str">
        <f>IF(Investments_Import!H180="","",Investments_Import!H180)</f>
        <v/>
      </c>
      <c r="R180" s="37" t="str">
        <f t="shared" si="67"/>
        <v/>
      </c>
      <c r="S180" s="37" t="str">
        <f t="shared" si="68"/>
        <v/>
      </c>
      <c r="U180" s="36" t="str">
        <f>IF(Mining_Import!A180="","",Mining_Import!A180)</f>
        <v/>
      </c>
      <c r="V180" s="22" t="str">
        <f t="shared" si="76"/>
        <v/>
      </c>
      <c r="W180" s="127" t="str">
        <f t="shared" si="77"/>
        <v/>
      </c>
      <c r="X180" s="127" t="str">
        <f t="shared" si="78"/>
        <v/>
      </c>
      <c r="Y180" s="127" t="str">
        <f t="shared" si="79"/>
        <v/>
      </c>
      <c r="Z180" s="36" t="str">
        <f>IF(Mining_Import!B180="","",Mining_Import!B180)</f>
        <v/>
      </c>
      <c r="AA180" s="184" t="str">
        <f>IF(Mining_Import!$C180="","",Mining_Import!$C180)</f>
        <v/>
      </c>
      <c r="AB180" s="122" t="str">
        <f t="shared" si="80"/>
        <v/>
      </c>
      <c r="AC180" s="122" t="str">
        <f>IF($Y180&gt;Dashboard!$Q$19,$AB180,"")</f>
        <v/>
      </c>
      <c r="AD180" s="43" t="str">
        <f t="shared" si="81"/>
        <v/>
      </c>
      <c r="AE180" s="36" t="str">
        <f>IF(Mining_Import!D180="","",Mining_Import!D180)</f>
        <v/>
      </c>
      <c r="AF180" s="36" t="str">
        <f>IF(Mining_Import!E180="","",Mining_Import!E180)</f>
        <v/>
      </c>
      <c r="AG180" s="36" t="str">
        <f>IF(Mining_Import!F180="","",Mining_Import!F180)</f>
        <v/>
      </c>
      <c r="AH180" s="36" t="str">
        <f>IF(Mining_Import!G180="","",Mining_Import!G180)</f>
        <v/>
      </c>
      <c r="AI180" s="36" t="str">
        <f>IF(Mining_Import!H180="","",Mining_Import!H180)</f>
        <v/>
      </c>
      <c r="AJ180" s="36" t="str">
        <f>IF(Mining_Import!I180="","",Mining_Import!I180)</f>
        <v/>
      </c>
      <c r="BY180" s="120" t="str">
        <f t="shared" si="69"/>
        <v/>
      </c>
      <c r="BZ180" s="184" t="str">
        <f t="shared" si="82"/>
        <v/>
      </c>
      <c r="CA180" s="37" t="str">
        <f>IFERROR(VLOOKUP($BY180,Account_Value!$C$2:$F$2500,4,0),"")</f>
        <v/>
      </c>
      <c r="CB180" s="43" t="str">
        <f t="shared" si="70"/>
        <v/>
      </c>
      <c r="CC180" s="122" t="str">
        <f>IF($BZ180="","",SUM($BZ$2:$BZ180))</f>
        <v/>
      </c>
      <c r="CD180" s="43" t="str">
        <f>IF($BZ180="","",$BU$19*(SUM($BZ$2:$BZ180)))</f>
        <v/>
      </c>
    </row>
    <row r="181" spans="1:82">
      <c r="A181" s="4" t="str">
        <f t="shared" si="71"/>
        <v/>
      </c>
      <c r="B181" s="21" t="str">
        <f>IF(Investments_Import!A181="","",Investments_Import!A181)</f>
        <v/>
      </c>
      <c r="C181" s="22" t="str">
        <f t="shared" si="64"/>
        <v/>
      </c>
      <c r="D181" s="51" t="str">
        <f t="shared" si="72"/>
        <v/>
      </c>
      <c r="E181" s="3" t="str">
        <f>IF(Investments_Import!B181="","",Investments_Import!B181)</f>
        <v/>
      </c>
      <c r="F181" s="54" t="str">
        <f t="shared" si="73"/>
        <v xml:space="preserve"> </v>
      </c>
      <c r="G181" s="54" t="str">
        <f>IF($B181="","",COUNTIF($F$2:$F181,$F181))</f>
        <v/>
      </c>
      <c r="H181" s="53" t="str">
        <f t="shared" si="74"/>
        <v xml:space="preserve">  </v>
      </c>
      <c r="I181" s="3" t="str">
        <f>IF(Investments_Import!C181="","",Investments_Import!C181)</f>
        <v/>
      </c>
      <c r="J181" s="108" t="str">
        <f>IF(Investments_Import!D181="","",Investments_Import!D181)</f>
        <v/>
      </c>
      <c r="K181" s="108" t="str">
        <f t="shared" si="75"/>
        <v/>
      </c>
      <c r="L181" s="47" t="str">
        <f>IF(Investments_Import!E181="","",Investments_Import!E181)</f>
        <v/>
      </c>
      <c r="M181" s="47" t="str">
        <f t="shared" si="65"/>
        <v/>
      </c>
      <c r="N181" s="31" t="str">
        <f>IF(Investments_Import!F181="","",Investments_Import!F181)</f>
        <v/>
      </c>
      <c r="O181" s="31" t="str">
        <f t="shared" si="66"/>
        <v/>
      </c>
      <c r="P181" s="3" t="str">
        <f>IF(Investments_Import!G181="","",Investments_Import!G181)</f>
        <v/>
      </c>
      <c r="Q181" s="3" t="str">
        <f>IF(Investments_Import!H181="","",Investments_Import!H181)</f>
        <v/>
      </c>
      <c r="R181" s="37" t="str">
        <f t="shared" si="67"/>
        <v/>
      </c>
      <c r="S181" s="37" t="str">
        <f t="shared" si="68"/>
        <v/>
      </c>
      <c r="U181" s="36" t="str">
        <f>IF(Mining_Import!A181="","",Mining_Import!A181)</f>
        <v/>
      </c>
      <c r="V181" s="22" t="str">
        <f t="shared" si="76"/>
        <v/>
      </c>
      <c r="W181" s="127" t="str">
        <f t="shared" si="77"/>
        <v/>
      </c>
      <c r="X181" s="127" t="str">
        <f t="shared" si="78"/>
        <v/>
      </c>
      <c r="Y181" s="127" t="str">
        <f t="shared" si="79"/>
        <v/>
      </c>
      <c r="Z181" s="36" t="str">
        <f>IF(Mining_Import!B181="","",Mining_Import!B181)</f>
        <v/>
      </c>
      <c r="AA181" s="184" t="str">
        <f>IF(Mining_Import!$C181="","",Mining_Import!$C181)</f>
        <v/>
      </c>
      <c r="AB181" s="122" t="str">
        <f t="shared" si="80"/>
        <v/>
      </c>
      <c r="AC181" s="122" t="str">
        <f>IF($Y181&gt;Dashboard!$Q$19,$AB181,"")</f>
        <v/>
      </c>
      <c r="AD181" s="43" t="str">
        <f t="shared" si="81"/>
        <v/>
      </c>
      <c r="AE181" s="36" t="str">
        <f>IF(Mining_Import!D181="","",Mining_Import!D181)</f>
        <v/>
      </c>
      <c r="AF181" s="36" t="str">
        <f>IF(Mining_Import!E181="","",Mining_Import!E181)</f>
        <v/>
      </c>
      <c r="AG181" s="36" t="str">
        <f>IF(Mining_Import!F181="","",Mining_Import!F181)</f>
        <v/>
      </c>
      <c r="AH181" s="36" t="str">
        <f>IF(Mining_Import!G181="","",Mining_Import!G181)</f>
        <v/>
      </c>
      <c r="AI181" s="36" t="str">
        <f>IF(Mining_Import!H181="","",Mining_Import!H181)</f>
        <v/>
      </c>
      <c r="AJ181" s="36" t="str">
        <f>IF(Mining_Import!I181="","",Mining_Import!I181)</f>
        <v/>
      </c>
      <c r="BY181" s="120" t="str">
        <f t="shared" si="69"/>
        <v/>
      </c>
      <c r="BZ181" s="184" t="str">
        <f t="shared" si="82"/>
        <v/>
      </c>
      <c r="CA181" s="37" t="str">
        <f>IFERROR(VLOOKUP($BY181,Account_Value!$C$2:$F$2500,4,0),"")</f>
        <v/>
      </c>
      <c r="CB181" s="43" t="str">
        <f t="shared" si="70"/>
        <v/>
      </c>
      <c r="CC181" s="122" t="str">
        <f>IF($BZ181="","",SUM($BZ$2:$BZ181))</f>
        <v/>
      </c>
      <c r="CD181" s="43" t="str">
        <f>IF($BZ181="","",$BU$19*(SUM($BZ$2:$BZ181)))</f>
        <v/>
      </c>
    </row>
    <row r="182" spans="1:82">
      <c r="A182" s="4" t="str">
        <f t="shared" si="71"/>
        <v/>
      </c>
      <c r="B182" s="21" t="str">
        <f>IF(Investments_Import!A182="","",Investments_Import!A182)</f>
        <v/>
      </c>
      <c r="C182" s="22" t="str">
        <f t="shared" si="64"/>
        <v/>
      </c>
      <c r="D182" s="51" t="str">
        <f t="shared" si="72"/>
        <v/>
      </c>
      <c r="E182" s="3" t="str">
        <f>IF(Investments_Import!B182="","",Investments_Import!B182)</f>
        <v/>
      </c>
      <c r="F182" s="54" t="str">
        <f t="shared" si="73"/>
        <v xml:space="preserve"> </v>
      </c>
      <c r="G182" s="54" t="str">
        <f>IF($B182="","",COUNTIF($F$2:$F182,$F182))</f>
        <v/>
      </c>
      <c r="H182" s="53" t="str">
        <f t="shared" si="74"/>
        <v xml:space="preserve">  </v>
      </c>
      <c r="I182" s="3" t="str">
        <f>IF(Investments_Import!C182="","",Investments_Import!C182)</f>
        <v/>
      </c>
      <c r="J182" s="108" t="str">
        <f>IF(Investments_Import!D182="","",Investments_Import!D182)</f>
        <v/>
      </c>
      <c r="K182" s="108" t="str">
        <f t="shared" si="75"/>
        <v/>
      </c>
      <c r="L182" s="47" t="str">
        <f>IF(Investments_Import!E182="","",Investments_Import!E182)</f>
        <v/>
      </c>
      <c r="M182" s="47" t="str">
        <f t="shared" si="65"/>
        <v/>
      </c>
      <c r="N182" s="31" t="str">
        <f>IF(Investments_Import!F182="","",Investments_Import!F182)</f>
        <v/>
      </c>
      <c r="O182" s="31" t="str">
        <f t="shared" si="66"/>
        <v/>
      </c>
      <c r="P182" s="3" t="str">
        <f>IF(Investments_Import!G182="","",Investments_Import!G182)</f>
        <v/>
      </c>
      <c r="Q182" s="3" t="str">
        <f>IF(Investments_Import!H182="","",Investments_Import!H182)</f>
        <v/>
      </c>
      <c r="R182" s="37" t="str">
        <f t="shared" si="67"/>
        <v/>
      </c>
      <c r="S182" s="37" t="str">
        <f t="shared" si="68"/>
        <v/>
      </c>
      <c r="U182" s="36" t="str">
        <f>IF(Mining_Import!A182="","",Mining_Import!A182)</f>
        <v/>
      </c>
      <c r="V182" s="22" t="str">
        <f t="shared" si="76"/>
        <v/>
      </c>
      <c r="W182" s="127" t="str">
        <f t="shared" si="77"/>
        <v/>
      </c>
      <c r="X182" s="127" t="str">
        <f t="shared" si="78"/>
        <v/>
      </c>
      <c r="Y182" s="127" t="str">
        <f t="shared" si="79"/>
        <v/>
      </c>
      <c r="Z182" s="36" t="str">
        <f>IF(Mining_Import!B182="","",Mining_Import!B182)</f>
        <v/>
      </c>
      <c r="AA182" s="184" t="str">
        <f>IF(Mining_Import!$C182="","",Mining_Import!$C182)</f>
        <v/>
      </c>
      <c r="AB182" s="122" t="str">
        <f t="shared" si="80"/>
        <v/>
      </c>
      <c r="AC182" s="122" t="str">
        <f>IF($Y182&gt;Dashboard!$Q$19,$AB182,"")</f>
        <v/>
      </c>
      <c r="AD182" s="43" t="str">
        <f t="shared" si="81"/>
        <v/>
      </c>
      <c r="AE182" s="36" t="str">
        <f>IF(Mining_Import!D182="","",Mining_Import!D182)</f>
        <v/>
      </c>
      <c r="AF182" s="36" t="str">
        <f>IF(Mining_Import!E182="","",Mining_Import!E182)</f>
        <v/>
      </c>
      <c r="AG182" s="36" t="str">
        <f>IF(Mining_Import!F182="","",Mining_Import!F182)</f>
        <v/>
      </c>
      <c r="AH182" s="36" t="str">
        <f>IF(Mining_Import!G182="","",Mining_Import!G182)</f>
        <v/>
      </c>
      <c r="AI182" s="36" t="str">
        <f>IF(Mining_Import!H182="","",Mining_Import!H182)</f>
        <v/>
      </c>
      <c r="AJ182" s="36" t="str">
        <f>IF(Mining_Import!I182="","",Mining_Import!I182)</f>
        <v/>
      </c>
      <c r="BY182" s="120" t="str">
        <f t="shared" si="69"/>
        <v/>
      </c>
      <c r="BZ182" s="184" t="str">
        <f t="shared" si="82"/>
        <v/>
      </c>
      <c r="CA182" s="37" t="str">
        <f>IFERROR(VLOOKUP($BY182,Account_Value!$C$2:$F$2500,4,0),"")</f>
        <v/>
      </c>
      <c r="CB182" s="43" t="str">
        <f t="shared" si="70"/>
        <v/>
      </c>
      <c r="CC182" s="122" t="str">
        <f>IF($BZ182="","",SUM($BZ$2:$BZ182))</f>
        <v/>
      </c>
      <c r="CD182" s="43" t="str">
        <f>IF($BZ182="","",$BU$19*(SUM($BZ$2:$BZ182)))</f>
        <v/>
      </c>
    </row>
    <row r="183" spans="1:82">
      <c r="A183" s="4" t="str">
        <f t="shared" si="71"/>
        <v/>
      </c>
      <c r="B183" s="21" t="str">
        <f>IF(Investments_Import!A183="","",Investments_Import!A183)</f>
        <v/>
      </c>
      <c r="C183" s="22" t="str">
        <f t="shared" si="64"/>
        <v/>
      </c>
      <c r="D183" s="51" t="str">
        <f t="shared" si="72"/>
        <v/>
      </c>
      <c r="E183" s="3" t="str">
        <f>IF(Investments_Import!B183="","",Investments_Import!B183)</f>
        <v/>
      </c>
      <c r="F183" s="54" t="str">
        <f t="shared" si="73"/>
        <v xml:space="preserve"> </v>
      </c>
      <c r="G183" s="54" t="str">
        <f>IF($B183="","",COUNTIF($F$2:$F183,$F183))</f>
        <v/>
      </c>
      <c r="H183" s="53" t="str">
        <f t="shared" si="74"/>
        <v xml:space="preserve">  </v>
      </c>
      <c r="I183" s="3" t="str">
        <f>IF(Investments_Import!C183="","",Investments_Import!C183)</f>
        <v/>
      </c>
      <c r="J183" s="108" t="str">
        <f>IF(Investments_Import!D183="","",Investments_Import!D183)</f>
        <v/>
      </c>
      <c r="K183" s="108" t="str">
        <f t="shared" si="75"/>
        <v/>
      </c>
      <c r="L183" s="47" t="str">
        <f>IF(Investments_Import!E183="","",Investments_Import!E183)</f>
        <v/>
      </c>
      <c r="M183" s="47" t="str">
        <f t="shared" si="65"/>
        <v/>
      </c>
      <c r="N183" s="31" t="str">
        <f>IF(Investments_Import!F183="","",Investments_Import!F183)</f>
        <v/>
      </c>
      <c r="O183" s="31" t="str">
        <f t="shared" si="66"/>
        <v/>
      </c>
      <c r="P183" s="3" t="str">
        <f>IF(Investments_Import!G183="","",Investments_Import!G183)</f>
        <v/>
      </c>
      <c r="Q183" s="3" t="str">
        <f>IF(Investments_Import!H183="","",Investments_Import!H183)</f>
        <v/>
      </c>
      <c r="R183" s="37" t="str">
        <f t="shared" si="67"/>
        <v/>
      </c>
      <c r="S183" s="37" t="str">
        <f t="shared" si="68"/>
        <v/>
      </c>
      <c r="U183" s="36" t="str">
        <f>IF(Mining_Import!A183="","",Mining_Import!A183)</f>
        <v/>
      </c>
      <c r="V183" s="22" t="str">
        <f t="shared" si="76"/>
        <v/>
      </c>
      <c r="W183" s="127" t="str">
        <f t="shared" si="77"/>
        <v/>
      </c>
      <c r="X183" s="127" t="str">
        <f t="shared" si="78"/>
        <v/>
      </c>
      <c r="Y183" s="127" t="str">
        <f t="shared" si="79"/>
        <v/>
      </c>
      <c r="Z183" s="36" t="str">
        <f>IF(Mining_Import!B183="","",Mining_Import!B183)</f>
        <v/>
      </c>
      <c r="AA183" s="184" t="str">
        <f>IF(Mining_Import!$C183="","",Mining_Import!$C183)</f>
        <v/>
      </c>
      <c r="AB183" s="122" t="str">
        <f t="shared" si="80"/>
        <v/>
      </c>
      <c r="AC183" s="122" t="str">
        <f>IF($Y183&gt;Dashboard!$Q$19,$AB183,"")</f>
        <v/>
      </c>
      <c r="AD183" s="43" t="str">
        <f t="shared" si="81"/>
        <v/>
      </c>
      <c r="AE183" s="36" t="str">
        <f>IF(Mining_Import!D183="","",Mining_Import!D183)</f>
        <v/>
      </c>
      <c r="AF183" s="36" t="str">
        <f>IF(Mining_Import!E183="","",Mining_Import!E183)</f>
        <v/>
      </c>
      <c r="AG183" s="36" t="str">
        <f>IF(Mining_Import!F183="","",Mining_Import!F183)</f>
        <v/>
      </c>
      <c r="AH183" s="36" t="str">
        <f>IF(Mining_Import!G183="","",Mining_Import!G183)</f>
        <v/>
      </c>
      <c r="AI183" s="36" t="str">
        <f>IF(Mining_Import!H183="","",Mining_Import!H183)</f>
        <v/>
      </c>
      <c r="AJ183" s="36" t="str">
        <f>IF(Mining_Import!I183="","",Mining_Import!I183)</f>
        <v/>
      </c>
      <c r="BY183" s="120" t="str">
        <f t="shared" si="69"/>
        <v/>
      </c>
      <c r="BZ183" s="184" t="str">
        <f t="shared" si="82"/>
        <v/>
      </c>
      <c r="CA183" s="37" t="str">
        <f>IFERROR(VLOOKUP($BY183,Account_Value!$C$2:$F$2500,4,0),"")</f>
        <v/>
      </c>
      <c r="CB183" s="43" t="str">
        <f t="shared" si="70"/>
        <v/>
      </c>
      <c r="CC183" s="122" t="str">
        <f>IF($BZ183="","",SUM($BZ$2:$BZ183))</f>
        <v/>
      </c>
      <c r="CD183" s="43" t="str">
        <f>IF($BZ183="","",$BU$19*(SUM($BZ$2:$BZ183)))</f>
        <v/>
      </c>
    </row>
    <row r="184" spans="1:82">
      <c r="A184" s="4" t="str">
        <f t="shared" si="71"/>
        <v/>
      </c>
      <c r="B184" s="21" t="str">
        <f>IF(Investments_Import!A184="","",Investments_Import!A184)</f>
        <v/>
      </c>
      <c r="C184" s="22" t="str">
        <f t="shared" si="64"/>
        <v/>
      </c>
      <c r="D184" s="51" t="str">
        <f t="shared" si="72"/>
        <v/>
      </c>
      <c r="E184" s="3" t="str">
        <f>IF(Investments_Import!B184="","",Investments_Import!B184)</f>
        <v/>
      </c>
      <c r="F184" s="54" t="str">
        <f t="shared" si="73"/>
        <v xml:space="preserve"> </v>
      </c>
      <c r="G184" s="54" t="str">
        <f>IF($B184="","",COUNTIF($F$2:$F184,$F184))</f>
        <v/>
      </c>
      <c r="H184" s="53" t="str">
        <f t="shared" si="74"/>
        <v xml:space="preserve">  </v>
      </c>
      <c r="I184" s="3" t="str">
        <f>IF(Investments_Import!C184="","",Investments_Import!C184)</f>
        <v/>
      </c>
      <c r="J184" s="108" t="str">
        <f>IF(Investments_Import!D184="","",Investments_Import!D184)</f>
        <v/>
      </c>
      <c r="K184" s="108" t="str">
        <f t="shared" si="75"/>
        <v/>
      </c>
      <c r="L184" s="47" t="str">
        <f>IF(Investments_Import!E184="","",Investments_Import!E184)</f>
        <v/>
      </c>
      <c r="M184" s="47" t="str">
        <f t="shared" si="65"/>
        <v/>
      </c>
      <c r="N184" s="31" t="str">
        <f>IF(Investments_Import!F184="","",Investments_Import!F184)</f>
        <v/>
      </c>
      <c r="O184" s="31" t="str">
        <f t="shared" si="66"/>
        <v/>
      </c>
      <c r="P184" s="3" t="str">
        <f>IF(Investments_Import!G184="","",Investments_Import!G184)</f>
        <v/>
      </c>
      <c r="Q184" s="3" t="str">
        <f>IF(Investments_Import!H184="","",Investments_Import!H184)</f>
        <v/>
      </c>
      <c r="R184" s="37" t="str">
        <f t="shared" si="67"/>
        <v/>
      </c>
      <c r="S184" s="37" t="str">
        <f t="shared" si="68"/>
        <v/>
      </c>
      <c r="U184" s="36" t="str">
        <f>IF(Mining_Import!A184="","",Mining_Import!A184)</f>
        <v/>
      </c>
      <c r="V184" s="22" t="str">
        <f t="shared" si="76"/>
        <v/>
      </c>
      <c r="W184" s="127" t="str">
        <f t="shared" si="77"/>
        <v/>
      </c>
      <c r="X184" s="127" t="str">
        <f t="shared" si="78"/>
        <v/>
      </c>
      <c r="Y184" s="127" t="str">
        <f t="shared" si="79"/>
        <v/>
      </c>
      <c r="Z184" s="36" t="str">
        <f>IF(Mining_Import!B184="","",Mining_Import!B184)</f>
        <v/>
      </c>
      <c r="AA184" s="184" t="str">
        <f>IF(Mining_Import!$C184="","",Mining_Import!$C184)</f>
        <v/>
      </c>
      <c r="AB184" s="122" t="str">
        <f t="shared" si="80"/>
        <v/>
      </c>
      <c r="AC184" s="122" t="str">
        <f>IF($Y184&gt;Dashboard!$Q$19,$AB184,"")</f>
        <v/>
      </c>
      <c r="AD184" s="43" t="str">
        <f t="shared" si="81"/>
        <v/>
      </c>
      <c r="AE184" s="36" t="str">
        <f>IF(Mining_Import!D184="","",Mining_Import!D184)</f>
        <v/>
      </c>
      <c r="AF184" s="36" t="str">
        <f>IF(Mining_Import!E184="","",Mining_Import!E184)</f>
        <v/>
      </c>
      <c r="AG184" s="36" t="str">
        <f>IF(Mining_Import!F184="","",Mining_Import!F184)</f>
        <v/>
      </c>
      <c r="AH184" s="36" t="str">
        <f>IF(Mining_Import!G184="","",Mining_Import!G184)</f>
        <v/>
      </c>
      <c r="AI184" s="36" t="str">
        <f>IF(Mining_Import!H184="","",Mining_Import!H184)</f>
        <v/>
      </c>
      <c r="AJ184" s="36" t="str">
        <f>IF(Mining_Import!I184="","",Mining_Import!I184)</f>
        <v/>
      </c>
      <c r="BY184" s="120" t="str">
        <f t="shared" si="69"/>
        <v/>
      </c>
      <c r="BZ184" s="184" t="str">
        <f t="shared" si="82"/>
        <v/>
      </c>
      <c r="CA184" s="37" t="str">
        <f>IFERROR(VLOOKUP($BY184,Account_Value!$C$2:$F$2500,4,0),"")</f>
        <v/>
      </c>
      <c r="CB184" s="43" t="str">
        <f t="shared" si="70"/>
        <v/>
      </c>
      <c r="CC184" s="122" t="str">
        <f>IF($BZ184="","",SUM($BZ$2:$BZ184))</f>
        <v/>
      </c>
      <c r="CD184" s="43" t="str">
        <f>IF($BZ184="","",$BU$19*(SUM($BZ$2:$BZ184)))</f>
        <v/>
      </c>
    </row>
    <row r="185" spans="1:82">
      <c r="A185" s="4" t="str">
        <f t="shared" si="71"/>
        <v/>
      </c>
      <c r="B185" s="21" t="str">
        <f>IF(Investments_Import!A185="","",Investments_Import!A185)</f>
        <v/>
      </c>
      <c r="C185" s="22" t="str">
        <f t="shared" si="64"/>
        <v/>
      </c>
      <c r="D185" s="51" t="str">
        <f t="shared" si="72"/>
        <v/>
      </c>
      <c r="E185" s="3" t="str">
        <f>IF(Investments_Import!B185="","",Investments_Import!B185)</f>
        <v/>
      </c>
      <c r="F185" s="54" t="str">
        <f t="shared" si="73"/>
        <v xml:space="preserve"> </v>
      </c>
      <c r="G185" s="54" t="str">
        <f>IF($B185="","",COUNTIF($F$2:$F185,$F185))</f>
        <v/>
      </c>
      <c r="H185" s="53" t="str">
        <f t="shared" si="74"/>
        <v xml:space="preserve">  </v>
      </c>
      <c r="I185" s="3" t="str">
        <f>IF(Investments_Import!C185="","",Investments_Import!C185)</f>
        <v/>
      </c>
      <c r="J185" s="108" t="str">
        <f>IF(Investments_Import!D185="","",Investments_Import!D185)</f>
        <v/>
      </c>
      <c r="K185" s="108" t="str">
        <f t="shared" si="75"/>
        <v/>
      </c>
      <c r="L185" s="47" t="str">
        <f>IF(Investments_Import!E185="","",Investments_Import!E185)</f>
        <v/>
      </c>
      <c r="M185" s="47" t="str">
        <f t="shared" si="65"/>
        <v/>
      </c>
      <c r="N185" s="31" t="str">
        <f>IF(Investments_Import!F185="","",Investments_Import!F185)</f>
        <v/>
      </c>
      <c r="O185" s="31" t="str">
        <f t="shared" si="66"/>
        <v/>
      </c>
      <c r="P185" s="3" t="str">
        <f>IF(Investments_Import!G185="","",Investments_Import!G185)</f>
        <v/>
      </c>
      <c r="Q185" s="3" t="str">
        <f>IF(Investments_Import!H185="","",Investments_Import!H185)</f>
        <v/>
      </c>
      <c r="R185" s="37" t="str">
        <f t="shared" si="67"/>
        <v/>
      </c>
      <c r="S185" s="37" t="str">
        <f t="shared" si="68"/>
        <v/>
      </c>
      <c r="U185" s="36" t="str">
        <f>IF(Mining_Import!A185="","",Mining_Import!A185)</f>
        <v/>
      </c>
      <c r="V185" s="22" t="str">
        <f t="shared" si="76"/>
        <v/>
      </c>
      <c r="W185" s="127" t="str">
        <f t="shared" si="77"/>
        <v/>
      </c>
      <c r="X185" s="127" t="str">
        <f t="shared" si="78"/>
        <v/>
      </c>
      <c r="Y185" s="127" t="str">
        <f t="shared" si="79"/>
        <v/>
      </c>
      <c r="Z185" s="36" t="str">
        <f>IF(Mining_Import!B185="","",Mining_Import!B185)</f>
        <v/>
      </c>
      <c r="AA185" s="184" t="str">
        <f>IF(Mining_Import!$C185="","",Mining_Import!$C185)</f>
        <v/>
      </c>
      <c r="AB185" s="122" t="str">
        <f t="shared" si="80"/>
        <v/>
      </c>
      <c r="AC185" s="122" t="str">
        <f>IF($Y185&gt;Dashboard!$Q$19,$AB185,"")</f>
        <v/>
      </c>
      <c r="AD185" s="43" t="str">
        <f t="shared" si="81"/>
        <v/>
      </c>
      <c r="AE185" s="36" t="str">
        <f>IF(Mining_Import!D185="","",Mining_Import!D185)</f>
        <v/>
      </c>
      <c r="AF185" s="36" t="str">
        <f>IF(Mining_Import!E185="","",Mining_Import!E185)</f>
        <v/>
      </c>
      <c r="AG185" s="36" t="str">
        <f>IF(Mining_Import!F185="","",Mining_Import!F185)</f>
        <v/>
      </c>
      <c r="AH185" s="36" t="str">
        <f>IF(Mining_Import!G185="","",Mining_Import!G185)</f>
        <v/>
      </c>
      <c r="AI185" s="36" t="str">
        <f>IF(Mining_Import!H185="","",Mining_Import!H185)</f>
        <v/>
      </c>
      <c r="AJ185" s="36" t="str">
        <f>IF(Mining_Import!I185="","",Mining_Import!I185)</f>
        <v/>
      </c>
      <c r="BY185" s="120" t="str">
        <f t="shared" si="69"/>
        <v/>
      </c>
      <c r="BZ185" s="184" t="str">
        <f t="shared" si="82"/>
        <v/>
      </c>
      <c r="CA185" s="37" t="str">
        <f>IFERROR(VLOOKUP($BY185,Account_Value!$C$2:$F$2500,4,0),"")</f>
        <v/>
      </c>
      <c r="CB185" s="43" t="str">
        <f t="shared" si="70"/>
        <v/>
      </c>
      <c r="CC185" s="122" t="str">
        <f>IF($BZ185="","",SUM($BZ$2:$BZ185))</f>
        <v/>
      </c>
      <c r="CD185" s="43" t="str">
        <f>IF($BZ185="","",$BU$19*(SUM($BZ$2:$BZ185)))</f>
        <v/>
      </c>
    </row>
    <row r="186" spans="1:82">
      <c r="A186" s="4" t="str">
        <f t="shared" si="71"/>
        <v/>
      </c>
      <c r="B186" s="21" t="str">
        <f>IF(Investments_Import!A186="","",Investments_Import!A186)</f>
        <v/>
      </c>
      <c r="C186" s="22" t="str">
        <f t="shared" si="64"/>
        <v/>
      </c>
      <c r="D186" s="51" t="str">
        <f t="shared" si="72"/>
        <v/>
      </c>
      <c r="E186" s="3" t="str">
        <f>IF(Investments_Import!B186="","",Investments_Import!B186)</f>
        <v/>
      </c>
      <c r="F186" s="54" t="str">
        <f t="shared" si="73"/>
        <v xml:space="preserve"> </v>
      </c>
      <c r="G186" s="54" t="str">
        <f>IF($B186="","",COUNTIF($F$2:$F186,$F186))</f>
        <v/>
      </c>
      <c r="H186" s="53" t="str">
        <f t="shared" si="74"/>
        <v xml:space="preserve">  </v>
      </c>
      <c r="I186" s="3" t="str">
        <f>IF(Investments_Import!C186="","",Investments_Import!C186)</f>
        <v/>
      </c>
      <c r="J186" s="108" t="str">
        <f>IF(Investments_Import!D186="","",Investments_Import!D186)</f>
        <v/>
      </c>
      <c r="K186" s="108" t="str">
        <f t="shared" si="75"/>
        <v/>
      </c>
      <c r="L186" s="47" t="str">
        <f>IF(Investments_Import!E186="","",Investments_Import!E186)</f>
        <v/>
      </c>
      <c r="M186" s="47" t="str">
        <f t="shared" si="65"/>
        <v/>
      </c>
      <c r="N186" s="31" t="str">
        <f>IF(Investments_Import!F186="","",Investments_Import!F186)</f>
        <v/>
      </c>
      <c r="O186" s="31" t="str">
        <f t="shared" si="66"/>
        <v/>
      </c>
      <c r="P186" s="3" t="str">
        <f>IF(Investments_Import!G186="","",Investments_Import!G186)</f>
        <v/>
      </c>
      <c r="Q186" s="3" t="str">
        <f>IF(Investments_Import!H186="","",Investments_Import!H186)</f>
        <v/>
      </c>
      <c r="R186" s="37" t="str">
        <f t="shared" si="67"/>
        <v/>
      </c>
      <c r="S186" s="37" t="str">
        <f t="shared" si="68"/>
        <v/>
      </c>
      <c r="U186" s="36" t="str">
        <f>IF(Mining_Import!A186="","",Mining_Import!A186)</f>
        <v/>
      </c>
      <c r="V186" s="22" t="str">
        <f t="shared" si="76"/>
        <v/>
      </c>
      <c r="W186" s="127" t="str">
        <f t="shared" si="77"/>
        <v/>
      </c>
      <c r="X186" s="127" t="str">
        <f t="shared" si="78"/>
        <v/>
      </c>
      <c r="Y186" s="127" t="str">
        <f t="shared" si="79"/>
        <v/>
      </c>
      <c r="Z186" s="36" t="str">
        <f>IF(Mining_Import!B186="","",Mining_Import!B186)</f>
        <v/>
      </c>
      <c r="AA186" s="184" t="str">
        <f>IF(Mining_Import!$C186="","",Mining_Import!$C186)</f>
        <v/>
      </c>
      <c r="AB186" s="122" t="str">
        <f t="shared" si="80"/>
        <v/>
      </c>
      <c r="AC186" s="122" t="str">
        <f>IF($Y186&gt;Dashboard!$Q$19,$AB186,"")</f>
        <v/>
      </c>
      <c r="AD186" s="43" t="str">
        <f t="shared" si="81"/>
        <v/>
      </c>
      <c r="AE186" s="36" t="str">
        <f>IF(Mining_Import!D186="","",Mining_Import!D186)</f>
        <v/>
      </c>
      <c r="AF186" s="36" t="str">
        <f>IF(Mining_Import!E186="","",Mining_Import!E186)</f>
        <v/>
      </c>
      <c r="AG186" s="36" t="str">
        <f>IF(Mining_Import!F186="","",Mining_Import!F186)</f>
        <v/>
      </c>
      <c r="AH186" s="36" t="str">
        <f>IF(Mining_Import!G186="","",Mining_Import!G186)</f>
        <v/>
      </c>
      <c r="AI186" s="36" t="str">
        <f>IF(Mining_Import!H186="","",Mining_Import!H186)</f>
        <v/>
      </c>
      <c r="AJ186" s="36" t="str">
        <f>IF(Mining_Import!I186="","",Mining_Import!I186)</f>
        <v/>
      </c>
      <c r="BY186" s="120" t="str">
        <f t="shared" si="69"/>
        <v/>
      </c>
      <c r="BZ186" s="184" t="str">
        <f t="shared" si="82"/>
        <v/>
      </c>
      <c r="CA186" s="37" t="str">
        <f>IFERROR(VLOOKUP($BY186,Account_Value!$C$2:$F$2500,4,0),"")</f>
        <v/>
      </c>
      <c r="CB186" s="43" t="str">
        <f t="shared" si="70"/>
        <v/>
      </c>
      <c r="CC186" s="122" t="str">
        <f>IF($BZ186="","",SUM($BZ$2:$BZ186))</f>
        <v/>
      </c>
      <c r="CD186" s="43" t="str">
        <f>IF($BZ186="","",$BU$19*(SUM($BZ$2:$BZ186)))</f>
        <v/>
      </c>
    </row>
    <row r="187" spans="1:82">
      <c r="A187" s="4" t="str">
        <f t="shared" si="71"/>
        <v/>
      </c>
      <c r="B187" s="21" t="str">
        <f>IF(Investments_Import!A187="","",Investments_Import!A187)</f>
        <v/>
      </c>
      <c r="C187" s="22" t="str">
        <f t="shared" si="64"/>
        <v/>
      </c>
      <c r="D187" s="51" t="str">
        <f t="shared" si="72"/>
        <v/>
      </c>
      <c r="E187" s="3" t="str">
        <f>IF(Investments_Import!B187="","",Investments_Import!B187)</f>
        <v/>
      </c>
      <c r="F187" s="54" t="str">
        <f t="shared" si="73"/>
        <v xml:space="preserve"> </v>
      </c>
      <c r="G187" s="54" t="str">
        <f>IF($B187="","",COUNTIF($F$2:$F187,$F187))</f>
        <v/>
      </c>
      <c r="H187" s="53" t="str">
        <f t="shared" si="74"/>
        <v xml:space="preserve">  </v>
      </c>
      <c r="I187" s="3" t="str">
        <f>IF(Investments_Import!C187="","",Investments_Import!C187)</f>
        <v/>
      </c>
      <c r="J187" s="108" t="str">
        <f>IF(Investments_Import!D187="","",Investments_Import!D187)</f>
        <v/>
      </c>
      <c r="K187" s="108" t="str">
        <f t="shared" si="75"/>
        <v/>
      </c>
      <c r="L187" s="47" t="str">
        <f>IF(Investments_Import!E187="","",Investments_Import!E187)</f>
        <v/>
      </c>
      <c r="M187" s="47" t="str">
        <f t="shared" si="65"/>
        <v/>
      </c>
      <c r="N187" s="31" t="str">
        <f>IF(Investments_Import!F187="","",Investments_Import!F187)</f>
        <v/>
      </c>
      <c r="O187" s="31" t="str">
        <f t="shared" si="66"/>
        <v/>
      </c>
      <c r="P187" s="3" t="str">
        <f>IF(Investments_Import!G187="","",Investments_Import!G187)</f>
        <v/>
      </c>
      <c r="Q187" s="3" t="str">
        <f>IF(Investments_Import!H187="","",Investments_Import!H187)</f>
        <v/>
      </c>
      <c r="R187" s="37" t="str">
        <f t="shared" si="67"/>
        <v/>
      </c>
      <c r="S187" s="37" t="str">
        <f t="shared" si="68"/>
        <v/>
      </c>
      <c r="U187" s="36" t="str">
        <f>IF(Mining_Import!A187="","",Mining_Import!A187)</f>
        <v/>
      </c>
      <c r="V187" s="22" t="str">
        <f t="shared" si="76"/>
        <v/>
      </c>
      <c r="W187" s="127" t="str">
        <f t="shared" si="77"/>
        <v/>
      </c>
      <c r="X187" s="127" t="str">
        <f t="shared" si="78"/>
        <v/>
      </c>
      <c r="Y187" s="127" t="str">
        <f t="shared" si="79"/>
        <v/>
      </c>
      <c r="Z187" s="36" t="str">
        <f>IF(Mining_Import!B187="","",Mining_Import!B187)</f>
        <v/>
      </c>
      <c r="AA187" s="184" t="str">
        <f>IF(Mining_Import!$C187="","",Mining_Import!$C187)</f>
        <v/>
      </c>
      <c r="AB187" s="122" t="str">
        <f t="shared" si="80"/>
        <v/>
      </c>
      <c r="AC187" s="122" t="str">
        <f>IF($Y187&gt;Dashboard!$Q$19,$AB187,"")</f>
        <v/>
      </c>
      <c r="AD187" s="43" t="str">
        <f t="shared" si="81"/>
        <v/>
      </c>
      <c r="AE187" s="36" t="str">
        <f>IF(Mining_Import!D187="","",Mining_Import!D187)</f>
        <v/>
      </c>
      <c r="AF187" s="36" t="str">
        <f>IF(Mining_Import!E187="","",Mining_Import!E187)</f>
        <v/>
      </c>
      <c r="AG187" s="36" t="str">
        <f>IF(Mining_Import!F187="","",Mining_Import!F187)</f>
        <v/>
      </c>
      <c r="AH187" s="36" t="str">
        <f>IF(Mining_Import!G187="","",Mining_Import!G187)</f>
        <v/>
      </c>
      <c r="AI187" s="36" t="str">
        <f>IF(Mining_Import!H187="","",Mining_Import!H187)</f>
        <v/>
      </c>
      <c r="AJ187" s="36" t="str">
        <f>IF(Mining_Import!I187="","",Mining_Import!I187)</f>
        <v/>
      </c>
      <c r="BY187" s="120" t="str">
        <f t="shared" si="69"/>
        <v/>
      </c>
      <c r="BZ187" s="184" t="str">
        <f t="shared" si="82"/>
        <v/>
      </c>
      <c r="CA187" s="37" t="str">
        <f>IFERROR(VLOOKUP($BY187,Account_Value!$C$2:$F$2500,4,0),"")</f>
        <v/>
      </c>
      <c r="CB187" s="43" t="str">
        <f t="shared" si="70"/>
        <v/>
      </c>
      <c r="CC187" s="122" t="str">
        <f>IF($BZ187="","",SUM($BZ$2:$BZ187))</f>
        <v/>
      </c>
      <c r="CD187" s="43" t="str">
        <f>IF($BZ187="","",$BU$19*(SUM($BZ$2:$BZ187)))</f>
        <v/>
      </c>
    </row>
    <row r="188" spans="1:82">
      <c r="A188" s="4" t="str">
        <f t="shared" si="71"/>
        <v/>
      </c>
      <c r="B188" s="21" t="str">
        <f>IF(Investments_Import!A188="","",Investments_Import!A188)</f>
        <v/>
      </c>
      <c r="C188" s="22" t="str">
        <f t="shared" si="64"/>
        <v/>
      </c>
      <c r="D188" s="51" t="str">
        <f t="shared" si="72"/>
        <v/>
      </c>
      <c r="E188" s="3" t="str">
        <f>IF(Investments_Import!B188="","",Investments_Import!B188)</f>
        <v/>
      </c>
      <c r="F188" s="54" t="str">
        <f t="shared" si="73"/>
        <v xml:space="preserve"> </v>
      </c>
      <c r="G188" s="54" t="str">
        <f>IF($B188="","",COUNTIF($F$2:$F188,$F188))</f>
        <v/>
      </c>
      <c r="H188" s="53" t="str">
        <f t="shared" si="74"/>
        <v xml:space="preserve">  </v>
      </c>
      <c r="I188" s="3" t="str">
        <f>IF(Investments_Import!C188="","",Investments_Import!C188)</f>
        <v/>
      </c>
      <c r="J188" s="108" t="str">
        <f>IF(Investments_Import!D188="","",Investments_Import!D188)</f>
        <v/>
      </c>
      <c r="K188" s="108" t="str">
        <f t="shared" si="75"/>
        <v/>
      </c>
      <c r="L188" s="47" t="str">
        <f>IF(Investments_Import!E188="","",Investments_Import!E188)</f>
        <v/>
      </c>
      <c r="M188" s="47" t="str">
        <f t="shared" si="65"/>
        <v/>
      </c>
      <c r="N188" s="31" t="str">
        <f>IF(Investments_Import!F188="","",Investments_Import!F188)</f>
        <v/>
      </c>
      <c r="O188" s="31" t="str">
        <f t="shared" si="66"/>
        <v/>
      </c>
      <c r="P188" s="3" t="str">
        <f>IF(Investments_Import!G188="","",Investments_Import!G188)</f>
        <v/>
      </c>
      <c r="Q188" s="3" t="str">
        <f>IF(Investments_Import!H188="","",Investments_Import!H188)</f>
        <v/>
      </c>
      <c r="R188" s="37" t="str">
        <f t="shared" si="67"/>
        <v/>
      </c>
      <c r="S188" s="37" t="str">
        <f t="shared" si="68"/>
        <v/>
      </c>
      <c r="U188" s="36" t="str">
        <f>IF(Mining_Import!A188="","",Mining_Import!A188)</f>
        <v/>
      </c>
      <c r="V188" s="22" t="str">
        <f t="shared" si="76"/>
        <v/>
      </c>
      <c r="W188" s="127" t="str">
        <f t="shared" si="77"/>
        <v/>
      </c>
      <c r="X188" s="127" t="str">
        <f t="shared" si="78"/>
        <v/>
      </c>
      <c r="Y188" s="127" t="str">
        <f t="shared" si="79"/>
        <v/>
      </c>
      <c r="Z188" s="36" t="str">
        <f>IF(Mining_Import!B188="","",Mining_Import!B188)</f>
        <v/>
      </c>
      <c r="AA188" s="184" t="str">
        <f>IF(Mining_Import!$C188="","",Mining_Import!$C188)</f>
        <v/>
      </c>
      <c r="AB188" s="122" t="str">
        <f t="shared" si="80"/>
        <v/>
      </c>
      <c r="AC188" s="122" t="str">
        <f>IF($Y188&gt;Dashboard!$Q$19,$AB188,"")</f>
        <v/>
      </c>
      <c r="AD188" s="43" t="str">
        <f t="shared" si="81"/>
        <v/>
      </c>
      <c r="AE188" s="36" t="str">
        <f>IF(Mining_Import!D188="","",Mining_Import!D188)</f>
        <v/>
      </c>
      <c r="AF188" s="36" t="str">
        <f>IF(Mining_Import!E188="","",Mining_Import!E188)</f>
        <v/>
      </c>
      <c r="AG188" s="36" t="str">
        <f>IF(Mining_Import!F188="","",Mining_Import!F188)</f>
        <v/>
      </c>
      <c r="AH188" s="36" t="str">
        <f>IF(Mining_Import!G188="","",Mining_Import!G188)</f>
        <v/>
      </c>
      <c r="AI188" s="36" t="str">
        <f>IF(Mining_Import!H188="","",Mining_Import!H188)</f>
        <v/>
      </c>
      <c r="AJ188" s="36" t="str">
        <f>IF(Mining_Import!I188="","",Mining_Import!I188)</f>
        <v/>
      </c>
      <c r="BY188" s="120" t="str">
        <f t="shared" si="69"/>
        <v/>
      </c>
      <c r="BZ188" s="184" t="str">
        <f t="shared" si="82"/>
        <v/>
      </c>
      <c r="CA188" s="37" t="str">
        <f>IFERROR(VLOOKUP($BY188,Account_Value!$C$2:$F$2500,4,0),"")</f>
        <v/>
      </c>
      <c r="CB188" s="43" t="str">
        <f t="shared" si="70"/>
        <v/>
      </c>
      <c r="CC188" s="122" t="str">
        <f>IF($BZ188="","",SUM($BZ$2:$BZ188))</f>
        <v/>
      </c>
      <c r="CD188" s="43" t="str">
        <f>IF($BZ188="","",$BU$19*(SUM($BZ$2:$BZ188)))</f>
        <v/>
      </c>
    </row>
    <row r="189" spans="1:82">
      <c r="A189" s="4" t="str">
        <f t="shared" si="71"/>
        <v/>
      </c>
      <c r="B189" s="21" t="str">
        <f>IF(Investments_Import!A189="","",Investments_Import!A189)</f>
        <v/>
      </c>
      <c r="C189" s="22" t="str">
        <f t="shared" si="64"/>
        <v/>
      </c>
      <c r="D189" s="51" t="str">
        <f t="shared" si="72"/>
        <v/>
      </c>
      <c r="E189" s="3" t="str">
        <f>IF(Investments_Import!B189="","",Investments_Import!B189)</f>
        <v/>
      </c>
      <c r="F189" s="54" t="str">
        <f t="shared" si="73"/>
        <v xml:space="preserve"> </v>
      </c>
      <c r="G189" s="54" t="str">
        <f>IF($B189="","",COUNTIF($F$2:$F189,$F189))</f>
        <v/>
      </c>
      <c r="H189" s="53" t="str">
        <f t="shared" si="74"/>
        <v xml:space="preserve">  </v>
      </c>
      <c r="I189" s="3" t="str">
        <f>IF(Investments_Import!C189="","",Investments_Import!C189)</f>
        <v/>
      </c>
      <c r="J189" s="108" t="str">
        <f>IF(Investments_Import!D189="","",Investments_Import!D189)</f>
        <v/>
      </c>
      <c r="K189" s="108" t="str">
        <f t="shared" si="75"/>
        <v/>
      </c>
      <c r="L189" s="47" t="str">
        <f>IF(Investments_Import!E189="","",Investments_Import!E189)</f>
        <v/>
      </c>
      <c r="M189" s="47" t="str">
        <f t="shared" si="65"/>
        <v/>
      </c>
      <c r="N189" s="31" t="str">
        <f>IF(Investments_Import!F189="","",Investments_Import!F189)</f>
        <v/>
      </c>
      <c r="O189" s="31" t="str">
        <f t="shared" si="66"/>
        <v/>
      </c>
      <c r="P189" s="3" t="str">
        <f>IF(Investments_Import!G189="","",Investments_Import!G189)</f>
        <v/>
      </c>
      <c r="Q189" s="3" t="str">
        <f>IF(Investments_Import!H189="","",Investments_Import!H189)</f>
        <v/>
      </c>
      <c r="R189" s="37" t="str">
        <f t="shared" si="67"/>
        <v/>
      </c>
      <c r="S189" s="37" t="str">
        <f t="shared" si="68"/>
        <v/>
      </c>
      <c r="U189" s="36" t="str">
        <f>IF(Mining_Import!A189="","",Mining_Import!A189)</f>
        <v/>
      </c>
      <c r="V189" s="22" t="str">
        <f t="shared" si="76"/>
        <v/>
      </c>
      <c r="W189" s="127" t="str">
        <f t="shared" si="77"/>
        <v/>
      </c>
      <c r="X189" s="127" t="str">
        <f t="shared" si="78"/>
        <v/>
      </c>
      <c r="Y189" s="127" t="str">
        <f t="shared" si="79"/>
        <v/>
      </c>
      <c r="Z189" s="36" t="str">
        <f>IF(Mining_Import!B189="","",Mining_Import!B189)</f>
        <v/>
      </c>
      <c r="AA189" s="184" t="str">
        <f>IF(Mining_Import!$C189="","",Mining_Import!$C189)</f>
        <v/>
      </c>
      <c r="AB189" s="122" t="str">
        <f t="shared" si="80"/>
        <v/>
      </c>
      <c r="AC189" s="122" t="str">
        <f>IF($Y189&gt;Dashboard!$Q$19,$AB189,"")</f>
        <v/>
      </c>
      <c r="AD189" s="43" t="str">
        <f t="shared" si="81"/>
        <v/>
      </c>
      <c r="AE189" s="36" t="str">
        <f>IF(Mining_Import!D189="","",Mining_Import!D189)</f>
        <v/>
      </c>
      <c r="AF189" s="36" t="str">
        <f>IF(Mining_Import!E189="","",Mining_Import!E189)</f>
        <v/>
      </c>
      <c r="AG189" s="36" t="str">
        <f>IF(Mining_Import!F189="","",Mining_Import!F189)</f>
        <v/>
      </c>
      <c r="AH189" s="36" t="str">
        <f>IF(Mining_Import!G189="","",Mining_Import!G189)</f>
        <v/>
      </c>
      <c r="AI189" s="36" t="str">
        <f>IF(Mining_Import!H189="","",Mining_Import!H189)</f>
        <v/>
      </c>
      <c r="AJ189" s="36" t="str">
        <f>IF(Mining_Import!I189="","",Mining_Import!I189)</f>
        <v/>
      </c>
      <c r="BY189" s="120" t="str">
        <f t="shared" si="69"/>
        <v/>
      </c>
      <c r="BZ189" s="184" t="str">
        <f t="shared" si="82"/>
        <v/>
      </c>
      <c r="CA189" s="37" t="str">
        <f>IFERROR(VLOOKUP($BY189,Account_Value!$C$2:$F$2500,4,0),"")</f>
        <v/>
      </c>
      <c r="CB189" s="43" t="str">
        <f t="shared" si="70"/>
        <v/>
      </c>
      <c r="CC189" s="122" t="str">
        <f>IF($BZ189="","",SUM($BZ$2:$BZ189))</f>
        <v/>
      </c>
      <c r="CD189" s="43" t="str">
        <f>IF($BZ189="","",$BU$19*(SUM($BZ$2:$BZ189)))</f>
        <v/>
      </c>
    </row>
    <row r="190" spans="1:82">
      <c r="A190" s="4" t="str">
        <f t="shared" si="71"/>
        <v/>
      </c>
      <c r="B190" s="21" t="str">
        <f>IF(Investments_Import!A190="","",Investments_Import!A190)</f>
        <v/>
      </c>
      <c r="C190" s="22" t="str">
        <f t="shared" si="64"/>
        <v/>
      </c>
      <c r="D190" s="51" t="str">
        <f t="shared" si="72"/>
        <v/>
      </c>
      <c r="E190" s="3" t="str">
        <f>IF(Investments_Import!B190="","",Investments_Import!B190)</f>
        <v/>
      </c>
      <c r="F190" s="54" t="str">
        <f t="shared" si="73"/>
        <v xml:space="preserve"> </v>
      </c>
      <c r="G190" s="54" t="str">
        <f>IF($B190="","",COUNTIF($F$2:$F190,$F190))</f>
        <v/>
      </c>
      <c r="H190" s="53" t="str">
        <f t="shared" si="74"/>
        <v xml:space="preserve">  </v>
      </c>
      <c r="I190" s="3" t="str">
        <f>IF(Investments_Import!C190="","",Investments_Import!C190)</f>
        <v/>
      </c>
      <c r="J190" s="108" t="str">
        <f>IF(Investments_Import!D190="","",Investments_Import!D190)</f>
        <v/>
      </c>
      <c r="K190" s="108" t="str">
        <f t="shared" si="75"/>
        <v/>
      </c>
      <c r="L190" s="47" t="str">
        <f>IF(Investments_Import!E190="","",Investments_Import!E190)</f>
        <v/>
      </c>
      <c r="M190" s="47" t="str">
        <f t="shared" si="65"/>
        <v/>
      </c>
      <c r="N190" s="31" t="str">
        <f>IF(Investments_Import!F190="","",Investments_Import!F190)</f>
        <v/>
      </c>
      <c r="O190" s="31" t="str">
        <f t="shared" si="66"/>
        <v/>
      </c>
      <c r="P190" s="3" t="str">
        <f>IF(Investments_Import!G190="","",Investments_Import!G190)</f>
        <v/>
      </c>
      <c r="Q190" s="3" t="str">
        <f>IF(Investments_Import!H190="","",Investments_Import!H190)</f>
        <v/>
      </c>
      <c r="R190" s="37" t="str">
        <f t="shared" si="67"/>
        <v/>
      </c>
      <c r="S190" s="37" t="str">
        <f t="shared" si="68"/>
        <v/>
      </c>
      <c r="U190" s="36" t="str">
        <f>IF(Mining_Import!A190="","",Mining_Import!A190)</f>
        <v/>
      </c>
      <c r="V190" s="22" t="str">
        <f t="shared" si="76"/>
        <v/>
      </c>
      <c r="W190" s="127" t="str">
        <f t="shared" si="77"/>
        <v/>
      </c>
      <c r="X190" s="127" t="str">
        <f t="shared" si="78"/>
        <v/>
      </c>
      <c r="Y190" s="127" t="str">
        <f t="shared" si="79"/>
        <v/>
      </c>
      <c r="Z190" s="36" t="str">
        <f>IF(Mining_Import!B190="","",Mining_Import!B190)</f>
        <v/>
      </c>
      <c r="AA190" s="184" t="str">
        <f>IF(Mining_Import!$C190="","",Mining_Import!$C190)</f>
        <v/>
      </c>
      <c r="AB190" s="122" t="str">
        <f t="shared" si="80"/>
        <v/>
      </c>
      <c r="AC190" s="122" t="str">
        <f>IF($Y190&gt;Dashboard!$Q$19,$AB190,"")</f>
        <v/>
      </c>
      <c r="AD190" s="43" t="str">
        <f t="shared" si="81"/>
        <v/>
      </c>
      <c r="AE190" s="36" t="str">
        <f>IF(Mining_Import!D190="","",Mining_Import!D190)</f>
        <v/>
      </c>
      <c r="AF190" s="36" t="str">
        <f>IF(Mining_Import!E190="","",Mining_Import!E190)</f>
        <v/>
      </c>
      <c r="AG190" s="36" t="str">
        <f>IF(Mining_Import!F190="","",Mining_Import!F190)</f>
        <v/>
      </c>
      <c r="AH190" s="36" t="str">
        <f>IF(Mining_Import!G190="","",Mining_Import!G190)</f>
        <v/>
      </c>
      <c r="AI190" s="36" t="str">
        <f>IF(Mining_Import!H190="","",Mining_Import!H190)</f>
        <v/>
      </c>
      <c r="AJ190" s="36" t="str">
        <f>IF(Mining_Import!I190="","",Mining_Import!I190)</f>
        <v/>
      </c>
      <c r="BY190" s="120" t="str">
        <f t="shared" si="69"/>
        <v/>
      </c>
      <c r="BZ190" s="184" t="str">
        <f t="shared" si="82"/>
        <v/>
      </c>
      <c r="CA190" s="37" t="str">
        <f>IFERROR(VLOOKUP($BY190,Account_Value!$C$2:$F$2500,4,0),"")</f>
        <v/>
      </c>
      <c r="CB190" s="43" t="str">
        <f t="shared" si="70"/>
        <v/>
      </c>
      <c r="CC190" s="122" t="str">
        <f>IF($BZ190="","",SUM($BZ$2:$BZ190))</f>
        <v/>
      </c>
      <c r="CD190" s="43" t="str">
        <f>IF($BZ190="","",$BU$19*(SUM($BZ$2:$BZ190)))</f>
        <v/>
      </c>
    </row>
    <row r="191" spans="1:82">
      <c r="A191" s="4" t="str">
        <f t="shared" si="71"/>
        <v/>
      </c>
      <c r="B191" s="21" t="str">
        <f>IF(Investments_Import!A191="","",Investments_Import!A191)</f>
        <v/>
      </c>
      <c r="C191" s="22" t="str">
        <f t="shared" si="64"/>
        <v/>
      </c>
      <c r="D191" s="51" t="str">
        <f t="shared" si="72"/>
        <v/>
      </c>
      <c r="E191" s="3" t="str">
        <f>IF(Investments_Import!B191="","",Investments_Import!B191)</f>
        <v/>
      </c>
      <c r="F191" s="54" t="str">
        <f t="shared" si="73"/>
        <v xml:space="preserve"> </v>
      </c>
      <c r="G191" s="54" t="str">
        <f>IF($B191="","",COUNTIF($F$2:$F191,$F191))</f>
        <v/>
      </c>
      <c r="H191" s="53" t="str">
        <f t="shared" si="74"/>
        <v xml:space="preserve">  </v>
      </c>
      <c r="I191" s="3" t="str">
        <f>IF(Investments_Import!C191="","",Investments_Import!C191)</f>
        <v/>
      </c>
      <c r="J191" s="108" t="str">
        <f>IF(Investments_Import!D191="","",Investments_Import!D191)</f>
        <v/>
      </c>
      <c r="K191" s="108" t="str">
        <f t="shared" si="75"/>
        <v/>
      </c>
      <c r="L191" s="47" t="str">
        <f>IF(Investments_Import!E191="","",Investments_Import!E191)</f>
        <v/>
      </c>
      <c r="M191" s="47" t="str">
        <f t="shared" si="65"/>
        <v/>
      </c>
      <c r="N191" s="31" t="str">
        <f>IF(Investments_Import!F191="","",Investments_Import!F191)</f>
        <v/>
      </c>
      <c r="O191" s="31" t="str">
        <f t="shared" si="66"/>
        <v/>
      </c>
      <c r="P191" s="3" t="str">
        <f>IF(Investments_Import!G191="","",Investments_Import!G191)</f>
        <v/>
      </c>
      <c r="Q191" s="3" t="str">
        <f>IF(Investments_Import!H191="","",Investments_Import!H191)</f>
        <v/>
      </c>
      <c r="R191" s="37" t="str">
        <f t="shared" si="67"/>
        <v/>
      </c>
      <c r="S191" s="37" t="str">
        <f t="shared" si="68"/>
        <v/>
      </c>
      <c r="U191" s="36" t="str">
        <f>IF(Mining_Import!A191="","",Mining_Import!A191)</f>
        <v/>
      </c>
      <c r="V191" s="22" t="str">
        <f t="shared" si="76"/>
        <v/>
      </c>
      <c r="W191" s="127" t="str">
        <f t="shared" si="77"/>
        <v/>
      </c>
      <c r="X191" s="127" t="str">
        <f t="shared" si="78"/>
        <v/>
      </c>
      <c r="Y191" s="127" t="str">
        <f t="shared" si="79"/>
        <v/>
      </c>
      <c r="Z191" s="36" t="str">
        <f>IF(Mining_Import!B191="","",Mining_Import!B191)</f>
        <v/>
      </c>
      <c r="AA191" s="184" t="str">
        <f>IF(Mining_Import!$C191="","",Mining_Import!$C191)</f>
        <v/>
      </c>
      <c r="AB191" s="122" t="str">
        <f t="shared" si="80"/>
        <v/>
      </c>
      <c r="AC191" s="122" t="str">
        <f>IF($Y191&gt;Dashboard!$Q$19,$AB191,"")</f>
        <v/>
      </c>
      <c r="AD191" s="43" t="str">
        <f t="shared" si="81"/>
        <v/>
      </c>
      <c r="AE191" s="36" t="str">
        <f>IF(Mining_Import!D191="","",Mining_Import!D191)</f>
        <v/>
      </c>
      <c r="AF191" s="36" t="str">
        <f>IF(Mining_Import!E191="","",Mining_Import!E191)</f>
        <v/>
      </c>
      <c r="AG191" s="36" t="str">
        <f>IF(Mining_Import!F191="","",Mining_Import!F191)</f>
        <v/>
      </c>
      <c r="AH191" s="36" t="str">
        <f>IF(Mining_Import!G191="","",Mining_Import!G191)</f>
        <v/>
      </c>
      <c r="AI191" s="36" t="str">
        <f>IF(Mining_Import!H191="","",Mining_Import!H191)</f>
        <v/>
      </c>
      <c r="AJ191" s="36" t="str">
        <f>IF(Mining_Import!I191="","",Mining_Import!I191)</f>
        <v/>
      </c>
      <c r="BY191" s="120" t="str">
        <f t="shared" si="69"/>
        <v/>
      </c>
      <c r="BZ191" s="184" t="str">
        <f t="shared" si="82"/>
        <v/>
      </c>
      <c r="CA191" s="37" t="str">
        <f>IFERROR(VLOOKUP($BY191,Account_Value!$C$2:$F$2500,4,0),"")</f>
        <v/>
      </c>
      <c r="CB191" s="43" t="str">
        <f t="shared" si="70"/>
        <v/>
      </c>
      <c r="CC191" s="122" t="str">
        <f>IF($BZ191="","",SUM($BZ$2:$BZ191))</f>
        <v/>
      </c>
      <c r="CD191" s="43" t="str">
        <f>IF($BZ191="","",$BU$19*(SUM($BZ$2:$BZ191)))</f>
        <v/>
      </c>
    </row>
    <row r="192" spans="1:82">
      <c r="A192" s="4" t="str">
        <f t="shared" si="71"/>
        <v/>
      </c>
      <c r="B192" s="21" t="str">
        <f>IF(Investments_Import!A192="","",Investments_Import!A192)</f>
        <v/>
      </c>
      <c r="C192" s="22" t="str">
        <f t="shared" si="64"/>
        <v/>
      </c>
      <c r="D192" s="51" t="str">
        <f t="shared" si="72"/>
        <v/>
      </c>
      <c r="E192" s="3" t="str">
        <f>IF(Investments_Import!B192="","",Investments_Import!B192)</f>
        <v/>
      </c>
      <c r="F192" s="54" t="str">
        <f t="shared" si="73"/>
        <v xml:space="preserve"> </v>
      </c>
      <c r="G192" s="54" t="str">
        <f>IF($B192="","",COUNTIF($F$2:$F192,$F192))</f>
        <v/>
      </c>
      <c r="H192" s="53" t="str">
        <f t="shared" si="74"/>
        <v xml:space="preserve">  </v>
      </c>
      <c r="I192" s="3" t="str">
        <f>IF(Investments_Import!C192="","",Investments_Import!C192)</f>
        <v/>
      </c>
      <c r="J192" s="108" t="str">
        <f>IF(Investments_Import!D192="","",Investments_Import!D192)</f>
        <v/>
      </c>
      <c r="K192" s="108" t="str">
        <f t="shared" si="75"/>
        <v/>
      </c>
      <c r="L192" s="47" t="str">
        <f>IF(Investments_Import!E192="","",Investments_Import!E192)</f>
        <v/>
      </c>
      <c r="M192" s="47" t="str">
        <f t="shared" si="65"/>
        <v/>
      </c>
      <c r="N192" s="31" t="str">
        <f>IF(Investments_Import!F192="","",Investments_Import!F192)</f>
        <v/>
      </c>
      <c r="O192" s="31" t="str">
        <f t="shared" si="66"/>
        <v/>
      </c>
      <c r="P192" s="3" t="str">
        <f>IF(Investments_Import!G192="","",Investments_Import!G192)</f>
        <v/>
      </c>
      <c r="Q192" s="3" t="str">
        <f>IF(Investments_Import!H192="","",Investments_Import!H192)</f>
        <v/>
      </c>
      <c r="R192" s="37" t="str">
        <f t="shared" si="67"/>
        <v/>
      </c>
      <c r="S192" s="37" t="str">
        <f t="shared" si="68"/>
        <v/>
      </c>
      <c r="U192" s="36" t="str">
        <f>IF(Mining_Import!A192="","",Mining_Import!A192)</f>
        <v/>
      </c>
      <c r="V192" s="22" t="str">
        <f t="shared" si="76"/>
        <v/>
      </c>
      <c r="W192" s="127" t="str">
        <f t="shared" si="77"/>
        <v/>
      </c>
      <c r="X192" s="127" t="str">
        <f t="shared" si="78"/>
        <v/>
      </c>
      <c r="Y192" s="127" t="str">
        <f t="shared" si="79"/>
        <v/>
      </c>
      <c r="Z192" s="36" t="str">
        <f>IF(Mining_Import!B192="","",Mining_Import!B192)</f>
        <v/>
      </c>
      <c r="AA192" s="184" t="str">
        <f>IF(Mining_Import!$C192="","",Mining_Import!$C192)</f>
        <v/>
      </c>
      <c r="AB192" s="122" t="str">
        <f t="shared" si="80"/>
        <v/>
      </c>
      <c r="AC192" s="122" t="str">
        <f>IF($Y192&gt;Dashboard!$Q$19,$AB192,"")</f>
        <v/>
      </c>
      <c r="AD192" s="43" t="str">
        <f t="shared" si="81"/>
        <v/>
      </c>
      <c r="AE192" s="36" t="str">
        <f>IF(Mining_Import!D192="","",Mining_Import!D192)</f>
        <v/>
      </c>
      <c r="AF192" s="36" t="str">
        <f>IF(Mining_Import!E192="","",Mining_Import!E192)</f>
        <v/>
      </c>
      <c r="AG192" s="36" t="str">
        <f>IF(Mining_Import!F192="","",Mining_Import!F192)</f>
        <v/>
      </c>
      <c r="AH192" s="36" t="str">
        <f>IF(Mining_Import!G192="","",Mining_Import!G192)</f>
        <v/>
      </c>
      <c r="AI192" s="36" t="str">
        <f>IF(Mining_Import!H192="","",Mining_Import!H192)</f>
        <v/>
      </c>
      <c r="AJ192" s="36" t="str">
        <f>IF(Mining_Import!I192="","",Mining_Import!I192)</f>
        <v/>
      </c>
      <c r="BY192" s="120" t="str">
        <f t="shared" si="69"/>
        <v/>
      </c>
      <c r="BZ192" s="184" t="str">
        <f t="shared" si="82"/>
        <v/>
      </c>
      <c r="CA192" s="37" t="str">
        <f>IFERROR(VLOOKUP($BY192,Account_Value!$C$2:$F$2500,4,0),"")</f>
        <v/>
      </c>
      <c r="CB192" s="43" t="str">
        <f t="shared" si="70"/>
        <v/>
      </c>
      <c r="CC192" s="122" t="str">
        <f>IF($BZ192="","",SUM($BZ$2:$BZ192))</f>
        <v/>
      </c>
      <c r="CD192" s="43" t="str">
        <f>IF($BZ192="","",$BU$19*(SUM($BZ$2:$BZ192)))</f>
        <v/>
      </c>
    </row>
    <row r="193" spans="1:82">
      <c r="A193" s="4" t="str">
        <f t="shared" si="71"/>
        <v/>
      </c>
      <c r="B193" s="21" t="str">
        <f>IF(Investments_Import!A193="","",Investments_Import!A193)</f>
        <v/>
      </c>
      <c r="C193" s="22" t="str">
        <f t="shared" si="64"/>
        <v/>
      </c>
      <c r="D193" s="51" t="str">
        <f t="shared" si="72"/>
        <v/>
      </c>
      <c r="E193" s="3" t="str">
        <f>IF(Investments_Import!B193="","",Investments_Import!B193)</f>
        <v/>
      </c>
      <c r="F193" s="54" t="str">
        <f t="shared" si="73"/>
        <v xml:space="preserve"> </v>
      </c>
      <c r="G193" s="54" t="str">
        <f>IF($B193="","",COUNTIF($F$2:$F193,$F193))</f>
        <v/>
      </c>
      <c r="H193" s="53" t="str">
        <f t="shared" si="74"/>
        <v xml:space="preserve">  </v>
      </c>
      <c r="I193" s="3" t="str">
        <f>IF(Investments_Import!C193="","",Investments_Import!C193)</f>
        <v/>
      </c>
      <c r="J193" s="108" t="str">
        <f>IF(Investments_Import!D193="","",Investments_Import!D193)</f>
        <v/>
      </c>
      <c r="K193" s="108" t="str">
        <f t="shared" si="75"/>
        <v/>
      </c>
      <c r="L193" s="47" t="str">
        <f>IF(Investments_Import!E193="","",Investments_Import!E193)</f>
        <v/>
      </c>
      <c r="M193" s="47" t="str">
        <f t="shared" si="65"/>
        <v/>
      </c>
      <c r="N193" s="31" t="str">
        <f>IF(Investments_Import!F193="","",Investments_Import!F193)</f>
        <v/>
      </c>
      <c r="O193" s="31" t="str">
        <f t="shared" si="66"/>
        <v/>
      </c>
      <c r="P193" s="3" t="str">
        <f>IF(Investments_Import!G193="","",Investments_Import!G193)</f>
        <v/>
      </c>
      <c r="Q193" s="3" t="str">
        <f>IF(Investments_Import!H193="","",Investments_Import!H193)</f>
        <v/>
      </c>
      <c r="R193" s="37" t="str">
        <f t="shared" si="67"/>
        <v/>
      </c>
      <c r="S193" s="37" t="str">
        <f t="shared" si="68"/>
        <v/>
      </c>
      <c r="U193" s="36" t="str">
        <f>IF(Mining_Import!A193="","",Mining_Import!A193)</f>
        <v/>
      </c>
      <c r="V193" s="22" t="str">
        <f t="shared" si="76"/>
        <v/>
      </c>
      <c r="W193" s="127" t="str">
        <f t="shared" si="77"/>
        <v/>
      </c>
      <c r="X193" s="127" t="str">
        <f t="shared" si="78"/>
        <v/>
      </c>
      <c r="Y193" s="127" t="str">
        <f t="shared" si="79"/>
        <v/>
      </c>
      <c r="Z193" s="36" t="str">
        <f>IF(Mining_Import!B193="","",Mining_Import!B193)</f>
        <v/>
      </c>
      <c r="AA193" s="184" t="str">
        <f>IF(Mining_Import!$C193="","",Mining_Import!$C193)</f>
        <v/>
      </c>
      <c r="AB193" s="122" t="str">
        <f t="shared" si="80"/>
        <v/>
      </c>
      <c r="AC193" s="122" t="str">
        <f>IF($Y193&gt;Dashboard!$Q$19,$AB193,"")</f>
        <v/>
      </c>
      <c r="AD193" s="43" t="str">
        <f t="shared" si="81"/>
        <v/>
      </c>
      <c r="AE193" s="36" t="str">
        <f>IF(Mining_Import!D193="","",Mining_Import!D193)</f>
        <v/>
      </c>
      <c r="AF193" s="36" t="str">
        <f>IF(Mining_Import!E193="","",Mining_Import!E193)</f>
        <v/>
      </c>
      <c r="AG193" s="36" t="str">
        <f>IF(Mining_Import!F193="","",Mining_Import!F193)</f>
        <v/>
      </c>
      <c r="AH193" s="36" t="str">
        <f>IF(Mining_Import!G193="","",Mining_Import!G193)</f>
        <v/>
      </c>
      <c r="AI193" s="36" t="str">
        <f>IF(Mining_Import!H193="","",Mining_Import!H193)</f>
        <v/>
      </c>
      <c r="AJ193" s="36" t="str">
        <f>IF(Mining_Import!I193="","",Mining_Import!I193)</f>
        <v/>
      </c>
      <c r="BY193" s="120" t="str">
        <f t="shared" si="69"/>
        <v/>
      </c>
      <c r="BZ193" s="184" t="str">
        <f t="shared" si="82"/>
        <v/>
      </c>
      <c r="CA193" s="37" t="str">
        <f>IFERROR(VLOOKUP($BY193,Account_Value!$C$2:$F$2500,4,0),"")</f>
        <v/>
      </c>
      <c r="CB193" s="43" t="str">
        <f t="shared" si="70"/>
        <v/>
      </c>
      <c r="CC193" s="122" t="str">
        <f>IF($BZ193="","",SUM($BZ$2:$BZ193))</f>
        <v/>
      </c>
      <c r="CD193" s="43" t="str">
        <f>IF($BZ193="","",$BU$19*(SUM($BZ$2:$BZ193)))</f>
        <v/>
      </c>
    </row>
    <row r="194" spans="1:82">
      <c r="A194" s="4" t="str">
        <f t="shared" si="71"/>
        <v/>
      </c>
      <c r="B194" s="21" t="str">
        <f>IF(Investments_Import!A194="","",Investments_Import!A194)</f>
        <v/>
      </c>
      <c r="C194" s="22" t="str">
        <f t="shared" ref="C194:C257" si="83">IF(B194="","",B194*1)</f>
        <v/>
      </c>
      <c r="D194" s="51" t="str">
        <f t="shared" si="72"/>
        <v/>
      </c>
      <c r="E194" s="3" t="str">
        <f>IF(Investments_Import!B194="","",Investments_Import!B194)</f>
        <v/>
      </c>
      <c r="F194" s="54" t="str">
        <f t="shared" si="73"/>
        <v xml:space="preserve"> </v>
      </c>
      <c r="G194" s="54" t="str">
        <f>IF($B194="","",COUNTIF($F$2:$F194,$F194))</f>
        <v/>
      </c>
      <c r="H194" s="53" t="str">
        <f t="shared" si="74"/>
        <v xml:space="preserve">  </v>
      </c>
      <c r="I194" s="3" t="str">
        <f>IF(Investments_Import!C194="","",Investments_Import!C194)</f>
        <v/>
      </c>
      <c r="J194" s="108" t="str">
        <f>IF(Investments_Import!D194="","",Investments_Import!D194)</f>
        <v/>
      </c>
      <c r="K194" s="108" t="str">
        <f t="shared" si="75"/>
        <v/>
      </c>
      <c r="L194" s="47" t="str">
        <f>IF(Investments_Import!E194="","",Investments_Import!E194)</f>
        <v/>
      </c>
      <c r="M194" s="47" t="str">
        <f t="shared" ref="M194:M257" si="84">IF($L194="","",$L194*1)</f>
        <v/>
      </c>
      <c r="N194" s="31" t="str">
        <f>IF(Investments_Import!F194="","",Investments_Import!F194)</f>
        <v/>
      </c>
      <c r="O194" s="31" t="str">
        <f t="shared" ref="O194:O257" si="85">IF($N194="","",$N194*1)</f>
        <v/>
      </c>
      <c r="P194" s="3" t="str">
        <f>IF(Investments_Import!G194="","",Investments_Import!G194)</f>
        <v/>
      </c>
      <c r="Q194" s="3" t="str">
        <f>IF(Investments_Import!H194="","",Investments_Import!H194)</f>
        <v/>
      </c>
      <c r="R194" s="37" t="str">
        <f t="shared" ref="R194:R257" si="86">IF($Q194="","",IF($Q194="USD",$P194,$P194*$J194))</f>
        <v/>
      </c>
      <c r="S194" s="37" t="str">
        <f t="shared" ref="S194:S257" si="87">IF($R194="","",$R194*1)</f>
        <v/>
      </c>
      <c r="U194" s="36" t="str">
        <f>IF(Mining_Import!A194="","",Mining_Import!A194)</f>
        <v/>
      </c>
      <c r="V194" s="22" t="str">
        <f t="shared" si="76"/>
        <v/>
      </c>
      <c r="W194" s="127" t="str">
        <f t="shared" si="77"/>
        <v/>
      </c>
      <c r="X194" s="127" t="str">
        <f t="shared" si="78"/>
        <v/>
      </c>
      <c r="Y194" s="127" t="str">
        <f t="shared" si="79"/>
        <v/>
      </c>
      <c r="Z194" s="36" t="str">
        <f>IF(Mining_Import!B194="","",Mining_Import!B194)</f>
        <v/>
      </c>
      <c r="AA194" s="184" t="str">
        <f>IF(Mining_Import!$C194="","",Mining_Import!$C194)</f>
        <v/>
      </c>
      <c r="AB194" s="122" t="str">
        <f t="shared" si="80"/>
        <v/>
      </c>
      <c r="AC194" s="122" t="str">
        <f>IF($Y194&gt;Dashboard!$Q$19,$AB194,"")</f>
        <v/>
      </c>
      <c r="AD194" s="43" t="str">
        <f t="shared" si="81"/>
        <v/>
      </c>
      <c r="AE194" s="36" t="str">
        <f>IF(Mining_Import!D194="","",Mining_Import!D194)</f>
        <v/>
      </c>
      <c r="AF194" s="36" t="str">
        <f>IF(Mining_Import!E194="","",Mining_Import!E194)</f>
        <v/>
      </c>
      <c r="AG194" s="36" t="str">
        <f>IF(Mining_Import!F194="","",Mining_Import!F194)</f>
        <v/>
      </c>
      <c r="AH194" s="36" t="str">
        <f>IF(Mining_Import!G194="","",Mining_Import!G194)</f>
        <v/>
      </c>
      <c r="AI194" s="36" t="str">
        <f>IF(Mining_Import!H194="","",Mining_Import!H194)</f>
        <v/>
      </c>
      <c r="AJ194" s="36" t="str">
        <f>IF(Mining_Import!I194="","",Mining_Import!I194)</f>
        <v/>
      </c>
      <c r="BY194" s="120" t="str">
        <f t="shared" ref="BY194:BY257" si="88">Y194</f>
        <v/>
      </c>
      <c r="BZ194" s="184" t="str">
        <f t="shared" si="82"/>
        <v/>
      </c>
      <c r="CA194" s="37" t="str">
        <f>IFERROR(VLOOKUP($BY194,Account_Value!$C$2:$F$2500,4,0),"")</f>
        <v/>
      </c>
      <c r="CB194" s="43" t="str">
        <f t="shared" ref="CB194:CB257" si="89">IF(BZ194="","",BZ194*CA194)</f>
        <v/>
      </c>
      <c r="CC194" s="122" t="str">
        <f>IF($BZ194="","",SUM($BZ$2:$BZ194))</f>
        <v/>
      </c>
      <c r="CD194" s="43" t="str">
        <f>IF($BZ194="","",$BU$19*(SUM($BZ$2:$BZ194)))</f>
        <v/>
      </c>
    </row>
    <row r="195" spans="1:82">
      <c r="A195" s="4" t="str">
        <f t="shared" ref="A195:A258" si="90">IF($B195="","",$A194+1)</f>
        <v/>
      </c>
      <c r="B195" s="21" t="str">
        <f>IF(Investments_Import!A195="","",Investments_Import!A195)</f>
        <v/>
      </c>
      <c r="C195" s="22" t="str">
        <f t="shared" si="83"/>
        <v/>
      </c>
      <c r="D195" s="51" t="str">
        <f t="shared" ref="D195:D258" si="91">$C195</f>
        <v/>
      </c>
      <c r="E195" s="3" t="str">
        <f>IF(Investments_Import!B195="","",Investments_Import!B195)</f>
        <v/>
      </c>
      <c r="F195" s="54" t="str">
        <f t="shared" ref="F195:F258" si="92">CONCATENATE(TEXT($D195,"dd-mmm-yyyy")," ",$E195)</f>
        <v xml:space="preserve"> </v>
      </c>
      <c r="G195" s="54" t="str">
        <f>IF($B195="","",COUNTIF($F$2:$F195,$F195))</f>
        <v/>
      </c>
      <c r="H195" s="53" t="str">
        <f t="shared" ref="H195:H258" si="93">CONCATENATE(TEXT($D195,"dd-mmm-yyyy")," ",$E195," ",$G195)</f>
        <v xml:space="preserve">  </v>
      </c>
      <c r="I195" s="3" t="str">
        <f>IF(Investments_Import!C195="","",Investments_Import!C195)</f>
        <v/>
      </c>
      <c r="J195" s="108" t="str">
        <f>IF(Investments_Import!D195="","",Investments_Import!D195)</f>
        <v/>
      </c>
      <c r="K195" s="108" t="str">
        <f t="shared" ref="K195:K258" si="94">IF($B195="","",$J195*1)</f>
        <v/>
      </c>
      <c r="L195" s="47" t="str">
        <f>IF(Investments_Import!E195="","",Investments_Import!E195)</f>
        <v/>
      </c>
      <c r="M195" s="47" t="str">
        <f t="shared" si="84"/>
        <v/>
      </c>
      <c r="N195" s="31" t="str">
        <f>IF(Investments_Import!F195="","",Investments_Import!F195)</f>
        <v/>
      </c>
      <c r="O195" s="31" t="str">
        <f t="shared" si="85"/>
        <v/>
      </c>
      <c r="P195" s="3" t="str">
        <f>IF(Investments_Import!G195="","",Investments_Import!G195)</f>
        <v/>
      </c>
      <c r="Q195" s="3" t="str">
        <f>IF(Investments_Import!H195="","",Investments_Import!H195)</f>
        <v/>
      </c>
      <c r="R195" s="37" t="str">
        <f t="shared" si="86"/>
        <v/>
      </c>
      <c r="S195" s="37" t="str">
        <f t="shared" si="87"/>
        <v/>
      </c>
      <c r="U195" s="36" t="str">
        <f>IF(Mining_Import!A195="","",Mining_Import!A195)</f>
        <v/>
      </c>
      <c r="V195" s="22" t="str">
        <f t="shared" ref="V195:V258" si="95">IF(U195="","",U195*1)</f>
        <v/>
      </c>
      <c r="W195" s="127" t="str">
        <f t="shared" ref="W195:W258" si="96">V195</f>
        <v/>
      </c>
      <c r="X195" s="127" t="str">
        <f t="shared" ref="X195:X258" si="97">IFERROR(INT($W195),"")</f>
        <v/>
      </c>
      <c r="Y195" s="127" t="str">
        <f t="shared" ref="Y195:Y258" si="98">$X195</f>
        <v/>
      </c>
      <c r="Z195" s="36" t="str">
        <f>IF(Mining_Import!B195="","",Mining_Import!B195)</f>
        <v/>
      </c>
      <c r="AA195" s="184" t="str">
        <f>IF(Mining_Import!$C195="","",Mining_Import!$C195)</f>
        <v/>
      </c>
      <c r="AB195" s="122" t="str">
        <f t="shared" ref="AB195:AB258" si="99">IFERROR($AA195*1,"")</f>
        <v/>
      </c>
      <c r="AC195" s="122" t="str">
        <f>IF($Y195&gt;Dashboard!$Q$19,$AB195,"")</f>
        <v/>
      </c>
      <c r="AD195" s="43" t="str">
        <f t="shared" ref="AD195:AD258" si="100">IFERROR($AB195*$BU$19,"")</f>
        <v/>
      </c>
      <c r="AE195" s="36" t="str">
        <f>IF(Mining_Import!D195="","",Mining_Import!D195)</f>
        <v/>
      </c>
      <c r="AF195" s="36" t="str">
        <f>IF(Mining_Import!E195="","",Mining_Import!E195)</f>
        <v/>
      </c>
      <c r="AG195" s="36" t="str">
        <f>IF(Mining_Import!F195="","",Mining_Import!F195)</f>
        <v/>
      </c>
      <c r="AH195" s="36" t="str">
        <f>IF(Mining_Import!G195="","",Mining_Import!G195)</f>
        <v/>
      </c>
      <c r="AI195" s="36" t="str">
        <f>IF(Mining_Import!H195="","",Mining_Import!H195)</f>
        <v/>
      </c>
      <c r="AJ195" s="36" t="str">
        <f>IF(Mining_Import!I195="","",Mining_Import!I195)</f>
        <v/>
      </c>
      <c r="BY195" s="120" t="str">
        <f t="shared" si="88"/>
        <v/>
      </c>
      <c r="BZ195" s="184" t="str">
        <f t="shared" ref="BZ195:BZ258" si="101">AB195</f>
        <v/>
      </c>
      <c r="CA195" s="37" t="str">
        <f>IFERROR(VLOOKUP($BY195,Account_Value!$C$2:$F$2500,4,0),"")</f>
        <v/>
      </c>
      <c r="CB195" s="43" t="str">
        <f t="shared" si="89"/>
        <v/>
      </c>
      <c r="CC195" s="122" t="str">
        <f>IF($BZ195="","",SUM($BZ$2:$BZ195))</f>
        <v/>
      </c>
      <c r="CD195" s="43" t="str">
        <f>IF($BZ195="","",$BU$19*(SUM($BZ$2:$BZ195)))</f>
        <v/>
      </c>
    </row>
    <row r="196" spans="1:82">
      <c r="A196" s="4" t="str">
        <f t="shared" si="90"/>
        <v/>
      </c>
      <c r="B196" s="21" t="str">
        <f>IF(Investments_Import!A196="","",Investments_Import!A196)</f>
        <v/>
      </c>
      <c r="C196" s="22" t="str">
        <f t="shared" si="83"/>
        <v/>
      </c>
      <c r="D196" s="51" t="str">
        <f t="shared" si="91"/>
        <v/>
      </c>
      <c r="E196" s="3" t="str">
        <f>IF(Investments_Import!B196="","",Investments_Import!B196)</f>
        <v/>
      </c>
      <c r="F196" s="54" t="str">
        <f t="shared" si="92"/>
        <v xml:space="preserve"> </v>
      </c>
      <c r="G196" s="54" t="str">
        <f>IF($B196="","",COUNTIF($F$2:$F196,$F196))</f>
        <v/>
      </c>
      <c r="H196" s="53" t="str">
        <f t="shared" si="93"/>
        <v xml:space="preserve">  </v>
      </c>
      <c r="I196" s="3" t="str">
        <f>IF(Investments_Import!C196="","",Investments_Import!C196)</f>
        <v/>
      </c>
      <c r="J196" s="108" t="str">
        <f>IF(Investments_Import!D196="","",Investments_Import!D196)</f>
        <v/>
      </c>
      <c r="K196" s="108" t="str">
        <f t="shared" si="94"/>
        <v/>
      </c>
      <c r="L196" s="47" t="str">
        <f>IF(Investments_Import!E196="","",Investments_Import!E196)</f>
        <v/>
      </c>
      <c r="M196" s="47" t="str">
        <f t="shared" si="84"/>
        <v/>
      </c>
      <c r="N196" s="31" t="str">
        <f>IF(Investments_Import!F196="","",Investments_Import!F196)</f>
        <v/>
      </c>
      <c r="O196" s="31" t="str">
        <f t="shared" si="85"/>
        <v/>
      </c>
      <c r="P196" s="3" t="str">
        <f>IF(Investments_Import!G196="","",Investments_Import!G196)</f>
        <v/>
      </c>
      <c r="Q196" s="3" t="str">
        <f>IF(Investments_Import!H196="","",Investments_Import!H196)</f>
        <v/>
      </c>
      <c r="R196" s="37" t="str">
        <f t="shared" si="86"/>
        <v/>
      </c>
      <c r="S196" s="37" t="str">
        <f t="shared" si="87"/>
        <v/>
      </c>
      <c r="U196" s="36" t="str">
        <f>IF(Mining_Import!A196="","",Mining_Import!A196)</f>
        <v/>
      </c>
      <c r="V196" s="22" t="str">
        <f t="shared" si="95"/>
        <v/>
      </c>
      <c r="W196" s="127" t="str">
        <f t="shared" si="96"/>
        <v/>
      </c>
      <c r="X196" s="127" t="str">
        <f t="shared" si="97"/>
        <v/>
      </c>
      <c r="Y196" s="127" t="str">
        <f t="shared" si="98"/>
        <v/>
      </c>
      <c r="Z196" s="36" t="str">
        <f>IF(Mining_Import!B196="","",Mining_Import!B196)</f>
        <v/>
      </c>
      <c r="AA196" s="184" t="str">
        <f>IF(Mining_Import!$C196="","",Mining_Import!$C196)</f>
        <v/>
      </c>
      <c r="AB196" s="122" t="str">
        <f t="shared" si="99"/>
        <v/>
      </c>
      <c r="AC196" s="122" t="str">
        <f>IF($Y196&gt;Dashboard!$Q$19,$AB196,"")</f>
        <v/>
      </c>
      <c r="AD196" s="43" t="str">
        <f t="shared" si="100"/>
        <v/>
      </c>
      <c r="AE196" s="36" t="str">
        <f>IF(Mining_Import!D196="","",Mining_Import!D196)</f>
        <v/>
      </c>
      <c r="AF196" s="36" t="str">
        <f>IF(Mining_Import!E196="","",Mining_Import!E196)</f>
        <v/>
      </c>
      <c r="AG196" s="36" t="str">
        <f>IF(Mining_Import!F196="","",Mining_Import!F196)</f>
        <v/>
      </c>
      <c r="AH196" s="36" t="str">
        <f>IF(Mining_Import!G196="","",Mining_Import!G196)</f>
        <v/>
      </c>
      <c r="AI196" s="36" t="str">
        <f>IF(Mining_Import!H196="","",Mining_Import!H196)</f>
        <v/>
      </c>
      <c r="AJ196" s="36" t="str">
        <f>IF(Mining_Import!I196="","",Mining_Import!I196)</f>
        <v/>
      </c>
      <c r="BY196" s="120" t="str">
        <f t="shared" si="88"/>
        <v/>
      </c>
      <c r="BZ196" s="184" t="str">
        <f t="shared" si="101"/>
        <v/>
      </c>
      <c r="CA196" s="37" t="str">
        <f>IFERROR(VLOOKUP($BY196,Account_Value!$C$2:$F$2500,4,0),"")</f>
        <v/>
      </c>
      <c r="CB196" s="43" t="str">
        <f t="shared" si="89"/>
        <v/>
      </c>
      <c r="CC196" s="122" t="str">
        <f>IF($BZ196="","",SUM($BZ$2:$BZ196))</f>
        <v/>
      </c>
      <c r="CD196" s="43" t="str">
        <f>IF($BZ196="","",$BU$19*(SUM($BZ$2:$BZ196)))</f>
        <v/>
      </c>
    </row>
    <row r="197" spans="1:82">
      <c r="A197" s="4" t="str">
        <f t="shared" si="90"/>
        <v/>
      </c>
      <c r="B197" s="21" t="str">
        <f>IF(Investments_Import!A197="","",Investments_Import!A197)</f>
        <v/>
      </c>
      <c r="C197" s="22" t="str">
        <f t="shared" si="83"/>
        <v/>
      </c>
      <c r="D197" s="51" t="str">
        <f t="shared" si="91"/>
        <v/>
      </c>
      <c r="E197" s="3" t="str">
        <f>IF(Investments_Import!B197="","",Investments_Import!B197)</f>
        <v/>
      </c>
      <c r="F197" s="54" t="str">
        <f t="shared" si="92"/>
        <v xml:space="preserve"> </v>
      </c>
      <c r="G197" s="54" t="str">
        <f>IF($B197="","",COUNTIF($F$2:$F197,$F197))</f>
        <v/>
      </c>
      <c r="H197" s="53" t="str">
        <f t="shared" si="93"/>
        <v xml:space="preserve">  </v>
      </c>
      <c r="I197" s="3" t="str">
        <f>IF(Investments_Import!C197="","",Investments_Import!C197)</f>
        <v/>
      </c>
      <c r="J197" s="108" t="str">
        <f>IF(Investments_Import!D197="","",Investments_Import!D197)</f>
        <v/>
      </c>
      <c r="K197" s="108" t="str">
        <f t="shared" si="94"/>
        <v/>
      </c>
      <c r="L197" s="47" t="str">
        <f>IF(Investments_Import!E197="","",Investments_Import!E197)</f>
        <v/>
      </c>
      <c r="M197" s="47" t="str">
        <f t="shared" si="84"/>
        <v/>
      </c>
      <c r="N197" s="31" t="str">
        <f>IF(Investments_Import!F197="","",Investments_Import!F197)</f>
        <v/>
      </c>
      <c r="O197" s="31" t="str">
        <f t="shared" si="85"/>
        <v/>
      </c>
      <c r="P197" s="3" t="str">
        <f>IF(Investments_Import!G197="","",Investments_Import!G197)</f>
        <v/>
      </c>
      <c r="Q197" s="3" t="str">
        <f>IF(Investments_Import!H197="","",Investments_Import!H197)</f>
        <v/>
      </c>
      <c r="R197" s="37" t="str">
        <f t="shared" si="86"/>
        <v/>
      </c>
      <c r="S197" s="37" t="str">
        <f t="shared" si="87"/>
        <v/>
      </c>
      <c r="U197" s="36" t="str">
        <f>IF(Mining_Import!A197="","",Mining_Import!A197)</f>
        <v/>
      </c>
      <c r="V197" s="22" t="str">
        <f t="shared" si="95"/>
        <v/>
      </c>
      <c r="W197" s="127" t="str">
        <f t="shared" si="96"/>
        <v/>
      </c>
      <c r="X197" s="127" t="str">
        <f t="shared" si="97"/>
        <v/>
      </c>
      <c r="Y197" s="127" t="str">
        <f t="shared" si="98"/>
        <v/>
      </c>
      <c r="Z197" s="36" t="str">
        <f>IF(Mining_Import!B197="","",Mining_Import!B197)</f>
        <v/>
      </c>
      <c r="AA197" s="184" t="str">
        <f>IF(Mining_Import!$C197="","",Mining_Import!$C197)</f>
        <v/>
      </c>
      <c r="AB197" s="122" t="str">
        <f t="shared" si="99"/>
        <v/>
      </c>
      <c r="AC197" s="122" t="str">
        <f>IF($Y197&gt;Dashboard!$Q$19,$AB197,"")</f>
        <v/>
      </c>
      <c r="AD197" s="43" t="str">
        <f t="shared" si="100"/>
        <v/>
      </c>
      <c r="AE197" s="36" t="str">
        <f>IF(Mining_Import!D197="","",Mining_Import!D197)</f>
        <v/>
      </c>
      <c r="AF197" s="36" t="str">
        <f>IF(Mining_Import!E197="","",Mining_Import!E197)</f>
        <v/>
      </c>
      <c r="AG197" s="36" t="str">
        <f>IF(Mining_Import!F197="","",Mining_Import!F197)</f>
        <v/>
      </c>
      <c r="AH197" s="36" t="str">
        <f>IF(Mining_Import!G197="","",Mining_Import!G197)</f>
        <v/>
      </c>
      <c r="AI197" s="36" t="str">
        <f>IF(Mining_Import!H197="","",Mining_Import!H197)</f>
        <v/>
      </c>
      <c r="AJ197" s="36" t="str">
        <f>IF(Mining_Import!I197="","",Mining_Import!I197)</f>
        <v/>
      </c>
      <c r="BY197" s="120" t="str">
        <f t="shared" si="88"/>
        <v/>
      </c>
      <c r="BZ197" s="184" t="str">
        <f t="shared" si="101"/>
        <v/>
      </c>
      <c r="CA197" s="37" t="str">
        <f>IFERROR(VLOOKUP($BY197,Account_Value!$C$2:$F$2500,4,0),"")</f>
        <v/>
      </c>
      <c r="CB197" s="43" t="str">
        <f t="shared" si="89"/>
        <v/>
      </c>
      <c r="CC197" s="122" t="str">
        <f>IF($BZ197="","",SUM($BZ$2:$BZ197))</f>
        <v/>
      </c>
      <c r="CD197" s="43" t="str">
        <f>IF($BZ197="","",$BU$19*(SUM($BZ$2:$BZ197)))</f>
        <v/>
      </c>
    </row>
    <row r="198" spans="1:82">
      <c r="A198" s="4" t="str">
        <f t="shared" si="90"/>
        <v/>
      </c>
      <c r="B198" s="21" t="str">
        <f>IF(Investments_Import!A198="","",Investments_Import!A198)</f>
        <v/>
      </c>
      <c r="C198" s="22" t="str">
        <f t="shared" si="83"/>
        <v/>
      </c>
      <c r="D198" s="51" t="str">
        <f t="shared" si="91"/>
        <v/>
      </c>
      <c r="E198" s="3" t="str">
        <f>IF(Investments_Import!B198="","",Investments_Import!B198)</f>
        <v/>
      </c>
      <c r="F198" s="54" t="str">
        <f t="shared" si="92"/>
        <v xml:space="preserve"> </v>
      </c>
      <c r="G198" s="54" t="str">
        <f>IF($B198="","",COUNTIF($F$2:$F198,$F198))</f>
        <v/>
      </c>
      <c r="H198" s="53" t="str">
        <f t="shared" si="93"/>
        <v xml:space="preserve">  </v>
      </c>
      <c r="I198" s="3" t="str">
        <f>IF(Investments_Import!C198="","",Investments_Import!C198)</f>
        <v/>
      </c>
      <c r="J198" s="108" t="str">
        <f>IF(Investments_Import!D198="","",Investments_Import!D198)</f>
        <v/>
      </c>
      <c r="K198" s="108" t="str">
        <f t="shared" si="94"/>
        <v/>
      </c>
      <c r="L198" s="47" t="str">
        <f>IF(Investments_Import!E198="","",Investments_Import!E198)</f>
        <v/>
      </c>
      <c r="M198" s="47" t="str">
        <f t="shared" si="84"/>
        <v/>
      </c>
      <c r="N198" s="31" t="str">
        <f>IF(Investments_Import!F198="","",Investments_Import!F198)</f>
        <v/>
      </c>
      <c r="O198" s="31" t="str">
        <f t="shared" si="85"/>
        <v/>
      </c>
      <c r="P198" s="3" t="str">
        <f>IF(Investments_Import!G198="","",Investments_Import!G198)</f>
        <v/>
      </c>
      <c r="Q198" s="3" t="str">
        <f>IF(Investments_Import!H198="","",Investments_Import!H198)</f>
        <v/>
      </c>
      <c r="R198" s="37" t="str">
        <f t="shared" si="86"/>
        <v/>
      </c>
      <c r="S198" s="37" t="str">
        <f t="shared" si="87"/>
        <v/>
      </c>
      <c r="U198" s="36" t="str">
        <f>IF(Mining_Import!A198="","",Mining_Import!A198)</f>
        <v/>
      </c>
      <c r="V198" s="22" t="str">
        <f t="shared" si="95"/>
        <v/>
      </c>
      <c r="W198" s="127" t="str">
        <f t="shared" si="96"/>
        <v/>
      </c>
      <c r="X198" s="127" t="str">
        <f t="shared" si="97"/>
        <v/>
      </c>
      <c r="Y198" s="127" t="str">
        <f t="shared" si="98"/>
        <v/>
      </c>
      <c r="Z198" s="36" t="str">
        <f>IF(Mining_Import!B198="","",Mining_Import!B198)</f>
        <v/>
      </c>
      <c r="AA198" s="184" t="str">
        <f>IF(Mining_Import!$C198="","",Mining_Import!$C198)</f>
        <v/>
      </c>
      <c r="AB198" s="122" t="str">
        <f t="shared" si="99"/>
        <v/>
      </c>
      <c r="AC198" s="122" t="str">
        <f>IF($Y198&gt;Dashboard!$Q$19,$AB198,"")</f>
        <v/>
      </c>
      <c r="AD198" s="43" t="str">
        <f t="shared" si="100"/>
        <v/>
      </c>
      <c r="AE198" s="36" t="str">
        <f>IF(Mining_Import!D198="","",Mining_Import!D198)</f>
        <v/>
      </c>
      <c r="AF198" s="36" t="str">
        <f>IF(Mining_Import!E198="","",Mining_Import!E198)</f>
        <v/>
      </c>
      <c r="AG198" s="36" t="str">
        <f>IF(Mining_Import!F198="","",Mining_Import!F198)</f>
        <v/>
      </c>
      <c r="AH198" s="36" t="str">
        <f>IF(Mining_Import!G198="","",Mining_Import!G198)</f>
        <v/>
      </c>
      <c r="AI198" s="36" t="str">
        <f>IF(Mining_Import!H198="","",Mining_Import!H198)</f>
        <v/>
      </c>
      <c r="AJ198" s="36" t="str">
        <f>IF(Mining_Import!I198="","",Mining_Import!I198)</f>
        <v/>
      </c>
      <c r="BY198" s="120" t="str">
        <f t="shared" si="88"/>
        <v/>
      </c>
      <c r="BZ198" s="184" t="str">
        <f t="shared" si="101"/>
        <v/>
      </c>
      <c r="CA198" s="37" t="str">
        <f>IFERROR(VLOOKUP($BY198,Account_Value!$C$2:$F$2500,4,0),"")</f>
        <v/>
      </c>
      <c r="CB198" s="43" t="str">
        <f t="shared" si="89"/>
        <v/>
      </c>
      <c r="CC198" s="122" t="str">
        <f>IF($BZ198="","",SUM($BZ$2:$BZ198))</f>
        <v/>
      </c>
      <c r="CD198" s="43" t="str">
        <f>IF($BZ198="","",$BU$19*(SUM($BZ$2:$BZ198)))</f>
        <v/>
      </c>
    </row>
    <row r="199" spans="1:82">
      <c r="A199" s="4" t="str">
        <f t="shared" si="90"/>
        <v/>
      </c>
      <c r="B199" s="21" t="str">
        <f>IF(Investments_Import!A199="","",Investments_Import!A199)</f>
        <v/>
      </c>
      <c r="C199" s="22" t="str">
        <f t="shared" si="83"/>
        <v/>
      </c>
      <c r="D199" s="51" t="str">
        <f t="shared" si="91"/>
        <v/>
      </c>
      <c r="E199" s="3" t="str">
        <f>IF(Investments_Import!B199="","",Investments_Import!B199)</f>
        <v/>
      </c>
      <c r="F199" s="54" t="str">
        <f t="shared" si="92"/>
        <v xml:space="preserve"> </v>
      </c>
      <c r="G199" s="54" t="str">
        <f>IF($B199="","",COUNTIF($F$2:$F199,$F199))</f>
        <v/>
      </c>
      <c r="H199" s="53" t="str">
        <f t="shared" si="93"/>
        <v xml:space="preserve">  </v>
      </c>
      <c r="I199" s="3" t="str">
        <f>IF(Investments_Import!C199="","",Investments_Import!C199)</f>
        <v/>
      </c>
      <c r="J199" s="108" t="str">
        <f>IF(Investments_Import!D199="","",Investments_Import!D199)</f>
        <v/>
      </c>
      <c r="K199" s="108" t="str">
        <f t="shared" si="94"/>
        <v/>
      </c>
      <c r="L199" s="47" t="str">
        <f>IF(Investments_Import!E199="","",Investments_Import!E199)</f>
        <v/>
      </c>
      <c r="M199" s="47" t="str">
        <f t="shared" si="84"/>
        <v/>
      </c>
      <c r="N199" s="31" t="str">
        <f>IF(Investments_Import!F199="","",Investments_Import!F199)</f>
        <v/>
      </c>
      <c r="O199" s="31" t="str">
        <f t="shared" si="85"/>
        <v/>
      </c>
      <c r="P199" s="3" t="str">
        <f>IF(Investments_Import!G199="","",Investments_Import!G199)</f>
        <v/>
      </c>
      <c r="Q199" s="3" t="str">
        <f>IF(Investments_Import!H199="","",Investments_Import!H199)</f>
        <v/>
      </c>
      <c r="R199" s="37" t="str">
        <f t="shared" si="86"/>
        <v/>
      </c>
      <c r="S199" s="37" t="str">
        <f t="shared" si="87"/>
        <v/>
      </c>
      <c r="U199" s="36" t="str">
        <f>IF(Mining_Import!A199="","",Mining_Import!A199)</f>
        <v/>
      </c>
      <c r="V199" s="22" t="str">
        <f t="shared" si="95"/>
        <v/>
      </c>
      <c r="W199" s="127" t="str">
        <f t="shared" si="96"/>
        <v/>
      </c>
      <c r="X199" s="127" t="str">
        <f t="shared" si="97"/>
        <v/>
      </c>
      <c r="Y199" s="127" t="str">
        <f t="shared" si="98"/>
        <v/>
      </c>
      <c r="Z199" s="36" t="str">
        <f>IF(Mining_Import!B199="","",Mining_Import!B199)</f>
        <v/>
      </c>
      <c r="AA199" s="184" t="str">
        <f>IF(Mining_Import!$C199="","",Mining_Import!$C199)</f>
        <v/>
      </c>
      <c r="AB199" s="122" t="str">
        <f t="shared" si="99"/>
        <v/>
      </c>
      <c r="AC199" s="122" t="str">
        <f>IF($Y199&gt;Dashboard!$Q$19,$AB199,"")</f>
        <v/>
      </c>
      <c r="AD199" s="43" t="str">
        <f t="shared" si="100"/>
        <v/>
      </c>
      <c r="AE199" s="36" t="str">
        <f>IF(Mining_Import!D199="","",Mining_Import!D199)</f>
        <v/>
      </c>
      <c r="AF199" s="36" t="str">
        <f>IF(Mining_Import!E199="","",Mining_Import!E199)</f>
        <v/>
      </c>
      <c r="AG199" s="36" t="str">
        <f>IF(Mining_Import!F199="","",Mining_Import!F199)</f>
        <v/>
      </c>
      <c r="AH199" s="36" t="str">
        <f>IF(Mining_Import!G199="","",Mining_Import!G199)</f>
        <v/>
      </c>
      <c r="AI199" s="36" t="str">
        <f>IF(Mining_Import!H199="","",Mining_Import!H199)</f>
        <v/>
      </c>
      <c r="AJ199" s="36" t="str">
        <f>IF(Mining_Import!I199="","",Mining_Import!I199)</f>
        <v/>
      </c>
      <c r="BY199" s="120" t="str">
        <f t="shared" si="88"/>
        <v/>
      </c>
      <c r="BZ199" s="184" t="str">
        <f t="shared" si="101"/>
        <v/>
      </c>
      <c r="CA199" s="37" t="str">
        <f>IFERROR(VLOOKUP($BY199,Account_Value!$C$2:$F$2500,4,0),"")</f>
        <v/>
      </c>
      <c r="CB199" s="43" t="str">
        <f t="shared" si="89"/>
        <v/>
      </c>
      <c r="CC199" s="122" t="str">
        <f>IF($BZ199="","",SUM($BZ$2:$BZ199))</f>
        <v/>
      </c>
      <c r="CD199" s="43" t="str">
        <f>IF($BZ199="","",$BU$19*(SUM($BZ$2:$BZ199)))</f>
        <v/>
      </c>
    </row>
    <row r="200" spans="1:82">
      <c r="A200" s="4" t="str">
        <f t="shared" si="90"/>
        <v/>
      </c>
      <c r="B200" s="21" t="str">
        <f>IF(Investments_Import!A200="","",Investments_Import!A200)</f>
        <v/>
      </c>
      <c r="C200" s="22" t="str">
        <f t="shared" si="83"/>
        <v/>
      </c>
      <c r="D200" s="51" t="str">
        <f t="shared" si="91"/>
        <v/>
      </c>
      <c r="E200" s="3" t="str">
        <f>IF(Investments_Import!B200="","",Investments_Import!B200)</f>
        <v/>
      </c>
      <c r="F200" s="54" t="str">
        <f t="shared" si="92"/>
        <v xml:space="preserve"> </v>
      </c>
      <c r="G200" s="54" t="str">
        <f>IF($B200="","",COUNTIF($F$2:$F200,$F200))</f>
        <v/>
      </c>
      <c r="H200" s="53" t="str">
        <f t="shared" si="93"/>
        <v xml:space="preserve">  </v>
      </c>
      <c r="I200" s="3" t="str">
        <f>IF(Investments_Import!C200="","",Investments_Import!C200)</f>
        <v/>
      </c>
      <c r="J200" s="108" t="str">
        <f>IF(Investments_Import!D200="","",Investments_Import!D200)</f>
        <v/>
      </c>
      <c r="K200" s="108" t="str">
        <f t="shared" si="94"/>
        <v/>
      </c>
      <c r="L200" s="47" t="str">
        <f>IF(Investments_Import!E200="","",Investments_Import!E200)</f>
        <v/>
      </c>
      <c r="M200" s="47" t="str">
        <f t="shared" si="84"/>
        <v/>
      </c>
      <c r="N200" s="31" t="str">
        <f>IF(Investments_Import!F200="","",Investments_Import!F200)</f>
        <v/>
      </c>
      <c r="O200" s="31" t="str">
        <f t="shared" si="85"/>
        <v/>
      </c>
      <c r="P200" s="3" t="str">
        <f>IF(Investments_Import!G200="","",Investments_Import!G200)</f>
        <v/>
      </c>
      <c r="Q200" s="3" t="str">
        <f>IF(Investments_Import!H200="","",Investments_Import!H200)</f>
        <v/>
      </c>
      <c r="R200" s="37" t="str">
        <f t="shared" si="86"/>
        <v/>
      </c>
      <c r="S200" s="37" t="str">
        <f t="shared" si="87"/>
        <v/>
      </c>
      <c r="U200" s="36" t="str">
        <f>IF(Mining_Import!A200="","",Mining_Import!A200)</f>
        <v/>
      </c>
      <c r="V200" s="22" t="str">
        <f t="shared" si="95"/>
        <v/>
      </c>
      <c r="W200" s="127" t="str">
        <f t="shared" si="96"/>
        <v/>
      </c>
      <c r="X200" s="127" t="str">
        <f t="shared" si="97"/>
        <v/>
      </c>
      <c r="Y200" s="127" t="str">
        <f t="shared" si="98"/>
        <v/>
      </c>
      <c r="Z200" s="36" t="str">
        <f>IF(Mining_Import!B200="","",Mining_Import!B200)</f>
        <v/>
      </c>
      <c r="AA200" s="184" t="str">
        <f>IF(Mining_Import!$C200="","",Mining_Import!$C200)</f>
        <v/>
      </c>
      <c r="AB200" s="122" t="str">
        <f t="shared" si="99"/>
        <v/>
      </c>
      <c r="AC200" s="122" t="str">
        <f>IF($Y200&gt;Dashboard!$Q$19,$AB200,"")</f>
        <v/>
      </c>
      <c r="AD200" s="43" t="str">
        <f t="shared" si="100"/>
        <v/>
      </c>
      <c r="AE200" s="36" t="str">
        <f>IF(Mining_Import!D200="","",Mining_Import!D200)</f>
        <v/>
      </c>
      <c r="AF200" s="36" t="str">
        <f>IF(Mining_Import!E200="","",Mining_Import!E200)</f>
        <v/>
      </c>
      <c r="AG200" s="36" t="str">
        <f>IF(Mining_Import!F200="","",Mining_Import!F200)</f>
        <v/>
      </c>
      <c r="AH200" s="36" t="str">
        <f>IF(Mining_Import!G200="","",Mining_Import!G200)</f>
        <v/>
      </c>
      <c r="AI200" s="36" t="str">
        <f>IF(Mining_Import!H200="","",Mining_Import!H200)</f>
        <v/>
      </c>
      <c r="AJ200" s="36" t="str">
        <f>IF(Mining_Import!I200="","",Mining_Import!I200)</f>
        <v/>
      </c>
      <c r="BY200" s="120" t="str">
        <f t="shared" si="88"/>
        <v/>
      </c>
      <c r="BZ200" s="184" t="str">
        <f t="shared" si="101"/>
        <v/>
      </c>
      <c r="CA200" s="37" t="str">
        <f>IFERROR(VLOOKUP($BY200,Account_Value!$C$2:$F$2500,4,0),"")</f>
        <v/>
      </c>
      <c r="CB200" s="43" t="str">
        <f t="shared" si="89"/>
        <v/>
      </c>
      <c r="CC200" s="122" t="str">
        <f>IF($BZ200="","",SUM($BZ$2:$BZ200))</f>
        <v/>
      </c>
      <c r="CD200" s="43" t="str">
        <f>IF($BZ200="","",$BU$19*(SUM($BZ$2:$BZ200)))</f>
        <v/>
      </c>
    </row>
    <row r="201" spans="1:82">
      <c r="A201" s="4" t="str">
        <f t="shared" si="90"/>
        <v/>
      </c>
      <c r="B201" s="21" t="str">
        <f>IF(Investments_Import!A201="","",Investments_Import!A201)</f>
        <v/>
      </c>
      <c r="C201" s="22" t="str">
        <f t="shared" si="83"/>
        <v/>
      </c>
      <c r="D201" s="51" t="str">
        <f t="shared" si="91"/>
        <v/>
      </c>
      <c r="E201" s="3" t="str">
        <f>IF(Investments_Import!B201="","",Investments_Import!B201)</f>
        <v/>
      </c>
      <c r="F201" s="54" t="str">
        <f t="shared" si="92"/>
        <v xml:space="preserve"> </v>
      </c>
      <c r="G201" s="54" t="str">
        <f>IF($B201="","",COUNTIF($F$2:$F201,$F201))</f>
        <v/>
      </c>
      <c r="H201" s="53" t="str">
        <f t="shared" si="93"/>
        <v xml:space="preserve">  </v>
      </c>
      <c r="I201" s="3" t="str">
        <f>IF(Investments_Import!C201="","",Investments_Import!C201)</f>
        <v/>
      </c>
      <c r="J201" s="108" t="str">
        <f>IF(Investments_Import!D201="","",Investments_Import!D201)</f>
        <v/>
      </c>
      <c r="K201" s="108" t="str">
        <f t="shared" si="94"/>
        <v/>
      </c>
      <c r="L201" s="47" t="str">
        <f>IF(Investments_Import!E201="","",Investments_Import!E201)</f>
        <v/>
      </c>
      <c r="M201" s="47" t="str">
        <f t="shared" si="84"/>
        <v/>
      </c>
      <c r="N201" s="31" t="str">
        <f>IF(Investments_Import!F201="","",Investments_Import!F201)</f>
        <v/>
      </c>
      <c r="O201" s="31" t="str">
        <f t="shared" si="85"/>
        <v/>
      </c>
      <c r="P201" s="3" t="str">
        <f>IF(Investments_Import!G201="","",Investments_Import!G201)</f>
        <v/>
      </c>
      <c r="Q201" s="3" t="str">
        <f>IF(Investments_Import!H201="","",Investments_Import!H201)</f>
        <v/>
      </c>
      <c r="R201" s="37" t="str">
        <f t="shared" si="86"/>
        <v/>
      </c>
      <c r="S201" s="37" t="str">
        <f t="shared" si="87"/>
        <v/>
      </c>
      <c r="U201" s="36" t="str">
        <f>IF(Mining_Import!A201="","",Mining_Import!A201)</f>
        <v/>
      </c>
      <c r="V201" s="22" t="str">
        <f t="shared" si="95"/>
        <v/>
      </c>
      <c r="W201" s="127" t="str">
        <f t="shared" si="96"/>
        <v/>
      </c>
      <c r="X201" s="127" t="str">
        <f t="shared" si="97"/>
        <v/>
      </c>
      <c r="Y201" s="127" t="str">
        <f t="shared" si="98"/>
        <v/>
      </c>
      <c r="Z201" s="36" t="str">
        <f>IF(Mining_Import!B201="","",Mining_Import!B201)</f>
        <v/>
      </c>
      <c r="AA201" s="184" t="str">
        <f>IF(Mining_Import!$C201="","",Mining_Import!$C201)</f>
        <v/>
      </c>
      <c r="AB201" s="122" t="str">
        <f t="shared" si="99"/>
        <v/>
      </c>
      <c r="AC201" s="122" t="str">
        <f>IF($Y201&gt;Dashboard!$Q$19,$AB201,"")</f>
        <v/>
      </c>
      <c r="AD201" s="43" t="str">
        <f t="shared" si="100"/>
        <v/>
      </c>
      <c r="AE201" s="36" t="str">
        <f>IF(Mining_Import!D201="","",Mining_Import!D201)</f>
        <v/>
      </c>
      <c r="AF201" s="36" t="str">
        <f>IF(Mining_Import!E201="","",Mining_Import!E201)</f>
        <v/>
      </c>
      <c r="AG201" s="36" t="str">
        <f>IF(Mining_Import!F201="","",Mining_Import!F201)</f>
        <v/>
      </c>
      <c r="AH201" s="36" t="str">
        <f>IF(Mining_Import!G201="","",Mining_Import!G201)</f>
        <v/>
      </c>
      <c r="AI201" s="36" t="str">
        <f>IF(Mining_Import!H201="","",Mining_Import!H201)</f>
        <v/>
      </c>
      <c r="AJ201" s="36" t="str">
        <f>IF(Mining_Import!I201="","",Mining_Import!I201)</f>
        <v/>
      </c>
      <c r="BY201" s="120" t="str">
        <f t="shared" si="88"/>
        <v/>
      </c>
      <c r="BZ201" s="184" t="str">
        <f t="shared" si="101"/>
        <v/>
      </c>
      <c r="CA201" s="37" t="str">
        <f>IFERROR(VLOOKUP($BY201,Account_Value!$C$2:$F$2500,4,0),"")</f>
        <v/>
      </c>
      <c r="CB201" s="43" t="str">
        <f t="shared" si="89"/>
        <v/>
      </c>
      <c r="CC201" s="122" t="str">
        <f>IF($BZ201="","",SUM($BZ$2:$BZ201))</f>
        <v/>
      </c>
      <c r="CD201" s="43" t="str">
        <f>IF($BZ201="","",$BU$19*(SUM($BZ$2:$BZ201)))</f>
        <v/>
      </c>
    </row>
    <row r="202" spans="1:82">
      <c r="A202" s="4" t="str">
        <f t="shared" si="90"/>
        <v/>
      </c>
      <c r="B202" s="21" t="str">
        <f>IF(Investments_Import!A202="","",Investments_Import!A202)</f>
        <v/>
      </c>
      <c r="C202" s="22" t="str">
        <f t="shared" si="83"/>
        <v/>
      </c>
      <c r="D202" s="51" t="str">
        <f t="shared" si="91"/>
        <v/>
      </c>
      <c r="E202" s="3" t="str">
        <f>IF(Investments_Import!B202="","",Investments_Import!B202)</f>
        <v/>
      </c>
      <c r="F202" s="54" t="str">
        <f t="shared" si="92"/>
        <v xml:space="preserve"> </v>
      </c>
      <c r="G202" s="54" t="str">
        <f>IF($B202="","",COUNTIF($F$2:$F202,$F202))</f>
        <v/>
      </c>
      <c r="H202" s="53" t="str">
        <f t="shared" si="93"/>
        <v xml:space="preserve">  </v>
      </c>
      <c r="I202" s="3" t="str">
        <f>IF(Investments_Import!C202="","",Investments_Import!C202)</f>
        <v/>
      </c>
      <c r="J202" s="108" t="str">
        <f>IF(Investments_Import!D202="","",Investments_Import!D202)</f>
        <v/>
      </c>
      <c r="K202" s="108" t="str">
        <f t="shared" si="94"/>
        <v/>
      </c>
      <c r="L202" s="47" t="str">
        <f>IF(Investments_Import!E202="","",Investments_Import!E202)</f>
        <v/>
      </c>
      <c r="M202" s="47" t="str">
        <f t="shared" si="84"/>
        <v/>
      </c>
      <c r="N202" s="31" t="str">
        <f>IF(Investments_Import!F202="","",Investments_Import!F202)</f>
        <v/>
      </c>
      <c r="O202" s="31" t="str">
        <f t="shared" si="85"/>
        <v/>
      </c>
      <c r="P202" s="3" t="str">
        <f>IF(Investments_Import!G202="","",Investments_Import!G202)</f>
        <v/>
      </c>
      <c r="Q202" s="3" t="str">
        <f>IF(Investments_Import!H202="","",Investments_Import!H202)</f>
        <v/>
      </c>
      <c r="R202" s="37" t="str">
        <f t="shared" si="86"/>
        <v/>
      </c>
      <c r="S202" s="37" t="str">
        <f t="shared" si="87"/>
        <v/>
      </c>
      <c r="U202" s="36" t="str">
        <f>IF(Mining_Import!A202="","",Mining_Import!A202)</f>
        <v/>
      </c>
      <c r="V202" s="22" t="str">
        <f t="shared" si="95"/>
        <v/>
      </c>
      <c r="W202" s="127" t="str">
        <f t="shared" si="96"/>
        <v/>
      </c>
      <c r="X202" s="127" t="str">
        <f t="shared" si="97"/>
        <v/>
      </c>
      <c r="Y202" s="127" t="str">
        <f t="shared" si="98"/>
        <v/>
      </c>
      <c r="Z202" s="36" t="str">
        <f>IF(Mining_Import!B202="","",Mining_Import!B202)</f>
        <v/>
      </c>
      <c r="AA202" s="184" t="str">
        <f>IF(Mining_Import!$C202="","",Mining_Import!$C202)</f>
        <v/>
      </c>
      <c r="AB202" s="122" t="str">
        <f t="shared" si="99"/>
        <v/>
      </c>
      <c r="AC202" s="122" t="str">
        <f>IF($Y202&gt;Dashboard!$Q$19,$AB202,"")</f>
        <v/>
      </c>
      <c r="AD202" s="43" t="str">
        <f t="shared" si="100"/>
        <v/>
      </c>
      <c r="AE202" s="36" t="str">
        <f>IF(Mining_Import!D202="","",Mining_Import!D202)</f>
        <v/>
      </c>
      <c r="AF202" s="36" t="str">
        <f>IF(Mining_Import!E202="","",Mining_Import!E202)</f>
        <v/>
      </c>
      <c r="AG202" s="36" t="str">
        <f>IF(Mining_Import!F202="","",Mining_Import!F202)</f>
        <v/>
      </c>
      <c r="AH202" s="36" t="str">
        <f>IF(Mining_Import!G202="","",Mining_Import!G202)</f>
        <v/>
      </c>
      <c r="AI202" s="36" t="str">
        <f>IF(Mining_Import!H202="","",Mining_Import!H202)</f>
        <v/>
      </c>
      <c r="AJ202" s="36" t="str">
        <f>IF(Mining_Import!I202="","",Mining_Import!I202)</f>
        <v/>
      </c>
      <c r="BY202" s="120" t="str">
        <f t="shared" si="88"/>
        <v/>
      </c>
      <c r="BZ202" s="184" t="str">
        <f t="shared" si="101"/>
        <v/>
      </c>
      <c r="CA202" s="37" t="str">
        <f>IFERROR(VLOOKUP($BY202,Account_Value!$C$2:$F$2500,4,0),"")</f>
        <v/>
      </c>
      <c r="CB202" s="43" t="str">
        <f t="shared" si="89"/>
        <v/>
      </c>
      <c r="CC202" s="122" t="str">
        <f>IF($BZ202="","",SUM($BZ$2:$BZ202))</f>
        <v/>
      </c>
      <c r="CD202" s="43" t="str">
        <f>IF($BZ202="","",$BU$19*(SUM($BZ$2:$BZ202)))</f>
        <v/>
      </c>
    </row>
    <row r="203" spans="1:82">
      <c r="A203" s="4" t="str">
        <f t="shared" si="90"/>
        <v/>
      </c>
      <c r="B203" s="21" t="str">
        <f>IF(Investments_Import!A203="","",Investments_Import!A203)</f>
        <v/>
      </c>
      <c r="C203" s="22" t="str">
        <f t="shared" si="83"/>
        <v/>
      </c>
      <c r="D203" s="51" t="str">
        <f t="shared" si="91"/>
        <v/>
      </c>
      <c r="E203" s="3" t="str">
        <f>IF(Investments_Import!B203="","",Investments_Import!B203)</f>
        <v/>
      </c>
      <c r="F203" s="54" t="str">
        <f t="shared" si="92"/>
        <v xml:space="preserve"> </v>
      </c>
      <c r="G203" s="54" t="str">
        <f>IF($B203="","",COUNTIF($F$2:$F203,$F203))</f>
        <v/>
      </c>
      <c r="H203" s="53" t="str">
        <f t="shared" si="93"/>
        <v xml:space="preserve">  </v>
      </c>
      <c r="I203" s="3" t="str">
        <f>IF(Investments_Import!C203="","",Investments_Import!C203)</f>
        <v/>
      </c>
      <c r="J203" s="108" t="str">
        <f>IF(Investments_Import!D203="","",Investments_Import!D203)</f>
        <v/>
      </c>
      <c r="K203" s="108" t="str">
        <f t="shared" si="94"/>
        <v/>
      </c>
      <c r="L203" s="47" t="str">
        <f>IF(Investments_Import!E203="","",Investments_Import!E203)</f>
        <v/>
      </c>
      <c r="M203" s="47" t="str">
        <f t="shared" si="84"/>
        <v/>
      </c>
      <c r="N203" s="31" t="str">
        <f>IF(Investments_Import!F203="","",Investments_Import!F203)</f>
        <v/>
      </c>
      <c r="O203" s="31" t="str">
        <f t="shared" si="85"/>
        <v/>
      </c>
      <c r="P203" s="3" t="str">
        <f>IF(Investments_Import!G203="","",Investments_Import!G203)</f>
        <v/>
      </c>
      <c r="Q203" s="3" t="str">
        <f>IF(Investments_Import!H203="","",Investments_Import!H203)</f>
        <v/>
      </c>
      <c r="R203" s="37" t="str">
        <f t="shared" si="86"/>
        <v/>
      </c>
      <c r="S203" s="37" t="str">
        <f t="shared" si="87"/>
        <v/>
      </c>
      <c r="U203" s="36" t="str">
        <f>IF(Mining_Import!A203="","",Mining_Import!A203)</f>
        <v/>
      </c>
      <c r="V203" s="22" t="str">
        <f t="shared" si="95"/>
        <v/>
      </c>
      <c r="W203" s="127" t="str">
        <f t="shared" si="96"/>
        <v/>
      </c>
      <c r="X203" s="127" t="str">
        <f t="shared" si="97"/>
        <v/>
      </c>
      <c r="Y203" s="127" t="str">
        <f t="shared" si="98"/>
        <v/>
      </c>
      <c r="Z203" s="36" t="str">
        <f>IF(Mining_Import!B203="","",Mining_Import!B203)</f>
        <v/>
      </c>
      <c r="AA203" s="184" t="str">
        <f>IF(Mining_Import!$C203="","",Mining_Import!$C203)</f>
        <v/>
      </c>
      <c r="AB203" s="122" t="str">
        <f t="shared" si="99"/>
        <v/>
      </c>
      <c r="AC203" s="122" t="str">
        <f>IF($Y203&gt;Dashboard!$Q$19,$AB203,"")</f>
        <v/>
      </c>
      <c r="AD203" s="43" t="str">
        <f t="shared" si="100"/>
        <v/>
      </c>
      <c r="AE203" s="36" t="str">
        <f>IF(Mining_Import!D203="","",Mining_Import!D203)</f>
        <v/>
      </c>
      <c r="AF203" s="36" t="str">
        <f>IF(Mining_Import!E203="","",Mining_Import!E203)</f>
        <v/>
      </c>
      <c r="AG203" s="36" t="str">
        <f>IF(Mining_Import!F203="","",Mining_Import!F203)</f>
        <v/>
      </c>
      <c r="AH203" s="36" t="str">
        <f>IF(Mining_Import!G203="","",Mining_Import!G203)</f>
        <v/>
      </c>
      <c r="AI203" s="36" t="str">
        <f>IF(Mining_Import!H203="","",Mining_Import!H203)</f>
        <v/>
      </c>
      <c r="AJ203" s="36" t="str">
        <f>IF(Mining_Import!I203="","",Mining_Import!I203)</f>
        <v/>
      </c>
      <c r="BY203" s="120" t="str">
        <f t="shared" si="88"/>
        <v/>
      </c>
      <c r="BZ203" s="184" t="str">
        <f t="shared" si="101"/>
        <v/>
      </c>
      <c r="CA203" s="37" t="str">
        <f>IFERROR(VLOOKUP($BY203,Account_Value!$C$2:$F$2500,4,0),"")</f>
        <v/>
      </c>
      <c r="CB203" s="43" t="str">
        <f t="shared" si="89"/>
        <v/>
      </c>
      <c r="CC203" s="122" t="str">
        <f>IF($BZ203="","",SUM($BZ$2:$BZ203))</f>
        <v/>
      </c>
      <c r="CD203" s="43" t="str">
        <f>IF($BZ203="","",$BU$19*(SUM($BZ$2:$BZ203)))</f>
        <v/>
      </c>
    </row>
    <row r="204" spans="1:82">
      <c r="A204" s="4" t="str">
        <f t="shared" si="90"/>
        <v/>
      </c>
      <c r="B204" s="21" t="str">
        <f>IF(Investments_Import!A204="","",Investments_Import!A204)</f>
        <v/>
      </c>
      <c r="C204" s="22" t="str">
        <f t="shared" si="83"/>
        <v/>
      </c>
      <c r="D204" s="51" t="str">
        <f t="shared" si="91"/>
        <v/>
      </c>
      <c r="E204" s="3" t="str">
        <f>IF(Investments_Import!B204="","",Investments_Import!B204)</f>
        <v/>
      </c>
      <c r="F204" s="54" t="str">
        <f t="shared" si="92"/>
        <v xml:space="preserve"> </v>
      </c>
      <c r="G204" s="54" t="str">
        <f>IF($B204="","",COUNTIF($F$2:$F204,$F204))</f>
        <v/>
      </c>
      <c r="H204" s="53" t="str">
        <f t="shared" si="93"/>
        <v xml:space="preserve">  </v>
      </c>
      <c r="I204" s="3" t="str">
        <f>IF(Investments_Import!C204="","",Investments_Import!C204)</f>
        <v/>
      </c>
      <c r="J204" s="108" t="str">
        <f>IF(Investments_Import!D204="","",Investments_Import!D204)</f>
        <v/>
      </c>
      <c r="K204" s="108" t="str">
        <f t="shared" si="94"/>
        <v/>
      </c>
      <c r="L204" s="47" t="str">
        <f>IF(Investments_Import!E204="","",Investments_Import!E204)</f>
        <v/>
      </c>
      <c r="M204" s="47" t="str">
        <f t="shared" si="84"/>
        <v/>
      </c>
      <c r="N204" s="31" t="str">
        <f>IF(Investments_Import!F204="","",Investments_Import!F204)</f>
        <v/>
      </c>
      <c r="O204" s="31" t="str">
        <f t="shared" si="85"/>
        <v/>
      </c>
      <c r="P204" s="3" t="str">
        <f>IF(Investments_Import!G204="","",Investments_Import!G204)</f>
        <v/>
      </c>
      <c r="Q204" s="3" t="str">
        <f>IF(Investments_Import!H204="","",Investments_Import!H204)</f>
        <v/>
      </c>
      <c r="R204" s="37" t="str">
        <f t="shared" si="86"/>
        <v/>
      </c>
      <c r="S204" s="37" t="str">
        <f t="shared" si="87"/>
        <v/>
      </c>
      <c r="U204" s="36" t="str">
        <f>IF(Mining_Import!A204="","",Mining_Import!A204)</f>
        <v/>
      </c>
      <c r="V204" s="22" t="str">
        <f t="shared" si="95"/>
        <v/>
      </c>
      <c r="W204" s="127" t="str">
        <f t="shared" si="96"/>
        <v/>
      </c>
      <c r="X204" s="127" t="str">
        <f t="shared" si="97"/>
        <v/>
      </c>
      <c r="Y204" s="127" t="str">
        <f t="shared" si="98"/>
        <v/>
      </c>
      <c r="Z204" s="36" t="str">
        <f>IF(Mining_Import!B204="","",Mining_Import!B204)</f>
        <v/>
      </c>
      <c r="AA204" s="184" t="str">
        <f>IF(Mining_Import!$C204="","",Mining_Import!$C204)</f>
        <v/>
      </c>
      <c r="AB204" s="122" t="str">
        <f t="shared" si="99"/>
        <v/>
      </c>
      <c r="AC204" s="122" t="str">
        <f>IF($Y204&gt;Dashboard!$Q$19,$AB204,"")</f>
        <v/>
      </c>
      <c r="AD204" s="43" t="str">
        <f t="shared" si="100"/>
        <v/>
      </c>
      <c r="AE204" s="36" t="str">
        <f>IF(Mining_Import!D204="","",Mining_Import!D204)</f>
        <v/>
      </c>
      <c r="AF204" s="36" t="str">
        <f>IF(Mining_Import!E204="","",Mining_Import!E204)</f>
        <v/>
      </c>
      <c r="AG204" s="36" t="str">
        <f>IF(Mining_Import!F204="","",Mining_Import!F204)</f>
        <v/>
      </c>
      <c r="AH204" s="36" t="str">
        <f>IF(Mining_Import!G204="","",Mining_Import!G204)</f>
        <v/>
      </c>
      <c r="AI204" s="36" t="str">
        <f>IF(Mining_Import!H204="","",Mining_Import!H204)</f>
        <v/>
      </c>
      <c r="AJ204" s="36" t="str">
        <f>IF(Mining_Import!I204="","",Mining_Import!I204)</f>
        <v/>
      </c>
      <c r="BY204" s="120" t="str">
        <f t="shared" si="88"/>
        <v/>
      </c>
      <c r="BZ204" s="184" t="str">
        <f t="shared" si="101"/>
        <v/>
      </c>
      <c r="CA204" s="37" t="str">
        <f>IFERROR(VLOOKUP($BY204,Account_Value!$C$2:$F$2500,4,0),"")</f>
        <v/>
      </c>
      <c r="CB204" s="43" t="str">
        <f t="shared" si="89"/>
        <v/>
      </c>
      <c r="CC204" s="122" t="str">
        <f>IF($BZ204="","",SUM($BZ$2:$BZ204))</f>
        <v/>
      </c>
      <c r="CD204" s="43" t="str">
        <f>IF($BZ204="","",$BU$19*(SUM($BZ$2:$BZ204)))</f>
        <v/>
      </c>
    </row>
    <row r="205" spans="1:82">
      <c r="A205" s="4" t="str">
        <f t="shared" si="90"/>
        <v/>
      </c>
      <c r="B205" s="21" t="str">
        <f>IF(Investments_Import!A205="","",Investments_Import!A205)</f>
        <v/>
      </c>
      <c r="C205" s="22" t="str">
        <f t="shared" si="83"/>
        <v/>
      </c>
      <c r="D205" s="51" t="str">
        <f t="shared" si="91"/>
        <v/>
      </c>
      <c r="E205" s="3" t="str">
        <f>IF(Investments_Import!B205="","",Investments_Import!B205)</f>
        <v/>
      </c>
      <c r="F205" s="54" t="str">
        <f t="shared" si="92"/>
        <v xml:space="preserve"> </v>
      </c>
      <c r="G205" s="54" t="str">
        <f>IF($B205="","",COUNTIF($F$2:$F205,$F205))</f>
        <v/>
      </c>
      <c r="H205" s="53" t="str">
        <f t="shared" si="93"/>
        <v xml:space="preserve">  </v>
      </c>
      <c r="I205" s="3" t="str">
        <f>IF(Investments_Import!C205="","",Investments_Import!C205)</f>
        <v/>
      </c>
      <c r="J205" s="108" t="str">
        <f>IF(Investments_Import!D205="","",Investments_Import!D205)</f>
        <v/>
      </c>
      <c r="K205" s="108" t="str">
        <f t="shared" si="94"/>
        <v/>
      </c>
      <c r="L205" s="47" t="str">
        <f>IF(Investments_Import!E205="","",Investments_Import!E205)</f>
        <v/>
      </c>
      <c r="M205" s="47" t="str">
        <f t="shared" si="84"/>
        <v/>
      </c>
      <c r="N205" s="31" t="str">
        <f>IF(Investments_Import!F205="","",Investments_Import!F205)</f>
        <v/>
      </c>
      <c r="O205" s="31" t="str">
        <f t="shared" si="85"/>
        <v/>
      </c>
      <c r="P205" s="3" t="str">
        <f>IF(Investments_Import!G205="","",Investments_Import!G205)</f>
        <v/>
      </c>
      <c r="Q205" s="3" t="str">
        <f>IF(Investments_Import!H205="","",Investments_Import!H205)</f>
        <v/>
      </c>
      <c r="R205" s="37" t="str">
        <f t="shared" si="86"/>
        <v/>
      </c>
      <c r="S205" s="37" t="str">
        <f t="shared" si="87"/>
        <v/>
      </c>
      <c r="U205" s="36" t="str">
        <f>IF(Mining_Import!A205="","",Mining_Import!A205)</f>
        <v/>
      </c>
      <c r="V205" s="22" t="str">
        <f t="shared" si="95"/>
        <v/>
      </c>
      <c r="W205" s="127" t="str">
        <f t="shared" si="96"/>
        <v/>
      </c>
      <c r="X205" s="127" t="str">
        <f t="shared" si="97"/>
        <v/>
      </c>
      <c r="Y205" s="127" t="str">
        <f t="shared" si="98"/>
        <v/>
      </c>
      <c r="Z205" s="36" t="str">
        <f>IF(Mining_Import!B205="","",Mining_Import!B205)</f>
        <v/>
      </c>
      <c r="AA205" s="184" t="str">
        <f>IF(Mining_Import!$C205="","",Mining_Import!$C205)</f>
        <v/>
      </c>
      <c r="AB205" s="122" t="str">
        <f t="shared" si="99"/>
        <v/>
      </c>
      <c r="AC205" s="122" t="str">
        <f>IF($Y205&gt;Dashboard!$Q$19,$AB205,"")</f>
        <v/>
      </c>
      <c r="AD205" s="43" t="str">
        <f t="shared" si="100"/>
        <v/>
      </c>
      <c r="AE205" s="36" t="str">
        <f>IF(Mining_Import!D205="","",Mining_Import!D205)</f>
        <v/>
      </c>
      <c r="AF205" s="36" t="str">
        <f>IF(Mining_Import!E205="","",Mining_Import!E205)</f>
        <v/>
      </c>
      <c r="AG205" s="36" t="str">
        <f>IF(Mining_Import!F205="","",Mining_Import!F205)</f>
        <v/>
      </c>
      <c r="AH205" s="36" t="str">
        <f>IF(Mining_Import!G205="","",Mining_Import!G205)</f>
        <v/>
      </c>
      <c r="AI205" s="36" t="str">
        <f>IF(Mining_Import!H205="","",Mining_Import!H205)</f>
        <v/>
      </c>
      <c r="AJ205" s="36" t="str">
        <f>IF(Mining_Import!I205="","",Mining_Import!I205)</f>
        <v/>
      </c>
      <c r="BY205" s="120" t="str">
        <f t="shared" si="88"/>
        <v/>
      </c>
      <c r="BZ205" s="184" t="str">
        <f t="shared" si="101"/>
        <v/>
      </c>
      <c r="CA205" s="37" t="str">
        <f>IFERROR(VLOOKUP($BY205,Account_Value!$C$2:$F$2500,4,0),"")</f>
        <v/>
      </c>
      <c r="CB205" s="43" t="str">
        <f t="shared" si="89"/>
        <v/>
      </c>
      <c r="CC205" s="122" t="str">
        <f>IF($BZ205="","",SUM($BZ$2:$BZ205))</f>
        <v/>
      </c>
      <c r="CD205" s="43" t="str">
        <f>IF($BZ205="","",$BU$19*(SUM($BZ$2:$BZ205)))</f>
        <v/>
      </c>
    </row>
    <row r="206" spans="1:82">
      <c r="A206" s="4" t="str">
        <f t="shared" si="90"/>
        <v/>
      </c>
      <c r="B206" s="21" t="str">
        <f>IF(Investments_Import!A206="","",Investments_Import!A206)</f>
        <v/>
      </c>
      <c r="C206" s="22" t="str">
        <f t="shared" si="83"/>
        <v/>
      </c>
      <c r="D206" s="51" t="str">
        <f t="shared" si="91"/>
        <v/>
      </c>
      <c r="E206" s="3" t="str">
        <f>IF(Investments_Import!B206="","",Investments_Import!B206)</f>
        <v/>
      </c>
      <c r="F206" s="54" t="str">
        <f t="shared" si="92"/>
        <v xml:space="preserve"> </v>
      </c>
      <c r="G206" s="54" t="str">
        <f>IF($B206="","",COUNTIF($F$2:$F206,$F206))</f>
        <v/>
      </c>
      <c r="H206" s="53" t="str">
        <f t="shared" si="93"/>
        <v xml:space="preserve">  </v>
      </c>
      <c r="I206" s="3" t="str">
        <f>IF(Investments_Import!C206="","",Investments_Import!C206)</f>
        <v/>
      </c>
      <c r="J206" s="108" t="str">
        <f>IF(Investments_Import!D206="","",Investments_Import!D206)</f>
        <v/>
      </c>
      <c r="K206" s="108" t="str">
        <f t="shared" si="94"/>
        <v/>
      </c>
      <c r="L206" s="47" t="str">
        <f>IF(Investments_Import!E206="","",Investments_Import!E206)</f>
        <v/>
      </c>
      <c r="M206" s="47" t="str">
        <f t="shared" si="84"/>
        <v/>
      </c>
      <c r="N206" s="31" t="str">
        <f>IF(Investments_Import!F206="","",Investments_Import!F206)</f>
        <v/>
      </c>
      <c r="O206" s="31" t="str">
        <f t="shared" si="85"/>
        <v/>
      </c>
      <c r="P206" s="3" t="str">
        <f>IF(Investments_Import!G206="","",Investments_Import!G206)</f>
        <v/>
      </c>
      <c r="Q206" s="3" t="str">
        <f>IF(Investments_Import!H206="","",Investments_Import!H206)</f>
        <v/>
      </c>
      <c r="R206" s="37" t="str">
        <f t="shared" si="86"/>
        <v/>
      </c>
      <c r="S206" s="37" t="str">
        <f t="shared" si="87"/>
        <v/>
      </c>
      <c r="U206" s="36" t="str">
        <f>IF(Mining_Import!A206="","",Mining_Import!A206)</f>
        <v/>
      </c>
      <c r="V206" s="22" t="str">
        <f t="shared" si="95"/>
        <v/>
      </c>
      <c r="W206" s="127" t="str">
        <f t="shared" si="96"/>
        <v/>
      </c>
      <c r="X206" s="127" t="str">
        <f t="shared" si="97"/>
        <v/>
      </c>
      <c r="Y206" s="127" t="str">
        <f t="shared" si="98"/>
        <v/>
      </c>
      <c r="Z206" s="36" t="str">
        <f>IF(Mining_Import!B206="","",Mining_Import!B206)</f>
        <v/>
      </c>
      <c r="AA206" s="184" t="str">
        <f>IF(Mining_Import!$C206="","",Mining_Import!$C206)</f>
        <v/>
      </c>
      <c r="AB206" s="122" t="str">
        <f t="shared" si="99"/>
        <v/>
      </c>
      <c r="AC206" s="122" t="str">
        <f>IF($Y206&gt;Dashboard!$Q$19,$AB206,"")</f>
        <v/>
      </c>
      <c r="AD206" s="43" t="str">
        <f t="shared" si="100"/>
        <v/>
      </c>
      <c r="AE206" s="36" t="str">
        <f>IF(Mining_Import!D206="","",Mining_Import!D206)</f>
        <v/>
      </c>
      <c r="AF206" s="36" t="str">
        <f>IF(Mining_Import!E206="","",Mining_Import!E206)</f>
        <v/>
      </c>
      <c r="AG206" s="36" t="str">
        <f>IF(Mining_Import!F206="","",Mining_Import!F206)</f>
        <v/>
      </c>
      <c r="AH206" s="36" t="str">
        <f>IF(Mining_Import!G206="","",Mining_Import!G206)</f>
        <v/>
      </c>
      <c r="AI206" s="36" t="str">
        <f>IF(Mining_Import!H206="","",Mining_Import!H206)</f>
        <v/>
      </c>
      <c r="AJ206" s="36" t="str">
        <f>IF(Mining_Import!I206="","",Mining_Import!I206)</f>
        <v/>
      </c>
      <c r="BY206" s="120" t="str">
        <f t="shared" si="88"/>
        <v/>
      </c>
      <c r="BZ206" s="184" t="str">
        <f t="shared" si="101"/>
        <v/>
      </c>
      <c r="CA206" s="37" t="str">
        <f>IFERROR(VLOOKUP($BY206,Account_Value!$C$2:$F$2500,4,0),"")</f>
        <v/>
      </c>
      <c r="CB206" s="43" t="str">
        <f t="shared" si="89"/>
        <v/>
      </c>
      <c r="CC206" s="122" t="str">
        <f>IF($BZ206="","",SUM($BZ$2:$BZ206))</f>
        <v/>
      </c>
      <c r="CD206" s="43" t="str">
        <f>IF($BZ206="","",$BU$19*(SUM($BZ$2:$BZ206)))</f>
        <v/>
      </c>
    </row>
    <row r="207" spans="1:82">
      <c r="A207" s="4" t="str">
        <f t="shared" si="90"/>
        <v/>
      </c>
      <c r="B207" s="21" t="str">
        <f>IF(Investments_Import!A207="","",Investments_Import!A207)</f>
        <v/>
      </c>
      <c r="C207" s="22" t="str">
        <f t="shared" si="83"/>
        <v/>
      </c>
      <c r="D207" s="51" t="str">
        <f t="shared" si="91"/>
        <v/>
      </c>
      <c r="E207" s="3" t="str">
        <f>IF(Investments_Import!B207="","",Investments_Import!B207)</f>
        <v/>
      </c>
      <c r="F207" s="54" t="str">
        <f t="shared" si="92"/>
        <v xml:space="preserve"> </v>
      </c>
      <c r="G207" s="54" t="str">
        <f>IF($B207="","",COUNTIF($F$2:$F207,$F207))</f>
        <v/>
      </c>
      <c r="H207" s="53" t="str">
        <f t="shared" si="93"/>
        <v xml:space="preserve">  </v>
      </c>
      <c r="I207" s="3" t="str">
        <f>IF(Investments_Import!C207="","",Investments_Import!C207)</f>
        <v/>
      </c>
      <c r="J207" s="108" t="str">
        <f>IF(Investments_Import!D207="","",Investments_Import!D207)</f>
        <v/>
      </c>
      <c r="K207" s="108" t="str">
        <f t="shared" si="94"/>
        <v/>
      </c>
      <c r="L207" s="47" t="str">
        <f>IF(Investments_Import!E207="","",Investments_Import!E207)</f>
        <v/>
      </c>
      <c r="M207" s="47" t="str">
        <f t="shared" si="84"/>
        <v/>
      </c>
      <c r="N207" s="31" t="str">
        <f>IF(Investments_Import!F207="","",Investments_Import!F207)</f>
        <v/>
      </c>
      <c r="O207" s="31" t="str">
        <f t="shared" si="85"/>
        <v/>
      </c>
      <c r="P207" s="3" t="str">
        <f>IF(Investments_Import!G207="","",Investments_Import!G207)</f>
        <v/>
      </c>
      <c r="Q207" s="3" t="str">
        <f>IF(Investments_Import!H207="","",Investments_Import!H207)</f>
        <v/>
      </c>
      <c r="R207" s="37" t="str">
        <f t="shared" si="86"/>
        <v/>
      </c>
      <c r="S207" s="37" t="str">
        <f t="shared" si="87"/>
        <v/>
      </c>
      <c r="U207" s="36" t="str">
        <f>IF(Mining_Import!A207="","",Mining_Import!A207)</f>
        <v/>
      </c>
      <c r="V207" s="22" t="str">
        <f t="shared" si="95"/>
        <v/>
      </c>
      <c r="W207" s="127" t="str">
        <f t="shared" si="96"/>
        <v/>
      </c>
      <c r="X207" s="127" t="str">
        <f t="shared" si="97"/>
        <v/>
      </c>
      <c r="Y207" s="127" t="str">
        <f t="shared" si="98"/>
        <v/>
      </c>
      <c r="Z207" s="36" t="str">
        <f>IF(Mining_Import!B207="","",Mining_Import!B207)</f>
        <v/>
      </c>
      <c r="AA207" s="184" t="str">
        <f>IF(Mining_Import!$C207="","",Mining_Import!$C207)</f>
        <v/>
      </c>
      <c r="AB207" s="122" t="str">
        <f t="shared" si="99"/>
        <v/>
      </c>
      <c r="AC207" s="122" t="str">
        <f>IF($Y207&gt;Dashboard!$Q$19,$AB207,"")</f>
        <v/>
      </c>
      <c r="AD207" s="43" t="str">
        <f t="shared" si="100"/>
        <v/>
      </c>
      <c r="AE207" s="36" t="str">
        <f>IF(Mining_Import!D207="","",Mining_Import!D207)</f>
        <v/>
      </c>
      <c r="AF207" s="36" t="str">
        <f>IF(Mining_Import!E207="","",Mining_Import!E207)</f>
        <v/>
      </c>
      <c r="AG207" s="36" t="str">
        <f>IF(Mining_Import!F207="","",Mining_Import!F207)</f>
        <v/>
      </c>
      <c r="AH207" s="36" t="str">
        <f>IF(Mining_Import!G207="","",Mining_Import!G207)</f>
        <v/>
      </c>
      <c r="AI207" s="36" t="str">
        <f>IF(Mining_Import!H207="","",Mining_Import!H207)</f>
        <v/>
      </c>
      <c r="AJ207" s="36" t="str">
        <f>IF(Mining_Import!I207="","",Mining_Import!I207)</f>
        <v/>
      </c>
      <c r="BY207" s="120" t="str">
        <f t="shared" si="88"/>
        <v/>
      </c>
      <c r="BZ207" s="184" t="str">
        <f t="shared" si="101"/>
        <v/>
      </c>
      <c r="CA207" s="37" t="str">
        <f>IFERROR(VLOOKUP($BY207,Account_Value!$C$2:$F$2500,4,0),"")</f>
        <v/>
      </c>
      <c r="CB207" s="43" t="str">
        <f t="shared" si="89"/>
        <v/>
      </c>
      <c r="CC207" s="122" t="str">
        <f>IF($BZ207="","",SUM($BZ$2:$BZ207))</f>
        <v/>
      </c>
      <c r="CD207" s="43" t="str">
        <f>IF($BZ207="","",$BU$19*(SUM($BZ$2:$BZ207)))</f>
        <v/>
      </c>
    </row>
    <row r="208" spans="1:82">
      <c r="A208" s="4" t="str">
        <f t="shared" si="90"/>
        <v/>
      </c>
      <c r="B208" s="21" t="str">
        <f>IF(Investments_Import!A208="","",Investments_Import!A208)</f>
        <v/>
      </c>
      <c r="C208" s="22" t="str">
        <f t="shared" si="83"/>
        <v/>
      </c>
      <c r="D208" s="51" t="str">
        <f t="shared" si="91"/>
        <v/>
      </c>
      <c r="E208" s="3" t="str">
        <f>IF(Investments_Import!B208="","",Investments_Import!B208)</f>
        <v/>
      </c>
      <c r="F208" s="54" t="str">
        <f t="shared" si="92"/>
        <v xml:space="preserve"> </v>
      </c>
      <c r="G208" s="54" t="str">
        <f>IF($B208="","",COUNTIF($F$2:$F208,$F208))</f>
        <v/>
      </c>
      <c r="H208" s="53" t="str">
        <f t="shared" si="93"/>
        <v xml:space="preserve">  </v>
      </c>
      <c r="I208" s="3" t="str">
        <f>IF(Investments_Import!C208="","",Investments_Import!C208)</f>
        <v/>
      </c>
      <c r="J208" s="108" t="str">
        <f>IF(Investments_Import!D208="","",Investments_Import!D208)</f>
        <v/>
      </c>
      <c r="K208" s="108" t="str">
        <f t="shared" si="94"/>
        <v/>
      </c>
      <c r="L208" s="47" t="str">
        <f>IF(Investments_Import!E208="","",Investments_Import!E208)</f>
        <v/>
      </c>
      <c r="M208" s="47" t="str">
        <f t="shared" si="84"/>
        <v/>
      </c>
      <c r="N208" s="31" t="str">
        <f>IF(Investments_Import!F208="","",Investments_Import!F208)</f>
        <v/>
      </c>
      <c r="O208" s="31" t="str">
        <f t="shared" si="85"/>
        <v/>
      </c>
      <c r="P208" s="3" t="str">
        <f>IF(Investments_Import!G208="","",Investments_Import!G208)</f>
        <v/>
      </c>
      <c r="Q208" s="3" t="str">
        <f>IF(Investments_Import!H208="","",Investments_Import!H208)</f>
        <v/>
      </c>
      <c r="R208" s="37" t="str">
        <f t="shared" si="86"/>
        <v/>
      </c>
      <c r="S208" s="37" t="str">
        <f t="shared" si="87"/>
        <v/>
      </c>
      <c r="U208" s="36" t="str">
        <f>IF(Mining_Import!A208="","",Mining_Import!A208)</f>
        <v/>
      </c>
      <c r="V208" s="22" t="str">
        <f t="shared" si="95"/>
        <v/>
      </c>
      <c r="W208" s="127" t="str">
        <f t="shared" si="96"/>
        <v/>
      </c>
      <c r="X208" s="127" t="str">
        <f t="shared" si="97"/>
        <v/>
      </c>
      <c r="Y208" s="127" t="str">
        <f t="shared" si="98"/>
        <v/>
      </c>
      <c r="Z208" s="36" t="str">
        <f>IF(Mining_Import!B208="","",Mining_Import!B208)</f>
        <v/>
      </c>
      <c r="AA208" s="184" t="str">
        <f>IF(Mining_Import!$C208="","",Mining_Import!$C208)</f>
        <v/>
      </c>
      <c r="AB208" s="122" t="str">
        <f t="shared" si="99"/>
        <v/>
      </c>
      <c r="AC208" s="122" t="str">
        <f>IF($Y208&gt;Dashboard!$Q$19,$AB208,"")</f>
        <v/>
      </c>
      <c r="AD208" s="43" t="str">
        <f t="shared" si="100"/>
        <v/>
      </c>
      <c r="AE208" s="36" t="str">
        <f>IF(Mining_Import!D208="","",Mining_Import!D208)</f>
        <v/>
      </c>
      <c r="AF208" s="36" t="str">
        <f>IF(Mining_Import!E208="","",Mining_Import!E208)</f>
        <v/>
      </c>
      <c r="AG208" s="36" t="str">
        <f>IF(Mining_Import!F208="","",Mining_Import!F208)</f>
        <v/>
      </c>
      <c r="AH208" s="36" t="str">
        <f>IF(Mining_Import!G208="","",Mining_Import!G208)</f>
        <v/>
      </c>
      <c r="AI208" s="36" t="str">
        <f>IF(Mining_Import!H208="","",Mining_Import!H208)</f>
        <v/>
      </c>
      <c r="AJ208" s="36" t="str">
        <f>IF(Mining_Import!I208="","",Mining_Import!I208)</f>
        <v/>
      </c>
      <c r="BY208" s="120" t="str">
        <f t="shared" si="88"/>
        <v/>
      </c>
      <c r="BZ208" s="184" t="str">
        <f t="shared" si="101"/>
        <v/>
      </c>
      <c r="CA208" s="37" t="str">
        <f>IFERROR(VLOOKUP($BY208,Account_Value!$C$2:$F$2500,4,0),"")</f>
        <v/>
      </c>
      <c r="CB208" s="43" t="str">
        <f t="shared" si="89"/>
        <v/>
      </c>
      <c r="CC208" s="122" t="str">
        <f>IF($BZ208="","",SUM($BZ$2:$BZ208))</f>
        <v/>
      </c>
      <c r="CD208" s="43" t="str">
        <f>IF($BZ208="","",$BU$19*(SUM($BZ$2:$BZ208)))</f>
        <v/>
      </c>
    </row>
    <row r="209" spans="1:82">
      <c r="A209" s="4" t="str">
        <f t="shared" si="90"/>
        <v/>
      </c>
      <c r="B209" s="21" t="str">
        <f>IF(Investments_Import!A209="","",Investments_Import!A209)</f>
        <v/>
      </c>
      <c r="C209" s="22" t="str">
        <f t="shared" si="83"/>
        <v/>
      </c>
      <c r="D209" s="51" t="str">
        <f t="shared" si="91"/>
        <v/>
      </c>
      <c r="E209" s="3" t="str">
        <f>IF(Investments_Import!B209="","",Investments_Import!B209)</f>
        <v/>
      </c>
      <c r="F209" s="54" t="str">
        <f t="shared" si="92"/>
        <v xml:space="preserve"> </v>
      </c>
      <c r="G209" s="54" t="str">
        <f>IF($B209="","",COUNTIF($F$2:$F209,$F209))</f>
        <v/>
      </c>
      <c r="H209" s="53" t="str">
        <f t="shared" si="93"/>
        <v xml:space="preserve">  </v>
      </c>
      <c r="I209" s="3" t="str">
        <f>IF(Investments_Import!C209="","",Investments_Import!C209)</f>
        <v/>
      </c>
      <c r="J209" s="108" t="str">
        <f>IF(Investments_Import!D209="","",Investments_Import!D209)</f>
        <v/>
      </c>
      <c r="K209" s="108" t="str">
        <f t="shared" si="94"/>
        <v/>
      </c>
      <c r="L209" s="47" t="str">
        <f>IF(Investments_Import!E209="","",Investments_Import!E209)</f>
        <v/>
      </c>
      <c r="M209" s="47" t="str">
        <f t="shared" si="84"/>
        <v/>
      </c>
      <c r="N209" s="31" t="str">
        <f>IF(Investments_Import!F209="","",Investments_Import!F209)</f>
        <v/>
      </c>
      <c r="O209" s="31" t="str">
        <f t="shared" si="85"/>
        <v/>
      </c>
      <c r="P209" s="3" t="str">
        <f>IF(Investments_Import!G209="","",Investments_Import!G209)</f>
        <v/>
      </c>
      <c r="Q209" s="3" t="str">
        <f>IF(Investments_Import!H209="","",Investments_Import!H209)</f>
        <v/>
      </c>
      <c r="R209" s="37" t="str">
        <f t="shared" si="86"/>
        <v/>
      </c>
      <c r="S209" s="37" t="str">
        <f t="shared" si="87"/>
        <v/>
      </c>
      <c r="U209" s="36" t="str">
        <f>IF(Mining_Import!A209="","",Mining_Import!A209)</f>
        <v/>
      </c>
      <c r="V209" s="22" t="str">
        <f t="shared" si="95"/>
        <v/>
      </c>
      <c r="W209" s="127" t="str">
        <f t="shared" si="96"/>
        <v/>
      </c>
      <c r="X209" s="127" t="str">
        <f t="shared" si="97"/>
        <v/>
      </c>
      <c r="Y209" s="127" t="str">
        <f t="shared" si="98"/>
        <v/>
      </c>
      <c r="Z209" s="36" t="str">
        <f>IF(Mining_Import!B209="","",Mining_Import!B209)</f>
        <v/>
      </c>
      <c r="AA209" s="184" t="str">
        <f>IF(Mining_Import!$C209="","",Mining_Import!$C209)</f>
        <v/>
      </c>
      <c r="AB209" s="122" t="str">
        <f t="shared" si="99"/>
        <v/>
      </c>
      <c r="AC209" s="122" t="str">
        <f>IF($Y209&gt;Dashboard!$Q$19,$AB209,"")</f>
        <v/>
      </c>
      <c r="AD209" s="43" t="str">
        <f t="shared" si="100"/>
        <v/>
      </c>
      <c r="AE209" s="36" t="str">
        <f>IF(Mining_Import!D209="","",Mining_Import!D209)</f>
        <v/>
      </c>
      <c r="AF209" s="36" t="str">
        <f>IF(Mining_Import!E209="","",Mining_Import!E209)</f>
        <v/>
      </c>
      <c r="AG209" s="36" t="str">
        <f>IF(Mining_Import!F209="","",Mining_Import!F209)</f>
        <v/>
      </c>
      <c r="AH209" s="36" t="str">
        <f>IF(Mining_Import!G209="","",Mining_Import!G209)</f>
        <v/>
      </c>
      <c r="AI209" s="36" t="str">
        <f>IF(Mining_Import!H209="","",Mining_Import!H209)</f>
        <v/>
      </c>
      <c r="AJ209" s="36" t="str">
        <f>IF(Mining_Import!I209="","",Mining_Import!I209)</f>
        <v/>
      </c>
      <c r="BY209" s="120" t="str">
        <f t="shared" si="88"/>
        <v/>
      </c>
      <c r="BZ209" s="184" t="str">
        <f t="shared" si="101"/>
        <v/>
      </c>
      <c r="CA209" s="37" t="str">
        <f>IFERROR(VLOOKUP($BY209,Account_Value!$C$2:$F$2500,4,0),"")</f>
        <v/>
      </c>
      <c r="CB209" s="43" t="str">
        <f t="shared" si="89"/>
        <v/>
      </c>
      <c r="CC209" s="122" t="str">
        <f>IF($BZ209="","",SUM($BZ$2:$BZ209))</f>
        <v/>
      </c>
      <c r="CD209" s="43" t="str">
        <f>IF($BZ209="","",$BU$19*(SUM($BZ$2:$BZ209)))</f>
        <v/>
      </c>
    </row>
    <row r="210" spans="1:82">
      <c r="A210" s="4" t="str">
        <f t="shared" si="90"/>
        <v/>
      </c>
      <c r="B210" s="21" t="str">
        <f>IF(Investments_Import!A210="","",Investments_Import!A210)</f>
        <v/>
      </c>
      <c r="C210" s="22" t="str">
        <f t="shared" si="83"/>
        <v/>
      </c>
      <c r="D210" s="51" t="str">
        <f t="shared" si="91"/>
        <v/>
      </c>
      <c r="E210" s="3" t="str">
        <f>IF(Investments_Import!B210="","",Investments_Import!B210)</f>
        <v/>
      </c>
      <c r="F210" s="54" t="str">
        <f t="shared" si="92"/>
        <v xml:space="preserve"> </v>
      </c>
      <c r="G210" s="54" t="str">
        <f>IF($B210="","",COUNTIF($F$2:$F210,$F210))</f>
        <v/>
      </c>
      <c r="H210" s="53" t="str">
        <f t="shared" si="93"/>
        <v xml:space="preserve">  </v>
      </c>
      <c r="I210" s="3" t="str">
        <f>IF(Investments_Import!C210="","",Investments_Import!C210)</f>
        <v/>
      </c>
      <c r="J210" s="108" t="str">
        <f>IF(Investments_Import!D210="","",Investments_Import!D210)</f>
        <v/>
      </c>
      <c r="K210" s="108" t="str">
        <f t="shared" si="94"/>
        <v/>
      </c>
      <c r="L210" s="47" t="str">
        <f>IF(Investments_Import!E210="","",Investments_Import!E210)</f>
        <v/>
      </c>
      <c r="M210" s="47" t="str">
        <f t="shared" si="84"/>
        <v/>
      </c>
      <c r="N210" s="31" t="str">
        <f>IF(Investments_Import!F210="","",Investments_Import!F210)</f>
        <v/>
      </c>
      <c r="O210" s="31" t="str">
        <f t="shared" si="85"/>
        <v/>
      </c>
      <c r="P210" s="3" t="str">
        <f>IF(Investments_Import!G210="","",Investments_Import!G210)</f>
        <v/>
      </c>
      <c r="Q210" s="3" t="str">
        <f>IF(Investments_Import!H210="","",Investments_Import!H210)</f>
        <v/>
      </c>
      <c r="R210" s="37" t="str">
        <f t="shared" si="86"/>
        <v/>
      </c>
      <c r="S210" s="37" t="str">
        <f t="shared" si="87"/>
        <v/>
      </c>
      <c r="U210" s="36" t="str">
        <f>IF(Mining_Import!A210="","",Mining_Import!A210)</f>
        <v/>
      </c>
      <c r="V210" s="22" t="str">
        <f t="shared" si="95"/>
        <v/>
      </c>
      <c r="W210" s="127" t="str">
        <f t="shared" si="96"/>
        <v/>
      </c>
      <c r="X210" s="127" t="str">
        <f t="shared" si="97"/>
        <v/>
      </c>
      <c r="Y210" s="127" t="str">
        <f t="shared" si="98"/>
        <v/>
      </c>
      <c r="Z210" s="36" t="str">
        <f>IF(Mining_Import!B210="","",Mining_Import!B210)</f>
        <v/>
      </c>
      <c r="AA210" s="184" t="str">
        <f>IF(Mining_Import!$C210="","",Mining_Import!$C210)</f>
        <v/>
      </c>
      <c r="AB210" s="122" t="str">
        <f t="shared" si="99"/>
        <v/>
      </c>
      <c r="AC210" s="122" t="str">
        <f>IF($Y210&gt;Dashboard!$Q$19,$AB210,"")</f>
        <v/>
      </c>
      <c r="AD210" s="43" t="str">
        <f t="shared" si="100"/>
        <v/>
      </c>
      <c r="AE210" s="36" t="str">
        <f>IF(Mining_Import!D210="","",Mining_Import!D210)</f>
        <v/>
      </c>
      <c r="AF210" s="36" t="str">
        <f>IF(Mining_Import!E210="","",Mining_Import!E210)</f>
        <v/>
      </c>
      <c r="AG210" s="36" t="str">
        <f>IF(Mining_Import!F210="","",Mining_Import!F210)</f>
        <v/>
      </c>
      <c r="AH210" s="36" t="str">
        <f>IF(Mining_Import!G210="","",Mining_Import!G210)</f>
        <v/>
      </c>
      <c r="AI210" s="36" t="str">
        <f>IF(Mining_Import!H210="","",Mining_Import!H210)</f>
        <v/>
      </c>
      <c r="AJ210" s="36" t="str">
        <f>IF(Mining_Import!I210="","",Mining_Import!I210)</f>
        <v/>
      </c>
      <c r="BY210" s="120" t="str">
        <f t="shared" si="88"/>
        <v/>
      </c>
      <c r="BZ210" s="184" t="str">
        <f t="shared" si="101"/>
        <v/>
      </c>
      <c r="CA210" s="37" t="str">
        <f>IFERROR(VLOOKUP($BY210,Account_Value!$C$2:$F$2500,4,0),"")</f>
        <v/>
      </c>
      <c r="CB210" s="43" t="str">
        <f t="shared" si="89"/>
        <v/>
      </c>
      <c r="CC210" s="122" t="str">
        <f>IF($BZ210="","",SUM($BZ$2:$BZ210))</f>
        <v/>
      </c>
      <c r="CD210" s="43" t="str">
        <f>IF($BZ210="","",$BU$19*(SUM($BZ$2:$BZ210)))</f>
        <v/>
      </c>
    </row>
    <row r="211" spans="1:82">
      <c r="A211" s="4" t="str">
        <f t="shared" si="90"/>
        <v/>
      </c>
      <c r="B211" s="21" t="str">
        <f>IF(Investments_Import!A211="","",Investments_Import!A211)</f>
        <v/>
      </c>
      <c r="C211" s="22" t="str">
        <f t="shared" si="83"/>
        <v/>
      </c>
      <c r="D211" s="51" t="str">
        <f t="shared" si="91"/>
        <v/>
      </c>
      <c r="E211" s="3" t="str">
        <f>IF(Investments_Import!B211="","",Investments_Import!B211)</f>
        <v/>
      </c>
      <c r="F211" s="54" t="str">
        <f t="shared" si="92"/>
        <v xml:space="preserve"> </v>
      </c>
      <c r="G211" s="54" t="str">
        <f>IF($B211="","",COUNTIF($F$2:$F211,$F211))</f>
        <v/>
      </c>
      <c r="H211" s="53" t="str">
        <f t="shared" si="93"/>
        <v xml:space="preserve">  </v>
      </c>
      <c r="I211" s="3" t="str">
        <f>IF(Investments_Import!C211="","",Investments_Import!C211)</f>
        <v/>
      </c>
      <c r="J211" s="108" t="str">
        <f>IF(Investments_Import!D211="","",Investments_Import!D211)</f>
        <v/>
      </c>
      <c r="K211" s="108" t="str">
        <f t="shared" si="94"/>
        <v/>
      </c>
      <c r="L211" s="47" t="str">
        <f>IF(Investments_Import!E211="","",Investments_Import!E211)</f>
        <v/>
      </c>
      <c r="M211" s="47" t="str">
        <f t="shared" si="84"/>
        <v/>
      </c>
      <c r="N211" s="31" t="str">
        <f>IF(Investments_Import!F211="","",Investments_Import!F211)</f>
        <v/>
      </c>
      <c r="O211" s="31" t="str">
        <f t="shared" si="85"/>
        <v/>
      </c>
      <c r="P211" s="3" t="str">
        <f>IF(Investments_Import!G211="","",Investments_Import!G211)</f>
        <v/>
      </c>
      <c r="Q211" s="3" t="str">
        <f>IF(Investments_Import!H211="","",Investments_Import!H211)</f>
        <v/>
      </c>
      <c r="R211" s="37" t="str">
        <f t="shared" si="86"/>
        <v/>
      </c>
      <c r="S211" s="37" t="str">
        <f t="shared" si="87"/>
        <v/>
      </c>
      <c r="U211" s="36" t="str">
        <f>IF(Mining_Import!A211="","",Mining_Import!A211)</f>
        <v/>
      </c>
      <c r="V211" s="22" t="str">
        <f t="shared" si="95"/>
        <v/>
      </c>
      <c r="W211" s="127" t="str">
        <f t="shared" si="96"/>
        <v/>
      </c>
      <c r="X211" s="127" t="str">
        <f t="shared" si="97"/>
        <v/>
      </c>
      <c r="Y211" s="127" t="str">
        <f t="shared" si="98"/>
        <v/>
      </c>
      <c r="Z211" s="36" t="str">
        <f>IF(Mining_Import!B211="","",Mining_Import!B211)</f>
        <v/>
      </c>
      <c r="AA211" s="184" t="str">
        <f>IF(Mining_Import!$C211="","",Mining_Import!$C211)</f>
        <v/>
      </c>
      <c r="AB211" s="122" t="str">
        <f t="shared" si="99"/>
        <v/>
      </c>
      <c r="AC211" s="122" t="str">
        <f>IF($Y211&gt;Dashboard!$Q$19,$AB211,"")</f>
        <v/>
      </c>
      <c r="AD211" s="43" t="str">
        <f t="shared" si="100"/>
        <v/>
      </c>
      <c r="AE211" s="36" t="str">
        <f>IF(Mining_Import!D211="","",Mining_Import!D211)</f>
        <v/>
      </c>
      <c r="AF211" s="36" t="str">
        <f>IF(Mining_Import!E211="","",Mining_Import!E211)</f>
        <v/>
      </c>
      <c r="AG211" s="36" t="str">
        <f>IF(Mining_Import!F211="","",Mining_Import!F211)</f>
        <v/>
      </c>
      <c r="AH211" s="36" t="str">
        <f>IF(Mining_Import!G211="","",Mining_Import!G211)</f>
        <v/>
      </c>
      <c r="AI211" s="36" t="str">
        <f>IF(Mining_Import!H211="","",Mining_Import!H211)</f>
        <v/>
      </c>
      <c r="AJ211" s="36" t="str">
        <f>IF(Mining_Import!I211="","",Mining_Import!I211)</f>
        <v/>
      </c>
      <c r="BY211" s="120" t="str">
        <f t="shared" si="88"/>
        <v/>
      </c>
      <c r="BZ211" s="184" t="str">
        <f t="shared" si="101"/>
        <v/>
      </c>
      <c r="CA211" s="37" t="str">
        <f>IFERROR(VLOOKUP($BY211,Account_Value!$C$2:$F$2500,4,0),"")</f>
        <v/>
      </c>
      <c r="CB211" s="43" t="str">
        <f t="shared" si="89"/>
        <v/>
      </c>
      <c r="CC211" s="122" t="str">
        <f>IF($BZ211="","",SUM($BZ$2:$BZ211))</f>
        <v/>
      </c>
      <c r="CD211" s="43" t="str">
        <f>IF($BZ211="","",$BU$19*(SUM($BZ$2:$BZ211)))</f>
        <v/>
      </c>
    </row>
    <row r="212" spans="1:82">
      <c r="A212" s="4" t="str">
        <f t="shared" si="90"/>
        <v/>
      </c>
      <c r="B212" s="21" t="str">
        <f>IF(Investments_Import!A212="","",Investments_Import!A212)</f>
        <v/>
      </c>
      <c r="C212" s="22" t="str">
        <f t="shared" si="83"/>
        <v/>
      </c>
      <c r="D212" s="51" t="str">
        <f t="shared" si="91"/>
        <v/>
      </c>
      <c r="E212" s="3" t="str">
        <f>IF(Investments_Import!B212="","",Investments_Import!B212)</f>
        <v/>
      </c>
      <c r="F212" s="54" t="str">
        <f t="shared" si="92"/>
        <v xml:space="preserve"> </v>
      </c>
      <c r="G212" s="54" t="str">
        <f>IF($B212="","",COUNTIF($F$2:$F212,$F212))</f>
        <v/>
      </c>
      <c r="H212" s="53" t="str">
        <f t="shared" si="93"/>
        <v xml:space="preserve">  </v>
      </c>
      <c r="I212" s="3" t="str">
        <f>IF(Investments_Import!C212="","",Investments_Import!C212)</f>
        <v/>
      </c>
      <c r="J212" s="108" t="str">
        <f>IF(Investments_Import!D212="","",Investments_Import!D212)</f>
        <v/>
      </c>
      <c r="K212" s="108" t="str">
        <f t="shared" si="94"/>
        <v/>
      </c>
      <c r="L212" s="47" t="str">
        <f>IF(Investments_Import!E212="","",Investments_Import!E212)</f>
        <v/>
      </c>
      <c r="M212" s="47" t="str">
        <f t="shared" si="84"/>
        <v/>
      </c>
      <c r="N212" s="31" t="str">
        <f>IF(Investments_Import!F212="","",Investments_Import!F212)</f>
        <v/>
      </c>
      <c r="O212" s="31" t="str">
        <f t="shared" si="85"/>
        <v/>
      </c>
      <c r="P212" s="3" t="str">
        <f>IF(Investments_Import!G212="","",Investments_Import!G212)</f>
        <v/>
      </c>
      <c r="Q212" s="3" t="str">
        <f>IF(Investments_Import!H212="","",Investments_Import!H212)</f>
        <v/>
      </c>
      <c r="R212" s="37" t="str">
        <f t="shared" si="86"/>
        <v/>
      </c>
      <c r="S212" s="37" t="str">
        <f t="shared" si="87"/>
        <v/>
      </c>
      <c r="U212" s="36" t="str">
        <f>IF(Mining_Import!A212="","",Mining_Import!A212)</f>
        <v/>
      </c>
      <c r="V212" s="22" t="str">
        <f t="shared" si="95"/>
        <v/>
      </c>
      <c r="W212" s="127" t="str">
        <f t="shared" si="96"/>
        <v/>
      </c>
      <c r="X212" s="127" t="str">
        <f t="shared" si="97"/>
        <v/>
      </c>
      <c r="Y212" s="127" t="str">
        <f t="shared" si="98"/>
        <v/>
      </c>
      <c r="Z212" s="36" t="str">
        <f>IF(Mining_Import!B212="","",Mining_Import!B212)</f>
        <v/>
      </c>
      <c r="AA212" s="184" t="str">
        <f>IF(Mining_Import!$C212="","",Mining_Import!$C212)</f>
        <v/>
      </c>
      <c r="AB212" s="122" t="str">
        <f t="shared" si="99"/>
        <v/>
      </c>
      <c r="AC212" s="122" t="str">
        <f>IF($Y212&gt;Dashboard!$Q$19,$AB212,"")</f>
        <v/>
      </c>
      <c r="AD212" s="43" t="str">
        <f t="shared" si="100"/>
        <v/>
      </c>
      <c r="AE212" s="36" t="str">
        <f>IF(Mining_Import!D212="","",Mining_Import!D212)</f>
        <v/>
      </c>
      <c r="AF212" s="36" t="str">
        <f>IF(Mining_Import!E212="","",Mining_Import!E212)</f>
        <v/>
      </c>
      <c r="AG212" s="36" t="str">
        <f>IF(Mining_Import!F212="","",Mining_Import!F212)</f>
        <v/>
      </c>
      <c r="AH212" s="36" t="str">
        <f>IF(Mining_Import!G212="","",Mining_Import!G212)</f>
        <v/>
      </c>
      <c r="AI212" s="36" t="str">
        <f>IF(Mining_Import!H212="","",Mining_Import!H212)</f>
        <v/>
      </c>
      <c r="AJ212" s="36" t="str">
        <f>IF(Mining_Import!I212="","",Mining_Import!I212)</f>
        <v/>
      </c>
      <c r="BY212" s="120" t="str">
        <f t="shared" si="88"/>
        <v/>
      </c>
      <c r="BZ212" s="184" t="str">
        <f t="shared" si="101"/>
        <v/>
      </c>
      <c r="CA212" s="37" t="str">
        <f>IFERROR(VLOOKUP($BY212,Account_Value!$C$2:$F$2500,4,0),"")</f>
        <v/>
      </c>
      <c r="CB212" s="43" t="str">
        <f t="shared" si="89"/>
        <v/>
      </c>
      <c r="CC212" s="122" t="str">
        <f>IF($BZ212="","",SUM($BZ$2:$BZ212))</f>
        <v/>
      </c>
      <c r="CD212" s="43" t="str">
        <f>IF($BZ212="","",$BU$19*(SUM($BZ$2:$BZ212)))</f>
        <v/>
      </c>
    </row>
    <row r="213" spans="1:82">
      <c r="A213" s="4" t="str">
        <f t="shared" si="90"/>
        <v/>
      </c>
      <c r="B213" s="21" t="str">
        <f>IF(Investments_Import!A213="","",Investments_Import!A213)</f>
        <v/>
      </c>
      <c r="C213" s="22" t="str">
        <f t="shared" si="83"/>
        <v/>
      </c>
      <c r="D213" s="51" t="str">
        <f t="shared" si="91"/>
        <v/>
      </c>
      <c r="E213" s="3" t="str">
        <f>IF(Investments_Import!B213="","",Investments_Import!B213)</f>
        <v/>
      </c>
      <c r="F213" s="54" t="str">
        <f t="shared" si="92"/>
        <v xml:space="preserve"> </v>
      </c>
      <c r="G213" s="54" t="str">
        <f>IF($B213="","",COUNTIF($F$2:$F213,$F213))</f>
        <v/>
      </c>
      <c r="H213" s="53" t="str">
        <f t="shared" si="93"/>
        <v xml:space="preserve">  </v>
      </c>
      <c r="I213" s="3" t="str">
        <f>IF(Investments_Import!C213="","",Investments_Import!C213)</f>
        <v/>
      </c>
      <c r="J213" s="108" t="str">
        <f>IF(Investments_Import!D213="","",Investments_Import!D213)</f>
        <v/>
      </c>
      <c r="K213" s="108" t="str">
        <f t="shared" si="94"/>
        <v/>
      </c>
      <c r="L213" s="47" t="str">
        <f>IF(Investments_Import!E213="","",Investments_Import!E213)</f>
        <v/>
      </c>
      <c r="M213" s="47" t="str">
        <f t="shared" si="84"/>
        <v/>
      </c>
      <c r="N213" s="31" t="str">
        <f>IF(Investments_Import!F213="","",Investments_Import!F213)</f>
        <v/>
      </c>
      <c r="O213" s="31" t="str">
        <f t="shared" si="85"/>
        <v/>
      </c>
      <c r="P213" s="3" t="str">
        <f>IF(Investments_Import!G213="","",Investments_Import!G213)</f>
        <v/>
      </c>
      <c r="Q213" s="3" t="str">
        <f>IF(Investments_Import!H213="","",Investments_Import!H213)</f>
        <v/>
      </c>
      <c r="R213" s="37" t="str">
        <f t="shared" si="86"/>
        <v/>
      </c>
      <c r="S213" s="37" t="str">
        <f t="shared" si="87"/>
        <v/>
      </c>
      <c r="U213" s="36" t="str">
        <f>IF(Mining_Import!A213="","",Mining_Import!A213)</f>
        <v/>
      </c>
      <c r="V213" s="22" t="str">
        <f t="shared" si="95"/>
        <v/>
      </c>
      <c r="W213" s="127" t="str">
        <f t="shared" si="96"/>
        <v/>
      </c>
      <c r="X213" s="127" t="str">
        <f t="shared" si="97"/>
        <v/>
      </c>
      <c r="Y213" s="127" t="str">
        <f t="shared" si="98"/>
        <v/>
      </c>
      <c r="Z213" s="36" t="str">
        <f>IF(Mining_Import!B213="","",Mining_Import!B213)</f>
        <v/>
      </c>
      <c r="AA213" s="184" t="str">
        <f>IF(Mining_Import!$C213="","",Mining_Import!$C213)</f>
        <v/>
      </c>
      <c r="AB213" s="122" t="str">
        <f t="shared" si="99"/>
        <v/>
      </c>
      <c r="AC213" s="122" t="str">
        <f>IF($Y213&gt;Dashboard!$Q$19,$AB213,"")</f>
        <v/>
      </c>
      <c r="AD213" s="43" t="str">
        <f t="shared" si="100"/>
        <v/>
      </c>
      <c r="AE213" s="36" t="str">
        <f>IF(Mining_Import!D213="","",Mining_Import!D213)</f>
        <v/>
      </c>
      <c r="AF213" s="36" t="str">
        <f>IF(Mining_Import!E213="","",Mining_Import!E213)</f>
        <v/>
      </c>
      <c r="AG213" s="36" t="str">
        <f>IF(Mining_Import!F213="","",Mining_Import!F213)</f>
        <v/>
      </c>
      <c r="AH213" s="36" t="str">
        <f>IF(Mining_Import!G213="","",Mining_Import!G213)</f>
        <v/>
      </c>
      <c r="AI213" s="36" t="str">
        <f>IF(Mining_Import!H213="","",Mining_Import!H213)</f>
        <v/>
      </c>
      <c r="AJ213" s="36" t="str">
        <f>IF(Mining_Import!I213="","",Mining_Import!I213)</f>
        <v/>
      </c>
      <c r="BY213" s="120" t="str">
        <f t="shared" si="88"/>
        <v/>
      </c>
      <c r="BZ213" s="184" t="str">
        <f t="shared" si="101"/>
        <v/>
      </c>
      <c r="CA213" s="37" t="str">
        <f>IFERROR(VLOOKUP($BY213,Account_Value!$C$2:$F$2500,4,0),"")</f>
        <v/>
      </c>
      <c r="CB213" s="43" t="str">
        <f t="shared" si="89"/>
        <v/>
      </c>
      <c r="CC213" s="122" t="str">
        <f>IF($BZ213="","",SUM($BZ$2:$BZ213))</f>
        <v/>
      </c>
      <c r="CD213" s="43" t="str">
        <f>IF($BZ213="","",$BU$19*(SUM($BZ$2:$BZ213)))</f>
        <v/>
      </c>
    </row>
    <row r="214" spans="1:82">
      <c r="A214" s="4" t="str">
        <f t="shared" si="90"/>
        <v/>
      </c>
      <c r="B214" s="21" t="str">
        <f>IF(Investments_Import!A214="","",Investments_Import!A214)</f>
        <v/>
      </c>
      <c r="C214" s="22" t="str">
        <f t="shared" si="83"/>
        <v/>
      </c>
      <c r="D214" s="51" t="str">
        <f t="shared" si="91"/>
        <v/>
      </c>
      <c r="E214" s="3" t="str">
        <f>IF(Investments_Import!B214="","",Investments_Import!B214)</f>
        <v/>
      </c>
      <c r="F214" s="54" t="str">
        <f t="shared" si="92"/>
        <v xml:space="preserve"> </v>
      </c>
      <c r="G214" s="54" t="str">
        <f>IF($B214="","",COUNTIF($F$2:$F214,$F214))</f>
        <v/>
      </c>
      <c r="H214" s="53" t="str">
        <f t="shared" si="93"/>
        <v xml:space="preserve">  </v>
      </c>
      <c r="I214" s="3" t="str">
        <f>IF(Investments_Import!C214="","",Investments_Import!C214)</f>
        <v/>
      </c>
      <c r="J214" s="108" t="str">
        <f>IF(Investments_Import!D214="","",Investments_Import!D214)</f>
        <v/>
      </c>
      <c r="K214" s="108" t="str">
        <f t="shared" si="94"/>
        <v/>
      </c>
      <c r="L214" s="47" t="str">
        <f>IF(Investments_Import!E214="","",Investments_Import!E214)</f>
        <v/>
      </c>
      <c r="M214" s="47" t="str">
        <f t="shared" si="84"/>
        <v/>
      </c>
      <c r="N214" s="31" t="str">
        <f>IF(Investments_Import!F214="","",Investments_Import!F214)</f>
        <v/>
      </c>
      <c r="O214" s="31" t="str">
        <f t="shared" si="85"/>
        <v/>
      </c>
      <c r="P214" s="3" t="str">
        <f>IF(Investments_Import!G214="","",Investments_Import!G214)</f>
        <v/>
      </c>
      <c r="Q214" s="3" t="str">
        <f>IF(Investments_Import!H214="","",Investments_Import!H214)</f>
        <v/>
      </c>
      <c r="R214" s="37" t="str">
        <f t="shared" si="86"/>
        <v/>
      </c>
      <c r="S214" s="37" t="str">
        <f t="shared" si="87"/>
        <v/>
      </c>
      <c r="U214" s="36" t="str">
        <f>IF(Mining_Import!A214="","",Mining_Import!A214)</f>
        <v/>
      </c>
      <c r="V214" s="22" t="str">
        <f t="shared" si="95"/>
        <v/>
      </c>
      <c r="W214" s="127" t="str">
        <f t="shared" si="96"/>
        <v/>
      </c>
      <c r="X214" s="127" t="str">
        <f t="shared" si="97"/>
        <v/>
      </c>
      <c r="Y214" s="127" t="str">
        <f t="shared" si="98"/>
        <v/>
      </c>
      <c r="Z214" s="36" t="str">
        <f>IF(Mining_Import!B214="","",Mining_Import!B214)</f>
        <v/>
      </c>
      <c r="AA214" s="184" t="str">
        <f>IF(Mining_Import!$C214="","",Mining_Import!$C214)</f>
        <v/>
      </c>
      <c r="AB214" s="122" t="str">
        <f t="shared" si="99"/>
        <v/>
      </c>
      <c r="AC214" s="122" t="str">
        <f>IF($Y214&gt;Dashboard!$Q$19,$AB214,"")</f>
        <v/>
      </c>
      <c r="AD214" s="43" t="str">
        <f t="shared" si="100"/>
        <v/>
      </c>
      <c r="AE214" s="36" t="str">
        <f>IF(Mining_Import!D214="","",Mining_Import!D214)</f>
        <v/>
      </c>
      <c r="AF214" s="36" t="str">
        <f>IF(Mining_Import!E214="","",Mining_Import!E214)</f>
        <v/>
      </c>
      <c r="AG214" s="36" t="str">
        <f>IF(Mining_Import!F214="","",Mining_Import!F214)</f>
        <v/>
      </c>
      <c r="AH214" s="36" t="str">
        <f>IF(Mining_Import!G214="","",Mining_Import!G214)</f>
        <v/>
      </c>
      <c r="AI214" s="36" t="str">
        <f>IF(Mining_Import!H214="","",Mining_Import!H214)</f>
        <v/>
      </c>
      <c r="AJ214" s="36" t="str">
        <f>IF(Mining_Import!I214="","",Mining_Import!I214)</f>
        <v/>
      </c>
      <c r="BY214" s="120" t="str">
        <f t="shared" si="88"/>
        <v/>
      </c>
      <c r="BZ214" s="184" t="str">
        <f t="shared" si="101"/>
        <v/>
      </c>
      <c r="CA214" s="37" t="str">
        <f>IFERROR(VLOOKUP($BY214,Account_Value!$C$2:$F$2500,4,0),"")</f>
        <v/>
      </c>
      <c r="CB214" s="43" t="str">
        <f t="shared" si="89"/>
        <v/>
      </c>
      <c r="CC214" s="122" t="str">
        <f>IF($BZ214="","",SUM($BZ$2:$BZ214))</f>
        <v/>
      </c>
      <c r="CD214" s="43" t="str">
        <f>IF($BZ214="","",$BU$19*(SUM($BZ$2:$BZ214)))</f>
        <v/>
      </c>
    </row>
    <row r="215" spans="1:82">
      <c r="A215" s="4" t="str">
        <f t="shared" si="90"/>
        <v/>
      </c>
      <c r="B215" s="21" t="str">
        <f>IF(Investments_Import!A215="","",Investments_Import!A215)</f>
        <v/>
      </c>
      <c r="C215" s="22" t="str">
        <f t="shared" si="83"/>
        <v/>
      </c>
      <c r="D215" s="51" t="str">
        <f t="shared" si="91"/>
        <v/>
      </c>
      <c r="E215" s="3" t="str">
        <f>IF(Investments_Import!B215="","",Investments_Import!B215)</f>
        <v/>
      </c>
      <c r="F215" s="54" t="str">
        <f t="shared" si="92"/>
        <v xml:space="preserve"> </v>
      </c>
      <c r="G215" s="54" t="str">
        <f>IF($B215="","",COUNTIF($F$2:$F215,$F215))</f>
        <v/>
      </c>
      <c r="H215" s="53" t="str">
        <f t="shared" si="93"/>
        <v xml:space="preserve">  </v>
      </c>
      <c r="I215" s="3" t="str">
        <f>IF(Investments_Import!C215="","",Investments_Import!C215)</f>
        <v/>
      </c>
      <c r="J215" s="108" t="str">
        <f>IF(Investments_Import!D215="","",Investments_Import!D215)</f>
        <v/>
      </c>
      <c r="K215" s="108" t="str">
        <f t="shared" si="94"/>
        <v/>
      </c>
      <c r="L215" s="47" t="str">
        <f>IF(Investments_Import!E215="","",Investments_Import!E215)</f>
        <v/>
      </c>
      <c r="M215" s="47" t="str">
        <f t="shared" si="84"/>
        <v/>
      </c>
      <c r="N215" s="31" t="str">
        <f>IF(Investments_Import!F215="","",Investments_Import!F215)</f>
        <v/>
      </c>
      <c r="O215" s="31" t="str">
        <f t="shared" si="85"/>
        <v/>
      </c>
      <c r="P215" s="3" t="str">
        <f>IF(Investments_Import!G215="","",Investments_Import!G215)</f>
        <v/>
      </c>
      <c r="Q215" s="3" t="str">
        <f>IF(Investments_Import!H215="","",Investments_Import!H215)</f>
        <v/>
      </c>
      <c r="R215" s="37" t="str">
        <f t="shared" si="86"/>
        <v/>
      </c>
      <c r="S215" s="37" t="str">
        <f t="shared" si="87"/>
        <v/>
      </c>
      <c r="U215" s="36" t="str">
        <f>IF(Mining_Import!A215="","",Mining_Import!A215)</f>
        <v/>
      </c>
      <c r="V215" s="22" t="str">
        <f t="shared" si="95"/>
        <v/>
      </c>
      <c r="W215" s="127" t="str">
        <f t="shared" si="96"/>
        <v/>
      </c>
      <c r="X215" s="127" t="str">
        <f t="shared" si="97"/>
        <v/>
      </c>
      <c r="Y215" s="127" t="str">
        <f t="shared" si="98"/>
        <v/>
      </c>
      <c r="Z215" s="36" t="str">
        <f>IF(Mining_Import!B215="","",Mining_Import!B215)</f>
        <v/>
      </c>
      <c r="AA215" s="184" t="str">
        <f>IF(Mining_Import!$C215="","",Mining_Import!$C215)</f>
        <v/>
      </c>
      <c r="AB215" s="122" t="str">
        <f t="shared" si="99"/>
        <v/>
      </c>
      <c r="AC215" s="122" t="str">
        <f>IF($Y215&gt;Dashboard!$Q$19,$AB215,"")</f>
        <v/>
      </c>
      <c r="AD215" s="43" t="str">
        <f t="shared" si="100"/>
        <v/>
      </c>
      <c r="AE215" s="36" t="str">
        <f>IF(Mining_Import!D215="","",Mining_Import!D215)</f>
        <v/>
      </c>
      <c r="AF215" s="36" t="str">
        <f>IF(Mining_Import!E215="","",Mining_Import!E215)</f>
        <v/>
      </c>
      <c r="AG215" s="36" t="str">
        <f>IF(Mining_Import!F215="","",Mining_Import!F215)</f>
        <v/>
      </c>
      <c r="AH215" s="36" t="str">
        <f>IF(Mining_Import!G215="","",Mining_Import!G215)</f>
        <v/>
      </c>
      <c r="AI215" s="36" t="str">
        <f>IF(Mining_Import!H215="","",Mining_Import!H215)</f>
        <v/>
      </c>
      <c r="AJ215" s="36" t="str">
        <f>IF(Mining_Import!I215="","",Mining_Import!I215)</f>
        <v/>
      </c>
      <c r="BY215" s="120" t="str">
        <f t="shared" si="88"/>
        <v/>
      </c>
      <c r="BZ215" s="184" t="str">
        <f t="shared" si="101"/>
        <v/>
      </c>
      <c r="CA215" s="37" t="str">
        <f>IFERROR(VLOOKUP($BY215,Account_Value!$C$2:$F$2500,4,0),"")</f>
        <v/>
      </c>
      <c r="CB215" s="43" t="str">
        <f t="shared" si="89"/>
        <v/>
      </c>
      <c r="CC215" s="122" t="str">
        <f>IF($BZ215="","",SUM($BZ$2:$BZ215))</f>
        <v/>
      </c>
      <c r="CD215" s="43" t="str">
        <f>IF($BZ215="","",$BU$19*(SUM($BZ$2:$BZ215)))</f>
        <v/>
      </c>
    </row>
    <row r="216" spans="1:82">
      <c r="A216" s="4" t="str">
        <f t="shared" si="90"/>
        <v/>
      </c>
      <c r="B216" s="21" t="str">
        <f>IF(Investments_Import!A216="","",Investments_Import!A216)</f>
        <v/>
      </c>
      <c r="C216" s="22" t="str">
        <f t="shared" si="83"/>
        <v/>
      </c>
      <c r="D216" s="51" t="str">
        <f t="shared" si="91"/>
        <v/>
      </c>
      <c r="E216" s="3" t="str">
        <f>IF(Investments_Import!B216="","",Investments_Import!B216)</f>
        <v/>
      </c>
      <c r="F216" s="54" t="str">
        <f t="shared" si="92"/>
        <v xml:space="preserve"> </v>
      </c>
      <c r="G216" s="54" t="str">
        <f>IF($B216="","",COUNTIF($F$2:$F216,$F216))</f>
        <v/>
      </c>
      <c r="H216" s="53" t="str">
        <f t="shared" si="93"/>
        <v xml:space="preserve">  </v>
      </c>
      <c r="I216" s="3" t="str">
        <f>IF(Investments_Import!C216="","",Investments_Import!C216)</f>
        <v/>
      </c>
      <c r="J216" s="108" t="str">
        <f>IF(Investments_Import!D216="","",Investments_Import!D216)</f>
        <v/>
      </c>
      <c r="K216" s="108" t="str">
        <f t="shared" si="94"/>
        <v/>
      </c>
      <c r="L216" s="47" t="str">
        <f>IF(Investments_Import!E216="","",Investments_Import!E216)</f>
        <v/>
      </c>
      <c r="M216" s="47" t="str">
        <f t="shared" si="84"/>
        <v/>
      </c>
      <c r="N216" s="31" t="str">
        <f>IF(Investments_Import!F216="","",Investments_Import!F216)</f>
        <v/>
      </c>
      <c r="O216" s="31" t="str">
        <f t="shared" si="85"/>
        <v/>
      </c>
      <c r="P216" s="3" t="str">
        <f>IF(Investments_Import!G216="","",Investments_Import!G216)</f>
        <v/>
      </c>
      <c r="Q216" s="3" t="str">
        <f>IF(Investments_Import!H216="","",Investments_Import!H216)</f>
        <v/>
      </c>
      <c r="R216" s="37" t="str">
        <f t="shared" si="86"/>
        <v/>
      </c>
      <c r="S216" s="37" t="str">
        <f t="shared" si="87"/>
        <v/>
      </c>
      <c r="U216" s="36" t="str">
        <f>IF(Mining_Import!A216="","",Mining_Import!A216)</f>
        <v/>
      </c>
      <c r="V216" s="22" t="str">
        <f t="shared" si="95"/>
        <v/>
      </c>
      <c r="W216" s="127" t="str">
        <f t="shared" si="96"/>
        <v/>
      </c>
      <c r="X216" s="127" t="str">
        <f t="shared" si="97"/>
        <v/>
      </c>
      <c r="Y216" s="127" t="str">
        <f t="shared" si="98"/>
        <v/>
      </c>
      <c r="Z216" s="36" t="str">
        <f>IF(Mining_Import!B216="","",Mining_Import!B216)</f>
        <v/>
      </c>
      <c r="AA216" s="184" t="str">
        <f>IF(Mining_Import!$C216="","",Mining_Import!$C216)</f>
        <v/>
      </c>
      <c r="AB216" s="122" t="str">
        <f t="shared" si="99"/>
        <v/>
      </c>
      <c r="AC216" s="122" t="str">
        <f>IF($Y216&gt;Dashboard!$Q$19,$AB216,"")</f>
        <v/>
      </c>
      <c r="AD216" s="43" t="str">
        <f t="shared" si="100"/>
        <v/>
      </c>
      <c r="AE216" s="36" t="str">
        <f>IF(Mining_Import!D216="","",Mining_Import!D216)</f>
        <v/>
      </c>
      <c r="AF216" s="36" t="str">
        <f>IF(Mining_Import!E216="","",Mining_Import!E216)</f>
        <v/>
      </c>
      <c r="AG216" s="36" t="str">
        <f>IF(Mining_Import!F216="","",Mining_Import!F216)</f>
        <v/>
      </c>
      <c r="AH216" s="36" t="str">
        <f>IF(Mining_Import!G216="","",Mining_Import!G216)</f>
        <v/>
      </c>
      <c r="AI216" s="36" t="str">
        <f>IF(Mining_Import!H216="","",Mining_Import!H216)</f>
        <v/>
      </c>
      <c r="AJ216" s="36" t="str">
        <f>IF(Mining_Import!I216="","",Mining_Import!I216)</f>
        <v/>
      </c>
      <c r="BY216" s="120" t="str">
        <f t="shared" si="88"/>
        <v/>
      </c>
      <c r="BZ216" s="184" t="str">
        <f t="shared" si="101"/>
        <v/>
      </c>
      <c r="CA216" s="37" t="str">
        <f>IFERROR(VLOOKUP($BY216,Account_Value!$C$2:$F$2500,4,0),"")</f>
        <v/>
      </c>
      <c r="CB216" s="43" t="str">
        <f t="shared" si="89"/>
        <v/>
      </c>
      <c r="CC216" s="122" t="str">
        <f>IF($BZ216="","",SUM($BZ$2:$BZ216))</f>
        <v/>
      </c>
      <c r="CD216" s="43" t="str">
        <f>IF($BZ216="","",$BU$19*(SUM($BZ$2:$BZ216)))</f>
        <v/>
      </c>
    </row>
    <row r="217" spans="1:82">
      <c r="A217" s="4" t="str">
        <f t="shared" si="90"/>
        <v/>
      </c>
      <c r="B217" s="21" t="str">
        <f>IF(Investments_Import!A217="","",Investments_Import!A217)</f>
        <v/>
      </c>
      <c r="C217" s="22" t="str">
        <f t="shared" si="83"/>
        <v/>
      </c>
      <c r="D217" s="51" t="str">
        <f t="shared" si="91"/>
        <v/>
      </c>
      <c r="E217" s="3" t="str">
        <f>IF(Investments_Import!B217="","",Investments_Import!B217)</f>
        <v/>
      </c>
      <c r="F217" s="54" t="str">
        <f t="shared" si="92"/>
        <v xml:space="preserve"> </v>
      </c>
      <c r="G217" s="54" t="str">
        <f>IF($B217="","",COUNTIF($F$2:$F217,$F217))</f>
        <v/>
      </c>
      <c r="H217" s="53" t="str">
        <f t="shared" si="93"/>
        <v xml:space="preserve">  </v>
      </c>
      <c r="I217" s="3" t="str">
        <f>IF(Investments_Import!C217="","",Investments_Import!C217)</f>
        <v/>
      </c>
      <c r="J217" s="108" t="str">
        <f>IF(Investments_Import!D217="","",Investments_Import!D217)</f>
        <v/>
      </c>
      <c r="K217" s="108" t="str">
        <f t="shared" si="94"/>
        <v/>
      </c>
      <c r="L217" s="47" t="str">
        <f>IF(Investments_Import!E217="","",Investments_Import!E217)</f>
        <v/>
      </c>
      <c r="M217" s="47" t="str">
        <f t="shared" si="84"/>
        <v/>
      </c>
      <c r="N217" s="31" t="str">
        <f>IF(Investments_Import!F217="","",Investments_Import!F217)</f>
        <v/>
      </c>
      <c r="O217" s="31" t="str">
        <f t="shared" si="85"/>
        <v/>
      </c>
      <c r="P217" s="3" t="str">
        <f>IF(Investments_Import!G217="","",Investments_Import!G217)</f>
        <v/>
      </c>
      <c r="Q217" s="3" t="str">
        <f>IF(Investments_Import!H217="","",Investments_Import!H217)</f>
        <v/>
      </c>
      <c r="R217" s="37" t="str">
        <f t="shared" si="86"/>
        <v/>
      </c>
      <c r="S217" s="37" t="str">
        <f t="shared" si="87"/>
        <v/>
      </c>
      <c r="U217" s="36" t="str">
        <f>IF(Mining_Import!A217="","",Mining_Import!A217)</f>
        <v/>
      </c>
      <c r="V217" s="22" t="str">
        <f t="shared" si="95"/>
        <v/>
      </c>
      <c r="W217" s="127" t="str">
        <f t="shared" si="96"/>
        <v/>
      </c>
      <c r="X217" s="127" t="str">
        <f t="shared" si="97"/>
        <v/>
      </c>
      <c r="Y217" s="127" t="str">
        <f t="shared" si="98"/>
        <v/>
      </c>
      <c r="Z217" s="36" t="str">
        <f>IF(Mining_Import!B217="","",Mining_Import!B217)</f>
        <v/>
      </c>
      <c r="AA217" s="184" t="str">
        <f>IF(Mining_Import!$C217="","",Mining_Import!$C217)</f>
        <v/>
      </c>
      <c r="AB217" s="122" t="str">
        <f t="shared" si="99"/>
        <v/>
      </c>
      <c r="AC217" s="122" t="str">
        <f>IF($Y217&gt;Dashboard!$Q$19,$AB217,"")</f>
        <v/>
      </c>
      <c r="AD217" s="43" t="str">
        <f t="shared" si="100"/>
        <v/>
      </c>
      <c r="AE217" s="36" t="str">
        <f>IF(Mining_Import!D217="","",Mining_Import!D217)</f>
        <v/>
      </c>
      <c r="AF217" s="36" t="str">
        <f>IF(Mining_Import!E217="","",Mining_Import!E217)</f>
        <v/>
      </c>
      <c r="AG217" s="36" t="str">
        <f>IF(Mining_Import!F217="","",Mining_Import!F217)</f>
        <v/>
      </c>
      <c r="AH217" s="36" t="str">
        <f>IF(Mining_Import!G217="","",Mining_Import!G217)</f>
        <v/>
      </c>
      <c r="AI217" s="36" t="str">
        <f>IF(Mining_Import!H217="","",Mining_Import!H217)</f>
        <v/>
      </c>
      <c r="AJ217" s="36" t="str">
        <f>IF(Mining_Import!I217="","",Mining_Import!I217)</f>
        <v/>
      </c>
      <c r="BY217" s="120" t="str">
        <f t="shared" si="88"/>
        <v/>
      </c>
      <c r="BZ217" s="184" t="str">
        <f t="shared" si="101"/>
        <v/>
      </c>
      <c r="CA217" s="37" t="str">
        <f>IFERROR(VLOOKUP($BY217,Account_Value!$C$2:$F$2500,4,0),"")</f>
        <v/>
      </c>
      <c r="CB217" s="43" t="str">
        <f t="shared" si="89"/>
        <v/>
      </c>
      <c r="CC217" s="122" t="str">
        <f>IF($BZ217="","",SUM($BZ$2:$BZ217))</f>
        <v/>
      </c>
      <c r="CD217" s="43" t="str">
        <f>IF($BZ217="","",$BU$19*(SUM($BZ$2:$BZ217)))</f>
        <v/>
      </c>
    </row>
    <row r="218" spans="1:82">
      <c r="A218" s="4" t="str">
        <f t="shared" si="90"/>
        <v/>
      </c>
      <c r="B218" s="21" t="str">
        <f>IF(Investments_Import!A218="","",Investments_Import!A218)</f>
        <v/>
      </c>
      <c r="C218" s="22" t="str">
        <f t="shared" si="83"/>
        <v/>
      </c>
      <c r="D218" s="51" t="str">
        <f t="shared" si="91"/>
        <v/>
      </c>
      <c r="E218" s="3" t="str">
        <f>IF(Investments_Import!B218="","",Investments_Import!B218)</f>
        <v/>
      </c>
      <c r="F218" s="54" t="str">
        <f t="shared" si="92"/>
        <v xml:space="preserve"> </v>
      </c>
      <c r="G218" s="54" t="str">
        <f>IF($B218="","",COUNTIF($F$2:$F218,$F218))</f>
        <v/>
      </c>
      <c r="H218" s="53" t="str">
        <f t="shared" si="93"/>
        <v xml:space="preserve">  </v>
      </c>
      <c r="I218" s="3" t="str">
        <f>IF(Investments_Import!C218="","",Investments_Import!C218)</f>
        <v/>
      </c>
      <c r="J218" s="108" t="str">
        <f>IF(Investments_Import!D218="","",Investments_Import!D218)</f>
        <v/>
      </c>
      <c r="K218" s="108" t="str">
        <f t="shared" si="94"/>
        <v/>
      </c>
      <c r="L218" s="47" t="str">
        <f>IF(Investments_Import!E218="","",Investments_Import!E218)</f>
        <v/>
      </c>
      <c r="M218" s="47" t="str">
        <f t="shared" si="84"/>
        <v/>
      </c>
      <c r="N218" s="31" t="str">
        <f>IF(Investments_Import!F218="","",Investments_Import!F218)</f>
        <v/>
      </c>
      <c r="O218" s="31" t="str">
        <f t="shared" si="85"/>
        <v/>
      </c>
      <c r="P218" s="3" t="str">
        <f>IF(Investments_Import!G218="","",Investments_Import!G218)</f>
        <v/>
      </c>
      <c r="Q218" s="3" t="str">
        <f>IF(Investments_Import!H218="","",Investments_Import!H218)</f>
        <v/>
      </c>
      <c r="R218" s="37" t="str">
        <f t="shared" si="86"/>
        <v/>
      </c>
      <c r="S218" s="37" t="str">
        <f t="shared" si="87"/>
        <v/>
      </c>
      <c r="U218" s="36" t="str">
        <f>IF(Mining_Import!A218="","",Mining_Import!A218)</f>
        <v/>
      </c>
      <c r="V218" s="22" t="str">
        <f t="shared" si="95"/>
        <v/>
      </c>
      <c r="W218" s="127" t="str">
        <f t="shared" si="96"/>
        <v/>
      </c>
      <c r="X218" s="127" t="str">
        <f t="shared" si="97"/>
        <v/>
      </c>
      <c r="Y218" s="127" t="str">
        <f t="shared" si="98"/>
        <v/>
      </c>
      <c r="Z218" s="36" t="str">
        <f>IF(Mining_Import!B218="","",Mining_Import!B218)</f>
        <v/>
      </c>
      <c r="AA218" s="184" t="str">
        <f>IF(Mining_Import!$C218="","",Mining_Import!$C218)</f>
        <v/>
      </c>
      <c r="AB218" s="122" t="str">
        <f t="shared" si="99"/>
        <v/>
      </c>
      <c r="AC218" s="122" t="str">
        <f>IF($Y218&gt;Dashboard!$Q$19,$AB218,"")</f>
        <v/>
      </c>
      <c r="AD218" s="43" t="str">
        <f t="shared" si="100"/>
        <v/>
      </c>
      <c r="AE218" s="36" t="str">
        <f>IF(Mining_Import!D218="","",Mining_Import!D218)</f>
        <v/>
      </c>
      <c r="AF218" s="36" t="str">
        <f>IF(Mining_Import!E218="","",Mining_Import!E218)</f>
        <v/>
      </c>
      <c r="AG218" s="36" t="str">
        <f>IF(Mining_Import!F218="","",Mining_Import!F218)</f>
        <v/>
      </c>
      <c r="AH218" s="36" t="str">
        <f>IF(Mining_Import!G218="","",Mining_Import!G218)</f>
        <v/>
      </c>
      <c r="AI218" s="36" t="str">
        <f>IF(Mining_Import!H218="","",Mining_Import!H218)</f>
        <v/>
      </c>
      <c r="AJ218" s="36" t="str">
        <f>IF(Mining_Import!I218="","",Mining_Import!I218)</f>
        <v/>
      </c>
      <c r="BY218" s="120" t="str">
        <f t="shared" si="88"/>
        <v/>
      </c>
      <c r="BZ218" s="184" t="str">
        <f t="shared" si="101"/>
        <v/>
      </c>
      <c r="CA218" s="37" t="str">
        <f>IFERROR(VLOOKUP($BY218,Account_Value!$C$2:$F$2500,4,0),"")</f>
        <v/>
      </c>
      <c r="CB218" s="43" t="str">
        <f t="shared" si="89"/>
        <v/>
      </c>
      <c r="CC218" s="122" t="str">
        <f>IF($BZ218="","",SUM($BZ$2:$BZ218))</f>
        <v/>
      </c>
      <c r="CD218" s="43" t="str">
        <f>IF($BZ218="","",$BU$19*(SUM($BZ$2:$BZ218)))</f>
        <v/>
      </c>
    </row>
    <row r="219" spans="1:82">
      <c r="A219" s="4" t="str">
        <f t="shared" si="90"/>
        <v/>
      </c>
      <c r="B219" s="21" t="str">
        <f>IF(Investments_Import!A219="","",Investments_Import!A219)</f>
        <v/>
      </c>
      <c r="C219" s="22" t="str">
        <f t="shared" si="83"/>
        <v/>
      </c>
      <c r="D219" s="51" t="str">
        <f t="shared" si="91"/>
        <v/>
      </c>
      <c r="E219" s="3" t="str">
        <f>IF(Investments_Import!B219="","",Investments_Import!B219)</f>
        <v/>
      </c>
      <c r="F219" s="54" t="str">
        <f t="shared" si="92"/>
        <v xml:space="preserve"> </v>
      </c>
      <c r="G219" s="54" t="str">
        <f>IF($B219="","",COUNTIF($F$2:$F219,$F219))</f>
        <v/>
      </c>
      <c r="H219" s="53" t="str">
        <f t="shared" si="93"/>
        <v xml:space="preserve">  </v>
      </c>
      <c r="I219" s="3" t="str">
        <f>IF(Investments_Import!C219="","",Investments_Import!C219)</f>
        <v/>
      </c>
      <c r="J219" s="108" t="str">
        <f>IF(Investments_Import!D219="","",Investments_Import!D219)</f>
        <v/>
      </c>
      <c r="K219" s="108" t="str">
        <f t="shared" si="94"/>
        <v/>
      </c>
      <c r="L219" s="47" t="str">
        <f>IF(Investments_Import!E219="","",Investments_Import!E219)</f>
        <v/>
      </c>
      <c r="M219" s="47" t="str">
        <f t="shared" si="84"/>
        <v/>
      </c>
      <c r="N219" s="31" t="str">
        <f>IF(Investments_Import!F219="","",Investments_Import!F219)</f>
        <v/>
      </c>
      <c r="O219" s="31" t="str">
        <f t="shared" si="85"/>
        <v/>
      </c>
      <c r="P219" s="3" t="str">
        <f>IF(Investments_Import!G219="","",Investments_Import!G219)</f>
        <v/>
      </c>
      <c r="Q219" s="3" t="str">
        <f>IF(Investments_Import!H219="","",Investments_Import!H219)</f>
        <v/>
      </c>
      <c r="R219" s="37" t="str">
        <f t="shared" si="86"/>
        <v/>
      </c>
      <c r="S219" s="37" t="str">
        <f t="shared" si="87"/>
        <v/>
      </c>
      <c r="U219" s="36" t="str">
        <f>IF(Mining_Import!A219="","",Mining_Import!A219)</f>
        <v/>
      </c>
      <c r="V219" s="22" t="str">
        <f t="shared" si="95"/>
        <v/>
      </c>
      <c r="W219" s="127" t="str">
        <f t="shared" si="96"/>
        <v/>
      </c>
      <c r="X219" s="127" t="str">
        <f t="shared" si="97"/>
        <v/>
      </c>
      <c r="Y219" s="127" t="str">
        <f t="shared" si="98"/>
        <v/>
      </c>
      <c r="Z219" s="36" t="str">
        <f>IF(Mining_Import!B219="","",Mining_Import!B219)</f>
        <v/>
      </c>
      <c r="AA219" s="184" t="str">
        <f>IF(Mining_Import!$C219="","",Mining_Import!$C219)</f>
        <v/>
      </c>
      <c r="AB219" s="122" t="str">
        <f t="shared" si="99"/>
        <v/>
      </c>
      <c r="AC219" s="122" t="str">
        <f>IF($Y219&gt;Dashboard!$Q$19,$AB219,"")</f>
        <v/>
      </c>
      <c r="AD219" s="43" t="str">
        <f t="shared" si="100"/>
        <v/>
      </c>
      <c r="AE219" s="36" t="str">
        <f>IF(Mining_Import!D219="","",Mining_Import!D219)</f>
        <v/>
      </c>
      <c r="AF219" s="36" t="str">
        <f>IF(Mining_Import!E219="","",Mining_Import!E219)</f>
        <v/>
      </c>
      <c r="AG219" s="36" t="str">
        <f>IF(Mining_Import!F219="","",Mining_Import!F219)</f>
        <v/>
      </c>
      <c r="AH219" s="36" t="str">
        <f>IF(Mining_Import!G219="","",Mining_Import!G219)</f>
        <v/>
      </c>
      <c r="AI219" s="36" t="str">
        <f>IF(Mining_Import!H219="","",Mining_Import!H219)</f>
        <v/>
      </c>
      <c r="AJ219" s="36" t="str">
        <f>IF(Mining_Import!I219="","",Mining_Import!I219)</f>
        <v/>
      </c>
      <c r="BY219" s="120" t="str">
        <f t="shared" si="88"/>
        <v/>
      </c>
      <c r="BZ219" s="184" t="str">
        <f t="shared" si="101"/>
        <v/>
      </c>
      <c r="CA219" s="37" t="str">
        <f>IFERROR(VLOOKUP($BY219,Account_Value!$C$2:$F$2500,4,0),"")</f>
        <v/>
      </c>
      <c r="CB219" s="43" t="str">
        <f t="shared" si="89"/>
        <v/>
      </c>
      <c r="CC219" s="122" t="str">
        <f>IF($BZ219="","",SUM($BZ$2:$BZ219))</f>
        <v/>
      </c>
      <c r="CD219" s="43" t="str">
        <f>IF($BZ219="","",$BU$19*(SUM($BZ$2:$BZ219)))</f>
        <v/>
      </c>
    </row>
    <row r="220" spans="1:82">
      <c r="A220" s="4" t="str">
        <f t="shared" si="90"/>
        <v/>
      </c>
      <c r="B220" s="21" t="str">
        <f>IF(Investments_Import!A220="","",Investments_Import!A220)</f>
        <v/>
      </c>
      <c r="C220" s="22" t="str">
        <f t="shared" si="83"/>
        <v/>
      </c>
      <c r="D220" s="51" t="str">
        <f t="shared" si="91"/>
        <v/>
      </c>
      <c r="E220" s="3" t="str">
        <f>IF(Investments_Import!B220="","",Investments_Import!B220)</f>
        <v/>
      </c>
      <c r="F220" s="54" t="str">
        <f t="shared" si="92"/>
        <v xml:space="preserve"> </v>
      </c>
      <c r="G220" s="54" t="str">
        <f>IF($B220="","",COUNTIF($F$2:$F220,$F220))</f>
        <v/>
      </c>
      <c r="H220" s="53" t="str">
        <f t="shared" si="93"/>
        <v xml:space="preserve">  </v>
      </c>
      <c r="I220" s="3" t="str">
        <f>IF(Investments_Import!C220="","",Investments_Import!C220)</f>
        <v/>
      </c>
      <c r="J220" s="108" t="str">
        <f>IF(Investments_Import!D220="","",Investments_Import!D220)</f>
        <v/>
      </c>
      <c r="K220" s="108" t="str">
        <f t="shared" si="94"/>
        <v/>
      </c>
      <c r="L220" s="47" t="str">
        <f>IF(Investments_Import!E220="","",Investments_Import!E220)</f>
        <v/>
      </c>
      <c r="M220" s="47" t="str">
        <f t="shared" si="84"/>
        <v/>
      </c>
      <c r="N220" s="31" t="str">
        <f>IF(Investments_Import!F220="","",Investments_Import!F220)</f>
        <v/>
      </c>
      <c r="O220" s="31" t="str">
        <f t="shared" si="85"/>
        <v/>
      </c>
      <c r="P220" s="3" t="str">
        <f>IF(Investments_Import!G220="","",Investments_Import!G220)</f>
        <v/>
      </c>
      <c r="Q220" s="3" t="str">
        <f>IF(Investments_Import!H220="","",Investments_Import!H220)</f>
        <v/>
      </c>
      <c r="R220" s="37" t="str">
        <f t="shared" si="86"/>
        <v/>
      </c>
      <c r="S220" s="37" t="str">
        <f t="shared" si="87"/>
        <v/>
      </c>
      <c r="U220" s="36" t="str">
        <f>IF(Mining_Import!A220="","",Mining_Import!A220)</f>
        <v/>
      </c>
      <c r="V220" s="22" t="str">
        <f t="shared" si="95"/>
        <v/>
      </c>
      <c r="W220" s="127" t="str">
        <f t="shared" si="96"/>
        <v/>
      </c>
      <c r="X220" s="127" t="str">
        <f t="shared" si="97"/>
        <v/>
      </c>
      <c r="Y220" s="127" t="str">
        <f t="shared" si="98"/>
        <v/>
      </c>
      <c r="Z220" s="36" t="str">
        <f>IF(Mining_Import!B220="","",Mining_Import!B220)</f>
        <v/>
      </c>
      <c r="AA220" s="184" t="str">
        <f>IF(Mining_Import!$C220="","",Mining_Import!$C220)</f>
        <v/>
      </c>
      <c r="AB220" s="122" t="str">
        <f t="shared" si="99"/>
        <v/>
      </c>
      <c r="AC220" s="122" t="str">
        <f>IF($Y220&gt;Dashboard!$Q$19,$AB220,"")</f>
        <v/>
      </c>
      <c r="AD220" s="43" t="str">
        <f t="shared" si="100"/>
        <v/>
      </c>
      <c r="AE220" s="36" t="str">
        <f>IF(Mining_Import!D220="","",Mining_Import!D220)</f>
        <v/>
      </c>
      <c r="AF220" s="36" t="str">
        <f>IF(Mining_Import!E220="","",Mining_Import!E220)</f>
        <v/>
      </c>
      <c r="AG220" s="36" t="str">
        <f>IF(Mining_Import!F220="","",Mining_Import!F220)</f>
        <v/>
      </c>
      <c r="AH220" s="36" t="str">
        <f>IF(Mining_Import!G220="","",Mining_Import!G220)</f>
        <v/>
      </c>
      <c r="AI220" s="36" t="str">
        <f>IF(Mining_Import!H220="","",Mining_Import!H220)</f>
        <v/>
      </c>
      <c r="AJ220" s="36" t="str">
        <f>IF(Mining_Import!I220="","",Mining_Import!I220)</f>
        <v/>
      </c>
      <c r="BY220" s="120" t="str">
        <f t="shared" si="88"/>
        <v/>
      </c>
      <c r="BZ220" s="184" t="str">
        <f t="shared" si="101"/>
        <v/>
      </c>
      <c r="CA220" s="37" t="str">
        <f>IFERROR(VLOOKUP($BY220,Account_Value!$C$2:$F$2500,4,0),"")</f>
        <v/>
      </c>
      <c r="CB220" s="43" t="str">
        <f t="shared" si="89"/>
        <v/>
      </c>
      <c r="CC220" s="122" t="str">
        <f>IF($BZ220="","",SUM($BZ$2:$BZ220))</f>
        <v/>
      </c>
      <c r="CD220" s="43" t="str">
        <f>IF($BZ220="","",$BU$19*(SUM($BZ$2:$BZ220)))</f>
        <v/>
      </c>
    </row>
    <row r="221" spans="1:82">
      <c r="A221" s="4" t="str">
        <f t="shared" si="90"/>
        <v/>
      </c>
      <c r="B221" s="21" t="str">
        <f>IF(Investments_Import!A221="","",Investments_Import!A221)</f>
        <v/>
      </c>
      <c r="C221" s="22" t="str">
        <f t="shared" si="83"/>
        <v/>
      </c>
      <c r="D221" s="51" t="str">
        <f t="shared" si="91"/>
        <v/>
      </c>
      <c r="E221" s="3" t="str">
        <f>IF(Investments_Import!B221="","",Investments_Import!B221)</f>
        <v/>
      </c>
      <c r="F221" s="54" t="str">
        <f t="shared" si="92"/>
        <v xml:space="preserve"> </v>
      </c>
      <c r="G221" s="54" t="str">
        <f>IF($B221="","",COUNTIF($F$2:$F221,$F221))</f>
        <v/>
      </c>
      <c r="H221" s="53" t="str">
        <f t="shared" si="93"/>
        <v xml:space="preserve">  </v>
      </c>
      <c r="I221" s="3" t="str">
        <f>IF(Investments_Import!C221="","",Investments_Import!C221)</f>
        <v/>
      </c>
      <c r="J221" s="108" t="str">
        <f>IF(Investments_Import!D221="","",Investments_Import!D221)</f>
        <v/>
      </c>
      <c r="K221" s="108" t="str">
        <f t="shared" si="94"/>
        <v/>
      </c>
      <c r="L221" s="47" t="str">
        <f>IF(Investments_Import!E221="","",Investments_Import!E221)</f>
        <v/>
      </c>
      <c r="M221" s="47" t="str">
        <f t="shared" si="84"/>
        <v/>
      </c>
      <c r="N221" s="31" t="str">
        <f>IF(Investments_Import!F221="","",Investments_Import!F221)</f>
        <v/>
      </c>
      <c r="O221" s="31" t="str">
        <f t="shared" si="85"/>
        <v/>
      </c>
      <c r="P221" s="3" t="str">
        <f>IF(Investments_Import!G221="","",Investments_Import!G221)</f>
        <v/>
      </c>
      <c r="Q221" s="3" t="str">
        <f>IF(Investments_Import!H221="","",Investments_Import!H221)</f>
        <v/>
      </c>
      <c r="R221" s="37" t="str">
        <f t="shared" si="86"/>
        <v/>
      </c>
      <c r="S221" s="37" t="str">
        <f t="shared" si="87"/>
        <v/>
      </c>
      <c r="U221" s="36" t="str">
        <f>IF(Mining_Import!A221="","",Mining_Import!A221)</f>
        <v/>
      </c>
      <c r="V221" s="22" t="str">
        <f t="shared" si="95"/>
        <v/>
      </c>
      <c r="W221" s="127" t="str">
        <f t="shared" si="96"/>
        <v/>
      </c>
      <c r="X221" s="127" t="str">
        <f t="shared" si="97"/>
        <v/>
      </c>
      <c r="Y221" s="127" t="str">
        <f t="shared" si="98"/>
        <v/>
      </c>
      <c r="Z221" s="36" t="str">
        <f>IF(Mining_Import!B221="","",Mining_Import!B221)</f>
        <v/>
      </c>
      <c r="AA221" s="184" t="str">
        <f>IF(Mining_Import!$C221="","",Mining_Import!$C221)</f>
        <v/>
      </c>
      <c r="AB221" s="122" t="str">
        <f t="shared" si="99"/>
        <v/>
      </c>
      <c r="AC221" s="122" t="str">
        <f>IF($Y221&gt;Dashboard!$Q$19,$AB221,"")</f>
        <v/>
      </c>
      <c r="AD221" s="43" t="str">
        <f t="shared" si="100"/>
        <v/>
      </c>
      <c r="AE221" s="36" t="str">
        <f>IF(Mining_Import!D221="","",Mining_Import!D221)</f>
        <v/>
      </c>
      <c r="AF221" s="36" t="str">
        <f>IF(Mining_Import!E221="","",Mining_Import!E221)</f>
        <v/>
      </c>
      <c r="AG221" s="36" t="str">
        <f>IF(Mining_Import!F221="","",Mining_Import!F221)</f>
        <v/>
      </c>
      <c r="AH221" s="36" t="str">
        <f>IF(Mining_Import!G221="","",Mining_Import!G221)</f>
        <v/>
      </c>
      <c r="AI221" s="36" t="str">
        <f>IF(Mining_Import!H221="","",Mining_Import!H221)</f>
        <v/>
      </c>
      <c r="AJ221" s="36" t="str">
        <f>IF(Mining_Import!I221="","",Mining_Import!I221)</f>
        <v/>
      </c>
      <c r="BY221" s="120" t="str">
        <f t="shared" si="88"/>
        <v/>
      </c>
      <c r="BZ221" s="184" t="str">
        <f t="shared" si="101"/>
        <v/>
      </c>
      <c r="CA221" s="37" t="str">
        <f>IFERROR(VLOOKUP($BY221,Account_Value!$C$2:$F$2500,4,0),"")</f>
        <v/>
      </c>
      <c r="CB221" s="43" t="str">
        <f t="shared" si="89"/>
        <v/>
      </c>
      <c r="CC221" s="122" t="str">
        <f>IF($BZ221="","",SUM($BZ$2:$BZ221))</f>
        <v/>
      </c>
      <c r="CD221" s="43" t="str">
        <f>IF($BZ221="","",$BU$19*(SUM($BZ$2:$BZ221)))</f>
        <v/>
      </c>
    </row>
    <row r="222" spans="1:82">
      <c r="A222" s="4" t="str">
        <f t="shared" si="90"/>
        <v/>
      </c>
      <c r="B222" s="21" t="str">
        <f>IF(Investments_Import!A222="","",Investments_Import!A222)</f>
        <v/>
      </c>
      <c r="C222" s="22" t="str">
        <f t="shared" si="83"/>
        <v/>
      </c>
      <c r="D222" s="51" t="str">
        <f t="shared" si="91"/>
        <v/>
      </c>
      <c r="E222" s="3" t="str">
        <f>IF(Investments_Import!B222="","",Investments_Import!B222)</f>
        <v/>
      </c>
      <c r="F222" s="54" t="str">
        <f t="shared" si="92"/>
        <v xml:space="preserve"> </v>
      </c>
      <c r="G222" s="54" t="str">
        <f>IF($B222="","",COUNTIF($F$2:$F222,$F222))</f>
        <v/>
      </c>
      <c r="H222" s="53" t="str">
        <f t="shared" si="93"/>
        <v xml:space="preserve">  </v>
      </c>
      <c r="I222" s="3" t="str">
        <f>IF(Investments_Import!C222="","",Investments_Import!C222)</f>
        <v/>
      </c>
      <c r="J222" s="108" t="str">
        <f>IF(Investments_Import!D222="","",Investments_Import!D222)</f>
        <v/>
      </c>
      <c r="K222" s="108" t="str">
        <f t="shared" si="94"/>
        <v/>
      </c>
      <c r="L222" s="47" t="str">
        <f>IF(Investments_Import!E222="","",Investments_Import!E222)</f>
        <v/>
      </c>
      <c r="M222" s="47" t="str">
        <f t="shared" si="84"/>
        <v/>
      </c>
      <c r="N222" s="31" t="str">
        <f>IF(Investments_Import!F222="","",Investments_Import!F222)</f>
        <v/>
      </c>
      <c r="O222" s="31" t="str">
        <f t="shared" si="85"/>
        <v/>
      </c>
      <c r="P222" s="3" t="str">
        <f>IF(Investments_Import!G222="","",Investments_Import!G222)</f>
        <v/>
      </c>
      <c r="Q222" s="3" t="str">
        <f>IF(Investments_Import!H222="","",Investments_Import!H222)</f>
        <v/>
      </c>
      <c r="R222" s="37" t="str">
        <f t="shared" si="86"/>
        <v/>
      </c>
      <c r="S222" s="37" t="str">
        <f t="shared" si="87"/>
        <v/>
      </c>
      <c r="U222" s="36" t="str">
        <f>IF(Mining_Import!A222="","",Mining_Import!A222)</f>
        <v/>
      </c>
      <c r="V222" s="22" t="str">
        <f t="shared" si="95"/>
        <v/>
      </c>
      <c r="W222" s="127" t="str">
        <f t="shared" si="96"/>
        <v/>
      </c>
      <c r="X222" s="127" t="str">
        <f t="shared" si="97"/>
        <v/>
      </c>
      <c r="Y222" s="127" t="str">
        <f t="shared" si="98"/>
        <v/>
      </c>
      <c r="Z222" s="36" t="str">
        <f>IF(Mining_Import!B222="","",Mining_Import!B222)</f>
        <v/>
      </c>
      <c r="AA222" s="184" t="str">
        <f>IF(Mining_Import!$C222="","",Mining_Import!$C222)</f>
        <v/>
      </c>
      <c r="AB222" s="122" t="str">
        <f t="shared" si="99"/>
        <v/>
      </c>
      <c r="AC222" s="122" t="str">
        <f>IF($Y222&gt;Dashboard!$Q$19,$AB222,"")</f>
        <v/>
      </c>
      <c r="AD222" s="43" t="str">
        <f t="shared" si="100"/>
        <v/>
      </c>
      <c r="AE222" s="36" t="str">
        <f>IF(Mining_Import!D222="","",Mining_Import!D222)</f>
        <v/>
      </c>
      <c r="AF222" s="36" t="str">
        <f>IF(Mining_Import!E222="","",Mining_Import!E222)</f>
        <v/>
      </c>
      <c r="AG222" s="36" t="str">
        <f>IF(Mining_Import!F222="","",Mining_Import!F222)</f>
        <v/>
      </c>
      <c r="AH222" s="36" t="str">
        <f>IF(Mining_Import!G222="","",Mining_Import!G222)</f>
        <v/>
      </c>
      <c r="AI222" s="36" t="str">
        <f>IF(Mining_Import!H222="","",Mining_Import!H222)</f>
        <v/>
      </c>
      <c r="AJ222" s="36" t="str">
        <f>IF(Mining_Import!I222="","",Mining_Import!I222)</f>
        <v/>
      </c>
      <c r="BY222" s="120" t="str">
        <f t="shared" si="88"/>
        <v/>
      </c>
      <c r="BZ222" s="184" t="str">
        <f t="shared" si="101"/>
        <v/>
      </c>
      <c r="CA222" s="37" t="str">
        <f>IFERROR(VLOOKUP($BY222,Account_Value!$C$2:$F$2500,4,0),"")</f>
        <v/>
      </c>
      <c r="CB222" s="43" t="str">
        <f t="shared" si="89"/>
        <v/>
      </c>
      <c r="CC222" s="122" t="str">
        <f>IF($BZ222="","",SUM($BZ$2:$BZ222))</f>
        <v/>
      </c>
      <c r="CD222" s="43" t="str">
        <f>IF($BZ222="","",$BU$19*(SUM($BZ$2:$BZ222)))</f>
        <v/>
      </c>
    </row>
    <row r="223" spans="1:82">
      <c r="A223" s="4" t="str">
        <f t="shared" si="90"/>
        <v/>
      </c>
      <c r="B223" s="21" t="str">
        <f>IF(Investments_Import!A223="","",Investments_Import!A223)</f>
        <v/>
      </c>
      <c r="C223" s="22" t="str">
        <f t="shared" si="83"/>
        <v/>
      </c>
      <c r="D223" s="51" t="str">
        <f t="shared" si="91"/>
        <v/>
      </c>
      <c r="E223" s="3" t="str">
        <f>IF(Investments_Import!B223="","",Investments_Import!B223)</f>
        <v/>
      </c>
      <c r="F223" s="54" t="str">
        <f t="shared" si="92"/>
        <v xml:space="preserve"> </v>
      </c>
      <c r="G223" s="54" t="str">
        <f>IF($B223="","",COUNTIF($F$2:$F223,$F223))</f>
        <v/>
      </c>
      <c r="H223" s="53" t="str">
        <f t="shared" si="93"/>
        <v xml:space="preserve">  </v>
      </c>
      <c r="I223" s="3" t="str">
        <f>IF(Investments_Import!C223="","",Investments_Import!C223)</f>
        <v/>
      </c>
      <c r="J223" s="108" t="str">
        <f>IF(Investments_Import!D223="","",Investments_Import!D223)</f>
        <v/>
      </c>
      <c r="K223" s="108" t="str">
        <f t="shared" si="94"/>
        <v/>
      </c>
      <c r="L223" s="47" t="str">
        <f>IF(Investments_Import!E223="","",Investments_Import!E223)</f>
        <v/>
      </c>
      <c r="M223" s="47" t="str">
        <f t="shared" si="84"/>
        <v/>
      </c>
      <c r="N223" s="31" t="str">
        <f>IF(Investments_Import!F223="","",Investments_Import!F223)</f>
        <v/>
      </c>
      <c r="O223" s="31" t="str">
        <f t="shared" si="85"/>
        <v/>
      </c>
      <c r="P223" s="3" t="str">
        <f>IF(Investments_Import!G223="","",Investments_Import!G223)</f>
        <v/>
      </c>
      <c r="Q223" s="3" t="str">
        <f>IF(Investments_Import!H223="","",Investments_Import!H223)</f>
        <v/>
      </c>
      <c r="R223" s="37" t="str">
        <f t="shared" si="86"/>
        <v/>
      </c>
      <c r="S223" s="37" t="str">
        <f t="shared" si="87"/>
        <v/>
      </c>
      <c r="U223" s="36" t="str">
        <f>IF(Mining_Import!A223="","",Mining_Import!A223)</f>
        <v/>
      </c>
      <c r="V223" s="22" t="str">
        <f t="shared" si="95"/>
        <v/>
      </c>
      <c r="W223" s="127" t="str">
        <f t="shared" si="96"/>
        <v/>
      </c>
      <c r="X223" s="127" t="str">
        <f t="shared" si="97"/>
        <v/>
      </c>
      <c r="Y223" s="127" t="str">
        <f t="shared" si="98"/>
        <v/>
      </c>
      <c r="Z223" s="36" t="str">
        <f>IF(Mining_Import!B223="","",Mining_Import!B223)</f>
        <v/>
      </c>
      <c r="AA223" s="184" t="str">
        <f>IF(Mining_Import!$C223="","",Mining_Import!$C223)</f>
        <v/>
      </c>
      <c r="AB223" s="122" t="str">
        <f t="shared" si="99"/>
        <v/>
      </c>
      <c r="AC223" s="122" t="str">
        <f>IF($Y223&gt;Dashboard!$Q$19,$AB223,"")</f>
        <v/>
      </c>
      <c r="AD223" s="43" t="str">
        <f t="shared" si="100"/>
        <v/>
      </c>
      <c r="AE223" s="36" t="str">
        <f>IF(Mining_Import!D223="","",Mining_Import!D223)</f>
        <v/>
      </c>
      <c r="AF223" s="36" t="str">
        <f>IF(Mining_Import!E223="","",Mining_Import!E223)</f>
        <v/>
      </c>
      <c r="AG223" s="36" t="str">
        <f>IF(Mining_Import!F223="","",Mining_Import!F223)</f>
        <v/>
      </c>
      <c r="AH223" s="36" t="str">
        <f>IF(Mining_Import!G223="","",Mining_Import!G223)</f>
        <v/>
      </c>
      <c r="AI223" s="36" t="str">
        <f>IF(Mining_Import!H223="","",Mining_Import!H223)</f>
        <v/>
      </c>
      <c r="AJ223" s="36" t="str">
        <f>IF(Mining_Import!I223="","",Mining_Import!I223)</f>
        <v/>
      </c>
      <c r="BY223" s="120" t="str">
        <f t="shared" si="88"/>
        <v/>
      </c>
      <c r="BZ223" s="184" t="str">
        <f t="shared" si="101"/>
        <v/>
      </c>
      <c r="CA223" s="37" t="str">
        <f>IFERROR(VLOOKUP($BY223,Account_Value!$C$2:$F$2500,4,0),"")</f>
        <v/>
      </c>
      <c r="CB223" s="43" t="str">
        <f t="shared" si="89"/>
        <v/>
      </c>
      <c r="CC223" s="122" t="str">
        <f>IF($BZ223="","",SUM($BZ$2:$BZ223))</f>
        <v/>
      </c>
      <c r="CD223" s="43" t="str">
        <f>IF($BZ223="","",$BU$19*(SUM($BZ$2:$BZ223)))</f>
        <v/>
      </c>
    </row>
    <row r="224" spans="1:82">
      <c r="A224" s="4" t="str">
        <f t="shared" si="90"/>
        <v/>
      </c>
      <c r="B224" s="21" t="str">
        <f>IF(Investments_Import!A224="","",Investments_Import!A224)</f>
        <v/>
      </c>
      <c r="C224" s="22" t="str">
        <f t="shared" si="83"/>
        <v/>
      </c>
      <c r="D224" s="51" t="str">
        <f t="shared" si="91"/>
        <v/>
      </c>
      <c r="E224" s="3" t="str">
        <f>IF(Investments_Import!B224="","",Investments_Import!B224)</f>
        <v/>
      </c>
      <c r="F224" s="54" t="str">
        <f t="shared" si="92"/>
        <v xml:space="preserve"> </v>
      </c>
      <c r="G224" s="54" t="str">
        <f>IF($B224="","",COUNTIF($F$2:$F224,$F224))</f>
        <v/>
      </c>
      <c r="H224" s="53" t="str">
        <f t="shared" si="93"/>
        <v xml:space="preserve">  </v>
      </c>
      <c r="I224" s="3" t="str">
        <f>IF(Investments_Import!C224="","",Investments_Import!C224)</f>
        <v/>
      </c>
      <c r="J224" s="108" t="str">
        <f>IF(Investments_Import!D224="","",Investments_Import!D224)</f>
        <v/>
      </c>
      <c r="K224" s="108" t="str">
        <f t="shared" si="94"/>
        <v/>
      </c>
      <c r="L224" s="47" t="str">
        <f>IF(Investments_Import!E224="","",Investments_Import!E224)</f>
        <v/>
      </c>
      <c r="M224" s="47" t="str">
        <f t="shared" si="84"/>
        <v/>
      </c>
      <c r="N224" s="31" t="str">
        <f>IF(Investments_Import!F224="","",Investments_Import!F224)</f>
        <v/>
      </c>
      <c r="O224" s="31" t="str">
        <f t="shared" si="85"/>
        <v/>
      </c>
      <c r="P224" s="3" t="str">
        <f>IF(Investments_Import!G224="","",Investments_Import!G224)</f>
        <v/>
      </c>
      <c r="Q224" s="3" t="str">
        <f>IF(Investments_Import!H224="","",Investments_Import!H224)</f>
        <v/>
      </c>
      <c r="R224" s="37" t="str">
        <f t="shared" si="86"/>
        <v/>
      </c>
      <c r="S224" s="37" t="str">
        <f t="shared" si="87"/>
        <v/>
      </c>
      <c r="U224" s="36" t="str">
        <f>IF(Mining_Import!A224="","",Mining_Import!A224)</f>
        <v/>
      </c>
      <c r="V224" s="22" t="str">
        <f t="shared" si="95"/>
        <v/>
      </c>
      <c r="W224" s="127" t="str">
        <f t="shared" si="96"/>
        <v/>
      </c>
      <c r="X224" s="127" t="str">
        <f t="shared" si="97"/>
        <v/>
      </c>
      <c r="Y224" s="127" t="str">
        <f t="shared" si="98"/>
        <v/>
      </c>
      <c r="Z224" s="36" t="str">
        <f>IF(Mining_Import!B224="","",Mining_Import!B224)</f>
        <v/>
      </c>
      <c r="AA224" s="184" t="str">
        <f>IF(Mining_Import!$C224="","",Mining_Import!$C224)</f>
        <v/>
      </c>
      <c r="AB224" s="122" t="str">
        <f t="shared" si="99"/>
        <v/>
      </c>
      <c r="AC224" s="122" t="str">
        <f>IF($Y224&gt;Dashboard!$Q$19,$AB224,"")</f>
        <v/>
      </c>
      <c r="AD224" s="43" t="str">
        <f t="shared" si="100"/>
        <v/>
      </c>
      <c r="AE224" s="36" t="str">
        <f>IF(Mining_Import!D224="","",Mining_Import!D224)</f>
        <v/>
      </c>
      <c r="AF224" s="36" t="str">
        <f>IF(Mining_Import!E224="","",Mining_Import!E224)</f>
        <v/>
      </c>
      <c r="AG224" s="36" t="str">
        <f>IF(Mining_Import!F224="","",Mining_Import!F224)</f>
        <v/>
      </c>
      <c r="AH224" s="36" t="str">
        <f>IF(Mining_Import!G224="","",Mining_Import!G224)</f>
        <v/>
      </c>
      <c r="AI224" s="36" t="str">
        <f>IF(Mining_Import!H224="","",Mining_Import!H224)</f>
        <v/>
      </c>
      <c r="AJ224" s="36" t="str">
        <f>IF(Mining_Import!I224="","",Mining_Import!I224)</f>
        <v/>
      </c>
      <c r="BY224" s="120" t="str">
        <f t="shared" si="88"/>
        <v/>
      </c>
      <c r="BZ224" s="184" t="str">
        <f t="shared" si="101"/>
        <v/>
      </c>
      <c r="CA224" s="37" t="str">
        <f>IFERROR(VLOOKUP($BY224,Account_Value!$C$2:$F$2500,4,0),"")</f>
        <v/>
      </c>
      <c r="CB224" s="43" t="str">
        <f t="shared" si="89"/>
        <v/>
      </c>
      <c r="CC224" s="122" t="str">
        <f>IF($BZ224="","",SUM($BZ$2:$BZ224))</f>
        <v/>
      </c>
      <c r="CD224" s="43" t="str">
        <f>IF($BZ224="","",$BU$19*(SUM($BZ$2:$BZ224)))</f>
        <v/>
      </c>
    </row>
    <row r="225" spans="1:82">
      <c r="A225" s="4" t="str">
        <f t="shared" si="90"/>
        <v/>
      </c>
      <c r="B225" s="21" t="str">
        <f>IF(Investments_Import!A225="","",Investments_Import!A225)</f>
        <v/>
      </c>
      <c r="C225" s="22" t="str">
        <f t="shared" si="83"/>
        <v/>
      </c>
      <c r="D225" s="51" t="str">
        <f t="shared" si="91"/>
        <v/>
      </c>
      <c r="E225" s="3" t="str">
        <f>IF(Investments_Import!B225="","",Investments_Import!B225)</f>
        <v/>
      </c>
      <c r="F225" s="54" t="str">
        <f t="shared" si="92"/>
        <v xml:space="preserve"> </v>
      </c>
      <c r="G225" s="54" t="str">
        <f>IF($B225="","",COUNTIF($F$2:$F225,$F225))</f>
        <v/>
      </c>
      <c r="H225" s="53" t="str">
        <f t="shared" si="93"/>
        <v xml:space="preserve">  </v>
      </c>
      <c r="I225" s="3" t="str">
        <f>IF(Investments_Import!C225="","",Investments_Import!C225)</f>
        <v/>
      </c>
      <c r="J225" s="108" t="str">
        <f>IF(Investments_Import!D225="","",Investments_Import!D225)</f>
        <v/>
      </c>
      <c r="K225" s="108" t="str">
        <f t="shared" si="94"/>
        <v/>
      </c>
      <c r="L225" s="47" t="str">
        <f>IF(Investments_Import!E225="","",Investments_Import!E225)</f>
        <v/>
      </c>
      <c r="M225" s="47" t="str">
        <f t="shared" si="84"/>
        <v/>
      </c>
      <c r="N225" s="31" t="str">
        <f>IF(Investments_Import!F225="","",Investments_Import!F225)</f>
        <v/>
      </c>
      <c r="O225" s="31" t="str">
        <f t="shared" si="85"/>
        <v/>
      </c>
      <c r="P225" s="3" t="str">
        <f>IF(Investments_Import!G225="","",Investments_Import!G225)</f>
        <v/>
      </c>
      <c r="Q225" s="3" t="str">
        <f>IF(Investments_Import!H225="","",Investments_Import!H225)</f>
        <v/>
      </c>
      <c r="R225" s="37" t="str">
        <f t="shared" si="86"/>
        <v/>
      </c>
      <c r="S225" s="37" t="str">
        <f t="shared" si="87"/>
        <v/>
      </c>
      <c r="U225" s="36" t="str">
        <f>IF(Mining_Import!A225="","",Mining_Import!A225)</f>
        <v/>
      </c>
      <c r="V225" s="22" t="str">
        <f t="shared" si="95"/>
        <v/>
      </c>
      <c r="W225" s="127" t="str">
        <f t="shared" si="96"/>
        <v/>
      </c>
      <c r="X225" s="127" t="str">
        <f t="shared" si="97"/>
        <v/>
      </c>
      <c r="Y225" s="127" t="str">
        <f t="shared" si="98"/>
        <v/>
      </c>
      <c r="Z225" s="36" t="str">
        <f>IF(Mining_Import!B225="","",Mining_Import!B225)</f>
        <v/>
      </c>
      <c r="AA225" s="184" t="str">
        <f>IF(Mining_Import!$C225="","",Mining_Import!$C225)</f>
        <v/>
      </c>
      <c r="AB225" s="122" t="str">
        <f t="shared" si="99"/>
        <v/>
      </c>
      <c r="AC225" s="122" t="str">
        <f>IF($Y225&gt;Dashboard!$Q$19,$AB225,"")</f>
        <v/>
      </c>
      <c r="AD225" s="43" t="str">
        <f t="shared" si="100"/>
        <v/>
      </c>
      <c r="AE225" s="36" t="str">
        <f>IF(Mining_Import!D225="","",Mining_Import!D225)</f>
        <v/>
      </c>
      <c r="AF225" s="36" t="str">
        <f>IF(Mining_Import!E225="","",Mining_Import!E225)</f>
        <v/>
      </c>
      <c r="AG225" s="36" t="str">
        <f>IF(Mining_Import!F225="","",Mining_Import!F225)</f>
        <v/>
      </c>
      <c r="AH225" s="36" t="str">
        <f>IF(Mining_Import!G225="","",Mining_Import!G225)</f>
        <v/>
      </c>
      <c r="AI225" s="36" t="str">
        <f>IF(Mining_Import!H225="","",Mining_Import!H225)</f>
        <v/>
      </c>
      <c r="AJ225" s="36" t="str">
        <f>IF(Mining_Import!I225="","",Mining_Import!I225)</f>
        <v/>
      </c>
      <c r="BY225" s="120" t="str">
        <f t="shared" si="88"/>
        <v/>
      </c>
      <c r="BZ225" s="184" t="str">
        <f t="shared" si="101"/>
        <v/>
      </c>
      <c r="CA225" s="37" t="str">
        <f>IFERROR(VLOOKUP($BY225,Account_Value!$C$2:$F$2500,4,0),"")</f>
        <v/>
      </c>
      <c r="CB225" s="43" t="str">
        <f t="shared" si="89"/>
        <v/>
      </c>
      <c r="CC225" s="122" t="str">
        <f>IF($BZ225="","",SUM($BZ$2:$BZ225))</f>
        <v/>
      </c>
      <c r="CD225" s="43" t="str">
        <f>IF($BZ225="","",$BU$19*(SUM($BZ$2:$BZ225)))</f>
        <v/>
      </c>
    </row>
    <row r="226" spans="1:82">
      <c r="A226" s="4" t="str">
        <f t="shared" si="90"/>
        <v/>
      </c>
      <c r="B226" s="21" t="str">
        <f>IF(Investments_Import!A226="","",Investments_Import!A226)</f>
        <v/>
      </c>
      <c r="C226" s="22" t="str">
        <f t="shared" si="83"/>
        <v/>
      </c>
      <c r="D226" s="51" t="str">
        <f t="shared" si="91"/>
        <v/>
      </c>
      <c r="E226" s="3" t="str">
        <f>IF(Investments_Import!B226="","",Investments_Import!B226)</f>
        <v/>
      </c>
      <c r="F226" s="54" t="str">
        <f t="shared" si="92"/>
        <v xml:space="preserve"> </v>
      </c>
      <c r="G226" s="54" t="str">
        <f>IF($B226="","",COUNTIF($F$2:$F226,$F226))</f>
        <v/>
      </c>
      <c r="H226" s="53" t="str">
        <f t="shared" si="93"/>
        <v xml:space="preserve">  </v>
      </c>
      <c r="I226" s="3" t="str">
        <f>IF(Investments_Import!C226="","",Investments_Import!C226)</f>
        <v/>
      </c>
      <c r="J226" s="108" t="str">
        <f>IF(Investments_Import!D226="","",Investments_Import!D226)</f>
        <v/>
      </c>
      <c r="K226" s="108" t="str">
        <f t="shared" si="94"/>
        <v/>
      </c>
      <c r="L226" s="47" t="str">
        <f>IF(Investments_Import!E226="","",Investments_Import!E226)</f>
        <v/>
      </c>
      <c r="M226" s="47" t="str">
        <f t="shared" si="84"/>
        <v/>
      </c>
      <c r="N226" s="31" t="str">
        <f>IF(Investments_Import!F226="","",Investments_Import!F226)</f>
        <v/>
      </c>
      <c r="O226" s="31" t="str">
        <f t="shared" si="85"/>
        <v/>
      </c>
      <c r="P226" s="3" t="str">
        <f>IF(Investments_Import!G226="","",Investments_Import!G226)</f>
        <v/>
      </c>
      <c r="Q226" s="3" t="str">
        <f>IF(Investments_Import!H226="","",Investments_Import!H226)</f>
        <v/>
      </c>
      <c r="R226" s="37" t="str">
        <f t="shared" si="86"/>
        <v/>
      </c>
      <c r="S226" s="37" t="str">
        <f t="shared" si="87"/>
        <v/>
      </c>
      <c r="U226" s="36" t="str">
        <f>IF(Mining_Import!A226="","",Mining_Import!A226)</f>
        <v/>
      </c>
      <c r="V226" s="22" t="str">
        <f t="shared" si="95"/>
        <v/>
      </c>
      <c r="W226" s="127" t="str">
        <f t="shared" si="96"/>
        <v/>
      </c>
      <c r="X226" s="127" t="str">
        <f t="shared" si="97"/>
        <v/>
      </c>
      <c r="Y226" s="127" t="str">
        <f t="shared" si="98"/>
        <v/>
      </c>
      <c r="Z226" s="36" t="str">
        <f>IF(Mining_Import!B226="","",Mining_Import!B226)</f>
        <v/>
      </c>
      <c r="AA226" s="184" t="str">
        <f>IF(Mining_Import!$C226="","",Mining_Import!$C226)</f>
        <v/>
      </c>
      <c r="AB226" s="122" t="str">
        <f t="shared" si="99"/>
        <v/>
      </c>
      <c r="AC226" s="122" t="str">
        <f>IF($Y226&gt;Dashboard!$Q$19,$AB226,"")</f>
        <v/>
      </c>
      <c r="AD226" s="43" t="str">
        <f t="shared" si="100"/>
        <v/>
      </c>
      <c r="AE226" s="36" t="str">
        <f>IF(Mining_Import!D226="","",Mining_Import!D226)</f>
        <v/>
      </c>
      <c r="AF226" s="36" t="str">
        <f>IF(Mining_Import!E226="","",Mining_Import!E226)</f>
        <v/>
      </c>
      <c r="AG226" s="36" t="str">
        <f>IF(Mining_Import!F226="","",Mining_Import!F226)</f>
        <v/>
      </c>
      <c r="AH226" s="36" t="str">
        <f>IF(Mining_Import!G226="","",Mining_Import!G226)</f>
        <v/>
      </c>
      <c r="AI226" s="36" t="str">
        <f>IF(Mining_Import!H226="","",Mining_Import!H226)</f>
        <v/>
      </c>
      <c r="AJ226" s="36" t="str">
        <f>IF(Mining_Import!I226="","",Mining_Import!I226)</f>
        <v/>
      </c>
      <c r="BY226" s="120" t="str">
        <f t="shared" si="88"/>
        <v/>
      </c>
      <c r="BZ226" s="184" t="str">
        <f t="shared" si="101"/>
        <v/>
      </c>
      <c r="CA226" s="37" t="str">
        <f>IFERROR(VLOOKUP($BY226,Account_Value!$C$2:$F$2500,4,0),"")</f>
        <v/>
      </c>
      <c r="CB226" s="43" t="str">
        <f t="shared" si="89"/>
        <v/>
      </c>
      <c r="CC226" s="122" t="str">
        <f>IF($BZ226="","",SUM($BZ$2:$BZ226))</f>
        <v/>
      </c>
      <c r="CD226" s="43" t="str">
        <f>IF($BZ226="","",$BU$19*(SUM($BZ$2:$BZ226)))</f>
        <v/>
      </c>
    </row>
    <row r="227" spans="1:82">
      <c r="A227" s="4" t="str">
        <f t="shared" si="90"/>
        <v/>
      </c>
      <c r="B227" s="21" t="str">
        <f>IF(Investments_Import!A227="","",Investments_Import!A227)</f>
        <v/>
      </c>
      <c r="C227" s="22" t="str">
        <f t="shared" si="83"/>
        <v/>
      </c>
      <c r="D227" s="51" t="str">
        <f t="shared" si="91"/>
        <v/>
      </c>
      <c r="E227" s="3" t="str">
        <f>IF(Investments_Import!B227="","",Investments_Import!B227)</f>
        <v/>
      </c>
      <c r="F227" s="54" t="str">
        <f t="shared" si="92"/>
        <v xml:space="preserve"> </v>
      </c>
      <c r="G227" s="54" t="str">
        <f>IF($B227="","",COUNTIF($F$2:$F227,$F227))</f>
        <v/>
      </c>
      <c r="H227" s="53" t="str">
        <f t="shared" si="93"/>
        <v xml:space="preserve">  </v>
      </c>
      <c r="I227" s="3" t="str">
        <f>IF(Investments_Import!C227="","",Investments_Import!C227)</f>
        <v/>
      </c>
      <c r="J227" s="108" t="str">
        <f>IF(Investments_Import!D227="","",Investments_Import!D227)</f>
        <v/>
      </c>
      <c r="K227" s="108" t="str">
        <f t="shared" si="94"/>
        <v/>
      </c>
      <c r="L227" s="47" t="str">
        <f>IF(Investments_Import!E227="","",Investments_Import!E227)</f>
        <v/>
      </c>
      <c r="M227" s="47" t="str">
        <f t="shared" si="84"/>
        <v/>
      </c>
      <c r="N227" s="31" t="str">
        <f>IF(Investments_Import!F227="","",Investments_Import!F227)</f>
        <v/>
      </c>
      <c r="O227" s="31" t="str">
        <f t="shared" si="85"/>
        <v/>
      </c>
      <c r="P227" s="3" t="str">
        <f>IF(Investments_Import!G227="","",Investments_Import!G227)</f>
        <v/>
      </c>
      <c r="Q227" s="3" t="str">
        <f>IF(Investments_Import!H227="","",Investments_Import!H227)</f>
        <v/>
      </c>
      <c r="R227" s="37" t="str">
        <f t="shared" si="86"/>
        <v/>
      </c>
      <c r="S227" s="37" t="str">
        <f t="shared" si="87"/>
        <v/>
      </c>
      <c r="U227" s="36" t="str">
        <f>IF(Mining_Import!A227="","",Mining_Import!A227)</f>
        <v/>
      </c>
      <c r="V227" s="22" t="str">
        <f t="shared" si="95"/>
        <v/>
      </c>
      <c r="W227" s="127" t="str">
        <f t="shared" si="96"/>
        <v/>
      </c>
      <c r="X227" s="127" t="str">
        <f t="shared" si="97"/>
        <v/>
      </c>
      <c r="Y227" s="127" t="str">
        <f t="shared" si="98"/>
        <v/>
      </c>
      <c r="Z227" s="36" t="str">
        <f>IF(Mining_Import!B227="","",Mining_Import!B227)</f>
        <v/>
      </c>
      <c r="AA227" s="184" t="str">
        <f>IF(Mining_Import!$C227="","",Mining_Import!$C227)</f>
        <v/>
      </c>
      <c r="AB227" s="122" t="str">
        <f t="shared" si="99"/>
        <v/>
      </c>
      <c r="AC227" s="122" t="str">
        <f>IF($Y227&gt;Dashboard!$Q$19,$AB227,"")</f>
        <v/>
      </c>
      <c r="AD227" s="43" t="str">
        <f t="shared" si="100"/>
        <v/>
      </c>
      <c r="AE227" s="36" t="str">
        <f>IF(Mining_Import!D227="","",Mining_Import!D227)</f>
        <v/>
      </c>
      <c r="AF227" s="36" t="str">
        <f>IF(Mining_Import!E227="","",Mining_Import!E227)</f>
        <v/>
      </c>
      <c r="AG227" s="36" t="str">
        <f>IF(Mining_Import!F227="","",Mining_Import!F227)</f>
        <v/>
      </c>
      <c r="AH227" s="36" t="str">
        <f>IF(Mining_Import!G227="","",Mining_Import!G227)</f>
        <v/>
      </c>
      <c r="AI227" s="36" t="str">
        <f>IF(Mining_Import!H227="","",Mining_Import!H227)</f>
        <v/>
      </c>
      <c r="AJ227" s="36" t="str">
        <f>IF(Mining_Import!I227="","",Mining_Import!I227)</f>
        <v/>
      </c>
      <c r="BY227" s="120" t="str">
        <f t="shared" si="88"/>
        <v/>
      </c>
      <c r="BZ227" s="184" t="str">
        <f t="shared" si="101"/>
        <v/>
      </c>
      <c r="CA227" s="37" t="str">
        <f>IFERROR(VLOOKUP($BY227,Account_Value!$C$2:$F$2500,4,0),"")</f>
        <v/>
      </c>
      <c r="CB227" s="43" t="str">
        <f t="shared" si="89"/>
        <v/>
      </c>
      <c r="CC227" s="122" t="str">
        <f>IF($BZ227="","",SUM($BZ$2:$BZ227))</f>
        <v/>
      </c>
      <c r="CD227" s="43" t="str">
        <f>IF($BZ227="","",$BU$19*(SUM($BZ$2:$BZ227)))</f>
        <v/>
      </c>
    </row>
    <row r="228" spans="1:82">
      <c r="A228" s="4" t="str">
        <f t="shared" si="90"/>
        <v/>
      </c>
      <c r="B228" s="21" t="str">
        <f>IF(Investments_Import!A228="","",Investments_Import!A228)</f>
        <v/>
      </c>
      <c r="C228" s="22" t="str">
        <f t="shared" si="83"/>
        <v/>
      </c>
      <c r="D228" s="51" t="str">
        <f t="shared" si="91"/>
        <v/>
      </c>
      <c r="E228" s="3" t="str">
        <f>IF(Investments_Import!B228="","",Investments_Import!B228)</f>
        <v/>
      </c>
      <c r="F228" s="54" t="str">
        <f t="shared" si="92"/>
        <v xml:space="preserve"> </v>
      </c>
      <c r="G228" s="54" t="str">
        <f>IF($B228="","",COUNTIF($F$2:$F228,$F228))</f>
        <v/>
      </c>
      <c r="H228" s="53" t="str">
        <f t="shared" si="93"/>
        <v xml:space="preserve">  </v>
      </c>
      <c r="I228" s="3" t="str">
        <f>IF(Investments_Import!C228="","",Investments_Import!C228)</f>
        <v/>
      </c>
      <c r="J228" s="108" t="str">
        <f>IF(Investments_Import!D228="","",Investments_Import!D228)</f>
        <v/>
      </c>
      <c r="K228" s="108" t="str">
        <f t="shared" si="94"/>
        <v/>
      </c>
      <c r="L228" s="47" t="str">
        <f>IF(Investments_Import!E228="","",Investments_Import!E228)</f>
        <v/>
      </c>
      <c r="M228" s="47" t="str">
        <f t="shared" si="84"/>
        <v/>
      </c>
      <c r="N228" s="31" t="str">
        <f>IF(Investments_Import!F228="","",Investments_Import!F228)</f>
        <v/>
      </c>
      <c r="O228" s="31" t="str">
        <f t="shared" si="85"/>
        <v/>
      </c>
      <c r="P228" s="3" t="str">
        <f>IF(Investments_Import!G228="","",Investments_Import!G228)</f>
        <v/>
      </c>
      <c r="Q228" s="3" t="str">
        <f>IF(Investments_Import!H228="","",Investments_Import!H228)</f>
        <v/>
      </c>
      <c r="R228" s="37" t="str">
        <f t="shared" si="86"/>
        <v/>
      </c>
      <c r="S228" s="37" t="str">
        <f t="shared" si="87"/>
        <v/>
      </c>
      <c r="U228" s="36" t="str">
        <f>IF(Mining_Import!A228="","",Mining_Import!A228)</f>
        <v/>
      </c>
      <c r="V228" s="22" t="str">
        <f t="shared" si="95"/>
        <v/>
      </c>
      <c r="W228" s="127" t="str">
        <f t="shared" si="96"/>
        <v/>
      </c>
      <c r="X228" s="127" t="str">
        <f t="shared" si="97"/>
        <v/>
      </c>
      <c r="Y228" s="127" t="str">
        <f t="shared" si="98"/>
        <v/>
      </c>
      <c r="Z228" s="36" t="str">
        <f>IF(Mining_Import!B228="","",Mining_Import!B228)</f>
        <v/>
      </c>
      <c r="AA228" s="184" t="str">
        <f>IF(Mining_Import!$C228="","",Mining_Import!$C228)</f>
        <v/>
      </c>
      <c r="AB228" s="122" t="str">
        <f t="shared" si="99"/>
        <v/>
      </c>
      <c r="AC228" s="122" t="str">
        <f>IF($Y228&gt;Dashboard!$Q$19,$AB228,"")</f>
        <v/>
      </c>
      <c r="AD228" s="43" t="str">
        <f t="shared" si="100"/>
        <v/>
      </c>
      <c r="AE228" s="36" t="str">
        <f>IF(Mining_Import!D228="","",Mining_Import!D228)</f>
        <v/>
      </c>
      <c r="AF228" s="36" t="str">
        <f>IF(Mining_Import!E228="","",Mining_Import!E228)</f>
        <v/>
      </c>
      <c r="AG228" s="36" t="str">
        <f>IF(Mining_Import!F228="","",Mining_Import!F228)</f>
        <v/>
      </c>
      <c r="AH228" s="36" t="str">
        <f>IF(Mining_Import!G228="","",Mining_Import!G228)</f>
        <v/>
      </c>
      <c r="AI228" s="36" t="str">
        <f>IF(Mining_Import!H228="","",Mining_Import!H228)</f>
        <v/>
      </c>
      <c r="AJ228" s="36" t="str">
        <f>IF(Mining_Import!I228="","",Mining_Import!I228)</f>
        <v/>
      </c>
      <c r="BY228" s="120" t="str">
        <f t="shared" si="88"/>
        <v/>
      </c>
      <c r="BZ228" s="184" t="str">
        <f t="shared" si="101"/>
        <v/>
      </c>
      <c r="CA228" s="37" t="str">
        <f>IFERROR(VLOOKUP($BY228,Account_Value!$C$2:$F$2500,4,0),"")</f>
        <v/>
      </c>
      <c r="CB228" s="43" t="str">
        <f t="shared" si="89"/>
        <v/>
      </c>
      <c r="CC228" s="122" t="str">
        <f>IF($BZ228="","",SUM($BZ$2:$BZ228))</f>
        <v/>
      </c>
      <c r="CD228" s="43" t="str">
        <f>IF($BZ228="","",$BU$19*(SUM($BZ$2:$BZ228)))</f>
        <v/>
      </c>
    </row>
    <row r="229" spans="1:82">
      <c r="A229" s="4" t="str">
        <f t="shared" si="90"/>
        <v/>
      </c>
      <c r="B229" s="21" t="str">
        <f>IF(Investments_Import!A229="","",Investments_Import!A229)</f>
        <v/>
      </c>
      <c r="C229" s="22" t="str">
        <f t="shared" si="83"/>
        <v/>
      </c>
      <c r="D229" s="51" t="str">
        <f t="shared" si="91"/>
        <v/>
      </c>
      <c r="E229" s="3" t="str">
        <f>IF(Investments_Import!B229="","",Investments_Import!B229)</f>
        <v/>
      </c>
      <c r="F229" s="54" t="str">
        <f t="shared" si="92"/>
        <v xml:space="preserve"> </v>
      </c>
      <c r="G229" s="54" t="str">
        <f>IF($B229="","",COUNTIF($F$2:$F229,$F229))</f>
        <v/>
      </c>
      <c r="H229" s="53" t="str">
        <f t="shared" si="93"/>
        <v xml:space="preserve">  </v>
      </c>
      <c r="I229" s="3" t="str">
        <f>IF(Investments_Import!C229="","",Investments_Import!C229)</f>
        <v/>
      </c>
      <c r="J229" s="108" t="str">
        <f>IF(Investments_Import!D229="","",Investments_Import!D229)</f>
        <v/>
      </c>
      <c r="K229" s="108" t="str">
        <f t="shared" si="94"/>
        <v/>
      </c>
      <c r="L229" s="47" t="str">
        <f>IF(Investments_Import!E229="","",Investments_Import!E229)</f>
        <v/>
      </c>
      <c r="M229" s="47" t="str">
        <f t="shared" si="84"/>
        <v/>
      </c>
      <c r="N229" s="31" t="str">
        <f>IF(Investments_Import!F229="","",Investments_Import!F229)</f>
        <v/>
      </c>
      <c r="O229" s="31" t="str">
        <f t="shared" si="85"/>
        <v/>
      </c>
      <c r="P229" s="3" t="str">
        <f>IF(Investments_Import!G229="","",Investments_Import!G229)</f>
        <v/>
      </c>
      <c r="Q229" s="3" t="str">
        <f>IF(Investments_Import!H229="","",Investments_Import!H229)</f>
        <v/>
      </c>
      <c r="R229" s="37" t="str">
        <f t="shared" si="86"/>
        <v/>
      </c>
      <c r="S229" s="37" t="str">
        <f t="shared" si="87"/>
        <v/>
      </c>
      <c r="U229" s="36" t="str">
        <f>IF(Mining_Import!A229="","",Mining_Import!A229)</f>
        <v/>
      </c>
      <c r="V229" s="22" t="str">
        <f t="shared" si="95"/>
        <v/>
      </c>
      <c r="W229" s="127" t="str">
        <f t="shared" si="96"/>
        <v/>
      </c>
      <c r="X229" s="127" t="str">
        <f t="shared" si="97"/>
        <v/>
      </c>
      <c r="Y229" s="127" t="str">
        <f t="shared" si="98"/>
        <v/>
      </c>
      <c r="Z229" s="36" t="str">
        <f>IF(Mining_Import!B229="","",Mining_Import!B229)</f>
        <v/>
      </c>
      <c r="AA229" s="184" t="str">
        <f>IF(Mining_Import!$C229="","",Mining_Import!$C229)</f>
        <v/>
      </c>
      <c r="AB229" s="122" t="str">
        <f t="shared" si="99"/>
        <v/>
      </c>
      <c r="AC229" s="122" t="str">
        <f>IF($Y229&gt;Dashboard!$Q$19,$AB229,"")</f>
        <v/>
      </c>
      <c r="AD229" s="43" t="str">
        <f t="shared" si="100"/>
        <v/>
      </c>
      <c r="AE229" s="36" t="str">
        <f>IF(Mining_Import!D229="","",Mining_Import!D229)</f>
        <v/>
      </c>
      <c r="AF229" s="36" t="str">
        <f>IF(Mining_Import!E229="","",Mining_Import!E229)</f>
        <v/>
      </c>
      <c r="AG229" s="36" t="str">
        <f>IF(Mining_Import!F229="","",Mining_Import!F229)</f>
        <v/>
      </c>
      <c r="AH229" s="36" t="str">
        <f>IF(Mining_Import!G229="","",Mining_Import!G229)</f>
        <v/>
      </c>
      <c r="AI229" s="36" t="str">
        <f>IF(Mining_Import!H229="","",Mining_Import!H229)</f>
        <v/>
      </c>
      <c r="AJ229" s="36" t="str">
        <f>IF(Mining_Import!I229="","",Mining_Import!I229)</f>
        <v/>
      </c>
      <c r="BY229" s="120" t="str">
        <f t="shared" si="88"/>
        <v/>
      </c>
      <c r="BZ229" s="184" t="str">
        <f t="shared" si="101"/>
        <v/>
      </c>
      <c r="CA229" s="37" t="str">
        <f>IFERROR(VLOOKUP($BY229,Account_Value!$C$2:$F$2500,4,0),"")</f>
        <v/>
      </c>
      <c r="CB229" s="43" t="str">
        <f t="shared" si="89"/>
        <v/>
      </c>
      <c r="CC229" s="122" t="str">
        <f>IF($BZ229="","",SUM($BZ$2:$BZ229))</f>
        <v/>
      </c>
      <c r="CD229" s="43" t="str">
        <f>IF($BZ229="","",$BU$19*(SUM($BZ$2:$BZ229)))</f>
        <v/>
      </c>
    </row>
    <row r="230" spans="1:82">
      <c r="A230" s="4" t="str">
        <f t="shared" si="90"/>
        <v/>
      </c>
      <c r="B230" s="21" t="str">
        <f>IF(Investments_Import!A230="","",Investments_Import!A230)</f>
        <v/>
      </c>
      <c r="C230" s="22" t="str">
        <f t="shared" si="83"/>
        <v/>
      </c>
      <c r="D230" s="51" t="str">
        <f t="shared" si="91"/>
        <v/>
      </c>
      <c r="E230" s="3" t="str">
        <f>IF(Investments_Import!B230="","",Investments_Import!B230)</f>
        <v/>
      </c>
      <c r="F230" s="54" t="str">
        <f t="shared" si="92"/>
        <v xml:space="preserve"> </v>
      </c>
      <c r="G230" s="54" t="str">
        <f>IF($B230="","",COUNTIF($F$2:$F230,$F230))</f>
        <v/>
      </c>
      <c r="H230" s="53" t="str">
        <f t="shared" si="93"/>
        <v xml:space="preserve">  </v>
      </c>
      <c r="I230" s="3" t="str">
        <f>IF(Investments_Import!C230="","",Investments_Import!C230)</f>
        <v/>
      </c>
      <c r="J230" s="108" t="str">
        <f>IF(Investments_Import!D230="","",Investments_Import!D230)</f>
        <v/>
      </c>
      <c r="K230" s="108" t="str">
        <f t="shared" si="94"/>
        <v/>
      </c>
      <c r="L230" s="47" t="str">
        <f>IF(Investments_Import!E230="","",Investments_Import!E230)</f>
        <v/>
      </c>
      <c r="M230" s="47" t="str">
        <f t="shared" si="84"/>
        <v/>
      </c>
      <c r="N230" s="31" t="str">
        <f>IF(Investments_Import!F230="","",Investments_Import!F230)</f>
        <v/>
      </c>
      <c r="O230" s="31" t="str">
        <f t="shared" si="85"/>
        <v/>
      </c>
      <c r="P230" s="3" t="str">
        <f>IF(Investments_Import!G230="","",Investments_Import!G230)</f>
        <v/>
      </c>
      <c r="Q230" s="3" t="str">
        <f>IF(Investments_Import!H230="","",Investments_Import!H230)</f>
        <v/>
      </c>
      <c r="R230" s="37" t="str">
        <f t="shared" si="86"/>
        <v/>
      </c>
      <c r="S230" s="37" t="str">
        <f t="shared" si="87"/>
        <v/>
      </c>
      <c r="U230" s="36" t="str">
        <f>IF(Mining_Import!A230="","",Mining_Import!A230)</f>
        <v/>
      </c>
      <c r="V230" s="22" t="str">
        <f t="shared" si="95"/>
        <v/>
      </c>
      <c r="W230" s="127" t="str">
        <f t="shared" si="96"/>
        <v/>
      </c>
      <c r="X230" s="127" t="str">
        <f t="shared" si="97"/>
        <v/>
      </c>
      <c r="Y230" s="127" t="str">
        <f t="shared" si="98"/>
        <v/>
      </c>
      <c r="Z230" s="36" t="str">
        <f>IF(Mining_Import!B230="","",Mining_Import!B230)</f>
        <v/>
      </c>
      <c r="AA230" s="184" t="str">
        <f>IF(Mining_Import!$C230="","",Mining_Import!$C230)</f>
        <v/>
      </c>
      <c r="AB230" s="122" t="str">
        <f t="shared" si="99"/>
        <v/>
      </c>
      <c r="AC230" s="122" t="str">
        <f>IF($Y230&gt;Dashboard!$Q$19,$AB230,"")</f>
        <v/>
      </c>
      <c r="AD230" s="43" t="str">
        <f t="shared" si="100"/>
        <v/>
      </c>
      <c r="AE230" s="36" t="str">
        <f>IF(Mining_Import!D230="","",Mining_Import!D230)</f>
        <v/>
      </c>
      <c r="AF230" s="36" t="str">
        <f>IF(Mining_Import!E230="","",Mining_Import!E230)</f>
        <v/>
      </c>
      <c r="AG230" s="36" t="str">
        <f>IF(Mining_Import!F230="","",Mining_Import!F230)</f>
        <v/>
      </c>
      <c r="AH230" s="36" t="str">
        <f>IF(Mining_Import!G230="","",Mining_Import!G230)</f>
        <v/>
      </c>
      <c r="AI230" s="36" t="str">
        <f>IF(Mining_Import!H230="","",Mining_Import!H230)</f>
        <v/>
      </c>
      <c r="AJ230" s="36" t="str">
        <f>IF(Mining_Import!I230="","",Mining_Import!I230)</f>
        <v/>
      </c>
      <c r="BY230" s="120" t="str">
        <f t="shared" si="88"/>
        <v/>
      </c>
      <c r="BZ230" s="184" t="str">
        <f t="shared" si="101"/>
        <v/>
      </c>
      <c r="CA230" s="37" t="str">
        <f>IFERROR(VLOOKUP($BY230,Account_Value!$C$2:$F$2500,4,0),"")</f>
        <v/>
      </c>
      <c r="CB230" s="43" t="str">
        <f t="shared" si="89"/>
        <v/>
      </c>
      <c r="CC230" s="122" t="str">
        <f>IF($BZ230="","",SUM($BZ$2:$BZ230))</f>
        <v/>
      </c>
      <c r="CD230" s="43" t="str">
        <f>IF($BZ230="","",$BU$19*(SUM($BZ$2:$BZ230)))</f>
        <v/>
      </c>
    </row>
    <row r="231" spans="1:82">
      <c r="A231" s="4" t="str">
        <f t="shared" si="90"/>
        <v/>
      </c>
      <c r="B231" s="21" t="str">
        <f>IF(Investments_Import!A231="","",Investments_Import!A231)</f>
        <v/>
      </c>
      <c r="C231" s="22" t="str">
        <f t="shared" si="83"/>
        <v/>
      </c>
      <c r="D231" s="51" t="str">
        <f t="shared" si="91"/>
        <v/>
      </c>
      <c r="E231" s="3" t="str">
        <f>IF(Investments_Import!B231="","",Investments_Import!B231)</f>
        <v/>
      </c>
      <c r="F231" s="54" t="str">
        <f t="shared" si="92"/>
        <v xml:space="preserve"> </v>
      </c>
      <c r="G231" s="54" t="str">
        <f>IF($B231="","",COUNTIF($F$2:$F231,$F231))</f>
        <v/>
      </c>
      <c r="H231" s="53" t="str">
        <f t="shared" si="93"/>
        <v xml:space="preserve">  </v>
      </c>
      <c r="I231" s="3" t="str">
        <f>IF(Investments_Import!C231="","",Investments_Import!C231)</f>
        <v/>
      </c>
      <c r="J231" s="108" t="str">
        <f>IF(Investments_Import!D231="","",Investments_Import!D231)</f>
        <v/>
      </c>
      <c r="K231" s="108" t="str">
        <f t="shared" si="94"/>
        <v/>
      </c>
      <c r="L231" s="47" t="str">
        <f>IF(Investments_Import!E231="","",Investments_Import!E231)</f>
        <v/>
      </c>
      <c r="M231" s="47" t="str">
        <f t="shared" si="84"/>
        <v/>
      </c>
      <c r="N231" s="31" t="str">
        <f>IF(Investments_Import!F231="","",Investments_Import!F231)</f>
        <v/>
      </c>
      <c r="O231" s="31" t="str">
        <f t="shared" si="85"/>
        <v/>
      </c>
      <c r="P231" s="3" t="str">
        <f>IF(Investments_Import!G231="","",Investments_Import!G231)</f>
        <v/>
      </c>
      <c r="Q231" s="3" t="str">
        <f>IF(Investments_Import!H231="","",Investments_Import!H231)</f>
        <v/>
      </c>
      <c r="R231" s="37" t="str">
        <f t="shared" si="86"/>
        <v/>
      </c>
      <c r="S231" s="37" t="str">
        <f t="shared" si="87"/>
        <v/>
      </c>
      <c r="U231" s="36" t="str">
        <f>IF(Mining_Import!A231="","",Mining_Import!A231)</f>
        <v/>
      </c>
      <c r="V231" s="22" t="str">
        <f t="shared" si="95"/>
        <v/>
      </c>
      <c r="W231" s="127" t="str">
        <f t="shared" si="96"/>
        <v/>
      </c>
      <c r="X231" s="127" t="str">
        <f t="shared" si="97"/>
        <v/>
      </c>
      <c r="Y231" s="127" t="str">
        <f t="shared" si="98"/>
        <v/>
      </c>
      <c r="Z231" s="36" t="str">
        <f>IF(Mining_Import!B231="","",Mining_Import!B231)</f>
        <v/>
      </c>
      <c r="AA231" s="184" t="str">
        <f>IF(Mining_Import!$C231="","",Mining_Import!$C231)</f>
        <v/>
      </c>
      <c r="AB231" s="122" t="str">
        <f t="shared" si="99"/>
        <v/>
      </c>
      <c r="AC231" s="122" t="str">
        <f>IF($Y231&gt;Dashboard!$Q$19,$AB231,"")</f>
        <v/>
      </c>
      <c r="AD231" s="43" t="str">
        <f t="shared" si="100"/>
        <v/>
      </c>
      <c r="AE231" s="36" t="str">
        <f>IF(Mining_Import!D231="","",Mining_Import!D231)</f>
        <v/>
      </c>
      <c r="AF231" s="36" t="str">
        <f>IF(Mining_Import!E231="","",Mining_Import!E231)</f>
        <v/>
      </c>
      <c r="AG231" s="36" t="str">
        <f>IF(Mining_Import!F231="","",Mining_Import!F231)</f>
        <v/>
      </c>
      <c r="AH231" s="36" t="str">
        <f>IF(Mining_Import!G231="","",Mining_Import!G231)</f>
        <v/>
      </c>
      <c r="AI231" s="36" t="str">
        <f>IF(Mining_Import!H231="","",Mining_Import!H231)</f>
        <v/>
      </c>
      <c r="AJ231" s="36" t="str">
        <f>IF(Mining_Import!I231="","",Mining_Import!I231)</f>
        <v/>
      </c>
      <c r="BY231" s="120" t="str">
        <f t="shared" si="88"/>
        <v/>
      </c>
      <c r="BZ231" s="184" t="str">
        <f t="shared" si="101"/>
        <v/>
      </c>
      <c r="CA231" s="37" t="str">
        <f>IFERROR(VLOOKUP($BY231,Account_Value!$C$2:$F$2500,4,0),"")</f>
        <v/>
      </c>
      <c r="CB231" s="43" t="str">
        <f t="shared" si="89"/>
        <v/>
      </c>
      <c r="CC231" s="122" t="str">
        <f>IF($BZ231="","",SUM($BZ$2:$BZ231))</f>
        <v/>
      </c>
      <c r="CD231" s="43" t="str">
        <f>IF($BZ231="","",$BU$19*(SUM($BZ$2:$BZ231)))</f>
        <v/>
      </c>
    </row>
    <row r="232" spans="1:82">
      <c r="A232" s="4" t="str">
        <f t="shared" si="90"/>
        <v/>
      </c>
      <c r="B232" s="21" t="str">
        <f>IF(Investments_Import!A232="","",Investments_Import!A232)</f>
        <v/>
      </c>
      <c r="C232" s="22" t="str">
        <f t="shared" si="83"/>
        <v/>
      </c>
      <c r="D232" s="51" t="str">
        <f t="shared" si="91"/>
        <v/>
      </c>
      <c r="E232" s="3" t="str">
        <f>IF(Investments_Import!B232="","",Investments_Import!B232)</f>
        <v/>
      </c>
      <c r="F232" s="54" t="str">
        <f t="shared" si="92"/>
        <v xml:space="preserve"> </v>
      </c>
      <c r="G232" s="54" t="str">
        <f>IF($B232="","",COUNTIF($F$2:$F232,$F232))</f>
        <v/>
      </c>
      <c r="H232" s="53" t="str">
        <f t="shared" si="93"/>
        <v xml:space="preserve">  </v>
      </c>
      <c r="I232" s="3" t="str">
        <f>IF(Investments_Import!C232="","",Investments_Import!C232)</f>
        <v/>
      </c>
      <c r="J232" s="108" t="str">
        <f>IF(Investments_Import!D232="","",Investments_Import!D232)</f>
        <v/>
      </c>
      <c r="K232" s="108" t="str">
        <f t="shared" si="94"/>
        <v/>
      </c>
      <c r="L232" s="47" t="str">
        <f>IF(Investments_Import!E232="","",Investments_Import!E232)</f>
        <v/>
      </c>
      <c r="M232" s="47" t="str">
        <f t="shared" si="84"/>
        <v/>
      </c>
      <c r="N232" s="31" t="str">
        <f>IF(Investments_Import!F232="","",Investments_Import!F232)</f>
        <v/>
      </c>
      <c r="O232" s="31" t="str">
        <f t="shared" si="85"/>
        <v/>
      </c>
      <c r="P232" s="3" t="str">
        <f>IF(Investments_Import!G232="","",Investments_Import!G232)</f>
        <v/>
      </c>
      <c r="Q232" s="3" t="str">
        <f>IF(Investments_Import!H232="","",Investments_Import!H232)</f>
        <v/>
      </c>
      <c r="R232" s="37" t="str">
        <f t="shared" si="86"/>
        <v/>
      </c>
      <c r="S232" s="37" t="str">
        <f t="shared" si="87"/>
        <v/>
      </c>
      <c r="U232" s="36" t="str">
        <f>IF(Mining_Import!A232="","",Mining_Import!A232)</f>
        <v/>
      </c>
      <c r="V232" s="22" t="str">
        <f t="shared" si="95"/>
        <v/>
      </c>
      <c r="W232" s="127" t="str">
        <f t="shared" si="96"/>
        <v/>
      </c>
      <c r="X232" s="127" t="str">
        <f t="shared" si="97"/>
        <v/>
      </c>
      <c r="Y232" s="127" t="str">
        <f t="shared" si="98"/>
        <v/>
      </c>
      <c r="Z232" s="36" t="str">
        <f>IF(Mining_Import!B232="","",Mining_Import!B232)</f>
        <v/>
      </c>
      <c r="AA232" s="184" t="str">
        <f>IF(Mining_Import!$C232="","",Mining_Import!$C232)</f>
        <v/>
      </c>
      <c r="AB232" s="122" t="str">
        <f t="shared" si="99"/>
        <v/>
      </c>
      <c r="AC232" s="122" t="str">
        <f>IF($Y232&gt;Dashboard!$Q$19,$AB232,"")</f>
        <v/>
      </c>
      <c r="AD232" s="43" t="str">
        <f t="shared" si="100"/>
        <v/>
      </c>
      <c r="AE232" s="36" t="str">
        <f>IF(Mining_Import!D232="","",Mining_Import!D232)</f>
        <v/>
      </c>
      <c r="AF232" s="36" t="str">
        <f>IF(Mining_Import!E232="","",Mining_Import!E232)</f>
        <v/>
      </c>
      <c r="AG232" s="36" t="str">
        <f>IF(Mining_Import!F232="","",Mining_Import!F232)</f>
        <v/>
      </c>
      <c r="AH232" s="36" t="str">
        <f>IF(Mining_Import!G232="","",Mining_Import!G232)</f>
        <v/>
      </c>
      <c r="AI232" s="36" t="str">
        <f>IF(Mining_Import!H232="","",Mining_Import!H232)</f>
        <v/>
      </c>
      <c r="AJ232" s="36" t="str">
        <f>IF(Mining_Import!I232="","",Mining_Import!I232)</f>
        <v/>
      </c>
      <c r="BY232" s="120" t="str">
        <f t="shared" si="88"/>
        <v/>
      </c>
      <c r="BZ232" s="184" t="str">
        <f t="shared" si="101"/>
        <v/>
      </c>
      <c r="CA232" s="37" t="str">
        <f>IFERROR(VLOOKUP($BY232,Account_Value!$C$2:$F$2500,4,0),"")</f>
        <v/>
      </c>
      <c r="CB232" s="43" t="str">
        <f t="shared" si="89"/>
        <v/>
      </c>
      <c r="CC232" s="122" t="str">
        <f>IF($BZ232="","",SUM($BZ$2:$BZ232))</f>
        <v/>
      </c>
      <c r="CD232" s="43" t="str">
        <f>IF($BZ232="","",$BU$19*(SUM($BZ$2:$BZ232)))</f>
        <v/>
      </c>
    </row>
    <row r="233" spans="1:82">
      <c r="A233" s="4" t="str">
        <f t="shared" si="90"/>
        <v/>
      </c>
      <c r="B233" s="21" t="str">
        <f>IF(Investments_Import!A233="","",Investments_Import!A233)</f>
        <v/>
      </c>
      <c r="C233" s="22" t="str">
        <f t="shared" si="83"/>
        <v/>
      </c>
      <c r="D233" s="51" t="str">
        <f t="shared" si="91"/>
        <v/>
      </c>
      <c r="E233" s="3" t="str">
        <f>IF(Investments_Import!B233="","",Investments_Import!B233)</f>
        <v/>
      </c>
      <c r="F233" s="54" t="str">
        <f t="shared" si="92"/>
        <v xml:space="preserve"> </v>
      </c>
      <c r="G233" s="54" t="str">
        <f>IF($B233="","",COUNTIF($F$2:$F233,$F233))</f>
        <v/>
      </c>
      <c r="H233" s="53" t="str">
        <f t="shared" si="93"/>
        <v xml:space="preserve">  </v>
      </c>
      <c r="I233" s="3" t="str">
        <f>IF(Investments_Import!C233="","",Investments_Import!C233)</f>
        <v/>
      </c>
      <c r="J233" s="108" t="str">
        <f>IF(Investments_Import!D233="","",Investments_Import!D233)</f>
        <v/>
      </c>
      <c r="K233" s="108" t="str">
        <f t="shared" si="94"/>
        <v/>
      </c>
      <c r="L233" s="47" t="str">
        <f>IF(Investments_Import!E233="","",Investments_Import!E233)</f>
        <v/>
      </c>
      <c r="M233" s="47" t="str">
        <f t="shared" si="84"/>
        <v/>
      </c>
      <c r="N233" s="31" t="str">
        <f>IF(Investments_Import!F233="","",Investments_Import!F233)</f>
        <v/>
      </c>
      <c r="O233" s="31" t="str">
        <f t="shared" si="85"/>
        <v/>
      </c>
      <c r="P233" s="3" t="str">
        <f>IF(Investments_Import!G233="","",Investments_Import!G233)</f>
        <v/>
      </c>
      <c r="Q233" s="3" t="str">
        <f>IF(Investments_Import!H233="","",Investments_Import!H233)</f>
        <v/>
      </c>
      <c r="R233" s="37" t="str">
        <f t="shared" si="86"/>
        <v/>
      </c>
      <c r="S233" s="37" t="str">
        <f t="shared" si="87"/>
        <v/>
      </c>
      <c r="U233" s="36" t="str">
        <f>IF(Mining_Import!A233="","",Mining_Import!A233)</f>
        <v/>
      </c>
      <c r="V233" s="22" t="str">
        <f t="shared" si="95"/>
        <v/>
      </c>
      <c r="W233" s="127" t="str">
        <f t="shared" si="96"/>
        <v/>
      </c>
      <c r="X233" s="127" t="str">
        <f t="shared" si="97"/>
        <v/>
      </c>
      <c r="Y233" s="127" t="str">
        <f t="shared" si="98"/>
        <v/>
      </c>
      <c r="Z233" s="36" t="str">
        <f>IF(Mining_Import!B233="","",Mining_Import!B233)</f>
        <v/>
      </c>
      <c r="AA233" s="184" t="str">
        <f>IF(Mining_Import!$C233="","",Mining_Import!$C233)</f>
        <v/>
      </c>
      <c r="AB233" s="122" t="str">
        <f t="shared" si="99"/>
        <v/>
      </c>
      <c r="AC233" s="122" t="str">
        <f>IF($Y233&gt;Dashboard!$Q$19,$AB233,"")</f>
        <v/>
      </c>
      <c r="AD233" s="43" t="str">
        <f t="shared" si="100"/>
        <v/>
      </c>
      <c r="AE233" s="36" t="str">
        <f>IF(Mining_Import!D233="","",Mining_Import!D233)</f>
        <v/>
      </c>
      <c r="AF233" s="36" t="str">
        <f>IF(Mining_Import!E233="","",Mining_Import!E233)</f>
        <v/>
      </c>
      <c r="AG233" s="36" t="str">
        <f>IF(Mining_Import!F233="","",Mining_Import!F233)</f>
        <v/>
      </c>
      <c r="AH233" s="36" t="str">
        <f>IF(Mining_Import!G233="","",Mining_Import!G233)</f>
        <v/>
      </c>
      <c r="AI233" s="36" t="str">
        <f>IF(Mining_Import!H233="","",Mining_Import!H233)</f>
        <v/>
      </c>
      <c r="AJ233" s="36" t="str">
        <f>IF(Mining_Import!I233="","",Mining_Import!I233)</f>
        <v/>
      </c>
      <c r="BY233" s="120" t="str">
        <f t="shared" si="88"/>
        <v/>
      </c>
      <c r="BZ233" s="184" t="str">
        <f t="shared" si="101"/>
        <v/>
      </c>
      <c r="CA233" s="37" t="str">
        <f>IFERROR(VLOOKUP($BY233,Account_Value!$C$2:$F$2500,4,0),"")</f>
        <v/>
      </c>
      <c r="CB233" s="43" t="str">
        <f t="shared" si="89"/>
        <v/>
      </c>
      <c r="CC233" s="122" t="str">
        <f>IF($BZ233="","",SUM($BZ$2:$BZ233))</f>
        <v/>
      </c>
      <c r="CD233" s="43" t="str">
        <f>IF($BZ233="","",$BU$19*(SUM($BZ$2:$BZ233)))</f>
        <v/>
      </c>
    </row>
    <row r="234" spans="1:82">
      <c r="A234" s="4" t="str">
        <f t="shared" si="90"/>
        <v/>
      </c>
      <c r="B234" s="21" t="str">
        <f>IF(Investments_Import!A234="","",Investments_Import!A234)</f>
        <v/>
      </c>
      <c r="C234" s="22" t="str">
        <f t="shared" si="83"/>
        <v/>
      </c>
      <c r="D234" s="51" t="str">
        <f t="shared" si="91"/>
        <v/>
      </c>
      <c r="E234" s="3" t="str">
        <f>IF(Investments_Import!B234="","",Investments_Import!B234)</f>
        <v/>
      </c>
      <c r="F234" s="54" t="str">
        <f t="shared" si="92"/>
        <v xml:space="preserve"> </v>
      </c>
      <c r="G234" s="54" t="str">
        <f>IF($B234="","",COUNTIF($F$2:$F234,$F234))</f>
        <v/>
      </c>
      <c r="H234" s="53" t="str">
        <f t="shared" si="93"/>
        <v xml:space="preserve">  </v>
      </c>
      <c r="I234" s="3" t="str">
        <f>IF(Investments_Import!C234="","",Investments_Import!C234)</f>
        <v/>
      </c>
      <c r="J234" s="108" t="str">
        <f>IF(Investments_Import!D234="","",Investments_Import!D234)</f>
        <v/>
      </c>
      <c r="K234" s="108" t="str">
        <f t="shared" si="94"/>
        <v/>
      </c>
      <c r="L234" s="47" t="str">
        <f>IF(Investments_Import!E234="","",Investments_Import!E234)</f>
        <v/>
      </c>
      <c r="M234" s="47" t="str">
        <f t="shared" si="84"/>
        <v/>
      </c>
      <c r="N234" s="31" t="str">
        <f>IF(Investments_Import!F234="","",Investments_Import!F234)</f>
        <v/>
      </c>
      <c r="O234" s="31" t="str">
        <f t="shared" si="85"/>
        <v/>
      </c>
      <c r="P234" s="3" t="str">
        <f>IF(Investments_Import!G234="","",Investments_Import!G234)</f>
        <v/>
      </c>
      <c r="Q234" s="3" t="str">
        <f>IF(Investments_Import!H234="","",Investments_Import!H234)</f>
        <v/>
      </c>
      <c r="R234" s="37" t="str">
        <f t="shared" si="86"/>
        <v/>
      </c>
      <c r="S234" s="37" t="str">
        <f t="shared" si="87"/>
        <v/>
      </c>
      <c r="U234" s="36" t="str">
        <f>IF(Mining_Import!A234="","",Mining_Import!A234)</f>
        <v/>
      </c>
      <c r="V234" s="22" t="str">
        <f t="shared" si="95"/>
        <v/>
      </c>
      <c r="W234" s="127" t="str">
        <f t="shared" si="96"/>
        <v/>
      </c>
      <c r="X234" s="127" t="str">
        <f t="shared" si="97"/>
        <v/>
      </c>
      <c r="Y234" s="127" t="str">
        <f t="shared" si="98"/>
        <v/>
      </c>
      <c r="Z234" s="36" t="str">
        <f>IF(Mining_Import!B234="","",Mining_Import!B234)</f>
        <v/>
      </c>
      <c r="AA234" s="184" t="str">
        <f>IF(Mining_Import!$C234="","",Mining_Import!$C234)</f>
        <v/>
      </c>
      <c r="AB234" s="122" t="str">
        <f t="shared" si="99"/>
        <v/>
      </c>
      <c r="AC234" s="122" t="str">
        <f>IF($Y234&gt;Dashboard!$Q$19,$AB234,"")</f>
        <v/>
      </c>
      <c r="AD234" s="43" t="str">
        <f t="shared" si="100"/>
        <v/>
      </c>
      <c r="AE234" s="36" t="str">
        <f>IF(Mining_Import!D234="","",Mining_Import!D234)</f>
        <v/>
      </c>
      <c r="AF234" s="36" t="str">
        <f>IF(Mining_Import!E234="","",Mining_Import!E234)</f>
        <v/>
      </c>
      <c r="AG234" s="36" t="str">
        <f>IF(Mining_Import!F234="","",Mining_Import!F234)</f>
        <v/>
      </c>
      <c r="AH234" s="36" t="str">
        <f>IF(Mining_Import!G234="","",Mining_Import!G234)</f>
        <v/>
      </c>
      <c r="AI234" s="36" t="str">
        <f>IF(Mining_Import!H234="","",Mining_Import!H234)</f>
        <v/>
      </c>
      <c r="AJ234" s="36" t="str">
        <f>IF(Mining_Import!I234="","",Mining_Import!I234)</f>
        <v/>
      </c>
      <c r="BY234" s="120" t="str">
        <f t="shared" si="88"/>
        <v/>
      </c>
      <c r="BZ234" s="184" t="str">
        <f t="shared" si="101"/>
        <v/>
      </c>
      <c r="CA234" s="37" t="str">
        <f>IFERROR(VLOOKUP($BY234,Account_Value!$C$2:$F$2500,4,0),"")</f>
        <v/>
      </c>
      <c r="CB234" s="43" t="str">
        <f t="shared" si="89"/>
        <v/>
      </c>
      <c r="CC234" s="122" t="str">
        <f>IF($BZ234="","",SUM($BZ$2:$BZ234))</f>
        <v/>
      </c>
      <c r="CD234" s="43" t="str">
        <f>IF($BZ234="","",$BU$19*(SUM($BZ$2:$BZ234)))</f>
        <v/>
      </c>
    </row>
    <row r="235" spans="1:82">
      <c r="A235" s="4" t="str">
        <f t="shared" si="90"/>
        <v/>
      </c>
      <c r="B235" s="21" t="str">
        <f>IF(Investments_Import!A235="","",Investments_Import!A235)</f>
        <v/>
      </c>
      <c r="C235" s="22" t="str">
        <f t="shared" si="83"/>
        <v/>
      </c>
      <c r="D235" s="51" t="str">
        <f t="shared" si="91"/>
        <v/>
      </c>
      <c r="E235" s="3" t="str">
        <f>IF(Investments_Import!B235="","",Investments_Import!B235)</f>
        <v/>
      </c>
      <c r="F235" s="54" t="str">
        <f t="shared" si="92"/>
        <v xml:space="preserve"> </v>
      </c>
      <c r="G235" s="54" t="str">
        <f>IF($B235="","",COUNTIF($F$2:$F235,$F235))</f>
        <v/>
      </c>
      <c r="H235" s="53" t="str">
        <f t="shared" si="93"/>
        <v xml:space="preserve">  </v>
      </c>
      <c r="I235" s="3" t="str">
        <f>IF(Investments_Import!C235="","",Investments_Import!C235)</f>
        <v/>
      </c>
      <c r="J235" s="108" t="str">
        <f>IF(Investments_Import!D235="","",Investments_Import!D235)</f>
        <v/>
      </c>
      <c r="K235" s="108" t="str">
        <f t="shared" si="94"/>
        <v/>
      </c>
      <c r="L235" s="47" t="str">
        <f>IF(Investments_Import!E235="","",Investments_Import!E235)</f>
        <v/>
      </c>
      <c r="M235" s="47" t="str">
        <f t="shared" si="84"/>
        <v/>
      </c>
      <c r="N235" s="31" t="str">
        <f>IF(Investments_Import!F235="","",Investments_Import!F235)</f>
        <v/>
      </c>
      <c r="O235" s="31" t="str">
        <f t="shared" si="85"/>
        <v/>
      </c>
      <c r="P235" s="3" t="str">
        <f>IF(Investments_Import!G235="","",Investments_Import!G235)</f>
        <v/>
      </c>
      <c r="Q235" s="3" t="str">
        <f>IF(Investments_Import!H235="","",Investments_Import!H235)</f>
        <v/>
      </c>
      <c r="R235" s="37" t="str">
        <f t="shared" si="86"/>
        <v/>
      </c>
      <c r="S235" s="37" t="str">
        <f t="shared" si="87"/>
        <v/>
      </c>
      <c r="U235" s="36" t="str">
        <f>IF(Mining_Import!A235="","",Mining_Import!A235)</f>
        <v/>
      </c>
      <c r="V235" s="22" t="str">
        <f t="shared" si="95"/>
        <v/>
      </c>
      <c r="W235" s="127" t="str">
        <f t="shared" si="96"/>
        <v/>
      </c>
      <c r="X235" s="127" t="str">
        <f t="shared" si="97"/>
        <v/>
      </c>
      <c r="Y235" s="127" t="str">
        <f t="shared" si="98"/>
        <v/>
      </c>
      <c r="Z235" s="36" t="str">
        <f>IF(Mining_Import!B235="","",Mining_Import!B235)</f>
        <v/>
      </c>
      <c r="AA235" s="184" t="str">
        <f>IF(Mining_Import!$C235="","",Mining_Import!$C235)</f>
        <v/>
      </c>
      <c r="AB235" s="122" t="str">
        <f t="shared" si="99"/>
        <v/>
      </c>
      <c r="AC235" s="122" t="str">
        <f>IF($Y235&gt;Dashboard!$Q$19,$AB235,"")</f>
        <v/>
      </c>
      <c r="AD235" s="43" t="str">
        <f t="shared" si="100"/>
        <v/>
      </c>
      <c r="AE235" s="36" t="str">
        <f>IF(Mining_Import!D235="","",Mining_Import!D235)</f>
        <v/>
      </c>
      <c r="AF235" s="36" t="str">
        <f>IF(Mining_Import!E235="","",Mining_Import!E235)</f>
        <v/>
      </c>
      <c r="AG235" s="36" t="str">
        <f>IF(Mining_Import!F235="","",Mining_Import!F235)</f>
        <v/>
      </c>
      <c r="AH235" s="36" t="str">
        <f>IF(Mining_Import!G235="","",Mining_Import!G235)</f>
        <v/>
      </c>
      <c r="AI235" s="36" t="str">
        <f>IF(Mining_Import!H235="","",Mining_Import!H235)</f>
        <v/>
      </c>
      <c r="AJ235" s="36" t="str">
        <f>IF(Mining_Import!I235="","",Mining_Import!I235)</f>
        <v/>
      </c>
      <c r="BY235" s="120" t="str">
        <f t="shared" si="88"/>
        <v/>
      </c>
      <c r="BZ235" s="184" t="str">
        <f t="shared" si="101"/>
        <v/>
      </c>
      <c r="CA235" s="37" t="str">
        <f>IFERROR(VLOOKUP($BY235,Account_Value!$C$2:$F$2500,4,0),"")</f>
        <v/>
      </c>
      <c r="CB235" s="43" t="str">
        <f t="shared" si="89"/>
        <v/>
      </c>
      <c r="CC235" s="122" t="str">
        <f>IF($BZ235="","",SUM($BZ$2:$BZ235))</f>
        <v/>
      </c>
      <c r="CD235" s="43" t="str">
        <f>IF($BZ235="","",$BU$19*(SUM($BZ$2:$BZ235)))</f>
        <v/>
      </c>
    </row>
    <row r="236" spans="1:82">
      <c r="A236" s="4" t="str">
        <f t="shared" si="90"/>
        <v/>
      </c>
      <c r="B236" s="21" t="str">
        <f>IF(Investments_Import!A236="","",Investments_Import!A236)</f>
        <v/>
      </c>
      <c r="C236" s="22" t="str">
        <f t="shared" si="83"/>
        <v/>
      </c>
      <c r="D236" s="51" t="str">
        <f t="shared" si="91"/>
        <v/>
      </c>
      <c r="E236" s="3" t="str">
        <f>IF(Investments_Import!B236="","",Investments_Import!B236)</f>
        <v/>
      </c>
      <c r="F236" s="54" t="str">
        <f t="shared" si="92"/>
        <v xml:space="preserve"> </v>
      </c>
      <c r="G236" s="54" t="str">
        <f>IF($B236="","",COUNTIF($F$2:$F236,$F236))</f>
        <v/>
      </c>
      <c r="H236" s="53" t="str">
        <f t="shared" si="93"/>
        <v xml:space="preserve">  </v>
      </c>
      <c r="I236" s="3" t="str">
        <f>IF(Investments_Import!C236="","",Investments_Import!C236)</f>
        <v/>
      </c>
      <c r="J236" s="108" t="str">
        <f>IF(Investments_Import!D236="","",Investments_Import!D236)</f>
        <v/>
      </c>
      <c r="K236" s="108" t="str">
        <f t="shared" si="94"/>
        <v/>
      </c>
      <c r="L236" s="47" t="str">
        <f>IF(Investments_Import!E236="","",Investments_Import!E236)</f>
        <v/>
      </c>
      <c r="M236" s="47" t="str">
        <f t="shared" si="84"/>
        <v/>
      </c>
      <c r="N236" s="31" t="str">
        <f>IF(Investments_Import!F236="","",Investments_Import!F236)</f>
        <v/>
      </c>
      <c r="O236" s="31" t="str">
        <f t="shared" si="85"/>
        <v/>
      </c>
      <c r="P236" s="3" t="str">
        <f>IF(Investments_Import!G236="","",Investments_Import!G236)</f>
        <v/>
      </c>
      <c r="Q236" s="3" t="str">
        <f>IF(Investments_Import!H236="","",Investments_Import!H236)</f>
        <v/>
      </c>
      <c r="R236" s="37" t="str">
        <f t="shared" si="86"/>
        <v/>
      </c>
      <c r="S236" s="37" t="str">
        <f t="shared" si="87"/>
        <v/>
      </c>
      <c r="U236" s="36" t="str">
        <f>IF(Mining_Import!A236="","",Mining_Import!A236)</f>
        <v/>
      </c>
      <c r="V236" s="22" t="str">
        <f t="shared" si="95"/>
        <v/>
      </c>
      <c r="W236" s="127" t="str">
        <f t="shared" si="96"/>
        <v/>
      </c>
      <c r="X236" s="127" t="str">
        <f t="shared" si="97"/>
        <v/>
      </c>
      <c r="Y236" s="127" t="str">
        <f t="shared" si="98"/>
        <v/>
      </c>
      <c r="Z236" s="36" t="str">
        <f>IF(Mining_Import!B236="","",Mining_Import!B236)</f>
        <v/>
      </c>
      <c r="AA236" s="184" t="str">
        <f>IF(Mining_Import!$C236="","",Mining_Import!$C236)</f>
        <v/>
      </c>
      <c r="AB236" s="122" t="str">
        <f t="shared" si="99"/>
        <v/>
      </c>
      <c r="AC236" s="122" t="str">
        <f>IF($Y236&gt;Dashboard!$Q$19,$AB236,"")</f>
        <v/>
      </c>
      <c r="AD236" s="43" t="str">
        <f t="shared" si="100"/>
        <v/>
      </c>
      <c r="AE236" s="36" t="str">
        <f>IF(Mining_Import!D236="","",Mining_Import!D236)</f>
        <v/>
      </c>
      <c r="AF236" s="36" t="str">
        <f>IF(Mining_Import!E236="","",Mining_Import!E236)</f>
        <v/>
      </c>
      <c r="AG236" s="36" t="str">
        <f>IF(Mining_Import!F236="","",Mining_Import!F236)</f>
        <v/>
      </c>
      <c r="AH236" s="36" t="str">
        <f>IF(Mining_Import!G236="","",Mining_Import!G236)</f>
        <v/>
      </c>
      <c r="AI236" s="36" t="str">
        <f>IF(Mining_Import!H236="","",Mining_Import!H236)</f>
        <v/>
      </c>
      <c r="AJ236" s="36" t="str">
        <f>IF(Mining_Import!I236="","",Mining_Import!I236)</f>
        <v/>
      </c>
      <c r="BY236" s="120" t="str">
        <f t="shared" si="88"/>
        <v/>
      </c>
      <c r="BZ236" s="184" t="str">
        <f t="shared" si="101"/>
        <v/>
      </c>
      <c r="CA236" s="37" t="str">
        <f>IFERROR(VLOOKUP($BY236,Account_Value!$C$2:$F$2500,4,0),"")</f>
        <v/>
      </c>
      <c r="CB236" s="43" t="str">
        <f t="shared" si="89"/>
        <v/>
      </c>
      <c r="CC236" s="122" t="str">
        <f>IF($BZ236="","",SUM($BZ$2:$BZ236))</f>
        <v/>
      </c>
      <c r="CD236" s="43" t="str">
        <f>IF($BZ236="","",$BU$19*(SUM($BZ$2:$BZ236)))</f>
        <v/>
      </c>
    </row>
    <row r="237" spans="1:82">
      <c r="A237" s="4" t="str">
        <f t="shared" si="90"/>
        <v/>
      </c>
      <c r="B237" s="21" t="str">
        <f>IF(Investments_Import!A237="","",Investments_Import!A237)</f>
        <v/>
      </c>
      <c r="C237" s="22" t="str">
        <f t="shared" si="83"/>
        <v/>
      </c>
      <c r="D237" s="51" t="str">
        <f t="shared" si="91"/>
        <v/>
      </c>
      <c r="E237" s="3" t="str">
        <f>IF(Investments_Import!B237="","",Investments_Import!B237)</f>
        <v/>
      </c>
      <c r="F237" s="54" t="str">
        <f t="shared" si="92"/>
        <v xml:space="preserve"> </v>
      </c>
      <c r="G237" s="54" t="str">
        <f>IF($B237="","",COUNTIF($F$2:$F237,$F237))</f>
        <v/>
      </c>
      <c r="H237" s="53" t="str">
        <f t="shared" si="93"/>
        <v xml:space="preserve">  </v>
      </c>
      <c r="I237" s="3" t="str">
        <f>IF(Investments_Import!C237="","",Investments_Import!C237)</f>
        <v/>
      </c>
      <c r="J237" s="108" t="str">
        <f>IF(Investments_Import!D237="","",Investments_Import!D237)</f>
        <v/>
      </c>
      <c r="K237" s="108" t="str">
        <f t="shared" si="94"/>
        <v/>
      </c>
      <c r="L237" s="47" t="str">
        <f>IF(Investments_Import!E237="","",Investments_Import!E237)</f>
        <v/>
      </c>
      <c r="M237" s="47" t="str">
        <f t="shared" si="84"/>
        <v/>
      </c>
      <c r="N237" s="31" t="str">
        <f>IF(Investments_Import!F237="","",Investments_Import!F237)</f>
        <v/>
      </c>
      <c r="O237" s="31" t="str">
        <f t="shared" si="85"/>
        <v/>
      </c>
      <c r="P237" s="3" t="str">
        <f>IF(Investments_Import!G237="","",Investments_Import!G237)</f>
        <v/>
      </c>
      <c r="Q237" s="3" t="str">
        <f>IF(Investments_Import!H237="","",Investments_Import!H237)</f>
        <v/>
      </c>
      <c r="R237" s="37" t="str">
        <f t="shared" si="86"/>
        <v/>
      </c>
      <c r="S237" s="37" t="str">
        <f t="shared" si="87"/>
        <v/>
      </c>
      <c r="U237" s="36" t="str">
        <f>IF(Mining_Import!A237="","",Mining_Import!A237)</f>
        <v/>
      </c>
      <c r="V237" s="22" t="str">
        <f t="shared" si="95"/>
        <v/>
      </c>
      <c r="W237" s="127" t="str">
        <f t="shared" si="96"/>
        <v/>
      </c>
      <c r="X237" s="127" t="str">
        <f t="shared" si="97"/>
        <v/>
      </c>
      <c r="Y237" s="127" t="str">
        <f t="shared" si="98"/>
        <v/>
      </c>
      <c r="Z237" s="36" t="str">
        <f>IF(Mining_Import!B237="","",Mining_Import!B237)</f>
        <v/>
      </c>
      <c r="AA237" s="184" t="str">
        <f>IF(Mining_Import!$C237="","",Mining_Import!$C237)</f>
        <v/>
      </c>
      <c r="AB237" s="122" t="str">
        <f t="shared" si="99"/>
        <v/>
      </c>
      <c r="AC237" s="122" t="str">
        <f>IF($Y237&gt;Dashboard!$Q$19,$AB237,"")</f>
        <v/>
      </c>
      <c r="AD237" s="43" t="str">
        <f t="shared" si="100"/>
        <v/>
      </c>
      <c r="AE237" s="36" t="str">
        <f>IF(Mining_Import!D237="","",Mining_Import!D237)</f>
        <v/>
      </c>
      <c r="AF237" s="36" t="str">
        <f>IF(Mining_Import!E237="","",Mining_Import!E237)</f>
        <v/>
      </c>
      <c r="AG237" s="36" t="str">
        <f>IF(Mining_Import!F237="","",Mining_Import!F237)</f>
        <v/>
      </c>
      <c r="AH237" s="36" t="str">
        <f>IF(Mining_Import!G237="","",Mining_Import!G237)</f>
        <v/>
      </c>
      <c r="AI237" s="36" t="str">
        <f>IF(Mining_Import!H237="","",Mining_Import!H237)</f>
        <v/>
      </c>
      <c r="AJ237" s="36" t="str">
        <f>IF(Mining_Import!I237="","",Mining_Import!I237)</f>
        <v/>
      </c>
      <c r="BY237" s="120" t="str">
        <f t="shared" si="88"/>
        <v/>
      </c>
      <c r="BZ237" s="184" t="str">
        <f t="shared" si="101"/>
        <v/>
      </c>
      <c r="CA237" s="37" t="str">
        <f>IFERROR(VLOOKUP($BY237,Account_Value!$C$2:$F$2500,4,0),"")</f>
        <v/>
      </c>
      <c r="CB237" s="43" t="str">
        <f t="shared" si="89"/>
        <v/>
      </c>
      <c r="CC237" s="122" t="str">
        <f>IF($BZ237="","",SUM($BZ$2:$BZ237))</f>
        <v/>
      </c>
      <c r="CD237" s="43" t="str">
        <f>IF($BZ237="","",$BU$19*(SUM($BZ$2:$BZ237)))</f>
        <v/>
      </c>
    </row>
    <row r="238" spans="1:82">
      <c r="A238" s="4" t="str">
        <f t="shared" si="90"/>
        <v/>
      </c>
      <c r="B238" s="21" t="str">
        <f>IF(Investments_Import!A238="","",Investments_Import!A238)</f>
        <v/>
      </c>
      <c r="C238" s="22" t="str">
        <f t="shared" si="83"/>
        <v/>
      </c>
      <c r="D238" s="51" t="str">
        <f t="shared" si="91"/>
        <v/>
      </c>
      <c r="E238" s="3" t="str">
        <f>IF(Investments_Import!B238="","",Investments_Import!B238)</f>
        <v/>
      </c>
      <c r="F238" s="54" t="str">
        <f t="shared" si="92"/>
        <v xml:space="preserve"> </v>
      </c>
      <c r="G238" s="54" t="str">
        <f>IF($B238="","",COUNTIF($F$2:$F238,$F238))</f>
        <v/>
      </c>
      <c r="H238" s="53" t="str">
        <f t="shared" si="93"/>
        <v xml:space="preserve">  </v>
      </c>
      <c r="I238" s="3" t="str">
        <f>IF(Investments_Import!C238="","",Investments_Import!C238)</f>
        <v/>
      </c>
      <c r="J238" s="108" t="str">
        <f>IF(Investments_Import!D238="","",Investments_Import!D238)</f>
        <v/>
      </c>
      <c r="K238" s="108" t="str">
        <f t="shared" si="94"/>
        <v/>
      </c>
      <c r="L238" s="47" t="str">
        <f>IF(Investments_Import!E238="","",Investments_Import!E238)</f>
        <v/>
      </c>
      <c r="M238" s="47" t="str">
        <f t="shared" si="84"/>
        <v/>
      </c>
      <c r="N238" s="31" t="str">
        <f>IF(Investments_Import!F238="","",Investments_Import!F238)</f>
        <v/>
      </c>
      <c r="O238" s="31" t="str">
        <f t="shared" si="85"/>
        <v/>
      </c>
      <c r="P238" s="3" t="str">
        <f>IF(Investments_Import!G238="","",Investments_Import!G238)</f>
        <v/>
      </c>
      <c r="Q238" s="3" t="str">
        <f>IF(Investments_Import!H238="","",Investments_Import!H238)</f>
        <v/>
      </c>
      <c r="R238" s="37" t="str">
        <f t="shared" si="86"/>
        <v/>
      </c>
      <c r="S238" s="37" t="str">
        <f t="shared" si="87"/>
        <v/>
      </c>
      <c r="U238" s="36" t="str">
        <f>IF(Mining_Import!A238="","",Mining_Import!A238)</f>
        <v/>
      </c>
      <c r="V238" s="22" t="str">
        <f t="shared" si="95"/>
        <v/>
      </c>
      <c r="W238" s="127" t="str">
        <f t="shared" si="96"/>
        <v/>
      </c>
      <c r="X238" s="127" t="str">
        <f t="shared" si="97"/>
        <v/>
      </c>
      <c r="Y238" s="127" t="str">
        <f t="shared" si="98"/>
        <v/>
      </c>
      <c r="Z238" s="36" t="str">
        <f>IF(Mining_Import!B238="","",Mining_Import!B238)</f>
        <v/>
      </c>
      <c r="AA238" s="184" t="str">
        <f>IF(Mining_Import!$C238="","",Mining_Import!$C238)</f>
        <v/>
      </c>
      <c r="AB238" s="122" t="str">
        <f t="shared" si="99"/>
        <v/>
      </c>
      <c r="AC238" s="122" t="str">
        <f>IF($Y238&gt;Dashboard!$Q$19,$AB238,"")</f>
        <v/>
      </c>
      <c r="AD238" s="43" t="str">
        <f t="shared" si="100"/>
        <v/>
      </c>
      <c r="AE238" s="36" t="str">
        <f>IF(Mining_Import!D238="","",Mining_Import!D238)</f>
        <v/>
      </c>
      <c r="AF238" s="36" t="str">
        <f>IF(Mining_Import!E238="","",Mining_Import!E238)</f>
        <v/>
      </c>
      <c r="AG238" s="36" t="str">
        <f>IF(Mining_Import!F238="","",Mining_Import!F238)</f>
        <v/>
      </c>
      <c r="AH238" s="36" t="str">
        <f>IF(Mining_Import!G238="","",Mining_Import!G238)</f>
        <v/>
      </c>
      <c r="AI238" s="36" t="str">
        <f>IF(Mining_Import!H238="","",Mining_Import!H238)</f>
        <v/>
      </c>
      <c r="AJ238" s="36" t="str">
        <f>IF(Mining_Import!I238="","",Mining_Import!I238)</f>
        <v/>
      </c>
      <c r="BY238" s="120" t="str">
        <f t="shared" si="88"/>
        <v/>
      </c>
      <c r="BZ238" s="184" t="str">
        <f t="shared" si="101"/>
        <v/>
      </c>
      <c r="CA238" s="37" t="str">
        <f>IFERROR(VLOOKUP($BY238,Account_Value!$C$2:$F$2500,4,0),"")</f>
        <v/>
      </c>
      <c r="CB238" s="43" t="str">
        <f t="shared" si="89"/>
        <v/>
      </c>
      <c r="CC238" s="122" t="str">
        <f>IF($BZ238="","",SUM($BZ$2:$BZ238))</f>
        <v/>
      </c>
      <c r="CD238" s="43" t="str">
        <f>IF($BZ238="","",$BU$19*(SUM($BZ$2:$BZ238)))</f>
        <v/>
      </c>
    </row>
    <row r="239" spans="1:82">
      <c r="A239" s="4" t="str">
        <f t="shared" si="90"/>
        <v/>
      </c>
      <c r="B239" s="21" t="str">
        <f>IF(Investments_Import!A239="","",Investments_Import!A239)</f>
        <v/>
      </c>
      <c r="C239" s="22" t="str">
        <f t="shared" si="83"/>
        <v/>
      </c>
      <c r="D239" s="51" t="str">
        <f t="shared" si="91"/>
        <v/>
      </c>
      <c r="E239" s="3" t="str">
        <f>IF(Investments_Import!B239="","",Investments_Import!B239)</f>
        <v/>
      </c>
      <c r="F239" s="54" t="str">
        <f t="shared" si="92"/>
        <v xml:space="preserve"> </v>
      </c>
      <c r="G239" s="54" t="str">
        <f>IF($B239="","",COUNTIF($F$2:$F239,$F239))</f>
        <v/>
      </c>
      <c r="H239" s="53" t="str">
        <f t="shared" si="93"/>
        <v xml:space="preserve">  </v>
      </c>
      <c r="I239" s="3" t="str">
        <f>IF(Investments_Import!C239="","",Investments_Import!C239)</f>
        <v/>
      </c>
      <c r="J239" s="108" t="str">
        <f>IF(Investments_Import!D239="","",Investments_Import!D239)</f>
        <v/>
      </c>
      <c r="K239" s="108" t="str">
        <f t="shared" si="94"/>
        <v/>
      </c>
      <c r="L239" s="47" t="str">
        <f>IF(Investments_Import!E239="","",Investments_Import!E239)</f>
        <v/>
      </c>
      <c r="M239" s="47" t="str">
        <f t="shared" si="84"/>
        <v/>
      </c>
      <c r="N239" s="31" t="str">
        <f>IF(Investments_Import!F239="","",Investments_Import!F239)</f>
        <v/>
      </c>
      <c r="O239" s="31" t="str">
        <f t="shared" si="85"/>
        <v/>
      </c>
      <c r="P239" s="3" t="str">
        <f>IF(Investments_Import!G239="","",Investments_Import!G239)</f>
        <v/>
      </c>
      <c r="Q239" s="3" t="str">
        <f>IF(Investments_Import!H239="","",Investments_Import!H239)</f>
        <v/>
      </c>
      <c r="R239" s="37" t="str">
        <f t="shared" si="86"/>
        <v/>
      </c>
      <c r="S239" s="37" t="str">
        <f t="shared" si="87"/>
        <v/>
      </c>
      <c r="U239" s="36" t="str">
        <f>IF(Mining_Import!A239="","",Mining_Import!A239)</f>
        <v/>
      </c>
      <c r="V239" s="22" t="str">
        <f t="shared" si="95"/>
        <v/>
      </c>
      <c r="W239" s="127" t="str">
        <f t="shared" si="96"/>
        <v/>
      </c>
      <c r="X239" s="127" t="str">
        <f t="shared" si="97"/>
        <v/>
      </c>
      <c r="Y239" s="127" t="str">
        <f t="shared" si="98"/>
        <v/>
      </c>
      <c r="Z239" s="36" t="str">
        <f>IF(Mining_Import!B239="","",Mining_Import!B239)</f>
        <v/>
      </c>
      <c r="AA239" s="184" t="str">
        <f>IF(Mining_Import!$C239="","",Mining_Import!$C239)</f>
        <v/>
      </c>
      <c r="AB239" s="122" t="str">
        <f t="shared" si="99"/>
        <v/>
      </c>
      <c r="AC239" s="122" t="str">
        <f>IF($Y239&gt;Dashboard!$Q$19,$AB239,"")</f>
        <v/>
      </c>
      <c r="AD239" s="43" t="str">
        <f t="shared" si="100"/>
        <v/>
      </c>
      <c r="AE239" s="36" t="str">
        <f>IF(Mining_Import!D239="","",Mining_Import!D239)</f>
        <v/>
      </c>
      <c r="AF239" s="36" t="str">
        <f>IF(Mining_Import!E239="","",Mining_Import!E239)</f>
        <v/>
      </c>
      <c r="AG239" s="36" t="str">
        <f>IF(Mining_Import!F239="","",Mining_Import!F239)</f>
        <v/>
      </c>
      <c r="AH239" s="36" t="str">
        <f>IF(Mining_Import!G239="","",Mining_Import!G239)</f>
        <v/>
      </c>
      <c r="AI239" s="36" t="str">
        <f>IF(Mining_Import!H239="","",Mining_Import!H239)</f>
        <v/>
      </c>
      <c r="AJ239" s="36" t="str">
        <f>IF(Mining_Import!I239="","",Mining_Import!I239)</f>
        <v/>
      </c>
      <c r="BY239" s="120" t="str">
        <f t="shared" si="88"/>
        <v/>
      </c>
      <c r="BZ239" s="184" t="str">
        <f t="shared" si="101"/>
        <v/>
      </c>
      <c r="CA239" s="37" t="str">
        <f>IFERROR(VLOOKUP($BY239,Account_Value!$C$2:$F$2500,4,0),"")</f>
        <v/>
      </c>
      <c r="CB239" s="43" t="str">
        <f t="shared" si="89"/>
        <v/>
      </c>
      <c r="CC239" s="122" t="str">
        <f>IF($BZ239="","",SUM($BZ$2:$BZ239))</f>
        <v/>
      </c>
      <c r="CD239" s="43" t="str">
        <f>IF($BZ239="","",$BU$19*(SUM($BZ$2:$BZ239)))</f>
        <v/>
      </c>
    </row>
    <row r="240" spans="1:82">
      <c r="A240" s="4" t="str">
        <f t="shared" si="90"/>
        <v/>
      </c>
      <c r="B240" s="21" t="str">
        <f>IF(Investments_Import!A240="","",Investments_Import!A240)</f>
        <v/>
      </c>
      <c r="C240" s="22" t="str">
        <f t="shared" si="83"/>
        <v/>
      </c>
      <c r="D240" s="51" t="str">
        <f t="shared" si="91"/>
        <v/>
      </c>
      <c r="E240" s="3" t="str">
        <f>IF(Investments_Import!B240="","",Investments_Import!B240)</f>
        <v/>
      </c>
      <c r="F240" s="54" t="str">
        <f t="shared" si="92"/>
        <v xml:space="preserve"> </v>
      </c>
      <c r="G240" s="54" t="str">
        <f>IF($B240="","",COUNTIF($F$2:$F240,$F240))</f>
        <v/>
      </c>
      <c r="H240" s="53" t="str">
        <f t="shared" si="93"/>
        <v xml:space="preserve">  </v>
      </c>
      <c r="I240" s="3" t="str">
        <f>IF(Investments_Import!C240="","",Investments_Import!C240)</f>
        <v/>
      </c>
      <c r="J240" s="108" t="str">
        <f>IF(Investments_Import!D240="","",Investments_Import!D240)</f>
        <v/>
      </c>
      <c r="K240" s="108" t="str">
        <f t="shared" si="94"/>
        <v/>
      </c>
      <c r="L240" s="47" t="str">
        <f>IF(Investments_Import!E240="","",Investments_Import!E240)</f>
        <v/>
      </c>
      <c r="M240" s="47" t="str">
        <f t="shared" si="84"/>
        <v/>
      </c>
      <c r="N240" s="31" t="str">
        <f>IF(Investments_Import!F240="","",Investments_Import!F240)</f>
        <v/>
      </c>
      <c r="O240" s="31" t="str">
        <f t="shared" si="85"/>
        <v/>
      </c>
      <c r="P240" s="3" t="str">
        <f>IF(Investments_Import!G240="","",Investments_Import!G240)</f>
        <v/>
      </c>
      <c r="Q240" s="3" t="str">
        <f>IF(Investments_Import!H240="","",Investments_Import!H240)</f>
        <v/>
      </c>
      <c r="R240" s="37" t="str">
        <f t="shared" si="86"/>
        <v/>
      </c>
      <c r="S240" s="37" t="str">
        <f t="shared" si="87"/>
        <v/>
      </c>
      <c r="U240" s="36" t="str">
        <f>IF(Mining_Import!A240="","",Mining_Import!A240)</f>
        <v/>
      </c>
      <c r="V240" s="22" t="str">
        <f t="shared" si="95"/>
        <v/>
      </c>
      <c r="W240" s="127" t="str">
        <f t="shared" si="96"/>
        <v/>
      </c>
      <c r="X240" s="127" t="str">
        <f t="shared" si="97"/>
        <v/>
      </c>
      <c r="Y240" s="127" t="str">
        <f t="shared" si="98"/>
        <v/>
      </c>
      <c r="Z240" s="36" t="str">
        <f>IF(Mining_Import!B240="","",Mining_Import!B240)</f>
        <v/>
      </c>
      <c r="AA240" s="184" t="str">
        <f>IF(Mining_Import!$C240="","",Mining_Import!$C240)</f>
        <v/>
      </c>
      <c r="AB240" s="122" t="str">
        <f t="shared" si="99"/>
        <v/>
      </c>
      <c r="AC240" s="122" t="str">
        <f>IF($Y240&gt;Dashboard!$Q$19,$AB240,"")</f>
        <v/>
      </c>
      <c r="AD240" s="43" t="str">
        <f t="shared" si="100"/>
        <v/>
      </c>
      <c r="AE240" s="36" t="str">
        <f>IF(Mining_Import!D240="","",Mining_Import!D240)</f>
        <v/>
      </c>
      <c r="AF240" s="36" t="str">
        <f>IF(Mining_Import!E240="","",Mining_Import!E240)</f>
        <v/>
      </c>
      <c r="AG240" s="36" t="str">
        <f>IF(Mining_Import!F240="","",Mining_Import!F240)</f>
        <v/>
      </c>
      <c r="AH240" s="36" t="str">
        <f>IF(Mining_Import!G240="","",Mining_Import!G240)</f>
        <v/>
      </c>
      <c r="AI240" s="36" t="str">
        <f>IF(Mining_Import!H240="","",Mining_Import!H240)</f>
        <v/>
      </c>
      <c r="AJ240" s="36" t="str">
        <f>IF(Mining_Import!I240="","",Mining_Import!I240)</f>
        <v/>
      </c>
      <c r="BY240" s="120" t="str">
        <f t="shared" si="88"/>
        <v/>
      </c>
      <c r="BZ240" s="184" t="str">
        <f t="shared" si="101"/>
        <v/>
      </c>
      <c r="CA240" s="37" t="str">
        <f>IFERROR(VLOOKUP($BY240,Account_Value!$C$2:$F$2500,4,0),"")</f>
        <v/>
      </c>
      <c r="CB240" s="43" t="str">
        <f t="shared" si="89"/>
        <v/>
      </c>
      <c r="CC240" s="122" t="str">
        <f>IF($BZ240="","",SUM($BZ$2:$BZ240))</f>
        <v/>
      </c>
      <c r="CD240" s="43" t="str">
        <f>IF($BZ240="","",$BU$19*(SUM($BZ$2:$BZ240)))</f>
        <v/>
      </c>
    </row>
    <row r="241" spans="1:82">
      <c r="A241" s="4" t="str">
        <f t="shared" si="90"/>
        <v/>
      </c>
      <c r="B241" s="21" t="str">
        <f>IF(Investments_Import!A241="","",Investments_Import!A241)</f>
        <v/>
      </c>
      <c r="C241" s="22" t="str">
        <f t="shared" si="83"/>
        <v/>
      </c>
      <c r="D241" s="51" t="str">
        <f t="shared" si="91"/>
        <v/>
      </c>
      <c r="E241" s="3" t="str">
        <f>IF(Investments_Import!B241="","",Investments_Import!B241)</f>
        <v/>
      </c>
      <c r="F241" s="54" t="str">
        <f t="shared" si="92"/>
        <v xml:space="preserve"> </v>
      </c>
      <c r="G241" s="54" t="str">
        <f>IF($B241="","",COUNTIF($F$2:$F241,$F241))</f>
        <v/>
      </c>
      <c r="H241" s="53" t="str">
        <f t="shared" si="93"/>
        <v xml:space="preserve">  </v>
      </c>
      <c r="I241" s="3" t="str">
        <f>IF(Investments_Import!C241="","",Investments_Import!C241)</f>
        <v/>
      </c>
      <c r="J241" s="108" t="str">
        <f>IF(Investments_Import!D241="","",Investments_Import!D241)</f>
        <v/>
      </c>
      <c r="K241" s="108" t="str">
        <f t="shared" si="94"/>
        <v/>
      </c>
      <c r="L241" s="47" t="str">
        <f>IF(Investments_Import!E241="","",Investments_Import!E241)</f>
        <v/>
      </c>
      <c r="M241" s="47" t="str">
        <f t="shared" si="84"/>
        <v/>
      </c>
      <c r="N241" s="31" t="str">
        <f>IF(Investments_Import!F241="","",Investments_Import!F241)</f>
        <v/>
      </c>
      <c r="O241" s="31" t="str">
        <f t="shared" si="85"/>
        <v/>
      </c>
      <c r="P241" s="3" t="str">
        <f>IF(Investments_Import!G241="","",Investments_Import!G241)</f>
        <v/>
      </c>
      <c r="Q241" s="3" t="str">
        <f>IF(Investments_Import!H241="","",Investments_Import!H241)</f>
        <v/>
      </c>
      <c r="R241" s="37" t="str">
        <f t="shared" si="86"/>
        <v/>
      </c>
      <c r="S241" s="37" t="str">
        <f t="shared" si="87"/>
        <v/>
      </c>
      <c r="U241" s="36" t="str">
        <f>IF(Mining_Import!A241="","",Mining_Import!A241)</f>
        <v/>
      </c>
      <c r="V241" s="22" t="str">
        <f t="shared" si="95"/>
        <v/>
      </c>
      <c r="W241" s="127" t="str">
        <f t="shared" si="96"/>
        <v/>
      </c>
      <c r="X241" s="127" t="str">
        <f t="shared" si="97"/>
        <v/>
      </c>
      <c r="Y241" s="127" t="str">
        <f t="shared" si="98"/>
        <v/>
      </c>
      <c r="Z241" s="36" t="str">
        <f>IF(Mining_Import!B241="","",Mining_Import!B241)</f>
        <v/>
      </c>
      <c r="AA241" s="184" t="str">
        <f>IF(Mining_Import!$C241="","",Mining_Import!$C241)</f>
        <v/>
      </c>
      <c r="AB241" s="122" t="str">
        <f t="shared" si="99"/>
        <v/>
      </c>
      <c r="AC241" s="122" t="str">
        <f>IF($Y241&gt;Dashboard!$Q$19,$AB241,"")</f>
        <v/>
      </c>
      <c r="AD241" s="43" t="str">
        <f t="shared" si="100"/>
        <v/>
      </c>
      <c r="AE241" s="36" t="str">
        <f>IF(Mining_Import!D241="","",Mining_Import!D241)</f>
        <v/>
      </c>
      <c r="AF241" s="36" t="str">
        <f>IF(Mining_Import!E241="","",Mining_Import!E241)</f>
        <v/>
      </c>
      <c r="AG241" s="36" t="str">
        <f>IF(Mining_Import!F241="","",Mining_Import!F241)</f>
        <v/>
      </c>
      <c r="AH241" s="36" t="str">
        <f>IF(Mining_Import!G241="","",Mining_Import!G241)</f>
        <v/>
      </c>
      <c r="AI241" s="36" t="str">
        <f>IF(Mining_Import!H241="","",Mining_Import!H241)</f>
        <v/>
      </c>
      <c r="AJ241" s="36" t="str">
        <f>IF(Mining_Import!I241="","",Mining_Import!I241)</f>
        <v/>
      </c>
      <c r="BY241" s="120" t="str">
        <f t="shared" si="88"/>
        <v/>
      </c>
      <c r="BZ241" s="184" t="str">
        <f t="shared" si="101"/>
        <v/>
      </c>
      <c r="CA241" s="37" t="str">
        <f>IFERROR(VLOOKUP($BY241,Account_Value!$C$2:$F$2500,4,0),"")</f>
        <v/>
      </c>
      <c r="CB241" s="43" t="str">
        <f t="shared" si="89"/>
        <v/>
      </c>
      <c r="CC241" s="122" t="str">
        <f>IF($BZ241="","",SUM($BZ$2:$BZ241))</f>
        <v/>
      </c>
      <c r="CD241" s="43" t="str">
        <f>IF($BZ241="","",$BU$19*(SUM($BZ$2:$BZ241)))</f>
        <v/>
      </c>
    </row>
    <row r="242" spans="1:82">
      <c r="A242" s="4" t="str">
        <f t="shared" si="90"/>
        <v/>
      </c>
      <c r="B242" s="21" t="str">
        <f>IF(Investments_Import!A242="","",Investments_Import!A242)</f>
        <v/>
      </c>
      <c r="C242" s="22" t="str">
        <f t="shared" si="83"/>
        <v/>
      </c>
      <c r="D242" s="51" t="str">
        <f t="shared" si="91"/>
        <v/>
      </c>
      <c r="E242" s="3" t="str">
        <f>IF(Investments_Import!B242="","",Investments_Import!B242)</f>
        <v/>
      </c>
      <c r="F242" s="54" t="str">
        <f t="shared" si="92"/>
        <v xml:space="preserve"> </v>
      </c>
      <c r="G242" s="54" t="str">
        <f>IF($B242="","",COUNTIF($F$2:$F242,$F242))</f>
        <v/>
      </c>
      <c r="H242" s="53" t="str">
        <f t="shared" si="93"/>
        <v xml:space="preserve">  </v>
      </c>
      <c r="I242" s="3" t="str">
        <f>IF(Investments_Import!C242="","",Investments_Import!C242)</f>
        <v/>
      </c>
      <c r="J242" s="108" t="str">
        <f>IF(Investments_Import!D242="","",Investments_Import!D242)</f>
        <v/>
      </c>
      <c r="K242" s="108" t="str">
        <f t="shared" si="94"/>
        <v/>
      </c>
      <c r="L242" s="47" t="str">
        <f>IF(Investments_Import!E242="","",Investments_Import!E242)</f>
        <v/>
      </c>
      <c r="M242" s="47" t="str">
        <f t="shared" si="84"/>
        <v/>
      </c>
      <c r="N242" s="31" t="str">
        <f>IF(Investments_Import!F242="","",Investments_Import!F242)</f>
        <v/>
      </c>
      <c r="O242" s="31" t="str">
        <f t="shared" si="85"/>
        <v/>
      </c>
      <c r="P242" s="3" t="str">
        <f>IF(Investments_Import!G242="","",Investments_Import!G242)</f>
        <v/>
      </c>
      <c r="Q242" s="3" t="str">
        <f>IF(Investments_Import!H242="","",Investments_Import!H242)</f>
        <v/>
      </c>
      <c r="R242" s="37" t="str">
        <f t="shared" si="86"/>
        <v/>
      </c>
      <c r="S242" s="37" t="str">
        <f t="shared" si="87"/>
        <v/>
      </c>
      <c r="U242" s="36" t="str">
        <f>IF(Mining_Import!A242="","",Mining_Import!A242)</f>
        <v/>
      </c>
      <c r="V242" s="22" t="str">
        <f t="shared" si="95"/>
        <v/>
      </c>
      <c r="W242" s="127" t="str">
        <f t="shared" si="96"/>
        <v/>
      </c>
      <c r="X242" s="127" t="str">
        <f t="shared" si="97"/>
        <v/>
      </c>
      <c r="Y242" s="127" t="str">
        <f t="shared" si="98"/>
        <v/>
      </c>
      <c r="Z242" s="36" t="str">
        <f>IF(Mining_Import!B242="","",Mining_Import!B242)</f>
        <v/>
      </c>
      <c r="AA242" s="184" t="str">
        <f>IF(Mining_Import!$C242="","",Mining_Import!$C242)</f>
        <v/>
      </c>
      <c r="AB242" s="122" t="str">
        <f t="shared" si="99"/>
        <v/>
      </c>
      <c r="AC242" s="122" t="str">
        <f>IF($Y242&gt;Dashboard!$Q$19,$AB242,"")</f>
        <v/>
      </c>
      <c r="AD242" s="43" t="str">
        <f t="shared" si="100"/>
        <v/>
      </c>
      <c r="AE242" s="36" t="str">
        <f>IF(Mining_Import!D242="","",Mining_Import!D242)</f>
        <v/>
      </c>
      <c r="AF242" s="36" t="str">
        <f>IF(Mining_Import!E242="","",Mining_Import!E242)</f>
        <v/>
      </c>
      <c r="AG242" s="36" t="str">
        <f>IF(Mining_Import!F242="","",Mining_Import!F242)</f>
        <v/>
      </c>
      <c r="AH242" s="36" t="str">
        <f>IF(Mining_Import!G242="","",Mining_Import!G242)</f>
        <v/>
      </c>
      <c r="AI242" s="36" t="str">
        <f>IF(Mining_Import!H242="","",Mining_Import!H242)</f>
        <v/>
      </c>
      <c r="AJ242" s="36" t="str">
        <f>IF(Mining_Import!I242="","",Mining_Import!I242)</f>
        <v/>
      </c>
      <c r="BY242" s="120" t="str">
        <f t="shared" si="88"/>
        <v/>
      </c>
      <c r="BZ242" s="184" t="str">
        <f t="shared" si="101"/>
        <v/>
      </c>
      <c r="CA242" s="37" t="str">
        <f>IFERROR(VLOOKUP($BY242,Account_Value!$C$2:$F$2500,4,0),"")</f>
        <v/>
      </c>
      <c r="CB242" s="43" t="str">
        <f t="shared" si="89"/>
        <v/>
      </c>
      <c r="CC242" s="122" t="str">
        <f>IF($BZ242="","",SUM($BZ$2:$BZ242))</f>
        <v/>
      </c>
      <c r="CD242" s="43" t="str">
        <f>IF($BZ242="","",$BU$19*(SUM($BZ$2:$BZ242)))</f>
        <v/>
      </c>
    </row>
    <row r="243" spans="1:82">
      <c r="A243" s="4" t="str">
        <f t="shared" si="90"/>
        <v/>
      </c>
      <c r="B243" s="21" t="str">
        <f>IF(Investments_Import!A243="","",Investments_Import!A243)</f>
        <v/>
      </c>
      <c r="C243" s="22" t="str">
        <f t="shared" si="83"/>
        <v/>
      </c>
      <c r="D243" s="51" t="str">
        <f t="shared" si="91"/>
        <v/>
      </c>
      <c r="E243" s="3" t="str">
        <f>IF(Investments_Import!B243="","",Investments_Import!B243)</f>
        <v/>
      </c>
      <c r="F243" s="54" t="str">
        <f t="shared" si="92"/>
        <v xml:space="preserve"> </v>
      </c>
      <c r="G243" s="54" t="str">
        <f>IF($B243="","",COUNTIF($F$2:$F243,$F243))</f>
        <v/>
      </c>
      <c r="H243" s="53" t="str">
        <f t="shared" si="93"/>
        <v xml:space="preserve">  </v>
      </c>
      <c r="I243" s="3" t="str">
        <f>IF(Investments_Import!C243="","",Investments_Import!C243)</f>
        <v/>
      </c>
      <c r="J243" s="108" t="str">
        <f>IF(Investments_Import!D243="","",Investments_Import!D243)</f>
        <v/>
      </c>
      <c r="K243" s="108" t="str">
        <f t="shared" si="94"/>
        <v/>
      </c>
      <c r="L243" s="47" t="str">
        <f>IF(Investments_Import!E243="","",Investments_Import!E243)</f>
        <v/>
      </c>
      <c r="M243" s="47" t="str">
        <f t="shared" si="84"/>
        <v/>
      </c>
      <c r="N243" s="31" t="str">
        <f>IF(Investments_Import!F243="","",Investments_Import!F243)</f>
        <v/>
      </c>
      <c r="O243" s="31" t="str">
        <f t="shared" si="85"/>
        <v/>
      </c>
      <c r="P243" s="3" t="str">
        <f>IF(Investments_Import!G243="","",Investments_Import!G243)</f>
        <v/>
      </c>
      <c r="Q243" s="3" t="str">
        <f>IF(Investments_Import!H243="","",Investments_Import!H243)</f>
        <v/>
      </c>
      <c r="R243" s="37" t="str">
        <f t="shared" si="86"/>
        <v/>
      </c>
      <c r="S243" s="37" t="str">
        <f t="shared" si="87"/>
        <v/>
      </c>
      <c r="U243" s="36" t="str">
        <f>IF(Mining_Import!A243="","",Mining_Import!A243)</f>
        <v/>
      </c>
      <c r="V243" s="22" t="str">
        <f t="shared" si="95"/>
        <v/>
      </c>
      <c r="W243" s="127" t="str">
        <f t="shared" si="96"/>
        <v/>
      </c>
      <c r="X243" s="127" t="str">
        <f t="shared" si="97"/>
        <v/>
      </c>
      <c r="Y243" s="127" t="str">
        <f t="shared" si="98"/>
        <v/>
      </c>
      <c r="Z243" s="36" t="str">
        <f>IF(Mining_Import!B243="","",Mining_Import!B243)</f>
        <v/>
      </c>
      <c r="AA243" s="184" t="str">
        <f>IF(Mining_Import!$C243="","",Mining_Import!$C243)</f>
        <v/>
      </c>
      <c r="AB243" s="122" t="str">
        <f t="shared" si="99"/>
        <v/>
      </c>
      <c r="AC243" s="122" t="str">
        <f>IF($Y243&gt;Dashboard!$Q$19,$AB243,"")</f>
        <v/>
      </c>
      <c r="AD243" s="43" t="str">
        <f t="shared" si="100"/>
        <v/>
      </c>
      <c r="AE243" s="36" t="str">
        <f>IF(Mining_Import!D243="","",Mining_Import!D243)</f>
        <v/>
      </c>
      <c r="AF243" s="36" t="str">
        <f>IF(Mining_Import!E243="","",Mining_Import!E243)</f>
        <v/>
      </c>
      <c r="AG243" s="36" t="str">
        <f>IF(Mining_Import!F243="","",Mining_Import!F243)</f>
        <v/>
      </c>
      <c r="AH243" s="36" t="str">
        <f>IF(Mining_Import!G243="","",Mining_Import!G243)</f>
        <v/>
      </c>
      <c r="AI243" s="36" t="str">
        <f>IF(Mining_Import!H243="","",Mining_Import!H243)</f>
        <v/>
      </c>
      <c r="AJ243" s="36" t="str">
        <f>IF(Mining_Import!I243="","",Mining_Import!I243)</f>
        <v/>
      </c>
      <c r="BY243" s="120" t="str">
        <f t="shared" si="88"/>
        <v/>
      </c>
      <c r="BZ243" s="184" t="str">
        <f t="shared" si="101"/>
        <v/>
      </c>
      <c r="CA243" s="37" t="str">
        <f>IFERROR(VLOOKUP($BY243,Account_Value!$C$2:$F$2500,4,0),"")</f>
        <v/>
      </c>
      <c r="CB243" s="43" t="str">
        <f t="shared" si="89"/>
        <v/>
      </c>
      <c r="CC243" s="122" t="str">
        <f>IF($BZ243="","",SUM($BZ$2:$BZ243))</f>
        <v/>
      </c>
      <c r="CD243" s="43" t="str">
        <f>IF($BZ243="","",$BU$19*(SUM($BZ$2:$BZ243)))</f>
        <v/>
      </c>
    </row>
    <row r="244" spans="1:82">
      <c r="A244" s="4" t="str">
        <f t="shared" si="90"/>
        <v/>
      </c>
      <c r="B244" s="21" t="str">
        <f>IF(Investments_Import!A244="","",Investments_Import!A244)</f>
        <v/>
      </c>
      <c r="C244" s="22" t="str">
        <f t="shared" si="83"/>
        <v/>
      </c>
      <c r="D244" s="51" t="str">
        <f t="shared" si="91"/>
        <v/>
      </c>
      <c r="E244" s="3" t="str">
        <f>IF(Investments_Import!B244="","",Investments_Import!B244)</f>
        <v/>
      </c>
      <c r="F244" s="54" t="str">
        <f t="shared" si="92"/>
        <v xml:space="preserve"> </v>
      </c>
      <c r="G244" s="54" t="str">
        <f>IF($B244="","",COUNTIF($F$2:$F244,$F244))</f>
        <v/>
      </c>
      <c r="H244" s="53" t="str">
        <f t="shared" si="93"/>
        <v xml:space="preserve">  </v>
      </c>
      <c r="I244" s="3" t="str">
        <f>IF(Investments_Import!C244="","",Investments_Import!C244)</f>
        <v/>
      </c>
      <c r="J244" s="108" t="str">
        <f>IF(Investments_Import!D244="","",Investments_Import!D244)</f>
        <v/>
      </c>
      <c r="K244" s="108" t="str">
        <f t="shared" si="94"/>
        <v/>
      </c>
      <c r="L244" s="47" t="str">
        <f>IF(Investments_Import!E244="","",Investments_Import!E244)</f>
        <v/>
      </c>
      <c r="M244" s="47" t="str">
        <f t="shared" si="84"/>
        <v/>
      </c>
      <c r="N244" s="31" t="str">
        <f>IF(Investments_Import!F244="","",Investments_Import!F244)</f>
        <v/>
      </c>
      <c r="O244" s="31" t="str">
        <f t="shared" si="85"/>
        <v/>
      </c>
      <c r="P244" s="3" t="str">
        <f>IF(Investments_Import!G244="","",Investments_Import!G244)</f>
        <v/>
      </c>
      <c r="Q244" s="3" t="str">
        <f>IF(Investments_Import!H244="","",Investments_Import!H244)</f>
        <v/>
      </c>
      <c r="R244" s="37" t="str">
        <f t="shared" si="86"/>
        <v/>
      </c>
      <c r="S244" s="37" t="str">
        <f t="shared" si="87"/>
        <v/>
      </c>
      <c r="U244" s="36" t="str">
        <f>IF(Mining_Import!A244="","",Mining_Import!A244)</f>
        <v/>
      </c>
      <c r="V244" s="22" t="str">
        <f t="shared" si="95"/>
        <v/>
      </c>
      <c r="W244" s="127" t="str">
        <f t="shared" si="96"/>
        <v/>
      </c>
      <c r="X244" s="127" t="str">
        <f t="shared" si="97"/>
        <v/>
      </c>
      <c r="Y244" s="127" t="str">
        <f t="shared" si="98"/>
        <v/>
      </c>
      <c r="Z244" s="36" t="str">
        <f>IF(Mining_Import!B244="","",Mining_Import!B244)</f>
        <v/>
      </c>
      <c r="AA244" s="184" t="str">
        <f>IF(Mining_Import!$C244="","",Mining_Import!$C244)</f>
        <v/>
      </c>
      <c r="AB244" s="122" t="str">
        <f t="shared" si="99"/>
        <v/>
      </c>
      <c r="AC244" s="122" t="str">
        <f>IF($Y244&gt;Dashboard!$Q$19,$AB244,"")</f>
        <v/>
      </c>
      <c r="AD244" s="43" t="str">
        <f t="shared" si="100"/>
        <v/>
      </c>
      <c r="AE244" s="36" t="str">
        <f>IF(Mining_Import!D244="","",Mining_Import!D244)</f>
        <v/>
      </c>
      <c r="AF244" s="36" t="str">
        <f>IF(Mining_Import!E244="","",Mining_Import!E244)</f>
        <v/>
      </c>
      <c r="AG244" s="36" t="str">
        <f>IF(Mining_Import!F244="","",Mining_Import!F244)</f>
        <v/>
      </c>
      <c r="AH244" s="36" t="str">
        <f>IF(Mining_Import!G244="","",Mining_Import!G244)</f>
        <v/>
      </c>
      <c r="AI244" s="36" t="str">
        <f>IF(Mining_Import!H244="","",Mining_Import!H244)</f>
        <v/>
      </c>
      <c r="AJ244" s="36" t="str">
        <f>IF(Mining_Import!I244="","",Mining_Import!I244)</f>
        <v/>
      </c>
      <c r="BY244" s="120" t="str">
        <f t="shared" si="88"/>
        <v/>
      </c>
      <c r="BZ244" s="184" t="str">
        <f t="shared" si="101"/>
        <v/>
      </c>
      <c r="CA244" s="37" t="str">
        <f>IFERROR(VLOOKUP($BY244,Account_Value!$C$2:$F$2500,4,0),"")</f>
        <v/>
      </c>
      <c r="CB244" s="43" t="str">
        <f t="shared" si="89"/>
        <v/>
      </c>
      <c r="CC244" s="122" t="str">
        <f>IF($BZ244="","",SUM($BZ$2:$BZ244))</f>
        <v/>
      </c>
      <c r="CD244" s="43" t="str">
        <f>IF($BZ244="","",$BU$19*(SUM($BZ$2:$BZ244)))</f>
        <v/>
      </c>
    </row>
    <row r="245" spans="1:82">
      <c r="A245" s="4" t="str">
        <f t="shared" si="90"/>
        <v/>
      </c>
      <c r="B245" s="21" t="str">
        <f>IF(Investments_Import!A245="","",Investments_Import!A245)</f>
        <v/>
      </c>
      <c r="C245" s="22" t="str">
        <f t="shared" si="83"/>
        <v/>
      </c>
      <c r="D245" s="51" t="str">
        <f t="shared" si="91"/>
        <v/>
      </c>
      <c r="E245" s="3" t="str">
        <f>IF(Investments_Import!B245="","",Investments_Import!B245)</f>
        <v/>
      </c>
      <c r="F245" s="54" t="str">
        <f t="shared" si="92"/>
        <v xml:space="preserve"> </v>
      </c>
      <c r="G245" s="54" t="str">
        <f>IF($B245="","",COUNTIF($F$2:$F245,$F245))</f>
        <v/>
      </c>
      <c r="H245" s="53" t="str">
        <f t="shared" si="93"/>
        <v xml:space="preserve">  </v>
      </c>
      <c r="I245" s="3" t="str">
        <f>IF(Investments_Import!C245="","",Investments_Import!C245)</f>
        <v/>
      </c>
      <c r="J245" s="108" t="str">
        <f>IF(Investments_Import!D245="","",Investments_Import!D245)</f>
        <v/>
      </c>
      <c r="K245" s="108" t="str">
        <f t="shared" si="94"/>
        <v/>
      </c>
      <c r="L245" s="47" t="str">
        <f>IF(Investments_Import!E245="","",Investments_Import!E245)</f>
        <v/>
      </c>
      <c r="M245" s="47" t="str">
        <f t="shared" si="84"/>
        <v/>
      </c>
      <c r="N245" s="31" t="str">
        <f>IF(Investments_Import!F245="","",Investments_Import!F245)</f>
        <v/>
      </c>
      <c r="O245" s="31" t="str">
        <f t="shared" si="85"/>
        <v/>
      </c>
      <c r="P245" s="3" t="str">
        <f>IF(Investments_Import!G245="","",Investments_Import!G245)</f>
        <v/>
      </c>
      <c r="Q245" s="3" t="str">
        <f>IF(Investments_Import!H245="","",Investments_Import!H245)</f>
        <v/>
      </c>
      <c r="R245" s="37" t="str">
        <f t="shared" si="86"/>
        <v/>
      </c>
      <c r="S245" s="37" t="str">
        <f t="shared" si="87"/>
        <v/>
      </c>
      <c r="U245" s="36" t="str">
        <f>IF(Mining_Import!A245="","",Mining_Import!A245)</f>
        <v/>
      </c>
      <c r="V245" s="22" t="str">
        <f t="shared" si="95"/>
        <v/>
      </c>
      <c r="W245" s="127" t="str">
        <f t="shared" si="96"/>
        <v/>
      </c>
      <c r="X245" s="127" t="str">
        <f t="shared" si="97"/>
        <v/>
      </c>
      <c r="Y245" s="127" t="str">
        <f t="shared" si="98"/>
        <v/>
      </c>
      <c r="Z245" s="36" t="str">
        <f>IF(Mining_Import!B245="","",Mining_Import!B245)</f>
        <v/>
      </c>
      <c r="AA245" s="184" t="str">
        <f>IF(Mining_Import!$C245="","",Mining_Import!$C245)</f>
        <v/>
      </c>
      <c r="AB245" s="122" t="str">
        <f t="shared" si="99"/>
        <v/>
      </c>
      <c r="AC245" s="122" t="str">
        <f>IF($Y245&gt;Dashboard!$Q$19,$AB245,"")</f>
        <v/>
      </c>
      <c r="AD245" s="43" t="str">
        <f t="shared" si="100"/>
        <v/>
      </c>
      <c r="AE245" s="36" t="str">
        <f>IF(Mining_Import!D245="","",Mining_Import!D245)</f>
        <v/>
      </c>
      <c r="AF245" s="36" t="str">
        <f>IF(Mining_Import!E245="","",Mining_Import!E245)</f>
        <v/>
      </c>
      <c r="AG245" s="36" t="str">
        <f>IF(Mining_Import!F245="","",Mining_Import!F245)</f>
        <v/>
      </c>
      <c r="AH245" s="36" t="str">
        <f>IF(Mining_Import!G245="","",Mining_Import!G245)</f>
        <v/>
      </c>
      <c r="AI245" s="36" t="str">
        <f>IF(Mining_Import!H245="","",Mining_Import!H245)</f>
        <v/>
      </c>
      <c r="AJ245" s="36" t="str">
        <f>IF(Mining_Import!I245="","",Mining_Import!I245)</f>
        <v/>
      </c>
      <c r="BY245" s="120" t="str">
        <f t="shared" si="88"/>
        <v/>
      </c>
      <c r="BZ245" s="184" t="str">
        <f t="shared" si="101"/>
        <v/>
      </c>
      <c r="CA245" s="37" t="str">
        <f>IFERROR(VLOOKUP($BY245,Account_Value!$C$2:$F$2500,4,0),"")</f>
        <v/>
      </c>
      <c r="CB245" s="43" t="str">
        <f t="shared" si="89"/>
        <v/>
      </c>
      <c r="CC245" s="122" t="str">
        <f>IF($BZ245="","",SUM($BZ$2:$BZ245))</f>
        <v/>
      </c>
      <c r="CD245" s="43" t="str">
        <f>IF($BZ245="","",$BU$19*(SUM($BZ$2:$BZ245)))</f>
        <v/>
      </c>
    </row>
    <row r="246" spans="1:82">
      <c r="A246" s="4" t="str">
        <f t="shared" si="90"/>
        <v/>
      </c>
      <c r="B246" s="21" t="str">
        <f>IF(Investments_Import!A246="","",Investments_Import!A246)</f>
        <v/>
      </c>
      <c r="C246" s="22" t="str">
        <f t="shared" si="83"/>
        <v/>
      </c>
      <c r="D246" s="51" t="str">
        <f t="shared" si="91"/>
        <v/>
      </c>
      <c r="E246" s="3" t="str">
        <f>IF(Investments_Import!B246="","",Investments_Import!B246)</f>
        <v/>
      </c>
      <c r="F246" s="54" t="str">
        <f t="shared" si="92"/>
        <v xml:space="preserve"> </v>
      </c>
      <c r="G246" s="54" t="str">
        <f>IF($B246="","",COUNTIF($F$2:$F246,$F246))</f>
        <v/>
      </c>
      <c r="H246" s="53" t="str">
        <f t="shared" si="93"/>
        <v xml:space="preserve">  </v>
      </c>
      <c r="I246" s="3" t="str">
        <f>IF(Investments_Import!C246="","",Investments_Import!C246)</f>
        <v/>
      </c>
      <c r="J246" s="108" t="str">
        <f>IF(Investments_Import!D246="","",Investments_Import!D246)</f>
        <v/>
      </c>
      <c r="K246" s="108" t="str">
        <f t="shared" si="94"/>
        <v/>
      </c>
      <c r="L246" s="47" t="str">
        <f>IF(Investments_Import!E246="","",Investments_Import!E246)</f>
        <v/>
      </c>
      <c r="M246" s="47" t="str">
        <f t="shared" si="84"/>
        <v/>
      </c>
      <c r="N246" s="31" t="str">
        <f>IF(Investments_Import!F246="","",Investments_Import!F246)</f>
        <v/>
      </c>
      <c r="O246" s="31" t="str">
        <f t="shared" si="85"/>
        <v/>
      </c>
      <c r="P246" s="3" t="str">
        <f>IF(Investments_Import!G246="","",Investments_Import!G246)</f>
        <v/>
      </c>
      <c r="Q246" s="3" t="str">
        <f>IF(Investments_Import!H246="","",Investments_Import!H246)</f>
        <v/>
      </c>
      <c r="R246" s="37" t="str">
        <f t="shared" si="86"/>
        <v/>
      </c>
      <c r="S246" s="37" t="str">
        <f t="shared" si="87"/>
        <v/>
      </c>
      <c r="U246" s="36" t="str">
        <f>IF(Mining_Import!A246="","",Mining_Import!A246)</f>
        <v/>
      </c>
      <c r="V246" s="22" t="str">
        <f t="shared" si="95"/>
        <v/>
      </c>
      <c r="W246" s="127" t="str">
        <f t="shared" si="96"/>
        <v/>
      </c>
      <c r="X246" s="127" t="str">
        <f t="shared" si="97"/>
        <v/>
      </c>
      <c r="Y246" s="127" t="str">
        <f t="shared" si="98"/>
        <v/>
      </c>
      <c r="Z246" s="36" t="str">
        <f>IF(Mining_Import!B246="","",Mining_Import!B246)</f>
        <v/>
      </c>
      <c r="AA246" s="184" t="str">
        <f>IF(Mining_Import!$C246="","",Mining_Import!$C246)</f>
        <v/>
      </c>
      <c r="AB246" s="122" t="str">
        <f t="shared" si="99"/>
        <v/>
      </c>
      <c r="AC246" s="122" t="str">
        <f>IF($Y246&gt;Dashboard!$Q$19,$AB246,"")</f>
        <v/>
      </c>
      <c r="AD246" s="43" t="str">
        <f t="shared" si="100"/>
        <v/>
      </c>
      <c r="AE246" s="36" t="str">
        <f>IF(Mining_Import!D246="","",Mining_Import!D246)</f>
        <v/>
      </c>
      <c r="AF246" s="36" t="str">
        <f>IF(Mining_Import!E246="","",Mining_Import!E246)</f>
        <v/>
      </c>
      <c r="AG246" s="36" t="str">
        <f>IF(Mining_Import!F246="","",Mining_Import!F246)</f>
        <v/>
      </c>
      <c r="AH246" s="36" t="str">
        <f>IF(Mining_Import!G246="","",Mining_Import!G246)</f>
        <v/>
      </c>
      <c r="AI246" s="36" t="str">
        <f>IF(Mining_Import!H246="","",Mining_Import!H246)</f>
        <v/>
      </c>
      <c r="AJ246" s="36" t="str">
        <f>IF(Mining_Import!I246="","",Mining_Import!I246)</f>
        <v/>
      </c>
      <c r="BY246" s="120" t="str">
        <f t="shared" si="88"/>
        <v/>
      </c>
      <c r="BZ246" s="184" t="str">
        <f t="shared" si="101"/>
        <v/>
      </c>
      <c r="CA246" s="37" t="str">
        <f>IFERROR(VLOOKUP($BY246,Account_Value!$C$2:$F$2500,4,0),"")</f>
        <v/>
      </c>
      <c r="CB246" s="43" t="str">
        <f t="shared" si="89"/>
        <v/>
      </c>
      <c r="CC246" s="122" t="str">
        <f>IF($BZ246="","",SUM($BZ$2:$BZ246))</f>
        <v/>
      </c>
      <c r="CD246" s="43" t="str">
        <f>IF($BZ246="","",$BU$19*(SUM($BZ$2:$BZ246)))</f>
        <v/>
      </c>
    </row>
    <row r="247" spans="1:82">
      <c r="A247" s="4" t="str">
        <f t="shared" si="90"/>
        <v/>
      </c>
      <c r="B247" s="21" t="str">
        <f>IF(Investments_Import!A247="","",Investments_Import!A247)</f>
        <v/>
      </c>
      <c r="C247" s="22" t="str">
        <f t="shared" si="83"/>
        <v/>
      </c>
      <c r="D247" s="51" t="str">
        <f t="shared" si="91"/>
        <v/>
      </c>
      <c r="E247" s="3" t="str">
        <f>IF(Investments_Import!B247="","",Investments_Import!B247)</f>
        <v/>
      </c>
      <c r="F247" s="54" t="str">
        <f t="shared" si="92"/>
        <v xml:space="preserve"> </v>
      </c>
      <c r="G247" s="54" t="str">
        <f>IF($B247="","",COUNTIF($F$2:$F247,$F247))</f>
        <v/>
      </c>
      <c r="H247" s="53" t="str">
        <f t="shared" si="93"/>
        <v xml:space="preserve">  </v>
      </c>
      <c r="I247" s="3" t="str">
        <f>IF(Investments_Import!C247="","",Investments_Import!C247)</f>
        <v/>
      </c>
      <c r="J247" s="108" t="str">
        <f>IF(Investments_Import!D247="","",Investments_Import!D247)</f>
        <v/>
      </c>
      <c r="K247" s="108" t="str">
        <f t="shared" si="94"/>
        <v/>
      </c>
      <c r="L247" s="47" t="str">
        <f>IF(Investments_Import!E247="","",Investments_Import!E247)</f>
        <v/>
      </c>
      <c r="M247" s="47" t="str">
        <f t="shared" si="84"/>
        <v/>
      </c>
      <c r="N247" s="31" t="str">
        <f>IF(Investments_Import!F247="","",Investments_Import!F247)</f>
        <v/>
      </c>
      <c r="O247" s="31" t="str">
        <f t="shared" si="85"/>
        <v/>
      </c>
      <c r="P247" s="3" t="str">
        <f>IF(Investments_Import!G247="","",Investments_Import!G247)</f>
        <v/>
      </c>
      <c r="Q247" s="3" t="str">
        <f>IF(Investments_Import!H247="","",Investments_Import!H247)</f>
        <v/>
      </c>
      <c r="R247" s="37" t="str">
        <f t="shared" si="86"/>
        <v/>
      </c>
      <c r="S247" s="37" t="str">
        <f t="shared" si="87"/>
        <v/>
      </c>
      <c r="U247" s="36" t="str">
        <f>IF(Mining_Import!A247="","",Mining_Import!A247)</f>
        <v/>
      </c>
      <c r="V247" s="22" t="str">
        <f t="shared" si="95"/>
        <v/>
      </c>
      <c r="W247" s="127" t="str">
        <f t="shared" si="96"/>
        <v/>
      </c>
      <c r="X247" s="127" t="str">
        <f t="shared" si="97"/>
        <v/>
      </c>
      <c r="Y247" s="127" t="str">
        <f t="shared" si="98"/>
        <v/>
      </c>
      <c r="Z247" s="36" t="str">
        <f>IF(Mining_Import!B247="","",Mining_Import!B247)</f>
        <v/>
      </c>
      <c r="AA247" s="184" t="str">
        <f>IF(Mining_Import!$C247="","",Mining_Import!$C247)</f>
        <v/>
      </c>
      <c r="AB247" s="122" t="str">
        <f t="shared" si="99"/>
        <v/>
      </c>
      <c r="AC247" s="122" t="str">
        <f>IF($Y247&gt;Dashboard!$Q$19,$AB247,"")</f>
        <v/>
      </c>
      <c r="AD247" s="43" t="str">
        <f t="shared" si="100"/>
        <v/>
      </c>
      <c r="AE247" s="36" t="str">
        <f>IF(Mining_Import!D247="","",Mining_Import!D247)</f>
        <v/>
      </c>
      <c r="AF247" s="36" t="str">
        <f>IF(Mining_Import!E247="","",Mining_Import!E247)</f>
        <v/>
      </c>
      <c r="AG247" s="36" t="str">
        <f>IF(Mining_Import!F247="","",Mining_Import!F247)</f>
        <v/>
      </c>
      <c r="AH247" s="36" t="str">
        <f>IF(Mining_Import!G247="","",Mining_Import!G247)</f>
        <v/>
      </c>
      <c r="AI247" s="36" t="str">
        <f>IF(Mining_Import!H247="","",Mining_Import!H247)</f>
        <v/>
      </c>
      <c r="AJ247" s="36" t="str">
        <f>IF(Mining_Import!I247="","",Mining_Import!I247)</f>
        <v/>
      </c>
      <c r="BY247" s="120" t="str">
        <f t="shared" si="88"/>
        <v/>
      </c>
      <c r="BZ247" s="184" t="str">
        <f t="shared" si="101"/>
        <v/>
      </c>
      <c r="CA247" s="37" t="str">
        <f>IFERROR(VLOOKUP($BY247,Account_Value!$C$2:$F$2500,4,0),"")</f>
        <v/>
      </c>
      <c r="CB247" s="43" t="str">
        <f t="shared" si="89"/>
        <v/>
      </c>
      <c r="CC247" s="122" t="str">
        <f>IF($BZ247="","",SUM($BZ$2:$BZ247))</f>
        <v/>
      </c>
      <c r="CD247" s="43" t="str">
        <f>IF($BZ247="","",$BU$19*(SUM($BZ$2:$BZ247)))</f>
        <v/>
      </c>
    </row>
    <row r="248" spans="1:82">
      <c r="A248" s="4" t="str">
        <f t="shared" si="90"/>
        <v/>
      </c>
      <c r="B248" s="21" t="str">
        <f>IF(Investments_Import!A248="","",Investments_Import!A248)</f>
        <v/>
      </c>
      <c r="C248" s="22" t="str">
        <f t="shared" si="83"/>
        <v/>
      </c>
      <c r="D248" s="51" t="str">
        <f t="shared" si="91"/>
        <v/>
      </c>
      <c r="E248" s="3" t="str">
        <f>IF(Investments_Import!B248="","",Investments_Import!B248)</f>
        <v/>
      </c>
      <c r="F248" s="54" t="str">
        <f t="shared" si="92"/>
        <v xml:space="preserve"> </v>
      </c>
      <c r="G248" s="54" t="str">
        <f>IF($B248="","",COUNTIF($F$2:$F248,$F248))</f>
        <v/>
      </c>
      <c r="H248" s="53" t="str">
        <f t="shared" si="93"/>
        <v xml:space="preserve">  </v>
      </c>
      <c r="I248" s="3" t="str">
        <f>IF(Investments_Import!C248="","",Investments_Import!C248)</f>
        <v/>
      </c>
      <c r="J248" s="108" t="str">
        <f>IF(Investments_Import!D248="","",Investments_Import!D248)</f>
        <v/>
      </c>
      <c r="K248" s="108" t="str">
        <f t="shared" si="94"/>
        <v/>
      </c>
      <c r="L248" s="47" t="str">
        <f>IF(Investments_Import!E248="","",Investments_Import!E248)</f>
        <v/>
      </c>
      <c r="M248" s="47" t="str">
        <f t="shared" si="84"/>
        <v/>
      </c>
      <c r="N248" s="31" t="str">
        <f>IF(Investments_Import!F248="","",Investments_Import!F248)</f>
        <v/>
      </c>
      <c r="O248" s="31" t="str">
        <f t="shared" si="85"/>
        <v/>
      </c>
      <c r="P248" s="3" t="str">
        <f>IF(Investments_Import!G248="","",Investments_Import!G248)</f>
        <v/>
      </c>
      <c r="Q248" s="3" t="str">
        <f>IF(Investments_Import!H248="","",Investments_Import!H248)</f>
        <v/>
      </c>
      <c r="R248" s="37" t="str">
        <f t="shared" si="86"/>
        <v/>
      </c>
      <c r="S248" s="37" t="str">
        <f t="shared" si="87"/>
        <v/>
      </c>
      <c r="U248" s="36" t="str">
        <f>IF(Mining_Import!A248="","",Mining_Import!A248)</f>
        <v/>
      </c>
      <c r="V248" s="22" t="str">
        <f t="shared" si="95"/>
        <v/>
      </c>
      <c r="W248" s="127" t="str">
        <f t="shared" si="96"/>
        <v/>
      </c>
      <c r="X248" s="127" t="str">
        <f t="shared" si="97"/>
        <v/>
      </c>
      <c r="Y248" s="127" t="str">
        <f t="shared" si="98"/>
        <v/>
      </c>
      <c r="Z248" s="36" t="str">
        <f>IF(Mining_Import!B248="","",Mining_Import!B248)</f>
        <v/>
      </c>
      <c r="AA248" s="184" t="str">
        <f>IF(Mining_Import!$C248="","",Mining_Import!$C248)</f>
        <v/>
      </c>
      <c r="AB248" s="122" t="str">
        <f t="shared" si="99"/>
        <v/>
      </c>
      <c r="AC248" s="122" t="str">
        <f>IF($Y248&gt;Dashboard!$Q$19,$AB248,"")</f>
        <v/>
      </c>
      <c r="AD248" s="43" t="str">
        <f t="shared" si="100"/>
        <v/>
      </c>
      <c r="AE248" s="36" t="str">
        <f>IF(Mining_Import!D248="","",Mining_Import!D248)</f>
        <v/>
      </c>
      <c r="AF248" s="36" t="str">
        <f>IF(Mining_Import!E248="","",Mining_Import!E248)</f>
        <v/>
      </c>
      <c r="AG248" s="36" t="str">
        <f>IF(Mining_Import!F248="","",Mining_Import!F248)</f>
        <v/>
      </c>
      <c r="AH248" s="36" t="str">
        <f>IF(Mining_Import!G248="","",Mining_Import!G248)</f>
        <v/>
      </c>
      <c r="AI248" s="36" t="str">
        <f>IF(Mining_Import!H248="","",Mining_Import!H248)</f>
        <v/>
      </c>
      <c r="AJ248" s="36" t="str">
        <f>IF(Mining_Import!I248="","",Mining_Import!I248)</f>
        <v/>
      </c>
      <c r="BY248" s="120" t="str">
        <f t="shared" si="88"/>
        <v/>
      </c>
      <c r="BZ248" s="184" t="str">
        <f t="shared" si="101"/>
        <v/>
      </c>
      <c r="CA248" s="37" t="str">
        <f>IFERROR(VLOOKUP($BY248,Account_Value!$C$2:$F$2500,4,0),"")</f>
        <v/>
      </c>
      <c r="CB248" s="43" t="str">
        <f t="shared" si="89"/>
        <v/>
      </c>
      <c r="CC248" s="122" t="str">
        <f>IF($BZ248="","",SUM($BZ$2:$BZ248))</f>
        <v/>
      </c>
      <c r="CD248" s="43" t="str">
        <f>IF($BZ248="","",$BU$19*(SUM($BZ$2:$BZ248)))</f>
        <v/>
      </c>
    </row>
    <row r="249" spans="1:82">
      <c r="A249" s="4" t="str">
        <f t="shared" si="90"/>
        <v/>
      </c>
      <c r="B249" s="21" t="str">
        <f>IF(Investments_Import!A249="","",Investments_Import!A249)</f>
        <v/>
      </c>
      <c r="C249" s="22" t="str">
        <f t="shared" si="83"/>
        <v/>
      </c>
      <c r="D249" s="51" t="str">
        <f t="shared" si="91"/>
        <v/>
      </c>
      <c r="E249" s="3" t="str">
        <f>IF(Investments_Import!B249="","",Investments_Import!B249)</f>
        <v/>
      </c>
      <c r="F249" s="54" t="str">
        <f t="shared" si="92"/>
        <v xml:space="preserve"> </v>
      </c>
      <c r="G249" s="54" t="str">
        <f>IF($B249="","",COUNTIF($F$2:$F249,$F249))</f>
        <v/>
      </c>
      <c r="H249" s="53" t="str">
        <f t="shared" si="93"/>
        <v xml:space="preserve">  </v>
      </c>
      <c r="I249" s="3" t="str">
        <f>IF(Investments_Import!C249="","",Investments_Import!C249)</f>
        <v/>
      </c>
      <c r="J249" s="108" t="str">
        <f>IF(Investments_Import!D249="","",Investments_Import!D249)</f>
        <v/>
      </c>
      <c r="K249" s="108" t="str">
        <f t="shared" si="94"/>
        <v/>
      </c>
      <c r="L249" s="47" t="str">
        <f>IF(Investments_Import!E249="","",Investments_Import!E249)</f>
        <v/>
      </c>
      <c r="M249" s="47" t="str">
        <f t="shared" si="84"/>
        <v/>
      </c>
      <c r="N249" s="31" t="str">
        <f>IF(Investments_Import!F249="","",Investments_Import!F249)</f>
        <v/>
      </c>
      <c r="O249" s="31" t="str">
        <f t="shared" si="85"/>
        <v/>
      </c>
      <c r="P249" s="3" t="str">
        <f>IF(Investments_Import!G249="","",Investments_Import!G249)</f>
        <v/>
      </c>
      <c r="Q249" s="3" t="str">
        <f>IF(Investments_Import!H249="","",Investments_Import!H249)</f>
        <v/>
      </c>
      <c r="R249" s="37" t="str">
        <f t="shared" si="86"/>
        <v/>
      </c>
      <c r="S249" s="37" t="str">
        <f t="shared" si="87"/>
        <v/>
      </c>
      <c r="U249" s="36" t="str">
        <f>IF(Mining_Import!A249="","",Mining_Import!A249)</f>
        <v/>
      </c>
      <c r="V249" s="22" t="str">
        <f t="shared" si="95"/>
        <v/>
      </c>
      <c r="W249" s="127" t="str">
        <f t="shared" si="96"/>
        <v/>
      </c>
      <c r="X249" s="127" t="str">
        <f t="shared" si="97"/>
        <v/>
      </c>
      <c r="Y249" s="127" t="str">
        <f t="shared" si="98"/>
        <v/>
      </c>
      <c r="Z249" s="36" t="str">
        <f>IF(Mining_Import!B249="","",Mining_Import!B249)</f>
        <v/>
      </c>
      <c r="AA249" s="184" t="str">
        <f>IF(Mining_Import!$C249="","",Mining_Import!$C249)</f>
        <v/>
      </c>
      <c r="AB249" s="122" t="str">
        <f t="shared" si="99"/>
        <v/>
      </c>
      <c r="AC249" s="122" t="str">
        <f>IF($Y249&gt;Dashboard!$Q$19,$AB249,"")</f>
        <v/>
      </c>
      <c r="AD249" s="43" t="str">
        <f t="shared" si="100"/>
        <v/>
      </c>
      <c r="AE249" s="36" t="str">
        <f>IF(Mining_Import!D249="","",Mining_Import!D249)</f>
        <v/>
      </c>
      <c r="AF249" s="36" t="str">
        <f>IF(Mining_Import!E249="","",Mining_Import!E249)</f>
        <v/>
      </c>
      <c r="AG249" s="36" t="str">
        <f>IF(Mining_Import!F249="","",Mining_Import!F249)</f>
        <v/>
      </c>
      <c r="AH249" s="36" t="str">
        <f>IF(Mining_Import!G249="","",Mining_Import!G249)</f>
        <v/>
      </c>
      <c r="AI249" s="36" t="str">
        <f>IF(Mining_Import!H249="","",Mining_Import!H249)</f>
        <v/>
      </c>
      <c r="AJ249" s="36" t="str">
        <f>IF(Mining_Import!I249="","",Mining_Import!I249)</f>
        <v/>
      </c>
      <c r="BY249" s="120" t="str">
        <f t="shared" si="88"/>
        <v/>
      </c>
      <c r="BZ249" s="184" t="str">
        <f t="shared" si="101"/>
        <v/>
      </c>
      <c r="CA249" s="37" t="str">
        <f>IFERROR(VLOOKUP($BY249,Account_Value!$C$2:$F$2500,4,0),"")</f>
        <v/>
      </c>
      <c r="CB249" s="43" t="str">
        <f t="shared" si="89"/>
        <v/>
      </c>
      <c r="CC249" s="122" t="str">
        <f>IF($BZ249="","",SUM($BZ$2:$BZ249))</f>
        <v/>
      </c>
      <c r="CD249" s="43" t="str">
        <f>IF($BZ249="","",$BU$19*(SUM($BZ$2:$BZ249)))</f>
        <v/>
      </c>
    </row>
    <row r="250" spans="1:82">
      <c r="A250" s="4" t="str">
        <f t="shared" si="90"/>
        <v/>
      </c>
      <c r="B250" s="21" t="str">
        <f>IF(Investments_Import!A250="","",Investments_Import!A250)</f>
        <v/>
      </c>
      <c r="C250" s="22" t="str">
        <f t="shared" si="83"/>
        <v/>
      </c>
      <c r="D250" s="51" t="str">
        <f t="shared" si="91"/>
        <v/>
      </c>
      <c r="E250" s="3" t="str">
        <f>IF(Investments_Import!B250="","",Investments_Import!B250)</f>
        <v/>
      </c>
      <c r="F250" s="54" t="str">
        <f t="shared" si="92"/>
        <v xml:space="preserve"> </v>
      </c>
      <c r="G250" s="54" t="str">
        <f>IF($B250="","",COUNTIF($F$2:$F250,$F250))</f>
        <v/>
      </c>
      <c r="H250" s="53" t="str">
        <f t="shared" si="93"/>
        <v xml:space="preserve">  </v>
      </c>
      <c r="I250" s="3" t="str">
        <f>IF(Investments_Import!C250="","",Investments_Import!C250)</f>
        <v/>
      </c>
      <c r="J250" s="108" t="str">
        <f>IF(Investments_Import!D250="","",Investments_Import!D250)</f>
        <v/>
      </c>
      <c r="K250" s="108" t="str">
        <f t="shared" si="94"/>
        <v/>
      </c>
      <c r="L250" s="47" t="str">
        <f>IF(Investments_Import!E250="","",Investments_Import!E250)</f>
        <v/>
      </c>
      <c r="M250" s="47" t="str">
        <f t="shared" si="84"/>
        <v/>
      </c>
      <c r="N250" s="31" t="str">
        <f>IF(Investments_Import!F250="","",Investments_Import!F250)</f>
        <v/>
      </c>
      <c r="O250" s="31" t="str">
        <f t="shared" si="85"/>
        <v/>
      </c>
      <c r="P250" s="3" t="str">
        <f>IF(Investments_Import!G250="","",Investments_Import!G250)</f>
        <v/>
      </c>
      <c r="Q250" s="3" t="str">
        <f>IF(Investments_Import!H250="","",Investments_Import!H250)</f>
        <v/>
      </c>
      <c r="R250" s="37" t="str">
        <f t="shared" si="86"/>
        <v/>
      </c>
      <c r="S250" s="37" t="str">
        <f t="shared" si="87"/>
        <v/>
      </c>
      <c r="U250" s="36" t="str">
        <f>IF(Mining_Import!A250="","",Mining_Import!A250)</f>
        <v/>
      </c>
      <c r="V250" s="22" t="str">
        <f t="shared" si="95"/>
        <v/>
      </c>
      <c r="W250" s="127" t="str">
        <f t="shared" si="96"/>
        <v/>
      </c>
      <c r="X250" s="127" t="str">
        <f t="shared" si="97"/>
        <v/>
      </c>
      <c r="Y250" s="127" t="str">
        <f t="shared" si="98"/>
        <v/>
      </c>
      <c r="Z250" s="36" t="str">
        <f>IF(Mining_Import!B250="","",Mining_Import!B250)</f>
        <v/>
      </c>
      <c r="AA250" s="184" t="str">
        <f>IF(Mining_Import!$C250="","",Mining_Import!$C250)</f>
        <v/>
      </c>
      <c r="AB250" s="122" t="str">
        <f t="shared" si="99"/>
        <v/>
      </c>
      <c r="AC250" s="122" t="str">
        <f>IF($Y250&gt;Dashboard!$Q$19,$AB250,"")</f>
        <v/>
      </c>
      <c r="AD250" s="43" t="str">
        <f t="shared" si="100"/>
        <v/>
      </c>
      <c r="AE250" s="36" t="str">
        <f>IF(Mining_Import!D250="","",Mining_Import!D250)</f>
        <v/>
      </c>
      <c r="AF250" s="36" t="str">
        <f>IF(Mining_Import!E250="","",Mining_Import!E250)</f>
        <v/>
      </c>
      <c r="AG250" s="36" t="str">
        <f>IF(Mining_Import!F250="","",Mining_Import!F250)</f>
        <v/>
      </c>
      <c r="AH250" s="36" t="str">
        <f>IF(Mining_Import!G250="","",Mining_Import!G250)</f>
        <v/>
      </c>
      <c r="AI250" s="36" t="str">
        <f>IF(Mining_Import!H250="","",Mining_Import!H250)</f>
        <v/>
      </c>
      <c r="AJ250" s="36" t="str">
        <f>IF(Mining_Import!I250="","",Mining_Import!I250)</f>
        <v/>
      </c>
      <c r="BY250" s="120" t="str">
        <f t="shared" si="88"/>
        <v/>
      </c>
      <c r="BZ250" s="184" t="str">
        <f t="shared" si="101"/>
        <v/>
      </c>
      <c r="CA250" s="37" t="str">
        <f>IFERROR(VLOOKUP($BY250,Account_Value!$C$2:$F$2500,4,0),"")</f>
        <v/>
      </c>
      <c r="CB250" s="43" t="str">
        <f t="shared" si="89"/>
        <v/>
      </c>
      <c r="CC250" s="122" t="str">
        <f>IF($BZ250="","",SUM($BZ$2:$BZ250))</f>
        <v/>
      </c>
      <c r="CD250" s="43" t="str">
        <f>IF($BZ250="","",$BU$19*(SUM($BZ$2:$BZ250)))</f>
        <v/>
      </c>
    </row>
    <row r="251" spans="1:82">
      <c r="A251" s="4" t="str">
        <f t="shared" si="90"/>
        <v/>
      </c>
      <c r="B251" s="21" t="str">
        <f>IF(Investments_Import!A251="","",Investments_Import!A251)</f>
        <v/>
      </c>
      <c r="C251" s="22" t="str">
        <f t="shared" si="83"/>
        <v/>
      </c>
      <c r="D251" s="51" t="str">
        <f t="shared" si="91"/>
        <v/>
      </c>
      <c r="E251" s="3" t="str">
        <f>IF(Investments_Import!B251="","",Investments_Import!B251)</f>
        <v/>
      </c>
      <c r="F251" s="54" t="str">
        <f t="shared" si="92"/>
        <v xml:space="preserve"> </v>
      </c>
      <c r="G251" s="54" t="str">
        <f>IF($B251="","",COUNTIF($F$2:$F251,$F251))</f>
        <v/>
      </c>
      <c r="H251" s="53" t="str">
        <f t="shared" si="93"/>
        <v xml:space="preserve">  </v>
      </c>
      <c r="I251" s="3" t="str">
        <f>IF(Investments_Import!C251="","",Investments_Import!C251)</f>
        <v/>
      </c>
      <c r="J251" s="108" t="str">
        <f>IF(Investments_Import!D251="","",Investments_Import!D251)</f>
        <v/>
      </c>
      <c r="K251" s="108" t="str">
        <f t="shared" si="94"/>
        <v/>
      </c>
      <c r="L251" s="47" t="str">
        <f>IF(Investments_Import!E251="","",Investments_Import!E251)</f>
        <v/>
      </c>
      <c r="M251" s="47" t="str">
        <f t="shared" si="84"/>
        <v/>
      </c>
      <c r="N251" s="31" t="str">
        <f>IF(Investments_Import!F251="","",Investments_Import!F251)</f>
        <v/>
      </c>
      <c r="O251" s="31" t="str">
        <f t="shared" si="85"/>
        <v/>
      </c>
      <c r="P251" s="3" t="str">
        <f>IF(Investments_Import!G251="","",Investments_Import!G251)</f>
        <v/>
      </c>
      <c r="Q251" s="3" t="str">
        <f>IF(Investments_Import!H251="","",Investments_Import!H251)</f>
        <v/>
      </c>
      <c r="R251" s="37" t="str">
        <f t="shared" si="86"/>
        <v/>
      </c>
      <c r="S251" s="37" t="str">
        <f t="shared" si="87"/>
        <v/>
      </c>
      <c r="U251" s="36" t="str">
        <f>IF(Mining_Import!A251="","",Mining_Import!A251)</f>
        <v/>
      </c>
      <c r="V251" s="22" t="str">
        <f t="shared" si="95"/>
        <v/>
      </c>
      <c r="W251" s="127" t="str">
        <f t="shared" si="96"/>
        <v/>
      </c>
      <c r="X251" s="127" t="str">
        <f t="shared" si="97"/>
        <v/>
      </c>
      <c r="Y251" s="127" t="str">
        <f t="shared" si="98"/>
        <v/>
      </c>
      <c r="Z251" s="36" t="str">
        <f>IF(Mining_Import!B251="","",Mining_Import!B251)</f>
        <v/>
      </c>
      <c r="AA251" s="184" t="str">
        <f>IF(Mining_Import!$C251="","",Mining_Import!$C251)</f>
        <v/>
      </c>
      <c r="AB251" s="122" t="str">
        <f t="shared" si="99"/>
        <v/>
      </c>
      <c r="AC251" s="122" t="str">
        <f>IF($Y251&gt;Dashboard!$Q$19,$AB251,"")</f>
        <v/>
      </c>
      <c r="AD251" s="43" t="str">
        <f t="shared" si="100"/>
        <v/>
      </c>
      <c r="AE251" s="36" t="str">
        <f>IF(Mining_Import!D251="","",Mining_Import!D251)</f>
        <v/>
      </c>
      <c r="AF251" s="36" t="str">
        <f>IF(Mining_Import!E251="","",Mining_Import!E251)</f>
        <v/>
      </c>
      <c r="AG251" s="36" t="str">
        <f>IF(Mining_Import!F251="","",Mining_Import!F251)</f>
        <v/>
      </c>
      <c r="AH251" s="36" t="str">
        <f>IF(Mining_Import!G251="","",Mining_Import!G251)</f>
        <v/>
      </c>
      <c r="AI251" s="36" t="str">
        <f>IF(Mining_Import!H251="","",Mining_Import!H251)</f>
        <v/>
      </c>
      <c r="AJ251" s="36" t="str">
        <f>IF(Mining_Import!I251="","",Mining_Import!I251)</f>
        <v/>
      </c>
      <c r="BY251" s="120" t="str">
        <f t="shared" si="88"/>
        <v/>
      </c>
      <c r="BZ251" s="184" t="str">
        <f t="shared" si="101"/>
        <v/>
      </c>
      <c r="CA251" s="37" t="str">
        <f>IFERROR(VLOOKUP($BY251,Account_Value!$C$2:$F$2500,4,0),"")</f>
        <v/>
      </c>
      <c r="CB251" s="43" t="str">
        <f t="shared" si="89"/>
        <v/>
      </c>
      <c r="CC251" s="122" t="str">
        <f>IF($BZ251="","",SUM($BZ$2:$BZ251))</f>
        <v/>
      </c>
      <c r="CD251" s="43" t="str">
        <f>IF($BZ251="","",$BU$19*(SUM($BZ$2:$BZ251)))</f>
        <v/>
      </c>
    </row>
    <row r="252" spans="1:82">
      <c r="A252" s="4" t="str">
        <f t="shared" si="90"/>
        <v/>
      </c>
      <c r="B252" s="21" t="str">
        <f>IF(Investments_Import!A252="","",Investments_Import!A252)</f>
        <v/>
      </c>
      <c r="C252" s="22" t="str">
        <f t="shared" si="83"/>
        <v/>
      </c>
      <c r="D252" s="51" t="str">
        <f t="shared" si="91"/>
        <v/>
      </c>
      <c r="E252" s="3" t="str">
        <f>IF(Investments_Import!B252="","",Investments_Import!B252)</f>
        <v/>
      </c>
      <c r="F252" s="54" t="str">
        <f t="shared" si="92"/>
        <v xml:space="preserve"> </v>
      </c>
      <c r="G252" s="54" t="str">
        <f>IF($B252="","",COUNTIF($F$2:$F252,$F252))</f>
        <v/>
      </c>
      <c r="H252" s="53" t="str">
        <f t="shared" si="93"/>
        <v xml:space="preserve">  </v>
      </c>
      <c r="I252" s="3" t="str">
        <f>IF(Investments_Import!C252="","",Investments_Import!C252)</f>
        <v/>
      </c>
      <c r="J252" s="108" t="str">
        <f>IF(Investments_Import!D252="","",Investments_Import!D252)</f>
        <v/>
      </c>
      <c r="K252" s="108" t="str">
        <f t="shared" si="94"/>
        <v/>
      </c>
      <c r="L252" s="47" t="str">
        <f>IF(Investments_Import!E252="","",Investments_Import!E252)</f>
        <v/>
      </c>
      <c r="M252" s="47" t="str">
        <f t="shared" si="84"/>
        <v/>
      </c>
      <c r="N252" s="31" t="str">
        <f>IF(Investments_Import!F252="","",Investments_Import!F252)</f>
        <v/>
      </c>
      <c r="O252" s="31" t="str">
        <f t="shared" si="85"/>
        <v/>
      </c>
      <c r="P252" s="3" t="str">
        <f>IF(Investments_Import!G252="","",Investments_Import!G252)</f>
        <v/>
      </c>
      <c r="Q252" s="3" t="str">
        <f>IF(Investments_Import!H252="","",Investments_Import!H252)</f>
        <v/>
      </c>
      <c r="R252" s="37" t="str">
        <f t="shared" si="86"/>
        <v/>
      </c>
      <c r="S252" s="37" t="str">
        <f t="shared" si="87"/>
        <v/>
      </c>
      <c r="U252" s="36" t="str">
        <f>IF(Mining_Import!A252="","",Mining_Import!A252)</f>
        <v/>
      </c>
      <c r="V252" s="22" t="str">
        <f t="shared" si="95"/>
        <v/>
      </c>
      <c r="W252" s="127" t="str">
        <f t="shared" si="96"/>
        <v/>
      </c>
      <c r="X252" s="127" t="str">
        <f t="shared" si="97"/>
        <v/>
      </c>
      <c r="Y252" s="127" t="str">
        <f t="shared" si="98"/>
        <v/>
      </c>
      <c r="Z252" s="36" t="str">
        <f>IF(Mining_Import!B252="","",Mining_Import!B252)</f>
        <v/>
      </c>
      <c r="AA252" s="184" t="str">
        <f>IF(Mining_Import!$C252="","",Mining_Import!$C252)</f>
        <v/>
      </c>
      <c r="AB252" s="122" t="str">
        <f t="shared" si="99"/>
        <v/>
      </c>
      <c r="AC252" s="122" t="str">
        <f>IF($Y252&gt;Dashboard!$Q$19,$AB252,"")</f>
        <v/>
      </c>
      <c r="AD252" s="43" t="str">
        <f t="shared" si="100"/>
        <v/>
      </c>
      <c r="AE252" s="36" t="str">
        <f>IF(Mining_Import!D252="","",Mining_Import!D252)</f>
        <v/>
      </c>
      <c r="AF252" s="36" t="str">
        <f>IF(Mining_Import!E252="","",Mining_Import!E252)</f>
        <v/>
      </c>
      <c r="AG252" s="36" t="str">
        <f>IF(Mining_Import!F252="","",Mining_Import!F252)</f>
        <v/>
      </c>
      <c r="AH252" s="36" t="str">
        <f>IF(Mining_Import!G252="","",Mining_Import!G252)</f>
        <v/>
      </c>
      <c r="AI252" s="36" t="str">
        <f>IF(Mining_Import!H252="","",Mining_Import!H252)</f>
        <v/>
      </c>
      <c r="AJ252" s="36" t="str">
        <f>IF(Mining_Import!I252="","",Mining_Import!I252)</f>
        <v/>
      </c>
      <c r="BY252" s="120" t="str">
        <f t="shared" si="88"/>
        <v/>
      </c>
      <c r="BZ252" s="184" t="str">
        <f t="shared" si="101"/>
        <v/>
      </c>
      <c r="CA252" s="37" t="str">
        <f>IFERROR(VLOOKUP($BY252,Account_Value!$C$2:$F$2500,4,0),"")</f>
        <v/>
      </c>
      <c r="CB252" s="43" t="str">
        <f t="shared" si="89"/>
        <v/>
      </c>
      <c r="CC252" s="122" t="str">
        <f>IF($BZ252="","",SUM($BZ$2:$BZ252))</f>
        <v/>
      </c>
      <c r="CD252" s="43" t="str">
        <f>IF($BZ252="","",$BU$19*(SUM($BZ$2:$BZ252)))</f>
        <v/>
      </c>
    </row>
    <row r="253" spans="1:82">
      <c r="A253" s="4" t="str">
        <f t="shared" si="90"/>
        <v/>
      </c>
      <c r="B253" s="21" t="str">
        <f>IF(Investments_Import!A253="","",Investments_Import!A253)</f>
        <v/>
      </c>
      <c r="C253" s="22" t="str">
        <f t="shared" si="83"/>
        <v/>
      </c>
      <c r="D253" s="51" t="str">
        <f t="shared" si="91"/>
        <v/>
      </c>
      <c r="E253" s="3" t="str">
        <f>IF(Investments_Import!B253="","",Investments_Import!B253)</f>
        <v/>
      </c>
      <c r="F253" s="54" t="str">
        <f t="shared" si="92"/>
        <v xml:space="preserve"> </v>
      </c>
      <c r="G253" s="54" t="str">
        <f>IF($B253="","",COUNTIF($F$2:$F253,$F253))</f>
        <v/>
      </c>
      <c r="H253" s="53" t="str">
        <f t="shared" si="93"/>
        <v xml:space="preserve">  </v>
      </c>
      <c r="I253" s="3" t="str">
        <f>IF(Investments_Import!C253="","",Investments_Import!C253)</f>
        <v/>
      </c>
      <c r="J253" s="108" t="str">
        <f>IF(Investments_Import!D253="","",Investments_Import!D253)</f>
        <v/>
      </c>
      <c r="K253" s="108" t="str">
        <f t="shared" si="94"/>
        <v/>
      </c>
      <c r="L253" s="47" t="str">
        <f>IF(Investments_Import!E253="","",Investments_Import!E253)</f>
        <v/>
      </c>
      <c r="M253" s="47" t="str">
        <f t="shared" si="84"/>
        <v/>
      </c>
      <c r="N253" s="31" t="str">
        <f>IF(Investments_Import!F253="","",Investments_Import!F253)</f>
        <v/>
      </c>
      <c r="O253" s="31" t="str">
        <f t="shared" si="85"/>
        <v/>
      </c>
      <c r="P253" s="3" t="str">
        <f>IF(Investments_Import!G253="","",Investments_Import!G253)</f>
        <v/>
      </c>
      <c r="Q253" s="3" t="str">
        <f>IF(Investments_Import!H253="","",Investments_Import!H253)</f>
        <v/>
      </c>
      <c r="R253" s="37" t="str">
        <f t="shared" si="86"/>
        <v/>
      </c>
      <c r="S253" s="37" t="str">
        <f t="shared" si="87"/>
        <v/>
      </c>
      <c r="U253" s="36" t="str">
        <f>IF(Mining_Import!A253="","",Mining_Import!A253)</f>
        <v/>
      </c>
      <c r="V253" s="22" t="str">
        <f t="shared" si="95"/>
        <v/>
      </c>
      <c r="W253" s="127" t="str">
        <f t="shared" si="96"/>
        <v/>
      </c>
      <c r="X253" s="127" t="str">
        <f t="shared" si="97"/>
        <v/>
      </c>
      <c r="Y253" s="127" t="str">
        <f t="shared" si="98"/>
        <v/>
      </c>
      <c r="Z253" s="36" t="str">
        <f>IF(Mining_Import!B253="","",Mining_Import!B253)</f>
        <v/>
      </c>
      <c r="AA253" s="184" t="str">
        <f>IF(Mining_Import!$C253="","",Mining_Import!$C253)</f>
        <v/>
      </c>
      <c r="AB253" s="122" t="str">
        <f t="shared" si="99"/>
        <v/>
      </c>
      <c r="AC253" s="122" t="str">
        <f>IF($Y253&gt;Dashboard!$Q$19,$AB253,"")</f>
        <v/>
      </c>
      <c r="AD253" s="43" t="str">
        <f t="shared" si="100"/>
        <v/>
      </c>
      <c r="AE253" s="36" t="str">
        <f>IF(Mining_Import!D253="","",Mining_Import!D253)</f>
        <v/>
      </c>
      <c r="AF253" s="36" t="str">
        <f>IF(Mining_Import!E253="","",Mining_Import!E253)</f>
        <v/>
      </c>
      <c r="AG253" s="36" t="str">
        <f>IF(Mining_Import!F253="","",Mining_Import!F253)</f>
        <v/>
      </c>
      <c r="AH253" s="36" t="str">
        <f>IF(Mining_Import!G253="","",Mining_Import!G253)</f>
        <v/>
      </c>
      <c r="AI253" s="36" t="str">
        <f>IF(Mining_Import!H253="","",Mining_Import!H253)</f>
        <v/>
      </c>
      <c r="AJ253" s="36" t="str">
        <f>IF(Mining_Import!I253="","",Mining_Import!I253)</f>
        <v/>
      </c>
      <c r="BY253" s="120" t="str">
        <f t="shared" si="88"/>
        <v/>
      </c>
      <c r="BZ253" s="184" t="str">
        <f t="shared" si="101"/>
        <v/>
      </c>
      <c r="CA253" s="37" t="str">
        <f>IFERROR(VLOOKUP($BY253,Account_Value!$C$2:$F$2500,4,0),"")</f>
        <v/>
      </c>
      <c r="CB253" s="43" t="str">
        <f t="shared" si="89"/>
        <v/>
      </c>
      <c r="CC253" s="122" t="str">
        <f>IF($BZ253="","",SUM($BZ$2:$BZ253))</f>
        <v/>
      </c>
      <c r="CD253" s="43" t="str">
        <f>IF($BZ253="","",$BU$19*(SUM($BZ$2:$BZ253)))</f>
        <v/>
      </c>
    </row>
    <row r="254" spans="1:82">
      <c r="A254" s="4" t="str">
        <f t="shared" si="90"/>
        <v/>
      </c>
      <c r="B254" s="21" t="str">
        <f>IF(Investments_Import!A254="","",Investments_Import!A254)</f>
        <v/>
      </c>
      <c r="C254" s="22" t="str">
        <f t="shared" si="83"/>
        <v/>
      </c>
      <c r="D254" s="51" t="str">
        <f t="shared" si="91"/>
        <v/>
      </c>
      <c r="E254" s="3" t="str">
        <f>IF(Investments_Import!B254="","",Investments_Import!B254)</f>
        <v/>
      </c>
      <c r="F254" s="54" t="str">
        <f t="shared" si="92"/>
        <v xml:space="preserve"> </v>
      </c>
      <c r="G254" s="54" t="str">
        <f>IF($B254="","",COUNTIF($F$2:$F254,$F254))</f>
        <v/>
      </c>
      <c r="H254" s="53" t="str">
        <f t="shared" si="93"/>
        <v xml:space="preserve">  </v>
      </c>
      <c r="I254" s="3" t="str">
        <f>IF(Investments_Import!C254="","",Investments_Import!C254)</f>
        <v/>
      </c>
      <c r="J254" s="108" t="str">
        <f>IF(Investments_Import!D254="","",Investments_Import!D254)</f>
        <v/>
      </c>
      <c r="K254" s="108" t="str">
        <f t="shared" si="94"/>
        <v/>
      </c>
      <c r="L254" s="47" t="str">
        <f>IF(Investments_Import!E254="","",Investments_Import!E254)</f>
        <v/>
      </c>
      <c r="M254" s="47" t="str">
        <f t="shared" si="84"/>
        <v/>
      </c>
      <c r="N254" s="31" t="str">
        <f>IF(Investments_Import!F254="","",Investments_Import!F254)</f>
        <v/>
      </c>
      <c r="O254" s="31" t="str">
        <f t="shared" si="85"/>
        <v/>
      </c>
      <c r="P254" s="3" t="str">
        <f>IF(Investments_Import!G254="","",Investments_Import!G254)</f>
        <v/>
      </c>
      <c r="Q254" s="3" t="str">
        <f>IF(Investments_Import!H254="","",Investments_Import!H254)</f>
        <v/>
      </c>
      <c r="R254" s="37" t="str">
        <f t="shared" si="86"/>
        <v/>
      </c>
      <c r="S254" s="37" t="str">
        <f t="shared" si="87"/>
        <v/>
      </c>
      <c r="U254" s="36" t="str">
        <f>IF(Mining_Import!A254="","",Mining_Import!A254)</f>
        <v/>
      </c>
      <c r="V254" s="22" t="str">
        <f t="shared" si="95"/>
        <v/>
      </c>
      <c r="W254" s="127" t="str">
        <f t="shared" si="96"/>
        <v/>
      </c>
      <c r="X254" s="127" t="str">
        <f t="shared" si="97"/>
        <v/>
      </c>
      <c r="Y254" s="127" t="str">
        <f t="shared" si="98"/>
        <v/>
      </c>
      <c r="Z254" s="36" t="str">
        <f>IF(Mining_Import!B254="","",Mining_Import!B254)</f>
        <v/>
      </c>
      <c r="AA254" s="184" t="str">
        <f>IF(Mining_Import!$C254="","",Mining_Import!$C254)</f>
        <v/>
      </c>
      <c r="AB254" s="122" t="str">
        <f t="shared" si="99"/>
        <v/>
      </c>
      <c r="AC254" s="122" t="str">
        <f>IF($Y254&gt;Dashboard!$Q$19,$AB254,"")</f>
        <v/>
      </c>
      <c r="AD254" s="43" t="str">
        <f t="shared" si="100"/>
        <v/>
      </c>
      <c r="AE254" s="36" t="str">
        <f>IF(Mining_Import!D254="","",Mining_Import!D254)</f>
        <v/>
      </c>
      <c r="AF254" s="36" t="str">
        <f>IF(Mining_Import!E254="","",Mining_Import!E254)</f>
        <v/>
      </c>
      <c r="AG254" s="36" t="str">
        <f>IF(Mining_Import!F254="","",Mining_Import!F254)</f>
        <v/>
      </c>
      <c r="AH254" s="36" t="str">
        <f>IF(Mining_Import!G254="","",Mining_Import!G254)</f>
        <v/>
      </c>
      <c r="AI254" s="36" t="str">
        <f>IF(Mining_Import!H254="","",Mining_Import!H254)</f>
        <v/>
      </c>
      <c r="AJ254" s="36" t="str">
        <f>IF(Mining_Import!I254="","",Mining_Import!I254)</f>
        <v/>
      </c>
      <c r="BY254" s="120" t="str">
        <f t="shared" si="88"/>
        <v/>
      </c>
      <c r="BZ254" s="184" t="str">
        <f t="shared" si="101"/>
        <v/>
      </c>
      <c r="CA254" s="37" t="str">
        <f>IFERROR(VLOOKUP($BY254,Account_Value!$C$2:$F$2500,4,0),"")</f>
        <v/>
      </c>
      <c r="CB254" s="43" t="str">
        <f t="shared" si="89"/>
        <v/>
      </c>
      <c r="CC254" s="122" t="str">
        <f>IF($BZ254="","",SUM($BZ$2:$BZ254))</f>
        <v/>
      </c>
      <c r="CD254" s="43" t="str">
        <f>IF($BZ254="","",$BU$19*(SUM($BZ$2:$BZ254)))</f>
        <v/>
      </c>
    </row>
    <row r="255" spans="1:82">
      <c r="A255" s="4" t="str">
        <f t="shared" si="90"/>
        <v/>
      </c>
      <c r="B255" s="21" t="str">
        <f>IF(Investments_Import!A255="","",Investments_Import!A255)</f>
        <v/>
      </c>
      <c r="C255" s="22" t="str">
        <f t="shared" si="83"/>
        <v/>
      </c>
      <c r="D255" s="51" t="str">
        <f t="shared" si="91"/>
        <v/>
      </c>
      <c r="E255" s="3" t="str">
        <f>IF(Investments_Import!B255="","",Investments_Import!B255)</f>
        <v/>
      </c>
      <c r="F255" s="54" t="str">
        <f t="shared" si="92"/>
        <v xml:space="preserve"> </v>
      </c>
      <c r="G255" s="54" t="str">
        <f>IF($B255="","",COUNTIF($F$2:$F255,$F255))</f>
        <v/>
      </c>
      <c r="H255" s="53" t="str">
        <f t="shared" si="93"/>
        <v xml:space="preserve">  </v>
      </c>
      <c r="I255" s="3" t="str">
        <f>IF(Investments_Import!C255="","",Investments_Import!C255)</f>
        <v/>
      </c>
      <c r="J255" s="108" t="str">
        <f>IF(Investments_Import!D255="","",Investments_Import!D255)</f>
        <v/>
      </c>
      <c r="K255" s="108" t="str">
        <f t="shared" si="94"/>
        <v/>
      </c>
      <c r="L255" s="47" t="str">
        <f>IF(Investments_Import!E255="","",Investments_Import!E255)</f>
        <v/>
      </c>
      <c r="M255" s="47" t="str">
        <f t="shared" si="84"/>
        <v/>
      </c>
      <c r="N255" s="31" t="str">
        <f>IF(Investments_Import!F255="","",Investments_Import!F255)</f>
        <v/>
      </c>
      <c r="O255" s="31" t="str">
        <f t="shared" si="85"/>
        <v/>
      </c>
      <c r="P255" s="3" t="str">
        <f>IF(Investments_Import!G255="","",Investments_Import!G255)</f>
        <v/>
      </c>
      <c r="Q255" s="3" t="str">
        <f>IF(Investments_Import!H255="","",Investments_Import!H255)</f>
        <v/>
      </c>
      <c r="R255" s="37" t="str">
        <f t="shared" si="86"/>
        <v/>
      </c>
      <c r="S255" s="37" t="str">
        <f t="shared" si="87"/>
        <v/>
      </c>
      <c r="U255" s="36" t="str">
        <f>IF(Mining_Import!A255="","",Mining_Import!A255)</f>
        <v/>
      </c>
      <c r="V255" s="22" t="str">
        <f t="shared" si="95"/>
        <v/>
      </c>
      <c r="W255" s="127" t="str">
        <f t="shared" si="96"/>
        <v/>
      </c>
      <c r="X255" s="127" t="str">
        <f t="shared" si="97"/>
        <v/>
      </c>
      <c r="Y255" s="127" t="str">
        <f t="shared" si="98"/>
        <v/>
      </c>
      <c r="Z255" s="36" t="str">
        <f>IF(Mining_Import!B255="","",Mining_Import!B255)</f>
        <v/>
      </c>
      <c r="AA255" s="184" t="str">
        <f>IF(Mining_Import!$C255="","",Mining_Import!$C255)</f>
        <v/>
      </c>
      <c r="AB255" s="122" t="str">
        <f t="shared" si="99"/>
        <v/>
      </c>
      <c r="AC255" s="122" t="str">
        <f>IF($Y255&gt;Dashboard!$Q$19,$AB255,"")</f>
        <v/>
      </c>
      <c r="AD255" s="43" t="str">
        <f t="shared" si="100"/>
        <v/>
      </c>
      <c r="AE255" s="36" t="str">
        <f>IF(Mining_Import!D255="","",Mining_Import!D255)</f>
        <v/>
      </c>
      <c r="AF255" s="36" t="str">
        <f>IF(Mining_Import!E255="","",Mining_Import!E255)</f>
        <v/>
      </c>
      <c r="AG255" s="36" t="str">
        <f>IF(Mining_Import!F255="","",Mining_Import!F255)</f>
        <v/>
      </c>
      <c r="AH255" s="36" t="str">
        <f>IF(Mining_Import!G255="","",Mining_Import!G255)</f>
        <v/>
      </c>
      <c r="AI255" s="36" t="str">
        <f>IF(Mining_Import!H255="","",Mining_Import!H255)</f>
        <v/>
      </c>
      <c r="AJ255" s="36" t="str">
        <f>IF(Mining_Import!I255="","",Mining_Import!I255)</f>
        <v/>
      </c>
      <c r="BY255" s="120" t="str">
        <f t="shared" si="88"/>
        <v/>
      </c>
      <c r="BZ255" s="184" t="str">
        <f t="shared" si="101"/>
        <v/>
      </c>
      <c r="CA255" s="37" t="str">
        <f>IFERROR(VLOOKUP($BY255,Account_Value!$C$2:$F$2500,4,0),"")</f>
        <v/>
      </c>
      <c r="CB255" s="43" t="str">
        <f t="shared" si="89"/>
        <v/>
      </c>
      <c r="CC255" s="122" t="str">
        <f>IF($BZ255="","",SUM($BZ$2:$BZ255))</f>
        <v/>
      </c>
      <c r="CD255" s="43" t="str">
        <f>IF($BZ255="","",$BU$19*(SUM($BZ$2:$BZ255)))</f>
        <v/>
      </c>
    </row>
    <row r="256" spans="1:82">
      <c r="A256" s="4" t="str">
        <f t="shared" si="90"/>
        <v/>
      </c>
      <c r="B256" s="21" t="str">
        <f>IF(Investments_Import!A256="","",Investments_Import!A256)</f>
        <v/>
      </c>
      <c r="C256" s="22" t="str">
        <f t="shared" si="83"/>
        <v/>
      </c>
      <c r="D256" s="51" t="str">
        <f t="shared" si="91"/>
        <v/>
      </c>
      <c r="E256" s="3" t="str">
        <f>IF(Investments_Import!B256="","",Investments_Import!B256)</f>
        <v/>
      </c>
      <c r="F256" s="54" t="str">
        <f t="shared" si="92"/>
        <v xml:space="preserve"> </v>
      </c>
      <c r="G256" s="54" t="str">
        <f>IF($B256="","",COUNTIF($F$2:$F256,$F256))</f>
        <v/>
      </c>
      <c r="H256" s="53" t="str">
        <f t="shared" si="93"/>
        <v xml:space="preserve">  </v>
      </c>
      <c r="I256" s="3" t="str">
        <f>IF(Investments_Import!C256="","",Investments_Import!C256)</f>
        <v/>
      </c>
      <c r="J256" s="108" t="str">
        <f>IF(Investments_Import!D256="","",Investments_Import!D256)</f>
        <v/>
      </c>
      <c r="K256" s="108" t="str">
        <f t="shared" si="94"/>
        <v/>
      </c>
      <c r="L256" s="47" t="str">
        <f>IF(Investments_Import!E256="","",Investments_Import!E256)</f>
        <v/>
      </c>
      <c r="M256" s="47" t="str">
        <f t="shared" si="84"/>
        <v/>
      </c>
      <c r="N256" s="31" t="str">
        <f>IF(Investments_Import!F256="","",Investments_Import!F256)</f>
        <v/>
      </c>
      <c r="O256" s="31" t="str">
        <f t="shared" si="85"/>
        <v/>
      </c>
      <c r="P256" s="3" t="str">
        <f>IF(Investments_Import!G256="","",Investments_Import!G256)</f>
        <v/>
      </c>
      <c r="Q256" s="3" t="str">
        <f>IF(Investments_Import!H256="","",Investments_Import!H256)</f>
        <v/>
      </c>
      <c r="R256" s="37" t="str">
        <f t="shared" si="86"/>
        <v/>
      </c>
      <c r="S256" s="37" t="str">
        <f t="shared" si="87"/>
        <v/>
      </c>
      <c r="U256" s="36" t="str">
        <f>IF(Mining_Import!A256="","",Mining_Import!A256)</f>
        <v/>
      </c>
      <c r="V256" s="22" t="str">
        <f t="shared" si="95"/>
        <v/>
      </c>
      <c r="W256" s="127" t="str">
        <f t="shared" si="96"/>
        <v/>
      </c>
      <c r="X256" s="127" t="str">
        <f t="shared" si="97"/>
        <v/>
      </c>
      <c r="Y256" s="127" t="str">
        <f t="shared" si="98"/>
        <v/>
      </c>
      <c r="Z256" s="36" t="str">
        <f>IF(Mining_Import!B256="","",Mining_Import!B256)</f>
        <v/>
      </c>
      <c r="AA256" s="184" t="str">
        <f>IF(Mining_Import!$C256="","",Mining_Import!$C256)</f>
        <v/>
      </c>
      <c r="AB256" s="122" t="str">
        <f t="shared" si="99"/>
        <v/>
      </c>
      <c r="AC256" s="122" t="str">
        <f>IF($Y256&gt;Dashboard!$Q$19,$AB256,"")</f>
        <v/>
      </c>
      <c r="AD256" s="43" t="str">
        <f t="shared" si="100"/>
        <v/>
      </c>
      <c r="AE256" s="36" t="str">
        <f>IF(Mining_Import!D256="","",Mining_Import!D256)</f>
        <v/>
      </c>
      <c r="AF256" s="36" t="str">
        <f>IF(Mining_Import!E256="","",Mining_Import!E256)</f>
        <v/>
      </c>
      <c r="AG256" s="36" t="str">
        <f>IF(Mining_Import!F256="","",Mining_Import!F256)</f>
        <v/>
      </c>
      <c r="AH256" s="36" t="str">
        <f>IF(Mining_Import!G256="","",Mining_Import!G256)</f>
        <v/>
      </c>
      <c r="AI256" s="36" t="str">
        <f>IF(Mining_Import!H256="","",Mining_Import!H256)</f>
        <v/>
      </c>
      <c r="AJ256" s="36" t="str">
        <f>IF(Mining_Import!I256="","",Mining_Import!I256)</f>
        <v/>
      </c>
      <c r="BY256" s="120" t="str">
        <f t="shared" si="88"/>
        <v/>
      </c>
      <c r="BZ256" s="184" t="str">
        <f t="shared" si="101"/>
        <v/>
      </c>
      <c r="CA256" s="37" t="str">
        <f>IFERROR(VLOOKUP($BY256,Account_Value!$C$2:$F$2500,4,0),"")</f>
        <v/>
      </c>
      <c r="CB256" s="43" t="str">
        <f t="shared" si="89"/>
        <v/>
      </c>
      <c r="CC256" s="122" t="str">
        <f>IF($BZ256="","",SUM($BZ$2:$BZ256))</f>
        <v/>
      </c>
      <c r="CD256" s="43" t="str">
        <f>IF($BZ256="","",$BU$19*(SUM($BZ$2:$BZ256)))</f>
        <v/>
      </c>
    </row>
    <row r="257" spans="1:82">
      <c r="A257" s="4" t="str">
        <f t="shared" si="90"/>
        <v/>
      </c>
      <c r="B257" s="21" t="str">
        <f>IF(Investments_Import!A257="","",Investments_Import!A257)</f>
        <v/>
      </c>
      <c r="C257" s="22" t="str">
        <f t="shared" si="83"/>
        <v/>
      </c>
      <c r="D257" s="51" t="str">
        <f t="shared" si="91"/>
        <v/>
      </c>
      <c r="E257" s="3" t="str">
        <f>IF(Investments_Import!B257="","",Investments_Import!B257)</f>
        <v/>
      </c>
      <c r="F257" s="54" t="str">
        <f t="shared" si="92"/>
        <v xml:space="preserve"> </v>
      </c>
      <c r="G257" s="54" t="str">
        <f>IF($B257="","",COUNTIF($F$2:$F257,$F257))</f>
        <v/>
      </c>
      <c r="H257" s="53" t="str">
        <f t="shared" si="93"/>
        <v xml:space="preserve">  </v>
      </c>
      <c r="I257" s="3" t="str">
        <f>IF(Investments_Import!C257="","",Investments_Import!C257)</f>
        <v/>
      </c>
      <c r="J257" s="108" t="str">
        <f>IF(Investments_Import!D257="","",Investments_Import!D257)</f>
        <v/>
      </c>
      <c r="K257" s="108" t="str">
        <f t="shared" si="94"/>
        <v/>
      </c>
      <c r="L257" s="47" t="str">
        <f>IF(Investments_Import!E257="","",Investments_Import!E257)</f>
        <v/>
      </c>
      <c r="M257" s="47" t="str">
        <f t="shared" si="84"/>
        <v/>
      </c>
      <c r="N257" s="31" t="str">
        <f>IF(Investments_Import!F257="","",Investments_Import!F257)</f>
        <v/>
      </c>
      <c r="O257" s="31" t="str">
        <f t="shared" si="85"/>
        <v/>
      </c>
      <c r="P257" s="3" t="str">
        <f>IF(Investments_Import!G257="","",Investments_Import!G257)</f>
        <v/>
      </c>
      <c r="Q257" s="3" t="str">
        <f>IF(Investments_Import!H257="","",Investments_Import!H257)</f>
        <v/>
      </c>
      <c r="R257" s="37" t="str">
        <f t="shared" si="86"/>
        <v/>
      </c>
      <c r="S257" s="37" t="str">
        <f t="shared" si="87"/>
        <v/>
      </c>
      <c r="U257" s="36" t="str">
        <f>IF(Mining_Import!A257="","",Mining_Import!A257)</f>
        <v/>
      </c>
      <c r="V257" s="22" t="str">
        <f t="shared" si="95"/>
        <v/>
      </c>
      <c r="W257" s="127" t="str">
        <f t="shared" si="96"/>
        <v/>
      </c>
      <c r="X257" s="127" t="str">
        <f t="shared" si="97"/>
        <v/>
      </c>
      <c r="Y257" s="127" t="str">
        <f t="shared" si="98"/>
        <v/>
      </c>
      <c r="Z257" s="36" t="str">
        <f>IF(Mining_Import!B257="","",Mining_Import!B257)</f>
        <v/>
      </c>
      <c r="AA257" s="184" t="str">
        <f>IF(Mining_Import!$C257="","",Mining_Import!$C257)</f>
        <v/>
      </c>
      <c r="AB257" s="122" t="str">
        <f t="shared" si="99"/>
        <v/>
      </c>
      <c r="AC257" s="122" t="str">
        <f>IF($Y257&gt;Dashboard!$Q$19,$AB257,"")</f>
        <v/>
      </c>
      <c r="AD257" s="43" t="str">
        <f t="shared" si="100"/>
        <v/>
      </c>
      <c r="AE257" s="36" t="str">
        <f>IF(Mining_Import!D257="","",Mining_Import!D257)</f>
        <v/>
      </c>
      <c r="AF257" s="36" t="str">
        <f>IF(Mining_Import!E257="","",Mining_Import!E257)</f>
        <v/>
      </c>
      <c r="AG257" s="36" t="str">
        <f>IF(Mining_Import!F257="","",Mining_Import!F257)</f>
        <v/>
      </c>
      <c r="AH257" s="36" t="str">
        <f>IF(Mining_Import!G257="","",Mining_Import!G257)</f>
        <v/>
      </c>
      <c r="AI257" s="36" t="str">
        <f>IF(Mining_Import!H257="","",Mining_Import!H257)</f>
        <v/>
      </c>
      <c r="AJ257" s="36" t="str">
        <f>IF(Mining_Import!I257="","",Mining_Import!I257)</f>
        <v/>
      </c>
      <c r="BY257" s="120" t="str">
        <f t="shared" si="88"/>
        <v/>
      </c>
      <c r="BZ257" s="184" t="str">
        <f t="shared" si="101"/>
        <v/>
      </c>
      <c r="CA257" s="37" t="str">
        <f>IFERROR(VLOOKUP($BY257,Account_Value!$C$2:$F$2500,4,0),"")</f>
        <v/>
      </c>
      <c r="CB257" s="43" t="str">
        <f t="shared" si="89"/>
        <v/>
      </c>
      <c r="CC257" s="122" t="str">
        <f>IF($BZ257="","",SUM($BZ$2:$BZ257))</f>
        <v/>
      </c>
      <c r="CD257" s="43" t="str">
        <f>IF($BZ257="","",$BU$19*(SUM($BZ$2:$BZ257)))</f>
        <v/>
      </c>
    </row>
    <row r="258" spans="1:82">
      <c r="A258" s="4" t="str">
        <f t="shared" si="90"/>
        <v/>
      </c>
      <c r="B258" s="21" t="str">
        <f>IF(Investments_Import!A258="","",Investments_Import!A258)</f>
        <v/>
      </c>
      <c r="C258" s="22" t="str">
        <f t="shared" ref="C258:C321" si="102">IF(B258="","",B258*1)</f>
        <v/>
      </c>
      <c r="D258" s="51" t="str">
        <f t="shared" si="91"/>
        <v/>
      </c>
      <c r="E258" s="3" t="str">
        <f>IF(Investments_Import!B258="","",Investments_Import!B258)</f>
        <v/>
      </c>
      <c r="F258" s="54" t="str">
        <f t="shared" si="92"/>
        <v xml:space="preserve"> </v>
      </c>
      <c r="G258" s="54" t="str">
        <f>IF($B258="","",COUNTIF($F$2:$F258,$F258))</f>
        <v/>
      </c>
      <c r="H258" s="53" t="str">
        <f t="shared" si="93"/>
        <v xml:space="preserve">  </v>
      </c>
      <c r="I258" s="3" t="str">
        <f>IF(Investments_Import!C258="","",Investments_Import!C258)</f>
        <v/>
      </c>
      <c r="J258" s="108" t="str">
        <f>IF(Investments_Import!D258="","",Investments_Import!D258)</f>
        <v/>
      </c>
      <c r="K258" s="108" t="str">
        <f t="shared" si="94"/>
        <v/>
      </c>
      <c r="L258" s="47" t="str">
        <f>IF(Investments_Import!E258="","",Investments_Import!E258)</f>
        <v/>
      </c>
      <c r="M258" s="47" t="str">
        <f t="shared" ref="M258:M321" si="103">IF($L258="","",$L258*1)</f>
        <v/>
      </c>
      <c r="N258" s="31" t="str">
        <f>IF(Investments_Import!F258="","",Investments_Import!F258)</f>
        <v/>
      </c>
      <c r="O258" s="31" t="str">
        <f t="shared" ref="O258:O321" si="104">IF($N258="","",$N258*1)</f>
        <v/>
      </c>
      <c r="P258" s="3" t="str">
        <f>IF(Investments_Import!G258="","",Investments_Import!G258)</f>
        <v/>
      </c>
      <c r="Q258" s="3" t="str">
        <f>IF(Investments_Import!H258="","",Investments_Import!H258)</f>
        <v/>
      </c>
      <c r="R258" s="37" t="str">
        <f t="shared" ref="R258:R321" si="105">IF($Q258="","",IF($Q258="USD",$P258,$P258*$J258))</f>
        <v/>
      </c>
      <c r="S258" s="37" t="str">
        <f t="shared" ref="S258:S321" si="106">IF($R258="","",$R258*1)</f>
        <v/>
      </c>
      <c r="U258" s="36" t="str">
        <f>IF(Mining_Import!A258="","",Mining_Import!A258)</f>
        <v/>
      </c>
      <c r="V258" s="22" t="str">
        <f t="shared" si="95"/>
        <v/>
      </c>
      <c r="W258" s="127" t="str">
        <f t="shared" si="96"/>
        <v/>
      </c>
      <c r="X258" s="127" t="str">
        <f t="shared" si="97"/>
        <v/>
      </c>
      <c r="Y258" s="127" t="str">
        <f t="shared" si="98"/>
        <v/>
      </c>
      <c r="Z258" s="36" t="str">
        <f>IF(Mining_Import!B258="","",Mining_Import!B258)</f>
        <v/>
      </c>
      <c r="AA258" s="184" t="str">
        <f>IF(Mining_Import!$C258="","",Mining_Import!$C258)</f>
        <v/>
      </c>
      <c r="AB258" s="122" t="str">
        <f t="shared" si="99"/>
        <v/>
      </c>
      <c r="AC258" s="122" t="str">
        <f>IF($Y258&gt;Dashboard!$Q$19,$AB258,"")</f>
        <v/>
      </c>
      <c r="AD258" s="43" t="str">
        <f t="shared" si="100"/>
        <v/>
      </c>
      <c r="AE258" s="36" t="str">
        <f>IF(Mining_Import!D258="","",Mining_Import!D258)</f>
        <v/>
      </c>
      <c r="AF258" s="36" t="str">
        <f>IF(Mining_Import!E258="","",Mining_Import!E258)</f>
        <v/>
      </c>
      <c r="AG258" s="36" t="str">
        <f>IF(Mining_Import!F258="","",Mining_Import!F258)</f>
        <v/>
      </c>
      <c r="AH258" s="36" t="str">
        <f>IF(Mining_Import!G258="","",Mining_Import!G258)</f>
        <v/>
      </c>
      <c r="AI258" s="36" t="str">
        <f>IF(Mining_Import!H258="","",Mining_Import!H258)</f>
        <v/>
      </c>
      <c r="AJ258" s="36" t="str">
        <f>IF(Mining_Import!I258="","",Mining_Import!I258)</f>
        <v/>
      </c>
      <c r="BY258" s="120" t="str">
        <f t="shared" ref="BY258:BY321" si="107">Y258</f>
        <v/>
      </c>
      <c r="BZ258" s="184" t="str">
        <f t="shared" si="101"/>
        <v/>
      </c>
      <c r="CA258" s="37" t="str">
        <f>IFERROR(VLOOKUP($BY258,Account_Value!$C$2:$F$2500,4,0),"")</f>
        <v/>
      </c>
      <c r="CB258" s="43" t="str">
        <f t="shared" ref="CB258:CB321" si="108">IF(BZ258="","",BZ258*CA258)</f>
        <v/>
      </c>
      <c r="CC258" s="122" t="str">
        <f>IF($BZ258="","",SUM($BZ$2:$BZ258))</f>
        <v/>
      </c>
      <c r="CD258" s="43" t="str">
        <f>IF($BZ258="","",$BU$19*(SUM($BZ$2:$BZ258)))</f>
        <v/>
      </c>
    </row>
    <row r="259" spans="1:82">
      <c r="A259" s="4" t="str">
        <f t="shared" ref="A259:A322" si="109">IF($B259="","",$A258+1)</f>
        <v/>
      </c>
      <c r="B259" s="21" t="str">
        <f>IF(Investments_Import!A259="","",Investments_Import!A259)</f>
        <v/>
      </c>
      <c r="C259" s="22" t="str">
        <f t="shared" si="102"/>
        <v/>
      </c>
      <c r="D259" s="51" t="str">
        <f t="shared" ref="D259:D322" si="110">$C259</f>
        <v/>
      </c>
      <c r="E259" s="3" t="str">
        <f>IF(Investments_Import!B259="","",Investments_Import!B259)</f>
        <v/>
      </c>
      <c r="F259" s="54" t="str">
        <f t="shared" ref="F259:F322" si="111">CONCATENATE(TEXT($D259,"dd-mmm-yyyy")," ",$E259)</f>
        <v xml:space="preserve"> </v>
      </c>
      <c r="G259" s="54" t="str">
        <f>IF($B259="","",COUNTIF($F$2:$F259,$F259))</f>
        <v/>
      </c>
      <c r="H259" s="53" t="str">
        <f t="shared" ref="H259:H322" si="112">CONCATENATE(TEXT($D259,"dd-mmm-yyyy")," ",$E259," ",$G259)</f>
        <v xml:space="preserve">  </v>
      </c>
      <c r="I259" s="3" t="str">
        <f>IF(Investments_Import!C259="","",Investments_Import!C259)</f>
        <v/>
      </c>
      <c r="J259" s="108" t="str">
        <f>IF(Investments_Import!D259="","",Investments_Import!D259)</f>
        <v/>
      </c>
      <c r="K259" s="108" t="str">
        <f t="shared" ref="K259:K322" si="113">IF($B259="","",$J259*1)</f>
        <v/>
      </c>
      <c r="L259" s="47" t="str">
        <f>IF(Investments_Import!E259="","",Investments_Import!E259)</f>
        <v/>
      </c>
      <c r="M259" s="47" t="str">
        <f t="shared" si="103"/>
        <v/>
      </c>
      <c r="N259" s="31" t="str">
        <f>IF(Investments_Import!F259="","",Investments_Import!F259)</f>
        <v/>
      </c>
      <c r="O259" s="31" t="str">
        <f t="shared" si="104"/>
        <v/>
      </c>
      <c r="P259" s="3" t="str">
        <f>IF(Investments_Import!G259="","",Investments_Import!G259)</f>
        <v/>
      </c>
      <c r="Q259" s="3" t="str">
        <f>IF(Investments_Import!H259="","",Investments_Import!H259)</f>
        <v/>
      </c>
      <c r="R259" s="37" t="str">
        <f t="shared" si="105"/>
        <v/>
      </c>
      <c r="S259" s="37" t="str">
        <f t="shared" si="106"/>
        <v/>
      </c>
      <c r="U259" s="36" t="str">
        <f>IF(Mining_Import!A259="","",Mining_Import!A259)</f>
        <v/>
      </c>
      <c r="V259" s="22" t="str">
        <f t="shared" ref="V259:V322" si="114">IF(U259="","",U259*1)</f>
        <v/>
      </c>
      <c r="W259" s="127" t="str">
        <f t="shared" ref="W259:W322" si="115">V259</f>
        <v/>
      </c>
      <c r="X259" s="127" t="str">
        <f t="shared" ref="X259:X322" si="116">IFERROR(INT($W259),"")</f>
        <v/>
      </c>
      <c r="Y259" s="127" t="str">
        <f t="shared" ref="Y259:Y322" si="117">$X259</f>
        <v/>
      </c>
      <c r="Z259" s="36" t="str">
        <f>IF(Mining_Import!B259="","",Mining_Import!B259)</f>
        <v/>
      </c>
      <c r="AA259" s="184" t="str">
        <f>IF(Mining_Import!$C259="","",Mining_Import!$C259)</f>
        <v/>
      </c>
      <c r="AB259" s="122" t="str">
        <f t="shared" ref="AB259:AB322" si="118">IFERROR($AA259*1,"")</f>
        <v/>
      </c>
      <c r="AC259" s="122" t="str">
        <f>IF($Y259&gt;Dashboard!$Q$19,$AB259,"")</f>
        <v/>
      </c>
      <c r="AD259" s="43" t="str">
        <f t="shared" ref="AD259:AD322" si="119">IFERROR($AB259*$BU$19,"")</f>
        <v/>
      </c>
      <c r="AE259" s="36" t="str">
        <f>IF(Mining_Import!D259="","",Mining_Import!D259)</f>
        <v/>
      </c>
      <c r="AF259" s="36" t="str">
        <f>IF(Mining_Import!E259="","",Mining_Import!E259)</f>
        <v/>
      </c>
      <c r="AG259" s="36" t="str">
        <f>IF(Mining_Import!F259="","",Mining_Import!F259)</f>
        <v/>
      </c>
      <c r="AH259" s="36" t="str">
        <f>IF(Mining_Import!G259="","",Mining_Import!G259)</f>
        <v/>
      </c>
      <c r="AI259" s="36" t="str">
        <f>IF(Mining_Import!H259="","",Mining_Import!H259)</f>
        <v/>
      </c>
      <c r="AJ259" s="36" t="str">
        <f>IF(Mining_Import!I259="","",Mining_Import!I259)</f>
        <v/>
      </c>
      <c r="BY259" s="120" t="str">
        <f t="shared" si="107"/>
        <v/>
      </c>
      <c r="BZ259" s="184" t="str">
        <f t="shared" ref="BZ259:BZ322" si="120">AB259</f>
        <v/>
      </c>
      <c r="CA259" s="37" t="str">
        <f>IFERROR(VLOOKUP($BY259,Account_Value!$C$2:$F$2500,4,0),"")</f>
        <v/>
      </c>
      <c r="CB259" s="43" t="str">
        <f t="shared" si="108"/>
        <v/>
      </c>
      <c r="CC259" s="122" t="str">
        <f>IF($BZ259="","",SUM($BZ$2:$BZ259))</f>
        <v/>
      </c>
      <c r="CD259" s="43" t="str">
        <f>IF($BZ259="","",$BU$19*(SUM($BZ$2:$BZ259)))</f>
        <v/>
      </c>
    </row>
    <row r="260" spans="1:82">
      <c r="A260" s="4" t="str">
        <f t="shared" si="109"/>
        <v/>
      </c>
      <c r="B260" s="21" t="str">
        <f>IF(Investments_Import!A260="","",Investments_Import!A260)</f>
        <v/>
      </c>
      <c r="C260" s="22" t="str">
        <f t="shared" si="102"/>
        <v/>
      </c>
      <c r="D260" s="51" t="str">
        <f t="shared" si="110"/>
        <v/>
      </c>
      <c r="E260" s="3" t="str">
        <f>IF(Investments_Import!B260="","",Investments_Import!B260)</f>
        <v/>
      </c>
      <c r="F260" s="54" t="str">
        <f t="shared" si="111"/>
        <v xml:space="preserve"> </v>
      </c>
      <c r="G260" s="54" t="str">
        <f>IF($B260="","",COUNTIF($F$2:$F260,$F260))</f>
        <v/>
      </c>
      <c r="H260" s="53" t="str">
        <f t="shared" si="112"/>
        <v xml:space="preserve">  </v>
      </c>
      <c r="I260" s="3" t="str">
        <f>IF(Investments_Import!C260="","",Investments_Import!C260)</f>
        <v/>
      </c>
      <c r="J260" s="108" t="str">
        <f>IF(Investments_Import!D260="","",Investments_Import!D260)</f>
        <v/>
      </c>
      <c r="K260" s="108" t="str">
        <f t="shared" si="113"/>
        <v/>
      </c>
      <c r="L260" s="47" t="str">
        <f>IF(Investments_Import!E260="","",Investments_Import!E260)</f>
        <v/>
      </c>
      <c r="M260" s="47" t="str">
        <f t="shared" si="103"/>
        <v/>
      </c>
      <c r="N260" s="31" t="str">
        <f>IF(Investments_Import!F260="","",Investments_Import!F260)</f>
        <v/>
      </c>
      <c r="O260" s="31" t="str">
        <f t="shared" si="104"/>
        <v/>
      </c>
      <c r="P260" s="3" t="str">
        <f>IF(Investments_Import!G260="","",Investments_Import!G260)</f>
        <v/>
      </c>
      <c r="Q260" s="3" t="str">
        <f>IF(Investments_Import!H260="","",Investments_Import!H260)</f>
        <v/>
      </c>
      <c r="R260" s="37" t="str">
        <f t="shared" si="105"/>
        <v/>
      </c>
      <c r="S260" s="37" t="str">
        <f t="shared" si="106"/>
        <v/>
      </c>
      <c r="U260" s="36" t="str">
        <f>IF(Mining_Import!A260="","",Mining_Import!A260)</f>
        <v/>
      </c>
      <c r="V260" s="22" t="str">
        <f t="shared" si="114"/>
        <v/>
      </c>
      <c r="W260" s="127" t="str">
        <f t="shared" si="115"/>
        <v/>
      </c>
      <c r="X260" s="127" t="str">
        <f t="shared" si="116"/>
        <v/>
      </c>
      <c r="Y260" s="127" t="str">
        <f t="shared" si="117"/>
        <v/>
      </c>
      <c r="Z260" s="36" t="str">
        <f>IF(Mining_Import!B260="","",Mining_Import!B260)</f>
        <v/>
      </c>
      <c r="AA260" s="184" t="str">
        <f>IF(Mining_Import!$C260="","",Mining_Import!$C260)</f>
        <v/>
      </c>
      <c r="AB260" s="122" t="str">
        <f t="shared" si="118"/>
        <v/>
      </c>
      <c r="AC260" s="122" t="str">
        <f>IF($Y260&gt;Dashboard!$Q$19,$AB260,"")</f>
        <v/>
      </c>
      <c r="AD260" s="43" t="str">
        <f t="shared" si="119"/>
        <v/>
      </c>
      <c r="AE260" s="36" t="str">
        <f>IF(Mining_Import!D260="","",Mining_Import!D260)</f>
        <v/>
      </c>
      <c r="AF260" s="36" t="str">
        <f>IF(Mining_Import!E260="","",Mining_Import!E260)</f>
        <v/>
      </c>
      <c r="AG260" s="36" t="str">
        <f>IF(Mining_Import!F260="","",Mining_Import!F260)</f>
        <v/>
      </c>
      <c r="AH260" s="36" t="str">
        <f>IF(Mining_Import!G260="","",Mining_Import!G260)</f>
        <v/>
      </c>
      <c r="AI260" s="36" t="str">
        <f>IF(Mining_Import!H260="","",Mining_Import!H260)</f>
        <v/>
      </c>
      <c r="AJ260" s="36" t="str">
        <f>IF(Mining_Import!I260="","",Mining_Import!I260)</f>
        <v/>
      </c>
      <c r="BY260" s="120" t="str">
        <f t="shared" si="107"/>
        <v/>
      </c>
      <c r="BZ260" s="184" t="str">
        <f t="shared" si="120"/>
        <v/>
      </c>
      <c r="CA260" s="37" t="str">
        <f>IFERROR(VLOOKUP($BY260,Account_Value!$C$2:$F$2500,4,0),"")</f>
        <v/>
      </c>
      <c r="CB260" s="43" t="str">
        <f t="shared" si="108"/>
        <v/>
      </c>
      <c r="CC260" s="122" t="str">
        <f>IF($BZ260="","",SUM($BZ$2:$BZ260))</f>
        <v/>
      </c>
      <c r="CD260" s="43" t="str">
        <f>IF($BZ260="","",$BU$19*(SUM($BZ$2:$BZ260)))</f>
        <v/>
      </c>
    </row>
    <row r="261" spans="1:82">
      <c r="A261" s="4" t="str">
        <f t="shared" si="109"/>
        <v/>
      </c>
      <c r="B261" s="21" t="str">
        <f>IF(Investments_Import!A261="","",Investments_Import!A261)</f>
        <v/>
      </c>
      <c r="C261" s="22" t="str">
        <f t="shared" si="102"/>
        <v/>
      </c>
      <c r="D261" s="51" t="str">
        <f t="shared" si="110"/>
        <v/>
      </c>
      <c r="E261" s="3" t="str">
        <f>IF(Investments_Import!B261="","",Investments_Import!B261)</f>
        <v/>
      </c>
      <c r="F261" s="54" t="str">
        <f t="shared" si="111"/>
        <v xml:space="preserve"> </v>
      </c>
      <c r="G261" s="54" t="str">
        <f>IF($B261="","",COUNTIF($F$2:$F261,$F261))</f>
        <v/>
      </c>
      <c r="H261" s="53" t="str">
        <f t="shared" si="112"/>
        <v xml:space="preserve">  </v>
      </c>
      <c r="I261" s="3" t="str">
        <f>IF(Investments_Import!C261="","",Investments_Import!C261)</f>
        <v/>
      </c>
      <c r="J261" s="108" t="str">
        <f>IF(Investments_Import!D261="","",Investments_Import!D261)</f>
        <v/>
      </c>
      <c r="K261" s="108" t="str">
        <f t="shared" si="113"/>
        <v/>
      </c>
      <c r="L261" s="47" t="str">
        <f>IF(Investments_Import!E261="","",Investments_Import!E261)</f>
        <v/>
      </c>
      <c r="M261" s="47" t="str">
        <f t="shared" si="103"/>
        <v/>
      </c>
      <c r="N261" s="31" t="str">
        <f>IF(Investments_Import!F261="","",Investments_Import!F261)</f>
        <v/>
      </c>
      <c r="O261" s="31" t="str">
        <f t="shared" si="104"/>
        <v/>
      </c>
      <c r="P261" s="3" t="str">
        <f>IF(Investments_Import!G261="","",Investments_Import!G261)</f>
        <v/>
      </c>
      <c r="Q261" s="3" t="str">
        <f>IF(Investments_Import!H261="","",Investments_Import!H261)</f>
        <v/>
      </c>
      <c r="R261" s="37" t="str">
        <f t="shared" si="105"/>
        <v/>
      </c>
      <c r="S261" s="37" t="str">
        <f t="shared" si="106"/>
        <v/>
      </c>
      <c r="U261" s="36" t="str">
        <f>IF(Mining_Import!A261="","",Mining_Import!A261)</f>
        <v/>
      </c>
      <c r="V261" s="22" t="str">
        <f t="shared" si="114"/>
        <v/>
      </c>
      <c r="W261" s="127" t="str">
        <f t="shared" si="115"/>
        <v/>
      </c>
      <c r="X261" s="127" t="str">
        <f t="shared" si="116"/>
        <v/>
      </c>
      <c r="Y261" s="127" t="str">
        <f t="shared" si="117"/>
        <v/>
      </c>
      <c r="Z261" s="36" t="str">
        <f>IF(Mining_Import!B261="","",Mining_Import!B261)</f>
        <v/>
      </c>
      <c r="AA261" s="184" t="str">
        <f>IF(Mining_Import!$C261="","",Mining_Import!$C261)</f>
        <v/>
      </c>
      <c r="AB261" s="122" t="str">
        <f t="shared" si="118"/>
        <v/>
      </c>
      <c r="AC261" s="122" t="str">
        <f>IF($Y261&gt;Dashboard!$Q$19,$AB261,"")</f>
        <v/>
      </c>
      <c r="AD261" s="43" t="str">
        <f t="shared" si="119"/>
        <v/>
      </c>
      <c r="AE261" s="36" t="str">
        <f>IF(Mining_Import!D261="","",Mining_Import!D261)</f>
        <v/>
      </c>
      <c r="AF261" s="36" t="str">
        <f>IF(Mining_Import!E261="","",Mining_Import!E261)</f>
        <v/>
      </c>
      <c r="AG261" s="36" t="str">
        <f>IF(Mining_Import!F261="","",Mining_Import!F261)</f>
        <v/>
      </c>
      <c r="AH261" s="36" t="str">
        <f>IF(Mining_Import!G261="","",Mining_Import!G261)</f>
        <v/>
      </c>
      <c r="AI261" s="36" t="str">
        <f>IF(Mining_Import!H261="","",Mining_Import!H261)</f>
        <v/>
      </c>
      <c r="AJ261" s="36" t="str">
        <f>IF(Mining_Import!I261="","",Mining_Import!I261)</f>
        <v/>
      </c>
      <c r="BY261" s="120" t="str">
        <f t="shared" si="107"/>
        <v/>
      </c>
      <c r="BZ261" s="184" t="str">
        <f t="shared" si="120"/>
        <v/>
      </c>
      <c r="CA261" s="37" t="str">
        <f>IFERROR(VLOOKUP($BY261,Account_Value!$C$2:$F$2500,4,0),"")</f>
        <v/>
      </c>
      <c r="CB261" s="43" t="str">
        <f t="shared" si="108"/>
        <v/>
      </c>
      <c r="CC261" s="122" t="str">
        <f>IF($BZ261="","",SUM($BZ$2:$BZ261))</f>
        <v/>
      </c>
      <c r="CD261" s="43" t="str">
        <f>IF($BZ261="","",$BU$19*(SUM($BZ$2:$BZ261)))</f>
        <v/>
      </c>
    </row>
    <row r="262" spans="1:82">
      <c r="A262" s="4" t="str">
        <f t="shared" si="109"/>
        <v/>
      </c>
      <c r="B262" s="21" t="str">
        <f>IF(Investments_Import!A262="","",Investments_Import!A262)</f>
        <v/>
      </c>
      <c r="C262" s="22" t="str">
        <f t="shared" si="102"/>
        <v/>
      </c>
      <c r="D262" s="51" t="str">
        <f t="shared" si="110"/>
        <v/>
      </c>
      <c r="E262" s="3" t="str">
        <f>IF(Investments_Import!B262="","",Investments_Import!B262)</f>
        <v/>
      </c>
      <c r="F262" s="54" t="str">
        <f t="shared" si="111"/>
        <v xml:space="preserve"> </v>
      </c>
      <c r="G262" s="54" t="str">
        <f>IF($B262="","",COUNTIF($F$2:$F262,$F262))</f>
        <v/>
      </c>
      <c r="H262" s="53" t="str">
        <f t="shared" si="112"/>
        <v xml:space="preserve">  </v>
      </c>
      <c r="I262" s="3" t="str">
        <f>IF(Investments_Import!C262="","",Investments_Import!C262)</f>
        <v/>
      </c>
      <c r="J262" s="108" t="str">
        <f>IF(Investments_Import!D262="","",Investments_Import!D262)</f>
        <v/>
      </c>
      <c r="K262" s="108" t="str">
        <f t="shared" si="113"/>
        <v/>
      </c>
      <c r="L262" s="47" t="str">
        <f>IF(Investments_Import!E262="","",Investments_Import!E262)</f>
        <v/>
      </c>
      <c r="M262" s="47" t="str">
        <f t="shared" si="103"/>
        <v/>
      </c>
      <c r="N262" s="31" t="str">
        <f>IF(Investments_Import!F262="","",Investments_Import!F262)</f>
        <v/>
      </c>
      <c r="O262" s="31" t="str">
        <f t="shared" si="104"/>
        <v/>
      </c>
      <c r="P262" s="3" t="str">
        <f>IF(Investments_Import!G262="","",Investments_Import!G262)</f>
        <v/>
      </c>
      <c r="Q262" s="3" t="str">
        <f>IF(Investments_Import!H262="","",Investments_Import!H262)</f>
        <v/>
      </c>
      <c r="R262" s="37" t="str">
        <f t="shared" si="105"/>
        <v/>
      </c>
      <c r="S262" s="37" t="str">
        <f t="shared" si="106"/>
        <v/>
      </c>
      <c r="U262" s="36" t="str">
        <f>IF(Mining_Import!A262="","",Mining_Import!A262)</f>
        <v/>
      </c>
      <c r="V262" s="22" t="str">
        <f t="shared" si="114"/>
        <v/>
      </c>
      <c r="W262" s="127" t="str">
        <f t="shared" si="115"/>
        <v/>
      </c>
      <c r="X262" s="127" t="str">
        <f t="shared" si="116"/>
        <v/>
      </c>
      <c r="Y262" s="127" t="str">
        <f t="shared" si="117"/>
        <v/>
      </c>
      <c r="Z262" s="36" t="str">
        <f>IF(Mining_Import!B262="","",Mining_Import!B262)</f>
        <v/>
      </c>
      <c r="AA262" s="184" t="str">
        <f>IF(Mining_Import!$C262="","",Mining_Import!$C262)</f>
        <v/>
      </c>
      <c r="AB262" s="122" t="str">
        <f t="shared" si="118"/>
        <v/>
      </c>
      <c r="AC262" s="122" t="str">
        <f>IF($Y262&gt;Dashboard!$Q$19,$AB262,"")</f>
        <v/>
      </c>
      <c r="AD262" s="43" t="str">
        <f t="shared" si="119"/>
        <v/>
      </c>
      <c r="AE262" s="36" t="str">
        <f>IF(Mining_Import!D262="","",Mining_Import!D262)</f>
        <v/>
      </c>
      <c r="AF262" s="36" t="str">
        <f>IF(Mining_Import!E262="","",Mining_Import!E262)</f>
        <v/>
      </c>
      <c r="AG262" s="36" t="str">
        <f>IF(Mining_Import!F262="","",Mining_Import!F262)</f>
        <v/>
      </c>
      <c r="AH262" s="36" t="str">
        <f>IF(Mining_Import!G262="","",Mining_Import!G262)</f>
        <v/>
      </c>
      <c r="AI262" s="36" t="str">
        <f>IF(Mining_Import!H262="","",Mining_Import!H262)</f>
        <v/>
      </c>
      <c r="AJ262" s="36" t="str">
        <f>IF(Mining_Import!I262="","",Mining_Import!I262)</f>
        <v/>
      </c>
      <c r="BY262" s="120" t="str">
        <f t="shared" si="107"/>
        <v/>
      </c>
      <c r="BZ262" s="184" t="str">
        <f t="shared" si="120"/>
        <v/>
      </c>
      <c r="CA262" s="37" t="str">
        <f>IFERROR(VLOOKUP($BY262,Account_Value!$C$2:$F$2500,4,0),"")</f>
        <v/>
      </c>
      <c r="CB262" s="43" t="str">
        <f t="shared" si="108"/>
        <v/>
      </c>
      <c r="CC262" s="122" t="str">
        <f>IF($BZ262="","",SUM($BZ$2:$BZ262))</f>
        <v/>
      </c>
      <c r="CD262" s="43" t="str">
        <f>IF($BZ262="","",$BU$19*(SUM($BZ$2:$BZ262)))</f>
        <v/>
      </c>
    </row>
    <row r="263" spans="1:82">
      <c r="A263" s="4" t="str">
        <f t="shared" si="109"/>
        <v/>
      </c>
      <c r="B263" s="21" t="str">
        <f>IF(Investments_Import!A263="","",Investments_Import!A263)</f>
        <v/>
      </c>
      <c r="C263" s="22" t="str">
        <f t="shared" si="102"/>
        <v/>
      </c>
      <c r="D263" s="51" t="str">
        <f t="shared" si="110"/>
        <v/>
      </c>
      <c r="E263" s="3" t="str">
        <f>IF(Investments_Import!B263="","",Investments_Import!B263)</f>
        <v/>
      </c>
      <c r="F263" s="54" t="str">
        <f t="shared" si="111"/>
        <v xml:space="preserve"> </v>
      </c>
      <c r="G263" s="54" t="str">
        <f>IF($B263="","",COUNTIF($F$2:$F263,$F263))</f>
        <v/>
      </c>
      <c r="H263" s="53" t="str">
        <f t="shared" si="112"/>
        <v xml:space="preserve">  </v>
      </c>
      <c r="I263" s="3" t="str">
        <f>IF(Investments_Import!C263="","",Investments_Import!C263)</f>
        <v/>
      </c>
      <c r="J263" s="108" t="str">
        <f>IF(Investments_Import!D263="","",Investments_Import!D263)</f>
        <v/>
      </c>
      <c r="K263" s="108" t="str">
        <f t="shared" si="113"/>
        <v/>
      </c>
      <c r="L263" s="47" t="str">
        <f>IF(Investments_Import!E263="","",Investments_Import!E263)</f>
        <v/>
      </c>
      <c r="M263" s="47" t="str">
        <f t="shared" si="103"/>
        <v/>
      </c>
      <c r="N263" s="31" t="str">
        <f>IF(Investments_Import!F263="","",Investments_Import!F263)</f>
        <v/>
      </c>
      <c r="O263" s="31" t="str">
        <f t="shared" si="104"/>
        <v/>
      </c>
      <c r="P263" s="3" t="str">
        <f>IF(Investments_Import!G263="","",Investments_Import!G263)</f>
        <v/>
      </c>
      <c r="Q263" s="3" t="str">
        <f>IF(Investments_Import!H263="","",Investments_Import!H263)</f>
        <v/>
      </c>
      <c r="R263" s="37" t="str">
        <f t="shared" si="105"/>
        <v/>
      </c>
      <c r="S263" s="37" t="str">
        <f t="shared" si="106"/>
        <v/>
      </c>
      <c r="U263" s="36" t="str">
        <f>IF(Mining_Import!A263="","",Mining_Import!A263)</f>
        <v/>
      </c>
      <c r="V263" s="22" t="str">
        <f t="shared" si="114"/>
        <v/>
      </c>
      <c r="W263" s="127" t="str">
        <f t="shared" si="115"/>
        <v/>
      </c>
      <c r="X263" s="127" t="str">
        <f t="shared" si="116"/>
        <v/>
      </c>
      <c r="Y263" s="127" t="str">
        <f t="shared" si="117"/>
        <v/>
      </c>
      <c r="Z263" s="36" t="str">
        <f>IF(Mining_Import!B263="","",Mining_Import!B263)</f>
        <v/>
      </c>
      <c r="AA263" s="184" t="str">
        <f>IF(Mining_Import!$C263="","",Mining_Import!$C263)</f>
        <v/>
      </c>
      <c r="AB263" s="122" t="str">
        <f t="shared" si="118"/>
        <v/>
      </c>
      <c r="AC263" s="122" t="str">
        <f>IF($Y263&gt;Dashboard!$Q$19,$AB263,"")</f>
        <v/>
      </c>
      <c r="AD263" s="43" t="str">
        <f t="shared" si="119"/>
        <v/>
      </c>
      <c r="AE263" s="36" t="str">
        <f>IF(Mining_Import!D263="","",Mining_Import!D263)</f>
        <v/>
      </c>
      <c r="AF263" s="36" t="str">
        <f>IF(Mining_Import!E263="","",Mining_Import!E263)</f>
        <v/>
      </c>
      <c r="AG263" s="36" t="str">
        <f>IF(Mining_Import!F263="","",Mining_Import!F263)</f>
        <v/>
      </c>
      <c r="AH263" s="36" t="str">
        <f>IF(Mining_Import!G263="","",Mining_Import!G263)</f>
        <v/>
      </c>
      <c r="AI263" s="36" t="str">
        <f>IF(Mining_Import!H263="","",Mining_Import!H263)</f>
        <v/>
      </c>
      <c r="AJ263" s="36" t="str">
        <f>IF(Mining_Import!I263="","",Mining_Import!I263)</f>
        <v/>
      </c>
      <c r="BY263" s="120" t="str">
        <f t="shared" si="107"/>
        <v/>
      </c>
      <c r="BZ263" s="184" t="str">
        <f t="shared" si="120"/>
        <v/>
      </c>
      <c r="CA263" s="37" t="str">
        <f>IFERROR(VLOOKUP($BY263,Account_Value!$C$2:$F$2500,4,0),"")</f>
        <v/>
      </c>
      <c r="CB263" s="43" t="str">
        <f t="shared" si="108"/>
        <v/>
      </c>
      <c r="CC263" s="122" t="str">
        <f>IF($BZ263="","",SUM($BZ$2:$BZ263))</f>
        <v/>
      </c>
      <c r="CD263" s="43" t="str">
        <f>IF($BZ263="","",$BU$19*(SUM($BZ$2:$BZ263)))</f>
        <v/>
      </c>
    </row>
    <row r="264" spans="1:82">
      <c r="A264" s="4" t="str">
        <f t="shared" si="109"/>
        <v/>
      </c>
      <c r="B264" s="21" t="str">
        <f>IF(Investments_Import!A264="","",Investments_Import!A264)</f>
        <v/>
      </c>
      <c r="C264" s="22" t="str">
        <f t="shared" si="102"/>
        <v/>
      </c>
      <c r="D264" s="51" t="str">
        <f t="shared" si="110"/>
        <v/>
      </c>
      <c r="E264" s="3" t="str">
        <f>IF(Investments_Import!B264="","",Investments_Import!B264)</f>
        <v/>
      </c>
      <c r="F264" s="54" t="str">
        <f t="shared" si="111"/>
        <v xml:space="preserve"> </v>
      </c>
      <c r="G264" s="54" t="str">
        <f>IF($B264="","",COUNTIF($F$2:$F264,$F264))</f>
        <v/>
      </c>
      <c r="H264" s="53" t="str">
        <f t="shared" si="112"/>
        <v xml:space="preserve">  </v>
      </c>
      <c r="I264" s="3" t="str">
        <f>IF(Investments_Import!C264="","",Investments_Import!C264)</f>
        <v/>
      </c>
      <c r="J264" s="108" t="str">
        <f>IF(Investments_Import!D264="","",Investments_Import!D264)</f>
        <v/>
      </c>
      <c r="K264" s="108" t="str">
        <f t="shared" si="113"/>
        <v/>
      </c>
      <c r="L264" s="47" t="str">
        <f>IF(Investments_Import!E264="","",Investments_Import!E264)</f>
        <v/>
      </c>
      <c r="M264" s="47" t="str">
        <f t="shared" si="103"/>
        <v/>
      </c>
      <c r="N264" s="31" t="str">
        <f>IF(Investments_Import!F264="","",Investments_Import!F264)</f>
        <v/>
      </c>
      <c r="O264" s="31" t="str">
        <f t="shared" si="104"/>
        <v/>
      </c>
      <c r="P264" s="3" t="str">
        <f>IF(Investments_Import!G264="","",Investments_Import!G264)</f>
        <v/>
      </c>
      <c r="Q264" s="3" t="str">
        <f>IF(Investments_Import!H264="","",Investments_Import!H264)</f>
        <v/>
      </c>
      <c r="R264" s="37" t="str">
        <f t="shared" si="105"/>
        <v/>
      </c>
      <c r="S264" s="37" t="str">
        <f t="shared" si="106"/>
        <v/>
      </c>
      <c r="U264" s="36" t="str">
        <f>IF(Mining_Import!A264="","",Mining_Import!A264)</f>
        <v/>
      </c>
      <c r="V264" s="22" t="str">
        <f t="shared" si="114"/>
        <v/>
      </c>
      <c r="W264" s="127" t="str">
        <f t="shared" si="115"/>
        <v/>
      </c>
      <c r="X264" s="127" t="str">
        <f t="shared" si="116"/>
        <v/>
      </c>
      <c r="Y264" s="127" t="str">
        <f t="shared" si="117"/>
        <v/>
      </c>
      <c r="Z264" s="36" t="str">
        <f>IF(Mining_Import!B264="","",Mining_Import!B264)</f>
        <v/>
      </c>
      <c r="AA264" s="184" t="str">
        <f>IF(Mining_Import!$C264="","",Mining_Import!$C264)</f>
        <v/>
      </c>
      <c r="AB264" s="122" t="str">
        <f t="shared" si="118"/>
        <v/>
      </c>
      <c r="AC264" s="122" t="str">
        <f>IF($Y264&gt;Dashboard!$Q$19,$AB264,"")</f>
        <v/>
      </c>
      <c r="AD264" s="43" t="str">
        <f t="shared" si="119"/>
        <v/>
      </c>
      <c r="AE264" s="36" t="str">
        <f>IF(Mining_Import!D264="","",Mining_Import!D264)</f>
        <v/>
      </c>
      <c r="AF264" s="36" t="str">
        <f>IF(Mining_Import!E264="","",Mining_Import!E264)</f>
        <v/>
      </c>
      <c r="AG264" s="36" t="str">
        <f>IF(Mining_Import!F264="","",Mining_Import!F264)</f>
        <v/>
      </c>
      <c r="AH264" s="36" t="str">
        <f>IF(Mining_Import!G264="","",Mining_Import!G264)</f>
        <v/>
      </c>
      <c r="AI264" s="36" t="str">
        <f>IF(Mining_Import!H264="","",Mining_Import!H264)</f>
        <v/>
      </c>
      <c r="AJ264" s="36" t="str">
        <f>IF(Mining_Import!I264="","",Mining_Import!I264)</f>
        <v/>
      </c>
      <c r="BY264" s="120" t="str">
        <f t="shared" si="107"/>
        <v/>
      </c>
      <c r="BZ264" s="184" t="str">
        <f t="shared" si="120"/>
        <v/>
      </c>
      <c r="CA264" s="37" t="str">
        <f>IFERROR(VLOOKUP($BY264,Account_Value!$C$2:$F$2500,4,0),"")</f>
        <v/>
      </c>
      <c r="CB264" s="43" t="str">
        <f t="shared" si="108"/>
        <v/>
      </c>
      <c r="CC264" s="122" t="str">
        <f>IF($BZ264="","",SUM($BZ$2:$BZ264))</f>
        <v/>
      </c>
      <c r="CD264" s="43" t="str">
        <f>IF($BZ264="","",$BU$19*(SUM($BZ$2:$BZ264)))</f>
        <v/>
      </c>
    </row>
    <row r="265" spans="1:82">
      <c r="A265" s="4" t="str">
        <f t="shared" si="109"/>
        <v/>
      </c>
      <c r="B265" s="21" t="str">
        <f>IF(Investments_Import!A265="","",Investments_Import!A265)</f>
        <v/>
      </c>
      <c r="C265" s="22" t="str">
        <f t="shared" si="102"/>
        <v/>
      </c>
      <c r="D265" s="51" t="str">
        <f t="shared" si="110"/>
        <v/>
      </c>
      <c r="E265" s="3" t="str">
        <f>IF(Investments_Import!B265="","",Investments_Import!B265)</f>
        <v/>
      </c>
      <c r="F265" s="54" t="str">
        <f t="shared" si="111"/>
        <v xml:space="preserve"> </v>
      </c>
      <c r="G265" s="54" t="str">
        <f>IF($B265="","",COUNTIF($F$2:$F265,$F265))</f>
        <v/>
      </c>
      <c r="H265" s="53" t="str">
        <f t="shared" si="112"/>
        <v xml:space="preserve">  </v>
      </c>
      <c r="I265" s="3" t="str">
        <f>IF(Investments_Import!C265="","",Investments_Import!C265)</f>
        <v/>
      </c>
      <c r="J265" s="108" t="str">
        <f>IF(Investments_Import!D265="","",Investments_Import!D265)</f>
        <v/>
      </c>
      <c r="K265" s="108" t="str">
        <f t="shared" si="113"/>
        <v/>
      </c>
      <c r="L265" s="47" t="str">
        <f>IF(Investments_Import!E265="","",Investments_Import!E265)</f>
        <v/>
      </c>
      <c r="M265" s="47" t="str">
        <f t="shared" si="103"/>
        <v/>
      </c>
      <c r="N265" s="31" t="str">
        <f>IF(Investments_Import!F265="","",Investments_Import!F265)</f>
        <v/>
      </c>
      <c r="O265" s="31" t="str">
        <f t="shared" si="104"/>
        <v/>
      </c>
      <c r="P265" s="3" t="str">
        <f>IF(Investments_Import!G265="","",Investments_Import!G265)</f>
        <v/>
      </c>
      <c r="Q265" s="3" t="str">
        <f>IF(Investments_Import!H265="","",Investments_Import!H265)</f>
        <v/>
      </c>
      <c r="R265" s="37" t="str">
        <f t="shared" si="105"/>
        <v/>
      </c>
      <c r="S265" s="37" t="str">
        <f t="shared" si="106"/>
        <v/>
      </c>
      <c r="U265" s="36" t="str">
        <f>IF(Mining_Import!A265="","",Mining_Import!A265)</f>
        <v/>
      </c>
      <c r="V265" s="22" t="str">
        <f t="shared" si="114"/>
        <v/>
      </c>
      <c r="W265" s="127" t="str">
        <f t="shared" si="115"/>
        <v/>
      </c>
      <c r="X265" s="127" t="str">
        <f t="shared" si="116"/>
        <v/>
      </c>
      <c r="Y265" s="127" t="str">
        <f t="shared" si="117"/>
        <v/>
      </c>
      <c r="Z265" s="36" t="str">
        <f>IF(Mining_Import!B265="","",Mining_Import!B265)</f>
        <v/>
      </c>
      <c r="AA265" s="184" t="str">
        <f>IF(Mining_Import!$C265="","",Mining_Import!$C265)</f>
        <v/>
      </c>
      <c r="AB265" s="122" t="str">
        <f t="shared" si="118"/>
        <v/>
      </c>
      <c r="AC265" s="122" t="str">
        <f>IF($Y265&gt;Dashboard!$Q$19,$AB265,"")</f>
        <v/>
      </c>
      <c r="AD265" s="43" t="str">
        <f t="shared" si="119"/>
        <v/>
      </c>
      <c r="AE265" s="36" t="str">
        <f>IF(Mining_Import!D265="","",Mining_Import!D265)</f>
        <v/>
      </c>
      <c r="AF265" s="36" t="str">
        <f>IF(Mining_Import!E265="","",Mining_Import!E265)</f>
        <v/>
      </c>
      <c r="AG265" s="36" t="str">
        <f>IF(Mining_Import!F265="","",Mining_Import!F265)</f>
        <v/>
      </c>
      <c r="AH265" s="36" t="str">
        <f>IF(Mining_Import!G265="","",Mining_Import!G265)</f>
        <v/>
      </c>
      <c r="AI265" s="36" t="str">
        <f>IF(Mining_Import!H265="","",Mining_Import!H265)</f>
        <v/>
      </c>
      <c r="AJ265" s="36" t="str">
        <f>IF(Mining_Import!I265="","",Mining_Import!I265)</f>
        <v/>
      </c>
      <c r="BY265" s="120" t="str">
        <f t="shared" si="107"/>
        <v/>
      </c>
      <c r="BZ265" s="184" t="str">
        <f t="shared" si="120"/>
        <v/>
      </c>
      <c r="CA265" s="37" t="str">
        <f>IFERROR(VLOOKUP($BY265,Account_Value!$C$2:$F$2500,4,0),"")</f>
        <v/>
      </c>
      <c r="CB265" s="43" t="str">
        <f t="shared" si="108"/>
        <v/>
      </c>
      <c r="CC265" s="122" t="str">
        <f>IF($BZ265="","",SUM($BZ$2:$BZ265))</f>
        <v/>
      </c>
      <c r="CD265" s="43" t="str">
        <f>IF($BZ265="","",$BU$19*(SUM($BZ$2:$BZ265)))</f>
        <v/>
      </c>
    </row>
    <row r="266" spans="1:82">
      <c r="A266" s="4" t="str">
        <f t="shared" si="109"/>
        <v/>
      </c>
      <c r="B266" s="21" t="str">
        <f>IF(Investments_Import!A266="","",Investments_Import!A266)</f>
        <v/>
      </c>
      <c r="C266" s="22" t="str">
        <f t="shared" si="102"/>
        <v/>
      </c>
      <c r="D266" s="51" t="str">
        <f t="shared" si="110"/>
        <v/>
      </c>
      <c r="E266" s="3" t="str">
        <f>IF(Investments_Import!B266="","",Investments_Import!B266)</f>
        <v/>
      </c>
      <c r="F266" s="54" t="str">
        <f t="shared" si="111"/>
        <v xml:space="preserve"> </v>
      </c>
      <c r="G266" s="54" t="str">
        <f>IF($B266="","",COUNTIF($F$2:$F266,$F266))</f>
        <v/>
      </c>
      <c r="H266" s="53" t="str">
        <f t="shared" si="112"/>
        <v xml:space="preserve">  </v>
      </c>
      <c r="I266" s="3" t="str">
        <f>IF(Investments_Import!C266="","",Investments_Import!C266)</f>
        <v/>
      </c>
      <c r="J266" s="108" t="str">
        <f>IF(Investments_Import!D266="","",Investments_Import!D266)</f>
        <v/>
      </c>
      <c r="K266" s="108" t="str">
        <f t="shared" si="113"/>
        <v/>
      </c>
      <c r="L266" s="47" t="str">
        <f>IF(Investments_Import!E266="","",Investments_Import!E266)</f>
        <v/>
      </c>
      <c r="M266" s="47" t="str">
        <f t="shared" si="103"/>
        <v/>
      </c>
      <c r="N266" s="31" t="str">
        <f>IF(Investments_Import!F266="","",Investments_Import!F266)</f>
        <v/>
      </c>
      <c r="O266" s="31" t="str">
        <f t="shared" si="104"/>
        <v/>
      </c>
      <c r="P266" s="3" t="str">
        <f>IF(Investments_Import!G266="","",Investments_Import!G266)</f>
        <v/>
      </c>
      <c r="Q266" s="3" t="str">
        <f>IF(Investments_Import!H266="","",Investments_Import!H266)</f>
        <v/>
      </c>
      <c r="R266" s="37" t="str">
        <f t="shared" si="105"/>
        <v/>
      </c>
      <c r="S266" s="37" t="str">
        <f t="shared" si="106"/>
        <v/>
      </c>
      <c r="U266" s="36" t="str">
        <f>IF(Mining_Import!A266="","",Mining_Import!A266)</f>
        <v/>
      </c>
      <c r="V266" s="22" t="str">
        <f t="shared" si="114"/>
        <v/>
      </c>
      <c r="W266" s="127" t="str">
        <f t="shared" si="115"/>
        <v/>
      </c>
      <c r="X266" s="127" t="str">
        <f t="shared" si="116"/>
        <v/>
      </c>
      <c r="Y266" s="127" t="str">
        <f t="shared" si="117"/>
        <v/>
      </c>
      <c r="Z266" s="36" t="str">
        <f>IF(Mining_Import!B266="","",Mining_Import!B266)</f>
        <v/>
      </c>
      <c r="AA266" s="184" t="str">
        <f>IF(Mining_Import!$C266="","",Mining_Import!$C266)</f>
        <v/>
      </c>
      <c r="AB266" s="122" t="str">
        <f t="shared" si="118"/>
        <v/>
      </c>
      <c r="AC266" s="122" t="str">
        <f>IF($Y266&gt;Dashboard!$Q$19,$AB266,"")</f>
        <v/>
      </c>
      <c r="AD266" s="43" t="str">
        <f t="shared" si="119"/>
        <v/>
      </c>
      <c r="AE266" s="36" t="str">
        <f>IF(Mining_Import!D266="","",Mining_Import!D266)</f>
        <v/>
      </c>
      <c r="AF266" s="36" t="str">
        <f>IF(Mining_Import!E266="","",Mining_Import!E266)</f>
        <v/>
      </c>
      <c r="AG266" s="36" t="str">
        <f>IF(Mining_Import!F266="","",Mining_Import!F266)</f>
        <v/>
      </c>
      <c r="AH266" s="36" t="str">
        <f>IF(Mining_Import!G266="","",Mining_Import!G266)</f>
        <v/>
      </c>
      <c r="AI266" s="36" t="str">
        <f>IF(Mining_Import!H266="","",Mining_Import!H266)</f>
        <v/>
      </c>
      <c r="AJ266" s="36" t="str">
        <f>IF(Mining_Import!I266="","",Mining_Import!I266)</f>
        <v/>
      </c>
      <c r="BY266" s="120" t="str">
        <f t="shared" si="107"/>
        <v/>
      </c>
      <c r="BZ266" s="184" t="str">
        <f t="shared" si="120"/>
        <v/>
      </c>
      <c r="CA266" s="37" t="str">
        <f>IFERROR(VLOOKUP($BY266,Account_Value!$C$2:$F$2500,4,0),"")</f>
        <v/>
      </c>
      <c r="CB266" s="43" t="str">
        <f t="shared" si="108"/>
        <v/>
      </c>
      <c r="CC266" s="122" t="str">
        <f>IF($BZ266="","",SUM($BZ$2:$BZ266))</f>
        <v/>
      </c>
      <c r="CD266" s="43" t="str">
        <f>IF($BZ266="","",$BU$19*(SUM($BZ$2:$BZ266)))</f>
        <v/>
      </c>
    </row>
    <row r="267" spans="1:82">
      <c r="A267" s="4" t="str">
        <f t="shared" si="109"/>
        <v/>
      </c>
      <c r="B267" s="21" t="str">
        <f>IF(Investments_Import!A267="","",Investments_Import!A267)</f>
        <v/>
      </c>
      <c r="C267" s="22" t="str">
        <f t="shared" si="102"/>
        <v/>
      </c>
      <c r="D267" s="51" t="str">
        <f t="shared" si="110"/>
        <v/>
      </c>
      <c r="E267" s="3" t="str">
        <f>IF(Investments_Import!B267="","",Investments_Import!B267)</f>
        <v/>
      </c>
      <c r="F267" s="54" t="str">
        <f t="shared" si="111"/>
        <v xml:space="preserve"> </v>
      </c>
      <c r="G267" s="54" t="str">
        <f>IF($B267="","",COUNTIF($F$2:$F267,$F267))</f>
        <v/>
      </c>
      <c r="H267" s="53" t="str">
        <f t="shared" si="112"/>
        <v xml:space="preserve">  </v>
      </c>
      <c r="I267" s="3" t="str">
        <f>IF(Investments_Import!C267="","",Investments_Import!C267)</f>
        <v/>
      </c>
      <c r="J267" s="108" t="str">
        <f>IF(Investments_Import!D267="","",Investments_Import!D267)</f>
        <v/>
      </c>
      <c r="K267" s="108" t="str">
        <f t="shared" si="113"/>
        <v/>
      </c>
      <c r="L267" s="47" t="str">
        <f>IF(Investments_Import!E267="","",Investments_Import!E267)</f>
        <v/>
      </c>
      <c r="M267" s="47" t="str">
        <f t="shared" si="103"/>
        <v/>
      </c>
      <c r="N267" s="31" t="str">
        <f>IF(Investments_Import!F267="","",Investments_Import!F267)</f>
        <v/>
      </c>
      <c r="O267" s="31" t="str">
        <f t="shared" si="104"/>
        <v/>
      </c>
      <c r="P267" s="3" t="str">
        <f>IF(Investments_Import!G267="","",Investments_Import!G267)</f>
        <v/>
      </c>
      <c r="Q267" s="3" t="str">
        <f>IF(Investments_Import!H267="","",Investments_Import!H267)</f>
        <v/>
      </c>
      <c r="R267" s="37" t="str">
        <f t="shared" si="105"/>
        <v/>
      </c>
      <c r="S267" s="37" t="str">
        <f t="shared" si="106"/>
        <v/>
      </c>
      <c r="U267" s="36" t="str">
        <f>IF(Mining_Import!A267="","",Mining_Import!A267)</f>
        <v/>
      </c>
      <c r="V267" s="22" t="str">
        <f t="shared" si="114"/>
        <v/>
      </c>
      <c r="W267" s="127" t="str">
        <f t="shared" si="115"/>
        <v/>
      </c>
      <c r="X267" s="127" t="str">
        <f t="shared" si="116"/>
        <v/>
      </c>
      <c r="Y267" s="127" t="str">
        <f t="shared" si="117"/>
        <v/>
      </c>
      <c r="Z267" s="36" t="str">
        <f>IF(Mining_Import!B267="","",Mining_Import!B267)</f>
        <v/>
      </c>
      <c r="AA267" s="184" t="str">
        <f>IF(Mining_Import!$C267="","",Mining_Import!$C267)</f>
        <v/>
      </c>
      <c r="AB267" s="122" t="str">
        <f t="shared" si="118"/>
        <v/>
      </c>
      <c r="AC267" s="122" t="str">
        <f>IF($Y267&gt;Dashboard!$Q$19,$AB267,"")</f>
        <v/>
      </c>
      <c r="AD267" s="43" t="str">
        <f t="shared" si="119"/>
        <v/>
      </c>
      <c r="AE267" s="36" t="str">
        <f>IF(Mining_Import!D267="","",Mining_Import!D267)</f>
        <v/>
      </c>
      <c r="AF267" s="36" t="str">
        <f>IF(Mining_Import!E267="","",Mining_Import!E267)</f>
        <v/>
      </c>
      <c r="AG267" s="36" t="str">
        <f>IF(Mining_Import!F267="","",Mining_Import!F267)</f>
        <v/>
      </c>
      <c r="AH267" s="36" t="str">
        <f>IF(Mining_Import!G267="","",Mining_Import!G267)</f>
        <v/>
      </c>
      <c r="AI267" s="36" t="str">
        <f>IF(Mining_Import!H267="","",Mining_Import!H267)</f>
        <v/>
      </c>
      <c r="AJ267" s="36" t="str">
        <f>IF(Mining_Import!I267="","",Mining_Import!I267)</f>
        <v/>
      </c>
      <c r="BY267" s="120" t="str">
        <f t="shared" si="107"/>
        <v/>
      </c>
      <c r="BZ267" s="184" t="str">
        <f t="shared" si="120"/>
        <v/>
      </c>
      <c r="CA267" s="37" t="str">
        <f>IFERROR(VLOOKUP($BY267,Account_Value!$C$2:$F$2500,4,0),"")</f>
        <v/>
      </c>
      <c r="CB267" s="43" t="str">
        <f t="shared" si="108"/>
        <v/>
      </c>
      <c r="CC267" s="122" t="str">
        <f>IF($BZ267="","",SUM($BZ$2:$BZ267))</f>
        <v/>
      </c>
      <c r="CD267" s="43" t="str">
        <f>IF($BZ267="","",$BU$19*(SUM($BZ$2:$BZ267)))</f>
        <v/>
      </c>
    </row>
    <row r="268" spans="1:82">
      <c r="A268" s="4" t="str">
        <f t="shared" si="109"/>
        <v/>
      </c>
      <c r="B268" s="21" t="str">
        <f>IF(Investments_Import!A268="","",Investments_Import!A268)</f>
        <v/>
      </c>
      <c r="C268" s="22" t="str">
        <f t="shared" si="102"/>
        <v/>
      </c>
      <c r="D268" s="51" t="str">
        <f t="shared" si="110"/>
        <v/>
      </c>
      <c r="E268" s="3" t="str">
        <f>IF(Investments_Import!B268="","",Investments_Import!B268)</f>
        <v/>
      </c>
      <c r="F268" s="54" t="str">
        <f t="shared" si="111"/>
        <v xml:space="preserve"> </v>
      </c>
      <c r="G268" s="54" t="str">
        <f>IF($B268="","",COUNTIF($F$2:$F268,$F268))</f>
        <v/>
      </c>
      <c r="H268" s="53" t="str">
        <f t="shared" si="112"/>
        <v xml:space="preserve">  </v>
      </c>
      <c r="I268" s="3" t="str">
        <f>IF(Investments_Import!C268="","",Investments_Import!C268)</f>
        <v/>
      </c>
      <c r="J268" s="108" t="str">
        <f>IF(Investments_Import!D268="","",Investments_Import!D268)</f>
        <v/>
      </c>
      <c r="K268" s="108" t="str">
        <f t="shared" si="113"/>
        <v/>
      </c>
      <c r="L268" s="47" t="str">
        <f>IF(Investments_Import!E268="","",Investments_Import!E268)</f>
        <v/>
      </c>
      <c r="M268" s="47" t="str">
        <f t="shared" si="103"/>
        <v/>
      </c>
      <c r="N268" s="31" t="str">
        <f>IF(Investments_Import!F268="","",Investments_Import!F268)</f>
        <v/>
      </c>
      <c r="O268" s="31" t="str">
        <f t="shared" si="104"/>
        <v/>
      </c>
      <c r="P268" s="3" t="str">
        <f>IF(Investments_Import!G268="","",Investments_Import!G268)</f>
        <v/>
      </c>
      <c r="Q268" s="3" t="str">
        <f>IF(Investments_Import!H268="","",Investments_Import!H268)</f>
        <v/>
      </c>
      <c r="R268" s="37" t="str">
        <f t="shared" si="105"/>
        <v/>
      </c>
      <c r="S268" s="37" t="str">
        <f t="shared" si="106"/>
        <v/>
      </c>
      <c r="U268" s="36" t="str">
        <f>IF(Mining_Import!A268="","",Mining_Import!A268)</f>
        <v/>
      </c>
      <c r="V268" s="22" t="str">
        <f t="shared" si="114"/>
        <v/>
      </c>
      <c r="W268" s="127" t="str">
        <f t="shared" si="115"/>
        <v/>
      </c>
      <c r="X268" s="127" t="str">
        <f t="shared" si="116"/>
        <v/>
      </c>
      <c r="Y268" s="127" t="str">
        <f t="shared" si="117"/>
        <v/>
      </c>
      <c r="Z268" s="36" t="str">
        <f>IF(Mining_Import!B268="","",Mining_Import!B268)</f>
        <v/>
      </c>
      <c r="AA268" s="184" t="str">
        <f>IF(Mining_Import!$C268="","",Mining_Import!$C268)</f>
        <v/>
      </c>
      <c r="AB268" s="122" t="str">
        <f t="shared" si="118"/>
        <v/>
      </c>
      <c r="AC268" s="122" t="str">
        <f>IF($Y268&gt;Dashboard!$Q$19,$AB268,"")</f>
        <v/>
      </c>
      <c r="AD268" s="43" t="str">
        <f t="shared" si="119"/>
        <v/>
      </c>
      <c r="AE268" s="36" t="str">
        <f>IF(Mining_Import!D268="","",Mining_Import!D268)</f>
        <v/>
      </c>
      <c r="AF268" s="36" t="str">
        <f>IF(Mining_Import!E268="","",Mining_Import!E268)</f>
        <v/>
      </c>
      <c r="AG268" s="36" t="str">
        <f>IF(Mining_Import!F268="","",Mining_Import!F268)</f>
        <v/>
      </c>
      <c r="AH268" s="36" t="str">
        <f>IF(Mining_Import!G268="","",Mining_Import!G268)</f>
        <v/>
      </c>
      <c r="AI268" s="36" t="str">
        <f>IF(Mining_Import!H268="","",Mining_Import!H268)</f>
        <v/>
      </c>
      <c r="AJ268" s="36" t="str">
        <f>IF(Mining_Import!I268="","",Mining_Import!I268)</f>
        <v/>
      </c>
      <c r="BY268" s="120" t="str">
        <f t="shared" si="107"/>
        <v/>
      </c>
      <c r="BZ268" s="184" t="str">
        <f t="shared" si="120"/>
        <v/>
      </c>
      <c r="CA268" s="37" t="str">
        <f>IFERROR(VLOOKUP($BY268,Account_Value!$C$2:$F$2500,4,0),"")</f>
        <v/>
      </c>
      <c r="CB268" s="43" t="str">
        <f t="shared" si="108"/>
        <v/>
      </c>
      <c r="CC268" s="122" t="str">
        <f>IF($BZ268="","",SUM($BZ$2:$BZ268))</f>
        <v/>
      </c>
      <c r="CD268" s="43" t="str">
        <f>IF($BZ268="","",$BU$19*(SUM($BZ$2:$BZ268)))</f>
        <v/>
      </c>
    </row>
    <row r="269" spans="1:82">
      <c r="A269" s="4" t="str">
        <f t="shared" si="109"/>
        <v/>
      </c>
      <c r="B269" s="21" t="str">
        <f>IF(Investments_Import!A269="","",Investments_Import!A269)</f>
        <v/>
      </c>
      <c r="C269" s="22" t="str">
        <f t="shared" si="102"/>
        <v/>
      </c>
      <c r="D269" s="51" t="str">
        <f t="shared" si="110"/>
        <v/>
      </c>
      <c r="E269" s="3" t="str">
        <f>IF(Investments_Import!B269="","",Investments_Import!B269)</f>
        <v/>
      </c>
      <c r="F269" s="54" t="str">
        <f t="shared" si="111"/>
        <v xml:space="preserve"> </v>
      </c>
      <c r="G269" s="54" t="str">
        <f>IF($B269="","",COUNTIF($F$2:$F269,$F269))</f>
        <v/>
      </c>
      <c r="H269" s="53" t="str">
        <f t="shared" si="112"/>
        <v xml:space="preserve">  </v>
      </c>
      <c r="I269" s="3" t="str">
        <f>IF(Investments_Import!C269="","",Investments_Import!C269)</f>
        <v/>
      </c>
      <c r="J269" s="108" t="str">
        <f>IF(Investments_Import!D269="","",Investments_Import!D269)</f>
        <v/>
      </c>
      <c r="K269" s="108" t="str">
        <f t="shared" si="113"/>
        <v/>
      </c>
      <c r="L269" s="47" t="str">
        <f>IF(Investments_Import!E269="","",Investments_Import!E269)</f>
        <v/>
      </c>
      <c r="M269" s="47" t="str">
        <f t="shared" si="103"/>
        <v/>
      </c>
      <c r="N269" s="31" t="str">
        <f>IF(Investments_Import!F269="","",Investments_Import!F269)</f>
        <v/>
      </c>
      <c r="O269" s="31" t="str">
        <f t="shared" si="104"/>
        <v/>
      </c>
      <c r="P269" s="3" t="str">
        <f>IF(Investments_Import!G269="","",Investments_Import!G269)</f>
        <v/>
      </c>
      <c r="Q269" s="3" t="str">
        <f>IF(Investments_Import!H269="","",Investments_Import!H269)</f>
        <v/>
      </c>
      <c r="R269" s="37" t="str">
        <f t="shared" si="105"/>
        <v/>
      </c>
      <c r="S269" s="37" t="str">
        <f t="shared" si="106"/>
        <v/>
      </c>
      <c r="U269" s="36" t="str">
        <f>IF(Mining_Import!A269="","",Mining_Import!A269)</f>
        <v/>
      </c>
      <c r="V269" s="22" t="str">
        <f t="shared" si="114"/>
        <v/>
      </c>
      <c r="W269" s="127" t="str">
        <f t="shared" si="115"/>
        <v/>
      </c>
      <c r="X269" s="127" t="str">
        <f t="shared" si="116"/>
        <v/>
      </c>
      <c r="Y269" s="127" t="str">
        <f t="shared" si="117"/>
        <v/>
      </c>
      <c r="Z269" s="36" t="str">
        <f>IF(Mining_Import!B269="","",Mining_Import!B269)</f>
        <v/>
      </c>
      <c r="AA269" s="184" t="str">
        <f>IF(Mining_Import!$C269="","",Mining_Import!$C269)</f>
        <v/>
      </c>
      <c r="AB269" s="122" t="str">
        <f t="shared" si="118"/>
        <v/>
      </c>
      <c r="AC269" s="122" t="str">
        <f>IF($Y269&gt;Dashboard!$Q$19,$AB269,"")</f>
        <v/>
      </c>
      <c r="AD269" s="43" t="str">
        <f t="shared" si="119"/>
        <v/>
      </c>
      <c r="AE269" s="36" t="str">
        <f>IF(Mining_Import!D269="","",Mining_Import!D269)</f>
        <v/>
      </c>
      <c r="AF269" s="36" t="str">
        <f>IF(Mining_Import!E269="","",Mining_Import!E269)</f>
        <v/>
      </c>
      <c r="AG269" s="36" t="str">
        <f>IF(Mining_Import!F269="","",Mining_Import!F269)</f>
        <v/>
      </c>
      <c r="AH269" s="36" t="str">
        <f>IF(Mining_Import!G269="","",Mining_Import!G269)</f>
        <v/>
      </c>
      <c r="AI269" s="36" t="str">
        <f>IF(Mining_Import!H269="","",Mining_Import!H269)</f>
        <v/>
      </c>
      <c r="AJ269" s="36" t="str">
        <f>IF(Mining_Import!I269="","",Mining_Import!I269)</f>
        <v/>
      </c>
      <c r="BY269" s="120" t="str">
        <f t="shared" si="107"/>
        <v/>
      </c>
      <c r="BZ269" s="184" t="str">
        <f t="shared" si="120"/>
        <v/>
      </c>
      <c r="CA269" s="37" t="str">
        <f>IFERROR(VLOOKUP($BY269,Account_Value!$C$2:$F$2500,4,0),"")</f>
        <v/>
      </c>
      <c r="CB269" s="43" t="str">
        <f t="shared" si="108"/>
        <v/>
      </c>
      <c r="CC269" s="122" t="str">
        <f>IF($BZ269="","",SUM($BZ$2:$BZ269))</f>
        <v/>
      </c>
      <c r="CD269" s="43" t="str">
        <f>IF($BZ269="","",$BU$19*(SUM($BZ$2:$BZ269)))</f>
        <v/>
      </c>
    </row>
    <row r="270" spans="1:82">
      <c r="A270" s="4" t="str">
        <f t="shared" si="109"/>
        <v/>
      </c>
      <c r="B270" s="21" t="str">
        <f>IF(Investments_Import!A270="","",Investments_Import!A270)</f>
        <v/>
      </c>
      <c r="C270" s="22" t="str">
        <f t="shared" si="102"/>
        <v/>
      </c>
      <c r="D270" s="51" t="str">
        <f t="shared" si="110"/>
        <v/>
      </c>
      <c r="E270" s="3" t="str">
        <f>IF(Investments_Import!B270="","",Investments_Import!B270)</f>
        <v/>
      </c>
      <c r="F270" s="54" t="str">
        <f t="shared" si="111"/>
        <v xml:space="preserve"> </v>
      </c>
      <c r="G270" s="54" t="str">
        <f>IF($B270="","",COUNTIF($F$2:$F270,$F270))</f>
        <v/>
      </c>
      <c r="H270" s="53" t="str">
        <f t="shared" si="112"/>
        <v xml:space="preserve">  </v>
      </c>
      <c r="I270" s="3" t="str">
        <f>IF(Investments_Import!C270="","",Investments_Import!C270)</f>
        <v/>
      </c>
      <c r="J270" s="108" t="str">
        <f>IF(Investments_Import!D270="","",Investments_Import!D270)</f>
        <v/>
      </c>
      <c r="K270" s="108" t="str">
        <f t="shared" si="113"/>
        <v/>
      </c>
      <c r="L270" s="47" t="str">
        <f>IF(Investments_Import!E270="","",Investments_Import!E270)</f>
        <v/>
      </c>
      <c r="M270" s="47" t="str">
        <f t="shared" si="103"/>
        <v/>
      </c>
      <c r="N270" s="31" t="str">
        <f>IF(Investments_Import!F270="","",Investments_Import!F270)</f>
        <v/>
      </c>
      <c r="O270" s="31" t="str">
        <f t="shared" si="104"/>
        <v/>
      </c>
      <c r="P270" s="3" t="str">
        <f>IF(Investments_Import!G270="","",Investments_Import!G270)</f>
        <v/>
      </c>
      <c r="Q270" s="3" t="str">
        <f>IF(Investments_Import!H270="","",Investments_Import!H270)</f>
        <v/>
      </c>
      <c r="R270" s="37" t="str">
        <f t="shared" si="105"/>
        <v/>
      </c>
      <c r="S270" s="37" t="str">
        <f t="shared" si="106"/>
        <v/>
      </c>
      <c r="U270" s="36" t="str">
        <f>IF(Mining_Import!A270="","",Mining_Import!A270)</f>
        <v/>
      </c>
      <c r="V270" s="22" t="str">
        <f t="shared" si="114"/>
        <v/>
      </c>
      <c r="W270" s="127" t="str">
        <f t="shared" si="115"/>
        <v/>
      </c>
      <c r="X270" s="127" t="str">
        <f t="shared" si="116"/>
        <v/>
      </c>
      <c r="Y270" s="127" t="str">
        <f t="shared" si="117"/>
        <v/>
      </c>
      <c r="Z270" s="36" t="str">
        <f>IF(Mining_Import!B270="","",Mining_Import!B270)</f>
        <v/>
      </c>
      <c r="AA270" s="184" t="str">
        <f>IF(Mining_Import!$C270="","",Mining_Import!$C270)</f>
        <v/>
      </c>
      <c r="AB270" s="122" t="str">
        <f t="shared" si="118"/>
        <v/>
      </c>
      <c r="AC270" s="122" t="str">
        <f>IF($Y270&gt;Dashboard!$Q$19,$AB270,"")</f>
        <v/>
      </c>
      <c r="AD270" s="43" t="str">
        <f t="shared" si="119"/>
        <v/>
      </c>
      <c r="AE270" s="36" t="str">
        <f>IF(Mining_Import!D270="","",Mining_Import!D270)</f>
        <v/>
      </c>
      <c r="AF270" s="36" t="str">
        <f>IF(Mining_Import!E270="","",Mining_Import!E270)</f>
        <v/>
      </c>
      <c r="AG270" s="36" t="str">
        <f>IF(Mining_Import!F270="","",Mining_Import!F270)</f>
        <v/>
      </c>
      <c r="AH270" s="36" t="str">
        <f>IF(Mining_Import!G270="","",Mining_Import!G270)</f>
        <v/>
      </c>
      <c r="AI270" s="36" t="str">
        <f>IF(Mining_Import!H270="","",Mining_Import!H270)</f>
        <v/>
      </c>
      <c r="AJ270" s="36" t="str">
        <f>IF(Mining_Import!I270="","",Mining_Import!I270)</f>
        <v/>
      </c>
      <c r="BY270" s="120" t="str">
        <f t="shared" si="107"/>
        <v/>
      </c>
      <c r="BZ270" s="184" t="str">
        <f t="shared" si="120"/>
        <v/>
      </c>
      <c r="CA270" s="37" t="str">
        <f>IFERROR(VLOOKUP($BY270,Account_Value!$C$2:$F$2500,4,0),"")</f>
        <v/>
      </c>
      <c r="CB270" s="43" t="str">
        <f t="shared" si="108"/>
        <v/>
      </c>
      <c r="CC270" s="122" t="str">
        <f>IF($BZ270="","",SUM($BZ$2:$BZ270))</f>
        <v/>
      </c>
      <c r="CD270" s="43" t="str">
        <f>IF($BZ270="","",$BU$19*(SUM($BZ$2:$BZ270)))</f>
        <v/>
      </c>
    </row>
    <row r="271" spans="1:82">
      <c r="A271" s="4" t="str">
        <f t="shared" si="109"/>
        <v/>
      </c>
      <c r="B271" s="21" t="str">
        <f>IF(Investments_Import!A271="","",Investments_Import!A271)</f>
        <v/>
      </c>
      <c r="C271" s="22" t="str">
        <f t="shared" si="102"/>
        <v/>
      </c>
      <c r="D271" s="51" t="str">
        <f t="shared" si="110"/>
        <v/>
      </c>
      <c r="E271" s="3" t="str">
        <f>IF(Investments_Import!B271="","",Investments_Import!B271)</f>
        <v/>
      </c>
      <c r="F271" s="54" t="str">
        <f t="shared" si="111"/>
        <v xml:space="preserve"> </v>
      </c>
      <c r="G271" s="54" t="str">
        <f>IF($B271="","",COUNTIF($F$2:$F271,$F271))</f>
        <v/>
      </c>
      <c r="H271" s="53" t="str">
        <f t="shared" si="112"/>
        <v xml:space="preserve">  </v>
      </c>
      <c r="I271" s="3" t="str">
        <f>IF(Investments_Import!C271="","",Investments_Import!C271)</f>
        <v/>
      </c>
      <c r="J271" s="108" t="str">
        <f>IF(Investments_Import!D271="","",Investments_Import!D271)</f>
        <v/>
      </c>
      <c r="K271" s="108" t="str">
        <f t="shared" si="113"/>
        <v/>
      </c>
      <c r="L271" s="47" t="str">
        <f>IF(Investments_Import!E271="","",Investments_Import!E271)</f>
        <v/>
      </c>
      <c r="M271" s="47" t="str">
        <f t="shared" si="103"/>
        <v/>
      </c>
      <c r="N271" s="31" t="str">
        <f>IF(Investments_Import!F271="","",Investments_Import!F271)</f>
        <v/>
      </c>
      <c r="O271" s="31" t="str">
        <f t="shared" si="104"/>
        <v/>
      </c>
      <c r="P271" s="3" t="str">
        <f>IF(Investments_Import!G271="","",Investments_Import!G271)</f>
        <v/>
      </c>
      <c r="Q271" s="3" t="str">
        <f>IF(Investments_Import!H271="","",Investments_Import!H271)</f>
        <v/>
      </c>
      <c r="R271" s="37" t="str">
        <f t="shared" si="105"/>
        <v/>
      </c>
      <c r="S271" s="37" t="str">
        <f t="shared" si="106"/>
        <v/>
      </c>
      <c r="U271" s="36" t="str">
        <f>IF(Mining_Import!A271="","",Mining_Import!A271)</f>
        <v/>
      </c>
      <c r="V271" s="22" t="str">
        <f t="shared" si="114"/>
        <v/>
      </c>
      <c r="W271" s="127" t="str">
        <f t="shared" si="115"/>
        <v/>
      </c>
      <c r="X271" s="127" t="str">
        <f t="shared" si="116"/>
        <v/>
      </c>
      <c r="Y271" s="127" t="str">
        <f t="shared" si="117"/>
        <v/>
      </c>
      <c r="Z271" s="36" t="str">
        <f>IF(Mining_Import!B271="","",Mining_Import!B271)</f>
        <v/>
      </c>
      <c r="AA271" s="184" t="str">
        <f>IF(Mining_Import!$C271="","",Mining_Import!$C271)</f>
        <v/>
      </c>
      <c r="AB271" s="122" t="str">
        <f t="shared" si="118"/>
        <v/>
      </c>
      <c r="AC271" s="122" t="str">
        <f>IF($Y271&gt;Dashboard!$Q$19,$AB271,"")</f>
        <v/>
      </c>
      <c r="AD271" s="43" t="str">
        <f t="shared" si="119"/>
        <v/>
      </c>
      <c r="AE271" s="36" t="str">
        <f>IF(Mining_Import!D271="","",Mining_Import!D271)</f>
        <v/>
      </c>
      <c r="AF271" s="36" t="str">
        <f>IF(Mining_Import!E271="","",Mining_Import!E271)</f>
        <v/>
      </c>
      <c r="AG271" s="36" t="str">
        <f>IF(Mining_Import!F271="","",Mining_Import!F271)</f>
        <v/>
      </c>
      <c r="AH271" s="36" t="str">
        <f>IF(Mining_Import!G271="","",Mining_Import!G271)</f>
        <v/>
      </c>
      <c r="AI271" s="36" t="str">
        <f>IF(Mining_Import!H271="","",Mining_Import!H271)</f>
        <v/>
      </c>
      <c r="AJ271" s="36" t="str">
        <f>IF(Mining_Import!I271="","",Mining_Import!I271)</f>
        <v/>
      </c>
      <c r="BY271" s="120" t="str">
        <f t="shared" si="107"/>
        <v/>
      </c>
      <c r="BZ271" s="184" t="str">
        <f t="shared" si="120"/>
        <v/>
      </c>
      <c r="CA271" s="37" t="str">
        <f>IFERROR(VLOOKUP($BY271,Account_Value!$C$2:$F$2500,4,0),"")</f>
        <v/>
      </c>
      <c r="CB271" s="43" t="str">
        <f t="shared" si="108"/>
        <v/>
      </c>
      <c r="CC271" s="122" t="str">
        <f>IF($BZ271="","",SUM($BZ$2:$BZ271))</f>
        <v/>
      </c>
      <c r="CD271" s="43" t="str">
        <f>IF($BZ271="","",$BU$19*(SUM($BZ$2:$BZ271)))</f>
        <v/>
      </c>
    </row>
    <row r="272" spans="1:82">
      <c r="A272" s="4" t="str">
        <f t="shared" si="109"/>
        <v/>
      </c>
      <c r="B272" s="21" t="str">
        <f>IF(Investments_Import!A272="","",Investments_Import!A272)</f>
        <v/>
      </c>
      <c r="C272" s="22" t="str">
        <f t="shared" si="102"/>
        <v/>
      </c>
      <c r="D272" s="51" t="str">
        <f t="shared" si="110"/>
        <v/>
      </c>
      <c r="E272" s="3" t="str">
        <f>IF(Investments_Import!B272="","",Investments_Import!B272)</f>
        <v/>
      </c>
      <c r="F272" s="54" t="str">
        <f t="shared" si="111"/>
        <v xml:space="preserve"> </v>
      </c>
      <c r="G272" s="54" t="str">
        <f>IF($B272="","",COUNTIF($F$2:$F272,$F272))</f>
        <v/>
      </c>
      <c r="H272" s="53" t="str">
        <f t="shared" si="112"/>
        <v xml:space="preserve">  </v>
      </c>
      <c r="I272" s="3" t="str">
        <f>IF(Investments_Import!C272="","",Investments_Import!C272)</f>
        <v/>
      </c>
      <c r="J272" s="108" t="str">
        <f>IF(Investments_Import!D272="","",Investments_Import!D272)</f>
        <v/>
      </c>
      <c r="K272" s="108" t="str">
        <f t="shared" si="113"/>
        <v/>
      </c>
      <c r="L272" s="47" t="str">
        <f>IF(Investments_Import!E272="","",Investments_Import!E272)</f>
        <v/>
      </c>
      <c r="M272" s="47" t="str">
        <f t="shared" si="103"/>
        <v/>
      </c>
      <c r="N272" s="31" t="str">
        <f>IF(Investments_Import!F272="","",Investments_Import!F272)</f>
        <v/>
      </c>
      <c r="O272" s="31" t="str">
        <f t="shared" si="104"/>
        <v/>
      </c>
      <c r="P272" s="3" t="str">
        <f>IF(Investments_Import!G272="","",Investments_Import!G272)</f>
        <v/>
      </c>
      <c r="Q272" s="3" t="str">
        <f>IF(Investments_Import!H272="","",Investments_Import!H272)</f>
        <v/>
      </c>
      <c r="R272" s="37" t="str">
        <f t="shared" si="105"/>
        <v/>
      </c>
      <c r="S272" s="37" t="str">
        <f t="shared" si="106"/>
        <v/>
      </c>
      <c r="U272" s="36" t="str">
        <f>IF(Mining_Import!A272="","",Mining_Import!A272)</f>
        <v/>
      </c>
      <c r="V272" s="22" t="str">
        <f t="shared" si="114"/>
        <v/>
      </c>
      <c r="W272" s="127" t="str">
        <f t="shared" si="115"/>
        <v/>
      </c>
      <c r="X272" s="127" t="str">
        <f t="shared" si="116"/>
        <v/>
      </c>
      <c r="Y272" s="127" t="str">
        <f t="shared" si="117"/>
        <v/>
      </c>
      <c r="Z272" s="36" t="str">
        <f>IF(Mining_Import!B272="","",Mining_Import!B272)</f>
        <v/>
      </c>
      <c r="AA272" s="184" t="str">
        <f>IF(Mining_Import!$C272="","",Mining_Import!$C272)</f>
        <v/>
      </c>
      <c r="AB272" s="122" t="str">
        <f t="shared" si="118"/>
        <v/>
      </c>
      <c r="AC272" s="122" t="str">
        <f>IF($Y272&gt;Dashboard!$Q$19,$AB272,"")</f>
        <v/>
      </c>
      <c r="AD272" s="43" t="str">
        <f t="shared" si="119"/>
        <v/>
      </c>
      <c r="AE272" s="36" t="str">
        <f>IF(Mining_Import!D272="","",Mining_Import!D272)</f>
        <v/>
      </c>
      <c r="AF272" s="36" t="str">
        <f>IF(Mining_Import!E272="","",Mining_Import!E272)</f>
        <v/>
      </c>
      <c r="AG272" s="36" t="str">
        <f>IF(Mining_Import!F272="","",Mining_Import!F272)</f>
        <v/>
      </c>
      <c r="AH272" s="36" t="str">
        <f>IF(Mining_Import!G272="","",Mining_Import!G272)</f>
        <v/>
      </c>
      <c r="AI272" s="36" t="str">
        <f>IF(Mining_Import!H272="","",Mining_Import!H272)</f>
        <v/>
      </c>
      <c r="AJ272" s="36" t="str">
        <f>IF(Mining_Import!I272="","",Mining_Import!I272)</f>
        <v/>
      </c>
      <c r="BY272" s="120" t="str">
        <f t="shared" si="107"/>
        <v/>
      </c>
      <c r="BZ272" s="184" t="str">
        <f t="shared" si="120"/>
        <v/>
      </c>
      <c r="CA272" s="37" t="str">
        <f>IFERROR(VLOOKUP($BY272,Account_Value!$C$2:$F$2500,4,0),"")</f>
        <v/>
      </c>
      <c r="CB272" s="43" t="str">
        <f t="shared" si="108"/>
        <v/>
      </c>
      <c r="CC272" s="122" t="str">
        <f>IF($BZ272="","",SUM($BZ$2:$BZ272))</f>
        <v/>
      </c>
      <c r="CD272" s="43" t="str">
        <f>IF($BZ272="","",$BU$19*(SUM($BZ$2:$BZ272)))</f>
        <v/>
      </c>
    </row>
    <row r="273" spans="1:82">
      <c r="A273" s="4" t="str">
        <f t="shared" si="109"/>
        <v/>
      </c>
      <c r="B273" s="21" t="str">
        <f>IF(Investments_Import!A273="","",Investments_Import!A273)</f>
        <v/>
      </c>
      <c r="C273" s="22" t="str">
        <f t="shared" si="102"/>
        <v/>
      </c>
      <c r="D273" s="51" t="str">
        <f t="shared" si="110"/>
        <v/>
      </c>
      <c r="E273" s="3" t="str">
        <f>IF(Investments_Import!B273="","",Investments_Import!B273)</f>
        <v/>
      </c>
      <c r="F273" s="54" t="str">
        <f t="shared" si="111"/>
        <v xml:space="preserve"> </v>
      </c>
      <c r="G273" s="54" t="str">
        <f>IF($B273="","",COUNTIF($F$2:$F273,$F273))</f>
        <v/>
      </c>
      <c r="H273" s="53" t="str">
        <f t="shared" si="112"/>
        <v xml:space="preserve">  </v>
      </c>
      <c r="I273" s="3" t="str">
        <f>IF(Investments_Import!C273="","",Investments_Import!C273)</f>
        <v/>
      </c>
      <c r="J273" s="108" t="str">
        <f>IF(Investments_Import!D273="","",Investments_Import!D273)</f>
        <v/>
      </c>
      <c r="K273" s="108" t="str">
        <f t="shared" si="113"/>
        <v/>
      </c>
      <c r="L273" s="47" t="str">
        <f>IF(Investments_Import!E273="","",Investments_Import!E273)</f>
        <v/>
      </c>
      <c r="M273" s="47" t="str">
        <f t="shared" si="103"/>
        <v/>
      </c>
      <c r="N273" s="31" t="str">
        <f>IF(Investments_Import!F273="","",Investments_Import!F273)</f>
        <v/>
      </c>
      <c r="O273" s="31" t="str">
        <f t="shared" si="104"/>
        <v/>
      </c>
      <c r="P273" s="3" t="str">
        <f>IF(Investments_Import!G273="","",Investments_Import!G273)</f>
        <v/>
      </c>
      <c r="Q273" s="3" t="str">
        <f>IF(Investments_Import!H273="","",Investments_Import!H273)</f>
        <v/>
      </c>
      <c r="R273" s="37" t="str">
        <f t="shared" si="105"/>
        <v/>
      </c>
      <c r="S273" s="37" t="str">
        <f t="shared" si="106"/>
        <v/>
      </c>
      <c r="U273" s="36" t="str">
        <f>IF(Mining_Import!A273="","",Mining_Import!A273)</f>
        <v/>
      </c>
      <c r="V273" s="22" t="str">
        <f t="shared" si="114"/>
        <v/>
      </c>
      <c r="W273" s="127" t="str">
        <f t="shared" si="115"/>
        <v/>
      </c>
      <c r="X273" s="127" t="str">
        <f t="shared" si="116"/>
        <v/>
      </c>
      <c r="Y273" s="127" t="str">
        <f t="shared" si="117"/>
        <v/>
      </c>
      <c r="Z273" s="36" t="str">
        <f>IF(Mining_Import!B273="","",Mining_Import!B273)</f>
        <v/>
      </c>
      <c r="AA273" s="184" t="str">
        <f>IF(Mining_Import!$C273="","",Mining_Import!$C273)</f>
        <v/>
      </c>
      <c r="AB273" s="122" t="str">
        <f t="shared" si="118"/>
        <v/>
      </c>
      <c r="AC273" s="122" t="str">
        <f>IF($Y273&gt;Dashboard!$Q$19,$AB273,"")</f>
        <v/>
      </c>
      <c r="AD273" s="43" t="str">
        <f t="shared" si="119"/>
        <v/>
      </c>
      <c r="AE273" s="36" t="str">
        <f>IF(Mining_Import!D273="","",Mining_Import!D273)</f>
        <v/>
      </c>
      <c r="AF273" s="36" t="str">
        <f>IF(Mining_Import!E273="","",Mining_Import!E273)</f>
        <v/>
      </c>
      <c r="AG273" s="36" t="str">
        <f>IF(Mining_Import!F273="","",Mining_Import!F273)</f>
        <v/>
      </c>
      <c r="AH273" s="36" t="str">
        <f>IF(Mining_Import!G273="","",Mining_Import!G273)</f>
        <v/>
      </c>
      <c r="AI273" s="36" t="str">
        <f>IF(Mining_Import!H273="","",Mining_Import!H273)</f>
        <v/>
      </c>
      <c r="AJ273" s="36" t="str">
        <f>IF(Mining_Import!I273="","",Mining_Import!I273)</f>
        <v/>
      </c>
      <c r="BY273" s="120" t="str">
        <f t="shared" si="107"/>
        <v/>
      </c>
      <c r="BZ273" s="184" t="str">
        <f t="shared" si="120"/>
        <v/>
      </c>
      <c r="CA273" s="37" t="str">
        <f>IFERROR(VLOOKUP($BY273,Account_Value!$C$2:$F$2500,4,0),"")</f>
        <v/>
      </c>
      <c r="CB273" s="43" t="str">
        <f t="shared" si="108"/>
        <v/>
      </c>
      <c r="CC273" s="122" t="str">
        <f>IF($BZ273="","",SUM($BZ$2:$BZ273))</f>
        <v/>
      </c>
      <c r="CD273" s="43" t="str">
        <f>IF($BZ273="","",$BU$19*(SUM($BZ$2:$BZ273)))</f>
        <v/>
      </c>
    </row>
    <row r="274" spans="1:82">
      <c r="A274" s="4" t="str">
        <f t="shared" si="109"/>
        <v/>
      </c>
      <c r="B274" s="21" t="str">
        <f>IF(Investments_Import!A274="","",Investments_Import!A274)</f>
        <v/>
      </c>
      <c r="C274" s="22" t="str">
        <f t="shared" si="102"/>
        <v/>
      </c>
      <c r="D274" s="51" t="str">
        <f t="shared" si="110"/>
        <v/>
      </c>
      <c r="E274" s="3" t="str">
        <f>IF(Investments_Import!B274="","",Investments_Import!B274)</f>
        <v/>
      </c>
      <c r="F274" s="54" t="str">
        <f t="shared" si="111"/>
        <v xml:space="preserve"> </v>
      </c>
      <c r="G274" s="54" t="str">
        <f>IF($B274="","",COUNTIF($F$2:$F274,$F274))</f>
        <v/>
      </c>
      <c r="H274" s="53" t="str">
        <f t="shared" si="112"/>
        <v xml:space="preserve">  </v>
      </c>
      <c r="I274" s="3" t="str">
        <f>IF(Investments_Import!C274="","",Investments_Import!C274)</f>
        <v/>
      </c>
      <c r="J274" s="108" t="str">
        <f>IF(Investments_Import!D274="","",Investments_Import!D274)</f>
        <v/>
      </c>
      <c r="K274" s="108" t="str">
        <f t="shared" si="113"/>
        <v/>
      </c>
      <c r="L274" s="47" t="str">
        <f>IF(Investments_Import!E274="","",Investments_Import!E274)</f>
        <v/>
      </c>
      <c r="M274" s="47" t="str">
        <f t="shared" si="103"/>
        <v/>
      </c>
      <c r="N274" s="31" t="str">
        <f>IF(Investments_Import!F274="","",Investments_Import!F274)</f>
        <v/>
      </c>
      <c r="O274" s="31" t="str">
        <f t="shared" si="104"/>
        <v/>
      </c>
      <c r="P274" s="3" t="str">
        <f>IF(Investments_Import!G274="","",Investments_Import!G274)</f>
        <v/>
      </c>
      <c r="Q274" s="3" t="str">
        <f>IF(Investments_Import!H274="","",Investments_Import!H274)</f>
        <v/>
      </c>
      <c r="R274" s="37" t="str">
        <f t="shared" si="105"/>
        <v/>
      </c>
      <c r="S274" s="37" t="str">
        <f t="shared" si="106"/>
        <v/>
      </c>
      <c r="U274" s="36" t="str">
        <f>IF(Mining_Import!A274="","",Mining_Import!A274)</f>
        <v/>
      </c>
      <c r="V274" s="22" t="str">
        <f t="shared" si="114"/>
        <v/>
      </c>
      <c r="W274" s="127" t="str">
        <f t="shared" si="115"/>
        <v/>
      </c>
      <c r="X274" s="127" t="str">
        <f t="shared" si="116"/>
        <v/>
      </c>
      <c r="Y274" s="127" t="str">
        <f t="shared" si="117"/>
        <v/>
      </c>
      <c r="Z274" s="36" t="str">
        <f>IF(Mining_Import!B274="","",Mining_Import!B274)</f>
        <v/>
      </c>
      <c r="AA274" s="184" t="str">
        <f>IF(Mining_Import!$C274="","",Mining_Import!$C274)</f>
        <v/>
      </c>
      <c r="AB274" s="122" t="str">
        <f t="shared" si="118"/>
        <v/>
      </c>
      <c r="AC274" s="122" t="str">
        <f>IF($Y274&gt;Dashboard!$Q$19,$AB274,"")</f>
        <v/>
      </c>
      <c r="AD274" s="43" t="str">
        <f t="shared" si="119"/>
        <v/>
      </c>
      <c r="AE274" s="36" t="str">
        <f>IF(Mining_Import!D274="","",Mining_Import!D274)</f>
        <v/>
      </c>
      <c r="AF274" s="36" t="str">
        <f>IF(Mining_Import!E274="","",Mining_Import!E274)</f>
        <v/>
      </c>
      <c r="AG274" s="36" t="str">
        <f>IF(Mining_Import!F274="","",Mining_Import!F274)</f>
        <v/>
      </c>
      <c r="AH274" s="36" t="str">
        <f>IF(Mining_Import!G274="","",Mining_Import!G274)</f>
        <v/>
      </c>
      <c r="AI274" s="36" t="str">
        <f>IF(Mining_Import!H274="","",Mining_Import!H274)</f>
        <v/>
      </c>
      <c r="AJ274" s="36" t="str">
        <f>IF(Mining_Import!I274="","",Mining_Import!I274)</f>
        <v/>
      </c>
      <c r="BY274" s="120" t="str">
        <f t="shared" si="107"/>
        <v/>
      </c>
      <c r="BZ274" s="184" t="str">
        <f t="shared" si="120"/>
        <v/>
      </c>
      <c r="CA274" s="37" t="str">
        <f>IFERROR(VLOOKUP($BY274,Account_Value!$C$2:$F$2500,4,0),"")</f>
        <v/>
      </c>
      <c r="CB274" s="43" t="str">
        <f t="shared" si="108"/>
        <v/>
      </c>
      <c r="CC274" s="122" t="str">
        <f>IF($BZ274="","",SUM($BZ$2:$BZ274))</f>
        <v/>
      </c>
      <c r="CD274" s="43" t="str">
        <f>IF($BZ274="","",$BU$19*(SUM($BZ$2:$BZ274)))</f>
        <v/>
      </c>
    </row>
    <row r="275" spans="1:82">
      <c r="A275" s="4" t="str">
        <f t="shared" si="109"/>
        <v/>
      </c>
      <c r="B275" s="21" t="str">
        <f>IF(Investments_Import!A275="","",Investments_Import!A275)</f>
        <v/>
      </c>
      <c r="C275" s="22" t="str">
        <f t="shared" si="102"/>
        <v/>
      </c>
      <c r="D275" s="51" t="str">
        <f t="shared" si="110"/>
        <v/>
      </c>
      <c r="E275" s="3" t="str">
        <f>IF(Investments_Import!B275="","",Investments_Import!B275)</f>
        <v/>
      </c>
      <c r="F275" s="54" t="str">
        <f t="shared" si="111"/>
        <v xml:space="preserve"> </v>
      </c>
      <c r="G275" s="54" t="str">
        <f>IF($B275="","",COUNTIF($F$2:$F275,$F275))</f>
        <v/>
      </c>
      <c r="H275" s="53" t="str">
        <f t="shared" si="112"/>
        <v xml:space="preserve">  </v>
      </c>
      <c r="I275" s="3" t="str">
        <f>IF(Investments_Import!C275="","",Investments_Import!C275)</f>
        <v/>
      </c>
      <c r="J275" s="108" t="str">
        <f>IF(Investments_Import!D275="","",Investments_Import!D275)</f>
        <v/>
      </c>
      <c r="K275" s="108" t="str">
        <f t="shared" si="113"/>
        <v/>
      </c>
      <c r="L275" s="47" t="str">
        <f>IF(Investments_Import!E275="","",Investments_Import!E275)</f>
        <v/>
      </c>
      <c r="M275" s="47" t="str">
        <f t="shared" si="103"/>
        <v/>
      </c>
      <c r="N275" s="31" t="str">
        <f>IF(Investments_Import!F275="","",Investments_Import!F275)</f>
        <v/>
      </c>
      <c r="O275" s="31" t="str">
        <f t="shared" si="104"/>
        <v/>
      </c>
      <c r="P275" s="3" t="str">
        <f>IF(Investments_Import!G275="","",Investments_Import!G275)</f>
        <v/>
      </c>
      <c r="Q275" s="3" t="str">
        <f>IF(Investments_Import!H275="","",Investments_Import!H275)</f>
        <v/>
      </c>
      <c r="R275" s="37" t="str">
        <f t="shared" si="105"/>
        <v/>
      </c>
      <c r="S275" s="37" t="str">
        <f t="shared" si="106"/>
        <v/>
      </c>
      <c r="U275" s="36" t="str">
        <f>IF(Mining_Import!A275="","",Mining_Import!A275)</f>
        <v/>
      </c>
      <c r="V275" s="22" t="str">
        <f t="shared" si="114"/>
        <v/>
      </c>
      <c r="W275" s="127" t="str">
        <f t="shared" si="115"/>
        <v/>
      </c>
      <c r="X275" s="127" t="str">
        <f t="shared" si="116"/>
        <v/>
      </c>
      <c r="Y275" s="127" t="str">
        <f t="shared" si="117"/>
        <v/>
      </c>
      <c r="Z275" s="36" t="str">
        <f>IF(Mining_Import!B275="","",Mining_Import!B275)</f>
        <v/>
      </c>
      <c r="AA275" s="184" t="str">
        <f>IF(Mining_Import!$C275="","",Mining_Import!$C275)</f>
        <v/>
      </c>
      <c r="AB275" s="122" t="str">
        <f t="shared" si="118"/>
        <v/>
      </c>
      <c r="AC275" s="122" t="str">
        <f>IF($Y275&gt;Dashboard!$Q$19,$AB275,"")</f>
        <v/>
      </c>
      <c r="AD275" s="43" t="str">
        <f t="shared" si="119"/>
        <v/>
      </c>
      <c r="AE275" s="36" t="str">
        <f>IF(Mining_Import!D275="","",Mining_Import!D275)</f>
        <v/>
      </c>
      <c r="AF275" s="36" t="str">
        <f>IF(Mining_Import!E275="","",Mining_Import!E275)</f>
        <v/>
      </c>
      <c r="AG275" s="36" t="str">
        <f>IF(Mining_Import!F275="","",Mining_Import!F275)</f>
        <v/>
      </c>
      <c r="AH275" s="36" t="str">
        <f>IF(Mining_Import!G275="","",Mining_Import!G275)</f>
        <v/>
      </c>
      <c r="AI275" s="36" t="str">
        <f>IF(Mining_Import!H275="","",Mining_Import!H275)</f>
        <v/>
      </c>
      <c r="AJ275" s="36" t="str">
        <f>IF(Mining_Import!I275="","",Mining_Import!I275)</f>
        <v/>
      </c>
      <c r="BY275" s="120" t="str">
        <f t="shared" si="107"/>
        <v/>
      </c>
      <c r="BZ275" s="184" t="str">
        <f t="shared" si="120"/>
        <v/>
      </c>
      <c r="CA275" s="37" t="str">
        <f>IFERROR(VLOOKUP($BY275,Account_Value!$C$2:$F$2500,4,0),"")</f>
        <v/>
      </c>
      <c r="CB275" s="43" t="str">
        <f t="shared" si="108"/>
        <v/>
      </c>
      <c r="CC275" s="122" t="str">
        <f>IF($BZ275="","",SUM($BZ$2:$BZ275))</f>
        <v/>
      </c>
      <c r="CD275" s="43" t="str">
        <f>IF($BZ275="","",$BU$19*(SUM($BZ$2:$BZ275)))</f>
        <v/>
      </c>
    </row>
    <row r="276" spans="1:82">
      <c r="A276" s="4" t="str">
        <f t="shared" si="109"/>
        <v/>
      </c>
      <c r="B276" s="21" t="str">
        <f>IF(Investments_Import!A276="","",Investments_Import!A276)</f>
        <v/>
      </c>
      <c r="C276" s="22" t="str">
        <f t="shared" si="102"/>
        <v/>
      </c>
      <c r="D276" s="51" t="str">
        <f t="shared" si="110"/>
        <v/>
      </c>
      <c r="E276" s="3" t="str">
        <f>IF(Investments_Import!B276="","",Investments_Import!B276)</f>
        <v/>
      </c>
      <c r="F276" s="54" t="str">
        <f t="shared" si="111"/>
        <v xml:space="preserve"> </v>
      </c>
      <c r="G276" s="54" t="str">
        <f>IF($B276="","",COUNTIF($F$2:$F276,$F276))</f>
        <v/>
      </c>
      <c r="H276" s="53" t="str">
        <f t="shared" si="112"/>
        <v xml:space="preserve">  </v>
      </c>
      <c r="I276" s="3" t="str">
        <f>IF(Investments_Import!C276="","",Investments_Import!C276)</f>
        <v/>
      </c>
      <c r="J276" s="108" t="str">
        <f>IF(Investments_Import!D276="","",Investments_Import!D276)</f>
        <v/>
      </c>
      <c r="K276" s="108" t="str">
        <f t="shared" si="113"/>
        <v/>
      </c>
      <c r="L276" s="47" t="str">
        <f>IF(Investments_Import!E276="","",Investments_Import!E276)</f>
        <v/>
      </c>
      <c r="M276" s="47" t="str">
        <f t="shared" si="103"/>
        <v/>
      </c>
      <c r="N276" s="31" t="str">
        <f>IF(Investments_Import!F276="","",Investments_Import!F276)</f>
        <v/>
      </c>
      <c r="O276" s="31" t="str">
        <f t="shared" si="104"/>
        <v/>
      </c>
      <c r="P276" s="3" t="str">
        <f>IF(Investments_Import!G276="","",Investments_Import!G276)</f>
        <v/>
      </c>
      <c r="Q276" s="3" t="str">
        <f>IF(Investments_Import!H276="","",Investments_Import!H276)</f>
        <v/>
      </c>
      <c r="R276" s="37" t="str">
        <f t="shared" si="105"/>
        <v/>
      </c>
      <c r="S276" s="37" t="str">
        <f t="shared" si="106"/>
        <v/>
      </c>
      <c r="U276" s="36" t="str">
        <f>IF(Mining_Import!A276="","",Mining_Import!A276)</f>
        <v/>
      </c>
      <c r="V276" s="22" t="str">
        <f t="shared" si="114"/>
        <v/>
      </c>
      <c r="W276" s="127" t="str">
        <f t="shared" si="115"/>
        <v/>
      </c>
      <c r="X276" s="127" t="str">
        <f t="shared" si="116"/>
        <v/>
      </c>
      <c r="Y276" s="127" t="str">
        <f t="shared" si="117"/>
        <v/>
      </c>
      <c r="Z276" s="36" t="str">
        <f>IF(Mining_Import!B276="","",Mining_Import!B276)</f>
        <v/>
      </c>
      <c r="AA276" s="184" t="str">
        <f>IF(Mining_Import!$C276="","",Mining_Import!$C276)</f>
        <v/>
      </c>
      <c r="AB276" s="122" t="str">
        <f t="shared" si="118"/>
        <v/>
      </c>
      <c r="AC276" s="122" t="str">
        <f>IF($Y276&gt;Dashboard!$Q$19,$AB276,"")</f>
        <v/>
      </c>
      <c r="AD276" s="43" t="str">
        <f t="shared" si="119"/>
        <v/>
      </c>
      <c r="AE276" s="36" t="str">
        <f>IF(Mining_Import!D276="","",Mining_Import!D276)</f>
        <v/>
      </c>
      <c r="AF276" s="36" t="str">
        <f>IF(Mining_Import!E276="","",Mining_Import!E276)</f>
        <v/>
      </c>
      <c r="AG276" s="36" t="str">
        <f>IF(Mining_Import!F276="","",Mining_Import!F276)</f>
        <v/>
      </c>
      <c r="AH276" s="36" t="str">
        <f>IF(Mining_Import!G276="","",Mining_Import!G276)</f>
        <v/>
      </c>
      <c r="AI276" s="36" t="str">
        <f>IF(Mining_Import!H276="","",Mining_Import!H276)</f>
        <v/>
      </c>
      <c r="AJ276" s="36" t="str">
        <f>IF(Mining_Import!I276="","",Mining_Import!I276)</f>
        <v/>
      </c>
      <c r="BY276" s="120" t="str">
        <f t="shared" si="107"/>
        <v/>
      </c>
      <c r="BZ276" s="184" t="str">
        <f t="shared" si="120"/>
        <v/>
      </c>
      <c r="CA276" s="37" t="str">
        <f>IFERROR(VLOOKUP($BY276,Account_Value!$C$2:$F$2500,4,0),"")</f>
        <v/>
      </c>
      <c r="CB276" s="43" t="str">
        <f t="shared" si="108"/>
        <v/>
      </c>
      <c r="CC276" s="122" t="str">
        <f>IF($BZ276="","",SUM($BZ$2:$BZ276))</f>
        <v/>
      </c>
      <c r="CD276" s="43" t="str">
        <f>IF($BZ276="","",$BU$19*(SUM($BZ$2:$BZ276)))</f>
        <v/>
      </c>
    </row>
    <row r="277" spans="1:82">
      <c r="A277" s="4" t="str">
        <f t="shared" si="109"/>
        <v/>
      </c>
      <c r="B277" s="21" t="str">
        <f>IF(Investments_Import!A277="","",Investments_Import!A277)</f>
        <v/>
      </c>
      <c r="C277" s="22" t="str">
        <f t="shared" si="102"/>
        <v/>
      </c>
      <c r="D277" s="51" t="str">
        <f t="shared" si="110"/>
        <v/>
      </c>
      <c r="E277" s="3" t="str">
        <f>IF(Investments_Import!B277="","",Investments_Import!B277)</f>
        <v/>
      </c>
      <c r="F277" s="54" t="str">
        <f t="shared" si="111"/>
        <v xml:space="preserve"> </v>
      </c>
      <c r="G277" s="54" t="str">
        <f>IF($B277="","",COUNTIF($F$2:$F277,$F277))</f>
        <v/>
      </c>
      <c r="H277" s="53" t="str">
        <f t="shared" si="112"/>
        <v xml:space="preserve">  </v>
      </c>
      <c r="I277" s="3" t="str">
        <f>IF(Investments_Import!C277="","",Investments_Import!C277)</f>
        <v/>
      </c>
      <c r="J277" s="108" t="str">
        <f>IF(Investments_Import!D277="","",Investments_Import!D277)</f>
        <v/>
      </c>
      <c r="K277" s="108" t="str">
        <f t="shared" si="113"/>
        <v/>
      </c>
      <c r="L277" s="47" t="str">
        <f>IF(Investments_Import!E277="","",Investments_Import!E277)</f>
        <v/>
      </c>
      <c r="M277" s="47" t="str">
        <f t="shared" si="103"/>
        <v/>
      </c>
      <c r="N277" s="31" t="str">
        <f>IF(Investments_Import!F277="","",Investments_Import!F277)</f>
        <v/>
      </c>
      <c r="O277" s="31" t="str">
        <f t="shared" si="104"/>
        <v/>
      </c>
      <c r="P277" s="3" t="str">
        <f>IF(Investments_Import!G277="","",Investments_Import!G277)</f>
        <v/>
      </c>
      <c r="Q277" s="3" t="str">
        <f>IF(Investments_Import!H277="","",Investments_Import!H277)</f>
        <v/>
      </c>
      <c r="R277" s="37" t="str">
        <f t="shared" si="105"/>
        <v/>
      </c>
      <c r="S277" s="37" t="str">
        <f t="shared" si="106"/>
        <v/>
      </c>
      <c r="U277" s="36" t="str">
        <f>IF(Mining_Import!A277="","",Mining_Import!A277)</f>
        <v/>
      </c>
      <c r="V277" s="22" t="str">
        <f t="shared" si="114"/>
        <v/>
      </c>
      <c r="W277" s="127" t="str">
        <f t="shared" si="115"/>
        <v/>
      </c>
      <c r="X277" s="127" t="str">
        <f t="shared" si="116"/>
        <v/>
      </c>
      <c r="Y277" s="127" t="str">
        <f t="shared" si="117"/>
        <v/>
      </c>
      <c r="Z277" s="36" t="str">
        <f>IF(Mining_Import!B277="","",Mining_Import!B277)</f>
        <v/>
      </c>
      <c r="AA277" s="184" t="str">
        <f>IF(Mining_Import!$C277="","",Mining_Import!$C277)</f>
        <v/>
      </c>
      <c r="AB277" s="122" t="str">
        <f t="shared" si="118"/>
        <v/>
      </c>
      <c r="AC277" s="122" t="str">
        <f>IF($Y277&gt;Dashboard!$Q$19,$AB277,"")</f>
        <v/>
      </c>
      <c r="AD277" s="43" t="str">
        <f t="shared" si="119"/>
        <v/>
      </c>
      <c r="AE277" s="36" t="str">
        <f>IF(Mining_Import!D277="","",Mining_Import!D277)</f>
        <v/>
      </c>
      <c r="AF277" s="36" t="str">
        <f>IF(Mining_Import!E277="","",Mining_Import!E277)</f>
        <v/>
      </c>
      <c r="AG277" s="36" t="str">
        <f>IF(Mining_Import!F277="","",Mining_Import!F277)</f>
        <v/>
      </c>
      <c r="AH277" s="36" t="str">
        <f>IF(Mining_Import!G277="","",Mining_Import!G277)</f>
        <v/>
      </c>
      <c r="AI277" s="36" t="str">
        <f>IF(Mining_Import!H277="","",Mining_Import!H277)</f>
        <v/>
      </c>
      <c r="AJ277" s="36" t="str">
        <f>IF(Mining_Import!I277="","",Mining_Import!I277)</f>
        <v/>
      </c>
      <c r="BY277" s="120" t="str">
        <f t="shared" si="107"/>
        <v/>
      </c>
      <c r="BZ277" s="184" t="str">
        <f t="shared" si="120"/>
        <v/>
      </c>
      <c r="CA277" s="37" t="str">
        <f>IFERROR(VLOOKUP($BY277,Account_Value!$C$2:$F$2500,4,0),"")</f>
        <v/>
      </c>
      <c r="CB277" s="43" t="str">
        <f t="shared" si="108"/>
        <v/>
      </c>
      <c r="CC277" s="122" t="str">
        <f>IF($BZ277="","",SUM($BZ$2:$BZ277))</f>
        <v/>
      </c>
      <c r="CD277" s="43" t="str">
        <f>IF($BZ277="","",$BU$19*(SUM($BZ$2:$BZ277)))</f>
        <v/>
      </c>
    </row>
    <row r="278" spans="1:82">
      <c r="A278" s="4" t="str">
        <f t="shared" si="109"/>
        <v/>
      </c>
      <c r="B278" s="21" t="str">
        <f>IF(Investments_Import!A278="","",Investments_Import!A278)</f>
        <v/>
      </c>
      <c r="C278" s="22" t="str">
        <f t="shared" si="102"/>
        <v/>
      </c>
      <c r="D278" s="51" t="str">
        <f t="shared" si="110"/>
        <v/>
      </c>
      <c r="E278" s="3" t="str">
        <f>IF(Investments_Import!B278="","",Investments_Import!B278)</f>
        <v/>
      </c>
      <c r="F278" s="54" t="str">
        <f t="shared" si="111"/>
        <v xml:space="preserve"> </v>
      </c>
      <c r="G278" s="54" t="str">
        <f>IF($B278="","",COUNTIF($F$2:$F278,$F278))</f>
        <v/>
      </c>
      <c r="H278" s="53" t="str">
        <f t="shared" si="112"/>
        <v xml:space="preserve">  </v>
      </c>
      <c r="I278" s="3" t="str">
        <f>IF(Investments_Import!C278="","",Investments_Import!C278)</f>
        <v/>
      </c>
      <c r="J278" s="108" t="str">
        <f>IF(Investments_Import!D278="","",Investments_Import!D278)</f>
        <v/>
      </c>
      <c r="K278" s="108" t="str">
        <f t="shared" si="113"/>
        <v/>
      </c>
      <c r="L278" s="47" t="str">
        <f>IF(Investments_Import!E278="","",Investments_Import!E278)</f>
        <v/>
      </c>
      <c r="M278" s="47" t="str">
        <f t="shared" si="103"/>
        <v/>
      </c>
      <c r="N278" s="31" t="str">
        <f>IF(Investments_Import!F278="","",Investments_Import!F278)</f>
        <v/>
      </c>
      <c r="O278" s="31" t="str">
        <f t="shared" si="104"/>
        <v/>
      </c>
      <c r="P278" s="3" t="str">
        <f>IF(Investments_Import!G278="","",Investments_Import!G278)</f>
        <v/>
      </c>
      <c r="Q278" s="3" t="str">
        <f>IF(Investments_Import!H278="","",Investments_Import!H278)</f>
        <v/>
      </c>
      <c r="R278" s="37" t="str">
        <f t="shared" si="105"/>
        <v/>
      </c>
      <c r="S278" s="37" t="str">
        <f t="shared" si="106"/>
        <v/>
      </c>
      <c r="U278" s="36" t="str">
        <f>IF(Mining_Import!A278="","",Mining_Import!A278)</f>
        <v/>
      </c>
      <c r="V278" s="22" t="str">
        <f t="shared" si="114"/>
        <v/>
      </c>
      <c r="W278" s="127" t="str">
        <f t="shared" si="115"/>
        <v/>
      </c>
      <c r="X278" s="127" t="str">
        <f t="shared" si="116"/>
        <v/>
      </c>
      <c r="Y278" s="127" t="str">
        <f t="shared" si="117"/>
        <v/>
      </c>
      <c r="Z278" s="36" t="str">
        <f>IF(Mining_Import!B278="","",Mining_Import!B278)</f>
        <v/>
      </c>
      <c r="AA278" s="184" t="str">
        <f>IF(Mining_Import!$C278="","",Mining_Import!$C278)</f>
        <v/>
      </c>
      <c r="AB278" s="122" t="str">
        <f t="shared" si="118"/>
        <v/>
      </c>
      <c r="AC278" s="122" t="str">
        <f>IF($Y278&gt;Dashboard!$Q$19,$AB278,"")</f>
        <v/>
      </c>
      <c r="AD278" s="43" t="str">
        <f t="shared" si="119"/>
        <v/>
      </c>
      <c r="AE278" s="36" t="str">
        <f>IF(Mining_Import!D278="","",Mining_Import!D278)</f>
        <v/>
      </c>
      <c r="AF278" s="36" t="str">
        <f>IF(Mining_Import!E278="","",Mining_Import!E278)</f>
        <v/>
      </c>
      <c r="AG278" s="36" t="str">
        <f>IF(Mining_Import!F278="","",Mining_Import!F278)</f>
        <v/>
      </c>
      <c r="AH278" s="36" t="str">
        <f>IF(Mining_Import!G278="","",Mining_Import!G278)</f>
        <v/>
      </c>
      <c r="AI278" s="36" t="str">
        <f>IF(Mining_Import!H278="","",Mining_Import!H278)</f>
        <v/>
      </c>
      <c r="AJ278" s="36" t="str">
        <f>IF(Mining_Import!I278="","",Mining_Import!I278)</f>
        <v/>
      </c>
      <c r="BY278" s="120" t="str">
        <f t="shared" si="107"/>
        <v/>
      </c>
      <c r="BZ278" s="184" t="str">
        <f t="shared" si="120"/>
        <v/>
      </c>
      <c r="CA278" s="37" t="str">
        <f>IFERROR(VLOOKUP($BY278,Account_Value!$C$2:$F$2500,4,0),"")</f>
        <v/>
      </c>
      <c r="CB278" s="43" t="str">
        <f t="shared" si="108"/>
        <v/>
      </c>
      <c r="CC278" s="122" t="str">
        <f>IF($BZ278="","",SUM($BZ$2:$BZ278))</f>
        <v/>
      </c>
      <c r="CD278" s="43" t="str">
        <f>IF($BZ278="","",$BU$19*(SUM($BZ$2:$BZ278)))</f>
        <v/>
      </c>
    </row>
    <row r="279" spans="1:82">
      <c r="A279" s="4" t="str">
        <f t="shared" si="109"/>
        <v/>
      </c>
      <c r="B279" s="21" t="str">
        <f>IF(Investments_Import!A279="","",Investments_Import!A279)</f>
        <v/>
      </c>
      <c r="C279" s="22" t="str">
        <f t="shared" si="102"/>
        <v/>
      </c>
      <c r="D279" s="51" t="str">
        <f t="shared" si="110"/>
        <v/>
      </c>
      <c r="E279" s="3" t="str">
        <f>IF(Investments_Import!B279="","",Investments_Import!B279)</f>
        <v/>
      </c>
      <c r="F279" s="54" t="str">
        <f t="shared" si="111"/>
        <v xml:space="preserve"> </v>
      </c>
      <c r="G279" s="54" t="str">
        <f>IF($B279="","",COUNTIF($F$2:$F279,$F279))</f>
        <v/>
      </c>
      <c r="H279" s="53" t="str">
        <f t="shared" si="112"/>
        <v xml:space="preserve">  </v>
      </c>
      <c r="I279" s="3" t="str">
        <f>IF(Investments_Import!C279="","",Investments_Import!C279)</f>
        <v/>
      </c>
      <c r="J279" s="108" t="str">
        <f>IF(Investments_Import!D279="","",Investments_Import!D279)</f>
        <v/>
      </c>
      <c r="K279" s="108" t="str">
        <f t="shared" si="113"/>
        <v/>
      </c>
      <c r="L279" s="47" t="str">
        <f>IF(Investments_Import!E279="","",Investments_Import!E279)</f>
        <v/>
      </c>
      <c r="M279" s="47" t="str">
        <f t="shared" si="103"/>
        <v/>
      </c>
      <c r="N279" s="31" t="str">
        <f>IF(Investments_Import!F279="","",Investments_Import!F279)</f>
        <v/>
      </c>
      <c r="O279" s="31" t="str">
        <f t="shared" si="104"/>
        <v/>
      </c>
      <c r="P279" s="3" t="str">
        <f>IF(Investments_Import!G279="","",Investments_Import!G279)</f>
        <v/>
      </c>
      <c r="Q279" s="3" t="str">
        <f>IF(Investments_Import!H279="","",Investments_Import!H279)</f>
        <v/>
      </c>
      <c r="R279" s="37" t="str">
        <f t="shared" si="105"/>
        <v/>
      </c>
      <c r="S279" s="37" t="str">
        <f t="shared" si="106"/>
        <v/>
      </c>
      <c r="U279" s="36" t="str">
        <f>IF(Mining_Import!A279="","",Mining_Import!A279)</f>
        <v/>
      </c>
      <c r="V279" s="22" t="str">
        <f t="shared" si="114"/>
        <v/>
      </c>
      <c r="W279" s="127" t="str">
        <f t="shared" si="115"/>
        <v/>
      </c>
      <c r="X279" s="127" t="str">
        <f t="shared" si="116"/>
        <v/>
      </c>
      <c r="Y279" s="127" t="str">
        <f t="shared" si="117"/>
        <v/>
      </c>
      <c r="Z279" s="36" t="str">
        <f>IF(Mining_Import!B279="","",Mining_Import!B279)</f>
        <v/>
      </c>
      <c r="AA279" s="184" t="str">
        <f>IF(Mining_Import!$C279="","",Mining_Import!$C279)</f>
        <v/>
      </c>
      <c r="AB279" s="122" t="str">
        <f t="shared" si="118"/>
        <v/>
      </c>
      <c r="AC279" s="122" t="str">
        <f>IF($Y279&gt;Dashboard!$Q$19,$AB279,"")</f>
        <v/>
      </c>
      <c r="AD279" s="43" t="str">
        <f t="shared" si="119"/>
        <v/>
      </c>
      <c r="AE279" s="36" t="str">
        <f>IF(Mining_Import!D279="","",Mining_Import!D279)</f>
        <v/>
      </c>
      <c r="AF279" s="36" t="str">
        <f>IF(Mining_Import!E279="","",Mining_Import!E279)</f>
        <v/>
      </c>
      <c r="AG279" s="36" t="str">
        <f>IF(Mining_Import!F279="","",Mining_Import!F279)</f>
        <v/>
      </c>
      <c r="AH279" s="36" t="str">
        <f>IF(Mining_Import!G279="","",Mining_Import!G279)</f>
        <v/>
      </c>
      <c r="AI279" s="36" t="str">
        <f>IF(Mining_Import!H279="","",Mining_Import!H279)</f>
        <v/>
      </c>
      <c r="AJ279" s="36" t="str">
        <f>IF(Mining_Import!I279="","",Mining_Import!I279)</f>
        <v/>
      </c>
      <c r="BY279" s="120" t="str">
        <f t="shared" si="107"/>
        <v/>
      </c>
      <c r="BZ279" s="184" t="str">
        <f t="shared" si="120"/>
        <v/>
      </c>
      <c r="CA279" s="37" t="str">
        <f>IFERROR(VLOOKUP($BY279,Account_Value!$C$2:$F$2500,4,0),"")</f>
        <v/>
      </c>
      <c r="CB279" s="43" t="str">
        <f t="shared" si="108"/>
        <v/>
      </c>
      <c r="CC279" s="122" t="str">
        <f>IF($BZ279="","",SUM($BZ$2:$BZ279))</f>
        <v/>
      </c>
      <c r="CD279" s="43" t="str">
        <f>IF($BZ279="","",$BU$19*(SUM($BZ$2:$BZ279)))</f>
        <v/>
      </c>
    </row>
    <row r="280" spans="1:82">
      <c r="A280" s="4" t="str">
        <f t="shared" si="109"/>
        <v/>
      </c>
      <c r="B280" s="21" t="str">
        <f>IF(Investments_Import!A280="","",Investments_Import!A280)</f>
        <v/>
      </c>
      <c r="C280" s="22" t="str">
        <f t="shared" si="102"/>
        <v/>
      </c>
      <c r="D280" s="51" t="str">
        <f t="shared" si="110"/>
        <v/>
      </c>
      <c r="E280" s="3" t="str">
        <f>IF(Investments_Import!B280="","",Investments_Import!B280)</f>
        <v/>
      </c>
      <c r="F280" s="54" t="str">
        <f t="shared" si="111"/>
        <v xml:space="preserve"> </v>
      </c>
      <c r="G280" s="54" t="str">
        <f>IF($B280="","",COUNTIF($F$2:$F280,$F280))</f>
        <v/>
      </c>
      <c r="H280" s="53" t="str">
        <f t="shared" si="112"/>
        <v xml:space="preserve">  </v>
      </c>
      <c r="I280" s="3" t="str">
        <f>IF(Investments_Import!C280="","",Investments_Import!C280)</f>
        <v/>
      </c>
      <c r="J280" s="108" t="str">
        <f>IF(Investments_Import!D280="","",Investments_Import!D280)</f>
        <v/>
      </c>
      <c r="K280" s="108" t="str">
        <f t="shared" si="113"/>
        <v/>
      </c>
      <c r="L280" s="47" t="str">
        <f>IF(Investments_Import!E280="","",Investments_Import!E280)</f>
        <v/>
      </c>
      <c r="M280" s="47" t="str">
        <f t="shared" si="103"/>
        <v/>
      </c>
      <c r="N280" s="31" t="str">
        <f>IF(Investments_Import!F280="","",Investments_Import!F280)</f>
        <v/>
      </c>
      <c r="O280" s="31" t="str">
        <f t="shared" si="104"/>
        <v/>
      </c>
      <c r="P280" s="3" t="str">
        <f>IF(Investments_Import!G280="","",Investments_Import!G280)</f>
        <v/>
      </c>
      <c r="Q280" s="3" t="str">
        <f>IF(Investments_Import!H280="","",Investments_Import!H280)</f>
        <v/>
      </c>
      <c r="R280" s="37" t="str">
        <f t="shared" si="105"/>
        <v/>
      </c>
      <c r="S280" s="37" t="str">
        <f t="shared" si="106"/>
        <v/>
      </c>
      <c r="U280" s="36" t="str">
        <f>IF(Mining_Import!A280="","",Mining_Import!A280)</f>
        <v/>
      </c>
      <c r="V280" s="22" t="str">
        <f t="shared" si="114"/>
        <v/>
      </c>
      <c r="W280" s="127" t="str">
        <f t="shared" si="115"/>
        <v/>
      </c>
      <c r="X280" s="127" t="str">
        <f t="shared" si="116"/>
        <v/>
      </c>
      <c r="Y280" s="127" t="str">
        <f t="shared" si="117"/>
        <v/>
      </c>
      <c r="Z280" s="36" t="str">
        <f>IF(Mining_Import!B280="","",Mining_Import!B280)</f>
        <v/>
      </c>
      <c r="AA280" s="184" t="str">
        <f>IF(Mining_Import!$C280="","",Mining_Import!$C280)</f>
        <v/>
      </c>
      <c r="AB280" s="122" t="str">
        <f t="shared" si="118"/>
        <v/>
      </c>
      <c r="AC280" s="122" t="str">
        <f>IF($Y280&gt;Dashboard!$Q$19,$AB280,"")</f>
        <v/>
      </c>
      <c r="AD280" s="43" t="str">
        <f t="shared" si="119"/>
        <v/>
      </c>
      <c r="AE280" s="36" t="str">
        <f>IF(Mining_Import!D280="","",Mining_Import!D280)</f>
        <v/>
      </c>
      <c r="AF280" s="36" t="str">
        <f>IF(Mining_Import!E280="","",Mining_Import!E280)</f>
        <v/>
      </c>
      <c r="AG280" s="36" t="str">
        <f>IF(Mining_Import!F280="","",Mining_Import!F280)</f>
        <v/>
      </c>
      <c r="AH280" s="36" t="str">
        <f>IF(Mining_Import!G280="","",Mining_Import!G280)</f>
        <v/>
      </c>
      <c r="AI280" s="36" t="str">
        <f>IF(Mining_Import!H280="","",Mining_Import!H280)</f>
        <v/>
      </c>
      <c r="AJ280" s="36" t="str">
        <f>IF(Mining_Import!I280="","",Mining_Import!I280)</f>
        <v/>
      </c>
      <c r="BY280" s="120" t="str">
        <f t="shared" si="107"/>
        <v/>
      </c>
      <c r="BZ280" s="184" t="str">
        <f t="shared" si="120"/>
        <v/>
      </c>
      <c r="CA280" s="37" t="str">
        <f>IFERROR(VLOOKUP($BY280,Account_Value!$C$2:$F$2500,4,0),"")</f>
        <v/>
      </c>
      <c r="CB280" s="43" t="str">
        <f t="shared" si="108"/>
        <v/>
      </c>
      <c r="CC280" s="122" t="str">
        <f>IF($BZ280="","",SUM($BZ$2:$BZ280))</f>
        <v/>
      </c>
      <c r="CD280" s="43" t="str">
        <f>IF($BZ280="","",$BU$19*(SUM($BZ$2:$BZ280)))</f>
        <v/>
      </c>
    </row>
    <row r="281" spans="1:82">
      <c r="A281" s="4" t="str">
        <f t="shared" si="109"/>
        <v/>
      </c>
      <c r="B281" s="21" t="str">
        <f>IF(Investments_Import!A281="","",Investments_Import!A281)</f>
        <v/>
      </c>
      <c r="C281" s="22" t="str">
        <f t="shared" si="102"/>
        <v/>
      </c>
      <c r="D281" s="51" t="str">
        <f t="shared" si="110"/>
        <v/>
      </c>
      <c r="E281" s="3" t="str">
        <f>IF(Investments_Import!B281="","",Investments_Import!B281)</f>
        <v/>
      </c>
      <c r="F281" s="54" t="str">
        <f t="shared" si="111"/>
        <v xml:space="preserve"> </v>
      </c>
      <c r="G281" s="54" t="str">
        <f>IF($B281="","",COUNTIF($F$2:$F281,$F281))</f>
        <v/>
      </c>
      <c r="H281" s="53" t="str">
        <f t="shared" si="112"/>
        <v xml:space="preserve">  </v>
      </c>
      <c r="I281" s="3" t="str">
        <f>IF(Investments_Import!C281="","",Investments_Import!C281)</f>
        <v/>
      </c>
      <c r="J281" s="108" t="str">
        <f>IF(Investments_Import!D281="","",Investments_Import!D281)</f>
        <v/>
      </c>
      <c r="K281" s="108" t="str">
        <f t="shared" si="113"/>
        <v/>
      </c>
      <c r="L281" s="47" t="str">
        <f>IF(Investments_Import!E281="","",Investments_Import!E281)</f>
        <v/>
      </c>
      <c r="M281" s="47" t="str">
        <f t="shared" si="103"/>
        <v/>
      </c>
      <c r="N281" s="31" t="str">
        <f>IF(Investments_Import!F281="","",Investments_Import!F281)</f>
        <v/>
      </c>
      <c r="O281" s="31" t="str">
        <f t="shared" si="104"/>
        <v/>
      </c>
      <c r="P281" s="3" t="str">
        <f>IF(Investments_Import!G281="","",Investments_Import!G281)</f>
        <v/>
      </c>
      <c r="Q281" s="3" t="str">
        <f>IF(Investments_Import!H281="","",Investments_Import!H281)</f>
        <v/>
      </c>
      <c r="R281" s="37" t="str">
        <f t="shared" si="105"/>
        <v/>
      </c>
      <c r="S281" s="37" t="str">
        <f t="shared" si="106"/>
        <v/>
      </c>
      <c r="U281" s="36" t="str">
        <f>IF(Mining_Import!A281="","",Mining_Import!A281)</f>
        <v/>
      </c>
      <c r="V281" s="22" t="str">
        <f t="shared" si="114"/>
        <v/>
      </c>
      <c r="W281" s="127" t="str">
        <f t="shared" si="115"/>
        <v/>
      </c>
      <c r="X281" s="127" t="str">
        <f t="shared" si="116"/>
        <v/>
      </c>
      <c r="Y281" s="127" t="str">
        <f t="shared" si="117"/>
        <v/>
      </c>
      <c r="Z281" s="36" t="str">
        <f>IF(Mining_Import!B281="","",Mining_Import!B281)</f>
        <v/>
      </c>
      <c r="AA281" s="184" t="str">
        <f>IF(Mining_Import!$C281="","",Mining_Import!$C281)</f>
        <v/>
      </c>
      <c r="AB281" s="122" t="str">
        <f t="shared" si="118"/>
        <v/>
      </c>
      <c r="AC281" s="122" t="str">
        <f>IF($Y281&gt;Dashboard!$Q$19,$AB281,"")</f>
        <v/>
      </c>
      <c r="AD281" s="43" t="str">
        <f t="shared" si="119"/>
        <v/>
      </c>
      <c r="AE281" s="36" t="str">
        <f>IF(Mining_Import!D281="","",Mining_Import!D281)</f>
        <v/>
      </c>
      <c r="AF281" s="36" t="str">
        <f>IF(Mining_Import!E281="","",Mining_Import!E281)</f>
        <v/>
      </c>
      <c r="AG281" s="36" t="str">
        <f>IF(Mining_Import!F281="","",Mining_Import!F281)</f>
        <v/>
      </c>
      <c r="AH281" s="36" t="str">
        <f>IF(Mining_Import!G281="","",Mining_Import!G281)</f>
        <v/>
      </c>
      <c r="AI281" s="36" t="str">
        <f>IF(Mining_Import!H281="","",Mining_Import!H281)</f>
        <v/>
      </c>
      <c r="AJ281" s="36" t="str">
        <f>IF(Mining_Import!I281="","",Mining_Import!I281)</f>
        <v/>
      </c>
      <c r="BY281" s="120" t="str">
        <f t="shared" si="107"/>
        <v/>
      </c>
      <c r="BZ281" s="184" t="str">
        <f t="shared" si="120"/>
        <v/>
      </c>
      <c r="CA281" s="37" t="str">
        <f>IFERROR(VLOOKUP($BY281,Account_Value!$C$2:$F$2500,4,0),"")</f>
        <v/>
      </c>
      <c r="CB281" s="43" t="str">
        <f t="shared" si="108"/>
        <v/>
      </c>
      <c r="CC281" s="122" t="str">
        <f>IF($BZ281="","",SUM($BZ$2:$BZ281))</f>
        <v/>
      </c>
      <c r="CD281" s="43" t="str">
        <f>IF($BZ281="","",$BU$19*(SUM($BZ$2:$BZ281)))</f>
        <v/>
      </c>
    </row>
    <row r="282" spans="1:82">
      <c r="A282" s="4" t="str">
        <f t="shared" si="109"/>
        <v/>
      </c>
      <c r="B282" s="21" t="str">
        <f>IF(Investments_Import!A282="","",Investments_Import!A282)</f>
        <v/>
      </c>
      <c r="C282" s="22" t="str">
        <f t="shared" si="102"/>
        <v/>
      </c>
      <c r="D282" s="51" t="str">
        <f t="shared" si="110"/>
        <v/>
      </c>
      <c r="E282" s="3" t="str">
        <f>IF(Investments_Import!B282="","",Investments_Import!B282)</f>
        <v/>
      </c>
      <c r="F282" s="54" t="str">
        <f t="shared" si="111"/>
        <v xml:space="preserve"> </v>
      </c>
      <c r="G282" s="54" t="str">
        <f>IF($B282="","",COUNTIF($F$2:$F282,$F282))</f>
        <v/>
      </c>
      <c r="H282" s="53" t="str">
        <f t="shared" si="112"/>
        <v xml:space="preserve">  </v>
      </c>
      <c r="I282" s="3" t="str">
        <f>IF(Investments_Import!C282="","",Investments_Import!C282)</f>
        <v/>
      </c>
      <c r="J282" s="108" t="str">
        <f>IF(Investments_Import!D282="","",Investments_Import!D282)</f>
        <v/>
      </c>
      <c r="K282" s="108" t="str">
        <f t="shared" si="113"/>
        <v/>
      </c>
      <c r="L282" s="47" t="str">
        <f>IF(Investments_Import!E282="","",Investments_Import!E282)</f>
        <v/>
      </c>
      <c r="M282" s="47" t="str">
        <f t="shared" si="103"/>
        <v/>
      </c>
      <c r="N282" s="31" t="str">
        <f>IF(Investments_Import!F282="","",Investments_Import!F282)</f>
        <v/>
      </c>
      <c r="O282" s="31" t="str">
        <f t="shared" si="104"/>
        <v/>
      </c>
      <c r="P282" s="3" t="str">
        <f>IF(Investments_Import!G282="","",Investments_Import!G282)</f>
        <v/>
      </c>
      <c r="Q282" s="3" t="str">
        <f>IF(Investments_Import!H282="","",Investments_Import!H282)</f>
        <v/>
      </c>
      <c r="R282" s="37" t="str">
        <f t="shared" si="105"/>
        <v/>
      </c>
      <c r="S282" s="37" t="str">
        <f t="shared" si="106"/>
        <v/>
      </c>
      <c r="U282" s="36" t="str">
        <f>IF(Mining_Import!A282="","",Mining_Import!A282)</f>
        <v/>
      </c>
      <c r="V282" s="22" t="str">
        <f t="shared" si="114"/>
        <v/>
      </c>
      <c r="W282" s="127" t="str">
        <f t="shared" si="115"/>
        <v/>
      </c>
      <c r="X282" s="127" t="str">
        <f t="shared" si="116"/>
        <v/>
      </c>
      <c r="Y282" s="127" t="str">
        <f t="shared" si="117"/>
        <v/>
      </c>
      <c r="Z282" s="36" t="str">
        <f>IF(Mining_Import!B282="","",Mining_Import!B282)</f>
        <v/>
      </c>
      <c r="AA282" s="184" t="str">
        <f>IF(Mining_Import!$C282="","",Mining_Import!$C282)</f>
        <v/>
      </c>
      <c r="AB282" s="122" t="str">
        <f t="shared" si="118"/>
        <v/>
      </c>
      <c r="AC282" s="122" t="str">
        <f>IF($Y282&gt;Dashboard!$Q$19,$AB282,"")</f>
        <v/>
      </c>
      <c r="AD282" s="43" t="str">
        <f t="shared" si="119"/>
        <v/>
      </c>
      <c r="AE282" s="36" t="str">
        <f>IF(Mining_Import!D282="","",Mining_Import!D282)</f>
        <v/>
      </c>
      <c r="AF282" s="36" t="str">
        <f>IF(Mining_Import!E282="","",Mining_Import!E282)</f>
        <v/>
      </c>
      <c r="AG282" s="36" t="str">
        <f>IF(Mining_Import!F282="","",Mining_Import!F282)</f>
        <v/>
      </c>
      <c r="AH282" s="36" t="str">
        <f>IF(Mining_Import!G282="","",Mining_Import!G282)</f>
        <v/>
      </c>
      <c r="AI282" s="36" t="str">
        <f>IF(Mining_Import!H282="","",Mining_Import!H282)</f>
        <v/>
      </c>
      <c r="AJ282" s="36" t="str">
        <f>IF(Mining_Import!I282="","",Mining_Import!I282)</f>
        <v/>
      </c>
      <c r="BY282" s="120" t="str">
        <f t="shared" si="107"/>
        <v/>
      </c>
      <c r="BZ282" s="184" t="str">
        <f t="shared" si="120"/>
        <v/>
      </c>
      <c r="CA282" s="37" t="str">
        <f>IFERROR(VLOOKUP($BY282,Account_Value!$C$2:$F$2500,4,0),"")</f>
        <v/>
      </c>
      <c r="CB282" s="43" t="str">
        <f t="shared" si="108"/>
        <v/>
      </c>
      <c r="CC282" s="122" t="str">
        <f>IF($BZ282="","",SUM($BZ$2:$BZ282))</f>
        <v/>
      </c>
      <c r="CD282" s="43" t="str">
        <f>IF($BZ282="","",$BU$19*(SUM($BZ$2:$BZ282)))</f>
        <v/>
      </c>
    </row>
    <row r="283" spans="1:82">
      <c r="A283" s="4" t="str">
        <f t="shared" si="109"/>
        <v/>
      </c>
      <c r="B283" s="21" t="str">
        <f>IF(Investments_Import!A283="","",Investments_Import!A283)</f>
        <v/>
      </c>
      <c r="C283" s="22" t="str">
        <f t="shared" si="102"/>
        <v/>
      </c>
      <c r="D283" s="51" t="str">
        <f t="shared" si="110"/>
        <v/>
      </c>
      <c r="E283" s="3" t="str">
        <f>IF(Investments_Import!B283="","",Investments_Import!B283)</f>
        <v/>
      </c>
      <c r="F283" s="54" t="str">
        <f t="shared" si="111"/>
        <v xml:space="preserve"> </v>
      </c>
      <c r="G283" s="54" t="str">
        <f>IF($B283="","",COUNTIF($F$2:$F283,$F283))</f>
        <v/>
      </c>
      <c r="H283" s="53" t="str">
        <f t="shared" si="112"/>
        <v xml:space="preserve">  </v>
      </c>
      <c r="I283" s="3" t="str">
        <f>IF(Investments_Import!C283="","",Investments_Import!C283)</f>
        <v/>
      </c>
      <c r="J283" s="108" t="str">
        <f>IF(Investments_Import!D283="","",Investments_Import!D283)</f>
        <v/>
      </c>
      <c r="K283" s="108" t="str">
        <f t="shared" si="113"/>
        <v/>
      </c>
      <c r="L283" s="47" t="str">
        <f>IF(Investments_Import!E283="","",Investments_Import!E283)</f>
        <v/>
      </c>
      <c r="M283" s="47" t="str">
        <f t="shared" si="103"/>
        <v/>
      </c>
      <c r="N283" s="31" t="str">
        <f>IF(Investments_Import!F283="","",Investments_Import!F283)</f>
        <v/>
      </c>
      <c r="O283" s="31" t="str">
        <f t="shared" si="104"/>
        <v/>
      </c>
      <c r="P283" s="3" t="str">
        <f>IF(Investments_Import!G283="","",Investments_Import!G283)</f>
        <v/>
      </c>
      <c r="Q283" s="3" t="str">
        <f>IF(Investments_Import!H283="","",Investments_Import!H283)</f>
        <v/>
      </c>
      <c r="R283" s="37" t="str">
        <f t="shared" si="105"/>
        <v/>
      </c>
      <c r="S283" s="37" t="str">
        <f t="shared" si="106"/>
        <v/>
      </c>
      <c r="U283" s="36" t="str">
        <f>IF(Mining_Import!A283="","",Mining_Import!A283)</f>
        <v/>
      </c>
      <c r="V283" s="22" t="str">
        <f t="shared" si="114"/>
        <v/>
      </c>
      <c r="W283" s="127" t="str">
        <f t="shared" si="115"/>
        <v/>
      </c>
      <c r="X283" s="127" t="str">
        <f t="shared" si="116"/>
        <v/>
      </c>
      <c r="Y283" s="127" t="str">
        <f t="shared" si="117"/>
        <v/>
      </c>
      <c r="Z283" s="36" t="str">
        <f>IF(Mining_Import!B283="","",Mining_Import!B283)</f>
        <v/>
      </c>
      <c r="AA283" s="184" t="str">
        <f>IF(Mining_Import!$C283="","",Mining_Import!$C283)</f>
        <v/>
      </c>
      <c r="AB283" s="122" t="str">
        <f t="shared" si="118"/>
        <v/>
      </c>
      <c r="AC283" s="122" t="str">
        <f>IF($Y283&gt;Dashboard!$Q$19,$AB283,"")</f>
        <v/>
      </c>
      <c r="AD283" s="43" t="str">
        <f t="shared" si="119"/>
        <v/>
      </c>
      <c r="AE283" s="36" t="str">
        <f>IF(Mining_Import!D283="","",Mining_Import!D283)</f>
        <v/>
      </c>
      <c r="AF283" s="36" t="str">
        <f>IF(Mining_Import!E283="","",Mining_Import!E283)</f>
        <v/>
      </c>
      <c r="AG283" s="36" t="str">
        <f>IF(Mining_Import!F283="","",Mining_Import!F283)</f>
        <v/>
      </c>
      <c r="AH283" s="36" t="str">
        <f>IF(Mining_Import!G283="","",Mining_Import!G283)</f>
        <v/>
      </c>
      <c r="AI283" s="36" t="str">
        <f>IF(Mining_Import!H283="","",Mining_Import!H283)</f>
        <v/>
      </c>
      <c r="AJ283" s="36" t="str">
        <f>IF(Mining_Import!I283="","",Mining_Import!I283)</f>
        <v/>
      </c>
      <c r="BY283" s="120" t="str">
        <f t="shared" si="107"/>
        <v/>
      </c>
      <c r="BZ283" s="184" t="str">
        <f t="shared" si="120"/>
        <v/>
      </c>
      <c r="CA283" s="37" t="str">
        <f>IFERROR(VLOOKUP($BY283,Account_Value!$C$2:$F$2500,4,0),"")</f>
        <v/>
      </c>
      <c r="CB283" s="43" t="str">
        <f t="shared" si="108"/>
        <v/>
      </c>
      <c r="CC283" s="122" t="str">
        <f>IF($BZ283="","",SUM($BZ$2:$BZ283))</f>
        <v/>
      </c>
      <c r="CD283" s="43" t="str">
        <f>IF($BZ283="","",$BU$19*(SUM($BZ$2:$BZ283)))</f>
        <v/>
      </c>
    </row>
    <row r="284" spans="1:82">
      <c r="A284" s="4" t="str">
        <f t="shared" si="109"/>
        <v/>
      </c>
      <c r="B284" s="21" t="str">
        <f>IF(Investments_Import!A284="","",Investments_Import!A284)</f>
        <v/>
      </c>
      <c r="C284" s="22" t="str">
        <f t="shared" si="102"/>
        <v/>
      </c>
      <c r="D284" s="51" t="str">
        <f t="shared" si="110"/>
        <v/>
      </c>
      <c r="E284" s="3" t="str">
        <f>IF(Investments_Import!B284="","",Investments_Import!B284)</f>
        <v/>
      </c>
      <c r="F284" s="54" t="str">
        <f t="shared" si="111"/>
        <v xml:space="preserve"> </v>
      </c>
      <c r="G284" s="54" t="str">
        <f>IF($B284="","",COUNTIF($F$2:$F284,$F284))</f>
        <v/>
      </c>
      <c r="H284" s="53" t="str">
        <f t="shared" si="112"/>
        <v xml:space="preserve">  </v>
      </c>
      <c r="I284" s="3" t="str">
        <f>IF(Investments_Import!C284="","",Investments_Import!C284)</f>
        <v/>
      </c>
      <c r="J284" s="108" t="str">
        <f>IF(Investments_Import!D284="","",Investments_Import!D284)</f>
        <v/>
      </c>
      <c r="K284" s="108" t="str">
        <f t="shared" si="113"/>
        <v/>
      </c>
      <c r="L284" s="47" t="str">
        <f>IF(Investments_Import!E284="","",Investments_Import!E284)</f>
        <v/>
      </c>
      <c r="M284" s="47" t="str">
        <f t="shared" si="103"/>
        <v/>
      </c>
      <c r="N284" s="31" t="str">
        <f>IF(Investments_Import!F284="","",Investments_Import!F284)</f>
        <v/>
      </c>
      <c r="O284" s="31" t="str">
        <f t="shared" si="104"/>
        <v/>
      </c>
      <c r="P284" s="3" t="str">
        <f>IF(Investments_Import!G284="","",Investments_Import!G284)</f>
        <v/>
      </c>
      <c r="Q284" s="3" t="str">
        <f>IF(Investments_Import!H284="","",Investments_Import!H284)</f>
        <v/>
      </c>
      <c r="R284" s="37" t="str">
        <f t="shared" si="105"/>
        <v/>
      </c>
      <c r="S284" s="37" t="str">
        <f t="shared" si="106"/>
        <v/>
      </c>
      <c r="U284" s="36" t="str">
        <f>IF(Mining_Import!A284="","",Mining_Import!A284)</f>
        <v/>
      </c>
      <c r="V284" s="22" t="str">
        <f t="shared" si="114"/>
        <v/>
      </c>
      <c r="W284" s="127" t="str">
        <f t="shared" si="115"/>
        <v/>
      </c>
      <c r="X284" s="127" t="str">
        <f t="shared" si="116"/>
        <v/>
      </c>
      <c r="Y284" s="127" t="str">
        <f t="shared" si="117"/>
        <v/>
      </c>
      <c r="Z284" s="36" t="str">
        <f>IF(Mining_Import!B284="","",Mining_Import!B284)</f>
        <v/>
      </c>
      <c r="AA284" s="184" t="str">
        <f>IF(Mining_Import!$C284="","",Mining_Import!$C284)</f>
        <v/>
      </c>
      <c r="AB284" s="122" t="str">
        <f t="shared" si="118"/>
        <v/>
      </c>
      <c r="AC284" s="122" t="str">
        <f>IF($Y284&gt;Dashboard!$Q$19,$AB284,"")</f>
        <v/>
      </c>
      <c r="AD284" s="43" t="str">
        <f t="shared" si="119"/>
        <v/>
      </c>
      <c r="AE284" s="36" t="str">
        <f>IF(Mining_Import!D284="","",Mining_Import!D284)</f>
        <v/>
      </c>
      <c r="AF284" s="36" t="str">
        <f>IF(Mining_Import!E284="","",Mining_Import!E284)</f>
        <v/>
      </c>
      <c r="AG284" s="36" t="str">
        <f>IF(Mining_Import!F284="","",Mining_Import!F284)</f>
        <v/>
      </c>
      <c r="AH284" s="36" t="str">
        <f>IF(Mining_Import!G284="","",Mining_Import!G284)</f>
        <v/>
      </c>
      <c r="AI284" s="36" t="str">
        <f>IF(Mining_Import!H284="","",Mining_Import!H284)</f>
        <v/>
      </c>
      <c r="AJ284" s="36" t="str">
        <f>IF(Mining_Import!I284="","",Mining_Import!I284)</f>
        <v/>
      </c>
      <c r="BY284" s="120" t="str">
        <f t="shared" si="107"/>
        <v/>
      </c>
      <c r="BZ284" s="184" t="str">
        <f t="shared" si="120"/>
        <v/>
      </c>
      <c r="CA284" s="37" t="str">
        <f>IFERROR(VLOOKUP($BY284,Account_Value!$C$2:$F$2500,4,0),"")</f>
        <v/>
      </c>
      <c r="CB284" s="43" t="str">
        <f t="shared" si="108"/>
        <v/>
      </c>
      <c r="CC284" s="122" t="str">
        <f>IF($BZ284="","",SUM($BZ$2:$BZ284))</f>
        <v/>
      </c>
      <c r="CD284" s="43" t="str">
        <f>IF($BZ284="","",$BU$19*(SUM($BZ$2:$BZ284)))</f>
        <v/>
      </c>
    </row>
    <row r="285" spans="1:82">
      <c r="A285" s="4" t="str">
        <f t="shared" si="109"/>
        <v/>
      </c>
      <c r="B285" s="21" t="str">
        <f>IF(Investments_Import!A285="","",Investments_Import!A285)</f>
        <v/>
      </c>
      <c r="C285" s="22" t="str">
        <f t="shared" si="102"/>
        <v/>
      </c>
      <c r="D285" s="51" t="str">
        <f t="shared" si="110"/>
        <v/>
      </c>
      <c r="E285" s="3" t="str">
        <f>IF(Investments_Import!B285="","",Investments_Import!B285)</f>
        <v/>
      </c>
      <c r="F285" s="54" t="str">
        <f t="shared" si="111"/>
        <v xml:space="preserve"> </v>
      </c>
      <c r="G285" s="54" t="str">
        <f>IF($B285="","",COUNTIF($F$2:$F285,$F285))</f>
        <v/>
      </c>
      <c r="H285" s="53" t="str">
        <f t="shared" si="112"/>
        <v xml:space="preserve">  </v>
      </c>
      <c r="I285" s="3" t="str">
        <f>IF(Investments_Import!C285="","",Investments_Import!C285)</f>
        <v/>
      </c>
      <c r="J285" s="108" t="str">
        <f>IF(Investments_Import!D285="","",Investments_Import!D285)</f>
        <v/>
      </c>
      <c r="K285" s="108" t="str">
        <f t="shared" si="113"/>
        <v/>
      </c>
      <c r="L285" s="47" t="str">
        <f>IF(Investments_Import!E285="","",Investments_Import!E285)</f>
        <v/>
      </c>
      <c r="M285" s="47" t="str">
        <f t="shared" si="103"/>
        <v/>
      </c>
      <c r="N285" s="31" t="str">
        <f>IF(Investments_Import!F285="","",Investments_Import!F285)</f>
        <v/>
      </c>
      <c r="O285" s="31" t="str">
        <f t="shared" si="104"/>
        <v/>
      </c>
      <c r="P285" s="3" t="str">
        <f>IF(Investments_Import!G285="","",Investments_Import!G285)</f>
        <v/>
      </c>
      <c r="Q285" s="3" t="str">
        <f>IF(Investments_Import!H285="","",Investments_Import!H285)</f>
        <v/>
      </c>
      <c r="R285" s="37" t="str">
        <f t="shared" si="105"/>
        <v/>
      </c>
      <c r="S285" s="37" t="str">
        <f t="shared" si="106"/>
        <v/>
      </c>
      <c r="U285" s="36" t="str">
        <f>IF(Mining_Import!A285="","",Mining_Import!A285)</f>
        <v/>
      </c>
      <c r="V285" s="22" t="str">
        <f t="shared" si="114"/>
        <v/>
      </c>
      <c r="W285" s="127" t="str">
        <f t="shared" si="115"/>
        <v/>
      </c>
      <c r="X285" s="127" t="str">
        <f t="shared" si="116"/>
        <v/>
      </c>
      <c r="Y285" s="127" t="str">
        <f t="shared" si="117"/>
        <v/>
      </c>
      <c r="Z285" s="36" t="str">
        <f>IF(Mining_Import!B285="","",Mining_Import!B285)</f>
        <v/>
      </c>
      <c r="AA285" s="184" t="str">
        <f>IF(Mining_Import!$C285="","",Mining_Import!$C285)</f>
        <v/>
      </c>
      <c r="AB285" s="122" t="str">
        <f t="shared" si="118"/>
        <v/>
      </c>
      <c r="AC285" s="122" t="str">
        <f>IF($Y285&gt;Dashboard!$Q$19,$AB285,"")</f>
        <v/>
      </c>
      <c r="AD285" s="43" t="str">
        <f t="shared" si="119"/>
        <v/>
      </c>
      <c r="AE285" s="36" t="str">
        <f>IF(Mining_Import!D285="","",Mining_Import!D285)</f>
        <v/>
      </c>
      <c r="AF285" s="36" t="str">
        <f>IF(Mining_Import!E285="","",Mining_Import!E285)</f>
        <v/>
      </c>
      <c r="AG285" s="36" t="str">
        <f>IF(Mining_Import!F285="","",Mining_Import!F285)</f>
        <v/>
      </c>
      <c r="AH285" s="36" t="str">
        <f>IF(Mining_Import!G285="","",Mining_Import!G285)</f>
        <v/>
      </c>
      <c r="AI285" s="36" t="str">
        <f>IF(Mining_Import!H285="","",Mining_Import!H285)</f>
        <v/>
      </c>
      <c r="AJ285" s="36" t="str">
        <f>IF(Mining_Import!I285="","",Mining_Import!I285)</f>
        <v/>
      </c>
      <c r="BY285" s="120" t="str">
        <f t="shared" si="107"/>
        <v/>
      </c>
      <c r="BZ285" s="184" t="str">
        <f t="shared" si="120"/>
        <v/>
      </c>
      <c r="CA285" s="37" t="str">
        <f>IFERROR(VLOOKUP($BY285,Account_Value!$C$2:$F$2500,4,0),"")</f>
        <v/>
      </c>
      <c r="CB285" s="43" t="str">
        <f t="shared" si="108"/>
        <v/>
      </c>
      <c r="CC285" s="122" t="str">
        <f>IF($BZ285="","",SUM($BZ$2:$BZ285))</f>
        <v/>
      </c>
      <c r="CD285" s="43" t="str">
        <f>IF($BZ285="","",$BU$19*(SUM($BZ$2:$BZ285)))</f>
        <v/>
      </c>
    </row>
    <row r="286" spans="1:82">
      <c r="A286" s="4" t="str">
        <f t="shared" si="109"/>
        <v/>
      </c>
      <c r="B286" s="21" t="str">
        <f>IF(Investments_Import!A286="","",Investments_Import!A286)</f>
        <v/>
      </c>
      <c r="C286" s="22" t="str">
        <f t="shared" si="102"/>
        <v/>
      </c>
      <c r="D286" s="51" t="str">
        <f t="shared" si="110"/>
        <v/>
      </c>
      <c r="E286" s="3" t="str">
        <f>IF(Investments_Import!B286="","",Investments_Import!B286)</f>
        <v/>
      </c>
      <c r="F286" s="54" t="str">
        <f t="shared" si="111"/>
        <v xml:space="preserve"> </v>
      </c>
      <c r="G286" s="54" t="str">
        <f>IF($B286="","",COUNTIF($F$2:$F286,$F286))</f>
        <v/>
      </c>
      <c r="H286" s="53" t="str">
        <f t="shared" si="112"/>
        <v xml:space="preserve">  </v>
      </c>
      <c r="I286" s="3" t="str">
        <f>IF(Investments_Import!C286="","",Investments_Import!C286)</f>
        <v/>
      </c>
      <c r="J286" s="108" t="str">
        <f>IF(Investments_Import!D286="","",Investments_Import!D286)</f>
        <v/>
      </c>
      <c r="K286" s="108" t="str">
        <f t="shared" si="113"/>
        <v/>
      </c>
      <c r="L286" s="47" t="str">
        <f>IF(Investments_Import!E286="","",Investments_Import!E286)</f>
        <v/>
      </c>
      <c r="M286" s="47" t="str">
        <f t="shared" si="103"/>
        <v/>
      </c>
      <c r="N286" s="31" t="str">
        <f>IF(Investments_Import!F286="","",Investments_Import!F286)</f>
        <v/>
      </c>
      <c r="O286" s="31" t="str">
        <f t="shared" si="104"/>
        <v/>
      </c>
      <c r="P286" s="3" t="str">
        <f>IF(Investments_Import!G286="","",Investments_Import!G286)</f>
        <v/>
      </c>
      <c r="Q286" s="3" t="str">
        <f>IF(Investments_Import!H286="","",Investments_Import!H286)</f>
        <v/>
      </c>
      <c r="R286" s="37" t="str">
        <f t="shared" si="105"/>
        <v/>
      </c>
      <c r="S286" s="37" t="str">
        <f t="shared" si="106"/>
        <v/>
      </c>
      <c r="U286" s="36" t="str">
        <f>IF(Mining_Import!A286="","",Mining_Import!A286)</f>
        <v/>
      </c>
      <c r="V286" s="22" t="str">
        <f t="shared" si="114"/>
        <v/>
      </c>
      <c r="W286" s="127" t="str">
        <f t="shared" si="115"/>
        <v/>
      </c>
      <c r="X286" s="127" t="str">
        <f t="shared" si="116"/>
        <v/>
      </c>
      <c r="Y286" s="127" t="str">
        <f t="shared" si="117"/>
        <v/>
      </c>
      <c r="Z286" s="36" t="str">
        <f>IF(Mining_Import!B286="","",Mining_Import!B286)</f>
        <v/>
      </c>
      <c r="AA286" s="184" t="str">
        <f>IF(Mining_Import!$C286="","",Mining_Import!$C286)</f>
        <v/>
      </c>
      <c r="AB286" s="122" t="str">
        <f t="shared" si="118"/>
        <v/>
      </c>
      <c r="AC286" s="122" t="str">
        <f>IF($Y286&gt;Dashboard!$Q$19,$AB286,"")</f>
        <v/>
      </c>
      <c r="AD286" s="43" t="str">
        <f t="shared" si="119"/>
        <v/>
      </c>
      <c r="AE286" s="36" t="str">
        <f>IF(Mining_Import!D286="","",Mining_Import!D286)</f>
        <v/>
      </c>
      <c r="AF286" s="36" t="str">
        <f>IF(Mining_Import!E286="","",Mining_Import!E286)</f>
        <v/>
      </c>
      <c r="AG286" s="36" t="str">
        <f>IF(Mining_Import!F286="","",Mining_Import!F286)</f>
        <v/>
      </c>
      <c r="AH286" s="36" t="str">
        <f>IF(Mining_Import!G286="","",Mining_Import!G286)</f>
        <v/>
      </c>
      <c r="AI286" s="36" t="str">
        <f>IF(Mining_Import!H286="","",Mining_Import!H286)</f>
        <v/>
      </c>
      <c r="AJ286" s="36" t="str">
        <f>IF(Mining_Import!I286="","",Mining_Import!I286)</f>
        <v/>
      </c>
      <c r="BY286" s="120" t="str">
        <f t="shared" si="107"/>
        <v/>
      </c>
      <c r="BZ286" s="184" t="str">
        <f t="shared" si="120"/>
        <v/>
      </c>
      <c r="CA286" s="37" t="str">
        <f>IFERROR(VLOOKUP($BY286,Account_Value!$C$2:$F$2500,4,0),"")</f>
        <v/>
      </c>
      <c r="CB286" s="43" t="str">
        <f t="shared" si="108"/>
        <v/>
      </c>
      <c r="CC286" s="122" t="str">
        <f>IF($BZ286="","",SUM($BZ$2:$BZ286))</f>
        <v/>
      </c>
      <c r="CD286" s="43" t="str">
        <f>IF($BZ286="","",$BU$19*(SUM($BZ$2:$BZ286)))</f>
        <v/>
      </c>
    </row>
    <row r="287" spans="1:82">
      <c r="A287" s="4" t="str">
        <f t="shared" si="109"/>
        <v/>
      </c>
      <c r="B287" s="21" t="str">
        <f>IF(Investments_Import!A287="","",Investments_Import!A287)</f>
        <v/>
      </c>
      <c r="C287" s="22" t="str">
        <f t="shared" si="102"/>
        <v/>
      </c>
      <c r="D287" s="51" t="str">
        <f t="shared" si="110"/>
        <v/>
      </c>
      <c r="E287" s="3" t="str">
        <f>IF(Investments_Import!B287="","",Investments_Import!B287)</f>
        <v/>
      </c>
      <c r="F287" s="54" t="str">
        <f t="shared" si="111"/>
        <v xml:space="preserve"> </v>
      </c>
      <c r="G287" s="54" t="str">
        <f>IF($B287="","",COUNTIF($F$2:$F287,$F287))</f>
        <v/>
      </c>
      <c r="H287" s="53" t="str">
        <f t="shared" si="112"/>
        <v xml:space="preserve">  </v>
      </c>
      <c r="I287" s="3" t="str">
        <f>IF(Investments_Import!C287="","",Investments_Import!C287)</f>
        <v/>
      </c>
      <c r="J287" s="108" t="str">
        <f>IF(Investments_Import!D287="","",Investments_Import!D287)</f>
        <v/>
      </c>
      <c r="K287" s="108" t="str">
        <f t="shared" si="113"/>
        <v/>
      </c>
      <c r="L287" s="47" t="str">
        <f>IF(Investments_Import!E287="","",Investments_Import!E287)</f>
        <v/>
      </c>
      <c r="M287" s="47" t="str">
        <f t="shared" si="103"/>
        <v/>
      </c>
      <c r="N287" s="31" t="str">
        <f>IF(Investments_Import!F287="","",Investments_Import!F287)</f>
        <v/>
      </c>
      <c r="O287" s="31" t="str">
        <f t="shared" si="104"/>
        <v/>
      </c>
      <c r="P287" s="3" t="str">
        <f>IF(Investments_Import!G287="","",Investments_Import!G287)</f>
        <v/>
      </c>
      <c r="Q287" s="3" t="str">
        <f>IF(Investments_Import!H287="","",Investments_Import!H287)</f>
        <v/>
      </c>
      <c r="R287" s="37" t="str">
        <f t="shared" si="105"/>
        <v/>
      </c>
      <c r="S287" s="37" t="str">
        <f t="shared" si="106"/>
        <v/>
      </c>
      <c r="U287" s="36" t="str">
        <f>IF(Mining_Import!A287="","",Mining_Import!A287)</f>
        <v/>
      </c>
      <c r="V287" s="22" t="str">
        <f t="shared" si="114"/>
        <v/>
      </c>
      <c r="W287" s="127" t="str">
        <f t="shared" si="115"/>
        <v/>
      </c>
      <c r="X287" s="127" t="str">
        <f t="shared" si="116"/>
        <v/>
      </c>
      <c r="Y287" s="127" t="str">
        <f t="shared" si="117"/>
        <v/>
      </c>
      <c r="Z287" s="36" t="str">
        <f>IF(Mining_Import!B287="","",Mining_Import!B287)</f>
        <v/>
      </c>
      <c r="AA287" s="184" t="str">
        <f>IF(Mining_Import!$C287="","",Mining_Import!$C287)</f>
        <v/>
      </c>
      <c r="AB287" s="122" t="str">
        <f t="shared" si="118"/>
        <v/>
      </c>
      <c r="AC287" s="122" t="str">
        <f>IF($Y287&gt;Dashboard!$Q$19,$AB287,"")</f>
        <v/>
      </c>
      <c r="AD287" s="43" t="str">
        <f t="shared" si="119"/>
        <v/>
      </c>
      <c r="AE287" s="36" t="str">
        <f>IF(Mining_Import!D287="","",Mining_Import!D287)</f>
        <v/>
      </c>
      <c r="AF287" s="36" t="str">
        <f>IF(Mining_Import!E287="","",Mining_Import!E287)</f>
        <v/>
      </c>
      <c r="AG287" s="36" t="str">
        <f>IF(Mining_Import!F287="","",Mining_Import!F287)</f>
        <v/>
      </c>
      <c r="AH287" s="36" t="str">
        <f>IF(Mining_Import!G287="","",Mining_Import!G287)</f>
        <v/>
      </c>
      <c r="AI287" s="36" t="str">
        <f>IF(Mining_Import!H287="","",Mining_Import!H287)</f>
        <v/>
      </c>
      <c r="AJ287" s="36" t="str">
        <f>IF(Mining_Import!I287="","",Mining_Import!I287)</f>
        <v/>
      </c>
      <c r="BY287" s="120" t="str">
        <f t="shared" si="107"/>
        <v/>
      </c>
      <c r="BZ287" s="184" t="str">
        <f t="shared" si="120"/>
        <v/>
      </c>
      <c r="CA287" s="37" t="str">
        <f>IFERROR(VLOOKUP($BY287,Account_Value!$C$2:$F$2500,4,0),"")</f>
        <v/>
      </c>
      <c r="CB287" s="43" t="str">
        <f t="shared" si="108"/>
        <v/>
      </c>
      <c r="CC287" s="122" t="str">
        <f>IF($BZ287="","",SUM($BZ$2:$BZ287))</f>
        <v/>
      </c>
      <c r="CD287" s="43" t="str">
        <f>IF($BZ287="","",$BU$19*(SUM($BZ$2:$BZ287)))</f>
        <v/>
      </c>
    </row>
    <row r="288" spans="1:82">
      <c r="A288" s="4" t="str">
        <f t="shared" si="109"/>
        <v/>
      </c>
      <c r="B288" s="21" t="str">
        <f>IF(Investments_Import!A288="","",Investments_Import!A288)</f>
        <v/>
      </c>
      <c r="C288" s="22" t="str">
        <f t="shared" si="102"/>
        <v/>
      </c>
      <c r="D288" s="51" t="str">
        <f t="shared" si="110"/>
        <v/>
      </c>
      <c r="E288" s="3" t="str">
        <f>IF(Investments_Import!B288="","",Investments_Import!B288)</f>
        <v/>
      </c>
      <c r="F288" s="54" t="str">
        <f t="shared" si="111"/>
        <v xml:space="preserve"> </v>
      </c>
      <c r="G288" s="54" t="str">
        <f>IF($B288="","",COUNTIF($F$2:$F288,$F288))</f>
        <v/>
      </c>
      <c r="H288" s="53" t="str">
        <f t="shared" si="112"/>
        <v xml:space="preserve">  </v>
      </c>
      <c r="I288" s="3" t="str">
        <f>IF(Investments_Import!C288="","",Investments_Import!C288)</f>
        <v/>
      </c>
      <c r="J288" s="108" t="str">
        <f>IF(Investments_Import!D288="","",Investments_Import!D288)</f>
        <v/>
      </c>
      <c r="K288" s="108" t="str">
        <f t="shared" si="113"/>
        <v/>
      </c>
      <c r="L288" s="47" t="str">
        <f>IF(Investments_Import!E288="","",Investments_Import!E288)</f>
        <v/>
      </c>
      <c r="M288" s="47" t="str">
        <f t="shared" si="103"/>
        <v/>
      </c>
      <c r="N288" s="31" t="str">
        <f>IF(Investments_Import!F288="","",Investments_Import!F288)</f>
        <v/>
      </c>
      <c r="O288" s="31" t="str">
        <f t="shared" si="104"/>
        <v/>
      </c>
      <c r="P288" s="3" t="str">
        <f>IF(Investments_Import!G288="","",Investments_Import!G288)</f>
        <v/>
      </c>
      <c r="Q288" s="3" t="str">
        <f>IF(Investments_Import!H288="","",Investments_Import!H288)</f>
        <v/>
      </c>
      <c r="R288" s="37" t="str">
        <f t="shared" si="105"/>
        <v/>
      </c>
      <c r="S288" s="37" t="str">
        <f t="shared" si="106"/>
        <v/>
      </c>
      <c r="U288" s="36" t="str">
        <f>IF(Mining_Import!A288="","",Mining_Import!A288)</f>
        <v/>
      </c>
      <c r="V288" s="22" t="str">
        <f t="shared" si="114"/>
        <v/>
      </c>
      <c r="W288" s="127" t="str">
        <f t="shared" si="115"/>
        <v/>
      </c>
      <c r="X288" s="127" t="str">
        <f t="shared" si="116"/>
        <v/>
      </c>
      <c r="Y288" s="127" t="str">
        <f t="shared" si="117"/>
        <v/>
      </c>
      <c r="Z288" s="36" t="str">
        <f>IF(Mining_Import!B288="","",Mining_Import!B288)</f>
        <v/>
      </c>
      <c r="AA288" s="184" t="str">
        <f>IF(Mining_Import!$C288="","",Mining_Import!$C288)</f>
        <v/>
      </c>
      <c r="AB288" s="122" t="str">
        <f t="shared" si="118"/>
        <v/>
      </c>
      <c r="AC288" s="122" t="str">
        <f>IF($Y288&gt;Dashboard!$Q$19,$AB288,"")</f>
        <v/>
      </c>
      <c r="AD288" s="43" t="str">
        <f t="shared" si="119"/>
        <v/>
      </c>
      <c r="AE288" s="36" t="str">
        <f>IF(Mining_Import!D288="","",Mining_Import!D288)</f>
        <v/>
      </c>
      <c r="AF288" s="36" t="str">
        <f>IF(Mining_Import!E288="","",Mining_Import!E288)</f>
        <v/>
      </c>
      <c r="AG288" s="36" t="str">
        <f>IF(Mining_Import!F288="","",Mining_Import!F288)</f>
        <v/>
      </c>
      <c r="AH288" s="36" t="str">
        <f>IF(Mining_Import!G288="","",Mining_Import!G288)</f>
        <v/>
      </c>
      <c r="AI288" s="36" t="str">
        <f>IF(Mining_Import!H288="","",Mining_Import!H288)</f>
        <v/>
      </c>
      <c r="AJ288" s="36" t="str">
        <f>IF(Mining_Import!I288="","",Mining_Import!I288)</f>
        <v/>
      </c>
      <c r="BY288" s="120" t="str">
        <f t="shared" si="107"/>
        <v/>
      </c>
      <c r="BZ288" s="184" t="str">
        <f t="shared" si="120"/>
        <v/>
      </c>
      <c r="CA288" s="37" t="str">
        <f>IFERROR(VLOOKUP($BY288,Account_Value!$C$2:$F$2500,4,0),"")</f>
        <v/>
      </c>
      <c r="CB288" s="43" t="str">
        <f t="shared" si="108"/>
        <v/>
      </c>
      <c r="CC288" s="122" t="str">
        <f>IF($BZ288="","",SUM($BZ$2:$BZ288))</f>
        <v/>
      </c>
      <c r="CD288" s="43" t="str">
        <f>IF($BZ288="","",$BU$19*(SUM($BZ$2:$BZ288)))</f>
        <v/>
      </c>
    </row>
    <row r="289" spans="1:82">
      <c r="A289" s="4" t="str">
        <f t="shared" si="109"/>
        <v/>
      </c>
      <c r="B289" s="21" t="str">
        <f>IF(Investments_Import!A289="","",Investments_Import!A289)</f>
        <v/>
      </c>
      <c r="C289" s="22" t="str">
        <f t="shared" si="102"/>
        <v/>
      </c>
      <c r="D289" s="51" t="str">
        <f t="shared" si="110"/>
        <v/>
      </c>
      <c r="E289" s="3" t="str">
        <f>IF(Investments_Import!B289="","",Investments_Import!B289)</f>
        <v/>
      </c>
      <c r="F289" s="54" t="str">
        <f t="shared" si="111"/>
        <v xml:space="preserve"> </v>
      </c>
      <c r="G289" s="54" t="str">
        <f>IF($B289="","",COUNTIF($F$2:$F289,$F289))</f>
        <v/>
      </c>
      <c r="H289" s="53" t="str">
        <f t="shared" si="112"/>
        <v xml:space="preserve">  </v>
      </c>
      <c r="I289" s="3" t="str">
        <f>IF(Investments_Import!C289="","",Investments_Import!C289)</f>
        <v/>
      </c>
      <c r="J289" s="108" t="str">
        <f>IF(Investments_Import!D289="","",Investments_Import!D289)</f>
        <v/>
      </c>
      <c r="K289" s="108" t="str">
        <f t="shared" si="113"/>
        <v/>
      </c>
      <c r="L289" s="47" t="str">
        <f>IF(Investments_Import!E289="","",Investments_Import!E289)</f>
        <v/>
      </c>
      <c r="M289" s="47" t="str">
        <f t="shared" si="103"/>
        <v/>
      </c>
      <c r="N289" s="31" t="str">
        <f>IF(Investments_Import!F289="","",Investments_Import!F289)</f>
        <v/>
      </c>
      <c r="O289" s="31" t="str">
        <f t="shared" si="104"/>
        <v/>
      </c>
      <c r="P289" s="3" t="str">
        <f>IF(Investments_Import!G289="","",Investments_Import!G289)</f>
        <v/>
      </c>
      <c r="Q289" s="3" t="str">
        <f>IF(Investments_Import!H289="","",Investments_Import!H289)</f>
        <v/>
      </c>
      <c r="R289" s="37" t="str">
        <f t="shared" si="105"/>
        <v/>
      </c>
      <c r="S289" s="37" t="str">
        <f t="shared" si="106"/>
        <v/>
      </c>
      <c r="U289" s="36" t="str">
        <f>IF(Mining_Import!A289="","",Mining_Import!A289)</f>
        <v/>
      </c>
      <c r="V289" s="22" t="str">
        <f t="shared" si="114"/>
        <v/>
      </c>
      <c r="W289" s="127" t="str">
        <f t="shared" si="115"/>
        <v/>
      </c>
      <c r="X289" s="127" t="str">
        <f t="shared" si="116"/>
        <v/>
      </c>
      <c r="Y289" s="127" t="str">
        <f t="shared" si="117"/>
        <v/>
      </c>
      <c r="Z289" s="36" t="str">
        <f>IF(Mining_Import!B289="","",Mining_Import!B289)</f>
        <v/>
      </c>
      <c r="AA289" s="184" t="str">
        <f>IF(Mining_Import!$C289="","",Mining_Import!$C289)</f>
        <v/>
      </c>
      <c r="AB289" s="122" t="str">
        <f t="shared" si="118"/>
        <v/>
      </c>
      <c r="AC289" s="122" t="str">
        <f>IF($Y289&gt;Dashboard!$Q$19,$AB289,"")</f>
        <v/>
      </c>
      <c r="AD289" s="43" t="str">
        <f t="shared" si="119"/>
        <v/>
      </c>
      <c r="AE289" s="36" t="str">
        <f>IF(Mining_Import!D289="","",Mining_Import!D289)</f>
        <v/>
      </c>
      <c r="AF289" s="36" t="str">
        <f>IF(Mining_Import!E289="","",Mining_Import!E289)</f>
        <v/>
      </c>
      <c r="AG289" s="36" t="str">
        <f>IF(Mining_Import!F289="","",Mining_Import!F289)</f>
        <v/>
      </c>
      <c r="AH289" s="36" t="str">
        <f>IF(Mining_Import!G289="","",Mining_Import!G289)</f>
        <v/>
      </c>
      <c r="AI289" s="36" t="str">
        <f>IF(Mining_Import!H289="","",Mining_Import!H289)</f>
        <v/>
      </c>
      <c r="AJ289" s="36" t="str">
        <f>IF(Mining_Import!I289="","",Mining_Import!I289)</f>
        <v/>
      </c>
      <c r="BY289" s="120" t="str">
        <f t="shared" si="107"/>
        <v/>
      </c>
      <c r="BZ289" s="184" t="str">
        <f t="shared" si="120"/>
        <v/>
      </c>
      <c r="CA289" s="37" t="str">
        <f>IFERROR(VLOOKUP($BY289,Account_Value!$C$2:$F$2500,4,0),"")</f>
        <v/>
      </c>
      <c r="CB289" s="43" t="str">
        <f t="shared" si="108"/>
        <v/>
      </c>
      <c r="CC289" s="122" t="str">
        <f>IF($BZ289="","",SUM($BZ$2:$BZ289))</f>
        <v/>
      </c>
      <c r="CD289" s="43" t="str">
        <f>IF($BZ289="","",$BU$19*(SUM($BZ$2:$BZ289)))</f>
        <v/>
      </c>
    </row>
    <row r="290" spans="1:82">
      <c r="A290" s="4" t="str">
        <f t="shared" si="109"/>
        <v/>
      </c>
      <c r="B290" s="21" t="str">
        <f>IF(Investments_Import!A290="","",Investments_Import!A290)</f>
        <v/>
      </c>
      <c r="C290" s="22" t="str">
        <f t="shared" si="102"/>
        <v/>
      </c>
      <c r="D290" s="51" t="str">
        <f t="shared" si="110"/>
        <v/>
      </c>
      <c r="E290" s="3" t="str">
        <f>IF(Investments_Import!B290="","",Investments_Import!B290)</f>
        <v/>
      </c>
      <c r="F290" s="54" t="str">
        <f t="shared" si="111"/>
        <v xml:space="preserve"> </v>
      </c>
      <c r="G290" s="54" t="str">
        <f>IF($B290="","",COUNTIF($F$2:$F290,$F290))</f>
        <v/>
      </c>
      <c r="H290" s="53" t="str">
        <f t="shared" si="112"/>
        <v xml:space="preserve">  </v>
      </c>
      <c r="I290" s="3" t="str">
        <f>IF(Investments_Import!C290="","",Investments_Import!C290)</f>
        <v/>
      </c>
      <c r="J290" s="108" t="str">
        <f>IF(Investments_Import!D290="","",Investments_Import!D290)</f>
        <v/>
      </c>
      <c r="K290" s="108" t="str">
        <f t="shared" si="113"/>
        <v/>
      </c>
      <c r="L290" s="47" t="str">
        <f>IF(Investments_Import!E290="","",Investments_Import!E290)</f>
        <v/>
      </c>
      <c r="M290" s="47" t="str">
        <f t="shared" si="103"/>
        <v/>
      </c>
      <c r="N290" s="31" t="str">
        <f>IF(Investments_Import!F290="","",Investments_Import!F290)</f>
        <v/>
      </c>
      <c r="O290" s="31" t="str">
        <f t="shared" si="104"/>
        <v/>
      </c>
      <c r="P290" s="3" t="str">
        <f>IF(Investments_Import!G290="","",Investments_Import!G290)</f>
        <v/>
      </c>
      <c r="Q290" s="3" t="str">
        <f>IF(Investments_Import!H290="","",Investments_Import!H290)</f>
        <v/>
      </c>
      <c r="R290" s="37" t="str">
        <f t="shared" si="105"/>
        <v/>
      </c>
      <c r="S290" s="37" t="str">
        <f t="shared" si="106"/>
        <v/>
      </c>
      <c r="U290" s="36" t="str">
        <f>IF(Mining_Import!A290="","",Mining_Import!A290)</f>
        <v/>
      </c>
      <c r="V290" s="22" t="str">
        <f t="shared" si="114"/>
        <v/>
      </c>
      <c r="W290" s="127" t="str">
        <f t="shared" si="115"/>
        <v/>
      </c>
      <c r="X290" s="127" t="str">
        <f t="shared" si="116"/>
        <v/>
      </c>
      <c r="Y290" s="127" t="str">
        <f t="shared" si="117"/>
        <v/>
      </c>
      <c r="Z290" s="36" t="str">
        <f>IF(Mining_Import!B290="","",Mining_Import!B290)</f>
        <v/>
      </c>
      <c r="AA290" s="184" t="str">
        <f>IF(Mining_Import!$C290="","",Mining_Import!$C290)</f>
        <v/>
      </c>
      <c r="AB290" s="122" t="str">
        <f t="shared" si="118"/>
        <v/>
      </c>
      <c r="AC290" s="122" t="str">
        <f>IF($Y290&gt;Dashboard!$Q$19,$AB290,"")</f>
        <v/>
      </c>
      <c r="AD290" s="43" t="str">
        <f t="shared" si="119"/>
        <v/>
      </c>
      <c r="AE290" s="36" t="str">
        <f>IF(Mining_Import!D290="","",Mining_Import!D290)</f>
        <v/>
      </c>
      <c r="AF290" s="36" t="str">
        <f>IF(Mining_Import!E290="","",Mining_Import!E290)</f>
        <v/>
      </c>
      <c r="AG290" s="36" t="str">
        <f>IF(Mining_Import!F290="","",Mining_Import!F290)</f>
        <v/>
      </c>
      <c r="AH290" s="36" t="str">
        <f>IF(Mining_Import!G290="","",Mining_Import!G290)</f>
        <v/>
      </c>
      <c r="AI290" s="36" t="str">
        <f>IF(Mining_Import!H290="","",Mining_Import!H290)</f>
        <v/>
      </c>
      <c r="AJ290" s="36" t="str">
        <f>IF(Mining_Import!I290="","",Mining_Import!I290)</f>
        <v/>
      </c>
      <c r="BY290" s="120" t="str">
        <f t="shared" si="107"/>
        <v/>
      </c>
      <c r="BZ290" s="184" t="str">
        <f t="shared" si="120"/>
        <v/>
      </c>
      <c r="CA290" s="37" t="str">
        <f>IFERROR(VLOOKUP($BY290,Account_Value!$C$2:$F$2500,4,0),"")</f>
        <v/>
      </c>
      <c r="CB290" s="43" t="str">
        <f t="shared" si="108"/>
        <v/>
      </c>
      <c r="CC290" s="122" t="str">
        <f>IF($BZ290="","",SUM($BZ$2:$BZ290))</f>
        <v/>
      </c>
      <c r="CD290" s="43" t="str">
        <f>IF($BZ290="","",$BU$19*(SUM($BZ$2:$BZ290)))</f>
        <v/>
      </c>
    </row>
    <row r="291" spans="1:82">
      <c r="A291" s="4" t="str">
        <f t="shared" si="109"/>
        <v/>
      </c>
      <c r="B291" s="21" t="str">
        <f>IF(Investments_Import!A291="","",Investments_Import!A291)</f>
        <v/>
      </c>
      <c r="C291" s="22" t="str">
        <f t="shared" si="102"/>
        <v/>
      </c>
      <c r="D291" s="51" t="str">
        <f t="shared" si="110"/>
        <v/>
      </c>
      <c r="E291" s="3" t="str">
        <f>IF(Investments_Import!B291="","",Investments_Import!B291)</f>
        <v/>
      </c>
      <c r="F291" s="54" t="str">
        <f t="shared" si="111"/>
        <v xml:space="preserve"> </v>
      </c>
      <c r="G291" s="54" t="str">
        <f>IF($B291="","",COUNTIF($F$2:$F291,$F291))</f>
        <v/>
      </c>
      <c r="H291" s="53" t="str">
        <f t="shared" si="112"/>
        <v xml:space="preserve">  </v>
      </c>
      <c r="I291" s="3" t="str">
        <f>IF(Investments_Import!C291="","",Investments_Import!C291)</f>
        <v/>
      </c>
      <c r="J291" s="108" t="str">
        <f>IF(Investments_Import!D291="","",Investments_Import!D291)</f>
        <v/>
      </c>
      <c r="K291" s="108" t="str">
        <f t="shared" si="113"/>
        <v/>
      </c>
      <c r="L291" s="47" t="str">
        <f>IF(Investments_Import!E291="","",Investments_Import!E291)</f>
        <v/>
      </c>
      <c r="M291" s="47" t="str">
        <f t="shared" si="103"/>
        <v/>
      </c>
      <c r="N291" s="31" t="str">
        <f>IF(Investments_Import!F291="","",Investments_Import!F291)</f>
        <v/>
      </c>
      <c r="O291" s="31" t="str">
        <f t="shared" si="104"/>
        <v/>
      </c>
      <c r="P291" s="3" t="str">
        <f>IF(Investments_Import!G291="","",Investments_Import!G291)</f>
        <v/>
      </c>
      <c r="Q291" s="3" t="str">
        <f>IF(Investments_Import!H291="","",Investments_Import!H291)</f>
        <v/>
      </c>
      <c r="R291" s="37" t="str">
        <f t="shared" si="105"/>
        <v/>
      </c>
      <c r="S291" s="37" t="str">
        <f t="shared" si="106"/>
        <v/>
      </c>
      <c r="U291" s="36" t="str">
        <f>IF(Mining_Import!A291="","",Mining_Import!A291)</f>
        <v/>
      </c>
      <c r="V291" s="22" t="str">
        <f t="shared" si="114"/>
        <v/>
      </c>
      <c r="W291" s="127" t="str">
        <f t="shared" si="115"/>
        <v/>
      </c>
      <c r="X291" s="127" t="str">
        <f t="shared" si="116"/>
        <v/>
      </c>
      <c r="Y291" s="127" t="str">
        <f t="shared" si="117"/>
        <v/>
      </c>
      <c r="Z291" s="36" t="str">
        <f>IF(Mining_Import!B291="","",Mining_Import!B291)</f>
        <v/>
      </c>
      <c r="AA291" s="184" t="str">
        <f>IF(Mining_Import!$C291="","",Mining_Import!$C291)</f>
        <v/>
      </c>
      <c r="AB291" s="122" t="str">
        <f t="shared" si="118"/>
        <v/>
      </c>
      <c r="AC291" s="122" t="str">
        <f>IF($Y291&gt;Dashboard!$Q$19,$AB291,"")</f>
        <v/>
      </c>
      <c r="AD291" s="43" t="str">
        <f t="shared" si="119"/>
        <v/>
      </c>
      <c r="AE291" s="36" t="str">
        <f>IF(Mining_Import!D291="","",Mining_Import!D291)</f>
        <v/>
      </c>
      <c r="AF291" s="36" t="str">
        <f>IF(Mining_Import!E291="","",Mining_Import!E291)</f>
        <v/>
      </c>
      <c r="AG291" s="36" t="str">
        <f>IF(Mining_Import!F291="","",Mining_Import!F291)</f>
        <v/>
      </c>
      <c r="AH291" s="36" t="str">
        <f>IF(Mining_Import!G291="","",Mining_Import!G291)</f>
        <v/>
      </c>
      <c r="AI291" s="36" t="str">
        <f>IF(Mining_Import!H291="","",Mining_Import!H291)</f>
        <v/>
      </c>
      <c r="AJ291" s="36" t="str">
        <f>IF(Mining_Import!I291="","",Mining_Import!I291)</f>
        <v/>
      </c>
      <c r="BY291" s="120" t="str">
        <f t="shared" si="107"/>
        <v/>
      </c>
      <c r="BZ291" s="184" t="str">
        <f t="shared" si="120"/>
        <v/>
      </c>
      <c r="CA291" s="37" t="str">
        <f>IFERROR(VLOOKUP($BY291,Account_Value!$C$2:$F$2500,4,0),"")</f>
        <v/>
      </c>
      <c r="CB291" s="43" t="str">
        <f t="shared" si="108"/>
        <v/>
      </c>
      <c r="CC291" s="122" t="str">
        <f>IF($BZ291="","",SUM($BZ$2:$BZ291))</f>
        <v/>
      </c>
      <c r="CD291" s="43" t="str">
        <f>IF($BZ291="","",$BU$19*(SUM($BZ$2:$BZ291)))</f>
        <v/>
      </c>
    </row>
    <row r="292" spans="1:82">
      <c r="A292" s="4" t="str">
        <f t="shared" si="109"/>
        <v/>
      </c>
      <c r="B292" s="21" t="str">
        <f>IF(Investments_Import!A292="","",Investments_Import!A292)</f>
        <v/>
      </c>
      <c r="C292" s="22" t="str">
        <f t="shared" si="102"/>
        <v/>
      </c>
      <c r="D292" s="51" t="str">
        <f t="shared" si="110"/>
        <v/>
      </c>
      <c r="E292" s="3" t="str">
        <f>IF(Investments_Import!B292="","",Investments_Import!B292)</f>
        <v/>
      </c>
      <c r="F292" s="54" t="str">
        <f t="shared" si="111"/>
        <v xml:space="preserve"> </v>
      </c>
      <c r="G292" s="54" t="str">
        <f>IF($B292="","",COUNTIF($F$2:$F292,$F292))</f>
        <v/>
      </c>
      <c r="H292" s="53" t="str">
        <f t="shared" si="112"/>
        <v xml:space="preserve">  </v>
      </c>
      <c r="I292" s="3" t="str">
        <f>IF(Investments_Import!C292="","",Investments_Import!C292)</f>
        <v/>
      </c>
      <c r="J292" s="108" t="str">
        <f>IF(Investments_Import!D292="","",Investments_Import!D292)</f>
        <v/>
      </c>
      <c r="K292" s="108" t="str">
        <f t="shared" si="113"/>
        <v/>
      </c>
      <c r="L292" s="47" t="str">
        <f>IF(Investments_Import!E292="","",Investments_Import!E292)</f>
        <v/>
      </c>
      <c r="M292" s="47" t="str">
        <f t="shared" si="103"/>
        <v/>
      </c>
      <c r="N292" s="31" t="str">
        <f>IF(Investments_Import!F292="","",Investments_Import!F292)</f>
        <v/>
      </c>
      <c r="O292" s="31" t="str">
        <f t="shared" si="104"/>
        <v/>
      </c>
      <c r="P292" s="3" t="str">
        <f>IF(Investments_Import!G292="","",Investments_Import!G292)</f>
        <v/>
      </c>
      <c r="Q292" s="3" t="str">
        <f>IF(Investments_Import!H292="","",Investments_Import!H292)</f>
        <v/>
      </c>
      <c r="R292" s="37" t="str">
        <f t="shared" si="105"/>
        <v/>
      </c>
      <c r="S292" s="37" t="str">
        <f t="shared" si="106"/>
        <v/>
      </c>
      <c r="U292" s="36" t="str">
        <f>IF(Mining_Import!A292="","",Mining_Import!A292)</f>
        <v/>
      </c>
      <c r="V292" s="22" t="str">
        <f t="shared" si="114"/>
        <v/>
      </c>
      <c r="W292" s="127" t="str">
        <f t="shared" si="115"/>
        <v/>
      </c>
      <c r="X292" s="127" t="str">
        <f t="shared" si="116"/>
        <v/>
      </c>
      <c r="Y292" s="127" t="str">
        <f t="shared" si="117"/>
        <v/>
      </c>
      <c r="Z292" s="36" t="str">
        <f>IF(Mining_Import!B292="","",Mining_Import!B292)</f>
        <v/>
      </c>
      <c r="AA292" s="184" t="str">
        <f>IF(Mining_Import!$C292="","",Mining_Import!$C292)</f>
        <v/>
      </c>
      <c r="AB292" s="122" t="str">
        <f t="shared" si="118"/>
        <v/>
      </c>
      <c r="AC292" s="122" t="str">
        <f>IF($Y292&gt;Dashboard!$Q$19,$AB292,"")</f>
        <v/>
      </c>
      <c r="AD292" s="43" t="str">
        <f t="shared" si="119"/>
        <v/>
      </c>
      <c r="AE292" s="36" t="str">
        <f>IF(Mining_Import!D292="","",Mining_Import!D292)</f>
        <v/>
      </c>
      <c r="AF292" s="36" t="str">
        <f>IF(Mining_Import!E292="","",Mining_Import!E292)</f>
        <v/>
      </c>
      <c r="AG292" s="36" t="str">
        <f>IF(Mining_Import!F292="","",Mining_Import!F292)</f>
        <v/>
      </c>
      <c r="AH292" s="36" t="str">
        <f>IF(Mining_Import!G292="","",Mining_Import!G292)</f>
        <v/>
      </c>
      <c r="AI292" s="36" t="str">
        <f>IF(Mining_Import!H292="","",Mining_Import!H292)</f>
        <v/>
      </c>
      <c r="AJ292" s="36" t="str">
        <f>IF(Mining_Import!I292="","",Mining_Import!I292)</f>
        <v/>
      </c>
      <c r="BY292" s="120" t="str">
        <f t="shared" si="107"/>
        <v/>
      </c>
      <c r="BZ292" s="184" t="str">
        <f t="shared" si="120"/>
        <v/>
      </c>
      <c r="CA292" s="37" t="str">
        <f>IFERROR(VLOOKUP($BY292,Account_Value!$C$2:$F$2500,4,0),"")</f>
        <v/>
      </c>
      <c r="CB292" s="43" t="str">
        <f t="shared" si="108"/>
        <v/>
      </c>
      <c r="CC292" s="122" t="str">
        <f>IF($BZ292="","",SUM($BZ$2:$BZ292))</f>
        <v/>
      </c>
      <c r="CD292" s="43" t="str">
        <f>IF($BZ292="","",$BU$19*(SUM($BZ$2:$BZ292)))</f>
        <v/>
      </c>
    </row>
    <row r="293" spans="1:82">
      <c r="A293" s="4" t="str">
        <f t="shared" si="109"/>
        <v/>
      </c>
      <c r="B293" s="21" t="str">
        <f>IF(Investments_Import!A293="","",Investments_Import!A293)</f>
        <v/>
      </c>
      <c r="C293" s="22" t="str">
        <f t="shared" si="102"/>
        <v/>
      </c>
      <c r="D293" s="51" t="str">
        <f t="shared" si="110"/>
        <v/>
      </c>
      <c r="E293" s="3" t="str">
        <f>IF(Investments_Import!B293="","",Investments_Import!B293)</f>
        <v/>
      </c>
      <c r="F293" s="54" t="str">
        <f t="shared" si="111"/>
        <v xml:space="preserve"> </v>
      </c>
      <c r="G293" s="54" t="str">
        <f>IF($B293="","",COUNTIF($F$2:$F293,$F293))</f>
        <v/>
      </c>
      <c r="H293" s="53" t="str">
        <f t="shared" si="112"/>
        <v xml:space="preserve">  </v>
      </c>
      <c r="I293" s="3" t="str">
        <f>IF(Investments_Import!C293="","",Investments_Import!C293)</f>
        <v/>
      </c>
      <c r="J293" s="108" t="str">
        <f>IF(Investments_Import!D293="","",Investments_Import!D293)</f>
        <v/>
      </c>
      <c r="K293" s="108" t="str">
        <f t="shared" si="113"/>
        <v/>
      </c>
      <c r="L293" s="47" t="str">
        <f>IF(Investments_Import!E293="","",Investments_Import!E293)</f>
        <v/>
      </c>
      <c r="M293" s="47" t="str">
        <f t="shared" si="103"/>
        <v/>
      </c>
      <c r="N293" s="31" t="str">
        <f>IF(Investments_Import!F293="","",Investments_Import!F293)</f>
        <v/>
      </c>
      <c r="O293" s="31" t="str">
        <f t="shared" si="104"/>
        <v/>
      </c>
      <c r="P293" s="3" t="str">
        <f>IF(Investments_Import!G293="","",Investments_Import!G293)</f>
        <v/>
      </c>
      <c r="Q293" s="3" t="str">
        <f>IF(Investments_Import!H293="","",Investments_Import!H293)</f>
        <v/>
      </c>
      <c r="R293" s="37" t="str">
        <f t="shared" si="105"/>
        <v/>
      </c>
      <c r="S293" s="37" t="str">
        <f t="shared" si="106"/>
        <v/>
      </c>
      <c r="U293" s="36" t="str">
        <f>IF(Mining_Import!A293="","",Mining_Import!A293)</f>
        <v/>
      </c>
      <c r="V293" s="22" t="str">
        <f t="shared" si="114"/>
        <v/>
      </c>
      <c r="W293" s="127" t="str">
        <f t="shared" si="115"/>
        <v/>
      </c>
      <c r="X293" s="127" t="str">
        <f t="shared" si="116"/>
        <v/>
      </c>
      <c r="Y293" s="127" t="str">
        <f t="shared" si="117"/>
        <v/>
      </c>
      <c r="Z293" s="36" t="str">
        <f>IF(Mining_Import!B293="","",Mining_Import!B293)</f>
        <v/>
      </c>
      <c r="AA293" s="184" t="str">
        <f>IF(Mining_Import!$C293="","",Mining_Import!$C293)</f>
        <v/>
      </c>
      <c r="AB293" s="122" t="str">
        <f t="shared" si="118"/>
        <v/>
      </c>
      <c r="AC293" s="122" t="str">
        <f>IF($Y293&gt;Dashboard!$Q$19,$AB293,"")</f>
        <v/>
      </c>
      <c r="AD293" s="43" t="str">
        <f t="shared" si="119"/>
        <v/>
      </c>
      <c r="AE293" s="36" t="str">
        <f>IF(Mining_Import!D293="","",Mining_Import!D293)</f>
        <v/>
      </c>
      <c r="AF293" s="36" t="str">
        <f>IF(Mining_Import!E293="","",Mining_Import!E293)</f>
        <v/>
      </c>
      <c r="AG293" s="36" t="str">
        <f>IF(Mining_Import!F293="","",Mining_Import!F293)</f>
        <v/>
      </c>
      <c r="AH293" s="36" t="str">
        <f>IF(Mining_Import!G293="","",Mining_Import!G293)</f>
        <v/>
      </c>
      <c r="AI293" s="36" t="str">
        <f>IF(Mining_Import!H293="","",Mining_Import!H293)</f>
        <v/>
      </c>
      <c r="AJ293" s="36" t="str">
        <f>IF(Mining_Import!I293="","",Mining_Import!I293)</f>
        <v/>
      </c>
      <c r="BY293" s="120" t="str">
        <f t="shared" si="107"/>
        <v/>
      </c>
      <c r="BZ293" s="184" t="str">
        <f t="shared" si="120"/>
        <v/>
      </c>
      <c r="CA293" s="37" t="str">
        <f>IFERROR(VLOOKUP($BY293,Account_Value!$C$2:$F$2500,4,0),"")</f>
        <v/>
      </c>
      <c r="CB293" s="43" t="str">
        <f t="shared" si="108"/>
        <v/>
      </c>
      <c r="CC293" s="122" t="str">
        <f>IF($BZ293="","",SUM($BZ$2:$BZ293))</f>
        <v/>
      </c>
      <c r="CD293" s="43" t="str">
        <f>IF($BZ293="","",$BU$19*(SUM($BZ$2:$BZ293)))</f>
        <v/>
      </c>
    </row>
    <row r="294" spans="1:82">
      <c r="A294" s="4" t="str">
        <f t="shared" si="109"/>
        <v/>
      </c>
      <c r="B294" s="21" t="str">
        <f>IF(Investments_Import!A294="","",Investments_Import!A294)</f>
        <v/>
      </c>
      <c r="C294" s="22" t="str">
        <f t="shared" si="102"/>
        <v/>
      </c>
      <c r="D294" s="51" t="str">
        <f t="shared" si="110"/>
        <v/>
      </c>
      <c r="E294" s="3" t="str">
        <f>IF(Investments_Import!B294="","",Investments_Import!B294)</f>
        <v/>
      </c>
      <c r="F294" s="54" t="str">
        <f t="shared" si="111"/>
        <v xml:space="preserve"> </v>
      </c>
      <c r="G294" s="54" t="str">
        <f>IF($B294="","",COUNTIF($F$2:$F294,$F294))</f>
        <v/>
      </c>
      <c r="H294" s="53" t="str">
        <f t="shared" si="112"/>
        <v xml:space="preserve">  </v>
      </c>
      <c r="I294" s="3" t="str">
        <f>IF(Investments_Import!C294="","",Investments_Import!C294)</f>
        <v/>
      </c>
      <c r="J294" s="108" t="str">
        <f>IF(Investments_Import!D294="","",Investments_Import!D294)</f>
        <v/>
      </c>
      <c r="K294" s="108" t="str">
        <f t="shared" si="113"/>
        <v/>
      </c>
      <c r="L294" s="47" t="str">
        <f>IF(Investments_Import!E294="","",Investments_Import!E294)</f>
        <v/>
      </c>
      <c r="M294" s="47" t="str">
        <f t="shared" si="103"/>
        <v/>
      </c>
      <c r="N294" s="31" t="str">
        <f>IF(Investments_Import!F294="","",Investments_Import!F294)</f>
        <v/>
      </c>
      <c r="O294" s="31" t="str">
        <f t="shared" si="104"/>
        <v/>
      </c>
      <c r="P294" s="3" t="str">
        <f>IF(Investments_Import!G294="","",Investments_Import!G294)</f>
        <v/>
      </c>
      <c r="Q294" s="3" t="str">
        <f>IF(Investments_Import!H294="","",Investments_Import!H294)</f>
        <v/>
      </c>
      <c r="R294" s="37" t="str">
        <f t="shared" si="105"/>
        <v/>
      </c>
      <c r="S294" s="37" t="str">
        <f t="shared" si="106"/>
        <v/>
      </c>
      <c r="U294" s="36" t="str">
        <f>IF(Mining_Import!A294="","",Mining_Import!A294)</f>
        <v/>
      </c>
      <c r="V294" s="22" t="str">
        <f t="shared" si="114"/>
        <v/>
      </c>
      <c r="W294" s="127" t="str">
        <f t="shared" si="115"/>
        <v/>
      </c>
      <c r="X294" s="127" t="str">
        <f t="shared" si="116"/>
        <v/>
      </c>
      <c r="Y294" s="127" t="str">
        <f t="shared" si="117"/>
        <v/>
      </c>
      <c r="Z294" s="36" t="str">
        <f>IF(Mining_Import!B294="","",Mining_Import!B294)</f>
        <v/>
      </c>
      <c r="AA294" s="184" t="str">
        <f>IF(Mining_Import!$C294="","",Mining_Import!$C294)</f>
        <v/>
      </c>
      <c r="AB294" s="122" t="str">
        <f t="shared" si="118"/>
        <v/>
      </c>
      <c r="AC294" s="122" t="str">
        <f>IF($Y294&gt;Dashboard!$Q$19,$AB294,"")</f>
        <v/>
      </c>
      <c r="AD294" s="43" t="str">
        <f t="shared" si="119"/>
        <v/>
      </c>
      <c r="AE294" s="36" t="str">
        <f>IF(Mining_Import!D294="","",Mining_Import!D294)</f>
        <v/>
      </c>
      <c r="AF294" s="36" t="str">
        <f>IF(Mining_Import!E294="","",Mining_Import!E294)</f>
        <v/>
      </c>
      <c r="AG294" s="36" t="str">
        <f>IF(Mining_Import!F294="","",Mining_Import!F294)</f>
        <v/>
      </c>
      <c r="AH294" s="36" t="str">
        <f>IF(Mining_Import!G294="","",Mining_Import!G294)</f>
        <v/>
      </c>
      <c r="AI294" s="36" t="str">
        <f>IF(Mining_Import!H294="","",Mining_Import!H294)</f>
        <v/>
      </c>
      <c r="AJ294" s="36" t="str">
        <f>IF(Mining_Import!I294="","",Mining_Import!I294)</f>
        <v/>
      </c>
      <c r="BY294" s="120" t="str">
        <f t="shared" si="107"/>
        <v/>
      </c>
      <c r="BZ294" s="184" t="str">
        <f t="shared" si="120"/>
        <v/>
      </c>
      <c r="CA294" s="37" t="str">
        <f>IFERROR(VLOOKUP($BY294,Account_Value!$C$2:$F$2500,4,0),"")</f>
        <v/>
      </c>
      <c r="CB294" s="43" t="str">
        <f t="shared" si="108"/>
        <v/>
      </c>
      <c r="CC294" s="122" t="str">
        <f>IF($BZ294="","",SUM($BZ$2:$BZ294))</f>
        <v/>
      </c>
      <c r="CD294" s="43" t="str">
        <f>IF($BZ294="","",$BU$19*(SUM($BZ$2:$BZ294)))</f>
        <v/>
      </c>
    </row>
    <row r="295" spans="1:82">
      <c r="A295" s="4" t="str">
        <f t="shared" si="109"/>
        <v/>
      </c>
      <c r="B295" s="21" t="str">
        <f>IF(Investments_Import!A295="","",Investments_Import!A295)</f>
        <v/>
      </c>
      <c r="C295" s="22" t="str">
        <f t="shared" si="102"/>
        <v/>
      </c>
      <c r="D295" s="51" t="str">
        <f t="shared" si="110"/>
        <v/>
      </c>
      <c r="E295" s="3" t="str">
        <f>IF(Investments_Import!B295="","",Investments_Import!B295)</f>
        <v/>
      </c>
      <c r="F295" s="54" t="str">
        <f t="shared" si="111"/>
        <v xml:space="preserve"> </v>
      </c>
      <c r="G295" s="54" t="str">
        <f>IF($B295="","",COUNTIF($F$2:$F295,$F295))</f>
        <v/>
      </c>
      <c r="H295" s="53" t="str">
        <f t="shared" si="112"/>
        <v xml:space="preserve">  </v>
      </c>
      <c r="I295" s="3" t="str">
        <f>IF(Investments_Import!C295="","",Investments_Import!C295)</f>
        <v/>
      </c>
      <c r="J295" s="108" t="str">
        <f>IF(Investments_Import!D295="","",Investments_Import!D295)</f>
        <v/>
      </c>
      <c r="K295" s="108" t="str">
        <f t="shared" si="113"/>
        <v/>
      </c>
      <c r="L295" s="47" t="str">
        <f>IF(Investments_Import!E295="","",Investments_Import!E295)</f>
        <v/>
      </c>
      <c r="M295" s="47" t="str">
        <f t="shared" si="103"/>
        <v/>
      </c>
      <c r="N295" s="31" t="str">
        <f>IF(Investments_Import!F295="","",Investments_Import!F295)</f>
        <v/>
      </c>
      <c r="O295" s="31" t="str">
        <f t="shared" si="104"/>
        <v/>
      </c>
      <c r="P295" s="3" t="str">
        <f>IF(Investments_Import!G295="","",Investments_Import!G295)</f>
        <v/>
      </c>
      <c r="Q295" s="3" t="str">
        <f>IF(Investments_Import!H295="","",Investments_Import!H295)</f>
        <v/>
      </c>
      <c r="R295" s="37" t="str">
        <f t="shared" si="105"/>
        <v/>
      </c>
      <c r="S295" s="37" t="str">
        <f t="shared" si="106"/>
        <v/>
      </c>
      <c r="U295" s="36" t="str">
        <f>IF(Mining_Import!A295="","",Mining_Import!A295)</f>
        <v/>
      </c>
      <c r="V295" s="22" t="str">
        <f t="shared" si="114"/>
        <v/>
      </c>
      <c r="W295" s="127" t="str">
        <f t="shared" si="115"/>
        <v/>
      </c>
      <c r="X295" s="127" t="str">
        <f t="shared" si="116"/>
        <v/>
      </c>
      <c r="Y295" s="127" t="str">
        <f t="shared" si="117"/>
        <v/>
      </c>
      <c r="Z295" s="36" t="str">
        <f>IF(Mining_Import!B295="","",Mining_Import!B295)</f>
        <v/>
      </c>
      <c r="AA295" s="184" t="str">
        <f>IF(Mining_Import!$C295="","",Mining_Import!$C295)</f>
        <v/>
      </c>
      <c r="AB295" s="122" t="str">
        <f t="shared" si="118"/>
        <v/>
      </c>
      <c r="AC295" s="122" t="str">
        <f>IF($Y295&gt;Dashboard!$Q$19,$AB295,"")</f>
        <v/>
      </c>
      <c r="AD295" s="43" t="str">
        <f t="shared" si="119"/>
        <v/>
      </c>
      <c r="AE295" s="36" t="str">
        <f>IF(Mining_Import!D295="","",Mining_Import!D295)</f>
        <v/>
      </c>
      <c r="AF295" s="36" t="str">
        <f>IF(Mining_Import!E295="","",Mining_Import!E295)</f>
        <v/>
      </c>
      <c r="AG295" s="36" t="str">
        <f>IF(Mining_Import!F295="","",Mining_Import!F295)</f>
        <v/>
      </c>
      <c r="AH295" s="36" t="str">
        <f>IF(Mining_Import!G295="","",Mining_Import!G295)</f>
        <v/>
      </c>
      <c r="AI295" s="36" t="str">
        <f>IF(Mining_Import!H295="","",Mining_Import!H295)</f>
        <v/>
      </c>
      <c r="AJ295" s="36" t="str">
        <f>IF(Mining_Import!I295="","",Mining_Import!I295)</f>
        <v/>
      </c>
      <c r="BY295" s="120" t="str">
        <f t="shared" si="107"/>
        <v/>
      </c>
      <c r="BZ295" s="184" t="str">
        <f t="shared" si="120"/>
        <v/>
      </c>
      <c r="CA295" s="37" t="str">
        <f>IFERROR(VLOOKUP($BY295,Account_Value!$C$2:$F$2500,4,0),"")</f>
        <v/>
      </c>
      <c r="CB295" s="43" t="str">
        <f t="shared" si="108"/>
        <v/>
      </c>
      <c r="CC295" s="122" t="str">
        <f>IF($BZ295="","",SUM($BZ$2:$BZ295))</f>
        <v/>
      </c>
      <c r="CD295" s="43" t="str">
        <f>IF($BZ295="","",$BU$19*(SUM($BZ$2:$BZ295)))</f>
        <v/>
      </c>
    </row>
    <row r="296" spans="1:82">
      <c r="A296" s="4" t="str">
        <f t="shared" si="109"/>
        <v/>
      </c>
      <c r="B296" s="21" t="str">
        <f>IF(Investments_Import!A296="","",Investments_Import!A296)</f>
        <v/>
      </c>
      <c r="C296" s="22" t="str">
        <f t="shared" si="102"/>
        <v/>
      </c>
      <c r="D296" s="51" t="str">
        <f t="shared" si="110"/>
        <v/>
      </c>
      <c r="E296" s="3" t="str">
        <f>IF(Investments_Import!B296="","",Investments_Import!B296)</f>
        <v/>
      </c>
      <c r="F296" s="54" t="str">
        <f t="shared" si="111"/>
        <v xml:space="preserve"> </v>
      </c>
      <c r="G296" s="54" t="str">
        <f>IF($B296="","",COUNTIF($F$2:$F296,$F296))</f>
        <v/>
      </c>
      <c r="H296" s="53" t="str">
        <f t="shared" si="112"/>
        <v xml:space="preserve">  </v>
      </c>
      <c r="I296" s="3" t="str">
        <f>IF(Investments_Import!C296="","",Investments_Import!C296)</f>
        <v/>
      </c>
      <c r="J296" s="108" t="str">
        <f>IF(Investments_Import!D296="","",Investments_Import!D296)</f>
        <v/>
      </c>
      <c r="K296" s="108" t="str">
        <f t="shared" si="113"/>
        <v/>
      </c>
      <c r="L296" s="47" t="str">
        <f>IF(Investments_Import!E296="","",Investments_Import!E296)</f>
        <v/>
      </c>
      <c r="M296" s="47" t="str">
        <f t="shared" si="103"/>
        <v/>
      </c>
      <c r="N296" s="31" t="str">
        <f>IF(Investments_Import!F296="","",Investments_Import!F296)</f>
        <v/>
      </c>
      <c r="O296" s="31" t="str">
        <f t="shared" si="104"/>
        <v/>
      </c>
      <c r="P296" s="3" t="str">
        <f>IF(Investments_Import!G296="","",Investments_Import!G296)</f>
        <v/>
      </c>
      <c r="Q296" s="3" t="str">
        <f>IF(Investments_Import!H296="","",Investments_Import!H296)</f>
        <v/>
      </c>
      <c r="R296" s="37" t="str">
        <f t="shared" si="105"/>
        <v/>
      </c>
      <c r="S296" s="37" t="str">
        <f t="shared" si="106"/>
        <v/>
      </c>
      <c r="U296" s="36" t="str">
        <f>IF(Mining_Import!A296="","",Mining_Import!A296)</f>
        <v/>
      </c>
      <c r="V296" s="22" t="str">
        <f t="shared" si="114"/>
        <v/>
      </c>
      <c r="W296" s="127" t="str">
        <f t="shared" si="115"/>
        <v/>
      </c>
      <c r="X296" s="127" t="str">
        <f t="shared" si="116"/>
        <v/>
      </c>
      <c r="Y296" s="127" t="str">
        <f t="shared" si="117"/>
        <v/>
      </c>
      <c r="Z296" s="36" t="str">
        <f>IF(Mining_Import!B296="","",Mining_Import!B296)</f>
        <v/>
      </c>
      <c r="AA296" s="184" t="str">
        <f>IF(Mining_Import!$C296="","",Mining_Import!$C296)</f>
        <v/>
      </c>
      <c r="AB296" s="122" t="str">
        <f t="shared" si="118"/>
        <v/>
      </c>
      <c r="AC296" s="122" t="str">
        <f>IF($Y296&gt;Dashboard!$Q$19,$AB296,"")</f>
        <v/>
      </c>
      <c r="AD296" s="43" t="str">
        <f t="shared" si="119"/>
        <v/>
      </c>
      <c r="AE296" s="36" t="str">
        <f>IF(Mining_Import!D296="","",Mining_Import!D296)</f>
        <v/>
      </c>
      <c r="AF296" s="36" t="str">
        <f>IF(Mining_Import!E296="","",Mining_Import!E296)</f>
        <v/>
      </c>
      <c r="AG296" s="36" t="str">
        <f>IF(Mining_Import!F296="","",Mining_Import!F296)</f>
        <v/>
      </c>
      <c r="AH296" s="36" t="str">
        <f>IF(Mining_Import!G296="","",Mining_Import!G296)</f>
        <v/>
      </c>
      <c r="AI296" s="36" t="str">
        <f>IF(Mining_Import!H296="","",Mining_Import!H296)</f>
        <v/>
      </c>
      <c r="AJ296" s="36" t="str">
        <f>IF(Mining_Import!I296="","",Mining_Import!I296)</f>
        <v/>
      </c>
      <c r="BY296" s="120" t="str">
        <f t="shared" si="107"/>
        <v/>
      </c>
      <c r="BZ296" s="184" t="str">
        <f t="shared" si="120"/>
        <v/>
      </c>
      <c r="CA296" s="37" t="str">
        <f>IFERROR(VLOOKUP($BY296,Account_Value!$C$2:$F$2500,4,0),"")</f>
        <v/>
      </c>
      <c r="CB296" s="43" t="str">
        <f t="shared" si="108"/>
        <v/>
      </c>
      <c r="CC296" s="122" t="str">
        <f>IF($BZ296="","",SUM($BZ$2:$BZ296))</f>
        <v/>
      </c>
      <c r="CD296" s="43" t="str">
        <f>IF($BZ296="","",$BU$19*(SUM($BZ$2:$BZ296)))</f>
        <v/>
      </c>
    </row>
    <row r="297" spans="1:82">
      <c r="A297" s="4" t="str">
        <f t="shared" si="109"/>
        <v/>
      </c>
      <c r="B297" s="21" t="str">
        <f>IF(Investments_Import!A297="","",Investments_Import!A297)</f>
        <v/>
      </c>
      <c r="C297" s="22" t="str">
        <f t="shared" si="102"/>
        <v/>
      </c>
      <c r="D297" s="51" t="str">
        <f t="shared" si="110"/>
        <v/>
      </c>
      <c r="E297" s="3" t="str">
        <f>IF(Investments_Import!B297="","",Investments_Import!B297)</f>
        <v/>
      </c>
      <c r="F297" s="54" t="str">
        <f t="shared" si="111"/>
        <v xml:space="preserve"> </v>
      </c>
      <c r="G297" s="54" t="str">
        <f>IF($B297="","",COUNTIF($F$2:$F297,$F297))</f>
        <v/>
      </c>
      <c r="H297" s="53" t="str">
        <f t="shared" si="112"/>
        <v xml:space="preserve">  </v>
      </c>
      <c r="I297" s="3" t="str">
        <f>IF(Investments_Import!C297="","",Investments_Import!C297)</f>
        <v/>
      </c>
      <c r="J297" s="108" t="str">
        <f>IF(Investments_Import!D297="","",Investments_Import!D297)</f>
        <v/>
      </c>
      <c r="K297" s="108" t="str">
        <f t="shared" si="113"/>
        <v/>
      </c>
      <c r="L297" s="47" t="str">
        <f>IF(Investments_Import!E297="","",Investments_Import!E297)</f>
        <v/>
      </c>
      <c r="M297" s="47" t="str">
        <f t="shared" si="103"/>
        <v/>
      </c>
      <c r="N297" s="31" t="str">
        <f>IF(Investments_Import!F297="","",Investments_Import!F297)</f>
        <v/>
      </c>
      <c r="O297" s="31" t="str">
        <f t="shared" si="104"/>
        <v/>
      </c>
      <c r="P297" s="3" t="str">
        <f>IF(Investments_Import!G297="","",Investments_Import!G297)</f>
        <v/>
      </c>
      <c r="Q297" s="3" t="str">
        <f>IF(Investments_Import!H297="","",Investments_Import!H297)</f>
        <v/>
      </c>
      <c r="R297" s="37" t="str">
        <f t="shared" si="105"/>
        <v/>
      </c>
      <c r="S297" s="37" t="str">
        <f t="shared" si="106"/>
        <v/>
      </c>
      <c r="U297" s="36" t="str">
        <f>IF(Mining_Import!A297="","",Mining_Import!A297)</f>
        <v/>
      </c>
      <c r="V297" s="22" t="str">
        <f t="shared" si="114"/>
        <v/>
      </c>
      <c r="W297" s="127" t="str">
        <f t="shared" si="115"/>
        <v/>
      </c>
      <c r="X297" s="127" t="str">
        <f t="shared" si="116"/>
        <v/>
      </c>
      <c r="Y297" s="127" t="str">
        <f t="shared" si="117"/>
        <v/>
      </c>
      <c r="Z297" s="36" t="str">
        <f>IF(Mining_Import!B297="","",Mining_Import!B297)</f>
        <v/>
      </c>
      <c r="AA297" s="184" t="str">
        <f>IF(Mining_Import!$C297="","",Mining_Import!$C297)</f>
        <v/>
      </c>
      <c r="AB297" s="122" t="str">
        <f t="shared" si="118"/>
        <v/>
      </c>
      <c r="AC297" s="122" t="str">
        <f>IF($Y297&gt;Dashboard!$Q$19,$AB297,"")</f>
        <v/>
      </c>
      <c r="AD297" s="43" t="str">
        <f t="shared" si="119"/>
        <v/>
      </c>
      <c r="AE297" s="36" t="str">
        <f>IF(Mining_Import!D297="","",Mining_Import!D297)</f>
        <v/>
      </c>
      <c r="AF297" s="36" t="str">
        <f>IF(Mining_Import!E297="","",Mining_Import!E297)</f>
        <v/>
      </c>
      <c r="AG297" s="36" t="str">
        <f>IF(Mining_Import!F297="","",Mining_Import!F297)</f>
        <v/>
      </c>
      <c r="AH297" s="36" t="str">
        <f>IF(Mining_Import!G297="","",Mining_Import!G297)</f>
        <v/>
      </c>
      <c r="AI297" s="36" t="str">
        <f>IF(Mining_Import!H297="","",Mining_Import!H297)</f>
        <v/>
      </c>
      <c r="AJ297" s="36" t="str">
        <f>IF(Mining_Import!I297="","",Mining_Import!I297)</f>
        <v/>
      </c>
      <c r="BY297" s="120" t="str">
        <f t="shared" si="107"/>
        <v/>
      </c>
      <c r="BZ297" s="184" t="str">
        <f t="shared" si="120"/>
        <v/>
      </c>
      <c r="CA297" s="37" t="str">
        <f>IFERROR(VLOOKUP($BY297,Account_Value!$C$2:$F$2500,4,0),"")</f>
        <v/>
      </c>
      <c r="CB297" s="43" t="str">
        <f t="shared" si="108"/>
        <v/>
      </c>
      <c r="CC297" s="122" t="str">
        <f>IF($BZ297="","",SUM($BZ$2:$BZ297))</f>
        <v/>
      </c>
      <c r="CD297" s="43" t="str">
        <f>IF($BZ297="","",$BU$19*(SUM($BZ$2:$BZ297)))</f>
        <v/>
      </c>
    </row>
    <row r="298" spans="1:82">
      <c r="A298" s="4" t="str">
        <f t="shared" si="109"/>
        <v/>
      </c>
      <c r="B298" s="21" t="str">
        <f>IF(Investments_Import!A298="","",Investments_Import!A298)</f>
        <v/>
      </c>
      <c r="C298" s="22" t="str">
        <f t="shared" si="102"/>
        <v/>
      </c>
      <c r="D298" s="51" t="str">
        <f t="shared" si="110"/>
        <v/>
      </c>
      <c r="E298" s="3" t="str">
        <f>IF(Investments_Import!B298="","",Investments_Import!B298)</f>
        <v/>
      </c>
      <c r="F298" s="54" t="str">
        <f t="shared" si="111"/>
        <v xml:space="preserve"> </v>
      </c>
      <c r="G298" s="54" t="str">
        <f>IF($B298="","",COUNTIF($F$2:$F298,$F298))</f>
        <v/>
      </c>
      <c r="H298" s="53" t="str">
        <f t="shared" si="112"/>
        <v xml:space="preserve">  </v>
      </c>
      <c r="I298" s="3" t="str">
        <f>IF(Investments_Import!C298="","",Investments_Import!C298)</f>
        <v/>
      </c>
      <c r="J298" s="108" t="str">
        <f>IF(Investments_Import!D298="","",Investments_Import!D298)</f>
        <v/>
      </c>
      <c r="K298" s="108" t="str">
        <f t="shared" si="113"/>
        <v/>
      </c>
      <c r="L298" s="47" t="str">
        <f>IF(Investments_Import!E298="","",Investments_Import!E298)</f>
        <v/>
      </c>
      <c r="M298" s="47" t="str">
        <f t="shared" si="103"/>
        <v/>
      </c>
      <c r="N298" s="31" t="str">
        <f>IF(Investments_Import!F298="","",Investments_Import!F298)</f>
        <v/>
      </c>
      <c r="O298" s="31" t="str">
        <f t="shared" si="104"/>
        <v/>
      </c>
      <c r="P298" s="3" t="str">
        <f>IF(Investments_Import!G298="","",Investments_Import!G298)</f>
        <v/>
      </c>
      <c r="Q298" s="3" t="str">
        <f>IF(Investments_Import!H298="","",Investments_Import!H298)</f>
        <v/>
      </c>
      <c r="R298" s="37" t="str">
        <f t="shared" si="105"/>
        <v/>
      </c>
      <c r="S298" s="37" t="str">
        <f t="shared" si="106"/>
        <v/>
      </c>
      <c r="U298" s="36" t="str">
        <f>IF(Mining_Import!A298="","",Mining_Import!A298)</f>
        <v/>
      </c>
      <c r="V298" s="22" t="str">
        <f t="shared" si="114"/>
        <v/>
      </c>
      <c r="W298" s="127" t="str">
        <f t="shared" si="115"/>
        <v/>
      </c>
      <c r="X298" s="127" t="str">
        <f t="shared" si="116"/>
        <v/>
      </c>
      <c r="Y298" s="127" t="str">
        <f t="shared" si="117"/>
        <v/>
      </c>
      <c r="Z298" s="36" t="str">
        <f>IF(Mining_Import!B298="","",Mining_Import!B298)</f>
        <v/>
      </c>
      <c r="AA298" s="184" t="str">
        <f>IF(Mining_Import!$C298="","",Mining_Import!$C298)</f>
        <v/>
      </c>
      <c r="AB298" s="122" t="str">
        <f t="shared" si="118"/>
        <v/>
      </c>
      <c r="AC298" s="122" t="str">
        <f>IF($Y298&gt;Dashboard!$Q$19,$AB298,"")</f>
        <v/>
      </c>
      <c r="AD298" s="43" t="str">
        <f t="shared" si="119"/>
        <v/>
      </c>
      <c r="AE298" s="36" t="str">
        <f>IF(Mining_Import!D298="","",Mining_Import!D298)</f>
        <v/>
      </c>
      <c r="AF298" s="36" t="str">
        <f>IF(Mining_Import!E298="","",Mining_Import!E298)</f>
        <v/>
      </c>
      <c r="AG298" s="36" t="str">
        <f>IF(Mining_Import!F298="","",Mining_Import!F298)</f>
        <v/>
      </c>
      <c r="AH298" s="36" t="str">
        <f>IF(Mining_Import!G298="","",Mining_Import!G298)</f>
        <v/>
      </c>
      <c r="AI298" s="36" t="str">
        <f>IF(Mining_Import!H298="","",Mining_Import!H298)</f>
        <v/>
      </c>
      <c r="AJ298" s="36" t="str">
        <f>IF(Mining_Import!I298="","",Mining_Import!I298)</f>
        <v/>
      </c>
      <c r="BY298" s="120" t="str">
        <f t="shared" si="107"/>
        <v/>
      </c>
      <c r="BZ298" s="184" t="str">
        <f t="shared" si="120"/>
        <v/>
      </c>
      <c r="CA298" s="37" t="str">
        <f>IFERROR(VLOOKUP($BY298,Account_Value!$C$2:$F$2500,4,0),"")</f>
        <v/>
      </c>
      <c r="CB298" s="43" t="str">
        <f t="shared" si="108"/>
        <v/>
      </c>
      <c r="CC298" s="122" t="str">
        <f>IF($BZ298="","",SUM($BZ$2:$BZ298))</f>
        <v/>
      </c>
      <c r="CD298" s="43" t="str">
        <f>IF($BZ298="","",$BU$19*(SUM($BZ$2:$BZ298)))</f>
        <v/>
      </c>
    </row>
    <row r="299" spans="1:82">
      <c r="A299" s="4" t="str">
        <f t="shared" si="109"/>
        <v/>
      </c>
      <c r="B299" s="21" t="str">
        <f>IF(Investments_Import!A299="","",Investments_Import!A299)</f>
        <v/>
      </c>
      <c r="C299" s="22" t="str">
        <f t="shared" si="102"/>
        <v/>
      </c>
      <c r="D299" s="51" t="str">
        <f t="shared" si="110"/>
        <v/>
      </c>
      <c r="E299" s="3" t="str">
        <f>IF(Investments_Import!B299="","",Investments_Import!B299)</f>
        <v/>
      </c>
      <c r="F299" s="54" t="str">
        <f t="shared" si="111"/>
        <v xml:space="preserve"> </v>
      </c>
      <c r="G299" s="54" t="str">
        <f>IF($B299="","",COUNTIF($F$2:$F299,$F299))</f>
        <v/>
      </c>
      <c r="H299" s="53" t="str">
        <f t="shared" si="112"/>
        <v xml:space="preserve">  </v>
      </c>
      <c r="I299" s="3" t="str">
        <f>IF(Investments_Import!C299="","",Investments_Import!C299)</f>
        <v/>
      </c>
      <c r="J299" s="108" t="str">
        <f>IF(Investments_Import!D299="","",Investments_Import!D299)</f>
        <v/>
      </c>
      <c r="K299" s="108" t="str">
        <f t="shared" si="113"/>
        <v/>
      </c>
      <c r="L299" s="47" t="str">
        <f>IF(Investments_Import!E299="","",Investments_Import!E299)</f>
        <v/>
      </c>
      <c r="M299" s="47" t="str">
        <f t="shared" si="103"/>
        <v/>
      </c>
      <c r="N299" s="31" t="str">
        <f>IF(Investments_Import!F299="","",Investments_Import!F299)</f>
        <v/>
      </c>
      <c r="O299" s="31" t="str">
        <f t="shared" si="104"/>
        <v/>
      </c>
      <c r="P299" s="3" t="str">
        <f>IF(Investments_Import!G299="","",Investments_Import!G299)</f>
        <v/>
      </c>
      <c r="Q299" s="3" t="str">
        <f>IF(Investments_Import!H299="","",Investments_Import!H299)</f>
        <v/>
      </c>
      <c r="R299" s="37" t="str">
        <f t="shared" si="105"/>
        <v/>
      </c>
      <c r="S299" s="37" t="str">
        <f t="shared" si="106"/>
        <v/>
      </c>
      <c r="U299" s="36" t="str">
        <f>IF(Mining_Import!A299="","",Mining_Import!A299)</f>
        <v/>
      </c>
      <c r="V299" s="22" t="str">
        <f t="shared" si="114"/>
        <v/>
      </c>
      <c r="W299" s="127" t="str">
        <f t="shared" si="115"/>
        <v/>
      </c>
      <c r="X299" s="127" t="str">
        <f t="shared" si="116"/>
        <v/>
      </c>
      <c r="Y299" s="127" t="str">
        <f t="shared" si="117"/>
        <v/>
      </c>
      <c r="Z299" s="36" t="str">
        <f>IF(Mining_Import!B299="","",Mining_Import!B299)</f>
        <v/>
      </c>
      <c r="AA299" s="184" t="str">
        <f>IF(Mining_Import!$C299="","",Mining_Import!$C299)</f>
        <v/>
      </c>
      <c r="AB299" s="122" t="str">
        <f t="shared" si="118"/>
        <v/>
      </c>
      <c r="AC299" s="122" t="str">
        <f>IF($Y299&gt;Dashboard!$Q$19,$AB299,"")</f>
        <v/>
      </c>
      <c r="AD299" s="43" t="str">
        <f t="shared" si="119"/>
        <v/>
      </c>
      <c r="AE299" s="36" t="str">
        <f>IF(Mining_Import!D299="","",Mining_Import!D299)</f>
        <v/>
      </c>
      <c r="AF299" s="36" t="str">
        <f>IF(Mining_Import!E299="","",Mining_Import!E299)</f>
        <v/>
      </c>
      <c r="AG299" s="36" t="str">
        <f>IF(Mining_Import!F299="","",Mining_Import!F299)</f>
        <v/>
      </c>
      <c r="AH299" s="36" t="str">
        <f>IF(Mining_Import!G299="","",Mining_Import!G299)</f>
        <v/>
      </c>
      <c r="AI299" s="36" t="str">
        <f>IF(Mining_Import!H299="","",Mining_Import!H299)</f>
        <v/>
      </c>
      <c r="AJ299" s="36" t="str">
        <f>IF(Mining_Import!I299="","",Mining_Import!I299)</f>
        <v/>
      </c>
      <c r="BY299" s="120" t="str">
        <f t="shared" si="107"/>
        <v/>
      </c>
      <c r="BZ299" s="184" t="str">
        <f t="shared" si="120"/>
        <v/>
      </c>
      <c r="CA299" s="37" t="str">
        <f>IFERROR(VLOOKUP($BY299,Account_Value!$C$2:$F$2500,4,0),"")</f>
        <v/>
      </c>
      <c r="CB299" s="43" t="str">
        <f t="shared" si="108"/>
        <v/>
      </c>
      <c r="CC299" s="122" t="str">
        <f>IF($BZ299="","",SUM($BZ$2:$BZ299))</f>
        <v/>
      </c>
      <c r="CD299" s="43" t="str">
        <f>IF($BZ299="","",$BU$19*(SUM($BZ$2:$BZ299)))</f>
        <v/>
      </c>
    </row>
    <row r="300" spans="1:82">
      <c r="A300" s="4" t="str">
        <f t="shared" si="109"/>
        <v/>
      </c>
      <c r="B300" s="21" t="str">
        <f>IF(Investments_Import!A300="","",Investments_Import!A300)</f>
        <v/>
      </c>
      <c r="C300" s="22" t="str">
        <f t="shared" si="102"/>
        <v/>
      </c>
      <c r="D300" s="51" t="str">
        <f t="shared" si="110"/>
        <v/>
      </c>
      <c r="E300" s="3" t="str">
        <f>IF(Investments_Import!B300="","",Investments_Import!B300)</f>
        <v/>
      </c>
      <c r="F300" s="54" t="str">
        <f t="shared" si="111"/>
        <v xml:space="preserve"> </v>
      </c>
      <c r="G300" s="54" t="str">
        <f>IF($B300="","",COUNTIF($F$2:$F300,$F300))</f>
        <v/>
      </c>
      <c r="H300" s="53" t="str">
        <f t="shared" si="112"/>
        <v xml:space="preserve">  </v>
      </c>
      <c r="I300" s="3" t="str">
        <f>IF(Investments_Import!C300="","",Investments_Import!C300)</f>
        <v/>
      </c>
      <c r="J300" s="108" t="str">
        <f>IF(Investments_Import!D300="","",Investments_Import!D300)</f>
        <v/>
      </c>
      <c r="K300" s="108" t="str">
        <f t="shared" si="113"/>
        <v/>
      </c>
      <c r="L300" s="47" t="str">
        <f>IF(Investments_Import!E300="","",Investments_Import!E300)</f>
        <v/>
      </c>
      <c r="M300" s="47" t="str">
        <f t="shared" si="103"/>
        <v/>
      </c>
      <c r="N300" s="31" t="str">
        <f>IF(Investments_Import!F300="","",Investments_Import!F300)</f>
        <v/>
      </c>
      <c r="O300" s="31" t="str">
        <f t="shared" si="104"/>
        <v/>
      </c>
      <c r="P300" s="3" t="str">
        <f>IF(Investments_Import!G300="","",Investments_Import!G300)</f>
        <v/>
      </c>
      <c r="Q300" s="3" t="str">
        <f>IF(Investments_Import!H300="","",Investments_Import!H300)</f>
        <v/>
      </c>
      <c r="R300" s="37" t="str">
        <f t="shared" si="105"/>
        <v/>
      </c>
      <c r="S300" s="37" t="str">
        <f t="shared" si="106"/>
        <v/>
      </c>
      <c r="U300" s="36" t="str">
        <f>IF(Mining_Import!A300="","",Mining_Import!A300)</f>
        <v/>
      </c>
      <c r="V300" s="22" t="str">
        <f t="shared" si="114"/>
        <v/>
      </c>
      <c r="W300" s="127" t="str">
        <f t="shared" si="115"/>
        <v/>
      </c>
      <c r="X300" s="127" t="str">
        <f t="shared" si="116"/>
        <v/>
      </c>
      <c r="Y300" s="127" t="str">
        <f t="shared" si="117"/>
        <v/>
      </c>
      <c r="Z300" s="36" t="str">
        <f>IF(Mining_Import!B300="","",Mining_Import!B300)</f>
        <v/>
      </c>
      <c r="AA300" s="184" t="str">
        <f>IF(Mining_Import!$C300="","",Mining_Import!$C300)</f>
        <v/>
      </c>
      <c r="AB300" s="122" t="str">
        <f t="shared" si="118"/>
        <v/>
      </c>
      <c r="AC300" s="122" t="str">
        <f>IF($Y300&gt;Dashboard!$Q$19,$AB300,"")</f>
        <v/>
      </c>
      <c r="AD300" s="43" t="str">
        <f t="shared" si="119"/>
        <v/>
      </c>
      <c r="AE300" s="36" t="str">
        <f>IF(Mining_Import!D300="","",Mining_Import!D300)</f>
        <v/>
      </c>
      <c r="AF300" s="36" t="str">
        <f>IF(Mining_Import!E300="","",Mining_Import!E300)</f>
        <v/>
      </c>
      <c r="AG300" s="36" t="str">
        <f>IF(Mining_Import!F300="","",Mining_Import!F300)</f>
        <v/>
      </c>
      <c r="AH300" s="36" t="str">
        <f>IF(Mining_Import!G300="","",Mining_Import!G300)</f>
        <v/>
      </c>
      <c r="AI300" s="36" t="str">
        <f>IF(Mining_Import!H300="","",Mining_Import!H300)</f>
        <v/>
      </c>
      <c r="AJ300" s="36" t="str">
        <f>IF(Mining_Import!I300="","",Mining_Import!I300)</f>
        <v/>
      </c>
      <c r="BY300" s="120" t="str">
        <f t="shared" si="107"/>
        <v/>
      </c>
      <c r="BZ300" s="184" t="str">
        <f t="shared" si="120"/>
        <v/>
      </c>
      <c r="CA300" s="37" t="str">
        <f>IFERROR(VLOOKUP($BY300,Account_Value!$C$2:$F$2500,4,0),"")</f>
        <v/>
      </c>
      <c r="CB300" s="43" t="str">
        <f t="shared" si="108"/>
        <v/>
      </c>
      <c r="CC300" s="122" t="str">
        <f>IF($BZ300="","",SUM($BZ$2:$BZ300))</f>
        <v/>
      </c>
      <c r="CD300" s="43" t="str">
        <f>IF($BZ300="","",$BU$19*(SUM($BZ$2:$BZ300)))</f>
        <v/>
      </c>
    </row>
    <row r="301" spans="1:82">
      <c r="A301" s="4" t="str">
        <f t="shared" si="109"/>
        <v/>
      </c>
      <c r="B301" s="21" t="str">
        <f>IF(Investments_Import!A301="","",Investments_Import!A301)</f>
        <v/>
      </c>
      <c r="C301" s="22" t="str">
        <f t="shared" si="102"/>
        <v/>
      </c>
      <c r="D301" s="51" t="str">
        <f t="shared" si="110"/>
        <v/>
      </c>
      <c r="E301" s="3" t="str">
        <f>IF(Investments_Import!B301="","",Investments_Import!B301)</f>
        <v/>
      </c>
      <c r="F301" s="54" t="str">
        <f t="shared" si="111"/>
        <v xml:space="preserve"> </v>
      </c>
      <c r="G301" s="54" t="str">
        <f>IF($B301="","",COUNTIF($F$2:$F301,$F301))</f>
        <v/>
      </c>
      <c r="H301" s="53" t="str">
        <f t="shared" si="112"/>
        <v xml:space="preserve">  </v>
      </c>
      <c r="I301" s="3" t="str">
        <f>IF(Investments_Import!C301="","",Investments_Import!C301)</f>
        <v/>
      </c>
      <c r="J301" s="108" t="str">
        <f>IF(Investments_Import!D301="","",Investments_Import!D301)</f>
        <v/>
      </c>
      <c r="K301" s="108" t="str">
        <f t="shared" si="113"/>
        <v/>
      </c>
      <c r="L301" s="47" t="str">
        <f>IF(Investments_Import!E301="","",Investments_Import!E301)</f>
        <v/>
      </c>
      <c r="M301" s="47" t="str">
        <f t="shared" si="103"/>
        <v/>
      </c>
      <c r="N301" s="31" t="str">
        <f>IF(Investments_Import!F301="","",Investments_Import!F301)</f>
        <v/>
      </c>
      <c r="O301" s="31" t="str">
        <f t="shared" si="104"/>
        <v/>
      </c>
      <c r="P301" s="3" t="str">
        <f>IF(Investments_Import!G301="","",Investments_Import!G301)</f>
        <v/>
      </c>
      <c r="Q301" s="3" t="str">
        <f>IF(Investments_Import!H301="","",Investments_Import!H301)</f>
        <v/>
      </c>
      <c r="R301" s="37" t="str">
        <f t="shared" si="105"/>
        <v/>
      </c>
      <c r="S301" s="37" t="str">
        <f t="shared" si="106"/>
        <v/>
      </c>
      <c r="U301" s="36" t="str">
        <f>IF(Mining_Import!A301="","",Mining_Import!A301)</f>
        <v/>
      </c>
      <c r="V301" s="22" t="str">
        <f t="shared" si="114"/>
        <v/>
      </c>
      <c r="W301" s="127" t="str">
        <f t="shared" si="115"/>
        <v/>
      </c>
      <c r="X301" s="127" t="str">
        <f t="shared" si="116"/>
        <v/>
      </c>
      <c r="Y301" s="127" t="str">
        <f t="shared" si="117"/>
        <v/>
      </c>
      <c r="Z301" s="36" t="str">
        <f>IF(Mining_Import!B301="","",Mining_Import!B301)</f>
        <v/>
      </c>
      <c r="AA301" s="184" t="str">
        <f>IF(Mining_Import!$C301="","",Mining_Import!$C301)</f>
        <v/>
      </c>
      <c r="AB301" s="122" t="str">
        <f t="shared" si="118"/>
        <v/>
      </c>
      <c r="AC301" s="122" t="str">
        <f>IF($Y301&gt;Dashboard!$Q$19,$AB301,"")</f>
        <v/>
      </c>
      <c r="AD301" s="43" t="str">
        <f t="shared" si="119"/>
        <v/>
      </c>
      <c r="AE301" s="36" t="str">
        <f>IF(Mining_Import!D301="","",Mining_Import!D301)</f>
        <v/>
      </c>
      <c r="AF301" s="36" t="str">
        <f>IF(Mining_Import!E301="","",Mining_Import!E301)</f>
        <v/>
      </c>
      <c r="AG301" s="36" t="str">
        <f>IF(Mining_Import!F301="","",Mining_Import!F301)</f>
        <v/>
      </c>
      <c r="AH301" s="36" t="str">
        <f>IF(Mining_Import!G301="","",Mining_Import!G301)</f>
        <v/>
      </c>
      <c r="AI301" s="36" t="str">
        <f>IF(Mining_Import!H301="","",Mining_Import!H301)</f>
        <v/>
      </c>
      <c r="AJ301" s="36" t="str">
        <f>IF(Mining_Import!I301="","",Mining_Import!I301)</f>
        <v/>
      </c>
      <c r="BY301" s="120" t="str">
        <f t="shared" si="107"/>
        <v/>
      </c>
      <c r="BZ301" s="184" t="str">
        <f t="shared" si="120"/>
        <v/>
      </c>
      <c r="CA301" s="37" t="str">
        <f>IFERROR(VLOOKUP($BY301,Account_Value!$C$2:$F$2500,4,0),"")</f>
        <v/>
      </c>
      <c r="CB301" s="43" t="str">
        <f t="shared" si="108"/>
        <v/>
      </c>
      <c r="CC301" s="122" t="str">
        <f>IF($BZ301="","",SUM($BZ$2:$BZ301))</f>
        <v/>
      </c>
      <c r="CD301" s="43" t="str">
        <f>IF($BZ301="","",$BU$19*(SUM($BZ$2:$BZ301)))</f>
        <v/>
      </c>
    </row>
    <row r="302" spans="1:82">
      <c r="A302" s="4" t="str">
        <f t="shared" si="109"/>
        <v/>
      </c>
      <c r="B302" s="21" t="str">
        <f>IF(Investments_Import!A302="","",Investments_Import!A302)</f>
        <v/>
      </c>
      <c r="C302" s="22" t="str">
        <f t="shared" si="102"/>
        <v/>
      </c>
      <c r="D302" s="51" t="str">
        <f t="shared" si="110"/>
        <v/>
      </c>
      <c r="E302" s="3" t="str">
        <f>IF(Investments_Import!B302="","",Investments_Import!B302)</f>
        <v/>
      </c>
      <c r="F302" s="54" t="str">
        <f t="shared" si="111"/>
        <v xml:space="preserve"> </v>
      </c>
      <c r="G302" s="54" t="str">
        <f>IF($B302="","",COUNTIF($F$2:$F302,$F302))</f>
        <v/>
      </c>
      <c r="H302" s="53" t="str">
        <f t="shared" si="112"/>
        <v xml:space="preserve">  </v>
      </c>
      <c r="I302" s="3" t="str">
        <f>IF(Investments_Import!C302="","",Investments_Import!C302)</f>
        <v/>
      </c>
      <c r="J302" s="108" t="str">
        <f>IF(Investments_Import!D302="","",Investments_Import!D302)</f>
        <v/>
      </c>
      <c r="K302" s="108" t="str">
        <f t="shared" si="113"/>
        <v/>
      </c>
      <c r="L302" s="47" t="str">
        <f>IF(Investments_Import!E302="","",Investments_Import!E302)</f>
        <v/>
      </c>
      <c r="M302" s="47" t="str">
        <f t="shared" si="103"/>
        <v/>
      </c>
      <c r="N302" s="31" t="str">
        <f>IF(Investments_Import!F302="","",Investments_Import!F302)</f>
        <v/>
      </c>
      <c r="O302" s="31" t="str">
        <f t="shared" si="104"/>
        <v/>
      </c>
      <c r="P302" s="3" t="str">
        <f>IF(Investments_Import!G302="","",Investments_Import!G302)</f>
        <v/>
      </c>
      <c r="Q302" s="3" t="str">
        <f>IF(Investments_Import!H302="","",Investments_Import!H302)</f>
        <v/>
      </c>
      <c r="R302" s="37" t="str">
        <f t="shared" si="105"/>
        <v/>
      </c>
      <c r="S302" s="37" t="str">
        <f t="shared" si="106"/>
        <v/>
      </c>
      <c r="U302" s="36" t="str">
        <f>IF(Mining_Import!A302="","",Mining_Import!A302)</f>
        <v/>
      </c>
      <c r="V302" s="22" t="str">
        <f t="shared" si="114"/>
        <v/>
      </c>
      <c r="W302" s="127" t="str">
        <f t="shared" si="115"/>
        <v/>
      </c>
      <c r="X302" s="127" t="str">
        <f t="shared" si="116"/>
        <v/>
      </c>
      <c r="Y302" s="127" t="str">
        <f t="shared" si="117"/>
        <v/>
      </c>
      <c r="Z302" s="36" t="str">
        <f>IF(Mining_Import!B302="","",Mining_Import!B302)</f>
        <v/>
      </c>
      <c r="AA302" s="184" t="str">
        <f>IF(Mining_Import!$C302="","",Mining_Import!$C302)</f>
        <v/>
      </c>
      <c r="AB302" s="122" t="str">
        <f t="shared" si="118"/>
        <v/>
      </c>
      <c r="AC302" s="122" t="str">
        <f>IF($Y302&gt;Dashboard!$Q$19,$AB302,"")</f>
        <v/>
      </c>
      <c r="AD302" s="43" t="str">
        <f t="shared" si="119"/>
        <v/>
      </c>
      <c r="AE302" s="36" t="str">
        <f>IF(Mining_Import!D302="","",Mining_Import!D302)</f>
        <v/>
      </c>
      <c r="AF302" s="36" t="str">
        <f>IF(Mining_Import!E302="","",Mining_Import!E302)</f>
        <v/>
      </c>
      <c r="AG302" s="36" t="str">
        <f>IF(Mining_Import!F302="","",Mining_Import!F302)</f>
        <v/>
      </c>
      <c r="AH302" s="36" t="str">
        <f>IF(Mining_Import!G302="","",Mining_Import!G302)</f>
        <v/>
      </c>
      <c r="AI302" s="36" t="str">
        <f>IF(Mining_Import!H302="","",Mining_Import!H302)</f>
        <v/>
      </c>
      <c r="AJ302" s="36" t="str">
        <f>IF(Mining_Import!I302="","",Mining_Import!I302)</f>
        <v/>
      </c>
      <c r="BY302" s="120" t="str">
        <f t="shared" si="107"/>
        <v/>
      </c>
      <c r="BZ302" s="184" t="str">
        <f t="shared" si="120"/>
        <v/>
      </c>
      <c r="CA302" s="37" t="str">
        <f>IFERROR(VLOOKUP($BY302,Account_Value!$C$2:$F$2500,4,0),"")</f>
        <v/>
      </c>
      <c r="CB302" s="43" t="str">
        <f t="shared" si="108"/>
        <v/>
      </c>
      <c r="CC302" s="122" t="str">
        <f>IF($BZ302="","",SUM($BZ$2:$BZ302))</f>
        <v/>
      </c>
      <c r="CD302" s="43" t="str">
        <f>IF($BZ302="","",$BU$19*(SUM($BZ$2:$BZ302)))</f>
        <v/>
      </c>
    </row>
    <row r="303" spans="1:82">
      <c r="A303" s="4" t="str">
        <f t="shared" si="109"/>
        <v/>
      </c>
      <c r="B303" s="21" t="str">
        <f>IF(Investments_Import!A303="","",Investments_Import!A303)</f>
        <v/>
      </c>
      <c r="C303" s="22" t="str">
        <f t="shared" si="102"/>
        <v/>
      </c>
      <c r="D303" s="51" t="str">
        <f t="shared" si="110"/>
        <v/>
      </c>
      <c r="E303" s="3" t="str">
        <f>IF(Investments_Import!B303="","",Investments_Import!B303)</f>
        <v/>
      </c>
      <c r="F303" s="54" t="str">
        <f t="shared" si="111"/>
        <v xml:space="preserve"> </v>
      </c>
      <c r="G303" s="54" t="str">
        <f>IF($B303="","",COUNTIF($F$2:$F303,$F303))</f>
        <v/>
      </c>
      <c r="H303" s="53" t="str">
        <f t="shared" si="112"/>
        <v xml:space="preserve">  </v>
      </c>
      <c r="I303" s="3" t="str">
        <f>IF(Investments_Import!C303="","",Investments_Import!C303)</f>
        <v/>
      </c>
      <c r="J303" s="108" t="str">
        <f>IF(Investments_Import!D303="","",Investments_Import!D303)</f>
        <v/>
      </c>
      <c r="K303" s="108" t="str">
        <f t="shared" si="113"/>
        <v/>
      </c>
      <c r="L303" s="47" t="str">
        <f>IF(Investments_Import!E303="","",Investments_Import!E303)</f>
        <v/>
      </c>
      <c r="M303" s="47" t="str">
        <f t="shared" si="103"/>
        <v/>
      </c>
      <c r="N303" s="31" t="str">
        <f>IF(Investments_Import!F303="","",Investments_Import!F303)</f>
        <v/>
      </c>
      <c r="O303" s="31" t="str">
        <f t="shared" si="104"/>
        <v/>
      </c>
      <c r="P303" s="3" t="str">
        <f>IF(Investments_Import!G303="","",Investments_Import!G303)</f>
        <v/>
      </c>
      <c r="Q303" s="3" t="str">
        <f>IF(Investments_Import!H303="","",Investments_Import!H303)</f>
        <v/>
      </c>
      <c r="R303" s="37" t="str">
        <f t="shared" si="105"/>
        <v/>
      </c>
      <c r="S303" s="37" t="str">
        <f t="shared" si="106"/>
        <v/>
      </c>
      <c r="U303" s="36" t="str">
        <f>IF(Mining_Import!A303="","",Mining_Import!A303)</f>
        <v/>
      </c>
      <c r="V303" s="22" t="str">
        <f t="shared" si="114"/>
        <v/>
      </c>
      <c r="W303" s="127" t="str">
        <f t="shared" si="115"/>
        <v/>
      </c>
      <c r="X303" s="127" t="str">
        <f t="shared" si="116"/>
        <v/>
      </c>
      <c r="Y303" s="127" t="str">
        <f t="shared" si="117"/>
        <v/>
      </c>
      <c r="Z303" s="36" t="str">
        <f>IF(Mining_Import!B303="","",Mining_Import!B303)</f>
        <v/>
      </c>
      <c r="AA303" s="184" t="str">
        <f>IF(Mining_Import!$C303="","",Mining_Import!$C303)</f>
        <v/>
      </c>
      <c r="AB303" s="122" t="str">
        <f t="shared" si="118"/>
        <v/>
      </c>
      <c r="AC303" s="122" t="str">
        <f>IF($Y303&gt;Dashboard!$Q$19,$AB303,"")</f>
        <v/>
      </c>
      <c r="AD303" s="43" t="str">
        <f t="shared" si="119"/>
        <v/>
      </c>
      <c r="AE303" s="36" t="str">
        <f>IF(Mining_Import!D303="","",Mining_Import!D303)</f>
        <v/>
      </c>
      <c r="AF303" s="36" t="str">
        <f>IF(Mining_Import!E303="","",Mining_Import!E303)</f>
        <v/>
      </c>
      <c r="AG303" s="36" t="str">
        <f>IF(Mining_Import!F303="","",Mining_Import!F303)</f>
        <v/>
      </c>
      <c r="AH303" s="36" t="str">
        <f>IF(Mining_Import!G303="","",Mining_Import!G303)</f>
        <v/>
      </c>
      <c r="AI303" s="36" t="str">
        <f>IF(Mining_Import!H303="","",Mining_Import!H303)</f>
        <v/>
      </c>
      <c r="AJ303" s="36" t="str">
        <f>IF(Mining_Import!I303="","",Mining_Import!I303)</f>
        <v/>
      </c>
      <c r="BY303" s="120" t="str">
        <f t="shared" si="107"/>
        <v/>
      </c>
      <c r="BZ303" s="184" t="str">
        <f t="shared" si="120"/>
        <v/>
      </c>
      <c r="CA303" s="37" t="str">
        <f>IFERROR(VLOOKUP($BY303,Account_Value!$C$2:$F$2500,4,0),"")</f>
        <v/>
      </c>
      <c r="CB303" s="43" t="str">
        <f t="shared" si="108"/>
        <v/>
      </c>
      <c r="CC303" s="122" t="str">
        <f>IF($BZ303="","",SUM($BZ$2:$BZ303))</f>
        <v/>
      </c>
      <c r="CD303" s="43" t="str">
        <f>IF($BZ303="","",$BU$19*(SUM($BZ$2:$BZ303)))</f>
        <v/>
      </c>
    </row>
    <row r="304" spans="1:82">
      <c r="A304" s="4" t="str">
        <f t="shared" si="109"/>
        <v/>
      </c>
      <c r="B304" s="21" t="str">
        <f>IF(Investments_Import!A304="","",Investments_Import!A304)</f>
        <v/>
      </c>
      <c r="C304" s="22" t="str">
        <f t="shared" si="102"/>
        <v/>
      </c>
      <c r="D304" s="51" t="str">
        <f t="shared" si="110"/>
        <v/>
      </c>
      <c r="E304" s="3" t="str">
        <f>IF(Investments_Import!B304="","",Investments_Import!B304)</f>
        <v/>
      </c>
      <c r="F304" s="54" t="str">
        <f t="shared" si="111"/>
        <v xml:space="preserve"> </v>
      </c>
      <c r="G304" s="54" t="str">
        <f>IF($B304="","",COUNTIF($F$2:$F304,$F304))</f>
        <v/>
      </c>
      <c r="H304" s="53" t="str">
        <f t="shared" si="112"/>
        <v xml:space="preserve">  </v>
      </c>
      <c r="I304" s="3" t="str">
        <f>IF(Investments_Import!C304="","",Investments_Import!C304)</f>
        <v/>
      </c>
      <c r="J304" s="108" t="str">
        <f>IF(Investments_Import!D304="","",Investments_Import!D304)</f>
        <v/>
      </c>
      <c r="K304" s="108" t="str">
        <f t="shared" si="113"/>
        <v/>
      </c>
      <c r="L304" s="47" t="str">
        <f>IF(Investments_Import!E304="","",Investments_Import!E304)</f>
        <v/>
      </c>
      <c r="M304" s="47" t="str">
        <f t="shared" si="103"/>
        <v/>
      </c>
      <c r="N304" s="31" t="str">
        <f>IF(Investments_Import!F304="","",Investments_Import!F304)</f>
        <v/>
      </c>
      <c r="O304" s="31" t="str">
        <f t="shared" si="104"/>
        <v/>
      </c>
      <c r="P304" s="3" t="str">
        <f>IF(Investments_Import!G304="","",Investments_Import!G304)</f>
        <v/>
      </c>
      <c r="Q304" s="3" t="str">
        <f>IF(Investments_Import!H304="","",Investments_Import!H304)</f>
        <v/>
      </c>
      <c r="R304" s="37" t="str">
        <f t="shared" si="105"/>
        <v/>
      </c>
      <c r="S304" s="37" t="str">
        <f t="shared" si="106"/>
        <v/>
      </c>
      <c r="U304" s="36" t="str">
        <f>IF(Mining_Import!A304="","",Mining_Import!A304)</f>
        <v/>
      </c>
      <c r="V304" s="22" t="str">
        <f t="shared" si="114"/>
        <v/>
      </c>
      <c r="W304" s="127" t="str">
        <f t="shared" si="115"/>
        <v/>
      </c>
      <c r="X304" s="127" t="str">
        <f t="shared" si="116"/>
        <v/>
      </c>
      <c r="Y304" s="127" t="str">
        <f t="shared" si="117"/>
        <v/>
      </c>
      <c r="Z304" s="36" t="str">
        <f>IF(Mining_Import!B304="","",Mining_Import!B304)</f>
        <v/>
      </c>
      <c r="AA304" s="184" t="str">
        <f>IF(Mining_Import!$C304="","",Mining_Import!$C304)</f>
        <v/>
      </c>
      <c r="AB304" s="122" t="str">
        <f t="shared" si="118"/>
        <v/>
      </c>
      <c r="AC304" s="122" t="str">
        <f>IF($Y304&gt;Dashboard!$Q$19,$AB304,"")</f>
        <v/>
      </c>
      <c r="AD304" s="43" t="str">
        <f t="shared" si="119"/>
        <v/>
      </c>
      <c r="AE304" s="36" t="str">
        <f>IF(Mining_Import!D304="","",Mining_Import!D304)</f>
        <v/>
      </c>
      <c r="AF304" s="36" t="str">
        <f>IF(Mining_Import!E304="","",Mining_Import!E304)</f>
        <v/>
      </c>
      <c r="AG304" s="36" t="str">
        <f>IF(Mining_Import!F304="","",Mining_Import!F304)</f>
        <v/>
      </c>
      <c r="AH304" s="36" t="str">
        <f>IF(Mining_Import!G304="","",Mining_Import!G304)</f>
        <v/>
      </c>
      <c r="AI304" s="36" t="str">
        <f>IF(Mining_Import!H304="","",Mining_Import!H304)</f>
        <v/>
      </c>
      <c r="AJ304" s="36" t="str">
        <f>IF(Mining_Import!I304="","",Mining_Import!I304)</f>
        <v/>
      </c>
      <c r="BY304" s="120" t="str">
        <f t="shared" si="107"/>
        <v/>
      </c>
      <c r="BZ304" s="184" t="str">
        <f t="shared" si="120"/>
        <v/>
      </c>
      <c r="CA304" s="37" t="str">
        <f>IFERROR(VLOOKUP($BY304,Account_Value!$C$2:$F$2500,4,0),"")</f>
        <v/>
      </c>
      <c r="CB304" s="43" t="str">
        <f t="shared" si="108"/>
        <v/>
      </c>
      <c r="CC304" s="122" t="str">
        <f>IF($BZ304="","",SUM($BZ$2:$BZ304))</f>
        <v/>
      </c>
      <c r="CD304" s="43" t="str">
        <f>IF($BZ304="","",$BU$19*(SUM($BZ$2:$BZ304)))</f>
        <v/>
      </c>
    </row>
    <row r="305" spans="1:82">
      <c r="A305" s="4" t="str">
        <f t="shared" si="109"/>
        <v/>
      </c>
      <c r="B305" s="21" t="str">
        <f>IF(Investments_Import!A305="","",Investments_Import!A305)</f>
        <v/>
      </c>
      <c r="C305" s="22" t="str">
        <f t="shared" si="102"/>
        <v/>
      </c>
      <c r="D305" s="51" t="str">
        <f t="shared" si="110"/>
        <v/>
      </c>
      <c r="E305" s="3" t="str">
        <f>IF(Investments_Import!B305="","",Investments_Import!B305)</f>
        <v/>
      </c>
      <c r="F305" s="54" t="str">
        <f t="shared" si="111"/>
        <v xml:space="preserve"> </v>
      </c>
      <c r="G305" s="54" t="str">
        <f>IF($B305="","",COUNTIF($F$2:$F305,$F305))</f>
        <v/>
      </c>
      <c r="H305" s="53" t="str">
        <f t="shared" si="112"/>
        <v xml:space="preserve">  </v>
      </c>
      <c r="I305" s="3" t="str">
        <f>IF(Investments_Import!C305="","",Investments_Import!C305)</f>
        <v/>
      </c>
      <c r="J305" s="108" t="str">
        <f>IF(Investments_Import!D305="","",Investments_Import!D305)</f>
        <v/>
      </c>
      <c r="K305" s="108" t="str">
        <f t="shared" si="113"/>
        <v/>
      </c>
      <c r="L305" s="47" t="str">
        <f>IF(Investments_Import!E305="","",Investments_Import!E305)</f>
        <v/>
      </c>
      <c r="M305" s="47" t="str">
        <f t="shared" si="103"/>
        <v/>
      </c>
      <c r="N305" s="31" t="str">
        <f>IF(Investments_Import!F305="","",Investments_Import!F305)</f>
        <v/>
      </c>
      <c r="O305" s="31" t="str">
        <f t="shared" si="104"/>
        <v/>
      </c>
      <c r="P305" s="3" t="str">
        <f>IF(Investments_Import!G305="","",Investments_Import!G305)</f>
        <v/>
      </c>
      <c r="Q305" s="3" t="str">
        <f>IF(Investments_Import!H305="","",Investments_Import!H305)</f>
        <v/>
      </c>
      <c r="R305" s="37" t="str">
        <f t="shared" si="105"/>
        <v/>
      </c>
      <c r="S305" s="37" t="str">
        <f t="shared" si="106"/>
        <v/>
      </c>
      <c r="U305" s="36" t="str">
        <f>IF(Mining_Import!A305="","",Mining_Import!A305)</f>
        <v/>
      </c>
      <c r="V305" s="22" t="str">
        <f t="shared" si="114"/>
        <v/>
      </c>
      <c r="W305" s="127" t="str">
        <f t="shared" si="115"/>
        <v/>
      </c>
      <c r="X305" s="127" t="str">
        <f t="shared" si="116"/>
        <v/>
      </c>
      <c r="Y305" s="127" t="str">
        <f t="shared" si="117"/>
        <v/>
      </c>
      <c r="Z305" s="36" t="str">
        <f>IF(Mining_Import!B305="","",Mining_Import!B305)</f>
        <v/>
      </c>
      <c r="AA305" s="184" t="str">
        <f>IF(Mining_Import!$C305="","",Mining_Import!$C305)</f>
        <v/>
      </c>
      <c r="AB305" s="122" t="str">
        <f t="shared" si="118"/>
        <v/>
      </c>
      <c r="AC305" s="122" t="str">
        <f>IF($Y305&gt;Dashboard!$Q$19,$AB305,"")</f>
        <v/>
      </c>
      <c r="AD305" s="43" t="str">
        <f t="shared" si="119"/>
        <v/>
      </c>
      <c r="AE305" s="36" t="str">
        <f>IF(Mining_Import!D305="","",Mining_Import!D305)</f>
        <v/>
      </c>
      <c r="AF305" s="36" t="str">
        <f>IF(Mining_Import!E305="","",Mining_Import!E305)</f>
        <v/>
      </c>
      <c r="AG305" s="36" t="str">
        <f>IF(Mining_Import!F305="","",Mining_Import!F305)</f>
        <v/>
      </c>
      <c r="AH305" s="36" t="str">
        <f>IF(Mining_Import!G305="","",Mining_Import!G305)</f>
        <v/>
      </c>
      <c r="AI305" s="36" t="str">
        <f>IF(Mining_Import!H305="","",Mining_Import!H305)</f>
        <v/>
      </c>
      <c r="AJ305" s="36" t="str">
        <f>IF(Mining_Import!I305="","",Mining_Import!I305)</f>
        <v/>
      </c>
      <c r="BY305" s="120" t="str">
        <f t="shared" si="107"/>
        <v/>
      </c>
      <c r="BZ305" s="184" t="str">
        <f t="shared" si="120"/>
        <v/>
      </c>
      <c r="CA305" s="37" t="str">
        <f>IFERROR(VLOOKUP($BY305,Account_Value!$C$2:$F$2500,4,0),"")</f>
        <v/>
      </c>
      <c r="CB305" s="43" t="str">
        <f t="shared" si="108"/>
        <v/>
      </c>
      <c r="CC305" s="122" t="str">
        <f>IF($BZ305="","",SUM($BZ$2:$BZ305))</f>
        <v/>
      </c>
      <c r="CD305" s="43" t="str">
        <f>IF($BZ305="","",$BU$19*(SUM($BZ$2:$BZ305)))</f>
        <v/>
      </c>
    </row>
    <row r="306" spans="1:82">
      <c r="A306" s="4" t="str">
        <f t="shared" si="109"/>
        <v/>
      </c>
      <c r="B306" s="21" t="str">
        <f>IF(Investments_Import!A306="","",Investments_Import!A306)</f>
        <v/>
      </c>
      <c r="C306" s="22" t="str">
        <f t="shared" si="102"/>
        <v/>
      </c>
      <c r="D306" s="51" t="str">
        <f t="shared" si="110"/>
        <v/>
      </c>
      <c r="E306" s="3" t="str">
        <f>IF(Investments_Import!B306="","",Investments_Import!B306)</f>
        <v/>
      </c>
      <c r="F306" s="54" t="str">
        <f t="shared" si="111"/>
        <v xml:space="preserve"> </v>
      </c>
      <c r="G306" s="54" t="str">
        <f>IF($B306="","",COUNTIF($F$2:$F306,$F306))</f>
        <v/>
      </c>
      <c r="H306" s="53" t="str">
        <f t="shared" si="112"/>
        <v xml:space="preserve">  </v>
      </c>
      <c r="I306" s="3" t="str">
        <f>IF(Investments_Import!C306="","",Investments_Import!C306)</f>
        <v/>
      </c>
      <c r="J306" s="108" t="str">
        <f>IF(Investments_Import!D306="","",Investments_Import!D306)</f>
        <v/>
      </c>
      <c r="K306" s="108" t="str">
        <f t="shared" si="113"/>
        <v/>
      </c>
      <c r="L306" s="47" t="str">
        <f>IF(Investments_Import!E306="","",Investments_Import!E306)</f>
        <v/>
      </c>
      <c r="M306" s="47" t="str">
        <f t="shared" si="103"/>
        <v/>
      </c>
      <c r="N306" s="31" t="str">
        <f>IF(Investments_Import!F306="","",Investments_Import!F306)</f>
        <v/>
      </c>
      <c r="O306" s="31" t="str">
        <f t="shared" si="104"/>
        <v/>
      </c>
      <c r="P306" s="3" t="str">
        <f>IF(Investments_Import!G306="","",Investments_Import!G306)</f>
        <v/>
      </c>
      <c r="Q306" s="3" t="str">
        <f>IF(Investments_Import!H306="","",Investments_Import!H306)</f>
        <v/>
      </c>
      <c r="R306" s="37" t="str">
        <f t="shared" si="105"/>
        <v/>
      </c>
      <c r="S306" s="37" t="str">
        <f t="shared" si="106"/>
        <v/>
      </c>
      <c r="U306" s="36" t="str">
        <f>IF(Mining_Import!A306="","",Mining_Import!A306)</f>
        <v/>
      </c>
      <c r="V306" s="22" t="str">
        <f t="shared" si="114"/>
        <v/>
      </c>
      <c r="W306" s="127" t="str">
        <f t="shared" si="115"/>
        <v/>
      </c>
      <c r="X306" s="127" t="str">
        <f t="shared" si="116"/>
        <v/>
      </c>
      <c r="Y306" s="127" t="str">
        <f t="shared" si="117"/>
        <v/>
      </c>
      <c r="Z306" s="36" t="str">
        <f>IF(Mining_Import!B306="","",Mining_Import!B306)</f>
        <v/>
      </c>
      <c r="AA306" s="184" t="str">
        <f>IF(Mining_Import!$C306="","",Mining_Import!$C306)</f>
        <v/>
      </c>
      <c r="AB306" s="122" t="str">
        <f t="shared" si="118"/>
        <v/>
      </c>
      <c r="AC306" s="122" t="str">
        <f>IF($Y306&gt;Dashboard!$Q$19,$AB306,"")</f>
        <v/>
      </c>
      <c r="AD306" s="43" t="str">
        <f t="shared" si="119"/>
        <v/>
      </c>
      <c r="AE306" s="36" t="str">
        <f>IF(Mining_Import!D306="","",Mining_Import!D306)</f>
        <v/>
      </c>
      <c r="AF306" s="36" t="str">
        <f>IF(Mining_Import!E306="","",Mining_Import!E306)</f>
        <v/>
      </c>
      <c r="AG306" s="36" t="str">
        <f>IF(Mining_Import!F306="","",Mining_Import!F306)</f>
        <v/>
      </c>
      <c r="AH306" s="36" t="str">
        <f>IF(Mining_Import!G306="","",Mining_Import!G306)</f>
        <v/>
      </c>
      <c r="AI306" s="36" t="str">
        <f>IF(Mining_Import!H306="","",Mining_Import!H306)</f>
        <v/>
      </c>
      <c r="AJ306" s="36" t="str">
        <f>IF(Mining_Import!I306="","",Mining_Import!I306)</f>
        <v/>
      </c>
      <c r="BY306" s="120" t="str">
        <f t="shared" si="107"/>
        <v/>
      </c>
      <c r="BZ306" s="184" t="str">
        <f t="shared" si="120"/>
        <v/>
      </c>
      <c r="CA306" s="37" t="str">
        <f>IFERROR(VLOOKUP($BY306,Account_Value!$C$2:$F$2500,4,0),"")</f>
        <v/>
      </c>
      <c r="CB306" s="43" t="str">
        <f t="shared" si="108"/>
        <v/>
      </c>
      <c r="CC306" s="122" t="str">
        <f>IF($BZ306="","",SUM($BZ$2:$BZ306))</f>
        <v/>
      </c>
      <c r="CD306" s="43" t="str">
        <f>IF($BZ306="","",$BU$19*(SUM($BZ$2:$BZ306)))</f>
        <v/>
      </c>
    </row>
    <row r="307" spans="1:82">
      <c r="A307" s="4" t="str">
        <f t="shared" si="109"/>
        <v/>
      </c>
      <c r="B307" s="21" t="str">
        <f>IF(Investments_Import!A307="","",Investments_Import!A307)</f>
        <v/>
      </c>
      <c r="C307" s="22" t="str">
        <f t="shared" si="102"/>
        <v/>
      </c>
      <c r="D307" s="51" t="str">
        <f t="shared" si="110"/>
        <v/>
      </c>
      <c r="E307" s="3" t="str">
        <f>IF(Investments_Import!B307="","",Investments_Import!B307)</f>
        <v/>
      </c>
      <c r="F307" s="54" t="str">
        <f t="shared" si="111"/>
        <v xml:space="preserve"> </v>
      </c>
      <c r="G307" s="54" t="str">
        <f>IF($B307="","",COUNTIF($F$2:$F307,$F307))</f>
        <v/>
      </c>
      <c r="H307" s="53" t="str">
        <f t="shared" si="112"/>
        <v xml:space="preserve">  </v>
      </c>
      <c r="I307" s="3" t="str">
        <f>IF(Investments_Import!C307="","",Investments_Import!C307)</f>
        <v/>
      </c>
      <c r="J307" s="108" t="str">
        <f>IF(Investments_Import!D307="","",Investments_Import!D307)</f>
        <v/>
      </c>
      <c r="K307" s="108" t="str">
        <f t="shared" si="113"/>
        <v/>
      </c>
      <c r="L307" s="47" t="str">
        <f>IF(Investments_Import!E307="","",Investments_Import!E307)</f>
        <v/>
      </c>
      <c r="M307" s="47" t="str">
        <f t="shared" si="103"/>
        <v/>
      </c>
      <c r="N307" s="31" t="str">
        <f>IF(Investments_Import!F307="","",Investments_Import!F307)</f>
        <v/>
      </c>
      <c r="O307" s="31" t="str">
        <f t="shared" si="104"/>
        <v/>
      </c>
      <c r="P307" s="3" t="str">
        <f>IF(Investments_Import!G307="","",Investments_Import!G307)</f>
        <v/>
      </c>
      <c r="Q307" s="3" t="str">
        <f>IF(Investments_Import!H307="","",Investments_Import!H307)</f>
        <v/>
      </c>
      <c r="R307" s="37" t="str">
        <f t="shared" si="105"/>
        <v/>
      </c>
      <c r="S307" s="37" t="str">
        <f t="shared" si="106"/>
        <v/>
      </c>
      <c r="U307" s="36" t="str">
        <f>IF(Mining_Import!A307="","",Mining_Import!A307)</f>
        <v/>
      </c>
      <c r="V307" s="22" t="str">
        <f t="shared" si="114"/>
        <v/>
      </c>
      <c r="W307" s="127" t="str">
        <f t="shared" si="115"/>
        <v/>
      </c>
      <c r="X307" s="127" t="str">
        <f t="shared" si="116"/>
        <v/>
      </c>
      <c r="Y307" s="127" t="str">
        <f t="shared" si="117"/>
        <v/>
      </c>
      <c r="Z307" s="36" t="str">
        <f>IF(Mining_Import!B307="","",Mining_Import!B307)</f>
        <v/>
      </c>
      <c r="AA307" s="184" t="str">
        <f>IF(Mining_Import!$C307="","",Mining_Import!$C307)</f>
        <v/>
      </c>
      <c r="AB307" s="122" t="str">
        <f t="shared" si="118"/>
        <v/>
      </c>
      <c r="AC307" s="122" t="str">
        <f>IF($Y307&gt;Dashboard!$Q$19,$AB307,"")</f>
        <v/>
      </c>
      <c r="AD307" s="43" t="str">
        <f t="shared" si="119"/>
        <v/>
      </c>
      <c r="AE307" s="36" t="str">
        <f>IF(Mining_Import!D307="","",Mining_Import!D307)</f>
        <v/>
      </c>
      <c r="AF307" s="36" t="str">
        <f>IF(Mining_Import!E307="","",Mining_Import!E307)</f>
        <v/>
      </c>
      <c r="AG307" s="36" t="str">
        <f>IF(Mining_Import!F307="","",Mining_Import!F307)</f>
        <v/>
      </c>
      <c r="AH307" s="36" t="str">
        <f>IF(Mining_Import!G307="","",Mining_Import!G307)</f>
        <v/>
      </c>
      <c r="AI307" s="36" t="str">
        <f>IF(Mining_Import!H307="","",Mining_Import!H307)</f>
        <v/>
      </c>
      <c r="AJ307" s="36" t="str">
        <f>IF(Mining_Import!I307="","",Mining_Import!I307)</f>
        <v/>
      </c>
      <c r="BY307" s="120" t="str">
        <f t="shared" si="107"/>
        <v/>
      </c>
      <c r="BZ307" s="184" t="str">
        <f t="shared" si="120"/>
        <v/>
      </c>
      <c r="CA307" s="37" t="str">
        <f>IFERROR(VLOOKUP($BY307,Account_Value!$C$2:$F$2500,4,0),"")</f>
        <v/>
      </c>
      <c r="CB307" s="43" t="str">
        <f t="shared" si="108"/>
        <v/>
      </c>
      <c r="CC307" s="122" t="str">
        <f>IF($BZ307="","",SUM($BZ$2:$BZ307))</f>
        <v/>
      </c>
      <c r="CD307" s="43" t="str">
        <f>IF($BZ307="","",$BU$19*(SUM($BZ$2:$BZ307)))</f>
        <v/>
      </c>
    </row>
    <row r="308" spans="1:82">
      <c r="A308" s="4" t="str">
        <f t="shared" si="109"/>
        <v/>
      </c>
      <c r="B308" s="21" t="str">
        <f>IF(Investments_Import!A308="","",Investments_Import!A308)</f>
        <v/>
      </c>
      <c r="C308" s="22" t="str">
        <f t="shared" si="102"/>
        <v/>
      </c>
      <c r="D308" s="51" t="str">
        <f t="shared" si="110"/>
        <v/>
      </c>
      <c r="E308" s="3" t="str">
        <f>IF(Investments_Import!B308="","",Investments_Import!B308)</f>
        <v/>
      </c>
      <c r="F308" s="54" t="str">
        <f t="shared" si="111"/>
        <v xml:space="preserve"> </v>
      </c>
      <c r="G308" s="54" t="str">
        <f>IF($B308="","",COUNTIF($F$2:$F308,$F308))</f>
        <v/>
      </c>
      <c r="H308" s="53" t="str">
        <f t="shared" si="112"/>
        <v xml:space="preserve">  </v>
      </c>
      <c r="I308" s="3" t="str">
        <f>IF(Investments_Import!C308="","",Investments_Import!C308)</f>
        <v/>
      </c>
      <c r="J308" s="108" t="str">
        <f>IF(Investments_Import!D308="","",Investments_Import!D308)</f>
        <v/>
      </c>
      <c r="K308" s="108" t="str">
        <f t="shared" si="113"/>
        <v/>
      </c>
      <c r="L308" s="47" t="str">
        <f>IF(Investments_Import!E308="","",Investments_Import!E308)</f>
        <v/>
      </c>
      <c r="M308" s="47" t="str">
        <f t="shared" si="103"/>
        <v/>
      </c>
      <c r="N308" s="31" t="str">
        <f>IF(Investments_Import!F308="","",Investments_Import!F308)</f>
        <v/>
      </c>
      <c r="O308" s="31" t="str">
        <f t="shared" si="104"/>
        <v/>
      </c>
      <c r="P308" s="3" t="str">
        <f>IF(Investments_Import!G308="","",Investments_Import!G308)</f>
        <v/>
      </c>
      <c r="Q308" s="3" t="str">
        <f>IF(Investments_Import!H308="","",Investments_Import!H308)</f>
        <v/>
      </c>
      <c r="R308" s="37" t="str">
        <f t="shared" si="105"/>
        <v/>
      </c>
      <c r="S308" s="37" t="str">
        <f t="shared" si="106"/>
        <v/>
      </c>
      <c r="U308" s="36" t="str">
        <f>IF(Mining_Import!A308="","",Mining_Import!A308)</f>
        <v/>
      </c>
      <c r="V308" s="22" t="str">
        <f t="shared" si="114"/>
        <v/>
      </c>
      <c r="W308" s="127" t="str">
        <f t="shared" si="115"/>
        <v/>
      </c>
      <c r="X308" s="127" t="str">
        <f t="shared" si="116"/>
        <v/>
      </c>
      <c r="Y308" s="127" t="str">
        <f t="shared" si="117"/>
        <v/>
      </c>
      <c r="Z308" s="36" t="str">
        <f>IF(Mining_Import!B308="","",Mining_Import!B308)</f>
        <v/>
      </c>
      <c r="AA308" s="184" t="str">
        <f>IF(Mining_Import!$C308="","",Mining_Import!$C308)</f>
        <v/>
      </c>
      <c r="AB308" s="122" t="str">
        <f t="shared" si="118"/>
        <v/>
      </c>
      <c r="AC308" s="122" t="str">
        <f>IF($Y308&gt;Dashboard!$Q$19,$AB308,"")</f>
        <v/>
      </c>
      <c r="AD308" s="43" t="str">
        <f t="shared" si="119"/>
        <v/>
      </c>
      <c r="AE308" s="36" t="str">
        <f>IF(Mining_Import!D308="","",Mining_Import!D308)</f>
        <v/>
      </c>
      <c r="AF308" s="36" t="str">
        <f>IF(Mining_Import!E308="","",Mining_Import!E308)</f>
        <v/>
      </c>
      <c r="AG308" s="36" t="str">
        <f>IF(Mining_Import!F308="","",Mining_Import!F308)</f>
        <v/>
      </c>
      <c r="AH308" s="36" t="str">
        <f>IF(Mining_Import!G308="","",Mining_Import!G308)</f>
        <v/>
      </c>
      <c r="AI308" s="36" t="str">
        <f>IF(Mining_Import!H308="","",Mining_Import!H308)</f>
        <v/>
      </c>
      <c r="AJ308" s="36" t="str">
        <f>IF(Mining_Import!I308="","",Mining_Import!I308)</f>
        <v/>
      </c>
      <c r="BY308" s="120" t="str">
        <f t="shared" si="107"/>
        <v/>
      </c>
      <c r="BZ308" s="184" t="str">
        <f t="shared" si="120"/>
        <v/>
      </c>
      <c r="CA308" s="37" t="str">
        <f>IFERROR(VLOOKUP($BY308,Account_Value!$C$2:$F$2500,4,0),"")</f>
        <v/>
      </c>
      <c r="CB308" s="43" t="str">
        <f t="shared" si="108"/>
        <v/>
      </c>
      <c r="CC308" s="122" t="str">
        <f>IF($BZ308="","",SUM($BZ$2:$BZ308))</f>
        <v/>
      </c>
      <c r="CD308" s="43" t="str">
        <f>IF($BZ308="","",$BU$19*(SUM($BZ$2:$BZ308)))</f>
        <v/>
      </c>
    </row>
    <row r="309" spans="1:82">
      <c r="A309" s="4" t="str">
        <f t="shared" si="109"/>
        <v/>
      </c>
      <c r="B309" s="21" t="str">
        <f>IF(Investments_Import!A309="","",Investments_Import!A309)</f>
        <v/>
      </c>
      <c r="C309" s="22" t="str">
        <f t="shared" si="102"/>
        <v/>
      </c>
      <c r="D309" s="51" t="str">
        <f t="shared" si="110"/>
        <v/>
      </c>
      <c r="E309" s="3" t="str">
        <f>IF(Investments_Import!B309="","",Investments_Import!B309)</f>
        <v/>
      </c>
      <c r="F309" s="54" t="str">
        <f t="shared" si="111"/>
        <v xml:space="preserve"> </v>
      </c>
      <c r="G309" s="54" t="str">
        <f>IF($B309="","",COUNTIF($F$2:$F309,$F309))</f>
        <v/>
      </c>
      <c r="H309" s="53" t="str">
        <f t="shared" si="112"/>
        <v xml:space="preserve">  </v>
      </c>
      <c r="I309" s="3" t="str">
        <f>IF(Investments_Import!C309="","",Investments_Import!C309)</f>
        <v/>
      </c>
      <c r="J309" s="108" t="str">
        <f>IF(Investments_Import!D309="","",Investments_Import!D309)</f>
        <v/>
      </c>
      <c r="K309" s="108" t="str">
        <f t="shared" si="113"/>
        <v/>
      </c>
      <c r="L309" s="47" t="str">
        <f>IF(Investments_Import!E309="","",Investments_Import!E309)</f>
        <v/>
      </c>
      <c r="M309" s="47" t="str">
        <f t="shared" si="103"/>
        <v/>
      </c>
      <c r="N309" s="31" t="str">
        <f>IF(Investments_Import!F309="","",Investments_Import!F309)</f>
        <v/>
      </c>
      <c r="O309" s="31" t="str">
        <f t="shared" si="104"/>
        <v/>
      </c>
      <c r="P309" s="3" t="str">
        <f>IF(Investments_Import!G309="","",Investments_Import!G309)</f>
        <v/>
      </c>
      <c r="Q309" s="3" t="str">
        <f>IF(Investments_Import!H309="","",Investments_Import!H309)</f>
        <v/>
      </c>
      <c r="R309" s="37" t="str">
        <f t="shared" si="105"/>
        <v/>
      </c>
      <c r="S309" s="37" t="str">
        <f t="shared" si="106"/>
        <v/>
      </c>
      <c r="U309" s="36" t="str">
        <f>IF(Mining_Import!A309="","",Mining_Import!A309)</f>
        <v/>
      </c>
      <c r="V309" s="22" t="str">
        <f t="shared" si="114"/>
        <v/>
      </c>
      <c r="W309" s="127" t="str">
        <f t="shared" si="115"/>
        <v/>
      </c>
      <c r="X309" s="127" t="str">
        <f t="shared" si="116"/>
        <v/>
      </c>
      <c r="Y309" s="127" t="str">
        <f t="shared" si="117"/>
        <v/>
      </c>
      <c r="Z309" s="36" t="str">
        <f>IF(Mining_Import!B309="","",Mining_Import!B309)</f>
        <v/>
      </c>
      <c r="AA309" s="184" t="str">
        <f>IF(Mining_Import!$C309="","",Mining_Import!$C309)</f>
        <v/>
      </c>
      <c r="AB309" s="122" t="str">
        <f t="shared" si="118"/>
        <v/>
      </c>
      <c r="AC309" s="122" t="str">
        <f>IF($Y309&gt;Dashboard!$Q$19,$AB309,"")</f>
        <v/>
      </c>
      <c r="AD309" s="43" t="str">
        <f t="shared" si="119"/>
        <v/>
      </c>
      <c r="AE309" s="36" t="str">
        <f>IF(Mining_Import!D309="","",Mining_Import!D309)</f>
        <v/>
      </c>
      <c r="AF309" s="36" t="str">
        <f>IF(Mining_Import!E309="","",Mining_Import!E309)</f>
        <v/>
      </c>
      <c r="AG309" s="36" t="str">
        <f>IF(Mining_Import!F309="","",Mining_Import!F309)</f>
        <v/>
      </c>
      <c r="AH309" s="36" t="str">
        <f>IF(Mining_Import!G309="","",Mining_Import!G309)</f>
        <v/>
      </c>
      <c r="AI309" s="36" t="str">
        <f>IF(Mining_Import!H309="","",Mining_Import!H309)</f>
        <v/>
      </c>
      <c r="AJ309" s="36" t="str">
        <f>IF(Mining_Import!I309="","",Mining_Import!I309)</f>
        <v/>
      </c>
      <c r="BY309" s="120" t="str">
        <f t="shared" si="107"/>
        <v/>
      </c>
      <c r="BZ309" s="184" t="str">
        <f t="shared" si="120"/>
        <v/>
      </c>
      <c r="CA309" s="37" t="str">
        <f>IFERROR(VLOOKUP($BY309,Account_Value!$C$2:$F$2500,4,0),"")</f>
        <v/>
      </c>
      <c r="CB309" s="43" t="str">
        <f t="shared" si="108"/>
        <v/>
      </c>
      <c r="CC309" s="122" t="str">
        <f>IF($BZ309="","",SUM($BZ$2:$BZ309))</f>
        <v/>
      </c>
      <c r="CD309" s="43" t="str">
        <f>IF($BZ309="","",$BU$19*(SUM($BZ$2:$BZ309)))</f>
        <v/>
      </c>
    </row>
    <row r="310" spans="1:82">
      <c r="A310" s="4" t="str">
        <f t="shared" si="109"/>
        <v/>
      </c>
      <c r="B310" s="21" t="str">
        <f>IF(Investments_Import!A310="","",Investments_Import!A310)</f>
        <v/>
      </c>
      <c r="C310" s="22" t="str">
        <f t="shared" si="102"/>
        <v/>
      </c>
      <c r="D310" s="51" t="str">
        <f t="shared" si="110"/>
        <v/>
      </c>
      <c r="E310" s="3" t="str">
        <f>IF(Investments_Import!B310="","",Investments_Import!B310)</f>
        <v/>
      </c>
      <c r="F310" s="54" t="str">
        <f t="shared" si="111"/>
        <v xml:space="preserve"> </v>
      </c>
      <c r="G310" s="54" t="str">
        <f>IF($B310="","",COUNTIF($F$2:$F310,$F310))</f>
        <v/>
      </c>
      <c r="H310" s="53" t="str">
        <f t="shared" si="112"/>
        <v xml:space="preserve">  </v>
      </c>
      <c r="I310" s="3" t="str">
        <f>IF(Investments_Import!C310="","",Investments_Import!C310)</f>
        <v/>
      </c>
      <c r="J310" s="108" t="str">
        <f>IF(Investments_Import!D310="","",Investments_Import!D310)</f>
        <v/>
      </c>
      <c r="K310" s="108" t="str">
        <f t="shared" si="113"/>
        <v/>
      </c>
      <c r="L310" s="47" t="str">
        <f>IF(Investments_Import!E310="","",Investments_Import!E310)</f>
        <v/>
      </c>
      <c r="M310" s="47" t="str">
        <f t="shared" si="103"/>
        <v/>
      </c>
      <c r="N310" s="31" t="str">
        <f>IF(Investments_Import!F310="","",Investments_Import!F310)</f>
        <v/>
      </c>
      <c r="O310" s="31" t="str">
        <f t="shared" si="104"/>
        <v/>
      </c>
      <c r="P310" s="3" t="str">
        <f>IF(Investments_Import!G310="","",Investments_Import!G310)</f>
        <v/>
      </c>
      <c r="Q310" s="3" t="str">
        <f>IF(Investments_Import!H310="","",Investments_Import!H310)</f>
        <v/>
      </c>
      <c r="R310" s="37" t="str">
        <f t="shared" si="105"/>
        <v/>
      </c>
      <c r="S310" s="37" t="str">
        <f t="shared" si="106"/>
        <v/>
      </c>
      <c r="U310" s="36" t="str">
        <f>IF(Mining_Import!A310="","",Mining_Import!A310)</f>
        <v/>
      </c>
      <c r="V310" s="22" t="str">
        <f t="shared" si="114"/>
        <v/>
      </c>
      <c r="W310" s="127" t="str">
        <f t="shared" si="115"/>
        <v/>
      </c>
      <c r="X310" s="127" t="str">
        <f t="shared" si="116"/>
        <v/>
      </c>
      <c r="Y310" s="127" t="str">
        <f t="shared" si="117"/>
        <v/>
      </c>
      <c r="Z310" s="36" t="str">
        <f>IF(Mining_Import!B310="","",Mining_Import!B310)</f>
        <v/>
      </c>
      <c r="AA310" s="184" t="str">
        <f>IF(Mining_Import!$C310="","",Mining_Import!$C310)</f>
        <v/>
      </c>
      <c r="AB310" s="122" t="str">
        <f t="shared" si="118"/>
        <v/>
      </c>
      <c r="AC310" s="122" t="str">
        <f>IF($Y310&gt;Dashboard!$Q$19,$AB310,"")</f>
        <v/>
      </c>
      <c r="AD310" s="43" t="str">
        <f t="shared" si="119"/>
        <v/>
      </c>
      <c r="AE310" s="36" t="str">
        <f>IF(Mining_Import!D310="","",Mining_Import!D310)</f>
        <v/>
      </c>
      <c r="AF310" s="36" t="str">
        <f>IF(Mining_Import!E310="","",Mining_Import!E310)</f>
        <v/>
      </c>
      <c r="AG310" s="36" t="str">
        <f>IF(Mining_Import!F310="","",Mining_Import!F310)</f>
        <v/>
      </c>
      <c r="AH310" s="36" t="str">
        <f>IF(Mining_Import!G310="","",Mining_Import!G310)</f>
        <v/>
      </c>
      <c r="AI310" s="36" t="str">
        <f>IF(Mining_Import!H310="","",Mining_Import!H310)</f>
        <v/>
      </c>
      <c r="AJ310" s="36" t="str">
        <f>IF(Mining_Import!I310="","",Mining_Import!I310)</f>
        <v/>
      </c>
      <c r="BY310" s="120" t="str">
        <f t="shared" si="107"/>
        <v/>
      </c>
      <c r="BZ310" s="184" t="str">
        <f t="shared" si="120"/>
        <v/>
      </c>
      <c r="CA310" s="37" t="str">
        <f>IFERROR(VLOOKUP($BY310,Account_Value!$C$2:$F$2500,4,0),"")</f>
        <v/>
      </c>
      <c r="CB310" s="43" t="str">
        <f t="shared" si="108"/>
        <v/>
      </c>
      <c r="CC310" s="122" t="str">
        <f>IF($BZ310="","",SUM($BZ$2:$BZ310))</f>
        <v/>
      </c>
      <c r="CD310" s="43" t="str">
        <f>IF($BZ310="","",$BU$19*(SUM($BZ$2:$BZ310)))</f>
        <v/>
      </c>
    </row>
    <row r="311" spans="1:82">
      <c r="A311" s="4" t="str">
        <f t="shared" si="109"/>
        <v/>
      </c>
      <c r="B311" s="21" t="str">
        <f>IF(Investments_Import!A311="","",Investments_Import!A311)</f>
        <v/>
      </c>
      <c r="C311" s="22" t="str">
        <f t="shared" si="102"/>
        <v/>
      </c>
      <c r="D311" s="51" t="str">
        <f t="shared" si="110"/>
        <v/>
      </c>
      <c r="E311" s="3" t="str">
        <f>IF(Investments_Import!B311="","",Investments_Import!B311)</f>
        <v/>
      </c>
      <c r="F311" s="54" t="str">
        <f t="shared" si="111"/>
        <v xml:space="preserve"> </v>
      </c>
      <c r="G311" s="54" t="str">
        <f>IF($B311="","",COUNTIF($F$2:$F311,$F311))</f>
        <v/>
      </c>
      <c r="H311" s="53" t="str">
        <f t="shared" si="112"/>
        <v xml:space="preserve">  </v>
      </c>
      <c r="I311" s="3" t="str">
        <f>IF(Investments_Import!C311="","",Investments_Import!C311)</f>
        <v/>
      </c>
      <c r="J311" s="108" t="str">
        <f>IF(Investments_Import!D311="","",Investments_Import!D311)</f>
        <v/>
      </c>
      <c r="K311" s="108" t="str">
        <f t="shared" si="113"/>
        <v/>
      </c>
      <c r="L311" s="47" t="str">
        <f>IF(Investments_Import!E311="","",Investments_Import!E311)</f>
        <v/>
      </c>
      <c r="M311" s="47" t="str">
        <f t="shared" si="103"/>
        <v/>
      </c>
      <c r="N311" s="31" t="str">
        <f>IF(Investments_Import!F311="","",Investments_Import!F311)</f>
        <v/>
      </c>
      <c r="O311" s="31" t="str">
        <f t="shared" si="104"/>
        <v/>
      </c>
      <c r="P311" s="3" t="str">
        <f>IF(Investments_Import!G311="","",Investments_Import!G311)</f>
        <v/>
      </c>
      <c r="Q311" s="3" t="str">
        <f>IF(Investments_Import!H311="","",Investments_Import!H311)</f>
        <v/>
      </c>
      <c r="R311" s="37" t="str">
        <f t="shared" si="105"/>
        <v/>
      </c>
      <c r="S311" s="37" t="str">
        <f t="shared" si="106"/>
        <v/>
      </c>
      <c r="U311" s="36" t="str">
        <f>IF(Mining_Import!A311="","",Mining_Import!A311)</f>
        <v/>
      </c>
      <c r="V311" s="22" t="str">
        <f t="shared" si="114"/>
        <v/>
      </c>
      <c r="W311" s="127" t="str">
        <f t="shared" si="115"/>
        <v/>
      </c>
      <c r="X311" s="127" t="str">
        <f t="shared" si="116"/>
        <v/>
      </c>
      <c r="Y311" s="127" t="str">
        <f t="shared" si="117"/>
        <v/>
      </c>
      <c r="Z311" s="36" t="str">
        <f>IF(Mining_Import!B311="","",Mining_Import!B311)</f>
        <v/>
      </c>
      <c r="AA311" s="184" t="str">
        <f>IF(Mining_Import!$C311="","",Mining_Import!$C311)</f>
        <v/>
      </c>
      <c r="AB311" s="122" t="str">
        <f t="shared" si="118"/>
        <v/>
      </c>
      <c r="AC311" s="122" t="str">
        <f>IF($Y311&gt;Dashboard!$Q$19,$AB311,"")</f>
        <v/>
      </c>
      <c r="AD311" s="43" t="str">
        <f t="shared" si="119"/>
        <v/>
      </c>
      <c r="AE311" s="36" t="str">
        <f>IF(Mining_Import!D311="","",Mining_Import!D311)</f>
        <v/>
      </c>
      <c r="AF311" s="36" t="str">
        <f>IF(Mining_Import!E311="","",Mining_Import!E311)</f>
        <v/>
      </c>
      <c r="AG311" s="36" t="str">
        <f>IF(Mining_Import!F311="","",Mining_Import!F311)</f>
        <v/>
      </c>
      <c r="AH311" s="36" t="str">
        <f>IF(Mining_Import!G311="","",Mining_Import!G311)</f>
        <v/>
      </c>
      <c r="AI311" s="36" t="str">
        <f>IF(Mining_Import!H311="","",Mining_Import!H311)</f>
        <v/>
      </c>
      <c r="AJ311" s="36" t="str">
        <f>IF(Mining_Import!I311="","",Mining_Import!I311)</f>
        <v/>
      </c>
      <c r="BY311" s="120" t="str">
        <f t="shared" si="107"/>
        <v/>
      </c>
      <c r="BZ311" s="184" t="str">
        <f t="shared" si="120"/>
        <v/>
      </c>
      <c r="CA311" s="37" t="str">
        <f>IFERROR(VLOOKUP($BY311,Account_Value!$C$2:$F$2500,4,0),"")</f>
        <v/>
      </c>
      <c r="CB311" s="43" t="str">
        <f t="shared" si="108"/>
        <v/>
      </c>
      <c r="CC311" s="122" t="str">
        <f>IF($BZ311="","",SUM($BZ$2:$BZ311))</f>
        <v/>
      </c>
      <c r="CD311" s="43" t="str">
        <f>IF($BZ311="","",$BU$19*(SUM($BZ$2:$BZ311)))</f>
        <v/>
      </c>
    </row>
    <row r="312" spans="1:82">
      <c r="A312" s="4" t="str">
        <f t="shared" si="109"/>
        <v/>
      </c>
      <c r="B312" s="21" t="str">
        <f>IF(Investments_Import!A312="","",Investments_Import!A312)</f>
        <v/>
      </c>
      <c r="C312" s="22" t="str">
        <f t="shared" si="102"/>
        <v/>
      </c>
      <c r="D312" s="51" t="str">
        <f t="shared" si="110"/>
        <v/>
      </c>
      <c r="E312" s="3" t="str">
        <f>IF(Investments_Import!B312="","",Investments_Import!B312)</f>
        <v/>
      </c>
      <c r="F312" s="54" t="str">
        <f t="shared" si="111"/>
        <v xml:space="preserve"> </v>
      </c>
      <c r="G312" s="54" t="str">
        <f>IF($B312="","",COUNTIF($F$2:$F312,$F312))</f>
        <v/>
      </c>
      <c r="H312" s="53" t="str">
        <f t="shared" si="112"/>
        <v xml:space="preserve">  </v>
      </c>
      <c r="I312" s="3" t="str">
        <f>IF(Investments_Import!C312="","",Investments_Import!C312)</f>
        <v/>
      </c>
      <c r="J312" s="108" t="str">
        <f>IF(Investments_Import!D312="","",Investments_Import!D312)</f>
        <v/>
      </c>
      <c r="K312" s="108" t="str">
        <f t="shared" si="113"/>
        <v/>
      </c>
      <c r="L312" s="47" t="str">
        <f>IF(Investments_Import!E312="","",Investments_Import!E312)</f>
        <v/>
      </c>
      <c r="M312" s="47" t="str">
        <f t="shared" si="103"/>
        <v/>
      </c>
      <c r="N312" s="31" t="str">
        <f>IF(Investments_Import!F312="","",Investments_Import!F312)</f>
        <v/>
      </c>
      <c r="O312" s="31" t="str">
        <f t="shared" si="104"/>
        <v/>
      </c>
      <c r="P312" s="3" t="str">
        <f>IF(Investments_Import!G312="","",Investments_Import!G312)</f>
        <v/>
      </c>
      <c r="Q312" s="3" t="str">
        <f>IF(Investments_Import!H312="","",Investments_Import!H312)</f>
        <v/>
      </c>
      <c r="R312" s="37" t="str">
        <f t="shared" si="105"/>
        <v/>
      </c>
      <c r="S312" s="37" t="str">
        <f t="shared" si="106"/>
        <v/>
      </c>
      <c r="U312" s="36" t="str">
        <f>IF(Mining_Import!A312="","",Mining_Import!A312)</f>
        <v/>
      </c>
      <c r="V312" s="22" t="str">
        <f t="shared" si="114"/>
        <v/>
      </c>
      <c r="W312" s="127" t="str">
        <f t="shared" si="115"/>
        <v/>
      </c>
      <c r="X312" s="127" t="str">
        <f t="shared" si="116"/>
        <v/>
      </c>
      <c r="Y312" s="127" t="str">
        <f t="shared" si="117"/>
        <v/>
      </c>
      <c r="Z312" s="36" t="str">
        <f>IF(Mining_Import!B312="","",Mining_Import!B312)</f>
        <v/>
      </c>
      <c r="AA312" s="184" t="str">
        <f>IF(Mining_Import!$C312="","",Mining_Import!$C312)</f>
        <v/>
      </c>
      <c r="AB312" s="122" t="str">
        <f t="shared" si="118"/>
        <v/>
      </c>
      <c r="AC312" s="122" t="str">
        <f>IF($Y312&gt;Dashboard!$Q$19,$AB312,"")</f>
        <v/>
      </c>
      <c r="AD312" s="43" t="str">
        <f t="shared" si="119"/>
        <v/>
      </c>
      <c r="AE312" s="36" t="str">
        <f>IF(Mining_Import!D312="","",Mining_Import!D312)</f>
        <v/>
      </c>
      <c r="AF312" s="36" t="str">
        <f>IF(Mining_Import!E312="","",Mining_Import!E312)</f>
        <v/>
      </c>
      <c r="AG312" s="36" t="str">
        <f>IF(Mining_Import!F312="","",Mining_Import!F312)</f>
        <v/>
      </c>
      <c r="AH312" s="36" t="str">
        <f>IF(Mining_Import!G312="","",Mining_Import!G312)</f>
        <v/>
      </c>
      <c r="AI312" s="36" t="str">
        <f>IF(Mining_Import!H312="","",Mining_Import!H312)</f>
        <v/>
      </c>
      <c r="AJ312" s="36" t="str">
        <f>IF(Mining_Import!I312="","",Mining_Import!I312)</f>
        <v/>
      </c>
      <c r="BY312" s="120" t="str">
        <f t="shared" si="107"/>
        <v/>
      </c>
      <c r="BZ312" s="184" t="str">
        <f t="shared" si="120"/>
        <v/>
      </c>
      <c r="CA312" s="37" t="str">
        <f>IFERROR(VLOOKUP($BY312,Account_Value!$C$2:$F$2500,4,0),"")</f>
        <v/>
      </c>
      <c r="CB312" s="43" t="str">
        <f t="shared" si="108"/>
        <v/>
      </c>
      <c r="CC312" s="122" t="str">
        <f>IF($BZ312="","",SUM($BZ$2:$BZ312))</f>
        <v/>
      </c>
      <c r="CD312" s="43" t="str">
        <f>IF($BZ312="","",$BU$19*(SUM($BZ$2:$BZ312)))</f>
        <v/>
      </c>
    </row>
    <row r="313" spans="1:82">
      <c r="A313" s="4" t="str">
        <f t="shared" si="109"/>
        <v/>
      </c>
      <c r="B313" s="21" t="str">
        <f>IF(Investments_Import!A313="","",Investments_Import!A313)</f>
        <v/>
      </c>
      <c r="C313" s="22" t="str">
        <f t="shared" si="102"/>
        <v/>
      </c>
      <c r="D313" s="51" t="str">
        <f t="shared" si="110"/>
        <v/>
      </c>
      <c r="E313" s="3" t="str">
        <f>IF(Investments_Import!B313="","",Investments_Import!B313)</f>
        <v/>
      </c>
      <c r="F313" s="54" t="str">
        <f t="shared" si="111"/>
        <v xml:space="preserve"> </v>
      </c>
      <c r="G313" s="54" t="str">
        <f>IF($B313="","",COUNTIF($F$2:$F313,$F313))</f>
        <v/>
      </c>
      <c r="H313" s="53" t="str">
        <f t="shared" si="112"/>
        <v xml:space="preserve">  </v>
      </c>
      <c r="I313" s="3" t="str">
        <f>IF(Investments_Import!C313="","",Investments_Import!C313)</f>
        <v/>
      </c>
      <c r="J313" s="108" t="str">
        <f>IF(Investments_Import!D313="","",Investments_Import!D313)</f>
        <v/>
      </c>
      <c r="K313" s="108" t="str">
        <f t="shared" si="113"/>
        <v/>
      </c>
      <c r="L313" s="47" t="str">
        <f>IF(Investments_Import!E313="","",Investments_Import!E313)</f>
        <v/>
      </c>
      <c r="M313" s="47" t="str">
        <f t="shared" si="103"/>
        <v/>
      </c>
      <c r="N313" s="31" t="str">
        <f>IF(Investments_Import!F313="","",Investments_Import!F313)</f>
        <v/>
      </c>
      <c r="O313" s="31" t="str">
        <f t="shared" si="104"/>
        <v/>
      </c>
      <c r="P313" s="3" t="str">
        <f>IF(Investments_Import!G313="","",Investments_Import!G313)</f>
        <v/>
      </c>
      <c r="Q313" s="3" t="str">
        <f>IF(Investments_Import!H313="","",Investments_Import!H313)</f>
        <v/>
      </c>
      <c r="R313" s="37" t="str">
        <f t="shared" si="105"/>
        <v/>
      </c>
      <c r="S313" s="37" t="str">
        <f t="shared" si="106"/>
        <v/>
      </c>
      <c r="U313" s="36" t="str">
        <f>IF(Mining_Import!A313="","",Mining_Import!A313)</f>
        <v/>
      </c>
      <c r="V313" s="22" t="str">
        <f t="shared" si="114"/>
        <v/>
      </c>
      <c r="W313" s="127" t="str">
        <f t="shared" si="115"/>
        <v/>
      </c>
      <c r="X313" s="127" t="str">
        <f t="shared" si="116"/>
        <v/>
      </c>
      <c r="Y313" s="127" t="str">
        <f t="shared" si="117"/>
        <v/>
      </c>
      <c r="Z313" s="36" t="str">
        <f>IF(Mining_Import!B313="","",Mining_Import!B313)</f>
        <v/>
      </c>
      <c r="AA313" s="184" t="str">
        <f>IF(Mining_Import!$C313="","",Mining_Import!$C313)</f>
        <v/>
      </c>
      <c r="AB313" s="122" t="str">
        <f t="shared" si="118"/>
        <v/>
      </c>
      <c r="AC313" s="122" t="str">
        <f>IF($Y313&gt;Dashboard!$Q$19,$AB313,"")</f>
        <v/>
      </c>
      <c r="AD313" s="43" t="str">
        <f t="shared" si="119"/>
        <v/>
      </c>
      <c r="AE313" s="36" t="str">
        <f>IF(Mining_Import!D313="","",Mining_Import!D313)</f>
        <v/>
      </c>
      <c r="AF313" s="36" t="str">
        <f>IF(Mining_Import!E313="","",Mining_Import!E313)</f>
        <v/>
      </c>
      <c r="AG313" s="36" t="str">
        <f>IF(Mining_Import!F313="","",Mining_Import!F313)</f>
        <v/>
      </c>
      <c r="AH313" s="36" t="str">
        <f>IF(Mining_Import!G313="","",Mining_Import!G313)</f>
        <v/>
      </c>
      <c r="AI313" s="36" t="str">
        <f>IF(Mining_Import!H313="","",Mining_Import!H313)</f>
        <v/>
      </c>
      <c r="AJ313" s="36" t="str">
        <f>IF(Mining_Import!I313="","",Mining_Import!I313)</f>
        <v/>
      </c>
      <c r="BY313" s="120" t="str">
        <f t="shared" si="107"/>
        <v/>
      </c>
      <c r="BZ313" s="184" t="str">
        <f t="shared" si="120"/>
        <v/>
      </c>
      <c r="CA313" s="37" t="str">
        <f>IFERROR(VLOOKUP($BY313,Account_Value!$C$2:$F$2500,4,0),"")</f>
        <v/>
      </c>
      <c r="CB313" s="43" t="str">
        <f t="shared" si="108"/>
        <v/>
      </c>
      <c r="CC313" s="122" t="str">
        <f>IF($BZ313="","",SUM($BZ$2:$BZ313))</f>
        <v/>
      </c>
      <c r="CD313" s="43" t="str">
        <f>IF($BZ313="","",$BU$19*(SUM($BZ$2:$BZ313)))</f>
        <v/>
      </c>
    </row>
    <row r="314" spans="1:82">
      <c r="A314" s="4" t="str">
        <f t="shared" si="109"/>
        <v/>
      </c>
      <c r="B314" s="21" t="str">
        <f>IF(Investments_Import!A314="","",Investments_Import!A314)</f>
        <v/>
      </c>
      <c r="C314" s="22" t="str">
        <f t="shared" si="102"/>
        <v/>
      </c>
      <c r="D314" s="51" t="str">
        <f t="shared" si="110"/>
        <v/>
      </c>
      <c r="E314" s="3" t="str">
        <f>IF(Investments_Import!B314="","",Investments_Import!B314)</f>
        <v/>
      </c>
      <c r="F314" s="54" t="str">
        <f t="shared" si="111"/>
        <v xml:space="preserve"> </v>
      </c>
      <c r="G314" s="54" t="str">
        <f>IF($B314="","",COUNTIF($F$2:$F314,$F314))</f>
        <v/>
      </c>
      <c r="H314" s="53" t="str">
        <f t="shared" si="112"/>
        <v xml:space="preserve">  </v>
      </c>
      <c r="I314" s="3" t="str">
        <f>IF(Investments_Import!C314="","",Investments_Import!C314)</f>
        <v/>
      </c>
      <c r="J314" s="108" t="str">
        <f>IF(Investments_Import!D314="","",Investments_Import!D314)</f>
        <v/>
      </c>
      <c r="K314" s="108" t="str">
        <f t="shared" si="113"/>
        <v/>
      </c>
      <c r="L314" s="47" t="str">
        <f>IF(Investments_Import!E314="","",Investments_Import!E314)</f>
        <v/>
      </c>
      <c r="M314" s="47" t="str">
        <f t="shared" si="103"/>
        <v/>
      </c>
      <c r="N314" s="31" t="str">
        <f>IF(Investments_Import!F314="","",Investments_Import!F314)</f>
        <v/>
      </c>
      <c r="O314" s="31" t="str">
        <f t="shared" si="104"/>
        <v/>
      </c>
      <c r="P314" s="3" t="str">
        <f>IF(Investments_Import!G314="","",Investments_Import!G314)</f>
        <v/>
      </c>
      <c r="Q314" s="3" t="str">
        <f>IF(Investments_Import!H314="","",Investments_Import!H314)</f>
        <v/>
      </c>
      <c r="R314" s="37" t="str">
        <f t="shared" si="105"/>
        <v/>
      </c>
      <c r="S314" s="37" t="str">
        <f t="shared" si="106"/>
        <v/>
      </c>
      <c r="U314" s="36" t="str">
        <f>IF(Mining_Import!A314="","",Mining_Import!A314)</f>
        <v/>
      </c>
      <c r="V314" s="22" t="str">
        <f t="shared" si="114"/>
        <v/>
      </c>
      <c r="W314" s="127" t="str">
        <f t="shared" si="115"/>
        <v/>
      </c>
      <c r="X314" s="127" t="str">
        <f t="shared" si="116"/>
        <v/>
      </c>
      <c r="Y314" s="127" t="str">
        <f t="shared" si="117"/>
        <v/>
      </c>
      <c r="Z314" s="36" t="str">
        <f>IF(Mining_Import!B314="","",Mining_Import!B314)</f>
        <v/>
      </c>
      <c r="AA314" s="184" t="str">
        <f>IF(Mining_Import!$C314="","",Mining_Import!$C314)</f>
        <v/>
      </c>
      <c r="AB314" s="122" t="str">
        <f t="shared" si="118"/>
        <v/>
      </c>
      <c r="AC314" s="122" t="str">
        <f>IF($Y314&gt;Dashboard!$Q$19,$AB314,"")</f>
        <v/>
      </c>
      <c r="AD314" s="43" t="str">
        <f t="shared" si="119"/>
        <v/>
      </c>
      <c r="AE314" s="36" t="str">
        <f>IF(Mining_Import!D314="","",Mining_Import!D314)</f>
        <v/>
      </c>
      <c r="AF314" s="36" t="str">
        <f>IF(Mining_Import!E314="","",Mining_Import!E314)</f>
        <v/>
      </c>
      <c r="AG314" s="36" t="str">
        <f>IF(Mining_Import!F314="","",Mining_Import!F314)</f>
        <v/>
      </c>
      <c r="AH314" s="36" t="str">
        <f>IF(Mining_Import!G314="","",Mining_Import!G314)</f>
        <v/>
      </c>
      <c r="AI314" s="36" t="str">
        <f>IF(Mining_Import!H314="","",Mining_Import!H314)</f>
        <v/>
      </c>
      <c r="AJ314" s="36" t="str">
        <f>IF(Mining_Import!I314="","",Mining_Import!I314)</f>
        <v/>
      </c>
      <c r="BY314" s="120" t="str">
        <f t="shared" si="107"/>
        <v/>
      </c>
      <c r="BZ314" s="184" t="str">
        <f t="shared" si="120"/>
        <v/>
      </c>
      <c r="CA314" s="37" t="str">
        <f>IFERROR(VLOOKUP($BY314,Account_Value!$C$2:$F$2500,4,0),"")</f>
        <v/>
      </c>
      <c r="CB314" s="43" t="str">
        <f t="shared" si="108"/>
        <v/>
      </c>
      <c r="CC314" s="122" t="str">
        <f>IF($BZ314="","",SUM($BZ$2:$BZ314))</f>
        <v/>
      </c>
      <c r="CD314" s="43" t="str">
        <f>IF($BZ314="","",$BU$19*(SUM($BZ$2:$BZ314)))</f>
        <v/>
      </c>
    </row>
    <row r="315" spans="1:82">
      <c r="A315" s="4" t="str">
        <f t="shared" si="109"/>
        <v/>
      </c>
      <c r="B315" s="21" t="str">
        <f>IF(Investments_Import!A315="","",Investments_Import!A315)</f>
        <v/>
      </c>
      <c r="C315" s="22" t="str">
        <f t="shared" si="102"/>
        <v/>
      </c>
      <c r="D315" s="51" t="str">
        <f t="shared" si="110"/>
        <v/>
      </c>
      <c r="E315" s="3" t="str">
        <f>IF(Investments_Import!B315="","",Investments_Import!B315)</f>
        <v/>
      </c>
      <c r="F315" s="54" t="str">
        <f t="shared" si="111"/>
        <v xml:space="preserve"> </v>
      </c>
      <c r="G315" s="54" t="str">
        <f>IF($B315="","",COUNTIF($F$2:$F315,$F315))</f>
        <v/>
      </c>
      <c r="H315" s="53" t="str">
        <f t="shared" si="112"/>
        <v xml:space="preserve">  </v>
      </c>
      <c r="I315" s="3" t="str">
        <f>IF(Investments_Import!C315="","",Investments_Import!C315)</f>
        <v/>
      </c>
      <c r="J315" s="108" t="str">
        <f>IF(Investments_Import!D315="","",Investments_Import!D315)</f>
        <v/>
      </c>
      <c r="K315" s="108" t="str">
        <f t="shared" si="113"/>
        <v/>
      </c>
      <c r="L315" s="47" t="str">
        <f>IF(Investments_Import!E315="","",Investments_Import!E315)</f>
        <v/>
      </c>
      <c r="M315" s="47" t="str">
        <f t="shared" si="103"/>
        <v/>
      </c>
      <c r="N315" s="31" t="str">
        <f>IF(Investments_Import!F315="","",Investments_Import!F315)</f>
        <v/>
      </c>
      <c r="O315" s="31" t="str">
        <f t="shared" si="104"/>
        <v/>
      </c>
      <c r="P315" s="3" t="str">
        <f>IF(Investments_Import!G315="","",Investments_Import!G315)</f>
        <v/>
      </c>
      <c r="Q315" s="3" t="str">
        <f>IF(Investments_Import!H315="","",Investments_Import!H315)</f>
        <v/>
      </c>
      <c r="R315" s="37" t="str">
        <f t="shared" si="105"/>
        <v/>
      </c>
      <c r="S315" s="37" t="str">
        <f t="shared" si="106"/>
        <v/>
      </c>
      <c r="U315" s="36" t="str">
        <f>IF(Mining_Import!A315="","",Mining_Import!A315)</f>
        <v/>
      </c>
      <c r="V315" s="22" t="str">
        <f t="shared" si="114"/>
        <v/>
      </c>
      <c r="W315" s="127" t="str">
        <f t="shared" si="115"/>
        <v/>
      </c>
      <c r="X315" s="127" t="str">
        <f t="shared" si="116"/>
        <v/>
      </c>
      <c r="Y315" s="127" t="str">
        <f t="shared" si="117"/>
        <v/>
      </c>
      <c r="Z315" s="36" t="str">
        <f>IF(Mining_Import!B315="","",Mining_Import!B315)</f>
        <v/>
      </c>
      <c r="AA315" s="184" t="str">
        <f>IF(Mining_Import!$C315="","",Mining_Import!$C315)</f>
        <v/>
      </c>
      <c r="AB315" s="122" t="str">
        <f t="shared" si="118"/>
        <v/>
      </c>
      <c r="AC315" s="122" t="str">
        <f>IF($Y315&gt;Dashboard!$Q$19,$AB315,"")</f>
        <v/>
      </c>
      <c r="AD315" s="43" t="str">
        <f t="shared" si="119"/>
        <v/>
      </c>
      <c r="AE315" s="36" t="str">
        <f>IF(Mining_Import!D315="","",Mining_Import!D315)</f>
        <v/>
      </c>
      <c r="AF315" s="36" t="str">
        <f>IF(Mining_Import!E315="","",Mining_Import!E315)</f>
        <v/>
      </c>
      <c r="AG315" s="36" t="str">
        <f>IF(Mining_Import!F315="","",Mining_Import!F315)</f>
        <v/>
      </c>
      <c r="AH315" s="36" t="str">
        <f>IF(Mining_Import!G315="","",Mining_Import!G315)</f>
        <v/>
      </c>
      <c r="AI315" s="36" t="str">
        <f>IF(Mining_Import!H315="","",Mining_Import!H315)</f>
        <v/>
      </c>
      <c r="AJ315" s="36" t="str">
        <f>IF(Mining_Import!I315="","",Mining_Import!I315)</f>
        <v/>
      </c>
      <c r="BY315" s="120" t="str">
        <f t="shared" si="107"/>
        <v/>
      </c>
      <c r="BZ315" s="184" t="str">
        <f t="shared" si="120"/>
        <v/>
      </c>
      <c r="CA315" s="37" t="str">
        <f>IFERROR(VLOOKUP($BY315,Account_Value!$C$2:$F$2500,4,0),"")</f>
        <v/>
      </c>
      <c r="CB315" s="43" t="str">
        <f t="shared" si="108"/>
        <v/>
      </c>
      <c r="CC315" s="122" t="str">
        <f>IF($BZ315="","",SUM($BZ$2:$BZ315))</f>
        <v/>
      </c>
      <c r="CD315" s="43" t="str">
        <f>IF($BZ315="","",$BU$19*(SUM($BZ$2:$BZ315)))</f>
        <v/>
      </c>
    </row>
    <row r="316" spans="1:82">
      <c r="A316" s="4" t="str">
        <f t="shared" si="109"/>
        <v/>
      </c>
      <c r="B316" s="21" t="str">
        <f>IF(Investments_Import!A316="","",Investments_Import!A316)</f>
        <v/>
      </c>
      <c r="C316" s="22" t="str">
        <f t="shared" si="102"/>
        <v/>
      </c>
      <c r="D316" s="51" t="str">
        <f t="shared" si="110"/>
        <v/>
      </c>
      <c r="E316" s="3" t="str">
        <f>IF(Investments_Import!B316="","",Investments_Import!B316)</f>
        <v/>
      </c>
      <c r="F316" s="54" t="str">
        <f t="shared" si="111"/>
        <v xml:space="preserve"> </v>
      </c>
      <c r="G316" s="54" t="str">
        <f>IF($B316="","",COUNTIF($F$2:$F316,$F316))</f>
        <v/>
      </c>
      <c r="H316" s="53" t="str">
        <f t="shared" si="112"/>
        <v xml:space="preserve">  </v>
      </c>
      <c r="I316" s="3" t="str">
        <f>IF(Investments_Import!C316="","",Investments_Import!C316)</f>
        <v/>
      </c>
      <c r="J316" s="108" t="str">
        <f>IF(Investments_Import!D316="","",Investments_Import!D316)</f>
        <v/>
      </c>
      <c r="K316" s="108" t="str">
        <f t="shared" si="113"/>
        <v/>
      </c>
      <c r="L316" s="47" t="str">
        <f>IF(Investments_Import!E316="","",Investments_Import!E316)</f>
        <v/>
      </c>
      <c r="M316" s="47" t="str">
        <f t="shared" si="103"/>
        <v/>
      </c>
      <c r="N316" s="31" t="str">
        <f>IF(Investments_Import!F316="","",Investments_Import!F316)</f>
        <v/>
      </c>
      <c r="O316" s="31" t="str">
        <f t="shared" si="104"/>
        <v/>
      </c>
      <c r="P316" s="3" t="str">
        <f>IF(Investments_Import!G316="","",Investments_Import!G316)</f>
        <v/>
      </c>
      <c r="Q316" s="3" t="str">
        <f>IF(Investments_Import!H316="","",Investments_Import!H316)</f>
        <v/>
      </c>
      <c r="R316" s="37" t="str">
        <f t="shared" si="105"/>
        <v/>
      </c>
      <c r="S316" s="37" t="str">
        <f t="shared" si="106"/>
        <v/>
      </c>
      <c r="U316" s="36" t="str">
        <f>IF(Mining_Import!A316="","",Mining_Import!A316)</f>
        <v/>
      </c>
      <c r="V316" s="22" t="str">
        <f t="shared" si="114"/>
        <v/>
      </c>
      <c r="W316" s="127" t="str">
        <f t="shared" si="115"/>
        <v/>
      </c>
      <c r="X316" s="127" t="str">
        <f t="shared" si="116"/>
        <v/>
      </c>
      <c r="Y316" s="127" t="str">
        <f t="shared" si="117"/>
        <v/>
      </c>
      <c r="Z316" s="36" t="str">
        <f>IF(Mining_Import!B316="","",Mining_Import!B316)</f>
        <v/>
      </c>
      <c r="AA316" s="184" t="str">
        <f>IF(Mining_Import!$C316="","",Mining_Import!$C316)</f>
        <v/>
      </c>
      <c r="AB316" s="122" t="str">
        <f t="shared" si="118"/>
        <v/>
      </c>
      <c r="AC316" s="122" t="str">
        <f>IF($Y316&gt;Dashboard!$Q$19,$AB316,"")</f>
        <v/>
      </c>
      <c r="AD316" s="43" t="str">
        <f t="shared" si="119"/>
        <v/>
      </c>
      <c r="AE316" s="36" t="str">
        <f>IF(Mining_Import!D316="","",Mining_Import!D316)</f>
        <v/>
      </c>
      <c r="AF316" s="36" t="str">
        <f>IF(Mining_Import!E316="","",Mining_Import!E316)</f>
        <v/>
      </c>
      <c r="AG316" s="36" t="str">
        <f>IF(Mining_Import!F316="","",Mining_Import!F316)</f>
        <v/>
      </c>
      <c r="AH316" s="36" t="str">
        <f>IF(Mining_Import!G316="","",Mining_Import!G316)</f>
        <v/>
      </c>
      <c r="AI316" s="36" t="str">
        <f>IF(Mining_Import!H316="","",Mining_Import!H316)</f>
        <v/>
      </c>
      <c r="AJ316" s="36" t="str">
        <f>IF(Mining_Import!I316="","",Mining_Import!I316)</f>
        <v/>
      </c>
      <c r="BY316" s="120" t="str">
        <f t="shared" si="107"/>
        <v/>
      </c>
      <c r="BZ316" s="184" t="str">
        <f t="shared" si="120"/>
        <v/>
      </c>
      <c r="CA316" s="37" t="str">
        <f>IFERROR(VLOOKUP($BY316,Account_Value!$C$2:$F$2500,4,0),"")</f>
        <v/>
      </c>
      <c r="CB316" s="43" t="str">
        <f t="shared" si="108"/>
        <v/>
      </c>
      <c r="CC316" s="122" t="str">
        <f>IF($BZ316="","",SUM($BZ$2:$BZ316))</f>
        <v/>
      </c>
      <c r="CD316" s="43" t="str">
        <f>IF($BZ316="","",$BU$19*(SUM($BZ$2:$BZ316)))</f>
        <v/>
      </c>
    </row>
    <row r="317" spans="1:82">
      <c r="A317" s="4" t="str">
        <f t="shared" si="109"/>
        <v/>
      </c>
      <c r="B317" s="21" t="str">
        <f>IF(Investments_Import!A317="","",Investments_Import!A317)</f>
        <v/>
      </c>
      <c r="C317" s="22" t="str">
        <f t="shared" si="102"/>
        <v/>
      </c>
      <c r="D317" s="51" t="str">
        <f t="shared" si="110"/>
        <v/>
      </c>
      <c r="E317" s="3" t="str">
        <f>IF(Investments_Import!B317="","",Investments_Import!B317)</f>
        <v/>
      </c>
      <c r="F317" s="54" t="str">
        <f t="shared" si="111"/>
        <v xml:space="preserve"> </v>
      </c>
      <c r="G317" s="54" t="str">
        <f>IF($B317="","",COUNTIF($F$2:$F317,$F317))</f>
        <v/>
      </c>
      <c r="H317" s="53" t="str">
        <f t="shared" si="112"/>
        <v xml:space="preserve">  </v>
      </c>
      <c r="I317" s="3" t="str">
        <f>IF(Investments_Import!C317="","",Investments_Import!C317)</f>
        <v/>
      </c>
      <c r="J317" s="108" t="str">
        <f>IF(Investments_Import!D317="","",Investments_Import!D317)</f>
        <v/>
      </c>
      <c r="K317" s="108" t="str">
        <f t="shared" si="113"/>
        <v/>
      </c>
      <c r="L317" s="47" t="str">
        <f>IF(Investments_Import!E317="","",Investments_Import!E317)</f>
        <v/>
      </c>
      <c r="M317" s="47" t="str">
        <f t="shared" si="103"/>
        <v/>
      </c>
      <c r="N317" s="31" t="str">
        <f>IF(Investments_Import!F317="","",Investments_Import!F317)</f>
        <v/>
      </c>
      <c r="O317" s="31" t="str">
        <f t="shared" si="104"/>
        <v/>
      </c>
      <c r="P317" s="3" t="str">
        <f>IF(Investments_Import!G317="","",Investments_Import!G317)</f>
        <v/>
      </c>
      <c r="Q317" s="3" t="str">
        <f>IF(Investments_Import!H317="","",Investments_Import!H317)</f>
        <v/>
      </c>
      <c r="R317" s="37" t="str">
        <f t="shared" si="105"/>
        <v/>
      </c>
      <c r="S317" s="37" t="str">
        <f t="shared" si="106"/>
        <v/>
      </c>
      <c r="U317" s="36" t="str">
        <f>IF(Mining_Import!A317="","",Mining_Import!A317)</f>
        <v/>
      </c>
      <c r="V317" s="22" t="str">
        <f t="shared" si="114"/>
        <v/>
      </c>
      <c r="W317" s="127" t="str">
        <f t="shared" si="115"/>
        <v/>
      </c>
      <c r="X317" s="127" t="str">
        <f t="shared" si="116"/>
        <v/>
      </c>
      <c r="Y317" s="127" t="str">
        <f t="shared" si="117"/>
        <v/>
      </c>
      <c r="Z317" s="36" t="str">
        <f>IF(Mining_Import!B317="","",Mining_Import!B317)</f>
        <v/>
      </c>
      <c r="AA317" s="184" t="str">
        <f>IF(Mining_Import!$C317="","",Mining_Import!$C317)</f>
        <v/>
      </c>
      <c r="AB317" s="122" t="str">
        <f t="shared" si="118"/>
        <v/>
      </c>
      <c r="AC317" s="122" t="str">
        <f>IF($Y317&gt;Dashboard!$Q$19,$AB317,"")</f>
        <v/>
      </c>
      <c r="AD317" s="43" t="str">
        <f t="shared" si="119"/>
        <v/>
      </c>
      <c r="AE317" s="36" t="str">
        <f>IF(Mining_Import!D317="","",Mining_Import!D317)</f>
        <v/>
      </c>
      <c r="AF317" s="36" t="str">
        <f>IF(Mining_Import!E317="","",Mining_Import!E317)</f>
        <v/>
      </c>
      <c r="AG317" s="36" t="str">
        <f>IF(Mining_Import!F317="","",Mining_Import!F317)</f>
        <v/>
      </c>
      <c r="AH317" s="36" t="str">
        <f>IF(Mining_Import!G317="","",Mining_Import!G317)</f>
        <v/>
      </c>
      <c r="AI317" s="36" t="str">
        <f>IF(Mining_Import!H317="","",Mining_Import!H317)</f>
        <v/>
      </c>
      <c r="AJ317" s="36" t="str">
        <f>IF(Mining_Import!I317="","",Mining_Import!I317)</f>
        <v/>
      </c>
      <c r="BY317" s="120" t="str">
        <f t="shared" si="107"/>
        <v/>
      </c>
      <c r="BZ317" s="184" t="str">
        <f t="shared" si="120"/>
        <v/>
      </c>
      <c r="CA317" s="37" t="str">
        <f>IFERROR(VLOOKUP($BY317,Account_Value!$C$2:$F$2500,4,0),"")</f>
        <v/>
      </c>
      <c r="CB317" s="43" t="str">
        <f t="shared" si="108"/>
        <v/>
      </c>
      <c r="CC317" s="122" t="str">
        <f>IF($BZ317="","",SUM($BZ$2:$BZ317))</f>
        <v/>
      </c>
      <c r="CD317" s="43" t="str">
        <f>IF($BZ317="","",$BU$19*(SUM($BZ$2:$BZ317)))</f>
        <v/>
      </c>
    </row>
    <row r="318" spans="1:82">
      <c r="A318" s="4" t="str">
        <f t="shared" si="109"/>
        <v/>
      </c>
      <c r="B318" s="21" t="str">
        <f>IF(Investments_Import!A318="","",Investments_Import!A318)</f>
        <v/>
      </c>
      <c r="C318" s="22" t="str">
        <f t="shared" si="102"/>
        <v/>
      </c>
      <c r="D318" s="51" t="str">
        <f t="shared" si="110"/>
        <v/>
      </c>
      <c r="E318" s="3" t="str">
        <f>IF(Investments_Import!B318="","",Investments_Import!B318)</f>
        <v/>
      </c>
      <c r="F318" s="54" t="str">
        <f t="shared" si="111"/>
        <v xml:space="preserve"> </v>
      </c>
      <c r="G318" s="54" t="str">
        <f>IF($B318="","",COUNTIF($F$2:$F318,$F318))</f>
        <v/>
      </c>
      <c r="H318" s="53" t="str">
        <f t="shared" si="112"/>
        <v xml:space="preserve">  </v>
      </c>
      <c r="I318" s="3" t="str">
        <f>IF(Investments_Import!C318="","",Investments_Import!C318)</f>
        <v/>
      </c>
      <c r="J318" s="108" t="str">
        <f>IF(Investments_Import!D318="","",Investments_Import!D318)</f>
        <v/>
      </c>
      <c r="K318" s="108" t="str">
        <f t="shared" si="113"/>
        <v/>
      </c>
      <c r="L318" s="47" t="str">
        <f>IF(Investments_Import!E318="","",Investments_Import!E318)</f>
        <v/>
      </c>
      <c r="M318" s="47" t="str">
        <f t="shared" si="103"/>
        <v/>
      </c>
      <c r="N318" s="31" t="str">
        <f>IF(Investments_Import!F318="","",Investments_Import!F318)</f>
        <v/>
      </c>
      <c r="O318" s="31" t="str">
        <f t="shared" si="104"/>
        <v/>
      </c>
      <c r="P318" s="3" t="str">
        <f>IF(Investments_Import!G318="","",Investments_Import!G318)</f>
        <v/>
      </c>
      <c r="Q318" s="3" t="str">
        <f>IF(Investments_Import!H318="","",Investments_Import!H318)</f>
        <v/>
      </c>
      <c r="R318" s="37" t="str">
        <f t="shared" si="105"/>
        <v/>
      </c>
      <c r="S318" s="37" t="str">
        <f t="shared" si="106"/>
        <v/>
      </c>
      <c r="U318" s="36" t="str">
        <f>IF(Mining_Import!A318="","",Mining_Import!A318)</f>
        <v/>
      </c>
      <c r="V318" s="22" t="str">
        <f t="shared" si="114"/>
        <v/>
      </c>
      <c r="W318" s="127" t="str">
        <f t="shared" si="115"/>
        <v/>
      </c>
      <c r="X318" s="127" t="str">
        <f t="shared" si="116"/>
        <v/>
      </c>
      <c r="Y318" s="127" t="str">
        <f t="shared" si="117"/>
        <v/>
      </c>
      <c r="Z318" s="36" t="str">
        <f>IF(Mining_Import!B318="","",Mining_Import!B318)</f>
        <v/>
      </c>
      <c r="AA318" s="184" t="str">
        <f>IF(Mining_Import!$C318="","",Mining_Import!$C318)</f>
        <v/>
      </c>
      <c r="AB318" s="122" t="str">
        <f t="shared" si="118"/>
        <v/>
      </c>
      <c r="AC318" s="122" t="str">
        <f>IF($Y318&gt;Dashboard!$Q$19,$AB318,"")</f>
        <v/>
      </c>
      <c r="AD318" s="43" t="str">
        <f t="shared" si="119"/>
        <v/>
      </c>
      <c r="AE318" s="36" t="str">
        <f>IF(Mining_Import!D318="","",Mining_Import!D318)</f>
        <v/>
      </c>
      <c r="AF318" s="36" t="str">
        <f>IF(Mining_Import!E318="","",Mining_Import!E318)</f>
        <v/>
      </c>
      <c r="AG318" s="36" t="str">
        <f>IF(Mining_Import!F318="","",Mining_Import!F318)</f>
        <v/>
      </c>
      <c r="AH318" s="36" t="str">
        <f>IF(Mining_Import!G318="","",Mining_Import!G318)</f>
        <v/>
      </c>
      <c r="AI318" s="36" t="str">
        <f>IF(Mining_Import!H318="","",Mining_Import!H318)</f>
        <v/>
      </c>
      <c r="AJ318" s="36" t="str">
        <f>IF(Mining_Import!I318="","",Mining_Import!I318)</f>
        <v/>
      </c>
      <c r="BY318" s="120" t="str">
        <f t="shared" si="107"/>
        <v/>
      </c>
      <c r="BZ318" s="184" t="str">
        <f t="shared" si="120"/>
        <v/>
      </c>
      <c r="CA318" s="37" t="str">
        <f>IFERROR(VLOOKUP($BY318,Account_Value!$C$2:$F$2500,4,0),"")</f>
        <v/>
      </c>
      <c r="CB318" s="43" t="str">
        <f t="shared" si="108"/>
        <v/>
      </c>
      <c r="CC318" s="122" t="str">
        <f>IF($BZ318="","",SUM($BZ$2:$BZ318))</f>
        <v/>
      </c>
      <c r="CD318" s="43" t="str">
        <f>IF($BZ318="","",$BU$19*(SUM($BZ$2:$BZ318)))</f>
        <v/>
      </c>
    </row>
    <row r="319" spans="1:82">
      <c r="A319" s="4" t="str">
        <f t="shared" si="109"/>
        <v/>
      </c>
      <c r="B319" s="21" t="str">
        <f>IF(Investments_Import!A319="","",Investments_Import!A319)</f>
        <v/>
      </c>
      <c r="C319" s="22" t="str">
        <f t="shared" si="102"/>
        <v/>
      </c>
      <c r="D319" s="51" t="str">
        <f t="shared" si="110"/>
        <v/>
      </c>
      <c r="E319" s="3" t="str">
        <f>IF(Investments_Import!B319="","",Investments_Import!B319)</f>
        <v/>
      </c>
      <c r="F319" s="54" t="str">
        <f t="shared" si="111"/>
        <v xml:space="preserve"> </v>
      </c>
      <c r="G319" s="54" t="str">
        <f>IF($B319="","",COUNTIF($F$2:$F319,$F319))</f>
        <v/>
      </c>
      <c r="H319" s="53" t="str">
        <f t="shared" si="112"/>
        <v xml:space="preserve">  </v>
      </c>
      <c r="I319" s="3" t="str">
        <f>IF(Investments_Import!C319="","",Investments_Import!C319)</f>
        <v/>
      </c>
      <c r="J319" s="108" t="str">
        <f>IF(Investments_Import!D319="","",Investments_Import!D319)</f>
        <v/>
      </c>
      <c r="K319" s="108" t="str">
        <f t="shared" si="113"/>
        <v/>
      </c>
      <c r="L319" s="47" t="str">
        <f>IF(Investments_Import!E319="","",Investments_Import!E319)</f>
        <v/>
      </c>
      <c r="M319" s="47" t="str">
        <f t="shared" si="103"/>
        <v/>
      </c>
      <c r="N319" s="31" t="str">
        <f>IF(Investments_Import!F319="","",Investments_Import!F319)</f>
        <v/>
      </c>
      <c r="O319" s="31" t="str">
        <f t="shared" si="104"/>
        <v/>
      </c>
      <c r="P319" s="3" t="str">
        <f>IF(Investments_Import!G319="","",Investments_Import!G319)</f>
        <v/>
      </c>
      <c r="Q319" s="3" t="str">
        <f>IF(Investments_Import!H319="","",Investments_Import!H319)</f>
        <v/>
      </c>
      <c r="R319" s="37" t="str">
        <f t="shared" si="105"/>
        <v/>
      </c>
      <c r="S319" s="37" t="str">
        <f t="shared" si="106"/>
        <v/>
      </c>
      <c r="U319" s="36" t="str">
        <f>IF(Mining_Import!A319="","",Mining_Import!A319)</f>
        <v/>
      </c>
      <c r="V319" s="22" t="str">
        <f t="shared" si="114"/>
        <v/>
      </c>
      <c r="W319" s="127" t="str">
        <f t="shared" si="115"/>
        <v/>
      </c>
      <c r="X319" s="127" t="str">
        <f t="shared" si="116"/>
        <v/>
      </c>
      <c r="Y319" s="127" t="str">
        <f t="shared" si="117"/>
        <v/>
      </c>
      <c r="Z319" s="36" t="str">
        <f>IF(Mining_Import!B319="","",Mining_Import!B319)</f>
        <v/>
      </c>
      <c r="AA319" s="184" t="str">
        <f>IF(Mining_Import!$C319="","",Mining_Import!$C319)</f>
        <v/>
      </c>
      <c r="AB319" s="122" t="str">
        <f t="shared" si="118"/>
        <v/>
      </c>
      <c r="AC319" s="122" t="str">
        <f>IF($Y319&gt;Dashboard!$Q$19,$AB319,"")</f>
        <v/>
      </c>
      <c r="AD319" s="43" t="str">
        <f t="shared" si="119"/>
        <v/>
      </c>
      <c r="AE319" s="36" t="str">
        <f>IF(Mining_Import!D319="","",Mining_Import!D319)</f>
        <v/>
      </c>
      <c r="AF319" s="36" t="str">
        <f>IF(Mining_Import!E319="","",Mining_Import!E319)</f>
        <v/>
      </c>
      <c r="AG319" s="36" t="str">
        <f>IF(Mining_Import!F319="","",Mining_Import!F319)</f>
        <v/>
      </c>
      <c r="AH319" s="36" t="str">
        <f>IF(Mining_Import!G319="","",Mining_Import!G319)</f>
        <v/>
      </c>
      <c r="AI319" s="36" t="str">
        <f>IF(Mining_Import!H319="","",Mining_Import!H319)</f>
        <v/>
      </c>
      <c r="AJ319" s="36" t="str">
        <f>IF(Mining_Import!I319="","",Mining_Import!I319)</f>
        <v/>
      </c>
      <c r="BY319" s="120" t="str">
        <f t="shared" si="107"/>
        <v/>
      </c>
      <c r="BZ319" s="184" t="str">
        <f t="shared" si="120"/>
        <v/>
      </c>
      <c r="CA319" s="37" t="str">
        <f>IFERROR(VLOOKUP($BY319,Account_Value!$C$2:$F$2500,4,0),"")</f>
        <v/>
      </c>
      <c r="CB319" s="43" t="str">
        <f t="shared" si="108"/>
        <v/>
      </c>
      <c r="CC319" s="122" t="str">
        <f>IF($BZ319="","",SUM($BZ$2:$BZ319))</f>
        <v/>
      </c>
      <c r="CD319" s="43" t="str">
        <f>IF($BZ319="","",$BU$19*(SUM($BZ$2:$BZ319)))</f>
        <v/>
      </c>
    </row>
    <row r="320" spans="1:82">
      <c r="A320" s="4" t="str">
        <f t="shared" si="109"/>
        <v/>
      </c>
      <c r="B320" s="21" t="str">
        <f>IF(Investments_Import!A320="","",Investments_Import!A320)</f>
        <v/>
      </c>
      <c r="C320" s="22" t="str">
        <f t="shared" si="102"/>
        <v/>
      </c>
      <c r="D320" s="51" t="str">
        <f t="shared" si="110"/>
        <v/>
      </c>
      <c r="E320" s="3" t="str">
        <f>IF(Investments_Import!B320="","",Investments_Import!B320)</f>
        <v/>
      </c>
      <c r="F320" s="54" t="str">
        <f t="shared" si="111"/>
        <v xml:space="preserve"> </v>
      </c>
      <c r="G320" s="54" t="str">
        <f>IF($B320="","",COUNTIF($F$2:$F320,$F320))</f>
        <v/>
      </c>
      <c r="H320" s="53" t="str">
        <f t="shared" si="112"/>
        <v xml:space="preserve">  </v>
      </c>
      <c r="I320" s="3" t="str">
        <f>IF(Investments_Import!C320="","",Investments_Import!C320)</f>
        <v/>
      </c>
      <c r="J320" s="108" t="str">
        <f>IF(Investments_Import!D320="","",Investments_Import!D320)</f>
        <v/>
      </c>
      <c r="K320" s="108" t="str">
        <f t="shared" si="113"/>
        <v/>
      </c>
      <c r="L320" s="47" t="str">
        <f>IF(Investments_Import!E320="","",Investments_Import!E320)</f>
        <v/>
      </c>
      <c r="M320" s="47" t="str">
        <f t="shared" si="103"/>
        <v/>
      </c>
      <c r="N320" s="31" t="str">
        <f>IF(Investments_Import!F320="","",Investments_Import!F320)</f>
        <v/>
      </c>
      <c r="O320" s="31" t="str">
        <f t="shared" si="104"/>
        <v/>
      </c>
      <c r="P320" s="3" t="str">
        <f>IF(Investments_Import!G320="","",Investments_Import!G320)</f>
        <v/>
      </c>
      <c r="Q320" s="3" t="str">
        <f>IF(Investments_Import!H320="","",Investments_Import!H320)</f>
        <v/>
      </c>
      <c r="R320" s="37" t="str">
        <f t="shared" si="105"/>
        <v/>
      </c>
      <c r="S320" s="37" t="str">
        <f t="shared" si="106"/>
        <v/>
      </c>
      <c r="U320" s="36" t="str">
        <f>IF(Mining_Import!A320="","",Mining_Import!A320)</f>
        <v/>
      </c>
      <c r="V320" s="22" t="str">
        <f t="shared" si="114"/>
        <v/>
      </c>
      <c r="W320" s="127" t="str">
        <f t="shared" si="115"/>
        <v/>
      </c>
      <c r="X320" s="127" t="str">
        <f t="shared" si="116"/>
        <v/>
      </c>
      <c r="Y320" s="127" t="str">
        <f t="shared" si="117"/>
        <v/>
      </c>
      <c r="Z320" s="36" t="str">
        <f>IF(Mining_Import!B320="","",Mining_Import!B320)</f>
        <v/>
      </c>
      <c r="AA320" s="184" t="str">
        <f>IF(Mining_Import!$C320="","",Mining_Import!$C320)</f>
        <v/>
      </c>
      <c r="AB320" s="122" t="str">
        <f t="shared" si="118"/>
        <v/>
      </c>
      <c r="AC320" s="122" t="str">
        <f>IF($Y320&gt;Dashboard!$Q$19,$AB320,"")</f>
        <v/>
      </c>
      <c r="AD320" s="43" t="str">
        <f t="shared" si="119"/>
        <v/>
      </c>
      <c r="AE320" s="36" t="str">
        <f>IF(Mining_Import!D320="","",Mining_Import!D320)</f>
        <v/>
      </c>
      <c r="AF320" s="36" t="str">
        <f>IF(Mining_Import!E320="","",Mining_Import!E320)</f>
        <v/>
      </c>
      <c r="AG320" s="36" t="str">
        <f>IF(Mining_Import!F320="","",Mining_Import!F320)</f>
        <v/>
      </c>
      <c r="AH320" s="36" t="str">
        <f>IF(Mining_Import!G320="","",Mining_Import!G320)</f>
        <v/>
      </c>
      <c r="AI320" s="36" t="str">
        <f>IF(Mining_Import!H320="","",Mining_Import!H320)</f>
        <v/>
      </c>
      <c r="AJ320" s="36" t="str">
        <f>IF(Mining_Import!I320="","",Mining_Import!I320)</f>
        <v/>
      </c>
      <c r="BY320" s="120" t="str">
        <f t="shared" si="107"/>
        <v/>
      </c>
      <c r="BZ320" s="184" t="str">
        <f t="shared" si="120"/>
        <v/>
      </c>
      <c r="CA320" s="37" t="str">
        <f>IFERROR(VLOOKUP($BY320,Account_Value!$C$2:$F$2500,4,0),"")</f>
        <v/>
      </c>
      <c r="CB320" s="43" t="str">
        <f t="shared" si="108"/>
        <v/>
      </c>
      <c r="CC320" s="122" t="str">
        <f>IF($BZ320="","",SUM($BZ$2:$BZ320))</f>
        <v/>
      </c>
      <c r="CD320" s="43" t="str">
        <f>IF($BZ320="","",$BU$19*(SUM($BZ$2:$BZ320)))</f>
        <v/>
      </c>
    </row>
    <row r="321" spans="1:82">
      <c r="A321" s="4" t="str">
        <f t="shared" si="109"/>
        <v/>
      </c>
      <c r="B321" s="21" t="str">
        <f>IF(Investments_Import!A321="","",Investments_Import!A321)</f>
        <v/>
      </c>
      <c r="C321" s="22" t="str">
        <f t="shared" si="102"/>
        <v/>
      </c>
      <c r="D321" s="51" t="str">
        <f t="shared" si="110"/>
        <v/>
      </c>
      <c r="E321" s="3" t="str">
        <f>IF(Investments_Import!B321="","",Investments_Import!B321)</f>
        <v/>
      </c>
      <c r="F321" s="54" t="str">
        <f t="shared" si="111"/>
        <v xml:space="preserve"> </v>
      </c>
      <c r="G321" s="54" t="str">
        <f>IF($B321="","",COUNTIF($F$2:$F321,$F321))</f>
        <v/>
      </c>
      <c r="H321" s="53" t="str">
        <f t="shared" si="112"/>
        <v xml:space="preserve">  </v>
      </c>
      <c r="I321" s="3" t="str">
        <f>IF(Investments_Import!C321="","",Investments_Import!C321)</f>
        <v/>
      </c>
      <c r="J321" s="108" t="str">
        <f>IF(Investments_Import!D321="","",Investments_Import!D321)</f>
        <v/>
      </c>
      <c r="K321" s="108" t="str">
        <f t="shared" si="113"/>
        <v/>
      </c>
      <c r="L321" s="47" t="str">
        <f>IF(Investments_Import!E321="","",Investments_Import!E321)</f>
        <v/>
      </c>
      <c r="M321" s="47" t="str">
        <f t="shared" si="103"/>
        <v/>
      </c>
      <c r="N321" s="31" t="str">
        <f>IF(Investments_Import!F321="","",Investments_Import!F321)</f>
        <v/>
      </c>
      <c r="O321" s="31" t="str">
        <f t="shared" si="104"/>
        <v/>
      </c>
      <c r="P321" s="3" t="str">
        <f>IF(Investments_Import!G321="","",Investments_Import!G321)</f>
        <v/>
      </c>
      <c r="Q321" s="3" t="str">
        <f>IF(Investments_Import!H321="","",Investments_Import!H321)</f>
        <v/>
      </c>
      <c r="R321" s="37" t="str">
        <f t="shared" si="105"/>
        <v/>
      </c>
      <c r="S321" s="37" t="str">
        <f t="shared" si="106"/>
        <v/>
      </c>
      <c r="U321" s="36" t="str">
        <f>IF(Mining_Import!A321="","",Mining_Import!A321)</f>
        <v/>
      </c>
      <c r="V321" s="22" t="str">
        <f t="shared" si="114"/>
        <v/>
      </c>
      <c r="W321" s="127" t="str">
        <f t="shared" si="115"/>
        <v/>
      </c>
      <c r="X321" s="127" t="str">
        <f t="shared" si="116"/>
        <v/>
      </c>
      <c r="Y321" s="127" t="str">
        <f t="shared" si="117"/>
        <v/>
      </c>
      <c r="Z321" s="36" t="str">
        <f>IF(Mining_Import!B321="","",Mining_Import!B321)</f>
        <v/>
      </c>
      <c r="AA321" s="184" t="str">
        <f>IF(Mining_Import!$C321="","",Mining_Import!$C321)</f>
        <v/>
      </c>
      <c r="AB321" s="122" t="str">
        <f t="shared" si="118"/>
        <v/>
      </c>
      <c r="AC321" s="122" t="str">
        <f>IF($Y321&gt;Dashboard!$Q$19,$AB321,"")</f>
        <v/>
      </c>
      <c r="AD321" s="43" t="str">
        <f t="shared" si="119"/>
        <v/>
      </c>
      <c r="AE321" s="36" t="str">
        <f>IF(Mining_Import!D321="","",Mining_Import!D321)</f>
        <v/>
      </c>
      <c r="AF321" s="36" t="str">
        <f>IF(Mining_Import!E321="","",Mining_Import!E321)</f>
        <v/>
      </c>
      <c r="AG321" s="36" t="str">
        <f>IF(Mining_Import!F321="","",Mining_Import!F321)</f>
        <v/>
      </c>
      <c r="AH321" s="36" t="str">
        <f>IF(Mining_Import!G321="","",Mining_Import!G321)</f>
        <v/>
      </c>
      <c r="AI321" s="36" t="str">
        <f>IF(Mining_Import!H321="","",Mining_Import!H321)</f>
        <v/>
      </c>
      <c r="AJ321" s="36" t="str">
        <f>IF(Mining_Import!I321="","",Mining_Import!I321)</f>
        <v/>
      </c>
      <c r="BY321" s="120" t="str">
        <f t="shared" si="107"/>
        <v/>
      </c>
      <c r="BZ321" s="184" t="str">
        <f t="shared" si="120"/>
        <v/>
      </c>
      <c r="CA321" s="37" t="str">
        <f>IFERROR(VLOOKUP($BY321,Account_Value!$C$2:$F$2500,4,0),"")</f>
        <v/>
      </c>
      <c r="CB321" s="43" t="str">
        <f t="shared" si="108"/>
        <v/>
      </c>
      <c r="CC321" s="122" t="str">
        <f>IF($BZ321="","",SUM($BZ$2:$BZ321))</f>
        <v/>
      </c>
      <c r="CD321" s="43" t="str">
        <f>IF($BZ321="","",$BU$19*(SUM($BZ$2:$BZ321)))</f>
        <v/>
      </c>
    </row>
    <row r="322" spans="1:82">
      <c r="A322" s="4" t="str">
        <f t="shared" si="109"/>
        <v/>
      </c>
      <c r="B322" s="21" t="str">
        <f>IF(Investments_Import!A322="","",Investments_Import!A322)</f>
        <v/>
      </c>
      <c r="C322" s="22" t="str">
        <f t="shared" ref="C322:C385" si="121">IF(B322="","",B322*1)</f>
        <v/>
      </c>
      <c r="D322" s="51" t="str">
        <f t="shared" si="110"/>
        <v/>
      </c>
      <c r="E322" s="3" t="str">
        <f>IF(Investments_Import!B322="","",Investments_Import!B322)</f>
        <v/>
      </c>
      <c r="F322" s="54" t="str">
        <f t="shared" si="111"/>
        <v xml:space="preserve"> </v>
      </c>
      <c r="G322" s="54" t="str">
        <f>IF($B322="","",COUNTIF($F$2:$F322,$F322))</f>
        <v/>
      </c>
      <c r="H322" s="53" t="str">
        <f t="shared" si="112"/>
        <v xml:space="preserve">  </v>
      </c>
      <c r="I322" s="3" t="str">
        <f>IF(Investments_Import!C322="","",Investments_Import!C322)</f>
        <v/>
      </c>
      <c r="J322" s="108" t="str">
        <f>IF(Investments_Import!D322="","",Investments_Import!D322)</f>
        <v/>
      </c>
      <c r="K322" s="108" t="str">
        <f t="shared" si="113"/>
        <v/>
      </c>
      <c r="L322" s="47" t="str">
        <f>IF(Investments_Import!E322="","",Investments_Import!E322)</f>
        <v/>
      </c>
      <c r="M322" s="47" t="str">
        <f t="shared" ref="M322:M385" si="122">IF($L322="","",$L322*1)</f>
        <v/>
      </c>
      <c r="N322" s="31" t="str">
        <f>IF(Investments_Import!F322="","",Investments_Import!F322)</f>
        <v/>
      </c>
      <c r="O322" s="31" t="str">
        <f t="shared" ref="O322:O385" si="123">IF($N322="","",$N322*1)</f>
        <v/>
      </c>
      <c r="P322" s="3" t="str">
        <f>IF(Investments_Import!G322="","",Investments_Import!G322)</f>
        <v/>
      </c>
      <c r="Q322" s="3" t="str">
        <f>IF(Investments_Import!H322="","",Investments_Import!H322)</f>
        <v/>
      </c>
      <c r="R322" s="37" t="str">
        <f t="shared" ref="R322:R385" si="124">IF($Q322="","",IF($Q322="USD",$P322,$P322*$J322))</f>
        <v/>
      </c>
      <c r="S322" s="37" t="str">
        <f t="shared" ref="S322:S385" si="125">IF($R322="","",$R322*1)</f>
        <v/>
      </c>
      <c r="U322" s="36" t="str">
        <f>IF(Mining_Import!A322="","",Mining_Import!A322)</f>
        <v/>
      </c>
      <c r="V322" s="22" t="str">
        <f t="shared" si="114"/>
        <v/>
      </c>
      <c r="W322" s="127" t="str">
        <f t="shared" si="115"/>
        <v/>
      </c>
      <c r="X322" s="127" t="str">
        <f t="shared" si="116"/>
        <v/>
      </c>
      <c r="Y322" s="127" t="str">
        <f t="shared" si="117"/>
        <v/>
      </c>
      <c r="Z322" s="36" t="str">
        <f>IF(Mining_Import!B322="","",Mining_Import!B322)</f>
        <v/>
      </c>
      <c r="AA322" s="184" t="str">
        <f>IF(Mining_Import!$C322="","",Mining_Import!$C322)</f>
        <v/>
      </c>
      <c r="AB322" s="122" t="str">
        <f t="shared" si="118"/>
        <v/>
      </c>
      <c r="AC322" s="122" t="str">
        <f>IF($Y322&gt;Dashboard!$Q$19,$AB322,"")</f>
        <v/>
      </c>
      <c r="AD322" s="43" t="str">
        <f t="shared" si="119"/>
        <v/>
      </c>
      <c r="AE322" s="36" t="str">
        <f>IF(Mining_Import!D322="","",Mining_Import!D322)</f>
        <v/>
      </c>
      <c r="AF322" s="36" t="str">
        <f>IF(Mining_Import!E322="","",Mining_Import!E322)</f>
        <v/>
      </c>
      <c r="AG322" s="36" t="str">
        <f>IF(Mining_Import!F322="","",Mining_Import!F322)</f>
        <v/>
      </c>
      <c r="AH322" s="36" t="str">
        <f>IF(Mining_Import!G322="","",Mining_Import!G322)</f>
        <v/>
      </c>
      <c r="AI322" s="36" t="str">
        <f>IF(Mining_Import!H322="","",Mining_Import!H322)</f>
        <v/>
      </c>
      <c r="AJ322" s="36" t="str">
        <f>IF(Mining_Import!I322="","",Mining_Import!I322)</f>
        <v/>
      </c>
      <c r="BY322" s="120" t="str">
        <f t="shared" ref="BY322:BY385" si="126">Y322</f>
        <v/>
      </c>
      <c r="BZ322" s="184" t="str">
        <f t="shared" si="120"/>
        <v/>
      </c>
      <c r="CA322" s="37" t="str">
        <f>IFERROR(VLOOKUP($BY322,Account_Value!$C$2:$F$2500,4,0),"")</f>
        <v/>
      </c>
      <c r="CB322" s="43" t="str">
        <f t="shared" ref="CB322:CB385" si="127">IF(BZ322="","",BZ322*CA322)</f>
        <v/>
      </c>
      <c r="CC322" s="122" t="str">
        <f>IF($BZ322="","",SUM($BZ$2:$BZ322))</f>
        <v/>
      </c>
      <c r="CD322" s="43" t="str">
        <f>IF($BZ322="","",$BU$19*(SUM($BZ$2:$BZ322)))</f>
        <v/>
      </c>
    </row>
    <row r="323" spans="1:82">
      <c r="A323" s="4" t="str">
        <f t="shared" ref="A323:A386" si="128">IF($B323="","",$A322+1)</f>
        <v/>
      </c>
      <c r="B323" s="21" t="str">
        <f>IF(Investments_Import!A323="","",Investments_Import!A323)</f>
        <v/>
      </c>
      <c r="C323" s="22" t="str">
        <f t="shared" si="121"/>
        <v/>
      </c>
      <c r="D323" s="51" t="str">
        <f t="shared" ref="D323:D386" si="129">$C323</f>
        <v/>
      </c>
      <c r="E323" s="3" t="str">
        <f>IF(Investments_Import!B323="","",Investments_Import!B323)</f>
        <v/>
      </c>
      <c r="F323" s="54" t="str">
        <f t="shared" ref="F323:F386" si="130">CONCATENATE(TEXT($D323,"dd-mmm-yyyy")," ",$E323)</f>
        <v xml:space="preserve"> </v>
      </c>
      <c r="G323" s="54" t="str">
        <f>IF($B323="","",COUNTIF($F$2:$F323,$F323))</f>
        <v/>
      </c>
      <c r="H323" s="53" t="str">
        <f t="shared" ref="H323:H386" si="131">CONCATENATE(TEXT($D323,"dd-mmm-yyyy")," ",$E323," ",$G323)</f>
        <v xml:space="preserve">  </v>
      </c>
      <c r="I323" s="3" t="str">
        <f>IF(Investments_Import!C323="","",Investments_Import!C323)</f>
        <v/>
      </c>
      <c r="J323" s="108" t="str">
        <f>IF(Investments_Import!D323="","",Investments_Import!D323)</f>
        <v/>
      </c>
      <c r="K323" s="108" t="str">
        <f t="shared" ref="K323:K386" si="132">IF($B323="","",$J323*1)</f>
        <v/>
      </c>
      <c r="L323" s="47" t="str">
        <f>IF(Investments_Import!E323="","",Investments_Import!E323)</f>
        <v/>
      </c>
      <c r="M323" s="47" t="str">
        <f t="shared" si="122"/>
        <v/>
      </c>
      <c r="N323" s="31" t="str">
        <f>IF(Investments_Import!F323="","",Investments_Import!F323)</f>
        <v/>
      </c>
      <c r="O323" s="31" t="str">
        <f t="shared" si="123"/>
        <v/>
      </c>
      <c r="P323" s="3" t="str">
        <f>IF(Investments_Import!G323="","",Investments_Import!G323)</f>
        <v/>
      </c>
      <c r="Q323" s="3" t="str">
        <f>IF(Investments_Import!H323="","",Investments_Import!H323)</f>
        <v/>
      </c>
      <c r="R323" s="37" t="str">
        <f t="shared" si="124"/>
        <v/>
      </c>
      <c r="S323" s="37" t="str">
        <f t="shared" si="125"/>
        <v/>
      </c>
      <c r="U323" s="36" t="str">
        <f>IF(Mining_Import!A323="","",Mining_Import!A323)</f>
        <v/>
      </c>
      <c r="V323" s="22" t="str">
        <f t="shared" ref="V323:V386" si="133">IF(U323="","",U323*1)</f>
        <v/>
      </c>
      <c r="W323" s="127" t="str">
        <f t="shared" ref="W323:W386" si="134">V323</f>
        <v/>
      </c>
      <c r="X323" s="127" t="str">
        <f t="shared" ref="X323:X386" si="135">IFERROR(INT($W323),"")</f>
        <v/>
      </c>
      <c r="Y323" s="127" t="str">
        <f t="shared" ref="Y323:Y386" si="136">$X323</f>
        <v/>
      </c>
      <c r="Z323" s="36" t="str">
        <f>IF(Mining_Import!B323="","",Mining_Import!B323)</f>
        <v/>
      </c>
      <c r="AA323" s="184" t="str">
        <f>IF(Mining_Import!$C323="","",Mining_Import!$C323)</f>
        <v/>
      </c>
      <c r="AB323" s="122" t="str">
        <f t="shared" ref="AB323:AB386" si="137">IFERROR($AA323*1,"")</f>
        <v/>
      </c>
      <c r="AC323" s="122" t="str">
        <f>IF($Y323&gt;Dashboard!$Q$19,$AB323,"")</f>
        <v/>
      </c>
      <c r="AD323" s="43" t="str">
        <f t="shared" ref="AD323:AD386" si="138">IFERROR($AB323*$BU$19,"")</f>
        <v/>
      </c>
      <c r="AE323" s="36" t="str">
        <f>IF(Mining_Import!D323="","",Mining_Import!D323)</f>
        <v/>
      </c>
      <c r="AF323" s="36" t="str">
        <f>IF(Mining_Import!E323="","",Mining_Import!E323)</f>
        <v/>
      </c>
      <c r="AG323" s="36" t="str">
        <f>IF(Mining_Import!F323="","",Mining_Import!F323)</f>
        <v/>
      </c>
      <c r="AH323" s="36" t="str">
        <f>IF(Mining_Import!G323="","",Mining_Import!G323)</f>
        <v/>
      </c>
      <c r="AI323" s="36" t="str">
        <f>IF(Mining_Import!H323="","",Mining_Import!H323)</f>
        <v/>
      </c>
      <c r="AJ323" s="36" t="str">
        <f>IF(Mining_Import!I323="","",Mining_Import!I323)</f>
        <v/>
      </c>
      <c r="BY323" s="120" t="str">
        <f t="shared" si="126"/>
        <v/>
      </c>
      <c r="BZ323" s="184" t="str">
        <f t="shared" ref="BZ323:BZ386" si="139">AB323</f>
        <v/>
      </c>
      <c r="CA323" s="37" t="str">
        <f>IFERROR(VLOOKUP($BY323,Account_Value!$C$2:$F$2500,4,0),"")</f>
        <v/>
      </c>
      <c r="CB323" s="43" t="str">
        <f t="shared" si="127"/>
        <v/>
      </c>
      <c r="CC323" s="122" t="str">
        <f>IF($BZ323="","",SUM($BZ$2:$BZ323))</f>
        <v/>
      </c>
      <c r="CD323" s="43" t="str">
        <f>IF($BZ323="","",$BU$19*(SUM($BZ$2:$BZ323)))</f>
        <v/>
      </c>
    </row>
    <row r="324" spans="1:82">
      <c r="A324" s="4" t="str">
        <f t="shared" si="128"/>
        <v/>
      </c>
      <c r="B324" s="21" t="str">
        <f>IF(Investments_Import!A324="","",Investments_Import!A324)</f>
        <v/>
      </c>
      <c r="C324" s="22" t="str">
        <f t="shared" si="121"/>
        <v/>
      </c>
      <c r="D324" s="51" t="str">
        <f t="shared" si="129"/>
        <v/>
      </c>
      <c r="E324" s="3" t="str">
        <f>IF(Investments_Import!B324="","",Investments_Import!B324)</f>
        <v/>
      </c>
      <c r="F324" s="54" t="str">
        <f t="shared" si="130"/>
        <v xml:space="preserve"> </v>
      </c>
      <c r="G324" s="54" t="str">
        <f>IF($B324="","",COUNTIF($F$2:$F324,$F324))</f>
        <v/>
      </c>
      <c r="H324" s="53" t="str">
        <f t="shared" si="131"/>
        <v xml:space="preserve">  </v>
      </c>
      <c r="I324" s="3" t="str">
        <f>IF(Investments_Import!C324="","",Investments_Import!C324)</f>
        <v/>
      </c>
      <c r="J324" s="108" t="str">
        <f>IF(Investments_Import!D324="","",Investments_Import!D324)</f>
        <v/>
      </c>
      <c r="K324" s="108" t="str">
        <f t="shared" si="132"/>
        <v/>
      </c>
      <c r="L324" s="47" t="str">
        <f>IF(Investments_Import!E324="","",Investments_Import!E324)</f>
        <v/>
      </c>
      <c r="M324" s="47" t="str">
        <f t="shared" si="122"/>
        <v/>
      </c>
      <c r="N324" s="31" t="str">
        <f>IF(Investments_Import!F324="","",Investments_Import!F324)</f>
        <v/>
      </c>
      <c r="O324" s="31" t="str">
        <f t="shared" si="123"/>
        <v/>
      </c>
      <c r="P324" s="3" t="str">
        <f>IF(Investments_Import!G324="","",Investments_Import!G324)</f>
        <v/>
      </c>
      <c r="Q324" s="3" t="str">
        <f>IF(Investments_Import!H324="","",Investments_Import!H324)</f>
        <v/>
      </c>
      <c r="R324" s="37" t="str">
        <f t="shared" si="124"/>
        <v/>
      </c>
      <c r="S324" s="37" t="str">
        <f t="shared" si="125"/>
        <v/>
      </c>
      <c r="U324" s="36" t="str">
        <f>IF(Mining_Import!A324="","",Mining_Import!A324)</f>
        <v/>
      </c>
      <c r="V324" s="22" t="str">
        <f t="shared" si="133"/>
        <v/>
      </c>
      <c r="W324" s="127" t="str">
        <f t="shared" si="134"/>
        <v/>
      </c>
      <c r="X324" s="127" t="str">
        <f t="shared" si="135"/>
        <v/>
      </c>
      <c r="Y324" s="127" t="str">
        <f t="shared" si="136"/>
        <v/>
      </c>
      <c r="Z324" s="36" t="str">
        <f>IF(Mining_Import!B324="","",Mining_Import!B324)</f>
        <v/>
      </c>
      <c r="AA324" s="184" t="str">
        <f>IF(Mining_Import!$C324="","",Mining_Import!$C324)</f>
        <v/>
      </c>
      <c r="AB324" s="122" t="str">
        <f t="shared" si="137"/>
        <v/>
      </c>
      <c r="AC324" s="122" t="str">
        <f>IF($Y324&gt;Dashboard!$Q$19,$AB324,"")</f>
        <v/>
      </c>
      <c r="AD324" s="43" t="str">
        <f t="shared" si="138"/>
        <v/>
      </c>
      <c r="AE324" s="36" t="str">
        <f>IF(Mining_Import!D324="","",Mining_Import!D324)</f>
        <v/>
      </c>
      <c r="AF324" s="36" t="str">
        <f>IF(Mining_Import!E324="","",Mining_Import!E324)</f>
        <v/>
      </c>
      <c r="AG324" s="36" t="str">
        <f>IF(Mining_Import!F324="","",Mining_Import!F324)</f>
        <v/>
      </c>
      <c r="AH324" s="36" t="str">
        <f>IF(Mining_Import!G324="","",Mining_Import!G324)</f>
        <v/>
      </c>
      <c r="AI324" s="36" t="str">
        <f>IF(Mining_Import!H324="","",Mining_Import!H324)</f>
        <v/>
      </c>
      <c r="AJ324" s="36" t="str">
        <f>IF(Mining_Import!I324="","",Mining_Import!I324)</f>
        <v/>
      </c>
      <c r="BY324" s="120" t="str">
        <f t="shared" si="126"/>
        <v/>
      </c>
      <c r="BZ324" s="184" t="str">
        <f t="shared" si="139"/>
        <v/>
      </c>
      <c r="CA324" s="37" t="str">
        <f>IFERROR(VLOOKUP($BY324,Account_Value!$C$2:$F$2500,4,0),"")</f>
        <v/>
      </c>
      <c r="CB324" s="43" t="str">
        <f t="shared" si="127"/>
        <v/>
      </c>
      <c r="CC324" s="122" t="str">
        <f>IF($BZ324="","",SUM($BZ$2:$BZ324))</f>
        <v/>
      </c>
      <c r="CD324" s="43" t="str">
        <f>IF($BZ324="","",$BU$19*(SUM($BZ$2:$BZ324)))</f>
        <v/>
      </c>
    </row>
    <row r="325" spans="1:82">
      <c r="A325" s="4" t="str">
        <f t="shared" si="128"/>
        <v/>
      </c>
      <c r="B325" s="21" t="str">
        <f>IF(Investments_Import!A325="","",Investments_Import!A325)</f>
        <v/>
      </c>
      <c r="C325" s="22" t="str">
        <f t="shared" si="121"/>
        <v/>
      </c>
      <c r="D325" s="51" t="str">
        <f t="shared" si="129"/>
        <v/>
      </c>
      <c r="E325" s="3" t="str">
        <f>IF(Investments_Import!B325="","",Investments_Import!B325)</f>
        <v/>
      </c>
      <c r="F325" s="54" t="str">
        <f t="shared" si="130"/>
        <v xml:space="preserve"> </v>
      </c>
      <c r="G325" s="54" t="str">
        <f>IF($B325="","",COUNTIF($F$2:$F325,$F325))</f>
        <v/>
      </c>
      <c r="H325" s="53" t="str">
        <f t="shared" si="131"/>
        <v xml:space="preserve">  </v>
      </c>
      <c r="I325" s="3" t="str">
        <f>IF(Investments_Import!C325="","",Investments_Import!C325)</f>
        <v/>
      </c>
      <c r="J325" s="108" t="str">
        <f>IF(Investments_Import!D325="","",Investments_Import!D325)</f>
        <v/>
      </c>
      <c r="K325" s="108" t="str">
        <f t="shared" si="132"/>
        <v/>
      </c>
      <c r="L325" s="47" t="str">
        <f>IF(Investments_Import!E325="","",Investments_Import!E325)</f>
        <v/>
      </c>
      <c r="M325" s="47" t="str">
        <f t="shared" si="122"/>
        <v/>
      </c>
      <c r="N325" s="31" t="str">
        <f>IF(Investments_Import!F325="","",Investments_Import!F325)</f>
        <v/>
      </c>
      <c r="O325" s="31" t="str">
        <f t="shared" si="123"/>
        <v/>
      </c>
      <c r="P325" s="3" t="str">
        <f>IF(Investments_Import!G325="","",Investments_Import!G325)</f>
        <v/>
      </c>
      <c r="Q325" s="3" t="str">
        <f>IF(Investments_Import!H325="","",Investments_Import!H325)</f>
        <v/>
      </c>
      <c r="R325" s="37" t="str">
        <f t="shared" si="124"/>
        <v/>
      </c>
      <c r="S325" s="37" t="str">
        <f t="shared" si="125"/>
        <v/>
      </c>
      <c r="U325" s="36" t="str">
        <f>IF(Mining_Import!A325="","",Mining_Import!A325)</f>
        <v/>
      </c>
      <c r="V325" s="22" t="str">
        <f t="shared" si="133"/>
        <v/>
      </c>
      <c r="W325" s="127" t="str">
        <f t="shared" si="134"/>
        <v/>
      </c>
      <c r="X325" s="127" t="str">
        <f t="shared" si="135"/>
        <v/>
      </c>
      <c r="Y325" s="127" t="str">
        <f t="shared" si="136"/>
        <v/>
      </c>
      <c r="Z325" s="36" t="str">
        <f>IF(Mining_Import!B325="","",Mining_Import!B325)</f>
        <v/>
      </c>
      <c r="AA325" s="184" t="str">
        <f>IF(Mining_Import!$C325="","",Mining_Import!$C325)</f>
        <v/>
      </c>
      <c r="AB325" s="122" t="str">
        <f t="shared" si="137"/>
        <v/>
      </c>
      <c r="AC325" s="122" t="str">
        <f>IF($Y325&gt;Dashboard!$Q$19,$AB325,"")</f>
        <v/>
      </c>
      <c r="AD325" s="43" t="str">
        <f t="shared" si="138"/>
        <v/>
      </c>
      <c r="AE325" s="36" t="str">
        <f>IF(Mining_Import!D325="","",Mining_Import!D325)</f>
        <v/>
      </c>
      <c r="AF325" s="36" t="str">
        <f>IF(Mining_Import!E325="","",Mining_Import!E325)</f>
        <v/>
      </c>
      <c r="AG325" s="36" t="str">
        <f>IF(Mining_Import!F325="","",Mining_Import!F325)</f>
        <v/>
      </c>
      <c r="AH325" s="36" t="str">
        <f>IF(Mining_Import!G325="","",Mining_Import!G325)</f>
        <v/>
      </c>
      <c r="AI325" s="36" t="str">
        <f>IF(Mining_Import!H325="","",Mining_Import!H325)</f>
        <v/>
      </c>
      <c r="AJ325" s="36" t="str">
        <f>IF(Mining_Import!I325="","",Mining_Import!I325)</f>
        <v/>
      </c>
      <c r="BY325" s="120" t="str">
        <f t="shared" si="126"/>
        <v/>
      </c>
      <c r="BZ325" s="184" t="str">
        <f t="shared" si="139"/>
        <v/>
      </c>
      <c r="CA325" s="37" t="str">
        <f>IFERROR(VLOOKUP($BY325,Account_Value!$C$2:$F$2500,4,0),"")</f>
        <v/>
      </c>
      <c r="CB325" s="43" t="str">
        <f t="shared" si="127"/>
        <v/>
      </c>
      <c r="CC325" s="122" t="str">
        <f>IF($BZ325="","",SUM($BZ$2:$BZ325))</f>
        <v/>
      </c>
      <c r="CD325" s="43" t="str">
        <f>IF($BZ325="","",$BU$19*(SUM($BZ$2:$BZ325)))</f>
        <v/>
      </c>
    </row>
    <row r="326" spans="1:82">
      <c r="A326" s="4" t="str">
        <f t="shared" si="128"/>
        <v/>
      </c>
      <c r="B326" s="21" t="str">
        <f>IF(Investments_Import!A326="","",Investments_Import!A326)</f>
        <v/>
      </c>
      <c r="C326" s="22" t="str">
        <f t="shared" si="121"/>
        <v/>
      </c>
      <c r="D326" s="51" t="str">
        <f t="shared" si="129"/>
        <v/>
      </c>
      <c r="E326" s="3" t="str">
        <f>IF(Investments_Import!B326="","",Investments_Import!B326)</f>
        <v/>
      </c>
      <c r="F326" s="54" t="str">
        <f t="shared" si="130"/>
        <v xml:space="preserve"> </v>
      </c>
      <c r="G326" s="54" t="str">
        <f>IF($B326="","",COUNTIF($F$2:$F326,$F326))</f>
        <v/>
      </c>
      <c r="H326" s="53" t="str">
        <f t="shared" si="131"/>
        <v xml:space="preserve">  </v>
      </c>
      <c r="I326" s="3" t="str">
        <f>IF(Investments_Import!C326="","",Investments_Import!C326)</f>
        <v/>
      </c>
      <c r="J326" s="108" t="str">
        <f>IF(Investments_Import!D326="","",Investments_Import!D326)</f>
        <v/>
      </c>
      <c r="K326" s="108" t="str">
        <f t="shared" si="132"/>
        <v/>
      </c>
      <c r="L326" s="47" t="str">
        <f>IF(Investments_Import!E326="","",Investments_Import!E326)</f>
        <v/>
      </c>
      <c r="M326" s="47" t="str">
        <f t="shared" si="122"/>
        <v/>
      </c>
      <c r="N326" s="31" t="str">
        <f>IF(Investments_Import!F326="","",Investments_Import!F326)</f>
        <v/>
      </c>
      <c r="O326" s="31" t="str">
        <f t="shared" si="123"/>
        <v/>
      </c>
      <c r="P326" s="3" t="str">
        <f>IF(Investments_Import!G326="","",Investments_Import!G326)</f>
        <v/>
      </c>
      <c r="Q326" s="3" t="str">
        <f>IF(Investments_Import!H326="","",Investments_Import!H326)</f>
        <v/>
      </c>
      <c r="R326" s="37" t="str">
        <f t="shared" si="124"/>
        <v/>
      </c>
      <c r="S326" s="37" t="str">
        <f t="shared" si="125"/>
        <v/>
      </c>
      <c r="U326" s="36" t="str">
        <f>IF(Mining_Import!A326="","",Mining_Import!A326)</f>
        <v/>
      </c>
      <c r="V326" s="22" t="str">
        <f t="shared" si="133"/>
        <v/>
      </c>
      <c r="W326" s="127" t="str">
        <f t="shared" si="134"/>
        <v/>
      </c>
      <c r="X326" s="127" t="str">
        <f t="shared" si="135"/>
        <v/>
      </c>
      <c r="Y326" s="127" t="str">
        <f t="shared" si="136"/>
        <v/>
      </c>
      <c r="Z326" s="36" t="str">
        <f>IF(Mining_Import!B326="","",Mining_Import!B326)</f>
        <v/>
      </c>
      <c r="AA326" s="184" t="str">
        <f>IF(Mining_Import!$C326="","",Mining_Import!$C326)</f>
        <v/>
      </c>
      <c r="AB326" s="122" t="str">
        <f t="shared" si="137"/>
        <v/>
      </c>
      <c r="AC326" s="122" t="str">
        <f>IF($Y326&gt;Dashboard!$Q$19,$AB326,"")</f>
        <v/>
      </c>
      <c r="AD326" s="43" t="str">
        <f t="shared" si="138"/>
        <v/>
      </c>
      <c r="AE326" s="36" t="str">
        <f>IF(Mining_Import!D326="","",Mining_Import!D326)</f>
        <v/>
      </c>
      <c r="AF326" s="36" t="str">
        <f>IF(Mining_Import!E326="","",Mining_Import!E326)</f>
        <v/>
      </c>
      <c r="AG326" s="36" t="str">
        <f>IF(Mining_Import!F326="","",Mining_Import!F326)</f>
        <v/>
      </c>
      <c r="AH326" s="36" t="str">
        <f>IF(Mining_Import!G326="","",Mining_Import!G326)</f>
        <v/>
      </c>
      <c r="AI326" s="36" t="str">
        <f>IF(Mining_Import!H326="","",Mining_Import!H326)</f>
        <v/>
      </c>
      <c r="AJ326" s="36" t="str">
        <f>IF(Mining_Import!I326="","",Mining_Import!I326)</f>
        <v/>
      </c>
      <c r="BY326" s="120" t="str">
        <f t="shared" si="126"/>
        <v/>
      </c>
      <c r="BZ326" s="184" t="str">
        <f t="shared" si="139"/>
        <v/>
      </c>
      <c r="CA326" s="37" t="str">
        <f>IFERROR(VLOOKUP($BY326,Account_Value!$C$2:$F$2500,4,0),"")</f>
        <v/>
      </c>
      <c r="CB326" s="43" t="str">
        <f t="shared" si="127"/>
        <v/>
      </c>
      <c r="CC326" s="122" t="str">
        <f>IF($BZ326="","",SUM($BZ$2:$BZ326))</f>
        <v/>
      </c>
      <c r="CD326" s="43" t="str">
        <f>IF($BZ326="","",$BU$19*(SUM($BZ$2:$BZ326)))</f>
        <v/>
      </c>
    </row>
    <row r="327" spans="1:82">
      <c r="A327" s="4" t="str">
        <f t="shared" si="128"/>
        <v/>
      </c>
      <c r="B327" s="21" t="str">
        <f>IF(Investments_Import!A327="","",Investments_Import!A327)</f>
        <v/>
      </c>
      <c r="C327" s="22" t="str">
        <f t="shared" si="121"/>
        <v/>
      </c>
      <c r="D327" s="51" t="str">
        <f t="shared" si="129"/>
        <v/>
      </c>
      <c r="E327" s="3" t="str">
        <f>IF(Investments_Import!B327="","",Investments_Import!B327)</f>
        <v/>
      </c>
      <c r="F327" s="54" t="str">
        <f t="shared" si="130"/>
        <v xml:space="preserve"> </v>
      </c>
      <c r="G327" s="54" t="str">
        <f>IF($B327="","",COUNTIF($F$2:$F327,$F327))</f>
        <v/>
      </c>
      <c r="H327" s="53" t="str">
        <f t="shared" si="131"/>
        <v xml:space="preserve">  </v>
      </c>
      <c r="I327" s="3" t="str">
        <f>IF(Investments_Import!C327="","",Investments_Import!C327)</f>
        <v/>
      </c>
      <c r="J327" s="108" t="str">
        <f>IF(Investments_Import!D327="","",Investments_Import!D327)</f>
        <v/>
      </c>
      <c r="K327" s="108" t="str">
        <f t="shared" si="132"/>
        <v/>
      </c>
      <c r="L327" s="47" t="str">
        <f>IF(Investments_Import!E327="","",Investments_Import!E327)</f>
        <v/>
      </c>
      <c r="M327" s="47" t="str">
        <f t="shared" si="122"/>
        <v/>
      </c>
      <c r="N327" s="31" t="str">
        <f>IF(Investments_Import!F327="","",Investments_Import!F327)</f>
        <v/>
      </c>
      <c r="O327" s="31" t="str">
        <f t="shared" si="123"/>
        <v/>
      </c>
      <c r="P327" s="3" t="str">
        <f>IF(Investments_Import!G327="","",Investments_Import!G327)</f>
        <v/>
      </c>
      <c r="Q327" s="3" t="str">
        <f>IF(Investments_Import!H327="","",Investments_Import!H327)</f>
        <v/>
      </c>
      <c r="R327" s="37" t="str">
        <f t="shared" si="124"/>
        <v/>
      </c>
      <c r="S327" s="37" t="str">
        <f t="shared" si="125"/>
        <v/>
      </c>
      <c r="U327" s="36" t="str">
        <f>IF(Mining_Import!A327="","",Mining_Import!A327)</f>
        <v/>
      </c>
      <c r="V327" s="22" t="str">
        <f t="shared" si="133"/>
        <v/>
      </c>
      <c r="W327" s="127" t="str">
        <f t="shared" si="134"/>
        <v/>
      </c>
      <c r="X327" s="127" t="str">
        <f t="shared" si="135"/>
        <v/>
      </c>
      <c r="Y327" s="127" t="str">
        <f t="shared" si="136"/>
        <v/>
      </c>
      <c r="Z327" s="36" t="str">
        <f>IF(Mining_Import!B327="","",Mining_Import!B327)</f>
        <v/>
      </c>
      <c r="AA327" s="184" t="str">
        <f>IF(Mining_Import!$C327="","",Mining_Import!$C327)</f>
        <v/>
      </c>
      <c r="AB327" s="122" t="str">
        <f t="shared" si="137"/>
        <v/>
      </c>
      <c r="AC327" s="122" t="str">
        <f>IF($Y327&gt;Dashboard!$Q$19,$AB327,"")</f>
        <v/>
      </c>
      <c r="AD327" s="43" t="str">
        <f t="shared" si="138"/>
        <v/>
      </c>
      <c r="AE327" s="36" t="str">
        <f>IF(Mining_Import!D327="","",Mining_Import!D327)</f>
        <v/>
      </c>
      <c r="AF327" s="36" t="str">
        <f>IF(Mining_Import!E327="","",Mining_Import!E327)</f>
        <v/>
      </c>
      <c r="AG327" s="36" t="str">
        <f>IF(Mining_Import!F327="","",Mining_Import!F327)</f>
        <v/>
      </c>
      <c r="AH327" s="36" t="str">
        <f>IF(Mining_Import!G327="","",Mining_Import!G327)</f>
        <v/>
      </c>
      <c r="AI327" s="36" t="str">
        <f>IF(Mining_Import!H327="","",Mining_Import!H327)</f>
        <v/>
      </c>
      <c r="AJ327" s="36" t="str">
        <f>IF(Mining_Import!I327="","",Mining_Import!I327)</f>
        <v/>
      </c>
      <c r="BY327" s="120" t="str">
        <f t="shared" si="126"/>
        <v/>
      </c>
      <c r="BZ327" s="184" t="str">
        <f t="shared" si="139"/>
        <v/>
      </c>
      <c r="CA327" s="37" t="str">
        <f>IFERROR(VLOOKUP($BY327,Account_Value!$C$2:$F$2500,4,0),"")</f>
        <v/>
      </c>
      <c r="CB327" s="43" t="str">
        <f t="shared" si="127"/>
        <v/>
      </c>
      <c r="CC327" s="122" t="str">
        <f>IF($BZ327="","",SUM($BZ$2:$BZ327))</f>
        <v/>
      </c>
      <c r="CD327" s="43" t="str">
        <f>IF($BZ327="","",$BU$19*(SUM($BZ$2:$BZ327)))</f>
        <v/>
      </c>
    </row>
    <row r="328" spans="1:82">
      <c r="A328" s="4" t="str">
        <f t="shared" si="128"/>
        <v/>
      </c>
      <c r="B328" s="21" t="str">
        <f>IF(Investments_Import!A328="","",Investments_Import!A328)</f>
        <v/>
      </c>
      <c r="C328" s="22" t="str">
        <f t="shared" si="121"/>
        <v/>
      </c>
      <c r="D328" s="51" t="str">
        <f t="shared" si="129"/>
        <v/>
      </c>
      <c r="E328" s="3" t="str">
        <f>IF(Investments_Import!B328="","",Investments_Import!B328)</f>
        <v/>
      </c>
      <c r="F328" s="54" t="str">
        <f t="shared" si="130"/>
        <v xml:space="preserve"> </v>
      </c>
      <c r="G328" s="54" t="str">
        <f>IF($B328="","",COUNTIF($F$2:$F328,$F328))</f>
        <v/>
      </c>
      <c r="H328" s="53" t="str">
        <f t="shared" si="131"/>
        <v xml:space="preserve">  </v>
      </c>
      <c r="I328" s="3" t="str">
        <f>IF(Investments_Import!C328="","",Investments_Import!C328)</f>
        <v/>
      </c>
      <c r="J328" s="108" t="str">
        <f>IF(Investments_Import!D328="","",Investments_Import!D328)</f>
        <v/>
      </c>
      <c r="K328" s="108" t="str">
        <f t="shared" si="132"/>
        <v/>
      </c>
      <c r="L328" s="47" t="str">
        <f>IF(Investments_Import!E328="","",Investments_Import!E328)</f>
        <v/>
      </c>
      <c r="M328" s="47" t="str">
        <f t="shared" si="122"/>
        <v/>
      </c>
      <c r="N328" s="31" t="str">
        <f>IF(Investments_Import!F328="","",Investments_Import!F328)</f>
        <v/>
      </c>
      <c r="O328" s="31" t="str">
        <f t="shared" si="123"/>
        <v/>
      </c>
      <c r="P328" s="3" t="str">
        <f>IF(Investments_Import!G328="","",Investments_Import!G328)</f>
        <v/>
      </c>
      <c r="Q328" s="3" t="str">
        <f>IF(Investments_Import!H328="","",Investments_Import!H328)</f>
        <v/>
      </c>
      <c r="R328" s="37" t="str">
        <f t="shared" si="124"/>
        <v/>
      </c>
      <c r="S328" s="37" t="str">
        <f t="shared" si="125"/>
        <v/>
      </c>
      <c r="U328" s="36" t="str">
        <f>IF(Mining_Import!A328="","",Mining_Import!A328)</f>
        <v/>
      </c>
      <c r="V328" s="22" t="str">
        <f t="shared" si="133"/>
        <v/>
      </c>
      <c r="W328" s="127" t="str">
        <f t="shared" si="134"/>
        <v/>
      </c>
      <c r="X328" s="127" t="str">
        <f t="shared" si="135"/>
        <v/>
      </c>
      <c r="Y328" s="127" t="str">
        <f t="shared" si="136"/>
        <v/>
      </c>
      <c r="Z328" s="36" t="str">
        <f>IF(Mining_Import!B328="","",Mining_Import!B328)</f>
        <v/>
      </c>
      <c r="AA328" s="184" t="str">
        <f>IF(Mining_Import!$C328="","",Mining_Import!$C328)</f>
        <v/>
      </c>
      <c r="AB328" s="122" t="str">
        <f t="shared" si="137"/>
        <v/>
      </c>
      <c r="AC328" s="122" t="str">
        <f>IF($Y328&gt;Dashboard!$Q$19,$AB328,"")</f>
        <v/>
      </c>
      <c r="AD328" s="43" t="str">
        <f t="shared" si="138"/>
        <v/>
      </c>
      <c r="AE328" s="36" t="str">
        <f>IF(Mining_Import!D328="","",Mining_Import!D328)</f>
        <v/>
      </c>
      <c r="AF328" s="36" t="str">
        <f>IF(Mining_Import!E328="","",Mining_Import!E328)</f>
        <v/>
      </c>
      <c r="AG328" s="36" t="str">
        <f>IF(Mining_Import!F328="","",Mining_Import!F328)</f>
        <v/>
      </c>
      <c r="AH328" s="36" t="str">
        <f>IF(Mining_Import!G328="","",Mining_Import!G328)</f>
        <v/>
      </c>
      <c r="AI328" s="36" t="str">
        <f>IF(Mining_Import!H328="","",Mining_Import!H328)</f>
        <v/>
      </c>
      <c r="AJ328" s="36" t="str">
        <f>IF(Mining_Import!I328="","",Mining_Import!I328)</f>
        <v/>
      </c>
      <c r="BY328" s="120" t="str">
        <f t="shared" si="126"/>
        <v/>
      </c>
      <c r="BZ328" s="184" t="str">
        <f t="shared" si="139"/>
        <v/>
      </c>
      <c r="CA328" s="37" t="str">
        <f>IFERROR(VLOOKUP($BY328,Account_Value!$C$2:$F$2500,4,0),"")</f>
        <v/>
      </c>
      <c r="CB328" s="43" t="str">
        <f t="shared" si="127"/>
        <v/>
      </c>
      <c r="CC328" s="122" t="str">
        <f>IF($BZ328="","",SUM($BZ$2:$BZ328))</f>
        <v/>
      </c>
      <c r="CD328" s="43" t="str">
        <f>IF($BZ328="","",$BU$19*(SUM($BZ$2:$BZ328)))</f>
        <v/>
      </c>
    </row>
    <row r="329" spans="1:82">
      <c r="A329" s="4" t="str">
        <f t="shared" si="128"/>
        <v/>
      </c>
      <c r="B329" s="21" t="str">
        <f>IF(Investments_Import!A329="","",Investments_Import!A329)</f>
        <v/>
      </c>
      <c r="C329" s="22" t="str">
        <f t="shared" si="121"/>
        <v/>
      </c>
      <c r="D329" s="51" t="str">
        <f t="shared" si="129"/>
        <v/>
      </c>
      <c r="E329" s="3" t="str">
        <f>IF(Investments_Import!B329="","",Investments_Import!B329)</f>
        <v/>
      </c>
      <c r="F329" s="54" t="str">
        <f t="shared" si="130"/>
        <v xml:space="preserve"> </v>
      </c>
      <c r="G329" s="54" t="str">
        <f>IF($B329="","",COUNTIF($F$2:$F329,$F329))</f>
        <v/>
      </c>
      <c r="H329" s="53" t="str">
        <f t="shared" si="131"/>
        <v xml:space="preserve">  </v>
      </c>
      <c r="I329" s="3" t="str">
        <f>IF(Investments_Import!C329="","",Investments_Import!C329)</f>
        <v/>
      </c>
      <c r="J329" s="108" t="str">
        <f>IF(Investments_Import!D329="","",Investments_Import!D329)</f>
        <v/>
      </c>
      <c r="K329" s="108" t="str">
        <f t="shared" si="132"/>
        <v/>
      </c>
      <c r="L329" s="47" t="str">
        <f>IF(Investments_Import!E329="","",Investments_Import!E329)</f>
        <v/>
      </c>
      <c r="M329" s="47" t="str">
        <f t="shared" si="122"/>
        <v/>
      </c>
      <c r="N329" s="31" t="str">
        <f>IF(Investments_Import!F329="","",Investments_Import!F329)</f>
        <v/>
      </c>
      <c r="O329" s="31" t="str">
        <f t="shared" si="123"/>
        <v/>
      </c>
      <c r="P329" s="3" t="str">
        <f>IF(Investments_Import!G329="","",Investments_Import!G329)</f>
        <v/>
      </c>
      <c r="Q329" s="3" t="str">
        <f>IF(Investments_Import!H329="","",Investments_Import!H329)</f>
        <v/>
      </c>
      <c r="R329" s="37" t="str">
        <f t="shared" si="124"/>
        <v/>
      </c>
      <c r="S329" s="37" t="str">
        <f t="shared" si="125"/>
        <v/>
      </c>
      <c r="U329" s="36" t="str">
        <f>IF(Mining_Import!A329="","",Mining_Import!A329)</f>
        <v/>
      </c>
      <c r="V329" s="22" t="str">
        <f t="shared" si="133"/>
        <v/>
      </c>
      <c r="W329" s="127" t="str">
        <f t="shared" si="134"/>
        <v/>
      </c>
      <c r="X329" s="127" t="str">
        <f t="shared" si="135"/>
        <v/>
      </c>
      <c r="Y329" s="127" t="str">
        <f t="shared" si="136"/>
        <v/>
      </c>
      <c r="Z329" s="36" t="str">
        <f>IF(Mining_Import!B329="","",Mining_Import!B329)</f>
        <v/>
      </c>
      <c r="AA329" s="184" t="str">
        <f>IF(Mining_Import!$C329="","",Mining_Import!$C329)</f>
        <v/>
      </c>
      <c r="AB329" s="122" t="str">
        <f t="shared" si="137"/>
        <v/>
      </c>
      <c r="AC329" s="122" t="str">
        <f>IF($Y329&gt;Dashboard!$Q$19,$AB329,"")</f>
        <v/>
      </c>
      <c r="AD329" s="43" t="str">
        <f t="shared" si="138"/>
        <v/>
      </c>
      <c r="AE329" s="36" t="str">
        <f>IF(Mining_Import!D329="","",Mining_Import!D329)</f>
        <v/>
      </c>
      <c r="AF329" s="36" t="str">
        <f>IF(Mining_Import!E329="","",Mining_Import!E329)</f>
        <v/>
      </c>
      <c r="AG329" s="36" t="str">
        <f>IF(Mining_Import!F329="","",Mining_Import!F329)</f>
        <v/>
      </c>
      <c r="AH329" s="36" t="str">
        <f>IF(Mining_Import!G329="","",Mining_Import!G329)</f>
        <v/>
      </c>
      <c r="AI329" s="36" t="str">
        <f>IF(Mining_Import!H329="","",Mining_Import!H329)</f>
        <v/>
      </c>
      <c r="AJ329" s="36" t="str">
        <f>IF(Mining_Import!I329="","",Mining_Import!I329)</f>
        <v/>
      </c>
      <c r="BY329" s="120" t="str">
        <f t="shared" si="126"/>
        <v/>
      </c>
      <c r="BZ329" s="184" t="str">
        <f t="shared" si="139"/>
        <v/>
      </c>
      <c r="CA329" s="37" t="str">
        <f>IFERROR(VLOOKUP($BY329,Account_Value!$C$2:$F$2500,4,0),"")</f>
        <v/>
      </c>
      <c r="CB329" s="43" t="str">
        <f t="shared" si="127"/>
        <v/>
      </c>
      <c r="CC329" s="122" t="str">
        <f>IF($BZ329="","",SUM($BZ$2:$BZ329))</f>
        <v/>
      </c>
      <c r="CD329" s="43" t="str">
        <f>IF($BZ329="","",$BU$19*(SUM($BZ$2:$BZ329)))</f>
        <v/>
      </c>
    </row>
    <row r="330" spans="1:82">
      <c r="A330" s="4" t="str">
        <f t="shared" si="128"/>
        <v/>
      </c>
      <c r="B330" s="21" t="str">
        <f>IF(Investments_Import!A330="","",Investments_Import!A330)</f>
        <v/>
      </c>
      <c r="C330" s="22" t="str">
        <f t="shared" si="121"/>
        <v/>
      </c>
      <c r="D330" s="51" t="str">
        <f t="shared" si="129"/>
        <v/>
      </c>
      <c r="E330" s="3" t="str">
        <f>IF(Investments_Import!B330="","",Investments_Import!B330)</f>
        <v/>
      </c>
      <c r="F330" s="54" t="str">
        <f t="shared" si="130"/>
        <v xml:space="preserve"> </v>
      </c>
      <c r="G330" s="54" t="str">
        <f>IF($B330="","",COUNTIF($F$2:$F330,$F330))</f>
        <v/>
      </c>
      <c r="H330" s="53" t="str">
        <f t="shared" si="131"/>
        <v xml:space="preserve">  </v>
      </c>
      <c r="I330" s="3" t="str">
        <f>IF(Investments_Import!C330="","",Investments_Import!C330)</f>
        <v/>
      </c>
      <c r="J330" s="108" t="str">
        <f>IF(Investments_Import!D330="","",Investments_Import!D330)</f>
        <v/>
      </c>
      <c r="K330" s="108" t="str">
        <f t="shared" si="132"/>
        <v/>
      </c>
      <c r="L330" s="47" t="str">
        <f>IF(Investments_Import!E330="","",Investments_Import!E330)</f>
        <v/>
      </c>
      <c r="M330" s="47" t="str">
        <f t="shared" si="122"/>
        <v/>
      </c>
      <c r="N330" s="31" t="str">
        <f>IF(Investments_Import!F330="","",Investments_Import!F330)</f>
        <v/>
      </c>
      <c r="O330" s="31" t="str">
        <f t="shared" si="123"/>
        <v/>
      </c>
      <c r="P330" s="3" t="str">
        <f>IF(Investments_Import!G330="","",Investments_Import!G330)</f>
        <v/>
      </c>
      <c r="Q330" s="3" t="str">
        <f>IF(Investments_Import!H330="","",Investments_Import!H330)</f>
        <v/>
      </c>
      <c r="R330" s="37" t="str">
        <f t="shared" si="124"/>
        <v/>
      </c>
      <c r="S330" s="37" t="str">
        <f t="shared" si="125"/>
        <v/>
      </c>
      <c r="U330" s="36" t="str">
        <f>IF(Mining_Import!A330="","",Mining_Import!A330)</f>
        <v/>
      </c>
      <c r="V330" s="22" t="str">
        <f t="shared" si="133"/>
        <v/>
      </c>
      <c r="W330" s="127" t="str">
        <f t="shared" si="134"/>
        <v/>
      </c>
      <c r="X330" s="127" t="str">
        <f t="shared" si="135"/>
        <v/>
      </c>
      <c r="Y330" s="127" t="str">
        <f t="shared" si="136"/>
        <v/>
      </c>
      <c r="Z330" s="36" t="str">
        <f>IF(Mining_Import!B330="","",Mining_Import!B330)</f>
        <v/>
      </c>
      <c r="AA330" s="184" t="str">
        <f>IF(Mining_Import!$C330="","",Mining_Import!$C330)</f>
        <v/>
      </c>
      <c r="AB330" s="122" t="str">
        <f t="shared" si="137"/>
        <v/>
      </c>
      <c r="AC330" s="122" t="str">
        <f>IF($Y330&gt;Dashboard!$Q$19,$AB330,"")</f>
        <v/>
      </c>
      <c r="AD330" s="43" t="str">
        <f t="shared" si="138"/>
        <v/>
      </c>
      <c r="AE330" s="36" t="str">
        <f>IF(Mining_Import!D330="","",Mining_Import!D330)</f>
        <v/>
      </c>
      <c r="AF330" s="36" t="str">
        <f>IF(Mining_Import!E330="","",Mining_Import!E330)</f>
        <v/>
      </c>
      <c r="AG330" s="36" t="str">
        <f>IF(Mining_Import!F330="","",Mining_Import!F330)</f>
        <v/>
      </c>
      <c r="AH330" s="36" t="str">
        <f>IF(Mining_Import!G330="","",Mining_Import!G330)</f>
        <v/>
      </c>
      <c r="AI330" s="36" t="str">
        <f>IF(Mining_Import!H330="","",Mining_Import!H330)</f>
        <v/>
      </c>
      <c r="AJ330" s="36" t="str">
        <f>IF(Mining_Import!I330="","",Mining_Import!I330)</f>
        <v/>
      </c>
      <c r="BY330" s="120" t="str">
        <f t="shared" si="126"/>
        <v/>
      </c>
      <c r="BZ330" s="184" t="str">
        <f t="shared" si="139"/>
        <v/>
      </c>
      <c r="CA330" s="37" t="str">
        <f>IFERROR(VLOOKUP($BY330,Account_Value!$C$2:$F$2500,4,0),"")</f>
        <v/>
      </c>
      <c r="CB330" s="43" t="str">
        <f t="shared" si="127"/>
        <v/>
      </c>
      <c r="CC330" s="122" t="str">
        <f>IF($BZ330="","",SUM($BZ$2:$BZ330))</f>
        <v/>
      </c>
      <c r="CD330" s="43" t="str">
        <f>IF($BZ330="","",$BU$19*(SUM($BZ$2:$BZ330)))</f>
        <v/>
      </c>
    </row>
    <row r="331" spans="1:82">
      <c r="A331" s="4" t="str">
        <f t="shared" si="128"/>
        <v/>
      </c>
      <c r="B331" s="21" t="str">
        <f>IF(Investments_Import!A331="","",Investments_Import!A331)</f>
        <v/>
      </c>
      <c r="C331" s="22" t="str">
        <f t="shared" si="121"/>
        <v/>
      </c>
      <c r="D331" s="51" t="str">
        <f t="shared" si="129"/>
        <v/>
      </c>
      <c r="E331" s="3" t="str">
        <f>IF(Investments_Import!B331="","",Investments_Import!B331)</f>
        <v/>
      </c>
      <c r="F331" s="54" t="str">
        <f t="shared" si="130"/>
        <v xml:space="preserve"> </v>
      </c>
      <c r="G331" s="54" t="str">
        <f>IF($B331="","",COUNTIF($F$2:$F331,$F331))</f>
        <v/>
      </c>
      <c r="H331" s="53" t="str">
        <f t="shared" si="131"/>
        <v xml:space="preserve">  </v>
      </c>
      <c r="I331" s="3" t="str">
        <f>IF(Investments_Import!C331="","",Investments_Import!C331)</f>
        <v/>
      </c>
      <c r="J331" s="108" t="str">
        <f>IF(Investments_Import!D331="","",Investments_Import!D331)</f>
        <v/>
      </c>
      <c r="K331" s="108" t="str">
        <f t="shared" si="132"/>
        <v/>
      </c>
      <c r="L331" s="47" t="str">
        <f>IF(Investments_Import!E331="","",Investments_Import!E331)</f>
        <v/>
      </c>
      <c r="M331" s="47" t="str">
        <f t="shared" si="122"/>
        <v/>
      </c>
      <c r="N331" s="31" t="str">
        <f>IF(Investments_Import!F331="","",Investments_Import!F331)</f>
        <v/>
      </c>
      <c r="O331" s="31" t="str">
        <f t="shared" si="123"/>
        <v/>
      </c>
      <c r="P331" s="3" t="str">
        <f>IF(Investments_Import!G331="","",Investments_Import!G331)</f>
        <v/>
      </c>
      <c r="Q331" s="3" t="str">
        <f>IF(Investments_Import!H331="","",Investments_Import!H331)</f>
        <v/>
      </c>
      <c r="R331" s="37" t="str">
        <f t="shared" si="124"/>
        <v/>
      </c>
      <c r="S331" s="37" t="str">
        <f t="shared" si="125"/>
        <v/>
      </c>
      <c r="U331" s="36" t="str">
        <f>IF(Mining_Import!A331="","",Mining_Import!A331)</f>
        <v/>
      </c>
      <c r="V331" s="22" t="str">
        <f t="shared" si="133"/>
        <v/>
      </c>
      <c r="W331" s="127" t="str">
        <f t="shared" si="134"/>
        <v/>
      </c>
      <c r="X331" s="127" t="str">
        <f t="shared" si="135"/>
        <v/>
      </c>
      <c r="Y331" s="127" t="str">
        <f t="shared" si="136"/>
        <v/>
      </c>
      <c r="Z331" s="36" t="str">
        <f>IF(Mining_Import!B331="","",Mining_Import!B331)</f>
        <v/>
      </c>
      <c r="AA331" s="184" t="str">
        <f>IF(Mining_Import!$C331="","",Mining_Import!$C331)</f>
        <v/>
      </c>
      <c r="AB331" s="122" t="str">
        <f t="shared" si="137"/>
        <v/>
      </c>
      <c r="AC331" s="122" t="str">
        <f>IF($Y331&gt;Dashboard!$Q$19,$AB331,"")</f>
        <v/>
      </c>
      <c r="AD331" s="43" t="str">
        <f t="shared" si="138"/>
        <v/>
      </c>
      <c r="AE331" s="36" t="str">
        <f>IF(Mining_Import!D331="","",Mining_Import!D331)</f>
        <v/>
      </c>
      <c r="AF331" s="36" t="str">
        <f>IF(Mining_Import!E331="","",Mining_Import!E331)</f>
        <v/>
      </c>
      <c r="AG331" s="36" t="str">
        <f>IF(Mining_Import!F331="","",Mining_Import!F331)</f>
        <v/>
      </c>
      <c r="AH331" s="36" t="str">
        <f>IF(Mining_Import!G331="","",Mining_Import!G331)</f>
        <v/>
      </c>
      <c r="AI331" s="36" t="str">
        <f>IF(Mining_Import!H331="","",Mining_Import!H331)</f>
        <v/>
      </c>
      <c r="AJ331" s="36" t="str">
        <f>IF(Mining_Import!I331="","",Mining_Import!I331)</f>
        <v/>
      </c>
      <c r="BY331" s="120" t="str">
        <f t="shared" si="126"/>
        <v/>
      </c>
      <c r="BZ331" s="184" t="str">
        <f t="shared" si="139"/>
        <v/>
      </c>
      <c r="CA331" s="37" t="str">
        <f>IFERROR(VLOOKUP($BY331,Account_Value!$C$2:$F$2500,4,0),"")</f>
        <v/>
      </c>
      <c r="CB331" s="43" t="str">
        <f t="shared" si="127"/>
        <v/>
      </c>
      <c r="CC331" s="122" t="str">
        <f>IF($BZ331="","",SUM($BZ$2:$BZ331))</f>
        <v/>
      </c>
      <c r="CD331" s="43" t="str">
        <f>IF($BZ331="","",$BU$19*(SUM($BZ$2:$BZ331)))</f>
        <v/>
      </c>
    </row>
    <row r="332" spans="1:82">
      <c r="A332" s="4" t="str">
        <f t="shared" si="128"/>
        <v/>
      </c>
      <c r="B332" s="21" t="str">
        <f>IF(Investments_Import!A332="","",Investments_Import!A332)</f>
        <v/>
      </c>
      <c r="C332" s="22" t="str">
        <f t="shared" si="121"/>
        <v/>
      </c>
      <c r="D332" s="51" t="str">
        <f t="shared" si="129"/>
        <v/>
      </c>
      <c r="E332" s="3" t="str">
        <f>IF(Investments_Import!B332="","",Investments_Import!B332)</f>
        <v/>
      </c>
      <c r="F332" s="54" t="str">
        <f t="shared" si="130"/>
        <v xml:space="preserve"> </v>
      </c>
      <c r="G332" s="54" t="str">
        <f>IF($B332="","",COUNTIF($F$2:$F332,$F332))</f>
        <v/>
      </c>
      <c r="H332" s="53" t="str">
        <f t="shared" si="131"/>
        <v xml:space="preserve">  </v>
      </c>
      <c r="I332" s="3" t="str">
        <f>IF(Investments_Import!C332="","",Investments_Import!C332)</f>
        <v/>
      </c>
      <c r="J332" s="108" t="str">
        <f>IF(Investments_Import!D332="","",Investments_Import!D332)</f>
        <v/>
      </c>
      <c r="K332" s="108" t="str">
        <f t="shared" si="132"/>
        <v/>
      </c>
      <c r="L332" s="47" t="str">
        <f>IF(Investments_Import!E332="","",Investments_Import!E332)</f>
        <v/>
      </c>
      <c r="M332" s="47" t="str">
        <f t="shared" si="122"/>
        <v/>
      </c>
      <c r="N332" s="31" t="str">
        <f>IF(Investments_Import!F332="","",Investments_Import!F332)</f>
        <v/>
      </c>
      <c r="O332" s="31" t="str">
        <f t="shared" si="123"/>
        <v/>
      </c>
      <c r="P332" s="3" t="str">
        <f>IF(Investments_Import!G332="","",Investments_Import!G332)</f>
        <v/>
      </c>
      <c r="Q332" s="3" t="str">
        <f>IF(Investments_Import!H332="","",Investments_Import!H332)</f>
        <v/>
      </c>
      <c r="R332" s="37" t="str">
        <f t="shared" si="124"/>
        <v/>
      </c>
      <c r="S332" s="37" t="str">
        <f t="shared" si="125"/>
        <v/>
      </c>
      <c r="U332" s="36" t="str">
        <f>IF(Mining_Import!A332="","",Mining_Import!A332)</f>
        <v/>
      </c>
      <c r="V332" s="22" t="str">
        <f t="shared" si="133"/>
        <v/>
      </c>
      <c r="W332" s="127" t="str">
        <f t="shared" si="134"/>
        <v/>
      </c>
      <c r="X332" s="127" t="str">
        <f t="shared" si="135"/>
        <v/>
      </c>
      <c r="Y332" s="127" t="str">
        <f t="shared" si="136"/>
        <v/>
      </c>
      <c r="Z332" s="36" t="str">
        <f>IF(Mining_Import!B332="","",Mining_Import!B332)</f>
        <v/>
      </c>
      <c r="AA332" s="184" t="str">
        <f>IF(Mining_Import!$C332="","",Mining_Import!$C332)</f>
        <v/>
      </c>
      <c r="AB332" s="122" t="str">
        <f t="shared" si="137"/>
        <v/>
      </c>
      <c r="AC332" s="122" t="str">
        <f>IF($Y332&gt;Dashboard!$Q$19,$AB332,"")</f>
        <v/>
      </c>
      <c r="AD332" s="43" t="str">
        <f t="shared" si="138"/>
        <v/>
      </c>
      <c r="AE332" s="36" t="str">
        <f>IF(Mining_Import!D332="","",Mining_Import!D332)</f>
        <v/>
      </c>
      <c r="AF332" s="36" t="str">
        <f>IF(Mining_Import!E332="","",Mining_Import!E332)</f>
        <v/>
      </c>
      <c r="AG332" s="36" t="str">
        <f>IF(Mining_Import!F332="","",Mining_Import!F332)</f>
        <v/>
      </c>
      <c r="AH332" s="36" t="str">
        <f>IF(Mining_Import!G332="","",Mining_Import!G332)</f>
        <v/>
      </c>
      <c r="AI332" s="36" t="str">
        <f>IF(Mining_Import!H332="","",Mining_Import!H332)</f>
        <v/>
      </c>
      <c r="AJ332" s="36" t="str">
        <f>IF(Mining_Import!I332="","",Mining_Import!I332)</f>
        <v/>
      </c>
      <c r="BY332" s="120" t="str">
        <f t="shared" si="126"/>
        <v/>
      </c>
      <c r="BZ332" s="184" t="str">
        <f t="shared" si="139"/>
        <v/>
      </c>
      <c r="CA332" s="37" t="str">
        <f>IFERROR(VLOOKUP($BY332,Account_Value!$C$2:$F$2500,4,0),"")</f>
        <v/>
      </c>
      <c r="CB332" s="43" t="str">
        <f t="shared" si="127"/>
        <v/>
      </c>
      <c r="CC332" s="122" t="str">
        <f>IF($BZ332="","",SUM($BZ$2:$BZ332))</f>
        <v/>
      </c>
      <c r="CD332" s="43" t="str">
        <f>IF($BZ332="","",$BU$19*(SUM($BZ$2:$BZ332)))</f>
        <v/>
      </c>
    </row>
    <row r="333" spans="1:82">
      <c r="A333" s="4" t="str">
        <f t="shared" si="128"/>
        <v/>
      </c>
      <c r="B333" s="21" t="str">
        <f>IF(Investments_Import!A333="","",Investments_Import!A333)</f>
        <v/>
      </c>
      <c r="C333" s="22" t="str">
        <f t="shared" si="121"/>
        <v/>
      </c>
      <c r="D333" s="51" t="str">
        <f t="shared" si="129"/>
        <v/>
      </c>
      <c r="E333" s="3" t="str">
        <f>IF(Investments_Import!B333="","",Investments_Import!B333)</f>
        <v/>
      </c>
      <c r="F333" s="54" t="str">
        <f t="shared" si="130"/>
        <v xml:space="preserve"> </v>
      </c>
      <c r="G333" s="54" t="str">
        <f>IF($B333="","",COUNTIF($F$2:$F333,$F333))</f>
        <v/>
      </c>
      <c r="H333" s="53" t="str">
        <f t="shared" si="131"/>
        <v xml:space="preserve">  </v>
      </c>
      <c r="I333" s="3" t="str">
        <f>IF(Investments_Import!C333="","",Investments_Import!C333)</f>
        <v/>
      </c>
      <c r="J333" s="108" t="str">
        <f>IF(Investments_Import!D333="","",Investments_Import!D333)</f>
        <v/>
      </c>
      <c r="K333" s="108" t="str">
        <f t="shared" si="132"/>
        <v/>
      </c>
      <c r="L333" s="47" t="str">
        <f>IF(Investments_Import!E333="","",Investments_Import!E333)</f>
        <v/>
      </c>
      <c r="M333" s="47" t="str">
        <f t="shared" si="122"/>
        <v/>
      </c>
      <c r="N333" s="31" t="str">
        <f>IF(Investments_Import!F333="","",Investments_Import!F333)</f>
        <v/>
      </c>
      <c r="O333" s="31" t="str">
        <f t="shared" si="123"/>
        <v/>
      </c>
      <c r="P333" s="3" t="str">
        <f>IF(Investments_Import!G333="","",Investments_Import!G333)</f>
        <v/>
      </c>
      <c r="Q333" s="3" t="str">
        <f>IF(Investments_Import!H333="","",Investments_Import!H333)</f>
        <v/>
      </c>
      <c r="R333" s="37" t="str">
        <f t="shared" si="124"/>
        <v/>
      </c>
      <c r="S333" s="37" t="str">
        <f t="shared" si="125"/>
        <v/>
      </c>
      <c r="U333" s="36" t="str">
        <f>IF(Mining_Import!A333="","",Mining_Import!A333)</f>
        <v/>
      </c>
      <c r="V333" s="22" t="str">
        <f t="shared" si="133"/>
        <v/>
      </c>
      <c r="W333" s="127" t="str">
        <f t="shared" si="134"/>
        <v/>
      </c>
      <c r="X333" s="127" t="str">
        <f t="shared" si="135"/>
        <v/>
      </c>
      <c r="Y333" s="127" t="str">
        <f t="shared" si="136"/>
        <v/>
      </c>
      <c r="Z333" s="36" t="str">
        <f>IF(Mining_Import!B333="","",Mining_Import!B333)</f>
        <v/>
      </c>
      <c r="AA333" s="184" t="str">
        <f>IF(Mining_Import!$C333="","",Mining_Import!$C333)</f>
        <v/>
      </c>
      <c r="AB333" s="122" t="str">
        <f t="shared" si="137"/>
        <v/>
      </c>
      <c r="AC333" s="122" t="str">
        <f>IF($Y333&gt;Dashboard!$Q$19,$AB333,"")</f>
        <v/>
      </c>
      <c r="AD333" s="43" t="str">
        <f t="shared" si="138"/>
        <v/>
      </c>
      <c r="AE333" s="36" t="str">
        <f>IF(Mining_Import!D333="","",Mining_Import!D333)</f>
        <v/>
      </c>
      <c r="AF333" s="36" t="str">
        <f>IF(Mining_Import!E333="","",Mining_Import!E333)</f>
        <v/>
      </c>
      <c r="AG333" s="36" t="str">
        <f>IF(Mining_Import!F333="","",Mining_Import!F333)</f>
        <v/>
      </c>
      <c r="AH333" s="36" t="str">
        <f>IF(Mining_Import!G333="","",Mining_Import!G333)</f>
        <v/>
      </c>
      <c r="AI333" s="36" t="str">
        <f>IF(Mining_Import!H333="","",Mining_Import!H333)</f>
        <v/>
      </c>
      <c r="AJ333" s="36" t="str">
        <f>IF(Mining_Import!I333="","",Mining_Import!I333)</f>
        <v/>
      </c>
      <c r="BY333" s="120" t="str">
        <f t="shared" si="126"/>
        <v/>
      </c>
      <c r="BZ333" s="184" t="str">
        <f t="shared" si="139"/>
        <v/>
      </c>
      <c r="CA333" s="37" t="str">
        <f>IFERROR(VLOOKUP($BY333,Account_Value!$C$2:$F$2500,4,0),"")</f>
        <v/>
      </c>
      <c r="CB333" s="43" t="str">
        <f t="shared" si="127"/>
        <v/>
      </c>
      <c r="CC333" s="122" t="str">
        <f>IF($BZ333="","",SUM($BZ$2:$BZ333))</f>
        <v/>
      </c>
      <c r="CD333" s="43" t="str">
        <f>IF($BZ333="","",$BU$19*(SUM($BZ$2:$BZ333)))</f>
        <v/>
      </c>
    </row>
    <row r="334" spans="1:82">
      <c r="A334" s="4" t="str">
        <f t="shared" si="128"/>
        <v/>
      </c>
      <c r="B334" s="21" t="str">
        <f>IF(Investments_Import!A334="","",Investments_Import!A334)</f>
        <v/>
      </c>
      <c r="C334" s="22" t="str">
        <f t="shared" si="121"/>
        <v/>
      </c>
      <c r="D334" s="51" t="str">
        <f t="shared" si="129"/>
        <v/>
      </c>
      <c r="E334" s="3" t="str">
        <f>IF(Investments_Import!B334="","",Investments_Import!B334)</f>
        <v/>
      </c>
      <c r="F334" s="54" t="str">
        <f t="shared" si="130"/>
        <v xml:space="preserve"> </v>
      </c>
      <c r="G334" s="54" t="str">
        <f>IF($B334="","",COUNTIF($F$2:$F334,$F334))</f>
        <v/>
      </c>
      <c r="H334" s="53" t="str">
        <f t="shared" si="131"/>
        <v xml:space="preserve">  </v>
      </c>
      <c r="I334" s="3" t="str">
        <f>IF(Investments_Import!C334="","",Investments_Import!C334)</f>
        <v/>
      </c>
      <c r="J334" s="108" t="str">
        <f>IF(Investments_Import!D334="","",Investments_Import!D334)</f>
        <v/>
      </c>
      <c r="K334" s="108" t="str">
        <f t="shared" si="132"/>
        <v/>
      </c>
      <c r="L334" s="47" t="str">
        <f>IF(Investments_Import!E334="","",Investments_Import!E334)</f>
        <v/>
      </c>
      <c r="M334" s="47" t="str">
        <f t="shared" si="122"/>
        <v/>
      </c>
      <c r="N334" s="31" t="str">
        <f>IF(Investments_Import!F334="","",Investments_Import!F334)</f>
        <v/>
      </c>
      <c r="O334" s="31" t="str">
        <f t="shared" si="123"/>
        <v/>
      </c>
      <c r="P334" s="3" t="str">
        <f>IF(Investments_Import!G334="","",Investments_Import!G334)</f>
        <v/>
      </c>
      <c r="Q334" s="3" t="str">
        <f>IF(Investments_Import!H334="","",Investments_Import!H334)</f>
        <v/>
      </c>
      <c r="R334" s="37" t="str">
        <f t="shared" si="124"/>
        <v/>
      </c>
      <c r="S334" s="37" t="str">
        <f t="shared" si="125"/>
        <v/>
      </c>
      <c r="U334" s="36" t="str">
        <f>IF(Mining_Import!A334="","",Mining_Import!A334)</f>
        <v/>
      </c>
      <c r="V334" s="22" t="str">
        <f t="shared" si="133"/>
        <v/>
      </c>
      <c r="W334" s="127" t="str">
        <f t="shared" si="134"/>
        <v/>
      </c>
      <c r="X334" s="127" t="str">
        <f t="shared" si="135"/>
        <v/>
      </c>
      <c r="Y334" s="127" t="str">
        <f t="shared" si="136"/>
        <v/>
      </c>
      <c r="Z334" s="36" t="str">
        <f>IF(Mining_Import!B334="","",Mining_Import!B334)</f>
        <v/>
      </c>
      <c r="AA334" s="184" t="str">
        <f>IF(Mining_Import!$C334="","",Mining_Import!$C334)</f>
        <v/>
      </c>
      <c r="AB334" s="122" t="str">
        <f t="shared" si="137"/>
        <v/>
      </c>
      <c r="AC334" s="122" t="str">
        <f>IF($Y334&gt;Dashboard!$Q$19,$AB334,"")</f>
        <v/>
      </c>
      <c r="AD334" s="43" t="str">
        <f t="shared" si="138"/>
        <v/>
      </c>
      <c r="AE334" s="36" t="str">
        <f>IF(Mining_Import!D334="","",Mining_Import!D334)</f>
        <v/>
      </c>
      <c r="AF334" s="36" t="str">
        <f>IF(Mining_Import!E334="","",Mining_Import!E334)</f>
        <v/>
      </c>
      <c r="AG334" s="36" t="str">
        <f>IF(Mining_Import!F334="","",Mining_Import!F334)</f>
        <v/>
      </c>
      <c r="AH334" s="36" t="str">
        <f>IF(Mining_Import!G334="","",Mining_Import!G334)</f>
        <v/>
      </c>
      <c r="AI334" s="36" t="str">
        <f>IF(Mining_Import!H334="","",Mining_Import!H334)</f>
        <v/>
      </c>
      <c r="AJ334" s="36" t="str">
        <f>IF(Mining_Import!I334="","",Mining_Import!I334)</f>
        <v/>
      </c>
      <c r="BY334" s="120" t="str">
        <f t="shared" si="126"/>
        <v/>
      </c>
      <c r="BZ334" s="184" t="str">
        <f t="shared" si="139"/>
        <v/>
      </c>
      <c r="CA334" s="37" t="str">
        <f>IFERROR(VLOOKUP($BY334,Account_Value!$C$2:$F$2500,4,0),"")</f>
        <v/>
      </c>
      <c r="CB334" s="43" t="str">
        <f t="shared" si="127"/>
        <v/>
      </c>
      <c r="CC334" s="122" t="str">
        <f>IF($BZ334="","",SUM($BZ$2:$BZ334))</f>
        <v/>
      </c>
      <c r="CD334" s="43" t="str">
        <f>IF($BZ334="","",$BU$19*(SUM($BZ$2:$BZ334)))</f>
        <v/>
      </c>
    </row>
    <row r="335" spans="1:82">
      <c r="A335" s="4" t="str">
        <f t="shared" si="128"/>
        <v/>
      </c>
      <c r="B335" s="21" t="str">
        <f>IF(Investments_Import!A335="","",Investments_Import!A335)</f>
        <v/>
      </c>
      <c r="C335" s="22" t="str">
        <f t="shared" si="121"/>
        <v/>
      </c>
      <c r="D335" s="51" t="str">
        <f t="shared" si="129"/>
        <v/>
      </c>
      <c r="E335" s="3" t="str">
        <f>IF(Investments_Import!B335="","",Investments_Import!B335)</f>
        <v/>
      </c>
      <c r="F335" s="54" t="str">
        <f t="shared" si="130"/>
        <v xml:space="preserve"> </v>
      </c>
      <c r="G335" s="54" t="str">
        <f>IF($B335="","",COUNTIF($F$2:$F335,$F335))</f>
        <v/>
      </c>
      <c r="H335" s="53" t="str">
        <f t="shared" si="131"/>
        <v xml:space="preserve">  </v>
      </c>
      <c r="I335" s="3" t="str">
        <f>IF(Investments_Import!C335="","",Investments_Import!C335)</f>
        <v/>
      </c>
      <c r="J335" s="108" t="str">
        <f>IF(Investments_Import!D335="","",Investments_Import!D335)</f>
        <v/>
      </c>
      <c r="K335" s="108" t="str">
        <f t="shared" si="132"/>
        <v/>
      </c>
      <c r="L335" s="47" t="str">
        <f>IF(Investments_Import!E335="","",Investments_Import!E335)</f>
        <v/>
      </c>
      <c r="M335" s="47" t="str">
        <f t="shared" si="122"/>
        <v/>
      </c>
      <c r="N335" s="31" t="str">
        <f>IF(Investments_Import!F335="","",Investments_Import!F335)</f>
        <v/>
      </c>
      <c r="O335" s="31" t="str">
        <f t="shared" si="123"/>
        <v/>
      </c>
      <c r="P335" s="3" t="str">
        <f>IF(Investments_Import!G335="","",Investments_Import!G335)</f>
        <v/>
      </c>
      <c r="Q335" s="3" t="str">
        <f>IF(Investments_Import!H335="","",Investments_Import!H335)</f>
        <v/>
      </c>
      <c r="R335" s="37" t="str">
        <f t="shared" si="124"/>
        <v/>
      </c>
      <c r="S335" s="37" t="str">
        <f t="shared" si="125"/>
        <v/>
      </c>
      <c r="U335" s="36" t="str">
        <f>IF(Mining_Import!A335="","",Mining_Import!A335)</f>
        <v/>
      </c>
      <c r="V335" s="22" t="str">
        <f t="shared" si="133"/>
        <v/>
      </c>
      <c r="W335" s="127" t="str">
        <f t="shared" si="134"/>
        <v/>
      </c>
      <c r="X335" s="127" t="str">
        <f t="shared" si="135"/>
        <v/>
      </c>
      <c r="Y335" s="127" t="str">
        <f t="shared" si="136"/>
        <v/>
      </c>
      <c r="Z335" s="36" t="str">
        <f>IF(Mining_Import!B335="","",Mining_Import!B335)</f>
        <v/>
      </c>
      <c r="AA335" s="184" t="str">
        <f>IF(Mining_Import!$C335="","",Mining_Import!$C335)</f>
        <v/>
      </c>
      <c r="AB335" s="122" t="str">
        <f t="shared" si="137"/>
        <v/>
      </c>
      <c r="AC335" s="122" t="str">
        <f>IF($Y335&gt;Dashboard!$Q$19,$AB335,"")</f>
        <v/>
      </c>
      <c r="AD335" s="43" t="str">
        <f t="shared" si="138"/>
        <v/>
      </c>
      <c r="AE335" s="36" t="str">
        <f>IF(Mining_Import!D335="","",Mining_Import!D335)</f>
        <v/>
      </c>
      <c r="AF335" s="36" t="str">
        <f>IF(Mining_Import!E335="","",Mining_Import!E335)</f>
        <v/>
      </c>
      <c r="AG335" s="36" t="str">
        <f>IF(Mining_Import!F335="","",Mining_Import!F335)</f>
        <v/>
      </c>
      <c r="AH335" s="36" t="str">
        <f>IF(Mining_Import!G335="","",Mining_Import!G335)</f>
        <v/>
      </c>
      <c r="AI335" s="36" t="str">
        <f>IF(Mining_Import!H335="","",Mining_Import!H335)</f>
        <v/>
      </c>
      <c r="AJ335" s="36" t="str">
        <f>IF(Mining_Import!I335="","",Mining_Import!I335)</f>
        <v/>
      </c>
      <c r="BY335" s="120" t="str">
        <f t="shared" si="126"/>
        <v/>
      </c>
      <c r="BZ335" s="184" t="str">
        <f t="shared" si="139"/>
        <v/>
      </c>
      <c r="CA335" s="37" t="str">
        <f>IFERROR(VLOOKUP($BY335,Account_Value!$C$2:$F$2500,4,0),"")</f>
        <v/>
      </c>
      <c r="CB335" s="43" t="str">
        <f t="shared" si="127"/>
        <v/>
      </c>
      <c r="CC335" s="122" t="str">
        <f>IF($BZ335="","",SUM($BZ$2:$BZ335))</f>
        <v/>
      </c>
      <c r="CD335" s="43" t="str">
        <f>IF($BZ335="","",$BU$19*(SUM($BZ$2:$BZ335)))</f>
        <v/>
      </c>
    </row>
    <row r="336" spans="1:82">
      <c r="A336" s="4" t="str">
        <f t="shared" si="128"/>
        <v/>
      </c>
      <c r="B336" s="21" t="str">
        <f>IF(Investments_Import!A336="","",Investments_Import!A336)</f>
        <v/>
      </c>
      <c r="C336" s="22" t="str">
        <f t="shared" si="121"/>
        <v/>
      </c>
      <c r="D336" s="51" t="str">
        <f t="shared" si="129"/>
        <v/>
      </c>
      <c r="E336" s="3" t="str">
        <f>IF(Investments_Import!B336="","",Investments_Import!B336)</f>
        <v/>
      </c>
      <c r="F336" s="54" t="str">
        <f t="shared" si="130"/>
        <v xml:space="preserve"> </v>
      </c>
      <c r="G336" s="54" t="str">
        <f>IF($B336="","",COUNTIF($F$2:$F336,$F336))</f>
        <v/>
      </c>
      <c r="H336" s="53" t="str">
        <f t="shared" si="131"/>
        <v xml:space="preserve">  </v>
      </c>
      <c r="I336" s="3" t="str">
        <f>IF(Investments_Import!C336="","",Investments_Import!C336)</f>
        <v/>
      </c>
      <c r="J336" s="108" t="str">
        <f>IF(Investments_Import!D336="","",Investments_Import!D336)</f>
        <v/>
      </c>
      <c r="K336" s="108" t="str">
        <f t="shared" si="132"/>
        <v/>
      </c>
      <c r="L336" s="47" t="str">
        <f>IF(Investments_Import!E336="","",Investments_Import!E336)</f>
        <v/>
      </c>
      <c r="M336" s="47" t="str">
        <f t="shared" si="122"/>
        <v/>
      </c>
      <c r="N336" s="31" t="str">
        <f>IF(Investments_Import!F336="","",Investments_Import!F336)</f>
        <v/>
      </c>
      <c r="O336" s="31" t="str">
        <f t="shared" si="123"/>
        <v/>
      </c>
      <c r="P336" s="3" t="str">
        <f>IF(Investments_Import!G336="","",Investments_Import!G336)</f>
        <v/>
      </c>
      <c r="Q336" s="3" t="str">
        <f>IF(Investments_Import!H336="","",Investments_Import!H336)</f>
        <v/>
      </c>
      <c r="R336" s="37" t="str">
        <f t="shared" si="124"/>
        <v/>
      </c>
      <c r="S336" s="37" t="str">
        <f t="shared" si="125"/>
        <v/>
      </c>
      <c r="U336" s="36" t="str">
        <f>IF(Mining_Import!A336="","",Mining_Import!A336)</f>
        <v/>
      </c>
      <c r="V336" s="22" t="str">
        <f t="shared" si="133"/>
        <v/>
      </c>
      <c r="W336" s="127" t="str">
        <f t="shared" si="134"/>
        <v/>
      </c>
      <c r="X336" s="127" t="str">
        <f t="shared" si="135"/>
        <v/>
      </c>
      <c r="Y336" s="127" t="str">
        <f t="shared" si="136"/>
        <v/>
      </c>
      <c r="Z336" s="36" t="str">
        <f>IF(Mining_Import!B336="","",Mining_Import!B336)</f>
        <v/>
      </c>
      <c r="AA336" s="184" t="str">
        <f>IF(Mining_Import!$C336="","",Mining_Import!$C336)</f>
        <v/>
      </c>
      <c r="AB336" s="122" t="str">
        <f t="shared" si="137"/>
        <v/>
      </c>
      <c r="AC336" s="122" t="str">
        <f>IF($Y336&gt;Dashboard!$Q$19,$AB336,"")</f>
        <v/>
      </c>
      <c r="AD336" s="43" t="str">
        <f t="shared" si="138"/>
        <v/>
      </c>
      <c r="AE336" s="36" t="str">
        <f>IF(Mining_Import!D336="","",Mining_Import!D336)</f>
        <v/>
      </c>
      <c r="AF336" s="36" t="str">
        <f>IF(Mining_Import!E336="","",Mining_Import!E336)</f>
        <v/>
      </c>
      <c r="AG336" s="36" t="str">
        <f>IF(Mining_Import!F336="","",Mining_Import!F336)</f>
        <v/>
      </c>
      <c r="AH336" s="36" t="str">
        <f>IF(Mining_Import!G336="","",Mining_Import!G336)</f>
        <v/>
      </c>
      <c r="AI336" s="36" t="str">
        <f>IF(Mining_Import!H336="","",Mining_Import!H336)</f>
        <v/>
      </c>
      <c r="AJ336" s="36" t="str">
        <f>IF(Mining_Import!I336="","",Mining_Import!I336)</f>
        <v/>
      </c>
      <c r="BY336" s="120" t="str">
        <f t="shared" si="126"/>
        <v/>
      </c>
      <c r="BZ336" s="184" t="str">
        <f t="shared" si="139"/>
        <v/>
      </c>
      <c r="CA336" s="37" t="str">
        <f>IFERROR(VLOOKUP($BY336,Account_Value!$C$2:$F$2500,4,0),"")</f>
        <v/>
      </c>
      <c r="CB336" s="43" t="str">
        <f t="shared" si="127"/>
        <v/>
      </c>
      <c r="CC336" s="122" t="str">
        <f>IF($BZ336="","",SUM($BZ$2:$BZ336))</f>
        <v/>
      </c>
      <c r="CD336" s="43" t="str">
        <f>IF($BZ336="","",$BU$19*(SUM($BZ$2:$BZ336)))</f>
        <v/>
      </c>
    </row>
    <row r="337" spans="1:82">
      <c r="A337" s="4" t="str">
        <f t="shared" si="128"/>
        <v/>
      </c>
      <c r="B337" s="21" t="str">
        <f>IF(Investments_Import!A337="","",Investments_Import!A337)</f>
        <v/>
      </c>
      <c r="C337" s="22" t="str">
        <f t="shared" si="121"/>
        <v/>
      </c>
      <c r="D337" s="51" t="str">
        <f t="shared" si="129"/>
        <v/>
      </c>
      <c r="E337" s="3" t="str">
        <f>IF(Investments_Import!B337="","",Investments_Import!B337)</f>
        <v/>
      </c>
      <c r="F337" s="54" t="str">
        <f t="shared" si="130"/>
        <v xml:space="preserve"> </v>
      </c>
      <c r="G337" s="54" t="str">
        <f>IF($B337="","",COUNTIF($F$2:$F337,$F337))</f>
        <v/>
      </c>
      <c r="H337" s="53" t="str">
        <f t="shared" si="131"/>
        <v xml:space="preserve">  </v>
      </c>
      <c r="I337" s="3" t="str">
        <f>IF(Investments_Import!C337="","",Investments_Import!C337)</f>
        <v/>
      </c>
      <c r="J337" s="108" t="str">
        <f>IF(Investments_Import!D337="","",Investments_Import!D337)</f>
        <v/>
      </c>
      <c r="K337" s="108" t="str">
        <f t="shared" si="132"/>
        <v/>
      </c>
      <c r="L337" s="47" t="str">
        <f>IF(Investments_Import!E337="","",Investments_Import!E337)</f>
        <v/>
      </c>
      <c r="M337" s="47" t="str">
        <f t="shared" si="122"/>
        <v/>
      </c>
      <c r="N337" s="31" t="str">
        <f>IF(Investments_Import!F337="","",Investments_Import!F337)</f>
        <v/>
      </c>
      <c r="O337" s="31" t="str">
        <f t="shared" si="123"/>
        <v/>
      </c>
      <c r="P337" s="3" t="str">
        <f>IF(Investments_Import!G337="","",Investments_Import!G337)</f>
        <v/>
      </c>
      <c r="Q337" s="3" t="str">
        <f>IF(Investments_Import!H337="","",Investments_Import!H337)</f>
        <v/>
      </c>
      <c r="R337" s="37" t="str">
        <f t="shared" si="124"/>
        <v/>
      </c>
      <c r="S337" s="37" t="str">
        <f t="shared" si="125"/>
        <v/>
      </c>
      <c r="U337" s="36" t="str">
        <f>IF(Mining_Import!A337="","",Mining_Import!A337)</f>
        <v/>
      </c>
      <c r="V337" s="22" t="str">
        <f t="shared" si="133"/>
        <v/>
      </c>
      <c r="W337" s="127" t="str">
        <f t="shared" si="134"/>
        <v/>
      </c>
      <c r="X337" s="127" t="str">
        <f t="shared" si="135"/>
        <v/>
      </c>
      <c r="Y337" s="127" t="str">
        <f t="shared" si="136"/>
        <v/>
      </c>
      <c r="Z337" s="36" t="str">
        <f>IF(Mining_Import!B337="","",Mining_Import!B337)</f>
        <v/>
      </c>
      <c r="AA337" s="184" t="str">
        <f>IF(Mining_Import!$C337="","",Mining_Import!$C337)</f>
        <v/>
      </c>
      <c r="AB337" s="122" t="str">
        <f t="shared" si="137"/>
        <v/>
      </c>
      <c r="AC337" s="122" t="str">
        <f>IF($Y337&gt;Dashboard!$Q$19,$AB337,"")</f>
        <v/>
      </c>
      <c r="AD337" s="43" t="str">
        <f t="shared" si="138"/>
        <v/>
      </c>
      <c r="AE337" s="36" t="str">
        <f>IF(Mining_Import!D337="","",Mining_Import!D337)</f>
        <v/>
      </c>
      <c r="AF337" s="36" t="str">
        <f>IF(Mining_Import!E337="","",Mining_Import!E337)</f>
        <v/>
      </c>
      <c r="AG337" s="36" t="str">
        <f>IF(Mining_Import!F337="","",Mining_Import!F337)</f>
        <v/>
      </c>
      <c r="AH337" s="36" t="str">
        <f>IF(Mining_Import!G337="","",Mining_Import!G337)</f>
        <v/>
      </c>
      <c r="AI337" s="36" t="str">
        <f>IF(Mining_Import!H337="","",Mining_Import!H337)</f>
        <v/>
      </c>
      <c r="AJ337" s="36" t="str">
        <f>IF(Mining_Import!I337="","",Mining_Import!I337)</f>
        <v/>
      </c>
      <c r="BY337" s="120" t="str">
        <f t="shared" si="126"/>
        <v/>
      </c>
      <c r="BZ337" s="184" t="str">
        <f t="shared" si="139"/>
        <v/>
      </c>
      <c r="CA337" s="37" t="str">
        <f>IFERROR(VLOOKUP($BY337,Account_Value!$C$2:$F$2500,4,0),"")</f>
        <v/>
      </c>
      <c r="CB337" s="43" t="str">
        <f t="shared" si="127"/>
        <v/>
      </c>
      <c r="CC337" s="122" t="str">
        <f>IF($BZ337="","",SUM($BZ$2:$BZ337))</f>
        <v/>
      </c>
      <c r="CD337" s="43" t="str">
        <f>IF($BZ337="","",$BU$19*(SUM($BZ$2:$BZ337)))</f>
        <v/>
      </c>
    </row>
    <row r="338" spans="1:82">
      <c r="A338" s="4" t="str">
        <f t="shared" si="128"/>
        <v/>
      </c>
      <c r="B338" s="21" t="str">
        <f>IF(Investments_Import!A338="","",Investments_Import!A338)</f>
        <v/>
      </c>
      <c r="C338" s="22" t="str">
        <f t="shared" si="121"/>
        <v/>
      </c>
      <c r="D338" s="51" t="str">
        <f t="shared" si="129"/>
        <v/>
      </c>
      <c r="E338" s="3" t="str">
        <f>IF(Investments_Import!B338="","",Investments_Import!B338)</f>
        <v/>
      </c>
      <c r="F338" s="54" t="str">
        <f t="shared" si="130"/>
        <v xml:space="preserve"> </v>
      </c>
      <c r="G338" s="54" t="str">
        <f>IF($B338="","",COUNTIF($F$2:$F338,$F338))</f>
        <v/>
      </c>
      <c r="H338" s="53" t="str">
        <f t="shared" si="131"/>
        <v xml:space="preserve">  </v>
      </c>
      <c r="I338" s="3" t="str">
        <f>IF(Investments_Import!C338="","",Investments_Import!C338)</f>
        <v/>
      </c>
      <c r="J338" s="108" t="str">
        <f>IF(Investments_Import!D338="","",Investments_Import!D338)</f>
        <v/>
      </c>
      <c r="K338" s="108" t="str">
        <f t="shared" si="132"/>
        <v/>
      </c>
      <c r="L338" s="47" t="str">
        <f>IF(Investments_Import!E338="","",Investments_Import!E338)</f>
        <v/>
      </c>
      <c r="M338" s="47" t="str">
        <f t="shared" si="122"/>
        <v/>
      </c>
      <c r="N338" s="31" t="str">
        <f>IF(Investments_Import!F338="","",Investments_Import!F338)</f>
        <v/>
      </c>
      <c r="O338" s="31" t="str">
        <f t="shared" si="123"/>
        <v/>
      </c>
      <c r="P338" s="3" t="str">
        <f>IF(Investments_Import!G338="","",Investments_Import!G338)</f>
        <v/>
      </c>
      <c r="Q338" s="3" t="str">
        <f>IF(Investments_Import!H338="","",Investments_Import!H338)</f>
        <v/>
      </c>
      <c r="R338" s="37" t="str">
        <f t="shared" si="124"/>
        <v/>
      </c>
      <c r="S338" s="37" t="str">
        <f t="shared" si="125"/>
        <v/>
      </c>
      <c r="U338" s="36" t="str">
        <f>IF(Mining_Import!A338="","",Mining_Import!A338)</f>
        <v/>
      </c>
      <c r="V338" s="22" t="str">
        <f t="shared" si="133"/>
        <v/>
      </c>
      <c r="W338" s="127" t="str">
        <f t="shared" si="134"/>
        <v/>
      </c>
      <c r="X338" s="127" t="str">
        <f t="shared" si="135"/>
        <v/>
      </c>
      <c r="Y338" s="127" t="str">
        <f t="shared" si="136"/>
        <v/>
      </c>
      <c r="Z338" s="36" t="str">
        <f>IF(Mining_Import!B338="","",Mining_Import!B338)</f>
        <v/>
      </c>
      <c r="AA338" s="184" t="str">
        <f>IF(Mining_Import!$C338="","",Mining_Import!$C338)</f>
        <v/>
      </c>
      <c r="AB338" s="122" t="str">
        <f t="shared" si="137"/>
        <v/>
      </c>
      <c r="AC338" s="122" t="str">
        <f>IF($Y338&gt;Dashboard!$Q$19,$AB338,"")</f>
        <v/>
      </c>
      <c r="AD338" s="43" t="str">
        <f t="shared" si="138"/>
        <v/>
      </c>
      <c r="AE338" s="36" t="str">
        <f>IF(Mining_Import!D338="","",Mining_Import!D338)</f>
        <v/>
      </c>
      <c r="AF338" s="36" t="str">
        <f>IF(Mining_Import!E338="","",Mining_Import!E338)</f>
        <v/>
      </c>
      <c r="AG338" s="36" t="str">
        <f>IF(Mining_Import!F338="","",Mining_Import!F338)</f>
        <v/>
      </c>
      <c r="AH338" s="36" t="str">
        <f>IF(Mining_Import!G338="","",Mining_Import!G338)</f>
        <v/>
      </c>
      <c r="AI338" s="36" t="str">
        <f>IF(Mining_Import!H338="","",Mining_Import!H338)</f>
        <v/>
      </c>
      <c r="AJ338" s="36" t="str">
        <f>IF(Mining_Import!I338="","",Mining_Import!I338)</f>
        <v/>
      </c>
      <c r="BY338" s="120" t="str">
        <f t="shared" si="126"/>
        <v/>
      </c>
      <c r="BZ338" s="184" t="str">
        <f t="shared" si="139"/>
        <v/>
      </c>
      <c r="CA338" s="37" t="str">
        <f>IFERROR(VLOOKUP($BY338,Account_Value!$C$2:$F$2500,4,0),"")</f>
        <v/>
      </c>
      <c r="CB338" s="43" t="str">
        <f t="shared" si="127"/>
        <v/>
      </c>
      <c r="CC338" s="122" t="str">
        <f>IF($BZ338="","",SUM($BZ$2:$BZ338))</f>
        <v/>
      </c>
      <c r="CD338" s="43" t="str">
        <f>IF($BZ338="","",$BU$19*(SUM($BZ$2:$BZ338)))</f>
        <v/>
      </c>
    </row>
    <row r="339" spans="1:82">
      <c r="A339" s="4" t="str">
        <f t="shared" si="128"/>
        <v/>
      </c>
      <c r="B339" s="21" t="str">
        <f>IF(Investments_Import!A339="","",Investments_Import!A339)</f>
        <v/>
      </c>
      <c r="C339" s="22" t="str">
        <f t="shared" si="121"/>
        <v/>
      </c>
      <c r="D339" s="51" t="str">
        <f t="shared" si="129"/>
        <v/>
      </c>
      <c r="E339" s="3" t="str">
        <f>IF(Investments_Import!B339="","",Investments_Import!B339)</f>
        <v/>
      </c>
      <c r="F339" s="54" t="str">
        <f t="shared" si="130"/>
        <v xml:space="preserve"> </v>
      </c>
      <c r="G339" s="54" t="str">
        <f>IF($B339="","",COUNTIF($F$2:$F339,$F339))</f>
        <v/>
      </c>
      <c r="H339" s="53" t="str">
        <f t="shared" si="131"/>
        <v xml:space="preserve">  </v>
      </c>
      <c r="I339" s="3" t="str">
        <f>IF(Investments_Import!C339="","",Investments_Import!C339)</f>
        <v/>
      </c>
      <c r="J339" s="108" t="str">
        <f>IF(Investments_Import!D339="","",Investments_Import!D339)</f>
        <v/>
      </c>
      <c r="K339" s="108" t="str">
        <f t="shared" si="132"/>
        <v/>
      </c>
      <c r="L339" s="47" t="str">
        <f>IF(Investments_Import!E339="","",Investments_Import!E339)</f>
        <v/>
      </c>
      <c r="M339" s="47" t="str">
        <f t="shared" si="122"/>
        <v/>
      </c>
      <c r="N339" s="31" t="str">
        <f>IF(Investments_Import!F339="","",Investments_Import!F339)</f>
        <v/>
      </c>
      <c r="O339" s="31" t="str">
        <f t="shared" si="123"/>
        <v/>
      </c>
      <c r="P339" s="3" t="str">
        <f>IF(Investments_Import!G339="","",Investments_Import!G339)</f>
        <v/>
      </c>
      <c r="Q339" s="3" t="str">
        <f>IF(Investments_Import!H339="","",Investments_Import!H339)</f>
        <v/>
      </c>
      <c r="R339" s="37" t="str">
        <f t="shared" si="124"/>
        <v/>
      </c>
      <c r="S339" s="37" t="str">
        <f t="shared" si="125"/>
        <v/>
      </c>
      <c r="U339" s="36" t="str">
        <f>IF(Mining_Import!A339="","",Mining_Import!A339)</f>
        <v/>
      </c>
      <c r="V339" s="22" t="str">
        <f t="shared" si="133"/>
        <v/>
      </c>
      <c r="W339" s="127" t="str">
        <f t="shared" si="134"/>
        <v/>
      </c>
      <c r="X339" s="127" t="str">
        <f t="shared" si="135"/>
        <v/>
      </c>
      <c r="Y339" s="127" t="str">
        <f t="shared" si="136"/>
        <v/>
      </c>
      <c r="Z339" s="36" t="str">
        <f>IF(Mining_Import!B339="","",Mining_Import!B339)</f>
        <v/>
      </c>
      <c r="AA339" s="184" t="str">
        <f>IF(Mining_Import!$C339="","",Mining_Import!$C339)</f>
        <v/>
      </c>
      <c r="AB339" s="122" t="str">
        <f t="shared" si="137"/>
        <v/>
      </c>
      <c r="AC339" s="122" t="str">
        <f>IF($Y339&gt;Dashboard!$Q$19,$AB339,"")</f>
        <v/>
      </c>
      <c r="AD339" s="43" t="str">
        <f t="shared" si="138"/>
        <v/>
      </c>
      <c r="AE339" s="36" t="str">
        <f>IF(Mining_Import!D339="","",Mining_Import!D339)</f>
        <v/>
      </c>
      <c r="AF339" s="36" t="str">
        <f>IF(Mining_Import!E339="","",Mining_Import!E339)</f>
        <v/>
      </c>
      <c r="AG339" s="36" t="str">
        <f>IF(Mining_Import!F339="","",Mining_Import!F339)</f>
        <v/>
      </c>
      <c r="AH339" s="36" t="str">
        <f>IF(Mining_Import!G339="","",Mining_Import!G339)</f>
        <v/>
      </c>
      <c r="AI339" s="36" t="str">
        <f>IF(Mining_Import!H339="","",Mining_Import!H339)</f>
        <v/>
      </c>
      <c r="AJ339" s="36" t="str">
        <f>IF(Mining_Import!I339="","",Mining_Import!I339)</f>
        <v/>
      </c>
      <c r="BY339" s="120" t="str">
        <f t="shared" si="126"/>
        <v/>
      </c>
      <c r="BZ339" s="184" t="str">
        <f t="shared" si="139"/>
        <v/>
      </c>
      <c r="CA339" s="37" t="str">
        <f>IFERROR(VLOOKUP($BY339,Account_Value!$C$2:$F$2500,4,0),"")</f>
        <v/>
      </c>
      <c r="CB339" s="43" t="str">
        <f t="shared" si="127"/>
        <v/>
      </c>
      <c r="CC339" s="122" t="str">
        <f>IF($BZ339="","",SUM($BZ$2:$BZ339))</f>
        <v/>
      </c>
      <c r="CD339" s="43" t="str">
        <f>IF($BZ339="","",$BU$19*(SUM($BZ$2:$BZ339)))</f>
        <v/>
      </c>
    </row>
    <row r="340" spans="1:82">
      <c r="A340" s="4" t="str">
        <f t="shared" si="128"/>
        <v/>
      </c>
      <c r="B340" s="21" t="str">
        <f>IF(Investments_Import!A340="","",Investments_Import!A340)</f>
        <v/>
      </c>
      <c r="C340" s="22" t="str">
        <f t="shared" si="121"/>
        <v/>
      </c>
      <c r="D340" s="51" t="str">
        <f t="shared" si="129"/>
        <v/>
      </c>
      <c r="E340" s="3" t="str">
        <f>IF(Investments_Import!B340="","",Investments_Import!B340)</f>
        <v/>
      </c>
      <c r="F340" s="54" t="str">
        <f t="shared" si="130"/>
        <v xml:space="preserve"> </v>
      </c>
      <c r="G340" s="54" t="str">
        <f>IF($B340="","",COUNTIF($F$2:$F340,$F340))</f>
        <v/>
      </c>
      <c r="H340" s="53" t="str">
        <f t="shared" si="131"/>
        <v xml:space="preserve">  </v>
      </c>
      <c r="I340" s="3" t="str">
        <f>IF(Investments_Import!C340="","",Investments_Import!C340)</f>
        <v/>
      </c>
      <c r="J340" s="108" t="str">
        <f>IF(Investments_Import!D340="","",Investments_Import!D340)</f>
        <v/>
      </c>
      <c r="K340" s="108" t="str">
        <f t="shared" si="132"/>
        <v/>
      </c>
      <c r="L340" s="47" t="str">
        <f>IF(Investments_Import!E340="","",Investments_Import!E340)</f>
        <v/>
      </c>
      <c r="M340" s="47" t="str">
        <f t="shared" si="122"/>
        <v/>
      </c>
      <c r="N340" s="31" t="str">
        <f>IF(Investments_Import!F340="","",Investments_Import!F340)</f>
        <v/>
      </c>
      <c r="O340" s="31" t="str">
        <f t="shared" si="123"/>
        <v/>
      </c>
      <c r="P340" s="3" t="str">
        <f>IF(Investments_Import!G340="","",Investments_Import!G340)</f>
        <v/>
      </c>
      <c r="Q340" s="3" t="str">
        <f>IF(Investments_Import!H340="","",Investments_Import!H340)</f>
        <v/>
      </c>
      <c r="R340" s="37" t="str">
        <f t="shared" si="124"/>
        <v/>
      </c>
      <c r="S340" s="37" t="str">
        <f t="shared" si="125"/>
        <v/>
      </c>
      <c r="U340" s="36" t="str">
        <f>IF(Mining_Import!A340="","",Mining_Import!A340)</f>
        <v/>
      </c>
      <c r="V340" s="22" t="str">
        <f t="shared" si="133"/>
        <v/>
      </c>
      <c r="W340" s="127" t="str">
        <f t="shared" si="134"/>
        <v/>
      </c>
      <c r="X340" s="127" t="str">
        <f t="shared" si="135"/>
        <v/>
      </c>
      <c r="Y340" s="127" t="str">
        <f t="shared" si="136"/>
        <v/>
      </c>
      <c r="Z340" s="36" t="str">
        <f>IF(Mining_Import!B340="","",Mining_Import!B340)</f>
        <v/>
      </c>
      <c r="AA340" s="184" t="str">
        <f>IF(Mining_Import!$C340="","",Mining_Import!$C340)</f>
        <v/>
      </c>
      <c r="AB340" s="122" t="str">
        <f t="shared" si="137"/>
        <v/>
      </c>
      <c r="AC340" s="122" t="str">
        <f>IF($Y340&gt;Dashboard!$Q$19,$AB340,"")</f>
        <v/>
      </c>
      <c r="AD340" s="43" t="str">
        <f t="shared" si="138"/>
        <v/>
      </c>
      <c r="AE340" s="36" t="str">
        <f>IF(Mining_Import!D340="","",Mining_Import!D340)</f>
        <v/>
      </c>
      <c r="AF340" s="36" t="str">
        <f>IF(Mining_Import!E340="","",Mining_Import!E340)</f>
        <v/>
      </c>
      <c r="AG340" s="36" t="str">
        <f>IF(Mining_Import!F340="","",Mining_Import!F340)</f>
        <v/>
      </c>
      <c r="AH340" s="36" t="str">
        <f>IF(Mining_Import!G340="","",Mining_Import!G340)</f>
        <v/>
      </c>
      <c r="AI340" s="36" t="str">
        <f>IF(Mining_Import!H340="","",Mining_Import!H340)</f>
        <v/>
      </c>
      <c r="AJ340" s="36" t="str">
        <f>IF(Mining_Import!I340="","",Mining_Import!I340)</f>
        <v/>
      </c>
      <c r="BY340" s="120" t="str">
        <f t="shared" si="126"/>
        <v/>
      </c>
      <c r="BZ340" s="184" t="str">
        <f t="shared" si="139"/>
        <v/>
      </c>
      <c r="CA340" s="37" t="str">
        <f>IFERROR(VLOOKUP($BY340,Account_Value!$C$2:$F$2500,4,0),"")</f>
        <v/>
      </c>
      <c r="CB340" s="43" t="str">
        <f t="shared" si="127"/>
        <v/>
      </c>
      <c r="CC340" s="122" t="str">
        <f>IF($BZ340="","",SUM($BZ$2:$BZ340))</f>
        <v/>
      </c>
      <c r="CD340" s="43" t="str">
        <f>IF($BZ340="","",$BU$19*(SUM($BZ$2:$BZ340)))</f>
        <v/>
      </c>
    </row>
    <row r="341" spans="1:82">
      <c r="A341" s="4" t="str">
        <f t="shared" si="128"/>
        <v/>
      </c>
      <c r="B341" s="21" t="str">
        <f>IF(Investments_Import!A341="","",Investments_Import!A341)</f>
        <v/>
      </c>
      <c r="C341" s="22" t="str">
        <f t="shared" si="121"/>
        <v/>
      </c>
      <c r="D341" s="51" t="str">
        <f t="shared" si="129"/>
        <v/>
      </c>
      <c r="E341" s="3" t="str">
        <f>IF(Investments_Import!B341="","",Investments_Import!B341)</f>
        <v/>
      </c>
      <c r="F341" s="54" t="str">
        <f t="shared" si="130"/>
        <v xml:space="preserve"> </v>
      </c>
      <c r="G341" s="54" t="str">
        <f>IF($B341="","",COUNTIF($F$2:$F341,$F341))</f>
        <v/>
      </c>
      <c r="H341" s="53" t="str">
        <f t="shared" si="131"/>
        <v xml:space="preserve">  </v>
      </c>
      <c r="I341" s="3" t="str">
        <f>IF(Investments_Import!C341="","",Investments_Import!C341)</f>
        <v/>
      </c>
      <c r="J341" s="108" t="str">
        <f>IF(Investments_Import!D341="","",Investments_Import!D341)</f>
        <v/>
      </c>
      <c r="K341" s="108" t="str">
        <f t="shared" si="132"/>
        <v/>
      </c>
      <c r="L341" s="47" t="str">
        <f>IF(Investments_Import!E341="","",Investments_Import!E341)</f>
        <v/>
      </c>
      <c r="M341" s="47" t="str">
        <f t="shared" si="122"/>
        <v/>
      </c>
      <c r="N341" s="31" t="str">
        <f>IF(Investments_Import!F341="","",Investments_Import!F341)</f>
        <v/>
      </c>
      <c r="O341" s="31" t="str">
        <f t="shared" si="123"/>
        <v/>
      </c>
      <c r="P341" s="3" t="str">
        <f>IF(Investments_Import!G341="","",Investments_Import!G341)</f>
        <v/>
      </c>
      <c r="Q341" s="3" t="str">
        <f>IF(Investments_Import!H341="","",Investments_Import!H341)</f>
        <v/>
      </c>
      <c r="R341" s="37" t="str">
        <f t="shared" si="124"/>
        <v/>
      </c>
      <c r="S341" s="37" t="str">
        <f t="shared" si="125"/>
        <v/>
      </c>
      <c r="U341" s="36" t="str">
        <f>IF(Mining_Import!A341="","",Mining_Import!A341)</f>
        <v/>
      </c>
      <c r="V341" s="22" t="str">
        <f t="shared" si="133"/>
        <v/>
      </c>
      <c r="W341" s="127" t="str">
        <f t="shared" si="134"/>
        <v/>
      </c>
      <c r="X341" s="127" t="str">
        <f t="shared" si="135"/>
        <v/>
      </c>
      <c r="Y341" s="127" t="str">
        <f t="shared" si="136"/>
        <v/>
      </c>
      <c r="Z341" s="36" t="str">
        <f>IF(Mining_Import!B341="","",Mining_Import!B341)</f>
        <v/>
      </c>
      <c r="AA341" s="184" t="str">
        <f>IF(Mining_Import!$C341="","",Mining_Import!$C341)</f>
        <v/>
      </c>
      <c r="AB341" s="122" t="str">
        <f t="shared" si="137"/>
        <v/>
      </c>
      <c r="AC341" s="122" t="str">
        <f>IF($Y341&gt;Dashboard!$Q$19,$AB341,"")</f>
        <v/>
      </c>
      <c r="AD341" s="43" t="str">
        <f t="shared" si="138"/>
        <v/>
      </c>
      <c r="AE341" s="36" t="str">
        <f>IF(Mining_Import!D341="","",Mining_Import!D341)</f>
        <v/>
      </c>
      <c r="AF341" s="36" t="str">
        <f>IF(Mining_Import!E341="","",Mining_Import!E341)</f>
        <v/>
      </c>
      <c r="AG341" s="36" t="str">
        <f>IF(Mining_Import!F341="","",Mining_Import!F341)</f>
        <v/>
      </c>
      <c r="AH341" s="36" t="str">
        <f>IF(Mining_Import!G341="","",Mining_Import!G341)</f>
        <v/>
      </c>
      <c r="AI341" s="36" t="str">
        <f>IF(Mining_Import!H341="","",Mining_Import!H341)</f>
        <v/>
      </c>
      <c r="AJ341" s="36" t="str">
        <f>IF(Mining_Import!I341="","",Mining_Import!I341)</f>
        <v/>
      </c>
      <c r="BY341" s="120" t="str">
        <f t="shared" si="126"/>
        <v/>
      </c>
      <c r="BZ341" s="184" t="str">
        <f t="shared" si="139"/>
        <v/>
      </c>
      <c r="CA341" s="37" t="str">
        <f>IFERROR(VLOOKUP($BY341,Account_Value!$C$2:$F$2500,4,0),"")</f>
        <v/>
      </c>
      <c r="CB341" s="43" t="str">
        <f t="shared" si="127"/>
        <v/>
      </c>
      <c r="CC341" s="122" t="str">
        <f>IF($BZ341="","",SUM($BZ$2:$BZ341))</f>
        <v/>
      </c>
      <c r="CD341" s="43" t="str">
        <f>IF($BZ341="","",$BU$19*(SUM($BZ$2:$BZ341)))</f>
        <v/>
      </c>
    </row>
    <row r="342" spans="1:82">
      <c r="A342" s="4" t="str">
        <f t="shared" si="128"/>
        <v/>
      </c>
      <c r="B342" s="21" t="str">
        <f>IF(Investments_Import!A342="","",Investments_Import!A342)</f>
        <v/>
      </c>
      <c r="C342" s="22" t="str">
        <f t="shared" si="121"/>
        <v/>
      </c>
      <c r="D342" s="51" t="str">
        <f t="shared" si="129"/>
        <v/>
      </c>
      <c r="E342" s="3" t="str">
        <f>IF(Investments_Import!B342="","",Investments_Import!B342)</f>
        <v/>
      </c>
      <c r="F342" s="54" t="str">
        <f t="shared" si="130"/>
        <v xml:space="preserve"> </v>
      </c>
      <c r="G342" s="54" t="str">
        <f>IF($B342="","",COUNTIF($F$2:$F342,$F342))</f>
        <v/>
      </c>
      <c r="H342" s="53" t="str">
        <f t="shared" si="131"/>
        <v xml:space="preserve">  </v>
      </c>
      <c r="I342" s="3" t="str">
        <f>IF(Investments_Import!C342="","",Investments_Import!C342)</f>
        <v/>
      </c>
      <c r="J342" s="108" t="str">
        <f>IF(Investments_Import!D342="","",Investments_Import!D342)</f>
        <v/>
      </c>
      <c r="K342" s="108" t="str">
        <f t="shared" si="132"/>
        <v/>
      </c>
      <c r="L342" s="47" t="str">
        <f>IF(Investments_Import!E342="","",Investments_Import!E342)</f>
        <v/>
      </c>
      <c r="M342" s="47" t="str">
        <f t="shared" si="122"/>
        <v/>
      </c>
      <c r="N342" s="31" t="str">
        <f>IF(Investments_Import!F342="","",Investments_Import!F342)</f>
        <v/>
      </c>
      <c r="O342" s="31" t="str">
        <f t="shared" si="123"/>
        <v/>
      </c>
      <c r="P342" s="3" t="str">
        <f>IF(Investments_Import!G342="","",Investments_Import!G342)</f>
        <v/>
      </c>
      <c r="Q342" s="3" t="str">
        <f>IF(Investments_Import!H342="","",Investments_Import!H342)</f>
        <v/>
      </c>
      <c r="R342" s="37" t="str">
        <f t="shared" si="124"/>
        <v/>
      </c>
      <c r="S342" s="37" t="str">
        <f t="shared" si="125"/>
        <v/>
      </c>
      <c r="U342" s="36" t="str">
        <f>IF(Mining_Import!A342="","",Mining_Import!A342)</f>
        <v/>
      </c>
      <c r="V342" s="22" t="str">
        <f t="shared" si="133"/>
        <v/>
      </c>
      <c r="W342" s="127" t="str">
        <f t="shared" si="134"/>
        <v/>
      </c>
      <c r="X342" s="127" t="str">
        <f t="shared" si="135"/>
        <v/>
      </c>
      <c r="Y342" s="127" t="str">
        <f t="shared" si="136"/>
        <v/>
      </c>
      <c r="Z342" s="36" t="str">
        <f>IF(Mining_Import!B342="","",Mining_Import!B342)</f>
        <v/>
      </c>
      <c r="AA342" s="184" t="str">
        <f>IF(Mining_Import!$C342="","",Mining_Import!$C342)</f>
        <v/>
      </c>
      <c r="AB342" s="122" t="str">
        <f t="shared" si="137"/>
        <v/>
      </c>
      <c r="AC342" s="122" t="str">
        <f>IF($Y342&gt;Dashboard!$Q$19,$AB342,"")</f>
        <v/>
      </c>
      <c r="AD342" s="43" t="str">
        <f t="shared" si="138"/>
        <v/>
      </c>
      <c r="AE342" s="36" t="str">
        <f>IF(Mining_Import!D342="","",Mining_Import!D342)</f>
        <v/>
      </c>
      <c r="AF342" s="36" t="str">
        <f>IF(Mining_Import!E342="","",Mining_Import!E342)</f>
        <v/>
      </c>
      <c r="AG342" s="36" t="str">
        <f>IF(Mining_Import!F342="","",Mining_Import!F342)</f>
        <v/>
      </c>
      <c r="AH342" s="36" t="str">
        <f>IF(Mining_Import!G342="","",Mining_Import!G342)</f>
        <v/>
      </c>
      <c r="AI342" s="36" t="str">
        <f>IF(Mining_Import!H342="","",Mining_Import!H342)</f>
        <v/>
      </c>
      <c r="AJ342" s="36" t="str">
        <f>IF(Mining_Import!I342="","",Mining_Import!I342)</f>
        <v/>
      </c>
      <c r="BY342" s="120" t="str">
        <f t="shared" si="126"/>
        <v/>
      </c>
      <c r="BZ342" s="184" t="str">
        <f t="shared" si="139"/>
        <v/>
      </c>
      <c r="CA342" s="37" t="str">
        <f>IFERROR(VLOOKUP($BY342,Account_Value!$C$2:$F$2500,4,0),"")</f>
        <v/>
      </c>
      <c r="CB342" s="43" t="str">
        <f t="shared" si="127"/>
        <v/>
      </c>
      <c r="CC342" s="122" t="str">
        <f>IF($BZ342="","",SUM($BZ$2:$BZ342))</f>
        <v/>
      </c>
      <c r="CD342" s="43" t="str">
        <f>IF($BZ342="","",$BU$19*(SUM($BZ$2:$BZ342)))</f>
        <v/>
      </c>
    </row>
    <row r="343" spans="1:82">
      <c r="A343" s="4" t="str">
        <f t="shared" si="128"/>
        <v/>
      </c>
      <c r="B343" s="21" t="str">
        <f>IF(Investments_Import!A343="","",Investments_Import!A343)</f>
        <v/>
      </c>
      <c r="C343" s="22" t="str">
        <f t="shared" si="121"/>
        <v/>
      </c>
      <c r="D343" s="51" t="str">
        <f t="shared" si="129"/>
        <v/>
      </c>
      <c r="E343" s="3" t="str">
        <f>IF(Investments_Import!B343="","",Investments_Import!B343)</f>
        <v/>
      </c>
      <c r="F343" s="54" t="str">
        <f t="shared" si="130"/>
        <v xml:space="preserve"> </v>
      </c>
      <c r="G343" s="54" t="str">
        <f>IF($B343="","",COUNTIF($F$2:$F343,$F343))</f>
        <v/>
      </c>
      <c r="H343" s="53" t="str">
        <f t="shared" si="131"/>
        <v xml:space="preserve">  </v>
      </c>
      <c r="I343" s="3" t="str">
        <f>IF(Investments_Import!C343="","",Investments_Import!C343)</f>
        <v/>
      </c>
      <c r="J343" s="108" t="str">
        <f>IF(Investments_Import!D343="","",Investments_Import!D343)</f>
        <v/>
      </c>
      <c r="K343" s="108" t="str">
        <f t="shared" si="132"/>
        <v/>
      </c>
      <c r="L343" s="47" t="str">
        <f>IF(Investments_Import!E343="","",Investments_Import!E343)</f>
        <v/>
      </c>
      <c r="M343" s="47" t="str">
        <f t="shared" si="122"/>
        <v/>
      </c>
      <c r="N343" s="31" t="str">
        <f>IF(Investments_Import!F343="","",Investments_Import!F343)</f>
        <v/>
      </c>
      <c r="O343" s="31" t="str">
        <f t="shared" si="123"/>
        <v/>
      </c>
      <c r="P343" s="3" t="str">
        <f>IF(Investments_Import!G343="","",Investments_Import!G343)</f>
        <v/>
      </c>
      <c r="Q343" s="3" t="str">
        <f>IF(Investments_Import!H343="","",Investments_Import!H343)</f>
        <v/>
      </c>
      <c r="R343" s="37" t="str">
        <f t="shared" si="124"/>
        <v/>
      </c>
      <c r="S343" s="37" t="str">
        <f t="shared" si="125"/>
        <v/>
      </c>
      <c r="U343" s="36" t="str">
        <f>IF(Mining_Import!A343="","",Mining_Import!A343)</f>
        <v/>
      </c>
      <c r="V343" s="22" t="str">
        <f t="shared" si="133"/>
        <v/>
      </c>
      <c r="W343" s="127" t="str">
        <f t="shared" si="134"/>
        <v/>
      </c>
      <c r="X343" s="127" t="str">
        <f t="shared" si="135"/>
        <v/>
      </c>
      <c r="Y343" s="127" t="str">
        <f t="shared" si="136"/>
        <v/>
      </c>
      <c r="Z343" s="36" t="str">
        <f>IF(Mining_Import!B343="","",Mining_Import!B343)</f>
        <v/>
      </c>
      <c r="AA343" s="184" t="str">
        <f>IF(Mining_Import!$C343="","",Mining_Import!$C343)</f>
        <v/>
      </c>
      <c r="AB343" s="122" t="str">
        <f t="shared" si="137"/>
        <v/>
      </c>
      <c r="AC343" s="122" t="str">
        <f>IF($Y343&gt;Dashboard!$Q$19,$AB343,"")</f>
        <v/>
      </c>
      <c r="AD343" s="43" t="str">
        <f t="shared" si="138"/>
        <v/>
      </c>
      <c r="AE343" s="36" t="str">
        <f>IF(Mining_Import!D343="","",Mining_Import!D343)</f>
        <v/>
      </c>
      <c r="AF343" s="36" t="str">
        <f>IF(Mining_Import!E343="","",Mining_Import!E343)</f>
        <v/>
      </c>
      <c r="AG343" s="36" t="str">
        <f>IF(Mining_Import!F343="","",Mining_Import!F343)</f>
        <v/>
      </c>
      <c r="AH343" s="36" t="str">
        <f>IF(Mining_Import!G343="","",Mining_Import!G343)</f>
        <v/>
      </c>
      <c r="AI343" s="36" t="str">
        <f>IF(Mining_Import!H343="","",Mining_Import!H343)</f>
        <v/>
      </c>
      <c r="AJ343" s="36" t="str">
        <f>IF(Mining_Import!I343="","",Mining_Import!I343)</f>
        <v/>
      </c>
      <c r="BY343" s="120" t="str">
        <f t="shared" si="126"/>
        <v/>
      </c>
      <c r="BZ343" s="184" t="str">
        <f t="shared" si="139"/>
        <v/>
      </c>
      <c r="CA343" s="37" t="str">
        <f>IFERROR(VLOOKUP($BY343,Account_Value!$C$2:$F$2500,4,0),"")</f>
        <v/>
      </c>
      <c r="CB343" s="43" t="str">
        <f t="shared" si="127"/>
        <v/>
      </c>
      <c r="CC343" s="122" t="str">
        <f>IF($BZ343="","",SUM($BZ$2:$BZ343))</f>
        <v/>
      </c>
      <c r="CD343" s="43" t="str">
        <f>IF($BZ343="","",$BU$19*(SUM($BZ$2:$BZ343)))</f>
        <v/>
      </c>
    </row>
    <row r="344" spans="1:82">
      <c r="A344" s="4" t="str">
        <f t="shared" si="128"/>
        <v/>
      </c>
      <c r="B344" s="21" t="str">
        <f>IF(Investments_Import!A344="","",Investments_Import!A344)</f>
        <v/>
      </c>
      <c r="C344" s="22" t="str">
        <f t="shared" si="121"/>
        <v/>
      </c>
      <c r="D344" s="51" t="str">
        <f t="shared" si="129"/>
        <v/>
      </c>
      <c r="E344" s="3" t="str">
        <f>IF(Investments_Import!B344="","",Investments_Import!B344)</f>
        <v/>
      </c>
      <c r="F344" s="54" t="str">
        <f t="shared" si="130"/>
        <v xml:space="preserve"> </v>
      </c>
      <c r="G344" s="54" t="str">
        <f>IF($B344="","",COUNTIF($F$2:$F344,$F344))</f>
        <v/>
      </c>
      <c r="H344" s="53" t="str">
        <f t="shared" si="131"/>
        <v xml:space="preserve">  </v>
      </c>
      <c r="I344" s="3" t="str">
        <f>IF(Investments_Import!C344="","",Investments_Import!C344)</f>
        <v/>
      </c>
      <c r="J344" s="108" t="str">
        <f>IF(Investments_Import!D344="","",Investments_Import!D344)</f>
        <v/>
      </c>
      <c r="K344" s="108" t="str">
        <f t="shared" si="132"/>
        <v/>
      </c>
      <c r="L344" s="47" t="str">
        <f>IF(Investments_Import!E344="","",Investments_Import!E344)</f>
        <v/>
      </c>
      <c r="M344" s="47" t="str">
        <f t="shared" si="122"/>
        <v/>
      </c>
      <c r="N344" s="31" t="str">
        <f>IF(Investments_Import!F344="","",Investments_Import!F344)</f>
        <v/>
      </c>
      <c r="O344" s="31" t="str">
        <f t="shared" si="123"/>
        <v/>
      </c>
      <c r="P344" s="3" t="str">
        <f>IF(Investments_Import!G344="","",Investments_Import!G344)</f>
        <v/>
      </c>
      <c r="Q344" s="3" t="str">
        <f>IF(Investments_Import!H344="","",Investments_Import!H344)</f>
        <v/>
      </c>
      <c r="R344" s="37" t="str">
        <f t="shared" si="124"/>
        <v/>
      </c>
      <c r="S344" s="37" t="str">
        <f t="shared" si="125"/>
        <v/>
      </c>
      <c r="U344" s="36" t="str">
        <f>IF(Mining_Import!A344="","",Mining_Import!A344)</f>
        <v/>
      </c>
      <c r="V344" s="22" t="str">
        <f t="shared" si="133"/>
        <v/>
      </c>
      <c r="W344" s="127" t="str">
        <f t="shared" si="134"/>
        <v/>
      </c>
      <c r="X344" s="127" t="str">
        <f t="shared" si="135"/>
        <v/>
      </c>
      <c r="Y344" s="127" t="str">
        <f t="shared" si="136"/>
        <v/>
      </c>
      <c r="Z344" s="36" t="str">
        <f>IF(Mining_Import!B344="","",Mining_Import!B344)</f>
        <v/>
      </c>
      <c r="AA344" s="184" t="str">
        <f>IF(Mining_Import!$C344="","",Mining_Import!$C344)</f>
        <v/>
      </c>
      <c r="AB344" s="122" t="str">
        <f t="shared" si="137"/>
        <v/>
      </c>
      <c r="AC344" s="122" t="str">
        <f>IF($Y344&gt;Dashboard!$Q$19,$AB344,"")</f>
        <v/>
      </c>
      <c r="AD344" s="43" t="str">
        <f t="shared" si="138"/>
        <v/>
      </c>
      <c r="AE344" s="36" t="str">
        <f>IF(Mining_Import!D344="","",Mining_Import!D344)</f>
        <v/>
      </c>
      <c r="AF344" s="36" t="str">
        <f>IF(Mining_Import!E344="","",Mining_Import!E344)</f>
        <v/>
      </c>
      <c r="AG344" s="36" t="str">
        <f>IF(Mining_Import!F344="","",Mining_Import!F344)</f>
        <v/>
      </c>
      <c r="AH344" s="36" t="str">
        <f>IF(Mining_Import!G344="","",Mining_Import!G344)</f>
        <v/>
      </c>
      <c r="AI344" s="36" t="str">
        <f>IF(Mining_Import!H344="","",Mining_Import!H344)</f>
        <v/>
      </c>
      <c r="AJ344" s="36" t="str">
        <f>IF(Mining_Import!I344="","",Mining_Import!I344)</f>
        <v/>
      </c>
      <c r="BY344" s="120" t="str">
        <f t="shared" si="126"/>
        <v/>
      </c>
      <c r="BZ344" s="184" t="str">
        <f t="shared" si="139"/>
        <v/>
      </c>
      <c r="CA344" s="37" t="str">
        <f>IFERROR(VLOOKUP($BY344,Account_Value!$C$2:$F$2500,4,0),"")</f>
        <v/>
      </c>
      <c r="CB344" s="43" t="str">
        <f t="shared" si="127"/>
        <v/>
      </c>
      <c r="CC344" s="122" t="str">
        <f>IF($BZ344="","",SUM($BZ$2:$BZ344))</f>
        <v/>
      </c>
      <c r="CD344" s="43" t="str">
        <f>IF($BZ344="","",$BU$19*(SUM($BZ$2:$BZ344)))</f>
        <v/>
      </c>
    </row>
    <row r="345" spans="1:82">
      <c r="A345" s="4" t="str">
        <f t="shared" si="128"/>
        <v/>
      </c>
      <c r="B345" s="21" t="str">
        <f>IF(Investments_Import!A345="","",Investments_Import!A345)</f>
        <v/>
      </c>
      <c r="C345" s="22" t="str">
        <f t="shared" si="121"/>
        <v/>
      </c>
      <c r="D345" s="51" t="str">
        <f t="shared" si="129"/>
        <v/>
      </c>
      <c r="E345" s="3" t="str">
        <f>IF(Investments_Import!B345="","",Investments_Import!B345)</f>
        <v/>
      </c>
      <c r="F345" s="54" t="str">
        <f t="shared" si="130"/>
        <v xml:space="preserve"> </v>
      </c>
      <c r="G345" s="54" t="str">
        <f>IF($B345="","",COUNTIF($F$2:$F345,$F345))</f>
        <v/>
      </c>
      <c r="H345" s="53" t="str">
        <f t="shared" si="131"/>
        <v xml:space="preserve">  </v>
      </c>
      <c r="I345" s="3" t="str">
        <f>IF(Investments_Import!C345="","",Investments_Import!C345)</f>
        <v/>
      </c>
      <c r="J345" s="108" t="str">
        <f>IF(Investments_Import!D345="","",Investments_Import!D345)</f>
        <v/>
      </c>
      <c r="K345" s="108" t="str">
        <f t="shared" si="132"/>
        <v/>
      </c>
      <c r="L345" s="47" t="str">
        <f>IF(Investments_Import!E345="","",Investments_Import!E345)</f>
        <v/>
      </c>
      <c r="M345" s="47" t="str">
        <f t="shared" si="122"/>
        <v/>
      </c>
      <c r="N345" s="31" t="str">
        <f>IF(Investments_Import!F345="","",Investments_Import!F345)</f>
        <v/>
      </c>
      <c r="O345" s="31" t="str">
        <f t="shared" si="123"/>
        <v/>
      </c>
      <c r="P345" s="3" t="str">
        <f>IF(Investments_Import!G345="","",Investments_Import!G345)</f>
        <v/>
      </c>
      <c r="Q345" s="3" t="str">
        <f>IF(Investments_Import!H345="","",Investments_Import!H345)</f>
        <v/>
      </c>
      <c r="R345" s="37" t="str">
        <f t="shared" si="124"/>
        <v/>
      </c>
      <c r="S345" s="37" t="str">
        <f t="shared" si="125"/>
        <v/>
      </c>
      <c r="U345" s="36" t="str">
        <f>IF(Mining_Import!A345="","",Mining_Import!A345)</f>
        <v/>
      </c>
      <c r="V345" s="22" t="str">
        <f t="shared" si="133"/>
        <v/>
      </c>
      <c r="W345" s="127" t="str">
        <f t="shared" si="134"/>
        <v/>
      </c>
      <c r="X345" s="127" t="str">
        <f t="shared" si="135"/>
        <v/>
      </c>
      <c r="Y345" s="127" t="str">
        <f t="shared" si="136"/>
        <v/>
      </c>
      <c r="Z345" s="36" t="str">
        <f>IF(Mining_Import!B345="","",Mining_Import!B345)</f>
        <v/>
      </c>
      <c r="AA345" s="184" t="str">
        <f>IF(Mining_Import!$C345="","",Mining_Import!$C345)</f>
        <v/>
      </c>
      <c r="AB345" s="122" t="str">
        <f t="shared" si="137"/>
        <v/>
      </c>
      <c r="AC345" s="122" t="str">
        <f>IF($Y345&gt;Dashboard!$Q$19,$AB345,"")</f>
        <v/>
      </c>
      <c r="AD345" s="43" t="str">
        <f t="shared" si="138"/>
        <v/>
      </c>
      <c r="AE345" s="36" t="str">
        <f>IF(Mining_Import!D345="","",Mining_Import!D345)</f>
        <v/>
      </c>
      <c r="AF345" s="36" t="str">
        <f>IF(Mining_Import!E345="","",Mining_Import!E345)</f>
        <v/>
      </c>
      <c r="AG345" s="36" t="str">
        <f>IF(Mining_Import!F345="","",Mining_Import!F345)</f>
        <v/>
      </c>
      <c r="AH345" s="36" t="str">
        <f>IF(Mining_Import!G345="","",Mining_Import!G345)</f>
        <v/>
      </c>
      <c r="AI345" s="36" t="str">
        <f>IF(Mining_Import!H345="","",Mining_Import!H345)</f>
        <v/>
      </c>
      <c r="AJ345" s="36" t="str">
        <f>IF(Mining_Import!I345="","",Mining_Import!I345)</f>
        <v/>
      </c>
      <c r="BY345" s="120" t="str">
        <f t="shared" si="126"/>
        <v/>
      </c>
      <c r="BZ345" s="184" t="str">
        <f t="shared" si="139"/>
        <v/>
      </c>
      <c r="CA345" s="37" t="str">
        <f>IFERROR(VLOOKUP($BY345,Account_Value!$C$2:$F$2500,4,0),"")</f>
        <v/>
      </c>
      <c r="CB345" s="43" t="str">
        <f t="shared" si="127"/>
        <v/>
      </c>
      <c r="CC345" s="122" t="str">
        <f>IF($BZ345="","",SUM($BZ$2:$BZ345))</f>
        <v/>
      </c>
      <c r="CD345" s="43" t="str">
        <f>IF($BZ345="","",$BU$19*(SUM($BZ$2:$BZ345)))</f>
        <v/>
      </c>
    </row>
    <row r="346" spans="1:82">
      <c r="A346" s="4" t="str">
        <f t="shared" si="128"/>
        <v/>
      </c>
      <c r="B346" s="21" t="str">
        <f>IF(Investments_Import!A346="","",Investments_Import!A346)</f>
        <v/>
      </c>
      <c r="C346" s="22" t="str">
        <f t="shared" si="121"/>
        <v/>
      </c>
      <c r="D346" s="51" t="str">
        <f t="shared" si="129"/>
        <v/>
      </c>
      <c r="E346" s="3" t="str">
        <f>IF(Investments_Import!B346="","",Investments_Import!B346)</f>
        <v/>
      </c>
      <c r="F346" s="54" t="str">
        <f t="shared" si="130"/>
        <v xml:space="preserve"> </v>
      </c>
      <c r="G346" s="54" t="str">
        <f>IF($B346="","",COUNTIF($F$2:$F346,$F346))</f>
        <v/>
      </c>
      <c r="H346" s="53" t="str">
        <f t="shared" si="131"/>
        <v xml:space="preserve">  </v>
      </c>
      <c r="I346" s="3" t="str">
        <f>IF(Investments_Import!C346="","",Investments_Import!C346)</f>
        <v/>
      </c>
      <c r="J346" s="108" t="str">
        <f>IF(Investments_Import!D346="","",Investments_Import!D346)</f>
        <v/>
      </c>
      <c r="K346" s="108" t="str">
        <f t="shared" si="132"/>
        <v/>
      </c>
      <c r="L346" s="47" t="str">
        <f>IF(Investments_Import!E346="","",Investments_Import!E346)</f>
        <v/>
      </c>
      <c r="M346" s="47" t="str">
        <f t="shared" si="122"/>
        <v/>
      </c>
      <c r="N346" s="31" t="str">
        <f>IF(Investments_Import!F346="","",Investments_Import!F346)</f>
        <v/>
      </c>
      <c r="O346" s="31" t="str">
        <f t="shared" si="123"/>
        <v/>
      </c>
      <c r="P346" s="3" t="str">
        <f>IF(Investments_Import!G346="","",Investments_Import!G346)</f>
        <v/>
      </c>
      <c r="Q346" s="3" t="str">
        <f>IF(Investments_Import!H346="","",Investments_Import!H346)</f>
        <v/>
      </c>
      <c r="R346" s="37" t="str">
        <f t="shared" si="124"/>
        <v/>
      </c>
      <c r="S346" s="37" t="str">
        <f t="shared" si="125"/>
        <v/>
      </c>
      <c r="U346" s="36" t="str">
        <f>IF(Mining_Import!A346="","",Mining_Import!A346)</f>
        <v/>
      </c>
      <c r="V346" s="22" t="str">
        <f t="shared" si="133"/>
        <v/>
      </c>
      <c r="W346" s="127" t="str">
        <f t="shared" si="134"/>
        <v/>
      </c>
      <c r="X346" s="127" t="str">
        <f t="shared" si="135"/>
        <v/>
      </c>
      <c r="Y346" s="127" t="str">
        <f t="shared" si="136"/>
        <v/>
      </c>
      <c r="Z346" s="36" t="str">
        <f>IF(Mining_Import!B346="","",Mining_Import!B346)</f>
        <v/>
      </c>
      <c r="AA346" s="184" t="str">
        <f>IF(Mining_Import!$C346="","",Mining_Import!$C346)</f>
        <v/>
      </c>
      <c r="AB346" s="122" t="str">
        <f t="shared" si="137"/>
        <v/>
      </c>
      <c r="AC346" s="122" t="str">
        <f>IF($Y346&gt;Dashboard!$Q$19,$AB346,"")</f>
        <v/>
      </c>
      <c r="AD346" s="43" t="str">
        <f t="shared" si="138"/>
        <v/>
      </c>
      <c r="AE346" s="36" t="str">
        <f>IF(Mining_Import!D346="","",Mining_Import!D346)</f>
        <v/>
      </c>
      <c r="AF346" s="36" t="str">
        <f>IF(Mining_Import!E346="","",Mining_Import!E346)</f>
        <v/>
      </c>
      <c r="AG346" s="36" t="str">
        <f>IF(Mining_Import!F346="","",Mining_Import!F346)</f>
        <v/>
      </c>
      <c r="AH346" s="36" t="str">
        <f>IF(Mining_Import!G346="","",Mining_Import!G346)</f>
        <v/>
      </c>
      <c r="AI346" s="36" t="str">
        <f>IF(Mining_Import!H346="","",Mining_Import!H346)</f>
        <v/>
      </c>
      <c r="AJ346" s="36" t="str">
        <f>IF(Mining_Import!I346="","",Mining_Import!I346)</f>
        <v/>
      </c>
      <c r="BY346" s="120" t="str">
        <f t="shared" si="126"/>
        <v/>
      </c>
      <c r="BZ346" s="184" t="str">
        <f t="shared" si="139"/>
        <v/>
      </c>
      <c r="CA346" s="37" t="str">
        <f>IFERROR(VLOOKUP($BY346,Account_Value!$C$2:$F$2500,4,0),"")</f>
        <v/>
      </c>
      <c r="CB346" s="43" t="str">
        <f t="shared" si="127"/>
        <v/>
      </c>
      <c r="CC346" s="122" t="str">
        <f>IF($BZ346="","",SUM($BZ$2:$BZ346))</f>
        <v/>
      </c>
      <c r="CD346" s="43" t="str">
        <f>IF($BZ346="","",$BU$19*(SUM($BZ$2:$BZ346)))</f>
        <v/>
      </c>
    </row>
    <row r="347" spans="1:82">
      <c r="A347" s="4" t="str">
        <f t="shared" si="128"/>
        <v/>
      </c>
      <c r="B347" s="21" t="str">
        <f>IF(Investments_Import!A347="","",Investments_Import!A347)</f>
        <v/>
      </c>
      <c r="C347" s="22" t="str">
        <f t="shared" si="121"/>
        <v/>
      </c>
      <c r="D347" s="51" t="str">
        <f t="shared" si="129"/>
        <v/>
      </c>
      <c r="E347" s="3" t="str">
        <f>IF(Investments_Import!B347="","",Investments_Import!B347)</f>
        <v/>
      </c>
      <c r="F347" s="54" t="str">
        <f t="shared" si="130"/>
        <v xml:space="preserve"> </v>
      </c>
      <c r="G347" s="54" t="str">
        <f>IF($B347="","",COUNTIF($F$2:$F347,$F347))</f>
        <v/>
      </c>
      <c r="H347" s="53" t="str">
        <f t="shared" si="131"/>
        <v xml:space="preserve">  </v>
      </c>
      <c r="I347" s="3" t="str">
        <f>IF(Investments_Import!C347="","",Investments_Import!C347)</f>
        <v/>
      </c>
      <c r="J347" s="108" t="str">
        <f>IF(Investments_Import!D347="","",Investments_Import!D347)</f>
        <v/>
      </c>
      <c r="K347" s="108" t="str">
        <f t="shared" si="132"/>
        <v/>
      </c>
      <c r="L347" s="47" t="str">
        <f>IF(Investments_Import!E347="","",Investments_Import!E347)</f>
        <v/>
      </c>
      <c r="M347" s="47" t="str">
        <f t="shared" si="122"/>
        <v/>
      </c>
      <c r="N347" s="31" t="str">
        <f>IF(Investments_Import!F347="","",Investments_Import!F347)</f>
        <v/>
      </c>
      <c r="O347" s="31" t="str">
        <f t="shared" si="123"/>
        <v/>
      </c>
      <c r="P347" s="3" t="str">
        <f>IF(Investments_Import!G347="","",Investments_Import!G347)</f>
        <v/>
      </c>
      <c r="Q347" s="3" t="str">
        <f>IF(Investments_Import!H347="","",Investments_Import!H347)</f>
        <v/>
      </c>
      <c r="R347" s="37" t="str">
        <f t="shared" si="124"/>
        <v/>
      </c>
      <c r="S347" s="37" t="str">
        <f t="shared" si="125"/>
        <v/>
      </c>
      <c r="U347" s="36" t="str">
        <f>IF(Mining_Import!A347="","",Mining_Import!A347)</f>
        <v/>
      </c>
      <c r="V347" s="22" t="str">
        <f t="shared" si="133"/>
        <v/>
      </c>
      <c r="W347" s="127" t="str">
        <f t="shared" si="134"/>
        <v/>
      </c>
      <c r="X347" s="127" t="str">
        <f t="shared" si="135"/>
        <v/>
      </c>
      <c r="Y347" s="127" t="str">
        <f t="shared" si="136"/>
        <v/>
      </c>
      <c r="Z347" s="36" t="str">
        <f>IF(Mining_Import!B347="","",Mining_Import!B347)</f>
        <v/>
      </c>
      <c r="AA347" s="184" t="str">
        <f>IF(Mining_Import!$C347="","",Mining_Import!$C347)</f>
        <v/>
      </c>
      <c r="AB347" s="122" t="str">
        <f t="shared" si="137"/>
        <v/>
      </c>
      <c r="AC347" s="122" t="str">
        <f>IF($Y347&gt;Dashboard!$Q$19,$AB347,"")</f>
        <v/>
      </c>
      <c r="AD347" s="43" t="str">
        <f t="shared" si="138"/>
        <v/>
      </c>
      <c r="AE347" s="36" t="str">
        <f>IF(Mining_Import!D347="","",Mining_Import!D347)</f>
        <v/>
      </c>
      <c r="AF347" s="36" t="str">
        <f>IF(Mining_Import!E347="","",Mining_Import!E347)</f>
        <v/>
      </c>
      <c r="AG347" s="36" t="str">
        <f>IF(Mining_Import!F347="","",Mining_Import!F347)</f>
        <v/>
      </c>
      <c r="AH347" s="36" t="str">
        <f>IF(Mining_Import!G347="","",Mining_Import!G347)</f>
        <v/>
      </c>
      <c r="AI347" s="36" t="str">
        <f>IF(Mining_Import!H347="","",Mining_Import!H347)</f>
        <v/>
      </c>
      <c r="AJ347" s="36" t="str">
        <f>IF(Mining_Import!I347="","",Mining_Import!I347)</f>
        <v/>
      </c>
      <c r="BY347" s="120" t="str">
        <f t="shared" si="126"/>
        <v/>
      </c>
      <c r="BZ347" s="184" t="str">
        <f t="shared" si="139"/>
        <v/>
      </c>
      <c r="CA347" s="37" t="str">
        <f>IFERROR(VLOOKUP($BY347,Account_Value!$C$2:$F$2500,4,0),"")</f>
        <v/>
      </c>
      <c r="CB347" s="43" t="str">
        <f t="shared" si="127"/>
        <v/>
      </c>
      <c r="CC347" s="122" t="str">
        <f>IF($BZ347="","",SUM($BZ$2:$BZ347))</f>
        <v/>
      </c>
      <c r="CD347" s="43" t="str">
        <f>IF($BZ347="","",$BU$19*(SUM($BZ$2:$BZ347)))</f>
        <v/>
      </c>
    </row>
    <row r="348" spans="1:82">
      <c r="A348" s="4" t="str">
        <f t="shared" si="128"/>
        <v/>
      </c>
      <c r="B348" s="21" t="str">
        <f>IF(Investments_Import!A348="","",Investments_Import!A348)</f>
        <v/>
      </c>
      <c r="C348" s="22" t="str">
        <f t="shared" si="121"/>
        <v/>
      </c>
      <c r="D348" s="51" t="str">
        <f t="shared" si="129"/>
        <v/>
      </c>
      <c r="E348" s="3" t="str">
        <f>IF(Investments_Import!B348="","",Investments_Import!B348)</f>
        <v/>
      </c>
      <c r="F348" s="54" t="str">
        <f t="shared" si="130"/>
        <v xml:space="preserve"> </v>
      </c>
      <c r="G348" s="54" t="str">
        <f>IF($B348="","",COUNTIF($F$2:$F348,$F348))</f>
        <v/>
      </c>
      <c r="H348" s="53" t="str">
        <f t="shared" si="131"/>
        <v xml:space="preserve">  </v>
      </c>
      <c r="I348" s="3" t="str">
        <f>IF(Investments_Import!C348="","",Investments_Import!C348)</f>
        <v/>
      </c>
      <c r="J348" s="108" t="str">
        <f>IF(Investments_Import!D348="","",Investments_Import!D348)</f>
        <v/>
      </c>
      <c r="K348" s="108" t="str">
        <f t="shared" si="132"/>
        <v/>
      </c>
      <c r="L348" s="47" t="str">
        <f>IF(Investments_Import!E348="","",Investments_Import!E348)</f>
        <v/>
      </c>
      <c r="M348" s="47" t="str">
        <f t="shared" si="122"/>
        <v/>
      </c>
      <c r="N348" s="31" t="str">
        <f>IF(Investments_Import!F348="","",Investments_Import!F348)</f>
        <v/>
      </c>
      <c r="O348" s="31" t="str">
        <f t="shared" si="123"/>
        <v/>
      </c>
      <c r="P348" s="3" t="str">
        <f>IF(Investments_Import!G348="","",Investments_Import!G348)</f>
        <v/>
      </c>
      <c r="Q348" s="3" t="str">
        <f>IF(Investments_Import!H348="","",Investments_Import!H348)</f>
        <v/>
      </c>
      <c r="R348" s="37" t="str">
        <f t="shared" si="124"/>
        <v/>
      </c>
      <c r="S348" s="37" t="str">
        <f t="shared" si="125"/>
        <v/>
      </c>
      <c r="U348" s="36" t="str">
        <f>IF(Mining_Import!A348="","",Mining_Import!A348)</f>
        <v/>
      </c>
      <c r="V348" s="22" t="str">
        <f t="shared" si="133"/>
        <v/>
      </c>
      <c r="W348" s="127" t="str">
        <f t="shared" si="134"/>
        <v/>
      </c>
      <c r="X348" s="127" t="str">
        <f t="shared" si="135"/>
        <v/>
      </c>
      <c r="Y348" s="127" t="str">
        <f t="shared" si="136"/>
        <v/>
      </c>
      <c r="Z348" s="36" t="str">
        <f>IF(Mining_Import!B348="","",Mining_Import!B348)</f>
        <v/>
      </c>
      <c r="AA348" s="184" t="str">
        <f>IF(Mining_Import!$C348="","",Mining_Import!$C348)</f>
        <v/>
      </c>
      <c r="AB348" s="122" t="str">
        <f t="shared" si="137"/>
        <v/>
      </c>
      <c r="AC348" s="122" t="str">
        <f>IF($Y348&gt;Dashboard!$Q$19,$AB348,"")</f>
        <v/>
      </c>
      <c r="AD348" s="43" t="str">
        <f t="shared" si="138"/>
        <v/>
      </c>
      <c r="AE348" s="36" t="str">
        <f>IF(Mining_Import!D348="","",Mining_Import!D348)</f>
        <v/>
      </c>
      <c r="AF348" s="36" t="str">
        <f>IF(Mining_Import!E348="","",Mining_Import!E348)</f>
        <v/>
      </c>
      <c r="AG348" s="36" t="str">
        <f>IF(Mining_Import!F348="","",Mining_Import!F348)</f>
        <v/>
      </c>
      <c r="AH348" s="36" t="str">
        <f>IF(Mining_Import!G348="","",Mining_Import!G348)</f>
        <v/>
      </c>
      <c r="AI348" s="36" t="str">
        <f>IF(Mining_Import!H348="","",Mining_Import!H348)</f>
        <v/>
      </c>
      <c r="AJ348" s="36" t="str">
        <f>IF(Mining_Import!I348="","",Mining_Import!I348)</f>
        <v/>
      </c>
      <c r="BY348" s="120" t="str">
        <f t="shared" si="126"/>
        <v/>
      </c>
      <c r="BZ348" s="184" t="str">
        <f t="shared" si="139"/>
        <v/>
      </c>
      <c r="CA348" s="37" t="str">
        <f>IFERROR(VLOOKUP($BY348,Account_Value!$C$2:$F$2500,4,0),"")</f>
        <v/>
      </c>
      <c r="CB348" s="43" t="str">
        <f t="shared" si="127"/>
        <v/>
      </c>
      <c r="CC348" s="122" t="str">
        <f>IF($BZ348="","",SUM($BZ$2:$BZ348))</f>
        <v/>
      </c>
      <c r="CD348" s="43" t="str">
        <f>IF($BZ348="","",$BU$19*(SUM($BZ$2:$BZ348)))</f>
        <v/>
      </c>
    </row>
    <row r="349" spans="1:82">
      <c r="A349" s="4" t="str">
        <f t="shared" si="128"/>
        <v/>
      </c>
      <c r="B349" s="21" t="str">
        <f>IF(Investments_Import!A349="","",Investments_Import!A349)</f>
        <v/>
      </c>
      <c r="C349" s="22" t="str">
        <f t="shared" si="121"/>
        <v/>
      </c>
      <c r="D349" s="51" t="str">
        <f t="shared" si="129"/>
        <v/>
      </c>
      <c r="E349" s="3" t="str">
        <f>IF(Investments_Import!B349="","",Investments_Import!B349)</f>
        <v/>
      </c>
      <c r="F349" s="54" t="str">
        <f t="shared" si="130"/>
        <v xml:space="preserve"> </v>
      </c>
      <c r="G349" s="54" t="str">
        <f>IF($B349="","",COUNTIF($F$2:$F349,$F349))</f>
        <v/>
      </c>
      <c r="H349" s="53" t="str">
        <f t="shared" si="131"/>
        <v xml:space="preserve">  </v>
      </c>
      <c r="I349" s="3" t="str">
        <f>IF(Investments_Import!C349="","",Investments_Import!C349)</f>
        <v/>
      </c>
      <c r="J349" s="108" t="str">
        <f>IF(Investments_Import!D349="","",Investments_Import!D349)</f>
        <v/>
      </c>
      <c r="K349" s="108" t="str">
        <f t="shared" si="132"/>
        <v/>
      </c>
      <c r="L349" s="47" t="str">
        <f>IF(Investments_Import!E349="","",Investments_Import!E349)</f>
        <v/>
      </c>
      <c r="M349" s="47" t="str">
        <f t="shared" si="122"/>
        <v/>
      </c>
      <c r="N349" s="31" t="str">
        <f>IF(Investments_Import!F349="","",Investments_Import!F349)</f>
        <v/>
      </c>
      <c r="O349" s="31" t="str">
        <f t="shared" si="123"/>
        <v/>
      </c>
      <c r="P349" s="3" t="str">
        <f>IF(Investments_Import!G349="","",Investments_Import!G349)</f>
        <v/>
      </c>
      <c r="Q349" s="3" t="str">
        <f>IF(Investments_Import!H349="","",Investments_Import!H349)</f>
        <v/>
      </c>
      <c r="R349" s="37" t="str">
        <f t="shared" si="124"/>
        <v/>
      </c>
      <c r="S349" s="37" t="str">
        <f t="shared" si="125"/>
        <v/>
      </c>
      <c r="U349" s="36" t="str">
        <f>IF(Mining_Import!A349="","",Mining_Import!A349)</f>
        <v/>
      </c>
      <c r="V349" s="22" t="str">
        <f t="shared" si="133"/>
        <v/>
      </c>
      <c r="W349" s="127" t="str">
        <f t="shared" si="134"/>
        <v/>
      </c>
      <c r="X349" s="127" t="str">
        <f t="shared" si="135"/>
        <v/>
      </c>
      <c r="Y349" s="127" t="str">
        <f t="shared" si="136"/>
        <v/>
      </c>
      <c r="Z349" s="36" t="str">
        <f>IF(Mining_Import!B349="","",Mining_Import!B349)</f>
        <v/>
      </c>
      <c r="AA349" s="184" t="str">
        <f>IF(Mining_Import!$C349="","",Mining_Import!$C349)</f>
        <v/>
      </c>
      <c r="AB349" s="122" t="str">
        <f t="shared" si="137"/>
        <v/>
      </c>
      <c r="AC349" s="122" t="str">
        <f>IF($Y349&gt;Dashboard!$Q$19,$AB349,"")</f>
        <v/>
      </c>
      <c r="AD349" s="43" t="str">
        <f t="shared" si="138"/>
        <v/>
      </c>
      <c r="AE349" s="36" t="str">
        <f>IF(Mining_Import!D349="","",Mining_Import!D349)</f>
        <v/>
      </c>
      <c r="AF349" s="36" t="str">
        <f>IF(Mining_Import!E349="","",Mining_Import!E349)</f>
        <v/>
      </c>
      <c r="AG349" s="36" t="str">
        <f>IF(Mining_Import!F349="","",Mining_Import!F349)</f>
        <v/>
      </c>
      <c r="AH349" s="36" t="str">
        <f>IF(Mining_Import!G349="","",Mining_Import!G349)</f>
        <v/>
      </c>
      <c r="AI349" s="36" t="str">
        <f>IF(Mining_Import!H349="","",Mining_Import!H349)</f>
        <v/>
      </c>
      <c r="AJ349" s="36" t="str">
        <f>IF(Mining_Import!I349="","",Mining_Import!I349)</f>
        <v/>
      </c>
      <c r="BY349" s="120" t="str">
        <f t="shared" si="126"/>
        <v/>
      </c>
      <c r="BZ349" s="184" t="str">
        <f t="shared" si="139"/>
        <v/>
      </c>
      <c r="CA349" s="37" t="str">
        <f>IFERROR(VLOOKUP($BY349,Account_Value!$C$2:$F$2500,4,0),"")</f>
        <v/>
      </c>
      <c r="CB349" s="43" t="str">
        <f t="shared" si="127"/>
        <v/>
      </c>
      <c r="CC349" s="122" t="str">
        <f>IF($BZ349="","",SUM($BZ$2:$BZ349))</f>
        <v/>
      </c>
      <c r="CD349" s="43" t="str">
        <f>IF($BZ349="","",$BU$19*(SUM($BZ$2:$BZ349)))</f>
        <v/>
      </c>
    </row>
    <row r="350" spans="1:82">
      <c r="A350" s="4" t="str">
        <f t="shared" si="128"/>
        <v/>
      </c>
      <c r="B350" s="21" t="str">
        <f>IF(Investments_Import!A350="","",Investments_Import!A350)</f>
        <v/>
      </c>
      <c r="C350" s="22" t="str">
        <f t="shared" si="121"/>
        <v/>
      </c>
      <c r="D350" s="51" t="str">
        <f t="shared" si="129"/>
        <v/>
      </c>
      <c r="E350" s="3" t="str">
        <f>IF(Investments_Import!B350="","",Investments_Import!B350)</f>
        <v/>
      </c>
      <c r="F350" s="54" t="str">
        <f t="shared" si="130"/>
        <v xml:space="preserve"> </v>
      </c>
      <c r="G350" s="54" t="str">
        <f>IF($B350="","",COUNTIF($F$2:$F350,$F350))</f>
        <v/>
      </c>
      <c r="H350" s="53" t="str">
        <f t="shared" si="131"/>
        <v xml:space="preserve">  </v>
      </c>
      <c r="I350" s="3" t="str">
        <f>IF(Investments_Import!C350="","",Investments_Import!C350)</f>
        <v/>
      </c>
      <c r="J350" s="108" t="str">
        <f>IF(Investments_Import!D350="","",Investments_Import!D350)</f>
        <v/>
      </c>
      <c r="K350" s="108" t="str">
        <f t="shared" si="132"/>
        <v/>
      </c>
      <c r="L350" s="47" t="str">
        <f>IF(Investments_Import!E350="","",Investments_Import!E350)</f>
        <v/>
      </c>
      <c r="M350" s="47" t="str">
        <f t="shared" si="122"/>
        <v/>
      </c>
      <c r="N350" s="31" t="str">
        <f>IF(Investments_Import!F350="","",Investments_Import!F350)</f>
        <v/>
      </c>
      <c r="O350" s="31" t="str">
        <f t="shared" si="123"/>
        <v/>
      </c>
      <c r="P350" s="3" t="str">
        <f>IF(Investments_Import!G350="","",Investments_Import!G350)</f>
        <v/>
      </c>
      <c r="Q350" s="3" t="str">
        <f>IF(Investments_Import!H350="","",Investments_Import!H350)</f>
        <v/>
      </c>
      <c r="R350" s="37" t="str">
        <f t="shared" si="124"/>
        <v/>
      </c>
      <c r="S350" s="37" t="str">
        <f t="shared" si="125"/>
        <v/>
      </c>
      <c r="U350" s="36" t="str">
        <f>IF(Mining_Import!A350="","",Mining_Import!A350)</f>
        <v/>
      </c>
      <c r="V350" s="22" t="str">
        <f t="shared" si="133"/>
        <v/>
      </c>
      <c r="W350" s="127" t="str">
        <f t="shared" si="134"/>
        <v/>
      </c>
      <c r="X350" s="127" t="str">
        <f t="shared" si="135"/>
        <v/>
      </c>
      <c r="Y350" s="127" t="str">
        <f t="shared" si="136"/>
        <v/>
      </c>
      <c r="Z350" s="36" t="str">
        <f>IF(Mining_Import!B350="","",Mining_Import!B350)</f>
        <v/>
      </c>
      <c r="AA350" s="184" t="str">
        <f>IF(Mining_Import!$C350="","",Mining_Import!$C350)</f>
        <v/>
      </c>
      <c r="AB350" s="122" t="str">
        <f t="shared" si="137"/>
        <v/>
      </c>
      <c r="AC350" s="122" t="str">
        <f>IF($Y350&gt;Dashboard!$Q$19,$AB350,"")</f>
        <v/>
      </c>
      <c r="AD350" s="43" t="str">
        <f t="shared" si="138"/>
        <v/>
      </c>
      <c r="AE350" s="36" t="str">
        <f>IF(Mining_Import!D350="","",Mining_Import!D350)</f>
        <v/>
      </c>
      <c r="AF350" s="36" t="str">
        <f>IF(Mining_Import!E350="","",Mining_Import!E350)</f>
        <v/>
      </c>
      <c r="AG350" s="36" t="str">
        <f>IF(Mining_Import!F350="","",Mining_Import!F350)</f>
        <v/>
      </c>
      <c r="AH350" s="36" t="str">
        <f>IF(Mining_Import!G350="","",Mining_Import!G350)</f>
        <v/>
      </c>
      <c r="AI350" s="36" t="str">
        <f>IF(Mining_Import!H350="","",Mining_Import!H350)</f>
        <v/>
      </c>
      <c r="AJ350" s="36" t="str">
        <f>IF(Mining_Import!I350="","",Mining_Import!I350)</f>
        <v/>
      </c>
      <c r="BY350" s="120" t="str">
        <f t="shared" si="126"/>
        <v/>
      </c>
      <c r="BZ350" s="184" t="str">
        <f t="shared" si="139"/>
        <v/>
      </c>
      <c r="CA350" s="37" t="str">
        <f>IFERROR(VLOOKUP($BY350,Account_Value!$C$2:$F$2500,4,0),"")</f>
        <v/>
      </c>
      <c r="CB350" s="43" t="str">
        <f t="shared" si="127"/>
        <v/>
      </c>
      <c r="CC350" s="122" t="str">
        <f>IF($BZ350="","",SUM($BZ$2:$BZ350))</f>
        <v/>
      </c>
      <c r="CD350" s="43" t="str">
        <f>IF($BZ350="","",$BU$19*(SUM($BZ$2:$BZ350)))</f>
        <v/>
      </c>
    </row>
    <row r="351" spans="1:82">
      <c r="A351" s="4" t="str">
        <f t="shared" si="128"/>
        <v/>
      </c>
      <c r="B351" s="21" t="str">
        <f>IF(Investments_Import!A351="","",Investments_Import!A351)</f>
        <v/>
      </c>
      <c r="C351" s="22" t="str">
        <f t="shared" si="121"/>
        <v/>
      </c>
      <c r="D351" s="51" t="str">
        <f t="shared" si="129"/>
        <v/>
      </c>
      <c r="E351" s="3" t="str">
        <f>IF(Investments_Import!B351="","",Investments_Import!B351)</f>
        <v/>
      </c>
      <c r="F351" s="54" t="str">
        <f t="shared" si="130"/>
        <v xml:space="preserve"> </v>
      </c>
      <c r="G351" s="54" t="str">
        <f>IF($B351="","",COUNTIF($F$2:$F351,$F351))</f>
        <v/>
      </c>
      <c r="H351" s="53" t="str">
        <f t="shared" si="131"/>
        <v xml:space="preserve">  </v>
      </c>
      <c r="I351" s="3" t="str">
        <f>IF(Investments_Import!C351="","",Investments_Import!C351)</f>
        <v/>
      </c>
      <c r="J351" s="108" t="str">
        <f>IF(Investments_Import!D351="","",Investments_Import!D351)</f>
        <v/>
      </c>
      <c r="K351" s="108" t="str">
        <f t="shared" si="132"/>
        <v/>
      </c>
      <c r="L351" s="47" t="str">
        <f>IF(Investments_Import!E351="","",Investments_Import!E351)</f>
        <v/>
      </c>
      <c r="M351" s="47" t="str">
        <f t="shared" si="122"/>
        <v/>
      </c>
      <c r="N351" s="31" t="str">
        <f>IF(Investments_Import!F351="","",Investments_Import!F351)</f>
        <v/>
      </c>
      <c r="O351" s="31" t="str">
        <f t="shared" si="123"/>
        <v/>
      </c>
      <c r="P351" s="3" t="str">
        <f>IF(Investments_Import!G351="","",Investments_Import!G351)</f>
        <v/>
      </c>
      <c r="Q351" s="3" t="str">
        <f>IF(Investments_Import!H351="","",Investments_Import!H351)</f>
        <v/>
      </c>
      <c r="R351" s="37" t="str">
        <f t="shared" si="124"/>
        <v/>
      </c>
      <c r="S351" s="37" t="str">
        <f t="shared" si="125"/>
        <v/>
      </c>
      <c r="U351" s="36" t="str">
        <f>IF(Mining_Import!A351="","",Mining_Import!A351)</f>
        <v/>
      </c>
      <c r="V351" s="22" t="str">
        <f t="shared" si="133"/>
        <v/>
      </c>
      <c r="W351" s="127" t="str">
        <f t="shared" si="134"/>
        <v/>
      </c>
      <c r="X351" s="127" t="str">
        <f t="shared" si="135"/>
        <v/>
      </c>
      <c r="Y351" s="127" t="str">
        <f t="shared" si="136"/>
        <v/>
      </c>
      <c r="Z351" s="36" t="str">
        <f>IF(Mining_Import!B351="","",Mining_Import!B351)</f>
        <v/>
      </c>
      <c r="AA351" s="184" t="str">
        <f>IF(Mining_Import!$C351="","",Mining_Import!$C351)</f>
        <v/>
      </c>
      <c r="AB351" s="122" t="str">
        <f t="shared" si="137"/>
        <v/>
      </c>
      <c r="AC351" s="122" t="str">
        <f>IF($Y351&gt;Dashboard!$Q$19,$AB351,"")</f>
        <v/>
      </c>
      <c r="AD351" s="43" t="str">
        <f t="shared" si="138"/>
        <v/>
      </c>
      <c r="AE351" s="36" t="str">
        <f>IF(Mining_Import!D351="","",Mining_Import!D351)</f>
        <v/>
      </c>
      <c r="AF351" s="36" t="str">
        <f>IF(Mining_Import!E351="","",Mining_Import!E351)</f>
        <v/>
      </c>
      <c r="AG351" s="36" t="str">
        <f>IF(Mining_Import!F351="","",Mining_Import!F351)</f>
        <v/>
      </c>
      <c r="AH351" s="36" t="str">
        <f>IF(Mining_Import!G351="","",Mining_Import!G351)</f>
        <v/>
      </c>
      <c r="AI351" s="36" t="str">
        <f>IF(Mining_Import!H351="","",Mining_Import!H351)</f>
        <v/>
      </c>
      <c r="AJ351" s="36" t="str">
        <f>IF(Mining_Import!I351="","",Mining_Import!I351)</f>
        <v/>
      </c>
      <c r="BY351" s="120" t="str">
        <f t="shared" si="126"/>
        <v/>
      </c>
      <c r="BZ351" s="184" t="str">
        <f t="shared" si="139"/>
        <v/>
      </c>
      <c r="CA351" s="37" t="str">
        <f>IFERROR(VLOOKUP($BY351,Account_Value!$C$2:$F$2500,4,0),"")</f>
        <v/>
      </c>
      <c r="CB351" s="43" t="str">
        <f t="shared" si="127"/>
        <v/>
      </c>
      <c r="CC351" s="122" t="str">
        <f>IF($BZ351="","",SUM($BZ$2:$BZ351))</f>
        <v/>
      </c>
      <c r="CD351" s="43" t="str">
        <f>IF($BZ351="","",$BU$19*(SUM($BZ$2:$BZ351)))</f>
        <v/>
      </c>
    </row>
    <row r="352" spans="1:82">
      <c r="A352" s="4" t="str">
        <f t="shared" si="128"/>
        <v/>
      </c>
      <c r="B352" s="21" t="str">
        <f>IF(Investments_Import!A352="","",Investments_Import!A352)</f>
        <v/>
      </c>
      <c r="C352" s="22" t="str">
        <f t="shared" si="121"/>
        <v/>
      </c>
      <c r="D352" s="51" t="str">
        <f t="shared" si="129"/>
        <v/>
      </c>
      <c r="E352" s="3" t="str">
        <f>IF(Investments_Import!B352="","",Investments_Import!B352)</f>
        <v/>
      </c>
      <c r="F352" s="54" t="str">
        <f t="shared" si="130"/>
        <v xml:space="preserve"> </v>
      </c>
      <c r="G352" s="54" t="str">
        <f>IF($B352="","",COUNTIF($F$2:$F352,$F352))</f>
        <v/>
      </c>
      <c r="H352" s="53" t="str">
        <f t="shared" si="131"/>
        <v xml:space="preserve">  </v>
      </c>
      <c r="I352" s="3" t="str">
        <f>IF(Investments_Import!C352="","",Investments_Import!C352)</f>
        <v/>
      </c>
      <c r="J352" s="108" t="str">
        <f>IF(Investments_Import!D352="","",Investments_Import!D352)</f>
        <v/>
      </c>
      <c r="K352" s="108" t="str">
        <f t="shared" si="132"/>
        <v/>
      </c>
      <c r="L352" s="47" t="str">
        <f>IF(Investments_Import!E352="","",Investments_Import!E352)</f>
        <v/>
      </c>
      <c r="M352" s="47" t="str">
        <f t="shared" si="122"/>
        <v/>
      </c>
      <c r="N352" s="31" t="str">
        <f>IF(Investments_Import!F352="","",Investments_Import!F352)</f>
        <v/>
      </c>
      <c r="O352" s="31" t="str">
        <f t="shared" si="123"/>
        <v/>
      </c>
      <c r="P352" s="3" t="str">
        <f>IF(Investments_Import!G352="","",Investments_Import!G352)</f>
        <v/>
      </c>
      <c r="Q352" s="3" t="str">
        <f>IF(Investments_Import!H352="","",Investments_Import!H352)</f>
        <v/>
      </c>
      <c r="R352" s="37" t="str">
        <f t="shared" si="124"/>
        <v/>
      </c>
      <c r="S352" s="37" t="str">
        <f t="shared" si="125"/>
        <v/>
      </c>
      <c r="U352" s="36" t="str">
        <f>IF(Mining_Import!A352="","",Mining_Import!A352)</f>
        <v/>
      </c>
      <c r="V352" s="22" t="str">
        <f t="shared" si="133"/>
        <v/>
      </c>
      <c r="W352" s="127" t="str">
        <f t="shared" si="134"/>
        <v/>
      </c>
      <c r="X352" s="127" t="str">
        <f t="shared" si="135"/>
        <v/>
      </c>
      <c r="Y352" s="127" t="str">
        <f t="shared" si="136"/>
        <v/>
      </c>
      <c r="Z352" s="36" t="str">
        <f>IF(Mining_Import!B352="","",Mining_Import!B352)</f>
        <v/>
      </c>
      <c r="AA352" s="184" t="str">
        <f>IF(Mining_Import!$C352="","",Mining_Import!$C352)</f>
        <v/>
      </c>
      <c r="AB352" s="122" t="str">
        <f t="shared" si="137"/>
        <v/>
      </c>
      <c r="AC352" s="122" t="str">
        <f>IF($Y352&gt;Dashboard!$Q$19,$AB352,"")</f>
        <v/>
      </c>
      <c r="AD352" s="43" t="str">
        <f t="shared" si="138"/>
        <v/>
      </c>
      <c r="AE352" s="36" t="str">
        <f>IF(Mining_Import!D352="","",Mining_Import!D352)</f>
        <v/>
      </c>
      <c r="AF352" s="36" t="str">
        <f>IF(Mining_Import!E352="","",Mining_Import!E352)</f>
        <v/>
      </c>
      <c r="AG352" s="36" t="str">
        <f>IF(Mining_Import!F352="","",Mining_Import!F352)</f>
        <v/>
      </c>
      <c r="AH352" s="36" t="str">
        <f>IF(Mining_Import!G352="","",Mining_Import!G352)</f>
        <v/>
      </c>
      <c r="AI352" s="36" t="str">
        <f>IF(Mining_Import!H352="","",Mining_Import!H352)</f>
        <v/>
      </c>
      <c r="AJ352" s="36" t="str">
        <f>IF(Mining_Import!I352="","",Mining_Import!I352)</f>
        <v/>
      </c>
      <c r="BY352" s="120" t="str">
        <f t="shared" si="126"/>
        <v/>
      </c>
      <c r="BZ352" s="184" t="str">
        <f t="shared" si="139"/>
        <v/>
      </c>
      <c r="CA352" s="37" t="str">
        <f>IFERROR(VLOOKUP($BY352,Account_Value!$C$2:$F$2500,4,0),"")</f>
        <v/>
      </c>
      <c r="CB352" s="43" t="str">
        <f t="shared" si="127"/>
        <v/>
      </c>
      <c r="CC352" s="122" t="str">
        <f>IF($BZ352="","",SUM($BZ$2:$BZ352))</f>
        <v/>
      </c>
      <c r="CD352" s="43" t="str">
        <f>IF($BZ352="","",$BU$19*(SUM($BZ$2:$BZ352)))</f>
        <v/>
      </c>
    </row>
    <row r="353" spans="1:82">
      <c r="A353" s="4" t="str">
        <f t="shared" si="128"/>
        <v/>
      </c>
      <c r="B353" s="21" t="str">
        <f>IF(Investments_Import!A353="","",Investments_Import!A353)</f>
        <v/>
      </c>
      <c r="C353" s="22" t="str">
        <f t="shared" si="121"/>
        <v/>
      </c>
      <c r="D353" s="51" t="str">
        <f t="shared" si="129"/>
        <v/>
      </c>
      <c r="E353" s="3" t="str">
        <f>IF(Investments_Import!B353="","",Investments_Import!B353)</f>
        <v/>
      </c>
      <c r="F353" s="54" t="str">
        <f t="shared" si="130"/>
        <v xml:space="preserve"> </v>
      </c>
      <c r="G353" s="54" t="str">
        <f>IF($B353="","",COUNTIF($F$2:$F353,$F353))</f>
        <v/>
      </c>
      <c r="H353" s="53" t="str">
        <f t="shared" si="131"/>
        <v xml:space="preserve">  </v>
      </c>
      <c r="I353" s="3" t="str">
        <f>IF(Investments_Import!C353="","",Investments_Import!C353)</f>
        <v/>
      </c>
      <c r="J353" s="108" t="str">
        <f>IF(Investments_Import!D353="","",Investments_Import!D353)</f>
        <v/>
      </c>
      <c r="K353" s="108" t="str">
        <f t="shared" si="132"/>
        <v/>
      </c>
      <c r="L353" s="47" t="str">
        <f>IF(Investments_Import!E353="","",Investments_Import!E353)</f>
        <v/>
      </c>
      <c r="M353" s="47" t="str">
        <f t="shared" si="122"/>
        <v/>
      </c>
      <c r="N353" s="31" t="str">
        <f>IF(Investments_Import!F353="","",Investments_Import!F353)</f>
        <v/>
      </c>
      <c r="O353" s="31" t="str">
        <f t="shared" si="123"/>
        <v/>
      </c>
      <c r="P353" s="3" t="str">
        <f>IF(Investments_Import!G353="","",Investments_Import!G353)</f>
        <v/>
      </c>
      <c r="Q353" s="3" t="str">
        <f>IF(Investments_Import!H353="","",Investments_Import!H353)</f>
        <v/>
      </c>
      <c r="R353" s="37" t="str">
        <f t="shared" si="124"/>
        <v/>
      </c>
      <c r="S353" s="37" t="str">
        <f t="shared" si="125"/>
        <v/>
      </c>
      <c r="U353" s="36" t="str">
        <f>IF(Mining_Import!A353="","",Mining_Import!A353)</f>
        <v/>
      </c>
      <c r="V353" s="22" t="str">
        <f t="shared" si="133"/>
        <v/>
      </c>
      <c r="W353" s="127" t="str">
        <f t="shared" si="134"/>
        <v/>
      </c>
      <c r="X353" s="127" t="str">
        <f t="shared" si="135"/>
        <v/>
      </c>
      <c r="Y353" s="127" t="str">
        <f t="shared" si="136"/>
        <v/>
      </c>
      <c r="Z353" s="36" t="str">
        <f>IF(Mining_Import!B353="","",Mining_Import!B353)</f>
        <v/>
      </c>
      <c r="AA353" s="184" t="str">
        <f>IF(Mining_Import!$C353="","",Mining_Import!$C353)</f>
        <v/>
      </c>
      <c r="AB353" s="122" t="str">
        <f t="shared" si="137"/>
        <v/>
      </c>
      <c r="AC353" s="122" t="str">
        <f>IF($Y353&gt;Dashboard!$Q$19,$AB353,"")</f>
        <v/>
      </c>
      <c r="AD353" s="43" t="str">
        <f t="shared" si="138"/>
        <v/>
      </c>
      <c r="AE353" s="36" t="str">
        <f>IF(Mining_Import!D353="","",Mining_Import!D353)</f>
        <v/>
      </c>
      <c r="AF353" s="36" t="str">
        <f>IF(Mining_Import!E353="","",Mining_Import!E353)</f>
        <v/>
      </c>
      <c r="AG353" s="36" t="str">
        <f>IF(Mining_Import!F353="","",Mining_Import!F353)</f>
        <v/>
      </c>
      <c r="AH353" s="36" t="str">
        <f>IF(Mining_Import!G353="","",Mining_Import!G353)</f>
        <v/>
      </c>
      <c r="AI353" s="36" t="str">
        <f>IF(Mining_Import!H353="","",Mining_Import!H353)</f>
        <v/>
      </c>
      <c r="AJ353" s="36" t="str">
        <f>IF(Mining_Import!I353="","",Mining_Import!I353)</f>
        <v/>
      </c>
      <c r="BY353" s="120" t="str">
        <f t="shared" si="126"/>
        <v/>
      </c>
      <c r="BZ353" s="184" t="str">
        <f t="shared" si="139"/>
        <v/>
      </c>
      <c r="CA353" s="37" t="str">
        <f>IFERROR(VLOOKUP($BY353,Account_Value!$C$2:$F$2500,4,0),"")</f>
        <v/>
      </c>
      <c r="CB353" s="43" t="str">
        <f t="shared" si="127"/>
        <v/>
      </c>
      <c r="CC353" s="122" t="str">
        <f>IF($BZ353="","",SUM($BZ$2:$BZ353))</f>
        <v/>
      </c>
      <c r="CD353" s="43" t="str">
        <f>IF($BZ353="","",$BU$19*(SUM($BZ$2:$BZ353)))</f>
        <v/>
      </c>
    </row>
    <row r="354" spans="1:82">
      <c r="A354" s="4" t="str">
        <f t="shared" si="128"/>
        <v/>
      </c>
      <c r="B354" s="21" t="str">
        <f>IF(Investments_Import!A354="","",Investments_Import!A354)</f>
        <v/>
      </c>
      <c r="C354" s="22" t="str">
        <f t="shared" si="121"/>
        <v/>
      </c>
      <c r="D354" s="51" t="str">
        <f t="shared" si="129"/>
        <v/>
      </c>
      <c r="E354" s="3" t="str">
        <f>IF(Investments_Import!B354="","",Investments_Import!B354)</f>
        <v/>
      </c>
      <c r="F354" s="54" t="str">
        <f t="shared" si="130"/>
        <v xml:space="preserve"> </v>
      </c>
      <c r="G354" s="54" t="str">
        <f>IF($B354="","",COUNTIF($F$2:$F354,$F354))</f>
        <v/>
      </c>
      <c r="H354" s="53" t="str">
        <f t="shared" si="131"/>
        <v xml:space="preserve">  </v>
      </c>
      <c r="I354" s="3" t="str">
        <f>IF(Investments_Import!C354="","",Investments_Import!C354)</f>
        <v/>
      </c>
      <c r="J354" s="108" t="str">
        <f>IF(Investments_Import!D354="","",Investments_Import!D354)</f>
        <v/>
      </c>
      <c r="K354" s="108" t="str">
        <f t="shared" si="132"/>
        <v/>
      </c>
      <c r="L354" s="47" t="str">
        <f>IF(Investments_Import!E354="","",Investments_Import!E354)</f>
        <v/>
      </c>
      <c r="M354" s="47" t="str">
        <f t="shared" si="122"/>
        <v/>
      </c>
      <c r="N354" s="31" t="str">
        <f>IF(Investments_Import!F354="","",Investments_Import!F354)</f>
        <v/>
      </c>
      <c r="O354" s="31" t="str">
        <f t="shared" si="123"/>
        <v/>
      </c>
      <c r="P354" s="3" t="str">
        <f>IF(Investments_Import!G354="","",Investments_Import!G354)</f>
        <v/>
      </c>
      <c r="Q354" s="3" t="str">
        <f>IF(Investments_Import!H354="","",Investments_Import!H354)</f>
        <v/>
      </c>
      <c r="R354" s="37" t="str">
        <f t="shared" si="124"/>
        <v/>
      </c>
      <c r="S354" s="37" t="str">
        <f t="shared" si="125"/>
        <v/>
      </c>
      <c r="U354" s="36" t="str">
        <f>IF(Mining_Import!A354="","",Mining_Import!A354)</f>
        <v/>
      </c>
      <c r="V354" s="22" t="str">
        <f t="shared" si="133"/>
        <v/>
      </c>
      <c r="W354" s="127" t="str">
        <f t="shared" si="134"/>
        <v/>
      </c>
      <c r="X354" s="127" t="str">
        <f t="shared" si="135"/>
        <v/>
      </c>
      <c r="Y354" s="127" t="str">
        <f t="shared" si="136"/>
        <v/>
      </c>
      <c r="Z354" s="36" t="str">
        <f>IF(Mining_Import!B354="","",Mining_Import!B354)</f>
        <v/>
      </c>
      <c r="AA354" s="184" t="str">
        <f>IF(Mining_Import!$C354="","",Mining_Import!$C354)</f>
        <v/>
      </c>
      <c r="AB354" s="122" t="str">
        <f t="shared" si="137"/>
        <v/>
      </c>
      <c r="AC354" s="122" t="str">
        <f>IF($Y354&gt;Dashboard!$Q$19,$AB354,"")</f>
        <v/>
      </c>
      <c r="AD354" s="43" t="str">
        <f t="shared" si="138"/>
        <v/>
      </c>
      <c r="AE354" s="36" t="str">
        <f>IF(Mining_Import!D354="","",Mining_Import!D354)</f>
        <v/>
      </c>
      <c r="AF354" s="36" t="str">
        <f>IF(Mining_Import!E354="","",Mining_Import!E354)</f>
        <v/>
      </c>
      <c r="AG354" s="36" t="str">
        <f>IF(Mining_Import!F354="","",Mining_Import!F354)</f>
        <v/>
      </c>
      <c r="AH354" s="36" t="str">
        <f>IF(Mining_Import!G354="","",Mining_Import!G354)</f>
        <v/>
      </c>
      <c r="AI354" s="36" t="str">
        <f>IF(Mining_Import!H354="","",Mining_Import!H354)</f>
        <v/>
      </c>
      <c r="AJ354" s="36" t="str">
        <f>IF(Mining_Import!I354="","",Mining_Import!I354)</f>
        <v/>
      </c>
      <c r="BY354" s="120" t="str">
        <f t="shared" si="126"/>
        <v/>
      </c>
      <c r="BZ354" s="184" t="str">
        <f t="shared" si="139"/>
        <v/>
      </c>
      <c r="CA354" s="37" t="str">
        <f>IFERROR(VLOOKUP($BY354,Account_Value!$C$2:$F$2500,4,0),"")</f>
        <v/>
      </c>
      <c r="CB354" s="43" t="str">
        <f t="shared" si="127"/>
        <v/>
      </c>
      <c r="CC354" s="122" t="str">
        <f>IF($BZ354="","",SUM($BZ$2:$BZ354))</f>
        <v/>
      </c>
      <c r="CD354" s="43" t="str">
        <f>IF($BZ354="","",$BU$19*(SUM($BZ$2:$BZ354)))</f>
        <v/>
      </c>
    </row>
    <row r="355" spans="1:82">
      <c r="A355" s="4" t="str">
        <f t="shared" si="128"/>
        <v/>
      </c>
      <c r="B355" s="21" t="str">
        <f>IF(Investments_Import!A355="","",Investments_Import!A355)</f>
        <v/>
      </c>
      <c r="C355" s="22" t="str">
        <f t="shared" si="121"/>
        <v/>
      </c>
      <c r="D355" s="51" t="str">
        <f t="shared" si="129"/>
        <v/>
      </c>
      <c r="E355" s="3" t="str">
        <f>IF(Investments_Import!B355="","",Investments_Import!B355)</f>
        <v/>
      </c>
      <c r="F355" s="54" t="str">
        <f t="shared" si="130"/>
        <v xml:space="preserve"> </v>
      </c>
      <c r="G355" s="54" t="str">
        <f>IF($B355="","",COUNTIF($F$2:$F355,$F355))</f>
        <v/>
      </c>
      <c r="H355" s="53" t="str">
        <f t="shared" si="131"/>
        <v xml:space="preserve">  </v>
      </c>
      <c r="I355" s="3" t="str">
        <f>IF(Investments_Import!C355="","",Investments_Import!C355)</f>
        <v/>
      </c>
      <c r="J355" s="108" t="str">
        <f>IF(Investments_Import!D355="","",Investments_Import!D355)</f>
        <v/>
      </c>
      <c r="K355" s="108" t="str">
        <f t="shared" si="132"/>
        <v/>
      </c>
      <c r="L355" s="47" t="str">
        <f>IF(Investments_Import!E355="","",Investments_Import!E355)</f>
        <v/>
      </c>
      <c r="M355" s="47" t="str">
        <f t="shared" si="122"/>
        <v/>
      </c>
      <c r="N355" s="31" t="str">
        <f>IF(Investments_Import!F355="","",Investments_Import!F355)</f>
        <v/>
      </c>
      <c r="O355" s="31" t="str">
        <f t="shared" si="123"/>
        <v/>
      </c>
      <c r="P355" s="3" t="str">
        <f>IF(Investments_Import!G355="","",Investments_Import!G355)</f>
        <v/>
      </c>
      <c r="Q355" s="3" t="str">
        <f>IF(Investments_Import!H355="","",Investments_Import!H355)</f>
        <v/>
      </c>
      <c r="R355" s="37" t="str">
        <f t="shared" si="124"/>
        <v/>
      </c>
      <c r="S355" s="37" t="str">
        <f t="shared" si="125"/>
        <v/>
      </c>
      <c r="U355" s="36" t="str">
        <f>IF(Mining_Import!A355="","",Mining_Import!A355)</f>
        <v/>
      </c>
      <c r="V355" s="22" t="str">
        <f t="shared" si="133"/>
        <v/>
      </c>
      <c r="W355" s="127" t="str">
        <f t="shared" si="134"/>
        <v/>
      </c>
      <c r="X355" s="127" t="str">
        <f t="shared" si="135"/>
        <v/>
      </c>
      <c r="Y355" s="127" t="str">
        <f t="shared" si="136"/>
        <v/>
      </c>
      <c r="Z355" s="36" t="str">
        <f>IF(Mining_Import!B355="","",Mining_Import!B355)</f>
        <v/>
      </c>
      <c r="AA355" s="184" t="str">
        <f>IF(Mining_Import!$C355="","",Mining_Import!$C355)</f>
        <v/>
      </c>
      <c r="AB355" s="122" t="str">
        <f t="shared" si="137"/>
        <v/>
      </c>
      <c r="AC355" s="122" t="str">
        <f>IF($Y355&gt;Dashboard!$Q$19,$AB355,"")</f>
        <v/>
      </c>
      <c r="AD355" s="43" t="str">
        <f t="shared" si="138"/>
        <v/>
      </c>
      <c r="AE355" s="36" t="str">
        <f>IF(Mining_Import!D355="","",Mining_Import!D355)</f>
        <v/>
      </c>
      <c r="AF355" s="36" t="str">
        <f>IF(Mining_Import!E355="","",Mining_Import!E355)</f>
        <v/>
      </c>
      <c r="AG355" s="36" t="str">
        <f>IF(Mining_Import!F355="","",Mining_Import!F355)</f>
        <v/>
      </c>
      <c r="AH355" s="36" t="str">
        <f>IF(Mining_Import!G355="","",Mining_Import!G355)</f>
        <v/>
      </c>
      <c r="AI355" s="36" t="str">
        <f>IF(Mining_Import!H355="","",Mining_Import!H355)</f>
        <v/>
      </c>
      <c r="AJ355" s="36" t="str">
        <f>IF(Mining_Import!I355="","",Mining_Import!I355)</f>
        <v/>
      </c>
      <c r="BY355" s="120" t="str">
        <f t="shared" si="126"/>
        <v/>
      </c>
      <c r="BZ355" s="184" t="str">
        <f t="shared" si="139"/>
        <v/>
      </c>
      <c r="CA355" s="37" t="str">
        <f>IFERROR(VLOOKUP($BY355,Account_Value!$C$2:$F$2500,4,0),"")</f>
        <v/>
      </c>
      <c r="CB355" s="43" t="str">
        <f t="shared" si="127"/>
        <v/>
      </c>
      <c r="CC355" s="122" t="str">
        <f>IF($BZ355="","",SUM($BZ$2:$BZ355))</f>
        <v/>
      </c>
      <c r="CD355" s="43" t="str">
        <f>IF($BZ355="","",$BU$19*(SUM($BZ$2:$BZ355)))</f>
        <v/>
      </c>
    </row>
    <row r="356" spans="1:82">
      <c r="A356" s="4" t="str">
        <f t="shared" si="128"/>
        <v/>
      </c>
      <c r="B356" s="21" t="str">
        <f>IF(Investments_Import!A356="","",Investments_Import!A356)</f>
        <v/>
      </c>
      <c r="C356" s="22" t="str">
        <f t="shared" si="121"/>
        <v/>
      </c>
      <c r="D356" s="51" t="str">
        <f t="shared" si="129"/>
        <v/>
      </c>
      <c r="E356" s="3" t="str">
        <f>IF(Investments_Import!B356="","",Investments_Import!B356)</f>
        <v/>
      </c>
      <c r="F356" s="54" t="str">
        <f t="shared" si="130"/>
        <v xml:space="preserve"> </v>
      </c>
      <c r="G356" s="54" t="str">
        <f>IF($B356="","",COUNTIF($F$2:$F356,$F356))</f>
        <v/>
      </c>
      <c r="H356" s="53" t="str">
        <f t="shared" si="131"/>
        <v xml:space="preserve">  </v>
      </c>
      <c r="I356" s="3" t="str">
        <f>IF(Investments_Import!C356="","",Investments_Import!C356)</f>
        <v/>
      </c>
      <c r="J356" s="108" t="str">
        <f>IF(Investments_Import!D356="","",Investments_Import!D356)</f>
        <v/>
      </c>
      <c r="K356" s="108" t="str">
        <f t="shared" si="132"/>
        <v/>
      </c>
      <c r="L356" s="47" t="str">
        <f>IF(Investments_Import!E356="","",Investments_Import!E356)</f>
        <v/>
      </c>
      <c r="M356" s="47" t="str">
        <f t="shared" si="122"/>
        <v/>
      </c>
      <c r="N356" s="31" t="str">
        <f>IF(Investments_Import!F356="","",Investments_Import!F356)</f>
        <v/>
      </c>
      <c r="O356" s="31" t="str">
        <f t="shared" si="123"/>
        <v/>
      </c>
      <c r="P356" s="3" t="str">
        <f>IF(Investments_Import!G356="","",Investments_Import!G356)</f>
        <v/>
      </c>
      <c r="Q356" s="3" t="str">
        <f>IF(Investments_Import!H356="","",Investments_Import!H356)</f>
        <v/>
      </c>
      <c r="R356" s="37" t="str">
        <f t="shared" si="124"/>
        <v/>
      </c>
      <c r="S356" s="37" t="str">
        <f t="shared" si="125"/>
        <v/>
      </c>
      <c r="U356" s="36" t="str">
        <f>IF(Mining_Import!A356="","",Mining_Import!A356)</f>
        <v/>
      </c>
      <c r="V356" s="22" t="str">
        <f t="shared" si="133"/>
        <v/>
      </c>
      <c r="W356" s="127" t="str">
        <f t="shared" si="134"/>
        <v/>
      </c>
      <c r="X356" s="127" t="str">
        <f t="shared" si="135"/>
        <v/>
      </c>
      <c r="Y356" s="127" t="str">
        <f t="shared" si="136"/>
        <v/>
      </c>
      <c r="Z356" s="36" t="str">
        <f>IF(Mining_Import!B356="","",Mining_Import!B356)</f>
        <v/>
      </c>
      <c r="AA356" s="184" t="str">
        <f>IF(Mining_Import!$C356="","",Mining_Import!$C356)</f>
        <v/>
      </c>
      <c r="AB356" s="122" t="str">
        <f t="shared" si="137"/>
        <v/>
      </c>
      <c r="AC356" s="122" t="str">
        <f>IF($Y356&gt;Dashboard!$Q$19,$AB356,"")</f>
        <v/>
      </c>
      <c r="AD356" s="43" t="str">
        <f t="shared" si="138"/>
        <v/>
      </c>
      <c r="AE356" s="36" t="str">
        <f>IF(Mining_Import!D356="","",Mining_Import!D356)</f>
        <v/>
      </c>
      <c r="AF356" s="36" t="str">
        <f>IF(Mining_Import!E356="","",Mining_Import!E356)</f>
        <v/>
      </c>
      <c r="AG356" s="36" t="str">
        <f>IF(Mining_Import!F356="","",Mining_Import!F356)</f>
        <v/>
      </c>
      <c r="AH356" s="36" t="str">
        <f>IF(Mining_Import!G356="","",Mining_Import!G356)</f>
        <v/>
      </c>
      <c r="AI356" s="36" t="str">
        <f>IF(Mining_Import!H356="","",Mining_Import!H356)</f>
        <v/>
      </c>
      <c r="AJ356" s="36" t="str">
        <f>IF(Mining_Import!I356="","",Mining_Import!I356)</f>
        <v/>
      </c>
      <c r="BY356" s="120" t="str">
        <f t="shared" si="126"/>
        <v/>
      </c>
      <c r="BZ356" s="184" t="str">
        <f t="shared" si="139"/>
        <v/>
      </c>
      <c r="CA356" s="37" t="str">
        <f>IFERROR(VLOOKUP($BY356,Account_Value!$C$2:$F$2500,4,0),"")</f>
        <v/>
      </c>
      <c r="CB356" s="43" t="str">
        <f t="shared" si="127"/>
        <v/>
      </c>
      <c r="CC356" s="122" t="str">
        <f>IF($BZ356="","",SUM($BZ$2:$BZ356))</f>
        <v/>
      </c>
      <c r="CD356" s="43" t="str">
        <f>IF($BZ356="","",$BU$19*(SUM($BZ$2:$BZ356)))</f>
        <v/>
      </c>
    </row>
    <row r="357" spans="1:82">
      <c r="A357" s="4" t="str">
        <f t="shared" si="128"/>
        <v/>
      </c>
      <c r="B357" s="21" t="str">
        <f>IF(Investments_Import!A357="","",Investments_Import!A357)</f>
        <v/>
      </c>
      <c r="C357" s="22" t="str">
        <f t="shared" si="121"/>
        <v/>
      </c>
      <c r="D357" s="51" t="str">
        <f t="shared" si="129"/>
        <v/>
      </c>
      <c r="E357" s="3" t="str">
        <f>IF(Investments_Import!B357="","",Investments_Import!B357)</f>
        <v/>
      </c>
      <c r="F357" s="54" t="str">
        <f t="shared" si="130"/>
        <v xml:space="preserve"> </v>
      </c>
      <c r="G357" s="54" t="str">
        <f>IF($B357="","",COUNTIF($F$2:$F357,$F357))</f>
        <v/>
      </c>
      <c r="H357" s="53" t="str">
        <f t="shared" si="131"/>
        <v xml:space="preserve">  </v>
      </c>
      <c r="I357" s="3" t="str">
        <f>IF(Investments_Import!C357="","",Investments_Import!C357)</f>
        <v/>
      </c>
      <c r="J357" s="108" t="str">
        <f>IF(Investments_Import!D357="","",Investments_Import!D357)</f>
        <v/>
      </c>
      <c r="K357" s="108" t="str">
        <f t="shared" si="132"/>
        <v/>
      </c>
      <c r="L357" s="47" t="str">
        <f>IF(Investments_Import!E357="","",Investments_Import!E357)</f>
        <v/>
      </c>
      <c r="M357" s="47" t="str">
        <f t="shared" si="122"/>
        <v/>
      </c>
      <c r="N357" s="31" t="str">
        <f>IF(Investments_Import!F357="","",Investments_Import!F357)</f>
        <v/>
      </c>
      <c r="O357" s="31" t="str">
        <f t="shared" si="123"/>
        <v/>
      </c>
      <c r="P357" s="3" t="str">
        <f>IF(Investments_Import!G357="","",Investments_Import!G357)</f>
        <v/>
      </c>
      <c r="Q357" s="3" t="str">
        <f>IF(Investments_Import!H357="","",Investments_Import!H357)</f>
        <v/>
      </c>
      <c r="R357" s="37" t="str">
        <f t="shared" si="124"/>
        <v/>
      </c>
      <c r="S357" s="37" t="str">
        <f t="shared" si="125"/>
        <v/>
      </c>
      <c r="U357" s="36" t="str">
        <f>IF(Mining_Import!A357="","",Mining_Import!A357)</f>
        <v/>
      </c>
      <c r="V357" s="22" t="str">
        <f t="shared" si="133"/>
        <v/>
      </c>
      <c r="W357" s="127" t="str">
        <f t="shared" si="134"/>
        <v/>
      </c>
      <c r="X357" s="127" t="str">
        <f t="shared" si="135"/>
        <v/>
      </c>
      <c r="Y357" s="127" t="str">
        <f t="shared" si="136"/>
        <v/>
      </c>
      <c r="Z357" s="36" t="str">
        <f>IF(Mining_Import!B357="","",Mining_Import!B357)</f>
        <v/>
      </c>
      <c r="AA357" s="184" t="str">
        <f>IF(Mining_Import!$C357="","",Mining_Import!$C357)</f>
        <v/>
      </c>
      <c r="AB357" s="122" t="str">
        <f t="shared" si="137"/>
        <v/>
      </c>
      <c r="AC357" s="122" t="str">
        <f>IF($Y357&gt;Dashboard!$Q$19,$AB357,"")</f>
        <v/>
      </c>
      <c r="AD357" s="43" t="str">
        <f t="shared" si="138"/>
        <v/>
      </c>
      <c r="AE357" s="36" t="str">
        <f>IF(Mining_Import!D357="","",Mining_Import!D357)</f>
        <v/>
      </c>
      <c r="AF357" s="36" t="str">
        <f>IF(Mining_Import!E357="","",Mining_Import!E357)</f>
        <v/>
      </c>
      <c r="AG357" s="36" t="str">
        <f>IF(Mining_Import!F357="","",Mining_Import!F357)</f>
        <v/>
      </c>
      <c r="AH357" s="36" t="str">
        <f>IF(Mining_Import!G357="","",Mining_Import!G357)</f>
        <v/>
      </c>
      <c r="AI357" s="36" t="str">
        <f>IF(Mining_Import!H357="","",Mining_Import!H357)</f>
        <v/>
      </c>
      <c r="AJ357" s="36" t="str">
        <f>IF(Mining_Import!I357="","",Mining_Import!I357)</f>
        <v/>
      </c>
      <c r="BY357" s="120" t="str">
        <f t="shared" si="126"/>
        <v/>
      </c>
      <c r="BZ357" s="184" t="str">
        <f t="shared" si="139"/>
        <v/>
      </c>
      <c r="CA357" s="37" t="str">
        <f>IFERROR(VLOOKUP($BY357,Account_Value!$C$2:$F$2500,4,0),"")</f>
        <v/>
      </c>
      <c r="CB357" s="43" t="str">
        <f t="shared" si="127"/>
        <v/>
      </c>
      <c r="CC357" s="122" t="str">
        <f>IF($BZ357="","",SUM($BZ$2:$BZ357))</f>
        <v/>
      </c>
      <c r="CD357" s="43" t="str">
        <f>IF($BZ357="","",$BU$19*(SUM($BZ$2:$BZ357)))</f>
        <v/>
      </c>
    </row>
    <row r="358" spans="1:82">
      <c r="A358" s="4" t="str">
        <f t="shared" si="128"/>
        <v/>
      </c>
      <c r="B358" s="21" t="str">
        <f>IF(Investments_Import!A358="","",Investments_Import!A358)</f>
        <v/>
      </c>
      <c r="C358" s="22" t="str">
        <f t="shared" si="121"/>
        <v/>
      </c>
      <c r="D358" s="51" t="str">
        <f t="shared" si="129"/>
        <v/>
      </c>
      <c r="E358" s="3" t="str">
        <f>IF(Investments_Import!B358="","",Investments_Import!B358)</f>
        <v/>
      </c>
      <c r="F358" s="54" t="str">
        <f t="shared" si="130"/>
        <v xml:space="preserve"> </v>
      </c>
      <c r="G358" s="54" t="str">
        <f>IF($B358="","",COUNTIF($F$2:$F358,$F358))</f>
        <v/>
      </c>
      <c r="H358" s="53" t="str">
        <f t="shared" si="131"/>
        <v xml:space="preserve">  </v>
      </c>
      <c r="I358" s="3" t="str">
        <f>IF(Investments_Import!C358="","",Investments_Import!C358)</f>
        <v/>
      </c>
      <c r="J358" s="108" t="str">
        <f>IF(Investments_Import!D358="","",Investments_Import!D358)</f>
        <v/>
      </c>
      <c r="K358" s="108" t="str">
        <f t="shared" si="132"/>
        <v/>
      </c>
      <c r="L358" s="47" t="str">
        <f>IF(Investments_Import!E358="","",Investments_Import!E358)</f>
        <v/>
      </c>
      <c r="M358" s="47" t="str">
        <f t="shared" si="122"/>
        <v/>
      </c>
      <c r="N358" s="31" t="str">
        <f>IF(Investments_Import!F358="","",Investments_Import!F358)</f>
        <v/>
      </c>
      <c r="O358" s="31" t="str">
        <f t="shared" si="123"/>
        <v/>
      </c>
      <c r="P358" s="3" t="str">
        <f>IF(Investments_Import!G358="","",Investments_Import!G358)</f>
        <v/>
      </c>
      <c r="Q358" s="3" t="str">
        <f>IF(Investments_Import!H358="","",Investments_Import!H358)</f>
        <v/>
      </c>
      <c r="R358" s="37" t="str">
        <f t="shared" si="124"/>
        <v/>
      </c>
      <c r="S358" s="37" t="str">
        <f t="shared" si="125"/>
        <v/>
      </c>
      <c r="U358" s="36" t="str">
        <f>IF(Mining_Import!A358="","",Mining_Import!A358)</f>
        <v/>
      </c>
      <c r="V358" s="22" t="str">
        <f t="shared" si="133"/>
        <v/>
      </c>
      <c r="W358" s="127" t="str">
        <f t="shared" si="134"/>
        <v/>
      </c>
      <c r="X358" s="127" t="str">
        <f t="shared" si="135"/>
        <v/>
      </c>
      <c r="Y358" s="127" t="str">
        <f t="shared" si="136"/>
        <v/>
      </c>
      <c r="Z358" s="36" t="str">
        <f>IF(Mining_Import!B358="","",Mining_Import!B358)</f>
        <v/>
      </c>
      <c r="AA358" s="184" t="str">
        <f>IF(Mining_Import!$C358="","",Mining_Import!$C358)</f>
        <v/>
      </c>
      <c r="AB358" s="122" t="str">
        <f t="shared" si="137"/>
        <v/>
      </c>
      <c r="AC358" s="122" t="str">
        <f>IF($Y358&gt;Dashboard!$Q$19,$AB358,"")</f>
        <v/>
      </c>
      <c r="AD358" s="43" t="str">
        <f t="shared" si="138"/>
        <v/>
      </c>
      <c r="AE358" s="36" t="str">
        <f>IF(Mining_Import!D358="","",Mining_Import!D358)</f>
        <v/>
      </c>
      <c r="AF358" s="36" t="str">
        <f>IF(Mining_Import!E358="","",Mining_Import!E358)</f>
        <v/>
      </c>
      <c r="AG358" s="36" t="str">
        <f>IF(Mining_Import!F358="","",Mining_Import!F358)</f>
        <v/>
      </c>
      <c r="AH358" s="36" t="str">
        <f>IF(Mining_Import!G358="","",Mining_Import!G358)</f>
        <v/>
      </c>
      <c r="AI358" s="36" t="str">
        <f>IF(Mining_Import!H358="","",Mining_Import!H358)</f>
        <v/>
      </c>
      <c r="AJ358" s="36" t="str">
        <f>IF(Mining_Import!I358="","",Mining_Import!I358)</f>
        <v/>
      </c>
      <c r="BY358" s="120" t="str">
        <f t="shared" si="126"/>
        <v/>
      </c>
      <c r="BZ358" s="184" t="str">
        <f t="shared" si="139"/>
        <v/>
      </c>
      <c r="CA358" s="37" t="str">
        <f>IFERROR(VLOOKUP($BY358,Account_Value!$C$2:$F$2500,4,0),"")</f>
        <v/>
      </c>
      <c r="CB358" s="43" t="str">
        <f t="shared" si="127"/>
        <v/>
      </c>
      <c r="CC358" s="122" t="str">
        <f>IF($BZ358="","",SUM($BZ$2:$BZ358))</f>
        <v/>
      </c>
      <c r="CD358" s="43" t="str">
        <f>IF($BZ358="","",$BU$19*(SUM($BZ$2:$BZ358)))</f>
        <v/>
      </c>
    </row>
    <row r="359" spans="1:82">
      <c r="A359" s="4" t="str">
        <f t="shared" si="128"/>
        <v/>
      </c>
      <c r="B359" s="21" t="str">
        <f>IF(Investments_Import!A359="","",Investments_Import!A359)</f>
        <v/>
      </c>
      <c r="C359" s="22" t="str">
        <f t="shared" si="121"/>
        <v/>
      </c>
      <c r="D359" s="51" t="str">
        <f t="shared" si="129"/>
        <v/>
      </c>
      <c r="E359" s="3" t="str">
        <f>IF(Investments_Import!B359="","",Investments_Import!B359)</f>
        <v/>
      </c>
      <c r="F359" s="54" t="str">
        <f t="shared" si="130"/>
        <v xml:space="preserve"> </v>
      </c>
      <c r="G359" s="54" t="str">
        <f>IF($B359="","",COUNTIF($F$2:$F359,$F359))</f>
        <v/>
      </c>
      <c r="H359" s="53" t="str">
        <f t="shared" si="131"/>
        <v xml:space="preserve">  </v>
      </c>
      <c r="I359" s="3" t="str">
        <f>IF(Investments_Import!C359="","",Investments_Import!C359)</f>
        <v/>
      </c>
      <c r="J359" s="108" t="str">
        <f>IF(Investments_Import!D359="","",Investments_Import!D359)</f>
        <v/>
      </c>
      <c r="K359" s="108" t="str">
        <f t="shared" si="132"/>
        <v/>
      </c>
      <c r="L359" s="47" t="str">
        <f>IF(Investments_Import!E359="","",Investments_Import!E359)</f>
        <v/>
      </c>
      <c r="M359" s="47" t="str">
        <f t="shared" si="122"/>
        <v/>
      </c>
      <c r="N359" s="31" t="str">
        <f>IF(Investments_Import!F359="","",Investments_Import!F359)</f>
        <v/>
      </c>
      <c r="O359" s="31" t="str">
        <f t="shared" si="123"/>
        <v/>
      </c>
      <c r="P359" s="3" t="str">
        <f>IF(Investments_Import!G359="","",Investments_Import!G359)</f>
        <v/>
      </c>
      <c r="Q359" s="3" t="str">
        <f>IF(Investments_Import!H359="","",Investments_Import!H359)</f>
        <v/>
      </c>
      <c r="R359" s="37" t="str">
        <f t="shared" si="124"/>
        <v/>
      </c>
      <c r="S359" s="37" t="str">
        <f t="shared" si="125"/>
        <v/>
      </c>
      <c r="U359" s="36" t="str">
        <f>IF(Mining_Import!A359="","",Mining_Import!A359)</f>
        <v/>
      </c>
      <c r="V359" s="22" t="str">
        <f t="shared" si="133"/>
        <v/>
      </c>
      <c r="W359" s="127" t="str">
        <f t="shared" si="134"/>
        <v/>
      </c>
      <c r="X359" s="127" t="str">
        <f t="shared" si="135"/>
        <v/>
      </c>
      <c r="Y359" s="127" t="str">
        <f t="shared" si="136"/>
        <v/>
      </c>
      <c r="Z359" s="36" t="str">
        <f>IF(Mining_Import!B359="","",Mining_Import!B359)</f>
        <v/>
      </c>
      <c r="AA359" s="184" t="str">
        <f>IF(Mining_Import!$C359="","",Mining_Import!$C359)</f>
        <v/>
      </c>
      <c r="AB359" s="122" t="str">
        <f t="shared" si="137"/>
        <v/>
      </c>
      <c r="AC359" s="122" t="str">
        <f>IF($Y359&gt;Dashboard!$Q$19,$AB359,"")</f>
        <v/>
      </c>
      <c r="AD359" s="43" t="str">
        <f t="shared" si="138"/>
        <v/>
      </c>
      <c r="AE359" s="36" t="str">
        <f>IF(Mining_Import!D359="","",Mining_Import!D359)</f>
        <v/>
      </c>
      <c r="AF359" s="36" t="str">
        <f>IF(Mining_Import!E359="","",Mining_Import!E359)</f>
        <v/>
      </c>
      <c r="AG359" s="36" t="str">
        <f>IF(Mining_Import!F359="","",Mining_Import!F359)</f>
        <v/>
      </c>
      <c r="AH359" s="36" t="str">
        <f>IF(Mining_Import!G359="","",Mining_Import!G359)</f>
        <v/>
      </c>
      <c r="AI359" s="36" t="str">
        <f>IF(Mining_Import!H359="","",Mining_Import!H359)</f>
        <v/>
      </c>
      <c r="AJ359" s="36" t="str">
        <f>IF(Mining_Import!I359="","",Mining_Import!I359)</f>
        <v/>
      </c>
      <c r="BY359" s="120" t="str">
        <f t="shared" si="126"/>
        <v/>
      </c>
      <c r="BZ359" s="184" t="str">
        <f t="shared" si="139"/>
        <v/>
      </c>
      <c r="CA359" s="37" t="str">
        <f>IFERROR(VLOOKUP($BY359,Account_Value!$C$2:$F$2500,4,0),"")</f>
        <v/>
      </c>
      <c r="CB359" s="43" t="str">
        <f t="shared" si="127"/>
        <v/>
      </c>
      <c r="CC359" s="122" t="str">
        <f>IF($BZ359="","",SUM($BZ$2:$BZ359))</f>
        <v/>
      </c>
      <c r="CD359" s="43" t="str">
        <f>IF($BZ359="","",$BU$19*(SUM($BZ$2:$BZ359)))</f>
        <v/>
      </c>
    </row>
    <row r="360" spans="1:82">
      <c r="A360" s="4" t="str">
        <f t="shared" si="128"/>
        <v/>
      </c>
      <c r="B360" s="21" t="str">
        <f>IF(Investments_Import!A360="","",Investments_Import!A360)</f>
        <v/>
      </c>
      <c r="C360" s="22" t="str">
        <f t="shared" si="121"/>
        <v/>
      </c>
      <c r="D360" s="51" t="str">
        <f t="shared" si="129"/>
        <v/>
      </c>
      <c r="E360" s="3" t="str">
        <f>IF(Investments_Import!B360="","",Investments_Import!B360)</f>
        <v/>
      </c>
      <c r="F360" s="54" t="str">
        <f t="shared" si="130"/>
        <v xml:space="preserve"> </v>
      </c>
      <c r="G360" s="54" t="str">
        <f>IF($B360="","",COUNTIF($F$2:$F360,$F360))</f>
        <v/>
      </c>
      <c r="H360" s="53" t="str">
        <f t="shared" si="131"/>
        <v xml:space="preserve">  </v>
      </c>
      <c r="I360" s="3" t="str">
        <f>IF(Investments_Import!C360="","",Investments_Import!C360)</f>
        <v/>
      </c>
      <c r="J360" s="108" t="str">
        <f>IF(Investments_Import!D360="","",Investments_Import!D360)</f>
        <v/>
      </c>
      <c r="K360" s="108" t="str">
        <f t="shared" si="132"/>
        <v/>
      </c>
      <c r="L360" s="47" t="str">
        <f>IF(Investments_Import!E360="","",Investments_Import!E360)</f>
        <v/>
      </c>
      <c r="M360" s="47" t="str">
        <f t="shared" si="122"/>
        <v/>
      </c>
      <c r="N360" s="31" t="str">
        <f>IF(Investments_Import!F360="","",Investments_Import!F360)</f>
        <v/>
      </c>
      <c r="O360" s="31" t="str">
        <f t="shared" si="123"/>
        <v/>
      </c>
      <c r="P360" s="3" t="str">
        <f>IF(Investments_Import!G360="","",Investments_Import!G360)</f>
        <v/>
      </c>
      <c r="Q360" s="3" t="str">
        <f>IF(Investments_Import!H360="","",Investments_Import!H360)</f>
        <v/>
      </c>
      <c r="R360" s="37" t="str">
        <f t="shared" si="124"/>
        <v/>
      </c>
      <c r="S360" s="37" t="str">
        <f t="shared" si="125"/>
        <v/>
      </c>
      <c r="U360" s="36" t="str">
        <f>IF(Mining_Import!A360="","",Mining_Import!A360)</f>
        <v/>
      </c>
      <c r="V360" s="22" t="str">
        <f t="shared" si="133"/>
        <v/>
      </c>
      <c r="W360" s="127" t="str">
        <f t="shared" si="134"/>
        <v/>
      </c>
      <c r="X360" s="127" t="str">
        <f t="shared" si="135"/>
        <v/>
      </c>
      <c r="Y360" s="127" t="str">
        <f t="shared" si="136"/>
        <v/>
      </c>
      <c r="Z360" s="36" t="str">
        <f>IF(Mining_Import!B360="","",Mining_Import!B360)</f>
        <v/>
      </c>
      <c r="AA360" s="184" t="str">
        <f>IF(Mining_Import!$C360="","",Mining_Import!$C360)</f>
        <v/>
      </c>
      <c r="AB360" s="122" t="str">
        <f t="shared" si="137"/>
        <v/>
      </c>
      <c r="AC360" s="122" t="str">
        <f>IF($Y360&gt;Dashboard!$Q$19,$AB360,"")</f>
        <v/>
      </c>
      <c r="AD360" s="43" t="str">
        <f t="shared" si="138"/>
        <v/>
      </c>
      <c r="AE360" s="36" t="str">
        <f>IF(Mining_Import!D360="","",Mining_Import!D360)</f>
        <v/>
      </c>
      <c r="AF360" s="36" t="str">
        <f>IF(Mining_Import!E360="","",Mining_Import!E360)</f>
        <v/>
      </c>
      <c r="AG360" s="36" t="str">
        <f>IF(Mining_Import!F360="","",Mining_Import!F360)</f>
        <v/>
      </c>
      <c r="AH360" s="36" t="str">
        <f>IF(Mining_Import!G360="","",Mining_Import!G360)</f>
        <v/>
      </c>
      <c r="AI360" s="36" t="str">
        <f>IF(Mining_Import!H360="","",Mining_Import!H360)</f>
        <v/>
      </c>
      <c r="AJ360" s="36" t="str">
        <f>IF(Mining_Import!I360="","",Mining_Import!I360)</f>
        <v/>
      </c>
      <c r="BY360" s="120" t="str">
        <f t="shared" si="126"/>
        <v/>
      </c>
      <c r="BZ360" s="184" t="str">
        <f t="shared" si="139"/>
        <v/>
      </c>
      <c r="CA360" s="37" t="str">
        <f>IFERROR(VLOOKUP($BY360,Account_Value!$C$2:$F$2500,4,0),"")</f>
        <v/>
      </c>
      <c r="CB360" s="43" t="str">
        <f t="shared" si="127"/>
        <v/>
      </c>
      <c r="CC360" s="122" t="str">
        <f>IF($BZ360="","",SUM($BZ$2:$BZ360))</f>
        <v/>
      </c>
      <c r="CD360" s="43" t="str">
        <f>IF($BZ360="","",$BU$19*(SUM($BZ$2:$BZ360)))</f>
        <v/>
      </c>
    </row>
    <row r="361" spans="1:82">
      <c r="A361" s="4" t="str">
        <f t="shared" si="128"/>
        <v/>
      </c>
      <c r="B361" s="21" t="str">
        <f>IF(Investments_Import!A361="","",Investments_Import!A361)</f>
        <v/>
      </c>
      <c r="C361" s="22" t="str">
        <f t="shared" si="121"/>
        <v/>
      </c>
      <c r="D361" s="51" t="str">
        <f t="shared" si="129"/>
        <v/>
      </c>
      <c r="E361" s="3" t="str">
        <f>IF(Investments_Import!B361="","",Investments_Import!B361)</f>
        <v/>
      </c>
      <c r="F361" s="54" t="str">
        <f t="shared" si="130"/>
        <v xml:space="preserve"> </v>
      </c>
      <c r="G361" s="54" t="str">
        <f>IF($B361="","",COUNTIF($F$2:$F361,$F361))</f>
        <v/>
      </c>
      <c r="H361" s="53" t="str">
        <f t="shared" si="131"/>
        <v xml:space="preserve">  </v>
      </c>
      <c r="I361" s="3" t="str">
        <f>IF(Investments_Import!C361="","",Investments_Import!C361)</f>
        <v/>
      </c>
      <c r="J361" s="108" t="str">
        <f>IF(Investments_Import!D361="","",Investments_Import!D361)</f>
        <v/>
      </c>
      <c r="K361" s="108" t="str">
        <f t="shared" si="132"/>
        <v/>
      </c>
      <c r="L361" s="47" t="str">
        <f>IF(Investments_Import!E361="","",Investments_Import!E361)</f>
        <v/>
      </c>
      <c r="M361" s="47" t="str">
        <f t="shared" si="122"/>
        <v/>
      </c>
      <c r="N361" s="31" t="str">
        <f>IF(Investments_Import!F361="","",Investments_Import!F361)</f>
        <v/>
      </c>
      <c r="O361" s="31" t="str">
        <f t="shared" si="123"/>
        <v/>
      </c>
      <c r="P361" s="3" t="str">
        <f>IF(Investments_Import!G361="","",Investments_Import!G361)</f>
        <v/>
      </c>
      <c r="Q361" s="3" t="str">
        <f>IF(Investments_Import!H361="","",Investments_Import!H361)</f>
        <v/>
      </c>
      <c r="R361" s="37" t="str">
        <f t="shared" si="124"/>
        <v/>
      </c>
      <c r="S361" s="37" t="str">
        <f t="shared" si="125"/>
        <v/>
      </c>
      <c r="U361" s="36" t="str">
        <f>IF(Mining_Import!A361="","",Mining_Import!A361)</f>
        <v/>
      </c>
      <c r="V361" s="22" t="str">
        <f t="shared" si="133"/>
        <v/>
      </c>
      <c r="W361" s="127" t="str">
        <f t="shared" si="134"/>
        <v/>
      </c>
      <c r="X361" s="127" t="str">
        <f t="shared" si="135"/>
        <v/>
      </c>
      <c r="Y361" s="127" t="str">
        <f t="shared" si="136"/>
        <v/>
      </c>
      <c r="Z361" s="36" t="str">
        <f>IF(Mining_Import!B361="","",Mining_Import!B361)</f>
        <v/>
      </c>
      <c r="AA361" s="184" t="str">
        <f>IF(Mining_Import!$C361="","",Mining_Import!$C361)</f>
        <v/>
      </c>
      <c r="AB361" s="122" t="str">
        <f t="shared" si="137"/>
        <v/>
      </c>
      <c r="AC361" s="122" t="str">
        <f>IF($Y361&gt;Dashboard!$Q$19,$AB361,"")</f>
        <v/>
      </c>
      <c r="AD361" s="43" t="str">
        <f t="shared" si="138"/>
        <v/>
      </c>
      <c r="AE361" s="36" t="str">
        <f>IF(Mining_Import!D361="","",Mining_Import!D361)</f>
        <v/>
      </c>
      <c r="AF361" s="36" t="str">
        <f>IF(Mining_Import!E361="","",Mining_Import!E361)</f>
        <v/>
      </c>
      <c r="AG361" s="36" t="str">
        <f>IF(Mining_Import!F361="","",Mining_Import!F361)</f>
        <v/>
      </c>
      <c r="AH361" s="36" t="str">
        <f>IF(Mining_Import!G361="","",Mining_Import!G361)</f>
        <v/>
      </c>
      <c r="AI361" s="36" t="str">
        <f>IF(Mining_Import!H361="","",Mining_Import!H361)</f>
        <v/>
      </c>
      <c r="AJ361" s="36" t="str">
        <f>IF(Mining_Import!I361="","",Mining_Import!I361)</f>
        <v/>
      </c>
      <c r="BY361" s="120" t="str">
        <f t="shared" si="126"/>
        <v/>
      </c>
      <c r="BZ361" s="184" t="str">
        <f t="shared" si="139"/>
        <v/>
      </c>
      <c r="CA361" s="37" t="str">
        <f>IFERROR(VLOOKUP($BY361,Account_Value!$C$2:$F$2500,4,0),"")</f>
        <v/>
      </c>
      <c r="CB361" s="43" t="str">
        <f t="shared" si="127"/>
        <v/>
      </c>
      <c r="CC361" s="122" t="str">
        <f>IF($BZ361="","",SUM($BZ$2:$BZ361))</f>
        <v/>
      </c>
      <c r="CD361" s="43" t="str">
        <f>IF($BZ361="","",$BU$19*(SUM($BZ$2:$BZ361)))</f>
        <v/>
      </c>
    </row>
    <row r="362" spans="1:82">
      <c r="A362" s="4" t="str">
        <f t="shared" si="128"/>
        <v/>
      </c>
      <c r="B362" s="21" t="str">
        <f>IF(Investments_Import!A362="","",Investments_Import!A362)</f>
        <v/>
      </c>
      <c r="C362" s="22" t="str">
        <f t="shared" si="121"/>
        <v/>
      </c>
      <c r="D362" s="51" t="str">
        <f t="shared" si="129"/>
        <v/>
      </c>
      <c r="E362" s="3" t="str">
        <f>IF(Investments_Import!B362="","",Investments_Import!B362)</f>
        <v/>
      </c>
      <c r="F362" s="54" t="str">
        <f t="shared" si="130"/>
        <v xml:space="preserve"> </v>
      </c>
      <c r="G362" s="54" t="str">
        <f>IF($B362="","",COUNTIF($F$2:$F362,$F362))</f>
        <v/>
      </c>
      <c r="H362" s="53" t="str">
        <f t="shared" si="131"/>
        <v xml:space="preserve">  </v>
      </c>
      <c r="I362" s="3" t="str">
        <f>IF(Investments_Import!C362="","",Investments_Import!C362)</f>
        <v/>
      </c>
      <c r="J362" s="108" t="str">
        <f>IF(Investments_Import!D362="","",Investments_Import!D362)</f>
        <v/>
      </c>
      <c r="K362" s="108" t="str">
        <f t="shared" si="132"/>
        <v/>
      </c>
      <c r="L362" s="47" t="str">
        <f>IF(Investments_Import!E362="","",Investments_Import!E362)</f>
        <v/>
      </c>
      <c r="M362" s="47" t="str">
        <f t="shared" si="122"/>
        <v/>
      </c>
      <c r="N362" s="31" t="str">
        <f>IF(Investments_Import!F362="","",Investments_Import!F362)</f>
        <v/>
      </c>
      <c r="O362" s="31" t="str">
        <f t="shared" si="123"/>
        <v/>
      </c>
      <c r="P362" s="3" t="str">
        <f>IF(Investments_Import!G362="","",Investments_Import!G362)</f>
        <v/>
      </c>
      <c r="Q362" s="3" t="str">
        <f>IF(Investments_Import!H362="","",Investments_Import!H362)</f>
        <v/>
      </c>
      <c r="R362" s="37" t="str">
        <f t="shared" si="124"/>
        <v/>
      </c>
      <c r="S362" s="37" t="str">
        <f t="shared" si="125"/>
        <v/>
      </c>
      <c r="U362" s="36" t="str">
        <f>IF(Mining_Import!A362="","",Mining_Import!A362)</f>
        <v/>
      </c>
      <c r="V362" s="22" t="str">
        <f t="shared" si="133"/>
        <v/>
      </c>
      <c r="W362" s="127" t="str">
        <f t="shared" si="134"/>
        <v/>
      </c>
      <c r="X362" s="127" t="str">
        <f t="shared" si="135"/>
        <v/>
      </c>
      <c r="Y362" s="127" t="str">
        <f t="shared" si="136"/>
        <v/>
      </c>
      <c r="Z362" s="36" t="str">
        <f>IF(Mining_Import!B362="","",Mining_Import!B362)</f>
        <v/>
      </c>
      <c r="AA362" s="184" t="str">
        <f>IF(Mining_Import!$C362="","",Mining_Import!$C362)</f>
        <v/>
      </c>
      <c r="AB362" s="122" t="str">
        <f t="shared" si="137"/>
        <v/>
      </c>
      <c r="AC362" s="122" t="str">
        <f>IF($Y362&gt;Dashboard!$Q$19,$AB362,"")</f>
        <v/>
      </c>
      <c r="AD362" s="43" t="str">
        <f t="shared" si="138"/>
        <v/>
      </c>
      <c r="AE362" s="36" t="str">
        <f>IF(Mining_Import!D362="","",Mining_Import!D362)</f>
        <v/>
      </c>
      <c r="AF362" s="36" t="str">
        <f>IF(Mining_Import!E362="","",Mining_Import!E362)</f>
        <v/>
      </c>
      <c r="AG362" s="36" t="str">
        <f>IF(Mining_Import!F362="","",Mining_Import!F362)</f>
        <v/>
      </c>
      <c r="AH362" s="36" t="str">
        <f>IF(Mining_Import!G362="","",Mining_Import!G362)</f>
        <v/>
      </c>
      <c r="AI362" s="36" t="str">
        <f>IF(Mining_Import!H362="","",Mining_Import!H362)</f>
        <v/>
      </c>
      <c r="AJ362" s="36" t="str">
        <f>IF(Mining_Import!I362="","",Mining_Import!I362)</f>
        <v/>
      </c>
      <c r="BY362" s="120" t="str">
        <f t="shared" si="126"/>
        <v/>
      </c>
      <c r="BZ362" s="184" t="str">
        <f t="shared" si="139"/>
        <v/>
      </c>
      <c r="CA362" s="37" t="str">
        <f>IFERROR(VLOOKUP($BY362,Account_Value!$C$2:$F$2500,4,0),"")</f>
        <v/>
      </c>
      <c r="CB362" s="43" t="str">
        <f t="shared" si="127"/>
        <v/>
      </c>
      <c r="CC362" s="122" t="str">
        <f>IF($BZ362="","",SUM($BZ$2:$BZ362))</f>
        <v/>
      </c>
      <c r="CD362" s="43" t="str">
        <f>IF($BZ362="","",$BU$19*(SUM($BZ$2:$BZ362)))</f>
        <v/>
      </c>
    </row>
    <row r="363" spans="1:82">
      <c r="A363" s="4" t="str">
        <f t="shared" si="128"/>
        <v/>
      </c>
      <c r="B363" s="21" t="str">
        <f>IF(Investments_Import!A363="","",Investments_Import!A363)</f>
        <v/>
      </c>
      <c r="C363" s="22" t="str">
        <f t="shared" si="121"/>
        <v/>
      </c>
      <c r="D363" s="51" t="str">
        <f t="shared" si="129"/>
        <v/>
      </c>
      <c r="E363" s="3" t="str">
        <f>IF(Investments_Import!B363="","",Investments_Import!B363)</f>
        <v/>
      </c>
      <c r="F363" s="54" t="str">
        <f t="shared" si="130"/>
        <v xml:space="preserve"> </v>
      </c>
      <c r="G363" s="54" t="str">
        <f>IF($B363="","",COUNTIF($F$2:$F363,$F363))</f>
        <v/>
      </c>
      <c r="H363" s="53" t="str">
        <f t="shared" si="131"/>
        <v xml:space="preserve">  </v>
      </c>
      <c r="I363" s="3" t="str">
        <f>IF(Investments_Import!C363="","",Investments_Import!C363)</f>
        <v/>
      </c>
      <c r="J363" s="108" t="str">
        <f>IF(Investments_Import!D363="","",Investments_Import!D363)</f>
        <v/>
      </c>
      <c r="K363" s="108" t="str">
        <f t="shared" si="132"/>
        <v/>
      </c>
      <c r="L363" s="47" t="str">
        <f>IF(Investments_Import!E363="","",Investments_Import!E363)</f>
        <v/>
      </c>
      <c r="M363" s="47" t="str">
        <f t="shared" si="122"/>
        <v/>
      </c>
      <c r="N363" s="31" t="str">
        <f>IF(Investments_Import!F363="","",Investments_Import!F363)</f>
        <v/>
      </c>
      <c r="O363" s="31" t="str">
        <f t="shared" si="123"/>
        <v/>
      </c>
      <c r="P363" s="3" t="str">
        <f>IF(Investments_Import!G363="","",Investments_Import!G363)</f>
        <v/>
      </c>
      <c r="Q363" s="3" t="str">
        <f>IF(Investments_Import!H363="","",Investments_Import!H363)</f>
        <v/>
      </c>
      <c r="R363" s="37" t="str">
        <f t="shared" si="124"/>
        <v/>
      </c>
      <c r="S363" s="37" t="str">
        <f t="shared" si="125"/>
        <v/>
      </c>
      <c r="U363" s="36" t="str">
        <f>IF(Mining_Import!A363="","",Mining_Import!A363)</f>
        <v/>
      </c>
      <c r="V363" s="22" t="str">
        <f t="shared" si="133"/>
        <v/>
      </c>
      <c r="W363" s="127" t="str">
        <f t="shared" si="134"/>
        <v/>
      </c>
      <c r="X363" s="127" t="str">
        <f t="shared" si="135"/>
        <v/>
      </c>
      <c r="Y363" s="127" t="str">
        <f t="shared" si="136"/>
        <v/>
      </c>
      <c r="Z363" s="36" t="str">
        <f>IF(Mining_Import!B363="","",Mining_Import!B363)</f>
        <v/>
      </c>
      <c r="AA363" s="184" t="str">
        <f>IF(Mining_Import!$C363="","",Mining_Import!$C363)</f>
        <v/>
      </c>
      <c r="AB363" s="122" t="str">
        <f t="shared" si="137"/>
        <v/>
      </c>
      <c r="AC363" s="122" t="str">
        <f>IF($Y363&gt;Dashboard!$Q$19,$AB363,"")</f>
        <v/>
      </c>
      <c r="AD363" s="43" t="str">
        <f t="shared" si="138"/>
        <v/>
      </c>
      <c r="AE363" s="36" t="str">
        <f>IF(Mining_Import!D363="","",Mining_Import!D363)</f>
        <v/>
      </c>
      <c r="AF363" s="36" t="str">
        <f>IF(Mining_Import!E363="","",Mining_Import!E363)</f>
        <v/>
      </c>
      <c r="AG363" s="36" t="str">
        <f>IF(Mining_Import!F363="","",Mining_Import!F363)</f>
        <v/>
      </c>
      <c r="AH363" s="36" t="str">
        <f>IF(Mining_Import!G363="","",Mining_Import!G363)</f>
        <v/>
      </c>
      <c r="AI363" s="36" t="str">
        <f>IF(Mining_Import!H363="","",Mining_Import!H363)</f>
        <v/>
      </c>
      <c r="AJ363" s="36" t="str">
        <f>IF(Mining_Import!I363="","",Mining_Import!I363)</f>
        <v/>
      </c>
      <c r="BY363" s="120" t="str">
        <f t="shared" si="126"/>
        <v/>
      </c>
      <c r="BZ363" s="184" t="str">
        <f t="shared" si="139"/>
        <v/>
      </c>
      <c r="CA363" s="37" t="str">
        <f>IFERROR(VLOOKUP($BY363,Account_Value!$C$2:$F$2500,4,0),"")</f>
        <v/>
      </c>
      <c r="CB363" s="43" t="str">
        <f t="shared" si="127"/>
        <v/>
      </c>
      <c r="CC363" s="122" t="str">
        <f>IF($BZ363="","",SUM($BZ$2:$BZ363))</f>
        <v/>
      </c>
      <c r="CD363" s="43" t="str">
        <f>IF($BZ363="","",$BU$19*(SUM($BZ$2:$BZ363)))</f>
        <v/>
      </c>
    </row>
    <row r="364" spans="1:82">
      <c r="A364" s="4" t="str">
        <f t="shared" si="128"/>
        <v/>
      </c>
      <c r="B364" s="21" t="str">
        <f>IF(Investments_Import!A364="","",Investments_Import!A364)</f>
        <v/>
      </c>
      <c r="C364" s="22" t="str">
        <f t="shared" si="121"/>
        <v/>
      </c>
      <c r="D364" s="51" t="str">
        <f t="shared" si="129"/>
        <v/>
      </c>
      <c r="E364" s="3" t="str">
        <f>IF(Investments_Import!B364="","",Investments_Import!B364)</f>
        <v/>
      </c>
      <c r="F364" s="54" t="str">
        <f t="shared" si="130"/>
        <v xml:space="preserve"> </v>
      </c>
      <c r="G364" s="54" t="str">
        <f>IF($B364="","",COUNTIF($F$2:$F364,$F364))</f>
        <v/>
      </c>
      <c r="H364" s="53" t="str">
        <f t="shared" si="131"/>
        <v xml:space="preserve">  </v>
      </c>
      <c r="I364" s="3" t="str">
        <f>IF(Investments_Import!C364="","",Investments_Import!C364)</f>
        <v/>
      </c>
      <c r="J364" s="108" t="str">
        <f>IF(Investments_Import!D364="","",Investments_Import!D364)</f>
        <v/>
      </c>
      <c r="K364" s="108" t="str">
        <f t="shared" si="132"/>
        <v/>
      </c>
      <c r="L364" s="47" t="str">
        <f>IF(Investments_Import!E364="","",Investments_Import!E364)</f>
        <v/>
      </c>
      <c r="M364" s="47" t="str">
        <f t="shared" si="122"/>
        <v/>
      </c>
      <c r="N364" s="31" t="str">
        <f>IF(Investments_Import!F364="","",Investments_Import!F364)</f>
        <v/>
      </c>
      <c r="O364" s="31" t="str">
        <f t="shared" si="123"/>
        <v/>
      </c>
      <c r="P364" s="3" t="str">
        <f>IF(Investments_Import!G364="","",Investments_Import!G364)</f>
        <v/>
      </c>
      <c r="Q364" s="3" t="str">
        <f>IF(Investments_Import!H364="","",Investments_Import!H364)</f>
        <v/>
      </c>
      <c r="R364" s="37" t="str">
        <f t="shared" si="124"/>
        <v/>
      </c>
      <c r="S364" s="37" t="str">
        <f t="shared" si="125"/>
        <v/>
      </c>
      <c r="U364" s="36" t="str">
        <f>IF(Mining_Import!A364="","",Mining_Import!A364)</f>
        <v/>
      </c>
      <c r="V364" s="22" t="str">
        <f t="shared" si="133"/>
        <v/>
      </c>
      <c r="W364" s="127" t="str">
        <f t="shared" si="134"/>
        <v/>
      </c>
      <c r="X364" s="127" t="str">
        <f t="shared" si="135"/>
        <v/>
      </c>
      <c r="Y364" s="127" t="str">
        <f t="shared" si="136"/>
        <v/>
      </c>
      <c r="Z364" s="36" t="str">
        <f>IF(Mining_Import!B364="","",Mining_Import!B364)</f>
        <v/>
      </c>
      <c r="AA364" s="184" t="str">
        <f>IF(Mining_Import!$C364="","",Mining_Import!$C364)</f>
        <v/>
      </c>
      <c r="AB364" s="122" t="str">
        <f t="shared" si="137"/>
        <v/>
      </c>
      <c r="AC364" s="122" t="str">
        <f>IF($Y364&gt;Dashboard!$Q$19,$AB364,"")</f>
        <v/>
      </c>
      <c r="AD364" s="43" t="str">
        <f t="shared" si="138"/>
        <v/>
      </c>
      <c r="AE364" s="36" t="str">
        <f>IF(Mining_Import!D364="","",Mining_Import!D364)</f>
        <v/>
      </c>
      <c r="AF364" s="36" t="str">
        <f>IF(Mining_Import!E364="","",Mining_Import!E364)</f>
        <v/>
      </c>
      <c r="AG364" s="36" t="str">
        <f>IF(Mining_Import!F364="","",Mining_Import!F364)</f>
        <v/>
      </c>
      <c r="AH364" s="36" t="str">
        <f>IF(Mining_Import!G364="","",Mining_Import!G364)</f>
        <v/>
      </c>
      <c r="AI364" s="36" t="str">
        <f>IF(Mining_Import!H364="","",Mining_Import!H364)</f>
        <v/>
      </c>
      <c r="AJ364" s="36" t="str">
        <f>IF(Mining_Import!I364="","",Mining_Import!I364)</f>
        <v/>
      </c>
      <c r="BY364" s="120" t="str">
        <f t="shared" si="126"/>
        <v/>
      </c>
      <c r="BZ364" s="184" t="str">
        <f t="shared" si="139"/>
        <v/>
      </c>
      <c r="CA364" s="37" t="str">
        <f>IFERROR(VLOOKUP($BY364,Account_Value!$C$2:$F$2500,4,0),"")</f>
        <v/>
      </c>
      <c r="CB364" s="43" t="str">
        <f t="shared" si="127"/>
        <v/>
      </c>
      <c r="CC364" s="122" t="str">
        <f>IF($BZ364="","",SUM($BZ$2:$BZ364))</f>
        <v/>
      </c>
      <c r="CD364" s="43" t="str">
        <f>IF($BZ364="","",$BU$19*(SUM($BZ$2:$BZ364)))</f>
        <v/>
      </c>
    </row>
    <row r="365" spans="1:82">
      <c r="A365" s="4" t="str">
        <f t="shared" si="128"/>
        <v/>
      </c>
      <c r="B365" s="21" t="str">
        <f>IF(Investments_Import!A365="","",Investments_Import!A365)</f>
        <v/>
      </c>
      <c r="C365" s="22" t="str">
        <f t="shared" si="121"/>
        <v/>
      </c>
      <c r="D365" s="51" t="str">
        <f t="shared" si="129"/>
        <v/>
      </c>
      <c r="E365" s="3" t="str">
        <f>IF(Investments_Import!B365="","",Investments_Import!B365)</f>
        <v/>
      </c>
      <c r="F365" s="54" t="str">
        <f t="shared" si="130"/>
        <v xml:space="preserve"> </v>
      </c>
      <c r="G365" s="54" t="str">
        <f>IF($B365="","",COUNTIF($F$2:$F365,$F365))</f>
        <v/>
      </c>
      <c r="H365" s="53" t="str">
        <f t="shared" si="131"/>
        <v xml:space="preserve">  </v>
      </c>
      <c r="I365" s="3" t="str">
        <f>IF(Investments_Import!C365="","",Investments_Import!C365)</f>
        <v/>
      </c>
      <c r="J365" s="108" t="str">
        <f>IF(Investments_Import!D365="","",Investments_Import!D365)</f>
        <v/>
      </c>
      <c r="K365" s="108" t="str">
        <f t="shared" si="132"/>
        <v/>
      </c>
      <c r="L365" s="47" t="str">
        <f>IF(Investments_Import!E365="","",Investments_Import!E365)</f>
        <v/>
      </c>
      <c r="M365" s="47" t="str">
        <f t="shared" si="122"/>
        <v/>
      </c>
      <c r="N365" s="31" t="str">
        <f>IF(Investments_Import!F365="","",Investments_Import!F365)</f>
        <v/>
      </c>
      <c r="O365" s="31" t="str">
        <f t="shared" si="123"/>
        <v/>
      </c>
      <c r="P365" s="3" t="str">
        <f>IF(Investments_Import!G365="","",Investments_Import!G365)</f>
        <v/>
      </c>
      <c r="Q365" s="3" t="str">
        <f>IF(Investments_Import!H365="","",Investments_Import!H365)</f>
        <v/>
      </c>
      <c r="R365" s="37" t="str">
        <f t="shared" si="124"/>
        <v/>
      </c>
      <c r="S365" s="37" t="str">
        <f t="shared" si="125"/>
        <v/>
      </c>
      <c r="U365" s="36" t="str">
        <f>IF(Mining_Import!A365="","",Mining_Import!A365)</f>
        <v/>
      </c>
      <c r="V365" s="22" t="str">
        <f t="shared" si="133"/>
        <v/>
      </c>
      <c r="W365" s="127" t="str">
        <f t="shared" si="134"/>
        <v/>
      </c>
      <c r="X365" s="127" t="str">
        <f t="shared" si="135"/>
        <v/>
      </c>
      <c r="Y365" s="127" t="str">
        <f t="shared" si="136"/>
        <v/>
      </c>
      <c r="Z365" s="36" t="str">
        <f>IF(Mining_Import!B365="","",Mining_Import!B365)</f>
        <v/>
      </c>
      <c r="AA365" s="184" t="str">
        <f>IF(Mining_Import!$C365="","",Mining_Import!$C365)</f>
        <v/>
      </c>
      <c r="AB365" s="122" t="str">
        <f t="shared" si="137"/>
        <v/>
      </c>
      <c r="AC365" s="122" t="str">
        <f>IF($Y365&gt;Dashboard!$Q$19,$AB365,"")</f>
        <v/>
      </c>
      <c r="AD365" s="43" t="str">
        <f t="shared" si="138"/>
        <v/>
      </c>
      <c r="AE365" s="36" t="str">
        <f>IF(Mining_Import!D365="","",Mining_Import!D365)</f>
        <v/>
      </c>
      <c r="AF365" s="36" t="str">
        <f>IF(Mining_Import!E365="","",Mining_Import!E365)</f>
        <v/>
      </c>
      <c r="AG365" s="36" t="str">
        <f>IF(Mining_Import!F365="","",Mining_Import!F365)</f>
        <v/>
      </c>
      <c r="AH365" s="36" t="str">
        <f>IF(Mining_Import!G365="","",Mining_Import!G365)</f>
        <v/>
      </c>
      <c r="AI365" s="36" t="str">
        <f>IF(Mining_Import!H365="","",Mining_Import!H365)</f>
        <v/>
      </c>
      <c r="AJ365" s="36" t="str">
        <f>IF(Mining_Import!I365="","",Mining_Import!I365)</f>
        <v/>
      </c>
      <c r="BY365" s="120" t="str">
        <f t="shared" si="126"/>
        <v/>
      </c>
      <c r="BZ365" s="184" t="str">
        <f t="shared" si="139"/>
        <v/>
      </c>
      <c r="CA365" s="37" t="str">
        <f>IFERROR(VLOOKUP($BY365,Account_Value!$C$2:$F$2500,4,0),"")</f>
        <v/>
      </c>
      <c r="CB365" s="43" t="str">
        <f t="shared" si="127"/>
        <v/>
      </c>
      <c r="CC365" s="122" t="str">
        <f>IF($BZ365="","",SUM($BZ$2:$BZ365))</f>
        <v/>
      </c>
      <c r="CD365" s="43" t="str">
        <f>IF($BZ365="","",$BU$19*(SUM($BZ$2:$BZ365)))</f>
        <v/>
      </c>
    </row>
    <row r="366" spans="1:82">
      <c r="A366" s="4" t="str">
        <f t="shared" si="128"/>
        <v/>
      </c>
      <c r="B366" s="21" t="str">
        <f>IF(Investments_Import!A366="","",Investments_Import!A366)</f>
        <v/>
      </c>
      <c r="C366" s="22" t="str">
        <f t="shared" si="121"/>
        <v/>
      </c>
      <c r="D366" s="51" t="str">
        <f t="shared" si="129"/>
        <v/>
      </c>
      <c r="E366" s="3" t="str">
        <f>IF(Investments_Import!B366="","",Investments_Import!B366)</f>
        <v/>
      </c>
      <c r="F366" s="54" t="str">
        <f t="shared" si="130"/>
        <v xml:space="preserve"> </v>
      </c>
      <c r="G366" s="54" t="str">
        <f>IF($B366="","",COUNTIF($F$2:$F366,$F366))</f>
        <v/>
      </c>
      <c r="H366" s="53" t="str">
        <f t="shared" si="131"/>
        <v xml:space="preserve">  </v>
      </c>
      <c r="I366" s="3" t="str">
        <f>IF(Investments_Import!C366="","",Investments_Import!C366)</f>
        <v/>
      </c>
      <c r="J366" s="108" t="str">
        <f>IF(Investments_Import!D366="","",Investments_Import!D366)</f>
        <v/>
      </c>
      <c r="K366" s="108" t="str">
        <f t="shared" si="132"/>
        <v/>
      </c>
      <c r="L366" s="47" t="str">
        <f>IF(Investments_Import!E366="","",Investments_Import!E366)</f>
        <v/>
      </c>
      <c r="M366" s="47" t="str">
        <f t="shared" si="122"/>
        <v/>
      </c>
      <c r="N366" s="31" t="str">
        <f>IF(Investments_Import!F366="","",Investments_Import!F366)</f>
        <v/>
      </c>
      <c r="O366" s="31" t="str">
        <f t="shared" si="123"/>
        <v/>
      </c>
      <c r="P366" s="3" t="str">
        <f>IF(Investments_Import!G366="","",Investments_Import!G366)</f>
        <v/>
      </c>
      <c r="Q366" s="3" t="str">
        <f>IF(Investments_Import!H366="","",Investments_Import!H366)</f>
        <v/>
      </c>
      <c r="R366" s="37" t="str">
        <f t="shared" si="124"/>
        <v/>
      </c>
      <c r="S366" s="37" t="str">
        <f t="shared" si="125"/>
        <v/>
      </c>
      <c r="U366" s="36" t="str">
        <f>IF(Mining_Import!A366="","",Mining_Import!A366)</f>
        <v/>
      </c>
      <c r="V366" s="22" t="str">
        <f t="shared" si="133"/>
        <v/>
      </c>
      <c r="W366" s="127" t="str">
        <f t="shared" si="134"/>
        <v/>
      </c>
      <c r="X366" s="127" t="str">
        <f t="shared" si="135"/>
        <v/>
      </c>
      <c r="Y366" s="127" t="str">
        <f t="shared" si="136"/>
        <v/>
      </c>
      <c r="Z366" s="36" t="str">
        <f>IF(Mining_Import!B366="","",Mining_Import!B366)</f>
        <v/>
      </c>
      <c r="AA366" s="184" t="str">
        <f>IF(Mining_Import!$C366="","",Mining_Import!$C366)</f>
        <v/>
      </c>
      <c r="AB366" s="122" t="str">
        <f t="shared" si="137"/>
        <v/>
      </c>
      <c r="AC366" s="122" t="str">
        <f>IF($Y366&gt;Dashboard!$Q$19,$AB366,"")</f>
        <v/>
      </c>
      <c r="AD366" s="43" t="str">
        <f t="shared" si="138"/>
        <v/>
      </c>
      <c r="AE366" s="36" t="str">
        <f>IF(Mining_Import!D366="","",Mining_Import!D366)</f>
        <v/>
      </c>
      <c r="AF366" s="36" t="str">
        <f>IF(Mining_Import!E366="","",Mining_Import!E366)</f>
        <v/>
      </c>
      <c r="AG366" s="36" t="str">
        <f>IF(Mining_Import!F366="","",Mining_Import!F366)</f>
        <v/>
      </c>
      <c r="AH366" s="36" t="str">
        <f>IF(Mining_Import!G366="","",Mining_Import!G366)</f>
        <v/>
      </c>
      <c r="AI366" s="36" t="str">
        <f>IF(Mining_Import!H366="","",Mining_Import!H366)</f>
        <v/>
      </c>
      <c r="AJ366" s="36" t="str">
        <f>IF(Mining_Import!I366="","",Mining_Import!I366)</f>
        <v/>
      </c>
      <c r="BY366" s="120" t="str">
        <f t="shared" si="126"/>
        <v/>
      </c>
      <c r="BZ366" s="184" t="str">
        <f t="shared" si="139"/>
        <v/>
      </c>
      <c r="CA366" s="37" t="str">
        <f>IFERROR(VLOOKUP($BY366,Account_Value!$C$2:$F$2500,4,0),"")</f>
        <v/>
      </c>
      <c r="CB366" s="43" t="str">
        <f t="shared" si="127"/>
        <v/>
      </c>
      <c r="CC366" s="122" t="str">
        <f>IF($BZ366="","",SUM($BZ$2:$BZ366))</f>
        <v/>
      </c>
      <c r="CD366" s="43" t="str">
        <f>IF($BZ366="","",$BU$19*(SUM($BZ$2:$BZ366)))</f>
        <v/>
      </c>
    </row>
    <row r="367" spans="1:82">
      <c r="A367" s="4" t="str">
        <f t="shared" si="128"/>
        <v/>
      </c>
      <c r="B367" s="21" t="str">
        <f>IF(Investments_Import!A367="","",Investments_Import!A367)</f>
        <v/>
      </c>
      <c r="C367" s="22" t="str">
        <f t="shared" si="121"/>
        <v/>
      </c>
      <c r="D367" s="51" t="str">
        <f t="shared" si="129"/>
        <v/>
      </c>
      <c r="E367" s="3" t="str">
        <f>IF(Investments_Import!B367="","",Investments_Import!B367)</f>
        <v/>
      </c>
      <c r="F367" s="54" t="str">
        <f t="shared" si="130"/>
        <v xml:space="preserve"> </v>
      </c>
      <c r="G367" s="54" t="str">
        <f>IF($B367="","",COUNTIF($F$2:$F367,$F367))</f>
        <v/>
      </c>
      <c r="H367" s="53" t="str">
        <f t="shared" si="131"/>
        <v xml:space="preserve">  </v>
      </c>
      <c r="I367" s="3" t="str">
        <f>IF(Investments_Import!C367="","",Investments_Import!C367)</f>
        <v/>
      </c>
      <c r="J367" s="108" t="str">
        <f>IF(Investments_Import!D367="","",Investments_Import!D367)</f>
        <v/>
      </c>
      <c r="K367" s="108" t="str">
        <f t="shared" si="132"/>
        <v/>
      </c>
      <c r="L367" s="47" t="str">
        <f>IF(Investments_Import!E367="","",Investments_Import!E367)</f>
        <v/>
      </c>
      <c r="M367" s="47" t="str">
        <f t="shared" si="122"/>
        <v/>
      </c>
      <c r="N367" s="31" t="str">
        <f>IF(Investments_Import!F367="","",Investments_Import!F367)</f>
        <v/>
      </c>
      <c r="O367" s="31" t="str">
        <f t="shared" si="123"/>
        <v/>
      </c>
      <c r="P367" s="3" t="str">
        <f>IF(Investments_Import!G367="","",Investments_Import!G367)</f>
        <v/>
      </c>
      <c r="Q367" s="3" t="str">
        <f>IF(Investments_Import!H367="","",Investments_Import!H367)</f>
        <v/>
      </c>
      <c r="R367" s="37" t="str">
        <f t="shared" si="124"/>
        <v/>
      </c>
      <c r="S367" s="37" t="str">
        <f t="shared" si="125"/>
        <v/>
      </c>
      <c r="U367" s="36" t="str">
        <f>IF(Mining_Import!A367="","",Mining_Import!A367)</f>
        <v/>
      </c>
      <c r="V367" s="22" t="str">
        <f t="shared" si="133"/>
        <v/>
      </c>
      <c r="W367" s="127" t="str">
        <f t="shared" si="134"/>
        <v/>
      </c>
      <c r="X367" s="127" t="str">
        <f t="shared" si="135"/>
        <v/>
      </c>
      <c r="Y367" s="127" t="str">
        <f t="shared" si="136"/>
        <v/>
      </c>
      <c r="Z367" s="36" t="str">
        <f>IF(Mining_Import!B367="","",Mining_Import!B367)</f>
        <v/>
      </c>
      <c r="AA367" s="184" t="str">
        <f>IF(Mining_Import!$C367="","",Mining_Import!$C367)</f>
        <v/>
      </c>
      <c r="AB367" s="122" t="str">
        <f t="shared" si="137"/>
        <v/>
      </c>
      <c r="AC367" s="122" t="str">
        <f>IF($Y367&gt;Dashboard!$Q$19,$AB367,"")</f>
        <v/>
      </c>
      <c r="AD367" s="43" t="str">
        <f t="shared" si="138"/>
        <v/>
      </c>
      <c r="AE367" s="36" t="str">
        <f>IF(Mining_Import!D367="","",Mining_Import!D367)</f>
        <v/>
      </c>
      <c r="AF367" s="36" t="str">
        <f>IF(Mining_Import!E367="","",Mining_Import!E367)</f>
        <v/>
      </c>
      <c r="AG367" s="36" t="str">
        <f>IF(Mining_Import!F367="","",Mining_Import!F367)</f>
        <v/>
      </c>
      <c r="AH367" s="36" t="str">
        <f>IF(Mining_Import!G367="","",Mining_Import!G367)</f>
        <v/>
      </c>
      <c r="AI367" s="36" t="str">
        <f>IF(Mining_Import!H367="","",Mining_Import!H367)</f>
        <v/>
      </c>
      <c r="AJ367" s="36" t="str">
        <f>IF(Mining_Import!I367="","",Mining_Import!I367)</f>
        <v/>
      </c>
      <c r="BY367" s="120" t="str">
        <f t="shared" si="126"/>
        <v/>
      </c>
      <c r="BZ367" s="184" t="str">
        <f t="shared" si="139"/>
        <v/>
      </c>
      <c r="CA367" s="37" t="str">
        <f>IFERROR(VLOOKUP($BY367,Account_Value!$C$2:$F$2500,4,0),"")</f>
        <v/>
      </c>
      <c r="CB367" s="43" t="str">
        <f t="shared" si="127"/>
        <v/>
      </c>
      <c r="CC367" s="122" t="str">
        <f>IF($BZ367="","",SUM($BZ$2:$BZ367))</f>
        <v/>
      </c>
      <c r="CD367" s="43" t="str">
        <f>IF($BZ367="","",$BU$19*(SUM($BZ$2:$BZ367)))</f>
        <v/>
      </c>
    </row>
    <row r="368" spans="1:82">
      <c r="A368" s="4" t="str">
        <f t="shared" si="128"/>
        <v/>
      </c>
      <c r="B368" s="21" t="str">
        <f>IF(Investments_Import!A368="","",Investments_Import!A368)</f>
        <v/>
      </c>
      <c r="C368" s="22" t="str">
        <f t="shared" si="121"/>
        <v/>
      </c>
      <c r="D368" s="51" t="str">
        <f t="shared" si="129"/>
        <v/>
      </c>
      <c r="E368" s="3" t="str">
        <f>IF(Investments_Import!B368="","",Investments_Import!B368)</f>
        <v/>
      </c>
      <c r="F368" s="54" t="str">
        <f t="shared" si="130"/>
        <v xml:space="preserve"> </v>
      </c>
      <c r="G368" s="54" t="str">
        <f>IF($B368="","",COUNTIF($F$2:$F368,$F368))</f>
        <v/>
      </c>
      <c r="H368" s="53" t="str">
        <f t="shared" si="131"/>
        <v xml:space="preserve">  </v>
      </c>
      <c r="I368" s="3" t="str">
        <f>IF(Investments_Import!C368="","",Investments_Import!C368)</f>
        <v/>
      </c>
      <c r="J368" s="108" t="str">
        <f>IF(Investments_Import!D368="","",Investments_Import!D368)</f>
        <v/>
      </c>
      <c r="K368" s="108" t="str">
        <f t="shared" si="132"/>
        <v/>
      </c>
      <c r="L368" s="47" t="str">
        <f>IF(Investments_Import!E368="","",Investments_Import!E368)</f>
        <v/>
      </c>
      <c r="M368" s="47" t="str">
        <f t="shared" si="122"/>
        <v/>
      </c>
      <c r="N368" s="31" t="str">
        <f>IF(Investments_Import!F368="","",Investments_Import!F368)</f>
        <v/>
      </c>
      <c r="O368" s="31" t="str">
        <f t="shared" si="123"/>
        <v/>
      </c>
      <c r="P368" s="3" t="str">
        <f>IF(Investments_Import!G368="","",Investments_Import!G368)</f>
        <v/>
      </c>
      <c r="Q368" s="3" t="str">
        <f>IF(Investments_Import!H368="","",Investments_Import!H368)</f>
        <v/>
      </c>
      <c r="R368" s="37" t="str">
        <f t="shared" si="124"/>
        <v/>
      </c>
      <c r="S368" s="37" t="str">
        <f t="shared" si="125"/>
        <v/>
      </c>
      <c r="U368" s="36" t="str">
        <f>IF(Mining_Import!A368="","",Mining_Import!A368)</f>
        <v/>
      </c>
      <c r="V368" s="22" t="str">
        <f t="shared" si="133"/>
        <v/>
      </c>
      <c r="W368" s="127" t="str">
        <f t="shared" si="134"/>
        <v/>
      </c>
      <c r="X368" s="127" t="str">
        <f t="shared" si="135"/>
        <v/>
      </c>
      <c r="Y368" s="127" t="str">
        <f t="shared" si="136"/>
        <v/>
      </c>
      <c r="Z368" s="36" t="str">
        <f>IF(Mining_Import!B368="","",Mining_Import!B368)</f>
        <v/>
      </c>
      <c r="AA368" s="184" t="str">
        <f>IF(Mining_Import!$C368="","",Mining_Import!$C368)</f>
        <v/>
      </c>
      <c r="AB368" s="122" t="str">
        <f t="shared" si="137"/>
        <v/>
      </c>
      <c r="AC368" s="122" t="str">
        <f>IF($Y368&gt;Dashboard!$Q$19,$AB368,"")</f>
        <v/>
      </c>
      <c r="AD368" s="43" t="str">
        <f t="shared" si="138"/>
        <v/>
      </c>
      <c r="AE368" s="36" t="str">
        <f>IF(Mining_Import!D368="","",Mining_Import!D368)</f>
        <v/>
      </c>
      <c r="AF368" s="36" t="str">
        <f>IF(Mining_Import!E368="","",Mining_Import!E368)</f>
        <v/>
      </c>
      <c r="AG368" s="36" t="str">
        <f>IF(Mining_Import!F368="","",Mining_Import!F368)</f>
        <v/>
      </c>
      <c r="AH368" s="36" t="str">
        <f>IF(Mining_Import!G368="","",Mining_Import!G368)</f>
        <v/>
      </c>
      <c r="AI368" s="36" t="str">
        <f>IF(Mining_Import!H368="","",Mining_Import!H368)</f>
        <v/>
      </c>
      <c r="AJ368" s="36" t="str">
        <f>IF(Mining_Import!I368="","",Mining_Import!I368)</f>
        <v/>
      </c>
      <c r="BY368" s="120" t="str">
        <f t="shared" si="126"/>
        <v/>
      </c>
      <c r="BZ368" s="184" t="str">
        <f t="shared" si="139"/>
        <v/>
      </c>
      <c r="CA368" s="37" t="str">
        <f>IFERROR(VLOOKUP($BY368,Account_Value!$C$2:$F$2500,4,0),"")</f>
        <v/>
      </c>
      <c r="CB368" s="43" t="str">
        <f t="shared" si="127"/>
        <v/>
      </c>
      <c r="CC368" s="122" t="str">
        <f>IF($BZ368="","",SUM($BZ$2:$BZ368))</f>
        <v/>
      </c>
      <c r="CD368" s="43" t="str">
        <f>IF($BZ368="","",$BU$19*(SUM($BZ$2:$BZ368)))</f>
        <v/>
      </c>
    </row>
    <row r="369" spans="1:82">
      <c r="A369" s="4" t="str">
        <f t="shared" si="128"/>
        <v/>
      </c>
      <c r="B369" s="21" t="str">
        <f>IF(Investments_Import!A369="","",Investments_Import!A369)</f>
        <v/>
      </c>
      <c r="C369" s="22" t="str">
        <f t="shared" si="121"/>
        <v/>
      </c>
      <c r="D369" s="51" t="str">
        <f t="shared" si="129"/>
        <v/>
      </c>
      <c r="E369" s="3" t="str">
        <f>IF(Investments_Import!B369="","",Investments_Import!B369)</f>
        <v/>
      </c>
      <c r="F369" s="54" t="str">
        <f t="shared" si="130"/>
        <v xml:space="preserve"> </v>
      </c>
      <c r="G369" s="54" t="str">
        <f>IF($B369="","",COUNTIF($F$2:$F369,$F369))</f>
        <v/>
      </c>
      <c r="H369" s="53" t="str">
        <f t="shared" si="131"/>
        <v xml:space="preserve">  </v>
      </c>
      <c r="I369" s="3" t="str">
        <f>IF(Investments_Import!C369="","",Investments_Import!C369)</f>
        <v/>
      </c>
      <c r="J369" s="108" t="str">
        <f>IF(Investments_Import!D369="","",Investments_Import!D369)</f>
        <v/>
      </c>
      <c r="K369" s="108" t="str">
        <f t="shared" si="132"/>
        <v/>
      </c>
      <c r="L369" s="47" t="str">
        <f>IF(Investments_Import!E369="","",Investments_Import!E369)</f>
        <v/>
      </c>
      <c r="M369" s="47" t="str">
        <f t="shared" si="122"/>
        <v/>
      </c>
      <c r="N369" s="31" t="str">
        <f>IF(Investments_Import!F369="","",Investments_Import!F369)</f>
        <v/>
      </c>
      <c r="O369" s="31" t="str">
        <f t="shared" si="123"/>
        <v/>
      </c>
      <c r="P369" s="3" t="str">
        <f>IF(Investments_Import!G369="","",Investments_Import!G369)</f>
        <v/>
      </c>
      <c r="Q369" s="3" t="str">
        <f>IF(Investments_Import!H369="","",Investments_Import!H369)</f>
        <v/>
      </c>
      <c r="R369" s="37" t="str">
        <f t="shared" si="124"/>
        <v/>
      </c>
      <c r="S369" s="37" t="str">
        <f t="shared" si="125"/>
        <v/>
      </c>
      <c r="U369" s="36" t="str">
        <f>IF(Mining_Import!A369="","",Mining_Import!A369)</f>
        <v/>
      </c>
      <c r="V369" s="22" t="str">
        <f t="shared" si="133"/>
        <v/>
      </c>
      <c r="W369" s="127" t="str">
        <f t="shared" si="134"/>
        <v/>
      </c>
      <c r="X369" s="127" t="str">
        <f t="shared" si="135"/>
        <v/>
      </c>
      <c r="Y369" s="127" t="str">
        <f t="shared" si="136"/>
        <v/>
      </c>
      <c r="Z369" s="36" t="str">
        <f>IF(Mining_Import!B369="","",Mining_Import!B369)</f>
        <v/>
      </c>
      <c r="AA369" s="184" t="str">
        <f>IF(Mining_Import!$C369="","",Mining_Import!$C369)</f>
        <v/>
      </c>
      <c r="AB369" s="122" t="str">
        <f t="shared" si="137"/>
        <v/>
      </c>
      <c r="AC369" s="122" t="str">
        <f>IF($Y369&gt;Dashboard!$Q$19,$AB369,"")</f>
        <v/>
      </c>
      <c r="AD369" s="43" t="str">
        <f t="shared" si="138"/>
        <v/>
      </c>
      <c r="AE369" s="36" t="str">
        <f>IF(Mining_Import!D369="","",Mining_Import!D369)</f>
        <v/>
      </c>
      <c r="AF369" s="36" t="str">
        <f>IF(Mining_Import!E369="","",Mining_Import!E369)</f>
        <v/>
      </c>
      <c r="AG369" s="36" t="str">
        <f>IF(Mining_Import!F369="","",Mining_Import!F369)</f>
        <v/>
      </c>
      <c r="AH369" s="36" t="str">
        <f>IF(Mining_Import!G369="","",Mining_Import!G369)</f>
        <v/>
      </c>
      <c r="AI369" s="36" t="str">
        <f>IF(Mining_Import!H369="","",Mining_Import!H369)</f>
        <v/>
      </c>
      <c r="AJ369" s="36" t="str">
        <f>IF(Mining_Import!I369="","",Mining_Import!I369)</f>
        <v/>
      </c>
      <c r="BY369" s="120" t="str">
        <f t="shared" si="126"/>
        <v/>
      </c>
      <c r="BZ369" s="184" t="str">
        <f t="shared" si="139"/>
        <v/>
      </c>
      <c r="CA369" s="37" t="str">
        <f>IFERROR(VLOOKUP($BY369,Account_Value!$C$2:$F$2500,4,0),"")</f>
        <v/>
      </c>
      <c r="CB369" s="43" t="str">
        <f t="shared" si="127"/>
        <v/>
      </c>
      <c r="CC369" s="122" t="str">
        <f>IF($BZ369="","",SUM($BZ$2:$BZ369))</f>
        <v/>
      </c>
      <c r="CD369" s="43" t="str">
        <f>IF($BZ369="","",$BU$19*(SUM($BZ$2:$BZ369)))</f>
        <v/>
      </c>
    </row>
    <row r="370" spans="1:82">
      <c r="A370" s="4" t="str">
        <f t="shared" si="128"/>
        <v/>
      </c>
      <c r="B370" s="21" t="str">
        <f>IF(Investments_Import!A370="","",Investments_Import!A370)</f>
        <v/>
      </c>
      <c r="C370" s="22" t="str">
        <f t="shared" si="121"/>
        <v/>
      </c>
      <c r="D370" s="51" t="str">
        <f t="shared" si="129"/>
        <v/>
      </c>
      <c r="E370" s="3" t="str">
        <f>IF(Investments_Import!B370="","",Investments_Import!B370)</f>
        <v/>
      </c>
      <c r="F370" s="54" t="str">
        <f t="shared" si="130"/>
        <v xml:space="preserve"> </v>
      </c>
      <c r="G370" s="54" t="str">
        <f>IF($B370="","",COUNTIF($F$2:$F370,$F370))</f>
        <v/>
      </c>
      <c r="H370" s="53" t="str">
        <f t="shared" si="131"/>
        <v xml:space="preserve">  </v>
      </c>
      <c r="I370" s="3" t="str">
        <f>IF(Investments_Import!C370="","",Investments_Import!C370)</f>
        <v/>
      </c>
      <c r="J370" s="108" t="str">
        <f>IF(Investments_Import!D370="","",Investments_Import!D370)</f>
        <v/>
      </c>
      <c r="K370" s="108" t="str">
        <f t="shared" si="132"/>
        <v/>
      </c>
      <c r="L370" s="47" t="str">
        <f>IF(Investments_Import!E370="","",Investments_Import!E370)</f>
        <v/>
      </c>
      <c r="M370" s="47" t="str">
        <f t="shared" si="122"/>
        <v/>
      </c>
      <c r="N370" s="31" t="str">
        <f>IF(Investments_Import!F370="","",Investments_Import!F370)</f>
        <v/>
      </c>
      <c r="O370" s="31" t="str">
        <f t="shared" si="123"/>
        <v/>
      </c>
      <c r="P370" s="3" t="str">
        <f>IF(Investments_Import!G370="","",Investments_Import!G370)</f>
        <v/>
      </c>
      <c r="Q370" s="3" t="str">
        <f>IF(Investments_Import!H370="","",Investments_Import!H370)</f>
        <v/>
      </c>
      <c r="R370" s="37" t="str">
        <f t="shared" si="124"/>
        <v/>
      </c>
      <c r="S370" s="37" t="str">
        <f t="shared" si="125"/>
        <v/>
      </c>
      <c r="U370" s="36" t="str">
        <f>IF(Mining_Import!A370="","",Mining_Import!A370)</f>
        <v/>
      </c>
      <c r="V370" s="22" t="str">
        <f t="shared" si="133"/>
        <v/>
      </c>
      <c r="W370" s="127" t="str">
        <f t="shared" si="134"/>
        <v/>
      </c>
      <c r="X370" s="127" t="str">
        <f t="shared" si="135"/>
        <v/>
      </c>
      <c r="Y370" s="127" t="str">
        <f t="shared" si="136"/>
        <v/>
      </c>
      <c r="Z370" s="36" t="str">
        <f>IF(Mining_Import!B370="","",Mining_Import!B370)</f>
        <v/>
      </c>
      <c r="AA370" s="184" t="str">
        <f>IF(Mining_Import!$C370="","",Mining_Import!$C370)</f>
        <v/>
      </c>
      <c r="AB370" s="122" t="str">
        <f t="shared" si="137"/>
        <v/>
      </c>
      <c r="AC370" s="122" t="str">
        <f>IF($Y370&gt;Dashboard!$Q$19,$AB370,"")</f>
        <v/>
      </c>
      <c r="AD370" s="43" t="str">
        <f t="shared" si="138"/>
        <v/>
      </c>
      <c r="AE370" s="36" t="str">
        <f>IF(Mining_Import!D370="","",Mining_Import!D370)</f>
        <v/>
      </c>
      <c r="AF370" s="36" t="str">
        <f>IF(Mining_Import!E370="","",Mining_Import!E370)</f>
        <v/>
      </c>
      <c r="AG370" s="36" t="str">
        <f>IF(Mining_Import!F370="","",Mining_Import!F370)</f>
        <v/>
      </c>
      <c r="AH370" s="36" t="str">
        <f>IF(Mining_Import!G370="","",Mining_Import!G370)</f>
        <v/>
      </c>
      <c r="AI370" s="36" t="str">
        <f>IF(Mining_Import!H370="","",Mining_Import!H370)</f>
        <v/>
      </c>
      <c r="AJ370" s="36" t="str">
        <f>IF(Mining_Import!I370="","",Mining_Import!I370)</f>
        <v/>
      </c>
      <c r="BY370" s="120" t="str">
        <f t="shared" si="126"/>
        <v/>
      </c>
      <c r="BZ370" s="184" t="str">
        <f t="shared" si="139"/>
        <v/>
      </c>
      <c r="CA370" s="37" t="str">
        <f>IFERROR(VLOOKUP($BY370,Account_Value!$C$2:$F$2500,4,0),"")</f>
        <v/>
      </c>
      <c r="CB370" s="43" t="str">
        <f t="shared" si="127"/>
        <v/>
      </c>
      <c r="CC370" s="122" t="str">
        <f>IF($BZ370="","",SUM($BZ$2:$BZ370))</f>
        <v/>
      </c>
      <c r="CD370" s="43" t="str">
        <f>IF($BZ370="","",$BU$19*(SUM($BZ$2:$BZ370)))</f>
        <v/>
      </c>
    </row>
    <row r="371" spans="1:82">
      <c r="A371" s="4" t="str">
        <f t="shared" si="128"/>
        <v/>
      </c>
      <c r="B371" s="21" t="str">
        <f>IF(Investments_Import!A371="","",Investments_Import!A371)</f>
        <v/>
      </c>
      <c r="C371" s="22" t="str">
        <f t="shared" si="121"/>
        <v/>
      </c>
      <c r="D371" s="51" t="str">
        <f t="shared" si="129"/>
        <v/>
      </c>
      <c r="E371" s="3" t="str">
        <f>IF(Investments_Import!B371="","",Investments_Import!B371)</f>
        <v/>
      </c>
      <c r="F371" s="54" t="str">
        <f t="shared" si="130"/>
        <v xml:space="preserve"> </v>
      </c>
      <c r="G371" s="54" t="str">
        <f>IF($B371="","",COUNTIF($F$2:$F371,$F371))</f>
        <v/>
      </c>
      <c r="H371" s="53" t="str">
        <f t="shared" si="131"/>
        <v xml:space="preserve">  </v>
      </c>
      <c r="I371" s="3" t="str">
        <f>IF(Investments_Import!C371="","",Investments_Import!C371)</f>
        <v/>
      </c>
      <c r="J371" s="108" t="str">
        <f>IF(Investments_Import!D371="","",Investments_Import!D371)</f>
        <v/>
      </c>
      <c r="K371" s="108" t="str">
        <f t="shared" si="132"/>
        <v/>
      </c>
      <c r="L371" s="47" t="str">
        <f>IF(Investments_Import!E371="","",Investments_Import!E371)</f>
        <v/>
      </c>
      <c r="M371" s="47" t="str">
        <f t="shared" si="122"/>
        <v/>
      </c>
      <c r="N371" s="31" t="str">
        <f>IF(Investments_Import!F371="","",Investments_Import!F371)</f>
        <v/>
      </c>
      <c r="O371" s="31" t="str">
        <f t="shared" si="123"/>
        <v/>
      </c>
      <c r="P371" s="3" t="str">
        <f>IF(Investments_Import!G371="","",Investments_Import!G371)</f>
        <v/>
      </c>
      <c r="Q371" s="3" t="str">
        <f>IF(Investments_Import!H371="","",Investments_Import!H371)</f>
        <v/>
      </c>
      <c r="R371" s="37" t="str">
        <f t="shared" si="124"/>
        <v/>
      </c>
      <c r="S371" s="37" t="str">
        <f t="shared" si="125"/>
        <v/>
      </c>
      <c r="U371" s="36" t="str">
        <f>IF(Mining_Import!A371="","",Mining_Import!A371)</f>
        <v/>
      </c>
      <c r="V371" s="22" t="str">
        <f t="shared" si="133"/>
        <v/>
      </c>
      <c r="W371" s="127" t="str">
        <f t="shared" si="134"/>
        <v/>
      </c>
      <c r="X371" s="127" t="str">
        <f t="shared" si="135"/>
        <v/>
      </c>
      <c r="Y371" s="127" t="str">
        <f t="shared" si="136"/>
        <v/>
      </c>
      <c r="Z371" s="36" t="str">
        <f>IF(Mining_Import!B371="","",Mining_Import!B371)</f>
        <v/>
      </c>
      <c r="AA371" s="184" t="str">
        <f>IF(Mining_Import!$C371="","",Mining_Import!$C371)</f>
        <v/>
      </c>
      <c r="AB371" s="122" t="str">
        <f t="shared" si="137"/>
        <v/>
      </c>
      <c r="AC371" s="122" t="str">
        <f>IF($Y371&gt;Dashboard!$Q$19,$AB371,"")</f>
        <v/>
      </c>
      <c r="AD371" s="43" t="str">
        <f t="shared" si="138"/>
        <v/>
      </c>
      <c r="AE371" s="36" t="str">
        <f>IF(Mining_Import!D371="","",Mining_Import!D371)</f>
        <v/>
      </c>
      <c r="AF371" s="36" t="str">
        <f>IF(Mining_Import!E371="","",Mining_Import!E371)</f>
        <v/>
      </c>
      <c r="AG371" s="36" t="str">
        <f>IF(Mining_Import!F371="","",Mining_Import!F371)</f>
        <v/>
      </c>
      <c r="AH371" s="36" t="str">
        <f>IF(Mining_Import!G371="","",Mining_Import!G371)</f>
        <v/>
      </c>
      <c r="AI371" s="36" t="str">
        <f>IF(Mining_Import!H371="","",Mining_Import!H371)</f>
        <v/>
      </c>
      <c r="AJ371" s="36" t="str">
        <f>IF(Mining_Import!I371="","",Mining_Import!I371)</f>
        <v/>
      </c>
      <c r="BY371" s="120" t="str">
        <f t="shared" si="126"/>
        <v/>
      </c>
      <c r="BZ371" s="184" t="str">
        <f t="shared" si="139"/>
        <v/>
      </c>
      <c r="CA371" s="37" t="str">
        <f>IFERROR(VLOOKUP($BY371,Account_Value!$C$2:$F$2500,4,0),"")</f>
        <v/>
      </c>
      <c r="CB371" s="43" t="str">
        <f t="shared" si="127"/>
        <v/>
      </c>
      <c r="CC371" s="122" t="str">
        <f>IF($BZ371="","",SUM($BZ$2:$BZ371))</f>
        <v/>
      </c>
      <c r="CD371" s="43" t="str">
        <f>IF($BZ371="","",$BU$19*(SUM($BZ$2:$BZ371)))</f>
        <v/>
      </c>
    </row>
    <row r="372" spans="1:82">
      <c r="A372" s="4" t="str">
        <f t="shared" si="128"/>
        <v/>
      </c>
      <c r="B372" s="21" t="str">
        <f>IF(Investments_Import!A372="","",Investments_Import!A372)</f>
        <v/>
      </c>
      <c r="C372" s="22" t="str">
        <f t="shared" si="121"/>
        <v/>
      </c>
      <c r="D372" s="51" t="str">
        <f t="shared" si="129"/>
        <v/>
      </c>
      <c r="E372" s="3" t="str">
        <f>IF(Investments_Import!B372="","",Investments_Import!B372)</f>
        <v/>
      </c>
      <c r="F372" s="54" t="str">
        <f t="shared" si="130"/>
        <v xml:space="preserve"> </v>
      </c>
      <c r="G372" s="54" t="str">
        <f>IF($B372="","",COUNTIF($F$2:$F372,$F372))</f>
        <v/>
      </c>
      <c r="H372" s="53" t="str">
        <f t="shared" si="131"/>
        <v xml:space="preserve">  </v>
      </c>
      <c r="I372" s="3" t="str">
        <f>IF(Investments_Import!C372="","",Investments_Import!C372)</f>
        <v/>
      </c>
      <c r="J372" s="108" t="str">
        <f>IF(Investments_Import!D372="","",Investments_Import!D372)</f>
        <v/>
      </c>
      <c r="K372" s="108" t="str">
        <f t="shared" si="132"/>
        <v/>
      </c>
      <c r="L372" s="47" t="str">
        <f>IF(Investments_Import!E372="","",Investments_Import!E372)</f>
        <v/>
      </c>
      <c r="M372" s="47" t="str">
        <f t="shared" si="122"/>
        <v/>
      </c>
      <c r="N372" s="31" t="str">
        <f>IF(Investments_Import!F372="","",Investments_Import!F372)</f>
        <v/>
      </c>
      <c r="O372" s="31" t="str">
        <f t="shared" si="123"/>
        <v/>
      </c>
      <c r="P372" s="3" t="str">
        <f>IF(Investments_Import!G372="","",Investments_Import!G372)</f>
        <v/>
      </c>
      <c r="Q372" s="3" t="str">
        <f>IF(Investments_Import!H372="","",Investments_Import!H372)</f>
        <v/>
      </c>
      <c r="R372" s="37" t="str">
        <f t="shared" si="124"/>
        <v/>
      </c>
      <c r="S372" s="37" t="str">
        <f t="shared" si="125"/>
        <v/>
      </c>
      <c r="U372" s="36" t="str">
        <f>IF(Mining_Import!A372="","",Mining_Import!A372)</f>
        <v/>
      </c>
      <c r="V372" s="22" t="str">
        <f t="shared" si="133"/>
        <v/>
      </c>
      <c r="W372" s="127" t="str">
        <f t="shared" si="134"/>
        <v/>
      </c>
      <c r="X372" s="127" t="str">
        <f t="shared" si="135"/>
        <v/>
      </c>
      <c r="Y372" s="127" t="str">
        <f t="shared" si="136"/>
        <v/>
      </c>
      <c r="Z372" s="36" t="str">
        <f>IF(Mining_Import!B372="","",Mining_Import!B372)</f>
        <v/>
      </c>
      <c r="AA372" s="184" t="str">
        <f>IF(Mining_Import!$C372="","",Mining_Import!$C372)</f>
        <v/>
      </c>
      <c r="AB372" s="122" t="str">
        <f t="shared" si="137"/>
        <v/>
      </c>
      <c r="AC372" s="122" t="str">
        <f>IF($Y372&gt;Dashboard!$Q$19,$AB372,"")</f>
        <v/>
      </c>
      <c r="AD372" s="43" t="str">
        <f t="shared" si="138"/>
        <v/>
      </c>
      <c r="AE372" s="36" t="str">
        <f>IF(Mining_Import!D372="","",Mining_Import!D372)</f>
        <v/>
      </c>
      <c r="AF372" s="36" t="str">
        <f>IF(Mining_Import!E372="","",Mining_Import!E372)</f>
        <v/>
      </c>
      <c r="AG372" s="36" t="str">
        <f>IF(Mining_Import!F372="","",Mining_Import!F372)</f>
        <v/>
      </c>
      <c r="AH372" s="36" t="str">
        <f>IF(Mining_Import!G372="","",Mining_Import!G372)</f>
        <v/>
      </c>
      <c r="AI372" s="36" t="str">
        <f>IF(Mining_Import!H372="","",Mining_Import!H372)</f>
        <v/>
      </c>
      <c r="AJ372" s="36" t="str">
        <f>IF(Mining_Import!I372="","",Mining_Import!I372)</f>
        <v/>
      </c>
      <c r="BY372" s="120" t="str">
        <f t="shared" si="126"/>
        <v/>
      </c>
      <c r="BZ372" s="184" t="str">
        <f t="shared" si="139"/>
        <v/>
      </c>
      <c r="CA372" s="37" t="str">
        <f>IFERROR(VLOOKUP($BY372,Account_Value!$C$2:$F$2500,4,0),"")</f>
        <v/>
      </c>
      <c r="CB372" s="43" t="str">
        <f t="shared" si="127"/>
        <v/>
      </c>
      <c r="CC372" s="122" t="str">
        <f>IF($BZ372="","",SUM($BZ$2:$BZ372))</f>
        <v/>
      </c>
      <c r="CD372" s="43" t="str">
        <f>IF($BZ372="","",$BU$19*(SUM($BZ$2:$BZ372)))</f>
        <v/>
      </c>
    </row>
    <row r="373" spans="1:82">
      <c r="A373" s="4" t="str">
        <f t="shared" si="128"/>
        <v/>
      </c>
      <c r="B373" s="21" t="str">
        <f>IF(Investments_Import!A373="","",Investments_Import!A373)</f>
        <v/>
      </c>
      <c r="C373" s="22" t="str">
        <f t="shared" si="121"/>
        <v/>
      </c>
      <c r="D373" s="51" t="str">
        <f t="shared" si="129"/>
        <v/>
      </c>
      <c r="E373" s="3" t="str">
        <f>IF(Investments_Import!B373="","",Investments_Import!B373)</f>
        <v/>
      </c>
      <c r="F373" s="54" t="str">
        <f t="shared" si="130"/>
        <v xml:space="preserve"> </v>
      </c>
      <c r="G373" s="54" t="str">
        <f>IF($B373="","",COUNTIF($F$2:$F373,$F373))</f>
        <v/>
      </c>
      <c r="H373" s="53" t="str">
        <f t="shared" si="131"/>
        <v xml:space="preserve">  </v>
      </c>
      <c r="I373" s="3" t="str">
        <f>IF(Investments_Import!C373="","",Investments_Import!C373)</f>
        <v/>
      </c>
      <c r="J373" s="108" t="str">
        <f>IF(Investments_Import!D373="","",Investments_Import!D373)</f>
        <v/>
      </c>
      <c r="K373" s="108" t="str">
        <f t="shared" si="132"/>
        <v/>
      </c>
      <c r="L373" s="47" t="str">
        <f>IF(Investments_Import!E373="","",Investments_Import!E373)</f>
        <v/>
      </c>
      <c r="M373" s="47" t="str">
        <f t="shared" si="122"/>
        <v/>
      </c>
      <c r="N373" s="31" t="str">
        <f>IF(Investments_Import!F373="","",Investments_Import!F373)</f>
        <v/>
      </c>
      <c r="O373" s="31" t="str">
        <f t="shared" si="123"/>
        <v/>
      </c>
      <c r="P373" s="3" t="str">
        <f>IF(Investments_Import!G373="","",Investments_Import!G373)</f>
        <v/>
      </c>
      <c r="Q373" s="3" t="str">
        <f>IF(Investments_Import!H373="","",Investments_Import!H373)</f>
        <v/>
      </c>
      <c r="R373" s="37" t="str">
        <f t="shared" si="124"/>
        <v/>
      </c>
      <c r="S373" s="37" t="str">
        <f t="shared" si="125"/>
        <v/>
      </c>
      <c r="U373" s="36" t="str">
        <f>IF(Mining_Import!A373="","",Mining_Import!A373)</f>
        <v/>
      </c>
      <c r="V373" s="22" t="str">
        <f t="shared" si="133"/>
        <v/>
      </c>
      <c r="W373" s="127" t="str">
        <f t="shared" si="134"/>
        <v/>
      </c>
      <c r="X373" s="127" t="str">
        <f t="shared" si="135"/>
        <v/>
      </c>
      <c r="Y373" s="127" t="str">
        <f t="shared" si="136"/>
        <v/>
      </c>
      <c r="Z373" s="36" t="str">
        <f>IF(Mining_Import!B373="","",Mining_Import!B373)</f>
        <v/>
      </c>
      <c r="AA373" s="184" t="str">
        <f>IF(Mining_Import!$C373="","",Mining_Import!$C373)</f>
        <v/>
      </c>
      <c r="AB373" s="122" t="str">
        <f t="shared" si="137"/>
        <v/>
      </c>
      <c r="AC373" s="122" t="str">
        <f>IF($Y373&gt;Dashboard!$Q$19,$AB373,"")</f>
        <v/>
      </c>
      <c r="AD373" s="43" t="str">
        <f t="shared" si="138"/>
        <v/>
      </c>
      <c r="AE373" s="36" t="str">
        <f>IF(Mining_Import!D373="","",Mining_Import!D373)</f>
        <v/>
      </c>
      <c r="AF373" s="36" t="str">
        <f>IF(Mining_Import!E373="","",Mining_Import!E373)</f>
        <v/>
      </c>
      <c r="AG373" s="36" t="str">
        <f>IF(Mining_Import!F373="","",Mining_Import!F373)</f>
        <v/>
      </c>
      <c r="AH373" s="36" t="str">
        <f>IF(Mining_Import!G373="","",Mining_Import!G373)</f>
        <v/>
      </c>
      <c r="AI373" s="36" t="str">
        <f>IF(Mining_Import!H373="","",Mining_Import!H373)</f>
        <v/>
      </c>
      <c r="AJ373" s="36" t="str">
        <f>IF(Mining_Import!I373="","",Mining_Import!I373)</f>
        <v/>
      </c>
      <c r="BY373" s="120" t="str">
        <f t="shared" si="126"/>
        <v/>
      </c>
      <c r="BZ373" s="184" t="str">
        <f t="shared" si="139"/>
        <v/>
      </c>
      <c r="CA373" s="37" t="str">
        <f>IFERROR(VLOOKUP($BY373,Account_Value!$C$2:$F$2500,4,0),"")</f>
        <v/>
      </c>
      <c r="CB373" s="43" t="str">
        <f t="shared" si="127"/>
        <v/>
      </c>
      <c r="CC373" s="122" t="str">
        <f>IF($BZ373="","",SUM($BZ$2:$BZ373))</f>
        <v/>
      </c>
      <c r="CD373" s="43" t="str">
        <f>IF($BZ373="","",$BU$19*(SUM($BZ$2:$BZ373)))</f>
        <v/>
      </c>
    </row>
    <row r="374" spans="1:82">
      <c r="A374" s="4" t="str">
        <f t="shared" si="128"/>
        <v/>
      </c>
      <c r="B374" s="21" t="str">
        <f>IF(Investments_Import!A374="","",Investments_Import!A374)</f>
        <v/>
      </c>
      <c r="C374" s="22" t="str">
        <f t="shared" si="121"/>
        <v/>
      </c>
      <c r="D374" s="51" t="str">
        <f t="shared" si="129"/>
        <v/>
      </c>
      <c r="E374" s="3" t="str">
        <f>IF(Investments_Import!B374="","",Investments_Import!B374)</f>
        <v/>
      </c>
      <c r="F374" s="54" t="str">
        <f t="shared" si="130"/>
        <v xml:space="preserve"> </v>
      </c>
      <c r="G374" s="54" t="str">
        <f>IF($B374="","",COUNTIF($F$2:$F374,$F374))</f>
        <v/>
      </c>
      <c r="H374" s="53" t="str">
        <f t="shared" si="131"/>
        <v xml:space="preserve">  </v>
      </c>
      <c r="I374" s="3" t="str">
        <f>IF(Investments_Import!C374="","",Investments_Import!C374)</f>
        <v/>
      </c>
      <c r="J374" s="108" t="str">
        <f>IF(Investments_Import!D374="","",Investments_Import!D374)</f>
        <v/>
      </c>
      <c r="K374" s="108" t="str">
        <f t="shared" si="132"/>
        <v/>
      </c>
      <c r="L374" s="47" t="str">
        <f>IF(Investments_Import!E374="","",Investments_Import!E374)</f>
        <v/>
      </c>
      <c r="M374" s="47" t="str">
        <f t="shared" si="122"/>
        <v/>
      </c>
      <c r="N374" s="31" t="str">
        <f>IF(Investments_Import!F374="","",Investments_Import!F374)</f>
        <v/>
      </c>
      <c r="O374" s="31" t="str">
        <f t="shared" si="123"/>
        <v/>
      </c>
      <c r="P374" s="3" t="str">
        <f>IF(Investments_Import!G374="","",Investments_Import!G374)</f>
        <v/>
      </c>
      <c r="Q374" s="3" t="str">
        <f>IF(Investments_Import!H374="","",Investments_Import!H374)</f>
        <v/>
      </c>
      <c r="R374" s="37" t="str">
        <f t="shared" si="124"/>
        <v/>
      </c>
      <c r="S374" s="37" t="str">
        <f t="shared" si="125"/>
        <v/>
      </c>
      <c r="U374" s="36" t="str">
        <f>IF(Mining_Import!A374="","",Mining_Import!A374)</f>
        <v/>
      </c>
      <c r="V374" s="22" t="str">
        <f t="shared" si="133"/>
        <v/>
      </c>
      <c r="W374" s="127" t="str">
        <f t="shared" si="134"/>
        <v/>
      </c>
      <c r="X374" s="127" t="str">
        <f t="shared" si="135"/>
        <v/>
      </c>
      <c r="Y374" s="127" t="str">
        <f t="shared" si="136"/>
        <v/>
      </c>
      <c r="Z374" s="36" t="str">
        <f>IF(Mining_Import!B374="","",Mining_Import!B374)</f>
        <v/>
      </c>
      <c r="AA374" s="184" t="str">
        <f>IF(Mining_Import!$C374="","",Mining_Import!$C374)</f>
        <v/>
      </c>
      <c r="AB374" s="122" t="str">
        <f t="shared" si="137"/>
        <v/>
      </c>
      <c r="AC374" s="122" t="str">
        <f>IF($Y374&gt;Dashboard!$Q$19,$AB374,"")</f>
        <v/>
      </c>
      <c r="AD374" s="43" t="str">
        <f t="shared" si="138"/>
        <v/>
      </c>
      <c r="AE374" s="36" t="str">
        <f>IF(Mining_Import!D374="","",Mining_Import!D374)</f>
        <v/>
      </c>
      <c r="AF374" s="36" t="str">
        <f>IF(Mining_Import!E374="","",Mining_Import!E374)</f>
        <v/>
      </c>
      <c r="AG374" s="36" t="str">
        <f>IF(Mining_Import!F374="","",Mining_Import!F374)</f>
        <v/>
      </c>
      <c r="AH374" s="36" t="str">
        <f>IF(Mining_Import!G374="","",Mining_Import!G374)</f>
        <v/>
      </c>
      <c r="AI374" s="36" t="str">
        <f>IF(Mining_Import!H374="","",Mining_Import!H374)</f>
        <v/>
      </c>
      <c r="AJ374" s="36" t="str">
        <f>IF(Mining_Import!I374="","",Mining_Import!I374)</f>
        <v/>
      </c>
      <c r="BY374" s="120" t="str">
        <f t="shared" si="126"/>
        <v/>
      </c>
      <c r="BZ374" s="184" t="str">
        <f t="shared" si="139"/>
        <v/>
      </c>
      <c r="CA374" s="37" t="str">
        <f>IFERROR(VLOOKUP($BY374,Account_Value!$C$2:$F$2500,4,0),"")</f>
        <v/>
      </c>
      <c r="CB374" s="43" t="str">
        <f t="shared" si="127"/>
        <v/>
      </c>
      <c r="CC374" s="122" t="str">
        <f>IF($BZ374="","",SUM($BZ$2:$BZ374))</f>
        <v/>
      </c>
      <c r="CD374" s="43" t="str">
        <f>IF($BZ374="","",$BU$19*(SUM($BZ$2:$BZ374)))</f>
        <v/>
      </c>
    </row>
    <row r="375" spans="1:82">
      <c r="A375" s="4" t="str">
        <f t="shared" si="128"/>
        <v/>
      </c>
      <c r="B375" s="21" t="str">
        <f>IF(Investments_Import!A375="","",Investments_Import!A375)</f>
        <v/>
      </c>
      <c r="C375" s="22" t="str">
        <f t="shared" si="121"/>
        <v/>
      </c>
      <c r="D375" s="51" t="str">
        <f t="shared" si="129"/>
        <v/>
      </c>
      <c r="E375" s="3" t="str">
        <f>IF(Investments_Import!B375="","",Investments_Import!B375)</f>
        <v/>
      </c>
      <c r="F375" s="54" t="str">
        <f t="shared" si="130"/>
        <v xml:space="preserve"> </v>
      </c>
      <c r="G375" s="54" t="str">
        <f>IF($B375="","",COUNTIF($F$2:$F375,$F375))</f>
        <v/>
      </c>
      <c r="H375" s="53" t="str">
        <f t="shared" si="131"/>
        <v xml:space="preserve">  </v>
      </c>
      <c r="I375" s="3" t="str">
        <f>IF(Investments_Import!C375="","",Investments_Import!C375)</f>
        <v/>
      </c>
      <c r="J375" s="108" t="str">
        <f>IF(Investments_Import!D375="","",Investments_Import!D375)</f>
        <v/>
      </c>
      <c r="K375" s="108" t="str">
        <f t="shared" si="132"/>
        <v/>
      </c>
      <c r="L375" s="47" t="str">
        <f>IF(Investments_Import!E375="","",Investments_Import!E375)</f>
        <v/>
      </c>
      <c r="M375" s="47" t="str">
        <f t="shared" si="122"/>
        <v/>
      </c>
      <c r="N375" s="31" t="str">
        <f>IF(Investments_Import!F375="","",Investments_Import!F375)</f>
        <v/>
      </c>
      <c r="O375" s="31" t="str">
        <f t="shared" si="123"/>
        <v/>
      </c>
      <c r="P375" s="3" t="str">
        <f>IF(Investments_Import!G375="","",Investments_Import!G375)</f>
        <v/>
      </c>
      <c r="Q375" s="3" t="str">
        <f>IF(Investments_Import!H375="","",Investments_Import!H375)</f>
        <v/>
      </c>
      <c r="R375" s="37" t="str">
        <f t="shared" si="124"/>
        <v/>
      </c>
      <c r="S375" s="37" t="str">
        <f t="shared" si="125"/>
        <v/>
      </c>
      <c r="U375" s="36" t="str">
        <f>IF(Mining_Import!A375="","",Mining_Import!A375)</f>
        <v/>
      </c>
      <c r="V375" s="22" t="str">
        <f t="shared" si="133"/>
        <v/>
      </c>
      <c r="W375" s="127" t="str">
        <f t="shared" si="134"/>
        <v/>
      </c>
      <c r="X375" s="127" t="str">
        <f t="shared" si="135"/>
        <v/>
      </c>
      <c r="Y375" s="127" t="str">
        <f t="shared" si="136"/>
        <v/>
      </c>
      <c r="Z375" s="36" t="str">
        <f>IF(Mining_Import!B375="","",Mining_Import!B375)</f>
        <v/>
      </c>
      <c r="AA375" s="184" t="str">
        <f>IF(Mining_Import!$C375="","",Mining_Import!$C375)</f>
        <v/>
      </c>
      <c r="AB375" s="122" t="str">
        <f t="shared" si="137"/>
        <v/>
      </c>
      <c r="AC375" s="122" t="str">
        <f>IF($Y375&gt;Dashboard!$Q$19,$AB375,"")</f>
        <v/>
      </c>
      <c r="AD375" s="43" t="str">
        <f t="shared" si="138"/>
        <v/>
      </c>
      <c r="AE375" s="36" t="str">
        <f>IF(Mining_Import!D375="","",Mining_Import!D375)</f>
        <v/>
      </c>
      <c r="AF375" s="36" t="str">
        <f>IF(Mining_Import!E375="","",Mining_Import!E375)</f>
        <v/>
      </c>
      <c r="AG375" s="36" t="str">
        <f>IF(Mining_Import!F375="","",Mining_Import!F375)</f>
        <v/>
      </c>
      <c r="AH375" s="36" t="str">
        <f>IF(Mining_Import!G375="","",Mining_Import!G375)</f>
        <v/>
      </c>
      <c r="AI375" s="36" t="str">
        <f>IF(Mining_Import!H375="","",Mining_Import!H375)</f>
        <v/>
      </c>
      <c r="AJ375" s="36" t="str">
        <f>IF(Mining_Import!I375="","",Mining_Import!I375)</f>
        <v/>
      </c>
      <c r="BY375" s="120" t="str">
        <f t="shared" si="126"/>
        <v/>
      </c>
      <c r="BZ375" s="184" t="str">
        <f t="shared" si="139"/>
        <v/>
      </c>
      <c r="CA375" s="37" t="str">
        <f>IFERROR(VLOOKUP($BY375,Account_Value!$C$2:$F$2500,4,0),"")</f>
        <v/>
      </c>
      <c r="CB375" s="43" t="str">
        <f t="shared" si="127"/>
        <v/>
      </c>
      <c r="CC375" s="122" t="str">
        <f>IF($BZ375="","",SUM($BZ$2:$BZ375))</f>
        <v/>
      </c>
      <c r="CD375" s="43" t="str">
        <f>IF($BZ375="","",$BU$19*(SUM($BZ$2:$BZ375)))</f>
        <v/>
      </c>
    </row>
    <row r="376" spans="1:82">
      <c r="A376" s="4" t="str">
        <f t="shared" si="128"/>
        <v/>
      </c>
      <c r="B376" s="21" t="str">
        <f>IF(Investments_Import!A376="","",Investments_Import!A376)</f>
        <v/>
      </c>
      <c r="C376" s="22" t="str">
        <f t="shared" si="121"/>
        <v/>
      </c>
      <c r="D376" s="51" t="str">
        <f t="shared" si="129"/>
        <v/>
      </c>
      <c r="E376" s="3" t="str">
        <f>IF(Investments_Import!B376="","",Investments_Import!B376)</f>
        <v/>
      </c>
      <c r="F376" s="54" t="str">
        <f t="shared" si="130"/>
        <v xml:space="preserve"> </v>
      </c>
      <c r="G376" s="54" t="str">
        <f>IF($B376="","",COUNTIF($F$2:$F376,$F376))</f>
        <v/>
      </c>
      <c r="H376" s="53" t="str">
        <f t="shared" si="131"/>
        <v xml:space="preserve">  </v>
      </c>
      <c r="I376" s="3" t="str">
        <f>IF(Investments_Import!C376="","",Investments_Import!C376)</f>
        <v/>
      </c>
      <c r="J376" s="108" t="str">
        <f>IF(Investments_Import!D376="","",Investments_Import!D376)</f>
        <v/>
      </c>
      <c r="K376" s="108" t="str">
        <f t="shared" si="132"/>
        <v/>
      </c>
      <c r="L376" s="47" t="str">
        <f>IF(Investments_Import!E376="","",Investments_Import!E376)</f>
        <v/>
      </c>
      <c r="M376" s="47" t="str">
        <f t="shared" si="122"/>
        <v/>
      </c>
      <c r="N376" s="31" t="str">
        <f>IF(Investments_Import!F376="","",Investments_Import!F376)</f>
        <v/>
      </c>
      <c r="O376" s="31" t="str">
        <f t="shared" si="123"/>
        <v/>
      </c>
      <c r="P376" s="3" t="str">
        <f>IF(Investments_Import!G376="","",Investments_Import!G376)</f>
        <v/>
      </c>
      <c r="Q376" s="3" t="str">
        <f>IF(Investments_Import!H376="","",Investments_Import!H376)</f>
        <v/>
      </c>
      <c r="R376" s="37" t="str">
        <f t="shared" si="124"/>
        <v/>
      </c>
      <c r="S376" s="37" t="str">
        <f t="shared" si="125"/>
        <v/>
      </c>
      <c r="U376" s="36" t="str">
        <f>IF(Mining_Import!A376="","",Mining_Import!A376)</f>
        <v/>
      </c>
      <c r="V376" s="22" t="str">
        <f t="shared" si="133"/>
        <v/>
      </c>
      <c r="W376" s="127" t="str">
        <f t="shared" si="134"/>
        <v/>
      </c>
      <c r="X376" s="127" t="str">
        <f t="shared" si="135"/>
        <v/>
      </c>
      <c r="Y376" s="127" t="str">
        <f t="shared" si="136"/>
        <v/>
      </c>
      <c r="Z376" s="36" t="str">
        <f>IF(Mining_Import!B376="","",Mining_Import!B376)</f>
        <v/>
      </c>
      <c r="AA376" s="184" t="str">
        <f>IF(Mining_Import!$C376="","",Mining_Import!$C376)</f>
        <v/>
      </c>
      <c r="AB376" s="122" t="str">
        <f t="shared" si="137"/>
        <v/>
      </c>
      <c r="AC376" s="122" t="str">
        <f>IF($Y376&gt;Dashboard!$Q$19,$AB376,"")</f>
        <v/>
      </c>
      <c r="AD376" s="43" t="str">
        <f t="shared" si="138"/>
        <v/>
      </c>
      <c r="AE376" s="36" t="str">
        <f>IF(Mining_Import!D376="","",Mining_Import!D376)</f>
        <v/>
      </c>
      <c r="AF376" s="36" t="str">
        <f>IF(Mining_Import!E376="","",Mining_Import!E376)</f>
        <v/>
      </c>
      <c r="AG376" s="36" t="str">
        <f>IF(Mining_Import!F376="","",Mining_Import!F376)</f>
        <v/>
      </c>
      <c r="AH376" s="36" t="str">
        <f>IF(Mining_Import!G376="","",Mining_Import!G376)</f>
        <v/>
      </c>
      <c r="AI376" s="36" t="str">
        <f>IF(Mining_Import!H376="","",Mining_Import!H376)</f>
        <v/>
      </c>
      <c r="AJ376" s="36" t="str">
        <f>IF(Mining_Import!I376="","",Mining_Import!I376)</f>
        <v/>
      </c>
      <c r="BY376" s="120" t="str">
        <f t="shared" si="126"/>
        <v/>
      </c>
      <c r="BZ376" s="184" t="str">
        <f t="shared" si="139"/>
        <v/>
      </c>
      <c r="CA376" s="37" t="str">
        <f>IFERROR(VLOOKUP($BY376,Account_Value!$C$2:$F$2500,4,0),"")</f>
        <v/>
      </c>
      <c r="CB376" s="43" t="str">
        <f t="shared" si="127"/>
        <v/>
      </c>
      <c r="CC376" s="122" t="str">
        <f>IF($BZ376="","",SUM($BZ$2:$BZ376))</f>
        <v/>
      </c>
      <c r="CD376" s="43" t="str">
        <f>IF($BZ376="","",$BU$19*(SUM($BZ$2:$BZ376)))</f>
        <v/>
      </c>
    </row>
    <row r="377" spans="1:82">
      <c r="A377" s="4" t="str">
        <f t="shared" si="128"/>
        <v/>
      </c>
      <c r="B377" s="21" t="str">
        <f>IF(Investments_Import!A377="","",Investments_Import!A377)</f>
        <v/>
      </c>
      <c r="C377" s="22" t="str">
        <f t="shared" si="121"/>
        <v/>
      </c>
      <c r="D377" s="51" t="str">
        <f t="shared" si="129"/>
        <v/>
      </c>
      <c r="E377" s="3" t="str">
        <f>IF(Investments_Import!B377="","",Investments_Import!B377)</f>
        <v/>
      </c>
      <c r="F377" s="54" t="str">
        <f t="shared" si="130"/>
        <v xml:space="preserve"> </v>
      </c>
      <c r="G377" s="54" t="str">
        <f>IF($B377="","",COUNTIF($F$2:$F377,$F377))</f>
        <v/>
      </c>
      <c r="H377" s="53" t="str">
        <f t="shared" si="131"/>
        <v xml:space="preserve">  </v>
      </c>
      <c r="I377" s="3" t="str">
        <f>IF(Investments_Import!C377="","",Investments_Import!C377)</f>
        <v/>
      </c>
      <c r="J377" s="108" t="str">
        <f>IF(Investments_Import!D377="","",Investments_Import!D377)</f>
        <v/>
      </c>
      <c r="K377" s="108" t="str">
        <f t="shared" si="132"/>
        <v/>
      </c>
      <c r="L377" s="47" t="str">
        <f>IF(Investments_Import!E377="","",Investments_Import!E377)</f>
        <v/>
      </c>
      <c r="M377" s="47" t="str">
        <f t="shared" si="122"/>
        <v/>
      </c>
      <c r="N377" s="31" t="str">
        <f>IF(Investments_Import!F377="","",Investments_Import!F377)</f>
        <v/>
      </c>
      <c r="O377" s="31" t="str">
        <f t="shared" si="123"/>
        <v/>
      </c>
      <c r="P377" s="3" t="str">
        <f>IF(Investments_Import!G377="","",Investments_Import!G377)</f>
        <v/>
      </c>
      <c r="Q377" s="3" t="str">
        <f>IF(Investments_Import!H377="","",Investments_Import!H377)</f>
        <v/>
      </c>
      <c r="R377" s="37" t="str">
        <f t="shared" si="124"/>
        <v/>
      </c>
      <c r="S377" s="37" t="str">
        <f t="shared" si="125"/>
        <v/>
      </c>
      <c r="U377" s="36" t="str">
        <f>IF(Mining_Import!A377="","",Mining_Import!A377)</f>
        <v/>
      </c>
      <c r="V377" s="22" t="str">
        <f t="shared" si="133"/>
        <v/>
      </c>
      <c r="W377" s="127" t="str">
        <f t="shared" si="134"/>
        <v/>
      </c>
      <c r="X377" s="127" t="str">
        <f t="shared" si="135"/>
        <v/>
      </c>
      <c r="Y377" s="127" t="str">
        <f t="shared" si="136"/>
        <v/>
      </c>
      <c r="Z377" s="36" t="str">
        <f>IF(Mining_Import!B377="","",Mining_Import!B377)</f>
        <v/>
      </c>
      <c r="AA377" s="184" t="str">
        <f>IF(Mining_Import!$C377="","",Mining_Import!$C377)</f>
        <v/>
      </c>
      <c r="AB377" s="122" t="str">
        <f t="shared" si="137"/>
        <v/>
      </c>
      <c r="AC377" s="122" t="str">
        <f>IF($Y377&gt;Dashboard!$Q$19,$AB377,"")</f>
        <v/>
      </c>
      <c r="AD377" s="43" t="str">
        <f t="shared" si="138"/>
        <v/>
      </c>
      <c r="AE377" s="36" t="str">
        <f>IF(Mining_Import!D377="","",Mining_Import!D377)</f>
        <v/>
      </c>
      <c r="AF377" s="36" t="str">
        <f>IF(Mining_Import!E377="","",Mining_Import!E377)</f>
        <v/>
      </c>
      <c r="AG377" s="36" t="str">
        <f>IF(Mining_Import!F377="","",Mining_Import!F377)</f>
        <v/>
      </c>
      <c r="AH377" s="36" t="str">
        <f>IF(Mining_Import!G377="","",Mining_Import!G377)</f>
        <v/>
      </c>
      <c r="AI377" s="36" t="str">
        <f>IF(Mining_Import!H377="","",Mining_Import!H377)</f>
        <v/>
      </c>
      <c r="AJ377" s="36" t="str">
        <f>IF(Mining_Import!I377="","",Mining_Import!I377)</f>
        <v/>
      </c>
      <c r="BY377" s="120" t="str">
        <f t="shared" si="126"/>
        <v/>
      </c>
      <c r="BZ377" s="184" t="str">
        <f t="shared" si="139"/>
        <v/>
      </c>
      <c r="CA377" s="37" t="str">
        <f>IFERROR(VLOOKUP($BY377,Account_Value!$C$2:$F$2500,4,0),"")</f>
        <v/>
      </c>
      <c r="CB377" s="43" t="str">
        <f t="shared" si="127"/>
        <v/>
      </c>
      <c r="CC377" s="122" t="str">
        <f>IF($BZ377="","",SUM($BZ$2:$BZ377))</f>
        <v/>
      </c>
      <c r="CD377" s="43" t="str">
        <f>IF($BZ377="","",$BU$19*(SUM($BZ$2:$BZ377)))</f>
        <v/>
      </c>
    </row>
    <row r="378" spans="1:82">
      <c r="A378" s="4" t="str">
        <f t="shared" si="128"/>
        <v/>
      </c>
      <c r="B378" s="21" t="str">
        <f>IF(Investments_Import!A378="","",Investments_Import!A378)</f>
        <v/>
      </c>
      <c r="C378" s="22" t="str">
        <f t="shared" si="121"/>
        <v/>
      </c>
      <c r="D378" s="51" t="str">
        <f t="shared" si="129"/>
        <v/>
      </c>
      <c r="E378" s="3" t="str">
        <f>IF(Investments_Import!B378="","",Investments_Import!B378)</f>
        <v/>
      </c>
      <c r="F378" s="54" t="str">
        <f t="shared" si="130"/>
        <v xml:space="preserve"> </v>
      </c>
      <c r="G378" s="54" t="str">
        <f>IF($B378="","",COUNTIF($F$2:$F378,$F378))</f>
        <v/>
      </c>
      <c r="H378" s="53" t="str">
        <f t="shared" si="131"/>
        <v xml:space="preserve">  </v>
      </c>
      <c r="I378" s="3" t="str">
        <f>IF(Investments_Import!C378="","",Investments_Import!C378)</f>
        <v/>
      </c>
      <c r="J378" s="108" t="str">
        <f>IF(Investments_Import!D378="","",Investments_Import!D378)</f>
        <v/>
      </c>
      <c r="K378" s="108" t="str">
        <f t="shared" si="132"/>
        <v/>
      </c>
      <c r="L378" s="47" t="str">
        <f>IF(Investments_Import!E378="","",Investments_Import!E378)</f>
        <v/>
      </c>
      <c r="M378" s="47" t="str">
        <f t="shared" si="122"/>
        <v/>
      </c>
      <c r="N378" s="31" t="str">
        <f>IF(Investments_Import!F378="","",Investments_Import!F378)</f>
        <v/>
      </c>
      <c r="O378" s="31" t="str">
        <f t="shared" si="123"/>
        <v/>
      </c>
      <c r="P378" s="3" t="str">
        <f>IF(Investments_Import!G378="","",Investments_Import!G378)</f>
        <v/>
      </c>
      <c r="Q378" s="3" t="str">
        <f>IF(Investments_Import!H378="","",Investments_Import!H378)</f>
        <v/>
      </c>
      <c r="R378" s="37" t="str">
        <f t="shared" si="124"/>
        <v/>
      </c>
      <c r="S378" s="37" t="str">
        <f t="shared" si="125"/>
        <v/>
      </c>
      <c r="U378" s="36" t="str">
        <f>IF(Mining_Import!A378="","",Mining_Import!A378)</f>
        <v/>
      </c>
      <c r="V378" s="22" t="str">
        <f t="shared" si="133"/>
        <v/>
      </c>
      <c r="W378" s="127" t="str">
        <f t="shared" si="134"/>
        <v/>
      </c>
      <c r="X378" s="127" t="str">
        <f t="shared" si="135"/>
        <v/>
      </c>
      <c r="Y378" s="127" t="str">
        <f t="shared" si="136"/>
        <v/>
      </c>
      <c r="Z378" s="36" t="str">
        <f>IF(Mining_Import!B378="","",Mining_Import!B378)</f>
        <v/>
      </c>
      <c r="AA378" s="184" t="str">
        <f>IF(Mining_Import!$C378="","",Mining_Import!$C378)</f>
        <v/>
      </c>
      <c r="AB378" s="122" t="str">
        <f t="shared" si="137"/>
        <v/>
      </c>
      <c r="AC378" s="122" t="str">
        <f>IF($Y378&gt;Dashboard!$Q$19,$AB378,"")</f>
        <v/>
      </c>
      <c r="AD378" s="43" t="str">
        <f t="shared" si="138"/>
        <v/>
      </c>
      <c r="AE378" s="36" t="str">
        <f>IF(Mining_Import!D378="","",Mining_Import!D378)</f>
        <v/>
      </c>
      <c r="AF378" s="36" t="str">
        <f>IF(Mining_Import!E378="","",Mining_Import!E378)</f>
        <v/>
      </c>
      <c r="AG378" s="36" t="str">
        <f>IF(Mining_Import!F378="","",Mining_Import!F378)</f>
        <v/>
      </c>
      <c r="AH378" s="36" t="str">
        <f>IF(Mining_Import!G378="","",Mining_Import!G378)</f>
        <v/>
      </c>
      <c r="AI378" s="36" t="str">
        <f>IF(Mining_Import!H378="","",Mining_Import!H378)</f>
        <v/>
      </c>
      <c r="AJ378" s="36" t="str">
        <f>IF(Mining_Import!I378="","",Mining_Import!I378)</f>
        <v/>
      </c>
      <c r="BY378" s="120" t="str">
        <f t="shared" si="126"/>
        <v/>
      </c>
      <c r="BZ378" s="184" t="str">
        <f t="shared" si="139"/>
        <v/>
      </c>
      <c r="CA378" s="37" t="str">
        <f>IFERROR(VLOOKUP($BY378,Account_Value!$C$2:$F$2500,4,0),"")</f>
        <v/>
      </c>
      <c r="CB378" s="43" t="str">
        <f t="shared" si="127"/>
        <v/>
      </c>
      <c r="CC378" s="122" t="str">
        <f>IF($BZ378="","",SUM($BZ$2:$BZ378))</f>
        <v/>
      </c>
      <c r="CD378" s="43" t="str">
        <f>IF($BZ378="","",$BU$19*(SUM($BZ$2:$BZ378)))</f>
        <v/>
      </c>
    </row>
    <row r="379" spans="1:82">
      <c r="A379" s="4" t="str">
        <f t="shared" si="128"/>
        <v/>
      </c>
      <c r="B379" s="21" t="str">
        <f>IF(Investments_Import!A379="","",Investments_Import!A379)</f>
        <v/>
      </c>
      <c r="C379" s="22" t="str">
        <f t="shared" si="121"/>
        <v/>
      </c>
      <c r="D379" s="51" t="str">
        <f t="shared" si="129"/>
        <v/>
      </c>
      <c r="E379" s="3" t="str">
        <f>IF(Investments_Import!B379="","",Investments_Import!B379)</f>
        <v/>
      </c>
      <c r="F379" s="54" t="str">
        <f t="shared" si="130"/>
        <v xml:space="preserve"> </v>
      </c>
      <c r="G379" s="54" t="str">
        <f>IF($B379="","",COUNTIF($F$2:$F379,$F379))</f>
        <v/>
      </c>
      <c r="H379" s="53" t="str">
        <f t="shared" si="131"/>
        <v xml:space="preserve">  </v>
      </c>
      <c r="I379" s="3" t="str">
        <f>IF(Investments_Import!C379="","",Investments_Import!C379)</f>
        <v/>
      </c>
      <c r="J379" s="108" t="str">
        <f>IF(Investments_Import!D379="","",Investments_Import!D379)</f>
        <v/>
      </c>
      <c r="K379" s="108" t="str">
        <f t="shared" si="132"/>
        <v/>
      </c>
      <c r="L379" s="47" t="str">
        <f>IF(Investments_Import!E379="","",Investments_Import!E379)</f>
        <v/>
      </c>
      <c r="M379" s="47" t="str">
        <f t="shared" si="122"/>
        <v/>
      </c>
      <c r="N379" s="31" t="str">
        <f>IF(Investments_Import!F379="","",Investments_Import!F379)</f>
        <v/>
      </c>
      <c r="O379" s="31" t="str">
        <f t="shared" si="123"/>
        <v/>
      </c>
      <c r="P379" s="3" t="str">
        <f>IF(Investments_Import!G379="","",Investments_Import!G379)</f>
        <v/>
      </c>
      <c r="Q379" s="3" t="str">
        <f>IF(Investments_Import!H379="","",Investments_Import!H379)</f>
        <v/>
      </c>
      <c r="R379" s="37" t="str">
        <f t="shared" si="124"/>
        <v/>
      </c>
      <c r="S379" s="37" t="str">
        <f t="shared" si="125"/>
        <v/>
      </c>
      <c r="U379" s="36" t="str">
        <f>IF(Mining_Import!A379="","",Mining_Import!A379)</f>
        <v/>
      </c>
      <c r="V379" s="22" t="str">
        <f t="shared" si="133"/>
        <v/>
      </c>
      <c r="W379" s="127" t="str">
        <f t="shared" si="134"/>
        <v/>
      </c>
      <c r="X379" s="127" t="str">
        <f t="shared" si="135"/>
        <v/>
      </c>
      <c r="Y379" s="127" t="str">
        <f t="shared" si="136"/>
        <v/>
      </c>
      <c r="Z379" s="36" t="str">
        <f>IF(Mining_Import!B379="","",Mining_Import!B379)</f>
        <v/>
      </c>
      <c r="AA379" s="184" t="str">
        <f>IF(Mining_Import!$C379="","",Mining_Import!$C379)</f>
        <v/>
      </c>
      <c r="AB379" s="122" t="str">
        <f t="shared" si="137"/>
        <v/>
      </c>
      <c r="AC379" s="122" t="str">
        <f>IF($Y379&gt;Dashboard!$Q$19,$AB379,"")</f>
        <v/>
      </c>
      <c r="AD379" s="43" t="str">
        <f t="shared" si="138"/>
        <v/>
      </c>
      <c r="AE379" s="36" t="str">
        <f>IF(Mining_Import!D379="","",Mining_Import!D379)</f>
        <v/>
      </c>
      <c r="AF379" s="36" t="str">
        <f>IF(Mining_Import!E379="","",Mining_Import!E379)</f>
        <v/>
      </c>
      <c r="AG379" s="36" t="str">
        <f>IF(Mining_Import!F379="","",Mining_Import!F379)</f>
        <v/>
      </c>
      <c r="AH379" s="36" t="str">
        <f>IF(Mining_Import!G379="","",Mining_Import!G379)</f>
        <v/>
      </c>
      <c r="AI379" s="36" t="str">
        <f>IF(Mining_Import!H379="","",Mining_Import!H379)</f>
        <v/>
      </c>
      <c r="AJ379" s="36" t="str">
        <f>IF(Mining_Import!I379="","",Mining_Import!I379)</f>
        <v/>
      </c>
      <c r="BY379" s="120" t="str">
        <f t="shared" si="126"/>
        <v/>
      </c>
      <c r="BZ379" s="184" t="str">
        <f t="shared" si="139"/>
        <v/>
      </c>
      <c r="CA379" s="37" t="str">
        <f>IFERROR(VLOOKUP($BY379,Account_Value!$C$2:$F$2500,4,0),"")</f>
        <v/>
      </c>
      <c r="CB379" s="43" t="str">
        <f t="shared" si="127"/>
        <v/>
      </c>
      <c r="CC379" s="122" t="str">
        <f>IF($BZ379="","",SUM($BZ$2:$BZ379))</f>
        <v/>
      </c>
      <c r="CD379" s="43" t="str">
        <f>IF($BZ379="","",$BU$19*(SUM($BZ$2:$BZ379)))</f>
        <v/>
      </c>
    </row>
    <row r="380" spans="1:82">
      <c r="A380" s="4" t="str">
        <f t="shared" si="128"/>
        <v/>
      </c>
      <c r="B380" s="21" t="str">
        <f>IF(Investments_Import!A380="","",Investments_Import!A380)</f>
        <v/>
      </c>
      <c r="C380" s="22" t="str">
        <f t="shared" si="121"/>
        <v/>
      </c>
      <c r="D380" s="51" t="str">
        <f t="shared" si="129"/>
        <v/>
      </c>
      <c r="E380" s="3" t="str">
        <f>IF(Investments_Import!B380="","",Investments_Import!B380)</f>
        <v/>
      </c>
      <c r="F380" s="54" t="str">
        <f t="shared" si="130"/>
        <v xml:space="preserve"> </v>
      </c>
      <c r="G380" s="54" t="str">
        <f>IF($B380="","",COUNTIF($F$2:$F380,$F380))</f>
        <v/>
      </c>
      <c r="H380" s="53" t="str">
        <f t="shared" si="131"/>
        <v xml:space="preserve">  </v>
      </c>
      <c r="I380" s="3" t="str">
        <f>IF(Investments_Import!C380="","",Investments_Import!C380)</f>
        <v/>
      </c>
      <c r="J380" s="108" t="str">
        <f>IF(Investments_Import!D380="","",Investments_Import!D380)</f>
        <v/>
      </c>
      <c r="K380" s="108" t="str">
        <f t="shared" si="132"/>
        <v/>
      </c>
      <c r="L380" s="47" t="str">
        <f>IF(Investments_Import!E380="","",Investments_Import!E380)</f>
        <v/>
      </c>
      <c r="M380" s="47" t="str">
        <f t="shared" si="122"/>
        <v/>
      </c>
      <c r="N380" s="31" t="str">
        <f>IF(Investments_Import!F380="","",Investments_Import!F380)</f>
        <v/>
      </c>
      <c r="O380" s="31" t="str">
        <f t="shared" si="123"/>
        <v/>
      </c>
      <c r="P380" s="3" t="str">
        <f>IF(Investments_Import!G380="","",Investments_Import!G380)</f>
        <v/>
      </c>
      <c r="Q380" s="3" t="str">
        <f>IF(Investments_Import!H380="","",Investments_Import!H380)</f>
        <v/>
      </c>
      <c r="R380" s="37" t="str">
        <f t="shared" si="124"/>
        <v/>
      </c>
      <c r="S380" s="37" t="str">
        <f t="shared" si="125"/>
        <v/>
      </c>
      <c r="U380" s="36" t="str">
        <f>IF(Mining_Import!A380="","",Mining_Import!A380)</f>
        <v/>
      </c>
      <c r="V380" s="22" t="str">
        <f t="shared" si="133"/>
        <v/>
      </c>
      <c r="W380" s="127" t="str">
        <f t="shared" si="134"/>
        <v/>
      </c>
      <c r="X380" s="127" t="str">
        <f t="shared" si="135"/>
        <v/>
      </c>
      <c r="Y380" s="127" t="str">
        <f t="shared" si="136"/>
        <v/>
      </c>
      <c r="Z380" s="36" t="str">
        <f>IF(Mining_Import!B380="","",Mining_Import!B380)</f>
        <v/>
      </c>
      <c r="AA380" s="184" t="str">
        <f>IF(Mining_Import!$C380="","",Mining_Import!$C380)</f>
        <v/>
      </c>
      <c r="AB380" s="122" t="str">
        <f t="shared" si="137"/>
        <v/>
      </c>
      <c r="AC380" s="122" t="str">
        <f>IF($Y380&gt;Dashboard!$Q$19,$AB380,"")</f>
        <v/>
      </c>
      <c r="AD380" s="43" t="str">
        <f t="shared" si="138"/>
        <v/>
      </c>
      <c r="AE380" s="36" t="str">
        <f>IF(Mining_Import!D380="","",Mining_Import!D380)</f>
        <v/>
      </c>
      <c r="AF380" s="36" t="str">
        <f>IF(Mining_Import!E380="","",Mining_Import!E380)</f>
        <v/>
      </c>
      <c r="AG380" s="36" t="str">
        <f>IF(Mining_Import!F380="","",Mining_Import!F380)</f>
        <v/>
      </c>
      <c r="AH380" s="36" t="str">
        <f>IF(Mining_Import!G380="","",Mining_Import!G380)</f>
        <v/>
      </c>
      <c r="AI380" s="36" t="str">
        <f>IF(Mining_Import!H380="","",Mining_Import!H380)</f>
        <v/>
      </c>
      <c r="AJ380" s="36" t="str">
        <f>IF(Mining_Import!I380="","",Mining_Import!I380)</f>
        <v/>
      </c>
      <c r="BY380" s="120" t="str">
        <f t="shared" si="126"/>
        <v/>
      </c>
      <c r="BZ380" s="184" t="str">
        <f t="shared" si="139"/>
        <v/>
      </c>
      <c r="CA380" s="37" t="str">
        <f>IFERROR(VLOOKUP($BY380,Account_Value!$C$2:$F$2500,4,0),"")</f>
        <v/>
      </c>
      <c r="CB380" s="43" t="str">
        <f t="shared" si="127"/>
        <v/>
      </c>
      <c r="CC380" s="122" t="str">
        <f>IF($BZ380="","",SUM($BZ$2:$BZ380))</f>
        <v/>
      </c>
      <c r="CD380" s="43" t="str">
        <f>IF($BZ380="","",$BU$19*(SUM($BZ$2:$BZ380)))</f>
        <v/>
      </c>
    </row>
    <row r="381" spans="1:82">
      <c r="A381" s="4" t="str">
        <f t="shared" si="128"/>
        <v/>
      </c>
      <c r="B381" s="21" t="str">
        <f>IF(Investments_Import!A381="","",Investments_Import!A381)</f>
        <v/>
      </c>
      <c r="C381" s="22" t="str">
        <f t="shared" si="121"/>
        <v/>
      </c>
      <c r="D381" s="51" t="str">
        <f t="shared" si="129"/>
        <v/>
      </c>
      <c r="E381" s="3" t="str">
        <f>IF(Investments_Import!B381="","",Investments_Import!B381)</f>
        <v/>
      </c>
      <c r="F381" s="54" t="str">
        <f t="shared" si="130"/>
        <v xml:space="preserve"> </v>
      </c>
      <c r="G381" s="54" t="str">
        <f>IF($B381="","",COUNTIF($F$2:$F381,$F381))</f>
        <v/>
      </c>
      <c r="H381" s="53" t="str">
        <f t="shared" si="131"/>
        <v xml:space="preserve">  </v>
      </c>
      <c r="I381" s="3" t="str">
        <f>IF(Investments_Import!C381="","",Investments_Import!C381)</f>
        <v/>
      </c>
      <c r="J381" s="108" t="str">
        <f>IF(Investments_Import!D381="","",Investments_Import!D381)</f>
        <v/>
      </c>
      <c r="K381" s="108" t="str">
        <f t="shared" si="132"/>
        <v/>
      </c>
      <c r="L381" s="47" t="str">
        <f>IF(Investments_Import!E381="","",Investments_Import!E381)</f>
        <v/>
      </c>
      <c r="M381" s="47" t="str">
        <f t="shared" si="122"/>
        <v/>
      </c>
      <c r="N381" s="31" t="str">
        <f>IF(Investments_Import!F381="","",Investments_Import!F381)</f>
        <v/>
      </c>
      <c r="O381" s="31" t="str">
        <f t="shared" si="123"/>
        <v/>
      </c>
      <c r="P381" s="3" t="str">
        <f>IF(Investments_Import!G381="","",Investments_Import!G381)</f>
        <v/>
      </c>
      <c r="Q381" s="3" t="str">
        <f>IF(Investments_Import!H381="","",Investments_Import!H381)</f>
        <v/>
      </c>
      <c r="R381" s="37" t="str">
        <f t="shared" si="124"/>
        <v/>
      </c>
      <c r="S381" s="37" t="str">
        <f t="shared" si="125"/>
        <v/>
      </c>
      <c r="U381" s="36" t="str">
        <f>IF(Mining_Import!A381="","",Mining_Import!A381)</f>
        <v/>
      </c>
      <c r="V381" s="22" t="str">
        <f t="shared" si="133"/>
        <v/>
      </c>
      <c r="W381" s="127" t="str">
        <f t="shared" si="134"/>
        <v/>
      </c>
      <c r="X381" s="127" t="str">
        <f t="shared" si="135"/>
        <v/>
      </c>
      <c r="Y381" s="127" t="str">
        <f t="shared" si="136"/>
        <v/>
      </c>
      <c r="Z381" s="36" t="str">
        <f>IF(Mining_Import!B381="","",Mining_Import!B381)</f>
        <v/>
      </c>
      <c r="AA381" s="184" t="str">
        <f>IF(Mining_Import!$C381="","",Mining_Import!$C381)</f>
        <v/>
      </c>
      <c r="AB381" s="122" t="str">
        <f t="shared" si="137"/>
        <v/>
      </c>
      <c r="AC381" s="122" t="str">
        <f>IF($Y381&gt;Dashboard!$Q$19,$AB381,"")</f>
        <v/>
      </c>
      <c r="AD381" s="43" t="str">
        <f t="shared" si="138"/>
        <v/>
      </c>
      <c r="AE381" s="36" t="str">
        <f>IF(Mining_Import!D381="","",Mining_Import!D381)</f>
        <v/>
      </c>
      <c r="AF381" s="36" t="str">
        <f>IF(Mining_Import!E381="","",Mining_Import!E381)</f>
        <v/>
      </c>
      <c r="AG381" s="36" t="str">
        <f>IF(Mining_Import!F381="","",Mining_Import!F381)</f>
        <v/>
      </c>
      <c r="AH381" s="36" t="str">
        <f>IF(Mining_Import!G381="","",Mining_Import!G381)</f>
        <v/>
      </c>
      <c r="AI381" s="36" t="str">
        <f>IF(Mining_Import!H381="","",Mining_Import!H381)</f>
        <v/>
      </c>
      <c r="AJ381" s="36" t="str">
        <f>IF(Mining_Import!I381="","",Mining_Import!I381)</f>
        <v/>
      </c>
      <c r="BY381" s="120" t="str">
        <f t="shared" si="126"/>
        <v/>
      </c>
      <c r="BZ381" s="184" t="str">
        <f t="shared" si="139"/>
        <v/>
      </c>
      <c r="CA381" s="37" t="str">
        <f>IFERROR(VLOOKUP($BY381,Account_Value!$C$2:$F$2500,4,0),"")</f>
        <v/>
      </c>
      <c r="CB381" s="43" t="str">
        <f t="shared" si="127"/>
        <v/>
      </c>
      <c r="CC381" s="122" t="str">
        <f>IF($BZ381="","",SUM($BZ$2:$BZ381))</f>
        <v/>
      </c>
      <c r="CD381" s="43" t="str">
        <f>IF($BZ381="","",$BU$19*(SUM($BZ$2:$BZ381)))</f>
        <v/>
      </c>
    </row>
    <row r="382" spans="1:82">
      <c r="A382" s="4" t="str">
        <f t="shared" si="128"/>
        <v/>
      </c>
      <c r="B382" s="21" t="str">
        <f>IF(Investments_Import!A382="","",Investments_Import!A382)</f>
        <v/>
      </c>
      <c r="C382" s="22" t="str">
        <f t="shared" si="121"/>
        <v/>
      </c>
      <c r="D382" s="51" t="str">
        <f t="shared" si="129"/>
        <v/>
      </c>
      <c r="E382" s="3" t="str">
        <f>IF(Investments_Import!B382="","",Investments_Import!B382)</f>
        <v/>
      </c>
      <c r="F382" s="54" t="str">
        <f t="shared" si="130"/>
        <v xml:space="preserve"> </v>
      </c>
      <c r="G382" s="54" t="str">
        <f>IF($B382="","",COUNTIF($F$2:$F382,$F382))</f>
        <v/>
      </c>
      <c r="H382" s="53" t="str">
        <f t="shared" si="131"/>
        <v xml:space="preserve">  </v>
      </c>
      <c r="I382" s="3" t="str">
        <f>IF(Investments_Import!C382="","",Investments_Import!C382)</f>
        <v/>
      </c>
      <c r="J382" s="108" t="str">
        <f>IF(Investments_Import!D382="","",Investments_Import!D382)</f>
        <v/>
      </c>
      <c r="K382" s="108" t="str">
        <f t="shared" si="132"/>
        <v/>
      </c>
      <c r="L382" s="47" t="str">
        <f>IF(Investments_Import!E382="","",Investments_Import!E382)</f>
        <v/>
      </c>
      <c r="M382" s="47" t="str">
        <f t="shared" si="122"/>
        <v/>
      </c>
      <c r="N382" s="31" t="str">
        <f>IF(Investments_Import!F382="","",Investments_Import!F382)</f>
        <v/>
      </c>
      <c r="O382" s="31" t="str">
        <f t="shared" si="123"/>
        <v/>
      </c>
      <c r="P382" s="3" t="str">
        <f>IF(Investments_Import!G382="","",Investments_Import!G382)</f>
        <v/>
      </c>
      <c r="Q382" s="3" t="str">
        <f>IF(Investments_Import!H382="","",Investments_Import!H382)</f>
        <v/>
      </c>
      <c r="R382" s="37" t="str">
        <f t="shared" si="124"/>
        <v/>
      </c>
      <c r="S382" s="37" t="str">
        <f t="shared" si="125"/>
        <v/>
      </c>
      <c r="U382" s="36" t="str">
        <f>IF(Mining_Import!A382="","",Mining_Import!A382)</f>
        <v/>
      </c>
      <c r="V382" s="22" t="str">
        <f t="shared" si="133"/>
        <v/>
      </c>
      <c r="W382" s="127" t="str">
        <f t="shared" si="134"/>
        <v/>
      </c>
      <c r="X382" s="127" t="str">
        <f t="shared" si="135"/>
        <v/>
      </c>
      <c r="Y382" s="127" t="str">
        <f t="shared" si="136"/>
        <v/>
      </c>
      <c r="Z382" s="36" t="str">
        <f>IF(Mining_Import!B382="","",Mining_Import!B382)</f>
        <v/>
      </c>
      <c r="AA382" s="184" t="str">
        <f>IF(Mining_Import!$C382="","",Mining_Import!$C382)</f>
        <v/>
      </c>
      <c r="AB382" s="122" t="str">
        <f t="shared" si="137"/>
        <v/>
      </c>
      <c r="AC382" s="122" t="str">
        <f>IF($Y382&gt;Dashboard!$Q$19,$AB382,"")</f>
        <v/>
      </c>
      <c r="AD382" s="43" t="str">
        <f t="shared" si="138"/>
        <v/>
      </c>
      <c r="AE382" s="36" t="str">
        <f>IF(Mining_Import!D382="","",Mining_Import!D382)</f>
        <v/>
      </c>
      <c r="AF382" s="36" t="str">
        <f>IF(Mining_Import!E382="","",Mining_Import!E382)</f>
        <v/>
      </c>
      <c r="AG382" s="36" t="str">
        <f>IF(Mining_Import!F382="","",Mining_Import!F382)</f>
        <v/>
      </c>
      <c r="AH382" s="36" t="str">
        <f>IF(Mining_Import!G382="","",Mining_Import!G382)</f>
        <v/>
      </c>
      <c r="AI382" s="36" t="str">
        <f>IF(Mining_Import!H382="","",Mining_Import!H382)</f>
        <v/>
      </c>
      <c r="AJ382" s="36" t="str">
        <f>IF(Mining_Import!I382="","",Mining_Import!I382)</f>
        <v/>
      </c>
      <c r="BY382" s="120" t="str">
        <f t="shared" si="126"/>
        <v/>
      </c>
      <c r="BZ382" s="184" t="str">
        <f t="shared" si="139"/>
        <v/>
      </c>
      <c r="CA382" s="37" t="str">
        <f>IFERROR(VLOOKUP($BY382,Account_Value!$C$2:$F$2500,4,0),"")</f>
        <v/>
      </c>
      <c r="CB382" s="43" t="str">
        <f t="shared" si="127"/>
        <v/>
      </c>
      <c r="CC382" s="122" t="str">
        <f>IF($BZ382="","",SUM($BZ$2:$BZ382))</f>
        <v/>
      </c>
      <c r="CD382" s="43" t="str">
        <f>IF($BZ382="","",$BU$19*(SUM($BZ$2:$BZ382)))</f>
        <v/>
      </c>
    </row>
    <row r="383" spans="1:82">
      <c r="A383" s="4" t="str">
        <f t="shared" si="128"/>
        <v/>
      </c>
      <c r="B383" s="21" t="str">
        <f>IF(Investments_Import!A383="","",Investments_Import!A383)</f>
        <v/>
      </c>
      <c r="C383" s="22" t="str">
        <f t="shared" si="121"/>
        <v/>
      </c>
      <c r="D383" s="51" t="str">
        <f t="shared" si="129"/>
        <v/>
      </c>
      <c r="E383" s="3" t="str">
        <f>IF(Investments_Import!B383="","",Investments_Import!B383)</f>
        <v/>
      </c>
      <c r="F383" s="54" t="str">
        <f t="shared" si="130"/>
        <v xml:space="preserve"> </v>
      </c>
      <c r="G383" s="54" t="str">
        <f>IF($B383="","",COUNTIF($F$2:$F383,$F383))</f>
        <v/>
      </c>
      <c r="H383" s="53" t="str">
        <f t="shared" si="131"/>
        <v xml:space="preserve">  </v>
      </c>
      <c r="I383" s="3" t="str">
        <f>IF(Investments_Import!C383="","",Investments_Import!C383)</f>
        <v/>
      </c>
      <c r="J383" s="108" t="str">
        <f>IF(Investments_Import!D383="","",Investments_Import!D383)</f>
        <v/>
      </c>
      <c r="K383" s="108" t="str">
        <f t="shared" si="132"/>
        <v/>
      </c>
      <c r="L383" s="47" t="str">
        <f>IF(Investments_Import!E383="","",Investments_Import!E383)</f>
        <v/>
      </c>
      <c r="M383" s="47" t="str">
        <f t="shared" si="122"/>
        <v/>
      </c>
      <c r="N383" s="31" t="str">
        <f>IF(Investments_Import!F383="","",Investments_Import!F383)</f>
        <v/>
      </c>
      <c r="O383" s="31" t="str">
        <f t="shared" si="123"/>
        <v/>
      </c>
      <c r="P383" s="3" t="str">
        <f>IF(Investments_Import!G383="","",Investments_Import!G383)</f>
        <v/>
      </c>
      <c r="Q383" s="3" t="str">
        <f>IF(Investments_Import!H383="","",Investments_Import!H383)</f>
        <v/>
      </c>
      <c r="R383" s="37" t="str">
        <f t="shared" si="124"/>
        <v/>
      </c>
      <c r="S383" s="37" t="str">
        <f t="shared" si="125"/>
        <v/>
      </c>
      <c r="U383" s="36" t="str">
        <f>IF(Mining_Import!A383="","",Mining_Import!A383)</f>
        <v/>
      </c>
      <c r="V383" s="22" t="str">
        <f t="shared" si="133"/>
        <v/>
      </c>
      <c r="W383" s="127" t="str">
        <f t="shared" si="134"/>
        <v/>
      </c>
      <c r="X383" s="127" t="str">
        <f t="shared" si="135"/>
        <v/>
      </c>
      <c r="Y383" s="127" t="str">
        <f t="shared" si="136"/>
        <v/>
      </c>
      <c r="Z383" s="36" t="str">
        <f>IF(Mining_Import!B383="","",Mining_Import!B383)</f>
        <v/>
      </c>
      <c r="AA383" s="184" t="str">
        <f>IF(Mining_Import!$C383="","",Mining_Import!$C383)</f>
        <v/>
      </c>
      <c r="AB383" s="122" t="str">
        <f t="shared" si="137"/>
        <v/>
      </c>
      <c r="AC383" s="122" t="str">
        <f>IF($Y383&gt;Dashboard!$Q$19,$AB383,"")</f>
        <v/>
      </c>
      <c r="AD383" s="43" t="str">
        <f t="shared" si="138"/>
        <v/>
      </c>
      <c r="AE383" s="36" t="str">
        <f>IF(Mining_Import!D383="","",Mining_Import!D383)</f>
        <v/>
      </c>
      <c r="AF383" s="36" t="str">
        <f>IF(Mining_Import!E383="","",Mining_Import!E383)</f>
        <v/>
      </c>
      <c r="AG383" s="36" t="str">
        <f>IF(Mining_Import!F383="","",Mining_Import!F383)</f>
        <v/>
      </c>
      <c r="AH383" s="36" t="str">
        <f>IF(Mining_Import!G383="","",Mining_Import!G383)</f>
        <v/>
      </c>
      <c r="AI383" s="36" t="str">
        <f>IF(Mining_Import!H383="","",Mining_Import!H383)</f>
        <v/>
      </c>
      <c r="AJ383" s="36" t="str">
        <f>IF(Mining_Import!I383="","",Mining_Import!I383)</f>
        <v/>
      </c>
      <c r="BY383" s="120" t="str">
        <f t="shared" si="126"/>
        <v/>
      </c>
      <c r="BZ383" s="184" t="str">
        <f t="shared" si="139"/>
        <v/>
      </c>
      <c r="CA383" s="37" t="str">
        <f>IFERROR(VLOOKUP($BY383,Account_Value!$C$2:$F$2500,4,0),"")</f>
        <v/>
      </c>
      <c r="CB383" s="43" t="str">
        <f t="shared" si="127"/>
        <v/>
      </c>
      <c r="CC383" s="122" t="str">
        <f>IF($BZ383="","",SUM($BZ$2:$BZ383))</f>
        <v/>
      </c>
      <c r="CD383" s="43" t="str">
        <f>IF($BZ383="","",$BU$19*(SUM($BZ$2:$BZ383)))</f>
        <v/>
      </c>
    </row>
    <row r="384" spans="1:82">
      <c r="A384" s="4" t="str">
        <f t="shared" si="128"/>
        <v/>
      </c>
      <c r="B384" s="21" t="str">
        <f>IF(Investments_Import!A384="","",Investments_Import!A384)</f>
        <v/>
      </c>
      <c r="C384" s="22" t="str">
        <f t="shared" si="121"/>
        <v/>
      </c>
      <c r="D384" s="51" t="str">
        <f t="shared" si="129"/>
        <v/>
      </c>
      <c r="E384" s="3" t="str">
        <f>IF(Investments_Import!B384="","",Investments_Import!B384)</f>
        <v/>
      </c>
      <c r="F384" s="54" t="str">
        <f t="shared" si="130"/>
        <v xml:space="preserve"> </v>
      </c>
      <c r="G384" s="54" t="str">
        <f>IF($B384="","",COUNTIF($F$2:$F384,$F384))</f>
        <v/>
      </c>
      <c r="H384" s="53" t="str">
        <f t="shared" si="131"/>
        <v xml:space="preserve">  </v>
      </c>
      <c r="I384" s="3" t="str">
        <f>IF(Investments_Import!C384="","",Investments_Import!C384)</f>
        <v/>
      </c>
      <c r="J384" s="108" t="str">
        <f>IF(Investments_Import!D384="","",Investments_Import!D384)</f>
        <v/>
      </c>
      <c r="K384" s="108" t="str">
        <f t="shared" si="132"/>
        <v/>
      </c>
      <c r="L384" s="47" t="str">
        <f>IF(Investments_Import!E384="","",Investments_Import!E384)</f>
        <v/>
      </c>
      <c r="M384" s="47" t="str">
        <f t="shared" si="122"/>
        <v/>
      </c>
      <c r="N384" s="31" t="str">
        <f>IF(Investments_Import!F384="","",Investments_Import!F384)</f>
        <v/>
      </c>
      <c r="O384" s="31" t="str">
        <f t="shared" si="123"/>
        <v/>
      </c>
      <c r="P384" s="3" t="str">
        <f>IF(Investments_Import!G384="","",Investments_Import!G384)</f>
        <v/>
      </c>
      <c r="Q384" s="3" t="str">
        <f>IF(Investments_Import!H384="","",Investments_Import!H384)</f>
        <v/>
      </c>
      <c r="R384" s="37" t="str">
        <f t="shared" si="124"/>
        <v/>
      </c>
      <c r="S384" s="37" t="str">
        <f t="shared" si="125"/>
        <v/>
      </c>
      <c r="U384" s="36" t="str">
        <f>IF(Mining_Import!A384="","",Mining_Import!A384)</f>
        <v/>
      </c>
      <c r="V384" s="22" t="str">
        <f t="shared" si="133"/>
        <v/>
      </c>
      <c r="W384" s="127" t="str">
        <f t="shared" si="134"/>
        <v/>
      </c>
      <c r="X384" s="127" t="str">
        <f t="shared" si="135"/>
        <v/>
      </c>
      <c r="Y384" s="127" t="str">
        <f t="shared" si="136"/>
        <v/>
      </c>
      <c r="Z384" s="36" t="str">
        <f>IF(Mining_Import!B384="","",Mining_Import!B384)</f>
        <v/>
      </c>
      <c r="AA384" s="184" t="str">
        <f>IF(Mining_Import!$C384="","",Mining_Import!$C384)</f>
        <v/>
      </c>
      <c r="AB384" s="122" t="str">
        <f t="shared" si="137"/>
        <v/>
      </c>
      <c r="AC384" s="122" t="str">
        <f>IF($Y384&gt;Dashboard!$Q$19,$AB384,"")</f>
        <v/>
      </c>
      <c r="AD384" s="43" t="str">
        <f t="shared" si="138"/>
        <v/>
      </c>
      <c r="AE384" s="36" t="str">
        <f>IF(Mining_Import!D384="","",Mining_Import!D384)</f>
        <v/>
      </c>
      <c r="AF384" s="36" t="str">
        <f>IF(Mining_Import!E384="","",Mining_Import!E384)</f>
        <v/>
      </c>
      <c r="AG384" s="36" t="str">
        <f>IF(Mining_Import!F384="","",Mining_Import!F384)</f>
        <v/>
      </c>
      <c r="AH384" s="36" t="str">
        <f>IF(Mining_Import!G384="","",Mining_Import!G384)</f>
        <v/>
      </c>
      <c r="AI384" s="36" t="str">
        <f>IF(Mining_Import!H384="","",Mining_Import!H384)</f>
        <v/>
      </c>
      <c r="AJ384" s="36" t="str">
        <f>IF(Mining_Import!I384="","",Mining_Import!I384)</f>
        <v/>
      </c>
      <c r="BY384" s="120" t="str">
        <f t="shared" si="126"/>
        <v/>
      </c>
      <c r="BZ384" s="184" t="str">
        <f t="shared" si="139"/>
        <v/>
      </c>
      <c r="CA384" s="37" t="str">
        <f>IFERROR(VLOOKUP($BY384,Account_Value!$C$2:$F$2500,4,0),"")</f>
        <v/>
      </c>
      <c r="CB384" s="43" t="str">
        <f t="shared" si="127"/>
        <v/>
      </c>
      <c r="CC384" s="122" t="str">
        <f>IF($BZ384="","",SUM($BZ$2:$BZ384))</f>
        <v/>
      </c>
      <c r="CD384" s="43" t="str">
        <f>IF($BZ384="","",$BU$19*(SUM($BZ$2:$BZ384)))</f>
        <v/>
      </c>
    </row>
    <row r="385" spans="1:82">
      <c r="A385" s="4" t="str">
        <f t="shared" si="128"/>
        <v/>
      </c>
      <c r="B385" s="21" t="str">
        <f>IF(Investments_Import!A385="","",Investments_Import!A385)</f>
        <v/>
      </c>
      <c r="C385" s="22" t="str">
        <f t="shared" si="121"/>
        <v/>
      </c>
      <c r="D385" s="51" t="str">
        <f t="shared" si="129"/>
        <v/>
      </c>
      <c r="E385" s="3" t="str">
        <f>IF(Investments_Import!B385="","",Investments_Import!B385)</f>
        <v/>
      </c>
      <c r="F385" s="54" t="str">
        <f t="shared" si="130"/>
        <v xml:space="preserve"> </v>
      </c>
      <c r="G385" s="54" t="str">
        <f>IF($B385="","",COUNTIF($F$2:$F385,$F385))</f>
        <v/>
      </c>
      <c r="H385" s="53" t="str">
        <f t="shared" si="131"/>
        <v xml:space="preserve">  </v>
      </c>
      <c r="I385" s="3" t="str">
        <f>IF(Investments_Import!C385="","",Investments_Import!C385)</f>
        <v/>
      </c>
      <c r="J385" s="108" t="str">
        <f>IF(Investments_Import!D385="","",Investments_Import!D385)</f>
        <v/>
      </c>
      <c r="K385" s="108" t="str">
        <f t="shared" si="132"/>
        <v/>
      </c>
      <c r="L385" s="47" t="str">
        <f>IF(Investments_Import!E385="","",Investments_Import!E385)</f>
        <v/>
      </c>
      <c r="M385" s="47" t="str">
        <f t="shared" si="122"/>
        <v/>
      </c>
      <c r="N385" s="31" t="str">
        <f>IF(Investments_Import!F385="","",Investments_Import!F385)</f>
        <v/>
      </c>
      <c r="O385" s="31" t="str">
        <f t="shared" si="123"/>
        <v/>
      </c>
      <c r="P385" s="3" t="str">
        <f>IF(Investments_Import!G385="","",Investments_Import!G385)</f>
        <v/>
      </c>
      <c r="Q385" s="3" t="str">
        <f>IF(Investments_Import!H385="","",Investments_Import!H385)</f>
        <v/>
      </c>
      <c r="R385" s="37" t="str">
        <f t="shared" si="124"/>
        <v/>
      </c>
      <c r="S385" s="37" t="str">
        <f t="shared" si="125"/>
        <v/>
      </c>
      <c r="U385" s="36" t="str">
        <f>IF(Mining_Import!A385="","",Mining_Import!A385)</f>
        <v/>
      </c>
      <c r="V385" s="22" t="str">
        <f t="shared" si="133"/>
        <v/>
      </c>
      <c r="W385" s="127" t="str">
        <f t="shared" si="134"/>
        <v/>
      </c>
      <c r="X385" s="127" t="str">
        <f t="shared" si="135"/>
        <v/>
      </c>
      <c r="Y385" s="127" t="str">
        <f t="shared" si="136"/>
        <v/>
      </c>
      <c r="Z385" s="36" t="str">
        <f>IF(Mining_Import!B385="","",Mining_Import!B385)</f>
        <v/>
      </c>
      <c r="AA385" s="184" t="str">
        <f>IF(Mining_Import!$C385="","",Mining_Import!$C385)</f>
        <v/>
      </c>
      <c r="AB385" s="122" t="str">
        <f t="shared" si="137"/>
        <v/>
      </c>
      <c r="AC385" s="122" t="str">
        <f>IF($Y385&gt;Dashboard!$Q$19,$AB385,"")</f>
        <v/>
      </c>
      <c r="AD385" s="43" t="str">
        <f t="shared" si="138"/>
        <v/>
      </c>
      <c r="AE385" s="36" t="str">
        <f>IF(Mining_Import!D385="","",Mining_Import!D385)</f>
        <v/>
      </c>
      <c r="AF385" s="36" t="str">
        <f>IF(Mining_Import!E385="","",Mining_Import!E385)</f>
        <v/>
      </c>
      <c r="AG385" s="36" t="str">
        <f>IF(Mining_Import!F385="","",Mining_Import!F385)</f>
        <v/>
      </c>
      <c r="AH385" s="36" t="str">
        <f>IF(Mining_Import!G385="","",Mining_Import!G385)</f>
        <v/>
      </c>
      <c r="AI385" s="36" t="str">
        <f>IF(Mining_Import!H385="","",Mining_Import!H385)</f>
        <v/>
      </c>
      <c r="AJ385" s="36" t="str">
        <f>IF(Mining_Import!I385="","",Mining_Import!I385)</f>
        <v/>
      </c>
      <c r="BY385" s="120" t="str">
        <f t="shared" si="126"/>
        <v/>
      </c>
      <c r="BZ385" s="184" t="str">
        <f t="shared" si="139"/>
        <v/>
      </c>
      <c r="CA385" s="37" t="str">
        <f>IFERROR(VLOOKUP($BY385,Account_Value!$C$2:$F$2500,4,0),"")</f>
        <v/>
      </c>
      <c r="CB385" s="43" t="str">
        <f t="shared" si="127"/>
        <v/>
      </c>
      <c r="CC385" s="122" t="str">
        <f>IF($BZ385="","",SUM($BZ$2:$BZ385))</f>
        <v/>
      </c>
      <c r="CD385" s="43" t="str">
        <f>IF($BZ385="","",$BU$19*(SUM($BZ$2:$BZ385)))</f>
        <v/>
      </c>
    </row>
    <row r="386" spans="1:82">
      <c r="A386" s="4" t="str">
        <f t="shared" si="128"/>
        <v/>
      </c>
      <c r="B386" s="21" t="str">
        <f>IF(Investments_Import!A386="","",Investments_Import!A386)</f>
        <v/>
      </c>
      <c r="C386" s="22" t="str">
        <f t="shared" ref="C386:C449" si="140">IF(B386="","",B386*1)</f>
        <v/>
      </c>
      <c r="D386" s="51" t="str">
        <f t="shared" si="129"/>
        <v/>
      </c>
      <c r="E386" s="3" t="str">
        <f>IF(Investments_Import!B386="","",Investments_Import!B386)</f>
        <v/>
      </c>
      <c r="F386" s="54" t="str">
        <f t="shared" si="130"/>
        <v xml:space="preserve"> </v>
      </c>
      <c r="G386" s="54" t="str">
        <f>IF($B386="","",COUNTIF($F$2:$F386,$F386))</f>
        <v/>
      </c>
      <c r="H386" s="53" t="str">
        <f t="shared" si="131"/>
        <v xml:space="preserve">  </v>
      </c>
      <c r="I386" s="3" t="str">
        <f>IF(Investments_Import!C386="","",Investments_Import!C386)</f>
        <v/>
      </c>
      <c r="J386" s="108" t="str">
        <f>IF(Investments_Import!D386="","",Investments_Import!D386)</f>
        <v/>
      </c>
      <c r="K386" s="108" t="str">
        <f t="shared" si="132"/>
        <v/>
      </c>
      <c r="L386" s="47" t="str">
        <f>IF(Investments_Import!E386="","",Investments_Import!E386)</f>
        <v/>
      </c>
      <c r="M386" s="47" t="str">
        <f t="shared" ref="M386:M449" si="141">IF($L386="","",$L386*1)</f>
        <v/>
      </c>
      <c r="N386" s="31" t="str">
        <f>IF(Investments_Import!F386="","",Investments_Import!F386)</f>
        <v/>
      </c>
      <c r="O386" s="31" t="str">
        <f t="shared" ref="O386:O449" si="142">IF($N386="","",$N386*1)</f>
        <v/>
      </c>
      <c r="P386" s="3" t="str">
        <f>IF(Investments_Import!G386="","",Investments_Import!G386)</f>
        <v/>
      </c>
      <c r="Q386" s="3" t="str">
        <f>IF(Investments_Import!H386="","",Investments_Import!H386)</f>
        <v/>
      </c>
      <c r="R386" s="37" t="str">
        <f t="shared" ref="R386:R449" si="143">IF($Q386="","",IF($Q386="USD",$P386,$P386*$J386))</f>
        <v/>
      </c>
      <c r="S386" s="37" t="str">
        <f t="shared" ref="S386:S449" si="144">IF($R386="","",$R386*1)</f>
        <v/>
      </c>
      <c r="U386" s="36" t="str">
        <f>IF(Mining_Import!A386="","",Mining_Import!A386)</f>
        <v/>
      </c>
      <c r="V386" s="22" t="str">
        <f t="shared" si="133"/>
        <v/>
      </c>
      <c r="W386" s="127" t="str">
        <f t="shared" si="134"/>
        <v/>
      </c>
      <c r="X386" s="127" t="str">
        <f t="shared" si="135"/>
        <v/>
      </c>
      <c r="Y386" s="127" t="str">
        <f t="shared" si="136"/>
        <v/>
      </c>
      <c r="Z386" s="36" t="str">
        <f>IF(Mining_Import!B386="","",Mining_Import!B386)</f>
        <v/>
      </c>
      <c r="AA386" s="184" t="str">
        <f>IF(Mining_Import!$C386="","",Mining_Import!$C386)</f>
        <v/>
      </c>
      <c r="AB386" s="122" t="str">
        <f t="shared" si="137"/>
        <v/>
      </c>
      <c r="AC386" s="122" t="str">
        <f>IF($Y386&gt;Dashboard!$Q$19,$AB386,"")</f>
        <v/>
      </c>
      <c r="AD386" s="43" t="str">
        <f t="shared" si="138"/>
        <v/>
      </c>
      <c r="AE386" s="36" t="str">
        <f>IF(Mining_Import!D386="","",Mining_Import!D386)</f>
        <v/>
      </c>
      <c r="AF386" s="36" t="str">
        <f>IF(Mining_Import!E386="","",Mining_Import!E386)</f>
        <v/>
      </c>
      <c r="AG386" s="36" t="str">
        <f>IF(Mining_Import!F386="","",Mining_Import!F386)</f>
        <v/>
      </c>
      <c r="AH386" s="36" t="str">
        <f>IF(Mining_Import!G386="","",Mining_Import!G386)</f>
        <v/>
      </c>
      <c r="AI386" s="36" t="str">
        <f>IF(Mining_Import!H386="","",Mining_Import!H386)</f>
        <v/>
      </c>
      <c r="AJ386" s="36" t="str">
        <f>IF(Mining_Import!I386="","",Mining_Import!I386)</f>
        <v/>
      </c>
      <c r="BY386" s="120" t="str">
        <f t="shared" ref="BY386:BY449" si="145">Y386</f>
        <v/>
      </c>
      <c r="BZ386" s="184" t="str">
        <f t="shared" si="139"/>
        <v/>
      </c>
      <c r="CA386" s="37" t="str">
        <f>IFERROR(VLOOKUP($BY386,Account_Value!$C$2:$F$2500,4,0),"")</f>
        <v/>
      </c>
      <c r="CB386" s="43" t="str">
        <f t="shared" ref="CB386:CB449" si="146">IF(BZ386="","",BZ386*CA386)</f>
        <v/>
      </c>
      <c r="CC386" s="122" t="str">
        <f>IF($BZ386="","",SUM($BZ$2:$BZ386))</f>
        <v/>
      </c>
      <c r="CD386" s="43" t="str">
        <f>IF($BZ386="","",$BU$19*(SUM($BZ$2:$BZ386)))</f>
        <v/>
      </c>
    </row>
    <row r="387" spans="1:82">
      <c r="A387" s="4" t="str">
        <f t="shared" ref="A387:A450" si="147">IF($B387="","",$A386+1)</f>
        <v/>
      </c>
      <c r="B387" s="21" t="str">
        <f>IF(Investments_Import!A387="","",Investments_Import!A387)</f>
        <v/>
      </c>
      <c r="C387" s="22" t="str">
        <f t="shared" si="140"/>
        <v/>
      </c>
      <c r="D387" s="51" t="str">
        <f t="shared" ref="D387:D450" si="148">$C387</f>
        <v/>
      </c>
      <c r="E387" s="3" t="str">
        <f>IF(Investments_Import!B387="","",Investments_Import!B387)</f>
        <v/>
      </c>
      <c r="F387" s="54" t="str">
        <f t="shared" ref="F387:F450" si="149">CONCATENATE(TEXT($D387,"dd-mmm-yyyy")," ",$E387)</f>
        <v xml:space="preserve"> </v>
      </c>
      <c r="G387" s="54" t="str">
        <f>IF($B387="","",COUNTIF($F$2:$F387,$F387))</f>
        <v/>
      </c>
      <c r="H387" s="53" t="str">
        <f t="shared" ref="H387:H450" si="150">CONCATENATE(TEXT($D387,"dd-mmm-yyyy")," ",$E387," ",$G387)</f>
        <v xml:space="preserve">  </v>
      </c>
      <c r="I387" s="3" t="str">
        <f>IF(Investments_Import!C387="","",Investments_Import!C387)</f>
        <v/>
      </c>
      <c r="J387" s="108" t="str">
        <f>IF(Investments_Import!D387="","",Investments_Import!D387)</f>
        <v/>
      </c>
      <c r="K387" s="108" t="str">
        <f t="shared" ref="K387:K450" si="151">IF($B387="","",$J387*1)</f>
        <v/>
      </c>
      <c r="L387" s="47" t="str">
        <f>IF(Investments_Import!E387="","",Investments_Import!E387)</f>
        <v/>
      </c>
      <c r="M387" s="47" t="str">
        <f t="shared" si="141"/>
        <v/>
      </c>
      <c r="N387" s="31" t="str">
        <f>IF(Investments_Import!F387="","",Investments_Import!F387)</f>
        <v/>
      </c>
      <c r="O387" s="31" t="str">
        <f t="shared" si="142"/>
        <v/>
      </c>
      <c r="P387" s="3" t="str">
        <f>IF(Investments_Import!G387="","",Investments_Import!G387)</f>
        <v/>
      </c>
      <c r="Q387" s="3" t="str">
        <f>IF(Investments_Import!H387="","",Investments_Import!H387)</f>
        <v/>
      </c>
      <c r="R387" s="37" t="str">
        <f t="shared" si="143"/>
        <v/>
      </c>
      <c r="S387" s="37" t="str">
        <f t="shared" si="144"/>
        <v/>
      </c>
      <c r="U387" s="36" t="str">
        <f>IF(Mining_Import!A387="","",Mining_Import!A387)</f>
        <v/>
      </c>
      <c r="V387" s="22" t="str">
        <f t="shared" ref="V387:V450" si="152">IF(U387="","",U387*1)</f>
        <v/>
      </c>
      <c r="W387" s="127" t="str">
        <f t="shared" ref="W387:W450" si="153">V387</f>
        <v/>
      </c>
      <c r="X387" s="127" t="str">
        <f t="shared" ref="X387:X450" si="154">IFERROR(INT($W387),"")</f>
        <v/>
      </c>
      <c r="Y387" s="127" t="str">
        <f t="shared" ref="Y387:Y450" si="155">$X387</f>
        <v/>
      </c>
      <c r="Z387" s="36" t="str">
        <f>IF(Mining_Import!B387="","",Mining_Import!B387)</f>
        <v/>
      </c>
      <c r="AA387" s="184" t="str">
        <f>IF(Mining_Import!$C387="","",Mining_Import!$C387)</f>
        <v/>
      </c>
      <c r="AB387" s="122" t="str">
        <f t="shared" ref="AB387:AB450" si="156">IFERROR($AA387*1,"")</f>
        <v/>
      </c>
      <c r="AC387" s="122" t="str">
        <f>IF($Y387&gt;Dashboard!$Q$19,$AB387,"")</f>
        <v/>
      </c>
      <c r="AD387" s="43" t="str">
        <f t="shared" ref="AD387:AD450" si="157">IFERROR($AB387*$BU$19,"")</f>
        <v/>
      </c>
      <c r="AE387" s="36" t="str">
        <f>IF(Mining_Import!D387="","",Mining_Import!D387)</f>
        <v/>
      </c>
      <c r="AF387" s="36" t="str">
        <f>IF(Mining_Import!E387="","",Mining_Import!E387)</f>
        <v/>
      </c>
      <c r="AG387" s="36" t="str">
        <f>IF(Mining_Import!F387="","",Mining_Import!F387)</f>
        <v/>
      </c>
      <c r="AH387" s="36" t="str">
        <f>IF(Mining_Import!G387="","",Mining_Import!G387)</f>
        <v/>
      </c>
      <c r="AI387" s="36" t="str">
        <f>IF(Mining_Import!H387="","",Mining_Import!H387)</f>
        <v/>
      </c>
      <c r="AJ387" s="36" t="str">
        <f>IF(Mining_Import!I387="","",Mining_Import!I387)</f>
        <v/>
      </c>
      <c r="BY387" s="120" t="str">
        <f t="shared" si="145"/>
        <v/>
      </c>
      <c r="BZ387" s="184" t="str">
        <f t="shared" ref="BZ387:BZ450" si="158">AB387</f>
        <v/>
      </c>
      <c r="CA387" s="37" t="str">
        <f>IFERROR(VLOOKUP($BY387,Account_Value!$C$2:$F$2500,4,0),"")</f>
        <v/>
      </c>
      <c r="CB387" s="43" t="str">
        <f t="shared" si="146"/>
        <v/>
      </c>
      <c r="CC387" s="122" t="str">
        <f>IF($BZ387="","",SUM($BZ$2:$BZ387))</f>
        <v/>
      </c>
      <c r="CD387" s="43" t="str">
        <f>IF($BZ387="","",$BU$19*(SUM($BZ$2:$BZ387)))</f>
        <v/>
      </c>
    </row>
    <row r="388" spans="1:82">
      <c r="A388" s="4" t="str">
        <f t="shared" si="147"/>
        <v/>
      </c>
      <c r="B388" s="21" t="str">
        <f>IF(Investments_Import!A388="","",Investments_Import!A388)</f>
        <v/>
      </c>
      <c r="C388" s="22" t="str">
        <f t="shared" si="140"/>
        <v/>
      </c>
      <c r="D388" s="51" t="str">
        <f t="shared" si="148"/>
        <v/>
      </c>
      <c r="E388" s="3" t="str">
        <f>IF(Investments_Import!B388="","",Investments_Import!B388)</f>
        <v/>
      </c>
      <c r="F388" s="54" t="str">
        <f t="shared" si="149"/>
        <v xml:space="preserve"> </v>
      </c>
      <c r="G388" s="54" t="str">
        <f>IF($B388="","",COUNTIF($F$2:$F388,$F388))</f>
        <v/>
      </c>
      <c r="H388" s="53" t="str">
        <f t="shared" si="150"/>
        <v xml:space="preserve">  </v>
      </c>
      <c r="I388" s="3" t="str">
        <f>IF(Investments_Import!C388="","",Investments_Import!C388)</f>
        <v/>
      </c>
      <c r="J388" s="108" t="str">
        <f>IF(Investments_Import!D388="","",Investments_Import!D388)</f>
        <v/>
      </c>
      <c r="K388" s="108" t="str">
        <f t="shared" si="151"/>
        <v/>
      </c>
      <c r="L388" s="47" t="str">
        <f>IF(Investments_Import!E388="","",Investments_Import!E388)</f>
        <v/>
      </c>
      <c r="M388" s="47" t="str">
        <f t="shared" si="141"/>
        <v/>
      </c>
      <c r="N388" s="31" t="str">
        <f>IF(Investments_Import!F388="","",Investments_Import!F388)</f>
        <v/>
      </c>
      <c r="O388" s="31" t="str">
        <f t="shared" si="142"/>
        <v/>
      </c>
      <c r="P388" s="3" t="str">
        <f>IF(Investments_Import!G388="","",Investments_Import!G388)</f>
        <v/>
      </c>
      <c r="Q388" s="3" t="str">
        <f>IF(Investments_Import!H388="","",Investments_Import!H388)</f>
        <v/>
      </c>
      <c r="R388" s="37" t="str">
        <f t="shared" si="143"/>
        <v/>
      </c>
      <c r="S388" s="37" t="str">
        <f t="shared" si="144"/>
        <v/>
      </c>
      <c r="U388" s="36" t="str">
        <f>IF(Mining_Import!A388="","",Mining_Import!A388)</f>
        <v/>
      </c>
      <c r="V388" s="22" t="str">
        <f t="shared" si="152"/>
        <v/>
      </c>
      <c r="W388" s="127" t="str">
        <f t="shared" si="153"/>
        <v/>
      </c>
      <c r="X388" s="127" t="str">
        <f t="shared" si="154"/>
        <v/>
      </c>
      <c r="Y388" s="127" t="str">
        <f t="shared" si="155"/>
        <v/>
      </c>
      <c r="Z388" s="36" t="str">
        <f>IF(Mining_Import!B388="","",Mining_Import!B388)</f>
        <v/>
      </c>
      <c r="AA388" s="184" t="str">
        <f>IF(Mining_Import!$C388="","",Mining_Import!$C388)</f>
        <v/>
      </c>
      <c r="AB388" s="122" t="str">
        <f t="shared" si="156"/>
        <v/>
      </c>
      <c r="AC388" s="122" t="str">
        <f>IF($Y388&gt;Dashboard!$Q$19,$AB388,"")</f>
        <v/>
      </c>
      <c r="AD388" s="43" t="str">
        <f t="shared" si="157"/>
        <v/>
      </c>
      <c r="AE388" s="36" t="str">
        <f>IF(Mining_Import!D388="","",Mining_Import!D388)</f>
        <v/>
      </c>
      <c r="AF388" s="36" t="str">
        <f>IF(Mining_Import!E388="","",Mining_Import!E388)</f>
        <v/>
      </c>
      <c r="AG388" s="36" t="str">
        <f>IF(Mining_Import!F388="","",Mining_Import!F388)</f>
        <v/>
      </c>
      <c r="AH388" s="36" t="str">
        <f>IF(Mining_Import!G388="","",Mining_Import!G388)</f>
        <v/>
      </c>
      <c r="AI388" s="36" t="str">
        <f>IF(Mining_Import!H388="","",Mining_Import!H388)</f>
        <v/>
      </c>
      <c r="AJ388" s="36" t="str">
        <f>IF(Mining_Import!I388="","",Mining_Import!I388)</f>
        <v/>
      </c>
      <c r="BY388" s="120" t="str">
        <f t="shared" si="145"/>
        <v/>
      </c>
      <c r="BZ388" s="184" t="str">
        <f t="shared" si="158"/>
        <v/>
      </c>
      <c r="CA388" s="37" t="str">
        <f>IFERROR(VLOOKUP($BY388,Account_Value!$C$2:$F$2500,4,0),"")</f>
        <v/>
      </c>
      <c r="CB388" s="43" t="str">
        <f t="shared" si="146"/>
        <v/>
      </c>
      <c r="CC388" s="122" t="str">
        <f>IF($BZ388="","",SUM($BZ$2:$BZ388))</f>
        <v/>
      </c>
      <c r="CD388" s="43" t="str">
        <f>IF($BZ388="","",$BU$19*(SUM($BZ$2:$BZ388)))</f>
        <v/>
      </c>
    </row>
    <row r="389" spans="1:82">
      <c r="A389" s="4" t="str">
        <f t="shared" si="147"/>
        <v/>
      </c>
      <c r="B389" s="21" t="str">
        <f>IF(Investments_Import!A389="","",Investments_Import!A389)</f>
        <v/>
      </c>
      <c r="C389" s="22" t="str">
        <f t="shared" si="140"/>
        <v/>
      </c>
      <c r="D389" s="51" t="str">
        <f t="shared" si="148"/>
        <v/>
      </c>
      <c r="E389" s="3" t="str">
        <f>IF(Investments_Import!B389="","",Investments_Import!B389)</f>
        <v/>
      </c>
      <c r="F389" s="54" t="str">
        <f t="shared" si="149"/>
        <v xml:space="preserve"> </v>
      </c>
      <c r="G389" s="54" t="str">
        <f>IF($B389="","",COUNTIF($F$2:$F389,$F389))</f>
        <v/>
      </c>
      <c r="H389" s="53" t="str">
        <f t="shared" si="150"/>
        <v xml:space="preserve">  </v>
      </c>
      <c r="I389" s="3" t="str">
        <f>IF(Investments_Import!C389="","",Investments_Import!C389)</f>
        <v/>
      </c>
      <c r="J389" s="108" t="str">
        <f>IF(Investments_Import!D389="","",Investments_Import!D389)</f>
        <v/>
      </c>
      <c r="K389" s="108" t="str">
        <f t="shared" si="151"/>
        <v/>
      </c>
      <c r="L389" s="47" t="str">
        <f>IF(Investments_Import!E389="","",Investments_Import!E389)</f>
        <v/>
      </c>
      <c r="M389" s="47" t="str">
        <f t="shared" si="141"/>
        <v/>
      </c>
      <c r="N389" s="31" t="str">
        <f>IF(Investments_Import!F389="","",Investments_Import!F389)</f>
        <v/>
      </c>
      <c r="O389" s="31" t="str">
        <f t="shared" si="142"/>
        <v/>
      </c>
      <c r="P389" s="3" t="str">
        <f>IF(Investments_Import!G389="","",Investments_Import!G389)</f>
        <v/>
      </c>
      <c r="Q389" s="3" t="str">
        <f>IF(Investments_Import!H389="","",Investments_Import!H389)</f>
        <v/>
      </c>
      <c r="R389" s="37" t="str">
        <f t="shared" si="143"/>
        <v/>
      </c>
      <c r="S389" s="37" t="str">
        <f t="shared" si="144"/>
        <v/>
      </c>
      <c r="U389" s="36" t="str">
        <f>IF(Mining_Import!A389="","",Mining_Import!A389)</f>
        <v/>
      </c>
      <c r="V389" s="22" t="str">
        <f t="shared" si="152"/>
        <v/>
      </c>
      <c r="W389" s="127" t="str">
        <f t="shared" si="153"/>
        <v/>
      </c>
      <c r="X389" s="127" t="str">
        <f t="shared" si="154"/>
        <v/>
      </c>
      <c r="Y389" s="127" t="str">
        <f t="shared" si="155"/>
        <v/>
      </c>
      <c r="Z389" s="36" t="str">
        <f>IF(Mining_Import!B389="","",Mining_Import!B389)</f>
        <v/>
      </c>
      <c r="AA389" s="184" t="str">
        <f>IF(Mining_Import!$C389="","",Mining_Import!$C389)</f>
        <v/>
      </c>
      <c r="AB389" s="122" t="str">
        <f t="shared" si="156"/>
        <v/>
      </c>
      <c r="AC389" s="122" t="str">
        <f>IF($Y389&gt;Dashboard!$Q$19,$AB389,"")</f>
        <v/>
      </c>
      <c r="AD389" s="43" t="str">
        <f t="shared" si="157"/>
        <v/>
      </c>
      <c r="AE389" s="36" t="str">
        <f>IF(Mining_Import!D389="","",Mining_Import!D389)</f>
        <v/>
      </c>
      <c r="AF389" s="36" t="str">
        <f>IF(Mining_Import!E389="","",Mining_Import!E389)</f>
        <v/>
      </c>
      <c r="AG389" s="36" t="str">
        <f>IF(Mining_Import!F389="","",Mining_Import!F389)</f>
        <v/>
      </c>
      <c r="AH389" s="36" t="str">
        <f>IF(Mining_Import!G389="","",Mining_Import!G389)</f>
        <v/>
      </c>
      <c r="AI389" s="36" t="str">
        <f>IF(Mining_Import!H389="","",Mining_Import!H389)</f>
        <v/>
      </c>
      <c r="AJ389" s="36" t="str">
        <f>IF(Mining_Import!I389="","",Mining_Import!I389)</f>
        <v/>
      </c>
      <c r="BY389" s="120" t="str">
        <f t="shared" si="145"/>
        <v/>
      </c>
      <c r="BZ389" s="184" t="str">
        <f t="shared" si="158"/>
        <v/>
      </c>
      <c r="CA389" s="37" t="str">
        <f>IFERROR(VLOOKUP($BY389,Account_Value!$C$2:$F$2500,4,0),"")</f>
        <v/>
      </c>
      <c r="CB389" s="43" t="str">
        <f t="shared" si="146"/>
        <v/>
      </c>
      <c r="CC389" s="122" t="str">
        <f>IF($BZ389="","",SUM($BZ$2:$BZ389))</f>
        <v/>
      </c>
      <c r="CD389" s="43" t="str">
        <f>IF($BZ389="","",$BU$19*(SUM($BZ$2:$BZ389)))</f>
        <v/>
      </c>
    </row>
    <row r="390" spans="1:82">
      <c r="A390" s="4" t="str">
        <f t="shared" si="147"/>
        <v/>
      </c>
      <c r="B390" s="21" t="str">
        <f>IF(Investments_Import!A390="","",Investments_Import!A390)</f>
        <v/>
      </c>
      <c r="C390" s="22" t="str">
        <f t="shared" si="140"/>
        <v/>
      </c>
      <c r="D390" s="51" t="str">
        <f t="shared" si="148"/>
        <v/>
      </c>
      <c r="E390" s="3" t="str">
        <f>IF(Investments_Import!B390="","",Investments_Import!B390)</f>
        <v/>
      </c>
      <c r="F390" s="54" t="str">
        <f t="shared" si="149"/>
        <v xml:space="preserve"> </v>
      </c>
      <c r="G390" s="54" t="str">
        <f>IF($B390="","",COUNTIF($F$2:$F390,$F390))</f>
        <v/>
      </c>
      <c r="H390" s="53" t="str">
        <f t="shared" si="150"/>
        <v xml:space="preserve">  </v>
      </c>
      <c r="I390" s="3" t="str">
        <f>IF(Investments_Import!C390="","",Investments_Import!C390)</f>
        <v/>
      </c>
      <c r="J390" s="108" t="str">
        <f>IF(Investments_Import!D390="","",Investments_Import!D390)</f>
        <v/>
      </c>
      <c r="K390" s="108" t="str">
        <f t="shared" si="151"/>
        <v/>
      </c>
      <c r="L390" s="47" t="str">
        <f>IF(Investments_Import!E390="","",Investments_Import!E390)</f>
        <v/>
      </c>
      <c r="M390" s="47" t="str">
        <f t="shared" si="141"/>
        <v/>
      </c>
      <c r="N390" s="31" t="str">
        <f>IF(Investments_Import!F390="","",Investments_Import!F390)</f>
        <v/>
      </c>
      <c r="O390" s="31" t="str">
        <f t="shared" si="142"/>
        <v/>
      </c>
      <c r="P390" s="3" t="str">
        <f>IF(Investments_Import!G390="","",Investments_Import!G390)</f>
        <v/>
      </c>
      <c r="Q390" s="3" t="str">
        <f>IF(Investments_Import!H390="","",Investments_Import!H390)</f>
        <v/>
      </c>
      <c r="R390" s="37" t="str">
        <f t="shared" si="143"/>
        <v/>
      </c>
      <c r="S390" s="37" t="str">
        <f t="shared" si="144"/>
        <v/>
      </c>
      <c r="U390" s="36" t="str">
        <f>IF(Mining_Import!A390="","",Mining_Import!A390)</f>
        <v/>
      </c>
      <c r="V390" s="22" t="str">
        <f t="shared" si="152"/>
        <v/>
      </c>
      <c r="W390" s="127" t="str">
        <f t="shared" si="153"/>
        <v/>
      </c>
      <c r="X390" s="127" t="str">
        <f t="shared" si="154"/>
        <v/>
      </c>
      <c r="Y390" s="127" t="str">
        <f t="shared" si="155"/>
        <v/>
      </c>
      <c r="Z390" s="36" t="str">
        <f>IF(Mining_Import!B390="","",Mining_Import!B390)</f>
        <v/>
      </c>
      <c r="AA390" s="184" t="str">
        <f>IF(Mining_Import!$C390="","",Mining_Import!$C390)</f>
        <v/>
      </c>
      <c r="AB390" s="122" t="str">
        <f t="shared" si="156"/>
        <v/>
      </c>
      <c r="AC390" s="122" t="str">
        <f>IF($Y390&gt;Dashboard!$Q$19,$AB390,"")</f>
        <v/>
      </c>
      <c r="AD390" s="43" t="str">
        <f t="shared" si="157"/>
        <v/>
      </c>
      <c r="AE390" s="36" t="str">
        <f>IF(Mining_Import!D390="","",Mining_Import!D390)</f>
        <v/>
      </c>
      <c r="AF390" s="36" t="str">
        <f>IF(Mining_Import!E390="","",Mining_Import!E390)</f>
        <v/>
      </c>
      <c r="AG390" s="36" t="str">
        <f>IF(Mining_Import!F390="","",Mining_Import!F390)</f>
        <v/>
      </c>
      <c r="AH390" s="36" t="str">
        <f>IF(Mining_Import!G390="","",Mining_Import!G390)</f>
        <v/>
      </c>
      <c r="AI390" s="36" t="str">
        <f>IF(Mining_Import!H390="","",Mining_Import!H390)</f>
        <v/>
      </c>
      <c r="AJ390" s="36" t="str">
        <f>IF(Mining_Import!I390="","",Mining_Import!I390)</f>
        <v/>
      </c>
      <c r="BY390" s="120" t="str">
        <f t="shared" si="145"/>
        <v/>
      </c>
      <c r="BZ390" s="184" t="str">
        <f t="shared" si="158"/>
        <v/>
      </c>
      <c r="CA390" s="37" t="str">
        <f>IFERROR(VLOOKUP($BY390,Account_Value!$C$2:$F$2500,4,0),"")</f>
        <v/>
      </c>
      <c r="CB390" s="43" t="str">
        <f t="shared" si="146"/>
        <v/>
      </c>
      <c r="CC390" s="122" t="str">
        <f>IF($BZ390="","",SUM($BZ$2:$BZ390))</f>
        <v/>
      </c>
      <c r="CD390" s="43" t="str">
        <f>IF($BZ390="","",$BU$19*(SUM($BZ$2:$BZ390)))</f>
        <v/>
      </c>
    </row>
    <row r="391" spans="1:82">
      <c r="A391" s="4" t="str">
        <f t="shared" si="147"/>
        <v/>
      </c>
      <c r="B391" s="21" t="str">
        <f>IF(Investments_Import!A391="","",Investments_Import!A391)</f>
        <v/>
      </c>
      <c r="C391" s="22" t="str">
        <f t="shared" si="140"/>
        <v/>
      </c>
      <c r="D391" s="51" t="str">
        <f t="shared" si="148"/>
        <v/>
      </c>
      <c r="E391" s="3" t="str">
        <f>IF(Investments_Import!B391="","",Investments_Import!B391)</f>
        <v/>
      </c>
      <c r="F391" s="54" t="str">
        <f t="shared" si="149"/>
        <v xml:space="preserve"> </v>
      </c>
      <c r="G391" s="54" t="str">
        <f>IF($B391="","",COUNTIF($F$2:$F391,$F391))</f>
        <v/>
      </c>
      <c r="H391" s="53" t="str">
        <f t="shared" si="150"/>
        <v xml:space="preserve">  </v>
      </c>
      <c r="I391" s="3" t="str">
        <f>IF(Investments_Import!C391="","",Investments_Import!C391)</f>
        <v/>
      </c>
      <c r="J391" s="108" t="str">
        <f>IF(Investments_Import!D391="","",Investments_Import!D391)</f>
        <v/>
      </c>
      <c r="K391" s="108" t="str">
        <f t="shared" si="151"/>
        <v/>
      </c>
      <c r="L391" s="47" t="str">
        <f>IF(Investments_Import!E391="","",Investments_Import!E391)</f>
        <v/>
      </c>
      <c r="M391" s="47" t="str">
        <f t="shared" si="141"/>
        <v/>
      </c>
      <c r="N391" s="31" t="str">
        <f>IF(Investments_Import!F391="","",Investments_Import!F391)</f>
        <v/>
      </c>
      <c r="O391" s="31" t="str">
        <f t="shared" si="142"/>
        <v/>
      </c>
      <c r="P391" s="3" t="str">
        <f>IF(Investments_Import!G391="","",Investments_Import!G391)</f>
        <v/>
      </c>
      <c r="Q391" s="3" t="str">
        <f>IF(Investments_Import!H391="","",Investments_Import!H391)</f>
        <v/>
      </c>
      <c r="R391" s="37" t="str">
        <f t="shared" si="143"/>
        <v/>
      </c>
      <c r="S391" s="37" t="str">
        <f t="shared" si="144"/>
        <v/>
      </c>
      <c r="U391" s="36" t="str">
        <f>IF(Mining_Import!A391="","",Mining_Import!A391)</f>
        <v/>
      </c>
      <c r="V391" s="22" t="str">
        <f t="shared" si="152"/>
        <v/>
      </c>
      <c r="W391" s="127" t="str">
        <f t="shared" si="153"/>
        <v/>
      </c>
      <c r="X391" s="127" t="str">
        <f t="shared" si="154"/>
        <v/>
      </c>
      <c r="Y391" s="127" t="str">
        <f t="shared" si="155"/>
        <v/>
      </c>
      <c r="Z391" s="36" t="str">
        <f>IF(Mining_Import!B391="","",Mining_Import!B391)</f>
        <v/>
      </c>
      <c r="AA391" s="184" t="str">
        <f>IF(Mining_Import!$C391="","",Mining_Import!$C391)</f>
        <v/>
      </c>
      <c r="AB391" s="122" t="str">
        <f t="shared" si="156"/>
        <v/>
      </c>
      <c r="AC391" s="122" t="str">
        <f>IF($Y391&gt;Dashboard!$Q$19,$AB391,"")</f>
        <v/>
      </c>
      <c r="AD391" s="43" t="str">
        <f t="shared" si="157"/>
        <v/>
      </c>
      <c r="AE391" s="36" t="str">
        <f>IF(Mining_Import!D391="","",Mining_Import!D391)</f>
        <v/>
      </c>
      <c r="AF391" s="36" t="str">
        <f>IF(Mining_Import!E391="","",Mining_Import!E391)</f>
        <v/>
      </c>
      <c r="AG391" s="36" t="str">
        <f>IF(Mining_Import!F391="","",Mining_Import!F391)</f>
        <v/>
      </c>
      <c r="AH391" s="36" t="str">
        <f>IF(Mining_Import!G391="","",Mining_Import!G391)</f>
        <v/>
      </c>
      <c r="AI391" s="36" t="str">
        <f>IF(Mining_Import!H391="","",Mining_Import!H391)</f>
        <v/>
      </c>
      <c r="AJ391" s="36" t="str">
        <f>IF(Mining_Import!I391="","",Mining_Import!I391)</f>
        <v/>
      </c>
      <c r="BY391" s="120" t="str">
        <f t="shared" si="145"/>
        <v/>
      </c>
      <c r="BZ391" s="184" t="str">
        <f t="shared" si="158"/>
        <v/>
      </c>
      <c r="CA391" s="37" t="str">
        <f>IFERROR(VLOOKUP($BY391,Account_Value!$C$2:$F$2500,4,0),"")</f>
        <v/>
      </c>
      <c r="CB391" s="43" t="str">
        <f t="shared" si="146"/>
        <v/>
      </c>
      <c r="CC391" s="122" t="str">
        <f>IF($BZ391="","",SUM($BZ$2:$BZ391))</f>
        <v/>
      </c>
      <c r="CD391" s="43" t="str">
        <f>IF($BZ391="","",$BU$19*(SUM($BZ$2:$BZ391)))</f>
        <v/>
      </c>
    </row>
    <row r="392" spans="1:82">
      <c r="A392" s="4" t="str">
        <f t="shared" si="147"/>
        <v/>
      </c>
      <c r="B392" s="21" t="str">
        <f>IF(Investments_Import!A392="","",Investments_Import!A392)</f>
        <v/>
      </c>
      <c r="C392" s="22" t="str">
        <f t="shared" si="140"/>
        <v/>
      </c>
      <c r="D392" s="51" t="str">
        <f t="shared" si="148"/>
        <v/>
      </c>
      <c r="E392" s="3" t="str">
        <f>IF(Investments_Import!B392="","",Investments_Import!B392)</f>
        <v/>
      </c>
      <c r="F392" s="54" t="str">
        <f t="shared" si="149"/>
        <v xml:space="preserve"> </v>
      </c>
      <c r="G392" s="54" t="str">
        <f>IF($B392="","",COUNTIF($F$2:$F392,$F392))</f>
        <v/>
      </c>
      <c r="H392" s="53" t="str">
        <f t="shared" si="150"/>
        <v xml:space="preserve">  </v>
      </c>
      <c r="I392" s="3" t="str">
        <f>IF(Investments_Import!C392="","",Investments_Import!C392)</f>
        <v/>
      </c>
      <c r="J392" s="108" t="str">
        <f>IF(Investments_Import!D392="","",Investments_Import!D392)</f>
        <v/>
      </c>
      <c r="K392" s="108" t="str">
        <f t="shared" si="151"/>
        <v/>
      </c>
      <c r="L392" s="47" t="str">
        <f>IF(Investments_Import!E392="","",Investments_Import!E392)</f>
        <v/>
      </c>
      <c r="M392" s="47" t="str">
        <f t="shared" si="141"/>
        <v/>
      </c>
      <c r="N392" s="31" t="str">
        <f>IF(Investments_Import!F392="","",Investments_Import!F392)</f>
        <v/>
      </c>
      <c r="O392" s="31" t="str">
        <f t="shared" si="142"/>
        <v/>
      </c>
      <c r="P392" s="3" t="str">
        <f>IF(Investments_Import!G392="","",Investments_Import!G392)</f>
        <v/>
      </c>
      <c r="Q392" s="3" t="str">
        <f>IF(Investments_Import!H392="","",Investments_Import!H392)</f>
        <v/>
      </c>
      <c r="R392" s="37" t="str">
        <f t="shared" si="143"/>
        <v/>
      </c>
      <c r="S392" s="37" t="str">
        <f t="shared" si="144"/>
        <v/>
      </c>
      <c r="U392" s="36" t="str">
        <f>IF(Mining_Import!A392="","",Mining_Import!A392)</f>
        <v/>
      </c>
      <c r="V392" s="22" t="str">
        <f t="shared" si="152"/>
        <v/>
      </c>
      <c r="W392" s="127" t="str">
        <f t="shared" si="153"/>
        <v/>
      </c>
      <c r="X392" s="127" t="str">
        <f t="shared" si="154"/>
        <v/>
      </c>
      <c r="Y392" s="127" t="str">
        <f t="shared" si="155"/>
        <v/>
      </c>
      <c r="Z392" s="36" t="str">
        <f>IF(Mining_Import!B392="","",Mining_Import!B392)</f>
        <v/>
      </c>
      <c r="AA392" s="184" t="str">
        <f>IF(Mining_Import!$C392="","",Mining_Import!$C392)</f>
        <v/>
      </c>
      <c r="AB392" s="122" t="str">
        <f t="shared" si="156"/>
        <v/>
      </c>
      <c r="AC392" s="122" t="str">
        <f>IF($Y392&gt;Dashboard!$Q$19,$AB392,"")</f>
        <v/>
      </c>
      <c r="AD392" s="43" t="str">
        <f t="shared" si="157"/>
        <v/>
      </c>
      <c r="AE392" s="36" t="str">
        <f>IF(Mining_Import!D392="","",Mining_Import!D392)</f>
        <v/>
      </c>
      <c r="AF392" s="36" t="str">
        <f>IF(Mining_Import!E392="","",Mining_Import!E392)</f>
        <v/>
      </c>
      <c r="AG392" s="36" t="str">
        <f>IF(Mining_Import!F392="","",Mining_Import!F392)</f>
        <v/>
      </c>
      <c r="AH392" s="36" t="str">
        <f>IF(Mining_Import!G392="","",Mining_Import!G392)</f>
        <v/>
      </c>
      <c r="AI392" s="36" t="str">
        <f>IF(Mining_Import!H392="","",Mining_Import!H392)</f>
        <v/>
      </c>
      <c r="AJ392" s="36" t="str">
        <f>IF(Mining_Import!I392="","",Mining_Import!I392)</f>
        <v/>
      </c>
      <c r="BY392" s="120" t="str">
        <f t="shared" si="145"/>
        <v/>
      </c>
      <c r="BZ392" s="184" t="str">
        <f t="shared" si="158"/>
        <v/>
      </c>
      <c r="CA392" s="37" t="str">
        <f>IFERROR(VLOOKUP($BY392,Account_Value!$C$2:$F$2500,4,0),"")</f>
        <v/>
      </c>
      <c r="CB392" s="43" t="str">
        <f t="shared" si="146"/>
        <v/>
      </c>
      <c r="CC392" s="122" t="str">
        <f>IF($BZ392="","",SUM($BZ$2:$BZ392))</f>
        <v/>
      </c>
      <c r="CD392" s="43" t="str">
        <f>IF($BZ392="","",$BU$19*(SUM($BZ$2:$BZ392)))</f>
        <v/>
      </c>
    </row>
    <row r="393" spans="1:82">
      <c r="A393" s="4" t="str">
        <f t="shared" si="147"/>
        <v/>
      </c>
      <c r="B393" s="21" t="str">
        <f>IF(Investments_Import!A393="","",Investments_Import!A393)</f>
        <v/>
      </c>
      <c r="C393" s="22" t="str">
        <f t="shared" si="140"/>
        <v/>
      </c>
      <c r="D393" s="51" t="str">
        <f t="shared" si="148"/>
        <v/>
      </c>
      <c r="E393" s="3" t="str">
        <f>IF(Investments_Import!B393="","",Investments_Import!B393)</f>
        <v/>
      </c>
      <c r="F393" s="54" t="str">
        <f t="shared" si="149"/>
        <v xml:space="preserve"> </v>
      </c>
      <c r="G393" s="54" t="str">
        <f>IF($B393="","",COUNTIF($F$2:$F393,$F393))</f>
        <v/>
      </c>
      <c r="H393" s="53" t="str">
        <f t="shared" si="150"/>
        <v xml:space="preserve">  </v>
      </c>
      <c r="I393" s="3" t="str">
        <f>IF(Investments_Import!C393="","",Investments_Import!C393)</f>
        <v/>
      </c>
      <c r="J393" s="108" t="str">
        <f>IF(Investments_Import!D393="","",Investments_Import!D393)</f>
        <v/>
      </c>
      <c r="K393" s="108" t="str">
        <f t="shared" si="151"/>
        <v/>
      </c>
      <c r="L393" s="47" t="str">
        <f>IF(Investments_Import!E393="","",Investments_Import!E393)</f>
        <v/>
      </c>
      <c r="M393" s="47" t="str">
        <f t="shared" si="141"/>
        <v/>
      </c>
      <c r="N393" s="31" t="str">
        <f>IF(Investments_Import!F393="","",Investments_Import!F393)</f>
        <v/>
      </c>
      <c r="O393" s="31" t="str">
        <f t="shared" si="142"/>
        <v/>
      </c>
      <c r="P393" s="3" t="str">
        <f>IF(Investments_Import!G393="","",Investments_Import!G393)</f>
        <v/>
      </c>
      <c r="Q393" s="3" t="str">
        <f>IF(Investments_Import!H393="","",Investments_Import!H393)</f>
        <v/>
      </c>
      <c r="R393" s="37" t="str">
        <f t="shared" si="143"/>
        <v/>
      </c>
      <c r="S393" s="37" t="str">
        <f t="shared" si="144"/>
        <v/>
      </c>
      <c r="U393" s="36" t="str">
        <f>IF(Mining_Import!A393="","",Mining_Import!A393)</f>
        <v/>
      </c>
      <c r="V393" s="22" t="str">
        <f t="shared" si="152"/>
        <v/>
      </c>
      <c r="W393" s="127" t="str">
        <f t="shared" si="153"/>
        <v/>
      </c>
      <c r="X393" s="127" t="str">
        <f t="shared" si="154"/>
        <v/>
      </c>
      <c r="Y393" s="127" t="str">
        <f t="shared" si="155"/>
        <v/>
      </c>
      <c r="Z393" s="36" t="str">
        <f>IF(Mining_Import!B393="","",Mining_Import!B393)</f>
        <v/>
      </c>
      <c r="AA393" s="184" t="str">
        <f>IF(Mining_Import!$C393="","",Mining_Import!$C393)</f>
        <v/>
      </c>
      <c r="AB393" s="122" t="str">
        <f t="shared" si="156"/>
        <v/>
      </c>
      <c r="AC393" s="122" t="str">
        <f>IF($Y393&gt;Dashboard!$Q$19,$AB393,"")</f>
        <v/>
      </c>
      <c r="AD393" s="43" t="str">
        <f t="shared" si="157"/>
        <v/>
      </c>
      <c r="AE393" s="36" t="str">
        <f>IF(Mining_Import!D393="","",Mining_Import!D393)</f>
        <v/>
      </c>
      <c r="AF393" s="36" t="str">
        <f>IF(Mining_Import!E393="","",Mining_Import!E393)</f>
        <v/>
      </c>
      <c r="AG393" s="36" t="str">
        <f>IF(Mining_Import!F393="","",Mining_Import!F393)</f>
        <v/>
      </c>
      <c r="AH393" s="36" t="str">
        <f>IF(Mining_Import!G393="","",Mining_Import!G393)</f>
        <v/>
      </c>
      <c r="AI393" s="36" t="str">
        <f>IF(Mining_Import!H393="","",Mining_Import!H393)</f>
        <v/>
      </c>
      <c r="AJ393" s="36" t="str">
        <f>IF(Mining_Import!I393="","",Mining_Import!I393)</f>
        <v/>
      </c>
      <c r="BY393" s="120" t="str">
        <f t="shared" si="145"/>
        <v/>
      </c>
      <c r="BZ393" s="184" t="str">
        <f t="shared" si="158"/>
        <v/>
      </c>
      <c r="CA393" s="37" t="str">
        <f>IFERROR(VLOOKUP($BY393,Account_Value!$C$2:$F$2500,4,0),"")</f>
        <v/>
      </c>
      <c r="CB393" s="43" t="str">
        <f t="shared" si="146"/>
        <v/>
      </c>
      <c r="CC393" s="122" t="str">
        <f>IF($BZ393="","",SUM($BZ$2:$BZ393))</f>
        <v/>
      </c>
      <c r="CD393" s="43" t="str">
        <f>IF($BZ393="","",$BU$19*(SUM($BZ$2:$BZ393)))</f>
        <v/>
      </c>
    </row>
    <row r="394" spans="1:82">
      <c r="A394" s="4" t="str">
        <f t="shared" si="147"/>
        <v/>
      </c>
      <c r="B394" s="21" t="str">
        <f>IF(Investments_Import!A394="","",Investments_Import!A394)</f>
        <v/>
      </c>
      <c r="C394" s="22" t="str">
        <f t="shared" si="140"/>
        <v/>
      </c>
      <c r="D394" s="51" t="str">
        <f t="shared" si="148"/>
        <v/>
      </c>
      <c r="E394" s="3" t="str">
        <f>IF(Investments_Import!B394="","",Investments_Import!B394)</f>
        <v/>
      </c>
      <c r="F394" s="54" t="str">
        <f t="shared" si="149"/>
        <v xml:space="preserve"> </v>
      </c>
      <c r="G394" s="54" t="str">
        <f>IF($B394="","",COUNTIF($F$2:$F394,$F394))</f>
        <v/>
      </c>
      <c r="H394" s="53" t="str">
        <f t="shared" si="150"/>
        <v xml:space="preserve">  </v>
      </c>
      <c r="I394" s="3" t="str">
        <f>IF(Investments_Import!C394="","",Investments_Import!C394)</f>
        <v/>
      </c>
      <c r="J394" s="108" t="str">
        <f>IF(Investments_Import!D394="","",Investments_Import!D394)</f>
        <v/>
      </c>
      <c r="K394" s="108" t="str">
        <f t="shared" si="151"/>
        <v/>
      </c>
      <c r="L394" s="47" t="str">
        <f>IF(Investments_Import!E394="","",Investments_Import!E394)</f>
        <v/>
      </c>
      <c r="M394" s="47" t="str">
        <f t="shared" si="141"/>
        <v/>
      </c>
      <c r="N394" s="31" t="str">
        <f>IF(Investments_Import!F394="","",Investments_Import!F394)</f>
        <v/>
      </c>
      <c r="O394" s="31" t="str">
        <f t="shared" si="142"/>
        <v/>
      </c>
      <c r="P394" s="3" t="str">
        <f>IF(Investments_Import!G394="","",Investments_Import!G394)</f>
        <v/>
      </c>
      <c r="Q394" s="3" t="str">
        <f>IF(Investments_Import!H394="","",Investments_Import!H394)</f>
        <v/>
      </c>
      <c r="R394" s="37" t="str">
        <f t="shared" si="143"/>
        <v/>
      </c>
      <c r="S394" s="37" t="str">
        <f t="shared" si="144"/>
        <v/>
      </c>
      <c r="U394" s="36" t="str">
        <f>IF(Mining_Import!A394="","",Mining_Import!A394)</f>
        <v/>
      </c>
      <c r="V394" s="22" t="str">
        <f t="shared" si="152"/>
        <v/>
      </c>
      <c r="W394" s="127" t="str">
        <f t="shared" si="153"/>
        <v/>
      </c>
      <c r="X394" s="127" t="str">
        <f t="shared" si="154"/>
        <v/>
      </c>
      <c r="Y394" s="127" t="str">
        <f t="shared" si="155"/>
        <v/>
      </c>
      <c r="Z394" s="36" t="str">
        <f>IF(Mining_Import!B394="","",Mining_Import!B394)</f>
        <v/>
      </c>
      <c r="AA394" s="184" t="str">
        <f>IF(Mining_Import!$C394="","",Mining_Import!$C394)</f>
        <v/>
      </c>
      <c r="AB394" s="122" t="str">
        <f t="shared" si="156"/>
        <v/>
      </c>
      <c r="AC394" s="122" t="str">
        <f>IF($Y394&gt;Dashboard!$Q$19,$AB394,"")</f>
        <v/>
      </c>
      <c r="AD394" s="43" t="str">
        <f t="shared" si="157"/>
        <v/>
      </c>
      <c r="AE394" s="36" t="str">
        <f>IF(Mining_Import!D394="","",Mining_Import!D394)</f>
        <v/>
      </c>
      <c r="AF394" s="36" t="str">
        <f>IF(Mining_Import!E394="","",Mining_Import!E394)</f>
        <v/>
      </c>
      <c r="AG394" s="36" t="str">
        <f>IF(Mining_Import!F394="","",Mining_Import!F394)</f>
        <v/>
      </c>
      <c r="AH394" s="36" t="str">
        <f>IF(Mining_Import!G394="","",Mining_Import!G394)</f>
        <v/>
      </c>
      <c r="AI394" s="36" t="str">
        <f>IF(Mining_Import!H394="","",Mining_Import!H394)</f>
        <v/>
      </c>
      <c r="AJ394" s="36" t="str">
        <f>IF(Mining_Import!I394="","",Mining_Import!I394)</f>
        <v/>
      </c>
      <c r="BY394" s="120" t="str">
        <f t="shared" si="145"/>
        <v/>
      </c>
      <c r="BZ394" s="184" t="str">
        <f t="shared" si="158"/>
        <v/>
      </c>
      <c r="CA394" s="37" t="str">
        <f>IFERROR(VLOOKUP($BY394,Account_Value!$C$2:$F$2500,4,0),"")</f>
        <v/>
      </c>
      <c r="CB394" s="43" t="str">
        <f t="shared" si="146"/>
        <v/>
      </c>
      <c r="CC394" s="122" t="str">
        <f>IF($BZ394="","",SUM($BZ$2:$BZ394))</f>
        <v/>
      </c>
      <c r="CD394" s="43" t="str">
        <f>IF($BZ394="","",$BU$19*(SUM($BZ$2:$BZ394)))</f>
        <v/>
      </c>
    </row>
    <row r="395" spans="1:82">
      <c r="A395" s="4" t="str">
        <f t="shared" si="147"/>
        <v/>
      </c>
      <c r="B395" s="21" t="str">
        <f>IF(Investments_Import!A395="","",Investments_Import!A395)</f>
        <v/>
      </c>
      <c r="C395" s="22" t="str">
        <f t="shared" si="140"/>
        <v/>
      </c>
      <c r="D395" s="51" t="str">
        <f t="shared" si="148"/>
        <v/>
      </c>
      <c r="E395" s="3" t="str">
        <f>IF(Investments_Import!B395="","",Investments_Import!B395)</f>
        <v/>
      </c>
      <c r="F395" s="54" t="str">
        <f t="shared" si="149"/>
        <v xml:space="preserve"> </v>
      </c>
      <c r="G395" s="54" t="str">
        <f>IF($B395="","",COUNTIF($F$2:$F395,$F395))</f>
        <v/>
      </c>
      <c r="H395" s="53" t="str">
        <f t="shared" si="150"/>
        <v xml:space="preserve">  </v>
      </c>
      <c r="I395" s="3" t="str">
        <f>IF(Investments_Import!C395="","",Investments_Import!C395)</f>
        <v/>
      </c>
      <c r="J395" s="108" t="str">
        <f>IF(Investments_Import!D395="","",Investments_Import!D395)</f>
        <v/>
      </c>
      <c r="K395" s="108" t="str">
        <f t="shared" si="151"/>
        <v/>
      </c>
      <c r="L395" s="47" t="str">
        <f>IF(Investments_Import!E395="","",Investments_Import!E395)</f>
        <v/>
      </c>
      <c r="M395" s="47" t="str">
        <f t="shared" si="141"/>
        <v/>
      </c>
      <c r="N395" s="31" t="str">
        <f>IF(Investments_Import!F395="","",Investments_Import!F395)</f>
        <v/>
      </c>
      <c r="O395" s="31" t="str">
        <f t="shared" si="142"/>
        <v/>
      </c>
      <c r="P395" s="3" t="str">
        <f>IF(Investments_Import!G395="","",Investments_Import!G395)</f>
        <v/>
      </c>
      <c r="Q395" s="3" t="str">
        <f>IF(Investments_Import!H395="","",Investments_Import!H395)</f>
        <v/>
      </c>
      <c r="R395" s="37" t="str">
        <f t="shared" si="143"/>
        <v/>
      </c>
      <c r="S395" s="37" t="str">
        <f t="shared" si="144"/>
        <v/>
      </c>
      <c r="U395" s="36" t="str">
        <f>IF(Mining_Import!A395="","",Mining_Import!A395)</f>
        <v/>
      </c>
      <c r="V395" s="22" t="str">
        <f t="shared" si="152"/>
        <v/>
      </c>
      <c r="W395" s="127" t="str">
        <f t="shared" si="153"/>
        <v/>
      </c>
      <c r="X395" s="127" t="str">
        <f t="shared" si="154"/>
        <v/>
      </c>
      <c r="Y395" s="127" t="str">
        <f t="shared" si="155"/>
        <v/>
      </c>
      <c r="Z395" s="36" t="str">
        <f>IF(Mining_Import!B395="","",Mining_Import!B395)</f>
        <v/>
      </c>
      <c r="AA395" s="184" t="str">
        <f>IF(Mining_Import!$C395="","",Mining_Import!$C395)</f>
        <v/>
      </c>
      <c r="AB395" s="122" t="str">
        <f t="shared" si="156"/>
        <v/>
      </c>
      <c r="AC395" s="122" t="str">
        <f>IF($Y395&gt;Dashboard!$Q$19,$AB395,"")</f>
        <v/>
      </c>
      <c r="AD395" s="43" t="str">
        <f t="shared" si="157"/>
        <v/>
      </c>
      <c r="AE395" s="36" t="str">
        <f>IF(Mining_Import!D395="","",Mining_Import!D395)</f>
        <v/>
      </c>
      <c r="AF395" s="36" t="str">
        <f>IF(Mining_Import!E395="","",Mining_Import!E395)</f>
        <v/>
      </c>
      <c r="AG395" s="36" t="str">
        <f>IF(Mining_Import!F395="","",Mining_Import!F395)</f>
        <v/>
      </c>
      <c r="AH395" s="36" t="str">
        <f>IF(Mining_Import!G395="","",Mining_Import!G395)</f>
        <v/>
      </c>
      <c r="AI395" s="36" t="str">
        <f>IF(Mining_Import!H395="","",Mining_Import!H395)</f>
        <v/>
      </c>
      <c r="AJ395" s="36" t="str">
        <f>IF(Mining_Import!I395="","",Mining_Import!I395)</f>
        <v/>
      </c>
      <c r="BY395" s="120" t="str">
        <f t="shared" si="145"/>
        <v/>
      </c>
      <c r="BZ395" s="184" t="str">
        <f t="shared" si="158"/>
        <v/>
      </c>
      <c r="CA395" s="37" t="str">
        <f>IFERROR(VLOOKUP($BY395,Account_Value!$C$2:$F$2500,4,0),"")</f>
        <v/>
      </c>
      <c r="CB395" s="43" t="str">
        <f t="shared" si="146"/>
        <v/>
      </c>
      <c r="CC395" s="122" t="str">
        <f>IF($BZ395="","",SUM($BZ$2:$BZ395))</f>
        <v/>
      </c>
      <c r="CD395" s="43" t="str">
        <f>IF($BZ395="","",$BU$19*(SUM($BZ$2:$BZ395)))</f>
        <v/>
      </c>
    </row>
    <row r="396" spans="1:82">
      <c r="A396" s="4" t="str">
        <f t="shared" si="147"/>
        <v/>
      </c>
      <c r="B396" s="21" t="str">
        <f>IF(Investments_Import!A396="","",Investments_Import!A396)</f>
        <v/>
      </c>
      <c r="C396" s="22" t="str">
        <f t="shared" si="140"/>
        <v/>
      </c>
      <c r="D396" s="51" t="str">
        <f t="shared" si="148"/>
        <v/>
      </c>
      <c r="E396" s="3" t="str">
        <f>IF(Investments_Import!B396="","",Investments_Import!B396)</f>
        <v/>
      </c>
      <c r="F396" s="54" t="str">
        <f t="shared" si="149"/>
        <v xml:space="preserve"> </v>
      </c>
      <c r="G396" s="54" t="str">
        <f>IF($B396="","",COUNTIF($F$2:$F396,$F396))</f>
        <v/>
      </c>
      <c r="H396" s="53" t="str">
        <f t="shared" si="150"/>
        <v xml:space="preserve">  </v>
      </c>
      <c r="I396" s="3" t="str">
        <f>IF(Investments_Import!C396="","",Investments_Import!C396)</f>
        <v/>
      </c>
      <c r="J396" s="108" t="str">
        <f>IF(Investments_Import!D396="","",Investments_Import!D396)</f>
        <v/>
      </c>
      <c r="K396" s="108" t="str">
        <f t="shared" si="151"/>
        <v/>
      </c>
      <c r="L396" s="47" t="str">
        <f>IF(Investments_Import!E396="","",Investments_Import!E396)</f>
        <v/>
      </c>
      <c r="M396" s="47" t="str">
        <f t="shared" si="141"/>
        <v/>
      </c>
      <c r="N396" s="31" t="str">
        <f>IF(Investments_Import!F396="","",Investments_Import!F396)</f>
        <v/>
      </c>
      <c r="O396" s="31" t="str">
        <f t="shared" si="142"/>
        <v/>
      </c>
      <c r="P396" s="3" t="str">
        <f>IF(Investments_Import!G396="","",Investments_Import!G396)</f>
        <v/>
      </c>
      <c r="Q396" s="3" t="str">
        <f>IF(Investments_Import!H396="","",Investments_Import!H396)</f>
        <v/>
      </c>
      <c r="R396" s="37" t="str">
        <f t="shared" si="143"/>
        <v/>
      </c>
      <c r="S396" s="37" t="str">
        <f t="shared" si="144"/>
        <v/>
      </c>
      <c r="U396" s="36" t="str">
        <f>IF(Mining_Import!A396="","",Mining_Import!A396)</f>
        <v/>
      </c>
      <c r="V396" s="22" t="str">
        <f t="shared" si="152"/>
        <v/>
      </c>
      <c r="W396" s="127" t="str">
        <f t="shared" si="153"/>
        <v/>
      </c>
      <c r="X396" s="127" t="str">
        <f t="shared" si="154"/>
        <v/>
      </c>
      <c r="Y396" s="127" t="str">
        <f t="shared" si="155"/>
        <v/>
      </c>
      <c r="Z396" s="36" t="str">
        <f>IF(Mining_Import!B396="","",Mining_Import!B396)</f>
        <v/>
      </c>
      <c r="AA396" s="184" t="str">
        <f>IF(Mining_Import!$C396="","",Mining_Import!$C396)</f>
        <v/>
      </c>
      <c r="AB396" s="122" t="str">
        <f t="shared" si="156"/>
        <v/>
      </c>
      <c r="AC396" s="122" t="str">
        <f>IF($Y396&gt;Dashboard!$Q$19,$AB396,"")</f>
        <v/>
      </c>
      <c r="AD396" s="43" t="str">
        <f t="shared" si="157"/>
        <v/>
      </c>
      <c r="AE396" s="36" t="str">
        <f>IF(Mining_Import!D396="","",Mining_Import!D396)</f>
        <v/>
      </c>
      <c r="AF396" s="36" t="str">
        <f>IF(Mining_Import!E396="","",Mining_Import!E396)</f>
        <v/>
      </c>
      <c r="AG396" s="36" t="str">
        <f>IF(Mining_Import!F396="","",Mining_Import!F396)</f>
        <v/>
      </c>
      <c r="AH396" s="36" t="str">
        <f>IF(Mining_Import!G396="","",Mining_Import!G396)</f>
        <v/>
      </c>
      <c r="AI396" s="36" t="str">
        <f>IF(Mining_Import!H396="","",Mining_Import!H396)</f>
        <v/>
      </c>
      <c r="AJ396" s="36" t="str">
        <f>IF(Mining_Import!I396="","",Mining_Import!I396)</f>
        <v/>
      </c>
      <c r="BY396" s="120" t="str">
        <f t="shared" si="145"/>
        <v/>
      </c>
      <c r="BZ396" s="184" t="str">
        <f t="shared" si="158"/>
        <v/>
      </c>
      <c r="CA396" s="37" t="str">
        <f>IFERROR(VLOOKUP($BY396,Account_Value!$C$2:$F$2500,4,0),"")</f>
        <v/>
      </c>
      <c r="CB396" s="43" t="str">
        <f t="shared" si="146"/>
        <v/>
      </c>
      <c r="CC396" s="122" t="str">
        <f>IF($BZ396="","",SUM($BZ$2:$BZ396))</f>
        <v/>
      </c>
      <c r="CD396" s="43" t="str">
        <f>IF($BZ396="","",$BU$19*(SUM($BZ$2:$BZ396)))</f>
        <v/>
      </c>
    </row>
    <row r="397" spans="1:82">
      <c r="A397" s="4" t="str">
        <f t="shared" si="147"/>
        <v/>
      </c>
      <c r="B397" s="21" t="str">
        <f>IF(Investments_Import!A397="","",Investments_Import!A397)</f>
        <v/>
      </c>
      <c r="C397" s="22" t="str">
        <f t="shared" si="140"/>
        <v/>
      </c>
      <c r="D397" s="51" t="str">
        <f t="shared" si="148"/>
        <v/>
      </c>
      <c r="E397" s="3" t="str">
        <f>IF(Investments_Import!B397="","",Investments_Import!B397)</f>
        <v/>
      </c>
      <c r="F397" s="54" t="str">
        <f t="shared" si="149"/>
        <v xml:space="preserve"> </v>
      </c>
      <c r="G397" s="54" t="str">
        <f>IF($B397="","",COUNTIF($F$2:$F397,$F397))</f>
        <v/>
      </c>
      <c r="H397" s="53" t="str">
        <f t="shared" si="150"/>
        <v xml:space="preserve">  </v>
      </c>
      <c r="I397" s="3" t="str">
        <f>IF(Investments_Import!C397="","",Investments_Import!C397)</f>
        <v/>
      </c>
      <c r="J397" s="108" t="str">
        <f>IF(Investments_Import!D397="","",Investments_Import!D397)</f>
        <v/>
      </c>
      <c r="K397" s="108" t="str">
        <f t="shared" si="151"/>
        <v/>
      </c>
      <c r="L397" s="47" t="str">
        <f>IF(Investments_Import!E397="","",Investments_Import!E397)</f>
        <v/>
      </c>
      <c r="M397" s="47" t="str">
        <f t="shared" si="141"/>
        <v/>
      </c>
      <c r="N397" s="31" t="str">
        <f>IF(Investments_Import!F397="","",Investments_Import!F397)</f>
        <v/>
      </c>
      <c r="O397" s="31" t="str">
        <f t="shared" si="142"/>
        <v/>
      </c>
      <c r="P397" s="3" t="str">
        <f>IF(Investments_Import!G397="","",Investments_Import!G397)</f>
        <v/>
      </c>
      <c r="Q397" s="3" t="str">
        <f>IF(Investments_Import!H397="","",Investments_Import!H397)</f>
        <v/>
      </c>
      <c r="R397" s="37" t="str">
        <f t="shared" si="143"/>
        <v/>
      </c>
      <c r="S397" s="37" t="str">
        <f t="shared" si="144"/>
        <v/>
      </c>
      <c r="U397" s="36" t="str">
        <f>IF(Mining_Import!A397="","",Mining_Import!A397)</f>
        <v/>
      </c>
      <c r="V397" s="22" t="str">
        <f t="shared" si="152"/>
        <v/>
      </c>
      <c r="W397" s="127" t="str">
        <f t="shared" si="153"/>
        <v/>
      </c>
      <c r="X397" s="127" t="str">
        <f t="shared" si="154"/>
        <v/>
      </c>
      <c r="Y397" s="127" t="str">
        <f t="shared" si="155"/>
        <v/>
      </c>
      <c r="Z397" s="36" t="str">
        <f>IF(Mining_Import!B397="","",Mining_Import!B397)</f>
        <v/>
      </c>
      <c r="AA397" s="184" t="str">
        <f>IF(Mining_Import!$C397="","",Mining_Import!$C397)</f>
        <v/>
      </c>
      <c r="AB397" s="122" t="str">
        <f t="shared" si="156"/>
        <v/>
      </c>
      <c r="AC397" s="122" t="str">
        <f>IF($Y397&gt;Dashboard!$Q$19,$AB397,"")</f>
        <v/>
      </c>
      <c r="AD397" s="43" t="str">
        <f t="shared" si="157"/>
        <v/>
      </c>
      <c r="AE397" s="36" t="str">
        <f>IF(Mining_Import!D397="","",Mining_Import!D397)</f>
        <v/>
      </c>
      <c r="AF397" s="36" t="str">
        <f>IF(Mining_Import!E397="","",Mining_Import!E397)</f>
        <v/>
      </c>
      <c r="AG397" s="36" t="str">
        <f>IF(Mining_Import!F397="","",Mining_Import!F397)</f>
        <v/>
      </c>
      <c r="AH397" s="36" t="str">
        <f>IF(Mining_Import!G397="","",Mining_Import!G397)</f>
        <v/>
      </c>
      <c r="AI397" s="36" t="str">
        <f>IF(Mining_Import!H397="","",Mining_Import!H397)</f>
        <v/>
      </c>
      <c r="AJ397" s="36" t="str">
        <f>IF(Mining_Import!I397="","",Mining_Import!I397)</f>
        <v/>
      </c>
      <c r="BY397" s="120" t="str">
        <f t="shared" si="145"/>
        <v/>
      </c>
      <c r="BZ397" s="184" t="str">
        <f t="shared" si="158"/>
        <v/>
      </c>
      <c r="CA397" s="37" t="str">
        <f>IFERROR(VLOOKUP($BY397,Account_Value!$C$2:$F$2500,4,0),"")</f>
        <v/>
      </c>
      <c r="CB397" s="43" t="str">
        <f t="shared" si="146"/>
        <v/>
      </c>
      <c r="CC397" s="122" t="str">
        <f>IF($BZ397="","",SUM($BZ$2:$BZ397))</f>
        <v/>
      </c>
      <c r="CD397" s="43" t="str">
        <f>IF($BZ397="","",$BU$19*(SUM($BZ$2:$BZ397)))</f>
        <v/>
      </c>
    </row>
    <row r="398" spans="1:82">
      <c r="A398" s="4" t="str">
        <f t="shared" si="147"/>
        <v/>
      </c>
      <c r="B398" s="21" t="str">
        <f>IF(Investments_Import!A398="","",Investments_Import!A398)</f>
        <v/>
      </c>
      <c r="C398" s="22" t="str">
        <f t="shared" si="140"/>
        <v/>
      </c>
      <c r="D398" s="51" t="str">
        <f t="shared" si="148"/>
        <v/>
      </c>
      <c r="E398" s="3" t="str">
        <f>IF(Investments_Import!B398="","",Investments_Import!B398)</f>
        <v/>
      </c>
      <c r="F398" s="54" t="str">
        <f t="shared" si="149"/>
        <v xml:space="preserve"> </v>
      </c>
      <c r="G398" s="54" t="str">
        <f>IF($B398="","",COUNTIF($F$2:$F398,$F398))</f>
        <v/>
      </c>
      <c r="H398" s="53" t="str">
        <f t="shared" si="150"/>
        <v xml:space="preserve">  </v>
      </c>
      <c r="I398" s="3" t="str">
        <f>IF(Investments_Import!C398="","",Investments_Import!C398)</f>
        <v/>
      </c>
      <c r="J398" s="108" t="str">
        <f>IF(Investments_Import!D398="","",Investments_Import!D398)</f>
        <v/>
      </c>
      <c r="K398" s="108" t="str">
        <f t="shared" si="151"/>
        <v/>
      </c>
      <c r="L398" s="47" t="str">
        <f>IF(Investments_Import!E398="","",Investments_Import!E398)</f>
        <v/>
      </c>
      <c r="M398" s="47" t="str">
        <f t="shared" si="141"/>
        <v/>
      </c>
      <c r="N398" s="31" t="str">
        <f>IF(Investments_Import!F398="","",Investments_Import!F398)</f>
        <v/>
      </c>
      <c r="O398" s="31" t="str">
        <f t="shared" si="142"/>
        <v/>
      </c>
      <c r="P398" s="3" t="str">
        <f>IF(Investments_Import!G398="","",Investments_Import!G398)</f>
        <v/>
      </c>
      <c r="Q398" s="3" t="str">
        <f>IF(Investments_Import!H398="","",Investments_Import!H398)</f>
        <v/>
      </c>
      <c r="R398" s="37" t="str">
        <f t="shared" si="143"/>
        <v/>
      </c>
      <c r="S398" s="37" t="str">
        <f t="shared" si="144"/>
        <v/>
      </c>
      <c r="U398" s="36" t="str">
        <f>IF(Mining_Import!A398="","",Mining_Import!A398)</f>
        <v/>
      </c>
      <c r="V398" s="22" t="str">
        <f t="shared" si="152"/>
        <v/>
      </c>
      <c r="W398" s="127" t="str">
        <f t="shared" si="153"/>
        <v/>
      </c>
      <c r="X398" s="127" t="str">
        <f t="shared" si="154"/>
        <v/>
      </c>
      <c r="Y398" s="127" t="str">
        <f t="shared" si="155"/>
        <v/>
      </c>
      <c r="Z398" s="36" t="str">
        <f>IF(Mining_Import!B398="","",Mining_Import!B398)</f>
        <v/>
      </c>
      <c r="AA398" s="184" t="str">
        <f>IF(Mining_Import!$C398="","",Mining_Import!$C398)</f>
        <v/>
      </c>
      <c r="AB398" s="122" t="str">
        <f t="shared" si="156"/>
        <v/>
      </c>
      <c r="AC398" s="122" t="str">
        <f>IF($Y398&gt;Dashboard!$Q$19,$AB398,"")</f>
        <v/>
      </c>
      <c r="AD398" s="43" t="str">
        <f t="shared" si="157"/>
        <v/>
      </c>
      <c r="AE398" s="36" t="str">
        <f>IF(Mining_Import!D398="","",Mining_Import!D398)</f>
        <v/>
      </c>
      <c r="AF398" s="36" t="str">
        <f>IF(Mining_Import!E398="","",Mining_Import!E398)</f>
        <v/>
      </c>
      <c r="AG398" s="36" t="str">
        <f>IF(Mining_Import!F398="","",Mining_Import!F398)</f>
        <v/>
      </c>
      <c r="AH398" s="36" t="str">
        <f>IF(Mining_Import!G398="","",Mining_Import!G398)</f>
        <v/>
      </c>
      <c r="AI398" s="36" t="str">
        <f>IF(Mining_Import!H398="","",Mining_Import!H398)</f>
        <v/>
      </c>
      <c r="AJ398" s="36" t="str">
        <f>IF(Mining_Import!I398="","",Mining_Import!I398)</f>
        <v/>
      </c>
      <c r="BY398" s="120" t="str">
        <f t="shared" si="145"/>
        <v/>
      </c>
      <c r="BZ398" s="184" t="str">
        <f t="shared" si="158"/>
        <v/>
      </c>
      <c r="CA398" s="37" t="str">
        <f>IFERROR(VLOOKUP($BY398,Account_Value!$C$2:$F$2500,4,0),"")</f>
        <v/>
      </c>
      <c r="CB398" s="43" t="str">
        <f t="shared" si="146"/>
        <v/>
      </c>
      <c r="CC398" s="122" t="str">
        <f>IF($BZ398="","",SUM($BZ$2:$BZ398))</f>
        <v/>
      </c>
      <c r="CD398" s="43" t="str">
        <f>IF($BZ398="","",$BU$19*(SUM($BZ$2:$BZ398)))</f>
        <v/>
      </c>
    </row>
    <row r="399" spans="1:82">
      <c r="A399" s="4" t="str">
        <f t="shared" si="147"/>
        <v/>
      </c>
      <c r="B399" s="21" t="str">
        <f>IF(Investments_Import!A399="","",Investments_Import!A399)</f>
        <v/>
      </c>
      <c r="C399" s="22" t="str">
        <f t="shared" si="140"/>
        <v/>
      </c>
      <c r="D399" s="51" t="str">
        <f t="shared" si="148"/>
        <v/>
      </c>
      <c r="E399" s="3" t="str">
        <f>IF(Investments_Import!B399="","",Investments_Import!B399)</f>
        <v/>
      </c>
      <c r="F399" s="54" t="str">
        <f t="shared" si="149"/>
        <v xml:space="preserve"> </v>
      </c>
      <c r="G399" s="54" t="str">
        <f>IF($B399="","",COUNTIF($F$2:$F399,$F399))</f>
        <v/>
      </c>
      <c r="H399" s="53" t="str">
        <f t="shared" si="150"/>
        <v xml:space="preserve">  </v>
      </c>
      <c r="I399" s="3" t="str">
        <f>IF(Investments_Import!C399="","",Investments_Import!C399)</f>
        <v/>
      </c>
      <c r="J399" s="108" t="str">
        <f>IF(Investments_Import!D399="","",Investments_Import!D399)</f>
        <v/>
      </c>
      <c r="K399" s="108" t="str">
        <f t="shared" si="151"/>
        <v/>
      </c>
      <c r="L399" s="47" t="str">
        <f>IF(Investments_Import!E399="","",Investments_Import!E399)</f>
        <v/>
      </c>
      <c r="M399" s="47" t="str">
        <f t="shared" si="141"/>
        <v/>
      </c>
      <c r="N399" s="31" t="str">
        <f>IF(Investments_Import!F399="","",Investments_Import!F399)</f>
        <v/>
      </c>
      <c r="O399" s="31" t="str">
        <f t="shared" si="142"/>
        <v/>
      </c>
      <c r="P399" s="3" t="str">
        <f>IF(Investments_Import!G399="","",Investments_Import!G399)</f>
        <v/>
      </c>
      <c r="Q399" s="3" t="str">
        <f>IF(Investments_Import!H399="","",Investments_Import!H399)</f>
        <v/>
      </c>
      <c r="R399" s="37" t="str">
        <f t="shared" si="143"/>
        <v/>
      </c>
      <c r="S399" s="37" t="str">
        <f t="shared" si="144"/>
        <v/>
      </c>
      <c r="U399" s="36" t="str">
        <f>IF(Mining_Import!A399="","",Mining_Import!A399)</f>
        <v/>
      </c>
      <c r="V399" s="22" t="str">
        <f t="shared" si="152"/>
        <v/>
      </c>
      <c r="W399" s="127" t="str">
        <f t="shared" si="153"/>
        <v/>
      </c>
      <c r="X399" s="127" t="str">
        <f t="shared" si="154"/>
        <v/>
      </c>
      <c r="Y399" s="127" t="str">
        <f t="shared" si="155"/>
        <v/>
      </c>
      <c r="Z399" s="36" t="str">
        <f>IF(Mining_Import!B399="","",Mining_Import!B399)</f>
        <v/>
      </c>
      <c r="AA399" s="184" t="str">
        <f>IF(Mining_Import!$C399="","",Mining_Import!$C399)</f>
        <v/>
      </c>
      <c r="AB399" s="122" t="str">
        <f t="shared" si="156"/>
        <v/>
      </c>
      <c r="AC399" s="122" t="str">
        <f>IF($Y399&gt;Dashboard!$Q$19,$AB399,"")</f>
        <v/>
      </c>
      <c r="AD399" s="43" t="str">
        <f t="shared" si="157"/>
        <v/>
      </c>
      <c r="AE399" s="36" t="str">
        <f>IF(Mining_Import!D399="","",Mining_Import!D399)</f>
        <v/>
      </c>
      <c r="AF399" s="36" t="str">
        <f>IF(Mining_Import!E399="","",Mining_Import!E399)</f>
        <v/>
      </c>
      <c r="AG399" s="36" t="str">
        <f>IF(Mining_Import!F399="","",Mining_Import!F399)</f>
        <v/>
      </c>
      <c r="AH399" s="36" t="str">
        <f>IF(Mining_Import!G399="","",Mining_Import!G399)</f>
        <v/>
      </c>
      <c r="AI399" s="36" t="str">
        <f>IF(Mining_Import!H399="","",Mining_Import!H399)</f>
        <v/>
      </c>
      <c r="AJ399" s="36" t="str">
        <f>IF(Mining_Import!I399="","",Mining_Import!I399)</f>
        <v/>
      </c>
      <c r="BY399" s="120" t="str">
        <f t="shared" si="145"/>
        <v/>
      </c>
      <c r="BZ399" s="184" t="str">
        <f t="shared" si="158"/>
        <v/>
      </c>
      <c r="CA399" s="37" t="str">
        <f>IFERROR(VLOOKUP($BY399,Account_Value!$C$2:$F$2500,4,0),"")</f>
        <v/>
      </c>
      <c r="CB399" s="43" t="str">
        <f t="shared" si="146"/>
        <v/>
      </c>
      <c r="CC399" s="122" t="str">
        <f>IF($BZ399="","",SUM($BZ$2:$BZ399))</f>
        <v/>
      </c>
      <c r="CD399" s="43" t="str">
        <f>IF($BZ399="","",$BU$19*(SUM($BZ$2:$BZ399)))</f>
        <v/>
      </c>
    </row>
    <row r="400" spans="1:82">
      <c r="A400" s="4" t="str">
        <f t="shared" si="147"/>
        <v/>
      </c>
      <c r="B400" s="21" t="str">
        <f>IF(Investments_Import!A400="","",Investments_Import!A400)</f>
        <v/>
      </c>
      <c r="C400" s="22" t="str">
        <f t="shared" si="140"/>
        <v/>
      </c>
      <c r="D400" s="51" t="str">
        <f t="shared" si="148"/>
        <v/>
      </c>
      <c r="E400" s="3" t="str">
        <f>IF(Investments_Import!B400="","",Investments_Import!B400)</f>
        <v/>
      </c>
      <c r="F400" s="54" t="str">
        <f t="shared" si="149"/>
        <v xml:space="preserve"> </v>
      </c>
      <c r="G400" s="54" t="str">
        <f>IF($B400="","",COUNTIF($F$2:$F400,$F400))</f>
        <v/>
      </c>
      <c r="H400" s="53" t="str">
        <f t="shared" si="150"/>
        <v xml:space="preserve">  </v>
      </c>
      <c r="I400" s="3" t="str">
        <f>IF(Investments_Import!C400="","",Investments_Import!C400)</f>
        <v/>
      </c>
      <c r="J400" s="108" t="str">
        <f>IF(Investments_Import!D400="","",Investments_Import!D400)</f>
        <v/>
      </c>
      <c r="K400" s="108" t="str">
        <f t="shared" si="151"/>
        <v/>
      </c>
      <c r="L400" s="47" t="str">
        <f>IF(Investments_Import!E400="","",Investments_Import!E400)</f>
        <v/>
      </c>
      <c r="M400" s="47" t="str">
        <f t="shared" si="141"/>
        <v/>
      </c>
      <c r="N400" s="31" t="str">
        <f>IF(Investments_Import!F400="","",Investments_Import!F400)</f>
        <v/>
      </c>
      <c r="O400" s="31" t="str">
        <f t="shared" si="142"/>
        <v/>
      </c>
      <c r="P400" s="3" t="str">
        <f>IF(Investments_Import!G400="","",Investments_Import!G400)</f>
        <v/>
      </c>
      <c r="Q400" s="3" t="str">
        <f>IF(Investments_Import!H400="","",Investments_Import!H400)</f>
        <v/>
      </c>
      <c r="R400" s="37" t="str">
        <f t="shared" si="143"/>
        <v/>
      </c>
      <c r="S400" s="37" t="str">
        <f t="shared" si="144"/>
        <v/>
      </c>
      <c r="U400" s="36" t="str">
        <f>IF(Mining_Import!A400="","",Mining_Import!A400)</f>
        <v/>
      </c>
      <c r="V400" s="22" t="str">
        <f t="shared" si="152"/>
        <v/>
      </c>
      <c r="W400" s="127" t="str">
        <f t="shared" si="153"/>
        <v/>
      </c>
      <c r="X400" s="127" t="str">
        <f t="shared" si="154"/>
        <v/>
      </c>
      <c r="Y400" s="127" t="str">
        <f t="shared" si="155"/>
        <v/>
      </c>
      <c r="Z400" s="36" t="str">
        <f>IF(Mining_Import!B400="","",Mining_Import!B400)</f>
        <v/>
      </c>
      <c r="AA400" s="184" t="str">
        <f>IF(Mining_Import!$C400="","",Mining_Import!$C400)</f>
        <v/>
      </c>
      <c r="AB400" s="122" t="str">
        <f t="shared" si="156"/>
        <v/>
      </c>
      <c r="AC400" s="122" t="str">
        <f>IF($Y400&gt;Dashboard!$Q$19,$AB400,"")</f>
        <v/>
      </c>
      <c r="AD400" s="43" t="str">
        <f t="shared" si="157"/>
        <v/>
      </c>
      <c r="AE400" s="36" t="str">
        <f>IF(Mining_Import!D400="","",Mining_Import!D400)</f>
        <v/>
      </c>
      <c r="AF400" s="36" t="str">
        <f>IF(Mining_Import!E400="","",Mining_Import!E400)</f>
        <v/>
      </c>
      <c r="AG400" s="36" t="str">
        <f>IF(Mining_Import!F400="","",Mining_Import!F400)</f>
        <v/>
      </c>
      <c r="AH400" s="36" t="str">
        <f>IF(Mining_Import!G400="","",Mining_Import!G400)</f>
        <v/>
      </c>
      <c r="AI400" s="36" t="str">
        <f>IF(Mining_Import!H400="","",Mining_Import!H400)</f>
        <v/>
      </c>
      <c r="AJ400" s="36" t="str">
        <f>IF(Mining_Import!I400="","",Mining_Import!I400)</f>
        <v/>
      </c>
      <c r="BY400" s="120" t="str">
        <f t="shared" si="145"/>
        <v/>
      </c>
      <c r="BZ400" s="184" t="str">
        <f t="shared" si="158"/>
        <v/>
      </c>
      <c r="CA400" s="37" t="str">
        <f>IFERROR(VLOOKUP($BY400,Account_Value!$C$2:$F$2500,4,0),"")</f>
        <v/>
      </c>
      <c r="CB400" s="43" t="str">
        <f t="shared" si="146"/>
        <v/>
      </c>
      <c r="CC400" s="122" t="str">
        <f>IF($BZ400="","",SUM($BZ$2:$BZ400))</f>
        <v/>
      </c>
      <c r="CD400" s="43" t="str">
        <f>IF($BZ400="","",$BU$19*(SUM($BZ$2:$BZ400)))</f>
        <v/>
      </c>
    </row>
    <row r="401" spans="1:82">
      <c r="A401" s="4" t="str">
        <f t="shared" si="147"/>
        <v/>
      </c>
      <c r="B401" s="21" t="str">
        <f>IF(Investments_Import!A401="","",Investments_Import!A401)</f>
        <v/>
      </c>
      <c r="C401" s="22" t="str">
        <f t="shared" si="140"/>
        <v/>
      </c>
      <c r="D401" s="51" t="str">
        <f t="shared" si="148"/>
        <v/>
      </c>
      <c r="E401" s="3" t="str">
        <f>IF(Investments_Import!B401="","",Investments_Import!B401)</f>
        <v/>
      </c>
      <c r="F401" s="54" t="str">
        <f t="shared" si="149"/>
        <v xml:space="preserve"> </v>
      </c>
      <c r="G401" s="54" t="str">
        <f>IF($B401="","",COUNTIF($F$2:$F401,$F401))</f>
        <v/>
      </c>
      <c r="H401" s="53" t="str">
        <f t="shared" si="150"/>
        <v xml:space="preserve">  </v>
      </c>
      <c r="I401" s="3" t="str">
        <f>IF(Investments_Import!C401="","",Investments_Import!C401)</f>
        <v/>
      </c>
      <c r="J401" s="108" t="str">
        <f>IF(Investments_Import!D401="","",Investments_Import!D401)</f>
        <v/>
      </c>
      <c r="K401" s="108" t="str">
        <f t="shared" si="151"/>
        <v/>
      </c>
      <c r="L401" s="47" t="str">
        <f>IF(Investments_Import!E401="","",Investments_Import!E401)</f>
        <v/>
      </c>
      <c r="M401" s="47" t="str">
        <f t="shared" si="141"/>
        <v/>
      </c>
      <c r="N401" s="31" t="str">
        <f>IF(Investments_Import!F401="","",Investments_Import!F401)</f>
        <v/>
      </c>
      <c r="O401" s="31" t="str">
        <f t="shared" si="142"/>
        <v/>
      </c>
      <c r="P401" s="3" t="str">
        <f>IF(Investments_Import!G401="","",Investments_Import!G401)</f>
        <v/>
      </c>
      <c r="Q401" s="3" t="str">
        <f>IF(Investments_Import!H401="","",Investments_Import!H401)</f>
        <v/>
      </c>
      <c r="R401" s="37" t="str">
        <f t="shared" si="143"/>
        <v/>
      </c>
      <c r="S401" s="37" t="str">
        <f t="shared" si="144"/>
        <v/>
      </c>
      <c r="U401" s="36" t="str">
        <f>IF(Mining_Import!A401="","",Mining_Import!A401)</f>
        <v/>
      </c>
      <c r="V401" s="22" t="str">
        <f t="shared" si="152"/>
        <v/>
      </c>
      <c r="W401" s="127" t="str">
        <f t="shared" si="153"/>
        <v/>
      </c>
      <c r="X401" s="127" t="str">
        <f t="shared" si="154"/>
        <v/>
      </c>
      <c r="Y401" s="127" t="str">
        <f t="shared" si="155"/>
        <v/>
      </c>
      <c r="Z401" s="36" t="str">
        <f>IF(Mining_Import!B401="","",Mining_Import!B401)</f>
        <v/>
      </c>
      <c r="AA401" s="184" t="str">
        <f>IF(Mining_Import!$C401="","",Mining_Import!$C401)</f>
        <v/>
      </c>
      <c r="AB401" s="122" t="str">
        <f t="shared" si="156"/>
        <v/>
      </c>
      <c r="AC401" s="122" t="str">
        <f>IF($Y401&gt;Dashboard!$Q$19,$AB401,"")</f>
        <v/>
      </c>
      <c r="AD401" s="43" t="str">
        <f t="shared" si="157"/>
        <v/>
      </c>
      <c r="AE401" s="36" t="str">
        <f>IF(Mining_Import!D401="","",Mining_Import!D401)</f>
        <v/>
      </c>
      <c r="AF401" s="36" t="str">
        <f>IF(Mining_Import!E401="","",Mining_Import!E401)</f>
        <v/>
      </c>
      <c r="AG401" s="36" t="str">
        <f>IF(Mining_Import!F401="","",Mining_Import!F401)</f>
        <v/>
      </c>
      <c r="AH401" s="36" t="str">
        <f>IF(Mining_Import!G401="","",Mining_Import!G401)</f>
        <v/>
      </c>
      <c r="AI401" s="36" t="str">
        <f>IF(Mining_Import!H401="","",Mining_Import!H401)</f>
        <v/>
      </c>
      <c r="AJ401" s="36" t="str">
        <f>IF(Mining_Import!I401="","",Mining_Import!I401)</f>
        <v/>
      </c>
      <c r="BY401" s="120" t="str">
        <f t="shared" si="145"/>
        <v/>
      </c>
      <c r="BZ401" s="184" t="str">
        <f t="shared" si="158"/>
        <v/>
      </c>
      <c r="CA401" s="37" t="str">
        <f>IFERROR(VLOOKUP($BY401,Account_Value!$C$2:$F$2500,4,0),"")</f>
        <v/>
      </c>
      <c r="CB401" s="43" t="str">
        <f t="shared" si="146"/>
        <v/>
      </c>
      <c r="CC401" s="122" t="str">
        <f>IF($BZ401="","",SUM($BZ$2:$BZ401))</f>
        <v/>
      </c>
      <c r="CD401" s="43" t="str">
        <f>IF($BZ401="","",$BU$19*(SUM($BZ$2:$BZ401)))</f>
        <v/>
      </c>
    </row>
    <row r="402" spans="1:82">
      <c r="A402" s="4" t="str">
        <f t="shared" si="147"/>
        <v/>
      </c>
      <c r="B402" s="21" t="str">
        <f>IF(Investments_Import!A402="","",Investments_Import!A402)</f>
        <v/>
      </c>
      <c r="C402" s="22" t="str">
        <f t="shared" si="140"/>
        <v/>
      </c>
      <c r="D402" s="51" t="str">
        <f t="shared" si="148"/>
        <v/>
      </c>
      <c r="E402" s="3" t="str">
        <f>IF(Investments_Import!B402="","",Investments_Import!B402)</f>
        <v/>
      </c>
      <c r="F402" s="54" t="str">
        <f t="shared" si="149"/>
        <v xml:space="preserve"> </v>
      </c>
      <c r="G402" s="54" t="str">
        <f>IF($B402="","",COUNTIF($F$2:$F402,$F402))</f>
        <v/>
      </c>
      <c r="H402" s="53" t="str">
        <f t="shared" si="150"/>
        <v xml:space="preserve">  </v>
      </c>
      <c r="I402" s="3" t="str">
        <f>IF(Investments_Import!C402="","",Investments_Import!C402)</f>
        <v/>
      </c>
      <c r="J402" s="108" t="str">
        <f>IF(Investments_Import!D402="","",Investments_Import!D402)</f>
        <v/>
      </c>
      <c r="K402" s="108" t="str">
        <f t="shared" si="151"/>
        <v/>
      </c>
      <c r="L402" s="47" t="str">
        <f>IF(Investments_Import!E402="","",Investments_Import!E402)</f>
        <v/>
      </c>
      <c r="M402" s="47" t="str">
        <f t="shared" si="141"/>
        <v/>
      </c>
      <c r="N402" s="31" t="str">
        <f>IF(Investments_Import!F402="","",Investments_Import!F402)</f>
        <v/>
      </c>
      <c r="O402" s="31" t="str">
        <f t="shared" si="142"/>
        <v/>
      </c>
      <c r="P402" s="3" t="str">
        <f>IF(Investments_Import!G402="","",Investments_Import!G402)</f>
        <v/>
      </c>
      <c r="Q402" s="3" t="str">
        <f>IF(Investments_Import!H402="","",Investments_Import!H402)</f>
        <v/>
      </c>
      <c r="R402" s="37" t="str">
        <f t="shared" si="143"/>
        <v/>
      </c>
      <c r="S402" s="37" t="str">
        <f t="shared" si="144"/>
        <v/>
      </c>
      <c r="U402" s="36" t="str">
        <f>IF(Mining_Import!A402="","",Mining_Import!A402)</f>
        <v/>
      </c>
      <c r="V402" s="22" t="str">
        <f t="shared" si="152"/>
        <v/>
      </c>
      <c r="W402" s="127" t="str">
        <f t="shared" si="153"/>
        <v/>
      </c>
      <c r="X402" s="127" t="str">
        <f t="shared" si="154"/>
        <v/>
      </c>
      <c r="Y402" s="127" t="str">
        <f t="shared" si="155"/>
        <v/>
      </c>
      <c r="Z402" s="36" t="str">
        <f>IF(Mining_Import!B402="","",Mining_Import!B402)</f>
        <v/>
      </c>
      <c r="AA402" s="184" t="str">
        <f>IF(Mining_Import!$C402="","",Mining_Import!$C402)</f>
        <v/>
      </c>
      <c r="AB402" s="122" t="str">
        <f t="shared" si="156"/>
        <v/>
      </c>
      <c r="AC402" s="122" t="str">
        <f>IF($Y402&gt;Dashboard!$Q$19,$AB402,"")</f>
        <v/>
      </c>
      <c r="AD402" s="43" t="str">
        <f t="shared" si="157"/>
        <v/>
      </c>
      <c r="AE402" s="36" t="str">
        <f>IF(Mining_Import!D402="","",Mining_Import!D402)</f>
        <v/>
      </c>
      <c r="AF402" s="36" t="str">
        <f>IF(Mining_Import!E402="","",Mining_Import!E402)</f>
        <v/>
      </c>
      <c r="AG402" s="36" t="str">
        <f>IF(Mining_Import!F402="","",Mining_Import!F402)</f>
        <v/>
      </c>
      <c r="AH402" s="36" t="str">
        <f>IF(Mining_Import!G402="","",Mining_Import!G402)</f>
        <v/>
      </c>
      <c r="AI402" s="36" t="str">
        <f>IF(Mining_Import!H402="","",Mining_Import!H402)</f>
        <v/>
      </c>
      <c r="AJ402" s="36" t="str">
        <f>IF(Mining_Import!I402="","",Mining_Import!I402)</f>
        <v/>
      </c>
      <c r="BY402" s="120" t="str">
        <f t="shared" si="145"/>
        <v/>
      </c>
      <c r="BZ402" s="184" t="str">
        <f t="shared" si="158"/>
        <v/>
      </c>
      <c r="CA402" s="37" t="str">
        <f>IFERROR(VLOOKUP($BY402,Account_Value!$C$2:$F$2500,4,0),"")</f>
        <v/>
      </c>
      <c r="CB402" s="43" t="str">
        <f t="shared" si="146"/>
        <v/>
      </c>
      <c r="CC402" s="122" t="str">
        <f>IF($BZ402="","",SUM($BZ$2:$BZ402))</f>
        <v/>
      </c>
      <c r="CD402" s="43" t="str">
        <f>IF($BZ402="","",$BU$19*(SUM($BZ$2:$BZ402)))</f>
        <v/>
      </c>
    </row>
    <row r="403" spans="1:82">
      <c r="A403" s="4" t="str">
        <f t="shared" si="147"/>
        <v/>
      </c>
      <c r="B403" s="21" t="str">
        <f>IF(Investments_Import!A403="","",Investments_Import!A403)</f>
        <v/>
      </c>
      <c r="C403" s="22" t="str">
        <f t="shared" si="140"/>
        <v/>
      </c>
      <c r="D403" s="51" t="str">
        <f t="shared" si="148"/>
        <v/>
      </c>
      <c r="E403" s="3" t="str">
        <f>IF(Investments_Import!B403="","",Investments_Import!B403)</f>
        <v/>
      </c>
      <c r="F403" s="54" t="str">
        <f t="shared" si="149"/>
        <v xml:space="preserve"> </v>
      </c>
      <c r="G403" s="54" t="str">
        <f>IF($B403="","",COUNTIF($F$2:$F403,$F403))</f>
        <v/>
      </c>
      <c r="H403" s="53" t="str">
        <f t="shared" si="150"/>
        <v xml:space="preserve">  </v>
      </c>
      <c r="I403" s="3" t="str">
        <f>IF(Investments_Import!C403="","",Investments_Import!C403)</f>
        <v/>
      </c>
      <c r="J403" s="108" t="str">
        <f>IF(Investments_Import!D403="","",Investments_Import!D403)</f>
        <v/>
      </c>
      <c r="K403" s="108" t="str">
        <f t="shared" si="151"/>
        <v/>
      </c>
      <c r="L403" s="47" t="str">
        <f>IF(Investments_Import!E403="","",Investments_Import!E403)</f>
        <v/>
      </c>
      <c r="M403" s="47" t="str">
        <f t="shared" si="141"/>
        <v/>
      </c>
      <c r="N403" s="31" t="str">
        <f>IF(Investments_Import!F403="","",Investments_Import!F403)</f>
        <v/>
      </c>
      <c r="O403" s="31" t="str">
        <f t="shared" si="142"/>
        <v/>
      </c>
      <c r="P403" s="3" t="str">
        <f>IF(Investments_Import!G403="","",Investments_Import!G403)</f>
        <v/>
      </c>
      <c r="Q403" s="3" t="str">
        <f>IF(Investments_Import!H403="","",Investments_Import!H403)</f>
        <v/>
      </c>
      <c r="R403" s="37" t="str">
        <f t="shared" si="143"/>
        <v/>
      </c>
      <c r="S403" s="37" t="str">
        <f t="shared" si="144"/>
        <v/>
      </c>
      <c r="U403" s="36" t="str">
        <f>IF(Mining_Import!A403="","",Mining_Import!A403)</f>
        <v/>
      </c>
      <c r="V403" s="22" t="str">
        <f t="shared" si="152"/>
        <v/>
      </c>
      <c r="W403" s="127" t="str">
        <f t="shared" si="153"/>
        <v/>
      </c>
      <c r="X403" s="127" t="str">
        <f t="shared" si="154"/>
        <v/>
      </c>
      <c r="Y403" s="127" t="str">
        <f t="shared" si="155"/>
        <v/>
      </c>
      <c r="Z403" s="36" t="str">
        <f>IF(Mining_Import!B403="","",Mining_Import!B403)</f>
        <v/>
      </c>
      <c r="AA403" s="184" t="str">
        <f>IF(Mining_Import!$C403="","",Mining_Import!$C403)</f>
        <v/>
      </c>
      <c r="AB403" s="122" t="str">
        <f t="shared" si="156"/>
        <v/>
      </c>
      <c r="AC403" s="122" t="str">
        <f>IF($Y403&gt;Dashboard!$Q$19,$AB403,"")</f>
        <v/>
      </c>
      <c r="AD403" s="43" t="str">
        <f t="shared" si="157"/>
        <v/>
      </c>
      <c r="AE403" s="36" t="str">
        <f>IF(Mining_Import!D403="","",Mining_Import!D403)</f>
        <v/>
      </c>
      <c r="AF403" s="36" t="str">
        <f>IF(Mining_Import!E403="","",Mining_Import!E403)</f>
        <v/>
      </c>
      <c r="AG403" s="36" t="str">
        <f>IF(Mining_Import!F403="","",Mining_Import!F403)</f>
        <v/>
      </c>
      <c r="AH403" s="36" t="str">
        <f>IF(Mining_Import!G403="","",Mining_Import!G403)</f>
        <v/>
      </c>
      <c r="AI403" s="36" t="str">
        <f>IF(Mining_Import!H403="","",Mining_Import!H403)</f>
        <v/>
      </c>
      <c r="AJ403" s="36" t="str">
        <f>IF(Mining_Import!I403="","",Mining_Import!I403)</f>
        <v/>
      </c>
      <c r="BY403" s="120" t="str">
        <f t="shared" si="145"/>
        <v/>
      </c>
      <c r="BZ403" s="184" t="str">
        <f t="shared" si="158"/>
        <v/>
      </c>
      <c r="CA403" s="37" t="str">
        <f>IFERROR(VLOOKUP($BY403,Account_Value!$C$2:$F$2500,4,0),"")</f>
        <v/>
      </c>
      <c r="CB403" s="43" t="str">
        <f t="shared" si="146"/>
        <v/>
      </c>
      <c r="CC403" s="122" t="str">
        <f>IF($BZ403="","",SUM($BZ$2:$BZ403))</f>
        <v/>
      </c>
      <c r="CD403" s="43" t="str">
        <f>IF($BZ403="","",$BU$19*(SUM($BZ$2:$BZ403)))</f>
        <v/>
      </c>
    </row>
    <row r="404" spans="1:82">
      <c r="A404" s="4" t="str">
        <f t="shared" si="147"/>
        <v/>
      </c>
      <c r="B404" s="21" t="str">
        <f>IF(Investments_Import!A404="","",Investments_Import!A404)</f>
        <v/>
      </c>
      <c r="C404" s="22" t="str">
        <f t="shared" si="140"/>
        <v/>
      </c>
      <c r="D404" s="51" t="str">
        <f t="shared" si="148"/>
        <v/>
      </c>
      <c r="E404" s="3" t="str">
        <f>IF(Investments_Import!B404="","",Investments_Import!B404)</f>
        <v/>
      </c>
      <c r="F404" s="54" t="str">
        <f t="shared" si="149"/>
        <v xml:space="preserve"> </v>
      </c>
      <c r="G404" s="54" t="str">
        <f>IF($B404="","",COUNTIF($F$2:$F404,$F404))</f>
        <v/>
      </c>
      <c r="H404" s="53" t="str">
        <f t="shared" si="150"/>
        <v xml:space="preserve">  </v>
      </c>
      <c r="I404" s="3" t="str">
        <f>IF(Investments_Import!C404="","",Investments_Import!C404)</f>
        <v/>
      </c>
      <c r="J404" s="108" t="str">
        <f>IF(Investments_Import!D404="","",Investments_Import!D404)</f>
        <v/>
      </c>
      <c r="K404" s="108" t="str">
        <f t="shared" si="151"/>
        <v/>
      </c>
      <c r="L404" s="47" t="str">
        <f>IF(Investments_Import!E404="","",Investments_Import!E404)</f>
        <v/>
      </c>
      <c r="M404" s="47" t="str">
        <f t="shared" si="141"/>
        <v/>
      </c>
      <c r="N404" s="31" t="str">
        <f>IF(Investments_Import!F404="","",Investments_Import!F404)</f>
        <v/>
      </c>
      <c r="O404" s="31" t="str">
        <f t="shared" si="142"/>
        <v/>
      </c>
      <c r="P404" s="3" t="str">
        <f>IF(Investments_Import!G404="","",Investments_Import!G404)</f>
        <v/>
      </c>
      <c r="Q404" s="3" t="str">
        <f>IF(Investments_Import!H404="","",Investments_Import!H404)</f>
        <v/>
      </c>
      <c r="R404" s="37" t="str">
        <f t="shared" si="143"/>
        <v/>
      </c>
      <c r="S404" s="37" t="str">
        <f t="shared" si="144"/>
        <v/>
      </c>
      <c r="U404" s="36" t="str">
        <f>IF(Mining_Import!A404="","",Mining_Import!A404)</f>
        <v/>
      </c>
      <c r="V404" s="22" t="str">
        <f t="shared" si="152"/>
        <v/>
      </c>
      <c r="W404" s="127" t="str">
        <f t="shared" si="153"/>
        <v/>
      </c>
      <c r="X404" s="127" t="str">
        <f t="shared" si="154"/>
        <v/>
      </c>
      <c r="Y404" s="127" t="str">
        <f t="shared" si="155"/>
        <v/>
      </c>
      <c r="Z404" s="36" t="str">
        <f>IF(Mining_Import!B404="","",Mining_Import!B404)</f>
        <v/>
      </c>
      <c r="AA404" s="184" t="str">
        <f>IF(Mining_Import!$C404="","",Mining_Import!$C404)</f>
        <v/>
      </c>
      <c r="AB404" s="122" t="str">
        <f t="shared" si="156"/>
        <v/>
      </c>
      <c r="AC404" s="122" t="str">
        <f>IF($Y404&gt;Dashboard!$Q$19,$AB404,"")</f>
        <v/>
      </c>
      <c r="AD404" s="43" t="str">
        <f t="shared" si="157"/>
        <v/>
      </c>
      <c r="AE404" s="36" t="str">
        <f>IF(Mining_Import!D404="","",Mining_Import!D404)</f>
        <v/>
      </c>
      <c r="AF404" s="36" t="str">
        <f>IF(Mining_Import!E404="","",Mining_Import!E404)</f>
        <v/>
      </c>
      <c r="AG404" s="36" t="str">
        <f>IF(Mining_Import!F404="","",Mining_Import!F404)</f>
        <v/>
      </c>
      <c r="AH404" s="36" t="str">
        <f>IF(Mining_Import!G404="","",Mining_Import!G404)</f>
        <v/>
      </c>
      <c r="AI404" s="36" t="str">
        <f>IF(Mining_Import!H404="","",Mining_Import!H404)</f>
        <v/>
      </c>
      <c r="AJ404" s="36" t="str">
        <f>IF(Mining_Import!I404="","",Mining_Import!I404)</f>
        <v/>
      </c>
      <c r="BY404" s="120" t="str">
        <f t="shared" si="145"/>
        <v/>
      </c>
      <c r="BZ404" s="184" t="str">
        <f t="shared" si="158"/>
        <v/>
      </c>
      <c r="CA404" s="37" t="str">
        <f>IFERROR(VLOOKUP($BY404,Account_Value!$C$2:$F$2500,4,0),"")</f>
        <v/>
      </c>
      <c r="CB404" s="43" t="str">
        <f t="shared" si="146"/>
        <v/>
      </c>
      <c r="CC404" s="122" t="str">
        <f>IF($BZ404="","",SUM($BZ$2:$BZ404))</f>
        <v/>
      </c>
      <c r="CD404" s="43" t="str">
        <f>IF($BZ404="","",$BU$19*(SUM($BZ$2:$BZ404)))</f>
        <v/>
      </c>
    </row>
    <row r="405" spans="1:82">
      <c r="A405" s="4" t="str">
        <f t="shared" si="147"/>
        <v/>
      </c>
      <c r="B405" s="21" t="str">
        <f>IF(Investments_Import!A405="","",Investments_Import!A405)</f>
        <v/>
      </c>
      <c r="C405" s="22" t="str">
        <f t="shared" si="140"/>
        <v/>
      </c>
      <c r="D405" s="51" t="str">
        <f t="shared" si="148"/>
        <v/>
      </c>
      <c r="E405" s="3" t="str">
        <f>IF(Investments_Import!B405="","",Investments_Import!B405)</f>
        <v/>
      </c>
      <c r="F405" s="54" t="str">
        <f t="shared" si="149"/>
        <v xml:space="preserve"> </v>
      </c>
      <c r="G405" s="54" t="str">
        <f>IF($B405="","",COUNTIF($F$2:$F405,$F405))</f>
        <v/>
      </c>
      <c r="H405" s="53" t="str">
        <f t="shared" si="150"/>
        <v xml:space="preserve">  </v>
      </c>
      <c r="I405" s="3" t="str">
        <f>IF(Investments_Import!C405="","",Investments_Import!C405)</f>
        <v/>
      </c>
      <c r="J405" s="108" t="str">
        <f>IF(Investments_Import!D405="","",Investments_Import!D405)</f>
        <v/>
      </c>
      <c r="K405" s="108" t="str">
        <f t="shared" si="151"/>
        <v/>
      </c>
      <c r="L405" s="47" t="str">
        <f>IF(Investments_Import!E405="","",Investments_Import!E405)</f>
        <v/>
      </c>
      <c r="M405" s="47" t="str">
        <f t="shared" si="141"/>
        <v/>
      </c>
      <c r="N405" s="31" t="str">
        <f>IF(Investments_Import!F405="","",Investments_Import!F405)</f>
        <v/>
      </c>
      <c r="O405" s="31" t="str">
        <f t="shared" si="142"/>
        <v/>
      </c>
      <c r="P405" s="3" t="str">
        <f>IF(Investments_Import!G405="","",Investments_Import!G405)</f>
        <v/>
      </c>
      <c r="Q405" s="3" t="str">
        <f>IF(Investments_Import!H405="","",Investments_Import!H405)</f>
        <v/>
      </c>
      <c r="R405" s="37" t="str">
        <f t="shared" si="143"/>
        <v/>
      </c>
      <c r="S405" s="37" t="str">
        <f t="shared" si="144"/>
        <v/>
      </c>
      <c r="U405" s="36" t="str">
        <f>IF(Mining_Import!A405="","",Mining_Import!A405)</f>
        <v/>
      </c>
      <c r="V405" s="22" t="str">
        <f t="shared" si="152"/>
        <v/>
      </c>
      <c r="W405" s="127" t="str">
        <f t="shared" si="153"/>
        <v/>
      </c>
      <c r="X405" s="127" t="str">
        <f t="shared" si="154"/>
        <v/>
      </c>
      <c r="Y405" s="127" t="str">
        <f t="shared" si="155"/>
        <v/>
      </c>
      <c r="Z405" s="36" t="str">
        <f>IF(Mining_Import!B405="","",Mining_Import!B405)</f>
        <v/>
      </c>
      <c r="AA405" s="184" t="str">
        <f>IF(Mining_Import!$C405="","",Mining_Import!$C405)</f>
        <v/>
      </c>
      <c r="AB405" s="122" t="str">
        <f t="shared" si="156"/>
        <v/>
      </c>
      <c r="AC405" s="122" t="str">
        <f>IF($Y405&gt;Dashboard!$Q$19,$AB405,"")</f>
        <v/>
      </c>
      <c r="AD405" s="43" t="str">
        <f t="shared" si="157"/>
        <v/>
      </c>
      <c r="AE405" s="36" t="str">
        <f>IF(Mining_Import!D405="","",Mining_Import!D405)</f>
        <v/>
      </c>
      <c r="AF405" s="36" t="str">
        <f>IF(Mining_Import!E405="","",Mining_Import!E405)</f>
        <v/>
      </c>
      <c r="AG405" s="36" t="str">
        <f>IF(Mining_Import!F405="","",Mining_Import!F405)</f>
        <v/>
      </c>
      <c r="AH405" s="36" t="str">
        <f>IF(Mining_Import!G405="","",Mining_Import!G405)</f>
        <v/>
      </c>
      <c r="AI405" s="36" t="str">
        <f>IF(Mining_Import!H405="","",Mining_Import!H405)</f>
        <v/>
      </c>
      <c r="AJ405" s="36" t="str">
        <f>IF(Mining_Import!I405="","",Mining_Import!I405)</f>
        <v/>
      </c>
      <c r="BY405" s="120" t="str">
        <f t="shared" si="145"/>
        <v/>
      </c>
      <c r="BZ405" s="184" t="str">
        <f t="shared" si="158"/>
        <v/>
      </c>
      <c r="CA405" s="37" t="str">
        <f>IFERROR(VLOOKUP($BY405,Account_Value!$C$2:$F$2500,4,0),"")</f>
        <v/>
      </c>
      <c r="CB405" s="43" t="str">
        <f t="shared" si="146"/>
        <v/>
      </c>
      <c r="CC405" s="122" t="str">
        <f>IF($BZ405="","",SUM($BZ$2:$BZ405))</f>
        <v/>
      </c>
      <c r="CD405" s="43" t="str">
        <f>IF($BZ405="","",$BU$19*(SUM($BZ$2:$BZ405)))</f>
        <v/>
      </c>
    </row>
    <row r="406" spans="1:82">
      <c r="A406" s="4" t="str">
        <f t="shared" si="147"/>
        <v/>
      </c>
      <c r="B406" s="21" t="str">
        <f>IF(Investments_Import!A406="","",Investments_Import!A406)</f>
        <v/>
      </c>
      <c r="C406" s="22" t="str">
        <f t="shared" si="140"/>
        <v/>
      </c>
      <c r="D406" s="51" t="str">
        <f t="shared" si="148"/>
        <v/>
      </c>
      <c r="E406" s="3" t="str">
        <f>IF(Investments_Import!B406="","",Investments_Import!B406)</f>
        <v/>
      </c>
      <c r="F406" s="54" t="str">
        <f t="shared" si="149"/>
        <v xml:space="preserve"> </v>
      </c>
      <c r="G406" s="54" t="str">
        <f>IF($B406="","",COUNTIF($F$2:$F406,$F406))</f>
        <v/>
      </c>
      <c r="H406" s="53" t="str">
        <f t="shared" si="150"/>
        <v xml:space="preserve">  </v>
      </c>
      <c r="I406" s="3" t="str">
        <f>IF(Investments_Import!C406="","",Investments_Import!C406)</f>
        <v/>
      </c>
      <c r="J406" s="108" t="str">
        <f>IF(Investments_Import!D406="","",Investments_Import!D406)</f>
        <v/>
      </c>
      <c r="K406" s="108" t="str">
        <f t="shared" si="151"/>
        <v/>
      </c>
      <c r="L406" s="47" t="str">
        <f>IF(Investments_Import!E406="","",Investments_Import!E406)</f>
        <v/>
      </c>
      <c r="M406" s="47" t="str">
        <f t="shared" si="141"/>
        <v/>
      </c>
      <c r="N406" s="31" t="str">
        <f>IF(Investments_Import!F406="","",Investments_Import!F406)</f>
        <v/>
      </c>
      <c r="O406" s="31" t="str">
        <f t="shared" si="142"/>
        <v/>
      </c>
      <c r="P406" s="3" t="str">
        <f>IF(Investments_Import!G406="","",Investments_Import!G406)</f>
        <v/>
      </c>
      <c r="Q406" s="3" t="str">
        <f>IF(Investments_Import!H406="","",Investments_Import!H406)</f>
        <v/>
      </c>
      <c r="R406" s="37" t="str">
        <f t="shared" si="143"/>
        <v/>
      </c>
      <c r="S406" s="37" t="str">
        <f t="shared" si="144"/>
        <v/>
      </c>
      <c r="U406" s="36" t="str">
        <f>IF(Mining_Import!A406="","",Mining_Import!A406)</f>
        <v/>
      </c>
      <c r="V406" s="22" t="str">
        <f t="shared" si="152"/>
        <v/>
      </c>
      <c r="W406" s="127" t="str">
        <f t="shared" si="153"/>
        <v/>
      </c>
      <c r="X406" s="127" t="str">
        <f t="shared" si="154"/>
        <v/>
      </c>
      <c r="Y406" s="127" t="str">
        <f t="shared" si="155"/>
        <v/>
      </c>
      <c r="Z406" s="36" t="str">
        <f>IF(Mining_Import!B406="","",Mining_Import!B406)</f>
        <v/>
      </c>
      <c r="AA406" s="184" t="str">
        <f>IF(Mining_Import!$C406="","",Mining_Import!$C406)</f>
        <v/>
      </c>
      <c r="AB406" s="122" t="str">
        <f t="shared" si="156"/>
        <v/>
      </c>
      <c r="AC406" s="122" t="str">
        <f>IF($Y406&gt;Dashboard!$Q$19,$AB406,"")</f>
        <v/>
      </c>
      <c r="AD406" s="43" t="str">
        <f t="shared" si="157"/>
        <v/>
      </c>
      <c r="AE406" s="36" t="str">
        <f>IF(Mining_Import!D406="","",Mining_Import!D406)</f>
        <v/>
      </c>
      <c r="AF406" s="36" t="str">
        <f>IF(Mining_Import!E406="","",Mining_Import!E406)</f>
        <v/>
      </c>
      <c r="AG406" s="36" t="str">
        <f>IF(Mining_Import!F406="","",Mining_Import!F406)</f>
        <v/>
      </c>
      <c r="AH406" s="36" t="str">
        <f>IF(Mining_Import!G406="","",Mining_Import!G406)</f>
        <v/>
      </c>
      <c r="AI406" s="36" t="str">
        <f>IF(Mining_Import!H406="","",Mining_Import!H406)</f>
        <v/>
      </c>
      <c r="AJ406" s="36" t="str">
        <f>IF(Mining_Import!I406="","",Mining_Import!I406)</f>
        <v/>
      </c>
      <c r="BY406" s="120" t="str">
        <f t="shared" si="145"/>
        <v/>
      </c>
      <c r="BZ406" s="184" t="str">
        <f t="shared" si="158"/>
        <v/>
      </c>
      <c r="CA406" s="37" t="str">
        <f>IFERROR(VLOOKUP($BY406,Account_Value!$C$2:$F$2500,4,0),"")</f>
        <v/>
      </c>
      <c r="CB406" s="43" t="str">
        <f t="shared" si="146"/>
        <v/>
      </c>
      <c r="CC406" s="122" t="str">
        <f>IF($BZ406="","",SUM($BZ$2:$BZ406))</f>
        <v/>
      </c>
      <c r="CD406" s="43" t="str">
        <f>IF($BZ406="","",$BU$19*(SUM($BZ$2:$BZ406)))</f>
        <v/>
      </c>
    </row>
    <row r="407" spans="1:82">
      <c r="A407" s="4" t="str">
        <f t="shared" si="147"/>
        <v/>
      </c>
      <c r="B407" s="21" t="str">
        <f>IF(Investments_Import!A407="","",Investments_Import!A407)</f>
        <v/>
      </c>
      <c r="C407" s="22" t="str">
        <f t="shared" si="140"/>
        <v/>
      </c>
      <c r="D407" s="51" t="str">
        <f t="shared" si="148"/>
        <v/>
      </c>
      <c r="E407" s="3" t="str">
        <f>IF(Investments_Import!B407="","",Investments_Import!B407)</f>
        <v/>
      </c>
      <c r="F407" s="54" t="str">
        <f t="shared" si="149"/>
        <v xml:space="preserve"> </v>
      </c>
      <c r="G407" s="54" t="str">
        <f>IF($B407="","",COUNTIF($F$2:$F407,$F407))</f>
        <v/>
      </c>
      <c r="H407" s="53" t="str">
        <f t="shared" si="150"/>
        <v xml:space="preserve">  </v>
      </c>
      <c r="I407" s="3" t="str">
        <f>IF(Investments_Import!C407="","",Investments_Import!C407)</f>
        <v/>
      </c>
      <c r="J407" s="108" t="str">
        <f>IF(Investments_Import!D407="","",Investments_Import!D407)</f>
        <v/>
      </c>
      <c r="K407" s="108" t="str">
        <f t="shared" si="151"/>
        <v/>
      </c>
      <c r="L407" s="47" t="str">
        <f>IF(Investments_Import!E407="","",Investments_Import!E407)</f>
        <v/>
      </c>
      <c r="M407" s="47" t="str">
        <f t="shared" si="141"/>
        <v/>
      </c>
      <c r="N407" s="31" t="str">
        <f>IF(Investments_Import!F407="","",Investments_Import!F407)</f>
        <v/>
      </c>
      <c r="O407" s="31" t="str">
        <f t="shared" si="142"/>
        <v/>
      </c>
      <c r="P407" s="3" t="str">
        <f>IF(Investments_Import!G407="","",Investments_Import!G407)</f>
        <v/>
      </c>
      <c r="Q407" s="3" t="str">
        <f>IF(Investments_Import!H407="","",Investments_Import!H407)</f>
        <v/>
      </c>
      <c r="R407" s="37" t="str">
        <f t="shared" si="143"/>
        <v/>
      </c>
      <c r="S407" s="37" t="str">
        <f t="shared" si="144"/>
        <v/>
      </c>
      <c r="U407" s="36" t="str">
        <f>IF(Mining_Import!A407="","",Mining_Import!A407)</f>
        <v/>
      </c>
      <c r="V407" s="22" t="str">
        <f t="shared" si="152"/>
        <v/>
      </c>
      <c r="W407" s="127" t="str">
        <f t="shared" si="153"/>
        <v/>
      </c>
      <c r="X407" s="127" t="str">
        <f t="shared" si="154"/>
        <v/>
      </c>
      <c r="Y407" s="127" t="str">
        <f t="shared" si="155"/>
        <v/>
      </c>
      <c r="Z407" s="36" t="str">
        <f>IF(Mining_Import!B407="","",Mining_Import!B407)</f>
        <v/>
      </c>
      <c r="AA407" s="184" t="str">
        <f>IF(Mining_Import!$C407="","",Mining_Import!$C407)</f>
        <v/>
      </c>
      <c r="AB407" s="122" t="str">
        <f t="shared" si="156"/>
        <v/>
      </c>
      <c r="AC407" s="122" t="str">
        <f>IF($Y407&gt;Dashboard!$Q$19,$AB407,"")</f>
        <v/>
      </c>
      <c r="AD407" s="43" t="str">
        <f t="shared" si="157"/>
        <v/>
      </c>
      <c r="AE407" s="36" t="str">
        <f>IF(Mining_Import!D407="","",Mining_Import!D407)</f>
        <v/>
      </c>
      <c r="AF407" s="36" t="str">
        <f>IF(Mining_Import!E407="","",Mining_Import!E407)</f>
        <v/>
      </c>
      <c r="AG407" s="36" t="str">
        <f>IF(Mining_Import!F407="","",Mining_Import!F407)</f>
        <v/>
      </c>
      <c r="AH407" s="36" t="str">
        <f>IF(Mining_Import!G407="","",Mining_Import!G407)</f>
        <v/>
      </c>
      <c r="AI407" s="36" t="str">
        <f>IF(Mining_Import!H407="","",Mining_Import!H407)</f>
        <v/>
      </c>
      <c r="AJ407" s="36" t="str">
        <f>IF(Mining_Import!I407="","",Mining_Import!I407)</f>
        <v/>
      </c>
      <c r="BY407" s="120" t="str">
        <f t="shared" si="145"/>
        <v/>
      </c>
      <c r="BZ407" s="184" t="str">
        <f t="shared" si="158"/>
        <v/>
      </c>
      <c r="CA407" s="37" t="str">
        <f>IFERROR(VLOOKUP($BY407,Account_Value!$C$2:$F$2500,4,0),"")</f>
        <v/>
      </c>
      <c r="CB407" s="43" t="str">
        <f t="shared" si="146"/>
        <v/>
      </c>
      <c r="CC407" s="122" t="str">
        <f>IF($BZ407="","",SUM($BZ$2:$BZ407))</f>
        <v/>
      </c>
      <c r="CD407" s="43" t="str">
        <f>IF($BZ407="","",$BU$19*(SUM($BZ$2:$BZ407)))</f>
        <v/>
      </c>
    </row>
    <row r="408" spans="1:82">
      <c r="A408" s="4" t="str">
        <f t="shared" si="147"/>
        <v/>
      </c>
      <c r="B408" s="21" t="str">
        <f>IF(Investments_Import!A408="","",Investments_Import!A408)</f>
        <v/>
      </c>
      <c r="C408" s="22" t="str">
        <f t="shared" si="140"/>
        <v/>
      </c>
      <c r="D408" s="51" t="str">
        <f t="shared" si="148"/>
        <v/>
      </c>
      <c r="E408" s="3" t="str">
        <f>IF(Investments_Import!B408="","",Investments_Import!B408)</f>
        <v/>
      </c>
      <c r="F408" s="54" t="str">
        <f t="shared" si="149"/>
        <v xml:space="preserve"> </v>
      </c>
      <c r="G408" s="54" t="str">
        <f>IF($B408="","",COUNTIF($F$2:$F408,$F408))</f>
        <v/>
      </c>
      <c r="H408" s="53" t="str">
        <f t="shared" si="150"/>
        <v xml:space="preserve">  </v>
      </c>
      <c r="I408" s="3" t="str">
        <f>IF(Investments_Import!C408="","",Investments_Import!C408)</f>
        <v/>
      </c>
      <c r="J408" s="108" t="str">
        <f>IF(Investments_Import!D408="","",Investments_Import!D408)</f>
        <v/>
      </c>
      <c r="K408" s="108" t="str">
        <f t="shared" si="151"/>
        <v/>
      </c>
      <c r="L408" s="47" t="str">
        <f>IF(Investments_Import!E408="","",Investments_Import!E408)</f>
        <v/>
      </c>
      <c r="M408" s="47" t="str">
        <f t="shared" si="141"/>
        <v/>
      </c>
      <c r="N408" s="31" t="str">
        <f>IF(Investments_Import!F408="","",Investments_Import!F408)</f>
        <v/>
      </c>
      <c r="O408" s="31" t="str">
        <f t="shared" si="142"/>
        <v/>
      </c>
      <c r="P408" s="3" t="str">
        <f>IF(Investments_Import!G408="","",Investments_Import!G408)</f>
        <v/>
      </c>
      <c r="Q408" s="3" t="str">
        <f>IF(Investments_Import!H408="","",Investments_Import!H408)</f>
        <v/>
      </c>
      <c r="R408" s="37" t="str">
        <f t="shared" si="143"/>
        <v/>
      </c>
      <c r="S408" s="37" t="str">
        <f t="shared" si="144"/>
        <v/>
      </c>
      <c r="U408" s="36" t="str">
        <f>IF(Mining_Import!A408="","",Mining_Import!A408)</f>
        <v/>
      </c>
      <c r="V408" s="22" t="str">
        <f t="shared" si="152"/>
        <v/>
      </c>
      <c r="W408" s="127" t="str">
        <f t="shared" si="153"/>
        <v/>
      </c>
      <c r="X408" s="127" t="str">
        <f t="shared" si="154"/>
        <v/>
      </c>
      <c r="Y408" s="127" t="str">
        <f t="shared" si="155"/>
        <v/>
      </c>
      <c r="Z408" s="36" t="str">
        <f>IF(Mining_Import!B408="","",Mining_Import!B408)</f>
        <v/>
      </c>
      <c r="AA408" s="184" t="str">
        <f>IF(Mining_Import!$C408="","",Mining_Import!$C408)</f>
        <v/>
      </c>
      <c r="AB408" s="122" t="str">
        <f t="shared" si="156"/>
        <v/>
      </c>
      <c r="AC408" s="122" t="str">
        <f>IF($Y408&gt;Dashboard!$Q$19,$AB408,"")</f>
        <v/>
      </c>
      <c r="AD408" s="43" t="str">
        <f t="shared" si="157"/>
        <v/>
      </c>
      <c r="AE408" s="36" t="str">
        <f>IF(Mining_Import!D408="","",Mining_Import!D408)</f>
        <v/>
      </c>
      <c r="AF408" s="36" t="str">
        <f>IF(Mining_Import!E408="","",Mining_Import!E408)</f>
        <v/>
      </c>
      <c r="AG408" s="36" t="str">
        <f>IF(Mining_Import!F408="","",Mining_Import!F408)</f>
        <v/>
      </c>
      <c r="AH408" s="36" t="str">
        <f>IF(Mining_Import!G408="","",Mining_Import!G408)</f>
        <v/>
      </c>
      <c r="AI408" s="36" t="str">
        <f>IF(Mining_Import!H408="","",Mining_Import!H408)</f>
        <v/>
      </c>
      <c r="AJ408" s="36" t="str">
        <f>IF(Mining_Import!I408="","",Mining_Import!I408)</f>
        <v/>
      </c>
      <c r="BY408" s="120" t="str">
        <f t="shared" si="145"/>
        <v/>
      </c>
      <c r="BZ408" s="184" t="str">
        <f t="shared" si="158"/>
        <v/>
      </c>
      <c r="CA408" s="37" t="str">
        <f>IFERROR(VLOOKUP($BY408,Account_Value!$C$2:$F$2500,4,0),"")</f>
        <v/>
      </c>
      <c r="CB408" s="43" t="str">
        <f t="shared" si="146"/>
        <v/>
      </c>
      <c r="CC408" s="122" t="str">
        <f>IF($BZ408="","",SUM($BZ$2:$BZ408))</f>
        <v/>
      </c>
      <c r="CD408" s="43" t="str">
        <f>IF($BZ408="","",$BU$19*(SUM($BZ$2:$BZ408)))</f>
        <v/>
      </c>
    </row>
    <row r="409" spans="1:82">
      <c r="A409" s="4" t="str">
        <f t="shared" si="147"/>
        <v/>
      </c>
      <c r="B409" s="21" t="str">
        <f>IF(Investments_Import!A409="","",Investments_Import!A409)</f>
        <v/>
      </c>
      <c r="C409" s="22" t="str">
        <f t="shared" si="140"/>
        <v/>
      </c>
      <c r="D409" s="51" t="str">
        <f t="shared" si="148"/>
        <v/>
      </c>
      <c r="E409" s="3" t="str">
        <f>IF(Investments_Import!B409="","",Investments_Import!B409)</f>
        <v/>
      </c>
      <c r="F409" s="54" t="str">
        <f t="shared" si="149"/>
        <v xml:space="preserve"> </v>
      </c>
      <c r="G409" s="54" t="str">
        <f>IF($B409="","",COUNTIF($F$2:$F409,$F409))</f>
        <v/>
      </c>
      <c r="H409" s="53" t="str">
        <f t="shared" si="150"/>
        <v xml:space="preserve">  </v>
      </c>
      <c r="I409" s="3" t="str">
        <f>IF(Investments_Import!C409="","",Investments_Import!C409)</f>
        <v/>
      </c>
      <c r="J409" s="108" t="str">
        <f>IF(Investments_Import!D409="","",Investments_Import!D409)</f>
        <v/>
      </c>
      <c r="K409" s="108" t="str">
        <f t="shared" si="151"/>
        <v/>
      </c>
      <c r="L409" s="47" t="str">
        <f>IF(Investments_Import!E409="","",Investments_Import!E409)</f>
        <v/>
      </c>
      <c r="M409" s="47" t="str">
        <f t="shared" si="141"/>
        <v/>
      </c>
      <c r="N409" s="31" t="str">
        <f>IF(Investments_Import!F409="","",Investments_Import!F409)</f>
        <v/>
      </c>
      <c r="O409" s="31" t="str">
        <f t="shared" si="142"/>
        <v/>
      </c>
      <c r="P409" s="3" t="str">
        <f>IF(Investments_Import!G409="","",Investments_Import!G409)</f>
        <v/>
      </c>
      <c r="Q409" s="3" t="str">
        <f>IF(Investments_Import!H409="","",Investments_Import!H409)</f>
        <v/>
      </c>
      <c r="R409" s="37" t="str">
        <f t="shared" si="143"/>
        <v/>
      </c>
      <c r="S409" s="37" t="str">
        <f t="shared" si="144"/>
        <v/>
      </c>
      <c r="U409" s="36" t="str">
        <f>IF(Mining_Import!A409="","",Mining_Import!A409)</f>
        <v/>
      </c>
      <c r="V409" s="22" t="str">
        <f t="shared" si="152"/>
        <v/>
      </c>
      <c r="W409" s="127" t="str">
        <f t="shared" si="153"/>
        <v/>
      </c>
      <c r="X409" s="127" t="str">
        <f t="shared" si="154"/>
        <v/>
      </c>
      <c r="Y409" s="127" t="str">
        <f t="shared" si="155"/>
        <v/>
      </c>
      <c r="Z409" s="36" t="str">
        <f>IF(Mining_Import!B409="","",Mining_Import!B409)</f>
        <v/>
      </c>
      <c r="AA409" s="184" t="str">
        <f>IF(Mining_Import!$C409="","",Mining_Import!$C409)</f>
        <v/>
      </c>
      <c r="AB409" s="122" t="str">
        <f t="shared" si="156"/>
        <v/>
      </c>
      <c r="AC409" s="122" t="str">
        <f>IF($Y409&gt;Dashboard!$Q$19,$AB409,"")</f>
        <v/>
      </c>
      <c r="AD409" s="43" t="str">
        <f t="shared" si="157"/>
        <v/>
      </c>
      <c r="AE409" s="36" t="str">
        <f>IF(Mining_Import!D409="","",Mining_Import!D409)</f>
        <v/>
      </c>
      <c r="AF409" s="36" t="str">
        <f>IF(Mining_Import!E409="","",Mining_Import!E409)</f>
        <v/>
      </c>
      <c r="AG409" s="36" t="str">
        <f>IF(Mining_Import!F409="","",Mining_Import!F409)</f>
        <v/>
      </c>
      <c r="AH409" s="36" t="str">
        <f>IF(Mining_Import!G409="","",Mining_Import!G409)</f>
        <v/>
      </c>
      <c r="AI409" s="36" t="str">
        <f>IF(Mining_Import!H409="","",Mining_Import!H409)</f>
        <v/>
      </c>
      <c r="AJ409" s="36" t="str">
        <f>IF(Mining_Import!I409="","",Mining_Import!I409)</f>
        <v/>
      </c>
      <c r="BY409" s="120" t="str">
        <f t="shared" si="145"/>
        <v/>
      </c>
      <c r="BZ409" s="184" t="str">
        <f t="shared" si="158"/>
        <v/>
      </c>
      <c r="CA409" s="37" t="str">
        <f>IFERROR(VLOOKUP($BY409,Account_Value!$C$2:$F$2500,4,0),"")</f>
        <v/>
      </c>
      <c r="CB409" s="43" t="str">
        <f t="shared" si="146"/>
        <v/>
      </c>
      <c r="CC409" s="122" t="str">
        <f>IF($BZ409="","",SUM($BZ$2:$BZ409))</f>
        <v/>
      </c>
      <c r="CD409" s="43" t="str">
        <f>IF($BZ409="","",$BU$19*(SUM($BZ$2:$BZ409)))</f>
        <v/>
      </c>
    </row>
    <row r="410" spans="1:82">
      <c r="A410" s="4" t="str">
        <f t="shared" si="147"/>
        <v/>
      </c>
      <c r="B410" s="21" t="str">
        <f>IF(Investments_Import!A410="","",Investments_Import!A410)</f>
        <v/>
      </c>
      <c r="C410" s="22" t="str">
        <f t="shared" si="140"/>
        <v/>
      </c>
      <c r="D410" s="51" t="str">
        <f t="shared" si="148"/>
        <v/>
      </c>
      <c r="E410" s="3" t="str">
        <f>IF(Investments_Import!B410="","",Investments_Import!B410)</f>
        <v/>
      </c>
      <c r="F410" s="54" t="str">
        <f t="shared" si="149"/>
        <v xml:space="preserve"> </v>
      </c>
      <c r="G410" s="54" t="str">
        <f>IF($B410="","",COUNTIF($F$2:$F410,$F410))</f>
        <v/>
      </c>
      <c r="H410" s="53" t="str">
        <f t="shared" si="150"/>
        <v xml:space="preserve">  </v>
      </c>
      <c r="I410" s="3" t="str">
        <f>IF(Investments_Import!C410="","",Investments_Import!C410)</f>
        <v/>
      </c>
      <c r="J410" s="108" t="str">
        <f>IF(Investments_Import!D410="","",Investments_Import!D410)</f>
        <v/>
      </c>
      <c r="K410" s="108" t="str">
        <f t="shared" si="151"/>
        <v/>
      </c>
      <c r="L410" s="47" t="str">
        <f>IF(Investments_Import!E410="","",Investments_Import!E410)</f>
        <v/>
      </c>
      <c r="M410" s="47" t="str">
        <f t="shared" si="141"/>
        <v/>
      </c>
      <c r="N410" s="31" t="str">
        <f>IF(Investments_Import!F410="","",Investments_Import!F410)</f>
        <v/>
      </c>
      <c r="O410" s="31" t="str">
        <f t="shared" si="142"/>
        <v/>
      </c>
      <c r="P410" s="3" t="str">
        <f>IF(Investments_Import!G410="","",Investments_Import!G410)</f>
        <v/>
      </c>
      <c r="Q410" s="3" t="str">
        <f>IF(Investments_Import!H410="","",Investments_Import!H410)</f>
        <v/>
      </c>
      <c r="R410" s="37" t="str">
        <f t="shared" si="143"/>
        <v/>
      </c>
      <c r="S410" s="37" t="str">
        <f t="shared" si="144"/>
        <v/>
      </c>
      <c r="U410" s="36" t="str">
        <f>IF(Mining_Import!A410="","",Mining_Import!A410)</f>
        <v/>
      </c>
      <c r="V410" s="22" t="str">
        <f t="shared" si="152"/>
        <v/>
      </c>
      <c r="W410" s="127" t="str">
        <f t="shared" si="153"/>
        <v/>
      </c>
      <c r="X410" s="127" t="str">
        <f t="shared" si="154"/>
        <v/>
      </c>
      <c r="Y410" s="127" t="str">
        <f t="shared" si="155"/>
        <v/>
      </c>
      <c r="Z410" s="36" t="str">
        <f>IF(Mining_Import!B410="","",Mining_Import!B410)</f>
        <v/>
      </c>
      <c r="AA410" s="184" t="str">
        <f>IF(Mining_Import!$C410="","",Mining_Import!$C410)</f>
        <v/>
      </c>
      <c r="AB410" s="122" t="str">
        <f t="shared" si="156"/>
        <v/>
      </c>
      <c r="AC410" s="122" t="str">
        <f>IF($Y410&gt;Dashboard!$Q$19,$AB410,"")</f>
        <v/>
      </c>
      <c r="AD410" s="43" t="str">
        <f t="shared" si="157"/>
        <v/>
      </c>
      <c r="AE410" s="36" t="str">
        <f>IF(Mining_Import!D410="","",Mining_Import!D410)</f>
        <v/>
      </c>
      <c r="AF410" s="36" t="str">
        <f>IF(Mining_Import!E410="","",Mining_Import!E410)</f>
        <v/>
      </c>
      <c r="AG410" s="36" t="str">
        <f>IF(Mining_Import!F410="","",Mining_Import!F410)</f>
        <v/>
      </c>
      <c r="AH410" s="36" t="str">
        <f>IF(Mining_Import!G410="","",Mining_Import!G410)</f>
        <v/>
      </c>
      <c r="AI410" s="36" t="str">
        <f>IF(Mining_Import!H410="","",Mining_Import!H410)</f>
        <v/>
      </c>
      <c r="AJ410" s="36" t="str">
        <f>IF(Mining_Import!I410="","",Mining_Import!I410)</f>
        <v/>
      </c>
      <c r="BY410" s="120" t="str">
        <f t="shared" si="145"/>
        <v/>
      </c>
      <c r="BZ410" s="184" t="str">
        <f t="shared" si="158"/>
        <v/>
      </c>
      <c r="CA410" s="37" t="str">
        <f>IFERROR(VLOOKUP($BY410,Account_Value!$C$2:$F$2500,4,0),"")</f>
        <v/>
      </c>
      <c r="CB410" s="43" t="str">
        <f t="shared" si="146"/>
        <v/>
      </c>
      <c r="CC410" s="122" t="str">
        <f>IF($BZ410="","",SUM($BZ$2:$BZ410))</f>
        <v/>
      </c>
      <c r="CD410" s="43" t="str">
        <f>IF($BZ410="","",$BU$19*(SUM($BZ$2:$BZ410)))</f>
        <v/>
      </c>
    </row>
    <row r="411" spans="1:82">
      <c r="A411" s="4" t="str">
        <f t="shared" si="147"/>
        <v/>
      </c>
      <c r="B411" s="21" t="str">
        <f>IF(Investments_Import!A411="","",Investments_Import!A411)</f>
        <v/>
      </c>
      <c r="C411" s="22" t="str">
        <f t="shared" si="140"/>
        <v/>
      </c>
      <c r="D411" s="51" t="str">
        <f t="shared" si="148"/>
        <v/>
      </c>
      <c r="E411" s="3" t="str">
        <f>IF(Investments_Import!B411="","",Investments_Import!B411)</f>
        <v/>
      </c>
      <c r="F411" s="54" t="str">
        <f t="shared" si="149"/>
        <v xml:space="preserve"> </v>
      </c>
      <c r="G411" s="54" t="str">
        <f>IF($B411="","",COUNTIF($F$2:$F411,$F411))</f>
        <v/>
      </c>
      <c r="H411" s="53" t="str">
        <f t="shared" si="150"/>
        <v xml:space="preserve">  </v>
      </c>
      <c r="I411" s="3" t="str">
        <f>IF(Investments_Import!C411="","",Investments_Import!C411)</f>
        <v/>
      </c>
      <c r="J411" s="108" t="str">
        <f>IF(Investments_Import!D411="","",Investments_Import!D411)</f>
        <v/>
      </c>
      <c r="K411" s="108" t="str">
        <f t="shared" si="151"/>
        <v/>
      </c>
      <c r="L411" s="47" t="str">
        <f>IF(Investments_Import!E411="","",Investments_Import!E411)</f>
        <v/>
      </c>
      <c r="M411" s="47" t="str">
        <f t="shared" si="141"/>
        <v/>
      </c>
      <c r="N411" s="31" t="str">
        <f>IF(Investments_Import!F411="","",Investments_Import!F411)</f>
        <v/>
      </c>
      <c r="O411" s="31" t="str">
        <f t="shared" si="142"/>
        <v/>
      </c>
      <c r="P411" s="3" t="str">
        <f>IF(Investments_Import!G411="","",Investments_Import!G411)</f>
        <v/>
      </c>
      <c r="Q411" s="3" t="str">
        <f>IF(Investments_Import!H411="","",Investments_Import!H411)</f>
        <v/>
      </c>
      <c r="R411" s="37" t="str">
        <f t="shared" si="143"/>
        <v/>
      </c>
      <c r="S411" s="37" t="str">
        <f t="shared" si="144"/>
        <v/>
      </c>
      <c r="U411" s="36" t="str">
        <f>IF(Mining_Import!A411="","",Mining_Import!A411)</f>
        <v/>
      </c>
      <c r="V411" s="22" t="str">
        <f t="shared" si="152"/>
        <v/>
      </c>
      <c r="W411" s="127" t="str">
        <f t="shared" si="153"/>
        <v/>
      </c>
      <c r="X411" s="127" t="str">
        <f t="shared" si="154"/>
        <v/>
      </c>
      <c r="Y411" s="127" t="str">
        <f t="shared" si="155"/>
        <v/>
      </c>
      <c r="Z411" s="36" t="str">
        <f>IF(Mining_Import!B411="","",Mining_Import!B411)</f>
        <v/>
      </c>
      <c r="AA411" s="184" t="str">
        <f>IF(Mining_Import!$C411="","",Mining_Import!$C411)</f>
        <v/>
      </c>
      <c r="AB411" s="122" t="str">
        <f t="shared" si="156"/>
        <v/>
      </c>
      <c r="AC411" s="122" t="str">
        <f>IF($Y411&gt;Dashboard!$Q$19,$AB411,"")</f>
        <v/>
      </c>
      <c r="AD411" s="43" t="str">
        <f t="shared" si="157"/>
        <v/>
      </c>
      <c r="AE411" s="36" t="str">
        <f>IF(Mining_Import!D411="","",Mining_Import!D411)</f>
        <v/>
      </c>
      <c r="AF411" s="36" t="str">
        <f>IF(Mining_Import!E411="","",Mining_Import!E411)</f>
        <v/>
      </c>
      <c r="AG411" s="36" t="str">
        <f>IF(Mining_Import!F411="","",Mining_Import!F411)</f>
        <v/>
      </c>
      <c r="AH411" s="36" t="str">
        <f>IF(Mining_Import!G411="","",Mining_Import!G411)</f>
        <v/>
      </c>
      <c r="AI411" s="36" t="str">
        <f>IF(Mining_Import!H411="","",Mining_Import!H411)</f>
        <v/>
      </c>
      <c r="AJ411" s="36" t="str">
        <f>IF(Mining_Import!I411="","",Mining_Import!I411)</f>
        <v/>
      </c>
      <c r="BY411" s="120" t="str">
        <f t="shared" si="145"/>
        <v/>
      </c>
      <c r="BZ411" s="184" t="str">
        <f t="shared" si="158"/>
        <v/>
      </c>
      <c r="CA411" s="37" t="str">
        <f>IFERROR(VLOOKUP($BY411,Account_Value!$C$2:$F$2500,4,0),"")</f>
        <v/>
      </c>
      <c r="CB411" s="43" t="str">
        <f t="shared" si="146"/>
        <v/>
      </c>
      <c r="CC411" s="122" t="str">
        <f>IF($BZ411="","",SUM($BZ$2:$BZ411))</f>
        <v/>
      </c>
      <c r="CD411" s="43" t="str">
        <f>IF($BZ411="","",$BU$19*(SUM($BZ$2:$BZ411)))</f>
        <v/>
      </c>
    </row>
    <row r="412" spans="1:82">
      <c r="A412" s="4" t="str">
        <f t="shared" si="147"/>
        <v/>
      </c>
      <c r="B412" s="21" t="str">
        <f>IF(Investments_Import!A412="","",Investments_Import!A412)</f>
        <v/>
      </c>
      <c r="C412" s="22" t="str">
        <f t="shared" si="140"/>
        <v/>
      </c>
      <c r="D412" s="51" t="str">
        <f t="shared" si="148"/>
        <v/>
      </c>
      <c r="E412" s="3" t="str">
        <f>IF(Investments_Import!B412="","",Investments_Import!B412)</f>
        <v/>
      </c>
      <c r="F412" s="54" t="str">
        <f t="shared" si="149"/>
        <v xml:space="preserve"> </v>
      </c>
      <c r="G412" s="54" t="str">
        <f>IF($B412="","",COUNTIF($F$2:$F412,$F412))</f>
        <v/>
      </c>
      <c r="H412" s="53" t="str">
        <f t="shared" si="150"/>
        <v xml:space="preserve">  </v>
      </c>
      <c r="I412" s="3" t="str">
        <f>IF(Investments_Import!C412="","",Investments_Import!C412)</f>
        <v/>
      </c>
      <c r="J412" s="108" t="str">
        <f>IF(Investments_Import!D412="","",Investments_Import!D412)</f>
        <v/>
      </c>
      <c r="K412" s="108" t="str">
        <f t="shared" si="151"/>
        <v/>
      </c>
      <c r="L412" s="47" t="str">
        <f>IF(Investments_Import!E412="","",Investments_Import!E412)</f>
        <v/>
      </c>
      <c r="M412" s="47" t="str">
        <f t="shared" si="141"/>
        <v/>
      </c>
      <c r="N412" s="31" t="str">
        <f>IF(Investments_Import!F412="","",Investments_Import!F412)</f>
        <v/>
      </c>
      <c r="O412" s="31" t="str">
        <f t="shared" si="142"/>
        <v/>
      </c>
      <c r="P412" s="3" t="str">
        <f>IF(Investments_Import!G412="","",Investments_Import!G412)</f>
        <v/>
      </c>
      <c r="Q412" s="3" t="str">
        <f>IF(Investments_Import!H412="","",Investments_Import!H412)</f>
        <v/>
      </c>
      <c r="R412" s="37" t="str">
        <f t="shared" si="143"/>
        <v/>
      </c>
      <c r="S412" s="37" t="str">
        <f t="shared" si="144"/>
        <v/>
      </c>
      <c r="U412" s="36" t="str">
        <f>IF(Mining_Import!A412="","",Mining_Import!A412)</f>
        <v/>
      </c>
      <c r="V412" s="22" t="str">
        <f t="shared" si="152"/>
        <v/>
      </c>
      <c r="W412" s="127" t="str">
        <f t="shared" si="153"/>
        <v/>
      </c>
      <c r="X412" s="127" t="str">
        <f t="shared" si="154"/>
        <v/>
      </c>
      <c r="Y412" s="127" t="str">
        <f t="shared" si="155"/>
        <v/>
      </c>
      <c r="Z412" s="36" t="str">
        <f>IF(Mining_Import!B412="","",Mining_Import!B412)</f>
        <v/>
      </c>
      <c r="AA412" s="184" t="str">
        <f>IF(Mining_Import!$C412="","",Mining_Import!$C412)</f>
        <v/>
      </c>
      <c r="AB412" s="122" t="str">
        <f t="shared" si="156"/>
        <v/>
      </c>
      <c r="AC412" s="122" t="str">
        <f>IF($Y412&gt;Dashboard!$Q$19,$AB412,"")</f>
        <v/>
      </c>
      <c r="AD412" s="43" t="str">
        <f t="shared" si="157"/>
        <v/>
      </c>
      <c r="AE412" s="36" t="str">
        <f>IF(Mining_Import!D412="","",Mining_Import!D412)</f>
        <v/>
      </c>
      <c r="AF412" s="36" t="str">
        <f>IF(Mining_Import!E412="","",Mining_Import!E412)</f>
        <v/>
      </c>
      <c r="AG412" s="36" t="str">
        <f>IF(Mining_Import!F412="","",Mining_Import!F412)</f>
        <v/>
      </c>
      <c r="AH412" s="36" t="str">
        <f>IF(Mining_Import!G412="","",Mining_Import!G412)</f>
        <v/>
      </c>
      <c r="AI412" s="36" t="str">
        <f>IF(Mining_Import!H412="","",Mining_Import!H412)</f>
        <v/>
      </c>
      <c r="AJ412" s="36" t="str">
        <f>IF(Mining_Import!I412="","",Mining_Import!I412)</f>
        <v/>
      </c>
      <c r="BY412" s="120" t="str">
        <f t="shared" si="145"/>
        <v/>
      </c>
      <c r="BZ412" s="184" t="str">
        <f t="shared" si="158"/>
        <v/>
      </c>
      <c r="CA412" s="37" t="str">
        <f>IFERROR(VLOOKUP($BY412,Account_Value!$C$2:$F$2500,4,0),"")</f>
        <v/>
      </c>
      <c r="CB412" s="43" t="str">
        <f t="shared" si="146"/>
        <v/>
      </c>
      <c r="CC412" s="122" t="str">
        <f>IF($BZ412="","",SUM($BZ$2:$BZ412))</f>
        <v/>
      </c>
      <c r="CD412" s="43" t="str">
        <f>IF($BZ412="","",$BU$19*(SUM($BZ$2:$BZ412)))</f>
        <v/>
      </c>
    </row>
    <row r="413" spans="1:82">
      <c r="A413" s="4" t="str">
        <f t="shared" si="147"/>
        <v/>
      </c>
      <c r="B413" s="21" t="str">
        <f>IF(Investments_Import!A413="","",Investments_Import!A413)</f>
        <v/>
      </c>
      <c r="C413" s="22" t="str">
        <f t="shared" si="140"/>
        <v/>
      </c>
      <c r="D413" s="51" t="str">
        <f t="shared" si="148"/>
        <v/>
      </c>
      <c r="E413" s="3" t="str">
        <f>IF(Investments_Import!B413="","",Investments_Import!B413)</f>
        <v/>
      </c>
      <c r="F413" s="54" t="str">
        <f t="shared" si="149"/>
        <v xml:space="preserve"> </v>
      </c>
      <c r="G413" s="54" t="str">
        <f>IF($B413="","",COUNTIF($F$2:$F413,$F413))</f>
        <v/>
      </c>
      <c r="H413" s="53" t="str">
        <f t="shared" si="150"/>
        <v xml:space="preserve">  </v>
      </c>
      <c r="I413" s="3" t="str">
        <f>IF(Investments_Import!C413="","",Investments_Import!C413)</f>
        <v/>
      </c>
      <c r="J413" s="108" t="str">
        <f>IF(Investments_Import!D413="","",Investments_Import!D413)</f>
        <v/>
      </c>
      <c r="K413" s="108" t="str">
        <f t="shared" si="151"/>
        <v/>
      </c>
      <c r="L413" s="47" t="str">
        <f>IF(Investments_Import!E413="","",Investments_Import!E413)</f>
        <v/>
      </c>
      <c r="M413" s="47" t="str">
        <f t="shared" si="141"/>
        <v/>
      </c>
      <c r="N413" s="31" t="str">
        <f>IF(Investments_Import!F413="","",Investments_Import!F413)</f>
        <v/>
      </c>
      <c r="O413" s="31" t="str">
        <f t="shared" si="142"/>
        <v/>
      </c>
      <c r="P413" s="3" t="str">
        <f>IF(Investments_Import!G413="","",Investments_Import!G413)</f>
        <v/>
      </c>
      <c r="Q413" s="3" t="str">
        <f>IF(Investments_Import!H413="","",Investments_Import!H413)</f>
        <v/>
      </c>
      <c r="R413" s="37" t="str">
        <f t="shared" si="143"/>
        <v/>
      </c>
      <c r="S413" s="37" t="str">
        <f t="shared" si="144"/>
        <v/>
      </c>
      <c r="U413" s="36" t="str">
        <f>IF(Mining_Import!A413="","",Mining_Import!A413)</f>
        <v/>
      </c>
      <c r="V413" s="22" t="str">
        <f t="shared" si="152"/>
        <v/>
      </c>
      <c r="W413" s="127" t="str">
        <f t="shared" si="153"/>
        <v/>
      </c>
      <c r="X413" s="127" t="str">
        <f t="shared" si="154"/>
        <v/>
      </c>
      <c r="Y413" s="127" t="str">
        <f t="shared" si="155"/>
        <v/>
      </c>
      <c r="Z413" s="36" t="str">
        <f>IF(Mining_Import!B413="","",Mining_Import!B413)</f>
        <v/>
      </c>
      <c r="AA413" s="184" t="str">
        <f>IF(Mining_Import!$C413="","",Mining_Import!$C413)</f>
        <v/>
      </c>
      <c r="AB413" s="122" t="str">
        <f t="shared" si="156"/>
        <v/>
      </c>
      <c r="AC413" s="122" t="str">
        <f>IF($Y413&gt;Dashboard!$Q$19,$AB413,"")</f>
        <v/>
      </c>
      <c r="AD413" s="43" t="str">
        <f t="shared" si="157"/>
        <v/>
      </c>
      <c r="AE413" s="36" t="str">
        <f>IF(Mining_Import!D413="","",Mining_Import!D413)</f>
        <v/>
      </c>
      <c r="AF413" s="36" t="str">
        <f>IF(Mining_Import!E413="","",Mining_Import!E413)</f>
        <v/>
      </c>
      <c r="AG413" s="36" t="str">
        <f>IF(Mining_Import!F413="","",Mining_Import!F413)</f>
        <v/>
      </c>
      <c r="AH413" s="36" t="str">
        <f>IF(Mining_Import!G413="","",Mining_Import!G413)</f>
        <v/>
      </c>
      <c r="AI413" s="36" t="str">
        <f>IF(Mining_Import!H413="","",Mining_Import!H413)</f>
        <v/>
      </c>
      <c r="AJ413" s="36" t="str">
        <f>IF(Mining_Import!I413="","",Mining_Import!I413)</f>
        <v/>
      </c>
      <c r="BY413" s="120" t="str">
        <f t="shared" si="145"/>
        <v/>
      </c>
      <c r="BZ413" s="184" t="str">
        <f t="shared" si="158"/>
        <v/>
      </c>
      <c r="CA413" s="37" t="str">
        <f>IFERROR(VLOOKUP($BY413,Account_Value!$C$2:$F$2500,4,0),"")</f>
        <v/>
      </c>
      <c r="CB413" s="43" t="str">
        <f t="shared" si="146"/>
        <v/>
      </c>
      <c r="CC413" s="122" t="str">
        <f>IF($BZ413="","",SUM($BZ$2:$BZ413))</f>
        <v/>
      </c>
      <c r="CD413" s="43" t="str">
        <f>IF($BZ413="","",$BU$19*(SUM($BZ$2:$BZ413)))</f>
        <v/>
      </c>
    </row>
    <row r="414" spans="1:82">
      <c r="A414" s="4" t="str">
        <f t="shared" si="147"/>
        <v/>
      </c>
      <c r="B414" s="21" t="str">
        <f>IF(Investments_Import!A414="","",Investments_Import!A414)</f>
        <v/>
      </c>
      <c r="C414" s="22" t="str">
        <f t="shared" si="140"/>
        <v/>
      </c>
      <c r="D414" s="51" t="str">
        <f t="shared" si="148"/>
        <v/>
      </c>
      <c r="E414" s="3" t="str">
        <f>IF(Investments_Import!B414="","",Investments_Import!B414)</f>
        <v/>
      </c>
      <c r="F414" s="54" t="str">
        <f t="shared" si="149"/>
        <v xml:space="preserve"> </v>
      </c>
      <c r="G414" s="54" t="str">
        <f>IF($B414="","",COUNTIF($F$2:$F414,$F414))</f>
        <v/>
      </c>
      <c r="H414" s="53" t="str">
        <f t="shared" si="150"/>
        <v xml:space="preserve">  </v>
      </c>
      <c r="I414" s="3" t="str">
        <f>IF(Investments_Import!C414="","",Investments_Import!C414)</f>
        <v/>
      </c>
      <c r="J414" s="108" t="str">
        <f>IF(Investments_Import!D414="","",Investments_Import!D414)</f>
        <v/>
      </c>
      <c r="K414" s="108" t="str">
        <f t="shared" si="151"/>
        <v/>
      </c>
      <c r="L414" s="47" t="str">
        <f>IF(Investments_Import!E414="","",Investments_Import!E414)</f>
        <v/>
      </c>
      <c r="M414" s="47" t="str">
        <f t="shared" si="141"/>
        <v/>
      </c>
      <c r="N414" s="31" t="str">
        <f>IF(Investments_Import!F414="","",Investments_Import!F414)</f>
        <v/>
      </c>
      <c r="O414" s="31" t="str">
        <f t="shared" si="142"/>
        <v/>
      </c>
      <c r="P414" s="3" t="str">
        <f>IF(Investments_Import!G414="","",Investments_Import!G414)</f>
        <v/>
      </c>
      <c r="Q414" s="3" t="str">
        <f>IF(Investments_Import!H414="","",Investments_Import!H414)</f>
        <v/>
      </c>
      <c r="R414" s="37" t="str">
        <f t="shared" si="143"/>
        <v/>
      </c>
      <c r="S414" s="37" t="str">
        <f t="shared" si="144"/>
        <v/>
      </c>
      <c r="U414" s="36" t="str">
        <f>IF(Mining_Import!A414="","",Mining_Import!A414)</f>
        <v/>
      </c>
      <c r="V414" s="22" t="str">
        <f t="shared" si="152"/>
        <v/>
      </c>
      <c r="W414" s="127" t="str">
        <f t="shared" si="153"/>
        <v/>
      </c>
      <c r="X414" s="127" t="str">
        <f t="shared" si="154"/>
        <v/>
      </c>
      <c r="Y414" s="127" t="str">
        <f t="shared" si="155"/>
        <v/>
      </c>
      <c r="Z414" s="36" t="str">
        <f>IF(Mining_Import!B414="","",Mining_Import!B414)</f>
        <v/>
      </c>
      <c r="AA414" s="184" t="str">
        <f>IF(Mining_Import!$C414="","",Mining_Import!$C414)</f>
        <v/>
      </c>
      <c r="AB414" s="122" t="str">
        <f t="shared" si="156"/>
        <v/>
      </c>
      <c r="AC414" s="122" t="str">
        <f>IF($Y414&gt;Dashboard!$Q$19,$AB414,"")</f>
        <v/>
      </c>
      <c r="AD414" s="43" t="str">
        <f t="shared" si="157"/>
        <v/>
      </c>
      <c r="AE414" s="36" t="str">
        <f>IF(Mining_Import!D414="","",Mining_Import!D414)</f>
        <v/>
      </c>
      <c r="AF414" s="36" t="str">
        <f>IF(Mining_Import!E414="","",Mining_Import!E414)</f>
        <v/>
      </c>
      <c r="AG414" s="36" t="str">
        <f>IF(Mining_Import!F414="","",Mining_Import!F414)</f>
        <v/>
      </c>
      <c r="AH414" s="36" t="str">
        <f>IF(Mining_Import!G414="","",Mining_Import!G414)</f>
        <v/>
      </c>
      <c r="AI414" s="36" t="str">
        <f>IF(Mining_Import!H414="","",Mining_Import!H414)</f>
        <v/>
      </c>
      <c r="AJ414" s="36" t="str">
        <f>IF(Mining_Import!I414="","",Mining_Import!I414)</f>
        <v/>
      </c>
      <c r="BY414" s="120" t="str">
        <f t="shared" si="145"/>
        <v/>
      </c>
      <c r="BZ414" s="184" t="str">
        <f t="shared" si="158"/>
        <v/>
      </c>
      <c r="CA414" s="37" t="str">
        <f>IFERROR(VLOOKUP($BY414,Account_Value!$C$2:$F$2500,4,0),"")</f>
        <v/>
      </c>
      <c r="CB414" s="43" t="str">
        <f t="shared" si="146"/>
        <v/>
      </c>
      <c r="CC414" s="122" t="str">
        <f>IF($BZ414="","",SUM($BZ$2:$BZ414))</f>
        <v/>
      </c>
      <c r="CD414" s="43" t="str">
        <f>IF($BZ414="","",$BU$19*(SUM($BZ$2:$BZ414)))</f>
        <v/>
      </c>
    </row>
    <row r="415" spans="1:82">
      <c r="A415" s="4" t="str">
        <f t="shared" si="147"/>
        <v/>
      </c>
      <c r="B415" s="21" t="str">
        <f>IF(Investments_Import!A415="","",Investments_Import!A415)</f>
        <v/>
      </c>
      <c r="C415" s="22" t="str">
        <f t="shared" si="140"/>
        <v/>
      </c>
      <c r="D415" s="51" t="str">
        <f t="shared" si="148"/>
        <v/>
      </c>
      <c r="E415" s="3" t="str">
        <f>IF(Investments_Import!B415="","",Investments_Import!B415)</f>
        <v/>
      </c>
      <c r="F415" s="54" t="str">
        <f t="shared" si="149"/>
        <v xml:space="preserve"> </v>
      </c>
      <c r="G415" s="54" t="str">
        <f>IF($B415="","",COUNTIF($F$2:$F415,$F415))</f>
        <v/>
      </c>
      <c r="H415" s="53" t="str">
        <f t="shared" si="150"/>
        <v xml:space="preserve">  </v>
      </c>
      <c r="I415" s="3" t="str">
        <f>IF(Investments_Import!C415="","",Investments_Import!C415)</f>
        <v/>
      </c>
      <c r="J415" s="108" t="str">
        <f>IF(Investments_Import!D415="","",Investments_Import!D415)</f>
        <v/>
      </c>
      <c r="K415" s="108" t="str">
        <f t="shared" si="151"/>
        <v/>
      </c>
      <c r="L415" s="47" t="str">
        <f>IF(Investments_Import!E415="","",Investments_Import!E415)</f>
        <v/>
      </c>
      <c r="M415" s="47" t="str">
        <f t="shared" si="141"/>
        <v/>
      </c>
      <c r="N415" s="31" t="str">
        <f>IF(Investments_Import!F415="","",Investments_Import!F415)</f>
        <v/>
      </c>
      <c r="O415" s="31" t="str">
        <f t="shared" si="142"/>
        <v/>
      </c>
      <c r="P415" s="3" t="str">
        <f>IF(Investments_Import!G415="","",Investments_Import!G415)</f>
        <v/>
      </c>
      <c r="Q415" s="3" t="str">
        <f>IF(Investments_Import!H415="","",Investments_Import!H415)</f>
        <v/>
      </c>
      <c r="R415" s="37" t="str">
        <f t="shared" si="143"/>
        <v/>
      </c>
      <c r="S415" s="37" t="str">
        <f t="shared" si="144"/>
        <v/>
      </c>
      <c r="U415" s="36" t="str">
        <f>IF(Mining_Import!A415="","",Mining_Import!A415)</f>
        <v/>
      </c>
      <c r="V415" s="22" t="str">
        <f t="shared" si="152"/>
        <v/>
      </c>
      <c r="W415" s="127" t="str">
        <f t="shared" si="153"/>
        <v/>
      </c>
      <c r="X415" s="127" t="str">
        <f t="shared" si="154"/>
        <v/>
      </c>
      <c r="Y415" s="127" t="str">
        <f t="shared" si="155"/>
        <v/>
      </c>
      <c r="Z415" s="36" t="str">
        <f>IF(Mining_Import!B415="","",Mining_Import!B415)</f>
        <v/>
      </c>
      <c r="AA415" s="184" t="str">
        <f>IF(Mining_Import!$C415="","",Mining_Import!$C415)</f>
        <v/>
      </c>
      <c r="AB415" s="122" t="str">
        <f t="shared" si="156"/>
        <v/>
      </c>
      <c r="AC415" s="122" t="str">
        <f>IF($Y415&gt;Dashboard!$Q$19,$AB415,"")</f>
        <v/>
      </c>
      <c r="AD415" s="43" t="str">
        <f t="shared" si="157"/>
        <v/>
      </c>
      <c r="AE415" s="36" t="str">
        <f>IF(Mining_Import!D415="","",Mining_Import!D415)</f>
        <v/>
      </c>
      <c r="AF415" s="36" t="str">
        <f>IF(Mining_Import!E415="","",Mining_Import!E415)</f>
        <v/>
      </c>
      <c r="AG415" s="36" t="str">
        <f>IF(Mining_Import!F415="","",Mining_Import!F415)</f>
        <v/>
      </c>
      <c r="AH415" s="36" t="str">
        <f>IF(Mining_Import!G415="","",Mining_Import!G415)</f>
        <v/>
      </c>
      <c r="AI415" s="36" t="str">
        <f>IF(Mining_Import!H415="","",Mining_Import!H415)</f>
        <v/>
      </c>
      <c r="AJ415" s="36" t="str">
        <f>IF(Mining_Import!I415="","",Mining_Import!I415)</f>
        <v/>
      </c>
      <c r="BY415" s="120" t="str">
        <f t="shared" si="145"/>
        <v/>
      </c>
      <c r="BZ415" s="184" t="str">
        <f t="shared" si="158"/>
        <v/>
      </c>
      <c r="CA415" s="37" t="str">
        <f>IFERROR(VLOOKUP($BY415,Account_Value!$C$2:$F$2500,4,0),"")</f>
        <v/>
      </c>
      <c r="CB415" s="43" t="str">
        <f t="shared" si="146"/>
        <v/>
      </c>
      <c r="CC415" s="122" t="str">
        <f>IF($BZ415="","",SUM($BZ$2:$BZ415))</f>
        <v/>
      </c>
      <c r="CD415" s="43" t="str">
        <f>IF($BZ415="","",$BU$19*(SUM($BZ$2:$BZ415)))</f>
        <v/>
      </c>
    </row>
    <row r="416" spans="1:82">
      <c r="A416" s="4" t="str">
        <f t="shared" si="147"/>
        <v/>
      </c>
      <c r="B416" s="21" t="str">
        <f>IF(Investments_Import!A416="","",Investments_Import!A416)</f>
        <v/>
      </c>
      <c r="C416" s="22" t="str">
        <f t="shared" si="140"/>
        <v/>
      </c>
      <c r="D416" s="51" t="str">
        <f t="shared" si="148"/>
        <v/>
      </c>
      <c r="E416" s="3" t="str">
        <f>IF(Investments_Import!B416="","",Investments_Import!B416)</f>
        <v/>
      </c>
      <c r="F416" s="54" t="str">
        <f t="shared" si="149"/>
        <v xml:space="preserve"> </v>
      </c>
      <c r="G416" s="54" t="str">
        <f>IF($B416="","",COUNTIF($F$2:$F416,$F416))</f>
        <v/>
      </c>
      <c r="H416" s="53" t="str">
        <f t="shared" si="150"/>
        <v xml:space="preserve">  </v>
      </c>
      <c r="I416" s="3" t="str">
        <f>IF(Investments_Import!C416="","",Investments_Import!C416)</f>
        <v/>
      </c>
      <c r="J416" s="108" t="str">
        <f>IF(Investments_Import!D416="","",Investments_Import!D416)</f>
        <v/>
      </c>
      <c r="K416" s="108" t="str">
        <f t="shared" si="151"/>
        <v/>
      </c>
      <c r="L416" s="47" t="str">
        <f>IF(Investments_Import!E416="","",Investments_Import!E416)</f>
        <v/>
      </c>
      <c r="M416" s="47" t="str">
        <f t="shared" si="141"/>
        <v/>
      </c>
      <c r="N416" s="31" t="str">
        <f>IF(Investments_Import!F416="","",Investments_Import!F416)</f>
        <v/>
      </c>
      <c r="O416" s="31" t="str">
        <f t="shared" si="142"/>
        <v/>
      </c>
      <c r="P416" s="3" t="str">
        <f>IF(Investments_Import!G416="","",Investments_Import!G416)</f>
        <v/>
      </c>
      <c r="Q416" s="3" t="str">
        <f>IF(Investments_Import!H416="","",Investments_Import!H416)</f>
        <v/>
      </c>
      <c r="R416" s="37" t="str">
        <f t="shared" si="143"/>
        <v/>
      </c>
      <c r="S416" s="37" t="str">
        <f t="shared" si="144"/>
        <v/>
      </c>
      <c r="U416" s="36" t="str">
        <f>IF(Mining_Import!A416="","",Mining_Import!A416)</f>
        <v/>
      </c>
      <c r="V416" s="22" t="str">
        <f t="shared" si="152"/>
        <v/>
      </c>
      <c r="W416" s="127" t="str">
        <f t="shared" si="153"/>
        <v/>
      </c>
      <c r="X416" s="127" t="str">
        <f t="shared" si="154"/>
        <v/>
      </c>
      <c r="Y416" s="127" t="str">
        <f t="shared" si="155"/>
        <v/>
      </c>
      <c r="Z416" s="36" t="str">
        <f>IF(Mining_Import!B416="","",Mining_Import!B416)</f>
        <v/>
      </c>
      <c r="AA416" s="184" t="str">
        <f>IF(Mining_Import!$C416="","",Mining_Import!$C416)</f>
        <v/>
      </c>
      <c r="AB416" s="122" t="str">
        <f t="shared" si="156"/>
        <v/>
      </c>
      <c r="AC416" s="122" t="str">
        <f>IF($Y416&gt;Dashboard!$Q$19,$AB416,"")</f>
        <v/>
      </c>
      <c r="AD416" s="43" t="str">
        <f t="shared" si="157"/>
        <v/>
      </c>
      <c r="AE416" s="36" t="str">
        <f>IF(Mining_Import!D416="","",Mining_Import!D416)</f>
        <v/>
      </c>
      <c r="AF416" s="36" t="str">
        <f>IF(Mining_Import!E416="","",Mining_Import!E416)</f>
        <v/>
      </c>
      <c r="AG416" s="36" t="str">
        <f>IF(Mining_Import!F416="","",Mining_Import!F416)</f>
        <v/>
      </c>
      <c r="AH416" s="36" t="str">
        <f>IF(Mining_Import!G416="","",Mining_Import!G416)</f>
        <v/>
      </c>
      <c r="AI416" s="36" t="str">
        <f>IF(Mining_Import!H416="","",Mining_Import!H416)</f>
        <v/>
      </c>
      <c r="AJ416" s="36" t="str">
        <f>IF(Mining_Import!I416="","",Mining_Import!I416)</f>
        <v/>
      </c>
      <c r="BY416" s="120" t="str">
        <f t="shared" si="145"/>
        <v/>
      </c>
      <c r="BZ416" s="184" t="str">
        <f t="shared" si="158"/>
        <v/>
      </c>
      <c r="CA416" s="37" t="str">
        <f>IFERROR(VLOOKUP($BY416,Account_Value!$C$2:$F$2500,4,0),"")</f>
        <v/>
      </c>
      <c r="CB416" s="43" t="str">
        <f t="shared" si="146"/>
        <v/>
      </c>
      <c r="CC416" s="122" t="str">
        <f>IF($BZ416="","",SUM($BZ$2:$BZ416))</f>
        <v/>
      </c>
      <c r="CD416" s="43" t="str">
        <f>IF($BZ416="","",$BU$19*(SUM($BZ$2:$BZ416)))</f>
        <v/>
      </c>
    </row>
    <row r="417" spans="1:82">
      <c r="A417" s="4" t="str">
        <f t="shared" si="147"/>
        <v/>
      </c>
      <c r="B417" s="21" t="str">
        <f>IF(Investments_Import!A417="","",Investments_Import!A417)</f>
        <v/>
      </c>
      <c r="C417" s="22" t="str">
        <f t="shared" si="140"/>
        <v/>
      </c>
      <c r="D417" s="51" t="str">
        <f t="shared" si="148"/>
        <v/>
      </c>
      <c r="E417" s="3" t="str">
        <f>IF(Investments_Import!B417="","",Investments_Import!B417)</f>
        <v/>
      </c>
      <c r="F417" s="54" t="str">
        <f t="shared" si="149"/>
        <v xml:space="preserve"> </v>
      </c>
      <c r="G417" s="54" t="str">
        <f>IF($B417="","",COUNTIF($F$2:$F417,$F417))</f>
        <v/>
      </c>
      <c r="H417" s="53" t="str">
        <f t="shared" si="150"/>
        <v xml:space="preserve">  </v>
      </c>
      <c r="I417" s="3" t="str">
        <f>IF(Investments_Import!C417="","",Investments_Import!C417)</f>
        <v/>
      </c>
      <c r="J417" s="108" t="str">
        <f>IF(Investments_Import!D417="","",Investments_Import!D417)</f>
        <v/>
      </c>
      <c r="K417" s="108" t="str">
        <f t="shared" si="151"/>
        <v/>
      </c>
      <c r="L417" s="47" t="str">
        <f>IF(Investments_Import!E417="","",Investments_Import!E417)</f>
        <v/>
      </c>
      <c r="M417" s="47" t="str">
        <f t="shared" si="141"/>
        <v/>
      </c>
      <c r="N417" s="31" t="str">
        <f>IF(Investments_Import!F417="","",Investments_Import!F417)</f>
        <v/>
      </c>
      <c r="O417" s="31" t="str">
        <f t="shared" si="142"/>
        <v/>
      </c>
      <c r="P417" s="3" t="str">
        <f>IF(Investments_Import!G417="","",Investments_Import!G417)</f>
        <v/>
      </c>
      <c r="Q417" s="3" t="str">
        <f>IF(Investments_Import!H417="","",Investments_Import!H417)</f>
        <v/>
      </c>
      <c r="R417" s="37" t="str">
        <f t="shared" si="143"/>
        <v/>
      </c>
      <c r="S417" s="37" t="str">
        <f t="shared" si="144"/>
        <v/>
      </c>
      <c r="U417" s="36" t="str">
        <f>IF(Mining_Import!A417="","",Mining_Import!A417)</f>
        <v/>
      </c>
      <c r="V417" s="22" t="str">
        <f t="shared" si="152"/>
        <v/>
      </c>
      <c r="W417" s="127" t="str">
        <f t="shared" si="153"/>
        <v/>
      </c>
      <c r="X417" s="127" t="str">
        <f t="shared" si="154"/>
        <v/>
      </c>
      <c r="Y417" s="127" t="str">
        <f t="shared" si="155"/>
        <v/>
      </c>
      <c r="Z417" s="36" t="str">
        <f>IF(Mining_Import!B417="","",Mining_Import!B417)</f>
        <v/>
      </c>
      <c r="AA417" s="184" t="str">
        <f>IF(Mining_Import!$C417="","",Mining_Import!$C417)</f>
        <v/>
      </c>
      <c r="AB417" s="122" t="str">
        <f t="shared" si="156"/>
        <v/>
      </c>
      <c r="AC417" s="122" t="str">
        <f>IF($Y417&gt;Dashboard!$Q$19,$AB417,"")</f>
        <v/>
      </c>
      <c r="AD417" s="43" t="str">
        <f t="shared" si="157"/>
        <v/>
      </c>
      <c r="AE417" s="36" t="str">
        <f>IF(Mining_Import!D417="","",Mining_Import!D417)</f>
        <v/>
      </c>
      <c r="AF417" s="36" t="str">
        <f>IF(Mining_Import!E417="","",Mining_Import!E417)</f>
        <v/>
      </c>
      <c r="AG417" s="36" t="str">
        <f>IF(Mining_Import!F417="","",Mining_Import!F417)</f>
        <v/>
      </c>
      <c r="AH417" s="36" t="str">
        <f>IF(Mining_Import!G417="","",Mining_Import!G417)</f>
        <v/>
      </c>
      <c r="AI417" s="36" t="str">
        <f>IF(Mining_Import!H417="","",Mining_Import!H417)</f>
        <v/>
      </c>
      <c r="AJ417" s="36" t="str">
        <f>IF(Mining_Import!I417="","",Mining_Import!I417)</f>
        <v/>
      </c>
      <c r="BY417" s="120" t="str">
        <f t="shared" si="145"/>
        <v/>
      </c>
      <c r="BZ417" s="184" t="str">
        <f t="shared" si="158"/>
        <v/>
      </c>
      <c r="CA417" s="37" t="str">
        <f>IFERROR(VLOOKUP($BY417,Account_Value!$C$2:$F$2500,4,0),"")</f>
        <v/>
      </c>
      <c r="CB417" s="43" t="str">
        <f t="shared" si="146"/>
        <v/>
      </c>
      <c r="CC417" s="122" t="str">
        <f>IF($BZ417="","",SUM($BZ$2:$BZ417))</f>
        <v/>
      </c>
      <c r="CD417" s="43" t="str">
        <f>IF($BZ417="","",$BU$19*(SUM($BZ$2:$BZ417)))</f>
        <v/>
      </c>
    </row>
    <row r="418" spans="1:82">
      <c r="A418" s="4" t="str">
        <f t="shared" si="147"/>
        <v/>
      </c>
      <c r="B418" s="21" t="str">
        <f>IF(Investments_Import!A418="","",Investments_Import!A418)</f>
        <v/>
      </c>
      <c r="C418" s="22" t="str">
        <f t="shared" si="140"/>
        <v/>
      </c>
      <c r="D418" s="51" t="str">
        <f t="shared" si="148"/>
        <v/>
      </c>
      <c r="E418" s="3" t="str">
        <f>IF(Investments_Import!B418="","",Investments_Import!B418)</f>
        <v/>
      </c>
      <c r="F418" s="54" t="str">
        <f t="shared" si="149"/>
        <v xml:space="preserve"> </v>
      </c>
      <c r="G418" s="54" t="str">
        <f>IF($B418="","",COUNTIF($F$2:$F418,$F418))</f>
        <v/>
      </c>
      <c r="H418" s="53" t="str">
        <f t="shared" si="150"/>
        <v xml:space="preserve">  </v>
      </c>
      <c r="I418" s="3" t="str">
        <f>IF(Investments_Import!C418="","",Investments_Import!C418)</f>
        <v/>
      </c>
      <c r="J418" s="108" t="str">
        <f>IF(Investments_Import!D418="","",Investments_Import!D418)</f>
        <v/>
      </c>
      <c r="K418" s="108" t="str">
        <f t="shared" si="151"/>
        <v/>
      </c>
      <c r="L418" s="47" t="str">
        <f>IF(Investments_Import!E418="","",Investments_Import!E418)</f>
        <v/>
      </c>
      <c r="M418" s="47" t="str">
        <f t="shared" si="141"/>
        <v/>
      </c>
      <c r="N418" s="31" t="str">
        <f>IF(Investments_Import!F418="","",Investments_Import!F418)</f>
        <v/>
      </c>
      <c r="O418" s="31" t="str">
        <f t="shared" si="142"/>
        <v/>
      </c>
      <c r="P418" s="3" t="str">
        <f>IF(Investments_Import!G418="","",Investments_Import!G418)</f>
        <v/>
      </c>
      <c r="Q418" s="3" t="str">
        <f>IF(Investments_Import!H418="","",Investments_Import!H418)</f>
        <v/>
      </c>
      <c r="R418" s="37" t="str">
        <f t="shared" si="143"/>
        <v/>
      </c>
      <c r="S418" s="37" t="str">
        <f t="shared" si="144"/>
        <v/>
      </c>
      <c r="U418" s="36" t="str">
        <f>IF(Mining_Import!A418="","",Mining_Import!A418)</f>
        <v/>
      </c>
      <c r="V418" s="22" t="str">
        <f t="shared" si="152"/>
        <v/>
      </c>
      <c r="W418" s="127" t="str">
        <f t="shared" si="153"/>
        <v/>
      </c>
      <c r="X418" s="127" t="str">
        <f t="shared" si="154"/>
        <v/>
      </c>
      <c r="Y418" s="127" t="str">
        <f t="shared" si="155"/>
        <v/>
      </c>
      <c r="Z418" s="36" t="str">
        <f>IF(Mining_Import!B418="","",Mining_Import!B418)</f>
        <v/>
      </c>
      <c r="AA418" s="184" t="str">
        <f>IF(Mining_Import!$C418="","",Mining_Import!$C418)</f>
        <v/>
      </c>
      <c r="AB418" s="122" t="str">
        <f t="shared" si="156"/>
        <v/>
      </c>
      <c r="AC418" s="122" t="str">
        <f>IF($Y418&gt;Dashboard!$Q$19,$AB418,"")</f>
        <v/>
      </c>
      <c r="AD418" s="43" t="str">
        <f t="shared" si="157"/>
        <v/>
      </c>
      <c r="AE418" s="36" t="str">
        <f>IF(Mining_Import!D418="","",Mining_Import!D418)</f>
        <v/>
      </c>
      <c r="AF418" s="36" t="str">
        <f>IF(Mining_Import!E418="","",Mining_Import!E418)</f>
        <v/>
      </c>
      <c r="AG418" s="36" t="str">
        <f>IF(Mining_Import!F418="","",Mining_Import!F418)</f>
        <v/>
      </c>
      <c r="AH418" s="36" t="str">
        <f>IF(Mining_Import!G418="","",Mining_Import!G418)</f>
        <v/>
      </c>
      <c r="AI418" s="36" t="str">
        <f>IF(Mining_Import!H418="","",Mining_Import!H418)</f>
        <v/>
      </c>
      <c r="AJ418" s="36" t="str">
        <f>IF(Mining_Import!I418="","",Mining_Import!I418)</f>
        <v/>
      </c>
      <c r="BY418" s="120" t="str">
        <f t="shared" si="145"/>
        <v/>
      </c>
      <c r="BZ418" s="184" t="str">
        <f t="shared" si="158"/>
        <v/>
      </c>
      <c r="CA418" s="37" t="str">
        <f>IFERROR(VLOOKUP($BY418,Account_Value!$C$2:$F$2500,4,0),"")</f>
        <v/>
      </c>
      <c r="CB418" s="43" t="str">
        <f t="shared" si="146"/>
        <v/>
      </c>
      <c r="CC418" s="122" t="str">
        <f>IF($BZ418="","",SUM($BZ$2:$BZ418))</f>
        <v/>
      </c>
      <c r="CD418" s="43" t="str">
        <f>IF($BZ418="","",$BU$19*(SUM($BZ$2:$BZ418)))</f>
        <v/>
      </c>
    </row>
    <row r="419" spans="1:82">
      <c r="A419" s="4" t="str">
        <f t="shared" si="147"/>
        <v/>
      </c>
      <c r="B419" s="21" t="str">
        <f>IF(Investments_Import!A419="","",Investments_Import!A419)</f>
        <v/>
      </c>
      <c r="C419" s="22" t="str">
        <f t="shared" si="140"/>
        <v/>
      </c>
      <c r="D419" s="51" t="str">
        <f t="shared" si="148"/>
        <v/>
      </c>
      <c r="E419" s="3" t="str">
        <f>IF(Investments_Import!B419="","",Investments_Import!B419)</f>
        <v/>
      </c>
      <c r="F419" s="54" t="str">
        <f t="shared" si="149"/>
        <v xml:space="preserve"> </v>
      </c>
      <c r="G419" s="54" t="str">
        <f>IF($B419="","",COUNTIF($F$2:$F419,$F419))</f>
        <v/>
      </c>
      <c r="H419" s="53" t="str">
        <f t="shared" si="150"/>
        <v xml:space="preserve">  </v>
      </c>
      <c r="I419" s="3" t="str">
        <f>IF(Investments_Import!C419="","",Investments_Import!C419)</f>
        <v/>
      </c>
      <c r="J419" s="108" t="str">
        <f>IF(Investments_Import!D419="","",Investments_Import!D419)</f>
        <v/>
      </c>
      <c r="K419" s="108" t="str">
        <f t="shared" si="151"/>
        <v/>
      </c>
      <c r="L419" s="47" t="str">
        <f>IF(Investments_Import!E419="","",Investments_Import!E419)</f>
        <v/>
      </c>
      <c r="M419" s="47" t="str">
        <f t="shared" si="141"/>
        <v/>
      </c>
      <c r="N419" s="31" t="str">
        <f>IF(Investments_Import!F419="","",Investments_Import!F419)</f>
        <v/>
      </c>
      <c r="O419" s="31" t="str">
        <f t="shared" si="142"/>
        <v/>
      </c>
      <c r="P419" s="3" t="str">
        <f>IF(Investments_Import!G419="","",Investments_Import!G419)</f>
        <v/>
      </c>
      <c r="Q419" s="3" t="str">
        <f>IF(Investments_Import!H419="","",Investments_Import!H419)</f>
        <v/>
      </c>
      <c r="R419" s="37" t="str">
        <f t="shared" si="143"/>
        <v/>
      </c>
      <c r="S419" s="37" t="str">
        <f t="shared" si="144"/>
        <v/>
      </c>
      <c r="U419" s="36" t="str">
        <f>IF(Mining_Import!A419="","",Mining_Import!A419)</f>
        <v/>
      </c>
      <c r="V419" s="22" t="str">
        <f t="shared" si="152"/>
        <v/>
      </c>
      <c r="W419" s="127" t="str">
        <f t="shared" si="153"/>
        <v/>
      </c>
      <c r="X419" s="127" t="str">
        <f t="shared" si="154"/>
        <v/>
      </c>
      <c r="Y419" s="127" t="str">
        <f t="shared" si="155"/>
        <v/>
      </c>
      <c r="Z419" s="36" t="str">
        <f>IF(Mining_Import!B419="","",Mining_Import!B419)</f>
        <v/>
      </c>
      <c r="AA419" s="184" t="str">
        <f>IF(Mining_Import!$C419="","",Mining_Import!$C419)</f>
        <v/>
      </c>
      <c r="AB419" s="122" t="str">
        <f t="shared" si="156"/>
        <v/>
      </c>
      <c r="AC419" s="122" t="str">
        <f>IF($Y419&gt;Dashboard!$Q$19,$AB419,"")</f>
        <v/>
      </c>
      <c r="AD419" s="43" t="str">
        <f t="shared" si="157"/>
        <v/>
      </c>
      <c r="AE419" s="36" t="str">
        <f>IF(Mining_Import!D419="","",Mining_Import!D419)</f>
        <v/>
      </c>
      <c r="AF419" s="36" t="str">
        <f>IF(Mining_Import!E419="","",Mining_Import!E419)</f>
        <v/>
      </c>
      <c r="AG419" s="36" t="str">
        <f>IF(Mining_Import!F419="","",Mining_Import!F419)</f>
        <v/>
      </c>
      <c r="AH419" s="36" t="str">
        <f>IF(Mining_Import!G419="","",Mining_Import!G419)</f>
        <v/>
      </c>
      <c r="AI419" s="36" t="str">
        <f>IF(Mining_Import!H419="","",Mining_Import!H419)</f>
        <v/>
      </c>
      <c r="AJ419" s="36" t="str">
        <f>IF(Mining_Import!I419="","",Mining_Import!I419)</f>
        <v/>
      </c>
      <c r="BY419" s="120" t="str">
        <f t="shared" si="145"/>
        <v/>
      </c>
      <c r="BZ419" s="184" t="str">
        <f t="shared" si="158"/>
        <v/>
      </c>
      <c r="CA419" s="37" t="str">
        <f>IFERROR(VLOOKUP($BY419,Account_Value!$C$2:$F$2500,4,0),"")</f>
        <v/>
      </c>
      <c r="CB419" s="43" t="str">
        <f t="shared" si="146"/>
        <v/>
      </c>
      <c r="CC419" s="122" t="str">
        <f>IF($BZ419="","",SUM($BZ$2:$BZ419))</f>
        <v/>
      </c>
      <c r="CD419" s="43" t="str">
        <f>IF($BZ419="","",$BU$19*(SUM($BZ$2:$BZ419)))</f>
        <v/>
      </c>
    </row>
    <row r="420" spans="1:82">
      <c r="A420" s="4" t="str">
        <f t="shared" si="147"/>
        <v/>
      </c>
      <c r="B420" s="21" t="str">
        <f>IF(Investments_Import!A420="","",Investments_Import!A420)</f>
        <v/>
      </c>
      <c r="C420" s="22" t="str">
        <f t="shared" si="140"/>
        <v/>
      </c>
      <c r="D420" s="51" t="str">
        <f t="shared" si="148"/>
        <v/>
      </c>
      <c r="E420" s="3" t="str">
        <f>IF(Investments_Import!B420="","",Investments_Import!B420)</f>
        <v/>
      </c>
      <c r="F420" s="54" t="str">
        <f t="shared" si="149"/>
        <v xml:space="preserve"> </v>
      </c>
      <c r="G420" s="54" t="str">
        <f>IF($B420="","",COUNTIF($F$2:$F420,$F420))</f>
        <v/>
      </c>
      <c r="H420" s="53" t="str">
        <f t="shared" si="150"/>
        <v xml:space="preserve">  </v>
      </c>
      <c r="I420" s="3" t="str">
        <f>IF(Investments_Import!C420="","",Investments_Import!C420)</f>
        <v/>
      </c>
      <c r="J420" s="108" t="str">
        <f>IF(Investments_Import!D420="","",Investments_Import!D420)</f>
        <v/>
      </c>
      <c r="K420" s="108" t="str">
        <f t="shared" si="151"/>
        <v/>
      </c>
      <c r="L420" s="47" t="str">
        <f>IF(Investments_Import!E420="","",Investments_Import!E420)</f>
        <v/>
      </c>
      <c r="M420" s="47" t="str">
        <f t="shared" si="141"/>
        <v/>
      </c>
      <c r="N420" s="31" t="str">
        <f>IF(Investments_Import!F420="","",Investments_Import!F420)</f>
        <v/>
      </c>
      <c r="O420" s="31" t="str">
        <f t="shared" si="142"/>
        <v/>
      </c>
      <c r="P420" s="3" t="str">
        <f>IF(Investments_Import!G420="","",Investments_Import!G420)</f>
        <v/>
      </c>
      <c r="Q420" s="3" t="str">
        <f>IF(Investments_Import!H420="","",Investments_Import!H420)</f>
        <v/>
      </c>
      <c r="R420" s="37" t="str">
        <f t="shared" si="143"/>
        <v/>
      </c>
      <c r="S420" s="37" t="str">
        <f t="shared" si="144"/>
        <v/>
      </c>
      <c r="U420" s="36" t="str">
        <f>IF(Mining_Import!A420="","",Mining_Import!A420)</f>
        <v/>
      </c>
      <c r="V420" s="22" t="str">
        <f t="shared" si="152"/>
        <v/>
      </c>
      <c r="W420" s="127" t="str">
        <f t="shared" si="153"/>
        <v/>
      </c>
      <c r="X420" s="127" t="str">
        <f t="shared" si="154"/>
        <v/>
      </c>
      <c r="Y420" s="127" t="str">
        <f t="shared" si="155"/>
        <v/>
      </c>
      <c r="Z420" s="36" t="str">
        <f>IF(Mining_Import!B420="","",Mining_Import!B420)</f>
        <v/>
      </c>
      <c r="AA420" s="184" t="str">
        <f>IF(Mining_Import!$C420="","",Mining_Import!$C420)</f>
        <v/>
      </c>
      <c r="AB420" s="122" t="str">
        <f t="shared" si="156"/>
        <v/>
      </c>
      <c r="AC420" s="122" t="str">
        <f>IF($Y420&gt;Dashboard!$Q$19,$AB420,"")</f>
        <v/>
      </c>
      <c r="AD420" s="43" t="str">
        <f t="shared" si="157"/>
        <v/>
      </c>
      <c r="AE420" s="36" t="str">
        <f>IF(Mining_Import!D420="","",Mining_Import!D420)</f>
        <v/>
      </c>
      <c r="AF420" s="36" t="str">
        <f>IF(Mining_Import!E420="","",Mining_Import!E420)</f>
        <v/>
      </c>
      <c r="AG420" s="36" t="str">
        <f>IF(Mining_Import!F420="","",Mining_Import!F420)</f>
        <v/>
      </c>
      <c r="AH420" s="36" t="str">
        <f>IF(Mining_Import!G420="","",Mining_Import!G420)</f>
        <v/>
      </c>
      <c r="AI420" s="36" t="str">
        <f>IF(Mining_Import!H420="","",Mining_Import!H420)</f>
        <v/>
      </c>
      <c r="AJ420" s="36" t="str">
        <f>IF(Mining_Import!I420="","",Mining_Import!I420)</f>
        <v/>
      </c>
      <c r="BY420" s="120" t="str">
        <f t="shared" si="145"/>
        <v/>
      </c>
      <c r="BZ420" s="184" t="str">
        <f t="shared" si="158"/>
        <v/>
      </c>
      <c r="CA420" s="37" t="str">
        <f>IFERROR(VLOOKUP($BY420,Account_Value!$C$2:$F$2500,4,0),"")</f>
        <v/>
      </c>
      <c r="CB420" s="43" t="str">
        <f t="shared" si="146"/>
        <v/>
      </c>
      <c r="CC420" s="122" t="str">
        <f>IF($BZ420="","",SUM($BZ$2:$BZ420))</f>
        <v/>
      </c>
      <c r="CD420" s="43" t="str">
        <f>IF($BZ420="","",$BU$19*(SUM($BZ$2:$BZ420)))</f>
        <v/>
      </c>
    </row>
    <row r="421" spans="1:82">
      <c r="A421" s="4" t="str">
        <f t="shared" si="147"/>
        <v/>
      </c>
      <c r="B421" s="21" t="str">
        <f>IF(Investments_Import!A421="","",Investments_Import!A421)</f>
        <v/>
      </c>
      <c r="C421" s="22" t="str">
        <f t="shared" si="140"/>
        <v/>
      </c>
      <c r="D421" s="51" t="str">
        <f t="shared" si="148"/>
        <v/>
      </c>
      <c r="E421" s="3" t="str">
        <f>IF(Investments_Import!B421="","",Investments_Import!B421)</f>
        <v/>
      </c>
      <c r="F421" s="54" t="str">
        <f t="shared" si="149"/>
        <v xml:space="preserve"> </v>
      </c>
      <c r="G421" s="54" t="str">
        <f>IF($B421="","",COUNTIF($F$2:$F421,$F421))</f>
        <v/>
      </c>
      <c r="H421" s="53" t="str">
        <f t="shared" si="150"/>
        <v xml:space="preserve">  </v>
      </c>
      <c r="I421" s="3" t="str">
        <f>IF(Investments_Import!C421="","",Investments_Import!C421)</f>
        <v/>
      </c>
      <c r="J421" s="108" t="str">
        <f>IF(Investments_Import!D421="","",Investments_Import!D421)</f>
        <v/>
      </c>
      <c r="K421" s="108" t="str">
        <f t="shared" si="151"/>
        <v/>
      </c>
      <c r="L421" s="47" t="str">
        <f>IF(Investments_Import!E421="","",Investments_Import!E421)</f>
        <v/>
      </c>
      <c r="M421" s="47" t="str">
        <f t="shared" si="141"/>
        <v/>
      </c>
      <c r="N421" s="31" t="str">
        <f>IF(Investments_Import!F421="","",Investments_Import!F421)</f>
        <v/>
      </c>
      <c r="O421" s="31" t="str">
        <f t="shared" si="142"/>
        <v/>
      </c>
      <c r="P421" s="3" t="str">
        <f>IF(Investments_Import!G421="","",Investments_Import!G421)</f>
        <v/>
      </c>
      <c r="Q421" s="3" t="str">
        <f>IF(Investments_Import!H421="","",Investments_Import!H421)</f>
        <v/>
      </c>
      <c r="R421" s="37" t="str">
        <f t="shared" si="143"/>
        <v/>
      </c>
      <c r="S421" s="37" t="str">
        <f t="shared" si="144"/>
        <v/>
      </c>
      <c r="U421" s="36" t="str">
        <f>IF(Mining_Import!A421="","",Mining_Import!A421)</f>
        <v/>
      </c>
      <c r="V421" s="22" t="str">
        <f t="shared" si="152"/>
        <v/>
      </c>
      <c r="W421" s="127" t="str">
        <f t="shared" si="153"/>
        <v/>
      </c>
      <c r="X421" s="127" t="str">
        <f t="shared" si="154"/>
        <v/>
      </c>
      <c r="Y421" s="127" t="str">
        <f t="shared" si="155"/>
        <v/>
      </c>
      <c r="Z421" s="36" t="str">
        <f>IF(Mining_Import!B421="","",Mining_Import!B421)</f>
        <v/>
      </c>
      <c r="AA421" s="184" t="str">
        <f>IF(Mining_Import!$C421="","",Mining_Import!$C421)</f>
        <v/>
      </c>
      <c r="AB421" s="122" t="str">
        <f t="shared" si="156"/>
        <v/>
      </c>
      <c r="AC421" s="122" t="str">
        <f>IF($Y421&gt;Dashboard!$Q$19,$AB421,"")</f>
        <v/>
      </c>
      <c r="AD421" s="43" t="str">
        <f t="shared" si="157"/>
        <v/>
      </c>
      <c r="AE421" s="36" t="str">
        <f>IF(Mining_Import!D421="","",Mining_Import!D421)</f>
        <v/>
      </c>
      <c r="AF421" s="36" t="str">
        <f>IF(Mining_Import!E421="","",Mining_Import!E421)</f>
        <v/>
      </c>
      <c r="AG421" s="36" t="str">
        <f>IF(Mining_Import!F421="","",Mining_Import!F421)</f>
        <v/>
      </c>
      <c r="AH421" s="36" t="str">
        <f>IF(Mining_Import!G421="","",Mining_Import!G421)</f>
        <v/>
      </c>
      <c r="AI421" s="36" t="str">
        <f>IF(Mining_Import!H421="","",Mining_Import!H421)</f>
        <v/>
      </c>
      <c r="AJ421" s="36" t="str">
        <f>IF(Mining_Import!I421="","",Mining_Import!I421)</f>
        <v/>
      </c>
      <c r="BY421" s="120" t="str">
        <f t="shared" si="145"/>
        <v/>
      </c>
      <c r="BZ421" s="184" t="str">
        <f t="shared" si="158"/>
        <v/>
      </c>
      <c r="CA421" s="37" t="str">
        <f>IFERROR(VLOOKUP($BY421,Account_Value!$C$2:$F$2500,4,0),"")</f>
        <v/>
      </c>
      <c r="CB421" s="43" t="str">
        <f t="shared" si="146"/>
        <v/>
      </c>
      <c r="CC421" s="122" t="str">
        <f>IF($BZ421="","",SUM($BZ$2:$BZ421))</f>
        <v/>
      </c>
      <c r="CD421" s="43" t="str">
        <f>IF($BZ421="","",$BU$19*(SUM($BZ$2:$BZ421)))</f>
        <v/>
      </c>
    </row>
    <row r="422" spans="1:82">
      <c r="A422" s="4" t="str">
        <f t="shared" si="147"/>
        <v/>
      </c>
      <c r="B422" s="21" t="str">
        <f>IF(Investments_Import!A422="","",Investments_Import!A422)</f>
        <v/>
      </c>
      <c r="C422" s="22" t="str">
        <f t="shared" si="140"/>
        <v/>
      </c>
      <c r="D422" s="51" t="str">
        <f t="shared" si="148"/>
        <v/>
      </c>
      <c r="E422" s="3" t="str">
        <f>IF(Investments_Import!B422="","",Investments_Import!B422)</f>
        <v/>
      </c>
      <c r="F422" s="54" t="str">
        <f t="shared" si="149"/>
        <v xml:space="preserve"> </v>
      </c>
      <c r="G422" s="54" t="str">
        <f>IF($B422="","",COUNTIF($F$2:$F422,$F422))</f>
        <v/>
      </c>
      <c r="H422" s="53" t="str">
        <f t="shared" si="150"/>
        <v xml:space="preserve">  </v>
      </c>
      <c r="I422" s="3" t="str">
        <f>IF(Investments_Import!C422="","",Investments_Import!C422)</f>
        <v/>
      </c>
      <c r="J422" s="108" t="str">
        <f>IF(Investments_Import!D422="","",Investments_Import!D422)</f>
        <v/>
      </c>
      <c r="K422" s="108" t="str">
        <f t="shared" si="151"/>
        <v/>
      </c>
      <c r="L422" s="47" t="str">
        <f>IF(Investments_Import!E422="","",Investments_Import!E422)</f>
        <v/>
      </c>
      <c r="M422" s="47" t="str">
        <f t="shared" si="141"/>
        <v/>
      </c>
      <c r="N422" s="31" t="str">
        <f>IF(Investments_Import!F422="","",Investments_Import!F422)</f>
        <v/>
      </c>
      <c r="O422" s="31" t="str">
        <f t="shared" si="142"/>
        <v/>
      </c>
      <c r="P422" s="3" t="str">
        <f>IF(Investments_Import!G422="","",Investments_Import!G422)</f>
        <v/>
      </c>
      <c r="Q422" s="3" t="str">
        <f>IF(Investments_Import!H422="","",Investments_Import!H422)</f>
        <v/>
      </c>
      <c r="R422" s="37" t="str">
        <f t="shared" si="143"/>
        <v/>
      </c>
      <c r="S422" s="37" t="str">
        <f t="shared" si="144"/>
        <v/>
      </c>
      <c r="U422" s="36" t="str">
        <f>IF(Mining_Import!A422="","",Mining_Import!A422)</f>
        <v/>
      </c>
      <c r="V422" s="22" t="str">
        <f t="shared" si="152"/>
        <v/>
      </c>
      <c r="W422" s="127" t="str">
        <f t="shared" si="153"/>
        <v/>
      </c>
      <c r="X422" s="127" t="str">
        <f t="shared" si="154"/>
        <v/>
      </c>
      <c r="Y422" s="127" t="str">
        <f t="shared" si="155"/>
        <v/>
      </c>
      <c r="Z422" s="36" t="str">
        <f>IF(Mining_Import!B422="","",Mining_Import!B422)</f>
        <v/>
      </c>
      <c r="AA422" s="184" t="str">
        <f>IF(Mining_Import!$C422="","",Mining_Import!$C422)</f>
        <v/>
      </c>
      <c r="AB422" s="122" t="str">
        <f t="shared" si="156"/>
        <v/>
      </c>
      <c r="AC422" s="122" t="str">
        <f>IF($Y422&gt;Dashboard!$Q$19,$AB422,"")</f>
        <v/>
      </c>
      <c r="AD422" s="43" t="str">
        <f t="shared" si="157"/>
        <v/>
      </c>
      <c r="AE422" s="36" t="str">
        <f>IF(Mining_Import!D422="","",Mining_Import!D422)</f>
        <v/>
      </c>
      <c r="AF422" s="36" t="str">
        <f>IF(Mining_Import!E422="","",Mining_Import!E422)</f>
        <v/>
      </c>
      <c r="AG422" s="36" t="str">
        <f>IF(Mining_Import!F422="","",Mining_Import!F422)</f>
        <v/>
      </c>
      <c r="AH422" s="36" t="str">
        <f>IF(Mining_Import!G422="","",Mining_Import!G422)</f>
        <v/>
      </c>
      <c r="AI422" s="36" t="str">
        <f>IF(Mining_Import!H422="","",Mining_Import!H422)</f>
        <v/>
      </c>
      <c r="AJ422" s="36" t="str">
        <f>IF(Mining_Import!I422="","",Mining_Import!I422)</f>
        <v/>
      </c>
      <c r="BY422" s="120" t="str">
        <f t="shared" si="145"/>
        <v/>
      </c>
      <c r="BZ422" s="184" t="str">
        <f t="shared" si="158"/>
        <v/>
      </c>
      <c r="CA422" s="37" t="str">
        <f>IFERROR(VLOOKUP($BY422,Account_Value!$C$2:$F$2500,4,0),"")</f>
        <v/>
      </c>
      <c r="CB422" s="43" t="str">
        <f t="shared" si="146"/>
        <v/>
      </c>
      <c r="CC422" s="122" t="str">
        <f>IF($BZ422="","",SUM($BZ$2:$BZ422))</f>
        <v/>
      </c>
      <c r="CD422" s="43" t="str">
        <f>IF($BZ422="","",$BU$19*(SUM($BZ$2:$BZ422)))</f>
        <v/>
      </c>
    </row>
    <row r="423" spans="1:82">
      <c r="A423" s="4" t="str">
        <f t="shared" si="147"/>
        <v/>
      </c>
      <c r="B423" s="21" t="str">
        <f>IF(Investments_Import!A423="","",Investments_Import!A423)</f>
        <v/>
      </c>
      <c r="C423" s="22" t="str">
        <f t="shared" si="140"/>
        <v/>
      </c>
      <c r="D423" s="51" t="str">
        <f t="shared" si="148"/>
        <v/>
      </c>
      <c r="E423" s="3" t="str">
        <f>IF(Investments_Import!B423="","",Investments_Import!B423)</f>
        <v/>
      </c>
      <c r="F423" s="54" t="str">
        <f t="shared" si="149"/>
        <v xml:space="preserve"> </v>
      </c>
      <c r="G423" s="54" t="str">
        <f>IF($B423="","",COUNTIF($F$2:$F423,$F423))</f>
        <v/>
      </c>
      <c r="H423" s="53" t="str">
        <f t="shared" si="150"/>
        <v xml:space="preserve">  </v>
      </c>
      <c r="I423" s="3" t="str">
        <f>IF(Investments_Import!C423="","",Investments_Import!C423)</f>
        <v/>
      </c>
      <c r="J423" s="108" t="str">
        <f>IF(Investments_Import!D423="","",Investments_Import!D423)</f>
        <v/>
      </c>
      <c r="K423" s="108" t="str">
        <f t="shared" si="151"/>
        <v/>
      </c>
      <c r="L423" s="47" t="str">
        <f>IF(Investments_Import!E423="","",Investments_Import!E423)</f>
        <v/>
      </c>
      <c r="M423" s="47" t="str">
        <f t="shared" si="141"/>
        <v/>
      </c>
      <c r="N423" s="31" t="str">
        <f>IF(Investments_Import!F423="","",Investments_Import!F423)</f>
        <v/>
      </c>
      <c r="O423" s="31" t="str">
        <f t="shared" si="142"/>
        <v/>
      </c>
      <c r="P423" s="3" t="str">
        <f>IF(Investments_Import!G423="","",Investments_Import!G423)</f>
        <v/>
      </c>
      <c r="Q423" s="3" t="str">
        <f>IF(Investments_Import!H423="","",Investments_Import!H423)</f>
        <v/>
      </c>
      <c r="R423" s="37" t="str">
        <f t="shared" si="143"/>
        <v/>
      </c>
      <c r="S423" s="37" t="str">
        <f t="shared" si="144"/>
        <v/>
      </c>
      <c r="U423" s="36" t="str">
        <f>IF(Mining_Import!A423="","",Mining_Import!A423)</f>
        <v/>
      </c>
      <c r="V423" s="22" t="str">
        <f t="shared" si="152"/>
        <v/>
      </c>
      <c r="W423" s="127" t="str">
        <f t="shared" si="153"/>
        <v/>
      </c>
      <c r="X423" s="127" t="str">
        <f t="shared" si="154"/>
        <v/>
      </c>
      <c r="Y423" s="127" t="str">
        <f t="shared" si="155"/>
        <v/>
      </c>
      <c r="Z423" s="36" t="str">
        <f>IF(Mining_Import!B423="","",Mining_Import!B423)</f>
        <v/>
      </c>
      <c r="AA423" s="184" t="str">
        <f>IF(Mining_Import!$C423="","",Mining_Import!$C423)</f>
        <v/>
      </c>
      <c r="AB423" s="122" t="str">
        <f t="shared" si="156"/>
        <v/>
      </c>
      <c r="AC423" s="122" t="str">
        <f>IF($Y423&gt;Dashboard!$Q$19,$AB423,"")</f>
        <v/>
      </c>
      <c r="AD423" s="43" t="str">
        <f t="shared" si="157"/>
        <v/>
      </c>
      <c r="AE423" s="36" t="str">
        <f>IF(Mining_Import!D423="","",Mining_Import!D423)</f>
        <v/>
      </c>
      <c r="AF423" s="36" t="str">
        <f>IF(Mining_Import!E423="","",Mining_Import!E423)</f>
        <v/>
      </c>
      <c r="AG423" s="36" t="str">
        <f>IF(Mining_Import!F423="","",Mining_Import!F423)</f>
        <v/>
      </c>
      <c r="AH423" s="36" t="str">
        <f>IF(Mining_Import!G423="","",Mining_Import!G423)</f>
        <v/>
      </c>
      <c r="AI423" s="36" t="str">
        <f>IF(Mining_Import!H423="","",Mining_Import!H423)</f>
        <v/>
      </c>
      <c r="AJ423" s="36" t="str">
        <f>IF(Mining_Import!I423="","",Mining_Import!I423)</f>
        <v/>
      </c>
      <c r="BY423" s="120" t="str">
        <f t="shared" si="145"/>
        <v/>
      </c>
      <c r="BZ423" s="184" t="str">
        <f t="shared" si="158"/>
        <v/>
      </c>
      <c r="CA423" s="37" t="str">
        <f>IFERROR(VLOOKUP($BY423,Account_Value!$C$2:$F$2500,4,0),"")</f>
        <v/>
      </c>
      <c r="CB423" s="43" t="str">
        <f t="shared" si="146"/>
        <v/>
      </c>
      <c r="CC423" s="122" t="str">
        <f>IF($BZ423="","",SUM($BZ$2:$BZ423))</f>
        <v/>
      </c>
      <c r="CD423" s="43" t="str">
        <f>IF($BZ423="","",$BU$19*(SUM($BZ$2:$BZ423)))</f>
        <v/>
      </c>
    </row>
    <row r="424" spans="1:82">
      <c r="A424" s="4" t="str">
        <f t="shared" si="147"/>
        <v/>
      </c>
      <c r="B424" s="21" t="str">
        <f>IF(Investments_Import!A424="","",Investments_Import!A424)</f>
        <v/>
      </c>
      <c r="C424" s="22" t="str">
        <f t="shared" si="140"/>
        <v/>
      </c>
      <c r="D424" s="51" t="str">
        <f t="shared" si="148"/>
        <v/>
      </c>
      <c r="E424" s="3" t="str">
        <f>IF(Investments_Import!B424="","",Investments_Import!B424)</f>
        <v/>
      </c>
      <c r="F424" s="54" t="str">
        <f t="shared" si="149"/>
        <v xml:space="preserve"> </v>
      </c>
      <c r="G424" s="54" t="str">
        <f>IF($B424="","",COUNTIF($F$2:$F424,$F424))</f>
        <v/>
      </c>
      <c r="H424" s="53" t="str">
        <f t="shared" si="150"/>
        <v xml:space="preserve">  </v>
      </c>
      <c r="I424" s="3" t="str">
        <f>IF(Investments_Import!C424="","",Investments_Import!C424)</f>
        <v/>
      </c>
      <c r="J424" s="108" t="str">
        <f>IF(Investments_Import!D424="","",Investments_Import!D424)</f>
        <v/>
      </c>
      <c r="K424" s="108" t="str">
        <f t="shared" si="151"/>
        <v/>
      </c>
      <c r="L424" s="47" t="str">
        <f>IF(Investments_Import!E424="","",Investments_Import!E424)</f>
        <v/>
      </c>
      <c r="M424" s="47" t="str">
        <f t="shared" si="141"/>
        <v/>
      </c>
      <c r="N424" s="31" t="str">
        <f>IF(Investments_Import!F424="","",Investments_Import!F424)</f>
        <v/>
      </c>
      <c r="O424" s="31" t="str">
        <f t="shared" si="142"/>
        <v/>
      </c>
      <c r="P424" s="3" t="str">
        <f>IF(Investments_Import!G424="","",Investments_Import!G424)</f>
        <v/>
      </c>
      <c r="Q424" s="3" t="str">
        <f>IF(Investments_Import!H424="","",Investments_Import!H424)</f>
        <v/>
      </c>
      <c r="R424" s="37" t="str">
        <f t="shared" si="143"/>
        <v/>
      </c>
      <c r="S424" s="37" t="str">
        <f t="shared" si="144"/>
        <v/>
      </c>
      <c r="U424" s="36" t="str">
        <f>IF(Mining_Import!A424="","",Mining_Import!A424)</f>
        <v/>
      </c>
      <c r="V424" s="22" t="str">
        <f t="shared" si="152"/>
        <v/>
      </c>
      <c r="W424" s="127" t="str">
        <f t="shared" si="153"/>
        <v/>
      </c>
      <c r="X424" s="127" t="str">
        <f t="shared" si="154"/>
        <v/>
      </c>
      <c r="Y424" s="127" t="str">
        <f t="shared" si="155"/>
        <v/>
      </c>
      <c r="Z424" s="36" t="str">
        <f>IF(Mining_Import!B424="","",Mining_Import!B424)</f>
        <v/>
      </c>
      <c r="AA424" s="184" t="str">
        <f>IF(Mining_Import!$C424="","",Mining_Import!$C424)</f>
        <v/>
      </c>
      <c r="AB424" s="122" t="str">
        <f t="shared" si="156"/>
        <v/>
      </c>
      <c r="AC424" s="122" t="str">
        <f>IF($Y424&gt;Dashboard!$Q$19,$AB424,"")</f>
        <v/>
      </c>
      <c r="AD424" s="43" t="str">
        <f t="shared" si="157"/>
        <v/>
      </c>
      <c r="AE424" s="36" t="str">
        <f>IF(Mining_Import!D424="","",Mining_Import!D424)</f>
        <v/>
      </c>
      <c r="AF424" s="36" t="str">
        <f>IF(Mining_Import!E424="","",Mining_Import!E424)</f>
        <v/>
      </c>
      <c r="AG424" s="36" t="str">
        <f>IF(Mining_Import!F424="","",Mining_Import!F424)</f>
        <v/>
      </c>
      <c r="AH424" s="36" t="str">
        <f>IF(Mining_Import!G424="","",Mining_Import!G424)</f>
        <v/>
      </c>
      <c r="AI424" s="36" t="str">
        <f>IF(Mining_Import!H424="","",Mining_Import!H424)</f>
        <v/>
      </c>
      <c r="AJ424" s="36" t="str">
        <f>IF(Mining_Import!I424="","",Mining_Import!I424)</f>
        <v/>
      </c>
      <c r="BY424" s="120" t="str">
        <f t="shared" si="145"/>
        <v/>
      </c>
      <c r="BZ424" s="184" t="str">
        <f t="shared" si="158"/>
        <v/>
      </c>
      <c r="CA424" s="37" t="str">
        <f>IFERROR(VLOOKUP($BY424,Account_Value!$C$2:$F$2500,4,0),"")</f>
        <v/>
      </c>
      <c r="CB424" s="43" t="str">
        <f t="shared" si="146"/>
        <v/>
      </c>
      <c r="CC424" s="122" t="str">
        <f>IF($BZ424="","",SUM($BZ$2:$BZ424))</f>
        <v/>
      </c>
      <c r="CD424" s="43" t="str">
        <f>IF($BZ424="","",$BU$19*(SUM($BZ$2:$BZ424)))</f>
        <v/>
      </c>
    </row>
    <row r="425" spans="1:82">
      <c r="A425" s="4" t="str">
        <f t="shared" si="147"/>
        <v/>
      </c>
      <c r="B425" s="21" t="str">
        <f>IF(Investments_Import!A425="","",Investments_Import!A425)</f>
        <v/>
      </c>
      <c r="C425" s="22" t="str">
        <f t="shared" si="140"/>
        <v/>
      </c>
      <c r="D425" s="51" t="str">
        <f t="shared" si="148"/>
        <v/>
      </c>
      <c r="E425" s="3" t="str">
        <f>IF(Investments_Import!B425="","",Investments_Import!B425)</f>
        <v/>
      </c>
      <c r="F425" s="54" t="str">
        <f t="shared" si="149"/>
        <v xml:space="preserve"> </v>
      </c>
      <c r="G425" s="54" t="str">
        <f>IF($B425="","",COUNTIF($F$2:$F425,$F425))</f>
        <v/>
      </c>
      <c r="H425" s="53" t="str">
        <f t="shared" si="150"/>
        <v xml:space="preserve">  </v>
      </c>
      <c r="I425" s="3" t="str">
        <f>IF(Investments_Import!C425="","",Investments_Import!C425)</f>
        <v/>
      </c>
      <c r="J425" s="108" t="str">
        <f>IF(Investments_Import!D425="","",Investments_Import!D425)</f>
        <v/>
      </c>
      <c r="K425" s="108" t="str">
        <f t="shared" si="151"/>
        <v/>
      </c>
      <c r="L425" s="47" t="str">
        <f>IF(Investments_Import!E425="","",Investments_Import!E425)</f>
        <v/>
      </c>
      <c r="M425" s="47" t="str">
        <f t="shared" si="141"/>
        <v/>
      </c>
      <c r="N425" s="31" t="str">
        <f>IF(Investments_Import!F425="","",Investments_Import!F425)</f>
        <v/>
      </c>
      <c r="O425" s="31" t="str">
        <f t="shared" si="142"/>
        <v/>
      </c>
      <c r="P425" s="3" t="str">
        <f>IF(Investments_Import!G425="","",Investments_Import!G425)</f>
        <v/>
      </c>
      <c r="Q425" s="3" t="str">
        <f>IF(Investments_Import!H425="","",Investments_Import!H425)</f>
        <v/>
      </c>
      <c r="R425" s="37" t="str">
        <f t="shared" si="143"/>
        <v/>
      </c>
      <c r="S425" s="37" t="str">
        <f t="shared" si="144"/>
        <v/>
      </c>
      <c r="U425" s="36" t="str">
        <f>IF(Mining_Import!A425="","",Mining_Import!A425)</f>
        <v/>
      </c>
      <c r="V425" s="22" t="str">
        <f t="shared" si="152"/>
        <v/>
      </c>
      <c r="W425" s="127" t="str">
        <f t="shared" si="153"/>
        <v/>
      </c>
      <c r="X425" s="127" t="str">
        <f t="shared" si="154"/>
        <v/>
      </c>
      <c r="Y425" s="127" t="str">
        <f t="shared" si="155"/>
        <v/>
      </c>
      <c r="Z425" s="36" t="str">
        <f>IF(Mining_Import!B425="","",Mining_Import!B425)</f>
        <v/>
      </c>
      <c r="AA425" s="184" t="str">
        <f>IF(Mining_Import!$C425="","",Mining_Import!$C425)</f>
        <v/>
      </c>
      <c r="AB425" s="122" t="str">
        <f t="shared" si="156"/>
        <v/>
      </c>
      <c r="AC425" s="122" t="str">
        <f>IF($Y425&gt;Dashboard!$Q$19,$AB425,"")</f>
        <v/>
      </c>
      <c r="AD425" s="43" t="str">
        <f t="shared" si="157"/>
        <v/>
      </c>
      <c r="AE425" s="36" t="str">
        <f>IF(Mining_Import!D425="","",Mining_Import!D425)</f>
        <v/>
      </c>
      <c r="AF425" s="36" t="str">
        <f>IF(Mining_Import!E425="","",Mining_Import!E425)</f>
        <v/>
      </c>
      <c r="AG425" s="36" t="str">
        <f>IF(Mining_Import!F425="","",Mining_Import!F425)</f>
        <v/>
      </c>
      <c r="AH425" s="36" t="str">
        <f>IF(Mining_Import!G425="","",Mining_Import!G425)</f>
        <v/>
      </c>
      <c r="AI425" s="36" t="str">
        <f>IF(Mining_Import!H425="","",Mining_Import!H425)</f>
        <v/>
      </c>
      <c r="AJ425" s="36" t="str">
        <f>IF(Mining_Import!I425="","",Mining_Import!I425)</f>
        <v/>
      </c>
      <c r="BY425" s="120" t="str">
        <f t="shared" si="145"/>
        <v/>
      </c>
      <c r="BZ425" s="184" t="str">
        <f t="shared" si="158"/>
        <v/>
      </c>
      <c r="CA425" s="37" t="str">
        <f>IFERROR(VLOOKUP($BY425,Account_Value!$C$2:$F$2500,4,0),"")</f>
        <v/>
      </c>
      <c r="CB425" s="43" t="str">
        <f t="shared" si="146"/>
        <v/>
      </c>
      <c r="CC425" s="122" t="str">
        <f>IF($BZ425="","",SUM($BZ$2:$BZ425))</f>
        <v/>
      </c>
      <c r="CD425" s="43" t="str">
        <f>IF($BZ425="","",$BU$19*(SUM($BZ$2:$BZ425)))</f>
        <v/>
      </c>
    </row>
    <row r="426" spans="1:82">
      <c r="A426" s="4" t="str">
        <f t="shared" si="147"/>
        <v/>
      </c>
      <c r="B426" s="21" t="str">
        <f>IF(Investments_Import!A426="","",Investments_Import!A426)</f>
        <v/>
      </c>
      <c r="C426" s="22" t="str">
        <f t="shared" si="140"/>
        <v/>
      </c>
      <c r="D426" s="51" t="str">
        <f t="shared" si="148"/>
        <v/>
      </c>
      <c r="E426" s="3" t="str">
        <f>IF(Investments_Import!B426="","",Investments_Import!B426)</f>
        <v/>
      </c>
      <c r="F426" s="54" t="str">
        <f t="shared" si="149"/>
        <v xml:space="preserve"> </v>
      </c>
      <c r="G426" s="54" t="str">
        <f>IF($B426="","",COUNTIF($F$2:$F426,$F426))</f>
        <v/>
      </c>
      <c r="H426" s="53" t="str">
        <f t="shared" si="150"/>
        <v xml:space="preserve">  </v>
      </c>
      <c r="I426" s="3" t="str">
        <f>IF(Investments_Import!C426="","",Investments_Import!C426)</f>
        <v/>
      </c>
      <c r="J426" s="108" t="str">
        <f>IF(Investments_Import!D426="","",Investments_Import!D426)</f>
        <v/>
      </c>
      <c r="K426" s="108" t="str">
        <f t="shared" si="151"/>
        <v/>
      </c>
      <c r="L426" s="47" t="str">
        <f>IF(Investments_Import!E426="","",Investments_Import!E426)</f>
        <v/>
      </c>
      <c r="M426" s="47" t="str">
        <f t="shared" si="141"/>
        <v/>
      </c>
      <c r="N426" s="31" t="str">
        <f>IF(Investments_Import!F426="","",Investments_Import!F426)</f>
        <v/>
      </c>
      <c r="O426" s="31" t="str">
        <f t="shared" si="142"/>
        <v/>
      </c>
      <c r="P426" s="3" t="str">
        <f>IF(Investments_Import!G426="","",Investments_Import!G426)</f>
        <v/>
      </c>
      <c r="Q426" s="3" t="str">
        <f>IF(Investments_Import!H426="","",Investments_Import!H426)</f>
        <v/>
      </c>
      <c r="R426" s="37" t="str">
        <f t="shared" si="143"/>
        <v/>
      </c>
      <c r="S426" s="37" t="str">
        <f t="shared" si="144"/>
        <v/>
      </c>
      <c r="U426" s="36" t="str">
        <f>IF(Mining_Import!A426="","",Mining_Import!A426)</f>
        <v/>
      </c>
      <c r="V426" s="22" t="str">
        <f t="shared" si="152"/>
        <v/>
      </c>
      <c r="W426" s="127" t="str">
        <f t="shared" si="153"/>
        <v/>
      </c>
      <c r="X426" s="127" t="str">
        <f t="shared" si="154"/>
        <v/>
      </c>
      <c r="Y426" s="127" t="str">
        <f t="shared" si="155"/>
        <v/>
      </c>
      <c r="Z426" s="36" t="str">
        <f>IF(Mining_Import!B426="","",Mining_Import!B426)</f>
        <v/>
      </c>
      <c r="AA426" s="184" t="str">
        <f>IF(Mining_Import!$C426="","",Mining_Import!$C426)</f>
        <v/>
      </c>
      <c r="AB426" s="122" t="str">
        <f t="shared" si="156"/>
        <v/>
      </c>
      <c r="AC426" s="122" t="str">
        <f>IF($Y426&gt;Dashboard!$Q$19,$AB426,"")</f>
        <v/>
      </c>
      <c r="AD426" s="43" t="str">
        <f t="shared" si="157"/>
        <v/>
      </c>
      <c r="AE426" s="36" t="str">
        <f>IF(Mining_Import!D426="","",Mining_Import!D426)</f>
        <v/>
      </c>
      <c r="AF426" s="36" t="str">
        <f>IF(Mining_Import!E426="","",Mining_Import!E426)</f>
        <v/>
      </c>
      <c r="AG426" s="36" t="str">
        <f>IF(Mining_Import!F426="","",Mining_Import!F426)</f>
        <v/>
      </c>
      <c r="AH426" s="36" t="str">
        <f>IF(Mining_Import!G426="","",Mining_Import!G426)</f>
        <v/>
      </c>
      <c r="AI426" s="36" t="str">
        <f>IF(Mining_Import!H426="","",Mining_Import!H426)</f>
        <v/>
      </c>
      <c r="AJ426" s="36" t="str">
        <f>IF(Mining_Import!I426="","",Mining_Import!I426)</f>
        <v/>
      </c>
      <c r="BY426" s="120" t="str">
        <f t="shared" si="145"/>
        <v/>
      </c>
      <c r="BZ426" s="184" t="str">
        <f t="shared" si="158"/>
        <v/>
      </c>
      <c r="CA426" s="37" t="str">
        <f>IFERROR(VLOOKUP($BY426,Account_Value!$C$2:$F$2500,4,0),"")</f>
        <v/>
      </c>
      <c r="CB426" s="43" t="str">
        <f t="shared" si="146"/>
        <v/>
      </c>
      <c r="CC426" s="122" t="str">
        <f>IF($BZ426="","",SUM($BZ$2:$BZ426))</f>
        <v/>
      </c>
      <c r="CD426" s="43" t="str">
        <f>IF($BZ426="","",$BU$19*(SUM($BZ$2:$BZ426)))</f>
        <v/>
      </c>
    </row>
    <row r="427" spans="1:82">
      <c r="A427" s="4" t="str">
        <f t="shared" si="147"/>
        <v/>
      </c>
      <c r="B427" s="21" t="str">
        <f>IF(Investments_Import!A427="","",Investments_Import!A427)</f>
        <v/>
      </c>
      <c r="C427" s="22" t="str">
        <f t="shared" si="140"/>
        <v/>
      </c>
      <c r="D427" s="51" t="str">
        <f t="shared" si="148"/>
        <v/>
      </c>
      <c r="E427" s="3" t="str">
        <f>IF(Investments_Import!B427="","",Investments_Import!B427)</f>
        <v/>
      </c>
      <c r="F427" s="54" t="str">
        <f t="shared" si="149"/>
        <v xml:space="preserve"> </v>
      </c>
      <c r="G427" s="54" t="str">
        <f>IF($B427="","",COUNTIF($F$2:$F427,$F427))</f>
        <v/>
      </c>
      <c r="H427" s="53" t="str">
        <f t="shared" si="150"/>
        <v xml:space="preserve">  </v>
      </c>
      <c r="I427" s="3" t="str">
        <f>IF(Investments_Import!C427="","",Investments_Import!C427)</f>
        <v/>
      </c>
      <c r="J427" s="108" t="str">
        <f>IF(Investments_Import!D427="","",Investments_Import!D427)</f>
        <v/>
      </c>
      <c r="K427" s="108" t="str">
        <f t="shared" si="151"/>
        <v/>
      </c>
      <c r="L427" s="47" t="str">
        <f>IF(Investments_Import!E427="","",Investments_Import!E427)</f>
        <v/>
      </c>
      <c r="M427" s="47" t="str">
        <f t="shared" si="141"/>
        <v/>
      </c>
      <c r="N427" s="31" t="str">
        <f>IF(Investments_Import!F427="","",Investments_Import!F427)</f>
        <v/>
      </c>
      <c r="O427" s="31" t="str">
        <f t="shared" si="142"/>
        <v/>
      </c>
      <c r="P427" s="3" t="str">
        <f>IF(Investments_Import!G427="","",Investments_Import!G427)</f>
        <v/>
      </c>
      <c r="Q427" s="3" t="str">
        <f>IF(Investments_Import!H427="","",Investments_Import!H427)</f>
        <v/>
      </c>
      <c r="R427" s="37" t="str">
        <f t="shared" si="143"/>
        <v/>
      </c>
      <c r="S427" s="37" t="str">
        <f t="shared" si="144"/>
        <v/>
      </c>
      <c r="U427" s="36" t="str">
        <f>IF(Mining_Import!A427="","",Mining_Import!A427)</f>
        <v/>
      </c>
      <c r="V427" s="22" t="str">
        <f t="shared" si="152"/>
        <v/>
      </c>
      <c r="W427" s="127" t="str">
        <f t="shared" si="153"/>
        <v/>
      </c>
      <c r="X427" s="127" t="str">
        <f t="shared" si="154"/>
        <v/>
      </c>
      <c r="Y427" s="127" t="str">
        <f t="shared" si="155"/>
        <v/>
      </c>
      <c r="Z427" s="36" t="str">
        <f>IF(Mining_Import!B427="","",Mining_Import!B427)</f>
        <v/>
      </c>
      <c r="AA427" s="184" t="str">
        <f>IF(Mining_Import!$C427="","",Mining_Import!$C427)</f>
        <v/>
      </c>
      <c r="AB427" s="122" t="str">
        <f t="shared" si="156"/>
        <v/>
      </c>
      <c r="AC427" s="122" t="str">
        <f>IF($Y427&gt;Dashboard!$Q$19,$AB427,"")</f>
        <v/>
      </c>
      <c r="AD427" s="43" t="str">
        <f t="shared" si="157"/>
        <v/>
      </c>
      <c r="AE427" s="36" t="str">
        <f>IF(Mining_Import!D427="","",Mining_Import!D427)</f>
        <v/>
      </c>
      <c r="AF427" s="36" t="str">
        <f>IF(Mining_Import!E427="","",Mining_Import!E427)</f>
        <v/>
      </c>
      <c r="AG427" s="36" t="str">
        <f>IF(Mining_Import!F427="","",Mining_Import!F427)</f>
        <v/>
      </c>
      <c r="AH427" s="36" t="str">
        <f>IF(Mining_Import!G427="","",Mining_Import!G427)</f>
        <v/>
      </c>
      <c r="AI427" s="36" t="str">
        <f>IF(Mining_Import!H427="","",Mining_Import!H427)</f>
        <v/>
      </c>
      <c r="AJ427" s="36" t="str">
        <f>IF(Mining_Import!I427="","",Mining_Import!I427)</f>
        <v/>
      </c>
      <c r="BY427" s="120" t="str">
        <f t="shared" si="145"/>
        <v/>
      </c>
      <c r="BZ427" s="184" t="str">
        <f t="shared" si="158"/>
        <v/>
      </c>
      <c r="CA427" s="37" t="str">
        <f>IFERROR(VLOOKUP($BY427,Account_Value!$C$2:$F$2500,4,0),"")</f>
        <v/>
      </c>
      <c r="CB427" s="43" t="str">
        <f t="shared" si="146"/>
        <v/>
      </c>
      <c r="CC427" s="122" t="str">
        <f>IF($BZ427="","",SUM($BZ$2:$BZ427))</f>
        <v/>
      </c>
      <c r="CD427" s="43" t="str">
        <f>IF($BZ427="","",$BU$19*(SUM($BZ$2:$BZ427)))</f>
        <v/>
      </c>
    </row>
    <row r="428" spans="1:82">
      <c r="A428" s="4" t="str">
        <f t="shared" si="147"/>
        <v/>
      </c>
      <c r="B428" s="21" t="str">
        <f>IF(Investments_Import!A428="","",Investments_Import!A428)</f>
        <v/>
      </c>
      <c r="C428" s="22" t="str">
        <f t="shared" si="140"/>
        <v/>
      </c>
      <c r="D428" s="51" t="str">
        <f t="shared" si="148"/>
        <v/>
      </c>
      <c r="E428" s="3" t="str">
        <f>IF(Investments_Import!B428="","",Investments_Import!B428)</f>
        <v/>
      </c>
      <c r="F428" s="54" t="str">
        <f t="shared" si="149"/>
        <v xml:space="preserve"> </v>
      </c>
      <c r="G428" s="54" t="str">
        <f>IF($B428="","",COUNTIF($F$2:$F428,$F428))</f>
        <v/>
      </c>
      <c r="H428" s="53" t="str">
        <f t="shared" si="150"/>
        <v xml:space="preserve">  </v>
      </c>
      <c r="I428" s="3" t="str">
        <f>IF(Investments_Import!C428="","",Investments_Import!C428)</f>
        <v/>
      </c>
      <c r="J428" s="108" t="str">
        <f>IF(Investments_Import!D428="","",Investments_Import!D428)</f>
        <v/>
      </c>
      <c r="K428" s="108" t="str">
        <f t="shared" si="151"/>
        <v/>
      </c>
      <c r="L428" s="47" t="str">
        <f>IF(Investments_Import!E428="","",Investments_Import!E428)</f>
        <v/>
      </c>
      <c r="M428" s="47" t="str">
        <f t="shared" si="141"/>
        <v/>
      </c>
      <c r="N428" s="31" t="str">
        <f>IF(Investments_Import!F428="","",Investments_Import!F428)</f>
        <v/>
      </c>
      <c r="O428" s="31" t="str">
        <f t="shared" si="142"/>
        <v/>
      </c>
      <c r="P428" s="3" t="str">
        <f>IF(Investments_Import!G428="","",Investments_Import!G428)</f>
        <v/>
      </c>
      <c r="Q428" s="3" t="str">
        <f>IF(Investments_Import!H428="","",Investments_Import!H428)</f>
        <v/>
      </c>
      <c r="R428" s="37" t="str">
        <f t="shared" si="143"/>
        <v/>
      </c>
      <c r="S428" s="37" t="str">
        <f t="shared" si="144"/>
        <v/>
      </c>
      <c r="U428" s="36" t="str">
        <f>IF(Mining_Import!A428="","",Mining_Import!A428)</f>
        <v/>
      </c>
      <c r="V428" s="22" t="str">
        <f t="shared" si="152"/>
        <v/>
      </c>
      <c r="W428" s="127" t="str">
        <f t="shared" si="153"/>
        <v/>
      </c>
      <c r="X428" s="127" t="str">
        <f t="shared" si="154"/>
        <v/>
      </c>
      <c r="Y428" s="127" t="str">
        <f t="shared" si="155"/>
        <v/>
      </c>
      <c r="Z428" s="36" t="str">
        <f>IF(Mining_Import!B428="","",Mining_Import!B428)</f>
        <v/>
      </c>
      <c r="AA428" s="184" t="str">
        <f>IF(Mining_Import!$C428="","",Mining_Import!$C428)</f>
        <v/>
      </c>
      <c r="AB428" s="122" t="str">
        <f t="shared" si="156"/>
        <v/>
      </c>
      <c r="AC428" s="122" t="str">
        <f>IF($Y428&gt;Dashboard!$Q$19,$AB428,"")</f>
        <v/>
      </c>
      <c r="AD428" s="43" t="str">
        <f t="shared" si="157"/>
        <v/>
      </c>
      <c r="AE428" s="36" t="str">
        <f>IF(Mining_Import!D428="","",Mining_Import!D428)</f>
        <v/>
      </c>
      <c r="AF428" s="36" t="str">
        <f>IF(Mining_Import!E428="","",Mining_Import!E428)</f>
        <v/>
      </c>
      <c r="AG428" s="36" t="str">
        <f>IF(Mining_Import!F428="","",Mining_Import!F428)</f>
        <v/>
      </c>
      <c r="AH428" s="36" t="str">
        <f>IF(Mining_Import!G428="","",Mining_Import!G428)</f>
        <v/>
      </c>
      <c r="AI428" s="36" t="str">
        <f>IF(Mining_Import!H428="","",Mining_Import!H428)</f>
        <v/>
      </c>
      <c r="AJ428" s="36" t="str">
        <f>IF(Mining_Import!I428="","",Mining_Import!I428)</f>
        <v/>
      </c>
      <c r="BY428" s="120" t="str">
        <f t="shared" si="145"/>
        <v/>
      </c>
      <c r="BZ428" s="184" t="str">
        <f t="shared" si="158"/>
        <v/>
      </c>
      <c r="CA428" s="37" t="str">
        <f>IFERROR(VLOOKUP($BY428,Account_Value!$C$2:$F$2500,4,0),"")</f>
        <v/>
      </c>
      <c r="CB428" s="43" t="str">
        <f t="shared" si="146"/>
        <v/>
      </c>
      <c r="CC428" s="122" t="str">
        <f>IF($BZ428="","",SUM($BZ$2:$BZ428))</f>
        <v/>
      </c>
      <c r="CD428" s="43" t="str">
        <f>IF($BZ428="","",$BU$19*(SUM($BZ$2:$BZ428)))</f>
        <v/>
      </c>
    </row>
    <row r="429" spans="1:82">
      <c r="A429" s="4" t="str">
        <f t="shared" si="147"/>
        <v/>
      </c>
      <c r="B429" s="21" t="str">
        <f>IF(Investments_Import!A429="","",Investments_Import!A429)</f>
        <v/>
      </c>
      <c r="C429" s="22" t="str">
        <f t="shared" si="140"/>
        <v/>
      </c>
      <c r="D429" s="51" t="str">
        <f t="shared" si="148"/>
        <v/>
      </c>
      <c r="E429" s="3" t="str">
        <f>IF(Investments_Import!B429="","",Investments_Import!B429)</f>
        <v/>
      </c>
      <c r="F429" s="54" t="str">
        <f t="shared" si="149"/>
        <v xml:space="preserve"> </v>
      </c>
      <c r="G429" s="54" t="str">
        <f>IF($B429="","",COUNTIF($F$2:$F429,$F429))</f>
        <v/>
      </c>
      <c r="H429" s="53" t="str">
        <f t="shared" si="150"/>
        <v xml:space="preserve">  </v>
      </c>
      <c r="I429" s="3" t="str">
        <f>IF(Investments_Import!C429="","",Investments_Import!C429)</f>
        <v/>
      </c>
      <c r="J429" s="108" t="str">
        <f>IF(Investments_Import!D429="","",Investments_Import!D429)</f>
        <v/>
      </c>
      <c r="K429" s="108" t="str">
        <f t="shared" si="151"/>
        <v/>
      </c>
      <c r="L429" s="47" t="str">
        <f>IF(Investments_Import!E429="","",Investments_Import!E429)</f>
        <v/>
      </c>
      <c r="M429" s="47" t="str">
        <f t="shared" si="141"/>
        <v/>
      </c>
      <c r="N429" s="31" t="str">
        <f>IF(Investments_Import!F429="","",Investments_Import!F429)</f>
        <v/>
      </c>
      <c r="O429" s="31" t="str">
        <f t="shared" si="142"/>
        <v/>
      </c>
      <c r="P429" s="3" t="str">
        <f>IF(Investments_Import!G429="","",Investments_Import!G429)</f>
        <v/>
      </c>
      <c r="Q429" s="3" t="str">
        <f>IF(Investments_Import!H429="","",Investments_Import!H429)</f>
        <v/>
      </c>
      <c r="R429" s="37" t="str">
        <f t="shared" si="143"/>
        <v/>
      </c>
      <c r="S429" s="37" t="str">
        <f t="shared" si="144"/>
        <v/>
      </c>
      <c r="U429" s="36" t="str">
        <f>IF(Mining_Import!A429="","",Mining_Import!A429)</f>
        <v/>
      </c>
      <c r="V429" s="22" t="str">
        <f t="shared" si="152"/>
        <v/>
      </c>
      <c r="W429" s="127" t="str">
        <f t="shared" si="153"/>
        <v/>
      </c>
      <c r="X429" s="127" t="str">
        <f t="shared" si="154"/>
        <v/>
      </c>
      <c r="Y429" s="127" t="str">
        <f t="shared" si="155"/>
        <v/>
      </c>
      <c r="Z429" s="36" t="str">
        <f>IF(Mining_Import!B429="","",Mining_Import!B429)</f>
        <v/>
      </c>
      <c r="AA429" s="184" t="str">
        <f>IF(Mining_Import!$C429="","",Mining_Import!$C429)</f>
        <v/>
      </c>
      <c r="AB429" s="122" t="str">
        <f t="shared" si="156"/>
        <v/>
      </c>
      <c r="AC429" s="122" t="str">
        <f>IF($Y429&gt;Dashboard!$Q$19,$AB429,"")</f>
        <v/>
      </c>
      <c r="AD429" s="43" t="str">
        <f t="shared" si="157"/>
        <v/>
      </c>
      <c r="AE429" s="36" t="str">
        <f>IF(Mining_Import!D429="","",Mining_Import!D429)</f>
        <v/>
      </c>
      <c r="AF429" s="36" t="str">
        <f>IF(Mining_Import!E429="","",Mining_Import!E429)</f>
        <v/>
      </c>
      <c r="AG429" s="36" t="str">
        <f>IF(Mining_Import!F429="","",Mining_Import!F429)</f>
        <v/>
      </c>
      <c r="AH429" s="36" t="str">
        <f>IF(Mining_Import!G429="","",Mining_Import!G429)</f>
        <v/>
      </c>
      <c r="AI429" s="36" t="str">
        <f>IF(Mining_Import!H429="","",Mining_Import!H429)</f>
        <v/>
      </c>
      <c r="AJ429" s="36" t="str">
        <f>IF(Mining_Import!I429="","",Mining_Import!I429)</f>
        <v/>
      </c>
      <c r="BY429" s="120" t="str">
        <f t="shared" si="145"/>
        <v/>
      </c>
      <c r="BZ429" s="184" t="str">
        <f t="shared" si="158"/>
        <v/>
      </c>
      <c r="CA429" s="37" t="str">
        <f>IFERROR(VLOOKUP($BY429,Account_Value!$C$2:$F$2500,4,0),"")</f>
        <v/>
      </c>
      <c r="CB429" s="43" t="str">
        <f t="shared" si="146"/>
        <v/>
      </c>
      <c r="CC429" s="122" t="str">
        <f>IF($BZ429="","",SUM($BZ$2:$BZ429))</f>
        <v/>
      </c>
      <c r="CD429" s="43" t="str">
        <f>IF($BZ429="","",$BU$19*(SUM($BZ$2:$BZ429)))</f>
        <v/>
      </c>
    </row>
    <row r="430" spans="1:82">
      <c r="A430" s="4" t="str">
        <f t="shared" si="147"/>
        <v/>
      </c>
      <c r="B430" s="21" t="str">
        <f>IF(Investments_Import!A430="","",Investments_Import!A430)</f>
        <v/>
      </c>
      <c r="C430" s="22" t="str">
        <f t="shared" si="140"/>
        <v/>
      </c>
      <c r="D430" s="51" t="str">
        <f t="shared" si="148"/>
        <v/>
      </c>
      <c r="E430" s="3" t="str">
        <f>IF(Investments_Import!B430="","",Investments_Import!B430)</f>
        <v/>
      </c>
      <c r="F430" s="54" t="str">
        <f t="shared" si="149"/>
        <v xml:space="preserve"> </v>
      </c>
      <c r="G430" s="54" t="str">
        <f>IF($B430="","",COUNTIF($F$2:$F430,$F430))</f>
        <v/>
      </c>
      <c r="H430" s="53" t="str">
        <f t="shared" si="150"/>
        <v xml:space="preserve">  </v>
      </c>
      <c r="I430" s="3" t="str">
        <f>IF(Investments_Import!C430="","",Investments_Import!C430)</f>
        <v/>
      </c>
      <c r="J430" s="108" t="str">
        <f>IF(Investments_Import!D430="","",Investments_Import!D430)</f>
        <v/>
      </c>
      <c r="K430" s="108" t="str">
        <f t="shared" si="151"/>
        <v/>
      </c>
      <c r="L430" s="47" t="str">
        <f>IF(Investments_Import!E430="","",Investments_Import!E430)</f>
        <v/>
      </c>
      <c r="M430" s="47" t="str">
        <f t="shared" si="141"/>
        <v/>
      </c>
      <c r="N430" s="31" t="str">
        <f>IF(Investments_Import!F430="","",Investments_Import!F430)</f>
        <v/>
      </c>
      <c r="O430" s="31" t="str">
        <f t="shared" si="142"/>
        <v/>
      </c>
      <c r="P430" s="3" t="str">
        <f>IF(Investments_Import!G430="","",Investments_Import!G430)</f>
        <v/>
      </c>
      <c r="Q430" s="3" t="str">
        <f>IF(Investments_Import!H430="","",Investments_Import!H430)</f>
        <v/>
      </c>
      <c r="R430" s="37" t="str">
        <f t="shared" si="143"/>
        <v/>
      </c>
      <c r="S430" s="37" t="str">
        <f t="shared" si="144"/>
        <v/>
      </c>
      <c r="U430" s="36" t="str">
        <f>IF(Mining_Import!A430="","",Mining_Import!A430)</f>
        <v/>
      </c>
      <c r="V430" s="22" t="str">
        <f t="shared" si="152"/>
        <v/>
      </c>
      <c r="W430" s="127" t="str">
        <f t="shared" si="153"/>
        <v/>
      </c>
      <c r="X430" s="127" t="str">
        <f t="shared" si="154"/>
        <v/>
      </c>
      <c r="Y430" s="127" t="str">
        <f t="shared" si="155"/>
        <v/>
      </c>
      <c r="Z430" s="36" t="str">
        <f>IF(Mining_Import!B430="","",Mining_Import!B430)</f>
        <v/>
      </c>
      <c r="AA430" s="184" t="str">
        <f>IF(Mining_Import!$C430="","",Mining_Import!$C430)</f>
        <v/>
      </c>
      <c r="AB430" s="122" t="str">
        <f t="shared" si="156"/>
        <v/>
      </c>
      <c r="AC430" s="122" t="str">
        <f>IF($Y430&gt;Dashboard!$Q$19,$AB430,"")</f>
        <v/>
      </c>
      <c r="AD430" s="43" t="str">
        <f t="shared" si="157"/>
        <v/>
      </c>
      <c r="AE430" s="36" t="str">
        <f>IF(Mining_Import!D430="","",Mining_Import!D430)</f>
        <v/>
      </c>
      <c r="AF430" s="36" t="str">
        <f>IF(Mining_Import!E430="","",Mining_Import!E430)</f>
        <v/>
      </c>
      <c r="AG430" s="36" t="str">
        <f>IF(Mining_Import!F430="","",Mining_Import!F430)</f>
        <v/>
      </c>
      <c r="AH430" s="36" t="str">
        <f>IF(Mining_Import!G430="","",Mining_Import!G430)</f>
        <v/>
      </c>
      <c r="AI430" s="36" t="str">
        <f>IF(Mining_Import!H430="","",Mining_Import!H430)</f>
        <v/>
      </c>
      <c r="AJ430" s="36" t="str">
        <f>IF(Mining_Import!I430="","",Mining_Import!I430)</f>
        <v/>
      </c>
      <c r="BY430" s="120" t="str">
        <f t="shared" si="145"/>
        <v/>
      </c>
      <c r="BZ430" s="184" t="str">
        <f t="shared" si="158"/>
        <v/>
      </c>
      <c r="CA430" s="37" t="str">
        <f>IFERROR(VLOOKUP($BY430,Account_Value!$C$2:$F$2500,4,0),"")</f>
        <v/>
      </c>
      <c r="CB430" s="43" t="str">
        <f t="shared" si="146"/>
        <v/>
      </c>
      <c r="CC430" s="122" t="str">
        <f>IF($BZ430="","",SUM($BZ$2:$BZ430))</f>
        <v/>
      </c>
      <c r="CD430" s="43" t="str">
        <f>IF($BZ430="","",$BU$19*(SUM($BZ$2:$BZ430)))</f>
        <v/>
      </c>
    </row>
    <row r="431" spans="1:82">
      <c r="A431" s="4" t="str">
        <f t="shared" si="147"/>
        <v/>
      </c>
      <c r="B431" s="21" t="str">
        <f>IF(Investments_Import!A431="","",Investments_Import!A431)</f>
        <v/>
      </c>
      <c r="C431" s="22" t="str">
        <f t="shared" si="140"/>
        <v/>
      </c>
      <c r="D431" s="51" t="str">
        <f t="shared" si="148"/>
        <v/>
      </c>
      <c r="E431" s="3" t="str">
        <f>IF(Investments_Import!B431="","",Investments_Import!B431)</f>
        <v/>
      </c>
      <c r="F431" s="54" t="str">
        <f t="shared" si="149"/>
        <v xml:space="preserve"> </v>
      </c>
      <c r="G431" s="54" t="str">
        <f>IF($B431="","",COUNTIF($F$2:$F431,$F431))</f>
        <v/>
      </c>
      <c r="H431" s="53" t="str">
        <f t="shared" si="150"/>
        <v xml:space="preserve">  </v>
      </c>
      <c r="I431" s="3" t="str">
        <f>IF(Investments_Import!C431="","",Investments_Import!C431)</f>
        <v/>
      </c>
      <c r="J431" s="108" t="str">
        <f>IF(Investments_Import!D431="","",Investments_Import!D431)</f>
        <v/>
      </c>
      <c r="K431" s="108" t="str">
        <f t="shared" si="151"/>
        <v/>
      </c>
      <c r="L431" s="47" t="str">
        <f>IF(Investments_Import!E431="","",Investments_Import!E431)</f>
        <v/>
      </c>
      <c r="M431" s="47" t="str">
        <f t="shared" si="141"/>
        <v/>
      </c>
      <c r="N431" s="31" t="str">
        <f>IF(Investments_Import!F431="","",Investments_Import!F431)</f>
        <v/>
      </c>
      <c r="O431" s="31" t="str">
        <f t="shared" si="142"/>
        <v/>
      </c>
      <c r="P431" s="3" t="str">
        <f>IF(Investments_Import!G431="","",Investments_Import!G431)</f>
        <v/>
      </c>
      <c r="Q431" s="3" t="str">
        <f>IF(Investments_Import!H431="","",Investments_Import!H431)</f>
        <v/>
      </c>
      <c r="R431" s="37" t="str">
        <f t="shared" si="143"/>
        <v/>
      </c>
      <c r="S431" s="37" t="str">
        <f t="shared" si="144"/>
        <v/>
      </c>
      <c r="U431" s="36" t="str">
        <f>IF(Mining_Import!A431="","",Mining_Import!A431)</f>
        <v/>
      </c>
      <c r="V431" s="22" t="str">
        <f t="shared" si="152"/>
        <v/>
      </c>
      <c r="W431" s="127" t="str">
        <f t="shared" si="153"/>
        <v/>
      </c>
      <c r="X431" s="127" t="str">
        <f t="shared" si="154"/>
        <v/>
      </c>
      <c r="Y431" s="127" t="str">
        <f t="shared" si="155"/>
        <v/>
      </c>
      <c r="Z431" s="36" t="str">
        <f>IF(Mining_Import!B431="","",Mining_Import!B431)</f>
        <v/>
      </c>
      <c r="AA431" s="184" t="str">
        <f>IF(Mining_Import!$C431="","",Mining_Import!$C431)</f>
        <v/>
      </c>
      <c r="AB431" s="122" t="str">
        <f t="shared" si="156"/>
        <v/>
      </c>
      <c r="AC431" s="122" t="str">
        <f>IF($Y431&gt;Dashboard!$Q$19,$AB431,"")</f>
        <v/>
      </c>
      <c r="AD431" s="43" t="str">
        <f t="shared" si="157"/>
        <v/>
      </c>
      <c r="AE431" s="36" t="str">
        <f>IF(Mining_Import!D431="","",Mining_Import!D431)</f>
        <v/>
      </c>
      <c r="AF431" s="36" t="str">
        <f>IF(Mining_Import!E431="","",Mining_Import!E431)</f>
        <v/>
      </c>
      <c r="AG431" s="36" t="str">
        <f>IF(Mining_Import!F431="","",Mining_Import!F431)</f>
        <v/>
      </c>
      <c r="AH431" s="36" t="str">
        <f>IF(Mining_Import!G431="","",Mining_Import!G431)</f>
        <v/>
      </c>
      <c r="AI431" s="36" t="str">
        <f>IF(Mining_Import!H431="","",Mining_Import!H431)</f>
        <v/>
      </c>
      <c r="AJ431" s="36" t="str">
        <f>IF(Mining_Import!I431="","",Mining_Import!I431)</f>
        <v/>
      </c>
      <c r="BY431" s="120" t="str">
        <f t="shared" si="145"/>
        <v/>
      </c>
      <c r="BZ431" s="184" t="str">
        <f t="shared" si="158"/>
        <v/>
      </c>
      <c r="CA431" s="37" t="str">
        <f>IFERROR(VLOOKUP($BY431,Account_Value!$C$2:$F$2500,4,0),"")</f>
        <v/>
      </c>
      <c r="CB431" s="43" t="str">
        <f t="shared" si="146"/>
        <v/>
      </c>
      <c r="CC431" s="122" t="str">
        <f>IF($BZ431="","",SUM($BZ$2:$BZ431))</f>
        <v/>
      </c>
      <c r="CD431" s="43" t="str">
        <f>IF($BZ431="","",$BU$19*(SUM($BZ$2:$BZ431)))</f>
        <v/>
      </c>
    </row>
    <row r="432" spans="1:82">
      <c r="A432" s="4" t="str">
        <f t="shared" si="147"/>
        <v/>
      </c>
      <c r="B432" s="21" t="str">
        <f>IF(Investments_Import!A432="","",Investments_Import!A432)</f>
        <v/>
      </c>
      <c r="C432" s="22" t="str">
        <f t="shared" si="140"/>
        <v/>
      </c>
      <c r="D432" s="51" t="str">
        <f t="shared" si="148"/>
        <v/>
      </c>
      <c r="E432" s="3" t="str">
        <f>IF(Investments_Import!B432="","",Investments_Import!B432)</f>
        <v/>
      </c>
      <c r="F432" s="54" t="str">
        <f t="shared" si="149"/>
        <v xml:space="preserve"> </v>
      </c>
      <c r="G432" s="54" t="str">
        <f>IF($B432="","",COUNTIF($F$2:$F432,$F432))</f>
        <v/>
      </c>
      <c r="H432" s="53" t="str">
        <f t="shared" si="150"/>
        <v xml:space="preserve">  </v>
      </c>
      <c r="I432" s="3" t="str">
        <f>IF(Investments_Import!C432="","",Investments_Import!C432)</f>
        <v/>
      </c>
      <c r="J432" s="108" t="str">
        <f>IF(Investments_Import!D432="","",Investments_Import!D432)</f>
        <v/>
      </c>
      <c r="K432" s="108" t="str">
        <f t="shared" si="151"/>
        <v/>
      </c>
      <c r="L432" s="47" t="str">
        <f>IF(Investments_Import!E432="","",Investments_Import!E432)</f>
        <v/>
      </c>
      <c r="M432" s="47" t="str">
        <f t="shared" si="141"/>
        <v/>
      </c>
      <c r="N432" s="31" t="str">
        <f>IF(Investments_Import!F432="","",Investments_Import!F432)</f>
        <v/>
      </c>
      <c r="O432" s="31" t="str">
        <f t="shared" si="142"/>
        <v/>
      </c>
      <c r="P432" s="3" t="str">
        <f>IF(Investments_Import!G432="","",Investments_Import!G432)</f>
        <v/>
      </c>
      <c r="Q432" s="3" t="str">
        <f>IF(Investments_Import!H432="","",Investments_Import!H432)</f>
        <v/>
      </c>
      <c r="R432" s="37" t="str">
        <f t="shared" si="143"/>
        <v/>
      </c>
      <c r="S432" s="37" t="str">
        <f t="shared" si="144"/>
        <v/>
      </c>
      <c r="U432" s="36" t="str">
        <f>IF(Mining_Import!A432="","",Mining_Import!A432)</f>
        <v/>
      </c>
      <c r="V432" s="22" t="str">
        <f t="shared" si="152"/>
        <v/>
      </c>
      <c r="W432" s="127" t="str">
        <f t="shared" si="153"/>
        <v/>
      </c>
      <c r="X432" s="127" t="str">
        <f t="shared" si="154"/>
        <v/>
      </c>
      <c r="Y432" s="127" t="str">
        <f t="shared" si="155"/>
        <v/>
      </c>
      <c r="Z432" s="36" t="str">
        <f>IF(Mining_Import!B432="","",Mining_Import!B432)</f>
        <v/>
      </c>
      <c r="AA432" s="184" t="str">
        <f>IF(Mining_Import!$C432="","",Mining_Import!$C432)</f>
        <v/>
      </c>
      <c r="AB432" s="122" t="str">
        <f t="shared" si="156"/>
        <v/>
      </c>
      <c r="AC432" s="122" t="str">
        <f>IF($Y432&gt;Dashboard!$Q$19,$AB432,"")</f>
        <v/>
      </c>
      <c r="AD432" s="43" t="str">
        <f t="shared" si="157"/>
        <v/>
      </c>
      <c r="AE432" s="36" t="str">
        <f>IF(Mining_Import!D432="","",Mining_Import!D432)</f>
        <v/>
      </c>
      <c r="AF432" s="36" t="str">
        <f>IF(Mining_Import!E432="","",Mining_Import!E432)</f>
        <v/>
      </c>
      <c r="AG432" s="36" t="str">
        <f>IF(Mining_Import!F432="","",Mining_Import!F432)</f>
        <v/>
      </c>
      <c r="AH432" s="36" t="str">
        <f>IF(Mining_Import!G432="","",Mining_Import!G432)</f>
        <v/>
      </c>
      <c r="AI432" s="36" t="str">
        <f>IF(Mining_Import!H432="","",Mining_Import!H432)</f>
        <v/>
      </c>
      <c r="AJ432" s="36" t="str">
        <f>IF(Mining_Import!I432="","",Mining_Import!I432)</f>
        <v/>
      </c>
      <c r="BY432" s="120" t="str">
        <f t="shared" si="145"/>
        <v/>
      </c>
      <c r="BZ432" s="184" t="str">
        <f t="shared" si="158"/>
        <v/>
      </c>
      <c r="CA432" s="37" t="str">
        <f>IFERROR(VLOOKUP($BY432,Account_Value!$C$2:$F$2500,4,0),"")</f>
        <v/>
      </c>
      <c r="CB432" s="43" t="str">
        <f t="shared" si="146"/>
        <v/>
      </c>
      <c r="CC432" s="122" t="str">
        <f>IF($BZ432="","",SUM($BZ$2:$BZ432))</f>
        <v/>
      </c>
      <c r="CD432" s="43" t="str">
        <f>IF($BZ432="","",$BU$19*(SUM($BZ$2:$BZ432)))</f>
        <v/>
      </c>
    </row>
    <row r="433" spans="1:82">
      <c r="A433" s="4" t="str">
        <f t="shared" si="147"/>
        <v/>
      </c>
      <c r="B433" s="21" t="str">
        <f>IF(Investments_Import!A433="","",Investments_Import!A433)</f>
        <v/>
      </c>
      <c r="C433" s="22" t="str">
        <f t="shared" si="140"/>
        <v/>
      </c>
      <c r="D433" s="51" t="str">
        <f t="shared" si="148"/>
        <v/>
      </c>
      <c r="E433" s="3" t="str">
        <f>IF(Investments_Import!B433="","",Investments_Import!B433)</f>
        <v/>
      </c>
      <c r="F433" s="54" t="str">
        <f t="shared" si="149"/>
        <v xml:space="preserve"> </v>
      </c>
      <c r="G433" s="54" t="str">
        <f>IF($B433="","",COUNTIF($F$2:$F433,$F433))</f>
        <v/>
      </c>
      <c r="H433" s="53" t="str">
        <f t="shared" si="150"/>
        <v xml:space="preserve">  </v>
      </c>
      <c r="I433" s="3" t="str">
        <f>IF(Investments_Import!C433="","",Investments_Import!C433)</f>
        <v/>
      </c>
      <c r="J433" s="108" t="str">
        <f>IF(Investments_Import!D433="","",Investments_Import!D433)</f>
        <v/>
      </c>
      <c r="K433" s="108" t="str">
        <f t="shared" si="151"/>
        <v/>
      </c>
      <c r="L433" s="47" t="str">
        <f>IF(Investments_Import!E433="","",Investments_Import!E433)</f>
        <v/>
      </c>
      <c r="M433" s="47" t="str">
        <f t="shared" si="141"/>
        <v/>
      </c>
      <c r="N433" s="31" t="str">
        <f>IF(Investments_Import!F433="","",Investments_Import!F433)</f>
        <v/>
      </c>
      <c r="O433" s="31" t="str">
        <f t="shared" si="142"/>
        <v/>
      </c>
      <c r="P433" s="3" t="str">
        <f>IF(Investments_Import!G433="","",Investments_Import!G433)</f>
        <v/>
      </c>
      <c r="Q433" s="3" t="str">
        <f>IF(Investments_Import!H433="","",Investments_Import!H433)</f>
        <v/>
      </c>
      <c r="R433" s="37" t="str">
        <f t="shared" si="143"/>
        <v/>
      </c>
      <c r="S433" s="37" t="str">
        <f t="shared" si="144"/>
        <v/>
      </c>
      <c r="U433" s="36" t="str">
        <f>IF(Mining_Import!A433="","",Mining_Import!A433)</f>
        <v/>
      </c>
      <c r="V433" s="22" t="str">
        <f t="shared" si="152"/>
        <v/>
      </c>
      <c r="W433" s="127" t="str">
        <f t="shared" si="153"/>
        <v/>
      </c>
      <c r="X433" s="127" t="str">
        <f t="shared" si="154"/>
        <v/>
      </c>
      <c r="Y433" s="127" t="str">
        <f t="shared" si="155"/>
        <v/>
      </c>
      <c r="Z433" s="36" t="str">
        <f>IF(Mining_Import!B433="","",Mining_Import!B433)</f>
        <v/>
      </c>
      <c r="AA433" s="184" t="str">
        <f>IF(Mining_Import!$C433="","",Mining_Import!$C433)</f>
        <v/>
      </c>
      <c r="AB433" s="122" t="str">
        <f t="shared" si="156"/>
        <v/>
      </c>
      <c r="AC433" s="122" t="str">
        <f>IF($Y433&gt;Dashboard!$Q$19,$AB433,"")</f>
        <v/>
      </c>
      <c r="AD433" s="43" t="str">
        <f t="shared" si="157"/>
        <v/>
      </c>
      <c r="AE433" s="36" t="str">
        <f>IF(Mining_Import!D433="","",Mining_Import!D433)</f>
        <v/>
      </c>
      <c r="AF433" s="36" t="str">
        <f>IF(Mining_Import!E433="","",Mining_Import!E433)</f>
        <v/>
      </c>
      <c r="AG433" s="36" t="str">
        <f>IF(Mining_Import!F433="","",Mining_Import!F433)</f>
        <v/>
      </c>
      <c r="AH433" s="36" t="str">
        <f>IF(Mining_Import!G433="","",Mining_Import!G433)</f>
        <v/>
      </c>
      <c r="AI433" s="36" t="str">
        <f>IF(Mining_Import!H433="","",Mining_Import!H433)</f>
        <v/>
      </c>
      <c r="AJ433" s="36" t="str">
        <f>IF(Mining_Import!I433="","",Mining_Import!I433)</f>
        <v/>
      </c>
      <c r="BY433" s="120" t="str">
        <f t="shared" si="145"/>
        <v/>
      </c>
      <c r="BZ433" s="184" t="str">
        <f t="shared" si="158"/>
        <v/>
      </c>
      <c r="CA433" s="37" t="str">
        <f>IFERROR(VLOOKUP($BY433,Account_Value!$C$2:$F$2500,4,0),"")</f>
        <v/>
      </c>
      <c r="CB433" s="43" t="str">
        <f t="shared" si="146"/>
        <v/>
      </c>
      <c r="CC433" s="122" t="str">
        <f>IF($BZ433="","",SUM($BZ$2:$BZ433))</f>
        <v/>
      </c>
      <c r="CD433" s="43" t="str">
        <f>IF($BZ433="","",$BU$19*(SUM($BZ$2:$BZ433)))</f>
        <v/>
      </c>
    </row>
    <row r="434" spans="1:82">
      <c r="A434" s="4" t="str">
        <f t="shared" si="147"/>
        <v/>
      </c>
      <c r="B434" s="21" t="str">
        <f>IF(Investments_Import!A434="","",Investments_Import!A434)</f>
        <v/>
      </c>
      <c r="C434" s="22" t="str">
        <f t="shared" si="140"/>
        <v/>
      </c>
      <c r="D434" s="51" t="str">
        <f t="shared" si="148"/>
        <v/>
      </c>
      <c r="E434" s="3" t="str">
        <f>IF(Investments_Import!B434="","",Investments_Import!B434)</f>
        <v/>
      </c>
      <c r="F434" s="54" t="str">
        <f t="shared" si="149"/>
        <v xml:space="preserve"> </v>
      </c>
      <c r="G434" s="54" t="str">
        <f>IF($B434="","",COUNTIF($F$2:$F434,$F434))</f>
        <v/>
      </c>
      <c r="H434" s="53" t="str">
        <f t="shared" si="150"/>
        <v xml:space="preserve">  </v>
      </c>
      <c r="I434" s="3" t="str">
        <f>IF(Investments_Import!C434="","",Investments_Import!C434)</f>
        <v/>
      </c>
      <c r="J434" s="108" t="str">
        <f>IF(Investments_Import!D434="","",Investments_Import!D434)</f>
        <v/>
      </c>
      <c r="K434" s="108" t="str">
        <f t="shared" si="151"/>
        <v/>
      </c>
      <c r="L434" s="47" t="str">
        <f>IF(Investments_Import!E434="","",Investments_Import!E434)</f>
        <v/>
      </c>
      <c r="M434" s="47" t="str">
        <f t="shared" si="141"/>
        <v/>
      </c>
      <c r="N434" s="31" t="str">
        <f>IF(Investments_Import!F434="","",Investments_Import!F434)</f>
        <v/>
      </c>
      <c r="O434" s="31" t="str">
        <f t="shared" si="142"/>
        <v/>
      </c>
      <c r="P434" s="3" t="str">
        <f>IF(Investments_Import!G434="","",Investments_Import!G434)</f>
        <v/>
      </c>
      <c r="Q434" s="3" t="str">
        <f>IF(Investments_Import!H434="","",Investments_Import!H434)</f>
        <v/>
      </c>
      <c r="R434" s="37" t="str">
        <f t="shared" si="143"/>
        <v/>
      </c>
      <c r="S434" s="37" t="str">
        <f t="shared" si="144"/>
        <v/>
      </c>
      <c r="U434" s="36" t="str">
        <f>IF(Mining_Import!A434="","",Mining_Import!A434)</f>
        <v/>
      </c>
      <c r="V434" s="22" t="str">
        <f t="shared" si="152"/>
        <v/>
      </c>
      <c r="W434" s="127" t="str">
        <f t="shared" si="153"/>
        <v/>
      </c>
      <c r="X434" s="127" t="str">
        <f t="shared" si="154"/>
        <v/>
      </c>
      <c r="Y434" s="127" t="str">
        <f t="shared" si="155"/>
        <v/>
      </c>
      <c r="Z434" s="36" t="str">
        <f>IF(Mining_Import!B434="","",Mining_Import!B434)</f>
        <v/>
      </c>
      <c r="AA434" s="184" t="str">
        <f>IF(Mining_Import!$C434="","",Mining_Import!$C434)</f>
        <v/>
      </c>
      <c r="AB434" s="122" t="str">
        <f t="shared" si="156"/>
        <v/>
      </c>
      <c r="AC434" s="122" t="str">
        <f>IF($Y434&gt;Dashboard!$Q$19,$AB434,"")</f>
        <v/>
      </c>
      <c r="AD434" s="43" t="str">
        <f t="shared" si="157"/>
        <v/>
      </c>
      <c r="AE434" s="36" t="str">
        <f>IF(Mining_Import!D434="","",Mining_Import!D434)</f>
        <v/>
      </c>
      <c r="AF434" s="36" t="str">
        <f>IF(Mining_Import!E434="","",Mining_Import!E434)</f>
        <v/>
      </c>
      <c r="AG434" s="36" t="str">
        <f>IF(Mining_Import!F434="","",Mining_Import!F434)</f>
        <v/>
      </c>
      <c r="AH434" s="36" t="str">
        <f>IF(Mining_Import!G434="","",Mining_Import!G434)</f>
        <v/>
      </c>
      <c r="AI434" s="36" t="str">
        <f>IF(Mining_Import!H434="","",Mining_Import!H434)</f>
        <v/>
      </c>
      <c r="AJ434" s="36" t="str">
        <f>IF(Mining_Import!I434="","",Mining_Import!I434)</f>
        <v/>
      </c>
      <c r="BY434" s="120" t="str">
        <f t="shared" si="145"/>
        <v/>
      </c>
      <c r="BZ434" s="184" t="str">
        <f t="shared" si="158"/>
        <v/>
      </c>
      <c r="CA434" s="37" t="str">
        <f>IFERROR(VLOOKUP($BY434,Account_Value!$C$2:$F$2500,4,0),"")</f>
        <v/>
      </c>
      <c r="CB434" s="43" t="str">
        <f t="shared" si="146"/>
        <v/>
      </c>
      <c r="CC434" s="122" t="str">
        <f>IF($BZ434="","",SUM($BZ$2:$BZ434))</f>
        <v/>
      </c>
      <c r="CD434" s="43" t="str">
        <f>IF($BZ434="","",$BU$19*(SUM($BZ$2:$BZ434)))</f>
        <v/>
      </c>
    </row>
    <row r="435" spans="1:82">
      <c r="A435" s="4" t="str">
        <f t="shared" si="147"/>
        <v/>
      </c>
      <c r="B435" s="21" t="str">
        <f>IF(Investments_Import!A435="","",Investments_Import!A435)</f>
        <v/>
      </c>
      <c r="C435" s="22" t="str">
        <f t="shared" si="140"/>
        <v/>
      </c>
      <c r="D435" s="51" t="str">
        <f t="shared" si="148"/>
        <v/>
      </c>
      <c r="E435" s="3" t="str">
        <f>IF(Investments_Import!B435="","",Investments_Import!B435)</f>
        <v/>
      </c>
      <c r="F435" s="54" t="str">
        <f t="shared" si="149"/>
        <v xml:space="preserve"> </v>
      </c>
      <c r="G435" s="54" t="str">
        <f>IF($B435="","",COUNTIF($F$2:$F435,$F435))</f>
        <v/>
      </c>
      <c r="H435" s="53" t="str">
        <f t="shared" si="150"/>
        <v xml:space="preserve">  </v>
      </c>
      <c r="I435" s="3" t="str">
        <f>IF(Investments_Import!C435="","",Investments_Import!C435)</f>
        <v/>
      </c>
      <c r="J435" s="108" t="str">
        <f>IF(Investments_Import!D435="","",Investments_Import!D435)</f>
        <v/>
      </c>
      <c r="K435" s="108" t="str">
        <f t="shared" si="151"/>
        <v/>
      </c>
      <c r="L435" s="47" t="str">
        <f>IF(Investments_Import!E435="","",Investments_Import!E435)</f>
        <v/>
      </c>
      <c r="M435" s="47" t="str">
        <f t="shared" si="141"/>
        <v/>
      </c>
      <c r="N435" s="31" t="str">
        <f>IF(Investments_Import!F435="","",Investments_Import!F435)</f>
        <v/>
      </c>
      <c r="O435" s="31" t="str">
        <f t="shared" si="142"/>
        <v/>
      </c>
      <c r="P435" s="3" t="str">
        <f>IF(Investments_Import!G435="","",Investments_Import!G435)</f>
        <v/>
      </c>
      <c r="Q435" s="3" t="str">
        <f>IF(Investments_Import!H435="","",Investments_Import!H435)</f>
        <v/>
      </c>
      <c r="R435" s="37" t="str">
        <f t="shared" si="143"/>
        <v/>
      </c>
      <c r="S435" s="37" t="str">
        <f t="shared" si="144"/>
        <v/>
      </c>
      <c r="U435" s="36" t="str">
        <f>IF(Mining_Import!A435="","",Mining_Import!A435)</f>
        <v/>
      </c>
      <c r="V435" s="22" t="str">
        <f t="shared" si="152"/>
        <v/>
      </c>
      <c r="W435" s="127" t="str">
        <f t="shared" si="153"/>
        <v/>
      </c>
      <c r="X435" s="127" t="str">
        <f t="shared" si="154"/>
        <v/>
      </c>
      <c r="Y435" s="127" t="str">
        <f t="shared" si="155"/>
        <v/>
      </c>
      <c r="Z435" s="36" t="str">
        <f>IF(Mining_Import!B435="","",Mining_Import!B435)</f>
        <v/>
      </c>
      <c r="AA435" s="184" t="str">
        <f>IF(Mining_Import!$C435="","",Mining_Import!$C435)</f>
        <v/>
      </c>
      <c r="AB435" s="122" t="str">
        <f t="shared" si="156"/>
        <v/>
      </c>
      <c r="AC435" s="122" t="str">
        <f>IF($Y435&gt;Dashboard!$Q$19,$AB435,"")</f>
        <v/>
      </c>
      <c r="AD435" s="43" t="str">
        <f t="shared" si="157"/>
        <v/>
      </c>
      <c r="AE435" s="36" t="str">
        <f>IF(Mining_Import!D435="","",Mining_Import!D435)</f>
        <v/>
      </c>
      <c r="AF435" s="36" t="str">
        <f>IF(Mining_Import!E435="","",Mining_Import!E435)</f>
        <v/>
      </c>
      <c r="AG435" s="36" t="str">
        <f>IF(Mining_Import!F435="","",Mining_Import!F435)</f>
        <v/>
      </c>
      <c r="AH435" s="36" t="str">
        <f>IF(Mining_Import!G435="","",Mining_Import!G435)</f>
        <v/>
      </c>
      <c r="AI435" s="36" t="str">
        <f>IF(Mining_Import!H435="","",Mining_Import!H435)</f>
        <v/>
      </c>
      <c r="AJ435" s="36" t="str">
        <f>IF(Mining_Import!I435="","",Mining_Import!I435)</f>
        <v/>
      </c>
      <c r="BY435" s="120" t="str">
        <f t="shared" si="145"/>
        <v/>
      </c>
      <c r="BZ435" s="184" t="str">
        <f t="shared" si="158"/>
        <v/>
      </c>
      <c r="CA435" s="37" t="str">
        <f>IFERROR(VLOOKUP($BY435,Account_Value!$C$2:$F$2500,4,0),"")</f>
        <v/>
      </c>
      <c r="CB435" s="43" t="str">
        <f t="shared" si="146"/>
        <v/>
      </c>
      <c r="CC435" s="122" t="str">
        <f>IF($BZ435="","",SUM($BZ$2:$BZ435))</f>
        <v/>
      </c>
      <c r="CD435" s="43" t="str">
        <f>IF($BZ435="","",$BU$19*(SUM($BZ$2:$BZ435)))</f>
        <v/>
      </c>
    </row>
    <row r="436" spans="1:82">
      <c r="A436" s="4" t="str">
        <f t="shared" si="147"/>
        <v/>
      </c>
      <c r="B436" s="21" t="str">
        <f>IF(Investments_Import!A436="","",Investments_Import!A436)</f>
        <v/>
      </c>
      <c r="C436" s="22" t="str">
        <f t="shared" si="140"/>
        <v/>
      </c>
      <c r="D436" s="51" t="str">
        <f t="shared" si="148"/>
        <v/>
      </c>
      <c r="E436" s="3" t="str">
        <f>IF(Investments_Import!B436="","",Investments_Import!B436)</f>
        <v/>
      </c>
      <c r="F436" s="54" t="str">
        <f t="shared" si="149"/>
        <v xml:space="preserve"> </v>
      </c>
      <c r="G436" s="54" t="str">
        <f>IF($B436="","",COUNTIF($F$2:$F436,$F436))</f>
        <v/>
      </c>
      <c r="H436" s="53" t="str">
        <f t="shared" si="150"/>
        <v xml:space="preserve">  </v>
      </c>
      <c r="I436" s="3" t="str">
        <f>IF(Investments_Import!C436="","",Investments_Import!C436)</f>
        <v/>
      </c>
      <c r="J436" s="108" t="str">
        <f>IF(Investments_Import!D436="","",Investments_Import!D436)</f>
        <v/>
      </c>
      <c r="K436" s="108" t="str">
        <f t="shared" si="151"/>
        <v/>
      </c>
      <c r="L436" s="47" t="str">
        <f>IF(Investments_Import!E436="","",Investments_Import!E436)</f>
        <v/>
      </c>
      <c r="M436" s="47" t="str">
        <f t="shared" si="141"/>
        <v/>
      </c>
      <c r="N436" s="31" t="str">
        <f>IF(Investments_Import!F436="","",Investments_Import!F436)</f>
        <v/>
      </c>
      <c r="O436" s="31" t="str">
        <f t="shared" si="142"/>
        <v/>
      </c>
      <c r="P436" s="3" t="str">
        <f>IF(Investments_Import!G436="","",Investments_Import!G436)</f>
        <v/>
      </c>
      <c r="Q436" s="3" t="str">
        <f>IF(Investments_Import!H436="","",Investments_Import!H436)</f>
        <v/>
      </c>
      <c r="R436" s="37" t="str">
        <f t="shared" si="143"/>
        <v/>
      </c>
      <c r="S436" s="37" t="str">
        <f t="shared" si="144"/>
        <v/>
      </c>
      <c r="U436" s="36" t="str">
        <f>IF(Mining_Import!A436="","",Mining_Import!A436)</f>
        <v/>
      </c>
      <c r="V436" s="22" t="str">
        <f t="shared" si="152"/>
        <v/>
      </c>
      <c r="W436" s="127" t="str">
        <f t="shared" si="153"/>
        <v/>
      </c>
      <c r="X436" s="127" t="str">
        <f t="shared" si="154"/>
        <v/>
      </c>
      <c r="Y436" s="127" t="str">
        <f t="shared" si="155"/>
        <v/>
      </c>
      <c r="Z436" s="36" t="str">
        <f>IF(Mining_Import!B436="","",Mining_Import!B436)</f>
        <v/>
      </c>
      <c r="AA436" s="184" t="str">
        <f>IF(Mining_Import!$C436="","",Mining_Import!$C436)</f>
        <v/>
      </c>
      <c r="AB436" s="122" t="str">
        <f t="shared" si="156"/>
        <v/>
      </c>
      <c r="AC436" s="122" t="str">
        <f>IF($Y436&gt;Dashboard!$Q$19,$AB436,"")</f>
        <v/>
      </c>
      <c r="AD436" s="43" t="str">
        <f t="shared" si="157"/>
        <v/>
      </c>
      <c r="AE436" s="36" t="str">
        <f>IF(Mining_Import!D436="","",Mining_Import!D436)</f>
        <v/>
      </c>
      <c r="AF436" s="36" t="str">
        <f>IF(Mining_Import!E436="","",Mining_Import!E436)</f>
        <v/>
      </c>
      <c r="AG436" s="36" t="str">
        <f>IF(Mining_Import!F436="","",Mining_Import!F436)</f>
        <v/>
      </c>
      <c r="AH436" s="36" t="str">
        <f>IF(Mining_Import!G436="","",Mining_Import!G436)</f>
        <v/>
      </c>
      <c r="AI436" s="36" t="str">
        <f>IF(Mining_Import!H436="","",Mining_Import!H436)</f>
        <v/>
      </c>
      <c r="AJ436" s="36" t="str">
        <f>IF(Mining_Import!I436="","",Mining_Import!I436)</f>
        <v/>
      </c>
      <c r="BY436" s="120" t="str">
        <f t="shared" si="145"/>
        <v/>
      </c>
      <c r="BZ436" s="184" t="str">
        <f t="shared" si="158"/>
        <v/>
      </c>
      <c r="CA436" s="37" t="str">
        <f>IFERROR(VLOOKUP($BY436,Account_Value!$C$2:$F$2500,4,0),"")</f>
        <v/>
      </c>
      <c r="CB436" s="43" t="str">
        <f t="shared" si="146"/>
        <v/>
      </c>
      <c r="CC436" s="122" t="str">
        <f>IF($BZ436="","",SUM($BZ$2:$BZ436))</f>
        <v/>
      </c>
      <c r="CD436" s="43" t="str">
        <f>IF($BZ436="","",$BU$19*(SUM($BZ$2:$BZ436)))</f>
        <v/>
      </c>
    </row>
    <row r="437" spans="1:82">
      <c r="A437" s="4" t="str">
        <f t="shared" si="147"/>
        <v/>
      </c>
      <c r="B437" s="21" t="str">
        <f>IF(Investments_Import!A437="","",Investments_Import!A437)</f>
        <v/>
      </c>
      <c r="C437" s="22" t="str">
        <f t="shared" si="140"/>
        <v/>
      </c>
      <c r="D437" s="51" t="str">
        <f t="shared" si="148"/>
        <v/>
      </c>
      <c r="E437" s="3" t="str">
        <f>IF(Investments_Import!B437="","",Investments_Import!B437)</f>
        <v/>
      </c>
      <c r="F437" s="54" t="str">
        <f t="shared" si="149"/>
        <v xml:space="preserve"> </v>
      </c>
      <c r="G437" s="54" t="str">
        <f>IF($B437="","",COUNTIF($F$2:$F437,$F437))</f>
        <v/>
      </c>
      <c r="H437" s="53" t="str">
        <f t="shared" si="150"/>
        <v xml:space="preserve">  </v>
      </c>
      <c r="I437" s="3" t="str">
        <f>IF(Investments_Import!C437="","",Investments_Import!C437)</f>
        <v/>
      </c>
      <c r="J437" s="108" t="str">
        <f>IF(Investments_Import!D437="","",Investments_Import!D437)</f>
        <v/>
      </c>
      <c r="K437" s="108" t="str">
        <f t="shared" si="151"/>
        <v/>
      </c>
      <c r="L437" s="47" t="str">
        <f>IF(Investments_Import!E437="","",Investments_Import!E437)</f>
        <v/>
      </c>
      <c r="M437" s="47" t="str">
        <f t="shared" si="141"/>
        <v/>
      </c>
      <c r="N437" s="31" t="str">
        <f>IF(Investments_Import!F437="","",Investments_Import!F437)</f>
        <v/>
      </c>
      <c r="O437" s="31" t="str">
        <f t="shared" si="142"/>
        <v/>
      </c>
      <c r="P437" s="3" t="str">
        <f>IF(Investments_Import!G437="","",Investments_Import!G437)</f>
        <v/>
      </c>
      <c r="Q437" s="3" t="str">
        <f>IF(Investments_Import!H437="","",Investments_Import!H437)</f>
        <v/>
      </c>
      <c r="R437" s="37" t="str">
        <f t="shared" si="143"/>
        <v/>
      </c>
      <c r="S437" s="37" t="str">
        <f t="shared" si="144"/>
        <v/>
      </c>
      <c r="U437" s="36" t="str">
        <f>IF(Mining_Import!A437="","",Mining_Import!A437)</f>
        <v/>
      </c>
      <c r="V437" s="22" t="str">
        <f t="shared" si="152"/>
        <v/>
      </c>
      <c r="W437" s="127" t="str">
        <f t="shared" si="153"/>
        <v/>
      </c>
      <c r="X437" s="127" t="str">
        <f t="shared" si="154"/>
        <v/>
      </c>
      <c r="Y437" s="127" t="str">
        <f t="shared" si="155"/>
        <v/>
      </c>
      <c r="Z437" s="36" t="str">
        <f>IF(Mining_Import!B437="","",Mining_Import!B437)</f>
        <v/>
      </c>
      <c r="AA437" s="184" t="str">
        <f>IF(Mining_Import!$C437="","",Mining_Import!$C437)</f>
        <v/>
      </c>
      <c r="AB437" s="122" t="str">
        <f t="shared" si="156"/>
        <v/>
      </c>
      <c r="AC437" s="122" t="str">
        <f>IF($Y437&gt;Dashboard!$Q$19,$AB437,"")</f>
        <v/>
      </c>
      <c r="AD437" s="43" t="str">
        <f t="shared" si="157"/>
        <v/>
      </c>
      <c r="AE437" s="36" t="str">
        <f>IF(Mining_Import!D437="","",Mining_Import!D437)</f>
        <v/>
      </c>
      <c r="AF437" s="36" t="str">
        <f>IF(Mining_Import!E437="","",Mining_Import!E437)</f>
        <v/>
      </c>
      <c r="AG437" s="36" t="str">
        <f>IF(Mining_Import!F437="","",Mining_Import!F437)</f>
        <v/>
      </c>
      <c r="AH437" s="36" t="str">
        <f>IF(Mining_Import!G437="","",Mining_Import!G437)</f>
        <v/>
      </c>
      <c r="AI437" s="36" t="str">
        <f>IF(Mining_Import!H437="","",Mining_Import!H437)</f>
        <v/>
      </c>
      <c r="AJ437" s="36" t="str">
        <f>IF(Mining_Import!I437="","",Mining_Import!I437)</f>
        <v/>
      </c>
      <c r="BY437" s="120" t="str">
        <f t="shared" si="145"/>
        <v/>
      </c>
      <c r="BZ437" s="184" t="str">
        <f t="shared" si="158"/>
        <v/>
      </c>
      <c r="CA437" s="37" t="str">
        <f>IFERROR(VLOOKUP($BY437,Account_Value!$C$2:$F$2500,4,0),"")</f>
        <v/>
      </c>
      <c r="CB437" s="43" t="str">
        <f t="shared" si="146"/>
        <v/>
      </c>
      <c r="CC437" s="122" t="str">
        <f>IF($BZ437="","",SUM($BZ$2:$BZ437))</f>
        <v/>
      </c>
      <c r="CD437" s="43" t="str">
        <f>IF($BZ437="","",$BU$19*(SUM($BZ$2:$BZ437)))</f>
        <v/>
      </c>
    </row>
    <row r="438" spans="1:82">
      <c r="A438" s="4" t="str">
        <f t="shared" si="147"/>
        <v/>
      </c>
      <c r="B438" s="21" t="str">
        <f>IF(Investments_Import!A438="","",Investments_Import!A438)</f>
        <v/>
      </c>
      <c r="C438" s="22" t="str">
        <f t="shared" si="140"/>
        <v/>
      </c>
      <c r="D438" s="51" t="str">
        <f t="shared" si="148"/>
        <v/>
      </c>
      <c r="E438" s="3" t="str">
        <f>IF(Investments_Import!B438="","",Investments_Import!B438)</f>
        <v/>
      </c>
      <c r="F438" s="54" t="str">
        <f t="shared" si="149"/>
        <v xml:space="preserve"> </v>
      </c>
      <c r="G438" s="54" t="str">
        <f>IF($B438="","",COUNTIF($F$2:$F438,$F438))</f>
        <v/>
      </c>
      <c r="H438" s="53" t="str">
        <f t="shared" si="150"/>
        <v xml:space="preserve">  </v>
      </c>
      <c r="I438" s="3" t="str">
        <f>IF(Investments_Import!C438="","",Investments_Import!C438)</f>
        <v/>
      </c>
      <c r="J438" s="108" t="str">
        <f>IF(Investments_Import!D438="","",Investments_Import!D438)</f>
        <v/>
      </c>
      <c r="K438" s="108" t="str">
        <f t="shared" si="151"/>
        <v/>
      </c>
      <c r="L438" s="47" t="str">
        <f>IF(Investments_Import!E438="","",Investments_Import!E438)</f>
        <v/>
      </c>
      <c r="M438" s="47" t="str">
        <f t="shared" si="141"/>
        <v/>
      </c>
      <c r="N438" s="31" t="str">
        <f>IF(Investments_Import!F438="","",Investments_Import!F438)</f>
        <v/>
      </c>
      <c r="O438" s="31" t="str">
        <f t="shared" si="142"/>
        <v/>
      </c>
      <c r="P438" s="3" t="str">
        <f>IF(Investments_Import!G438="","",Investments_Import!G438)</f>
        <v/>
      </c>
      <c r="Q438" s="3" t="str">
        <f>IF(Investments_Import!H438="","",Investments_Import!H438)</f>
        <v/>
      </c>
      <c r="R438" s="37" t="str">
        <f t="shared" si="143"/>
        <v/>
      </c>
      <c r="S438" s="37" t="str">
        <f t="shared" si="144"/>
        <v/>
      </c>
      <c r="U438" s="36" t="str">
        <f>IF(Mining_Import!A438="","",Mining_Import!A438)</f>
        <v/>
      </c>
      <c r="V438" s="22" t="str">
        <f t="shared" si="152"/>
        <v/>
      </c>
      <c r="W438" s="127" t="str">
        <f t="shared" si="153"/>
        <v/>
      </c>
      <c r="X438" s="127" t="str">
        <f t="shared" si="154"/>
        <v/>
      </c>
      <c r="Y438" s="127" t="str">
        <f t="shared" si="155"/>
        <v/>
      </c>
      <c r="Z438" s="36" t="str">
        <f>IF(Mining_Import!B438="","",Mining_Import!B438)</f>
        <v/>
      </c>
      <c r="AA438" s="184" t="str">
        <f>IF(Mining_Import!$C438="","",Mining_Import!$C438)</f>
        <v/>
      </c>
      <c r="AB438" s="122" t="str">
        <f t="shared" si="156"/>
        <v/>
      </c>
      <c r="AC438" s="122" t="str">
        <f>IF($Y438&gt;Dashboard!$Q$19,$AB438,"")</f>
        <v/>
      </c>
      <c r="AD438" s="43" t="str">
        <f t="shared" si="157"/>
        <v/>
      </c>
      <c r="AE438" s="36" t="str">
        <f>IF(Mining_Import!D438="","",Mining_Import!D438)</f>
        <v/>
      </c>
      <c r="AF438" s="36" t="str">
        <f>IF(Mining_Import!E438="","",Mining_Import!E438)</f>
        <v/>
      </c>
      <c r="AG438" s="36" t="str">
        <f>IF(Mining_Import!F438="","",Mining_Import!F438)</f>
        <v/>
      </c>
      <c r="AH438" s="36" t="str">
        <f>IF(Mining_Import!G438="","",Mining_Import!G438)</f>
        <v/>
      </c>
      <c r="AI438" s="36" t="str">
        <f>IF(Mining_Import!H438="","",Mining_Import!H438)</f>
        <v/>
      </c>
      <c r="AJ438" s="36" t="str">
        <f>IF(Mining_Import!I438="","",Mining_Import!I438)</f>
        <v/>
      </c>
      <c r="BY438" s="120" t="str">
        <f t="shared" si="145"/>
        <v/>
      </c>
      <c r="BZ438" s="184" t="str">
        <f t="shared" si="158"/>
        <v/>
      </c>
      <c r="CA438" s="37" t="str">
        <f>IFERROR(VLOOKUP($BY438,Account_Value!$C$2:$F$2500,4,0),"")</f>
        <v/>
      </c>
      <c r="CB438" s="43" t="str">
        <f t="shared" si="146"/>
        <v/>
      </c>
      <c r="CC438" s="122" t="str">
        <f>IF($BZ438="","",SUM($BZ$2:$BZ438))</f>
        <v/>
      </c>
      <c r="CD438" s="43" t="str">
        <f>IF($BZ438="","",$BU$19*(SUM($BZ$2:$BZ438)))</f>
        <v/>
      </c>
    </row>
    <row r="439" spans="1:82">
      <c r="A439" s="4" t="str">
        <f t="shared" si="147"/>
        <v/>
      </c>
      <c r="B439" s="21" t="str">
        <f>IF(Investments_Import!A439="","",Investments_Import!A439)</f>
        <v/>
      </c>
      <c r="C439" s="22" t="str">
        <f t="shared" si="140"/>
        <v/>
      </c>
      <c r="D439" s="51" t="str">
        <f t="shared" si="148"/>
        <v/>
      </c>
      <c r="E439" s="3" t="str">
        <f>IF(Investments_Import!B439="","",Investments_Import!B439)</f>
        <v/>
      </c>
      <c r="F439" s="54" t="str">
        <f t="shared" si="149"/>
        <v xml:space="preserve"> </v>
      </c>
      <c r="G439" s="54" t="str">
        <f>IF($B439="","",COUNTIF($F$2:$F439,$F439))</f>
        <v/>
      </c>
      <c r="H439" s="53" t="str">
        <f t="shared" si="150"/>
        <v xml:space="preserve">  </v>
      </c>
      <c r="I439" s="3" t="str">
        <f>IF(Investments_Import!C439="","",Investments_Import!C439)</f>
        <v/>
      </c>
      <c r="J439" s="108" t="str">
        <f>IF(Investments_Import!D439="","",Investments_Import!D439)</f>
        <v/>
      </c>
      <c r="K439" s="108" t="str">
        <f t="shared" si="151"/>
        <v/>
      </c>
      <c r="L439" s="47" t="str">
        <f>IF(Investments_Import!E439="","",Investments_Import!E439)</f>
        <v/>
      </c>
      <c r="M439" s="47" t="str">
        <f t="shared" si="141"/>
        <v/>
      </c>
      <c r="N439" s="31" t="str">
        <f>IF(Investments_Import!F439="","",Investments_Import!F439)</f>
        <v/>
      </c>
      <c r="O439" s="31" t="str">
        <f t="shared" si="142"/>
        <v/>
      </c>
      <c r="P439" s="3" t="str">
        <f>IF(Investments_Import!G439="","",Investments_Import!G439)</f>
        <v/>
      </c>
      <c r="Q439" s="3" t="str">
        <f>IF(Investments_Import!H439="","",Investments_Import!H439)</f>
        <v/>
      </c>
      <c r="R439" s="37" t="str">
        <f t="shared" si="143"/>
        <v/>
      </c>
      <c r="S439" s="37" t="str">
        <f t="shared" si="144"/>
        <v/>
      </c>
      <c r="U439" s="36" t="str">
        <f>IF(Mining_Import!A439="","",Mining_Import!A439)</f>
        <v/>
      </c>
      <c r="V439" s="22" t="str">
        <f t="shared" si="152"/>
        <v/>
      </c>
      <c r="W439" s="127" t="str">
        <f t="shared" si="153"/>
        <v/>
      </c>
      <c r="X439" s="127" t="str">
        <f t="shared" si="154"/>
        <v/>
      </c>
      <c r="Y439" s="127" t="str">
        <f t="shared" si="155"/>
        <v/>
      </c>
      <c r="Z439" s="36" t="str">
        <f>IF(Mining_Import!B439="","",Mining_Import!B439)</f>
        <v/>
      </c>
      <c r="AA439" s="184" t="str">
        <f>IF(Mining_Import!$C439="","",Mining_Import!$C439)</f>
        <v/>
      </c>
      <c r="AB439" s="122" t="str">
        <f t="shared" si="156"/>
        <v/>
      </c>
      <c r="AC439" s="122" t="str">
        <f>IF($Y439&gt;Dashboard!$Q$19,$AB439,"")</f>
        <v/>
      </c>
      <c r="AD439" s="43" t="str">
        <f t="shared" si="157"/>
        <v/>
      </c>
      <c r="AE439" s="36" t="str">
        <f>IF(Mining_Import!D439="","",Mining_Import!D439)</f>
        <v/>
      </c>
      <c r="AF439" s="36" t="str">
        <f>IF(Mining_Import!E439="","",Mining_Import!E439)</f>
        <v/>
      </c>
      <c r="AG439" s="36" t="str">
        <f>IF(Mining_Import!F439="","",Mining_Import!F439)</f>
        <v/>
      </c>
      <c r="AH439" s="36" t="str">
        <f>IF(Mining_Import!G439="","",Mining_Import!G439)</f>
        <v/>
      </c>
      <c r="AI439" s="36" t="str">
        <f>IF(Mining_Import!H439="","",Mining_Import!H439)</f>
        <v/>
      </c>
      <c r="AJ439" s="36" t="str">
        <f>IF(Mining_Import!I439="","",Mining_Import!I439)</f>
        <v/>
      </c>
      <c r="BY439" s="120" t="str">
        <f t="shared" si="145"/>
        <v/>
      </c>
      <c r="BZ439" s="184" t="str">
        <f t="shared" si="158"/>
        <v/>
      </c>
      <c r="CA439" s="37" t="str">
        <f>IFERROR(VLOOKUP($BY439,Account_Value!$C$2:$F$2500,4,0),"")</f>
        <v/>
      </c>
      <c r="CB439" s="43" t="str">
        <f t="shared" si="146"/>
        <v/>
      </c>
      <c r="CC439" s="122" t="str">
        <f>IF($BZ439="","",SUM($BZ$2:$BZ439))</f>
        <v/>
      </c>
      <c r="CD439" s="43" t="str">
        <f>IF($BZ439="","",$BU$19*(SUM($BZ$2:$BZ439)))</f>
        <v/>
      </c>
    </row>
    <row r="440" spans="1:82">
      <c r="A440" s="4" t="str">
        <f t="shared" si="147"/>
        <v/>
      </c>
      <c r="B440" s="21" t="str">
        <f>IF(Investments_Import!A440="","",Investments_Import!A440)</f>
        <v/>
      </c>
      <c r="C440" s="22" t="str">
        <f t="shared" si="140"/>
        <v/>
      </c>
      <c r="D440" s="51" t="str">
        <f t="shared" si="148"/>
        <v/>
      </c>
      <c r="E440" s="3" t="str">
        <f>IF(Investments_Import!B440="","",Investments_Import!B440)</f>
        <v/>
      </c>
      <c r="F440" s="54" t="str">
        <f t="shared" si="149"/>
        <v xml:space="preserve"> </v>
      </c>
      <c r="G440" s="54" t="str">
        <f>IF($B440="","",COUNTIF($F$2:$F440,$F440))</f>
        <v/>
      </c>
      <c r="H440" s="53" t="str">
        <f t="shared" si="150"/>
        <v xml:space="preserve">  </v>
      </c>
      <c r="I440" s="3" t="str">
        <f>IF(Investments_Import!C440="","",Investments_Import!C440)</f>
        <v/>
      </c>
      <c r="J440" s="108" t="str">
        <f>IF(Investments_Import!D440="","",Investments_Import!D440)</f>
        <v/>
      </c>
      <c r="K440" s="108" t="str">
        <f t="shared" si="151"/>
        <v/>
      </c>
      <c r="L440" s="47" t="str">
        <f>IF(Investments_Import!E440="","",Investments_Import!E440)</f>
        <v/>
      </c>
      <c r="M440" s="47" t="str">
        <f t="shared" si="141"/>
        <v/>
      </c>
      <c r="N440" s="31" t="str">
        <f>IF(Investments_Import!F440="","",Investments_Import!F440)</f>
        <v/>
      </c>
      <c r="O440" s="31" t="str">
        <f t="shared" si="142"/>
        <v/>
      </c>
      <c r="P440" s="3" t="str">
        <f>IF(Investments_Import!G440="","",Investments_Import!G440)</f>
        <v/>
      </c>
      <c r="Q440" s="3" t="str">
        <f>IF(Investments_Import!H440="","",Investments_Import!H440)</f>
        <v/>
      </c>
      <c r="R440" s="37" t="str">
        <f t="shared" si="143"/>
        <v/>
      </c>
      <c r="S440" s="37" t="str">
        <f t="shared" si="144"/>
        <v/>
      </c>
      <c r="U440" s="36" t="str">
        <f>IF(Mining_Import!A440="","",Mining_Import!A440)</f>
        <v/>
      </c>
      <c r="V440" s="22" t="str">
        <f t="shared" si="152"/>
        <v/>
      </c>
      <c r="W440" s="127" t="str">
        <f t="shared" si="153"/>
        <v/>
      </c>
      <c r="X440" s="127" t="str">
        <f t="shared" si="154"/>
        <v/>
      </c>
      <c r="Y440" s="127" t="str">
        <f t="shared" si="155"/>
        <v/>
      </c>
      <c r="Z440" s="36" t="str">
        <f>IF(Mining_Import!B440="","",Mining_Import!B440)</f>
        <v/>
      </c>
      <c r="AA440" s="184" t="str">
        <f>IF(Mining_Import!$C440="","",Mining_Import!$C440)</f>
        <v/>
      </c>
      <c r="AB440" s="122" t="str">
        <f t="shared" si="156"/>
        <v/>
      </c>
      <c r="AC440" s="122" t="str">
        <f>IF($Y440&gt;Dashboard!$Q$19,$AB440,"")</f>
        <v/>
      </c>
      <c r="AD440" s="43" t="str">
        <f t="shared" si="157"/>
        <v/>
      </c>
      <c r="AE440" s="36" t="str">
        <f>IF(Mining_Import!D440="","",Mining_Import!D440)</f>
        <v/>
      </c>
      <c r="AF440" s="36" t="str">
        <f>IF(Mining_Import!E440="","",Mining_Import!E440)</f>
        <v/>
      </c>
      <c r="AG440" s="36" t="str">
        <f>IF(Mining_Import!F440="","",Mining_Import!F440)</f>
        <v/>
      </c>
      <c r="AH440" s="36" t="str">
        <f>IF(Mining_Import!G440="","",Mining_Import!G440)</f>
        <v/>
      </c>
      <c r="AI440" s="36" t="str">
        <f>IF(Mining_Import!H440="","",Mining_Import!H440)</f>
        <v/>
      </c>
      <c r="AJ440" s="36" t="str">
        <f>IF(Mining_Import!I440="","",Mining_Import!I440)</f>
        <v/>
      </c>
      <c r="BY440" s="120" t="str">
        <f t="shared" si="145"/>
        <v/>
      </c>
      <c r="BZ440" s="184" t="str">
        <f t="shared" si="158"/>
        <v/>
      </c>
      <c r="CA440" s="37" t="str">
        <f>IFERROR(VLOOKUP($BY440,Account_Value!$C$2:$F$2500,4,0),"")</f>
        <v/>
      </c>
      <c r="CB440" s="43" t="str">
        <f t="shared" si="146"/>
        <v/>
      </c>
      <c r="CC440" s="122" t="str">
        <f>IF($BZ440="","",SUM($BZ$2:$BZ440))</f>
        <v/>
      </c>
      <c r="CD440" s="43" t="str">
        <f>IF($BZ440="","",$BU$19*(SUM($BZ$2:$BZ440)))</f>
        <v/>
      </c>
    </row>
    <row r="441" spans="1:82">
      <c r="A441" s="4" t="str">
        <f t="shared" si="147"/>
        <v/>
      </c>
      <c r="B441" s="21" t="str">
        <f>IF(Investments_Import!A441="","",Investments_Import!A441)</f>
        <v/>
      </c>
      <c r="C441" s="22" t="str">
        <f t="shared" si="140"/>
        <v/>
      </c>
      <c r="D441" s="51" t="str">
        <f t="shared" si="148"/>
        <v/>
      </c>
      <c r="E441" s="3" t="str">
        <f>IF(Investments_Import!B441="","",Investments_Import!B441)</f>
        <v/>
      </c>
      <c r="F441" s="54" t="str">
        <f t="shared" si="149"/>
        <v xml:space="preserve"> </v>
      </c>
      <c r="G441" s="54" t="str">
        <f>IF($B441="","",COUNTIF($F$2:$F441,$F441))</f>
        <v/>
      </c>
      <c r="H441" s="53" t="str">
        <f t="shared" si="150"/>
        <v xml:space="preserve">  </v>
      </c>
      <c r="I441" s="3" t="str">
        <f>IF(Investments_Import!C441="","",Investments_Import!C441)</f>
        <v/>
      </c>
      <c r="J441" s="108" t="str">
        <f>IF(Investments_Import!D441="","",Investments_Import!D441)</f>
        <v/>
      </c>
      <c r="K441" s="108" t="str">
        <f t="shared" si="151"/>
        <v/>
      </c>
      <c r="L441" s="47" t="str">
        <f>IF(Investments_Import!E441="","",Investments_Import!E441)</f>
        <v/>
      </c>
      <c r="M441" s="47" t="str">
        <f t="shared" si="141"/>
        <v/>
      </c>
      <c r="N441" s="31" t="str">
        <f>IF(Investments_Import!F441="","",Investments_Import!F441)</f>
        <v/>
      </c>
      <c r="O441" s="31" t="str">
        <f t="shared" si="142"/>
        <v/>
      </c>
      <c r="P441" s="3" t="str">
        <f>IF(Investments_Import!G441="","",Investments_Import!G441)</f>
        <v/>
      </c>
      <c r="Q441" s="3" t="str">
        <f>IF(Investments_Import!H441="","",Investments_Import!H441)</f>
        <v/>
      </c>
      <c r="R441" s="37" t="str">
        <f t="shared" si="143"/>
        <v/>
      </c>
      <c r="S441" s="37" t="str">
        <f t="shared" si="144"/>
        <v/>
      </c>
      <c r="U441" s="36" t="str">
        <f>IF(Mining_Import!A441="","",Mining_Import!A441)</f>
        <v/>
      </c>
      <c r="V441" s="22" t="str">
        <f t="shared" si="152"/>
        <v/>
      </c>
      <c r="W441" s="127" t="str">
        <f t="shared" si="153"/>
        <v/>
      </c>
      <c r="X441" s="127" t="str">
        <f t="shared" si="154"/>
        <v/>
      </c>
      <c r="Y441" s="127" t="str">
        <f t="shared" si="155"/>
        <v/>
      </c>
      <c r="Z441" s="36" t="str">
        <f>IF(Mining_Import!B441="","",Mining_Import!B441)</f>
        <v/>
      </c>
      <c r="AA441" s="184" t="str">
        <f>IF(Mining_Import!$C441="","",Mining_Import!$C441)</f>
        <v/>
      </c>
      <c r="AB441" s="122" t="str">
        <f t="shared" si="156"/>
        <v/>
      </c>
      <c r="AC441" s="122" t="str">
        <f>IF($Y441&gt;Dashboard!$Q$19,$AB441,"")</f>
        <v/>
      </c>
      <c r="AD441" s="43" t="str">
        <f t="shared" si="157"/>
        <v/>
      </c>
      <c r="AE441" s="36" t="str">
        <f>IF(Mining_Import!D441="","",Mining_Import!D441)</f>
        <v/>
      </c>
      <c r="AF441" s="36" t="str">
        <f>IF(Mining_Import!E441="","",Mining_Import!E441)</f>
        <v/>
      </c>
      <c r="AG441" s="36" t="str">
        <f>IF(Mining_Import!F441="","",Mining_Import!F441)</f>
        <v/>
      </c>
      <c r="AH441" s="36" t="str">
        <f>IF(Mining_Import!G441="","",Mining_Import!G441)</f>
        <v/>
      </c>
      <c r="AI441" s="36" t="str">
        <f>IF(Mining_Import!H441="","",Mining_Import!H441)</f>
        <v/>
      </c>
      <c r="AJ441" s="36" t="str">
        <f>IF(Mining_Import!I441="","",Mining_Import!I441)</f>
        <v/>
      </c>
      <c r="BY441" s="120" t="str">
        <f t="shared" si="145"/>
        <v/>
      </c>
      <c r="BZ441" s="184" t="str">
        <f t="shared" si="158"/>
        <v/>
      </c>
      <c r="CA441" s="37" t="str">
        <f>IFERROR(VLOOKUP($BY441,Account_Value!$C$2:$F$2500,4,0),"")</f>
        <v/>
      </c>
      <c r="CB441" s="43" t="str">
        <f t="shared" si="146"/>
        <v/>
      </c>
      <c r="CC441" s="122" t="str">
        <f>IF($BZ441="","",SUM($BZ$2:$BZ441))</f>
        <v/>
      </c>
      <c r="CD441" s="43" t="str">
        <f>IF($BZ441="","",$BU$19*(SUM($BZ$2:$BZ441)))</f>
        <v/>
      </c>
    </row>
    <row r="442" spans="1:82">
      <c r="A442" s="4" t="str">
        <f t="shared" si="147"/>
        <v/>
      </c>
      <c r="B442" s="21" t="str">
        <f>IF(Investments_Import!A442="","",Investments_Import!A442)</f>
        <v/>
      </c>
      <c r="C442" s="22" t="str">
        <f t="shared" si="140"/>
        <v/>
      </c>
      <c r="D442" s="51" t="str">
        <f t="shared" si="148"/>
        <v/>
      </c>
      <c r="E442" s="3" t="str">
        <f>IF(Investments_Import!B442="","",Investments_Import!B442)</f>
        <v/>
      </c>
      <c r="F442" s="54" t="str">
        <f t="shared" si="149"/>
        <v xml:space="preserve"> </v>
      </c>
      <c r="G442" s="54" t="str">
        <f>IF($B442="","",COUNTIF($F$2:$F442,$F442))</f>
        <v/>
      </c>
      <c r="H442" s="53" t="str">
        <f t="shared" si="150"/>
        <v xml:space="preserve">  </v>
      </c>
      <c r="I442" s="3" t="str">
        <f>IF(Investments_Import!C442="","",Investments_Import!C442)</f>
        <v/>
      </c>
      <c r="J442" s="108" t="str">
        <f>IF(Investments_Import!D442="","",Investments_Import!D442)</f>
        <v/>
      </c>
      <c r="K442" s="108" t="str">
        <f t="shared" si="151"/>
        <v/>
      </c>
      <c r="L442" s="47" t="str">
        <f>IF(Investments_Import!E442="","",Investments_Import!E442)</f>
        <v/>
      </c>
      <c r="M442" s="47" t="str">
        <f t="shared" si="141"/>
        <v/>
      </c>
      <c r="N442" s="31" t="str">
        <f>IF(Investments_Import!F442="","",Investments_Import!F442)</f>
        <v/>
      </c>
      <c r="O442" s="31" t="str">
        <f t="shared" si="142"/>
        <v/>
      </c>
      <c r="P442" s="3" t="str">
        <f>IF(Investments_Import!G442="","",Investments_Import!G442)</f>
        <v/>
      </c>
      <c r="Q442" s="3" t="str">
        <f>IF(Investments_Import!H442="","",Investments_Import!H442)</f>
        <v/>
      </c>
      <c r="R442" s="37" t="str">
        <f t="shared" si="143"/>
        <v/>
      </c>
      <c r="S442" s="37" t="str">
        <f t="shared" si="144"/>
        <v/>
      </c>
      <c r="U442" s="36" t="str">
        <f>IF(Mining_Import!A442="","",Mining_Import!A442)</f>
        <v/>
      </c>
      <c r="V442" s="22" t="str">
        <f t="shared" si="152"/>
        <v/>
      </c>
      <c r="W442" s="127" t="str">
        <f t="shared" si="153"/>
        <v/>
      </c>
      <c r="X442" s="127" t="str">
        <f t="shared" si="154"/>
        <v/>
      </c>
      <c r="Y442" s="127" t="str">
        <f t="shared" si="155"/>
        <v/>
      </c>
      <c r="Z442" s="36" t="str">
        <f>IF(Mining_Import!B442="","",Mining_Import!B442)</f>
        <v/>
      </c>
      <c r="AA442" s="184" t="str">
        <f>IF(Mining_Import!$C442="","",Mining_Import!$C442)</f>
        <v/>
      </c>
      <c r="AB442" s="122" t="str">
        <f t="shared" si="156"/>
        <v/>
      </c>
      <c r="AC442" s="122" t="str">
        <f>IF($Y442&gt;Dashboard!$Q$19,$AB442,"")</f>
        <v/>
      </c>
      <c r="AD442" s="43" t="str">
        <f t="shared" si="157"/>
        <v/>
      </c>
      <c r="AE442" s="36" t="str">
        <f>IF(Mining_Import!D442="","",Mining_Import!D442)</f>
        <v/>
      </c>
      <c r="AF442" s="36" t="str">
        <f>IF(Mining_Import!E442="","",Mining_Import!E442)</f>
        <v/>
      </c>
      <c r="AG442" s="36" t="str">
        <f>IF(Mining_Import!F442="","",Mining_Import!F442)</f>
        <v/>
      </c>
      <c r="AH442" s="36" t="str">
        <f>IF(Mining_Import!G442="","",Mining_Import!G442)</f>
        <v/>
      </c>
      <c r="AI442" s="36" t="str">
        <f>IF(Mining_Import!H442="","",Mining_Import!H442)</f>
        <v/>
      </c>
      <c r="AJ442" s="36" t="str">
        <f>IF(Mining_Import!I442="","",Mining_Import!I442)</f>
        <v/>
      </c>
      <c r="BY442" s="120" t="str">
        <f t="shared" si="145"/>
        <v/>
      </c>
      <c r="BZ442" s="184" t="str">
        <f t="shared" si="158"/>
        <v/>
      </c>
      <c r="CA442" s="37" t="str">
        <f>IFERROR(VLOOKUP($BY442,Account_Value!$C$2:$F$2500,4,0),"")</f>
        <v/>
      </c>
      <c r="CB442" s="43" t="str">
        <f t="shared" si="146"/>
        <v/>
      </c>
      <c r="CC442" s="122" t="str">
        <f>IF($BZ442="","",SUM($BZ$2:$BZ442))</f>
        <v/>
      </c>
      <c r="CD442" s="43" t="str">
        <f>IF($BZ442="","",$BU$19*(SUM($BZ$2:$BZ442)))</f>
        <v/>
      </c>
    </row>
    <row r="443" spans="1:82">
      <c r="A443" s="4" t="str">
        <f t="shared" si="147"/>
        <v/>
      </c>
      <c r="B443" s="21" t="str">
        <f>IF(Investments_Import!A443="","",Investments_Import!A443)</f>
        <v/>
      </c>
      <c r="C443" s="22" t="str">
        <f t="shared" si="140"/>
        <v/>
      </c>
      <c r="D443" s="51" t="str">
        <f t="shared" si="148"/>
        <v/>
      </c>
      <c r="E443" s="3" t="str">
        <f>IF(Investments_Import!B443="","",Investments_Import!B443)</f>
        <v/>
      </c>
      <c r="F443" s="54" t="str">
        <f t="shared" si="149"/>
        <v xml:space="preserve"> </v>
      </c>
      <c r="G443" s="54" t="str">
        <f>IF($B443="","",COUNTIF($F$2:$F443,$F443))</f>
        <v/>
      </c>
      <c r="H443" s="53" t="str">
        <f t="shared" si="150"/>
        <v xml:space="preserve">  </v>
      </c>
      <c r="I443" s="3" t="str">
        <f>IF(Investments_Import!C443="","",Investments_Import!C443)</f>
        <v/>
      </c>
      <c r="J443" s="108" t="str">
        <f>IF(Investments_Import!D443="","",Investments_Import!D443)</f>
        <v/>
      </c>
      <c r="K443" s="108" t="str">
        <f t="shared" si="151"/>
        <v/>
      </c>
      <c r="L443" s="47" t="str">
        <f>IF(Investments_Import!E443="","",Investments_Import!E443)</f>
        <v/>
      </c>
      <c r="M443" s="47" t="str">
        <f t="shared" si="141"/>
        <v/>
      </c>
      <c r="N443" s="31" t="str">
        <f>IF(Investments_Import!F443="","",Investments_Import!F443)</f>
        <v/>
      </c>
      <c r="O443" s="31" t="str">
        <f t="shared" si="142"/>
        <v/>
      </c>
      <c r="P443" s="3" t="str">
        <f>IF(Investments_Import!G443="","",Investments_Import!G443)</f>
        <v/>
      </c>
      <c r="Q443" s="3" t="str">
        <f>IF(Investments_Import!H443="","",Investments_Import!H443)</f>
        <v/>
      </c>
      <c r="R443" s="37" t="str">
        <f t="shared" si="143"/>
        <v/>
      </c>
      <c r="S443" s="37" t="str">
        <f t="shared" si="144"/>
        <v/>
      </c>
      <c r="U443" s="36" t="str">
        <f>IF(Mining_Import!A443="","",Mining_Import!A443)</f>
        <v/>
      </c>
      <c r="V443" s="22" t="str">
        <f t="shared" si="152"/>
        <v/>
      </c>
      <c r="W443" s="127" t="str">
        <f t="shared" si="153"/>
        <v/>
      </c>
      <c r="X443" s="127" t="str">
        <f t="shared" si="154"/>
        <v/>
      </c>
      <c r="Y443" s="127" t="str">
        <f t="shared" si="155"/>
        <v/>
      </c>
      <c r="Z443" s="36" t="str">
        <f>IF(Mining_Import!B443="","",Mining_Import!B443)</f>
        <v/>
      </c>
      <c r="AA443" s="184" t="str">
        <f>IF(Mining_Import!$C443="","",Mining_Import!$C443)</f>
        <v/>
      </c>
      <c r="AB443" s="122" t="str">
        <f t="shared" si="156"/>
        <v/>
      </c>
      <c r="AC443" s="122" t="str">
        <f>IF($Y443&gt;Dashboard!$Q$19,$AB443,"")</f>
        <v/>
      </c>
      <c r="AD443" s="43" t="str">
        <f t="shared" si="157"/>
        <v/>
      </c>
      <c r="AE443" s="36" t="str">
        <f>IF(Mining_Import!D443="","",Mining_Import!D443)</f>
        <v/>
      </c>
      <c r="AF443" s="36" t="str">
        <f>IF(Mining_Import!E443="","",Mining_Import!E443)</f>
        <v/>
      </c>
      <c r="AG443" s="36" t="str">
        <f>IF(Mining_Import!F443="","",Mining_Import!F443)</f>
        <v/>
      </c>
      <c r="AH443" s="36" t="str">
        <f>IF(Mining_Import!G443="","",Mining_Import!G443)</f>
        <v/>
      </c>
      <c r="AI443" s="36" t="str">
        <f>IF(Mining_Import!H443="","",Mining_Import!H443)</f>
        <v/>
      </c>
      <c r="AJ443" s="36" t="str">
        <f>IF(Mining_Import!I443="","",Mining_Import!I443)</f>
        <v/>
      </c>
      <c r="BY443" s="120" t="str">
        <f t="shared" si="145"/>
        <v/>
      </c>
      <c r="BZ443" s="184" t="str">
        <f t="shared" si="158"/>
        <v/>
      </c>
      <c r="CA443" s="37" t="str">
        <f>IFERROR(VLOOKUP($BY443,Account_Value!$C$2:$F$2500,4,0),"")</f>
        <v/>
      </c>
      <c r="CB443" s="43" t="str">
        <f t="shared" si="146"/>
        <v/>
      </c>
      <c r="CC443" s="122" t="str">
        <f>IF($BZ443="","",SUM($BZ$2:$BZ443))</f>
        <v/>
      </c>
      <c r="CD443" s="43" t="str">
        <f>IF($BZ443="","",$BU$19*(SUM($BZ$2:$BZ443)))</f>
        <v/>
      </c>
    </row>
    <row r="444" spans="1:82">
      <c r="A444" s="4" t="str">
        <f t="shared" si="147"/>
        <v/>
      </c>
      <c r="B444" s="21" t="str">
        <f>IF(Investments_Import!A444="","",Investments_Import!A444)</f>
        <v/>
      </c>
      <c r="C444" s="22" t="str">
        <f t="shared" si="140"/>
        <v/>
      </c>
      <c r="D444" s="51" t="str">
        <f t="shared" si="148"/>
        <v/>
      </c>
      <c r="E444" s="3" t="str">
        <f>IF(Investments_Import!B444="","",Investments_Import!B444)</f>
        <v/>
      </c>
      <c r="F444" s="54" t="str">
        <f t="shared" si="149"/>
        <v xml:space="preserve"> </v>
      </c>
      <c r="G444" s="54" t="str">
        <f>IF($B444="","",COUNTIF($F$2:$F444,$F444))</f>
        <v/>
      </c>
      <c r="H444" s="53" t="str">
        <f t="shared" si="150"/>
        <v xml:space="preserve">  </v>
      </c>
      <c r="I444" s="3" t="str">
        <f>IF(Investments_Import!C444="","",Investments_Import!C444)</f>
        <v/>
      </c>
      <c r="J444" s="108" t="str">
        <f>IF(Investments_Import!D444="","",Investments_Import!D444)</f>
        <v/>
      </c>
      <c r="K444" s="108" t="str">
        <f t="shared" si="151"/>
        <v/>
      </c>
      <c r="L444" s="47" t="str">
        <f>IF(Investments_Import!E444="","",Investments_Import!E444)</f>
        <v/>
      </c>
      <c r="M444" s="47" t="str">
        <f t="shared" si="141"/>
        <v/>
      </c>
      <c r="N444" s="31" t="str">
        <f>IF(Investments_Import!F444="","",Investments_Import!F444)</f>
        <v/>
      </c>
      <c r="O444" s="31" t="str">
        <f t="shared" si="142"/>
        <v/>
      </c>
      <c r="P444" s="3" t="str">
        <f>IF(Investments_Import!G444="","",Investments_Import!G444)</f>
        <v/>
      </c>
      <c r="Q444" s="3" t="str">
        <f>IF(Investments_Import!H444="","",Investments_Import!H444)</f>
        <v/>
      </c>
      <c r="R444" s="37" t="str">
        <f t="shared" si="143"/>
        <v/>
      </c>
      <c r="S444" s="37" t="str">
        <f t="shared" si="144"/>
        <v/>
      </c>
      <c r="U444" s="36" t="str">
        <f>IF(Mining_Import!A444="","",Mining_Import!A444)</f>
        <v/>
      </c>
      <c r="V444" s="22" t="str">
        <f t="shared" si="152"/>
        <v/>
      </c>
      <c r="W444" s="127" t="str">
        <f t="shared" si="153"/>
        <v/>
      </c>
      <c r="X444" s="127" t="str">
        <f t="shared" si="154"/>
        <v/>
      </c>
      <c r="Y444" s="127" t="str">
        <f t="shared" si="155"/>
        <v/>
      </c>
      <c r="Z444" s="36" t="str">
        <f>IF(Mining_Import!B444="","",Mining_Import!B444)</f>
        <v/>
      </c>
      <c r="AA444" s="184" t="str">
        <f>IF(Mining_Import!$C444="","",Mining_Import!$C444)</f>
        <v/>
      </c>
      <c r="AB444" s="122" t="str">
        <f t="shared" si="156"/>
        <v/>
      </c>
      <c r="AC444" s="122" t="str">
        <f>IF($Y444&gt;Dashboard!$Q$19,$AB444,"")</f>
        <v/>
      </c>
      <c r="AD444" s="43" t="str">
        <f t="shared" si="157"/>
        <v/>
      </c>
      <c r="AE444" s="36" t="str">
        <f>IF(Mining_Import!D444="","",Mining_Import!D444)</f>
        <v/>
      </c>
      <c r="AF444" s="36" t="str">
        <f>IF(Mining_Import!E444="","",Mining_Import!E444)</f>
        <v/>
      </c>
      <c r="AG444" s="36" t="str">
        <f>IF(Mining_Import!F444="","",Mining_Import!F444)</f>
        <v/>
      </c>
      <c r="AH444" s="36" t="str">
        <f>IF(Mining_Import!G444="","",Mining_Import!G444)</f>
        <v/>
      </c>
      <c r="AI444" s="36" t="str">
        <f>IF(Mining_Import!H444="","",Mining_Import!H444)</f>
        <v/>
      </c>
      <c r="AJ444" s="36" t="str">
        <f>IF(Mining_Import!I444="","",Mining_Import!I444)</f>
        <v/>
      </c>
      <c r="BY444" s="120" t="str">
        <f t="shared" si="145"/>
        <v/>
      </c>
      <c r="BZ444" s="184" t="str">
        <f t="shared" si="158"/>
        <v/>
      </c>
      <c r="CA444" s="37" t="str">
        <f>IFERROR(VLOOKUP($BY444,Account_Value!$C$2:$F$2500,4,0),"")</f>
        <v/>
      </c>
      <c r="CB444" s="43" t="str">
        <f t="shared" si="146"/>
        <v/>
      </c>
      <c r="CC444" s="122" t="str">
        <f>IF($BZ444="","",SUM($BZ$2:$BZ444))</f>
        <v/>
      </c>
      <c r="CD444" s="43" t="str">
        <f>IF($BZ444="","",$BU$19*(SUM($BZ$2:$BZ444)))</f>
        <v/>
      </c>
    </row>
    <row r="445" spans="1:82">
      <c r="A445" s="4" t="str">
        <f t="shared" si="147"/>
        <v/>
      </c>
      <c r="B445" s="21" t="str">
        <f>IF(Investments_Import!A445="","",Investments_Import!A445)</f>
        <v/>
      </c>
      <c r="C445" s="22" t="str">
        <f t="shared" si="140"/>
        <v/>
      </c>
      <c r="D445" s="51" t="str">
        <f t="shared" si="148"/>
        <v/>
      </c>
      <c r="E445" s="3" t="str">
        <f>IF(Investments_Import!B445="","",Investments_Import!B445)</f>
        <v/>
      </c>
      <c r="F445" s="54" t="str">
        <f t="shared" si="149"/>
        <v xml:space="preserve"> </v>
      </c>
      <c r="G445" s="54" t="str">
        <f>IF($B445="","",COUNTIF($F$2:$F445,$F445))</f>
        <v/>
      </c>
      <c r="H445" s="53" t="str">
        <f t="shared" si="150"/>
        <v xml:space="preserve">  </v>
      </c>
      <c r="I445" s="3" t="str">
        <f>IF(Investments_Import!C445="","",Investments_Import!C445)</f>
        <v/>
      </c>
      <c r="J445" s="108" t="str">
        <f>IF(Investments_Import!D445="","",Investments_Import!D445)</f>
        <v/>
      </c>
      <c r="K445" s="108" t="str">
        <f t="shared" si="151"/>
        <v/>
      </c>
      <c r="L445" s="47" t="str">
        <f>IF(Investments_Import!E445="","",Investments_Import!E445)</f>
        <v/>
      </c>
      <c r="M445" s="47" t="str">
        <f t="shared" si="141"/>
        <v/>
      </c>
      <c r="N445" s="31" t="str">
        <f>IF(Investments_Import!F445="","",Investments_Import!F445)</f>
        <v/>
      </c>
      <c r="O445" s="31" t="str">
        <f t="shared" si="142"/>
        <v/>
      </c>
      <c r="P445" s="3" t="str">
        <f>IF(Investments_Import!G445="","",Investments_Import!G445)</f>
        <v/>
      </c>
      <c r="Q445" s="3" t="str">
        <f>IF(Investments_Import!H445="","",Investments_Import!H445)</f>
        <v/>
      </c>
      <c r="R445" s="37" t="str">
        <f t="shared" si="143"/>
        <v/>
      </c>
      <c r="S445" s="37" t="str">
        <f t="shared" si="144"/>
        <v/>
      </c>
      <c r="U445" s="36" t="str">
        <f>IF(Mining_Import!A445="","",Mining_Import!A445)</f>
        <v/>
      </c>
      <c r="V445" s="22" t="str">
        <f t="shared" si="152"/>
        <v/>
      </c>
      <c r="W445" s="127" t="str">
        <f t="shared" si="153"/>
        <v/>
      </c>
      <c r="X445" s="127" t="str">
        <f t="shared" si="154"/>
        <v/>
      </c>
      <c r="Y445" s="127" t="str">
        <f t="shared" si="155"/>
        <v/>
      </c>
      <c r="Z445" s="36" t="str">
        <f>IF(Mining_Import!B445="","",Mining_Import!B445)</f>
        <v/>
      </c>
      <c r="AA445" s="184" t="str">
        <f>IF(Mining_Import!$C445="","",Mining_Import!$C445)</f>
        <v/>
      </c>
      <c r="AB445" s="122" t="str">
        <f t="shared" si="156"/>
        <v/>
      </c>
      <c r="AC445" s="122" t="str">
        <f>IF($Y445&gt;Dashboard!$Q$19,$AB445,"")</f>
        <v/>
      </c>
      <c r="AD445" s="43" t="str">
        <f t="shared" si="157"/>
        <v/>
      </c>
      <c r="AE445" s="36" t="str">
        <f>IF(Mining_Import!D445="","",Mining_Import!D445)</f>
        <v/>
      </c>
      <c r="AF445" s="36" t="str">
        <f>IF(Mining_Import!E445="","",Mining_Import!E445)</f>
        <v/>
      </c>
      <c r="AG445" s="36" t="str">
        <f>IF(Mining_Import!F445="","",Mining_Import!F445)</f>
        <v/>
      </c>
      <c r="AH445" s="36" t="str">
        <f>IF(Mining_Import!G445="","",Mining_Import!G445)</f>
        <v/>
      </c>
      <c r="AI445" s="36" t="str">
        <f>IF(Mining_Import!H445="","",Mining_Import!H445)</f>
        <v/>
      </c>
      <c r="AJ445" s="36" t="str">
        <f>IF(Mining_Import!I445="","",Mining_Import!I445)</f>
        <v/>
      </c>
      <c r="BY445" s="120" t="str">
        <f t="shared" si="145"/>
        <v/>
      </c>
      <c r="BZ445" s="184" t="str">
        <f t="shared" si="158"/>
        <v/>
      </c>
      <c r="CA445" s="37" t="str">
        <f>IFERROR(VLOOKUP($BY445,Account_Value!$C$2:$F$2500,4,0),"")</f>
        <v/>
      </c>
      <c r="CB445" s="43" t="str">
        <f t="shared" si="146"/>
        <v/>
      </c>
      <c r="CC445" s="122" t="str">
        <f>IF($BZ445="","",SUM($BZ$2:$BZ445))</f>
        <v/>
      </c>
      <c r="CD445" s="43" t="str">
        <f>IF($BZ445="","",$BU$19*(SUM($BZ$2:$BZ445)))</f>
        <v/>
      </c>
    </row>
    <row r="446" spans="1:82">
      <c r="A446" s="4" t="str">
        <f t="shared" si="147"/>
        <v/>
      </c>
      <c r="B446" s="21" t="str">
        <f>IF(Investments_Import!A446="","",Investments_Import!A446)</f>
        <v/>
      </c>
      <c r="C446" s="22" t="str">
        <f t="shared" si="140"/>
        <v/>
      </c>
      <c r="D446" s="51" t="str">
        <f t="shared" si="148"/>
        <v/>
      </c>
      <c r="E446" s="3" t="str">
        <f>IF(Investments_Import!B446="","",Investments_Import!B446)</f>
        <v/>
      </c>
      <c r="F446" s="54" t="str">
        <f t="shared" si="149"/>
        <v xml:space="preserve"> </v>
      </c>
      <c r="G446" s="54" t="str">
        <f>IF($B446="","",COUNTIF($F$2:$F446,$F446))</f>
        <v/>
      </c>
      <c r="H446" s="53" t="str">
        <f t="shared" si="150"/>
        <v xml:space="preserve">  </v>
      </c>
      <c r="I446" s="3" t="str">
        <f>IF(Investments_Import!C446="","",Investments_Import!C446)</f>
        <v/>
      </c>
      <c r="J446" s="108" t="str">
        <f>IF(Investments_Import!D446="","",Investments_Import!D446)</f>
        <v/>
      </c>
      <c r="K446" s="108" t="str">
        <f t="shared" si="151"/>
        <v/>
      </c>
      <c r="L446" s="47" t="str">
        <f>IF(Investments_Import!E446="","",Investments_Import!E446)</f>
        <v/>
      </c>
      <c r="M446" s="47" t="str">
        <f t="shared" si="141"/>
        <v/>
      </c>
      <c r="N446" s="31" t="str">
        <f>IF(Investments_Import!F446="","",Investments_Import!F446)</f>
        <v/>
      </c>
      <c r="O446" s="31" t="str">
        <f t="shared" si="142"/>
        <v/>
      </c>
      <c r="P446" s="3" t="str">
        <f>IF(Investments_Import!G446="","",Investments_Import!G446)</f>
        <v/>
      </c>
      <c r="Q446" s="3" t="str">
        <f>IF(Investments_Import!H446="","",Investments_Import!H446)</f>
        <v/>
      </c>
      <c r="R446" s="37" t="str">
        <f t="shared" si="143"/>
        <v/>
      </c>
      <c r="S446" s="37" t="str">
        <f t="shared" si="144"/>
        <v/>
      </c>
      <c r="U446" s="36" t="str">
        <f>IF(Mining_Import!A446="","",Mining_Import!A446)</f>
        <v/>
      </c>
      <c r="V446" s="22" t="str">
        <f t="shared" si="152"/>
        <v/>
      </c>
      <c r="W446" s="127" t="str">
        <f t="shared" si="153"/>
        <v/>
      </c>
      <c r="X446" s="127" t="str">
        <f t="shared" si="154"/>
        <v/>
      </c>
      <c r="Y446" s="127" t="str">
        <f t="shared" si="155"/>
        <v/>
      </c>
      <c r="Z446" s="36" t="str">
        <f>IF(Mining_Import!B446="","",Mining_Import!B446)</f>
        <v/>
      </c>
      <c r="AA446" s="184" t="str">
        <f>IF(Mining_Import!$C446="","",Mining_Import!$C446)</f>
        <v/>
      </c>
      <c r="AB446" s="122" t="str">
        <f t="shared" si="156"/>
        <v/>
      </c>
      <c r="AC446" s="122" t="str">
        <f>IF($Y446&gt;Dashboard!$Q$19,$AB446,"")</f>
        <v/>
      </c>
      <c r="AD446" s="43" t="str">
        <f t="shared" si="157"/>
        <v/>
      </c>
      <c r="AE446" s="36" t="str">
        <f>IF(Mining_Import!D446="","",Mining_Import!D446)</f>
        <v/>
      </c>
      <c r="AF446" s="36" t="str">
        <f>IF(Mining_Import!E446="","",Mining_Import!E446)</f>
        <v/>
      </c>
      <c r="AG446" s="36" t="str">
        <f>IF(Mining_Import!F446="","",Mining_Import!F446)</f>
        <v/>
      </c>
      <c r="AH446" s="36" t="str">
        <f>IF(Mining_Import!G446="","",Mining_Import!G446)</f>
        <v/>
      </c>
      <c r="AI446" s="36" t="str">
        <f>IF(Mining_Import!H446="","",Mining_Import!H446)</f>
        <v/>
      </c>
      <c r="AJ446" s="36" t="str">
        <f>IF(Mining_Import!I446="","",Mining_Import!I446)</f>
        <v/>
      </c>
      <c r="BY446" s="120" t="str">
        <f t="shared" si="145"/>
        <v/>
      </c>
      <c r="BZ446" s="184" t="str">
        <f t="shared" si="158"/>
        <v/>
      </c>
      <c r="CA446" s="37" t="str">
        <f>IFERROR(VLOOKUP($BY446,Account_Value!$C$2:$F$2500,4,0),"")</f>
        <v/>
      </c>
      <c r="CB446" s="43" t="str">
        <f t="shared" si="146"/>
        <v/>
      </c>
      <c r="CC446" s="122" t="str">
        <f>IF($BZ446="","",SUM($BZ$2:$BZ446))</f>
        <v/>
      </c>
      <c r="CD446" s="43" t="str">
        <f>IF($BZ446="","",$BU$19*(SUM($BZ$2:$BZ446)))</f>
        <v/>
      </c>
    </row>
    <row r="447" spans="1:82">
      <c r="A447" s="4" t="str">
        <f t="shared" si="147"/>
        <v/>
      </c>
      <c r="B447" s="21" t="str">
        <f>IF(Investments_Import!A447="","",Investments_Import!A447)</f>
        <v/>
      </c>
      <c r="C447" s="22" t="str">
        <f t="shared" si="140"/>
        <v/>
      </c>
      <c r="D447" s="51" t="str">
        <f t="shared" si="148"/>
        <v/>
      </c>
      <c r="E447" s="3" t="str">
        <f>IF(Investments_Import!B447="","",Investments_Import!B447)</f>
        <v/>
      </c>
      <c r="F447" s="54" t="str">
        <f t="shared" si="149"/>
        <v xml:space="preserve"> </v>
      </c>
      <c r="G447" s="54" t="str">
        <f>IF($B447="","",COUNTIF($F$2:$F447,$F447))</f>
        <v/>
      </c>
      <c r="H447" s="53" t="str">
        <f t="shared" si="150"/>
        <v xml:space="preserve">  </v>
      </c>
      <c r="I447" s="3" t="str">
        <f>IF(Investments_Import!C447="","",Investments_Import!C447)</f>
        <v/>
      </c>
      <c r="J447" s="108" t="str">
        <f>IF(Investments_Import!D447="","",Investments_Import!D447)</f>
        <v/>
      </c>
      <c r="K447" s="108" t="str">
        <f t="shared" si="151"/>
        <v/>
      </c>
      <c r="L447" s="47" t="str">
        <f>IF(Investments_Import!E447="","",Investments_Import!E447)</f>
        <v/>
      </c>
      <c r="M447" s="47" t="str">
        <f t="shared" si="141"/>
        <v/>
      </c>
      <c r="N447" s="31" t="str">
        <f>IF(Investments_Import!F447="","",Investments_Import!F447)</f>
        <v/>
      </c>
      <c r="O447" s="31" t="str">
        <f t="shared" si="142"/>
        <v/>
      </c>
      <c r="P447" s="3" t="str">
        <f>IF(Investments_Import!G447="","",Investments_Import!G447)</f>
        <v/>
      </c>
      <c r="Q447" s="3" t="str">
        <f>IF(Investments_Import!H447="","",Investments_Import!H447)</f>
        <v/>
      </c>
      <c r="R447" s="37" t="str">
        <f t="shared" si="143"/>
        <v/>
      </c>
      <c r="S447" s="37" t="str">
        <f t="shared" si="144"/>
        <v/>
      </c>
      <c r="U447" s="36" t="str">
        <f>IF(Mining_Import!A447="","",Mining_Import!A447)</f>
        <v/>
      </c>
      <c r="V447" s="22" t="str">
        <f t="shared" si="152"/>
        <v/>
      </c>
      <c r="W447" s="127" t="str">
        <f t="shared" si="153"/>
        <v/>
      </c>
      <c r="X447" s="127" t="str">
        <f t="shared" si="154"/>
        <v/>
      </c>
      <c r="Y447" s="127" t="str">
        <f t="shared" si="155"/>
        <v/>
      </c>
      <c r="Z447" s="36" t="str">
        <f>IF(Mining_Import!B447="","",Mining_Import!B447)</f>
        <v/>
      </c>
      <c r="AA447" s="184" t="str">
        <f>IF(Mining_Import!$C447="","",Mining_Import!$C447)</f>
        <v/>
      </c>
      <c r="AB447" s="122" t="str">
        <f t="shared" si="156"/>
        <v/>
      </c>
      <c r="AC447" s="122" t="str">
        <f>IF($Y447&gt;Dashboard!$Q$19,$AB447,"")</f>
        <v/>
      </c>
      <c r="AD447" s="43" t="str">
        <f t="shared" si="157"/>
        <v/>
      </c>
      <c r="AE447" s="36" t="str">
        <f>IF(Mining_Import!D447="","",Mining_Import!D447)</f>
        <v/>
      </c>
      <c r="AF447" s="36" t="str">
        <f>IF(Mining_Import!E447="","",Mining_Import!E447)</f>
        <v/>
      </c>
      <c r="AG447" s="36" t="str">
        <f>IF(Mining_Import!F447="","",Mining_Import!F447)</f>
        <v/>
      </c>
      <c r="AH447" s="36" t="str">
        <f>IF(Mining_Import!G447="","",Mining_Import!G447)</f>
        <v/>
      </c>
      <c r="AI447" s="36" t="str">
        <f>IF(Mining_Import!H447="","",Mining_Import!H447)</f>
        <v/>
      </c>
      <c r="AJ447" s="36" t="str">
        <f>IF(Mining_Import!I447="","",Mining_Import!I447)</f>
        <v/>
      </c>
      <c r="BY447" s="120" t="str">
        <f t="shared" si="145"/>
        <v/>
      </c>
      <c r="BZ447" s="184" t="str">
        <f t="shared" si="158"/>
        <v/>
      </c>
      <c r="CA447" s="37" t="str">
        <f>IFERROR(VLOOKUP($BY447,Account_Value!$C$2:$F$2500,4,0),"")</f>
        <v/>
      </c>
      <c r="CB447" s="43" t="str">
        <f t="shared" si="146"/>
        <v/>
      </c>
      <c r="CC447" s="122" t="str">
        <f>IF($BZ447="","",SUM($BZ$2:$BZ447))</f>
        <v/>
      </c>
      <c r="CD447" s="43" t="str">
        <f>IF($BZ447="","",$BU$19*(SUM($BZ$2:$BZ447)))</f>
        <v/>
      </c>
    </row>
    <row r="448" spans="1:82">
      <c r="A448" s="4" t="str">
        <f t="shared" si="147"/>
        <v/>
      </c>
      <c r="B448" s="21" t="str">
        <f>IF(Investments_Import!A448="","",Investments_Import!A448)</f>
        <v/>
      </c>
      <c r="C448" s="22" t="str">
        <f t="shared" si="140"/>
        <v/>
      </c>
      <c r="D448" s="51" t="str">
        <f t="shared" si="148"/>
        <v/>
      </c>
      <c r="E448" s="3" t="str">
        <f>IF(Investments_Import!B448="","",Investments_Import!B448)</f>
        <v/>
      </c>
      <c r="F448" s="54" t="str">
        <f t="shared" si="149"/>
        <v xml:space="preserve"> </v>
      </c>
      <c r="G448" s="54" t="str">
        <f>IF($B448="","",COUNTIF($F$2:$F448,$F448))</f>
        <v/>
      </c>
      <c r="H448" s="53" t="str">
        <f t="shared" si="150"/>
        <v xml:space="preserve">  </v>
      </c>
      <c r="I448" s="3" t="str">
        <f>IF(Investments_Import!C448="","",Investments_Import!C448)</f>
        <v/>
      </c>
      <c r="J448" s="108" t="str">
        <f>IF(Investments_Import!D448="","",Investments_Import!D448)</f>
        <v/>
      </c>
      <c r="K448" s="108" t="str">
        <f t="shared" si="151"/>
        <v/>
      </c>
      <c r="L448" s="47" t="str">
        <f>IF(Investments_Import!E448="","",Investments_Import!E448)</f>
        <v/>
      </c>
      <c r="M448" s="47" t="str">
        <f t="shared" si="141"/>
        <v/>
      </c>
      <c r="N448" s="31" t="str">
        <f>IF(Investments_Import!F448="","",Investments_Import!F448)</f>
        <v/>
      </c>
      <c r="O448" s="31" t="str">
        <f t="shared" si="142"/>
        <v/>
      </c>
      <c r="P448" s="3" t="str">
        <f>IF(Investments_Import!G448="","",Investments_Import!G448)</f>
        <v/>
      </c>
      <c r="Q448" s="3" t="str">
        <f>IF(Investments_Import!H448="","",Investments_Import!H448)</f>
        <v/>
      </c>
      <c r="R448" s="37" t="str">
        <f t="shared" si="143"/>
        <v/>
      </c>
      <c r="S448" s="37" t="str">
        <f t="shared" si="144"/>
        <v/>
      </c>
      <c r="U448" s="36" t="str">
        <f>IF(Mining_Import!A448="","",Mining_Import!A448)</f>
        <v/>
      </c>
      <c r="V448" s="22" t="str">
        <f t="shared" si="152"/>
        <v/>
      </c>
      <c r="W448" s="127" t="str">
        <f t="shared" si="153"/>
        <v/>
      </c>
      <c r="X448" s="127" t="str">
        <f t="shared" si="154"/>
        <v/>
      </c>
      <c r="Y448" s="127" t="str">
        <f t="shared" si="155"/>
        <v/>
      </c>
      <c r="Z448" s="36" t="str">
        <f>IF(Mining_Import!B448="","",Mining_Import!B448)</f>
        <v/>
      </c>
      <c r="AA448" s="184" t="str">
        <f>IF(Mining_Import!$C448="","",Mining_Import!$C448)</f>
        <v/>
      </c>
      <c r="AB448" s="122" t="str">
        <f t="shared" si="156"/>
        <v/>
      </c>
      <c r="AC448" s="122" t="str">
        <f>IF($Y448&gt;Dashboard!$Q$19,$AB448,"")</f>
        <v/>
      </c>
      <c r="AD448" s="43" t="str">
        <f t="shared" si="157"/>
        <v/>
      </c>
      <c r="AE448" s="36" t="str">
        <f>IF(Mining_Import!D448="","",Mining_Import!D448)</f>
        <v/>
      </c>
      <c r="AF448" s="36" t="str">
        <f>IF(Mining_Import!E448="","",Mining_Import!E448)</f>
        <v/>
      </c>
      <c r="AG448" s="36" t="str">
        <f>IF(Mining_Import!F448="","",Mining_Import!F448)</f>
        <v/>
      </c>
      <c r="AH448" s="36" t="str">
        <f>IF(Mining_Import!G448="","",Mining_Import!G448)</f>
        <v/>
      </c>
      <c r="AI448" s="36" t="str">
        <f>IF(Mining_Import!H448="","",Mining_Import!H448)</f>
        <v/>
      </c>
      <c r="AJ448" s="36" t="str">
        <f>IF(Mining_Import!I448="","",Mining_Import!I448)</f>
        <v/>
      </c>
      <c r="BY448" s="120" t="str">
        <f t="shared" si="145"/>
        <v/>
      </c>
      <c r="BZ448" s="184" t="str">
        <f t="shared" si="158"/>
        <v/>
      </c>
      <c r="CA448" s="37" t="str">
        <f>IFERROR(VLOOKUP($BY448,Account_Value!$C$2:$F$2500,4,0),"")</f>
        <v/>
      </c>
      <c r="CB448" s="43" t="str">
        <f t="shared" si="146"/>
        <v/>
      </c>
      <c r="CC448" s="122" t="str">
        <f>IF($BZ448="","",SUM($BZ$2:$BZ448))</f>
        <v/>
      </c>
      <c r="CD448" s="43" t="str">
        <f>IF($BZ448="","",$BU$19*(SUM($BZ$2:$BZ448)))</f>
        <v/>
      </c>
    </row>
    <row r="449" spans="1:82">
      <c r="A449" s="4" t="str">
        <f t="shared" si="147"/>
        <v/>
      </c>
      <c r="B449" s="21" t="str">
        <f>IF(Investments_Import!A449="","",Investments_Import!A449)</f>
        <v/>
      </c>
      <c r="C449" s="22" t="str">
        <f t="shared" si="140"/>
        <v/>
      </c>
      <c r="D449" s="51" t="str">
        <f t="shared" si="148"/>
        <v/>
      </c>
      <c r="E449" s="3" t="str">
        <f>IF(Investments_Import!B449="","",Investments_Import!B449)</f>
        <v/>
      </c>
      <c r="F449" s="54" t="str">
        <f t="shared" si="149"/>
        <v xml:space="preserve"> </v>
      </c>
      <c r="G449" s="54" t="str">
        <f>IF($B449="","",COUNTIF($F$2:$F449,$F449))</f>
        <v/>
      </c>
      <c r="H449" s="53" t="str">
        <f t="shared" si="150"/>
        <v xml:space="preserve">  </v>
      </c>
      <c r="I449" s="3" t="str">
        <f>IF(Investments_Import!C449="","",Investments_Import!C449)</f>
        <v/>
      </c>
      <c r="J449" s="108" t="str">
        <f>IF(Investments_Import!D449="","",Investments_Import!D449)</f>
        <v/>
      </c>
      <c r="K449" s="108" t="str">
        <f t="shared" si="151"/>
        <v/>
      </c>
      <c r="L449" s="47" t="str">
        <f>IF(Investments_Import!E449="","",Investments_Import!E449)</f>
        <v/>
      </c>
      <c r="M449" s="47" t="str">
        <f t="shared" si="141"/>
        <v/>
      </c>
      <c r="N449" s="31" t="str">
        <f>IF(Investments_Import!F449="","",Investments_Import!F449)</f>
        <v/>
      </c>
      <c r="O449" s="31" t="str">
        <f t="shared" si="142"/>
        <v/>
      </c>
      <c r="P449" s="3" t="str">
        <f>IF(Investments_Import!G449="","",Investments_Import!G449)</f>
        <v/>
      </c>
      <c r="Q449" s="3" t="str">
        <f>IF(Investments_Import!H449="","",Investments_Import!H449)</f>
        <v/>
      </c>
      <c r="R449" s="37" t="str">
        <f t="shared" si="143"/>
        <v/>
      </c>
      <c r="S449" s="37" t="str">
        <f t="shared" si="144"/>
        <v/>
      </c>
      <c r="U449" s="36" t="str">
        <f>IF(Mining_Import!A449="","",Mining_Import!A449)</f>
        <v/>
      </c>
      <c r="V449" s="22" t="str">
        <f t="shared" si="152"/>
        <v/>
      </c>
      <c r="W449" s="127" t="str">
        <f t="shared" si="153"/>
        <v/>
      </c>
      <c r="X449" s="127" t="str">
        <f t="shared" si="154"/>
        <v/>
      </c>
      <c r="Y449" s="127" t="str">
        <f t="shared" si="155"/>
        <v/>
      </c>
      <c r="Z449" s="36" t="str">
        <f>IF(Mining_Import!B449="","",Mining_Import!B449)</f>
        <v/>
      </c>
      <c r="AA449" s="184" t="str">
        <f>IF(Mining_Import!$C449="","",Mining_Import!$C449)</f>
        <v/>
      </c>
      <c r="AB449" s="122" t="str">
        <f t="shared" si="156"/>
        <v/>
      </c>
      <c r="AC449" s="122" t="str">
        <f>IF($Y449&gt;Dashboard!$Q$19,$AB449,"")</f>
        <v/>
      </c>
      <c r="AD449" s="43" t="str">
        <f t="shared" si="157"/>
        <v/>
      </c>
      <c r="AE449" s="36" t="str">
        <f>IF(Mining_Import!D449="","",Mining_Import!D449)</f>
        <v/>
      </c>
      <c r="AF449" s="36" t="str">
        <f>IF(Mining_Import!E449="","",Mining_Import!E449)</f>
        <v/>
      </c>
      <c r="AG449" s="36" t="str">
        <f>IF(Mining_Import!F449="","",Mining_Import!F449)</f>
        <v/>
      </c>
      <c r="AH449" s="36" t="str">
        <f>IF(Mining_Import!G449="","",Mining_Import!G449)</f>
        <v/>
      </c>
      <c r="AI449" s="36" t="str">
        <f>IF(Mining_Import!H449="","",Mining_Import!H449)</f>
        <v/>
      </c>
      <c r="AJ449" s="36" t="str">
        <f>IF(Mining_Import!I449="","",Mining_Import!I449)</f>
        <v/>
      </c>
      <c r="BY449" s="120" t="str">
        <f t="shared" si="145"/>
        <v/>
      </c>
      <c r="BZ449" s="184" t="str">
        <f t="shared" si="158"/>
        <v/>
      </c>
      <c r="CA449" s="37" t="str">
        <f>IFERROR(VLOOKUP($BY449,Account_Value!$C$2:$F$2500,4,0),"")</f>
        <v/>
      </c>
      <c r="CB449" s="43" t="str">
        <f t="shared" si="146"/>
        <v/>
      </c>
      <c r="CC449" s="122" t="str">
        <f>IF($BZ449="","",SUM($BZ$2:$BZ449))</f>
        <v/>
      </c>
      <c r="CD449" s="43" t="str">
        <f>IF($BZ449="","",$BU$19*(SUM($BZ$2:$BZ449)))</f>
        <v/>
      </c>
    </row>
    <row r="450" spans="1:82">
      <c r="A450" s="4" t="str">
        <f t="shared" si="147"/>
        <v/>
      </c>
      <c r="B450" s="21" t="str">
        <f>IF(Investments_Import!A450="","",Investments_Import!A450)</f>
        <v/>
      </c>
      <c r="C450" s="22" t="str">
        <f t="shared" ref="C450:C513" si="159">IF(B450="","",B450*1)</f>
        <v/>
      </c>
      <c r="D450" s="51" t="str">
        <f t="shared" si="148"/>
        <v/>
      </c>
      <c r="E450" s="3" t="str">
        <f>IF(Investments_Import!B450="","",Investments_Import!B450)</f>
        <v/>
      </c>
      <c r="F450" s="54" t="str">
        <f t="shared" si="149"/>
        <v xml:space="preserve"> </v>
      </c>
      <c r="G450" s="54" t="str">
        <f>IF($B450="","",COUNTIF($F$2:$F450,$F450))</f>
        <v/>
      </c>
      <c r="H450" s="53" t="str">
        <f t="shared" si="150"/>
        <v xml:space="preserve">  </v>
      </c>
      <c r="I450" s="3" t="str">
        <f>IF(Investments_Import!C450="","",Investments_Import!C450)</f>
        <v/>
      </c>
      <c r="J450" s="108" t="str">
        <f>IF(Investments_Import!D450="","",Investments_Import!D450)</f>
        <v/>
      </c>
      <c r="K450" s="108" t="str">
        <f t="shared" si="151"/>
        <v/>
      </c>
      <c r="L450" s="47" t="str">
        <f>IF(Investments_Import!E450="","",Investments_Import!E450)</f>
        <v/>
      </c>
      <c r="M450" s="47" t="str">
        <f t="shared" ref="M450:M513" si="160">IF($L450="","",$L450*1)</f>
        <v/>
      </c>
      <c r="N450" s="31" t="str">
        <f>IF(Investments_Import!F450="","",Investments_Import!F450)</f>
        <v/>
      </c>
      <c r="O450" s="31" t="str">
        <f t="shared" ref="O450:O513" si="161">IF($N450="","",$N450*1)</f>
        <v/>
      </c>
      <c r="P450" s="3" t="str">
        <f>IF(Investments_Import!G450="","",Investments_Import!G450)</f>
        <v/>
      </c>
      <c r="Q450" s="3" t="str">
        <f>IF(Investments_Import!H450="","",Investments_Import!H450)</f>
        <v/>
      </c>
      <c r="R450" s="37" t="str">
        <f t="shared" ref="R450:R513" si="162">IF($Q450="","",IF($Q450="USD",$P450,$P450*$J450))</f>
        <v/>
      </c>
      <c r="S450" s="37" t="str">
        <f t="shared" ref="S450:S513" si="163">IF($R450="","",$R450*1)</f>
        <v/>
      </c>
      <c r="U450" s="36" t="str">
        <f>IF(Mining_Import!A450="","",Mining_Import!A450)</f>
        <v/>
      </c>
      <c r="V450" s="22" t="str">
        <f t="shared" si="152"/>
        <v/>
      </c>
      <c r="W450" s="127" t="str">
        <f t="shared" si="153"/>
        <v/>
      </c>
      <c r="X450" s="127" t="str">
        <f t="shared" si="154"/>
        <v/>
      </c>
      <c r="Y450" s="127" t="str">
        <f t="shared" si="155"/>
        <v/>
      </c>
      <c r="Z450" s="36" t="str">
        <f>IF(Mining_Import!B450="","",Mining_Import!B450)</f>
        <v/>
      </c>
      <c r="AA450" s="184" t="str">
        <f>IF(Mining_Import!$C450="","",Mining_Import!$C450)</f>
        <v/>
      </c>
      <c r="AB450" s="122" t="str">
        <f t="shared" si="156"/>
        <v/>
      </c>
      <c r="AC450" s="122" t="str">
        <f>IF($Y450&gt;Dashboard!$Q$19,$AB450,"")</f>
        <v/>
      </c>
      <c r="AD450" s="43" t="str">
        <f t="shared" si="157"/>
        <v/>
      </c>
      <c r="AE450" s="36" t="str">
        <f>IF(Mining_Import!D450="","",Mining_Import!D450)</f>
        <v/>
      </c>
      <c r="AF450" s="36" t="str">
        <f>IF(Mining_Import!E450="","",Mining_Import!E450)</f>
        <v/>
      </c>
      <c r="AG450" s="36" t="str">
        <f>IF(Mining_Import!F450="","",Mining_Import!F450)</f>
        <v/>
      </c>
      <c r="AH450" s="36" t="str">
        <f>IF(Mining_Import!G450="","",Mining_Import!G450)</f>
        <v/>
      </c>
      <c r="AI450" s="36" t="str">
        <f>IF(Mining_Import!H450="","",Mining_Import!H450)</f>
        <v/>
      </c>
      <c r="AJ450" s="36" t="str">
        <f>IF(Mining_Import!I450="","",Mining_Import!I450)</f>
        <v/>
      </c>
      <c r="BY450" s="120" t="str">
        <f t="shared" ref="BY450:BY513" si="164">Y450</f>
        <v/>
      </c>
      <c r="BZ450" s="184" t="str">
        <f t="shared" si="158"/>
        <v/>
      </c>
      <c r="CA450" s="37" t="str">
        <f>IFERROR(VLOOKUP($BY450,Account_Value!$C$2:$F$2500,4,0),"")</f>
        <v/>
      </c>
      <c r="CB450" s="43" t="str">
        <f t="shared" ref="CB450:CB513" si="165">IF(BZ450="","",BZ450*CA450)</f>
        <v/>
      </c>
      <c r="CC450" s="122" t="str">
        <f>IF($BZ450="","",SUM($BZ$2:$BZ450))</f>
        <v/>
      </c>
      <c r="CD450" s="43" t="str">
        <f>IF($BZ450="","",$BU$19*(SUM($BZ$2:$BZ450)))</f>
        <v/>
      </c>
    </row>
    <row r="451" spans="1:82">
      <c r="A451" s="4" t="str">
        <f t="shared" ref="A451:A514" si="166">IF($B451="","",$A450+1)</f>
        <v/>
      </c>
      <c r="B451" s="21" t="str">
        <f>IF(Investments_Import!A451="","",Investments_Import!A451)</f>
        <v/>
      </c>
      <c r="C451" s="22" t="str">
        <f t="shared" si="159"/>
        <v/>
      </c>
      <c r="D451" s="51" t="str">
        <f t="shared" ref="D451:D514" si="167">$C451</f>
        <v/>
      </c>
      <c r="E451" s="3" t="str">
        <f>IF(Investments_Import!B451="","",Investments_Import!B451)</f>
        <v/>
      </c>
      <c r="F451" s="54" t="str">
        <f t="shared" ref="F451:F514" si="168">CONCATENATE(TEXT($D451,"dd-mmm-yyyy")," ",$E451)</f>
        <v xml:space="preserve"> </v>
      </c>
      <c r="G451" s="54" t="str">
        <f>IF($B451="","",COUNTIF($F$2:$F451,$F451))</f>
        <v/>
      </c>
      <c r="H451" s="53" t="str">
        <f t="shared" ref="H451:H514" si="169">CONCATENATE(TEXT($D451,"dd-mmm-yyyy")," ",$E451," ",$G451)</f>
        <v xml:space="preserve">  </v>
      </c>
      <c r="I451" s="3" t="str">
        <f>IF(Investments_Import!C451="","",Investments_Import!C451)</f>
        <v/>
      </c>
      <c r="J451" s="108" t="str">
        <f>IF(Investments_Import!D451="","",Investments_Import!D451)</f>
        <v/>
      </c>
      <c r="K451" s="108" t="str">
        <f t="shared" ref="K451:K514" si="170">IF($B451="","",$J451*1)</f>
        <v/>
      </c>
      <c r="L451" s="47" t="str">
        <f>IF(Investments_Import!E451="","",Investments_Import!E451)</f>
        <v/>
      </c>
      <c r="M451" s="47" t="str">
        <f t="shared" si="160"/>
        <v/>
      </c>
      <c r="N451" s="31" t="str">
        <f>IF(Investments_Import!F451="","",Investments_Import!F451)</f>
        <v/>
      </c>
      <c r="O451" s="31" t="str">
        <f t="shared" si="161"/>
        <v/>
      </c>
      <c r="P451" s="3" t="str">
        <f>IF(Investments_Import!G451="","",Investments_Import!G451)</f>
        <v/>
      </c>
      <c r="Q451" s="3" t="str">
        <f>IF(Investments_Import!H451="","",Investments_Import!H451)</f>
        <v/>
      </c>
      <c r="R451" s="37" t="str">
        <f t="shared" si="162"/>
        <v/>
      </c>
      <c r="S451" s="37" t="str">
        <f t="shared" si="163"/>
        <v/>
      </c>
      <c r="U451" s="36" t="str">
        <f>IF(Mining_Import!A451="","",Mining_Import!A451)</f>
        <v/>
      </c>
      <c r="V451" s="22" t="str">
        <f t="shared" ref="V451:V514" si="171">IF(U451="","",U451*1)</f>
        <v/>
      </c>
      <c r="W451" s="127" t="str">
        <f t="shared" ref="W451:W514" si="172">V451</f>
        <v/>
      </c>
      <c r="X451" s="127" t="str">
        <f t="shared" ref="X451:X514" si="173">IFERROR(INT($W451),"")</f>
        <v/>
      </c>
      <c r="Y451" s="127" t="str">
        <f t="shared" ref="Y451:Y514" si="174">$X451</f>
        <v/>
      </c>
      <c r="Z451" s="36" t="str">
        <f>IF(Mining_Import!B451="","",Mining_Import!B451)</f>
        <v/>
      </c>
      <c r="AA451" s="184" t="str">
        <f>IF(Mining_Import!$C451="","",Mining_Import!$C451)</f>
        <v/>
      </c>
      <c r="AB451" s="122" t="str">
        <f t="shared" ref="AB451:AB514" si="175">IFERROR($AA451*1,"")</f>
        <v/>
      </c>
      <c r="AC451" s="122" t="str">
        <f>IF($Y451&gt;Dashboard!$Q$19,$AB451,"")</f>
        <v/>
      </c>
      <c r="AD451" s="43" t="str">
        <f t="shared" ref="AD451:AD514" si="176">IFERROR($AB451*$BU$19,"")</f>
        <v/>
      </c>
      <c r="AE451" s="36" t="str">
        <f>IF(Mining_Import!D451="","",Mining_Import!D451)</f>
        <v/>
      </c>
      <c r="AF451" s="36" t="str">
        <f>IF(Mining_Import!E451="","",Mining_Import!E451)</f>
        <v/>
      </c>
      <c r="AG451" s="36" t="str">
        <f>IF(Mining_Import!F451="","",Mining_Import!F451)</f>
        <v/>
      </c>
      <c r="AH451" s="36" t="str">
        <f>IF(Mining_Import!G451="","",Mining_Import!G451)</f>
        <v/>
      </c>
      <c r="AI451" s="36" t="str">
        <f>IF(Mining_Import!H451="","",Mining_Import!H451)</f>
        <v/>
      </c>
      <c r="AJ451" s="36" t="str">
        <f>IF(Mining_Import!I451="","",Mining_Import!I451)</f>
        <v/>
      </c>
      <c r="BY451" s="120" t="str">
        <f t="shared" si="164"/>
        <v/>
      </c>
      <c r="BZ451" s="184" t="str">
        <f t="shared" ref="BZ451:BZ514" si="177">AB451</f>
        <v/>
      </c>
      <c r="CA451" s="37" t="str">
        <f>IFERROR(VLOOKUP($BY451,Account_Value!$C$2:$F$2500,4,0),"")</f>
        <v/>
      </c>
      <c r="CB451" s="43" t="str">
        <f t="shared" si="165"/>
        <v/>
      </c>
      <c r="CC451" s="122" t="str">
        <f>IF($BZ451="","",SUM($BZ$2:$BZ451))</f>
        <v/>
      </c>
      <c r="CD451" s="43" t="str">
        <f>IF($BZ451="","",$BU$19*(SUM($BZ$2:$BZ451)))</f>
        <v/>
      </c>
    </row>
    <row r="452" spans="1:82">
      <c r="A452" s="4" t="str">
        <f t="shared" si="166"/>
        <v/>
      </c>
      <c r="B452" s="21" t="str">
        <f>IF(Investments_Import!A452="","",Investments_Import!A452)</f>
        <v/>
      </c>
      <c r="C452" s="22" t="str">
        <f t="shared" si="159"/>
        <v/>
      </c>
      <c r="D452" s="51" t="str">
        <f t="shared" si="167"/>
        <v/>
      </c>
      <c r="E452" s="3" t="str">
        <f>IF(Investments_Import!B452="","",Investments_Import!B452)</f>
        <v/>
      </c>
      <c r="F452" s="54" t="str">
        <f t="shared" si="168"/>
        <v xml:space="preserve"> </v>
      </c>
      <c r="G452" s="54" t="str">
        <f>IF($B452="","",COUNTIF($F$2:$F452,$F452))</f>
        <v/>
      </c>
      <c r="H452" s="53" t="str">
        <f t="shared" si="169"/>
        <v xml:space="preserve">  </v>
      </c>
      <c r="I452" s="3" t="str">
        <f>IF(Investments_Import!C452="","",Investments_Import!C452)</f>
        <v/>
      </c>
      <c r="J452" s="108" t="str">
        <f>IF(Investments_Import!D452="","",Investments_Import!D452)</f>
        <v/>
      </c>
      <c r="K452" s="108" t="str">
        <f t="shared" si="170"/>
        <v/>
      </c>
      <c r="L452" s="47" t="str">
        <f>IF(Investments_Import!E452="","",Investments_Import!E452)</f>
        <v/>
      </c>
      <c r="M452" s="47" t="str">
        <f t="shared" si="160"/>
        <v/>
      </c>
      <c r="N452" s="31" t="str">
        <f>IF(Investments_Import!F452="","",Investments_Import!F452)</f>
        <v/>
      </c>
      <c r="O452" s="31" t="str">
        <f t="shared" si="161"/>
        <v/>
      </c>
      <c r="P452" s="3" t="str">
        <f>IF(Investments_Import!G452="","",Investments_Import!G452)</f>
        <v/>
      </c>
      <c r="Q452" s="3" t="str">
        <f>IF(Investments_Import!H452="","",Investments_Import!H452)</f>
        <v/>
      </c>
      <c r="R452" s="37" t="str">
        <f t="shared" si="162"/>
        <v/>
      </c>
      <c r="S452" s="37" t="str">
        <f t="shared" si="163"/>
        <v/>
      </c>
      <c r="U452" s="36" t="str">
        <f>IF(Mining_Import!A452="","",Mining_Import!A452)</f>
        <v/>
      </c>
      <c r="V452" s="22" t="str">
        <f t="shared" si="171"/>
        <v/>
      </c>
      <c r="W452" s="127" t="str">
        <f t="shared" si="172"/>
        <v/>
      </c>
      <c r="X452" s="127" t="str">
        <f t="shared" si="173"/>
        <v/>
      </c>
      <c r="Y452" s="127" t="str">
        <f t="shared" si="174"/>
        <v/>
      </c>
      <c r="Z452" s="36" t="str">
        <f>IF(Mining_Import!B452="","",Mining_Import!B452)</f>
        <v/>
      </c>
      <c r="AA452" s="184" t="str">
        <f>IF(Mining_Import!$C452="","",Mining_Import!$C452)</f>
        <v/>
      </c>
      <c r="AB452" s="122" t="str">
        <f t="shared" si="175"/>
        <v/>
      </c>
      <c r="AC452" s="122" t="str">
        <f>IF($Y452&gt;Dashboard!$Q$19,$AB452,"")</f>
        <v/>
      </c>
      <c r="AD452" s="43" t="str">
        <f t="shared" si="176"/>
        <v/>
      </c>
      <c r="AE452" s="36" t="str">
        <f>IF(Mining_Import!D452="","",Mining_Import!D452)</f>
        <v/>
      </c>
      <c r="AF452" s="36" t="str">
        <f>IF(Mining_Import!E452="","",Mining_Import!E452)</f>
        <v/>
      </c>
      <c r="AG452" s="36" t="str">
        <f>IF(Mining_Import!F452="","",Mining_Import!F452)</f>
        <v/>
      </c>
      <c r="AH452" s="36" t="str">
        <f>IF(Mining_Import!G452="","",Mining_Import!G452)</f>
        <v/>
      </c>
      <c r="AI452" s="36" t="str">
        <f>IF(Mining_Import!H452="","",Mining_Import!H452)</f>
        <v/>
      </c>
      <c r="AJ452" s="36" t="str">
        <f>IF(Mining_Import!I452="","",Mining_Import!I452)</f>
        <v/>
      </c>
      <c r="BY452" s="120" t="str">
        <f t="shared" si="164"/>
        <v/>
      </c>
      <c r="BZ452" s="184" t="str">
        <f t="shared" si="177"/>
        <v/>
      </c>
      <c r="CA452" s="37" t="str">
        <f>IFERROR(VLOOKUP($BY452,Account_Value!$C$2:$F$2500,4,0),"")</f>
        <v/>
      </c>
      <c r="CB452" s="43" t="str">
        <f t="shared" si="165"/>
        <v/>
      </c>
      <c r="CC452" s="122" t="str">
        <f>IF($BZ452="","",SUM($BZ$2:$BZ452))</f>
        <v/>
      </c>
      <c r="CD452" s="43" t="str">
        <f>IF($BZ452="","",$BU$19*(SUM($BZ$2:$BZ452)))</f>
        <v/>
      </c>
    </row>
    <row r="453" spans="1:82">
      <c r="A453" s="4" t="str">
        <f t="shared" si="166"/>
        <v/>
      </c>
      <c r="B453" s="21" t="str">
        <f>IF(Investments_Import!A453="","",Investments_Import!A453)</f>
        <v/>
      </c>
      <c r="C453" s="22" t="str">
        <f t="shared" si="159"/>
        <v/>
      </c>
      <c r="D453" s="51" t="str">
        <f t="shared" si="167"/>
        <v/>
      </c>
      <c r="E453" s="3" t="str">
        <f>IF(Investments_Import!B453="","",Investments_Import!B453)</f>
        <v/>
      </c>
      <c r="F453" s="54" t="str">
        <f t="shared" si="168"/>
        <v xml:space="preserve"> </v>
      </c>
      <c r="G453" s="54" t="str">
        <f>IF($B453="","",COUNTIF($F$2:$F453,$F453))</f>
        <v/>
      </c>
      <c r="H453" s="53" t="str">
        <f t="shared" si="169"/>
        <v xml:space="preserve">  </v>
      </c>
      <c r="I453" s="3" t="str">
        <f>IF(Investments_Import!C453="","",Investments_Import!C453)</f>
        <v/>
      </c>
      <c r="J453" s="108" t="str">
        <f>IF(Investments_Import!D453="","",Investments_Import!D453)</f>
        <v/>
      </c>
      <c r="K453" s="108" t="str">
        <f t="shared" si="170"/>
        <v/>
      </c>
      <c r="L453" s="47" t="str">
        <f>IF(Investments_Import!E453="","",Investments_Import!E453)</f>
        <v/>
      </c>
      <c r="M453" s="47" t="str">
        <f t="shared" si="160"/>
        <v/>
      </c>
      <c r="N453" s="31" t="str">
        <f>IF(Investments_Import!F453="","",Investments_Import!F453)</f>
        <v/>
      </c>
      <c r="O453" s="31" t="str">
        <f t="shared" si="161"/>
        <v/>
      </c>
      <c r="P453" s="3" t="str">
        <f>IF(Investments_Import!G453="","",Investments_Import!G453)</f>
        <v/>
      </c>
      <c r="Q453" s="3" t="str">
        <f>IF(Investments_Import!H453="","",Investments_Import!H453)</f>
        <v/>
      </c>
      <c r="R453" s="37" t="str">
        <f t="shared" si="162"/>
        <v/>
      </c>
      <c r="S453" s="37" t="str">
        <f t="shared" si="163"/>
        <v/>
      </c>
      <c r="U453" s="36" t="str">
        <f>IF(Mining_Import!A453="","",Mining_Import!A453)</f>
        <v/>
      </c>
      <c r="V453" s="22" t="str">
        <f t="shared" si="171"/>
        <v/>
      </c>
      <c r="W453" s="127" t="str">
        <f t="shared" si="172"/>
        <v/>
      </c>
      <c r="X453" s="127" t="str">
        <f t="shared" si="173"/>
        <v/>
      </c>
      <c r="Y453" s="127" t="str">
        <f t="shared" si="174"/>
        <v/>
      </c>
      <c r="Z453" s="36" t="str">
        <f>IF(Mining_Import!B453="","",Mining_Import!B453)</f>
        <v/>
      </c>
      <c r="AA453" s="184" t="str">
        <f>IF(Mining_Import!$C453="","",Mining_Import!$C453)</f>
        <v/>
      </c>
      <c r="AB453" s="122" t="str">
        <f t="shared" si="175"/>
        <v/>
      </c>
      <c r="AC453" s="122" t="str">
        <f>IF($Y453&gt;Dashboard!$Q$19,$AB453,"")</f>
        <v/>
      </c>
      <c r="AD453" s="43" t="str">
        <f t="shared" si="176"/>
        <v/>
      </c>
      <c r="AE453" s="36" t="str">
        <f>IF(Mining_Import!D453="","",Mining_Import!D453)</f>
        <v/>
      </c>
      <c r="AF453" s="36" t="str">
        <f>IF(Mining_Import!E453="","",Mining_Import!E453)</f>
        <v/>
      </c>
      <c r="AG453" s="36" t="str">
        <f>IF(Mining_Import!F453="","",Mining_Import!F453)</f>
        <v/>
      </c>
      <c r="AH453" s="36" t="str">
        <f>IF(Mining_Import!G453="","",Mining_Import!G453)</f>
        <v/>
      </c>
      <c r="AI453" s="36" t="str">
        <f>IF(Mining_Import!H453="","",Mining_Import!H453)</f>
        <v/>
      </c>
      <c r="AJ453" s="36" t="str">
        <f>IF(Mining_Import!I453="","",Mining_Import!I453)</f>
        <v/>
      </c>
      <c r="BY453" s="120" t="str">
        <f t="shared" si="164"/>
        <v/>
      </c>
      <c r="BZ453" s="184" t="str">
        <f t="shared" si="177"/>
        <v/>
      </c>
      <c r="CA453" s="37" t="str">
        <f>IFERROR(VLOOKUP($BY453,Account_Value!$C$2:$F$2500,4,0),"")</f>
        <v/>
      </c>
      <c r="CB453" s="43" t="str">
        <f t="shared" si="165"/>
        <v/>
      </c>
      <c r="CC453" s="122" t="str">
        <f>IF($BZ453="","",SUM($BZ$2:$BZ453))</f>
        <v/>
      </c>
      <c r="CD453" s="43" t="str">
        <f>IF($BZ453="","",$BU$19*(SUM($BZ$2:$BZ453)))</f>
        <v/>
      </c>
    </row>
    <row r="454" spans="1:82">
      <c r="A454" s="4" t="str">
        <f t="shared" si="166"/>
        <v/>
      </c>
      <c r="B454" s="21" t="str">
        <f>IF(Investments_Import!A454="","",Investments_Import!A454)</f>
        <v/>
      </c>
      <c r="C454" s="22" t="str">
        <f t="shared" si="159"/>
        <v/>
      </c>
      <c r="D454" s="51" t="str">
        <f t="shared" si="167"/>
        <v/>
      </c>
      <c r="E454" s="3" t="str">
        <f>IF(Investments_Import!B454="","",Investments_Import!B454)</f>
        <v/>
      </c>
      <c r="F454" s="54" t="str">
        <f t="shared" si="168"/>
        <v xml:space="preserve"> </v>
      </c>
      <c r="G454" s="54" t="str">
        <f>IF($B454="","",COUNTIF($F$2:$F454,$F454))</f>
        <v/>
      </c>
      <c r="H454" s="53" t="str">
        <f t="shared" si="169"/>
        <v xml:space="preserve">  </v>
      </c>
      <c r="I454" s="3" t="str">
        <f>IF(Investments_Import!C454="","",Investments_Import!C454)</f>
        <v/>
      </c>
      <c r="J454" s="108" t="str">
        <f>IF(Investments_Import!D454="","",Investments_Import!D454)</f>
        <v/>
      </c>
      <c r="K454" s="108" t="str">
        <f t="shared" si="170"/>
        <v/>
      </c>
      <c r="L454" s="47" t="str">
        <f>IF(Investments_Import!E454="","",Investments_Import!E454)</f>
        <v/>
      </c>
      <c r="M454" s="47" t="str">
        <f t="shared" si="160"/>
        <v/>
      </c>
      <c r="N454" s="31" t="str">
        <f>IF(Investments_Import!F454="","",Investments_Import!F454)</f>
        <v/>
      </c>
      <c r="O454" s="31" t="str">
        <f t="shared" si="161"/>
        <v/>
      </c>
      <c r="P454" s="3" t="str">
        <f>IF(Investments_Import!G454="","",Investments_Import!G454)</f>
        <v/>
      </c>
      <c r="Q454" s="3" t="str">
        <f>IF(Investments_Import!H454="","",Investments_Import!H454)</f>
        <v/>
      </c>
      <c r="R454" s="37" t="str">
        <f t="shared" si="162"/>
        <v/>
      </c>
      <c r="S454" s="37" t="str">
        <f t="shared" si="163"/>
        <v/>
      </c>
      <c r="U454" s="36" t="str">
        <f>IF(Mining_Import!A454="","",Mining_Import!A454)</f>
        <v/>
      </c>
      <c r="V454" s="22" t="str">
        <f t="shared" si="171"/>
        <v/>
      </c>
      <c r="W454" s="127" t="str">
        <f t="shared" si="172"/>
        <v/>
      </c>
      <c r="X454" s="127" t="str">
        <f t="shared" si="173"/>
        <v/>
      </c>
      <c r="Y454" s="127" t="str">
        <f t="shared" si="174"/>
        <v/>
      </c>
      <c r="Z454" s="36" t="str">
        <f>IF(Mining_Import!B454="","",Mining_Import!B454)</f>
        <v/>
      </c>
      <c r="AA454" s="184" t="str">
        <f>IF(Mining_Import!$C454="","",Mining_Import!$C454)</f>
        <v/>
      </c>
      <c r="AB454" s="122" t="str">
        <f t="shared" si="175"/>
        <v/>
      </c>
      <c r="AC454" s="122" t="str">
        <f>IF($Y454&gt;Dashboard!$Q$19,$AB454,"")</f>
        <v/>
      </c>
      <c r="AD454" s="43" t="str">
        <f t="shared" si="176"/>
        <v/>
      </c>
      <c r="AE454" s="36" t="str">
        <f>IF(Mining_Import!D454="","",Mining_Import!D454)</f>
        <v/>
      </c>
      <c r="AF454" s="36" t="str">
        <f>IF(Mining_Import!E454="","",Mining_Import!E454)</f>
        <v/>
      </c>
      <c r="AG454" s="36" t="str">
        <f>IF(Mining_Import!F454="","",Mining_Import!F454)</f>
        <v/>
      </c>
      <c r="AH454" s="36" t="str">
        <f>IF(Mining_Import!G454="","",Mining_Import!G454)</f>
        <v/>
      </c>
      <c r="AI454" s="36" t="str">
        <f>IF(Mining_Import!H454="","",Mining_Import!H454)</f>
        <v/>
      </c>
      <c r="AJ454" s="36" t="str">
        <f>IF(Mining_Import!I454="","",Mining_Import!I454)</f>
        <v/>
      </c>
      <c r="BY454" s="120" t="str">
        <f t="shared" si="164"/>
        <v/>
      </c>
      <c r="BZ454" s="184" t="str">
        <f t="shared" si="177"/>
        <v/>
      </c>
      <c r="CA454" s="37" t="str">
        <f>IFERROR(VLOOKUP($BY454,Account_Value!$C$2:$F$2500,4,0),"")</f>
        <v/>
      </c>
      <c r="CB454" s="43" t="str">
        <f t="shared" si="165"/>
        <v/>
      </c>
      <c r="CC454" s="122" t="str">
        <f>IF($BZ454="","",SUM($BZ$2:$BZ454))</f>
        <v/>
      </c>
      <c r="CD454" s="43" t="str">
        <f>IF($BZ454="","",$BU$19*(SUM($BZ$2:$BZ454)))</f>
        <v/>
      </c>
    </row>
    <row r="455" spans="1:82">
      <c r="A455" s="4" t="str">
        <f t="shared" si="166"/>
        <v/>
      </c>
      <c r="B455" s="21" t="str">
        <f>IF(Investments_Import!A455="","",Investments_Import!A455)</f>
        <v/>
      </c>
      <c r="C455" s="22" t="str">
        <f t="shared" si="159"/>
        <v/>
      </c>
      <c r="D455" s="51" t="str">
        <f t="shared" si="167"/>
        <v/>
      </c>
      <c r="E455" s="3" t="str">
        <f>IF(Investments_Import!B455="","",Investments_Import!B455)</f>
        <v/>
      </c>
      <c r="F455" s="54" t="str">
        <f t="shared" si="168"/>
        <v xml:space="preserve"> </v>
      </c>
      <c r="G455" s="54" t="str">
        <f>IF($B455="","",COUNTIF($F$2:$F455,$F455))</f>
        <v/>
      </c>
      <c r="H455" s="53" t="str">
        <f t="shared" si="169"/>
        <v xml:space="preserve">  </v>
      </c>
      <c r="I455" s="3" t="str">
        <f>IF(Investments_Import!C455="","",Investments_Import!C455)</f>
        <v/>
      </c>
      <c r="J455" s="108" t="str">
        <f>IF(Investments_Import!D455="","",Investments_Import!D455)</f>
        <v/>
      </c>
      <c r="K455" s="108" t="str">
        <f t="shared" si="170"/>
        <v/>
      </c>
      <c r="L455" s="47" t="str">
        <f>IF(Investments_Import!E455="","",Investments_Import!E455)</f>
        <v/>
      </c>
      <c r="M455" s="47" t="str">
        <f t="shared" si="160"/>
        <v/>
      </c>
      <c r="N455" s="31" t="str">
        <f>IF(Investments_Import!F455="","",Investments_Import!F455)</f>
        <v/>
      </c>
      <c r="O455" s="31" t="str">
        <f t="shared" si="161"/>
        <v/>
      </c>
      <c r="P455" s="3" t="str">
        <f>IF(Investments_Import!G455="","",Investments_Import!G455)</f>
        <v/>
      </c>
      <c r="Q455" s="3" t="str">
        <f>IF(Investments_Import!H455="","",Investments_Import!H455)</f>
        <v/>
      </c>
      <c r="R455" s="37" t="str">
        <f t="shared" si="162"/>
        <v/>
      </c>
      <c r="S455" s="37" t="str">
        <f t="shared" si="163"/>
        <v/>
      </c>
      <c r="U455" s="36" t="str">
        <f>IF(Mining_Import!A455="","",Mining_Import!A455)</f>
        <v/>
      </c>
      <c r="V455" s="22" t="str">
        <f t="shared" si="171"/>
        <v/>
      </c>
      <c r="W455" s="127" t="str">
        <f t="shared" si="172"/>
        <v/>
      </c>
      <c r="X455" s="127" t="str">
        <f t="shared" si="173"/>
        <v/>
      </c>
      <c r="Y455" s="127" t="str">
        <f t="shared" si="174"/>
        <v/>
      </c>
      <c r="Z455" s="36" t="str">
        <f>IF(Mining_Import!B455="","",Mining_Import!B455)</f>
        <v/>
      </c>
      <c r="AA455" s="184" t="str">
        <f>IF(Mining_Import!$C455="","",Mining_Import!$C455)</f>
        <v/>
      </c>
      <c r="AB455" s="122" t="str">
        <f t="shared" si="175"/>
        <v/>
      </c>
      <c r="AC455" s="122" t="str">
        <f>IF($Y455&gt;Dashboard!$Q$19,$AB455,"")</f>
        <v/>
      </c>
      <c r="AD455" s="43" t="str">
        <f t="shared" si="176"/>
        <v/>
      </c>
      <c r="AE455" s="36" t="str">
        <f>IF(Mining_Import!D455="","",Mining_Import!D455)</f>
        <v/>
      </c>
      <c r="AF455" s="36" t="str">
        <f>IF(Mining_Import!E455="","",Mining_Import!E455)</f>
        <v/>
      </c>
      <c r="AG455" s="36" t="str">
        <f>IF(Mining_Import!F455="","",Mining_Import!F455)</f>
        <v/>
      </c>
      <c r="AH455" s="36" t="str">
        <f>IF(Mining_Import!G455="","",Mining_Import!G455)</f>
        <v/>
      </c>
      <c r="AI455" s="36" t="str">
        <f>IF(Mining_Import!H455="","",Mining_Import!H455)</f>
        <v/>
      </c>
      <c r="AJ455" s="36" t="str">
        <f>IF(Mining_Import!I455="","",Mining_Import!I455)</f>
        <v/>
      </c>
      <c r="BY455" s="120" t="str">
        <f t="shared" si="164"/>
        <v/>
      </c>
      <c r="BZ455" s="184" t="str">
        <f t="shared" si="177"/>
        <v/>
      </c>
      <c r="CA455" s="37" t="str">
        <f>IFERROR(VLOOKUP($BY455,Account_Value!$C$2:$F$2500,4,0),"")</f>
        <v/>
      </c>
      <c r="CB455" s="43" t="str">
        <f t="shared" si="165"/>
        <v/>
      </c>
      <c r="CC455" s="122" t="str">
        <f>IF($BZ455="","",SUM($BZ$2:$BZ455))</f>
        <v/>
      </c>
      <c r="CD455" s="43" t="str">
        <f>IF($BZ455="","",$BU$19*(SUM($BZ$2:$BZ455)))</f>
        <v/>
      </c>
    </row>
    <row r="456" spans="1:82">
      <c r="A456" s="4" t="str">
        <f t="shared" si="166"/>
        <v/>
      </c>
      <c r="B456" s="21" t="str">
        <f>IF(Investments_Import!A456="","",Investments_Import!A456)</f>
        <v/>
      </c>
      <c r="C456" s="22" t="str">
        <f t="shared" si="159"/>
        <v/>
      </c>
      <c r="D456" s="51" t="str">
        <f t="shared" si="167"/>
        <v/>
      </c>
      <c r="E456" s="3" t="str">
        <f>IF(Investments_Import!B456="","",Investments_Import!B456)</f>
        <v/>
      </c>
      <c r="F456" s="54" t="str">
        <f t="shared" si="168"/>
        <v xml:space="preserve"> </v>
      </c>
      <c r="G456" s="54" t="str">
        <f>IF($B456="","",COUNTIF($F$2:$F456,$F456))</f>
        <v/>
      </c>
      <c r="H456" s="53" t="str">
        <f t="shared" si="169"/>
        <v xml:space="preserve">  </v>
      </c>
      <c r="I456" s="3" t="str">
        <f>IF(Investments_Import!C456="","",Investments_Import!C456)</f>
        <v/>
      </c>
      <c r="J456" s="108" t="str">
        <f>IF(Investments_Import!D456="","",Investments_Import!D456)</f>
        <v/>
      </c>
      <c r="K456" s="108" t="str">
        <f t="shared" si="170"/>
        <v/>
      </c>
      <c r="L456" s="47" t="str">
        <f>IF(Investments_Import!E456="","",Investments_Import!E456)</f>
        <v/>
      </c>
      <c r="M456" s="47" t="str">
        <f t="shared" si="160"/>
        <v/>
      </c>
      <c r="N456" s="31" t="str">
        <f>IF(Investments_Import!F456="","",Investments_Import!F456)</f>
        <v/>
      </c>
      <c r="O456" s="31" t="str">
        <f t="shared" si="161"/>
        <v/>
      </c>
      <c r="P456" s="3" t="str">
        <f>IF(Investments_Import!G456="","",Investments_Import!G456)</f>
        <v/>
      </c>
      <c r="Q456" s="3" t="str">
        <f>IF(Investments_Import!H456="","",Investments_Import!H456)</f>
        <v/>
      </c>
      <c r="R456" s="37" t="str">
        <f t="shared" si="162"/>
        <v/>
      </c>
      <c r="S456" s="37" t="str">
        <f t="shared" si="163"/>
        <v/>
      </c>
      <c r="U456" s="36" t="str">
        <f>IF(Mining_Import!A456="","",Mining_Import!A456)</f>
        <v/>
      </c>
      <c r="V456" s="22" t="str">
        <f t="shared" si="171"/>
        <v/>
      </c>
      <c r="W456" s="127" t="str">
        <f t="shared" si="172"/>
        <v/>
      </c>
      <c r="X456" s="127" t="str">
        <f t="shared" si="173"/>
        <v/>
      </c>
      <c r="Y456" s="127" t="str">
        <f t="shared" si="174"/>
        <v/>
      </c>
      <c r="Z456" s="36" t="str">
        <f>IF(Mining_Import!B456="","",Mining_Import!B456)</f>
        <v/>
      </c>
      <c r="AA456" s="184" t="str">
        <f>IF(Mining_Import!$C456="","",Mining_Import!$C456)</f>
        <v/>
      </c>
      <c r="AB456" s="122" t="str">
        <f t="shared" si="175"/>
        <v/>
      </c>
      <c r="AC456" s="122" t="str">
        <f>IF($Y456&gt;Dashboard!$Q$19,$AB456,"")</f>
        <v/>
      </c>
      <c r="AD456" s="43" t="str">
        <f t="shared" si="176"/>
        <v/>
      </c>
      <c r="AE456" s="36" t="str">
        <f>IF(Mining_Import!D456="","",Mining_Import!D456)</f>
        <v/>
      </c>
      <c r="AF456" s="36" t="str">
        <f>IF(Mining_Import!E456="","",Mining_Import!E456)</f>
        <v/>
      </c>
      <c r="AG456" s="36" t="str">
        <f>IF(Mining_Import!F456="","",Mining_Import!F456)</f>
        <v/>
      </c>
      <c r="AH456" s="36" t="str">
        <f>IF(Mining_Import!G456="","",Mining_Import!G456)</f>
        <v/>
      </c>
      <c r="AI456" s="36" t="str">
        <f>IF(Mining_Import!H456="","",Mining_Import!H456)</f>
        <v/>
      </c>
      <c r="AJ456" s="36" t="str">
        <f>IF(Mining_Import!I456="","",Mining_Import!I456)</f>
        <v/>
      </c>
      <c r="BY456" s="120" t="str">
        <f t="shared" si="164"/>
        <v/>
      </c>
      <c r="BZ456" s="184" t="str">
        <f t="shared" si="177"/>
        <v/>
      </c>
      <c r="CA456" s="37" t="str">
        <f>IFERROR(VLOOKUP($BY456,Account_Value!$C$2:$F$2500,4,0),"")</f>
        <v/>
      </c>
      <c r="CB456" s="43" t="str">
        <f t="shared" si="165"/>
        <v/>
      </c>
      <c r="CC456" s="122" t="str">
        <f>IF($BZ456="","",SUM($BZ$2:$BZ456))</f>
        <v/>
      </c>
      <c r="CD456" s="43" t="str">
        <f>IF($BZ456="","",$BU$19*(SUM($BZ$2:$BZ456)))</f>
        <v/>
      </c>
    </row>
    <row r="457" spans="1:82">
      <c r="A457" s="4" t="str">
        <f t="shared" si="166"/>
        <v/>
      </c>
      <c r="B457" s="21" t="str">
        <f>IF(Investments_Import!A457="","",Investments_Import!A457)</f>
        <v/>
      </c>
      <c r="C457" s="22" t="str">
        <f t="shared" si="159"/>
        <v/>
      </c>
      <c r="D457" s="51" t="str">
        <f t="shared" si="167"/>
        <v/>
      </c>
      <c r="E457" s="3" t="str">
        <f>IF(Investments_Import!B457="","",Investments_Import!B457)</f>
        <v/>
      </c>
      <c r="F457" s="54" t="str">
        <f t="shared" si="168"/>
        <v xml:space="preserve"> </v>
      </c>
      <c r="G457" s="54" t="str">
        <f>IF($B457="","",COUNTIF($F$2:$F457,$F457))</f>
        <v/>
      </c>
      <c r="H457" s="53" t="str">
        <f t="shared" si="169"/>
        <v xml:space="preserve">  </v>
      </c>
      <c r="I457" s="3" t="str">
        <f>IF(Investments_Import!C457="","",Investments_Import!C457)</f>
        <v/>
      </c>
      <c r="J457" s="108" t="str">
        <f>IF(Investments_Import!D457="","",Investments_Import!D457)</f>
        <v/>
      </c>
      <c r="K457" s="108" t="str">
        <f t="shared" si="170"/>
        <v/>
      </c>
      <c r="L457" s="47" t="str">
        <f>IF(Investments_Import!E457="","",Investments_Import!E457)</f>
        <v/>
      </c>
      <c r="M457" s="47" t="str">
        <f t="shared" si="160"/>
        <v/>
      </c>
      <c r="N457" s="31" t="str">
        <f>IF(Investments_Import!F457="","",Investments_Import!F457)</f>
        <v/>
      </c>
      <c r="O457" s="31" t="str">
        <f t="shared" si="161"/>
        <v/>
      </c>
      <c r="P457" s="3" t="str">
        <f>IF(Investments_Import!G457="","",Investments_Import!G457)</f>
        <v/>
      </c>
      <c r="Q457" s="3" t="str">
        <f>IF(Investments_Import!H457="","",Investments_Import!H457)</f>
        <v/>
      </c>
      <c r="R457" s="37" t="str">
        <f t="shared" si="162"/>
        <v/>
      </c>
      <c r="S457" s="37" t="str">
        <f t="shared" si="163"/>
        <v/>
      </c>
      <c r="U457" s="36" t="str">
        <f>IF(Mining_Import!A457="","",Mining_Import!A457)</f>
        <v/>
      </c>
      <c r="V457" s="22" t="str">
        <f t="shared" si="171"/>
        <v/>
      </c>
      <c r="W457" s="127" t="str">
        <f t="shared" si="172"/>
        <v/>
      </c>
      <c r="X457" s="127" t="str">
        <f t="shared" si="173"/>
        <v/>
      </c>
      <c r="Y457" s="127" t="str">
        <f t="shared" si="174"/>
        <v/>
      </c>
      <c r="Z457" s="36" t="str">
        <f>IF(Mining_Import!B457="","",Mining_Import!B457)</f>
        <v/>
      </c>
      <c r="AA457" s="184" t="str">
        <f>IF(Mining_Import!$C457="","",Mining_Import!$C457)</f>
        <v/>
      </c>
      <c r="AB457" s="122" t="str">
        <f t="shared" si="175"/>
        <v/>
      </c>
      <c r="AC457" s="122" t="str">
        <f>IF($Y457&gt;Dashboard!$Q$19,$AB457,"")</f>
        <v/>
      </c>
      <c r="AD457" s="43" t="str">
        <f t="shared" si="176"/>
        <v/>
      </c>
      <c r="AE457" s="36" t="str">
        <f>IF(Mining_Import!D457="","",Mining_Import!D457)</f>
        <v/>
      </c>
      <c r="AF457" s="36" t="str">
        <f>IF(Mining_Import!E457="","",Mining_Import!E457)</f>
        <v/>
      </c>
      <c r="AG457" s="36" t="str">
        <f>IF(Mining_Import!F457="","",Mining_Import!F457)</f>
        <v/>
      </c>
      <c r="AH457" s="36" t="str">
        <f>IF(Mining_Import!G457="","",Mining_Import!G457)</f>
        <v/>
      </c>
      <c r="AI457" s="36" t="str">
        <f>IF(Mining_Import!H457="","",Mining_Import!H457)</f>
        <v/>
      </c>
      <c r="AJ457" s="36" t="str">
        <f>IF(Mining_Import!I457="","",Mining_Import!I457)</f>
        <v/>
      </c>
      <c r="BY457" s="120" t="str">
        <f t="shared" si="164"/>
        <v/>
      </c>
      <c r="BZ457" s="184" t="str">
        <f t="shared" si="177"/>
        <v/>
      </c>
      <c r="CA457" s="37" t="str">
        <f>IFERROR(VLOOKUP($BY457,Account_Value!$C$2:$F$2500,4,0),"")</f>
        <v/>
      </c>
      <c r="CB457" s="43" t="str">
        <f t="shared" si="165"/>
        <v/>
      </c>
      <c r="CC457" s="122" t="str">
        <f>IF($BZ457="","",SUM($BZ$2:$BZ457))</f>
        <v/>
      </c>
      <c r="CD457" s="43" t="str">
        <f>IF($BZ457="","",$BU$19*(SUM($BZ$2:$BZ457)))</f>
        <v/>
      </c>
    </row>
    <row r="458" spans="1:82">
      <c r="A458" s="4" t="str">
        <f t="shared" si="166"/>
        <v/>
      </c>
      <c r="B458" s="21" t="str">
        <f>IF(Investments_Import!A458="","",Investments_Import!A458)</f>
        <v/>
      </c>
      <c r="C458" s="22" t="str">
        <f t="shared" si="159"/>
        <v/>
      </c>
      <c r="D458" s="51" t="str">
        <f t="shared" si="167"/>
        <v/>
      </c>
      <c r="E458" s="3" t="str">
        <f>IF(Investments_Import!B458="","",Investments_Import!B458)</f>
        <v/>
      </c>
      <c r="F458" s="54" t="str">
        <f t="shared" si="168"/>
        <v xml:space="preserve"> </v>
      </c>
      <c r="G458" s="54" t="str">
        <f>IF($B458="","",COUNTIF($F$2:$F458,$F458))</f>
        <v/>
      </c>
      <c r="H458" s="53" t="str">
        <f t="shared" si="169"/>
        <v xml:space="preserve">  </v>
      </c>
      <c r="I458" s="3" t="str">
        <f>IF(Investments_Import!C458="","",Investments_Import!C458)</f>
        <v/>
      </c>
      <c r="J458" s="108" t="str">
        <f>IF(Investments_Import!D458="","",Investments_Import!D458)</f>
        <v/>
      </c>
      <c r="K458" s="108" t="str">
        <f t="shared" si="170"/>
        <v/>
      </c>
      <c r="L458" s="47" t="str">
        <f>IF(Investments_Import!E458="","",Investments_Import!E458)</f>
        <v/>
      </c>
      <c r="M458" s="47" t="str">
        <f t="shared" si="160"/>
        <v/>
      </c>
      <c r="N458" s="31" t="str">
        <f>IF(Investments_Import!F458="","",Investments_Import!F458)</f>
        <v/>
      </c>
      <c r="O458" s="31" t="str">
        <f t="shared" si="161"/>
        <v/>
      </c>
      <c r="P458" s="3" t="str">
        <f>IF(Investments_Import!G458="","",Investments_Import!G458)</f>
        <v/>
      </c>
      <c r="Q458" s="3" t="str">
        <f>IF(Investments_Import!H458="","",Investments_Import!H458)</f>
        <v/>
      </c>
      <c r="R458" s="37" t="str">
        <f t="shared" si="162"/>
        <v/>
      </c>
      <c r="S458" s="37" t="str">
        <f t="shared" si="163"/>
        <v/>
      </c>
      <c r="U458" s="36" t="str">
        <f>IF(Mining_Import!A458="","",Mining_Import!A458)</f>
        <v/>
      </c>
      <c r="V458" s="22" t="str">
        <f t="shared" si="171"/>
        <v/>
      </c>
      <c r="W458" s="127" t="str">
        <f t="shared" si="172"/>
        <v/>
      </c>
      <c r="X458" s="127" t="str">
        <f t="shared" si="173"/>
        <v/>
      </c>
      <c r="Y458" s="127" t="str">
        <f t="shared" si="174"/>
        <v/>
      </c>
      <c r="Z458" s="36" t="str">
        <f>IF(Mining_Import!B458="","",Mining_Import!B458)</f>
        <v/>
      </c>
      <c r="AA458" s="184" t="str">
        <f>IF(Mining_Import!$C458="","",Mining_Import!$C458)</f>
        <v/>
      </c>
      <c r="AB458" s="122" t="str">
        <f t="shared" si="175"/>
        <v/>
      </c>
      <c r="AC458" s="122" t="str">
        <f>IF($Y458&gt;Dashboard!$Q$19,$AB458,"")</f>
        <v/>
      </c>
      <c r="AD458" s="43" t="str">
        <f t="shared" si="176"/>
        <v/>
      </c>
      <c r="AE458" s="36" t="str">
        <f>IF(Mining_Import!D458="","",Mining_Import!D458)</f>
        <v/>
      </c>
      <c r="AF458" s="36" t="str">
        <f>IF(Mining_Import!E458="","",Mining_Import!E458)</f>
        <v/>
      </c>
      <c r="AG458" s="36" t="str">
        <f>IF(Mining_Import!F458="","",Mining_Import!F458)</f>
        <v/>
      </c>
      <c r="AH458" s="36" t="str">
        <f>IF(Mining_Import!G458="","",Mining_Import!G458)</f>
        <v/>
      </c>
      <c r="AI458" s="36" t="str">
        <f>IF(Mining_Import!H458="","",Mining_Import!H458)</f>
        <v/>
      </c>
      <c r="AJ458" s="36" t="str">
        <f>IF(Mining_Import!I458="","",Mining_Import!I458)</f>
        <v/>
      </c>
      <c r="BY458" s="120" t="str">
        <f t="shared" si="164"/>
        <v/>
      </c>
      <c r="BZ458" s="184" t="str">
        <f t="shared" si="177"/>
        <v/>
      </c>
      <c r="CA458" s="37" t="str">
        <f>IFERROR(VLOOKUP($BY458,Account_Value!$C$2:$F$2500,4,0),"")</f>
        <v/>
      </c>
      <c r="CB458" s="43" t="str">
        <f t="shared" si="165"/>
        <v/>
      </c>
      <c r="CC458" s="122" t="str">
        <f>IF($BZ458="","",SUM($BZ$2:$BZ458))</f>
        <v/>
      </c>
      <c r="CD458" s="43" t="str">
        <f>IF($BZ458="","",$BU$19*(SUM($BZ$2:$BZ458)))</f>
        <v/>
      </c>
    </row>
    <row r="459" spans="1:82">
      <c r="A459" s="4" t="str">
        <f t="shared" si="166"/>
        <v/>
      </c>
      <c r="B459" s="21" t="str">
        <f>IF(Investments_Import!A459="","",Investments_Import!A459)</f>
        <v/>
      </c>
      <c r="C459" s="22" t="str">
        <f t="shared" si="159"/>
        <v/>
      </c>
      <c r="D459" s="51" t="str">
        <f t="shared" si="167"/>
        <v/>
      </c>
      <c r="E459" s="3" t="str">
        <f>IF(Investments_Import!B459="","",Investments_Import!B459)</f>
        <v/>
      </c>
      <c r="F459" s="54" t="str">
        <f t="shared" si="168"/>
        <v xml:space="preserve"> </v>
      </c>
      <c r="G459" s="54" t="str">
        <f>IF($B459="","",COUNTIF($F$2:$F459,$F459))</f>
        <v/>
      </c>
      <c r="H459" s="53" t="str">
        <f t="shared" si="169"/>
        <v xml:space="preserve">  </v>
      </c>
      <c r="I459" s="3" t="str">
        <f>IF(Investments_Import!C459="","",Investments_Import!C459)</f>
        <v/>
      </c>
      <c r="J459" s="108" t="str">
        <f>IF(Investments_Import!D459="","",Investments_Import!D459)</f>
        <v/>
      </c>
      <c r="K459" s="108" t="str">
        <f t="shared" si="170"/>
        <v/>
      </c>
      <c r="L459" s="47" t="str">
        <f>IF(Investments_Import!E459="","",Investments_Import!E459)</f>
        <v/>
      </c>
      <c r="M459" s="47" t="str">
        <f t="shared" si="160"/>
        <v/>
      </c>
      <c r="N459" s="31" t="str">
        <f>IF(Investments_Import!F459="","",Investments_Import!F459)</f>
        <v/>
      </c>
      <c r="O459" s="31" t="str">
        <f t="shared" si="161"/>
        <v/>
      </c>
      <c r="P459" s="3" t="str">
        <f>IF(Investments_Import!G459="","",Investments_Import!G459)</f>
        <v/>
      </c>
      <c r="Q459" s="3" t="str">
        <f>IF(Investments_Import!H459="","",Investments_Import!H459)</f>
        <v/>
      </c>
      <c r="R459" s="37" t="str">
        <f t="shared" si="162"/>
        <v/>
      </c>
      <c r="S459" s="37" t="str">
        <f t="shared" si="163"/>
        <v/>
      </c>
      <c r="U459" s="36" t="str">
        <f>IF(Mining_Import!A459="","",Mining_Import!A459)</f>
        <v/>
      </c>
      <c r="V459" s="22" t="str">
        <f t="shared" si="171"/>
        <v/>
      </c>
      <c r="W459" s="127" t="str">
        <f t="shared" si="172"/>
        <v/>
      </c>
      <c r="X459" s="127" t="str">
        <f t="shared" si="173"/>
        <v/>
      </c>
      <c r="Y459" s="127" t="str">
        <f t="shared" si="174"/>
        <v/>
      </c>
      <c r="Z459" s="36" t="str">
        <f>IF(Mining_Import!B459="","",Mining_Import!B459)</f>
        <v/>
      </c>
      <c r="AA459" s="184" t="str">
        <f>IF(Mining_Import!$C459="","",Mining_Import!$C459)</f>
        <v/>
      </c>
      <c r="AB459" s="122" t="str">
        <f t="shared" si="175"/>
        <v/>
      </c>
      <c r="AC459" s="122" t="str">
        <f>IF($Y459&gt;Dashboard!$Q$19,$AB459,"")</f>
        <v/>
      </c>
      <c r="AD459" s="43" t="str">
        <f t="shared" si="176"/>
        <v/>
      </c>
      <c r="AE459" s="36" t="str">
        <f>IF(Mining_Import!D459="","",Mining_Import!D459)</f>
        <v/>
      </c>
      <c r="AF459" s="36" t="str">
        <f>IF(Mining_Import!E459="","",Mining_Import!E459)</f>
        <v/>
      </c>
      <c r="AG459" s="36" t="str">
        <f>IF(Mining_Import!F459="","",Mining_Import!F459)</f>
        <v/>
      </c>
      <c r="AH459" s="36" t="str">
        <f>IF(Mining_Import!G459="","",Mining_Import!G459)</f>
        <v/>
      </c>
      <c r="AI459" s="36" t="str">
        <f>IF(Mining_Import!H459="","",Mining_Import!H459)</f>
        <v/>
      </c>
      <c r="AJ459" s="36" t="str">
        <f>IF(Mining_Import!I459="","",Mining_Import!I459)</f>
        <v/>
      </c>
      <c r="BY459" s="120" t="str">
        <f t="shared" si="164"/>
        <v/>
      </c>
      <c r="BZ459" s="184" t="str">
        <f t="shared" si="177"/>
        <v/>
      </c>
      <c r="CA459" s="37" t="str">
        <f>IFERROR(VLOOKUP($BY459,Account_Value!$C$2:$F$2500,4,0),"")</f>
        <v/>
      </c>
      <c r="CB459" s="43" t="str">
        <f t="shared" si="165"/>
        <v/>
      </c>
      <c r="CC459" s="122" t="str">
        <f>IF($BZ459="","",SUM($BZ$2:$BZ459))</f>
        <v/>
      </c>
      <c r="CD459" s="43" t="str">
        <f>IF($BZ459="","",$BU$19*(SUM($BZ$2:$BZ459)))</f>
        <v/>
      </c>
    </row>
    <row r="460" spans="1:82">
      <c r="A460" s="4" t="str">
        <f t="shared" si="166"/>
        <v/>
      </c>
      <c r="B460" s="21" t="str">
        <f>IF(Investments_Import!A460="","",Investments_Import!A460)</f>
        <v/>
      </c>
      <c r="C460" s="22" t="str">
        <f t="shared" si="159"/>
        <v/>
      </c>
      <c r="D460" s="51" t="str">
        <f t="shared" si="167"/>
        <v/>
      </c>
      <c r="E460" s="3" t="str">
        <f>IF(Investments_Import!B460="","",Investments_Import!B460)</f>
        <v/>
      </c>
      <c r="F460" s="54" t="str">
        <f t="shared" si="168"/>
        <v xml:space="preserve"> </v>
      </c>
      <c r="G460" s="54" t="str">
        <f>IF($B460="","",COUNTIF($F$2:$F460,$F460))</f>
        <v/>
      </c>
      <c r="H460" s="53" t="str">
        <f t="shared" si="169"/>
        <v xml:space="preserve">  </v>
      </c>
      <c r="I460" s="3" t="str">
        <f>IF(Investments_Import!C460="","",Investments_Import!C460)</f>
        <v/>
      </c>
      <c r="J460" s="108" t="str">
        <f>IF(Investments_Import!D460="","",Investments_Import!D460)</f>
        <v/>
      </c>
      <c r="K460" s="108" t="str">
        <f t="shared" si="170"/>
        <v/>
      </c>
      <c r="L460" s="47" t="str">
        <f>IF(Investments_Import!E460="","",Investments_Import!E460)</f>
        <v/>
      </c>
      <c r="M460" s="47" t="str">
        <f t="shared" si="160"/>
        <v/>
      </c>
      <c r="N460" s="31" t="str">
        <f>IF(Investments_Import!F460="","",Investments_Import!F460)</f>
        <v/>
      </c>
      <c r="O460" s="31" t="str">
        <f t="shared" si="161"/>
        <v/>
      </c>
      <c r="P460" s="3" t="str">
        <f>IF(Investments_Import!G460="","",Investments_Import!G460)</f>
        <v/>
      </c>
      <c r="Q460" s="3" t="str">
        <f>IF(Investments_Import!H460="","",Investments_Import!H460)</f>
        <v/>
      </c>
      <c r="R460" s="37" t="str">
        <f t="shared" si="162"/>
        <v/>
      </c>
      <c r="S460" s="37" t="str">
        <f t="shared" si="163"/>
        <v/>
      </c>
      <c r="U460" s="36" t="str">
        <f>IF(Mining_Import!A460="","",Mining_Import!A460)</f>
        <v/>
      </c>
      <c r="V460" s="22" t="str">
        <f t="shared" si="171"/>
        <v/>
      </c>
      <c r="W460" s="127" t="str">
        <f t="shared" si="172"/>
        <v/>
      </c>
      <c r="X460" s="127" t="str">
        <f t="shared" si="173"/>
        <v/>
      </c>
      <c r="Y460" s="127" t="str">
        <f t="shared" si="174"/>
        <v/>
      </c>
      <c r="Z460" s="36" t="str">
        <f>IF(Mining_Import!B460="","",Mining_Import!B460)</f>
        <v/>
      </c>
      <c r="AA460" s="184" t="str">
        <f>IF(Mining_Import!$C460="","",Mining_Import!$C460)</f>
        <v/>
      </c>
      <c r="AB460" s="122" t="str">
        <f t="shared" si="175"/>
        <v/>
      </c>
      <c r="AC460" s="122" t="str">
        <f>IF($Y460&gt;Dashboard!$Q$19,$AB460,"")</f>
        <v/>
      </c>
      <c r="AD460" s="43" t="str">
        <f t="shared" si="176"/>
        <v/>
      </c>
      <c r="AE460" s="36" t="str">
        <f>IF(Mining_Import!D460="","",Mining_Import!D460)</f>
        <v/>
      </c>
      <c r="AF460" s="36" t="str">
        <f>IF(Mining_Import!E460="","",Mining_Import!E460)</f>
        <v/>
      </c>
      <c r="AG460" s="36" t="str">
        <f>IF(Mining_Import!F460="","",Mining_Import!F460)</f>
        <v/>
      </c>
      <c r="AH460" s="36" t="str">
        <f>IF(Mining_Import!G460="","",Mining_Import!G460)</f>
        <v/>
      </c>
      <c r="AI460" s="36" t="str">
        <f>IF(Mining_Import!H460="","",Mining_Import!H460)</f>
        <v/>
      </c>
      <c r="AJ460" s="36" t="str">
        <f>IF(Mining_Import!I460="","",Mining_Import!I460)</f>
        <v/>
      </c>
      <c r="BY460" s="120" t="str">
        <f t="shared" si="164"/>
        <v/>
      </c>
      <c r="BZ460" s="184" t="str">
        <f t="shared" si="177"/>
        <v/>
      </c>
      <c r="CA460" s="37" t="str">
        <f>IFERROR(VLOOKUP($BY460,Account_Value!$C$2:$F$2500,4,0),"")</f>
        <v/>
      </c>
      <c r="CB460" s="43" t="str">
        <f t="shared" si="165"/>
        <v/>
      </c>
      <c r="CC460" s="122" t="str">
        <f>IF($BZ460="","",SUM($BZ$2:$BZ460))</f>
        <v/>
      </c>
      <c r="CD460" s="43" t="str">
        <f>IF($BZ460="","",$BU$19*(SUM($BZ$2:$BZ460)))</f>
        <v/>
      </c>
    </row>
    <row r="461" spans="1:82">
      <c r="A461" s="4" t="str">
        <f t="shared" si="166"/>
        <v/>
      </c>
      <c r="B461" s="21" t="str">
        <f>IF(Investments_Import!A461="","",Investments_Import!A461)</f>
        <v/>
      </c>
      <c r="C461" s="22" t="str">
        <f t="shared" si="159"/>
        <v/>
      </c>
      <c r="D461" s="51" t="str">
        <f t="shared" si="167"/>
        <v/>
      </c>
      <c r="E461" s="3" t="str">
        <f>IF(Investments_Import!B461="","",Investments_Import!B461)</f>
        <v/>
      </c>
      <c r="F461" s="54" t="str">
        <f t="shared" si="168"/>
        <v xml:space="preserve"> </v>
      </c>
      <c r="G461" s="54" t="str">
        <f>IF($B461="","",COUNTIF($F$2:$F461,$F461))</f>
        <v/>
      </c>
      <c r="H461" s="53" t="str">
        <f t="shared" si="169"/>
        <v xml:space="preserve">  </v>
      </c>
      <c r="I461" s="3" t="str">
        <f>IF(Investments_Import!C461="","",Investments_Import!C461)</f>
        <v/>
      </c>
      <c r="J461" s="108" t="str">
        <f>IF(Investments_Import!D461="","",Investments_Import!D461)</f>
        <v/>
      </c>
      <c r="K461" s="108" t="str">
        <f t="shared" si="170"/>
        <v/>
      </c>
      <c r="L461" s="47" t="str">
        <f>IF(Investments_Import!E461="","",Investments_Import!E461)</f>
        <v/>
      </c>
      <c r="M461" s="47" t="str">
        <f t="shared" si="160"/>
        <v/>
      </c>
      <c r="N461" s="31" t="str">
        <f>IF(Investments_Import!F461="","",Investments_Import!F461)</f>
        <v/>
      </c>
      <c r="O461" s="31" t="str">
        <f t="shared" si="161"/>
        <v/>
      </c>
      <c r="P461" s="3" t="str">
        <f>IF(Investments_Import!G461="","",Investments_Import!G461)</f>
        <v/>
      </c>
      <c r="Q461" s="3" t="str">
        <f>IF(Investments_Import!H461="","",Investments_Import!H461)</f>
        <v/>
      </c>
      <c r="R461" s="37" t="str">
        <f t="shared" si="162"/>
        <v/>
      </c>
      <c r="S461" s="37" t="str">
        <f t="shared" si="163"/>
        <v/>
      </c>
      <c r="U461" s="36" t="str">
        <f>IF(Mining_Import!A461="","",Mining_Import!A461)</f>
        <v/>
      </c>
      <c r="V461" s="22" t="str">
        <f t="shared" si="171"/>
        <v/>
      </c>
      <c r="W461" s="127" t="str">
        <f t="shared" si="172"/>
        <v/>
      </c>
      <c r="X461" s="127" t="str">
        <f t="shared" si="173"/>
        <v/>
      </c>
      <c r="Y461" s="127" t="str">
        <f t="shared" si="174"/>
        <v/>
      </c>
      <c r="Z461" s="36" t="str">
        <f>IF(Mining_Import!B461="","",Mining_Import!B461)</f>
        <v/>
      </c>
      <c r="AA461" s="184" t="str">
        <f>IF(Mining_Import!$C461="","",Mining_Import!$C461)</f>
        <v/>
      </c>
      <c r="AB461" s="122" t="str">
        <f t="shared" si="175"/>
        <v/>
      </c>
      <c r="AC461" s="122" t="str">
        <f>IF($Y461&gt;Dashboard!$Q$19,$AB461,"")</f>
        <v/>
      </c>
      <c r="AD461" s="43" t="str">
        <f t="shared" si="176"/>
        <v/>
      </c>
      <c r="AE461" s="36" t="str">
        <f>IF(Mining_Import!D461="","",Mining_Import!D461)</f>
        <v/>
      </c>
      <c r="AF461" s="36" t="str">
        <f>IF(Mining_Import!E461="","",Mining_Import!E461)</f>
        <v/>
      </c>
      <c r="AG461" s="36" t="str">
        <f>IF(Mining_Import!F461="","",Mining_Import!F461)</f>
        <v/>
      </c>
      <c r="AH461" s="36" t="str">
        <f>IF(Mining_Import!G461="","",Mining_Import!G461)</f>
        <v/>
      </c>
      <c r="AI461" s="36" t="str">
        <f>IF(Mining_Import!H461="","",Mining_Import!H461)</f>
        <v/>
      </c>
      <c r="AJ461" s="36" t="str">
        <f>IF(Mining_Import!I461="","",Mining_Import!I461)</f>
        <v/>
      </c>
      <c r="BY461" s="120" t="str">
        <f t="shared" si="164"/>
        <v/>
      </c>
      <c r="BZ461" s="184" t="str">
        <f t="shared" si="177"/>
        <v/>
      </c>
      <c r="CA461" s="37" t="str">
        <f>IFERROR(VLOOKUP($BY461,Account_Value!$C$2:$F$2500,4,0),"")</f>
        <v/>
      </c>
      <c r="CB461" s="43" t="str">
        <f t="shared" si="165"/>
        <v/>
      </c>
      <c r="CC461" s="122" t="str">
        <f>IF($BZ461="","",SUM($BZ$2:$BZ461))</f>
        <v/>
      </c>
      <c r="CD461" s="43" t="str">
        <f>IF($BZ461="","",$BU$19*(SUM($BZ$2:$BZ461)))</f>
        <v/>
      </c>
    </row>
    <row r="462" spans="1:82">
      <c r="A462" s="4" t="str">
        <f t="shared" si="166"/>
        <v/>
      </c>
      <c r="B462" s="21" t="str">
        <f>IF(Investments_Import!A462="","",Investments_Import!A462)</f>
        <v/>
      </c>
      <c r="C462" s="22" t="str">
        <f t="shared" si="159"/>
        <v/>
      </c>
      <c r="D462" s="51" t="str">
        <f t="shared" si="167"/>
        <v/>
      </c>
      <c r="E462" s="3" t="str">
        <f>IF(Investments_Import!B462="","",Investments_Import!B462)</f>
        <v/>
      </c>
      <c r="F462" s="54" t="str">
        <f t="shared" si="168"/>
        <v xml:space="preserve"> </v>
      </c>
      <c r="G462" s="54" t="str">
        <f>IF($B462="","",COUNTIF($F$2:$F462,$F462))</f>
        <v/>
      </c>
      <c r="H462" s="53" t="str">
        <f t="shared" si="169"/>
        <v xml:space="preserve">  </v>
      </c>
      <c r="I462" s="3" t="str">
        <f>IF(Investments_Import!C462="","",Investments_Import!C462)</f>
        <v/>
      </c>
      <c r="J462" s="108" t="str">
        <f>IF(Investments_Import!D462="","",Investments_Import!D462)</f>
        <v/>
      </c>
      <c r="K462" s="108" t="str">
        <f t="shared" si="170"/>
        <v/>
      </c>
      <c r="L462" s="47" t="str">
        <f>IF(Investments_Import!E462="","",Investments_Import!E462)</f>
        <v/>
      </c>
      <c r="M462" s="47" t="str">
        <f t="shared" si="160"/>
        <v/>
      </c>
      <c r="N462" s="31" t="str">
        <f>IF(Investments_Import!F462="","",Investments_Import!F462)</f>
        <v/>
      </c>
      <c r="O462" s="31" t="str">
        <f t="shared" si="161"/>
        <v/>
      </c>
      <c r="P462" s="3" t="str">
        <f>IF(Investments_Import!G462="","",Investments_Import!G462)</f>
        <v/>
      </c>
      <c r="Q462" s="3" t="str">
        <f>IF(Investments_Import!H462="","",Investments_Import!H462)</f>
        <v/>
      </c>
      <c r="R462" s="37" t="str">
        <f t="shared" si="162"/>
        <v/>
      </c>
      <c r="S462" s="37" t="str">
        <f t="shared" si="163"/>
        <v/>
      </c>
      <c r="U462" s="36" t="str">
        <f>IF(Mining_Import!A462="","",Mining_Import!A462)</f>
        <v/>
      </c>
      <c r="V462" s="22" t="str">
        <f t="shared" si="171"/>
        <v/>
      </c>
      <c r="W462" s="127" t="str">
        <f t="shared" si="172"/>
        <v/>
      </c>
      <c r="X462" s="127" t="str">
        <f t="shared" si="173"/>
        <v/>
      </c>
      <c r="Y462" s="127" t="str">
        <f t="shared" si="174"/>
        <v/>
      </c>
      <c r="Z462" s="36" t="str">
        <f>IF(Mining_Import!B462="","",Mining_Import!B462)</f>
        <v/>
      </c>
      <c r="AA462" s="184" t="str">
        <f>IF(Mining_Import!$C462="","",Mining_Import!$C462)</f>
        <v/>
      </c>
      <c r="AB462" s="122" t="str">
        <f t="shared" si="175"/>
        <v/>
      </c>
      <c r="AC462" s="122" t="str">
        <f>IF($Y462&gt;Dashboard!$Q$19,$AB462,"")</f>
        <v/>
      </c>
      <c r="AD462" s="43" t="str">
        <f t="shared" si="176"/>
        <v/>
      </c>
      <c r="AE462" s="36" t="str">
        <f>IF(Mining_Import!D462="","",Mining_Import!D462)</f>
        <v/>
      </c>
      <c r="AF462" s="36" t="str">
        <f>IF(Mining_Import!E462="","",Mining_Import!E462)</f>
        <v/>
      </c>
      <c r="AG462" s="36" t="str">
        <f>IF(Mining_Import!F462="","",Mining_Import!F462)</f>
        <v/>
      </c>
      <c r="AH462" s="36" t="str">
        <f>IF(Mining_Import!G462="","",Mining_Import!G462)</f>
        <v/>
      </c>
      <c r="AI462" s="36" t="str">
        <f>IF(Mining_Import!H462="","",Mining_Import!H462)</f>
        <v/>
      </c>
      <c r="AJ462" s="36" t="str">
        <f>IF(Mining_Import!I462="","",Mining_Import!I462)</f>
        <v/>
      </c>
      <c r="BY462" s="120" t="str">
        <f t="shared" si="164"/>
        <v/>
      </c>
      <c r="BZ462" s="184" t="str">
        <f t="shared" si="177"/>
        <v/>
      </c>
      <c r="CA462" s="37" t="str">
        <f>IFERROR(VLOOKUP($BY462,Account_Value!$C$2:$F$2500,4,0),"")</f>
        <v/>
      </c>
      <c r="CB462" s="43" t="str">
        <f t="shared" si="165"/>
        <v/>
      </c>
      <c r="CC462" s="122" t="str">
        <f>IF($BZ462="","",SUM($BZ$2:$BZ462))</f>
        <v/>
      </c>
      <c r="CD462" s="43" t="str">
        <f>IF($BZ462="","",$BU$19*(SUM($BZ$2:$BZ462)))</f>
        <v/>
      </c>
    </row>
    <row r="463" spans="1:82">
      <c r="A463" s="4" t="str">
        <f t="shared" si="166"/>
        <v/>
      </c>
      <c r="B463" s="21" t="str">
        <f>IF(Investments_Import!A463="","",Investments_Import!A463)</f>
        <v/>
      </c>
      <c r="C463" s="22" t="str">
        <f t="shared" si="159"/>
        <v/>
      </c>
      <c r="D463" s="51" t="str">
        <f t="shared" si="167"/>
        <v/>
      </c>
      <c r="E463" s="3" t="str">
        <f>IF(Investments_Import!B463="","",Investments_Import!B463)</f>
        <v/>
      </c>
      <c r="F463" s="54" t="str">
        <f t="shared" si="168"/>
        <v xml:space="preserve"> </v>
      </c>
      <c r="G463" s="54" t="str">
        <f>IF($B463="","",COUNTIF($F$2:$F463,$F463))</f>
        <v/>
      </c>
      <c r="H463" s="53" t="str">
        <f t="shared" si="169"/>
        <v xml:space="preserve">  </v>
      </c>
      <c r="I463" s="3" t="str">
        <f>IF(Investments_Import!C463="","",Investments_Import!C463)</f>
        <v/>
      </c>
      <c r="J463" s="108" t="str">
        <f>IF(Investments_Import!D463="","",Investments_Import!D463)</f>
        <v/>
      </c>
      <c r="K463" s="108" t="str">
        <f t="shared" si="170"/>
        <v/>
      </c>
      <c r="L463" s="47" t="str">
        <f>IF(Investments_Import!E463="","",Investments_Import!E463)</f>
        <v/>
      </c>
      <c r="M463" s="47" t="str">
        <f t="shared" si="160"/>
        <v/>
      </c>
      <c r="N463" s="31" t="str">
        <f>IF(Investments_Import!F463="","",Investments_Import!F463)</f>
        <v/>
      </c>
      <c r="O463" s="31" t="str">
        <f t="shared" si="161"/>
        <v/>
      </c>
      <c r="P463" s="3" t="str">
        <f>IF(Investments_Import!G463="","",Investments_Import!G463)</f>
        <v/>
      </c>
      <c r="Q463" s="3" t="str">
        <f>IF(Investments_Import!H463="","",Investments_Import!H463)</f>
        <v/>
      </c>
      <c r="R463" s="37" t="str">
        <f t="shared" si="162"/>
        <v/>
      </c>
      <c r="S463" s="37" t="str">
        <f t="shared" si="163"/>
        <v/>
      </c>
      <c r="U463" s="36" t="str">
        <f>IF(Mining_Import!A463="","",Mining_Import!A463)</f>
        <v/>
      </c>
      <c r="V463" s="22" t="str">
        <f t="shared" si="171"/>
        <v/>
      </c>
      <c r="W463" s="127" t="str">
        <f t="shared" si="172"/>
        <v/>
      </c>
      <c r="X463" s="127" t="str">
        <f t="shared" si="173"/>
        <v/>
      </c>
      <c r="Y463" s="127" t="str">
        <f t="shared" si="174"/>
        <v/>
      </c>
      <c r="Z463" s="36" t="str">
        <f>IF(Mining_Import!B463="","",Mining_Import!B463)</f>
        <v/>
      </c>
      <c r="AA463" s="184" t="str">
        <f>IF(Mining_Import!$C463="","",Mining_Import!$C463)</f>
        <v/>
      </c>
      <c r="AB463" s="122" t="str">
        <f t="shared" si="175"/>
        <v/>
      </c>
      <c r="AC463" s="122" t="str">
        <f>IF($Y463&gt;Dashboard!$Q$19,$AB463,"")</f>
        <v/>
      </c>
      <c r="AD463" s="43" t="str">
        <f t="shared" si="176"/>
        <v/>
      </c>
      <c r="AE463" s="36" t="str">
        <f>IF(Mining_Import!D463="","",Mining_Import!D463)</f>
        <v/>
      </c>
      <c r="AF463" s="36" t="str">
        <f>IF(Mining_Import!E463="","",Mining_Import!E463)</f>
        <v/>
      </c>
      <c r="AG463" s="36" t="str">
        <f>IF(Mining_Import!F463="","",Mining_Import!F463)</f>
        <v/>
      </c>
      <c r="AH463" s="36" t="str">
        <f>IF(Mining_Import!G463="","",Mining_Import!G463)</f>
        <v/>
      </c>
      <c r="AI463" s="36" t="str">
        <f>IF(Mining_Import!H463="","",Mining_Import!H463)</f>
        <v/>
      </c>
      <c r="AJ463" s="36" t="str">
        <f>IF(Mining_Import!I463="","",Mining_Import!I463)</f>
        <v/>
      </c>
      <c r="BY463" s="120" t="str">
        <f t="shared" si="164"/>
        <v/>
      </c>
      <c r="BZ463" s="184" t="str">
        <f t="shared" si="177"/>
        <v/>
      </c>
      <c r="CA463" s="37" t="str">
        <f>IFERROR(VLOOKUP($BY463,Account_Value!$C$2:$F$2500,4,0),"")</f>
        <v/>
      </c>
      <c r="CB463" s="43" t="str">
        <f t="shared" si="165"/>
        <v/>
      </c>
      <c r="CC463" s="122" t="str">
        <f>IF($BZ463="","",SUM($BZ$2:$BZ463))</f>
        <v/>
      </c>
      <c r="CD463" s="43" t="str">
        <f>IF($BZ463="","",$BU$19*(SUM($BZ$2:$BZ463)))</f>
        <v/>
      </c>
    </row>
    <row r="464" spans="1:82">
      <c r="A464" s="4" t="str">
        <f t="shared" si="166"/>
        <v/>
      </c>
      <c r="B464" s="21" t="str">
        <f>IF(Investments_Import!A464="","",Investments_Import!A464)</f>
        <v/>
      </c>
      <c r="C464" s="22" t="str">
        <f t="shared" si="159"/>
        <v/>
      </c>
      <c r="D464" s="51" t="str">
        <f t="shared" si="167"/>
        <v/>
      </c>
      <c r="E464" s="3" t="str">
        <f>IF(Investments_Import!B464="","",Investments_Import!B464)</f>
        <v/>
      </c>
      <c r="F464" s="54" t="str">
        <f t="shared" si="168"/>
        <v xml:space="preserve"> </v>
      </c>
      <c r="G464" s="54" t="str">
        <f>IF($B464="","",COUNTIF($F$2:$F464,$F464))</f>
        <v/>
      </c>
      <c r="H464" s="53" t="str">
        <f t="shared" si="169"/>
        <v xml:space="preserve">  </v>
      </c>
      <c r="I464" s="3" t="str">
        <f>IF(Investments_Import!C464="","",Investments_Import!C464)</f>
        <v/>
      </c>
      <c r="J464" s="108" t="str">
        <f>IF(Investments_Import!D464="","",Investments_Import!D464)</f>
        <v/>
      </c>
      <c r="K464" s="108" t="str">
        <f t="shared" si="170"/>
        <v/>
      </c>
      <c r="L464" s="47" t="str">
        <f>IF(Investments_Import!E464="","",Investments_Import!E464)</f>
        <v/>
      </c>
      <c r="M464" s="47" t="str">
        <f t="shared" si="160"/>
        <v/>
      </c>
      <c r="N464" s="31" t="str">
        <f>IF(Investments_Import!F464="","",Investments_Import!F464)</f>
        <v/>
      </c>
      <c r="O464" s="31" t="str">
        <f t="shared" si="161"/>
        <v/>
      </c>
      <c r="P464" s="3" t="str">
        <f>IF(Investments_Import!G464="","",Investments_Import!G464)</f>
        <v/>
      </c>
      <c r="Q464" s="3" t="str">
        <f>IF(Investments_Import!H464="","",Investments_Import!H464)</f>
        <v/>
      </c>
      <c r="R464" s="37" t="str">
        <f t="shared" si="162"/>
        <v/>
      </c>
      <c r="S464" s="37" t="str">
        <f t="shared" si="163"/>
        <v/>
      </c>
      <c r="U464" s="36" t="str">
        <f>IF(Mining_Import!A464="","",Mining_Import!A464)</f>
        <v/>
      </c>
      <c r="V464" s="22" t="str">
        <f t="shared" si="171"/>
        <v/>
      </c>
      <c r="W464" s="127" t="str">
        <f t="shared" si="172"/>
        <v/>
      </c>
      <c r="X464" s="127" t="str">
        <f t="shared" si="173"/>
        <v/>
      </c>
      <c r="Y464" s="127" t="str">
        <f t="shared" si="174"/>
        <v/>
      </c>
      <c r="Z464" s="36" t="str">
        <f>IF(Mining_Import!B464="","",Mining_Import!B464)</f>
        <v/>
      </c>
      <c r="AA464" s="184" t="str">
        <f>IF(Mining_Import!$C464="","",Mining_Import!$C464)</f>
        <v/>
      </c>
      <c r="AB464" s="122" t="str">
        <f t="shared" si="175"/>
        <v/>
      </c>
      <c r="AC464" s="122" t="str">
        <f>IF($Y464&gt;Dashboard!$Q$19,$AB464,"")</f>
        <v/>
      </c>
      <c r="AD464" s="43" t="str">
        <f t="shared" si="176"/>
        <v/>
      </c>
      <c r="AE464" s="36" t="str">
        <f>IF(Mining_Import!D464="","",Mining_Import!D464)</f>
        <v/>
      </c>
      <c r="AF464" s="36" t="str">
        <f>IF(Mining_Import!E464="","",Mining_Import!E464)</f>
        <v/>
      </c>
      <c r="AG464" s="36" t="str">
        <f>IF(Mining_Import!F464="","",Mining_Import!F464)</f>
        <v/>
      </c>
      <c r="AH464" s="36" t="str">
        <f>IF(Mining_Import!G464="","",Mining_Import!G464)</f>
        <v/>
      </c>
      <c r="AI464" s="36" t="str">
        <f>IF(Mining_Import!H464="","",Mining_Import!H464)</f>
        <v/>
      </c>
      <c r="AJ464" s="36" t="str">
        <f>IF(Mining_Import!I464="","",Mining_Import!I464)</f>
        <v/>
      </c>
      <c r="BY464" s="120" t="str">
        <f t="shared" si="164"/>
        <v/>
      </c>
      <c r="BZ464" s="184" t="str">
        <f t="shared" si="177"/>
        <v/>
      </c>
      <c r="CA464" s="37" t="str">
        <f>IFERROR(VLOOKUP($BY464,Account_Value!$C$2:$F$2500,4,0),"")</f>
        <v/>
      </c>
      <c r="CB464" s="43" t="str">
        <f t="shared" si="165"/>
        <v/>
      </c>
      <c r="CC464" s="122" t="str">
        <f>IF($BZ464="","",SUM($BZ$2:$BZ464))</f>
        <v/>
      </c>
      <c r="CD464" s="43" t="str">
        <f>IF($BZ464="","",$BU$19*(SUM($BZ$2:$BZ464)))</f>
        <v/>
      </c>
    </row>
    <row r="465" spans="1:82">
      <c r="A465" s="4" t="str">
        <f t="shared" si="166"/>
        <v/>
      </c>
      <c r="B465" s="21" t="str">
        <f>IF(Investments_Import!A465="","",Investments_Import!A465)</f>
        <v/>
      </c>
      <c r="C465" s="22" t="str">
        <f t="shared" si="159"/>
        <v/>
      </c>
      <c r="D465" s="51" t="str">
        <f t="shared" si="167"/>
        <v/>
      </c>
      <c r="E465" s="3" t="str">
        <f>IF(Investments_Import!B465="","",Investments_Import!B465)</f>
        <v/>
      </c>
      <c r="F465" s="54" t="str">
        <f t="shared" si="168"/>
        <v xml:space="preserve"> </v>
      </c>
      <c r="G465" s="54" t="str">
        <f>IF($B465="","",COUNTIF($F$2:$F465,$F465))</f>
        <v/>
      </c>
      <c r="H465" s="53" t="str">
        <f t="shared" si="169"/>
        <v xml:space="preserve">  </v>
      </c>
      <c r="I465" s="3" t="str">
        <f>IF(Investments_Import!C465="","",Investments_Import!C465)</f>
        <v/>
      </c>
      <c r="J465" s="108" t="str">
        <f>IF(Investments_Import!D465="","",Investments_Import!D465)</f>
        <v/>
      </c>
      <c r="K465" s="108" t="str">
        <f t="shared" si="170"/>
        <v/>
      </c>
      <c r="L465" s="47" t="str">
        <f>IF(Investments_Import!E465="","",Investments_Import!E465)</f>
        <v/>
      </c>
      <c r="M465" s="47" t="str">
        <f t="shared" si="160"/>
        <v/>
      </c>
      <c r="N465" s="31" t="str">
        <f>IF(Investments_Import!F465="","",Investments_Import!F465)</f>
        <v/>
      </c>
      <c r="O465" s="31" t="str">
        <f t="shared" si="161"/>
        <v/>
      </c>
      <c r="P465" s="3" t="str">
        <f>IF(Investments_Import!G465="","",Investments_Import!G465)</f>
        <v/>
      </c>
      <c r="Q465" s="3" t="str">
        <f>IF(Investments_Import!H465="","",Investments_Import!H465)</f>
        <v/>
      </c>
      <c r="R465" s="37" t="str">
        <f t="shared" si="162"/>
        <v/>
      </c>
      <c r="S465" s="37" t="str">
        <f t="shared" si="163"/>
        <v/>
      </c>
      <c r="U465" s="36" t="str">
        <f>IF(Mining_Import!A465="","",Mining_Import!A465)</f>
        <v/>
      </c>
      <c r="V465" s="22" t="str">
        <f t="shared" si="171"/>
        <v/>
      </c>
      <c r="W465" s="127" t="str">
        <f t="shared" si="172"/>
        <v/>
      </c>
      <c r="X465" s="127" t="str">
        <f t="shared" si="173"/>
        <v/>
      </c>
      <c r="Y465" s="127" t="str">
        <f t="shared" si="174"/>
        <v/>
      </c>
      <c r="Z465" s="36" t="str">
        <f>IF(Mining_Import!B465="","",Mining_Import!B465)</f>
        <v/>
      </c>
      <c r="AA465" s="184" t="str">
        <f>IF(Mining_Import!$C465="","",Mining_Import!$C465)</f>
        <v/>
      </c>
      <c r="AB465" s="122" t="str">
        <f t="shared" si="175"/>
        <v/>
      </c>
      <c r="AC465" s="122" t="str">
        <f>IF($Y465&gt;Dashboard!$Q$19,$AB465,"")</f>
        <v/>
      </c>
      <c r="AD465" s="43" t="str">
        <f t="shared" si="176"/>
        <v/>
      </c>
      <c r="AE465" s="36" t="str">
        <f>IF(Mining_Import!D465="","",Mining_Import!D465)</f>
        <v/>
      </c>
      <c r="AF465" s="36" t="str">
        <f>IF(Mining_Import!E465="","",Mining_Import!E465)</f>
        <v/>
      </c>
      <c r="AG465" s="36" t="str">
        <f>IF(Mining_Import!F465="","",Mining_Import!F465)</f>
        <v/>
      </c>
      <c r="AH465" s="36" t="str">
        <f>IF(Mining_Import!G465="","",Mining_Import!G465)</f>
        <v/>
      </c>
      <c r="AI465" s="36" t="str">
        <f>IF(Mining_Import!H465="","",Mining_Import!H465)</f>
        <v/>
      </c>
      <c r="AJ465" s="36" t="str">
        <f>IF(Mining_Import!I465="","",Mining_Import!I465)</f>
        <v/>
      </c>
      <c r="BY465" s="120" t="str">
        <f t="shared" si="164"/>
        <v/>
      </c>
      <c r="BZ465" s="184" t="str">
        <f t="shared" si="177"/>
        <v/>
      </c>
      <c r="CA465" s="37" t="str">
        <f>IFERROR(VLOOKUP($BY465,Account_Value!$C$2:$F$2500,4,0),"")</f>
        <v/>
      </c>
      <c r="CB465" s="43" t="str">
        <f t="shared" si="165"/>
        <v/>
      </c>
      <c r="CC465" s="122" t="str">
        <f>IF($BZ465="","",SUM($BZ$2:$BZ465))</f>
        <v/>
      </c>
      <c r="CD465" s="43" t="str">
        <f>IF($BZ465="","",$BU$19*(SUM($BZ$2:$BZ465)))</f>
        <v/>
      </c>
    </row>
    <row r="466" spans="1:82">
      <c r="A466" s="4" t="str">
        <f t="shared" si="166"/>
        <v/>
      </c>
      <c r="B466" s="21" t="str">
        <f>IF(Investments_Import!A466="","",Investments_Import!A466)</f>
        <v/>
      </c>
      <c r="C466" s="22" t="str">
        <f t="shared" si="159"/>
        <v/>
      </c>
      <c r="D466" s="51" t="str">
        <f t="shared" si="167"/>
        <v/>
      </c>
      <c r="E466" s="3" t="str">
        <f>IF(Investments_Import!B466="","",Investments_Import!B466)</f>
        <v/>
      </c>
      <c r="F466" s="54" t="str">
        <f t="shared" si="168"/>
        <v xml:space="preserve"> </v>
      </c>
      <c r="G466" s="54" t="str">
        <f>IF($B466="","",COUNTIF($F$2:$F466,$F466))</f>
        <v/>
      </c>
      <c r="H466" s="53" t="str">
        <f t="shared" si="169"/>
        <v xml:space="preserve">  </v>
      </c>
      <c r="I466" s="3" t="str">
        <f>IF(Investments_Import!C466="","",Investments_Import!C466)</f>
        <v/>
      </c>
      <c r="J466" s="108" t="str">
        <f>IF(Investments_Import!D466="","",Investments_Import!D466)</f>
        <v/>
      </c>
      <c r="K466" s="108" t="str">
        <f t="shared" si="170"/>
        <v/>
      </c>
      <c r="L466" s="47" t="str">
        <f>IF(Investments_Import!E466="","",Investments_Import!E466)</f>
        <v/>
      </c>
      <c r="M466" s="47" t="str">
        <f t="shared" si="160"/>
        <v/>
      </c>
      <c r="N466" s="31" t="str">
        <f>IF(Investments_Import!F466="","",Investments_Import!F466)</f>
        <v/>
      </c>
      <c r="O466" s="31" t="str">
        <f t="shared" si="161"/>
        <v/>
      </c>
      <c r="P466" s="3" t="str">
        <f>IF(Investments_Import!G466="","",Investments_Import!G466)</f>
        <v/>
      </c>
      <c r="Q466" s="3" t="str">
        <f>IF(Investments_Import!H466="","",Investments_Import!H466)</f>
        <v/>
      </c>
      <c r="R466" s="37" t="str">
        <f t="shared" si="162"/>
        <v/>
      </c>
      <c r="S466" s="37" t="str">
        <f t="shared" si="163"/>
        <v/>
      </c>
      <c r="U466" s="36" t="str">
        <f>IF(Mining_Import!A466="","",Mining_Import!A466)</f>
        <v/>
      </c>
      <c r="V466" s="22" t="str">
        <f t="shared" si="171"/>
        <v/>
      </c>
      <c r="W466" s="127" t="str">
        <f t="shared" si="172"/>
        <v/>
      </c>
      <c r="X466" s="127" t="str">
        <f t="shared" si="173"/>
        <v/>
      </c>
      <c r="Y466" s="127" t="str">
        <f t="shared" si="174"/>
        <v/>
      </c>
      <c r="Z466" s="36" t="str">
        <f>IF(Mining_Import!B466="","",Mining_Import!B466)</f>
        <v/>
      </c>
      <c r="AA466" s="184" t="str">
        <f>IF(Mining_Import!$C466="","",Mining_Import!$C466)</f>
        <v/>
      </c>
      <c r="AB466" s="122" t="str">
        <f t="shared" si="175"/>
        <v/>
      </c>
      <c r="AC466" s="122" t="str">
        <f>IF($Y466&gt;Dashboard!$Q$19,$AB466,"")</f>
        <v/>
      </c>
      <c r="AD466" s="43" t="str">
        <f t="shared" si="176"/>
        <v/>
      </c>
      <c r="AE466" s="36" t="str">
        <f>IF(Mining_Import!D466="","",Mining_Import!D466)</f>
        <v/>
      </c>
      <c r="AF466" s="36" t="str">
        <f>IF(Mining_Import!E466="","",Mining_Import!E466)</f>
        <v/>
      </c>
      <c r="AG466" s="36" t="str">
        <f>IF(Mining_Import!F466="","",Mining_Import!F466)</f>
        <v/>
      </c>
      <c r="AH466" s="36" t="str">
        <f>IF(Mining_Import!G466="","",Mining_Import!G466)</f>
        <v/>
      </c>
      <c r="AI466" s="36" t="str">
        <f>IF(Mining_Import!H466="","",Mining_Import!H466)</f>
        <v/>
      </c>
      <c r="AJ466" s="36" t="str">
        <f>IF(Mining_Import!I466="","",Mining_Import!I466)</f>
        <v/>
      </c>
      <c r="BY466" s="120" t="str">
        <f t="shared" si="164"/>
        <v/>
      </c>
      <c r="BZ466" s="184" t="str">
        <f t="shared" si="177"/>
        <v/>
      </c>
      <c r="CA466" s="37" t="str">
        <f>IFERROR(VLOOKUP($BY466,Account_Value!$C$2:$F$2500,4,0),"")</f>
        <v/>
      </c>
      <c r="CB466" s="43" t="str">
        <f t="shared" si="165"/>
        <v/>
      </c>
      <c r="CC466" s="122" t="str">
        <f>IF($BZ466="","",SUM($BZ$2:$BZ466))</f>
        <v/>
      </c>
      <c r="CD466" s="43" t="str">
        <f>IF($BZ466="","",$BU$19*(SUM($BZ$2:$BZ466)))</f>
        <v/>
      </c>
    </row>
    <row r="467" spans="1:82">
      <c r="A467" s="4" t="str">
        <f t="shared" si="166"/>
        <v/>
      </c>
      <c r="B467" s="21" t="str">
        <f>IF(Investments_Import!A467="","",Investments_Import!A467)</f>
        <v/>
      </c>
      <c r="C467" s="22" t="str">
        <f t="shared" si="159"/>
        <v/>
      </c>
      <c r="D467" s="51" t="str">
        <f t="shared" si="167"/>
        <v/>
      </c>
      <c r="E467" s="3" t="str">
        <f>IF(Investments_Import!B467="","",Investments_Import!B467)</f>
        <v/>
      </c>
      <c r="F467" s="54" t="str">
        <f t="shared" si="168"/>
        <v xml:space="preserve"> </v>
      </c>
      <c r="G467" s="54" t="str">
        <f>IF($B467="","",COUNTIF($F$2:$F467,$F467))</f>
        <v/>
      </c>
      <c r="H467" s="53" t="str">
        <f t="shared" si="169"/>
        <v xml:space="preserve">  </v>
      </c>
      <c r="I467" s="3" t="str">
        <f>IF(Investments_Import!C467="","",Investments_Import!C467)</f>
        <v/>
      </c>
      <c r="J467" s="108" t="str">
        <f>IF(Investments_Import!D467="","",Investments_Import!D467)</f>
        <v/>
      </c>
      <c r="K467" s="108" t="str">
        <f t="shared" si="170"/>
        <v/>
      </c>
      <c r="L467" s="47" t="str">
        <f>IF(Investments_Import!E467="","",Investments_Import!E467)</f>
        <v/>
      </c>
      <c r="M467" s="47" t="str">
        <f t="shared" si="160"/>
        <v/>
      </c>
      <c r="N467" s="31" t="str">
        <f>IF(Investments_Import!F467="","",Investments_Import!F467)</f>
        <v/>
      </c>
      <c r="O467" s="31" t="str">
        <f t="shared" si="161"/>
        <v/>
      </c>
      <c r="P467" s="3" t="str">
        <f>IF(Investments_Import!G467="","",Investments_Import!G467)</f>
        <v/>
      </c>
      <c r="Q467" s="3" t="str">
        <f>IF(Investments_Import!H467="","",Investments_Import!H467)</f>
        <v/>
      </c>
      <c r="R467" s="37" t="str">
        <f t="shared" si="162"/>
        <v/>
      </c>
      <c r="S467" s="37" t="str">
        <f t="shared" si="163"/>
        <v/>
      </c>
      <c r="U467" s="36" t="str">
        <f>IF(Mining_Import!A467="","",Mining_Import!A467)</f>
        <v/>
      </c>
      <c r="V467" s="22" t="str">
        <f t="shared" si="171"/>
        <v/>
      </c>
      <c r="W467" s="127" t="str">
        <f t="shared" si="172"/>
        <v/>
      </c>
      <c r="X467" s="127" t="str">
        <f t="shared" si="173"/>
        <v/>
      </c>
      <c r="Y467" s="127" t="str">
        <f t="shared" si="174"/>
        <v/>
      </c>
      <c r="Z467" s="36" t="str">
        <f>IF(Mining_Import!B467="","",Mining_Import!B467)</f>
        <v/>
      </c>
      <c r="AA467" s="184" t="str">
        <f>IF(Mining_Import!$C467="","",Mining_Import!$C467)</f>
        <v/>
      </c>
      <c r="AB467" s="122" t="str">
        <f t="shared" si="175"/>
        <v/>
      </c>
      <c r="AC467" s="122" t="str">
        <f>IF($Y467&gt;Dashboard!$Q$19,$AB467,"")</f>
        <v/>
      </c>
      <c r="AD467" s="43" t="str">
        <f t="shared" si="176"/>
        <v/>
      </c>
      <c r="AE467" s="36" t="str">
        <f>IF(Mining_Import!D467="","",Mining_Import!D467)</f>
        <v/>
      </c>
      <c r="AF467" s="36" t="str">
        <f>IF(Mining_Import!E467="","",Mining_Import!E467)</f>
        <v/>
      </c>
      <c r="AG467" s="36" t="str">
        <f>IF(Mining_Import!F467="","",Mining_Import!F467)</f>
        <v/>
      </c>
      <c r="AH467" s="36" t="str">
        <f>IF(Mining_Import!G467="","",Mining_Import!G467)</f>
        <v/>
      </c>
      <c r="AI467" s="36" t="str">
        <f>IF(Mining_Import!H467="","",Mining_Import!H467)</f>
        <v/>
      </c>
      <c r="AJ467" s="36" t="str">
        <f>IF(Mining_Import!I467="","",Mining_Import!I467)</f>
        <v/>
      </c>
      <c r="BY467" s="120" t="str">
        <f t="shared" si="164"/>
        <v/>
      </c>
      <c r="BZ467" s="184" t="str">
        <f t="shared" si="177"/>
        <v/>
      </c>
      <c r="CA467" s="37" t="str">
        <f>IFERROR(VLOOKUP($BY467,Account_Value!$C$2:$F$2500,4,0),"")</f>
        <v/>
      </c>
      <c r="CB467" s="43" t="str">
        <f t="shared" si="165"/>
        <v/>
      </c>
      <c r="CC467" s="122" t="str">
        <f>IF($BZ467="","",SUM($BZ$2:$BZ467))</f>
        <v/>
      </c>
      <c r="CD467" s="43" t="str">
        <f>IF($BZ467="","",$BU$19*(SUM($BZ$2:$BZ467)))</f>
        <v/>
      </c>
    </row>
    <row r="468" spans="1:82">
      <c r="A468" s="4" t="str">
        <f t="shared" si="166"/>
        <v/>
      </c>
      <c r="B468" s="21" t="str">
        <f>IF(Investments_Import!A468="","",Investments_Import!A468)</f>
        <v/>
      </c>
      <c r="C468" s="22" t="str">
        <f t="shared" si="159"/>
        <v/>
      </c>
      <c r="D468" s="51" t="str">
        <f t="shared" si="167"/>
        <v/>
      </c>
      <c r="E468" s="3" t="str">
        <f>IF(Investments_Import!B468="","",Investments_Import!B468)</f>
        <v/>
      </c>
      <c r="F468" s="54" t="str">
        <f t="shared" si="168"/>
        <v xml:space="preserve"> </v>
      </c>
      <c r="G468" s="54" t="str">
        <f>IF($B468="","",COUNTIF($F$2:$F468,$F468))</f>
        <v/>
      </c>
      <c r="H468" s="53" t="str">
        <f t="shared" si="169"/>
        <v xml:space="preserve">  </v>
      </c>
      <c r="I468" s="3" t="str">
        <f>IF(Investments_Import!C468="","",Investments_Import!C468)</f>
        <v/>
      </c>
      <c r="J468" s="108" t="str">
        <f>IF(Investments_Import!D468="","",Investments_Import!D468)</f>
        <v/>
      </c>
      <c r="K468" s="108" t="str">
        <f t="shared" si="170"/>
        <v/>
      </c>
      <c r="L468" s="47" t="str">
        <f>IF(Investments_Import!E468="","",Investments_Import!E468)</f>
        <v/>
      </c>
      <c r="M468" s="47" t="str">
        <f t="shared" si="160"/>
        <v/>
      </c>
      <c r="N468" s="31" t="str">
        <f>IF(Investments_Import!F468="","",Investments_Import!F468)</f>
        <v/>
      </c>
      <c r="O468" s="31" t="str">
        <f t="shared" si="161"/>
        <v/>
      </c>
      <c r="P468" s="3" t="str">
        <f>IF(Investments_Import!G468="","",Investments_Import!G468)</f>
        <v/>
      </c>
      <c r="Q468" s="3" t="str">
        <f>IF(Investments_Import!H468="","",Investments_Import!H468)</f>
        <v/>
      </c>
      <c r="R468" s="37" t="str">
        <f t="shared" si="162"/>
        <v/>
      </c>
      <c r="S468" s="37" t="str">
        <f t="shared" si="163"/>
        <v/>
      </c>
      <c r="U468" s="36" t="str">
        <f>IF(Mining_Import!A468="","",Mining_Import!A468)</f>
        <v/>
      </c>
      <c r="V468" s="22" t="str">
        <f t="shared" si="171"/>
        <v/>
      </c>
      <c r="W468" s="127" t="str">
        <f t="shared" si="172"/>
        <v/>
      </c>
      <c r="X468" s="127" t="str">
        <f t="shared" si="173"/>
        <v/>
      </c>
      <c r="Y468" s="127" t="str">
        <f t="shared" si="174"/>
        <v/>
      </c>
      <c r="Z468" s="36" t="str">
        <f>IF(Mining_Import!B468="","",Mining_Import!B468)</f>
        <v/>
      </c>
      <c r="AA468" s="184" t="str">
        <f>IF(Mining_Import!$C468="","",Mining_Import!$C468)</f>
        <v/>
      </c>
      <c r="AB468" s="122" t="str">
        <f t="shared" si="175"/>
        <v/>
      </c>
      <c r="AC468" s="122" t="str">
        <f>IF($Y468&gt;Dashboard!$Q$19,$AB468,"")</f>
        <v/>
      </c>
      <c r="AD468" s="43" t="str">
        <f t="shared" si="176"/>
        <v/>
      </c>
      <c r="AE468" s="36" t="str">
        <f>IF(Mining_Import!D468="","",Mining_Import!D468)</f>
        <v/>
      </c>
      <c r="AF468" s="36" t="str">
        <f>IF(Mining_Import!E468="","",Mining_Import!E468)</f>
        <v/>
      </c>
      <c r="AG468" s="36" t="str">
        <f>IF(Mining_Import!F468="","",Mining_Import!F468)</f>
        <v/>
      </c>
      <c r="AH468" s="36" t="str">
        <f>IF(Mining_Import!G468="","",Mining_Import!G468)</f>
        <v/>
      </c>
      <c r="AI468" s="36" t="str">
        <f>IF(Mining_Import!H468="","",Mining_Import!H468)</f>
        <v/>
      </c>
      <c r="AJ468" s="36" t="str">
        <f>IF(Mining_Import!I468="","",Mining_Import!I468)</f>
        <v/>
      </c>
      <c r="BY468" s="120" t="str">
        <f t="shared" si="164"/>
        <v/>
      </c>
      <c r="BZ468" s="184" t="str">
        <f t="shared" si="177"/>
        <v/>
      </c>
      <c r="CA468" s="37" t="str">
        <f>IFERROR(VLOOKUP($BY468,Account_Value!$C$2:$F$2500,4,0),"")</f>
        <v/>
      </c>
      <c r="CB468" s="43" t="str">
        <f t="shared" si="165"/>
        <v/>
      </c>
      <c r="CC468" s="122" t="str">
        <f>IF($BZ468="","",SUM($BZ$2:$BZ468))</f>
        <v/>
      </c>
      <c r="CD468" s="43" t="str">
        <f>IF($BZ468="","",$BU$19*(SUM($BZ$2:$BZ468)))</f>
        <v/>
      </c>
    </row>
    <row r="469" spans="1:82">
      <c r="A469" s="4" t="str">
        <f t="shared" si="166"/>
        <v/>
      </c>
      <c r="B469" s="21" t="str">
        <f>IF(Investments_Import!A469="","",Investments_Import!A469)</f>
        <v/>
      </c>
      <c r="C469" s="22" t="str">
        <f t="shared" si="159"/>
        <v/>
      </c>
      <c r="D469" s="51" t="str">
        <f t="shared" si="167"/>
        <v/>
      </c>
      <c r="E469" s="3" t="str">
        <f>IF(Investments_Import!B469="","",Investments_Import!B469)</f>
        <v/>
      </c>
      <c r="F469" s="54" t="str">
        <f t="shared" si="168"/>
        <v xml:space="preserve"> </v>
      </c>
      <c r="G469" s="54" t="str">
        <f>IF($B469="","",COUNTIF($F$2:$F469,$F469))</f>
        <v/>
      </c>
      <c r="H469" s="53" t="str">
        <f t="shared" si="169"/>
        <v xml:space="preserve">  </v>
      </c>
      <c r="I469" s="3" t="str">
        <f>IF(Investments_Import!C469="","",Investments_Import!C469)</f>
        <v/>
      </c>
      <c r="J469" s="108" t="str">
        <f>IF(Investments_Import!D469="","",Investments_Import!D469)</f>
        <v/>
      </c>
      <c r="K469" s="108" t="str">
        <f t="shared" si="170"/>
        <v/>
      </c>
      <c r="L469" s="47" t="str">
        <f>IF(Investments_Import!E469="","",Investments_Import!E469)</f>
        <v/>
      </c>
      <c r="M469" s="47" t="str">
        <f t="shared" si="160"/>
        <v/>
      </c>
      <c r="N469" s="31" t="str">
        <f>IF(Investments_Import!F469="","",Investments_Import!F469)</f>
        <v/>
      </c>
      <c r="O469" s="31" t="str">
        <f t="shared" si="161"/>
        <v/>
      </c>
      <c r="P469" s="3" t="str">
        <f>IF(Investments_Import!G469="","",Investments_Import!G469)</f>
        <v/>
      </c>
      <c r="Q469" s="3" t="str">
        <f>IF(Investments_Import!H469="","",Investments_Import!H469)</f>
        <v/>
      </c>
      <c r="R469" s="37" t="str">
        <f t="shared" si="162"/>
        <v/>
      </c>
      <c r="S469" s="37" t="str">
        <f t="shared" si="163"/>
        <v/>
      </c>
      <c r="U469" s="36" t="str">
        <f>IF(Mining_Import!A469="","",Mining_Import!A469)</f>
        <v/>
      </c>
      <c r="V469" s="22" t="str">
        <f t="shared" si="171"/>
        <v/>
      </c>
      <c r="W469" s="127" t="str">
        <f t="shared" si="172"/>
        <v/>
      </c>
      <c r="X469" s="127" t="str">
        <f t="shared" si="173"/>
        <v/>
      </c>
      <c r="Y469" s="127" t="str">
        <f t="shared" si="174"/>
        <v/>
      </c>
      <c r="Z469" s="36" t="str">
        <f>IF(Mining_Import!B469="","",Mining_Import!B469)</f>
        <v/>
      </c>
      <c r="AA469" s="184" t="str">
        <f>IF(Mining_Import!$C469="","",Mining_Import!$C469)</f>
        <v/>
      </c>
      <c r="AB469" s="122" t="str">
        <f t="shared" si="175"/>
        <v/>
      </c>
      <c r="AC469" s="122" t="str">
        <f>IF($Y469&gt;Dashboard!$Q$19,$AB469,"")</f>
        <v/>
      </c>
      <c r="AD469" s="43" t="str">
        <f t="shared" si="176"/>
        <v/>
      </c>
      <c r="AE469" s="36" t="str">
        <f>IF(Mining_Import!D469="","",Mining_Import!D469)</f>
        <v/>
      </c>
      <c r="AF469" s="36" t="str">
        <f>IF(Mining_Import!E469="","",Mining_Import!E469)</f>
        <v/>
      </c>
      <c r="AG469" s="36" t="str">
        <f>IF(Mining_Import!F469="","",Mining_Import!F469)</f>
        <v/>
      </c>
      <c r="AH469" s="36" t="str">
        <f>IF(Mining_Import!G469="","",Mining_Import!G469)</f>
        <v/>
      </c>
      <c r="AI469" s="36" t="str">
        <f>IF(Mining_Import!H469="","",Mining_Import!H469)</f>
        <v/>
      </c>
      <c r="AJ469" s="36" t="str">
        <f>IF(Mining_Import!I469="","",Mining_Import!I469)</f>
        <v/>
      </c>
      <c r="BY469" s="120" t="str">
        <f t="shared" si="164"/>
        <v/>
      </c>
      <c r="BZ469" s="184" t="str">
        <f t="shared" si="177"/>
        <v/>
      </c>
      <c r="CA469" s="37" t="str">
        <f>IFERROR(VLOOKUP($BY469,Account_Value!$C$2:$F$2500,4,0),"")</f>
        <v/>
      </c>
      <c r="CB469" s="43" t="str">
        <f t="shared" si="165"/>
        <v/>
      </c>
      <c r="CC469" s="122" t="str">
        <f>IF($BZ469="","",SUM($BZ$2:$BZ469))</f>
        <v/>
      </c>
      <c r="CD469" s="43" t="str">
        <f>IF($BZ469="","",$BU$19*(SUM($BZ$2:$BZ469)))</f>
        <v/>
      </c>
    </row>
    <row r="470" spans="1:82">
      <c r="A470" s="4" t="str">
        <f t="shared" si="166"/>
        <v/>
      </c>
      <c r="B470" s="21" t="str">
        <f>IF(Investments_Import!A470="","",Investments_Import!A470)</f>
        <v/>
      </c>
      <c r="C470" s="22" t="str">
        <f t="shared" si="159"/>
        <v/>
      </c>
      <c r="D470" s="51" t="str">
        <f t="shared" si="167"/>
        <v/>
      </c>
      <c r="E470" s="3" t="str">
        <f>IF(Investments_Import!B470="","",Investments_Import!B470)</f>
        <v/>
      </c>
      <c r="F470" s="54" t="str">
        <f t="shared" si="168"/>
        <v xml:space="preserve"> </v>
      </c>
      <c r="G470" s="54" t="str">
        <f>IF($B470="","",COUNTIF($F$2:$F470,$F470))</f>
        <v/>
      </c>
      <c r="H470" s="53" t="str">
        <f t="shared" si="169"/>
        <v xml:space="preserve">  </v>
      </c>
      <c r="I470" s="3" t="str">
        <f>IF(Investments_Import!C470="","",Investments_Import!C470)</f>
        <v/>
      </c>
      <c r="J470" s="108" t="str">
        <f>IF(Investments_Import!D470="","",Investments_Import!D470)</f>
        <v/>
      </c>
      <c r="K470" s="108" t="str">
        <f t="shared" si="170"/>
        <v/>
      </c>
      <c r="L470" s="47" t="str">
        <f>IF(Investments_Import!E470="","",Investments_Import!E470)</f>
        <v/>
      </c>
      <c r="M470" s="47" t="str">
        <f t="shared" si="160"/>
        <v/>
      </c>
      <c r="N470" s="31" t="str">
        <f>IF(Investments_Import!F470="","",Investments_Import!F470)</f>
        <v/>
      </c>
      <c r="O470" s="31" t="str">
        <f t="shared" si="161"/>
        <v/>
      </c>
      <c r="P470" s="3" t="str">
        <f>IF(Investments_Import!G470="","",Investments_Import!G470)</f>
        <v/>
      </c>
      <c r="Q470" s="3" t="str">
        <f>IF(Investments_Import!H470="","",Investments_Import!H470)</f>
        <v/>
      </c>
      <c r="R470" s="37" t="str">
        <f t="shared" si="162"/>
        <v/>
      </c>
      <c r="S470" s="37" t="str">
        <f t="shared" si="163"/>
        <v/>
      </c>
      <c r="U470" s="36" t="str">
        <f>IF(Mining_Import!A470="","",Mining_Import!A470)</f>
        <v/>
      </c>
      <c r="V470" s="22" t="str">
        <f t="shared" si="171"/>
        <v/>
      </c>
      <c r="W470" s="127" t="str">
        <f t="shared" si="172"/>
        <v/>
      </c>
      <c r="X470" s="127" t="str">
        <f t="shared" si="173"/>
        <v/>
      </c>
      <c r="Y470" s="127" t="str">
        <f t="shared" si="174"/>
        <v/>
      </c>
      <c r="Z470" s="36" t="str">
        <f>IF(Mining_Import!B470="","",Mining_Import!B470)</f>
        <v/>
      </c>
      <c r="AA470" s="184" t="str">
        <f>IF(Mining_Import!$C470="","",Mining_Import!$C470)</f>
        <v/>
      </c>
      <c r="AB470" s="122" t="str">
        <f t="shared" si="175"/>
        <v/>
      </c>
      <c r="AC470" s="122" t="str">
        <f>IF($Y470&gt;Dashboard!$Q$19,$AB470,"")</f>
        <v/>
      </c>
      <c r="AD470" s="43" t="str">
        <f t="shared" si="176"/>
        <v/>
      </c>
      <c r="AE470" s="36" t="str">
        <f>IF(Mining_Import!D470="","",Mining_Import!D470)</f>
        <v/>
      </c>
      <c r="AF470" s="36" t="str">
        <f>IF(Mining_Import!E470="","",Mining_Import!E470)</f>
        <v/>
      </c>
      <c r="AG470" s="36" t="str">
        <f>IF(Mining_Import!F470="","",Mining_Import!F470)</f>
        <v/>
      </c>
      <c r="AH470" s="36" t="str">
        <f>IF(Mining_Import!G470="","",Mining_Import!G470)</f>
        <v/>
      </c>
      <c r="AI470" s="36" t="str">
        <f>IF(Mining_Import!H470="","",Mining_Import!H470)</f>
        <v/>
      </c>
      <c r="AJ470" s="36" t="str">
        <f>IF(Mining_Import!I470="","",Mining_Import!I470)</f>
        <v/>
      </c>
      <c r="BY470" s="120" t="str">
        <f t="shared" si="164"/>
        <v/>
      </c>
      <c r="BZ470" s="184" t="str">
        <f t="shared" si="177"/>
        <v/>
      </c>
      <c r="CA470" s="37" t="str">
        <f>IFERROR(VLOOKUP($BY470,Account_Value!$C$2:$F$2500,4,0),"")</f>
        <v/>
      </c>
      <c r="CB470" s="43" t="str">
        <f t="shared" si="165"/>
        <v/>
      </c>
      <c r="CC470" s="122" t="str">
        <f>IF($BZ470="","",SUM($BZ$2:$BZ470))</f>
        <v/>
      </c>
      <c r="CD470" s="43" t="str">
        <f>IF($BZ470="","",$BU$19*(SUM($BZ$2:$BZ470)))</f>
        <v/>
      </c>
    </row>
    <row r="471" spans="1:82">
      <c r="A471" s="4" t="str">
        <f t="shared" si="166"/>
        <v/>
      </c>
      <c r="B471" s="21" t="str">
        <f>IF(Investments_Import!A471="","",Investments_Import!A471)</f>
        <v/>
      </c>
      <c r="C471" s="22" t="str">
        <f t="shared" si="159"/>
        <v/>
      </c>
      <c r="D471" s="51" t="str">
        <f t="shared" si="167"/>
        <v/>
      </c>
      <c r="E471" s="3" t="str">
        <f>IF(Investments_Import!B471="","",Investments_Import!B471)</f>
        <v/>
      </c>
      <c r="F471" s="54" t="str">
        <f t="shared" si="168"/>
        <v xml:space="preserve"> </v>
      </c>
      <c r="G471" s="54" t="str">
        <f>IF($B471="","",COUNTIF($F$2:$F471,$F471))</f>
        <v/>
      </c>
      <c r="H471" s="53" t="str">
        <f t="shared" si="169"/>
        <v xml:space="preserve">  </v>
      </c>
      <c r="I471" s="3" t="str">
        <f>IF(Investments_Import!C471="","",Investments_Import!C471)</f>
        <v/>
      </c>
      <c r="J471" s="108" t="str">
        <f>IF(Investments_Import!D471="","",Investments_Import!D471)</f>
        <v/>
      </c>
      <c r="K471" s="108" t="str">
        <f t="shared" si="170"/>
        <v/>
      </c>
      <c r="L471" s="47" t="str">
        <f>IF(Investments_Import!E471="","",Investments_Import!E471)</f>
        <v/>
      </c>
      <c r="M471" s="47" t="str">
        <f t="shared" si="160"/>
        <v/>
      </c>
      <c r="N471" s="31" t="str">
        <f>IF(Investments_Import!F471="","",Investments_Import!F471)</f>
        <v/>
      </c>
      <c r="O471" s="31" t="str">
        <f t="shared" si="161"/>
        <v/>
      </c>
      <c r="P471" s="3" t="str">
        <f>IF(Investments_Import!G471="","",Investments_Import!G471)</f>
        <v/>
      </c>
      <c r="Q471" s="3" t="str">
        <f>IF(Investments_Import!H471="","",Investments_Import!H471)</f>
        <v/>
      </c>
      <c r="R471" s="37" t="str">
        <f t="shared" si="162"/>
        <v/>
      </c>
      <c r="S471" s="37" t="str">
        <f t="shared" si="163"/>
        <v/>
      </c>
      <c r="U471" s="36" t="str">
        <f>IF(Mining_Import!A471="","",Mining_Import!A471)</f>
        <v/>
      </c>
      <c r="V471" s="22" t="str">
        <f t="shared" si="171"/>
        <v/>
      </c>
      <c r="W471" s="127" t="str">
        <f t="shared" si="172"/>
        <v/>
      </c>
      <c r="X471" s="127" t="str">
        <f t="shared" si="173"/>
        <v/>
      </c>
      <c r="Y471" s="127" t="str">
        <f t="shared" si="174"/>
        <v/>
      </c>
      <c r="Z471" s="36" t="str">
        <f>IF(Mining_Import!B471="","",Mining_Import!B471)</f>
        <v/>
      </c>
      <c r="AA471" s="184" t="str">
        <f>IF(Mining_Import!$C471="","",Mining_Import!$C471)</f>
        <v/>
      </c>
      <c r="AB471" s="122" t="str">
        <f t="shared" si="175"/>
        <v/>
      </c>
      <c r="AC471" s="122" t="str">
        <f>IF($Y471&gt;Dashboard!$Q$19,$AB471,"")</f>
        <v/>
      </c>
      <c r="AD471" s="43" t="str">
        <f t="shared" si="176"/>
        <v/>
      </c>
      <c r="AE471" s="36" t="str">
        <f>IF(Mining_Import!D471="","",Mining_Import!D471)</f>
        <v/>
      </c>
      <c r="AF471" s="36" t="str">
        <f>IF(Mining_Import!E471="","",Mining_Import!E471)</f>
        <v/>
      </c>
      <c r="AG471" s="36" t="str">
        <f>IF(Mining_Import!F471="","",Mining_Import!F471)</f>
        <v/>
      </c>
      <c r="AH471" s="36" t="str">
        <f>IF(Mining_Import!G471="","",Mining_Import!G471)</f>
        <v/>
      </c>
      <c r="AI471" s="36" t="str">
        <f>IF(Mining_Import!H471="","",Mining_Import!H471)</f>
        <v/>
      </c>
      <c r="AJ471" s="36" t="str">
        <f>IF(Mining_Import!I471="","",Mining_Import!I471)</f>
        <v/>
      </c>
      <c r="BY471" s="120" t="str">
        <f t="shared" si="164"/>
        <v/>
      </c>
      <c r="BZ471" s="184" t="str">
        <f t="shared" si="177"/>
        <v/>
      </c>
      <c r="CA471" s="37" t="str">
        <f>IFERROR(VLOOKUP($BY471,Account_Value!$C$2:$F$2500,4,0),"")</f>
        <v/>
      </c>
      <c r="CB471" s="43" t="str">
        <f t="shared" si="165"/>
        <v/>
      </c>
      <c r="CC471" s="122" t="str">
        <f>IF($BZ471="","",SUM($BZ$2:$BZ471))</f>
        <v/>
      </c>
      <c r="CD471" s="43" t="str">
        <f>IF($BZ471="","",$BU$19*(SUM($BZ$2:$BZ471)))</f>
        <v/>
      </c>
    </row>
    <row r="472" spans="1:82">
      <c r="A472" s="4" t="str">
        <f t="shared" si="166"/>
        <v/>
      </c>
      <c r="B472" s="21" t="str">
        <f>IF(Investments_Import!A472="","",Investments_Import!A472)</f>
        <v/>
      </c>
      <c r="C472" s="22" t="str">
        <f t="shared" si="159"/>
        <v/>
      </c>
      <c r="D472" s="51" t="str">
        <f t="shared" si="167"/>
        <v/>
      </c>
      <c r="E472" s="3" t="str">
        <f>IF(Investments_Import!B472="","",Investments_Import!B472)</f>
        <v/>
      </c>
      <c r="F472" s="54" t="str">
        <f t="shared" si="168"/>
        <v xml:space="preserve"> </v>
      </c>
      <c r="G472" s="54" t="str">
        <f>IF($B472="","",COUNTIF($F$2:$F472,$F472))</f>
        <v/>
      </c>
      <c r="H472" s="53" t="str">
        <f t="shared" si="169"/>
        <v xml:space="preserve">  </v>
      </c>
      <c r="I472" s="3" t="str">
        <f>IF(Investments_Import!C472="","",Investments_Import!C472)</f>
        <v/>
      </c>
      <c r="J472" s="108" t="str">
        <f>IF(Investments_Import!D472="","",Investments_Import!D472)</f>
        <v/>
      </c>
      <c r="K472" s="108" t="str">
        <f t="shared" si="170"/>
        <v/>
      </c>
      <c r="L472" s="47" t="str">
        <f>IF(Investments_Import!E472="","",Investments_Import!E472)</f>
        <v/>
      </c>
      <c r="M472" s="47" t="str">
        <f t="shared" si="160"/>
        <v/>
      </c>
      <c r="N472" s="31" t="str">
        <f>IF(Investments_Import!F472="","",Investments_Import!F472)</f>
        <v/>
      </c>
      <c r="O472" s="31" t="str">
        <f t="shared" si="161"/>
        <v/>
      </c>
      <c r="P472" s="3" t="str">
        <f>IF(Investments_Import!G472="","",Investments_Import!G472)</f>
        <v/>
      </c>
      <c r="Q472" s="3" t="str">
        <f>IF(Investments_Import!H472="","",Investments_Import!H472)</f>
        <v/>
      </c>
      <c r="R472" s="37" t="str">
        <f t="shared" si="162"/>
        <v/>
      </c>
      <c r="S472" s="37" t="str">
        <f t="shared" si="163"/>
        <v/>
      </c>
      <c r="U472" s="36" t="str">
        <f>IF(Mining_Import!A472="","",Mining_Import!A472)</f>
        <v/>
      </c>
      <c r="V472" s="22" t="str">
        <f t="shared" si="171"/>
        <v/>
      </c>
      <c r="W472" s="127" t="str">
        <f t="shared" si="172"/>
        <v/>
      </c>
      <c r="X472" s="127" t="str">
        <f t="shared" si="173"/>
        <v/>
      </c>
      <c r="Y472" s="127" t="str">
        <f t="shared" si="174"/>
        <v/>
      </c>
      <c r="Z472" s="36" t="str">
        <f>IF(Mining_Import!B472="","",Mining_Import!B472)</f>
        <v/>
      </c>
      <c r="AA472" s="184" t="str">
        <f>IF(Mining_Import!$C472="","",Mining_Import!$C472)</f>
        <v/>
      </c>
      <c r="AB472" s="122" t="str">
        <f t="shared" si="175"/>
        <v/>
      </c>
      <c r="AC472" s="122" t="str">
        <f>IF($Y472&gt;Dashboard!$Q$19,$AB472,"")</f>
        <v/>
      </c>
      <c r="AD472" s="43" t="str">
        <f t="shared" si="176"/>
        <v/>
      </c>
      <c r="AE472" s="36" t="str">
        <f>IF(Mining_Import!D472="","",Mining_Import!D472)</f>
        <v/>
      </c>
      <c r="AF472" s="36" t="str">
        <f>IF(Mining_Import!E472="","",Mining_Import!E472)</f>
        <v/>
      </c>
      <c r="AG472" s="36" t="str">
        <f>IF(Mining_Import!F472="","",Mining_Import!F472)</f>
        <v/>
      </c>
      <c r="AH472" s="36" t="str">
        <f>IF(Mining_Import!G472="","",Mining_Import!G472)</f>
        <v/>
      </c>
      <c r="AI472" s="36" t="str">
        <f>IF(Mining_Import!H472="","",Mining_Import!H472)</f>
        <v/>
      </c>
      <c r="AJ472" s="36" t="str">
        <f>IF(Mining_Import!I472="","",Mining_Import!I472)</f>
        <v/>
      </c>
      <c r="BY472" s="120" t="str">
        <f t="shared" si="164"/>
        <v/>
      </c>
      <c r="BZ472" s="184" t="str">
        <f t="shared" si="177"/>
        <v/>
      </c>
      <c r="CA472" s="37" t="str">
        <f>IFERROR(VLOOKUP($BY472,Account_Value!$C$2:$F$2500,4,0),"")</f>
        <v/>
      </c>
      <c r="CB472" s="43" t="str">
        <f t="shared" si="165"/>
        <v/>
      </c>
      <c r="CC472" s="122" t="str">
        <f>IF($BZ472="","",SUM($BZ$2:$BZ472))</f>
        <v/>
      </c>
      <c r="CD472" s="43" t="str">
        <f>IF($BZ472="","",$BU$19*(SUM($BZ$2:$BZ472)))</f>
        <v/>
      </c>
    </row>
    <row r="473" spans="1:82">
      <c r="A473" s="4" t="str">
        <f t="shared" si="166"/>
        <v/>
      </c>
      <c r="B473" s="21" t="str">
        <f>IF(Investments_Import!A473="","",Investments_Import!A473)</f>
        <v/>
      </c>
      <c r="C473" s="22" t="str">
        <f t="shared" si="159"/>
        <v/>
      </c>
      <c r="D473" s="51" t="str">
        <f t="shared" si="167"/>
        <v/>
      </c>
      <c r="E473" s="3" t="str">
        <f>IF(Investments_Import!B473="","",Investments_Import!B473)</f>
        <v/>
      </c>
      <c r="F473" s="54" t="str">
        <f t="shared" si="168"/>
        <v xml:space="preserve"> </v>
      </c>
      <c r="G473" s="54" t="str">
        <f>IF($B473="","",COUNTIF($F$2:$F473,$F473))</f>
        <v/>
      </c>
      <c r="H473" s="53" t="str">
        <f t="shared" si="169"/>
        <v xml:space="preserve">  </v>
      </c>
      <c r="I473" s="3" t="str">
        <f>IF(Investments_Import!C473="","",Investments_Import!C473)</f>
        <v/>
      </c>
      <c r="J473" s="108" t="str">
        <f>IF(Investments_Import!D473="","",Investments_Import!D473)</f>
        <v/>
      </c>
      <c r="K473" s="108" t="str">
        <f t="shared" si="170"/>
        <v/>
      </c>
      <c r="L473" s="47" t="str">
        <f>IF(Investments_Import!E473="","",Investments_Import!E473)</f>
        <v/>
      </c>
      <c r="M473" s="47" t="str">
        <f t="shared" si="160"/>
        <v/>
      </c>
      <c r="N473" s="31" t="str">
        <f>IF(Investments_Import!F473="","",Investments_Import!F473)</f>
        <v/>
      </c>
      <c r="O473" s="31" t="str">
        <f t="shared" si="161"/>
        <v/>
      </c>
      <c r="P473" s="3" t="str">
        <f>IF(Investments_Import!G473="","",Investments_Import!G473)</f>
        <v/>
      </c>
      <c r="Q473" s="3" t="str">
        <f>IF(Investments_Import!H473="","",Investments_Import!H473)</f>
        <v/>
      </c>
      <c r="R473" s="37" t="str">
        <f t="shared" si="162"/>
        <v/>
      </c>
      <c r="S473" s="37" t="str">
        <f t="shared" si="163"/>
        <v/>
      </c>
      <c r="U473" s="36" t="str">
        <f>IF(Mining_Import!A473="","",Mining_Import!A473)</f>
        <v/>
      </c>
      <c r="V473" s="22" t="str">
        <f t="shared" si="171"/>
        <v/>
      </c>
      <c r="W473" s="127" t="str">
        <f t="shared" si="172"/>
        <v/>
      </c>
      <c r="X473" s="127" t="str">
        <f t="shared" si="173"/>
        <v/>
      </c>
      <c r="Y473" s="127" t="str">
        <f t="shared" si="174"/>
        <v/>
      </c>
      <c r="Z473" s="36" t="str">
        <f>IF(Mining_Import!B473="","",Mining_Import!B473)</f>
        <v/>
      </c>
      <c r="AA473" s="184" t="str">
        <f>IF(Mining_Import!$C473="","",Mining_Import!$C473)</f>
        <v/>
      </c>
      <c r="AB473" s="122" t="str">
        <f t="shared" si="175"/>
        <v/>
      </c>
      <c r="AC473" s="122" t="str">
        <f>IF($Y473&gt;Dashboard!$Q$19,$AB473,"")</f>
        <v/>
      </c>
      <c r="AD473" s="43" t="str">
        <f t="shared" si="176"/>
        <v/>
      </c>
      <c r="AE473" s="36" t="str">
        <f>IF(Mining_Import!D473="","",Mining_Import!D473)</f>
        <v/>
      </c>
      <c r="AF473" s="36" t="str">
        <f>IF(Mining_Import!E473="","",Mining_Import!E473)</f>
        <v/>
      </c>
      <c r="AG473" s="36" t="str">
        <f>IF(Mining_Import!F473="","",Mining_Import!F473)</f>
        <v/>
      </c>
      <c r="AH473" s="36" t="str">
        <f>IF(Mining_Import!G473="","",Mining_Import!G473)</f>
        <v/>
      </c>
      <c r="AI473" s="36" t="str">
        <f>IF(Mining_Import!H473="","",Mining_Import!H473)</f>
        <v/>
      </c>
      <c r="AJ473" s="36" t="str">
        <f>IF(Mining_Import!I473="","",Mining_Import!I473)</f>
        <v/>
      </c>
      <c r="BY473" s="120" t="str">
        <f t="shared" si="164"/>
        <v/>
      </c>
      <c r="BZ473" s="184" t="str">
        <f t="shared" si="177"/>
        <v/>
      </c>
      <c r="CA473" s="37" t="str">
        <f>IFERROR(VLOOKUP($BY473,Account_Value!$C$2:$F$2500,4,0),"")</f>
        <v/>
      </c>
      <c r="CB473" s="43" t="str">
        <f t="shared" si="165"/>
        <v/>
      </c>
      <c r="CC473" s="122" t="str">
        <f>IF($BZ473="","",SUM($BZ$2:$BZ473))</f>
        <v/>
      </c>
      <c r="CD473" s="43" t="str">
        <f>IF($BZ473="","",$BU$19*(SUM($BZ$2:$BZ473)))</f>
        <v/>
      </c>
    </row>
    <row r="474" spans="1:82">
      <c r="A474" s="4" t="str">
        <f t="shared" si="166"/>
        <v/>
      </c>
      <c r="B474" s="21" t="str">
        <f>IF(Investments_Import!A474="","",Investments_Import!A474)</f>
        <v/>
      </c>
      <c r="C474" s="22" t="str">
        <f t="shared" si="159"/>
        <v/>
      </c>
      <c r="D474" s="51" t="str">
        <f t="shared" si="167"/>
        <v/>
      </c>
      <c r="E474" s="3" t="str">
        <f>IF(Investments_Import!B474="","",Investments_Import!B474)</f>
        <v/>
      </c>
      <c r="F474" s="54" t="str">
        <f t="shared" si="168"/>
        <v xml:space="preserve"> </v>
      </c>
      <c r="G474" s="54" t="str">
        <f>IF($B474="","",COUNTIF($F$2:$F474,$F474))</f>
        <v/>
      </c>
      <c r="H474" s="53" t="str">
        <f t="shared" si="169"/>
        <v xml:space="preserve">  </v>
      </c>
      <c r="I474" s="3" t="str">
        <f>IF(Investments_Import!C474="","",Investments_Import!C474)</f>
        <v/>
      </c>
      <c r="J474" s="108" t="str">
        <f>IF(Investments_Import!D474="","",Investments_Import!D474)</f>
        <v/>
      </c>
      <c r="K474" s="108" t="str">
        <f t="shared" si="170"/>
        <v/>
      </c>
      <c r="L474" s="47" t="str">
        <f>IF(Investments_Import!E474="","",Investments_Import!E474)</f>
        <v/>
      </c>
      <c r="M474" s="47" t="str">
        <f t="shared" si="160"/>
        <v/>
      </c>
      <c r="N474" s="31" t="str">
        <f>IF(Investments_Import!F474="","",Investments_Import!F474)</f>
        <v/>
      </c>
      <c r="O474" s="31" t="str">
        <f t="shared" si="161"/>
        <v/>
      </c>
      <c r="P474" s="3" t="str">
        <f>IF(Investments_Import!G474="","",Investments_Import!G474)</f>
        <v/>
      </c>
      <c r="Q474" s="3" t="str">
        <f>IF(Investments_Import!H474="","",Investments_Import!H474)</f>
        <v/>
      </c>
      <c r="R474" s="37" t="str">
        <f t="shared" si="162"/>
        <v/>
      </c>
      <c r="S474" s="37" t="str">
        <f t="shared" si="163"/>
        <v/>
      </c>
      <c r="U474" s="36" t="str">
        <f>IF(Mining_Import!A474="","",Mining_Import!A474)</f>
        <v/>
      </c>
      <c r="V474" s="22" t="str">
        <f t="shared" si="171"/>
        <v/>
      </c>
      <c r="W474" s="127" t="str">
        <f t="shared" si="172"/>
        <v/>
      </c>
      <c r="X474" s="127" t="str">
        <f t="shared" si="173"/>
        <v/>
      </c>
      <c r="Y474" s="127" t="str">
        <f t="shared" si="174"/>
        <v/>
      </c>
      <c r="Z474" s="36" t="str">
        <f>IF(Mining_Import!B474="","",Mining_Import!B474)</f>
        <v/>
      </c>
      <c r="AA474" s="184" t="str">
        <f>IF(Mining_Import!$C474="","",Mining_Import!$C474)</f>
        <v/>
      </c>
      <c r="AB474" s="122" t="str">
        <f t="shared" si="175"/>
        <v/>
      </c>
      <c r="AC474" s="122" t="str">
        <f>IF($Y474&gt;Dashboard!$Q$19,$AB474,"")</f>
        <v/>
      </c>
      <c r="AD474" s="43" t="str">
        <f t="shared" si="176"/>
        <v/>
      </c>
      <c r="AE474" s="36" t="str">
        <f>IF(Mining_Import!D474="","",Mining_Import!D474)</f>
        <v/>
      </c>
      <c r="AF474" s="36" t="str">
        <f>IF(Mining_Import!E474="","",Mining_Import!E474)</f>
        <v/>
      </c>
      <c r="AG474" s="36" t="str">
        <f>IF(Mining_Import!F474="","",Mining_Import!F474)</f>
        <v/>
      </c>
      <c r="AH474" s="36" t="str">
        <f>IF(Mining_Import!G474="","",Mining_Import!G474)</f>
        <v/>
      </c>
      <c r="AI474" s="36" t="str">
        <f>IF(Mining_Import!H474="","",Mining_Import!H474)</f>
        <v/>
      </c>
      <c r="AJ474" s="36" t="str">
        <f>IF(Mining_Import!I474="","",Mining_Import!I474)</f>
        <v/>
      </c>
      <c r="BY474" s="120" t="str">
        <f t="shared" si="164"/>
        <v/>
      </c>
      <c r="BZ474" s="184" t="str">
        <f t="shared" si="177"/>
        <v/>
      </c>
      <c r="CA474" s="37" t="str">
        <f>IFERROR(VLOOKUP($BY474,Account_Value!$C$2:$F$2500,4,0),"")</f>
        <v/>
      </c>
      <c r="CB474" s="43" t="str">
        <f t="shared" si="165"/>
        <v/>
      </c>
      <c r="CC474" s="122" t="str">
        <f>IF($BZ474="","",SUM($BZ$2:$BZ474))</f>
        <v/>
      </c>
      <c r="CD474" s="43" t="str">
        <f>IF($BZ474="","",$BU$19*(SUM($BZ$2:$BZ474)))</f>
        <v/>
      </c>
    </row>
    <row r="475" spans="1:82">
      <c r="A475" s="4" t="str">
        <f t="shared" si="166"/>
        <v/>
      </c>
      <c r="B475" s="21" t="str">
        <f>IF(Investments_Import!A475="","",Investments_Import!A475)</f>
        <v/>
      </c>
      <c r="C475" s="22" t="str">
        <f t="shared" si="159"/>
        <v/>
      </c>
      <c r="D475" s="51" t="str">
        <f t="shared" si="167"/>
        <v/>
      </c>
      <c r="E475" s="3" t="str">
        <f>IF(Investments_Import!B475="","",Investments_Import!B475)</f>
        <v/>
      </c>
      <c r="F475" s="54" t="str">
        <f t="shared" si="168"/>
        <v xml:space="preserve"> </v>
      </c>
      <c r="G475" s="54" t="str">
        <f>IF($B475="","",COUNTIF($F$2:$F475,$F475))</f>
        <v/>
      </c>
      <c r="H475" s="53" t="str">
        <f t="shared" si="169"/>
        <v xml:space="preserve">  </v>
      </c>
      <c r="I475" s="3" t="str">
        <f>IF(Investments_Import!C475="","",Investments_Import!C475)</f>
        <v/>
      </c>
      <c r="J475" s="108" t="str">
        <f>IF(Investments_Import!D475="","",Investments_Import!D475)</f>
        <v/>
      </c>
      <c r="K475" s="108" t="str">
        <f t="shared" si="170"/>
        <v/>
      </c>
      <c r="L475" s="47" t="str">
        <f>IF(Investments_Import!E475="","",Investments_Import!E475)</f>
        <v/>
      </c>
      <c r="M475" s="47" t="str">
        <f t="shared" si="160"/>
        <v/>
      </c>
      <c r="N475" s="31" t="str">
        <f>IF(Investments_Import!F475="","",Investments_Import!F475)</f>
        <v/>
      </c>
      <c r="O475" s="31" t="str">
        <f t="shared" si="161"/>
        <v/>
      </c>
      <c r="P475" s="3" t="str">
        <f>IF(Investments_Import!G475="","",Investments_Import!G475)</f>
        <v/>
      </c>
      <c r="Q475" s="3" t="str">
        <f>IF(Investments_Import!H475="","",Investments_Import!H475)</f>
        <v/>
      </c>
      <c r="R475" s="37" t="str">
        <f t="shared" si="162"/>
        <v/>
      </c>
      <c r="S475" s="37" t="str">
        <f t="shared" si="163"/>
        <v/>
      </c>
      <c r="U475" s="36" t="str">
        <f>IF(Mining_Import!A475="","",Mining_Import!A475)</f>
        <v/>
      </c>
      <c r="V475" s="22" t="str">
        <f t="shared" si="171"/>
        <v/>
      </c>
      <c r="W475" s="127" t="str">
        <f t="shared" si="172"/>
        <v/>
      </c>
      <c r="X475" s="127" t="str">
        <f t="shared" si="173"/>
        <v/>
      </c>
      <c r="Y475" s="127" t="str">
        <f t="shared" si="174"/>
        <v/>
      </c>
      <c r="Z475" s="36" t="str">
        <f>IF(Mining_Import!B475="","",Mining_Import!B475)</f>
        <v/>
      </c>
      <c r="AA475" s="184" t="str">
        <f>IF(Mining_Import!$C475="","",Mining_Import!$C475)</f>
        <v/>
      </c>
      <c r="AB475" s="122" t="str">
        <f t="shared" si="175"/>
        <v/>
      </c>
      <c r="AC475" s="122" t="str">
        <f>IF($Y475&gt;Dashboard!$Q$19,$AB475,"")</f>
        <v/>
      </c>
      <c r="AD475" s="43" t="str">
        <f t="shared" si="176"/>
        <v/>
      </c>
      <c r="AE475" s="36" t="str">
        <f>IF(Mining_Import!D475="","",Mining_Import!D475)</f>
        <v/>
      </c>
      <c r="AF475" s="36" t="str">
        <f>IF(Mining_Import!E475="","",Mining_Import!E475)</f>
        <v/>
      </c>
      <c r="AG475" s="36" t="str">
        <f>IF(Mining_Import!F475="","",Mining_Import!F475)</f>
        <v/>
      </c>
      <c r="AH475" s="36" t="str">
        <f>IF(Mining_Import!G475="","",Mining_Import!G475)</f>
        <v/>
      </c>
      <c r="AI475" s="36" t="str">
        <f>IF(Mining_Import!H475="","",Mining_Import!H475)</f>
        <v/>
      </c>
      <c r="AJ475" s="36" t="str">
        <f>IF(Mining_Import!I475="","",Mining_Import!I475)</f>
        <v/>
      </c>
      <c r="BY475" s="120" t="str">
        <f t="shared" si="164"/>
        <v/>
      </c>
      <c r="BZ475" s="184" t="str">
        <f t="shared" si="177"/>
        <v/>
      </c>
      <c r="CA475" s="37" t="str">
        <f>IFERROR(VLOOKUP($BY475,Account_Value!$C$2:$F$2500,4,0),"")</f>
        <v/>
      </c>
      <c r="CB475" s="43" t="str">
        <f t="shared" si="165"/>
        <v/>
      </c>
      <c r="CC475" s="122" t="str">
        <f>IF($BZ475="","",SUM($BZ$2:$BZ475))</f>
        <v/>
      </c>
      <c r="CD475" s="43" t="str">
        <f>IF($BZ475="","",$BU$19*(SUM($BZ$2:$BZ475)))</f>
        <v/>
      </c>
    </row>
    <row r="476" spans="1:82">
      <c r="A476" s="4" t="str">
        <f t="shared" si="166"/>
        <v/>
      </c>
      <c r="B476" s="21" t="str">
        <f>IF(Investments_Import!A476="","",Investments_Import!A476)</f>
        <v/>
      </c>
      <c r="C476" s="22" t="str">
        <f t="shared" si="159"/>
        <v/>
      </c>
      <c r="D476" s="51" t="str">
        <f t="shared" si="167"/>
        <v/>
      </c>
      <c r="E476" s="3" t="str">
        <f>IF(Investments_Import!B476="","",Investments_Import!B476)</f>
        <v/>
      </c>
      <c r="F476" s="54" t="str">
        <f t="shared" si="168"/>
        <v xml:space="preserve"> </v>
      </c>
      <c r="G476" s="54" t="str">
        <f>IF($B476="","",COUNTIF($F$2:$F476,$F476))</f>
        <v/>
      </c>
      <c r="H476" s="53" t="str">
        <f t="shared" si="169"/>
        <v xml:space="preserve">  </v>
      </c>
      <c r="I476" s="3" t="str">
        <f>IF(Investments_Import!C476="","",Investments_Import!C476)</f>
        <v/>
      </c>
      <c r="J476" s="108" t="str">
        <f>IF(Investments_Import!D476="","",Investments_Import!D476)</f>
        <v/>
      </c>
      <c r="K476" s="108" t="str">
        <f t="shared" si="170"/>
        <v/>
      </c>
      <c r="L476" s="47" t="str">
        <f>IF(Investments_Import!E476="","",Investments_Import!E476)</f>
        <v/>
      </c>
      <c r="M476" s="47" t="str">
        <f t="shared" si="160"/>
        <v/>
      </c>
      <c r="N476" s="31" t="str">
        <f>IF(Investments_Import!F476="","",Investments_Import!F476)</f>
        <v/>
      </c>
      <c r="O476" s="31" t="str">
        <f t="shared" si="161"/>
        <v/>
      </c>
      <c r="P476" s="3" t="str">
        <f>IF(Investments_Import!G476="","",Investments_Import!G476)</f>
        <v/>
      </c>
      <c r="Q476" s="3" t="str">
        <f>IF(Investments_Import!H476="","",Investments_Import!H476)</f>
        <v/>
      </c>
      <c r="R476" s="37" t="str">
        <f t="shared" si="162"/>
        <v/>
      </c>
      <c r="S476" s="37" t="str">
        <f t="shared" si="163"/>
        <v/>
      </c>
      <c r="U476" s="36" t="str">
        <f>IF(Mining_Import!A476="","",Mining_Import!A476)</f>
        <v/>
      </c>
      <c r="V476" s="22" t="str">
        <f t="shared" si="171"/>
        <v/>
      </c>
      <c r="W476" s="127" t="str">
        <f t="shared" si="172"/>
        <v/>
      </c>
      <c r="X476" s="127" t="str">
        <f t="shared" si="173"/>
        <v/>
      </c>
      <c r="Y476" s="127" t="str">
        <f t="shared" si="174"/>
        <v/>
      </c>
      <c r="Z476" s="36" t="str">
        <f>IF(Mining_Import!B476="","",Mining_Import!B476)</f>
        <v/>
      </c>
      <c r="AA476" s="184" t="str">
        <f>IF(Mining_Import!$C476="","",Mining_Import!$C476)</f>
        <v/>
      </c>
      <c r="AB476" s="122" t="str">
        <f t="shared" si="175"/>
        <v/>
      </c>
      <c r="AC476" s="122" t="str">
        <f>IF($Y476&gt;Dashboard!$Q$19,$AB476,"")</f>
        <v/>
      </c>
      <c r="AD476" s="43" t="str">
        <f t="shared" si="176"/>
        <v/>
      </c>
      <c r="AE476" s="36" t="str">
        <f>IF(Mining_Import!D476="","",Mining_Import!D476)</f>
        <v/>
      </c>
      <c r="AF476" s="36" t="str">
        <f>IF(Mining_Import!E476="","",Mining_Import!E476)</f>
        <v/>
      </c>
      <c r="AG476" s="36" t="str">
        <f>IF(Mining_Import!F476="","",Mining_Import!F476)</f>
        <v/>
      </c>
      <c r="AH476" s="36" t="str">
        <f>IF(Mining_Import!G476="","",Mining_Import!G476)</f>
        <v/>
      </c>
      <c r="AI476" s="36" t="str">
        <f>IF(Mining_Import!H476="","",Mining_Import!H476)</f>
        <v/>
      </c>
      <c r="AJ476" s="36" t="str">
        <f>IF(Mining_Import!I476="","",Mining_Import!I476)</f>
        <v/>
      </c>
      <c r="BY476" s="120" t="str">
        <f t="shared" si="164"/>
        <v/>
      </c>
      <c r="BZ476" s="184" t="str">
        <f t="shared" si="177"/>
        <v/>
      </c>
      <c r="CA476" s="37" t="str">
        <f>IFERROR(VLOOKUP($BY476,Account_Value!$C$2:$F$2500,4,0),"")</f>
        <v/>
      </c>
      <c r="CB476" s="43" t="str">
        <f t="shared" si="165"/>
        <v/>
      </c>
      <c r="CC476" s="122" t="str">
        <f>IF($BZ476="","",SUM($BZ$2:$BZ476))</f>
        <v/>
      </c>
      <c r="CD476" s="43" t="str">
        <f>IF($BZ476="","",$BU$19*(SUM($BZ$2:$BZ476)))</f>
        <v/>
      </c>
    </row>
    <row r="477" spans="1:82">
      <c r="A477" s="4" t="str">
        <f t="shared" si="166"/>
        <v/>
      </c>
      <c r="B477" s="21" t="str">
        <f>IF(Investments_Import!A477="","",Investments_Import!A477)</f>
        <v/>
      </c>
      <c r="C477" s="22" t="str">
        <f t="shared" si="159"/>
        <v/>
      </c>
      <c r="D477" s="51" t="str">
        <f t="shared" si="167"/>
        <v/>
      </c>
      <c r="E477" s="3" t="str">
        <f>IF(Investments_Import!B477="","",Investments_Import!B477)</f>
        <v/>
      </c>
      <c r="F477" s="54" t="str">
        <f t="shared" si="168"/>
        <v xml:space="preserve"> </v>
      </c>
      <c r="G477" s="54" t="str">
        <f>IF($B477="","",COUNTIF($F$2:$F477,$F477))</f>
        <v/>
      </c>
      <c r="H477" s="53" t="str">
        <f t="shared" si="169"/>
        <v xml:space="preserve">  </v>
      </c>
      <c r="I477" s="3" t="str">
        <f>IF(Investments_Import!C477="","",Investments_Import!C477)</f>
        <v/>
      </c>
      <c r="J477" s="108" t="str">
        <f>IF(Investments_Import!D477="","",Investments_Import!D477)</f>
        <v/>
      </c>
      <c r="K477" s="108" t="str">
        <f t="shared" si="170"/>
        <v/>
      </c>
      <c r="L477" s="47" t="str">
        <f>IF(Investments_Import!E477="","",Investments_Import!E477)</f>
        <v/>
      </c>
      <c r="M477" s="47" t="str">
        <f t="shared" si="160"/>
        <v/>
      </c>
      <c r="N477" s="31" t="str">
        <f>IF(Investments_Import!F477="","",Investments_Import!F477)</f>
        <v/>
      </c>
      <c r="O477" s="31" t="str">
        <f t="shared" si="161"/>
        <v/>
      </c>
      <c r="P477" s="3" t="str">
        <f>IF(Investments_Import!G477="","",Investments_Import!G477)</f>
        <v/>
      </c>
      <c r="Q477" s="3" t="str">
        <f>IF(Investments_Import!H477="","",Investments_Import!H477)</f>
        <v/>
      </c>
      <c r="R477" s="37" t="str">
        <f t="shared" si="162"/>
        <v/>
      </c>
      <c r="S477" s="37" t="str">
        <f t="shared" si="163"/>
        <v/>
      </c>
      <c r="U477" s="36" t="str">
        <f>IF(Mining_Import!A477="","",Mining_Import!A477)</f>
        <v/>
      </c>
      <c r="V477" s="22" t="str">
        <f t="shared" si="171"/>
        <v/>
      </c>
      <c r="W477" s="127" t="str">
        <f t="shared" si="172"/>
        <v/>
      </c>
      <c r="X477" s="127" t="str">
        <f t="shared" si="173"/>
        <v/>
      </c>
      <c r="Y477" s="127" t="str">
        <f t="shared" si="174"/>
        <v/>
      </c>
      <c r="Z477" s="36" t="str">
        <f>IF(Mining_Import!B477="","",Mining_Import!B477)</f>
        <v/>
      </c>
      <c r="AA477" s="184" t="str">
        <f>IF(Mining_Import!$C477="","",Mining_Import!$C477)</f>
        <v/>
      </c>
      <c r="AB477" s="122" t="str">
        <f t="shared" si="175"/>
        <v/>
      </c>
      <c r="AC477" s="122" t="str">
        <f>IF($Y477&gt;Dashboard!$Q$19,$AB477,"")</f>
        <v/>
      </c>
      <c r="AD477" s="43" t="str">
        <f t="shared" si="176"/>
        <v/>
      </c>
      <c r="AE477" s="36" t="str">
        <f>IF(Mining_Import!D477="","",Mining_Import!D477)</f>
        <v/>
      </c>
      <c r="AF477" s="36" t="str">
        <f>IF(Mining_Import!E477="","",Mining_Import!E477)</f>
        <v/>
      </c>
      <c r="AG477" s="36" t="str">
        <f>IF(Mining_Import!F477="","",Mining_Import!F477)</f>
        <v/>
      </c>
      <c r="AH477" s="36" t="str">
        <f>IF(Mining_Import!G477="","",Mining_Import!G477)</f>
        <v/>
      </c>
      <c r="AI477" s="36" t="str">
        <f>IF(Mining_Import!H477="","",Mining_Import!H477)</f>
        <v/>
      </c>
      <c r="AJ477" s="36" t="str">
        <f>IF(Mining_Import!I477="","",Mining_Import!I477)</f>
        <v/>
      </c>
      <c r="BY477" s="120" t="str">
        <f t="shared" si="164"/>
        <v/>
      </c>
      <c r="BZ477" s="184" t="str">
        <f t="shared" si="177"/>
        <v/>
      </c>
      <c r="CA477" s="37" t="str">
        <f>IFERROR(VLOOKUP($BY477,Account_Value!$C$2:$F$2500,4,0),"")</f>
        <v/>
      </c>
      <c r="CB477" s="43" t="str">
        <f t="shared" si="165"/>
        <v/>
      </c>
      <c r="CC477" s="122" t="str">
        <f>IF($BZ477="","",SUM($BZ$2:$BZ477))</f>
        <v/>
      </c>
      <c r="CD477" s="43" t="str">
        <f>IF($BZ477="","",$BU$19*(SUM($BZ$2:$BZ477)))</f>
        <v/>
      </c>
    </row>
    <row r="478" spans="1:82">
      <c r="A478" s="4" t="str">
        <f t="shared" si="166"/>
        <v/>
      </c>
      <c r="B478" s="21" t="str">
        <f>IF(Investments_Import!A478="","",Investments_Import!A478)</f>
        <v/>
      </c>
      <c r="C478" s="22" t="str">
        <f t="shared" si="159"/>
        <v/>
      </c>
      <c r="D478" s="51" t="str">
        <f t="shared" si="167"/>
        <v/>
      </c>
      <c r="E478" s="3" t="str">
        <f>IF(Investments_Import!B478="","",Investments_Import!B478)</f>
        <v/>
      </c>
      <c r="F478" s="54" t="str">
        <f t="shared" si="168"/>
        <v xml:space="preserve"> </v>
      </c>
      <c r="G478" s="54" t="str">
        <f>IF($B478="","",COUNTIF($F$2:$F478,$F478))</f>
        <v/>
      </c>
      <c r="H478" s="53" t="str">
        <f t="shared" si="169"/>
        <v xml:space="preserve">  </v>
      </c>
      <c r="I478" s="3" t="str">
        <f>IF(Investments_Import!C478="","",Investments_Import!C478)</f>
        <v/>
      </c>
      <c r="J478" s="108" t="str">
        <f>IF(Investments_Import!D478="","",Investments_Import!D478)</f>
        <v/>
      </c>
      <c r="K478" s="108" t="str">
        <f t="shared" si="170"/>
        <v/>
      </c>
      <c r="L478" s="47" t="str">
        <f>IF(Investments_Import!E478="","",Investments_Import!E478)</f>
        <v/>
      </c>
      <c r="M478" s="47" t="str">
        <f t="shared" si="160"/>
        <v/>
      </c>
      <c r="N478" s="31" t="str">
        <f>IF(Investments_Import!F478="","",Investments_Import!F478)</f>
        <v/>
      </c>
      <c r="O478" s="31" t="str">
        <f t="shared" si="161"/>
        <v/>
      </c>
      <c r="P478" s="3" t="str">
        <f>IF(Investments_Import!G478="","",Investments_Import!G478)</f>
        <v/>
      </c>
      <c r="Q478" s="3" t="str">
        <f>IF(Investments_Import!H478="","",Investments_Import!H478)</f>
        <v/>
      </c>
      <c r="R478" s="37" t="str">
        <f t="shared" si="162"/>
        <v/>
      </c>
      <c r="S478" s="37" t="str">
        <f t="shared" si="163"/>
        <v/>
      </c>
      <c r="U478" s="36" t="str">
        <f>IF(Mining_Import!A478="","",Mining_Import!A478)</f>
        <v/>
      </c>
      <c r="V478" s="22" t="str">
        <f t="shared" si="171"/>
        <v/>
      </c>
      <c r="W478" s="127" t="str">
        <f t="shared" si="172"/>
        <v/>
      </c>
      <c r="X478" s="127" t="str">
        <f t="shared" si="173"/>
        <v/>
      </c>
      <c r="Y478" s="127" t="str">
        <f t="shared" si="174"/>
        <v/>
      </c>
      <c r="Z478" s="36" t="str">
        <f>IF(Mining_Import!B478="","",Mining_Import!B478)</f>
        <v/>
      </c>
      <c r="AA478" s="184" t="str">
        <f>IF(Mining_Import!$C478="","",Mining_Import!$C478)</f>
        <v/>
      </c>
      <c r="AB478" s="122" t="str">
        <f t="shared" si="175"/>
        <v/>
      </c>
      <c r="AC478" s="122" t="str">
        <f>IF($Y478&gt;Dashboard!$Q$19,$AB478,"")</f>
        <v/>
      </c>
      <c r="AD478" s="43" t="str">
        <f t="shared" si="176"/>
        <v/>
      </c>
      <c r="AE478" s="36" t="str">
        <f>IF(Mining_Import!D478="","",Mining_Import!D478)</f>
        <v/>
      </c>
      <c r="AF478" s="36" t="str">
        <f>IF(Mining_Import!E478="","",Mining_Import!E478)</f>
        <v/>
      </c>
      <c r="AG478" s="36" t="str">
        <f>IF(Mining_Import!F478="","",Mining_Import!F478)</f>
        <v/>
      </c>
      <c r="AH478" s="36" t="str">
        <f>IF(Mining_Import!G478="","",Mining_Import!G478)</f>
        <v/>
      </c>
      <c r="AI478" s="36" t="str">
        <f>IF(Mining_Import!H478="","",Mining_Import!H478)</f>
        <v/>
      </c>
      <c r="AJ478" s="36" t="str">
        <f>IF(Mining_Import!I478="","",Mining_Import!I478)</f>
        <v/>
      </c>
      <c r="BY478" s="120" t="str">
        <f t="shared" si="164"/>
        <v/>
      </c>
      <c r="BZ478" s="184" t="str">
        <f t="shared" si="177"/>
        <v/>
      </c>
      <c r="CA478" s="37" t="str">
        <f>IFERROR(VLOOKUP($BY478,Account_Value!$C$2:$F$2500,4,0),"")</f>
        <v/>
      </c>
      <c r="CB478" s="43" t="str">
        <f t="shared" si="165"/>
        <v/>
      </c>
      <c r="CC478" s="122" t="str">
        <f>IF($BZ478="","",SUM($BZ$2:$BZ478))</f>
        <v/>
      </c>
      <c r="CD478" s="43" t="str">
        <f>IF($BZ478="","",$BU$19*(SUM($BZ$2:$BZ478)))</f>
        <v/>
      </c>
    </row>
    <row r="479" spans="1:82">
      <c r="A479" s="4" t="str">
        <f t="shared" si="166"/>
        <v/>
      </c>
      <c r="B479" s="21" t="str">
        <f>IF(Investments_Import!A479="","",Investments_Import!A479)</f>
        <v/>
      </c>
      <c r="C479" s="22" t="str">
        <f t="shared" si="159"/>
        <v/>
      </c>
      <c r="D479" s="51" t="str">
        <f t="shared" si="167"/>
        <v/>
      </c>
      <c r="E479" s="3" t="str">
        <f>IF(Investments_Import!B479="","",Investments_Import!B479)</f>
        <v/>
      </c>
      <c r="F479" s="54" t="str">
        <f t="shared" si="168"/>
        <v xml:space="preserve"> </v>
      </c>
      <c r="G479" s="54" t="str">
        <f>IF($B479="","",COUNTIF($F$2:$F479,$F479))</f>
        <v/>
      </c>
      <c r="H479" s="53" t="str">
        <f t="shared" si="169"/>
        <v xml:space="preserve">  </v>
      </c>
      <c r="I479" s="3" t="str">
        <f>IF(Investments_Import!C479="","",Investments_Import!C479)</f>
        <v/>
      </c>
      <c r="J479" s="108" t="str">
        <f>IF(Investments_Import!D479="","",Investments_Import!D479)</f>
        <v/>
      </c>
      <c r="K479" s="108" t="str">
        <f t="shared" si="170"/>
        <v/>
      </c>
      <c r="L479" s="47" t="str">
        <f>IF(Investments_Import!E479="","",Investments_Import!E479)</f>
        <v/>
      </c>
      <c r="M479" s="47" t="str">
        <f t="shared" si="160"/>
        <v/>
      </c>
      <c r="N479" s="31" t="str">
        <f>IF(Investments_Import!F479="","",Investments_Import!F479)</f>
        <v/>
      </c>
      <c r="O479" s="31" t="str">
        <f t="shared" si="161"/>
        <v/>
      </c>
      <c r="P479" s="3" t="str">
        <f>IF(Investments_Import!G479="","",Investments_Import!G479)</f>
        <v/>
      </c>
      <c r="Q479" s="3" t="str">
        <f>IF(Investments_Import!H479="","",Investments_Import!H479)</f>
        <v/>
      </c>
      <c r="R479" s="37" t="str">
        <f t="shared" si="162"/>
        <v/>
      </c>
      <c r="S479" s="37" t="str">
        <f t="shared" si="163"/>
        <v/>
      </c>
      <c r="U479" s="36" t="str">
        <f>IF(Mining_Import!A479="","",Mining_Import!A479)</f>
        <v/>
      </c>
      <c r="V479" s="22" t="str">
        <f t="shared" si="171"/>
        <v/>
      </c>
      <c r="W479" s="127" t="str">
        <f t="shared" si="172"/>
        <v/>
      </c>
      <c r="X479" s="127" t="str">
        <f t="shared" si="173"/>
        <v/>
      </c>
      <c r="Y479" s="127" t="str">
        <f t="shared" si="174"/>
        <v/>
      </c>
      <c r="Z479" s="36" t="str">
        <f>IF(Mining_Import!B479="","",Mining_Import!B479)</f>
        <v/>
      </c>
      <c r="AA479" s="184" t="str">
        <f>IF(Mining_Import!$C479="","",Mining_Import!$C479)</f>
        <v/>
      </c>
      <c r="AB479" s="122" t="str">
        <f t="shared" si="175"/>
        <v/>
      </c>
      <c r="AC479" s="122" t="str">
        <f>IF($Y479&gt;Dashboard!$Q$19,$AB479,"")</f>
        <v/>
      </c>
      <c r="AD479" s="43" t="str">
        <f t="shared" si="176"/>
        <v/>
      </c>
      <c r="AE479" s="36" t="str">
        <f>IF(Mining_Import!D479="","",Mining_Import!D479)</f>
        <v/>
      </c>
      <c r="AF479" s="36" t="str">
        <f>IF(Mining_Import!E479="","",Mining_Import!E479)</f>
        <v/>
      </c>
      <c r="AG479" s="36" t="str">
        <f>IF(Mining_Import!F479="","",Mining_Import!F479)</f>
        <v/>
      </c>
      <c r="AH479" s="36" t="str">
        <f>IF(Mining_Import!G479="","",Mining_Import!G479)</f>
        <v/>
      </c>
      <c r="AI479" s="36" t="str">
        <f>IF(Mining_Import!H479="","",Mining_Import!H479)</f>
        <v/>
      </c>
      <c r="AJ479" s="36" t="str">
        <f>IF(Mining_Import!I479="","",Mining_Import!I479)</f>
        <v/>
      </c>
      <c r="BY479" s="120" t="str">
        <f t="shared" si="164"/>
        <v/>
      </c>
      <c r="BZ479" s="184" t="str">
        <f t="shared" si="177"/>
        <v/>
      </c>
      <c r="CA479" s="37" t="str">
        <f>IFERROR(VLOOKUP($BY479,Account_Value!$C$2:$F$2500,4,0),"")</f>
        <v/>
      </c>
      <c r="CB479" s="43" t="str">
        <f t="shared" si="165"/>
        <v/>
      </c>
      <c r="CC479" s="122" t="str">
        <f>IF($BZ479="","",SUM($BZ$2:$BZ479))</f>
        <v/>
      </c>
      <c r="CD479" s="43" t="str">
        <f>IF($BZ479="","",$BU$19*(SUM($BZ$2:$BZ479)))</f>
        <v/>
      </c>
    </row>
    <row r="480" spans="1:82">
      <c r="A480" s="4" t="str">
        <f t="shared" si="166"/>
        <v/>
      </c>
      <c r="B480" s="21" t="str">
        <f>IF(Investments_Import!A480="","",Investments_Import!A480)</f>
        <v/>
      </c>
      <c r="C480" s="22" t="str">
        <f t="shared" si="159"/>
        <v/>
      </c>
      <c r="D480" s="51" t="str">
        <f t="shared" si="167"/>
        <v/>
      </c>
      <c r="E480" s="3" t="str">
        <f>IF(Investments_Import!B480="","",Investments_Import!B480)</f>
        <v/>
      </c>
      <c r="F480" s="54" t="str">
        <f t="shared" si="168"/>
        <v xml:space="preserve"> </v>
      </c>
      <c r="G480" s="54" t="str">
        <f>IF($B480="","",COUNTIF($F$2:$F480,$F480))</f>
        <v/>
      </c>
      <c r="H480" s="53" t="str">
        <f t="shared" si="169"/>
        <v xml:space="preserve">  </v>
      </c>
      <c r="I480" s="3" t="str">
        <f>IF(Investments_Import!C480="","",Investments_Import!C480)</f>
        <v/>
      </c>
      <c r="J480" s="108" t="str">
        <f>IF(Investments_Import!D480="","",Investments_Import!D480)</f>
        <v/>
      </c>
      <c r="K480" s="108" t="str">
        <f t="shared" si="170"/>
        <v/>
      </c>
      <c r="L480" s="47" t="str">
        <f>IF(Investments_Import!E480="","",Investments_Import!E480)</f>
        <v/>
      </c>
      <c r="M480" s="47" t="str">
        <f t="shared" si="160"/>
        <v/>
      </c>
      <c r="N480" s="31" t="str">
        <f>IF(Investments_Import!F480="","",Investments_Import!F480)</f>
        <v/>
      </c>
      <c r="O480" s="31" t="str">
        <f t="shared" si="161"/>
        <v/>
      </c>
      <c r="P480" s="3" t="str">
        <f>IF(Investments_Import!G480="","",Investments_Import!G480)</f>
        <v/>
      </c>
      <c r="Q480" s="3" t="str">
        <f>IF(Investments_Import!H480="","",Investments_Import!H480)</f>
        <v/>
      </c>
      <c r="R480" s="37" t="str">
        <f t="shared" si="162"/>
        <v/>
      </c>
      <c r="S480" s="37" t="str">
        <f t="shared" si="163"/>
        <v/>
      </c>
      <c r="U480" s="36" t="str">
        <f>IF(Mining_Import!A480="","",Mining_Import!A480)</f>
        <v/>
      </c>
      <c r="V480" s="22" t="str">
        <f t="shared" si="171"/>
        <v/>
      </c>
      <c r="W480" s="127" t="str">
        <f t="shared" si="172"/>
        <v/>
      </c>
      <c r="X480" s="127" t="str">
        <f t="shared" si="173"/>
        <v/>
      </c>
      <c r="Y480" s="127" t="str">
        <f t="shared" si="174"/>
        <v/>
      </c>
      <c r="Z480" s="36" t="str">
        <f>IF(Mining_Import!B480="","",Mining_Import!B480)</f>
        <v/>
      </c>
      <c r="AA480" s="184" t="str">
        <f>IF(Mining_Import!$C480="","",Mining_Import!$C480)</f>
        <v/>
      </c>
      <c r="AB480" s="122" t="str">
        <f t="shared" si="175"/>
        <v/>
      </c>
      <c r="AC480" s="122" t="str">
        <f>IF($Y480&gt;Dashboard!$Q$19,$AB480,"")</f>
        <v/>
      </c>
      <c r="AD480" s="43" t="str">
        <f t="shared" si="176"/>
        <v/>
      </c>
      <c r="AE480" s="36" t="str">
        <f>IF(Mining_Import!D480="","",Mining_Import!D480)</f>
        <v/>
      </c>
      <c r="AF480" s="36" t="str">
        <f>IF(Mining_Import!E480="","",Mining_Import!E480)</f>
        <v/>
      </c>
      <c r="AG480" s="36" t="str">
        <f>IF(Mining_Import!F480="","",Mining_Import!F480)</f>
        <v/>
      </c>
      <c r="AH480" s="36" t="str">
        <f>IF(Mining_Import!G480="","",Mining_Import!G480)</f>
        <v/>
      </c>
      <c r="AI480" s="36" t="str">
        <f>IF(Mining_Import!H480="","",Mining_Import!H480)</f>
        <v/>
      </c>
      <c r="AJ480" s="36" t="str">
        <f>IF(Mining_Import!I480="","",Mining_Import!I480)</f>
        <v/>
      </c>
      <c r="BY480" s="120" t="str">
        <f t="shared" si="164"/>
        <v/>
      </c>
      <c r="BZ480" s="184" t="str">
        <f t="shared" si="177"/>
        <v/>
      </c>
      <c r="CA480" s="37" t="str">
        <f>IFERROR(VLOOKUP($BY480,Account_Value!$C$2:$F$2500,4,0),"")</f>
        <v/>
      </c>
      <c r="CB480" s="43" t="str">
        <f t="shared" si="165"/>
        <v/>
      </c>
      <c r="CC480" s="122" t="str">
        <f>IF($BZ480="","",SUM($BZ$2:$BZ480))</f>
        <v/>
      </c>
      <c r="CD480" s="43" t="str">
        <f>IF($BZ480="","",$BU$19*(SUM($BZ$2:$BZ480)))</f>
        <v/>
      </c>
    </row>
    <row r="481" spans="1:82">
      <c r="A481" s="4" t="str">
        <f t="shared" si="166"/>
        <v/>
      </c>
      <c r="B481" s="21" t="str">
        <f>IF(Investments_Import!A481="","",Investments_Import!A481)</f>
        <v/>
      </c>
      <c r="C481" s="22" t="str">
        <f t="shared" si="159"/>
        <v/>
      </c>
      <c r="D481" s="51" t="str">
        <f t="shared" si="167"/>
        <v/>
      </c>
      <c r="E481" s="3" t="str">
        <f>IF(Investments_Import!B481="","",Investments_Import!B481)</f>
        <v/>
      </c>
      <c r="F481" s="54" t="str">
        <f t="shared" si="168"/>
        <v xml:space="preserve"> </v>
      </c>
      <c r="G481" s="54" t="str">
        <f>IF($B481="","",COUNTIF($F$2:$F481,$F481))</f>
        <v/>
      </c>
      <c r="H481" s="53" t="str">
        <f t="shared" si="169"/>
        <v xml:space="preserve">  </v>
      </c>
      <c r="I481" s="3" t="str">
        <f>IF(Investments_Import!C481="","",Investments_Import!C481)</f>
        <v/>
      </c>
      <c r="J481" s="108" t="str">
        <f>IF(Investments_Import!D481="","",Investments_Import!D481)</f>
        <v/>
      </c>
      <c r="K481" s="108" t="str">
        <f t="shared" si="170"/>
        <v/>
      </c>
      <c r="L481" s="47" t="str">
        <f>IF(Investments_Import!E481="","",Investments_Import!E481)</f>
        <v/>
      </c>
      <c r="M481" s="47" t="str">
        <f t="shared" si="160"/>
        <v/>
      </c>
      <c r="N481" s="31" t="str">
        <f>IF(Investments_Import!F481="","",Investments_Import!F481)</f>
        <v/>
      </c>
      <c r="O481" s="31" t="str">
        <f t="shared" si="161"/>
        <v/>
      </c>
      <c r="P481" s="3" t="str">
        <f>IF(Investments_Import!G481="","",Investments_Import!G481)</f>
        <v/>
      </c>
      <c r="Q481" s="3" t="str">
        <f>IF(Investments_Import!H481="","",Investments_Import!H481)</f>
        <v/>
      </c>
      <c r="R481" s="37" t="str">
        <f t="shared" si="162"/>
        <v/>
      </c>
      <c r="S481" s="37" t="str">
        <f t="shared" si="163"/>
        <v/>
      </c>
      <c r="U481" s="36" t="str">
        <f>IF(Mining_Import!A481="","",Mining_Import!A481)</f>
        <v/>
      </c>
      <c r="V481" s="22" t="str">
        <f t="shared" si="171"/>
        <v/>
      </c>
      <c r="W481" s="127" t="str">
        <f t="shared" si="172"/>
        <v/>
      </c>
      <c r="X481" s="127" t="str">
        <f t="shared" si="173"/>
        <v/>
      </c>
      <c r="Y481" s="127" t="str">
        <f t="shared" si="174"/>
        <v/>
      </c>
      <c r="Z481" s="36" t="str">
        <f>IF(Mining_Import!B481="","",Mining_Import!B481)</f>
        <v/>
      </c>
      <c r="AA481" s="184" t="str">
        <f>IF(Mining_Import!$C481="","",Mining_Import!$C481)</f>
        <v/>
      </c>
      <c r="AB481" s="122" t="str">
        <f t="shared" si="175"/>
        <v/>
      </c>
      <c r="AC481" s="122" t="str">
        <f>IF($Y481&gt;Dashboard!$Q$19,$AB481,"")</f>
        <v/>
      </c>
      <c r="AD481" s="43" t="str">
        <f t="shared" si="176"/>
        <v/>
      </c>
      <c r="AE481" s="36" t="str">
        <f>IF(Mining_Import!D481="","",Mining_Import!D481)</f>
        <v/>
      </c>
      <c r="AF481" s="36" t="str">
        <f>IF(Mining_Import!E481="","",Mining_Import!E481)</f>
        <v/>
      </c>
      <c r="AG481" s="36" t="str">
        <f>IF(Mining_Import!F481="","",Mining_Import!F481)</f>
        <v/>
      </c>
      <c r="AH481" s="36" t="str">
        <f>IF(Mining_Import!G481="","",Mining_Import!G481)</f>
        <v/>
      </c>
      <c r="AI481" s="36" t="str">
        <f>IF(Mining_Import!H481="","",Mining_Import!H481)</f>
        <v/>
      </c>
      <c r="AJ481" s="36" t="str">
        <f>IF(Mining_Import!I481="","",Mining_Import!I481)</f>
        <v/>
      </c>
      <c r="BY481" s="120" t="str">
        <f t="shared" si="164"/>
        <v/>
      </c>
      <c r="BZ481" s="184" t="str">
        <f t="shared" si="177"/>
        <v/>
      </c>
      <c r="CA481" s="37" t="str">
        <f>IFERROR(VLOOKUP($BY481,Account_Value!$C$2:$F$2500,4,0),"")</f>
        <v/>
      </c>
      <c r="CB481" s="43" t="str">
        <f t="shared" si="165"/>
        <v/>
      </c>
      <c r="CC481" s="122" t="str">
        <f>IF($BZ481="","",SUM($BZ$2:$BZ481))</f>
        <v/>
      </c>
      <c r="CD481" s="43" t="str">
        <f>IF($BZ481="","",$BU$19*(SUM($BZ$2:$BZ481)))</f>
        <v/>
      </c>
    </row>
    <row r="482" spans="1:82">
      <c r="A482" s="4" t="str">
        <f t="shared" si="166"/>
        <v/>
      </c>
      <c r="B482" s="21" t="str">
        <f>IF(Investments_Import!A482="","",Investments_Import!A482)</f>
        <v/>
      </c>
      <c r="C482" s="22" t="str">
        <f t="shared" si="159"/>
        <v/>
      </c>
      <c r="D482" s="51" t="str">
        <f t="shared" si="167"/>
        <v/>
      </c>
      <c r="E482" s="3" t="str">
        <f>IF(Investments_Import!B482="","",Investments_Import!B482)</f>
        <v/>
      </c>
      <c r="F482" s="54" t="str">
        <f t="shared" si="168"/>
        <v xml:space="preserve"> </v>
      </c>
      <c r="G482" s="54" t="str">
        <f>IF($B482="","",COUNTIF($F$2:$F482,$F482))</f>
        <v/>
      </c>
      <c r="H482" s="53" t="str">
        <f t="shared" si="169"/>
        <v xml:space="preserve">  </v>
      </c>
      <c r="I482" s="3" t="str">
        <f>IF(Investments_Import!C482="","",Investments_Import!C482)</f>
        <v/>
      </c>
      <c r="J482" s="108" t="str">
        <f>IF(Investments_Import!D482="","",Investments_Import!D482)</f>
        <v/>
      </c>
      <c r="K482" s="108" t="str">
        <f t="shared" si="170"/>
        <v/>
      </c>
      <c r="L482" s="47" t="str">
        <f>IF(Investments_Import!E482="","",Investments_Import!E482)</f>
        <v/>
      </c>
      <c r="M482" s="47" t="str">
        <f t="shared" si="160"/>
        <v/>
      </c>
      <c r="N482" s="31" t="str">
        <f>IF(Investments_Import!F482="","",Investments_Import!F482)</f>
        <v/>
      </c>
      <c r="O482" s="31" t="str">
        <f t="shared" si="161"/>
        <v/>
      </c>
      <c r="P482" s="3" t="str">
        <f>IF(Investments_Import!G482="","",Investments_Import!G482)</f>
        <v/>
      </c>
      <c r="Q482" s="3" t="str">
        <f>IF(Investments_Import!H482="","",Investments_Import!H482)</f>
        <v/>
      </c>
      <c r="R482" s="37" t="str">
        <f t="shared" si="162"/>
        <v/>
      </c>
      <c r="S482" s="37" t="str">
        <f t="shared" si="163"/>
        <v/>
      </c>
      <c r="U482" s="36" t="str">
        <f>IF(Mining_Import!A482="","",Mining_Import!A482)</f>
        <v/>
      </c>
      <c r="V482" s="22" t="str">
        <f t="shared" si="171"/>
        <v/>
      </c>
      <c r="W482" s="127" t="str">
        <f t="shared" si="172"/>
        <v/>
      </c>
      <c r="X482" s="127" t="str">
        <f t="shared" si="173"/>
        <v/>
      </c>
      <c r="Y482" s="127" t="str">
        <f t="shared" si="174"/>
        <v/>
      </c>
      <c r="Z482" s="36" t="str">
        <f>IF(Mining_Import!B482="","",Mining_Import!B482)</f>
        <v/>
      </c>
      <c r="AA482" s="184" t="str">
        <f>IF(Mining_Import!$C482="","",Mining_Import!$C482)</f>
        <v/>
      </c>
      <c r="AB482" s="122" t="str">
        <f t="shared" si="175"/>
        <v/>
      </c>
      <c r="AC482" s="122" t="str">
        <f>IF($Y482&gt;Dashboard!$Q$19,$AB482,"")</f>
        <v/>
      </c>
      <c r="AD482" s="43" t="str">
        <f t="shared" si="176"/>
        <v/>
      </c>
      <c r="AE482" s="36" t="str">
        <f>IF(Mining_Import!D482="","",Mining_Import!D482)</f>
        <v/>
      </c>
      <c r="AF482" s="36" t="str">
        <f>IF(Mining_Import!E482="","",Mining_Import!E482)</f>
        <v/>
      </c>
      <c r="AG482" s="36" t="str">
        <f>IF(Mining_Import!F482="","",Mining_Import!F482)</f>
        <v/>
      </c>
      <c r="AH482" s="36" t="str">
        <f>IF(Mining_Import!G482="","",Mining_Import!G482)</f>
        <v/>
      </c>
      <c r="AI482" s="36" t="str">
        <f>IF(Mining_Import!H482="","",Mining_Import!H482)</f>
        <v/>
      </c>
      <c r="AJ482" s="36" t="str">
        <f>IF(Mining_Import!I482="","",Mining_Import!I482)</f>
        <v/>
      </c>
      <c r="BY482" s="120" t="str">
        <f t="shared" si="164"/>
        <v/>
      </c>
      <c r="BZ482" s="184" t="str">
        <f t="shared" si="177"/>
        <v/>
      </c>
      <c r="CA482" s="37" t="str">
        <f>IFERROR(VLOOKUP($BY482,Account_Value!$C$2:$F$2500,4,0),"")</f>
        <v/>
      </c>
      <c r="CB482" s="43" t="str">
        <f t="shared" si="165"/>
        <v/>
      </c>
      <c r="CC482" s="122" t="str">
        <f>IF($BZ482="","",SUM($BZ$2:$BZ482))</f>
        <v/>
      </c>
      <c r="CD482" s="43" t="str">
        <f>IF($BZ482="","",$BU$19*(SUM($BZ$2:$BZ482)))</f>
        <v/>
      </c>
    </row>
    <row r="483" spans="1:82">
      <c r="A483" s="4" t="str">
        <f t="shared" si="166"/>
        <v/>
      </c>
      <c r="B483" s="21" t="str">
        <f>IF(Investments_Import!A483="","",Investments_Import!A483)</f>
        <v/>
      </c>
      <c r="C483" s="22" t="str">
        <f t="shared" si="159"/>
        <v/>
      </c>
      <c r="D483" s="51" t="str">
        <f t="shared" si="167"/>
        <v/>
      </c>
      <c r="E483" s="3" t="str">
        <f>IF(Investments_Import!B483="","",Investments_Import!B483)</f>
        <v/>
      </c>
      <c r="F483" s="54" t="str">
        <f t="shared" si="168"/>
        <v xml:space="preserve"> </v>
      </c>
      <c r="G483" s="54" t="str">
        <f>IF($B483="","",COUNTIF($F$2:$F483,$F483))</f>
        <v/>
      </c>
      <c r="H483" s="53" t="str">
        <f t="shared" si="169"/>
        <v xml:space="preserve">  </v>
      </c>
      <c r="I483" s="3" t="str">
        <f>IF(Investments_Import!C483="","",Investments_Import!C483)</f>
        <v/>
      </c>
      <c r="J483" s="108" t="str">
        <f>IF(Investments_Import!D483="","",Investments_Import!D483)</f>
        <v/>
      </c>
      <c r="K483" s="108" t="str">
        <f t="shared" si="170"/>
        <v/>
      </c>
      <c r="L483" s="47" t="str">
        <f>IF(Investments_Import!E483="","",Investments_Import!E483)</f>
        <v/>
      </c>
      <c r="M483" s="47" t="str">
        <f t="shared" si="160"/>
        <v/>
      </c>
      <c r="N483" s="31" t="str">
        <f>IF(Investments_Import!F483="","",Investments_Import!F483)</f>
        <v/>
      </c>
      <c r="O483" s="31" t="str">
        <f t="shared" si="161"/>
        <v/>
      </c>
      <c r="P483" s="3" t="str">
        <f>IF(Investments_Import!G483="","",Investments_Import!G483)</f>
        <v/>
      </c>
      <c r="Q483" s="3" t="str">
        <f>IF(Investments_Import!H483="","",Investments_Import!H483)</f>
        <v/>
      </c>
      <c r="R483" s="37" t="str">
        <f t="shared" si="162"/>
        <v/>
      </c>
      <c r="S483" s="37" t="str">
        <f t="shared" si="163"/>
        <v/>
      </c>
      <c r="U483" s="36" t="str">
        <f>IF(Mining_Import!A483="","",Mining_Import!A483)</f>
        <v/>
      </c>
      <c r="V483" s="22" t="str">
        <f t="shared" si="171"/>
        <v/>
      </c>
      <c r="W483" s="127" t="str">
        <f t="shared" si="172"/>
        <v/>
      </c>
      <c r="X483" s="127" t="str">
        <f t="shared" si="173"/>
        <v/>
      </c>
      <c r="Y483" s="127" t="str">
        <f t="shared" si="174"/>
        <v/>
      </c>
      <c r="Z483" s="36" t="str">
        <f>IF(Mining_Import!B483="","",Mining_Import!B483)</f>
        <v/>
      </c>
      <c r="AA483" s="184" t="str">
        <f>IF(Mining_Import!$C483="","",Mining_Import!$C483)</f>
        <v/>
      </c>
      <c r="AB483" s="122" t="str">
        <f t="shared" si="175"/>
        <v/>
      </c>
      <c r="AC483" s="122" t="str">
        <f>IF($Y483&gt;Dashboard!$Q$19,$AB483,"")</f>
        <v/>
      </c>
      <c r="AD483" s="43" t="str">
        <f t="shared" si="176"/>
        <v/>
      </c>
      <c r="AE483" s="36" t="str">
        <f>IF(Mining_Import!D483="","",Mining_Import!D483)</f>
        <v/>
      </c>
      <c r="AF483" s="36" t="str">
        <f>IF(Mining_Import!E483="","",Mining_Import!E483)</f>
        <v/>
      </c>
      <c r="AG483" s="36" t="str">
        <f>IF(Mining_Import!F483="","",Mining_Import!F483)</f>
        <v/>
      </c>
      <c r="AH483" s="36" t="str">
        <f>IF(Mining_Import!G483="","",Mining_Import!G483)</f>
        <v/>
      </c>
      <c r="AI483" s="36" t="str">
        <f>IF(Mining_Import!H483="","",Mining_Import!H483)</f>
        <v/>
      </c>
      <c r="AJ483" s="36" t="str">
        <f>IF(Mining_Import!I483="","",Mining_Import!I483)</f>
        <v/>
      </c>
      <c r="BY483" s="120" t="str">
        <f t="shared" si="164"/>
        <v/>
      </c>
      <c r="BZ483" s="184" t="str">
        <f t="shared" si="177"/>
        <v/>
      </c>
      <c r="CA483" s="37" t="str">
        <f>IFERROR(VLOOKUP($BY483,Account_Value!$C$2:$F$2500,4,0),"")</f>
        <v/>
      </c>
      <c r="CB483" s="43" t="str">
        <f t="shared" si="165"/>
        <v/>
      </c>
      <c r="CC483" s="122" t="str">
        <f>IF($BZ483="","",SUM($BZ$2:$BZ483))</f>
        <v/>
      </c>
      <c r="CD483" s="43" t="str">
        <f>IF($BZ483="","",$BU$19*(SUM($BZ$2:$BZ483)))</f>
        <v/>
      </c>
    </row>
    <row r="484" spans="1:82">
      <c r="A484" s="4" t="str">
        <f t="shared" si="166"/>
        <v/>
      </c>
      <c r="B484" s="21" t="str">
        <f>IF(Investments_Import!A484="","",Investments_Import!A484)</f>
        <v/>
      </c>
      <c r="C484" s="22" t="str">
        <f t="shared" si="159"/>
        <v/>
      </c>
      <c r="D484" s="51" t="str">
        <f t="shared" si="167"/>
        <v/>
      </c>
      <c r="E484" s="3" t="str">
        <f>IF(Investments_Import!B484="","",Investments_Import!B484)</f>
        <v/>
      </c>
      <c r="F484" s="54" t="str">
        <f t="shared" si="168"/>
        <v xml:space="preserve"> </v>
      </c>
      <c r="G484" s="54" t="str">
        <f>IF($B484="","",COUNTIF($F$2:$F484,$F484))</f>
        <v/>
      </c>
      <c r="H484" s="53" t="str">
        <f t="shared" si="169"/>
        <v xml:space="preserve">  </v>
      </c>
      <c r="I484" s="3" t="str">
        <f>IF(Investments_Import!C484="","",Investments_Import!C484)</f>
        <v/>
      </c>
      <c r="J484" s="108" t="str">
        <f>IF(Investments_Import!D484="","",Investments_Import!D484)</f>
        <v/>
      </c>
      <c r="K484" s="108" t="str">
        <f t="shared" si="170"/>
        <v/>
      </c>
      <c r="L484" s="47" t="str">
        <f>IF(Investments_Import!E484="","",Investments_Import!E484)</f>
        <v/>
      </c>
      <c r="M484" s="47" t="str">
        <f t="shared" si="160"/>
        <v/>
      </c>
      <c r="N484" s="31" t="str">
        <f>IF(Investments_Import!F484="","",Investments_Import!F484)</f>
        <v/>
      </c>
      <c r="O484" s="31" t="str">
        <f t="shared" si="161"/>
        <v/>
      </c>
      <c r="P484" s="3" t="str">
        <f>IF(Investments_Import!G484="","",Investments_Import!G484)</f>
        <v/>
      </c>
      <c r="Q484" s="3" t="str">
        <f>IF(Investments_Import!H484="","",Investments_Import!H484)</f>
        <v/>
      </c>
      <c r="R484" s="37" t="str">
        <f t="shared" si="162"/>
        <v/>
      </c>
      <c r="S484" s="37" t="str">
        <f t="shared" si="163"/>
        <v/>
      </c>
      <c r="U484" s="36" t="str">
        <f>IF(Mining_Import!A484="","",Mining_Import!A484)</f>
        <v/>
      </c>
      <c r="V484" s="22" t="str">
        <f t="shared" si="171"/>
        <v/>
      </c>
      <c r="W484" s="127" t="str">
        <f t="shared" si="172"/>
        <v/>
      </c>
      <c r="X484" s="127" t="str">
        <f t="shared" si="173"/>
        <v/>
      </c>
      <c r="Y484" s="127" t="str">
        <f t="shared" si="174"/>
        <v/>
      </c>
      <c r="Z484" s="36" t="str">
        <f>IF(Mining_Import!B484="","",Mining_Import!B484)</f>
        <v/>
      </c>
      <c r="AA484" s="184" t="str">
        <f>IF(Mining_Import!$C484="","",Mining_Import!$C484)</f>
        <v/>
      </c>
      <c r="AB484" s="122" t="str">
        <f t="shared" si="175"/>
        <v/>
      </c>
      <c r="AC484" s="122" t="str">
        <f>IF($Y484&gt;Dashboard!$Q$19,$AB484,"")</f>
        <v/>
      </c>
      <c r="AD484" s="43" t="str">
        <f t="shared" si="176"/>
        <v/>
      </c>
      <c r="AE484" s="36" t="str">
        <f>IF(Mining_Import!D484="","",Mining_Import!D484)</f>
        <v/>
      </c>
      <c r="AF484" s="36" t="str">
        <f>IF(Mining_Import!E484="","",Mining_Import!E484)</f>
        <v/>
      </c>
      <c r="AG484" s="36" t="str">
        <f>IF(Mining_Import!F484="","",Mining_Import!F484)</f>
        <v/>
      </c>
      <c r="AH484" s="36" t="str">
        <f>IF(Mining_Import!G484="","",Mining_Import!G484)</f>
        <v/>
      </c>
      <c r="AI484" s="36" t="str">
        <f>IF(Mining_Import!H484="","",Mining_Import!H484)</f>
        <v/>
      </c>
      <c r="AJ484" s="36" t="str">
        <f>IF(Mining_Import!I484="","",Mining_Import!I484)</f>
        <v/>
      </c>
      <c r="BY484" s="120" t="str">
        <f t="shared" si="164"/>
        <v/>
      </c>
      <c r="BZ484" s="184" t="str">
        <f t="shared" si="177"/>
        <v/>
      </c>
      <c r="CA484" s="37" t="str">
        <f>IFERROR(VLOOKUP($BY484,Account_Value!$C$2:$F$2500,4,0),"")</f>
        <v/>
      </c>
      <c r="CB484" s="43" t="str">
        <f t="shared" si="165"/>
        <v/>
      </c>
      <c r="CC484" s="122" t="str">
        <f>IF($BZ484="","",SUM($BZ$2:$BZ484))</f>
        <v/>
      </c>
      <c r="CD484" s="43" t="str">
        <f>IF($BZ484="","",$BU$19*(SUM($BZ$2:$BZ484)))</f>
        <v/>
      </c>
    </row>
    <row r="485" spans="1:82">
      <c r="A485" s="4" t="str">
        <f t="shared" si="166"/>
        <v/>
      </c>
      <c r="B485" s="21" t="str">
        <f>IF(Investments_Import!A485="","",Investments_Import!A485)</f>
        <v/>
      </c>
      <c r="C485" s="22" t="str">
        <f t="shared" si="159"/>
        <v/>
      </c>
      <c r="D485" s="51" t="str">
        <f t="shared" si="167"/>
        <v/>
      </c>
      <c r="E485" s="3" t="str">
        <f>IF(Investments_Import!B485="","",Investments_Import!B485)</f>
        <v/>
      </c>
      <c r="F485" s="54" t="str">
        <f t="shared" si="168"/>
        <v xml:space="preserve"> </v>
      </c>
      <c r="G485" s="54" t="str">
        <f>IF($B485="","",COUNTIF($F$2:$F485,$F485))</f>
        <v/>
      </c>
      <c r="H485" s="53" t="str">
        <f t="shared" si="169"/>
        <v xml:space="preserve">  </v>
      </c>
      <c r="I485" s="3" t="str">
        <f>IF(Investments_Import!C485="","",Investments_Import!C485)</f>
        <v/>
      </c>
      <c r="J485" s="108" t="str">
        <f>IF(Investments_Import!D485="","",Investments_Import!D485)</f>
        <v/>
      </c>
      <c r="K485" s="108" t="str">
        <f t="shared" si="170"/>
        <v/>
      </c>
      <c r="L485" s="47" t="str">
        <f>IF(Investments_Import!E485="","",Investments_Import!E485)</f>
        <v/>
      </c>
      <c r="M485" s="47" t="str">
        <f t="shared" si="160"/>
        <v/>
      </c>
      <c r="N485" s="31" t="str">
        <f>IF(Investments_Import!F485="","",Investments_Import!F485)</f>
        <v/>
      </c>
      <c r="O485" s="31" t="str">
        <f t="shared" si="161"/>
        <v/>
      </c>
      <c r="P485" s="3" t="str">
        <f>IF(Investments_Import!G485="","",Investments_Import!G485)</f>
        <v/>
      </c>
      <c r="Q485" s="3" t="str">
        <f>IF(Investments_Import!H485="","",Investments_Import!H485)</f>
        <v/>
      </c>
      <c r="R485" s="37" t="str">
        <f t="shared" si="162"/>
        <v/>
      </c>
      <c r="S485" s="37" t="str">
        <f t="shared" si="163"/>
        <v/>
      </c>
      <c r="U485" s="36" t="str">
        <f>IF(Mining_Import!A485="","",Mining_Import!A485)</f>
        <v/>
      </c>
      <c r="V485" s="22" t="str">
        <f t="shared" si="171"/>
        <v/>
      </c>
      <c r="W485" s="127" t="str">
        <f t="shared" si="172"/>
        <v/>
      </c>
      <c r="X485" s="127" t="str">
        <f t="shared" si="173"/>
        <v/>
      </c>
      <c r="Y485" s="127" t="str">
        <f t="shared" si="174"/>
        <v/>
      </c>
      <c r="Z485" s="36" t="str">
        <f>IF(Mining_Import!B485="","",Mining_Import!B485)</f>
        <v/>
      </c>
      <c r="AA485" s="184" t="str">
        <f>IF(Mining_Import!$C485="","",Mining_Import!$C485)</f>
        <v/>
      </c>
      <c r="AB485" s="122" t="str">
        <f t="shared" si="175"/>
        <v/>
      </c>
      <c r="AC485" s="122" t="str">
        <f>IF($Y485&gt;Dashboard!$Q$19,$AB485,"")</f>
        <v/>
      </c>
      <c r="AD485" s="43" t="str">
        <f t="shared" si="176"/>
        <v/>
      </c>
      <c r="AE485" s="36" t="str">
        <f>IF(Mining_Import!D485="","",Mining_Import!D485)</f>
        <v/>
      </c>
      <c r="AF485" s="36" t="str">
        <f>IF(Mining_Import!E485="","",Mining_Import!E485)</f>
        <v/>
      </c>
      <c r="AG485" s="36" t="str">
        <f>IF(Mining_Import!F485="","",Mining_Import!F485)</f>
        <v/>
      </c>
      <c r="AH485" s="36" t="str">
        <f>IF(Mining_Import!G485="","",Mining_Import!G485)</f>
        <v/>
      </c>
      <c r="AI485" s="36" t="str">
        <f>IF(Mining_Import!H485="","",Mining_Import!H485)</f>
        <v/>
      </c>
      <c r="AJ485" s="36" t="str">
        <f>IF(Mining_Import!I485="","",Mining_Import!I485)</f>
        <v/>
      </c>
      <c r="BY485" s="120" t="str">
        <f t="shared" si="164"/>
        <v/>
      </c>
      <c r="BZ485" s="184" t="str">
        <f t="shared" si="177"/>
        <v/>
      </c>
      <c r="CA485" s="37" t="str">
        <f>IFERROR(VLOOKUP($BY485,Account_Value!$C$2:$F$2500,4,0),"")</f>
        <v/>
      </c>
      <c r="CB485" s="43" t="str">
        <f t="shared" si="165"/>
        <v/>
      </c>
      <c r="CC485" s="122" t="str">
        <f>IF($BZ485="","",SUM($BZ$2:$BZ485))</f>
        <v/>
      </c>
      <c r="CD485" s="43" t="str">
        <f>IF($BZ485="","",$BU$19*(SUM($BZ$2:$BZ485)))</f>
        <v/>
      </c>
    </row>
    <row r="486" spans="1:82">
      <c r="A486" s="4" t="str">
        <f t="shared" si="166"/>
        <v/>
      </c>
      <c r="B486" s="21" t="str">
        <f>IF(Investments_Import!A486="","",Investments_Import!A486)</f>
        <v/>
      </c>
      <c r="C486" s="22" t="str">
        <f t="shared" si="159"/>
        <v/>
      </c>
      <c r="D486" s="51" t="str">
        <f t="shared" si="167"/>
        <v/>
      </c>
      <c r="E486" s="3" t="str">
        <f>IF(Investments_Import!B486="","",Investments_Import!B486)</f>
        <v/>
      </c>
      <c r="F486" s="54" t="str">
        <f t="shared" si="168"/>
        <v xml:space="preserve"> </v>
      </c>
      <c r="G486" s="54" t="str">
        <f>IF($B486="","",COUNTIF($F$2:$F486,$F486))</f>
        <v/>
      </c>
      <c r="H486" s="53" t="str">
        <f t="shared" si="169"/>
        <v xml:space="preserve">  </v>
      </c>
      <c r="I486" s="3" t="str">
        <f>IF(Investments_Import!C486="","",Investments_Import!C486)</f>
        <v/>
      </c>
      <c r="J486" s="108" t="str">
        <f>IF(Investments_Import!D486="","",Investments_Import!D486)</f>
        <v/>
      </c>
      <c r="K486" s="108" t="str">
        <f t="shared" si="170"/>
        <v/>
      </c>
      <c r="L486" s="47" t="str">
        <f>IF(Investments_Import!E486="","",Investments_Import!E486)</f>
        <v/>
      </c>
      <c r="M486" s="47" t="str">
        <f t="shared" si="160"/>
        <v/>
      </c>
      <c r="N486" s="31" t="str">
        <f>IF(Investments_Import!F486="","",Investments_Import!F486)</f>
        <v/>
      </c>
      <c r="O486" s="31" t="str">
        <f t="shared" si="161"/>
        <v/>
      </c>
      <c r="P486" s="3" t="str">
        <f>IF(Investments_Import!G486="","",Investments_Import!G486)</f>
        <v/>
      </c>
      <c r="Q486" s="3" t="str">
        <f>IF(Investments_Import!H486="","",Investments_Import!H486)</f>
        <v/>
      </c>
      <c r="R486" s="37" t="str">
        <f t="shared" si="162"/>
        <v/>
      </c>
      <c r="S486" s="37" t="str">
        <f t="shared" si="163"/>
        <v/>
      </c>
      <c r="U486" s="36" t="str">
        <f>IF(Mining_Import!A486="","",Mining_Import!A486)</f>
        <v/>
      </c>
      <c r="V486" s="22" t="str">
        <f t="shared" si="171"/>
        <v/>
      </c>
      <c r="W486" s="127" t="str">
        <f t="shared" si="172"/>
        <v/>
      </c>
      <c r="X486" s="127" t="str">
        <f t="shared" si="173"/>
        <v/>
      </c>
      <c r="Y486" s="127" t="str">
        <f t="shared" si="174"/>
        <v/>
      </c>
      <c r="Z486" s="36" t="str">
        <f>IF(Mining_Import!B486="","",Mining_Import!B486)</f>
        <v/>
      </c>
      <c r="AA486" s="184" t="str">
        <f>IF(Mining_Import!$C486="","",Mining_Import!$C486)</f>
        <v/>
      </c>
      <c r="AB486" s="122" t="str">
        <f t="shared" si="175"/>
        <v/>
      </c>
      <c r="AC486" s="122" t="str">
        <f>IF($Y486&gt;Dashboard!$Q$19,$AB486,"")</f>
        <v/>
      </c>
      <c r="AD486" s="43" t="str">
        <f t="shared" si="176"/>
        <v/>
      </c>
      <c r="AE486" s="36" t="str">
        <f>IF(Mining_Import!D486="","",Mining_Import!D486)</f>
        <v/>
      </c>
      <c r="AF486" s="36" t="str">
        <f>IF(Mining_Import!E486="","",Mining_Import!E486)</f>
        <v/>
      </c>
      <c r="AG486" s="36" t="str">
        <f>IF(Mining_Import!F486="","",Mining_Import!F486)</f>
        <v/>
      </c>
      <c r="AH486" s="36" t="str">
        <f>IF(Mining_Import!G486="","",Mining_Import!G486)</f>
        <v/>
      </c>
      <c r="AI486" s="36" t="str">
        <f>IF(Mining_Import!H486="","",Mining_Import!H486)</f>
        <v/>
      </c>
      <c r="AJ486" s="36" t="str">
        <f>IF(Mining_Import!I486="","",Mining_Import!I486)</f>
        <v/>
      </c>
      <c r="BY486" s="120" t="str">
        <f t="shared" si="164"/>
        <v/>
      </c>
      <c r="BZ486" s="184" t="str">
        <f t="shared" si="177"/>
        <v/>
      </c>
      <c r="CA486" s="37" t="str">
        <f>IFERROR(VLOOKUP($BY486,Account_Value!$C$2:$F$2500,4,0),"")</f>
        <v/>
      </c>
      <c r="CB486" s="43" t="str">
        <f t="shared" si="165"/>
        <v/>
      </c>
      <c r="CC486" s="122" t="str">
        <f>IF($BZ486="","",SUM($BZ$2:$BZ486))</f>
        <v/>
      </c>
      <c r="CD486" s="43" t="str">
        <f>IF($BZ486="","",$BU$19*(SUM($BZ$2:$BZ486)))</f>
        <v/>
      </c>
    </row>
    <row r="487" spans="1:82">
      <c r="A487" s="4" t="str">
        <f t="shared" si="166"/>
        <v/>
      </c>
      <c r="B487" s="21" t="str">
        <f>IF(Investments_Import!A487="","",Investments_Import!A487)</f>
        <v/>
      </c>
      <c r="C487" s="22" t="str">
        <f t="shared" si="159"/>
        <v/>
      </c>
      <c r="D487" s="51" t="str">
        <f t="shared" si="167"/>
        <v/>
      </c>
      <c r="E487" s="3" t="str">
        <f>IF(Investments_Import!B487="","",Investments_Import!B487)</f>
        <v/>
      </c>
      <c r="F487" s="54" t="str">
        <f t="shared" si="168"/>
        <v xml:space="preserve"> </v>
      </c>
      <c r="G487" s="54" t="str">
        <f>IF($B487="","",COUNTIF($F$2:$F487,$F487))</f>
        <v/>
      </c>
      <c r="H487" s="53" t="str">
        <f t="shared" si="169"/>
        <v xml:space="preserve">  </v>
      </c>
      <c r="I487" s="3" t="str">
        <f>IF(Investments_Import!C487="","",Investments_Import!C487)</f>
        <v/>
      </c>
      <c r="J487" s="108" t="str">
        <f>IF(Investments_Import!D487="","",Investments_Import!D487)</f>
        <v/>
      </c>
      <c r="K487" s="108" t="str">
        <f t="shared" si="170"/>
        <v/>
      </c>
      <c r="L487" s="47" t="str">
        <f>IF(Investments_Import!E487="","",Investments_Import!E487)</f>
        <v/>
      </c>
      <c r="M487" s="47" t="str">
        <f t="shared" si="160"/>
        <v/>
      </c>
      <c r="N487" s="31" t="str">
        <f>IF(Investments_Import!F487="","",Investments_Import!F487)</f>
        <v/>
      </c>
      <c r="O487" s="31" t="str">
        <f t="shared" si="161"/>
        <v/>
      </c>
      <c r="P487" s="3" t="str">
        <f>IF(Investments_Import!G487="","",Investments_Import!G487)</f>
        <v/>
      </c>
      <c r="Q487" s="3" t="str">
        <f>IF(Investments_Import!H487="","",Investments_Import!H487)</f>
        <v/>
      </c>
      <c r="R487" s="37" t="str">
        <f t="shared" si="162"/>
        <v/>
      </c>
      <c r="S487" s="37" t="str">
        <f t="shared" si="163"/>
        <v/>
      </c>
      <c r="U487" s="36" t="str">
        <f>IF(Mining_Import!A487="","",Mining_Import!A487)</f>
        <v/>
      </c>
      <c r="V487" s="22" t="str">
        <f t="shared" si="171"/>
        <v/>
      </c>
      <c r="W487" s="127" t="str">
        <f t="shared" si="172"/>
        <v/>
      </c>
      <c r="X487" s="127" t="str">
        <f t="shared" si="173"/>
        <v/>
      </c>
      <c r="Y487" s="127" t="str">
        <f t="shared" si="174"/>
        <v/>
      </c>
      <c r="Z487" s="36" t="str">
        <f>IF(Mining_Import!B487="","",Mining_Import!B487)</f>
        <v/>
      </c>
      <c r="AA487" s="184" t="str">
        <f>IF(Mining_Import!$C487="","",Mining_Import!$C487)</f>
        <v/>
      </c>
      <c r="AB487" s="122" t="str">
        <f t="shared" si="175"/>
        <v/>
      </c>
      <c r="AC487" s="122" t="str">
        <f>IF($Y487&gt;Dashboard!$Q$19,$AB487,"")</f>
        <v/>
      </c>
      <c r="AD487" s="43" t="str">
        <f t="shared" si="176"/>
        <v/>
      </c>
      <c r="AE487" s="36" t="str">
        <f>IF(Mining_Import!D487="","",Mining_Import!D487)</f>
        <v/>
      </c>
      <c r="AF487" s="36" t="str">
        <f>IF(Mining_Import!E487="","",Mining_Import!E487)</f>
        <v/>
      </c>
      <c r="AG487" s="36" t="str">
        <f>IF(Mining_Import!F487="","",Mining_Import!F487)</f>
        <v/>
      </c>
      <c r="AH487" s="36" t="str">
        <f>IF(Mining_Import!G487="","",Mining_Import!G487)</f>
        <v/>
      </c>
      <c r="AI487" s="36" t="str">
        <f>IF(Mining_Import!H487="","",Mining_Import!H487)</f>
        <v/>
      </c>
      <c r="AJ487" s="36" t="str">
        <f>IF(Mining_Import!I487="","",Mining_Import!I487)</f>
        <v/>
      </c>
      <c r="BY487" s="120" t="str">
        <f t="shared" si="164"/>
        <v/>
      </c>
      <c r="BZ487" s="184" t="str">
        <f t="shared" si="177"/>
        <v/>
      </c>
      <c r="CA487" s="37" t="str">
        <f>IFERROR(VLOOKUP($BY487,Account_Value!$C$2:$F$2500,4,0),"")</f>
        <v/>
      </c>
      <c r="CB487" s="43" t="str">
        <f t="shared" si="165"/>
        <v/>
      </c>
      <c r="CC487" s="122" t="str">
        <f>IF($BZ487="","",SUM($BZ$2:$BZ487))</f>
        <v/>
      </c>
      <c r="CD487" s="43" t="str">
        <f>IF($BZ487="","",$BU$19*(SUM($BZ$2:$BZ487)))</f>
        <v/>
      </c>
    </row>
    <row r="488" spans="1:82">
      <c r="A488" s="4" t="str">
        <f t="shared" si="166"/>
        <v/>
      </c>
      <c r="B488" s="21" t="str">
        <f>IF(Investments_Import!A488="","",Investments_Import!A488)</f>
        <v/>
      </c>
      <c r="C488" s="22" t="str">
        <f t="shared" si="159"/>
        <v/>
      </c>
      <c r="D488" s="51" t="str">
        <f t="shared" si="167"/>
        <v/>
      </c>
      <c r="E488" s="3" t="str">
        <f>IF(Investments_Import!B488="","",Investments_Import!B488)</f>
        <v/>
      </c>
      <c r="F488" s="54" t="str">
        <f t="shared" si="168"/>
        <v xml:space="preserve"> </v>
      </c>
      <c r="G488" s="54" t="str">
        <f>IF($B488="","",COUNTIF($F$2:$F488,$F488))</f>
        <v/>
      </c>
      <c r="H488" s="53" t="str">
        <f t="shared" si="169"/>
        <v xml:space="preserve">  </v>
      </c>
      <c r="I488" s="3" t="str">
        <f>IF(Investments_Import!C488="","",Investments_Import!C488)</f>
        <v/>
      </c>
      <c r="J488" s="108" t="str">
        <f>IF(Investments_Import!D488="","",Investments_Import!D488)</f>
        <v/>
      </c>
      <c r="K488" s="108" t="str">
        <f t="shared" si="170"/>
        <v/>
      </c>
      <c r="L488" s="47" t="str">
        <f>IF(Investments_Import!E488="","",Investments_Import!E488)</f>
        <v/>
      </c>
      <c r="M488" s="47" t="str">
        <f t="shared" si="160"/>
        <v/>
      </c>
      <c r="N488" s="31" t="str">
        <f>IF(Investments_Import!F488="","",Investments_Import!F488)</f>
        <v/>
      </c>
      <c r="O488" s="31" t="str">
        <f t="shared" si="161"/>
        <v/>
      </c>
      <c r="P488" s="3" t="str">
        <f>IF(Investments_Import!G488="","",Investments_Import!G488)</f>
        <v/>
      </c>
      <c r="Q488" s="3" t="str">
        <f>IF(Investments_Import!H488="","",Investments_Import!H488)</f>
        <v/>
      </c>
      <c r="R488" s="37" t="str">
        <f t="shared" si="162"/>
        <v/>
      </c>
      <c r="S488" s="37" t="str">
        <f t="shared" si="163"/>
        <v/>
      </c>
      <c r="U488" s="36" t="str">
        <f>IF(Mining_Import!A488="","",Mining_Import!A488)</f>
        <v/>
      </c>
      <c r="V488" s="22" t="str">
        <f t="shared" si="171"/>
        <v/>
      </c>
      <c r="W488" s="127" t="str">
        <f t="shared" si="172"/>
        <v/>
      </c>
      <c r="X488" s="127" t="str">
        <f t="shared" si="173"/>
        <v/>
      </c>
      <c r="Y488" s="127" t="str">
        <f t="shared" si="174"/>
        <v/>
      </c>
      <c r="Z488" s="36" t="str">
        <f>IF(Mining_Import!B488="","",Mining_Import!B488)</f>
        <v/>
      </c>
      <c r="AA488" s="184" t="str">
        <f>IF(Mining_Import!$C488="","",Mining_Import!$C488)</f>
        <v/>
      </c>
      <c r="AB488" s="122" t="str">
        <f t="shared" si="175"/>
        <v/>
      </c>
      <c r="AC488" s="122" t="str">
        <f>IF($Y488&gt;Dashboard!$Q$19,$AB488,"")</f>
        <v/>
      </c>
      <c r="AD488" s="43" t="str">
        <f t="shared" si="176"/>
        <v/>
      </c>
      <c r="AE488" s="36" t="str">
        <f>IF(Mining_Import!D488="","",Mining_Import!D488)</f>
        <v/>
      </c>
      <c r="AF488" s="36" t="str">
        <f>IF(Mining_Import!E488="","",Mining_Import!E488)</f>
        <v/>
      </c>
      <c r="AG488" s="36" t="str">
        <f>IF(Mining_Import!F488="","",Mining_Import!F488)</f>
        <v/>
      </c>
      <c r="AH488" s="36" t="str">
        <f>IF(Mining_Import!G488="","",Mining_Import!G488)</f>
        <v/>
      </c>
      <c r="AI488" s="36" t="str">
        <f>IF(Mining_Import!H488="","",Mining_Import!H488)</f>
        <v/>
      </c>
      <c r="AJ488" s="36" t="str">
        <f>IF(Mining_Import!I488="","",Mining_Import!I488)</f>
        <v/>
      </c>
      <c r="BY488" s="120" t="str">
        <f t="shared" si="164"/>
        <v/>
      </c>
      <c r="BZ488" s="184" t="str">
        <f t="shared" si="177"/>
        <v/>
      </c>
      <c r="CA488" s="37" t="str">
        <f>IFERROR(VLOOKUP($BY488,Account_Value!$C$2:$F$2500,4,0),"")</f>
        <v/>
      </c>
      <c r="CB488" s="43" t="str">
        <f t="shared" si="165"/>
        <v/>
      </c>
      <c r="CC488" s="122" t="str">
        <f>IF($BZ488="","",SUM($BZ$2:$BZ488))</f>
        <v/>
      </c>
      <c r="CD488" s="43" t="str">
        <f>IF($BZ488="","",$BU$19*(SUM($BZ$2:$BZ488)))</f>
        <v/>
      </c>
    </row>
    <row r="489" spans="1:82">
      <c r="A489" s="4" t="str">
        <f t="shared" si="166"/>
        <v/>
      </c>
      <c r="B489" s="21" t="str">
        <f>IF(Investments_Import!A489="","",Investments_Import!A489)</f>
        <v/>
      </c>
      <c r="C489" s="22" t="str">
        <f t="shared" si="159"/>
        <v/>
      </c>
      <c r="D489" s="51" t="str">
        <f t="shared" si="167"/>
        <v/>
      </c>
      <c r="E489" s="3" t="str">
        <f>IF(Investments_Import!B489="","",Investments_Import!B489)</f>
        <v/>
      </c>
      <c r="F489" s="54" t="str">
        <f t="shared" si="168"/>
        <v xml:space="preserve"> </v>
      </c>
      <c r="G489" s="54" t="str">
        <f>IF($B489="","",COUNTIF($F$2:$F489,$F489))</f>
        <v/>
      </c>
      <c r="H489" s="53" t="str">
        <f t="shared" si="169"/>
        <v xml:space="preserve">  </v>
      </c>
      <c r="I489" s="3" t="str">
        <f>IF(Investments_Import!C489="","",Investments_Import!C489)</f>
        <v/>
      </c>
      <c r="J489" s="108" t="str">
        <f>IF(Investments_Import!D489="","",Investments_Import!D489)</f>
        <v/>
      </c>
      <c r="K489" s="108" t="str">
        <f t="shared" si="170"/>
        <v/>
      </c>
      <c r="L489" s="47" t="str">
        <f>IF(Investments_Import!E489="","",Investments_Import!E489)</f>
        <v/>
      </c>
      <c r="M489" s="47" t="str">
        <f t="shared" si="160"/>
        <v/>
      </c>
      <c r="N489" s="31" t="str">
        <f>IF(Investments_Import!F489="","",Investments_Import!F489)</f>
        <v/>
      </c>
      <c r="O489" s="31" t="str">
        <f t="shared" si="161"/>
        <v/>
      </c>
      <c r="P489" s="3" t="str">
        <f>IF(Investments_Import!G489="","",Investments_Import!G489)</f>
        <v/>
      </c>
      <c r="Q489" s="3" t="str">
        <f>IF(Investments_Import!H489="","",Investments_Import!H489)</f>
        <v/>
      </c>
      <c r="R489" s="37" t="str">
        <f t="shared" si="162"/>
        <v/>
      </c>
      <c r="S489" s="37" t="str">
        <f t="shared" si="163"/>
        <v/>
      </c>
      <c r="U489" s="36" t="str">
        <f>IF(Mining_Import!A489="","",Mining_Import!A489)</f>
        <v/>
      </c>
      <c r="V489" s="22" t="str">
        <f t="shared" si="171"/>
        <v/>
      </c>
      <c r="W489" s="127" t="str">
        <f t="shared" si="172"/>
        <v/>
      </c>
      <c r="X489" s="127" t="str">
        <f t="shared" si="173"/>
        <v/>
      </c>
      <c r="Y489" s="127" t="str">
        <f t="shared" si="174"/>
        <v/>
      </c>
      <c r="Z489" s="36" t="str">
        <f>IF(Mining_Import!B489="","",Mining_Import!B489)</f>
        <v/>
      </c>
      <c r="AA489" s="184" t="str">
        <f>IF(Mining_Import!$C489="","",Mining_Import!$C489)</f>
        <v/>
      </c>
      <c r="AB489" s="122" t="str">
        <f t="shared" si="175"/>
        <v/>
      </c>
      <c r="AC489" s="122" t="str">
        <f>IF($Y489&gt;Dashboard!$Q$19,$AB489,"")</f>
        <v/>
      </c>
      <c r="AD489" s="43" t="str">
        <f t="shared" si="176"/>
        <v/>
      </c>
      <c r="AE489" s="36" t="str">
        <f>IF(Mining_Import!D489="","",Mining_Import!D489)</f>
        <v/>
      </c>
      <c r="AF489" s="36" t="str">
        <f>IF(Mining_Import!E489="","",Mining_Import!E489)</f>
        <v/>
      </c>
      <c r="AG489" s="36" t="str">
        <f>IF(Mining_Import!F489="","",Mining_Import!F489)</f>
        <v/>
      </c>
      <c r="AH489" s="36" t="str">
        <f>IF(Mining_Import!G489="","",Mining_Import!G489)</f>
        <v/>
      </c>
      <c r="AI489" s="36" t="str">
        <f>IF(Mining_Import!H489="","",Mining_Import!H489)</f>
        <v/>
      </c>
      <c r="AJ489" s="36" t="str">
        <f>IF(Mining_Import!I489="","",Mining_Import!I489)</f>
        <v/>
      </c>
      <c r="BY489" s="120" t="str">
        <f t="shared" si="164"/>
        <v/>
      </c>
      <c r="BZ489" s="184" t="str">
        <f t="shared" si="177"/>
        <v/>
      </c>
      <c r="CA489" s="37" t="str">
        <f>IFERROR(VLOOKUP($BY489,Account_Value!$C$2:$F$2500,4,0),"")</f>
        <v/>
      </c>
      <c r="CB489" s="43" t="str">
        <f t="shared" si="165"/>
        <v/>
      </c>
      <c r="CC489" s="122" t="str">
        <f>IF($BZ489="","",SUM($BZ$2:$BZ489))</f>
        <v/>
      </c>
      <c r="CD489" s="43" t="str">
        <f>IF($BZ489="","",$BU$19*(SUM($BZ$2:$BZ489)))</f>
        <v/>
      </c>
    </row>
    <row r="490" spans="1:82">
      <c r="A490" s="4" t="str">
        <f t="shared" si="166"/>
        <v/>
      </c>
      <c r="B490" s="21" t="str">
        <f>IF(Investments_Import!A490="","",Investments_Import!A490)</f>
        <v/>
      </c>
      <c r="C490" s="22" t="str">
        <f t="shared" si="159"/>
        <v/>
      </c>
      <c r="D490" s="51" t="str">
        <f t="shared" si="167"/>
        <v/>
      </c>
      <c r="E490" s="3" t="str">
        <f>IF(Investments_Import!B490="","",Investments_Import!B490)</f>
        <v/>
      </c>
      <c r="F490" s="54" t="str">
        <f t="shared" si="168"/>
        <v xml:space="preserve"> </v>
      </c>
      <c r="G490" s="54" t="str">
        <f>IF($B490="","",COUNTIF($F$2:$F490,$F490))</f>
        <v/>
      </c>
      <c r="H490" s="53" t="str">
        <f t="shared" si="169"/>
        <v xml:space="preserve">  </v>
      </c>
      <c r="I490" s="3" t="str">
        <f>IF(Investments_Import!C490="","",Investments_Import!C490)</f>
        <v/>
      </c>
      <c r="J490" s="108" t="str">
        <f>IF(Investments_Import!D490="","",Investments_Import!D490)</f>
        <v/>
      </c>
      <c r="K490" s="108" t="str">
        <f t="shared" si="170"/>
        <v/>
      </c>
      <c r="L490" s="47" t="str">
        <f>IF(Investments_Import!E490="","",Investments_Import!E490)</f>
        <v/>
      </c>
      <c r="M490" s="47" t="str">
        <f t="shared" si="160"/>
        <v/>
      </c>
      <c r="N490" s="31" t="str">
        <f>IF(Investments_Import!F490="","",Investments_Import!F490)</f>
        <v/>
      </c>
      <c r="O490" s="31" t="str">
        <f t="shared" si="161"/>
        <v/>
      </c>
      <c r="P490" s="3" t="str">
        <f>IF(Investments_Import!G490="","",Investments_Import!G490)</f>
        <v/>
      </c>
      <c r="Q490" s="3" t="str">
        <f>IF(Investments_Import!H490="","",Investments_Import!H490)</f>
        <v/>
      </c>
      <c r="R490" s="37" t="str">
        <f t="shared" si="162"/>
        <v/>
      </c>
      <c r="S490" s="37" t="str">
        <f t="shared" si="163"/>
        <v/>
      </c>
      <c r="U490" s="36" t="str">
        <f>IF(Mining_Import!A490="","",Mining_Import!A490)</f>
        <v/>
      </c>
      <c r="V490" s="22" t="str">
        <f t="shared" si="171"/>
        <v/>
      </c>
      <c r="W490" s="127" t="str">
        <f t="shared" si="172"/>
        <v/>
      </c>
      <c r="X490" s="127" t="str">
        <f t="shared" si="173"/>
        <v/>
      </c>
      <c r="Y490" s="127" t="str">
        <f t="shared" si="174"/>
        <v/>
      </c>
      <c r="Z490" s="36" t="str">
        <f>IF(Mining_Import!B490="","",Mining_Import!B490)</f>
        <v/>
      </c>
      <c r="AA490" s="184" t="str">
        <f>IF(Mining_Import!$C490="","",Mining_Import!$C490)</f>
        <v/>
      </c>
      <c r="AB490" s="122" t="str">
        <f t="shared" si="175"/>
        <v/>
      </c>
      <c r="AC490" s="122" t="str">
        <f>IF($Y490&gt;Dashboard!$Q$19,$AB490,"")</f>
        <v/>
      </c>
      <c r="AD490" s="43" t="str">
        <f t="shared" si="176"/>
        <v/>
      </c>
      <c r="AE490" s="36" t="str">
        <f>IF(Mining_Import!D490="","",Mining_Import!D490)</f>
        <v/>
      </c>
      <c r="AF490" s="36" t="str">
        <f>IF(Mining_Import!E490="","",Mining_Import!E490)</f>
        <v/>
      </c>
      <c r="AG490" s="36" t="str">
        <f>IF(Mining_Import!F490="","",Mining_Import!F490)</f>
        <v/>
      </c>
      <c r="AH490" s="36" t="str">
        <f>IF(Mining_Import!G490="","",Mining_Import!G490)</f>
        <v/>
      </c>
      <c r="AI490" s="36" t="str">
        <f>IF(Mining_Import!H490="","",Mining_Import!H490)</f>
        <v/>
      </c>
      <c r="AJ490" s="36" t="str">
        <f>IF(Mining_Import!I490="","",Mining_Import!I490)</f>
        <v/>
      </c>
      <c r="BY490" s="120" t="str">
        <f t="shared" si="164"/>
        <v/>
      </c>
      <c r="BZ490" s="184" t="str">
        <f t="shared" si="177"/>
        <v/>
      </c>
      <c r="CA490" s="37" t="str">
        <f>IFERROR(VLOOKUP($BY490,Account_Value!$C$2:$F$2500,4,0),"")</f>
        <v/>
      </c>
      <c r="CB490" s="43" t="str">
        <f t="shared" si="165"/>
        <v/>
      </c>
      <c r="CC490" s="122" t="str">
        <f>IF($BZ490="","",SUM($BZ$2:$BZ490))</f>
        <v/>
      </c>
      <c r="CD490" s="43" t="str">
        <f>IF($BZ490="","",$BU$19*(SUM($BZ$2:$BZ490)))</f>
        <v/>
      </c>
    </row>
    <row r="491" spans="1:82">
      <c r="A491" s="4" t="str">
        <f t="shared" si="166"/>
        <v/>
      </c>
      <c r="B491" s="21" t="str">
        <f>IF(Investments_Import!A491="","",Investments_Import!A491)</f>
        <v/>
      </c>
      <c r="C491" s="22" t="str">
        <f t="shared" si="159"/>
        <v/>
      </c>
      <c r="D491" s="51" t="str">
        <f t="shared" si="167"/>
        <v/>
      </c>
      <c r="E491" s="3" t="str">
        <f>IF(Investments_Import!B491="","",Investments_Import!B491)</f>
        <v/>
      </c>
      <c r="F491" s="54" t="str">
        <f t="shared" si="168"/>
        <v xml:space="preserve"> </v>
      </c>
      <c r="G491" s="54" t="str">
        <f>IF($B491="","",COUNTIF($F$2:$F491,$F491))</f>
        <v/>
      </c>
      <c r="H491" s="53" t="str">
        <f t="shared" si="169"/>
        <v xml:space="preserve">  </v>
      </c>
      <c r="I491" s="3" t="str">
        <f>IF(Investments_Import!C491="","",Investments_Import!C491)</f>
        <v/>
      </c>
      <c r="J491" s="108" t="str">
        <f>IF(Investments_Import!D491="","",Investments_Import!D491)</f>
        <v/>
      </c>
      <c r="K491" s="108" t="str">
        <f t="shared" si="170"/>
        <v/>
      </c>
      <c r="L491" s="47" t="str">
        <f>IF(Investments_Import!E491="","",Investments_Import!E491)</f>
        <v/>
      </c>
      <c r="M491" s="47" t="str">
        <f t="shared" si="160"/>
        <v/>
      </c>
      <c r="N491" s="31" t="str">
        <f>IF(Investments_Import!F491="","",Investments_Import!F491)</f>
        <v/>
      </c>
      <c r="O491" s="31" t="str">
        <f t="shared" si="161"/>
        <v/>
      </c>
      <c r="P491" s="3" t="str">
        <f>IF(Investments_Import!G491="","",Investments_Import!G491)</f>
        <v/>
      </c>
      <c r="Q491" s="3" t="str">
        <f>IF(Investments_Import!H491="","",Investments_Import!H491)</f>
        <v/>
      </c>
      <c r="R491" s="37" t="str">
        <f t="shared" si="162"/>
        <v/>
      </c>
      <c r="S491" s="37" t="str">
        <f t="shared" si="163"/>
        <v/>
      </c>
      <c r="U491" s="36" t="str">
        <f>IF(Mining_Import!A491="","",Mining_Import!A491)</f>
        <v/>
      </c>
      <c r="V491" s="22" t="str">
        <f t="shared" si="171"/>
        <v/>
      </c>
      <c r="W491" s="127" t="str">
        <f t="shared" si="172"/>
        <v/>
      </c>
      <c r="X491" s="127" t="str">
        <f t="shared" si="173"/>
        <v/>
      </c>
      <c r="Y491" s="127" t="str">
        <f t="shared" si="174"/>
        <v/>
      </c>
      <c r="Z491" s="36" t="str">
        <f>IF(Mining_Import!B491="","",Mining_Import!B491)</f>
        <v/>
      </c>
      <c r="AA491" s="184" t="str">
        <f>IF(Mining_Import!$C491="","",Mining_Import!$C491)</f>
        <v/>
      </c>
      <c r="AB491" s="122" t="str">
        <f t="shared" si="175"/>
        <v/>
      </c>
      <c r="AC491" s="122" t="str">
        <f>IF($Y491&gt;Dashboard!$Q$19,$AB491,"")</f>
        <v/>
      </c>
      <c r="AD491" s="43" t="str">
        <f t="shared" si="176"/>
        <v/>
      </c>
      <c r="AE491" s="36" t="str">
        <f>IF(Mining_Import!D491="","",Mining_Import!D491)</f>
        <v/>
      </c>
      <c r="AF491" s="36" t="str">
        <f>IF(Mining_Import!E491="","",Mining_Import!E491)</f>
        <v/>
      </c>
      <c r="AG491" s="36" t="str">
        <f>IF(Mining_Import!F491="","",Mining_Import!F491)</f>
        <v/>
      </c>
      <c r="AH491" s="36" t="str">
        <f>IF(Mining_Import!G491="","",Mining_Import!G491)</f>
        <v/>
      </c>
      <c r="AI491" s="36" t="str">
        <f>IF(Mining_Import!H491="","",Mining_Import!H491)</f>
        <v/>
      </c>
      <c r="AJ491" s="36" t="str">
        <f>IF(Mining_Import!I491="","",Mining_Import!I491)</f>
        <v/>
      </c>
      <c r="BY491" s="120" t="str">
        <f t="shared" si="164"/>
        <v/>
      </c>
      <c r="BZ491" s="184" t="str">
        <f t="shared" si="177"/>
        <v/>
      </c>
      <c r="CA491" s="37" t="str">
        <f>IFERROR(VLOOKUP($BY491,Account_Value!$C$2:$F$2500,4,0),"")</f>
        <v/>
      </c>
      <c r="CB491" s="43" t="str">
        <f t="shared" si="165"/>
        <v/>
      </c>
      <c r="CC491" s="122" t="str">
        <f>IF($BZ491="","",SUM($BZ$2:$BZ491))</f>
        <v/>
      </c>
      <c r="CD491" s="43" t="str">
        <f>IF($BZ491="","",$BU$19*(SUM($BZ$2:$BZ491)))</f>
        <v/>
      </c>
    </row>
    <row r="492" spans="1:82">
      <c r="A492" s="4" t="str">
        <f t="shared" si="166"/>
        <v/>
      </c>
      <c r="B492" s="21" t="str">
        <f>IF(Investments_Import!A492="","",Investments_Import!A492)</f>
        <v/>
      </c>
      <c r="C492" s="22" t="str">
        <f t="shared" si="159"/>
        <v/>
      </c>
      <c r="D492" s="51" t="str">
        <f t="shared" si="167"/>
        <v/>
      </c>
      <c r="E492" s="3" t="str">
        <f>IF(Investments_Import!B492="","",Investments_Import!B492)</f>
        <v/>
      </c>
      <c r="F492" s="54" t="str">
        <f t="shared" si="168"/>
        <v xml:space="preserve"> </v>
      </c>
      <c r="G492" s="54" t="str">
        <f>IF($B492="","",COUNTIF($F$2:$F492,$F492))</f>
        <v/>
      </c>
      <c r="H492" s="53" t="str">
        <f t="shared" si="169"/>
        <v xml:space="preserve">  </v>
      </c>
      <c r="I492" s="3" t="str">
        <f>IF(Investments_Import!C492="","",Investments_Import!C492)</f>
        <v/>
      </c>
      <c r="J492" s="108" t="str">
        <f>IF(Investments_Import!D492="","",Investments_Import!D492)</f>
        <v/>
      </c>
      <c r="K492" s="108" t="str">
        <f t="shared" si="170"/>
        <v/>
      </c>
      <c r="L492" s="47" t="str">
        <f>IF(Investments_Import!E492="","",Investments_Import!E492)</f>
        <v/>
      </c>
      <c r="M492" s="47" t="str">
        <f t="shared" si="160"/>
        <v/>
      </c>
      <c r="N492" s="31" t="str">
        <f>IF(Investments_Import!F492="","",Investments_Import!F492)</f>
        <v/>
      </c>
      <c r="O492" s="31" t="str">
        <f t="shared" si="161"/>
        <v/>
      </c>
      <c r="P492" s="3" t="str">
        <f>IF(Investments_Import!G492="","",Investments_Import!G492)</f>
        <v/>
      </c>
      <c r="Q492" s="3" t="str">
        <f>IF(Investments_Import!H492="","",Investments_Import!H492)</f>
        <v/>
      </c>
      <c r="R492" s="37" t="str">
        <f t="shared" si="162"/>
        <v/>
      </c>
      <c r="S492" s="37" t="str">
        <f t="shared" si="163"/>
        <v/>
      </c>
      <c r="U492" s="36" t="str">
        <f>IF(Mining_Import!A492="","",Mining_Import!A492)</f>
        <v/>
      </c>
      <c r="V492" s="22" t="str">
        <f t="shared" si="171"/>
        <v/>
      </c>
      <c r="W492" s="127" t="str">
        <f t="shared" si="172"/>
        <v/>
      </c>
      <c r="X492" s="127" t="str">
        <f t="shared" si="173"/>
        <v/>
      </c>
      <c r="Y492" s="127" t="str">
        <f t="shared" si="174"/>
        <v/>
      </c>
      <c r="Z492" s="36" t="str">
        <f>IF(Mining_Import!B492="","",Mining_Import!B492)</f>
        <v/>
      </c>
      <c r="AA492" s="184" t="str">
        <f>IF(Mining_Import!$C492="","",Mining_Import!$C492)</f>
        <v/>
      </c>
      <c r="AB492" s="122" t="str">
        <f t="shared" si="175"/>
        <v/>
      </c>
      <c r="AC492" s="122" t="str">
        <f>IF($Y492&gt;Dashboard!$Q$19,$AB492,"")</f>
        <v/>
      </c>
      <c r="AD492" s="43" t="str">
        <f t="shared" si="176"/>
        <v/>
      </c>
      <c r="AE492" s="36" t="str">
        <f>IF(Mining_Import!D492="","",Mining_Import!D492)</f>
        <v/>
      </c>
      <c r="AF492" s="36" t="str">
        <f>IF(Mining_Import!E492="","",Mining_Import!E492)</f>
        <v/>
      </c>
      <c r="AG492" s="36" t="str">
        <f>IF(Mining_Import!F492="","",Mining_Import!F492)</f>
        <v/>
      </c>
      <c r="AH492" s="36" t="str">
        <f>IF(Mining_Import!G492="","",Mining_Import!G492)</f>
        <v/>
      </c>
      <c r="AI492" s="36" t="str">
        <f>IF(Mining_Import!H492="","",Mining_Import!H492)</f>
        <v/>
      </c>
      <c r="AJ492" s="36" t="str">
        <f>IF(Mining_Import!I492="","",Mining_Import!I492)</f>
        <v/>
      </c>
      <c r="BY492" s="120" t="str">
        <f t="shared" si="164"/>
        <v/>
      </c>
      <c r="BZ492" s="184" t="str">
        <f t="shared" si="177"/>
        <v/>
      </c>
      <c r="CA492" s="37" t="str">
        <f>IFERROR(VLOOKUP($BY492,Account_Value!$C$2:$F$2500,4,0),"")</f>
        <v/>
      </c>
      <c r="CB492" s="43" t="str">
        <f t="shared" si="165"/>
        <v/>
      </c>
      <c r="CC492" s="122" t="str">
        <f>IF($BZ492="","",SUM($BZ$2:$BZ492))</f>
        <v/>
      </c>
      <c r="CD492" s="43" t="str">
        <f>IF($BZ492="","",$BU$19*(SUM($BZ$2:$BZ492)))</f>
        <v/>
      </c>
    </row>
    <row r="493" spans="1:82">
      <c r="A493" s="4" t="str">
        <f t="shared" si="166"/>
        <v/>
      </c>
      <c r="B493" s="21" t="str">
        <f>IF(Investments_Import!A493="","",Investments_Import!A493)</f>
        <v/>
      </c>
      <c r="C493" s="22" t="str">
        <f t="shared" si="159"/>
        <v/>
      </c>
      <c r="D493" s="51" t="str">
        <f t="shared" si="167"/>
        <v/>
      </c>
      <c r="E493" s="3" t="str">
        <f>IF(Investments_Import!B493="","",Investments_Import!B493)</f>
        <v/>
      </c>
      <c r="F493" s="54" t="str">
        <f t="shared" si="168"/>
        <v xml:space="preserve"> </v>
      </c>
      <c r="G493" s="54" t="str">
        <f>IF($B493="","",COUNTIF($F$2:$F493,$F493))</f>
        <v/>
      </c>
      <c r="H493" s="53" t="str">
        <f t="shared" si="169"/>
        <v xml:space="preserve">  </v>
      </c>
      <c r="I493" s="3" t="str">
        <f>IF(Investments_Import!C493="","",Investments_Import!C493)</f>
        <v/>
      </c>
      <c r="J493" s="108" t="str">
        <f>IF(Investments_Import!D493="","",Investments_Import!D493)</f>
        <v/>
      </c>
      <c r="K493" s="108" t="str">
        <f t="shared" si="170"/>
        <v/>
      </c>
      <c r="L493" s="47" t="str">
        <f>IF(Investments_Import!E493="","",Investments_Import!E493)</f>
        <v/>
      </c>
      <c r="M493" s="47" t="str">
        <f t="shared" si="160"/>
        <v/>
      </c>
      <c r="N493" s="31" t="str">
        <f>IF(Investments_Import!F493="","",Investments_Import!F493)</f>
        <v/>
      </c>
      <c r="O493" s="31" t="str">
        <f t="shared" si="161"/>
        <v/>
      </c>
      <c r="P493" s="3" t="str">
        <f>IF(Investments_Import!G493="","",Investments_Import!G493)</f>
        <v/>
      </c>
      <c r="Q493" s="3" t="str">
        <f>IF(Investments_Import!H493="","",Investments_Import!H493)</f>
        <v/>
      </c>
      <c r="R493" s="37" t="str">
        <f t="shared" si="162"/>
        <v/>
      </c>
      <c r="S493" s="37" t="str">
        <f t="shared" si="163"/>
        <v/>
      </c>
      <c r="U493" s="36" t="str">
        <f>IF(Mining_Import!A493="","",Mining_Import!A493)</f>
        <v/>
      </c>
      <c r="V493" s="22" t="str">
        <f t="shared" si="171"/>
        <v/>
      </c>
      <c r="W493" s="127" t="str">
        <f t="shared" si="172"/>
        <v/>
      </c>
      <c r="X493" s="127" t="str">
        <f t="shared" si="173"/>
        <v/>
      </c>
      <c r="Y493" s="127" t="str">
        <f t="shared" si="174"/>
        <v/>
      </c>
      <c r="Z493" s="36" t="str">
        <f>IF(Mining_Import!B493="","",Mining_Import!B493)</f>
        <v/>
      </c>
      <c r="AA493" s="184" t="str">
        <f>IF(Mining_Import!$C493="","",Mining_Import!$C493)</f>
        <v/>
      </c>
      <c r="AB493" s="122" t="str">
        <f t="shared" si="175"/>
        <v/>
      </c>
      <c r="AC493" s="122" t="str">
        <f>IF($Y493&gt;Dashboard!$Q$19,$AB493,"")</f>
        <v/>
      </c>
      <c r="AD493" s="43" t="str">
        <f t="shared" si="176"/>
        <v/>
      </c>
      <c r="AE493" s="36" t="str">
        <f>IF(Mining_Import!D493="","",Mining_Import!D493)</f>
        <v/>
      </c>
      <c r="AF493" s="36" t="str">
        <f>IF(Mining_Import!E493="","",Mining_Import!E493)</f>
        <v/>
      </c>
      <c r="AG493" s="36" t="str">
        <f>IF(Mining_Import!F493="","",Mining_Import!F493)</f>
        <v/>
      </c>
      <c r="AH493" s="36" t="str">
        <f>IF(Mining_Import!G493="","",Mining_Import!G493)</f>
        <v/>
      </c>
      <c r="AI493" s="36" t="str">
        <f>IF(Mining_Import!H493="","",Mining_Import!H493)</f>
        <v/>
      </c>
      <c r="AJ493" s="36" t="str">
        <f>IF(Mining_Import!I493="","",Mining_Import!I493)</f>
        <v/>
      </c>
      <c r="BY493" s="120" t="str">
        <f t="shared" si="164"/>
        <v/>
      </c>
      <c r="BZ493" s="184" t="str">
        <f t="shared" si="177"/>
        <v/>
      </c>
      <c r="CA493" s="37" t="str">
        <f>IFERROR(VLOOKUP($BY493,Account_Value!$C$2:$F$2500,4,0),"")</f>
        <v/>
      </c>
      <c r="CB493" s="43" t="str">
        <f t="shared" si="165"/>
        <v/>
      </c>
      <c r="CC493" s="122" t="str">
        <f>IF($BZ493="","",SUM($BZ$2:$BZ493))</f>
        <v/>
      </c>
      <c r="CD493" s="43" t="str">
        <f>IF($BZ493="","",$BU$19*(SUM($BZ$2:$BZ493)))</f>
        <v/>
      </c>
    </row>
    <row r="494" spans="1:82">
      <c r="A494" s="4" t="str">
        <f t="shared" si="166"/>
        <v/>
      </c>
      <c r="B494" s="21" t="str">
        <f>IF(Investments_Import!A494="","",Investments_Import!A494)</f>
        <v/>
      </c>
      <c r="C494" s="22" t="str">
        <f t="shared" si="159"/>
        <v/>
      </c>
      <c r="D494" s="51" t="str">
        <f t="shared" si="167"/>
        <v/>
      </c>
      <c r="E494" s="3" t="str">
        <f>IF(Investments_Import!B494="","",Investments_Import!B494)</f>
        <v/>
      </c>
      <c r="F494" s="54" t="str">
        <f t="shared" si="168"/>
        <v xml:space="preserve"> </v>
      </c>
      <c r="G494" s="54" t="str">
        <f>IF($B494="","",COUNTIF($F$2:$F494,$F494))</f>
        <v/>
      </c>
      <c r="H494" s="53" t="str">
        <f t="shared" si="169"/>
        <v xml:space="preserve">  </v>
      </c>
      <c r="I494" s="3" t="str">
        <f>IF(Investments_Import!C494="","",Investments_Import!C494)</f>
        <v/>
      </c>
      <c r="J494" s="108" t="str">
        <f>IF(Investments_Import!D494="","",Investments_Import!D494)</f>
        <v/>
      </c>
      <c r="K494" s="108" t="str">
        <f t="shared" si="170"/>
        <v/>
      </c>
      <c r="L494" s="47" t="str">
        <f>IF(Investments_Import!E494="","",Investments_Import!E494)</f>
        <v/>
      </c>
      <c r="M494" s="47" t="str">
        <f t="shared" si="160"/>
        <v/>
      </c>
      <c r="N494" s="31" t="str">
        <f>IF(Investments_Import!F494="","",Investments_Import!F494)</f>
        <v/>
      </c>
      <c r="O494" s="31" t="str">
        <f t="shared" si="161"/>
        <v/>
      </c>
      <c r="P494" s="3" t="str">
        <f>IF(Investments_Import!G494="","",Investments_Import!G494)</f>
        <v/>
      </c>
      <c r="Q494" s="3" t="str">
        <f>IF(Investments_Import!H494="","",Investments_Import!H494)</f>
        <v/>
      </c>
      <c r="R494" s="37" t="str">
        <f t="shared" si="162"/>
        <v/>
      </c>
      <c r="S494" s="37" t="str">
        <f t="shared" si="163"/>
        <v/>
      </c>
      <c r="U494" s="36" t="str">
        <f>IF(Mining_Import!A494="","",Mining_Import!A494)</f>
        <v/>
      </c>
      <c r="V494" s="22" t="str">
        <f t="shared" si="171"/>
        <v/>
      </c>
      <c r="W494" s="127" t="str">
        <f t="shared" si="172"/>
        <v/>
      </c>
      <c r="X494" s="127" t="str">
        <f t="shared" si="173"/>
        <v/>
      </c>
      <c r="Y494" s="127" t="str">
        <f t="shared" si="174"/>
        <v/>
      </c>
      <c r="Z494" s="36" t="str">
        <f>IF(Mining_Import!B494="","",Mining_Import!B494)</f>
        <v/>
      </c>
      <c r="AA494" s="184" t="str">
        <f>IF(Mining_Import!$C494="","",Mining_Import!$C494)</f>
        <v/>
      </c>
      <c r="AB494" s="122" t="str">
        <f t="shared" si="175"/>
        <v/>
      </c>
      <c r="AC494" s="122" t="str">
        <f>IF($Y494&gt;Dashboard!$Q$19,$AB494,"")</f>
        <v/>
      </c>
      <c r="AD494" s="43" t="str">
        <f t="shared" si="176"/>
        <v/>
      </c>
      <c r="AE494" s="36" t="str">
        <f>IF(Mining_Import!D494="","",Mining_Import!D494)</f>
        <v/>
      </c>
      <c r="AF494" s="36" t="str">
        <f>IF(Mining_Import!E494="","",Mining_Import!E494)</f>
        <v/>
      </c>
      <c r="AG494" s="36" t="str">
        <f>IF(Mining_Import!F494="","",Mining_Import!F494)</f>
        <v/>
      </c>
      <c r="AH494" s="36" t="str">
        <f>IF(Mining_Import!G494="","",Mining_Import!G494)</f>
        <v/>
      </c>
      <c r="AI494" s="36" t="str">
        <f>IF(Mining_Import!H494="","",Mining_Import!H494)</f>
        <v/>
      </c>
      <c r="AJ494" s="36" t="str">
        <f>IF(Mining_Import!I494="","",Mining_Import!I494)</f>
        <v/>
      </c>
      <c r="BY494" s="120" t="str">
        <f t="shared" si="164"/>
        <v/>
      </c>
      <c r="BZ494" s="184" t="str">
        <f t="shared" si="177"/>
        <v/>
      </c>
      <c r="CA494" s="37" t="str">
        <f>IFERROR(VLOOKUP($BY494,Account_Value!$C$2:$F$2500,4,0),"")</f>
        <v/>
      </c>
      <c r="CB494" s="43" t="str">
        <f t="shared" si="165"/>
        <v/>
      </c>
      <c r="CC494" s="122" t="str">
        <f>IF($BZ494="","",SUM($BZ$2:$BZ494))</f>
        <v/>
      </c>
      <c r="CD494" s="43" t="str">
        <f>IF($BZ494="","",$BU$19*(SUM($BZ$2:$BZ494)))</f>
        <v/>
      </c>
    </row>
    <row r="495" spans="1:82">
      <c r="A495" s="4" t="str">
        <f t="shared" si="166"/>
        <v/>
      </c>
      <c r="B495" s="21" t="str">
        <f>IF(Investments_Import!A495="","",Investments_Import!A495)</f>
        <v/>
      </c>
      <c r="C495" s="22" t="str">
        <f t="shared" si="159"/>
        <v/>
      </c>
      <c r="D495" s="51" t="str">
        <f t="shared" si="167"/>
        <v/>
      </c>
      <c r="E495" s="3" t="str">
        <f>IF(Investments_Import!B495="","",Investments_Import!B495)</f>
        <v/>
      </c>
      <c r="F495" s="54" t="str">
        <f t="shared" si="168"/>
        <v xml:space="preserve"> </v>
      </c>
      <c r="G495" s="54" t="str">
        <f>IF($B495="","",COUNTIF($F$2:$F495,$F495))</f>
        <v/>
      </c>
      <c r="H495" s="53" t="str">
        <f t="shared" si="169"/>
        <v xml:space="preserve">  </v>
      </c>
      <c r="I495" s="3" t="str">
        <f>IF(Investments_Import!C495="","",Investments_Import!C495)</f>
        <v/>
      </c>
      <c r="J495" s="108" t="str">
        <f>IF(Investments_Import!D495="","",Investments_Import!D495)</f>
        <v/>
      </c>
      <c r="K495" s="108" t="str">
        <f t="shared" si="170"/>
        <v/>
      </c>
      <c r="L495" s="47" t="str">
        <f>IF(Investments_Import!E495="","",Investments_Import!E495)</f>
        <v/>
      </c>
      <c r="M495" s="47" t="str">
        <f t="shared" si="160"/>
        <v/>
      </c>
      <c r="N495" s="31" t="str">
        <f>IF(Investments_Import!F495="","",Investments_Import!F495)</f>
        <v/>
      </c>
      <c r="O495" s="31" t="str">
        <f t="shared" si="161"/>
        <v/>
      </c>
      <c r="P495" s="3" t="str">
        <f>IF(Investments_Import!G495="","",Investments_Import!G495)</f>
        <v/>
      </c>
      <c r="Q495" s="3" t="str">
        <f>IF(Investments_Import!H495="","",Investments_Import!H495)</f>
        <v/>
      </c>
      <c r="R495" s="37" t="str">
        <f t="shared" si="162"/>
        <v/>
      </c>
      <c r="S495" s="37" t="str">
        <f t="shared" si="163"/>
        <v/>
      </c>
      <c r="U495" s="36" t="str">
        <f>IF(Mining_Import!A495="","",Mining_Import!A495)</f>
        <v/>
      </c>
      <c r="V495" s="22" t="str">
        <f t="shared" si="171"/>
        <v/>
      </c>
      <c r="W495" s="127" t="str">
        <f t="shared" si="172"/>
        <v/>
      </c>
      <c r="X495" s="127" t="str">
        <f t="shared" si="173"/>
        <v/>
      </c>
      <c r="Y495" s="127" t="str">
        <f t="shared" si="174"/>
        <v/>
      </c>
      <c r="Z495" s="36" t="str">
        <f>IF(Mining_Import!B495="","",Mining_Import!B495)</f>
        <v/>
      </c>
      <c r="AA495" s="184" t="str">
        <f>IF(Mining_Import!$C495="","",Mining_Import!$C495)</f>
        <v/>
      </c>
      <c r="AB495" s="122" t="str">
        <f t="shared" si="175"/>
        <v/>
      </c>
      <c r="AC495" s="122" t="str">
        <f>IF($Y495&gt;Dashboard!$Q$19,$AB495,"")</f>
        <v/>
      </c>
      <c r="AD495" s="43" t="str">
        <f t="shared" si="176"/>
        <v/>
      </c>
      <c r="AE495" s="36" t="str">
        <f>IF(Mining_Import!D495="","",Mining_Import!D495)</f>
        <v/>
      </c>
      <c r="AF495" s="36" t="str">
        <f>IF(Mining_Import!E495="","",Mining_Import!E495)</f>
        <v/>
      </c>
      <c r="AG495" s="36" t="str">
        <f>IF(Mining_Import!F495="","",Mining_Import!F495)</f>
        <v/>
      </c>
      <c r="AH495" s="36" t="str">
        <f>IF(Mining_Import!G495="","",Mining_Import!G495)</f>
        <v/>
      </c>
      <c r="AI495" s="36" t="str">
        <f>IF(Mining_Import!H495="","",Mining_Import!H495)</f>
        <v/>
      </c>
      <c r="AJ495" s="36" t="str">
        <f>IF(Mining_Import!I495="","",Mining_Import!I495)</f>
        <v/>
      </c>
      <c r="BY495" s="120" t="str">
        <f t="shared" si="164"/>
        <v/>
      </c>
      <c r="BZ495" s="184" t="str">
        <f t="shared" si="177"/>
        <v/>
      </c>
      <c r="CA495" s="37" t="str">
        <f>IFERROR(VLOOKUP($BY495,Account_Value!$C$2:$F$2500,4,0),"")</f>
        <v/>
      </c>
      <c r="CB495" s="43" t="str">
        <f t="shared" si="165"/>
        <v/>
      </c>
      <c r="CC495" s="122" t="str">
        <f>IF($BZ495="","",SUM($BZ$2:$BZ495))</f>
        <v/>
      </c>
      <c r="CD495" s="43" t="str">
        <f>IF($BZ495="","",$BU$19*(SUM($BZ$2:$BZ495)))</f>
        <v/>
      </c>
    </row>
    <row r="496" spans="1:82">
      <c r="A496" s="4" t="str">
        <f t="shared" si="166"/>
        <v/>
      </c>
      <c r="B496" s="21" t="str">
        <f>IF(Investments_Import!A496="","",Investments_Import!A496)</f>
        <v/>
      </c>
      <c r="C496" s="22" t="str">
        <f t="shared" si="159"/>
        <v/>
      </c>
      <c r="D496" s="51" t="str">
        <f t="shared" si="167"/>
        <v/>
      </c>
      <c r="E496" s="3" t="str">
        <f>IF(Investments_Import!B496="","",Investments_Import!B496)</f>
        <v/>
      </c>
      <c r="F496" s="54" t="str">
        <f t="shared" si="168"/>
        <v xml:space="preserve"> </v>
      </c>
      <c r="G496" s="54" t="str">
        <f>IF($B496="","",COUNTIF($F$2:$F496,$F496))</f>
        <v/>
      </c>
      <c r="H496" s="53" t="str">
        <f t="shared" si="169"/>
        <v xml:space="preserve">  </v>
      </c>
      <c r="I496" s="3" t="str">
        <f>IF(Investments_Import!C496="","",Investments_Import!C496)</f>
        <v/>
      </c>
      <c r="J496" s="108" t="str">
        <f>IF(Investments_Import!D496="","",Investments_Import!D496)</f>
        <v/>
      </c>
      <c r="K496" s="108" t="str">
        <f t="shared" si="170"/>
        <v/>
      </c>
      <c r="L496" s="47" t="str">
        <f>IF(Investments_Import!E496="","",Investments_Import!E496)</f>
        <v/>
      </c>
      <c r="M496" s="47" t="str">
        <f t="shared" si="160"/>
        <v/>
      </c>
      <c r="N496" s="31" t="str">
        <f>IF(Investments_Import!F496="","",Investments_Import!F496)</f>
        <v/>
      </c>
      <c r="O496" s="31" t="str">
        <f t="shared" si="161"/>
        <v/>
      </c>
      <c r="P496" s="3" t="str">
        <f>IF(Investments_Import!G496="","",Investments_Import!G496)</f>
        <v/>
      </c>
      <c r="Q496" s="3" t="str">
        <f>IF(Investments_Import!H496="","",Investments_Import!H496)</f>
        <v/>
      </c>
      <c r="R496" s="37" t="str">
        <f t="shared" si="162"/>
        <v/>
      </c>
      <c r="S496" s="37" t="str">
        <f t="shared" si="163"/>
        <v/>
      </c>
      <c r="U496" s="36" t="str">
        <f>IF(Mining_Import!A496="","",Mining_Import!A496)</f>
        <v/>
      </c>
      <c r="V496" s="22" t="str">
        <f t="shared" si="171"/>
        <v/>
      </c>
      <c r="W496" s="127" t="str">
        <f t="shared" si="172"/>
        <v/>
      </c>
      <c r="X496" s="127" t="str">
        <f t="shared" si="173"/>
        <v/>
      </c>
      <c r="Y496" s="127" t="str">
        <f t="shared" si="174"/>
        <v/>
      </c>
      <c r="Z496" s="36" t="str">
        <f>IF(Mining_Import!B496="","",Mining_Import!B496)</f>
        <v/>
      </c>
      <c r="AA496" s="184" t="str">
        <f>IF(Mining_Import!$C496="","",Mining_Import!$C496)</f>
        <v/>
      </c>
      <c r="AB496" s="122" t="str">
        <f t="shared" si="175"/>
        <v/>
      </c>
      <c r="AC496" s="122" t="str">
        <f>IF($Y496&gt;Dashboard!$Q$19,$AB496,"")</f>
        <v/>
      </c>
      <c r="AD496" s="43" t="str">
        <f t="shared" si="176"/>
        <v/>
      </c>
      <c r="AE496" s="36" t="str">
        <f>IF(Mining_Import!D496="","",Mining_Import!D496)</f>
        <v/>
      </c>
      <c r="AF496" s="36" t="str">
        <f>IF(Mining_Import!E496="","",Mining_Import!E496)</f>
        <v/>
      </c>
      <c r="AG496" s="36" t="str">
        <f>IF(Mining_Import!F496="","",Mining_Import!F496)</f>
        <v/>
      </c>
      <c r="AH496" s="36" t="str">
        <f>IF(Mining_Import!G496="","",Mining_Import!G496)</f>
        <v/>
      </c>
      <c r="AI496" s="36" t="str">
        <f>IF(Mining_Import!H496="","",Mining_Import!H496)</f>
        <v/>
      </c>
      <c r="AJ496" s="36" t="str">
        <f>IF(Mining_Import!I496="","",Mining_Import!I496)</f>
        <v/>
      </c>
      <c r="BY496" s="120" t="str">
        <f t="shared" si="164"/>
        <v/>
      </c>
      <c r="BZ496" s="184" t="str">
        <f t="shared" si="177"/>
        <v/>
      </c>
      <c r="CA496" s="37" t="str">
        <f>IFERROR(VLOOKUP($BY496,Account_Value!$C$2:$F$2500,4,0),"")</f>
        <v/>
      </c>
      <c r="CB496" s="43" t="str">
        <f t="shared" si="165"/>
        <v/>
      </c>
      <c r="CC496" s="122" t="str">
        <f>IF($BZ496="","",SUM($BZ$2:$BZ496))</f>
        <v/>
      </c>
      <c r="CD496" s="43" t="str">
        <f>IF($BZ496="","",$BU$19*(SUM($BZ$2:$BZ496)))</f>
        <v/>
      </c>
    </row>
    <row r="497" spans="1:82">
      <c r="A497" s="4" t="str">
        <f t="shared" si="166"/>
        <v/>
      </c>
      <c r="B497" s="21" t="str">
        <f>IF(Investments_Import!A497="","",Investments_Import!A497)</f>
        <v/>
      </c>
      <c r="C497" s="22" t="str">
        <f t="shared" si="159"/>
        <v/>
      </c>
      <c r="D497" s="51" t="str">
        <f t="shared" si="167"/>
        <v/>
      </c>
      <c r="E497" s="3" t="str">
        <f>IF(Investments_Import!B497="","",Investments_Import!B497)</f>
        <v/>
      </c>
      <c r="F497" s="54" t="str">
        <f t="shared" si="168"/>
        <v xml:space="preserve"> </v>
      </c>
      <c r="G497" s="54" t="str">
        <f>IF($B497="","",COUNTIF($F$2:$F497,$F497))</f>
        <v/>
      </c>
      <c r="H497" s="53" t="str">
        <f t="shared" si="169"/>
        <v xml:space="preserve">  </v>
      </c>
      <c r="I497" s="3" t="str">
        <f>IF(Investments_Import!C497="","",Investments_Import!C497)</f>
        <v/>
      </c>
      <c r="J497" s="108" t="str">
        <f>IF(Investments_Import!D497="","",Investments_Import!D497)</f>
        <v/>
      </c>
      <c r="K497" s="108" t="str">
        <f t="shared" si="170"/>
        <v/>
      </c>
      <c r="L497" s="47" t="str">
        <f>IF(Investments_Import!E497="","",Investments_Import!E497)</f>
        <v/>
      </c>
      <c r="M497" s="47" t="str">
        <f t="shared" si="160"/>
        <v/>
      </c>
      <c r="N497" s="31" t="str">
        <f>IF(Investments_Import!F497="","",Investments_Import!F497)</f>
        <v/>
      </c>
      <c r="O497" s="31" t="str">
        <f t="shared" si="161"/>
        <v/>
      </c>
      <c r="P497" s="3" t="str">
        <f>IF(Investments_Import!G497="","",Investments_Import!G497)</f>
        <v/>
      </c>
      <c r="Q497" s="3" t="str">
        <f>IF(Investments_Import!H497="","",Investments_Import!H497)</f>
        <v/>
      </c>
      <c r="R497" s="37" t="str">
        <f t="shared" si="162"/>
        <v/>
      </c>
      <c r="S497" s="37" t="str">
        <f t="shared" si="163"/>
        <v/>
      </c>
      <c r="U497" s="36" t="str">
        <f>IF(Mining_Import!A497="","",Mining_Import!A497)</f>
        <v/>
      </c>
      <c r="V497" s="22" t="str">
        <f t="shared" si="171"/>
        <v/>
      </c>
      <c r="W497" s="127" t="str">
        <f t="shared" si="172"/>
        <v/>
      </c>
      <c r="X497" s="127" t="str">
        <f t="shared" si="173"/>
        <v/>
      </c>
      <c r="Y497" s="127" t="str">
        <f t="shared" si="174"/>
        <v/>
      </c>
      <c r="Z497" s="36" t="str">
        <f>IF(Mining_Import!B497="","",Mining_Import!B497)</f>
        <v/>
      </c>
      <c r="AA497" s="184" t="str">
        <f>IF(Mining_Import!$C497="","",Mining_Import!$C497)</f>
        <v/>
      </c>
      <c r="AB497" s="122" t="str">
        <f t="shared" si="175"/>
        <v/>
      </c>
      <c r="AC497" s="122" t="str">
        <f>IF($Y497&gt;Dashboard!$Q$19,$AB497,"")</f>
        <v/>
      </c>
      <c r="AD497" s="43" t="str">
        <f t="shared" si="176"/>
        <v/>
      </c>
      <c r="AE497" s="36" t="str">
        <f>IF(Mining_Import!D497="","",Mining_Import!D497)</f>
        <v/>
      </c>
      <c r="AF497" s="36" t="str">
        <f>IF(Mining_Import!E497="","",Mining_Import!E497)</f>
        <v/>
      </c>
      <c r="AG497" s="36" t="str">
        <f>IF(Mining_Import!F497="","",Mining_Import!F497)</f>
        <v/>
      </c>
      <c r="AH497" s="36" t="str">
        <f>IF(Mining_Import!G497="","",Mining_Import!G497)</f>
        <v/>
      </c>
      <c r="AI497" s="36" t="str">
        <f>IF(Mining_Import!H497="","",Mining_Import!H497)</f>
        <v/>
      </c>
      <c r="AJ497" s="36" t="str">
        <f>IF(Mining_Import!I497="","",Mining_Import!I497)</f>
        <v/>
      </c>
      <c r="BY497" s="120" t="str">
        <f t="shared" si="164"/>
        <v/>
      </c>
      <c r="BZ497" s="184" t="str">
        <f t="shared" si="177"/>
        <v/>
      </c>
      <c r="CA497" s="37" t="str">
        <f>IFERROR(VLOOKUP($BY497,Account_Value!$C$2:$F$2500,4,0),"")</f>
        <v/>
      </c>
      <c r="CB497" s="43" t="str">
        <f t="shared" si="165"/>
        <v/>
      </c>
      <c r="CC497" s="122" t="str">
        <f>IF($BZ497="","",SUM($BZ$2:$BZ497))</f>
        <v/>
      </c>
      <c r="CD497" s="43" t="str">
        <f>IF($BZ497="","",$BU$19*(SUM($BZ$2:$BZ497)))</f>
        <v/>
      </c>
    </row>
    <row r="498" spans="1:82">
      <c r="A498" s="4" t="str">
        <f t="shared" si="166"/>
        <v/>
      </c>
      <c r="B498" s="21" t="str">
        <f>IF(Investments_Import!A498="","",Investments_Import!A498)</f>
        <v/>
      </c>
      <c r="C498" s="22" t="str">
        <f t="shared" si="159"/>
        <v/>
      </c>
      <c r="D498" s="51" t="str">
        <f t="shared" si="167"/>
        <v/>
      </c>
      <c r="E498" s="3" t="str">
        <f>IF(Investments_Import!B498="","",Investments_Import!B498)</f>
        <v/>
      </c>
      <c r="F498" s="54" t="str">
        <f t="shared" si="168"/>
        <v xml:space="preserve"> </v>
      </c>
      <c r="G498" s="54" t="str">
        <f>IF($B498="","",COUNTIF($F$2:$F498,$F498))</f>
        <v/>
      </c>
      <c r="H498" s="53" t="str">
        <f t="shared" si="169"/>
        <v xml:space="preserve">  </v>
      </c>
      <c r="I498" s="3" t="str">
        <f>IF(Investments_Import!C498="","",Investments_Import!C498)</f>
        <v/>
      </c>
      <c r="J498" s="108" t="str">
        <f>IF(Investments_Import!D498="","",Investments_Import!D498)</f>
        <v/>
      </c>
      <c r="K498" s="108" t="str">
        <f t="shared" si="170"/>
        <v/>
      </c>
      <c r="L498" s="47" t="str">
        <f>IF(Investments_Import!E498="","",Investments_Import!E498)</f>
        <v/>
      </c>
      <c r="M498" s="47" t="str">
        <f t="shared" si="160"/>
        <v/>
      </c>
      <c r="N498" s="31" t="str">
        <f>IF(Investments_Import!F498="","",Investments_Import!F498)</f>
        <v/>
      </c>
      <c r="O498" s="31" t="str">
        <f t="shared" si="161"/>
        <v/>
      </c>
      <c r="P498" s="3" t="str">
        <f>IF(Investments_Import!G498="","",Investments_Import!G498)</f>
        <v/>
      </c>
      <c r="Q498" s="3" t="str">
        <f>IF(Investments_Import!H498="","",Investments_Import!H498)</f>
        <v/>
      </c>
      <c r="R498" s="37" t="str">
        <f t="shared" si="162"/>
        <v/>
      </c>
      <c r="S498" s="37" t="str">
        <f t="shared" si="163"/>
        <v/>
      </c>
      <c r="U498" s="36" t="str">
        <f>IF(Mining_Import!A498="","",Mining_Import!A498)</f>
        <v/>
      </c>
      <c r="V498" s="22" t="str">
        <f t="shared" si="171"/>
        <v/>
      </c>
      <c r="W498" s="127" t="str">
        <f t="shared" si="172"/>
        <v/>
      </c>
      <c r="X498" s="127" t="str">
        <f t="shared" si="173"/>
        <v/>
      </c>
      <c r="Y498" s="127" t="str">
        <f t="shared" si="174"/>
        <v/>
      </c>
      <c r="Z498" s="36" t="str">
        <f>IF(Mining_Import!B498="","",Mining_Import!B498)</f>
        <v/>
      </c>
      <c r="AA498" s="184" t="str">
        <f>IF(Mining_Import!$C498="","",Mining_Import!$C498)</f>
        <v/>
      </c>
      <c r="AB498" s="122" t="str">
        <f t="shared" si="175"/>
        <v/>
      </c>
      <c r="AC498" s="122" t="str">
        <f>IF($Y498&gt;Dashboard!$Q$19,$AB498,"")</f>
        <v/>
      </c>
      <c r="AD498" s="43" t="str">
        <f t="shared" si="176"/>
        <v/>
      </c>
      <c r="AE498" s="36" t="str">
        <f>IF(Mining_Import!D498="","",Mining_Import!D498)</f>
        <v/>
      </c>
      <c r="AF498" s="36" t="str">
        <f>IF(Mining_Import!E498="","",Mining_Import!E498)</f>
        <v/>
      </c>
      <c r="AG498" s="36" t="str">
        <f>IF(Mining_Import!F498="","",Mining_Import!F498)</f>
        <v/>
      </c>
      <c r="AH498" s="36" t="str">
        <f>IF(Mining_Import!G498="","",Mining_Import!G498)</f>
        <v/>
      </c>
      <c r="AI498" s="36" t="str">
        <f>IF(Mining_Import!H498="","",Mining_Import!H498)</f>
        <v/>
      </c>
      <c r="AJ498" s="36" t="str">
        <f>IF(Mining_Import!I498="","",Mining_Import!I498)</f>
        <v/>
      </c>
      <c r="BY498" s="120" t="str">
        <f t="shared" si="164"/>
        <v/>
      </c>
      <c r="BZ498" s="184" t="str">
        <f t="shared" si="177"/>
        <v/>
      </c>
      <c r="CA498" s="37" t="str">
        <f>IFERROR(VLOOKUP($BY498,Account_Value!$C$2:$F$2500,4,0),"")</f>
        <v/>
      </c>
      <c r="CB498" s="43" t="str">
        <f t="shared" si="165"/>
        <v/>
      </c>
      <c r="CC498" s="122" t="str">
        <f>IF($BZ498="","",SUM($BZ$2:$BZ498))</f>
        <v/>
      </c>
      <c r="CD498" s="43" t="str">
        <f>IF($BZ498="","",$BU$19*(SUM($BZ$2:$BZ498)))</f>
        <v/>
      </c>
    </row>
    <row r="499" spans="1:82">
      <c r="A499" s="4" t="str">
        <f t="shared" si="166"/>
        <v/>
      </c>
      <c r="B499" s="21" t="str">
        <f>IF(Investments_Import!A499="","",Investments_Import!A499)</f>
        <v/>
      </c>
      <c r="C499" s="22" t="str">
        <f t="shared" si="159"/>
        <v/>
      </c>
      <c r="D499" s="51" t="str">
        <f t="shared" si="167"/>
        <v/>
      </c>
      <c r="E499" s="3" t="str">
        <f>IF(Investments_Import!B499="","",Investments_Import!B499)</f>
        <v/>
      </c>
      <c r="F499" s="54" t="str">
        <f t="shared" si="168"/>
        <v xml:space="preserve"> </v>
      </c>
      <c r="G499" s="54" t="str">
        <f>IF($B499="","",COUNTIF($F$2:$F499,$F499))</f>
        <v/>
      </c>
      <c r="H499" s="53" t="str">
        <f t="shared" si="169"/>
        <v xml:space="preserve">  </v>
      </c>
      <c r="I499" s="3" t="str">
        <f>IF(Investments_Import!C499="","",Investments_Import!C499)</f>
        <v/>
      </c>
      <c r="J499" s="108" t="str">
        <f>IF(Investments_Import!D499="","",Investments_Import!D499)</f>
        <v/>
      </c>
      <c r="K499" s="108" t="str">
        <f t="shared" si="170"/>
        <v/>
      </c>
      <c r="L499" s="47" t="str">
        <f>IF(Investments_Import!E499="","",Investments_Import!E499)</f>
        <v/>
      </c>
      <c r="M499" s="47" t="str">
        <f t="shared" si="160"/>
        <v/>
      </c>
      <c r="N499" s="31" t="str">
        <f>IF(Investments_Import!F499="","",Investments_Import!F499)</f>
        <v/>
      </c>
      <c r="O499" s="31" t="str">
        <f t="shared" si="161"/>
        <v/>
      </c>
      <c r="P499" s="3" t="str">
        <f>IF(Investments_Import!G499="","",Investments_Import!G499)</f>
        <v/>
      </c>
      <c r="Q499" s="3" t="str">
        <f>IF(Investments_Import!H499="","",Investments_Import!H499)</f>
        <v/>
      </c>
      <c r="R499" s="37" t="str">
        <f t="shared" si="162"/>
        <v/>
      </c>
      <c r="S499" s="37" t="str">
        <f t="shared" si="163"/>
        <v/>
      </c>
      <c r="U499" s="36" t="str">
        <f>IF(Mining_Import!A499="","",Mining_Import!A499)</f>
        <v/>
      </c>
      <c r="V499" s="22" t="str">
        <f t="shared" si="171"/>
        <v/>
      </c>
      <c r="W499" s="127" t="str">
        <f t="shared" si="172"/>
        <v/>
      </c>
      <c r="X499" s="127" t="str">
        <f t="shared" si="173"/>
        <v/>
      </c>
      <c r="Y499" s="127" t="str">
        <f t="shared" si="174"/>
        <v/>
      </c>
      <c r="Z499" s="36" t="str">
        <f>IF(Mining_Import!B499="","",Mining_Import!B499)</f>
        <v/>
      </c>
      <c r="AA499" s="184" t="str">
        <f>IF(Mining_Import!$C499="","",Mining_Import!$C499)</f>
        <v/>
      </c>
      <c r="AB499" s="122" t="str">
        <f t="shared" si="175"/>
        <v/>
      </c>
      <c r="AC499" s="122" t="str">
        <f>IF($Y499&gt;Dashboard!$Q$19,$AB499,"")</f>
        <v/>
      </c>
      <c r="AD499" s="43" t="str">
        <f t="shared" si="176"/>
        <v/>
      </c>
      <c r="AE499" s="36" t="str">
        <f>IF(Mining_Import!D499="","",Mining_Import!D499)</f>
        <v/>
      </c>
      <c r="AF499" s="36" t="str">
        <f>IF(Mining_Import!E499="","",Mining_Import!E499)</f>
        <v/>
      </c>
      <c r="AG499" s="36" t="str">
        <f>IF(Mining_Import!F499="","",Mining_Import!F499)</f>
        <v/>
      </c>
      <c r="AH499" s="36" t="str">
        <f>IF(Mining_Import!G499="","",Mining_Import!G499)</f>
        <v/>
      </c>
      <c r="AI499" s="36" t="str">
        <f>IF(Mining_Import!H499="","",Mining_Import!H499)</f>
        <v/>
      </c>
      <c r="AJ499" s="36" t="str">
        <f>IF(Mining_Import!I499="","",Mining_Import!I499)</f>
        <v/>
      </c>
      <c r="BY499" s="120" t="str">
        <f t="shared" si="164"/>
        <v/>
      </c>
      <c r="BZ499" s="184" t="str">
        <f t="shared" si="177"/>
        <v/>
      </c>
      <c r="CA499" s="37" t="str">
        <f>IFERROR(VLOOKUP($BY499,Account_Value!$C$2:$F$2500,4,0),"")</f>
        <v/>
      </c>
      <c r="CB499" s="43" t="str">
        <f t="shared" si="165"/>
        <v/>
      </c>
      <c r="CC499" s="122" t="str">
        <f>IF($BZ499="","",SUM($BZ$2:$BZ499))</f>
        <v/>
      </c>
      <c r="CD499" s="43" t="str">
        <f>IF($BZ499="","",$BU$19*(SUM($BZ$2:$BZ499)))</f>
        <v/>
      </c>
    </row>
    <row r="500" spans="1:82">
      <c r="A500" s="4" t="str">
        <f t="shared" si="166"/>
        <v/>
      </c>
      <c r="B500" s="21" t="str">
        <f>IF(Investments_Import!A500="","",Investments_Import!A500)</f>
        <v/>
      </c>
      <c r="C500" s="22" t="str">
        <f t="shared" si="159"/>
        <v/>
      </c>
      <c r="D500" s="51" t="str">
        <f t="shared" si="167"/>
        <v/>
      </c>
      <c r="E500" s="3" t="str">
        <f>IF(Investments_Import!B500="","",Investments_Import!B500)</f>
        <v/>
      </c>
      <c r="F500" s="54" t="str">
        <f t="shared" si="168"/>
        <v xml:space="preserve"> </v>
      </c>
      <c r="G500" s="54" t="str">
        <f>IF($B500="","",COUNTIF($F$2:$F500,$F500))</f>
        <v/>
      </c>
      <c r="H500" s="53" t="str">
        <f t="shared" si="169"/>
        <v xml:space="preserve">  </v>
      </c>
      <c r="I500" s="3" t="str">
        <f>IF(Investments_Import!C500="","",Investments_Import!C500)</f>
        <v/>
      </c>
      <c r="J500" s="108" t="str">
        <f>IF(Investments_Import!D500="","",Investments_Import!D500)</f>
        <v/>
      </c>
      <c r="K500" s="108" t="str">
        <f t="shared" si="170"/>
        <v/>
      </c>
      <c r="L500" s="47" t="str">
        <f>IF(Investments_Import!E500="","",Investments_Import!E500)</f>
        <v/>
      </c>
      <c r="M500" s="47" t="str">
        <f t="shared" si="160"/>
        <v/>
      </c>
      <c r="N500" s="31" t="str">
        <f>IF(Investments_Import!F500="","",Investments_Import!F500)</f>
        <v/>
      </c>
      <c r="O500" s="31" t="str">
        <f t="shared" si="161"/>
        <v/>
      </c>
      <c r="P500" s="3" t="str">
        <f>IF(Investments_Import!G500="","",Investments_Import!G500)</f>
        <v/>
      </c>
      <c r="Q500" s="3" t="str">
        <f>IF(Investments_Import!H500="","",Investments_Import!H500)</f>
        <v/>
      </c>
      <c r="R500" s="37" t="str">
        <f t="shared" si="162"/>
        <v/>
      </c>
      <c r="S500" s="37" t="str">
        <f t="shared" si="163"/>
        <v/>
      </c>
      <c r="U500" s="36" t="str">
        <f>IF(Mining_Import!A500="","",Mining_Import!A500)</f>
        <v/>
      </c>
      <c r="V500" s="22" t="str">
        <f t="shared" si="171"/>
        <v/>
      </c>
      <c r="W500" s="127" t="str">
        <f t="shared" si="172"/>
        <v/>
      </c>
      <c r="X500" s="127" t="str">
        <f t="shared" si="173"/>
        <v/>
      </c>
      <c r="Y500" s="127" t="str">
        <f t="shared" si="174"/>
        <v/>
      </c>
      <c r="Z500" s="36" t="str">
        <f>IF(Mining_Import!B500="","",Mining_Import!B500)</f>
        <v/>
      </c>
      <c r="AA500" s="184" t="str">
        <f>IF(Mining_Import!$C500="","",Mining_Import!$C500)</f>
        <v/>
      </c>
      <c r="AB500" s="122" t="str">
        <f t="shared" si="175"/>
        <v/>
      </c>
      <c r="AC500" s="122" t="str">
        <f>IF($Y500&gt;Dashboard!$Q$19,$AB500,"")</f>
        <v/>
      </c>
      <c r="AD500" s="43" t="str">
        <f t="shared" si="176"/>
        <v/>
      </c>
      <c r="AE500" s="36" t="str">
        <f>IF(Mining_Import!D500="","",Mining_Import!D500)</f>
        <v/>
      </c>
      <c r="AF500" s="36" t="str">
        <f>IF(Mining_Import!E500="","",Mining_Import!E500)</f>
        <v/>
      </c>
      <c r="AG500" s="36" t="str">
        <f>IF(Mining_Import!F500="","",Mining_Import!F500)</f>
        <v/>
      </c>
      <c r="AH500" s="36" t="str">
        <f>IF(Mining_Import!G500="","",Mining_Import!G500)</f>
        <v/>
      </c>
      <c r="AI500" s="36" t="str">
        <f>IF(Mining_Import!H500="","",Mining_Import!H500)</f>
        <v/>
      </c>
      <c r="AJ500" s="36" t="str">
        <f>IF(Mining_Import!I500="","",Mining_Import!I500)</f>
        <v/>
      </c>
      <c r="BY500" s="120" t="str">
        <f t="shared" si="164"/>
        <v/>
      </c>
      <c r="BZ500" s="184" t="str">
        <f t="shared" si="177"/>
        <v/>
      </c>
      <c r="CA500" s="37" t="str">
        <f>IFERROR(VLOOKUP($BY500,Account_Value!$C$2:$F$2500,4,0),"")</f>
        <v/>
      </c>
      <c r="CB500" s="43" t="str">
        <f t="shared" si="165"/>
        <v/>
      </c>
      <c r="CC500" s="122" t="str">
        <f>IF($BZ500="","",SUM($BZ$2:$BZ500))</f>
        <v/>
      </c>
      <c r="CD500" s="43" t="str">
        <f>IF($BZ500="","",$BU$19*(SUM($BZ$2:$BZ500)))</f>
        <v/>
      </c>
    </row>
    <row r="501" spans="1:82">
      <c r="A501" s="4" t="str">
        <f t="shared" si="166"/>
        <v/>
      </c>
      <c r="B501" s="21" t="str">
        <f>IF(Investments_Import!A501="","",Investments_Import!A501)</f>
        <v/>
      </c>
      <c r="C501" s="22" t="str">
        <f t="shared" si="159"/>
        <v/>
      </c>
      <c r="D501" s="51" t="str">
        <f t="shared" si="167"/>
        <v/>
      </c>
      <c r="E501" s="3" t="str">
        <f>IF(Investments_Import!B501="","",Investments_Import!B501)</f>
        <v/>
      </c>
      <c r="F501" s="54" t="str">
        <f t="shared" si="168"/>
        <v xml:space="preserve"> </v>
      </c>
      <c r="G501" s="54" t="str">
        <f>IF($B501="","",COUNTIF($F$2:$F501,$F501))</f>
        <v/>
      </c>
      <c r="H501" s="53" t="str">
        <f t="shared" si="169"/>
        <v xml:space="preserve">  </v>
      </c>
      <c r="I501" s="3" t="str">
        <f>IF(Investments_Import!C501="","",Investments_Import!C501)</f>
        <v/>
      </c>
      <c r="J501" s="108" t="str">
        <f>IF(Investments_Import!D501="","",Investments_Import!D501)</f>
        <v/>
      </c>
      <c r="K501" s="108" t="str">
        <f t="shared" si="170"/>
        <v/>
      </c>
      <c r="L501" s="47" t="str">
        <f>IF(Investments_Import!E501="","",Investments_Import!E501)</f>
        <v/>
      </c>
      <c r="M501" s="47" t="str">
        <f t="shared" si="160"/>
        <v/>
      </c>
      <c r="N501" s="31" t="str">
        <f>IF(Investments_Import!F501="","",Investments_Import!F501)</f>
        <v/>
      </c>
      <c r="O501" s="31" t="str">
        <f t="shared" si="161"/>
        <v/>
      </c>
      <c r="P501" s="3" t="str">
        <f>IF(Investments_Import!G501="","",Investments_Import!G501)</f>
        <v/>
      </c>
      <c r="Q501" s="3" t="str">
        <f>IF(Investments_Import!H501="","",Investments_Import!H501)</f>
        <v/>
      </c>
      <c r="R501" s="37" t="str">
        <f t="shared" si="162"/>
        <v/>
      </c>
      <c r="S501" s="37" t="str">
        <f t="shared" si="163"/>
        <v/>
      </c>
      <c r="U501" s="36" t="str">
        <f>IF(Mining_Import!A501="","",Mining_Import!A501)</f>
        <v/>
      </c>
      <c r="V501" s="22" t="str">
        <f t="shared" si="171"/>
        <v/>
      </c>
      <c r="W501" s="127" t="str">
        <f t="shared" si="172"/>
        <v/>
      </c>
      <c r="X501" s="127" t="str">
        <f t="shared" si="173"/>
        <v/>
      </c>
      <c r="Y501" s="127" t="str">
        <f t="shared" si="174"/>
        <v/>
      </c>
      <c r="Z501" s="36" t="str">
        <f>IF(Mining_Import!B501="","",Mining_Import!B501)</f>
        <v/>
      </c>
      <c r="AA501" s="184" t="str">
        <f>IF(Mining_Import!$C501="","",Mining_Import!$C501)</f>
        <v/>
      </c>
      <c r="AB501" s="122" t="str">
        <f t="shared" si="175"/>
        <v/>
      </c>
      <c r="AC501" s="122" t="str">
        <f>IF($Y501&gt;Dashboard!$Q$19,$AB501,"")</f>
        <v/>
      </c>
      <c r="AD501" s="43" t="str">
        <f t="shared" si="176"/>
        <v/>
      </c>
      <c r="AE501" s="36" t="str">
        <f>IF(Mining_Import!D501="","",Mining_Import!D501)</f>
        <v/>
      </c>
      <c r="AF501" s="36" t="str">
        <f>IF(Mining_Import!E501="","",Mining_Import!E501)</f>
        <v/>
      </c>
      <c r="AG501" s="36" t="str">
        <f>IF(Mining_Import!F501="","",Mining_Import!F501)</f>
        <v/>
      </c>
      <c r="AH501" s="36" t="str">
        <f>IF(Mining_Import!G501="","",Mining_Import!G501)</f>
        <v/>
      </c>
      <c r="AI501" s="36" t="str">
        <f>IF(Mining_Import!H501="","",Mining_Import!H501)</f>
        <v/>
      </c>
      <c r="AJ501" s="36" t="str">
        <f>IF(Mining_Import!I501="","",Mining_Import!I501)</f>
        <v/>
      </c>
      <c r="BY501" s="120" t="str">
        <f t="shared" si="164"/>
        <v/>
      </c>
      <c r="BZ501" s="184" t="str">
        <f t="shared" si="177"/>
        <v/>
      </c>
      <c r="CA501" s="37" t="str">
        <f>IFERROR(VLOOKUP($BY501,Account_Value!$C$2:$F$2500,4,0),"")</f>
        <v/>
      </c>
      <c r="CB501" s="43" t="str">
        <f t="shared" si="165"/>
        <v/>
      </c>
      <c r="CC501" s="122" t="str">
        <f>IF($BZ501="","",SUM($BZ$2:$BZ501))</f>
        <v/>
      </c>
      <c r="CD501" s="43" t="str">
        <f>IF($BZ501="","",$BU$19*(SUM($BZ$2:$BZ501)))</f>
        <v/>
      </c>
    </row>
    <row r="502" spans="1:82">
      <c r="A502" s="4" t="str">
        <f t="shared" si="166"/>
        <v/>
      </c>
      <c r="B502" s="21" t="str">
        <f>IF(Investments_Import!A502="","",Investments_Import!A502)</f>
        <v/>
      </c>
      <c r="C502" s="22" t="str">
        <f t="shared" si="159"/>
        <v/>
      </c>
      <c r="D502" s="51" t="str">
        <f t="shared" si="167"/>
        <v/>
      </c>
      <c r="E502" s="3" t="str">
        <f>IF(Investments_Import!B502="","",Investments_Import!B502)</f>
        <v/>
      </c>
      <c r="F502" s="54" t="str">
        <f t="shared" si="168"/>
        <v xml:space="preserve"> </v>
      </c>
      <c r="G502" s="54" t="str">
        <f>IF($B502="","",COUNTIF($F$2:$F502,$F502))</f>
        <v/>
      </c>
      <c r="H502" s="53" t="str">
        <f t="shared" si="169"/>
        <v xml:space="preserve">  </v>
      </c>
      <c r="I502" s="3" t="str">
        <f>IF(Investments_Import!C502="","",Investments_Import!C502)</f>
        <v/>
      </c>
      <c r="J502" s="108" t="str">
        <f>IF(Investments_Import!D502="","",Investments_Import!D502)</f>
        <v/>
      </c>
      <c r="K502" s="108" t="str">
        <f t="shared" si="170"/>
        <v/>
      </c>
      <c r="L502" s="47" t="str">
        <f>IF(Investments_Import!E502="","",Investments_Import!E502)</f>
        <v/>
      </c>
      <c r="M502" s="47" t="str">
        <f t="shared" si="160"/>
        <v/>
      </c>
      <c r="N502" s="31" t="str">
        <f>IF(Investments_Import!F502="","",Investments_Import!F502)</f>
        <v/>
      </c>
      <c r="O502" s="31" t="str">
        <f t="shared" si="161"/>
        <v/>
      </c>
      <c r="P502" s="3" t="str">
        <f>IF(Investments_Import!G502="","",Investments_Import!G502)</f>
        <v/>
      </c>
      <c r="Q502" s="3" t="str">
        <f>IF(Investments_Import!H502="","",Investments_Import!H502)</f>
        <v/>
      </c>
      <c r="R502" s="37" t="str">
        <f t="shared" si="162"/>
        <v/>
      </c>
      <c r="S502" s="37" t="str">
        <f t="shared" si="163"/>
        <v/>
      </c>
      <c r="U502" s="36" t="str">
        <f>IF(Mining_Import!A502="","",Mining_Import!A502)</f>
        <v/>
      </c>
      <c r="V502" s="22" t="str">
        <f t="shared" si="171"/>
        <v/>
      </c>
      <c r="W502" s="127" t="str">
        <f t="shared" si="172"/>
        <v/>
      </c>
      <c r="X502" s="127" t="str">
        <f t="shared" si="173"/>
        <v/>
      </c>
      <c r="Y502" s="127" t="str">
        <f t="shared" si="174"/>
        <v/>
      </c>
      <c r="Z502" s="36" t="str">
        <f>IF(Mining_Import!B502="","",Mining_Import!B502)</f>
        <v/>
      </c>
      <c r="AA502" s="184" t="str">
        <f>IF(Mining_Import!$C502="","",Mining_Import!$C502)</f>
        <v/>
      </c>
      <c r="AB502" s="122" t="str">
        <f t="shared" si="175"/>
        <v/>
      </c>
      <c r="AC502" s="122" t="str">
        <f>IF($Y502&gt;Dashboard!$Q$19,$AB502,"")</f>
        <v/>
      </c>
      <c r="AD502" s="43" t="str">
        <f t="shared" si="176"/>
        <v/>
      </c>
      <c r="AE502" s="36" t="str">
        <f>IF(Mining_Import!D502="","",Mining_Import!D502)</f>
        <v/>
      </c>
      <c r="AF502" s="36" t="str">
        <f>IF(Mining_Import!E502="","",Mining_Import!E502)</f>
        <v/>
      </c>
      <c r="AG502" s="36" t="str">
        <f>IF(Mining_Import!F502="","",Mining_Import!F502)</f>
        <v/>
      </c>
      <c r="AH502" s="36" t="str">
        <f>IF(Mining_Import!G502="","",Mining_Import!G502)</f>
        <v/>
      </c>
      <c r="AI502" s="36" t="str">
        <f>IF(Mining_Import!H502="","",Mining_Import!H502)</f>
        <v/>
      </c>
      <c r="AJ502" s="36" t="str">
        <f>IF(Mining_Import!I502="","",Mining_Import!I502)</f>
        <v/>
      </c>
      <c r="BY502" s="120" t="str">
        <f t="shared" si="164"/>
        <v/>
      </c>
      <c r="BZ502" s="184" t="str">
        <f t="shared" si="177"/>
        <v/>
      </c>
      <c r="CA502" s="37" t="str">
        <f>IFERROR(VLOOKUP($BY502,Account_Value!$C$2:$F$2500,4,0),"")</f>
        <v/>
      </c>
      <c r="CB502" s="43" t="str">
        <f t="shared" si="165"/>
        <v/>
      </c>
      <c r="CC502" s="122" t="str">
        <f>IF($BZ502="","",SUM($BZ$2:$BZ502))</f>
        <v/>
      </c>
      <c r="CD502" s="43" t="str">
        <f>IF($BZ502="","",$BU$19*(SUM($BZ$2:$BZ502)))</f>
        <v/>
      </c>
    </row>
    <row r="503" spans="1:82">
      <c r="A503" s="4" t="str">
        <f t="shared" si="166"/>
        <v/>
      </c>
      <c r="B503" s="21" t="str">
        <f>IF(Investments_Import!A503="","",Investments_Import!A503)</f>
        <v/>
      </c>
      <c r="C503" s="22" t="str">
        <f t="shared" si="159"/>
        <v/>
      </c>
      <c r="D503" s="51" t="str">
        <f t="shared" si="167"/>
        <v/>
      </c>
      <c r="E503" s="3" t="str">
        <f>IF(Investments_Import!B503="","",Investments_Import!B503)</f>
        <v/>
      </c>
      <c r="F503" s="54" t="str">
        <f t="shared" si="168"/>
        <v xml:space="preserve"> </v>
      </c>
      <c r="G503" s="54" t="str">
        <f>IF($B503="","",COUNTIF($F$2:$F503,$F503))</f>
        <v/>
      </c>
      <c r="H503" s="53" t="str">
        <f t="shared" si="169"/>
        <v xml:space="preserve">  </v>
      </c>
      <c r="I503" s="3" t="str">
        <f>IF(Investments_Import!C503="","",Investments_Import!C503)</f>
        <v/>
      </c>
      <c r="J503" s="108" t="str">
        <f>IF(Investments_Import!D503="","",Investments_Import!D503)</f>
        <v/>
      </c>
      <c r="K503" s="108" t="str">
        <f t="shared" si="170"/>
        <v/>
      </c>
      <c r="L503" s="47" t="str">
        <f>IF(Investments_Import!E503="","",Investments_Import!E503)</f>
        <v/>
      </c>
      <c r="M503" s="47" t="str">
        <f t="shared" si="160"/>
        <v/>
      </c>
      <c r="N503" s="31" t="str">
        <f>IF(Investments_Import!F503="","",Investments_Import!F503)</f>
        <v/>
      </c>
      <c r="O503" s="31" t="str">
        <f t="shared" si="161"/>
        <v/>
      </c>
      <c r="P503" s="3" t="str">
        <f>IF(Investments_Import!G503="","",Investments_Import!G503)</f>
        <v/>
      </c>
      <c r="Q503" s="3" t="str">
        <f>IF(Investments_Import!H503="","",Investments_Import!H503)</f>
        <v/>
      </c>
      <c r="R503" s="37" t="str">
        <f t="shared" si="162"/>
        <v/>
      </c>
      <c r="S503" s="37" t="str">
        <f t="shared" si="163"/>
        <v/>
      </c>
      <c r="U503" s="36" t="str">
        <f>IF(Mining_Import!A503="","",Mining_Import!A503)</f>
        <v/>
      </c>
      <c r="V503" s="22" t="str">
        <f t="shared" si="171"/>
        <v/>
      </c>
      <c r="W503" s="127" t="str">
        <f t="shared" si="172"/>
        <v/>
      </c>
      <c r="X503" s="127" t="str">
        <f t="shared" si="173"/>
        <v/>
      </c>
      <c r="Y503" s="127" t="str">
        <f t="shared" si="174"/>
        <v/>
      </c>
      <c r="Z503" s="36" t="str">
        <f>IF(Mining_Import!B503="","",Mining_Import!B503)</f>
        <v/>
      </c>
      <c r="AA503" s="184" t="str">
        <f>IF(Mining_Import!$C503="","",Mining_Import!$C503)</f>
        <v/>
      </c>
      <c r="AB503" s="122" t="str">
        <f t="shared" si="175"/>
        <v/>
      </c>
      <c r="AC503" s="122" t="str">
        <f>IF($Y503&gt;Dashboard!$Q$19,$AB503,"")</f>
        <v/>
      </c>
      <c r="AD503" s="43" t="str">
        <f t="shared" si="176"/>
        <v/>
      </c>
      <c r="AE503" s="36" t="str">
        <f>IF(Mining_Import!D503="","",Mining_Import!D503)</f>
        <v/>
      </c>
      <c r="AF503" s="36" t="str">
        <f>IF(Mining_Import!E503="","",Mining_Import!E503)</f>
        <v/>
      </c>
      <c r="AG503" s="36" t="str">
        <f>IF(Mining_Import!F503="","",Mining_Import!F503)</f>
        <v/>
      </c>
      <c r="AH503" s="36" t="str">
        <f>IF(Mining_Import!G503="","",Mining_Import!G503)</f>
        <v/>
      </c>
      <c r="AI503" s="36" t="str">
        <f>IF(Mining_Import!H503="","",Mining_Import!H503)</f>
        <v/>
      </c>
      <c r="AJ503" s="36" t="str">
        <f>IF(Mining_Import!I503="","",Mining_Import!I503)</f>
        <v/>
      </c>
      <c r="BY503" s="120" t="str">
        <f t="shared" si="164"/>
        <v/>
      </c>
      <c r="BZ503" s="184" t="str">
        <f t="shared" si="177"/>
        <v/>
      </c>
      <c r="CA503" s="37" t="str">
        <f>IFERROR(VLOOKUP($BY503,Account_Value!$C$2:$F$2500,4,0),"")</f>
        <v/>
      </c>
      <c r="CB503" s="43" t="str">
        <f t="shared" si="165"/>
        <v/>
      </c>
      <c r="CC503" s="122" t="str">
        <f>IF($BZ503="","",SUM($BZ$2:$BZ503))</f>
        <v/>
      </c>
      <c r="CD503" s="43" t="str">
        <f>IF($BZ503="","",$BU$19*(SUM($BZ$2:$BZ503)))</f>
        <v/>
      </c>
    </row>
    <row r="504" spans="1:82">
      <c r="A504" s="4" t="str">
        <f t="shared" si="166"/>
        <v/>
      </c>
      <c r="B504" s="21" t="str">
        <f>IF(Investments_Import!A504="","",Investments_Import!A504)</f>
        <v/>
      </c>
      <c r="C504" s="22" t="str">
        <f t="shared" si="159"/>
        <v/>
      </c>
      <c r="D504" s="51" t="str">
        <f t="shared" si="167"/>
        <v/>
      </c>
      <c r="E504" s="3" t="str">
        <f>IF(Investments_Import!B504="","",Investments_Import!B504)</f>
        <v/>
      </c>
      <c r="F504" s="54" t="str">
        <f t="shared" si="168"/>
        <v xml:space="preserve"> </v>
      </c>
      <c r="G504" s="54" t="str">
        <f>IF($B504="","",COUNTIF($F$2:$F504,$F504))</f>
        <v/>
      </c>
      <c r="H504" s="53" t="str">
        <f t="shared" si="169"/>
        <v xml:space="preserve">  </v>
      </c>
      <c r="I504" s="3" t="str">
        <f>IF(Investments_Import!C504="","",Investments_Import!C504)</f>
        <v/>
      </c>
      <c r="J504" s="108" t="str">
        <f>IF(Investments_Import!D504="","",Investments_Import!D504)</f>
        <v/>
      </c>
      <c r="K504" s="108" t="str">
        <f t="shared" si="170"/>
        <v/>
      </c>
      <c r="L504" s="47" t="str">
        <f>IF(Investments_Import!E504="","",Investments_Import!E504)</f>
        <v/>
      </c>
      <c r="M504" s="47" t="str">
        <f t="shared" si="160"/>
        <v/>
      </c>
      <c r="N504" s="31" t="str">
        <f>IF(Investments_Import!F504="","",Investments_Import!F504)</f>
        <v/>
      </c>
      <c r="O504" s="31" t="str">
        <f t="shared" si="161"/>
        <v/>
      </c>
      <c r="P504" s="3" t="str">
        <f>IF(Investments_Import!G504="","",Investments_Import!G504)</f>
        <v/>
      </c>
      <c r="Q504" s="3" t="str">
        <f>IF(Investments_Import!H504="","",Investments_Import!H504)</f>
        <v/>
      </c>
      <c r="R504" s="37" t="str">
        <f t="shared" si="162"/>
        <v/>
      </c>
      <c r="S504" s="37" t="str">
        <f t="shared" si="163"/>
        <v/>
      </c>
      <c r="U504" s="36" t="str">
        <f>IF(Mining_Import!A504="","",Mining_Import!A504)</f>
        <v/>
      </c>
      <c r="V504" s="22" t="str">
        <f t="shared" si="171"/>
        <v/>
      </c>
      <c r="W504" s="127" t="str">
        <f t="shared" si="172"/>
        <v/>
      </c>
      <c r="X504" s="127" t="str">
        <f t="shared" si="173"/>
        <v/>
      </c>
      <c r="Y504" s="127" t="str">
        <f t="shared" si="174"/>
        <v/>
      </c>
      <c r="Z504" s="36" t="str">
        <f>IF(Mining_Import!B504="","",Mining_Import!B504)</f>
        <v/>
      </c>
      <c r="AA504" s="184" t="str">
        <f>IF(Mining_Import!$C504="","",Mining_Import!$C504)</f>
        <v/>
      </c>
      <c r="AB504" s="122" t="str">
        <f t="shared" si="175"/>
        <v/>
      </c>
      <c r="AC504" s="122" t="str">
        <f>IF($Y504&gt;Dashboard!$Q$19,$AB504,"")</f>
        <v/>
      </c>
      <c r="AD504" s="43" t="str">
        <f t="shared" si="176"/>
        <v/>
      </c>
      <c r="AE504" s="36" t="str">
        <f>IF(Mining_Import!D504="","",Mining_Import!D504)</f>
        <v/>
      </c>
      <c r="AF504" s="36" t="str">
        <f>IF(Mining_Import!E504="","",Mining_Import!E504)</f>
        <v/>
      </c>
      <c r="AG504" s="36" t="str">
        <f>IF(Mining_Import!F504="","",Mining_Import!F504)</f>
        <v/>
      </c>
      <c r="AH504" s="36" t="str">
        <f>IF(Mining_Import!G504="","",Mining_Import!G504)</f>
        <v/>
      </c>
      <c r="AI504" s="36" t="str">
        <f>IF(Mining_Import!H504="","",Mining_Import!H504)</f>
        <v/>
      </c>
      <c r="AJ504" s="36" t="str">
        <f>IF(Mining_Import!I504="","",Mining_Import!I504)</f>
        <v/>
      </c>
      <c r="BY504" s="120" t="str">
        <f t="shared" si="164"/>
        <v/>
      </c>
      <c r="BZ504" s="184" t="str">
        <f t="shared" si="177"/>
        <v/>
      </c>
      <c r="CA504" s="37" t="str">
        <f>IFERROR(VLOOKUP($BY504,Account_Value!$C$2:$F$2500,4,0),"")</f>
        <v/>
      </c>
      <c r="CB504" s="43" t="str">
        <f t="shared" si="165"/>
        <v/>
      </c>
      <c r="CC504" s="122" t="str">
        <f>IF($BZ504="","",SUM($BZ$2:$BZ504))</f>
        <v/>
      </c>
      <c r="CD504" s="43" t="str">
        <f>IF($BZ504="","",$BU$19*(SUM($BZ$2:$BZ504)))</f>
        <v/>
      </c>
    </row>
    <row r="505" spans="1:82">
      <c r="A505" s="4" t="str">
        <f t="shared" si="166"/>
        <v/>
      </c>
      <c r="B505" s="21" t="str">
        <f>IF(Investments_Import!A505="","",Investments_Import!A505)</f>
        <v/>
      </c>
      <c r="C505" s="22" t="str">
        <f t="shared" si="159"/>
        <v/>
      </c>
      <c r="D505" s="51" t="str">
        <f t="shared" si="167"/>
        <v/>
      </c>
      <c r="E505" s="3" t="str">
        <f>IF(Investments_Import!B505="","",Investments_Import!B505)</f>
        <v/>
      </c>
      <c r="F505" s="54" t="str">
        <f t="shared" si="168"/>
        <v xml:space="preserve"> </v>
      </c>
      <c r="G505" s="54" t="str">
        <f>IF($B505="","",COUNTIF($F$2:$F505,$F505))</f>
        <v/>
      </c>
      <c r="H505" s="53" t="str">
        <f t="shared" si="169"/>
        <v xml:space="preserve">  </v>
      </c>
      <c r="I505" s="3" t="str">
        <f>IF(Investments_Import!C505="","",Investments_Import!C505)</f>
        <v/>
      </c>
      <c r="J505" s="108" t="str">
        <f>IF(Investments_Import!D505="","",Investments_Import!D505)</f>
        <v/>
      </c>
      <c r="K505" s="108" t="str">
        <f t="shared" si="170"/>
        <v/>
      </c>
      <c r="L505" s="47" t="str">
        <f>IF(Investments_Import!E505="","",Investments_Import!E505)</f>
        <v/>
      </c>
      <c r="M505" s="47" t="str">
        <f t="shared" si="160"/>
        <v/>
      </c>
      <c r="N505" s="31" t="str">
        <f>IF(Investments_Import!F505="","",Investments_Import!F505)</f>
        <v/>
      </c>
      <c r="O505" s="31" t="str">
        <f t="shared" si="161"/>
        <v/>
      </c>
      <c r="P505" s="3" t="str">
        <f>IF(Investments_Import!G505="","",Investments_Import!G505)</f>
        <v/>
      </c>
      <c r="Q505" s="3" t="str">
        <f>IF(Investments_Import!H505="","",Investments_Import!H505)</f>
        <v/>
      </c>
      <c r="R505" s="37" t="str">
        <f t="shared" si="162"/>
        <v/>
      </c>
      <c r="S505" s="37" t="str">
        <f t="shared" si="163"/>
        <v/>
      </c>
      <c r="U505" s="36" t="str">
        <f>IF(Mining_Import!A505="","",Mining_Import!A505)</f>
        <v/>
      </c>
      <c r="V505" s="22" t="str">
        <f t="shared" si="171"/>
        <v/>
      </c>
      <c r="W505" s="127" t="str">
        <f t="shared" si="172"/>
        <v/>
      </c>
      <c r="X505" s="127" t="str">
        <f t="shared" si="173"/>
        <v/>
      </c>
      <c r="Y505" s="127" t="str">
        <f t="shared" si="174"/>
        <v/>
      </c>
      <c r="Z505" s="36" t="str">
        <f>IF(Mining_Import!B505="","",Mining_Import!B505)</f>
        <v/>
      </c>
      <c r="AA505" s="184" t="str">
        <f>IF(Mining_Import!$C505="","",Mining_Import!$C505)</f>
        <v/>
      </c>
      <c r="AB505" s="122" t="str">
        <f t="shared" si="175"/>
        <v/>
      </c>
      <c r="AC505" s="122" t="str">
        <f>IF($Y505&gt;Dashboard!$Q$19,$AB505,"")</f>
        <v/>
      </c>
      <c r="AD505" s="43" t="str">
        <f t="shared" si="176"/>
        <v/>
      </c>
      <c r="AE505" s="36" t="str">
        <f>IF(Mining_Import!D505="","",Mining_Import!D505)</f>
        <v/>
      </c>
      <c r="AF505" s="36" t="str">
        <f>IF(Mining_Import!E505="","",Mining_Import!E505)</f>
        <v/>
      </c>
      <c r="AG505" s="36" t="str">
        <f>IF(Mining_Import!F505="","",Mining_Import!F505)</f>
        <v/>
      </c>
      <c r="AH505" s="36" t="str">
        <f>IF(Mining_Import!G505="","",Mining_Import!G505)</f>
        <v/>
      </c>
      <c r="AI505" s="36" t="str">
        <f>IF(Mining_Import!H505="","",Mining_Import!H505)</f>
        <v/>
      </c>
      <c r="AJ505" s="36" t="str">
        <f>IF(Mining_Import!I505="","",Mining_Import!I505)</f>
        <v/>
      </c>
      <c r="BY505" s="120" t="str">
        <f t="shared" si="164"/>
        <v/>
      </c>
      <c r="BZ505" s="184" t="str">
        <f t="shared" si="177"/>
        <v/>
      </c>
      <c r="CA505" s="37" t="str">
        <f>IFERROR(VLOOKUP($BY505,Account_Value!$C$2:$F$2500,4,0),"")</f>
        <v/>
      </c>
      <c r="CB505" s="43" t="str">
        <f t="shared" si="165"/>
        <v/>
      </c>
      <c r="CC505" s="122" t="str">
        <f>IF($BZ505="","",SUM($BZ$2:$BZ505))</f>
        <v/>
      </c>
      <c r="CD505" s="43" t="str">
        <f>IF($BZ505="","",$BU$19*(SUM($BZ$2:$BZ505)))</f>
        <v/>
      </c>
    </row>
    <row r="506" spans="1:82">
      <c r="A506" s="4" t="str">
        <f t="shared" si="166"/>
        <v/>
      </c>
      <c r="B506" s="21" t="str">
        <f>IF(Investments_Import!A506="","",Investments_Import!A506)</f>
        <v/>
      </c>
      <c r="C506" s="22" t="str">
        <f t="shared" si="159"/>
        <v/>
      </c>
      <c r="D506" s="51" t="str">
        <f t="shared" si="167"/>
        <v/>
      </c>
      <c r="E506" s="3" t="str">
        <f>IF(Investments_Import!B506="","",Investments_Import!B506)</f>
        <v/>
      </c>
      <c r="F506" s="54" t="str">
        <f t="shared" si="168"/>
        <v xml:space="preserve"> </v>
      </c>
      <c r="G506" s="54" t="str">
        <f>IF($B506="","",COUNTIF($F$2:$F506,$F506))</f>
        <v/>
      </c>
      <c r="H506" s="53" t="str">
        <f t="shared" si="169"/>
        <v xml:space="preserve">  </v>
      </c>
      <c r="I506" s="3" t="str">
        <f>IF(Investments_Import!C506="","",Investments_Import!C506)</f>
        <v/>
      </c>
      <c r="J506" s="108" t="str">
        <f>IF(Investments_Import!D506="","",Investments_Import!D506)</f>
        <v/>
      </c>
      <c r="K506" s="108" t="str">
        <f t="shared" si="170"/>
        <v/>
      </c>
      <c r="L506" s="47" t="str">
        <f>IF(Investments_Import!E506="","",Investments_Import!E506)</f>
        <v/>
      </c>
      <c r="M506" s="47" t="str">
        <f t="shared" si="160"/>
        <v/>
      </c>
      <c r="N506" s="31" t="str">
        <f>IF(Investments_Import!F506="","",Investments_Import!F506)</f>
        <v/>
      </c>
      <c r="O506" s="31" t="str">
        <f t="shared" si="161"/>
        <v/>
      </c>
      <c r="P506" s="3" t="str">
        <f>IF(Investments_Import!G506="","",Investments_Import!G506)</f>
        <v/>
      </c>
      <c r="Q506" s="3" t="str">
        <f>IF(Investments_Import!H506="","",Investments_Import!H506)</f>
        <v/>
      </c>
      <c r="R506" s="37" t="str">
        <f t="shared" si="162"/>
        <v/>
      </c>
      <c r="S506" s="37" t="str">
        <f t="shared" si="163"/>
        <v/>
      </c>
      <c r="U506" s="36" t="str">
        <f>IF(Mining_Import!A506="","",Mining_Import!A506)</f>
        <v/>
      </c>
      <c r="V506" s="22" t="str">
        <f t="shared" si="171"/>
        <v/>
      </c>
      <c r="W506" s="127" t="str">
        <f t="shared" si="172"/>
        <v/>
      </c>
      <c r="X506" s="127" t="str">
        <f t="shared" si="173"/>
        <v/>
      </c>
      <c r="Y506" s="127" t="str">
        <f t="shared" si="174"/>
        <v/>
      </c>
      <c r="Z506" s="36" t="str">
        <f>IF(Mining_Import!B506="","",Mining_Import!B506)</f>
        <v/>
      </c>
      <c r="AA506" s="184" t="str">
        <f>IF(Mining_Import!$C506="","",Mining_Import!$C506)</f>
        <v/>
      </c>
      <c r="AB506" s="122" t="str">
        <f t="shared" si="175"/>
        <v/>
      </c>
      <c r="AC506" s="122" t="str">
        <f>IF($Y506&gt;Dashboard!$Q$19,$AB506,"")</f>
        <v/>
      </c>
      <c r="AD506" s="43" t="str">
        <f t="shared" si="176"/>
        <v/>
      </c>
      <c r="AE506" s="36" t="str">
        <f>IF(Mining_Import!D506="","",Mining_Import!D506)</f>
        <v/>
      </c>
      <c r="AF506" s="36" t="str">
        <f>IF(Mining_Import!E506="","",Mining_Import!E506)</f>
        <v/>
      </c>
      <c r="AG506" s="36" t="str">
        <f>IF(Mining_Import!F506="","",Mining_Import!F506)</f>
        <v/>
      </c>
      <c r="AH506" s="36" t="str">
        <f>IF(Mining_Import!G506="","",Mining_Import!G506)</f>
        <v/>
      </c>
      <c r="AI506" s="36" t="str">
        <f>IF(Mining_Import!H506="","",Mining_Import!H506)</f>
        <v/>
      </c>
      <c r="AJ506" s="36" t="str">
        <f>IF(Mining_Import!I506="","",Mining_Import!I506)</f>
        <v/>
      </c>
      <c r="BY506" s="120" t="str">
        <f t="shared" si="164"/>
        <v/>
      </c>
      <c r="BZ506" s="184" t="str">
        <f t="shared" si="177"/>
        <v/>
      </c>
      <c r="CA506" s="37" t="str">
        <f>IFERROR(VLOOKUP($BY506,Account_Value!$C$2:$F$2500,4,0),"")</f>
        <v/>
      </c>
      <c r="CB506" s="43" t="str">
        <f t="shared" si="165"/>
        <v/>
      </c>
      <c r="CC506" s="122" t="str">
        <f>IF($BZ506="","",SUM($BZ$2:$BZ506))</f>
        <v/>
      </c>
      <c r="CD506" s="43" t="str">
        <f>IF($BZ506="","",$BU$19*(SUM($BZ$2:$BZ506)))</f>
        <v/>
      </c>
    </row>
    <row r="507" spans="1:82">
      <c r="A507" s="4" t="str">
        <f t="shared" si="166"/>
        <v/>
      </c>
      <c r="B507" s="21" t="str">
        <f>IF(Investments_Import!A507="","",Investments_Import!A507)</f>
        <v/>
      </c>
      <c r="C507" s="22" t="str">
        <f t="shared" si="159"/>
        <v/>
      </c>
      <c r="D507" s="51" t="str">
        <f t="shared" si="167"/>
        <v/>
      </c>
      <c r="E507" s="3" t="str">
        <f>IF(Investments_Import!B507="","",Investments_Import!B507)</f>
        <v/>
      </c>
      <c r="F507" s="54" t="str">
        <f t="shared" si="168"/>
        <v xml:space="preserve"> </v>
      </c>
      <c r="G507" s="54" t="str">
        <f>IF($B507="","",COUNTIF($F$2:$F507,$F507))</f>
        <v/>
      </c>
      <c r="H507" s="53" t="str">
        <f t="shared" si="169"/>
        <v xml:space="preserve">  </v>
      </c>
      <c r="I507" s="3" t="str">
        <f>IF(Investments_Import!C507="","",Investments_Import!C507)</f>
        <v/>
      </c>
      <c r="J507" s="108" t="str">
        <f>IF(Investments_Import!D507="","",Investments_Import!D507)</f>
        <v/>
      </c>
      <c r="K507" s="108" t="str">
        <f t="shared" si="170"/>
        <v/>
      </c>
      <c r="L507" s="47" t="str">
        <f>IF(Investments_Import!E507="","",Investments_Import!E507)</f>
        <v/>
      </c>
      <c r="M507" s="47" t="str">
        <f t="shared" si="160"/>
        <v/>
      </c>
      <c r="N507" s="31" t="str">
        <f>IF(Investments_Import!F507="","",Investments_Import!F507)</f>
        <v/>
      </c>
      <c r="O507" s="31" t="str">
        <f t="shared" si="161"/>
        <v/>
      </c>
      <c r="P507" s="3" t="str">
        <f>IF(Investments_Import!G507="","",Investments_Import!G507)</f>
        <v/>
      </c>
      <c r="Q507" s="3" t="str">
        <f>IF(Investments_Import!H507="","",Investments_Import!H507)</f>
        <v/>
      </c>
      <c r="R507" s="37" t="str">
        <f t="shared" si="162"/>
        <v/>
      </c>
      <c r="S507" s="37" t="str">
        <f t="shared" si="163"/>
        <v/>
      </c>
      <c r="U507" s="36" t="str">
        <f>IF(Mining_Import!A507="","",Mining_Import!A507)</f>
        <v/>
      </c>
      <c r="V507" s="22" t="str">
        <f t="shared" si="171"/>
        <v/>
      </c>
      <c r="W507" s="127" t="str">
        <f t="shared" si="172"/>
        <v/>
      </c>
      <c r="X507" s="127" t="str">
        <f t="shared" si="173"/>
        <v/>
      </c>
      <c r="Y507" s="127" t="str">
        <f t="shared" si="174"/>
        <v/>
      </c>
      <c r="Z507" s="36" t="str">
        <f>IF(Mining_Import!B507="","",Mining_Import!B507)</f>
        <v/>
      </c>
      <c r="AA507" s="184" t="str">
        <f>IF(Mining_Import!$C507="","",Mining_Import!$C507)</f>
        <v/>
      </c>
      <c r="AB507" s="122" t="str">
        <f t="shared" si="175"/>
        <v/>
      </c>
      <c r="AC507" s="122" t="str">
        <f>IF($Y507&gt;Dashboard!$Q$19,$AB507,"")</f>
        <v/>
      </c>
      <c r="AD507" s="43" t="str">
        <f t="shared" si="176"/>
        <v/>
      </c>
      <c r="AE507" s="36" t="str">
        <f>IF(Mining_Import!D507="","",Mining_Import!D507)</f>
        <v/>
      </c>
      <c r="AF507" s="36" t="str">
        <f>IF(Mining_Import!E507="","",Mining_Import!E507)</f>
        <v/>
      </c>
      <c r="AG507" s="36" t="str">
        <f>IF(Mining_Import!F507="","",Mining_Import!F507)</f>
        <v/>
      </c>
      <c r="AH507" s="36" t="str">
        <f>IF(Mining_Import!G507="","",Mining_Import!G507)</f>
        <v/>
      </c>
      <c r="AI507" s="36" t="str">
        <f>IF(Mining_Import!H507="","",Mining_Import!H507)</f>
        <v/>
      </c>
      <c r="AJ507" s="36" t="str">
        <f>IF(Mining_Import!I507="","",Mining_Import!I507)</f>
        <v/>
      </c>
      <c r="BY507" s="120" t="str">
        <f t="shared" si="164"/>
        <v/>
      </c>
      <c r="BZ507" s="184" t="str">
        <f t="shared" si="177"/>
        <v/>
      </c>
      <c r="CA507" s="37" t="str">
        <f>IFERROR(VLOOKUP($BY507,Account_Value!$C$2:$F$2500,4,0),"")</f>
        <v/>
      </c>
      <c r="CB507" s="43" t="str">
        <f t="shared" si="165"/>
        <v/>
      </c>
      <c r="CC507" s="122" t="str">
        <f>IF($BZ507="","",SUM($BZ$2:$BZ507))</f>
        <v/>
      </c>
      <c r="CD507" s="43" t="str">
        <f>IF($BZ507="","",$BU$19*(SUM($BZ$2:$BZ507)))</f>
        <v/>
      </c>
    </row>
    <row r="508" spans="1:82">
      <c r="A508" s="4" t="str">
        <f t="shared" si="166"/>
        <v/>
      </c>
      <c r="B508" s="21" t="str">
        <f>IF(Investments_Import!A508="","",Investments_Import!A508)</f>
        <v/>
      </c>
      <c r="C508" s="22" t="str">
        <f t="shared" si="159"/>
        <v/>
      </c>
      <c r="D508" s="51" t="str">
        <f t="shared" si="167"/>
        <v/>
      </c>
      <c r="E508" s="3" t="str">
        <f>IF(Investments_Import!B508="","",Investments_Import!B508)</f>
        <v/>
      </c>
      <c r="F508" s="54" t="str">
        <f t="shared" si="168"/>
        <v xml:space="preserve"> </v>
      </c>
      <c r="G508" s="54" t="str">
        <f>IF($B508="","",COUNTIF($F$2:$F508,$F508))</f>
        <v/>
      </c>
      <c r="H508" s="53" t="str">
        <f t="shared" si="169"/>
        <v xml:space="preserve">  </v>
      </c>
      <c r="I508" s="3" t="str">
        <f>IF(Investments_Import!C508="","",Investments_Import!C508)</f>
        <v/>
      </c>
      <c r="J508" s="108" t="str">
        <f>IF(Investments_Import!D508="","",Investments_Import!D508)</f>
        <v/>
      </c>
      <c r="K508" s="108" t="str">
        <f t="shared" si="170"/>
        <v/>
      </c>
      <c r="L508" s="47" t="str">
        <f>IF(Investments_Import!E508="","",Investments_Import!E508)</f>
        <v/>
      </c>
      <c r="M508" s="47" t="str">
        <f t="shared" si="160"/>
        <v/>
      </c>
      <c r="N508" s="31" t="str">
        <f>IF(Investments_Import!F508="","",Investments_Import!F508)</f>
        <v/>
      </c>
      <c r="O508" s="31" t="str">
        <f t="shared" si="161"/>
        <v/>
      </c>
      <c r="P508" s="3" t="str">
        <f>IF(Investments_Import!G508="","",Investments_Import!G508)</f>
        <v/>
      </c>
      <c r="Q508" s="3" t="str">
        <f>IF(Investments_Import!H508="","",Investments_Import!H508)</f>
        <v/>
      </c>
      <c r="R508" s="37" t="str">
        <f t="shared" si="162"/>
        <v/>
      </c>
      <c r="S508" s="37" t="str">
        <f t="shared" si="163"/>
        <v/>
      </c>
      <c r="U508" s="36" t="str">
        <f>IF(Mining_Import!A508="","",Mining_Import!A508)</f>
        <v/>
      </c>
      <c r="V508" s="22" t="str">
        <f t="shared" si="171"/>
        <v/>
      </c>
      <c r="W508" s="127" t="str">
        <f t="shared" si="172"/>
        <v/>
      </c>
      <c r="X508" s="127" t="str">
        <f t="shared" si="173"/>
        <v/>
      </c>
      <c r="Y508" s="127" t="str">
        <f t="shared" si="174"/>
        <v/>
      </c>
      <c r="Z508" s="36" t="str">
        <f>IF(Mining_Import!B508="","",Mining_Import!B508)</f>
        <v/>
      </c>
      <c r="AA508" s="184" t="str">
        <f>IF(Mining_Import!$C508="","",Mining_Import!$C508)</f>
        <v/>
      </c>
      <c r="AB508" s="122" t="str">
        <f t="shared" si="175"/>
        <v/>
      </c>
      <c r="AC508" s="122" t="str">
        <f>IF($Y508&gt;Dashboard!$Q$19,$AB508,"")</f>
        <v/>
      </c>
      <c r="AD508" s="43" t="str">
        <f t="shared" si="176"/>
        <v/>
      </c>
      <c r="AE508" s="36" t="str">
        <f>IF(Mining_Import!D508="","",Mining_Import!D508)</f>
        <v/>
      </c>
      <c r="AF508" s="36" t="str">
        <f>IF(Mining_Import!E508="","",Mining_Import!E508)</f>
        <v/>
      </c>
      <c r="AG508" s="36" t="str">
        <f>IF(Mining_Import!F508="","",Mining_Import!F508)</f>
        <v/>
      </c>
      <c r="AH508" s="36" t="str">
        <f>IF(Mining_Import!G508="","",Mining_Import!G508)</f>
        <v/>
      </c>
      <c r="AI508" s="36" t="str">
        <f>IF(Mining_Import!H508="","",Mining_Import!H508)</f>
        <v/>
      </c>
      <c r="AJ508" s="36" t="str">
        <f>IF(Mining_Import!I508="","",Mining_Import!I508)</f>
        <v/>
      </c>
      <c r="BY508" s="120" t="str">
        <f t="shared" si="164"/>
        <v/>
      </c>
      <c r="BZ508" s="184" t="str">
        <f t="shared" si="177"/>
        <v/>
      </c>
      <c r="CA508" s="37" t="str">
        <f>IFERROR(VLOOKUP($BY508,Account_Value!$C$2:$F$2500,4,0),"")</f>
        <v/>
      </c>
      <c r="CB508" s="43" t="str">
        <f t="shared" si="165"/>
        <v/>
      </c>
      <c r="CC508" s="122" t="str">
        <f>IF($BZ508="","",SUM($BZ$2:$BZ508))</f>
        <v/>
      </c>
      <c r="CD508" s="43" t="str">
        <f>IF($BZ508="","",$BU$19*(SUM($BZ$2:$BZ508)))</f>
        <v/>
      </c>
    </row>
    <row r="509" spans="1:82">
      <c r="A509" s="4" t="str">
        <f t="shared" si="166"/>
        <v/>
      </c>
      <c r="B509" s="21" t="str">
        <f>IF(Investments_Import!A509="","",Investments_Import!A509)</f>
        <v/>
      </c>
      <c r="C509" s="22" t="str">
        <f t="shared" si="159"/>
        <v/>
      </c>
      <c r="D509" s="51" t="str">
        <f t="shared" si="167"/>
        <v/>
      </c>
      <c r="E509" s="3" t="str">
        <f>IF(Investments_Import!B509="","",Investments_Import!B509)</f>
        <v/>
      </c>
      <c r="F509" s="54" t="str">
        <f t="shared" si="168"/>
        <v xml:space="preserve"> </v>
      </c>
      <c r="G509" s="54" t="str">
        <f>IF($B509="","",COUNTIF($F$2:$F509,$F509))</f>
        <v/>
      </c>
      <c r="H509" s="53" t="str">
        <f t="shared" si="169"/>
        <v xml:space="preserve">  </v>
      </c>
      <c r="I509" s="3" t="str">
        <f>IF(Investments_Import!C509="","",Investments_Import!C509)</f>
        <v/>
      </c>
      <c r="J509" s="108" t="str">
        <f>IF(Investments_Import!D509="","",Investments_Import!D509)</f>
        <v/>
      </c>
      <c r="K509" s="108" t="str">
        <f t="shared" si="170"/>
        <v/>
      </c>
      <c r="L509" s="47" t="str">
        <f>IF(Investments_Import!E509="","",Investments_Import!E509)</f>
        <v/>
      </c>
      <c r="M509" s="47" t="str">
        <f t="shared" si="160"/>
        <v/>
      </c>
      <c r="N509" s="31" t="str">
        <f>IF(Investments_Import!F509="","",Investments_Import!F509)</f>
        <v/>
      </c>
      <c r="O509" s="31" t="str">
        <f t="shared" si="161"/>
        <v/>
      </c>
      <c r="P509" s="3" t="str">
        <f>IF(Investments_Import!G509="","",Investments_Import!G509)</f>
        <v/>
      </c>
      <c r="Q509" s="3" t="str">
        <f>IF(Investments_Import!H509="","",Investments_Import!H509)</f>
        <v/>
      </c>
      <c r="R509" s="37" t="str">
        <f t="shared" si="162"/>
        <v/>
      </c>
      <c r="S509" s="37" t="str">
        <f t="shared" si="163"/>
        <v/>
      </c>
      <c r="U509" s="36" t="str">
        <f>IF(Mining_Import!A509="","",Mining_Import!A509)</f>
        <v/>
      </c>
      <c r="V509" s="22" t="str">
        <f t="shared" si="171"/>
        <v/>
      </c>
      <c r="W509" s="127" t="str">
        <f t="shared" si="172"/>
        <v/>
      </c>
      <c r="X509" s="127" t="str">
        <f t="shared" si="173"/>
        <v/>
      </c>
      <c r="Y509" s="127" t="str">
        <f t="shared" si="174"/>
        <v/>
      </c>
      <c r="Z509" s="36" t="str">
        <f>IF(Mining_Import!B509="","",Mining_Import!B509)</f>
        <v/>
      </c>
      <c r="AA509" s="184" t="str">
        <f>IF(Mining_Import!$C509="","",Mining_Import!$C509)</f>
        <v/>
      </c>
      <c r="AB509" s="122" t="str">
        <f t="shared" si="175"/>
        <v/>
      </c>
      <c r="AC509" s="122" t="str">
        <f>IF($Y509&gt;Dashboard!$Q$19,$AB509,"")</f>
        <v/>
      </c>
      <c r="AD509" s="43" t="str">
        <f t="shared" si="176"/>
        <v/>
      </c>
      <c r="AE509" s="36" t="str">
        <f>IF(Mining_Import!D509="","",Mining_Import!D509)</f>
        <v/>
      </c>
      <c r="AF509" s="36" t="str">
        <f>IF(Mining_Import!E509="","",Mining_Import!E509)</f>
        <v/>
      </c>
      <c r="AG509" s="36" t="str">
        <f>IF(Mining_Import!F509="","",Mining_Import!F509)</f>
        <v/>
      </c>
      <c r="AH509" s="36" t="str">
        <f>IF(Mining_Import!G509="","",Mining_Import!G509)</f>
        <v/>
      </c>
      <c r="AI509" s="36" t="str">
        <f>IF(Mining_Import!H509="","",Mining_Import!H509)</f>
        <v/>
      </c>
      <c r="AJ509" s="36" t="str">
        <f>IF(Mining_Import!I509="","",Mining_Import!I509)</f>
        <v/>
      </c>
      <c r="BY509" s="120" t="str">
        <f t="shared" si="164"/>
        <v/>
      </c>
      <c r="BZ509" s="184" t="str">
        <f t="shared" si="177"/>
        <v/>
      </c>
      <c r="CA509" s="37" t="str">
        <f>IFERROR(VLOOKUP($BY509,Account_Value!$C$2:$F$2500,4,0),"")</f>
        <v/>
      </c>
      <c r="CB509" s="43" t="str">
        <f t="shared" si="165"/>
        <v/>
      </c>
      <c r="CC509" s="122" t="str">
        <f>IF($BZ509="","",SUM($BZ$2:$BZ509))</f>
        <v/>
      </c>
      <c r="CD509" s="43" t="str">
        <f>IF($BZ509="","",$BU$19*(SUM($BZ$2:$BZ509)))</f>
        <v/>
      </c>
    </row>
    <row r="510" spans="1:82">
      <c r="A510" s="4" t="str">
        <f t="shared" si="166"/>
        <v/>
      </c>
      <c r="B510" s="21" t="str">
        <f>IF(Investments_Import!A510="","",Investments_Import!A510)</f>
        <v/>
      </c>
      <c r="C510" s="22" t="str">
        <f t="shared" si="159"/>
        <v/>
      </c>
      <c r="D510" s="51" t="str">
        <f t="shared" si="167"/>
        <v/>
      </c>
      <c r="E510" s="3" t="str">
        <f>IF(Investments_Import!B510="","",Investments_Import!B510)</f>
        <v/>
      </c>
      <c r="F510" s="54" t="str">
        <f t="shared" si="168"/>
        <v xml:space="preserve"> </v>
      </c>
      <c r="G510" s="54" t="str">
        <f>IF($B510="","",COUNTIF($F$2:$F510,$F510))</f>
        <v/>
      </c>
      <c r="H510" s="53" t="str">
        <f t="shared" si="169"/>
        <v xml:space="preserve">  </v>
      </c>
      <c r="I510" s="3" t="str">
        <f>IF(Investments_Import!C510="","",Investments_Import!C510)</f>
        <v/>
      </c>
      <c r="J510" s="108" t="str">
        <f>IF(Investments_Import!D510="","",Investments_Import!D510)</f>
        <v/>
      </c>
      <c r="K510" s="108" t="str">
        <f t="shared" si="170"/>
        <v/>
      </c>
      <c r="L510" s="47" t="str">
        <f>IF(Investments_Import!E510="","",Investments_Import!E510)</f>
        <v/>
      </c>
      <c r="M510" s="47" t="str">
        <f t="shared" si="160"/>
        <v/>
      </c>
      <c r="N510" s="31" t="str">
        <f>IF(Investments_Import!F510="","",Investments_Import!F510)</f>
        <v/>
      </c>
      <c r="O510" s="31" t="str">
        <f t="shared" si="161"/>
        <v/>
      </c>
      <c r="P510" s="3" t="str">
        <f>IF(Investments_Import!G510="","",Investments_Import!G510)</f>
        <v/>
      </c>
      <c r="Q510" s="3" t="str">
        <f>IF(Investments_Import!H510="","",Investments_Import!H510)</f>
        <v/>
      </c>
      <c r="R510" s="37" t="str">
        <f t="shared" si="162"/>
        <v/>
      </c>
      <c r="S510" s="37" t="str">
        <f t="shared" si="163"/>
        <v/>
      </c>
      <c r="U510" s="36" t="str">
        <f>IF(Mining_Import!A510="","",Mining_Import!A510)</f>
        <v/>
      </c>
      <c r="V510" s="22" t="str">
        <f t="shared" si="171"/>
        <v/>
      </c>
      <c r="W510" s="127" t="str">
        <f t="shared" si="172"/>
        <v/>
      </c>
      <c r="X510" s="127" t="str">
        <f t="shared" si="173"/>
        <v/>
      </c>
      <c r="Y510" s="127" t="str">
        <f t="shared" si="174"/>
        <v/>
      </c>
      <c r="Z510" s="36" t="str">
        <f>IF(Mining_Import!B510="","",Mining_Import!B510)</f>
        <v/>
      </c>
      <c r="AA510" s="184" t="str">
        <f>IF(Mining_Import!$C510="","",Mining_Import!$C510)</f>
        <v/>
      </c>
      <c r="AB510" s="122" t="str">
        <f t="shared" si="175"/>
        <v/>
      </c>
      <c r="AC510" s="122" t="str">
        <f>IF($Y510&gt;Dashboard!$Q$19,$AB510,"")</f>
        <v/>
      </c>
      <c r="AD510" s="43" t="str">
        <f t="shared" si="176"/>
        <v/>
      </c>
      <c r="AE510" s="36" t="str">
        <f>IF(Mining_Import!D510="","",Mining_Import!D510)</f>
        <v/>
      </c>
      <c r="AF510" s="36" t="str">
        <f>IF(Mining_Import!E510="","",Mining_Import!E510)</f>
        <v/>
      </c>
      <c r="AG510" s="36" t="str">
        <f>IF(Mining_Import!F510="","",Mining_Import!F510)</f>
        <v/>
      </c>
      <c r="AH510" s="36" t="str">
        <f>IF(Mining_Import!G510="","",Mining_Import!G510)</f>
        <v/>
      </c>
      <c r="AI510" s="36" t="str">
        <f>IF(Mining_Import!H510="","",Mining_Import!H510)</f>
        <v/>
      </c>
      <c r="AJ510" s="36" t="str">
        <f>IF(Mining_Import!I510="","",Mining_Import!I510)</f>
        <v/>
      </c>
      <c r="BY510" s="120" t="str">
        <f t="shared" si="164"/>
        <v/>
      </c>
      <c r="BZ510" s="184" t="str">
        <f t="shared" si="177"/>
        <v/>
      </c>
      <c r="CA510" s="37" t="str">
        <f>IFERROR(VLOOKUP($BY510,Account_Value!$C$2:$F$2500,4,0),"")</f>
        <v/>
      </c>
      <c r="CB510" s="43" t="str">
        <f t="shared" si="165"/>
        <v/>
      </c>
      <c r="CC510" s="122" t="str">
        <f>IF($BZ510="","",SUM($BZ$2:$BZ510))</f>
        <v/>
      </c>
      <c r="CD510" s="43" t="str">
        <f>IF($BZ510="","",$BU$19*(SUM($BZ$2:$BZ510)))</f>
        <v/>
      </c>
    </row>
    <row r="511" spans="1:82">
      <c r="A511" s="4" t="str">
        <f t="shared" si="166"/>
        <v/>
      </c>
      <c r="B511" s="21" t="str">
        <f>IF(Investments_Import!A511="","",Investments_Import!A511)</f>
        <v/>
      </c>
      <c r="C511" s="22" t="str">
        <f t="shared" si="159"/>
        <v/>
      </c>
      <c r="D511" s="51" t="str">
        <f t="shared" si="167"/>
        <v/>
      </c>
      <c r="E511" s="3" t="str">
        <f>IF(Investments_Import!B511="","",Investments_Import!B511)</f>
        <v/>
      </c>
      <c r="F511" s="54" t="str">
        <f t="shared" si="168"/>
        <v xml:space="preserve"> </v>
      </c>
      <c r="G511" s="54" t="str">
        <f>IF($B511="","",COUNTIF($F$2:$F511,$F511))</f>
        <v/>
      </c>
      <c r="H511" s="53" t="str">
        <f t="shared" si="169"/>
        <v xml:space="preserve">  </v>
      </c>
      <c r="I511" s="3" t="str">
        <f>IF(Investments_Import!C511="","",Investments_Import!C511)</f>
        <v/>
      </c>
      <c r="J511" s="108" t="str">
        <f>IF(Investments_Import!D511="","",Investments_Import!D511)</f>
        <v/>
      </c>
      <c r="K511" s="108" t="str">
        <f t="shared" si="170"/>
        <v/>
      </c>
      <c r="L511" s="47" t="str">
        <f>IF(Investments_Import!E511="","",Investments_Import!E511)</f>
        <v/>
      </c>
      <c r="M511" s="47" t="str">
        <f t="shared" si="160"/>
        <v/>
      </c>
      <c r="N511" s="31" t="str">
        <f>IF(Investments_Import!F511="","",Investments_Import!F511)</f>
        <v/>
      </c>
      <c r="O511" s="31" t="str">
        <f t="shared" si="161"/>
        <v/>
      </c>
      <c r="P511" s="3" t="str">
        <f>IF(Investments_Import!G511="","",Investments_Import!G511)</f>
        <v/>
      </c>
      <c r="Q511" s="3" t="str">
        <f>IF(Investments_Import!H511="","",Investments_Import!H511)</f>
        <v/>
      </c>
      <c r="R511" s="37" t="str">
        <f t="shared" si="162"/>
        <v/>
      </c>
      <c r="S511" s="37" t="str">
        <f t="shared" si="163"/>
        <v/>
      </c>
      <c r="U511" s="36" t="str">
        <f>IF(Mining_Import!A511="","",Mining_Import!A511)</f>
        <v/>
      </c>
      <c r="V511" s="22" t="str">
        <f t="shared" si="171"/>
        <v/>
      </c>
      <c r="W511" s="127" t="str">
        <f t="shared" si="172"/>
        <v/>
      </c>
      <c r="X511" s="127" t="str">
        <f t="shared" si="173"/>
        <v/>
      </c>
      <c r="Y511" s="127" t="str">
        <f t="shared" si="174"/>
        <v/>
      </c>
      <c r="Z511" s="36" t="str">
        <f>IF(Mining_Import!B511="","",Mining_Import!B511)</f>
        <v/>
      </c>
      <c r="AA511" s="184" t="str">
        <f>IF(Mining_Import!$C511="","",Mining_Import!$C511)</f>
        <v/>
      </c>
      <c r="AB511" s="122" t="str">
        <f t="shared" si="175"/>
        <v/>
      </c>
      <c r="AC511" s="122" t="str">
        <f>IF($Y511&gt;Dashboard!$Q$19,$AB511,"")</f>
        <v/>
      </c>
      <c r="AD511" s="43" t="str">
        <f t="shared" si="176"/>
        <v/>
      </c>
      <c r="AE511" s="36" t="str">
        <f>IF(Mining_Import!D511="","",Mining_Import!D511)</f>
        <v/>
      </c>
      <c r="AF511" s="36" t="str">
        <f>IF(Mining_Import!E511="","",Mining_Import!E511)</f>
        <v/>
      </c>
      <c r="AG511" s="36" t="str">
        <f>IF(Mining_Import!F511="","",Mining_Import!F511)</f>
        <v/>
      </c>
      <c r="AH511" s="36" t="str">
        <f>IF(Mining_Import!G511="","",Mining_Import!G511)</f>
        <v/>
      </c>
      <c r="AI511" s="36" t="str">
        <f>IF(Mining_Import!H511="","",Mining_Import!H511)</f>
        <v/>
      </c>
      <c r="AJ511" s="36" t="str">
        <f>IF(Mining_Import!I511="","",Mining_Import!I511)</f>
        <v/>
      </c>
      <c r="BY511" s="120" t="str">
        <f t="shared" si="164"/>
        <v/>
      </c>
      <c r="BZ511" s="184" t="str">
        <f t="shared" si="177"/>
        <v/>
      </c>
      <c r="CA511" s="37" t="str">
        <f>IFERROR(VLOOKUP($BY511,Account_Value!$C$2:$F$2500,4,0),"")</f>
        <v/>
      </c>
      <c r="CB511" s="43" t="str">
        <f t="shared" si="165"/>
        <v/>
      </c>
      <c r="CC511" s="122" t="str">
        <f>IF($BZ511="","",SUM($BZ$2:$BZ511))</f>
        <v/>
      </c>
      <c r="CD511" s="43" t="str">
        <f>IF($BZ511="","",$BU$19*(SUM($BZ$2:$BZ511)))</f>
        <v/>
      </c>
    </row>
    <row r="512" spans="1:82">
      <c r="A512" s="4" t="str">
        <f t="shared" si="166"/>
        <v/>
      </c>
      <c r="B512" s="21" t="str">
        <f>IF(Investments_Import!A512="","",Investments_Import!A512)</f>
        <v/>
      </c>
      <c r="C512" s="22" t="str">
        <f t="shared" si="159"/>
        <v/>
      </c>
      <c r="D512" s="51" t="str">
        <f t="shared" si="167"/>
        <v/>
      </c>
      <c r="E512" s="3" t="str">
        <f>IF(Investments_Import!B512="","",Investments_Import!B512)</f>
        <v/>
      </c>
      <c r="F512" s="54" t="str">
        <f t="shared" si="168"/>
        <v xml:space="preserve"> </v>
      </c>
      <c r="G512" s="54" t="str">
        <f>IF($B512="","",COUNTIF($F$2:$F512,$F512))</f>
        <v/>
      </c>
      <c r="H512" s="53" t="str">
        <f t="shared" si="169"/>
        <v xml:space="preserve">  </v>
      </c>
      <c r="I512" s="3" t="str">
        <f>IF(Investments_Import!C512="","",Investments_Import!C512)</f>
        <v/>
      </c>
      <c r="J512" s="108" t="str">
        <f>IF(Investments_Import!D512="","",Investments_Import!D512)</f>
        <v/>
      </c>
      <c r="K512" s="108" t="str">
        <f t="shared" si="170"/>
        <v/>
      </c>
      <c r="L512" s="47" t="str">
        <f>IF(Investments_Import!E512="","",Investments_Import!E512)</f>
        <v/>
      </c>
      <c r="M512" s="47" t="str">
        <f t="shared" si="160"/>
        <v/>
      </c>
      <c r="N512" s="31" t="str">
        <f>IF(Investments_Import!F512="","",Investments_Import!F512)</f>
        <v/>
      </c>
      <c r="O512" s="31" t="str">
        <f t="shared" si="161"/>
        <v/>
      </c>
      <c r="P512" s="3" t="str">
        <f>IF(Investments_Import!G512="","",Investments_Import!G512)</f>
        <v/>
      </c>
      <c r="Q512" s="3" t="str">
        <f>IF(Investments_Import!H512="","",Investments_Import!H512)</f>
        <v/>
      </c>
      <c r="R512" s="37" t="str">
        <f t="shared" si="162"/>
        <v/>
      </c>
      <c r="S512" s="37" t="str">
        <f t="shared" si="163"/>
        <v/>
      </c>
      <c r="U512" s="36" t="str">
        <f>IF(Mining_Import!A512="","",Mining_Import!A512)</f>
        <v/>
      </c>
      <c r="V512" s="22" t="str">
        <f t="shared" si="171"/>
        <v/>
      </c>
      <c r="W512" s="127" t="str">
        <f t="shared" si="172"/>
        <v/>
      </c>
      <c r="X512" s="127" t="str">
        <f t="shared" si="173"/>
        <v/>
      </c>
      <c r="Y512" s="127" t="str">
        <f t="shared" si="174"/>
        <v/>
      </c>
      <c r="Z512" s="36" t="str">
        <f>IF(Mining_Import!B512="","",Mining_Import!B512)</f>
        <v/>
      </c>
      <c r="AA512" s="184" t="str">
        <f>IF(Mining_Import!$C512="","",Mining_Import!$C512)</f>
        <v/>
      </c>
      <c r="AB512" s="122" t="str">
        <f t="shared" si="175"/>
        <v/>
      </c>
      <c r="AC512" s="122" t="str">
        <f>IF($Y512&gt;Dashboard!$Q$19,$AB512,"")</f>
        <v/>
      </c>
      <c r="AD512" s="43" t="str">
        <f t="shared" si="176"/>
        <v/>
      </c>
      <c r="AE512" s="36" t="str">
        <f>IF(Mining_Import!D512="","",Mining_Import!D512)</f>
        <v/>
      </c>
      <c r="AF512" s="36" t="str">
        <f>IF(Mining_Import!E512="","",Mining_Import!E512)</f>
        <v/>
      </c>
      <c r="AG512" s="36" t="str">
        <f>IF(Mining_Import!F512="","",Mining_Import!F512)</f>
        <v/>
      </c>
      <c r="AH512" s="36" t="str">
        <f>IF(Mining_Import!G512="","",Mining_Import!G512)</f>
        <v/>
      </c>
      <c r="AI512" s="36" t="str">
        <f>IF(Mining_Import!H512="","",Mining_Import!H512)</f>
        <v/>
      </c>
      <c r="AJ512" s="36" t="str">
        <f>IF(Mining_Import!I512="","",Mining_Import!I512)</f>
        <v/>
      </c>
      <c r="BY512" s="120" t="str">
        <f t="shared" si="164"/>
        <v/>
      </c>
      <c r="BZ512" s="184" t="str">
        <f t="shared" si="177"/>
        <v/>
      </c>
      <c r="CA512" s="37" t="str">
        <f>IFERROR(VLOOKUP($BY512,Account_Value!$C$2:$F$2500,4,0),"")</f>
        <v/>
      </c>
      <c r="CB512" s="43" t="str">
        <f t="shared" si="165"/>
        <v/>
      </c>
      <c r="CC512" s="122" t="str">
        <f>IF($BZ512="","",SUM($BZ$2:$BZ512))</f>
        <v/>
      </c>
      <c r="CD512" s="43" t="str">
        <f>IF($BZ512="","",$BU$19*(SUM($BZ$2:$BZ512)))</f>
        <v/>
      </c>
    </row>
    <row r="513" spans="1:82">
      <c r="A513" s="4" t="str">
        <f t="shared" si="166"/>
        <v/>
      </c>
      <c r="B513" s="21" t="str">
        <f>IF(Investments_Import!A513="","",Investments_Import!A513)</f>
        <v/>
      </c>
      <c r="C513" s="22" t="str">
        <f t="shared" si="159"/>
        <v/>
      </c>
      <c r="D513" s="51" t="str">
        <f t="shared" si="167"/>
        <v/>
      </c>
      <c r="E513" s="3" t="str">
        <f>IF(Investments_Import!B513="","",Investments_Import!B513)</f>
        <v/>
      </c>
      <c r="F513" s="54" t="str">
        <f t="shared" si="168"/>
        <v xml:space="preserve"> </v>
      </c>
      <c r="G513" s="54" t="str">
        <f>IF($B513="","",COUNTIF($F$2:$F513,$F513))</f>
        <v/>
      </c>
      <c r="H513" s="53" t="str">
        <f t="shared" si="169"/>
        <v xml:space="preserve">  </v>
      </c>
      <c r="I513" s="3" t="str">
        <f>IF(Investments_Import!C513="","",Investments_Import!C513)</f>
        <v/>
      </c>
      <c r="J513" s="108" t="str">
        <f>IF(Investments_Import!D513="","",Investments_Import!D513)</f>
        <v/>
      </c>
      <c r="K513" s="108" t="str">
        <f t="shared" si="170"/>
        <v/>
      </c>
      <c r="L513" s="47" t="str">
        <f>IF(Investments_Import!E513="","",Investments_Import!E513)</f>
        <v/>
      </c>
      <c r="M513" s="47" t="str">
        <f t="shared" si="160"/>
        <v/>
      </c>
      <c r="N513" s="31" t="str">
        <f>IF(Investments_Import!F513="","",Investments_Import!F513)</f>
        <v/>
      </c>
      <c r="O513" s="31" t="str">
        <f t="shared" si="161"/>
        <v/>
      </c>
      <c r="P513" s="3" t="str">
        <f>IF(Investments_Import!G513="","",Investments_Import!G513)</f>
        <v/>
      </c>
      <c r="Q513" s="3" t="str">
        <f>IF(Investments_Import!H513="","",Investments_Import!H513)</f>
        <v/>
      </c>
      <c r="R513" s="37" t="str">
        <f t="shared" si="162"/>
        <v/>
      </c>
      <c r="S513" s="37" t="str">
        <f t="shared" si="163"/>
        <v/>
      </c>
      <c r="U513" s="36" t="str">
        <f>IF(Mining_Import!A513="","",Mining_Import!A513)</f>
        <v/>
      </c>
      <c r="V513" s="22" t="str">
        <f t="shared" si="171"/>
        <v/>
      </c>
      <c r="W513" s="127" t="str">
        <f t="shared" si="172"/>
        <v/>
      </c>
      <c r="X513" s="127" t="str">
        <f t="shared" si="173"/>
        <v/>
      </c>
      <c r="Y513" s="127" t="str">
        <f t="shared" si="174"/>
        <v/>
      </c>
      <c r="Z513" s="36" t="str">
        <f>IF(Mining_Import!B513="","",Mining_Import!B513)</f>
        <v/>
      </c>
      <c r="AA513" s="184" t="str">
        <f>IF(Mining_Import!$C513="","",Mining_Import!$C513)</f>
        <v/>
      </c>
      <c r="AB513" s="122" t="str">
        <f t="shared" si="175"/>
        <v/>
      </c>
      <c r="AC513" s="122" t="str">
        <f>IF($Y513&gt;Dashboard!$Q$19,$AB513,"")</f>
        <v/>
      </c>
      <c r="AD513" s="43" t="str">
        <f t="shared" si="176"/>
        <v/>
      </c>
      <c r="AE513" s="36" t="str">
        <f>IF(Mining_Import!D513="","",Mining_Import!D513)</f>
        <v/>
      </c>
      <c r="AF513" s="36" t="str">
        <f>IF(Mining_Import!E513="","",Mining_Import!E513)</f>
        <v/>
      </c>
      <c r="AG513" s="36" t="str">
        <f>IF(Mining_Import!F513="","",Mining_Import!F513)</f>
        <v/>
      </c>
      <c r="AH513" s="36" t="str">
        <f>IF(Mining_Import!G513="","",Mining_Import!G513)</f>
        <v/>
      </c>
      <c r="AI513" s="36" t="str">
        <f>IF(Mining_Import!H513="","",Mining_Import!H513)</f>
        <v/>
      </c>
      <c r="AJ513" s="36" t="str">
        <f>IF(Mining_Import!I513="","",Mining_Import!I513)</f>
        <v/>
      </c>
      <c r="BY513" s="120" t="str">
        <f t="shared" si="164"/>
        <v/>
      </c>
      <c r="BZ513" s="184" t="str">
        <f t="shared" si="177"/>
        <v/>
      </c>
      <c r="CA513" s="37" t="str">
        <f>IFERROR(VLOOKUP($BY513,Account_Value!$C$2:$F$2500,4,0),"")</f>
        <v/>
      </c>
      <c r="CB513" s="43" t="str">
        <f t="shared" si="165"/>
        <v/>
      </c>
      <c r="CC513" s="122" t="str">
        <f>IF($BZ513="","",SUM($BZ$2:$BZ513))</f>
        <v/>
      </c>
      <c r="CD513" s="43" t="str">
        <f>IF($BZ513="","",$BU$19*(SUM($BZ$2:$BZ513)))</f>
        <v/>
      </c>
    </row>
    <row r="514" spans="1:82">
      <c r="A514" s="4" t="str">
        <f t="shared" si="166"/>
        <v/>
      </c>
      <c r="B514" s="21" t="str">
        <f>IF(Investments_Import!A514="","",Investments_Import!A514)</f>
        <v/>
      </c>
      <c r="C514" s="22" t="str">
        <f t="shared" ref="C514:C577" si="178">IF(B514="","",B514*1)</f>
        <v/>
      </c>
      <c r="D514" s="51" t="str">
        <f t="shared" si="167"/>
        <v/>
      </c>
      <c r="E514" s="3" t="str">
        <f>IF(Investments_Import!B514="","",Investments_Import!B514)</f>
        <v/>
      </c>
      <c r="F514" s="54" t="str">
        <f t="shared" si="168"/>
        <v xml:space="preserve"> </v>
      </c>
      <c r="G514" s="54" t="str">
        <f>IF($B514="","",COUNTIF($F$2:$F514,$F514))</f>
        <v/>
      </c>
      <c r="H514" s="53" t="str">
        <f t="shared" si="169"/>
        <v xml:space="preserve">  </v>
      </c>
      <c r="I514" s="3" t="str">
        <f>IF(Investments_Import!C514="","",Investments_Import!C514)</f>
        <v/>
      </c>
      <c r="J514" s="108" t="str">
        <f>IF(Investments_Import!D514="","",Investments_Import!D514)</f>
        <v/>
      </c>
      <c r="K514" s="108" t="str">
        <f t="shared" si="170"/>
        <v/>
      </c>
      <c r="L514" s="47" t="str">
        <f>IF(Investments_Import!E514="","",Investments_Import!E514)</f>
        <v/>
      </c>
      <c r="M514" s="47" t="str">
        <f t="shared" ref="M514:M577" si="179">IF($L514="","",$L514*1)</f>
        <v/>
      </c>
      <c r="N514" s="31" t="str">
        <f>IF(Investments_Import!F514="","",Investments_Import!F514)</f>
        <v/>
      </c>
      <c r="O514" s="31" t="str">
        <f t="shared" ref="O514:O577" si="180">IF($N514="","",$N514*1)</f>
        <v/>
      </c>
      <c r="P514" s="3" t="str">
        <f>IF(Investments_Import!G514="","",Investments_Import!G514)</f>
        <v/>
      </c>
      <c r="Q514" s="3" t="str">
        <f>IF(Investments_Import!H514="","",Investments_Import!H514)</f>
        <v/>
      </c>
      <c r="R514" s="37" t="str">
        <f t="shared" ref="R514:R577" si="181">IF($Q514="","",IF($Q514="USD",$P514,$P514*$J514))</f>
        <v/>
      </c>
      <c r="S514" s="37" t="str">
        <f t="shared" ref="S514:S577" si="182">IF($R514="","",$R514*1)</f>
        <v/>
      </c>
      <c r="U514" s="36" t="str">
        <f>IF(Mining_Import!A514="","",Mining_Import!A514)</f>
        <v/>
      </c>
      <c r="V514" s="22" t="str">
        <f t="shared" si="171"/>
        <v/>
      </c>
      <c r="W514" s="127" t="str">
        <f t="shared" si="172"/>
        <v/>
      </c>
      <c r="X514" s="127" t="str">
        <f t="shared" si="173"/>
        <v/>
      </c>
      <c r="Y514" s="127" t="str">
        <f t="shared" si="174"/>
        <v/>
      </c>
      <c r="Z514" s="36" t="str">
        <f>IF(Mining_Import!B514="","",Mining_Import!B514)</f>
        <v/>
      </c>
      <c r="AA514" s="184" t="str">
        <f>IF(Mining_Import!$C514="","",Mining_Import!$C514)</f>
        <v/>
      </c>
      <c r="AB514" s="122" t="str">
        <f t="shared" si="175"/>
        <v/>
      </c>
      <c r="AC514" s="122" t="str">
        <f>IF($Y514&gt;Dashboard!$Q$19,$AB514,"")</f>
        <v/>
      </c>
      <c r="AD514" s="43" t="str">
        <f t="shared" si="176"/>
        <v/>
      </c>
      <c r="AE514" s="36" t="str">
        <f>IF(Mining_Import!D514="","",Mining_Import!D514)</f>
        <v/>
      </c>
      <c r="AF514" s="36" t="str">
        <f>IF(Mining_Import!E514="","",Mining_Import!E514)</f>
        <v/>
      </c>
      <c r="AG514" s="36" t="str">
        <f>IF(Mining_Import!F514="","",Mining_Import!F514)</f>
        <v/>
      </c>
      <c r="AH514" s="36" t="str">
        <f>IF(Mining_Import!G514="","",Mining_Import!G514)</f>
        <v/>
      </c>
      <c r="AI514" s="36" t="str">
        <f>IF(Mining_Import!H514="","",Mining_Import!H514)</f>
        <v/>
      </c>
      <c r="AJ514" s="36" t="str">
        <f>IF(Mining_Import!I514="","",Mining_Import!I514)</f>
        <v/>
      </c>
      <c r="BY514" s="120" t="str">
        <f t="shared" ref="BY514:BY577" si="183">Y514</f>
        <v/>
      </c>
      <c r="BZ514" s="184" t="str">
        <f t="shared" si="177"/>
        <v/>
      </c>
      <c r="CA514" s="37" t="str">
        <f>IFERROR(VLOOKUP($BY514,Account_Value!$C$2:$F$2500,4,0),"")</f>
        <v/>
      </c>
      <c r="CB514" s="43" t="str">
        <f t="shared" ref="CB514:CB577" si="184">IF(BZ514="","",BZ514*CA514)</f>
        <v/>
      </c>
      <c r="CC514" s="122" t="str">
        <f>IF($BZ514="","",SUM($BZ$2:$BZ514))</f>
        <v/>
      </c>
      <c r="CD514" s="43" t="str">
        <f>IF($BZ514="","",$BU$19*(SUM($BZ$2:$BZ514)))</f>
        <v/>
      </c>
    </row>
    <row r="515" spans="1:82">
      <c r="A515" s="4" t="str">
        <f t="shared" ref="A515:A578" si="185">IF($B515="","",$A514+1)</f>
        <v/>
      </c>
      <c r="B515" s="21" t="str">
        <f>IF(Investments_Import!A515="","",Investments_Import!A515)</f>
        <v/>
      </c>
      <c r="C515" s="22" t="str">
        <f t="shared" si="178"/>
        <v/>
      </c>
      <c r="D515" s="51" t="str">
        <f t="shared" ref="D515:D578" si="186">$C515</f>
        <v/>
      </c>
      <c r="E515" s="3" t="str">
        <f>IF(Investments_Import!B515="","",Investments_Import!B515)</f>
        <v/>
      </c>
      <c r="F515" s="54" t="str">
        <f t="shared" ref="F515:F578" si="187">CONCATENATE(TEXT($D515,"dd-mmm-yyyy")," ",$E515)</f>
        <v xml:space="preserve"> </v>
      </c>
      <c r="G515" s="54" t="str">
        <f>IF($B515="","",COUNTIF($F$2:$F515,$F515))</f>
        <v/>
      </c>
      <c r="H515" s="53" t="str">
        <f t="shared" ref="H515:H578" si="188">CONCATENATE(TEXT($D515,"dd-mmm-yyyy")," ",$E515," ",$G515)</f>
        <v xml:space="preserve">  </v>
      </c>
      <c r="I515" s="3" t="str">
        <f>IF(Investments_Import!C515="","",Investments_Import!C515)</f>
        <v/>
      </c>
      <c r="J515" s="108" t="str">
        <f>IF(Investments_Import!D515="","",Investments_Import!D515)</f>
        <v/>
      </c>
      <c r="K515" s="108" t="str">
        <f t="shared" ref="K515:K578" si="189">IF($B515="","",$J515*1)</f>
        <v/>
      </c>
      <c r="L515" s="47" t="str">
        <f>IF(Investments_Import!E515="","",Investments_Import!E515)</f>
        <v/>
      </c>
      <c r="M515" s="47" t="str">
        <f t="shared" si="179"/>
        <v/>
      </c>
      <c r="N515" s="31" t="str">
        <f>IF(Investments_Import!F515="","",Investments_Import!F515)</f>
        <v/>
      </c>
      <c r="O515" s="31" t="str">
        <f t="shared" si="180"/>
        <v/>
      </c>
      <c r="P515" s="3" t="str">
        <f>IF(Investments_Import!G515="","",Investments_Import!G515)</f>
        <v/>
      </c>
      <c r="Q515" s="3" t="str">
        <f>IF(Investments_Import!H515="","",Investments_Import!H515)</f>
        <v/>
      </c>
      <c r="R515" s="37" t="str">
        <f t="shared" si="181"/>
        <v/>
      </c>
      <c r="S515" s="37" t="str">
        <f t="shared" si="182"/>
        <v/>
      </c>
      <c r="U515" s="36" t="str">
        <f>IF(Mining_Import!A515="","",Mining_Import!A515)</f>
        <v/>
      </c>
      <c r="V515" s="22" t="str">
        <f t="shared" ref="V515:V578" si="190">IF(U515="","",U515*1)</f>
        <v/>
      </c>
      <c r="W515" s="127" t="str">
        <f t="shared" ref="W515:W578" si="191">V515</f>
        <v/>
      </c>
      <c r="X515" s="127" t="str">
        <f t="shared" ref="X515:X578" si="192">IFERROR(INT($W515),"")</f>
        <v/>
      </c>
      <c r="Y515" s="127" t="str">
        <f t="shared" ref="Y515:Y578" si="193">$X515</f>
        <v/>
      </c>
      <c r="Z515" s="36" t="str">
        <f>IF(Mining_Import!B515="","",Mining_Import!B515)</f>
        <v/>
      </c>
      <c r="AA515" s="184" t="str">
        <f>IF(Mining_Import!$C515="","",Mining_Import!$C515)</f>
        <v/>
      </c>
      <c r="AB515" s="122" t="str">
        <f t="shared" ref="AB515:AB578" si="194">IFERROR($AA515*1,"")</f>
        <v/>
      </c>
      <c r="AC515" s="122" t="str">
        <f>IF($Y515&gt;Dashboard!$Q$19,$AB515,"")</f>
        <v/>
      </c>
      <c r="AD515" s="43" t="str">
        <f t="shared" ref="AD515:AD578" si="195">IFERROR($AB515*$BU$19,"")</f>
        <v/>
      </c>
      <c r="AE515" s="36" t="str">
        <f>IF(Mining_Import!D515="","",Mining_Import!D515)</f>
        <v/>
      </c>
      <c r="AF515" s="36" t="str">
        <f>IF(Mining_Import!E515="","",Mining_Import!E515)</f>
        <v/>
      </c>
      <c r="AG515" s="36" t="str">
        <f>IF(Mining_Import!F515="","",Mining_Import!F515)</f>
        <v/>
      </c>
      <c r="AH515" s="36" t="str">
        <f>IF(Mining_Import!G515="","",Mining_Import!G515)</f>
        <v/>
      </c>
      <c r="AI515" s="36" t="str">
        <f>IF(Mining_Import!H515="","",Mining_Import!H515)</f>
        <v/>
      </c>
      <c r="AJ515" s="36" t="str">
        <f>IF(Mining_Import!I515="","",Mining_Import!I515)</f>
        <v/>
      </c>
      <c r="BY515" s="120" t="str">
        <f t="shared" si="183"/>
        <v/>
      </c>
      <c r="BZ515" s="184" t="str">
        <f t="shared" ref="BZ515:BZ578" si="196">AB515</f>
        <v/>
      </c>
      <c r="CA515" s="37" t="str">
        <f>IFERROR(VLOOKUP($BY515,Account_Value!$C$2:$F$2500,4,0),"")</f>
        <v/>
      </c>
      <c r="CB515" s="43" t="str">
        <f t="shared" si="184"/>
        <v/>
      </c>
      <c r="CC515" s="122" t="str">
        <f>IF($BZ515="","",SUM($BZ$2:$BZ515))</f>
        <v/>
      </c>
      <c r="CD515" s="43" t="str">
        <f>IF($BZ515="","",$BU$19*(SUM($BZ$2:$BZ515)))</f>
        <v/>
      </c>
    </row>
    <row r="516" spans="1:82">
      <c r="A516" s="4" t="str">
        <f t="shared" si="185"/>
        <v/>
      </c>
      <c r="B516" s="21" t="str">
        <f>IF(Investments_Import!A516="","",Investments_Import!A516)</f>
        <v/>
      </c>
      <c r="C516" s="22" t="str">
        <f t="shared" si="178"/>
        <v/>
      </c>
      <c r="D516" s="51" t="str">
        <f t="shared" si="186"/>
        <v/>
      </c>
      <c r="E516" s="3" t="str">
        <f>IF(Investments_Import!B516="","",Investments_Import!B516)</f>
        <v/>
      </c>
      <c r="F516" s="54" t="str">
        <f t="shared" si="187"/>
        <v xml:space="preserve"> </v>
      </c>
      <c r="G516" s="54" t="str">
        <f>IF($B516="","",COUNTIF($F$2:$F516,$F516))</f>
        <v/>
      </c>
      <c r="H516" s="53" t="str">
        <f t="shared" si="188"/>
        <v xml:space="preserve">  </v>
      </c>
      <c r="I516" s="3" t="str">
        <f>IF(Investments_Import!C516="","",Investments_Import!C516)</f>
        <v/>
      </c>
      <c r="J516" s="108" t="str">
        <f>IF(Investments_Import!D516="","",Investments_Import!D516)</f>
        <v/>
      </c>
      <c r="K516" s="108" t="str">
        <f t="shared" si="189"/>
        <v/>
      </c>
      <c r="L516" s="47" t="str">
        <f>IF(Investments_Import!E516="","",Investments_Import!E516)</f>
        <v/>
      </c>
      <c r="M516" s="47" t="str">
        <f t="shared" si="179"/>
        <v/>
      </c>
      <c r="N516" s="31" t="str">
        <f>IF(Investments_Import!F516="","",Investments_Import!F516)</f>
        <v/>
      </c>
      <c r="O516" s="31" t="str">
        <f t="shared" si="180"/>
        <v/>
      </c>
      <c r="P516" s="3" t="str">
        <f>IF(Investments_Import!G516="","",Investments_Import!G516)</f>
        <v/>
      </c>
      <c r="Q516" s="3" t="str">
        <f>IF(Investments_Import!H516="","",Investments_Import!H516)</f>
        <v/>
      </c>
      <c r="R516" s="37" t="str">
        <f t="shared" si="181"/>
        <v/>
      </c>
      <c r="S516" s="37" t="str">
        <f t="shared" si="182"/>
        <v/>
      </c>
      <c r="U516" s="36" t="str">
        <f>IF(Mining_Import!A516="","",Mining_Import!A516)</f>
        <v/>
      </c>
      <c r="V516" s="22" t="str">
        <f t="shared" si="190"/>
        <v/>
      </c>
      <c r="W516" s="127" t="str">
        <f t="shared" si="191"/>
        <v/>
      </c>
      <c r="X516" s="127" t="str">
        <f t="shared" si="192"/>
        <v/>
      </c>
      <c r="Y516" s="127" t="str">
        <f t="shared" si="193"/>
        <v/>
      </c>
      <c r="Z516" s="36" t="str">
        <f>IF(Mining_Import!B516="","",Mining_Import!B516)</f>
        <v/>
      </c>
      <c r="AA516" s="184" t="str">
        <f>IF(Mining_Import!$C516="","",Mining_Import!$C516)</f>
        <v/>
      </c>
      <c r="AB516" s="122" t="str">
        <f t="shared" si="194"/>
        <v/>
      </c>
      <c r="AC516" s="122" t="str">
        <f>IF($Y516&gt;Dashboard!$Q$19,$AB516,"")</f>
        <v/>
      </c>
      <c r="AD516" s="43" t="str">
        <f t="shared" si="195"/>
        <v/>
      </c>
      <c r="AE516" s="36" t="str">
        <f>IF(Mining_Import!D516="","",Mining_Import!D516)</f>
        <v/>
      </c>
      <c r="AF516" s="36" t="str">
        <f>IF(Mining_Import!E516="","",Mining_Import!E516)</f>
        <v/>
      </c>
      <c r="AG516" s="36" t="str">
        <f>IF(Mining_Import!F516="","",Mining_Import!F516)</f>
        <v/>
      </c>
      <c r="AH516" s="36" t="str">
        <f>IF(Mining_Import!G516="","",Mining_Import!G516)</f>
        <v/>
      </c>
      <c r="AI516" s="36" t="str">
        <f>IF(Mining_Import!H516="","",Mining_Import!H516)</f>
        <v/>
      </c>
      <c r="AJ516" s="36" t="str">
        <f>IF(Mining_Import!I516="","",Mining_Import!I516)</f>
        <v/>
      </c>
      <c r="BY516" s="120" t="str">
        <f t="shared" si="183"/>
        <v/>
      </c>
      <c r="BZ516" s="184" t="str">
        <f t="shared" si="196"/>
        <v/>
      </c>
      <c r="CA516" s="37" t="str">
        <f>IFERROR(VLOOKUP($BY516,Account_Value!$C$2:$F$2500,4,0),"")</f>
        <v/>
      </c>
      <c r="CB516" s="43" t="str">
        <f t="shared" si="184"/>
        <v/>
      </c>
      <c r="CC516" s="122" t="str">
        <f>IF($BZ516="","",SUM($BZ$2:$BZ516))</f>
        <v/>
      </c>
      <c r="CD516" s="43" t="str">
        <f>IF($BZ516="","",$BU$19*(SUM($BZ$2:$BZ516)))</f>
        <v/>
      </c>
    </row>
    <row r="517" spans="1:82">
      <c r="A517" s="4" t="str">
        <f t="shared" si="185"/>
        <v/>
      </c>
      <c r="B517" s="21" t="str">
        <f>IF(Investments_Import!A517="","",Investments_Import!A517)</f>
        <v/>
      </c>
      <c r="C517" s="22" t="str">
        <f t="shared" si="178"/>
        <v/>
      </c>
      <c r="D517" s="51" t="str">
        <f t="shared" si="186"/>
        <v/>
      </c>
      <c r="E517" s="3" t="str">
        <f>IF(Investments_Import!B517="","",Investments_Import!B517)</f>
        <v/>
      </c>
      <c r="F517" s="54" t="str">
        <f t="shared" si="187"/>
        <v xml:space="preserve"> </v>
      </c>
      <c r="G517" s="54" t="str">
        <f>IF($B517="","",COUNTIF($F$2:$F517,$F517))</f>
        <v/>
      </c>
      <c r="H517" s="53" t="str">
        <f t="shared" si="188"/>
        <v xml:space="preserve">  </v>
      </c>
      <c r="I517" s="3" t="str">
        <f>IF(Investments_Import!C517="","",Investments_Import!C517)</f>
        <v/>
      </c>
      <c r="J517" s="108" t="str">
        <f>IF(Investments_Import!D517="","",Investments_Import!D517)</f>
        <v/>
      </c>
      <c r="K517" s="108" t="str">
        <f t="shared" si="189"/>
        <v/>
      </c>
      <c r="L517" s="47" t="str">
        <f>IF(Investments_Import!E517="","",Investments_Import!E517)</f>
        <v/>
      </c>
      <c r="M517" s="47" t="str">
        <f t="shared" si="179"/>
        <v/>
      </c>
      <c r="N517" s="31" t="str">
        <f>IF(Investments_Import!F517="","",Investments_Import!F517)</f>
        <v/>
      </c>
      <c r="O517" s="31" t="str">
        <f t="shared" si="180"/>
        <v/>
      </c>
      <c r="P517" s="3" t="str">
        <f>IF(Investments_Import!G517="","",Investments_Import!G517)</f>
        <v/>
      </c>
      <c r="Q517" s="3" t="str">
        <f>IF(Investments_Import!H517="","",Investments_Import!H517)</f>
        <v/>
      </c>
      <c r="R517" s="37" t="str">
        <f t="shared" si="181"/>
        <v/>
      </c>
      <c r="S517" s="37" t="str">
        <f t="shared" si="182"/>
        <v/>
      </c>
      <c r="U517" s="36" t="str">
        <f>IF(Mining_Import!A517="","",Mining_Import!A517)</f>
        <v/>
      </c>
      <c r="V517" s="22" t="str">
        <f t="shared" si="190"/>
        <v/>
      </c>
      <c r="W517" s="127" t="str">
        <f t="shared" si="191"/>
        <v/>
      </c>
      <c r="X517" s="127" t="str">
        <f t="shared" si="192"/>
        <v/>
      </c>
      <c r="Y517" s="127" t="str">
        <f t="shared" si="193"/>
        <v/>
      </c>
      <c r="Z517" s="36" t="str">
        <f>IF(Mining_Import!B517="","",Mining_Import!B517)</f>
        <v/>
      </c>
      <c r="AA517" s="184" t="str">
        <f>IF(Mining_Import!$C517="","",Mining_Import!$C517)</f>
        <v/>
      </c>
      <c r="AB517" s="122" t="str">
        <f t="shared" si="194"/>
        <v/>
      </c>
      <c r="AC517" s="122" t="str">
        <f>IF($Y517&gt;Dashboard!$Q$19,$AB517,"")</f>
        <v/>
      </c>
      <c r="AD517" s="43" t="str">
        <f t="shared" si="195"/>
        <v/>
      </c>
      <c r="AE517" s="36" t="str">
        <f>IF(Mining_Import!D517="","",Mining_Import!D517)</f>
        <v/>
      </c>
      <c r="AF517" s="36" t="str">
        <f>IF(Mining_Import!E517="","",Mining_Import!E517)</f>
        <v/>
      </c>
      <c r="AG517" s="36" t="str">
        <f>IF(Mining_Import!F517="","",Mining_Import!F517)</f>
        <v/>
      </c>
      <c r="AH517" s="36" t="str">
        <f>IF(Mining_Import!G517="","",Mining_Import!G517)</f>
        <v/>
      </c>
      <c r="AI517" s="36" t="str">
        <f>IF(Mining_Import!H517="","",Mining_Import!H517)</f>
        <v/>
      </c>
      <c r="AJ517" s="36" t="str">
        <f>IF(Mining_Import!I517="","",Mining_Import!I517)</f>
        <v/>
      </c>
      <c r="BY517" s="120" t="str">
        <f t="shared" si="183"/>
        <v/>
      </c>
      <c r="BZ517" s="184" t="str">
        <f t="shared" si="196"/>
        <v/>
      </c>
      <c r="CA517" s="37" t="str">
        <f>IFERROR(VLOOKUP($BY517,Account_Value!$C$2:$F$2500,4,0),"")</f>
        <v/>
      </c>
      <c r="CB517" s="43" t="str">
        <f t="shared" si="184"/>
        <v/>
      </c>
      <c r="CC517" s="122" t="str">
        <f>IF($BZ517="","",SUM($BZ$2:$BZ517))</f>
        <v/>
      </c>
      <c r="CD517" s="43" t="str">
        <f>IF($BZ517="","",$BU$19*(SUM($BZ$2:$BZ517)))</f>
        <v/>
      </c>
    </row>
    <row r="518" spans="1:82">
      <c r="A518" s="4" t="str">
        <f t="shared" si="185"/>
        <v/>
      </c>
      <c r="B518" s="21" t="str">
        <f>IF(Investments_Import!A518="","",Investments_Import!A518)</f>
        <v/>
      </c>
      <c r="C518" s="22" t="str">
        <f t="shared" si="178"/>
        <v/>
      </c>
      <c r="D518" s="51" t="str">
        <f t="shared" si="186"/>
        <v/>
      </c>
      <c r="E518" s="3" t="str">
        <f>IF(Investments_Import!B518="","",Investments_Import!B518)</f>
        <v/>
      </c>
      <c r="F518" s="54" t="str">
        <f t="shared" si="187"/>
        <v xml:space="preserve"> </v>
      </c>
      <c r="G518" s="54" t="str">
        <f>IF($B518="","",COUNTIF($F$2:$F518,$F518))</f>
        <v/>
      </c>
      <c r="H518" s="53" t="str">
        <f t="shared" si="188"/>
        <v xml:space="preserve">  </v>
      </c>
      <c r="I518" s="3" t="str">
        <f>IF(Investments_Import!C518="","",Investments_Import!C518)</f>
        <v/>
      </c>
      <c r="J518" s="108" t="str">
        <f>IF(Investments_Import!D518="","",Investments_Import!D518)</f>
        <v/>
      </c>
      <c r="K518" s="108" t="str">
        <f t="shared" si="189"/>
        <v/>
      </c>
      <c r="L518" s="47" t="str">
        <f>IF(Investments_Import!E518="","",Investments_Import!E518)</f>
        <v/>
      </c>
      <c r="M518" s="47" t="str">
        <f t="shared" si="179"/>
        <v/>
      </c>
      <c r="N518" s="31" t="str">
        <f>IF(Investments_Import!F518="","",Investments_Import!F518)</f>
        <v/>
      </c>
      <c r="O518" s="31" t="str">
        <f t="shared" si="180"/>
        <v/>
      </c>
      <c r="P518" s="3" t="str">
        <f>IF(Investments_Import!G518="","",Investments_Import!G518)</f>
        <v/>
      </c>
      <c r="Q518" s="3" t="str">
        <f>IF(Investments_Import!H518="","",Investments_Import!H518)</f>
        <v/>
      </c>
      <c r="R518" s="37" t="str">
        <f t="shared" si="181"/>
        <v/>
      </c>
      <c r="S518" s="37" t="str">
        <f t="shared" si="182"/>
        <v/>
      </c>
      <c r="U518" s="36" t="str">
        <f>IF(Mining_Import!A518="","",Mining_Import!A518)</f>
        <v/>
      </c>
      <c r="V518" s="22" t="str">
        <f t="shared" si="190"/>
        <v/>
      </c>
      <c r="W518" s="127" t="str">
        <f t="shared" si="191"/>
        <v/>
      </c>
      <c r="X518" s="127" t="str">
        <f t="shared" si="192"/>
        <v/>
      </c>
      <c r="Y518" s="127" t="str">
        <f t="shared" si="193"/>
        <v/>
      </c>
      <c r="Z518" s="36" t="str">
        <f>IF(Mining_Import!B518="","",Mining_Import!B518)</f>
        <v/>
      </c>
      <c r="AA518" s="184" t="str">
        <f>IF(Mining_Import!$C518="","",Mining_Import!$C518)</f>
        <v/>
      </c>
      <c r="AB518" s="122" t="str">
        <f t="shared" si="194"/>
        <v/>
      </c>
      <c r="AC518" s="122" t="str">
        <f>IF($Y518&gt;Dashboard!$Q$19,$AB518,"")</f>
        <v/>
      </c>
      <c r="AD518" s="43" t="str">
        <f t="shared" si="195"/>
        <v/>
      </c>
      <c r="AE518" s="36" t="str">
        <f>IF(Mining_Import!D518="","",Mining_Import!D518)</f>
        <v/>
      </c>
      <c r="AF518" s="36" t="str">
        <f>IF(Mining_Import!E518="","",Mining_Import!E518)</f>
        <v/>
      </c>
      <c r="AG518" s="36" t="str">
        <f>IF(Mining_Import!F518="","",Mining_Import!F518)</f>
        <v/>
      </c>
      <c r="AH518" s="36" t="str">
        <f>IF(Mining_Import!G518="","",Mining_Import!G518)</f>
        <v/>
      </c>
      <c r="AI518" s="36" t="str">
        <f>IF(Mining_Import!H518="","",Mining_Import!H518)</f>
        <v/>
      </c>
      <c r="AJ518" s="36" t="str">
        <f>IF(Mining_Import!I518="","",Mining_Import!I518)</f>
        <v/>
      </c>
      <c r="BY518" s="120" t="str">
        <f t="shared" si="183"/>
        <v/>
      </c>
      <c r="BZ518" s="184" t="str">
        <f t="shared" si="196"/>
        <v/>
      </c>
      <c r="CA518" s="37" t="str">
        <f>IFERROR(VLOOKUP($BY518,Account_Value!$C$2:$F$2500,4,0),"")</f>
        <v/>
      </c>
      <c r="CB518" s="43" t="str">
        <f t="shared" si="184"/>
        <v/>
      </c>
      <c r="CC518" s="122" t="str">
        <f>IF($BZ518="","",SUM($BZ$2:$BZ518))</f>
        <v/>
      </c>
      <c r="CD518" s="43" t="str">
        <f>IF($BZ518="","",$BU$19*(SUM($BZ$2:$BZ518)))</f>
        <v/>
      </c>
    </row>
    <row r="519" spans="1:82">
      <c r="A519" s="4" t="str">
        <f t="shared" si="185"/>
        <v/>
      </c>
      <c r="B519" s="21" t="str">
        <f>IF(Investments_Import!A519="","",Investments_Import!A519)</f>
        <v/>
      </c>
      <c r="C519" s="22" t="str">
        <f t="shared" si="178"/>
        <v/>
      </c>
      <c r="D519" s="51" t="str">
        <f t="shared" si="186"/>
        <v/>
      </c>
      <c r="E519" s="3" t="str">
        <f>IF(Investments_Import!B519="","",Investments_Import!B519)</f>
        <v/>
      </c>
      <c r="F519" s="54" t="str">
        <f t="shared" si="187"/>
        <v xml:space="preserve"> </v>
      </c>
      <c r="G519" s="54" t="str">
        <f>IF($B519="","",COUNTIF($F$2:$F519,$F519))</f>
        <v/>
      </c>
      <c r="H519" s="53" t="str">
        <f t="shared" si="188"/>
        <v xml:space="preserve">  </v>
      </c>
      <c r="I519" s="3" t="str">
        <f>IF(Investments_Import!C519="","",Investments_Import!C519)</f>
        <v/>
      </c>
      <c r="J519" s="108" t="str">
        <f>IF(Investments_Import!D519="","",Investments_Import!D519)</f>
        <v/>
      </c>
      <c r="K519" s="108" t="str">
        <f t="shared" si="189"/>
        <v/>
      </c>
      <c r="L519" s="47" t="str">
        <f>IF(Investments_Import!E519="","",Investments_Import!E519)</f>
        <v/>
      </c>
      <c r="M519" s="47" t="str">
        <f t="shared" si="179"/>
        <v/>
      </c>
      <c r="N519" s="31" t="str">
        <f>IF(Investments_Import!F519="","",Investments_Import!F519)</f>
        <v/>
      </c>
      <c r="O519" s="31" t="str">
        <f t="shared" si="180"/>
        <v/>
      </c>
      <c r="P519" s="3" t="str">
        <f>IF(Investments_Import!G519="","",Investments_Import!G519)</f>
        <v/>
      </c>
      <c r="Q519" s="3" t="str">
        <f>IF(Investments_Import!H519="","",Investments_Import!H519)</f>
        <v/>
      </c>
      <c r="R519" s="37" t="str">
        <f t="shared" si="181"/>
        <v/>
      </c>
      <c r="S519" s="37" t="str">
        <f t="shared" si="182"/>
        <v/>
      </c>
      <c r="U519" s="36" t="str">
        <f>IF(Mining_Import!A519="","",Mining_Import!A519)</f>
        <v/>
      </c>
      <c r="V519" s="22" t="str">
        <f t="shared" si="190"/>
        <v/>
      </c>
      <c r="W519" s="127" t="str">
        <f t="shared" si="191"/>
        <v/>
      </c>
      <c r="X519" s="127" t="str">
        <f t="shared" si="192"/>
        <v/>
      </c>
      <c r="Y519" s="127" t="str">
        <f t="shared" si="193"/>
        <v/>
      </c>
      <c r="Z519" s="36" t="str">
        <f>IF(Mining_Import!B519="","",Mining_Import!B519)</f>
        <v/>
      </c>
      <c r="AA519" s="184" t="str">
        <f>IF(Mining_Import!$C519="","",Mining_Import!$C519)</f>
        <v/>
      </c>
      <c r="AB519" s="122" t="str">
        <f t="shared" si="194"/>
        <v/>
      </c>
      <c r="AC519" s="122" t="str">
        <f>IF($Y519&gt;Dashboard!$Q$19,$AB519,"")</f>
        <v/>
      </c>
      <c r="AD519" s="43" t="str">
        <f t="shared" si="195"/>
        <v/>
      </c>
      <c r="AE519" s="36" t="str">
        <f>IF(Mining_Import!D519="","",Mining_Import!D519)</f>
        <v/>
      </c>
      <c r="AF519" s="36" t="str">
        <f>IF(Mining_Import!E519="","",Mining_Import!E519)</f>
        <v/>
      </c>
      <c r="AG519" s="36" t="str">
        <f>IF(Mining_Import!F519="","",Mining_Import!F519)</f>
        <v/>
      </c>
      <c r="AH519" s="36" t="str">
        <f>IF(Mining_Import!G519="","",Mining_Import!G519)</f>
        <v/>
      </c>
      <c r="AI519" s="36" t="str">
        <f>IF(Mining_Import!H519="","",Mining_Import!H519)</f>
        <v/>
      </c>
      <c r="AJ519" s="36" t="str">
        <f>IF(Mining_Import!I519="","",Mining_Import!I519)</f>
        <v/>
      </c>
      <c r="BY519" s="120" t="str">
        <f t="shared" si="183"/>
        <v/>
      </c>
      <c r="BZ519" s="184" t="str">
        <f t="shared" si="196"/>
        <v/>
      </c>
      <c r="CA519" s="37" t="str">
        <f>IFERROR(VLOOKUP($BY519,Account_Value!$C$2:$F$2500,4,0),"")</f>
        <v/>
      </c>
      <c r="CB519" s="43" t="str">
        <f t="shared" si="184"/>
        <v/>
      </c>
      <c r="CC519" s="122" t="str">
        <f>IF($BZ519="","",SUM($BZ$2:$BZ519))</f>
        <v/>
      </c>
      <c r="CD519" s="43" t="str">
        <f>IF($BZ519="","",$BU$19*(SUM($BZ$2:$BZ519)))</f>
        <v/>
      </c>
    </row>
    <row r="520" spans="1:82">
      <c r="A520" s="4" t="str">
        <f t="shared" si="185"/>
        <v/>
      </c>
      <c r="B520" s="21" t="str">
        <f>IF(Investments_Import!A520="","",Investments_Import!A520)</f>
        <v/>
      </c>
      <c r="C520" s="22" t="str">
        <f t="shared" si="178"/>
        <v/>
      </c>
      <c r="D520" s="51" t="str">
        <f t="shared" si="186"/>
        <v/>
      </c>
      <c r="E520" s="3" t="str">
        <f>IF(Investments_Import!B520="","",Investments_Import!B520)</f>
        <v/>
      </c>
      <c r="F520" s="54" t="str">
        <f t="shared" si="187"/>
        <v xml:space="preserve"> </v>
      </c>
      <c r="G520" s="54" t="str">
        <f>IF($B520="","",COUNTIF($F$2:$F520,$F520))</f>
        <v/>
      </c>
      <c r="H520" s="53" t="str">
        <f t="shared" si="188"/>
        <v xml:space="preserve">  </v>
      </c>
      <c r="I520" s="3" t="str">
        <f>IF(Investments_Import!C520="","",Investments_Import!C520)</f>
        <v/>
      </c>
      <c r="J520" s="108" t="str">
        <f>IF(Investments_Import!D520="","",Investments_Import!D520)</f>
        <v/>
      </c>
      <c r="K520" s="108" t="str">
        <f t="shared" si="189"/>
        <v/>
      </c>
      <c r="L520" s="47" t="str">
        <f>IF(Investments_Import!E520="","",Investments_Import!E520)</f>
        <v/>
      </c>
      <c r="M520" s="47" t="str">
        <f t="shared" si="179"/>
        <v/>
      </c>
      <c r="N520" s="31" t="str">
        <f>IF(Investments_Import!F520="","",Investments_Import!F520)</f>
        <v/>
      </c>
      <c r="O520" s="31" t="str">
        <f t="shared" si="180"/>
        <v/>
      </c>
      <c r="P520" s="3" t="str">
        <f>IF(Investments_Import!G520="","",Investments_Import!G520)</f>
        <v/>
      </c>
      <c r="Q520" s="3" t="str">
        <f>IF(Investments_Import!H520="","",Investments_Import!H520)</f>
        <v/>
      </c>
      <c r="R520" s="37" t="str">
        <f t="shared" si="181"/>
        <v/>
      </c>
      <c r="S520" s="37" t="str">
        <f t="shared" si="182"/>
        <v/>
      </c>
      <c r="U520" s="36" t="str">
        <f>IF(Mining_Import!A520="","",Mining_Import!A520)</f>
        <v/>
      </c>
      <c r="V520" s="22" t="str">
        <f t="shared" si="190"/>
        <v/>
      </c>
      <c r="W520" s="127" t="str">
        <f t="shared" si="191"/>
        <v/>
      </c>
      <c r="X520" s="127" t="str">
        <f t="shared" si="192"/>
        <v/>
      </c>
      <c r="Y520" s="127" t="str">
        <f t="shared" si="193"/>
        <v/>
      </c>
      <c r="Z520" s="36" t="str">
        <f>IF(Mining_Import!B520="","",Mining_Import!B520)</f>
        <v/>
      </c>
      <c r="AA520" s="184" t="str">
        <f>IF(Mining_Import!$C520="","",Mining_Import!$C520)</f>
        <v/>
      </c>
      <c r="AB520" s="122" t="str">
        <f t="shared" si="194"/>
        <v/>
      </c>
      <c r="AC520" s="122" t="str">
        <f>IF($Y520&gt;Dashboard!$Q$19,$AB520,"")</f>
        <v/>
      </c>
      <c r="AD520" s="43" t="str">
        <f t="shared" si="195"/>
        <v/>
      </c>
      <c r="AE520" s="36" t="str">
        <f>IF(Mining_Import!D520="","",Mining_Import!D520)</f>
        <v/>
      </c>
      <c r="AF520" s="36" t="str">
        <f>IF(Mining_Import!E520="","",Mining_Import!E520)</f>
        <v/>
      </c>
      <c r="AG520" s="36" t="str">
        <f>IF(Mining_Import!F520="","",Mining_Import!F520)</f>
        <v/>
      </c>
      <c r="AH520" s="36" t="str">
        <f>IF(Mining_Import!G520="","",Mining_Import!G520)</f>
        <v/>
      </c>
      <c r="AI520" s="36" t="str">
        <f>IF(Mining_Import!H520="","",Mining_Import!H520)</f>
        <v/>
      </c>
      <c r="AJ520" s="36" t="str">
        <f>IF(Mining_Import!I520="","",Mining_Import!I520)</f>
        <v/>
      </c>
      <c r="BY520" s="120" t="str">
        <f t="shared" si="183"/>
        <v/>
      </c>
      <c r="BZ520" s="184" t="str">
        <f t="shared" si="196"/>
        <v/>
      </c>
      <c r="CA520" s="37" t="str">
        <f>IFERROR(VLOOKUP($BY520,Account_Value!$C$2:$F$2500,4,0),"")</f>
        <v/>
      </c>
      <c r="CB520" s="43" t="str">
        <f t="shared" si="184"/>
        <v/>
      </c>
      <c r="CC520" s="122" t="str">
        <f>IF($BZ520="","",SUM($BZ$2:$BZ520))</f>
        <v/>
      </c>
      <c r="CD520" s="43" t="str">
        <f>IF($BZ520="","",$BU$19*(SUM($BZ$2:$BZ520)))</f>
        <v/>
      </c>
    </row>
    <row r="521" spans="1:82">
      <c r="A521" s="4" t="str">
        <f t="shared" si="185"/>
        <v/>
      </c>
      <c r="B521" s="21" t="str">
        <f>IF(Investments_Import!A521="","",Investments_Import!A521)</f>
        <v/>
      </c>
      <c r="C521" s="22" t="str">
        <f t="shared" si="178"/>
        <v/>
      </c>
      <c r="D521" s="51" t="str">
        <f t="shared" si="186"/>
        <v/>
      </c>
      <c r="E521" s="3" t="str">
        <f>IF(Investments_Import!B521="","",Investments_Import!B521)</f>
        <v/>
      </c>
      <c r="F521" s="54" t="str">
        <f t="shared" si="187"/>
        <v xml:space="preserve"> </v>
      </c>
      <c r="G521" s="54" t="str">
        <f>IF($B521="","",COUNTIF($F$2:$F521,$F521))</f>
        <v/>
      </c>
      <c r="H521" s="53" t="str">
        <f t="shared" si="188"/>
        <v xml:space="preserve">  </v>
      </c>
      <c r="I521" s="3" t="str">
        <f>IF(Investments_Import!C521="","",Investments_Import!C521)</f>
        <v/>
      </c>
      <c r="J521" s="108" t="str">
        <f>IF(Investments_Import!D521="","",Investments_Import!D521)</f>
        <v/>
      </c>
      <c r="K521" s="108" t="str">
        <f t="shared" si="189"/>
        <v/>
      </c>
      <c r="L521" s="47" t="str">
        <f>IF(Investments_Import!E521="","",Investments_Import!E521)</f>
        <v/>
      </c>
      <c r="M521" s="47" t="str">
        <f t="shared" si="179"/>
        <v/>
      </c>
      <c r="N521" s="31" t="str">
        <f>IF(Investments_Import!F521="","",Investments_Import!F521)</f>
        <v/>
      </c>
      <c r="O521" s="31" t="str">
        <f t="shared" si="180"/>
        <v/>
      </c>
      <c r="P521" s="3" t="str">
        <f>IF(Investments_Import!G521="","",Investments_Import!G521)</f>
        <v/>
      </c>
      <c r="Q521" s="3" t="str">
        <f>IF(Investments_Import!H521="","",Investments_Import!H521)</f>
        <v/>
      </c>
      <c r="R521" s="37" t="str">
        <f t="shared" si="181"/>
        <v/>
      </c>
      <c r="S521" s="37" t="str">
        <f t="shared" si="182"/>
        <v/>
      </c>
      <c r="U521" s="36" t="str">
        <f>IF(Mining_Import!A521="","",Mining_Import!A521)</f>
        <v/>
      </c>
      <c r="V521" s="22" t="str">
        <f t="shared" si="190"/>
        <v/>
      </c>
      <c r="W521" s="127" t="str">
        <f t="shared" si="191"/>
        <v/>
      </c>
      <c r="X521" s="127" t="str">
        <f t="shared" si="192"/>
        <v/>
      </c>
      <c r="Y521" s="127" t="str">
        <f t="shared" si="193"/>
        <v/>
      </c>
      <c r="Z521" s="36" t="str">
        <f>IF(Mining_Import!B521="","",Mining_Import!B521)</f>
        <v/>
      </c>
      <c r="AA521" s="184" t="str">
        <f>IF(Mining_Import!$C521="","",Mining_Import!$C521)</f>
        <v/>
      </c>
      <c r="AB521" s="122" t="str">
        <f t="shared" si="194"/>
        <v/>
      </c>
      <c r="AC521" s="122" t="str">
        <f>IF($Y521&gt;Dashboard!$Q$19,$AB521,"")</f>
        <v/>
      </c>
      <c r="AD521" s="43" t="str">
        <f t="shared" si="195"/>
        <v/>
      </c>
      <c r="AE521" s="36" t="str">
        <f>IF(Mining_Import!D521="","",Mining_Import!D521)</f>
        <v/>
      </c>
      <c r="AF521" s="36" t="str">
        <f>IF(Mining_Import!E521="","",Mining_Import!E521)</f>
        <v/>
      </c>
      <c r="AG521" s="36" t="str">
        <f>IF(Mining_Import!F521="","",Mining_Import!F521)</f>
        <v/>
      </c>
      <c r="AH521" s="36" t="str">
        <f>IF(Mining_Import!G521="","",Mining_Import!G521)</f>
        <v/>
      </c>
      <c r="AI521" s="36" t="str">
        <f>IF(Mining_Import!H521="","",Mining_Import!H521)</f>
        <v/>
      </c>
      <c r="AJ521" s="36" t="str">
        <f>IF(Mining_Import!I521="","",Mining_Import!I521)</f>
        <v/>
      </c>
      <c r="BY521" s="120" t="str">
        <f t="shared" si="183"/>
        <v/>
      </c>
      <c r="BZ521" s="184" t="str">
        <f t="shared" si="196"/>
        <v/>
      </c>
      <c r="CA521" s="37" t="str">
        <f>IFERROR(VLOOKUP($BY521,Account_Value!$C$2:$F$2500,4,0),"")</f>
        <v/>
      </c>
      <c r="CB521" s="43" t="str">
        <f t="shared" si="184"/>
        <v/>
      </c>
      <c r="CC521" s="122" t="str">
        <f>IF($BZ521="","",SUM($BZ$2:$BZ521))</f>
        <v/>
      </c>
      <c r="CD521" s="43" t="str">
        <f>IF($BZ521="","",$BU$19*(SUM($BZ$2:$BZ521)))</f>
        <v/>
      </c>
    </row>
    <row r="522" spans="1:82">
      <c r="A522" s="4" t="str">
        <f t="shared" si="185"/>
        <v/>
      </c>
      <c r="B522" s="21" t="str">
        <f>IF(Investments_Import!A522="","",Investments_Import!A522)</f>
        <v/>
      </c>
      <c r="C522" s="22" t="str">
        <f t="shared" si="178"/>
        <v/>
      </c>
      <c r="D522" s="51" t="str">
        <f t="shared" si="186"/>
        <v/>
      </c>
      <c r="E522" s="3" t="str">
        <f>IF(Investments_Import!B522="","",Investments_Import!B522)</f>
        <v/>
      </c>
      <c r="F522" s="54" t="str">
        <f t="shared" si="187"/>
        <v xml:space="preserve"> </v>
      </c>
      <c r="G522" s="54" t="str">
        <f>IF($B522="","",COUNTIF($F$2:$F522,$F522))</f>
        <v/>
      </c>
      <c r="H522" s="53" t="str">
        <f t="shared" si="188"/>
        <v xml:space="preserve">  </v>
      </c>
      <c r="I522" s="3" t="str">
        <f>IF(Investments_Import!C522="","",Investments_Import!C522)</f>
        <v/>
      </c>
      <c r="J522" s="108" t="str">
        <f>IF(Investments_Import!D522="","",Investments_Import!D522)</f>
        <v/>
      </c>
      <c r="K522" s="108" t="str">
        <f t="shared" si="189"/>
        <v/>
      </c>
      <c r="L522" s="47" t="str">
        <f>IF(Investments_Import!E522="","",Investments_Import!E522)</f>
        <v/>
      </c>
      <c r="M522" s="47" t="str">
        <f t="shared" si="179"/>
        <v/>
      </c>
      <c r="N522" s="31" t="str">
        <f>IF(Investments_Import!F522="","",Investments_Import!F522)</f>
        <v/>
      </c>
      <c r="O522" s="31" t="str">
        <f t="shared" si="180"/>
        <v/>
      </c>
      <c r="P522" s="3" t="str">
        <f>IF(Investments_Import!G522="","",Investments_Import!G522)</f>
        <v/>
      </c>
      <c r="Q522" s="3" t="str">
        <f>IF(Investments_Import!H522="","",Investments_Import!H522)</f>
        <v/>
      </c>
      <c r="R522" s="37" t="str">
        <f t="shared" si="181"/>
        <v/>
      </c>
      <c r="S522" s="37" t="str">
        <f t="shared" si="182"/>
        <v/>
      </c>
      <c r="U522" s="36" t="str">
        <f>IF(Mining_Import!A522="","",Mining_Import!A522)</f>
        <v/>
      </c>
      <c r="V522" s="22" t="str">
        <f t="shared" si="190"/>
        <v/>
      </c>
      <c r="W522" s="127" t="str">
        <f t="shared" si="191"/>
        <v/>
      </c>
      <c r="X522" s="127" t="str">
        <f t="shared" si="192"/>
        <v/>
      </c>
      <c r="Y522" s="127" t="str">
        <f t="shared" si="193"/>
        <v/>
      </c>
      <c r="Z522" s="36" t="str">
        <f>IF(Mining_Import!B522="","",Mining_Import!B522)</f>
        <v/>
      </c>
      <c r="AA522" s="184" t="str">
        <f>IF(Mining_Import!$C522="","",Mining_Import!$C522)</f>
        <v/>
      </c>
      <c r="AB522" s="122" t="str">
        <f t="shared" si="194"/>
        <v/>
      </c>
      <c r="AC522" s="122" t="str">
        <f>IF($Y522&gt;Dashboard!$Q$19,$AB522,"")</f>
        <v/>
      </c>
      <c r="AD522" s="43" t="str">
        <f t="shared" si="195"/>
        <v/>
      </c>
      <c r="AE522" s="36" t="str">
        <f>IF(Mining_Import!D522="","",Mining_Import!D522)</f>
        <v/>
      </c>
      <c r="AF522" s="36" t="str">
        <f>IF(Mining_Import!E522="","",Mining_Import!E522)</f>
        <v/>
      </c>
      <c r="AG522" s="36" t="str">
        <f>IF(Mining_Import!F522="","",Mining_Import!F522)</f>
        <v/>
      </c>
      <c r="AH522" s="36" t="str">
        <f>IF(Mining_Import!G522="","",Mining_Import!G522)</f>
        <v/>
      </c>
      <c r="AI522" s="36" t="str">
        <f>IF(Mining_Import!H522="","",Mining_Import!H522)</f>
        <v/>
      </c>
      <c r="AJ522" s="36" t="str">
        <f>IF(Mining_Import!I522="","",Mining_Import!I522)</f>
        <v/>
      </c>
      <c r="BY522" s="120" t="str">
        <f t="shared" si="183"/>
        <v/>
      </c>
      <c r="BZ522" s="184" t="str">
        <f t="shared" si="196"/>
        <v/>
      </c>
      <c r="CA522" s="37" t="str">
        <f>IFERROR(VLOOKUP($BY522,Account_Value!$C$2:$F$2500,4,0),"")</f>
        <v/>
      </c>
      <c r="CB522" s="43" t="str">
        <f t="shared" si="184"/>
        <v/>
      </c>
      <c r="CC522" s="122" t="str">
        <f>IF($BZ522="","",SUM($BZ$2:$BZ522))</f>
        <v/>
      </c>
      <c r="CD522" s="43" t="str">
        <f>IF($BZ522="","",$BU$19*(SUM($BZ$2:$BZ522)))</f>
        <v/>
      </c>
    </row>
    <row r="523" spans="1:82">
      <c r="A523" s="4" t="str">
        <f t="shared" si="185"/>
        <v/>
      </c>
      <c r="B523" s="21" t="str">
        <f>IF(Investments_Import!A523="","",Investments_Import!A523)</f>
        <v/>
      </c>
      <c r="C523" s="22" t="str">
        <f t="shared" si="178"/>
        <v/>
      </c>
      <c r="D523" s="51" t="str">
        <f t="shared" si="186"/>
        <v/>
      </c>
      <c r="E523" s="3" t="str">
        <f>IF(Investments_Import!B523="","",Investments_Import!B523)</f>
        <v/>
      </c>
      <c r="F523" s="54" t="str">
        <f t="shared" si="187"/>
        <v xml:space="preserve"> </v>
      </c>
      <c r="G523" s="54" t="str">
        <f>IF($B523="","",COUNTIF($F$2:$F523,$F523))</f>
        <v/>
      </c>
      <c r="H523" s="53" t="str">
        <f t="shared" si="188"/>
        <v xml:space="preserve">  </v>
      </c>
      <c r="I523" s="3" t="str">
        <f>IF(Investments_Import!C523="","",Investments_Import!C523)</f>
        <v/>
      </c>
      <c r="J523" s="108" t="str">
        <f>IF(Investments_Import!D523="","",Investments_Import!D523)</f>
        <v/>
      </c>
      <c r="K523" s="108" t="str">
        <f t="shared" si="189"/>
        <v/>
      </c>
      <c r="L523" s="47" t="str">
        <f>IF(Investments_Import!E523="","",Investments_Import!E523)</f>
        <v/>
      </c>
      <c r="M523" s="47" t="str">
        <f t="shared" si="179"/>
        <v/>
      </c>
      <c r="N523" s="31" t="str">
        <f>IF(Investments_Import!F523="","",Investments_Import!F523)</f>
        <v/>
      </c>
      <c r="O523" s="31" t="str">
        <f t="shared" si="180"/>
        <v/>
      </c>
      <c r="P523" s="3" t="str">
        <f>IF(Investments_Import!G523="","",Investments_Import!G523)</f>
        <v/>
      </c>
      <c r="Q523" s="3" t="str">
        <f>IF(Investments_Import!H523="","",Investments_Import!H523)</f>
        <v/>
      </c>
      <c r="R523" s="37" t="str">
        <f t="shared" si="181"/>
        <v/>
      </c>
      <c r="S523" s="37" t="str">
        <f t="shared" si="182"/>
        <v/>
      </c>
      <c r="U523" s="36" t="str">
        <f>IF(Mining_Import!A523="","",Mining_Import!A523)</f>
        <v/>
      </c>
      <c r="V523" s="22" t="str">
        <f t="shared" si="190"/>
        <v/>
      </c>
      <c r="W523" s="127" t="str">
        <f t="shared" si="191"/>
        <v/>
      </c>
      <c r="X523" s="127" t="str">
        <f t="shared" si="192"/>
        <v/>
      </c>
      <c r="Y523" s="127" t="str">
        <f t="shared" si="193"/>
        <v/>
      </c>
      <c r="Z523" s="36" t="str">
        <f>IF(Mining_Import!B523="","",Mining_Import!B523)</f>
        <v/>
      </c>
      <c r="AA523" s="184" t="str">
        <f>IF(Mining_Import!$C523="","",Mining_Import!$C523)</f>
        <v/>
      </c>
      <c r="AB523" s="122" t="str">
        <f t="shared" si="194"/>
        <v/>
      </c>
      <c r="AC523" s="122" t="str">
        <f>IF($Y523&gt;Dashboard!$Q$19,$AB523,"")</f>
        <v/>
      </c>
      <c r="AD523" s="43" t="str">
        <f t="shared" si="195"/>
        <v/>
      </c>
      <c r="AE523" s="36" t="str">
        <f>IF(Mining_Import!D523="","",Mining_Import!D523)</f>
        <v/>
      </c>
      <c r="AF523" s="36" t="str">
        <f>IF(Mining_Import!E523="","",Mining_Import!E523)</f>
        <v/>
      </c>
      <c r="AG523" s="36" t="str">
        <f>IF(Mining_Import!F523="","",Mining_Import!F523)</f>
        <v/>
      </c>
      <c r="AH523" s="36" t="str">
        <f>IF(Mining_Import!G523="","",Mining_Import!G523)</f>
        <v/>
      </c>
      <c r="AI523" s="36" t="str">
        <f>IF(Mining_Import!H523="","",Mining_Import!H523)</f>
        <v/>
      </c>
      <c r="AJ523" s="36" t="str">
        <f>IF(Mining_Import!I523="","",Mining_Import!I523)</f>
        <v/>
      </c>
      <c r="BY523" s="120" t="str">
        <f t="shared" si="183"/>
        <v/>
      </c>
      <c r="BZ523" s="184" t="str">
        <f t="shared" si="196"/>
        <v/>
      </c>
      <c r="CA523" s="37" t="str">
        <f>IFERROR(VLOOKUP($BY523,Account_Value!$C$2:$F$2500,4,0),"")</f>
        <v/>
      </c>
      <c r="CB523" s="43" t="str">
        <f t="shared" si="184"/>
        <v/>
      </c>
      <c r="CC523" s="122" t="str">
        <f>IF($BZ523="","",SUM($BZ$2:$BZ523))</f>
        <v/>
      </c>
      <c r="CD523" s="43" t="str">
        <f>IF($BZ523="","",$BU$19*(SUM($BZ$2:$BZ523)))</f>
        <v/>
      </c>
    </row>
    <row r="524" spans="1:82">
      <c r="A524" s="4" t="str">
        <f t="shared" si="185"/>
        <v/>
      </c>
      <c r="B524" s="21" t="str">
        <f>IF(Investments_Import!A524="","",Investments_Import!A524)</f>
        <v/>
      </c>
      <c r="C524" s="22" t="str">
        <f t="shared" si="178"/>
        <v/>
      </c>
      <c r="D524" s="51" t="str">
        <f t="shared" si="186"/>
        <v/>
      </c>
      <c r="E524" s="3" t="str">
        <f>IF(Investments_Import!B524="","",Investments_Import!B524)</f>
        <v/>
      </c>
      <c r="F524" s="54" t="str">
        <f t="shared" si="187"/>
        <v xml:space="preserve"> </v>
      </c>
      <c r="G524" s="54" t="str">
        <f>IF($B524="","",COUNTIF($F$2:$F524,$F524))</f>
        <v/>
      </c>
      <c r="H524" s="53" t="str">
        <f t="shared" si="188"/>
        <v xml:space="preserve">  </v>
      </c>
      <c r="I524" s="3" t="str">
        <f>IF(Investments_Import!C524="","",Investments_Import!C524)</f>
        <v/>
      </c>
      <c r="J524" s="108" t="str">
        <f>IF(Investments_Import!D524="","",Investments_Import!D524)</f>
        <v/>
      </c>
      <c r="K524" s="108" t="str">
        <f t="shared" si="189"/>
        <v/>
      </c>
      <c r="L524" s="47" t="str">
        <f>IF(Investments_Import!E524="","",Investments_Import!E524)</f>
        <v/>
      </c>
      <c r="M524" s="47" t="str">
        <f t="shared" si="179"/>
        <v/>
      </c>
      <c r="N524" s="31" t="str">
        <f>IF(Investments_Import!F524="","",Investments_Import!F524)</f>
        <v/>
      </c>
      <c r="O524" s="31" t="str">
        <f t="shared" si="180"/>
        <v/>
      </c>
      <c r="P524" s="3" t="str">
        <f>IF(Investments_Import!G524="","",Investments_Import!G524)</f>
        <v/>
      </c>
      <c r="Q524" s="3" t="str">
        <f>IF(Investments_Import!H524="","",Investments_Import!H524)</f>
        <v/>
      </c>
      <c r="R524" s="37" t="str">
        <f t="shared" si="181"/>
        <v/>
      </c>
      <c r="S524" s="37" t="str">
        <f t="shared" si="182"/>
        <v/>
      </c>
      <c r="U524" s="36" t="str">
        <f>IF(Mining_Import!A524="","",Mining_Import!A524)</f>
        <v/>
      </c>
      <c r="V524" s="22" t="str">
        <f t="shared" si="190"/>
        <v/>
      </c>
      <c r="W524" s="127" t="str">
        <f t="shared" si="191"/>
        <v/>
      </c>
      <c r="X524" s="127" t="str">
        <f t="shared" si="192"/>
        <v/>
      </c>
      <c r="Y524" s="127" t="str">
        <f t="shared" si="193"/>
        <v/>
      </c>
      <c r="Z524" s="36" t="str">
        <f>IF(Mining_Import!B524="","",Mining_Import!B524)</f>
        <v/>
      </c>
      <c r="AA524" s="184" t="str">
        <f>IF(Mining_Import!$C524="","",Mining_Import!$C524)</f>
        <v/>
      </c>
      <c r="AB524" s="122" t="str">
        <f t="shared" si="194"/>
        <v/>
      </c>
      <c r="AC524" s="122" t="str">
        <f>IF($Y524&gt;Dashboard!$Q$19,$AB524,"")</f>
        <v/>
      </c>
      <c r="AD524" s="43" t="str">
        <f t="shared" si="195"/>
        <v/>
      </c>
      <c r="AE524" s="36" t="str">
        <f>IF(Mining_Import!D524="","",Mining_Import!D524)</f>
        <v/>
      </c>
      <c r="AF524" s="36" t="str">
        <f>IF(Mining_Import!E524="","",Mining_Import!E524)</f>
        <v/>
      </c>
      <c r="AG524" s="36" t="str">
        <f>IF(Mining_Import!F524="","",Mining_Import!F524)</f>
        <v/>
      </c>
      <c r="AH524" s="36" t="str">
        <f>IF(Mining_Import!G524="","",Mining_Import!G524)</f>
        <v/>
      </c>
      <c r="AI524" s="36" t="str">
        <f>IF(Mining_Import!H524="","",Mining_Import!H524)</f>
        <v/>
      </c>
      <c r="AJ524" s="36" t="str">
        <f>IF(Mining_Import!I524="","",Mining_Import!I524)</f>
        <v/>
      </c>
      <c r="BY524" s="120" t="str">
        <f t="shared" si="183"/>
        <v/>
      </c>
      <c r="BZ524" s="184" t="str">
        <f t="shared" si="196"/>
        <v/>
      </c>
      <c r="CA524" s="37" t="str">
        <f>IFERROR(VLOOKUP($BY524,Account_Value!$C$2:$F$2500,4,0),"")</f>
        <v/>
      </c>
      <c r="CB524" s="43" t="str">
        <f t="shared" si="184"/>
        <v/>
      </c>
      <c r="CC524" s="122" t="str">
        <f>IF($BZ524="","",SUM($BZ$2:$BZ524))</f>
        <v/>
      </c>
      <c r="CD524" s="43" t="str">
        <f>IF($BZ524="","",$BU$19*(SUM($BZ$2:$BZ524)))</f>
        <v/>
      </c>
    </row>
    <row r="525" spans="1:82">
      <c r="A525" s="4" t="str">
        <f t="shared" si="185"/>
        <v/>
      </c>
      <c r="B525" s="21" t="str">
        <f>IF(Investments_Import!A525="","",Investments_Import!A525)</f>
        <v/>
      </c>
      <c r="C525" s="22" t="str">
        <f t="shared" si="178"/>
        <v/>
      </c>
      <c r="D525" s="51" t="str">
        <f t="shared" si="186"/>
        <v/>
      </c>
      <c r="E525" s="3" t="str">
        <f>IF(Investments_Import!B525="","",Investments_Import!B525)</f>
        <v/>
      </c>
      <c r="F525" s="54" t="str">
        <f t="shared" si="187"/>
        <v xml:space="preserve"> </v>
      </c>
      <c r="G525" s="54" t="str">
        <f>IF($B525="","",COUNTIF($F$2:$F525,$F525))</f>
        <v/>
      </c>
      <c r="H525" s="53" t="str">
        <f t="shared" si="188"/>
        <v xml:space="preserve">  </v>
      </c>
      <c r="I525" s="3" t="str">
        <f>IF(Investments_Import!C525="","",Investments_Import!C525)</f>
        <v/>
      </c>
      <c r="J525" s="108" t="str">
        <f>IF(Investments_Import!D525="","",Investments_Import!D525)</f>
        <v/>
      </c>
      <c r="K525" s="108" t="str">
        <f t="shared" si="189"/>
        <v/>
      </c>
      <c r="L525" s="47" t="str">
        <f>IF(Investments_Import!E525="","",Investments_Import!E525)</f>
        <v/>
      </c>
      <c r="M525" s="47" t="str">
        <f t="shared" si="179"/>
        <v/>
      </c>
      <c r="N525" s="31" t="str">
        <f>IF(Investments_Import!F525="","",Investments_Import!F525)</f>
        <v/>
      </c>
      <c r="O525" s="31" t="str">
        <f t="shared" si="180"/>
        <v/>
      </c>
      <c r="P525" s="3" t="str">
        <f>IF(Investments_Import!G525="","",Investments_Import!G525)</f>
        <v/>
      </c>
      <c r="Q525" s="3" t="str">
        <f>IF(Investments_Import!H525="","",Investments_Import!H525)</f>
        <v/>
      </c>
      <c r="R525" s="37" t="str">
        <f t="shared" si="181"/>
        <v/>
      </c>
      <c r="S525" s="37" t="str">
        <f t="shared" si="182"/>
        <v/>
      </c>
      <c r="U525" s="36" t="str">
        <f>IF(Mining_Import!A525="","",Mining_Import!A525)</f>
        <v/>
      </c>
      <c r="V525" s="22" t="str">
        <f t="shared" si="190"/>
        <v/>
      </c>
      <c r="W525" s="127" t="str">
        <f t="shared" si="191"/>
        <v/>
      </c>
      <c r="X525" s="127" t="str">
        <f t="shared" si="192"/>
        <v/>
      </c>
      <c r="Y525" s="127" t="str">
        <f t="shared" si="193"/>
        <v/>
      </c>
      <c r="Z525" s="36" t="str">
        <f>IF(Mining_Import!B525="","",Mining_Import!B525)</f>
        <v/>
      </c>
      <c r="AA525" s="184" t="str">
        <f>IF(Mining_Import!$C525="","",Mining_Import!$C525)</f>
        <v/>
      </c>
      <c r="AB525" s="122" t="str">
        <f t="shared" si="194"/>
        <v/>
      </c>
      <c r="AC525" s="122" t="str">
        <f>IF($Y525&gt;Dashboard!$Q$19,$AB525,"")</f>
        <v/>
      </c>
      <c r="AD525" s="43" t="str">
        <f t="shared" si="195"/>
        <v/>
      </c>
      <c r="AE525" s="36" t="str">
        <f>IF(Mining_Import!D525="","",Mining_Import!D525)</f>
        <v/>
      </c>
      <c r="AF525" s="36" t="str">
        <f>IF(Mining_Import!E525="","",Mining_Import!E525)</f>
        <v/>
      </c>
      <c r="AG525" s="36" t="str">
        <f>IF(Mining_Import!F525="","",Mining_Import!F525)</f>
        <v/>
      </c>
      <c r="AH525" s="36" t="str">
        <f>IF(Mining_Import!G525="","",Mining_Import!G525)</f>
        <v/>
      </c>
      <c r="AI525" s="36" t="str">
        <f>IF(Mining_Import!H525="","",Mining_Import!H525)</f>
        <v/>
      </c>
      <c r="AJ525" s="36" t="str">
        <f>IF(Mining_Import!I525="","",Mining_Import!I525)</f>
        <v/>
      </c>
      <c r="BY525" s="120" t="str">
        <f t="shared" si="183"/>
        <v/>
      </c>
      <c r="BZ525" s="184" t="str">
        <f t="shared" si="196"/>
        <v/>
      </c>
      <c r="CA525" s="37" t="str">
        <f>IFERROR(VLOOKUP($BY525,Account_Value!$C$2:$F$2500,4,0),"")</f>
        <v/>
      </c>
      <c r="CB525" s="43" t="str">
        <f t="shared" si="184"/>
        <v/>
      </c>
      <c r="CC525" s="122" t="str">
        <f>IF($BZ525="","",SUM($BZ$2:$BZ525))</f>
        <v/>
      </c>
      <c r="CD525" s="43" t="str">
        <f>IF($BZ525="","",$BU$19*(SUM($BZ$2:$BZ525)))</f>
        <v/>
      </c>
    </row>
    <row r="526" spans="1:82">
      <c r="A526" s="4" t="str">
        <f t="shared" si="185"/>
        <v/>
      </c>
      <c r="B526" s="21" t="str">
        <f>IF(Investments_Import!A526="","",Investments_Import!A526)</f>
        <v/>
      </c>
      <c r="C526" s="22" t="str">
        <f t="shared" si="178"/>
        <v/>
      </c>
      <c r="D526" s="51" t="str">
        <f t="shared" si="186"/>
        <v/>
      </c>
      <c r="E526" s="3" t="str">
        <f>IF(Investments_Import!B526="","",Investments_Import!B526)</f>
        <v/>
      </c>
      <c r="F526" s="54" t="str">
        <f t="shared" si="187"/>
        <v xml:space="preserve"> </v>
      </c>
      <c r="G526" s="54" t="str">
        <f>IF($B526="","",COUNTIF($F$2:$F526,$F526))</f>
        <v/>
      </c>
      <c r="H526" s="53" t="str">
        <f t="shared" si="188"/>
        <v xml:space="preserve">  </v>
      </c>
      <c r="I526" s="3" t="str">
        <f>IF(Investments_Import!C526="","",Investments_Import!C526)</f>
        <v/>
      </c>
      <c r="J526" s="108" t="str">
        <f>IF(Investments_Import!D526="","",Investments_Import!D526)</f>
        <v/>
      </c>
      <c r="K526" s="108" t="str">
        <f t="shared" si="189"/>
        <v/>
      </c>
      <c r="L526" s="47" t="str">
        <f>IF(Investments_Import!E526="","",Investments_Import!E526)</f>
        <v/>
      </c>
      <c r="M526" s="47" t="str">
        <f t="shared" si="179"/>
        <v/>
      </c>
      <c r="N526" s="31" t="str">
        <f>IF(Investments_Import!F526="","",Investments_Import!F526)</f>
        <v/>
      </c>
      <c r="O526" s="31" t="str">
        <f t="shared" si="180"/>
        <v/>
      </c>
      <c r="P526" s="3" t="str">
        <f>IF(Investments_Import!G526="","",Investments_Import!G526)</f>
        <v/>
      </c>
      <c r="Q526" s="3" t="str">
        <f>IF(Investments_Import!H526="","",Investments_Import!H526)</f>
        <v/>
      </c>
      <c r="R526" s="37" t="str">
        <f t="shared" si="181"/>
        <v/>
      </c>
      <c r="S526" s="37" t="str">
        <f t="shared" si="182"/>
        <v/>
      </c>
      <c r="U526" s="36" t="str">
        <f>IF(Mining_Import!A526="","",Mining_Import!A526)</f>
        <v/>
      </c>
      <c r="V526" s="22" t="str">
        <f t="shared" si="190"/>
        <v/>
      </c>
      <c r="W526" s="127" t="str">
        <f t="shared" si="191"/>
        <v/>
      </c>
      <c r="X526" s="127" t="str">
        <f t="shared" si="192"/>
        <v/>
      </c>
      <c r="Y526" s="127" t="str">
        <f t="shared" si="193"/>
        <v/>
      </c>
      <c r="Z526" s="36" t="str">
        <f>IF(Mining_Import!B526="","",Mining_Import!B526)</f>
        <v/>
      </c>
      <c r="AA526" s="184" t="str">
        <f>IF(Mining_Import!$C526="","",Mining_Import!$C526)</f>
        <v/>
      </c>
      <c r="AB526" s="122" t="str">
        <f t="shared" si="194"/>
        <v/>
      </c>
      <c r="AC526" s="122" t="str">
        <f>IF($Y526&gt;Dashboard!$Q$19,$AB526,"")</f>
        <v/>
      </c>
      <c r="AD526" s="43" t="str">
        <f t="shared" si="195"/>
        <v/>
      </c>
      <c r="AE526" s="36" t="str">
        <f>IF(Mining_Import!D526="","",Mining_Import!D526)</f>
        <v/>
      </c>
      <c r="AF526" s="36" t="str">
        <f>IF(Mining_Import!E526="","",Mining_Import!E526)</f>
        <v/>
      </c>
      <c r="AG526" s="36" t="str">
        <f>IF(Mining_Import!F526="","",Mining_Import!F526)</f>
        <v/>
      </c>
      <c r="AH526" s="36" t="str">
        <f>IF(Mining_Import!G526="","",Mining_Import!G526)</f>
        <v/>
      </c>
      <c r="AI526" s="36" t="str">
        <f>IF(Mining_Import!H526="","",Mining_Import!H526)</f>
        <v/>
      </c>
      <c r="AJ526" s="36" t="str">
        <f>IF(Mining_Import!I526="","",Mining_Import!I526)</f>
        <v/>
      </c>
      <c r="BY526" s="120" t="str">
        <f t="shared" si="183"/>
        <v/>
      </c>
      <c r="BZ526" s="184" t="str">
        <f t="shared" si="196"/>
        <v/>
      </c>
      <c r="CA526" s="37" t="str">
        <f>IFERROR(VLOOKUP($BY526,Account_Value!$C$2:$F$2500,4,0),"")</f>
        <v/>
      </c>
      <c r="CB526" s="43" t="str">
        <f t="shared" si="184"/>
        <v/>
      </c>
      <c r="CC526" s="122" t="str">
        <f>IF($BZ526="","",SUM($BZ$2:$BZ526))</f>
        <v/>
      </c>
      <c r="CD526" s="43" t="str">
        <f>IF($BZ526="","",$BU$19*(SUM($BZ$2:$BZ526)))</f>
        <v/>
      </c>
    </row>
    <row r="527" spans="1:82">
      <c r="A527" s="4" t="str">
        <f t="shared" si="185"/>
        <v/>
      </c>
      <c r="B527" s="21" t="str">
        <f>IF(Investments_Import!A527="","",Investments_Import!A527)</f>
        <v/>
      </c>
      <c r="C527" s="22" t="str">
        <f t="shared" si="178"/>
        <v/>
      </c>
      <c r="D527" s="51" t="str">
        <f t="shared" si="186"/>
        <v/>
      </c>
      <c r="E527" s="3" t="str">
        <f>IF(Investments_Import!B527="","",Investments_Import!B527)</f>
        <v/>
      </c>
      <c r="F527" s="54" t="str">
        <f t="shared" si="187"/>
        <v xml:space="preserve"> </v>
      </c>
      <c r="G527" s="54" t="str">
        <f>IF($B527="","",COUNTIF($F$2:$F527,$F527))</f>
        <v/>
      </c>
      <c r="H527" s="53" t="str">
        <f t="shared" si="188"/>
        <v xml:space="preserve">  </v>
      </c>
      <c r="I527" s="3" t="str">
        <f>IF(Investments_Import!C527="","",Investments_Import!C527)</f>
        <v/>
      </c>
      <c r="J527" s="108" t="str">
        <f>IF(Investments_Import!D527="","",Investments_Import!D527)</f>
        <v/>
      </c>
      <c r="K527" s="108" t="str">
        <f t="shared" si="189"/>
        <v/>
      </c>
      <c r="L527" s="47" t="str">
        <f>IF(Investments_Import!E527="","",Investments_Import!E527)</f>
        <v/>
      </c>
      <c r="M527" s="47" t="str">
        <f t="shared" si="179"/>
        <v/>
      </c>
      <c r="N527" s="31" t="str">
        <f>IF(Investments_Import!F527="","",Investments_Import!F527)</f>
        <v/>
      </c>
      <c r="O527" s="31" t="str">
        <f t="shared" si="180"/>
        <v/>
      </c>
      <c r="P527" s="3" t="str">
        <f>IF(Investments_Import!G527="","",Investments_Import!G527)</f>
        <v/>
      </c>
      <c r="Q527" s="3" t="str">
        <f>IF(Investments_Import!H527="","",Investments_Import!H527)</f>
        <v/>
      </c>
      <c r="R527" s="37" t="str">
        <f t="shared" si="181"/>
        <v/>
      </c>
      <c r="S527" s="37" t="str">
        <f t="shared" si="182"/>
        <v/>
      </c>
      <c r="U527" s="36" t="str">
        <f>IF(Mining_Import!A527="","",Mining_Import!A527)</f>
        <v/>
      </c>
      <c r="V527" s="22" t="str">
        <f t="shared" si="190"/>
        <v/>
      </c>
      <c r="W527" s="127" t="str">
        <f t="shared" si="191"/>
        <v/>
      </c>
      <c r="X527" s="127" t="str">
        <f t="shared" si="192"/>
        <v/>
      </c>
      <c r="Y527" s="127" t="str">
        <f t="shared" si="193"/>
        <v/>
      </c>
      <c r="Z527" s="36" t="str">
        <f>IF(Mining_Import!B527="","",Mining_Import!B527)</f>
        <v/>
      </c>
      <c r="AA527" s="184" t="str">
        <f>IF(Mining_Import!$C527="","",Mining_Import!$C527)</f>
        <v/>
      </c>
      <c r="AB527" s="122" t="str">
        <f t="shared" si="194"/>
        <v/>
      </c>
      <c r="AC527" s="122" t="str">
        <f>IF($Y527&gt;Dashboard!$Q$19,$AB527,"")</f>
        <v/>
      </c>
      <c r="AD527" s="43" t="str">
        <f t="shared" si="195"/>
        <v/>
      </c>
      <c r="AE527" s="36" t="str">
        <f>IF(Mining_Import!D527="","",Mining_Import!D527)</f>
        <v/>
      </c>
      <c r="AF527" s="36" t="str">
        <f>IF(Mining_Import!E527="","",Mining_Import!E527)</f>
        <v/>
      </c>
      <c r="AG527" s="36" t="str">
        <f>IF(Mining_Import!F527="","",Mining_Import!F527)</f>
        <v/>
      </c>
      <c r="AH527" s="36" t="str">
        <f>IF(Mining_Import!G527="","",Mining_Import!G527)</f>
        <v/>
      </c>
      <c r="AI527" s="36" t="str">
        <f>IF(Mining_Import!H527="","",Mining_Import!H527)</f>
        <v/>
      </c>
      <c r="AJ527" s="36" t="str">
        <f>IF(Mining_Import!I527="","",Mining_Import!I527)</f>
        <v/>
      </c>
      <c r="BY527" s="120" t="str">
        <f t="shared" si="183"/>
        <v/>
      </c>
      <c r="BZ527" s="184" t="str">
        <f t="shared" si="196"/>
        <v/>
      </c>
      <c r="CA527" s="37" t="str">
        <f>IFERROR(VLOOKUP($BY527,Account_Value!$C$2:$F$2500,4,0),"")</f>
        <v/>
      </c>
      <c r="CB527" s="43" t="str">
        <f t="shared" si="184"/>
        <v/>
      </c>
      <c r="CC527" s="122" t="str">
        <f>IF($BZ527="","",SUM($BZ$2:$BZ527))</f>
        <v/>
      </c>
      <c r="CD527" s="43" t="str">
        <f>IF($BZ527="","",$BU$19*(SUM($BZ$2:$BZ527)))</f>
        <v/>
      </c>
    </row>
    <row r="528" spans="1:82">
      <c r="A528" s="4" t="str">
        <f t="shared" si="185"/>
        <v/>
      </c>
      <c r="B528" s="21" t="str">
        <f>IF(Investments_Import!A528="","",Investments_Import!A528)</f>
        <v/>
      </c>
      <c r="C528" s="22" t="str">
        <f t="shared" si="178"/>
        <v/>
      </c>
      <c r="D528" s="51" t="str">
        <f t="shared" si="186"/>
        <v/>
      </c>
      <c r="E528" s="3" t="str">
        <f>IF(Investments_Import!B528="","",Investments_Import!B528)</f>
        <v/>
      </c>
      <c r="F528" s="54" t="str">
        <f t="shared" si="187"/>
        <v xml:space="preserve"> </v>
      </c>
      <c r="G528" s="54" t="str">
        <f>IF($B528="","",COUNTIF($F$2:$F528,$F528))</f>
        <v/>
      </c>
      <c r="H528" s="53" t="str">
        <f t="shared" si="188"/>
        <v xml:space="preserve">  </v>
      </c>
      <c r="I528" s="3" t="str">
        <f>IF(Investments_Import!C528="","",Investments_Import!C528)</f>
        <v/>
      </c>
      <c r="J528" s="108" t="str">
        <f>IF(Investments_Import!D528="","",Investments_Import!D528)</f>
        <v/>
      </c>
      <c r="K528" s="108" t="str">
        <f t="shared" si="189"/>
        <v/>
      </c>
      <c r="L528" s="47" t="str">
        <f>IF(Investments_Import!E528="","",Investments_Import!E528)</f>
        <v/>
      </c>
      <c r="M528" s="47" t="str">
        <f t="shared" si="179"/>
        <v/>
      </c>
      <c r="N528" s="31" t="str">
        <f>IF(Investments_Import!F528="","",Investments_Import!F528)</f>
        <v/>
      </c>
      <c r="O528" s="31" t="str">
        <f t="shared" si="180"/>
        <v/>
      </c>
      <c r="P528" s="3" t="str">
        <f>IF(Investments_Import!G528="","",Investments_Import!G528)</f>
        <v/>
      </c>
      <c r="Q528" s="3" t="str">
        <f>IF(Investments_Import!H528="","",Investments_Import!H528)</f>
        <v/>
      </c>
      <c r="R528" s="37" t="str">
        <f t="shared" si="181"/>
        <v/>
      </c>
      <c r="S528" s="37" t="str">
        <f t="shared" si="182"/>
        <v/>
      </c>
      <c r="U528" s="36" t="str">
        <f>IF(Mining_Import!A528="","",Mining_Import!A528)</f>
        <v/>
      </c>
      <c r="V528" s="22" t="str">
        <f t="shared" si="190"/>
        <v/>
      </c>
      <c r="W528" s="127" t="str">
        <f t="shared" si="191"/>
        <v/>
      </c>
      <c r="X528" s="127" t="str">
        <f t="shared" si="192"/>
        <v/>
      </c>
      <c r="Y528" s="127" t="str">
        <f t="shared" si="193"/>
        <v/>
      </c>
      <c r="Z528" s="36" t="str">
        <f>IF(Mining_Import!B528="","",Mining_Import!B528)</f>
        <v/>
      </c>
      <c r="AA528" s="184" t="str">
        <f>IF(Mining_Import!$C528="","",Mining_Import!$C528)</f>
        <v/>
      </c>
      <c r="AB528" s="122" t="str">
        <f t="shared" si="194"/>
        <v/>
      </c>
      <c r="AC528" s="122" t="str">
        <f>IF($Y528&gt;Dashboard!$Q$19,$AB528,"")</f>
        <v/>
      </c>
      <c r="AD528" s="43" t="str">
        <f t="shared" si="195"/>
        <v/>
      </c>
      <c r="AE528" s="36" t="str">
        <f>IF(Mining_Import!D528="","",Mining_Import!D528)</f>
        <v/>
      </c>
      <c r="AF528" s="36" t="str">
        <f>IF(Mining_Import!E528="","",Mining_Import!E528)</f>
        <v/>
      </c>
      <c r="AG528" s="36" t="str">
        <f>IF(Mining_Import!F528="","",Mining_Import!F528)</f>
        <v/>
      </c>
      <c r="AH528" s="36" t="str">
        <f>IF(Mining_Import!G528="","",Mining_Import!G528)</f>
        <v/>
      </c>
      <c r="AI528" s="36" t="str">
        <f>IF(Mining_Import!H528="","",Mining_Import!H528)</f>
        <v/>
      </c>
      <c r="AJ528" s="36" t="str">
        <f>IF(Mining_Import!I528="","",Mining_Import!I528)</f>
        <v/>
      </c>
      <c r="BY528" s="120" t="str">
        <f t="shared" si="183"/>
        <v/>
      </c>
      <c r="BZ528" s="184" t="str">
        <f t="shared" si="196"/>
        <v/>
      </c>
      <c r="CA528" s="37" t="str">
        <f>IFERROR(VLOOKUP($BY528,Account_Value!$C$2:$F$2500,4,0),"")</f>
        <v/>
      </c>
      <c r="CB528" s="43" t="str">
        <f t="shared" si="184"/>
        <v/>
      </c>
      <c r="CC528" s="122" t="str">
        <f>IF($BZ528="","",SUM($BZ$2:$BZ528))</f>
        <v/>
      </c>
      <c r="CD528" s="43" t="str">
        <f>IF($BZ528="","",$BU$19*(SUM($BZ$2:$BZ528)))</f>
        <v/>
      </c>
    </row>
    <row r="529" spans="1:82">
      <c r="A529" s="4" t="str">
        <f t="shared" si="185"/>
        <v/>
      </c>
      <c r="B529" s="21" t="str">
        <f>IF(Investments_Import!A529="","",Investments_Import!A529)</f>
        <v/>
      </c>
      <c r="C529" s="22" t="str">
        <f t="shared" si="178"/>
        <v/>
      </c>
      <c r="D529" s="51" t="str">
        <f t="shared" si="186"/>
        <v/>
      </c>
      <c r="E529" s="3" t="str">
        <f>IF(Investments_Import!B529="","",Investments_Import!B529)</f>
        <v/>
      </c>
      <c r="F529" s="54" t="str">
        <f t="shared" si="187"/>
        <v xml:space="preserve"> </v>
      </c>
      <c r="G529" s="54" t="str">
        <f>IF($B529="","",COUNTIF($F$2:$F529,$F529))</f>
        <v/>
      </c>
      <c r="H529" s="53" t="str">
        <f t="shared" si="188"/>
        <v xml:space="preserve">  </v>
      </c>
      <c r="I529" s="3" t="str">
        <f>IF(Investments_Import!C529="","",Investments_Import!C529)</f>
        <v/>
      </c>
      <c r="J529" s="108" t="str">
        <f>IF(Investments_Import!D529="","",Investments_Import!D529)</f>
        <v/>
      </c>
      <c r="K529" s="108" t="str">
        <f t="shared" si="189"/>
        <v/>
      </c>
      <c r="L529" s="47" t="str">
        <f>IF(Investments_Import!E529="","",Investments_Import!E529)</f>
        <v/>
      </c>
      <c r="M529" s="47" t="str">
        <f t="shared" si="179"/>
        <v/>
      </c>
      <c r="N529" s="31" t="str">
        <f>IF(Investments_Import!F529="","",Investments_Import!F529)</f>
        <v/>
      </c>
      <c r="O529" s="31" t="str">
        <f t="shared" si="180"/>
        <v/>
      </c>
      <c r="P529" s="3" t="str">
        <f>IF(Investments_Import!G529="","",Investments_Import!G529)</f>
        <v/>
      </c>
      <c r="Q529" s="3" t="str">
        <f>IF(Investments_Import!H529="","",Investments_Import!H529)</f>
        <v/>
      </c>
      <c r="R529" s="37" t="str">
        <f t="shared" si="181"/>
        <v/>
      </c>
      <c r="S529" s="37" t="str">
        <f t="shared" si="182"/>
        <v/>
      </c>
      <c r="U529" s="36" t="str">
        <f>IF(Mining_Import!A529="","",Mining_Import!A529)</f>
        <v/>
      </c>
      <c r="V529" s="22" t="str">
        <f t="shared" si="190"/>
        <v/>
      </c>
      <c r="W529" s="127" t="str">
        <f t="shared" si="191"/>
        <v/>
      </c>
      <c r="X529" s="127" t="str">
        <f t="shared" si="192"/>
        <v/>
      </c>
      <c r="Y529" s="127" t="str">
        <f t="shared" si="193"/>
        <v/>
      </c>
      <c r="Z529" s="36" t="str">
        <f>IF(Mining_Import!B529="","",Mining_Import!B529)</f>
        <v/>
      </c>
      <c r="AA529" s="184" t="str">
        <f>IF(Mining_Import!$C529="","",Mining_Import!$C529)</f>
        <v/>
      </c>
      <c r="AB529" s="122" t="str">
        <f t="shared" si="194"/>
        <v/>
      </c>
      <c r="AC529" s="122" t="str">
        <f>IF($Y529&gt;Dashboard!$Q$19,$AB529,"")</f>
        <v/>
      </c>
      <c r="AD529" s="43" t="str">
        <f t="shared" si="195"/>
        <v/>
      </c>
      <c r="AE529" s="36" t="str">
        <f>IF(Mining_Import!D529="","",Mining_Import!D529)</f>
        <v/>
      </c>
      <c r="AF529" s="36" t="str">
        <f>IF(Mining_Import!E529="","",Mining_Import!E529)</f>
        <v/>
      </c>
      <c r="AG529" s="36" t="str">
        <f>IF(Mining_Import!F529="","",Mining_Import!F529)</f>
        <v/>
      </c>
      <c r="AH529" s="36" t="str">
        <f>IF(Mining_Import!G529="","",Mining_Import!G529)</f>
        <v/>
      </c>
      <c r="AI529" s="36" t="str">
        <f>IF(Mining_Import!H529="","",Mining_Import!H529)</f>
        <v/>
      </c>
      <c r="AJ529" s="36" t="str">
        <f>IF(Mining_Import!I529="","",Mining_Import!I529)</f>
        <v/>
      </c>
      <c r="BY529" s="120" t="str">
        <f t="shared" si="183"/>
        <v/>
      </c>
      <c r="BZ529" s="184" t="str">
        <f t="shared" si="196"/>
        <v/>
      </c>
      <c r="CA529" s="37" t="str">
        <f>IFERROR(VLOOKUP($BY529,Account_Value!$C$2:$F$2500,4,0),"")</f>
        <v/>
      </c>
      <c r="CB529" s="43" t="str">
        <f t="shared" si="184"/>
        <v/>
      </c>
      <c r="CC529" s="122" t="str">
        <f>IF($BZ529="","",SUM($BZ$2:$BZ529))</f>
        <v/>
      </c>
      <c r="CD529" s="43" t="str">
        <f>IF($BZ529="","",$BU$19*(SUM($BZ$2:$BZ529)))</f>
        <v/>
      </c>
    </row>
    <row r="530" spans="1:82">
      <c r="A530" s="4" t="str">
        <f t="shared" si="185"/>
        <v/>
      </c>
      <c r="B530" s="21" t="str">
        <f>IF(Investments_Import!A530="","",Investments_Import!A530)</f>
        <v/>
      </c>
      <c r="C530" s="22" t="str">
        <f t="shared" si="178"/>
        <v/>
      </c>
      <c r="D530" s="51" t="str">
        <f t="shared" si="186"/>
        <v/>
      </c>
      <c r="E530" s="3" t="str">
        <f>IF(Investments_Import!B530="","",Investments_Import!B530)</f>
        <v/>
      </c>
      <c r="F530" s="54" t="str">
        <f t="shared" si="187"/>
        <v xml:space="preserve"> </v>
      </c>
      <c r="G530" s="54" t="str">
        <f>IF($B530="","",COUNTIF($F$2:$F530,$F530))</f>
        <v/>
      </c>
      <c r="H530" s="53" t="str">
        <f t="shared" si="188"/>
        <v xml:space="preserve">  </v>
      </c>
      <c r="I530" s="3" t="str">
        <f>IF(Investments_Import!C530="","",Investments_Import!C530)</f>
        <v/>
      </c>
      <c r="J530" s="108" t="str">
        <f>IF(Investments_Import!D530="","",Investments_Import!D530)</f>
        <v/>
      </c>
      <c r="K530" s="108" t="str">
        <f t="shared" si="189"/>
        <v/>
      </c>
      <c r="L530" s="47" t="str">
        <f>IF(Investments_Import!E530="","",Investments_Import!E530)</f>
        <v/>
      </c>
      <c r="M530" s="47" t="str">
        <f t="shared" si="179"/>
        <v/>
      </c>
      <c r="N530" s="31" t="str">
        <f>IF(Investments_Import!F530="","",Investments_Import!F530)</f>
        <v/>
      </c>
      <c r="O530" s="31" t="str">
        <f t="shared" si="180"/>
        <v/>
      </c>
      <c r="P530" s="3" t="str">
        <f>IF(Investments_Import!G530="","",Investments_Import!G530)</f>
        <v/>
      </c>
      <c r="Q530" s="3" t="str">
        <f>IF(Investments_Import!H530="","",Investments_Import!H530)</f>
        <v/>
      </c>
      <c r="R530" s="37" t="str">
        <f t="shared" si="181"/>
        <v/>
      </c>
      <c r="S530" s="37" t="str">
        <f t="shared" si="182"/>
        <v/>
      </c>
      <c r="U530" s="36" t="str">
        <f>IF(Mining_Import!A530="","",Mining_Import!A530)</f>
        <v/>
      </c>
      <c r="V530" s="22" t="str">
        <f t="shared" si="190"/>
        <v/>
      </c>
      <c r="W530" s="127" t="str">
        <f t="shared" si="191"/>
        <v/>
      </c>
      <c r="X530" s="127" t="str">
        <f t="shared" si="192"/>
        <v/>
      </c>
      <c r="Y530" s="127" t="str">
        <f t="shared" si="193"/>
        <v/>
      </c>
      <c r="Z530" s="36" t="str">
        <f>IF(Mining_Import!B530="","",Mining_Import!B530)</f>
        <v/>
      </c>
      <c r="AA530" s="184" t="str">
        <f>IF(Mining_Import!$C530="","",Mining_Import!$C530)</f>
        <v/>
      </c>
      <c r="AB530" s="122" t="str">
        <f t="shared" si="194"/>
        <v/>
      </c>
      <c r="AC530" s="122" t="str">
        <f>IF($Y530&gt;Dashboard!$Q$19,$AB530,"")</f>
        <v/>
      </c>
      <c r="AD530" s="43" t="str">
        <f t="shared" si="195"/>
        <v/>
      </c>
      <c r="AE530" s="36" t="str">
        <f>IF(Mining_Import!D530="","",Mining_Import!D530)</f>
        <v/>
      </c>
      <c r="AF530" s="36" t="str">
        <f>IF(Mining_Import!E530="","",Mining_Import!E530)</f>
        <v/>
      </c>
      <c r="AG530" s="36" t="str">
        <f>IF(Mining_Import!F530="","",Mining_Import!F530)</f>
        <v/>
      </c>
      <c r="AH530" s="36" t="str">
        <f>IF(Mining_Import!G530="","",Mining_Import!G530)</f>
        <v/>
      </c>
      <c r="AI530" s="36" t="str">
        <f>IF(Mining_Import!H530="","",Mining_Import!H530)</f>
        <v/>
      </c>
      <c r="AJ530" s="36" t="str">
        <f>IF(Mining_Import!I530="","",Mining_Import!I530)</f>
        <v/>
      </c>
      <c r="BY530" s="120" t="str">
        <f t="shared" si="183"/>
        <v/>
      </c>
      <c r="BZ530" s="184" t="str">
        <f t="shared" si="196"/>
        <v/>
      </c>
      <c r="CA530" s="37" t="str">
        <f>IFERROR(VLOOKUP($BY530,Account_Value!$C$2:$F$2500,4,0),"")</f>
        <v/>
      </c>
      <c r="CB530" s="43" t="str">
        <f t="shared" si="184"/>
        <v/>
      </c>
      <c r="CC530" s="122" t="str">
        <f>IF($BZ530="","",SUM($BZ$2:$BZ530))</f>
        <v/>
      </c>
      <c r="CD530" s="43" t="str">
        <f>IF($BZ530="","",$BU$19*(SUM($BZ$2:$BZ530)))</f>
        <v/>
      </c>
    </row>
    <row r="531" spans="1:82">
      <c r="A531" s="4" t="str">
        <f t="shared" si="185"/>
        <v/>
      </c>
      <c r="B531" s="21" t="str">
        <f>IF(Investments_Import!A531="","",Investments_Import!A531)</f>
        <v/>
      </c>
      <c r="C531" s="22" t="str">
        <f t="shared" si="178"/>
        <v/>
      </c>
      <c r="D531" s="51" t="str">
        <f t="shared" si="186"/>
        <v/>
      </c>
      <c r="E531" s="3" t="str">
        <f>IF(Investments_Import!B531="","",Investments_Import!B531)</f>
        <v/>
      </c>
      <c r="F531" s="54" t="str">
        <f t="shared" si="187"/>
        <v xml:space="preserve"> </v>
      </c>
      <c r="G531" s="54" t="str">
        <f>IF($B531="","",COUNTIF($F$2:$F531,$F531))</f>
        <v/>
      </c>
      <c r="H531" s="53" t="str">
        <f t="shared" si="188"/>
        <v xml:space="preserve">  </v>
      </c>
      <c r="I531" s="3" t="str">
        <f>IF(Investments_Import!C531="","",Investments_Import!C531)</f>
        <v/>
      </c>
      <c r="J531" s="108" t="str">
        <f>IF(Investments_Import!D531="","",Investments_Import!D531)</f>
        <v/>
      </c>
      <c r="K531" s="108" t="str">
        <f t="shared" si="189"/>
        <v/>
      </c>
      <c r="L531" s="47" t="str">
        <f>IF(Investments_Import!E531="","",Investments_Import!E531)</f>
        <v/>
      </c>
      <c r="M531" s="47" t="str">
        <f t="shared" si="179"/>
        <v/>
      </c>
      <c r="N531" s="31" t="str">
        <f>IF(Investments_Import!F531="","",Investments_Import!F531)</f>
        <v/>
      </c>
      <c r="O531" s="31" t="str">
        <f t="shared" si="180"/>
        <v/>
      </c>
      <c r="P531" s="3" t="str">
        <f>IF(Investments_Import!G531="","",Investments_Import!G531)</f>
        <v/>
      </c>
      <c r="Q531" s="3" t="str">
        <f>IF(Investments_Import!H531="","",Investments_Import!H531)</f>
        <v/>
      </c>
      <c r="R531" s="37" t="str">
        <f t="shared" si="181"/>
        <v/>
      </c>
      <c r="S531" s="37" t="str">
        <f t="shared" si="182"/>
        <v/>
      </c>
      <c r="U531" s="36" t="str">
        <f>IF(Mining_Import!A531="","",Mining_Import!A531)</f>
        <v/>
      </c>
      <c r="V531" s="22" t="str">
        <f t="shared" si="190"/>
        <v/>
      </c>
      <c r="W531" s="127" t="str">
        <f t="shared" si="191"/>
        <v/>
      </c>
      <c r="X531" s="127" t="str">
        <f t="shared" si="192"/>
        <v/>
      </c>
      <c r="Y531" s="127" t="str">
        <f t="shared" si="193"/>
        <v/>
      </c>
      <c r="Z531" s="36" t="str">
        <f>IF(Mining_Import!B531="","",Mining_Import!B531)</f>
        <v/>
      </c>
      <c r="AA531" s="184" t="str">
        <f>IF(Mining_Import!$C531="","",Mining_Import!$C531)</f>
        <v/>
      </c>
      <c r="AB531" s="122" t="str">
        <f t="shared" si="194"/>
        <v/>
      </c>
      <c r="AC531" s="122" t="str">
        <f>IF($Y531&gt;Dashboard!$Q$19,$AB531,"")</f>
        <v/>
      </c>
      <c r="AD531" s="43" t="str">
        <f t="shared" si="195"/>
        <v/>
      </c>
      <c r="AE531" s="36" t="str">
        <f>IF(Mining_Import!D531="","",Mining_Import!D531)</f>
        <v/>
      </c>
      <c r="AF531" s="36" t="str">
        <f>IF(Mining_Import!E531="","",Mining_Import!E531)</f>
        <v/>
      </c>
      <c r="AG531" s="36" t="str">
        <f>IF(Mining_Import!F531="","",Mining_Import!F531)</f>
        <v/>
      </c>
      <c r="AH531" s="36" t="str">
        <f>IF(Mining_Import!G531="","",Mining_Import!G531)</f>
        <v/>
      </c>
      <c r="AI531" s="36" t="str">
        <f>IF(Mining_Import!H531="","",Mining_Import!H531)</f>
        <v/>
      </c>
      <c r="AJ531" s="36" t="str">
        <f>IF(Mining_Import!I531="","",Mining_Import!I531)</f>
        <v/>
      </c>
      <c r="BY531" s="120" t="str">
        <f t="shared" si="183"/>
        <v/>
      </c>
      <c r="BZ531" s="184" t="str">
        <f t="shared" si="196"/>
        <v/>
      </c>
      <c r="CA531" s="37" t="str">
        <f>IFERROR(VLOOKUP($BY531,Account_Value!$C$2:$F$2500,4,0),"")</f>
        <v/>
      </c>
      <c r="CB531" s="43" t="str">
        <f t="shared" si="184"/>
        <v/>
      </c>
      <c r="CC531" s="122" t="str">
        <f>IF($BZ531="","",SUM($BZ$2:$BZ531))</f>
        <v/>
      </c>
      <c r="CD531" s="43" t="str">
        <f>IF($BZ531="","",$BU$19*(SUM($BZ$2:$BZ531)))</f>
        <v/>
      </c>
    </row>
    <row r="532" spans="1:82">
      <c r="A532" s="4" t="str">
        <f t="shared" si="185"/>
        <v/>
      </c>
      <c r="B532" s="21" t="str">
        <f>IF(Investments_Import!A532="","",Investments_Import!A532)</f>
        <v/>
      </c>
      <c r="C532" s="22" t="str">
        <f t="shared" si="178"/>
        <v/>
      </c>
      <c r="D532" s="51" t="str">
        <f t="shared" si="186"/>
        <v/>
      </c>
      <c r="E532" s="3" t="str">
        <f>IF(Investments_Import!B532="","",Investments_Import!B532)</f>
        <v/>
      </c>
      <c r="F532" s="54" t="str">
        <f t="shared" si="187"/>
        <v xml:space="preserve"> </v>
      </c>
      <c r="G532" s="54" t="str">
        <f>IF($B532="","",COUNTIF($F$2:$F532,$F532))</f>
        <v/>
      </c>
      <c r="H532" s="53" t="str">
        <f t="shared" si="188"/>
        <v xml:space="preserve">  </v>
      </c>
      <c r="I532" s="3" t="str">
        <f>IF(Investments_Import!C532="","",Investments_Import!C532)</f>
        <v/>
      </c>
      <c r="J532" s="108" t="str">
        <f>IF(Investments_Import!D532="","",Investments_Import!D532)</f>
        <v/>
      </c>
      <c r="K532" s="108" t="str">
        <f t="shared" si="189"/>
        <v/>
      </c>
      <c r="L532" s="47" t="str">
        <f>IF(Investments_Import!E532="","",Investments_Import!E532)</f>
        <v/>
      </c>
      <c r="M532" s="47" t="str">
        <f t="shared" si="179"/>
        <v/>
      </c>
      <c r="N532" s="31" t="str">
        <f>IF(Investments_Import!F532="","",Investments_Import!F532)</f>
        <v/>
      </c>
      <c r="O532" s="31" t="str">
        <f t="shared" si="180"/>
        <v/>
      </c>
      <c r="P532" s="3" t="str">
        <f>IF(Investments_Import!G532="","",Investments_Import!G532)</f>
        <v/>
      </c>
      <c r="Q532" s="3" t="str">
        <f>IF(Investments_Import!H532="","",Investments_Import!H532)</f>
        <v/>
      </c>
      <c r="R532" s="37" t="str">
        <f t="shared" si="181"/>
        <v/>
      </c>
      <c r="S532" s="37" t="str">
        <f t="shared" si="182"/>
        <v/>
      </c>
      <c r="U532" s="36" t="str">
        <f>IF(Mining_Import!A532="","",Mining_Import!A532)</f>
        <v/>
      </c>
      <c r="V532" s="22" t="str">
        <f t="shared" si="190"/>
        <v/>
      </c>
      <c r="W532" s="127" t="str">
        <f t="shared" si="191"/>
        <v/>
      </c>
      <c r="X532" s="127" t="str">
        <f t="shared" si="192"/>
        <v/>
      </c>
      <c r="Y532" s="127" t="str">
        <f t="shared" si="193"/>
        <v/>
      </c>
      <c r="Z532" s="36" t="str">
        <f>IF(Mining_Import!B532="","",Mining_Import!B532)</f>
        <v/>
      </c>
      <c r="AA532" s="184" t="str">
        <f>IF(Mining_Import!$C532="","",Mining_Import!$C532)</f>
        <v/>
      </c>
      <c r="AB532" s="122" t="str">
        <f t="shared" si="194"/>
        <v/>
      </c>
      <c r="AC532" s="122" t="str">
        <f>IF($Y532&gt;Dashboard!$Q$19,$AB532,"")</f>
        <v/>
      </c>
      <c r="AD532" s="43" t="str">
        <f t="shared" si="195"/>
        <v/>
      </c>
      <c r="AE532" s="36" t="str">
        <f>IF(Mining_Import!D532="","",Mining_Import!D532)</f>
        <v/>
      </c>
      <c r="AF532" s="36" t="str">
        <f>IF(Mining_Import!E532="","",Mining_Import!E532)</f>
        <v/>
      </c>
      <c r="AG532" s="36" t="str">
        <f>IF(Mining_Import!F532="","",Mining_Import!F532)</f>
        <v/>
      </c>
      <c r="AH532" s="36" t="str">
        <f>IF(Mining_Import!G532="","",Mining_Import!G532)</f>
        <v/>
      </c>
      <c r="AI532" s="36" t="str">
        <f>IF(Mining_Import!H532="","",Mining_Import!H532)</f>
        <v/>
      </c>
      <c r="AJ532" s="36" t="str">
        <f>IF(Mining_Import!I532="","",Mining_Import!I532)</f>
        <v/>
      </c>
      <c r="BY532" s="120" t="str">
        <f t="shared" si="183"/>
        <v/>
      </c>
      <c r="BZ532" s="184" t="str">
        <f t="shared" si="196"/>
        <v/>
      </c>
      <c r="CA532" s="37" t="str">
        <f>IFERROR(VLOOKUP($BY532,Account_Value!$C$2:$F$2500,4,0),"")</f>
        <v/>
      </c>
      <c r="CB532" s="43" t="str">
        <f t="shared" si="184"/>
        <v/>
      </c>
      <c r="CC532" s="122" t="str">
        <f>IF($BZ532="","",SUM($BZ$2:$BZ532))</f>
        <v/>
      </c>
      <c r="CD532" s="43" t="str">
        <f>IF($BZ532="","",$BU$19*(SUM($BZ$2:$BZ532)))</f>
        <v/>
      </c>
    </row>
    <row r="533" spans="1:82">
      <c r="A533" s="4" t="str">
        <f t="shared" si="185"/>
        <v/>
      </c>
      <c r="B533" s="21" t="str">
        <f>IF(Investments_Import!A533="","",Investments_Import!A533)</f>
        <v/>
      </c>
      <c r="C533" s="22" t="str">
        <f t="shared" si="178"/>
        <v/>
      </c>
      <c r="D533" s="51" t="str">
        <f t="shared" si="186"/>
        <v/>
      </c>
      <c r="E533" s="3" t="str">
        <f>IF(Investments_Import!B533="","",Investments_Import!B533)</f>
        <v/>
      </c>
      <c r="F533" s="54" t="str">
        <f t="shared" si="187"/>
        <v xml:space="preserve"> </v>
      </c>
      <c r="G533" s="54" t="str">
        <f>IF($B533="","",COUNTIF($F$2:$F533,$F533))</f>
        <v/>
      </c>
      <c r="H533" s="53" t="str">
        <f t="shared" si="188"/>
        <v xml:space="preserve">  </v>
      </c>
      <c r="I533" s="3" t="str">
        <f>IF(Investments_Import!C533="","",Investments_Import!C533)</f>
        <v/>
      </c>
      <c r="J533" s="108" t="str">
        <f>IF(Investments_Import!D533="","",Investments_Import!D533)</f>
        <v/>
      </c>
      <c r="K533" s="108" t="str">
        <f t="shared" si="189"/>
        <v/>
      </c>
      <c r="L533" s="47" t="str">
        <f>IF(Investments_Import!E533="","",Investments_Import!E533)</f>
        <v/>
      </c>
      <c r="M533" s="47" t="str">
        <f t="shared" si="179"/>
        <v/>
      </c>
      <c r="N533" s="31" t="str">
        <f>IF(Investments_Import!F533="","",Investments_Import!F533)</f>
        <v/>
      </c>
      <c r="O533" s="31" t="str">
        <f t="shared" si="180"/>
        <v/>
      </c>
      <c r="P533" s="3" t="str">
        <f>IF(Investments_Import!G533="","",Investments_Import!G533)</f>
        <v/>
      </c>
      <c r="Q533" s="3" t="str">
        <f>IF(Investments_Import!H533="","",Investments_Import!H533)</f>
        <v/>
      </c>
      <c r="R533" s="37" t="str">
        <f t="shared" si="181"/>
        <v/>
      </c>
      <c r="S533" s="37" t="str">
        <f t="shared" si="182"/>
        <v/>
      </c>
      <c r="U533" s="36" t="str">
        <f>IF(Mining_Import!A533="","",Mining_Import!A533)</f>
        <v/>
      </c>
      <c r="V533" s="22" t="str">
        <f t="shared" si="190"/>
        <v/>
      </c>
      <c r="W533" s="127" t="str">
        <f t="shared" si="191"/>
        <v/>
      </c>
      <c r="X533" s="127" t="str">
        <f t="shared" si="192"/>
        <v/>
      </c>
      <c r="Y533" s="127" t="str">
        <f t="shared" si="193"/>
        <v/>
      </c>
      <c r="Z533" s="36" t="str">
        <f>IF(Mining_Import!B533="","",Mining_Import!B533)</f>
        <v/>
      </c>
      <c r="AA533" s="184" t="str">
        <f>IF(Mining_Import!$C533="","",Mining_Import!$C533)</f>
        <v/>
      </c>
      <c r="AB533" s="122" t="str">
        <f t="shared" si="194"/>
        <v/>
      </c>
      <c r="AC533" s="122" t="str">
        <f>IF($Y533&gt;Dashboard!$Q$19,$AB533,"")</f>
        <v/>
      </c>
      <c r="AD533" s="43" t="str">
        <f t="shared" si="195"/>
        <v/>
      </c>
      <c r="AE533" s="36" t="str">
        <f>IF(Mining_Import!D533="","",Mining_Import!D533)</f>
        <v/>
      </c>
      <c r="AF533" s="36" t="str">
        <f>IF(Mining_Import!E533="","",Mining_Import!E533)</f>
        <v/>
      </c>
      <c r="AG533" s="36" t="str">
        <f>IF(Mining_Import!F533="","",Mining_Import!F533)</f>
        <v/>
      </c>
      <c r="AH533" s="36" t="str">
        <f>IF(Mining_Import!G533="","",Mining_Import!G533)</f>
        <v/>
      </c>
      <c r="AI533" s="36" t="str">
        <f>IF(Mining_Import!H533="","",Mining_Import!H533)</f>
        <v/>
      </c>
      <c r="AJ533" s="36" t="str">
        <f>IF(Mining_Import!I533="","",Mining_Import!I533)</f>
        <v/>
      </c>
      <c r="BY533" s="120" t="str">
        <f t="shared" si="183"/>
        <v/>
      </c>
      <c r="BZ533" s="184" t="str">
        <f t="shared" si="196"/>
        <v/>
      </c>
      <c r="CA533" s="37" t="str">
        <f>IFERROR(VLOOKUP($BY533,Account_Value!$C$2:$F$2500,4,0),"")</f>
        <v/>
      </c>
      <c r="CB533" s="43" t="str">
        <f t="shared" si="184"/>
        <v/>
      </c>
      <c r="CC533" s="122" t="str">
        <f>IF($BZ533="","",SUM($BZ$2:$BZ533))</f>
        <v/>
      </c>
      <c r="CD533" s="43" t="str">
        <f>IF($BZ533="","",$BU$19*(SUM($BZ$2:$BZ533)))</f>
        <v/>
      </c>
    </row>
    <row r="534" spans="1:82">
      <c r="A534" s="4" t="str">
        <f t="shared" si="185"/>
        <v/>
      </c>
      <c r="B534" s="21" t="str">
        <f>IF(Investments_Import!A534="","",Investments_Import!A534)</f>
        <v/>
      </c>
      <c r="C534" s="22" t="str">
        <f t="shared" si="178"/>
        <v/>
      </c>
      <c r="D534" s="51" t="str">
        <f t="shared" si="186"/>
        <v/>
      </c>
      <c r="E534" s="3" t="str">
        <f>IF(Investments_Import!B534="","",Investments_Import!B534)</f>
        <v/>
      </c>
      <c r="F534" s="54" t="str">
        <f t="shared" si="187"/>
        <v xml:space="preserve"> </v>
      </c>
      <c r="G534" s="54" t="str">
        <f>IF($B534="","",COUNTIF($F$2:$F534,$F534))</f>
        <v/>
      </c>
      <c r="H534" s="53" t="str">
        <f t="shared" si="188"/>
        <v xml:space="preserve">  </v>
      </c>
      <c r="I534" s="3" t="str">
        <f>IF(Investments_Import!C534="","",Investments_Import!C534)</f>
        <v/>
      </c>
      <c r="J534" s="108" t="str">
        <f>IF(Investments_Import!D534="","",Investments_Import!D534)</f>
        <v/>
      </c>
      <c r="K534" s="108" t="str">
        <f t="shared" si="189"/>
        <v/>
      </c>
      <c r="L534" s="47" t="str">
        <f>IF(Investments_Import!E534="","",Investments_Import!E534)</f>
        <v/>
      </c>
      <c r="M534" s="47" t="str">
        <f t="shared" si="179"/>
        <v/>
      </c>
      <c r="N534" s="31" t="str">
        <f>IF(Investments_Import!F534="","",Investments_Import!F534)</f>
        <v/>
      </c>
      <c r="O534" s="31" t="str">
        <f t="shared" si="180"/>
        <v/>
      </c>
      <c r="P534" s="3" t="str">
        <f>IF(Investments_Import!G534="","",Investments_Import!G534)</f>
        <v/>
      </c>
      <c r="Q534" s="3" t="str">
        <f>IF(Investments_Import!H534="","",Investments_Import!H534)</f>
        <v/>
      </c>
      <c r="R534" s="37" t="str">
        <f t="shared" si="181"/>
        <v/>
      </c>
      <c r="S534" s="37" t="str">
        <f t="shared" si="182"/>
        <v/>
      </c>
      <c r="U534" s="36" t="str">
        <f>IF(Mining_Import!A534="","",Mining_Import!A534)</f>
        <v/>
      </c>
      <c r="V534" s="22" t="str">
        <f t="shared" si="190"/>
        <v/>
      </c>
      <c r="W534" s="127" t="str">
        <f t="shared" si="191"/>
        <v/>
      </c>
      <c r="X534" s="127" t="str">
        <f t="shared" si="192"/>
        <v/>
      </c>
      <c r="Y534" s="127" t="str">
        <f t="shared" si="193"/>
        <v/>
      </c>
      <c r="Z534" s="36" t="str">
        <f>IF(Mining_Import!B534="","",Mining_Import!B534)</f>
        <v/>
      </c>
      <c r="AA534" s="184" t="str">
        <f>IF(Mining_Import!$C534="","",Mining_Import!$C534)</f>
        <v/>
      </c>
      <c r="AB534" s="122" t="str">
        <f t="shared" si="194"/>
        <v/>
      </c>
      <c r="AC534" s="122" t="str">
        <f>IF($Y534&gt;Dashboard!$Q$19,$AB534,"")</f>
        <v/>
      </c>
      <c r="AD534" s="43" t="str">
        <f t="shared" si="195"/>
        <v/>
      </c>
      <c r="AE534" s="36" t="str">
        <f>IF(Mining_Import!D534="","",Mining_Import!D534)</f>
        <v/>
      </c>
      <c r="AF534" s="36" t="str">
        <f>IF(Mining_Import!E534="","",Mining_Import!E534)</f>
        <v/>
      </c>
      <c r="AG534" s="36" t="str">
        <f>IF(Mining_Import!F534="","",Mining_Import!F534)</f>
        <v/>
      </c>
      <c r="AH534" s="36" t="str">
        <f>IF(Mining_Import!G534="","",Mining_Import!G534)</f>
        <v/>
      </c>
      <c r="AI534" s="36" t="str">
        <f>IF(Mining_Import!H534="","",Mining_Import!H534)</f>
        <v/>
      </c>
      <c r="AJ534" s="36" t="str">
        <f>IF(Mining_Import!I534="","",Mining_Import!I534)</f>
        <v/>
      </c>
      <c r="BY534" s="120" t="str">
        <f t="shared" si="183"/>
        <v/>
      </c>
      <c r="BZ534" s="184" t="str">
        <f t="shared" si="196"/>
        <v/>
      </c>
      <c r="CA534" s="37" t="str">
        <f>IFERROR(VLOOKUP($BY534,Account_Value!$C$2:$F$2500,4,0),"")</f>
        <v/>
      </c>
      <c r="CB534" s="43" t="str">
        <f t="shared" si="184"/>
        <v/>
      </c>
      <c r="CC534" s="122" t="str">
        <f>IF($BZ534="","",SUM($BZ$2:$BZ534))</f>
        <v/>
      </c>
      <c r="CD534" s="43" t="str">
        <f>IF($BZ534="","",$BU$19*(SUM($BZ$2:$BZ534)))</f>
        <v/>
      </c>
    </row>
    <row r="535" spans="1:82">
      <c r="A535" s="4" t="str">
        <f t="shared" si="185"/>
        <v/>
      </c>
      <c r="B535" s="21" t="str">
        <f>IF(Investments_Import!A535="","",Investments_Import!A535)</f>
        <v/>
      </c>
      <c r="C535" s="22" t="str">
        <f t="shared" si="178"/>
        <v/>
      </c>
      <c r="D535" s="51" t="str">
        <f t="shared" si="186"/>
        <v/>
      </c>
      <c r="E535" s="3" t="str">
        <f>IF(Investments_Import!B535="","",Investments_Import!B535)</f>
        <v/>
      </c>
      <c r="F535" s="54" t="str">
        <f t="shared" si="187"/>
        <v xml:space="preserve"> </v>
      </c>
      <c r="G535" s="54" t="str">
        <f>IF($B535="","",COUNTIF($F$2:$F535,$F535))</f>
        <v/>
      </c>
      <c r="H535" s="53" t="str">
        <f t="shared" si="188"/>
        <v xml:space="preserve">  </v>
      </c>
      <c r="I535" s="3" t="str">
        <f>IF(Investments_Import!C535="","",Investments_Import!C535)</f>
        <v/>
      </c>
      <c r="J535" s="108" t="str">
        <f>IF(Investments_Import!D535="","",Investments_Import!D535)</f>
        <v/>
      </c>
      <c r="K535" s="108" t="str">
        <f t="shared" si="189"/>
        <v/>
      </c>
      <c r="L535" s="47" t="str">
        <f>IF(Investments_Import!E535="","",Investments_Import!E535)</f>
        <v/>
      </c>
      <c r="M535" s="47" t="str">
        <f t="shared" si="179"/>
        <v/>
      </c>
      <c r="N535" s="31" t="str">
        <f>IF(Investments_Import!F535="","",Investments_Import!F535)</f>
        <v/>
      </c>
      <c r="O535" s="31" t="str">
        <f t="shared" si="180"/>
        <v/>
      </c>
      <c r="P535" s="3" t="str">
        <f>IF(Investments_Import!G535="","",Investments_Import!G535)</f>
        <v/>
      </c>
      <c r="Q535" s="3" t="str">
        <f>IF(Investments_Import!H535="","",Investments_Import!H535)</f>
        <v/>
      </c>
      <c r="R535" s="37" t="str">
        <f t="shared" si="181"/>
        <v/>
      </c>
      <c r="S535" s="37" t="str">
        <f t="shared" si="182"/>
        <v/>
      </c>
      <c r="U535" s="36" t="str">
        <f>IF(Mining_Import!A535="","",Mining_Import!A535)</f>
        <v/>
      </c>
      <c r="V535" s="22" t="str">
        <f t="shared" si="190"/>
        <v/>
      </c>
      <c r="W535" s="127" t="str">
        <f t="shared" si="191"/>
        <v/>
      </c>
      <c r="X535" s="127" t="str">
        <f t="shared" si="192"/>
        <v/>
      </c>
      <c r="Y535" s="127" t="str">
        <f t="shared" si="193"/>
        <v/>
      </c>
      <c r="Z535" s="36" t="str">
        <f>IF(Mining_Import!B535="","",Mining_Import!B535)</f>
        <v/>
      </c>
      <c r="AA535" s="184" t="str">
        <f>IF(Mining_Import!$C535="","",Mining_Import!$C535)</f>
        <v/>
      </c>
      <c r="AB535" s="122" t="str">
        <f t="shared" si="194"/>
        <v/>
      </c>
      <c r="AC535" s="122" t="str">
        <f>IF($Y535&gt;Dashboard!$Q$19,$AB535,"")</f>
        <v/>
      </c>
      <c r="AD535" s="43" t="str">
        <f t="shared" si="195"/>
        <v/>
      </c>
      <c r="AE535" s="36" t="str">
        <f>IF(Mining_Import!D535="","",Mining_Import!D535)</f>
        <v/>
      </c>
      <c r="AF535" s="36" t="str">
        <f>IF(Mining_Import!E535="","",Mining_Import!E535)</f>
        <v/>
      </c>
      <c r="AG535" s="36" t="str">
        <f>IF(Mining_Import!F535="","",Mining_Import!F535)</f>
        <v/>
      </c>
      <c r="AH535" s="36" t="str">
        <f>IF(Mining_Import!G535="","",Mining_Import!G535)</f>
        <v/>
      </c>
      <c r="AI535" s="36" t="str">
        <f>IF(Mining_Import!H535="","",Mining_Import!H535)</f>
        <v/>
      </c>
      <c r="AJ535" s="36" t="str">
        <f>IF(Mining_Import!I535="","",Mining_Import!I535)</f>
        <v/>
      </c>
      <c r="BY535" s="120" t="str">
        <f t="shared" si="183"/>
        <v/>
      </c>
      <c r="BZ535" s="184" t="str">
        <f t="shared" si="196"/>
        <v/>
      </c>
      <c r="CA535" s="37" t="str">
        <f>IFERROR(VLOOKUP($BY535,Account_Value!$C$2:$F$2500,4,0),"")</f>
        <v/>
      </c>
      <c r="CB535" s="43" t="str">
        <f t="shared" si="184"/>
        <v/>
      </c>
      <c r="CC535" s="122" t="str">
        <f>IF($BZ535="","",SUM($BZ$2:$BZ535))</f>
        <v/>
      </c>
      <c r="CD535" s="43" t="str">
        <f>IF($BZ535="","",$BU$19*(SUM($BZ$2:$BZ535)))</f>
        <v/>
      </c>
    </row>
    <row r="536" spans="1:82">
      <c r="A536" s="4" t="str">
        <f t="shared" si="185"/>
        <v/>
      </c>
      <c r="B536" s="21" t="str">
        <f>IF(Investments_Import!A536="","",Investments_Import!A536)</f>
        <v/>
      </c>
      <c r="C536" s="22" t="str">
        <f t="shared" si="178"/>
        <v/>
      </c>
      <c r="D536" s="51" t="str">
        <f t="shared" si="186"/>
        <v/>
      </c>
      <c r="E536" s="3" t="str">
        <f>IF(Investments_Import!B536="","",Investments_Import!B536)</f>
        <v/>
      </c>
      <c r="F536" s="54" t="str">
        <f t="shared" si="187"/>
        <v xml:space="preserve"> </v>
      </c>
      <c r="G536" s="54" t="str">
        <f>IF($B536="","",COUNTIF($F$2:$F536,$F536))</f>
        <v/>
      </c>
      <c r="H536" s="53" t="str">
        <f t="shared" si="188"/>
        <v xml:space="preserve">  </v>
      </c>
      <c r="I536" s="3" t="str">
        <f>IF(Investments_Import!C536="","",Investments_Import!C536)</f>
        <v/>
      </c>
      <c r="J536" s="108" t="str">
        <f>IF(Investments_Import!D536="","",Investments_Import!D536)</f>
        <v/>
      </c>
      <c r="K536" s="108" t="str">
        <f t="shared" si="189"/>
        <v/>
      </c>
      <c r="L536" s="47" t="str">
        <f>IF(Investments_Import!E536="","",Investments_Import!E536)</f>
        <v/>
      </c>
      <c r="M536" s="47" t="str">
        <f t="shared" si="179"/>
        <v/>
      </c>
      <c r="N536" s="31" t="str">
        <f>IF(Investments_Import!F536="","",Investments_Import!F536)</f>
        <v/>
      </c>
      <c r="O536" s="31" t="str">
        <f t="shared" si="180"/>
        <v/>
      </c>
      <c r="P536" s="3" t="str">
        <f>IF(Investments_Import!G536="","",Investments_Import!G536)</f>
        <v/>
      </c>
      <c r="Q536" s="3" t="str">
        <f>IF(Investments_Import!H536="","",Investments_Import!H536)</f>
        <v/>
      </c>
      <c r="R536" s="37" t="str">
        <f t="shared" si="181"/>
        <v/>
      </c>
      <c r="S536" s="37" t="str">
        <f t="shared" si="182"/>
        <v/>
      </c>
      <c r="U536" s="36" t="str">
        <f>IF(Mining_Import!A536="","",Mining_Import!A536)</f>
        <v/>
      </c>
      <c r="V536" s="22" t="str">
        <f t="shared" si="190"/>
        <v/>
      </c>
      <c r="W536" s="127" t="str">
        <f t="shared" si="191"/>
        <v/>
      </c>
      <c r="X536" s="127" t="str">
        <f t="shared" si="192"/>
        <v/>
      </c>
      <c r="Y536" s="127" t="str">
        <f t="shared" si="193"/>
        <v/>
      </c>
      <c r="Z536" s="36" t="str">
        <f>IF(Mining_Import!B536="","",Mining_Import!B536)</f>
        <v/>
      </c>
      <c r="AA536" s="184" t="str">
        <f>IF(Mining_Import!$C536="","",Mining_Import!$C536)</f>
        <v/>
      </c>
      <c r="AB536" s="122" t="str">
        <f t="shared" si="194"/>
        <v/>
      </c>
      <c r="AC536" s="122" t="str">
        <f>IF($Y536&gt;Dashboard!$Q$19,$AB536,"")</f>
        <v/>
      </c>
      <c r="AD536" s="43" t="str">
        <f t="shared" si="195"/>
        <v/>
      </c>
      <c r="AE536" s="36" t="str">
        <f>IF(Mining_Import!D536="","",Mining_Import!D536)</f>
        <v/>
      </c>
      <c r="AF536" s="36" t="str">
        <f>IF(Mining_Import!E536="","",Mining_Import!E536)</f>
        <v/>
      </c>
      <c r="AG536" s="36" t="str">
        <f>IF(Mining_Import!F536="","",Mining_Import!F536)</f>
        <v/>
      </c>
      <c r="AH536" s="36" t="str">
        <f>IF(Mining_Import!G536="","",Mining_Import!G536)</f>
        <v/>
      </c>
      <c r="AI536" s="36" t="str">
        <f>IF(Mining_Import!H536="","",Mining_Import!H536)</f>
        <v/>
      </c>
      <c r="AJ536" s="36" t="str">
        <f>IF(Mining_Import!I536="","",Mining_Import!I536)</f>
        <v/>
      </c>
      <c r="BY536" s="120" t="str">
        <f t="shared" si="183"/>
        <v/>
      </c>
      <c r="BZ536" s="184" t="str">
        <f t="shared" si="196"/>
        <v/>
      </c>
      <c r="CA536" s="37" t="str">
        <f>IFERROR(VLOOKUP($BY536,Account_Value!$C$2:$F$2500,4,0),"")</f>
        <v/>
      </c>
      <c r="CB536" s="43" t="str">
        <f t="shared" si="184"/>
        <v/>
      </c>
      <c r="CC536" s="122" t="str">
        <f>IF($BZ536="","",SUM($BZ$2:$BZ536))</f>
        <v/>
      </c>
      <c r="CD536" s="43" t="str">
        <f>IF($BZ536="","",$BU$19*(SUM($BZ$2:$BZ536)))</f>
        <v/>
      </c>
    </row>
    <row r="537" spans="1:82">
      <c r="A537" s="4" t="str">
        <f t="shared" si="185"/>
        <v/>
      </c>
      <c r="B537" s="21" t="str">
        <f>IF(Investments_Import!A537="","",Investments_Import!A537)</f>
        <v/>
      </c>
      <c r="C537" s="22" t="str">
        <f t="shared" si="178"/>
        <v/>
      </c>
      <c r="D537" s="51" t="str">
        <f t="shared" si="186"/>
        <v/>
      </c>
      <c r="E537" s="3" t="str">
        <f>IF(Investments_Import!B537="","",Investments_Import!B537)</f>
        <v/>
      </c>
      <c r="F537" s="54" t="str">
        <f t="shared" si="187"/>
        <v xml:space="preserve"> </v>
      </c>
      <c r="G537" s="54" t="str">
        <f>IF($B537="","",COUNTIF($F$2:$F537,$F537))</f>
        <v/>
      </c>
      <c r="H537" s="53" t="str">
        <f t="shared" si="188"/>
        <v xml:space="preserve">  </v>
      </c>
      <c r="I537" s="3" t="str">
        <f>IF(Investments_Import!C537="","",Investments_Import!C537)</f>
        <v/>
      </c>
      <c r="J537" s="108" t="str">
        <f>IF(Investments_Import!D537="","",Investments_Import!D537)</f>
        <v/>
      </c>
      <c r="K537" s="108" t="str">
        <f t="shared" si="189"/>
        <v/>
      </c>
      <c r="L537" s="47" t="str">
        <f>IF(Investments_Import!E537="","",Investments_Import!E537)</f>
        <v/>
      </c>
      <c r="M537" s="47" t="str">
        <f t="shared" si="179"/>
        <v/>
      </c>
      <c r="N537" s="31" t="str">
        <f>IF(Investments_Import!F537="","",Investments_Import!F537)</f>
        <v/>
      </c>
      <c r="O537" s="31" t="str">
        <f t="shared" si="180"/>
        <v/>
      </c>
      <c r="P537" s="3" t="str">
        <f>IF(Investments_Import!G537="","",Investments_Import!G537)</f>
        <v/>
      </c>
      <c r="Q537" s="3" t="str">
        <f>IF(Investments_Import!H537="","",Investments_Import!H537)</f>
        <v/>
      </c>
      <c r="R537" s="37" t="str">
        <f t="shared" si="181"/>
        <v/>
      </c>
      <c r="S537" s="37" t="str">
        <f t="shared" si="182"/>
        <v/>
      </c>
      <c r="U537" s="36" t="str">
        <f>IF(Mining_Import!A537="","",Mining_Import!A537)</f>
        <v/>
      </c>
      <c r="V537" s="22" t="str">
        <f t="shared" si="190"/>
        <v/>
      </c>
      <c r="W537" s="127" t="str">
        <f t="shared" si="191"/>
        <v/>
      </c>
      <c r="X537" s="127" t="str">
        <f t="shared" si="192"/>
        <v/>
      </c>
      <c r="Y537" s="127" t="str">
        <f t="shared" si="193"/>
        <v/>
      </c>
      <c r="Z537" s="36" t="str">
        <f>IF(Mining_Import!B537="","",Mining_Import!B537)</f>
        <v/>
      </c>
      <c r="AA537" s="184" t="str">
        <f>IF(Mining_Import!$C537="","",Mining_Import!$C537)</f>
        <v/>
      </c>
      <c r="AB537" s="122" t="str">
        <f t="shared" si="194"/>
        <v/>
      </c>
      <c r="AC537" s="122" t="str">
        <f>IF($Y537&gt;Dashboard!$Q$19,$AB537,"")</f>
        <v/>
      </c>
      <c r="AD537" s="43" t="str">
        <f t="shared" si="195"/>
        <v/>
      </c>
      <c r="AE537" s="36" t="str">
        <f>IF(Mining_Import!D537="","",Mining_Import!D537)</f>
        <v/>
      </c>
      <c r="AF537" s="36" t="str">
        <f>IF(Mining_Import!E537="","",Mining_Import!E537)</f>
        <v/>
      </c>
      <c r="AG537" s="36" t="str">
        <f>IF(Mining_Import!F537="","",Mining_Import!F537)</f>
        <v/>
      </c>
      <c r="AH537" s="36" t="str">
        <f>IF(Mining_Import!G537="","",Mining_Import!G537)</f>
        <v/>
      </c>
      <c r="AI537" s="36" t="str">
        <f>IF(Mining_Import!H537="","",Mining_Import!H537)</f>
        <v/>
      </c>
      <c r="AJ537" s="36" t="str">
        <f>IF(Mining_Import!I537="","",Mining_Import!I537)</f>
        <v/>
      </c>
      <c r="BY537" s="120" t="str">
        <f t="shared" si="183"/>
        <v/>
      </c>
      <c r="BZ537" s="184" t="str">
        <f t="shared" si="196"/>
        <v/>
      </c>
      <c r="CA537" s="37" t="str">
        <f>IFERROR(VLOOKUP($BY537,Account_Value!$C$2:$F$2500,4,0),"")</f>
        <v/>
      </c>
      <c r="CB537" s="43" t="str">
        <f t="shared" si="184"/>
        <v/>
      </c>
      <c r="CC537" s="122" t="str">
        <f>IF($BZ537="","",SUM($BZ$2:$BZ537))</f>
        <v/>
      </c>
      <c r="CD537" s="43" t="str">
        <f>IF($BZ537="","",$BU$19*(SUM($BZ$2:$BZ537)))</f>
        <v/>
      </c>
    </row>
    <row r="538" spans="1:82">
      <c r="A538" s="4" t="str">
        <f t="shared" si="185"/>
        <v/>
      </c>
      <c r="B538" s="21" t="str">
        <f>IF(Investments_Import!A538="","",Investments_Import!A538)</f>
        <v/>
      </c>
      <c r="C538" s="22" t="str">
        <f t="shared" si="178"/>
        <v/>
      </c>
      <c r="D538" s="51" t="str">
        <f t="shared" si="186"/>
        <v/>
      </c>
      <c r="E538" s="3" t="str">
        <f>IF(Investments_Import!B538="","",Investments_Import!B538)</f>
        <v/>
      </c>
      <c r="F538" s="54" t="str">
        <f t="shared" si="187"/>
        <v xml:space="preserve"> </v>
      </c>
      <c r="G538" s="54" t="str">
        <f>IF($B538="","",COUNTIF($F$2:$F538,$F538))</f>
        <v/>
      </c>
      <c r="H538" s="53" t="str">
        <f t="shared" si="188"/>
        <v xml:space="preserve">  </v>
      </c>
      <c r="I538" s="3" t="str">
        <f>IF(Investments_Import!C538="","",Investments_Import!C538)</f>
        <v/>
      </c>
      <c r="J538" s="108" t="str">
        <f>IF(Investments_Import!D538="","",Investments_Import!D538)</f>
        <v/>
      </c>
      <c r="K538" s="108" t="str">
        <f t="shared" si="189"/>
        <v/>
      </c>
      <c r="L538" s="47" t="str">
        <f>IF(Investments_Import!E538="","",Investments_Import!E538)</f>
        <v/>
      </c>
      <c r="M538" s="47" t="str">
        <f t="shared" si="179"/>
        <v/>
      </c>
      <c r="N538" s="31" t="str">
        <f>IF(Investments_Import!F538="","",Investments_Import!F538)</f>
        <v/>
      </c>
      <c r="O538" s="31" t="str">
        <f t="shared" si="180"/>
        <v/>
      </c>
      <c r="P538" s="3" t="str">
        <f>IF(Investments_Import!G538="","",Investments_Import!G538)</f>
        <v/>
      </c>
      <c r="Q538" s="3" t="str">
        <f>IF(Investments_Import!H538="","",Investments_Import!H538)</f>
        <v/>
      </c>
      <c r="R538" s="37" t="str">
        <f t="shared" si="181"/>
        <v/>
      </c>
      <c r="S538" s="37" t="str">
        <f t="shared" si="182"/>
        <v/>
      </c>
      <c r="U538" s="36" t="str">
        <f>IF(Mining_Import!A538="","",Mining_Import!A538)</f>
        <v/>
      </c>
      <c r="V538" s="22" t="str">
        <f t="shared" si="190"/>
        <v/>
      </c>
      <c r="W538" s="127" t="str">
        <f t="shared" si="191"/>
        <v/>
      </c>
      <c r="X538" s="127" t="str">
        <f t="shared" si="192"/>
        <v/>
      </c>
      <c r="Y538" s="127" t="str">
        <f t="shared" si="193"/>
        <v/>
      </c>
      <c r="Z538" s="36" t="str">
        <f>IF(Mining_Import!B538="","",Mining_Import!B538)</f>
        <v/>
      </c>
      <c r="AA538" s="184" t="str">
        <f>IF(Mining_Import!$C538="","",Mining_Import!$C538)</f>
        <v/>
      </c>
      <c r="AB538" s="122" t="str">
        <f t="shared" si="194"/>
        <v/>
      </c>
      <c r="AC538" s="122" t="str">
        <f>IF($Y538&gt;Dashboard!$Q$19,$AB538,"")</f>
        <v/>
      </c>
      <c r="AD538" s="43" t="str">
        <f t="shared" si="195"/>
        <v/>
      </c>
      <c r="AE538" s="36" t="str">
        <f>IF(Mining_Import!D538="","",Mining_Import!D538)</f>
        <v/>
      </c>
      <c r="AF538" s="36" t="str">
        <f>IF(Mining_Import!E538="","",Mining_Import!E538)</f>
        <v/>
      </c>
      <c r="AG538" s="36" t="str">
        <f>IF(Mining_Import!F538="","",Mining_Import!F538)</f>
        <v/>
      </c>
      <c r="AH538" s="36" t="str">
        <f>IF(Mining_Import!G538="","",Mining_Import!G538)</f>
        <v/>
      </c>
      <c r="AI538" s="36" t="str">
        <f>IF(Mining_Import!H538="","",Mining_Import!H538)</f>
        <v/>
      </c>
      <c r="AJ538" s="36" t="str">
        <f>IF(Mining_Import!I538="","",Mining_Import!I538)</f>
        <v/>
      </c>
      <c r="BY538" s="120" t="str">
        <f t="shared" si="183"/>
        <v/>
      </c>
      <c r="BZ538" s="184" t="str">
        <f t="shared" si="196"/>
        <v/>
      </c>
      <c r="CA538" s="37" t="str">
        <f>IFERROR(VLOOKUP($BY538,Account_Value!$C$2:$F$2500,4,0),"")</f>
        <v/>
      </c>
      <c r="CB538" s="43" t="str">
        <f t="shared" si="184"/>
        <v/>
      </c>
      <c r="CC538" s="122" t="str">
        <f>IF($BZ538="","",SUM($BZ$2:$BZ538))</f>
        <v/>
      </c>
      <c r="CD538" s="43" t="str">
        <f>IF($BZ538="","",$BU$19*(SUM($BZ$2:$BZ538)))</f>
        <v/>
      </c>
    </row>
    <row r="539" spans="1:82">
      <c r="A539" s="4" t="str">
        <f t="shared" si="185"/>
        <v/>
      </c>
      <c r="B539" s="21" t="str">
        <f>IF(Investments_Import!A539="","",Investments_Import!A539)</f>
        <v/>
      </c>
      <c r="C539" s="22" t="str">
        <f t="shared" si="178"/>
        <v/>
      </c>
      <c r="D539" s="51" t="str">
        <f t="shared" si="186"/>
        <v/>
      </c>
      <c r="E539" s="3" t="str">
        <f>IF(Investments_Import!B539="","",Investments_Import!B539)</f>
        <v/>
      </c>
      <c r="F539" s="54" t="str">
        <f t="shared" si="187"/>
        <v xml:space="preserve"> </v>
      </c>
      <c r="G539" s="54" t="str">
        <f>IF($B539="","",COUNTIF($F$2:$F539,$F539))</f>
        <v/>
      </c>
      <c r="H539" s="53" t="str">
        <f t="shared" si="188"/>
        <v xml:space="preserve">  </v>
      </c>
      <c r="I539" s="3" t="str">
        <f>IF(Investments_Import!C539="","",Investments_Import!C539)</f>
        <v/>
      </c>
      <c r="J539" s="108" t="str">
        <f>IF(Investments_Import!D539="","",Investments_Import!D539)</f>
        <v/>
      </c>
      <c r="K539" s="108" t="str">
        <f t="shared" si="189"/>
        <v/>
      </c>
      <c r="L539" s="47" t="str">
        <f>IF(Investments_Import!E539="","",Investments_Import!E539)</f>
        <v/>
      </c>
      <c r="M539" s="47" t="str">
        <f t="shared" si="179"/>
        <v/>
      </c>
      <c r="N539" s="31" t="str">
        <f>IF(Investments_Import!F539="","",Investments_Import!F539)</f>
        <v/>
      </c>
      <c r="O539" s="31" t="str">
        <f t="shared" si="180"/>
        <v/>
      </c>
      <c r="P539" s="3" t="str">
        <f>IF(Investments_Import!G539="","",Investments_Import!G539)</f>
        <v/>
      </c>
      <c r="Q539" s="3" t="str">
        <f>IF(Investments_Import!H539="","",Investments_Import!H539)</f>
        <v/>
      </c>
      <c r="R539" s="37" t="str">
        <f t="shared" si="181"/>
        <v/>
      </c>
      <c r="S539" s="37" t="str">
        <f t="shared" si="182"/>
        <v/>
      </c>
      <c r="U539" s="36" t="str">
        <f>IF(Mining_Import!A539="","",Mining_Import!A539)</f>
        <v/>
      </c>
      <c r="V539" s="22" t="str">
        <f t="shared" si="190"/>
        <v/>
      </c>
      <c r="W539" s="127" t="str">
        <f t="shared" si="191"/>
        <v/>
      </c>
      <c r="X539" s="127" t="str">
        <f t="shared" si="192"/>
        <v/>
      </c>
      <c r="Y539" s="127" t="str">
        <f t="shared" si="193"/>
        <v/>
      </c>
      <c r="Z539" s="36" t="str">
        <f>IF(Mining_Import!B539="","",Mining_Import!B539)</f>
        <v/>
      </c>
      <c r="AA539" s="184" t="str">
        <f>IF(Mining_Import!$C539="","",Mining_Import!$C539)</f>
        <v/>
      </c>
      <c r="AB539" s="122" t="str">
        <f t="shared" si="194"/>
        <v/>
      </c>
      <c r="AC539" s="122" t="str">
        <f>IF($Y539&gt;Dashboard!$Q$19,$AB539,"")</f>
        <v/>
      </c>
      <c r="AD539" s="43" t="str">
        <f t="shared" si="195"/>
        <v/>
      </c>
      <c r="AE539" s="36" t="str">
        <f>IF(Mining_Import!D539="","",Mining_Import!D539)</f>
        <v/>
      </c>
      <c r="AF539" s="36" t="str">
        <f>IF(Mining_Import!E539="","",Mining_Import!E539)</f>
        <v/>
      </c>
      <c r="AG539" s="36" t="str">
        <f>IF(Mining_Import!F539="","",Mining_Import!F539)</f>
        <v/>
      </c>
      <c r="AH539" s="36" t="str">
        <f>IF(Mining_Import!G539="","",Mining_Import!G539)</f>
        <v/>
      </c>
      <c r="AI539" s="36" t="str">
        <f>IF(Mining_Import!H539="","",Mining_Import!H539)</f>
        <v/>
      </c>
      <c r="AJ539" s="36" t="str">
        <f>IF(Mining_Import!I539="","",Mining_Import!I539)</f>
        <v/>
      </c>
      <c r="BY539" s="120" t="str">
        <f t="shared" si="183"/>
        <v/>
      </c>
      <c r="BZ539" s="184" t="str">
        <f t="shared" si="196"/>
        <v/>
      </c>
      <c r="CA539" s="37" t="str">
        <f>IFERROR(VLOOKUP($BY539,Account_Value!$C$2:$F$2500,4,0),"")</f>
        <v/>
      </c>
      <c r="CB539" s="43" t="str">
        <f t="shared" si="184"/>
        <v/>
      </c>
      <c r="CC539" s="122" t="str">
        <f>IF($BZ539="","",SUM($BZ$2:$BZ539))</f>
        <v/>
      </c>
      <c r="CD539" s="43" t="str">
        <f>IF($BZ539="","",$BU$19*(SUM($BZ$2:$BZ539)))</f>
        <v/>
      </c>
    </row>
    <row r="540" spans="1:82">
      <c r="A540" s="4" t="str">
        <f t="shared" si="185"/>
        <v/>
      </c>
      <c r="B540" s="21" t="str">
        <f>IF(Investments_Import!A540="","",Investments_Import!A540)</f>
        <v/>
      </c>
      <c r="C540" s="22" t="str">
        <f t="shared" si="178"/>
        <v/>
      </c>
      <c r="D540" s="51" t="str">
        <f t="shared" si="186"/>
        <v/>
      </c>
      <c r="E540" s="3" t="str">
        <f>IF(Investments_Import!B540="","",Investments_Import!B540)</f>
        <v/>
      </c>
      <c r="F540" s="54" t="str">
        <f t="shared" si="187"/>
        <v xml:space="preserve"> </v>
      </c>
      <c r="G540" s="54" t="str">
        <f>IF($B540="","",COUNTIF($F$2:$F540,$F540))</f>
        <v/>
      </c>
      <c r="H540" s="53" t="str">
        <f t="shared" si="188"/>
        <v xml:space="preserve">  </v>
      </c>
      <c r="I540" s="3" t="str">
        <f>IF(Investments_Import!C540="","",Investments_Import!C540)</f>
        <v/>
      </c>
      <c r="J540" s="108" t="str">
        <f>IF(Investments_Import!D540="","",Investments_Import!D540)</f>
        <v/>
      </c>
      <c r="K540" s="108" t="str">
        <f t="shared" si="189"/>
        <v/>
      </c>
      <c r="L540" s="47" t="str">
        <f>IF(Investments_Import!E540="","",Investments_Import!E540)</f>
        <v/>
      </c>
      <c r="M540" s="47" t="str">
        <f t="shared" si="179"/>
        <v/>
      </c>
      <c r="N540" s="31" t="str">
        <f>IF(Investments_Import!F540="","",Investments_Import!F540)</f>
        <v/>
      </c>
      <c r="O540" s="31" t="str">
        <f t="shared" si="180"/>
        <v/>
      </c>
      <c r="P540" s="3" t="str">
        <f>IF(Investments_Import!G540="","",Investments_Import!G540)</f>
        <v/>
      </c>
      <c r="Q540" s="3" t="str">
        <f>IF(Investments_Import!H540="","",Investments_Import!H540)</f>
        <v/>
      </c>
      <c r="R540" s="37" t="str">
        <f t="shared" si="181"/>
        <v/>
      </c>
      <c r="S540" s="37" t="str">
        <f t="shared" si="182"/>
        <v/>
      </c>
      <c r="U540" s="36" t="str">
        <f>IF(Mining_Import!A540="","",Mining_Import!A540)</f>
        <v/>
      </c>
      <c r="V540" s="22" t="str">
        <f t="shared" si="190"/>
        <v/>
      </c>
      <c r="W540" s="127" t="str">
        <f t="shared" si="191"/>
        <v/>
      </c>
      <c r="X540" s="127" t="str">
        <f t="shared" si="192"/>
        <v/>
      </c>
      <c r="Y540" s="127" t="str">
        <f t="shared" si="193"/>
        <v/>
      </c>
      <c r="Z540" s="36" t="str">
        <f>IF(Mining_Import!B540="","",Mining_Import!B540)</f>
        <v/>
      </c>
      <c r="AA540" s="184" t="str">
        <f>IF(Mining_Import!$C540="","",Mining_Import!$C540)</f>
        <v/>
      </c>
      <c r="AB540" s="122" t="str">
        <f t="shared" si="194"/>
        <v/>
      </c>
      <c r="AC540" s="122" t="str">
        <f>IF($Y540&gt;Dashboard!$Q$19,$AB540,"")</f>
        <v/>
      </c>
      <c r="AD540" s="43" t="str">
        <f t="shared" si="195"/>
        <v/>
      </c>
      <c r="AE540" s="36" t="str">
        <f>IF(Mining_Import!D540="","",Mining_Import!D540)</f>
        <v/>
      </c>
      <c r="AF540" s="36" t="str">
        <f>IF(Mining_Import!E540="","",Mining_Import!E540)</f>
        <v/>
      </c>
      <c r="AG540" s="36" t="str">
        <f>IF(Mining_Import!F540="","",Mining_Import!F540)</f>
        <v/>
      </c>
      <c r="AH540" s="36" t="str">
        <f>IF(Mining_Import!G540="","",Mining_Import!G540)</f>
        <v/>
      </c>
      <c r="AI540" s="36" t="str">
        <f>IF(Mining_Import!H540="","",Mining_Import!H540)</f>
        <v/>
      </c>
      <c r="AJ540" s="36" t="str">
        <f>IF(Mining_Import!I540="","",Mining_Import!I540)</f>
        <v/>
      </c>
      <c r="BY540" s="120" t="str">
        <f t="shared" si="183"/>
        <v/>
      </c>
      <c r="BZ540" s="184" t="str">
        <f t="shared" si="196"/>
        <v/>
      </c>
      <c r="CA540" s="37" t="str">
        <f>IFERROR(VLOOKUP($BY540,Account_Value!$C$2:$F$2500,4,0),"")</f>
        <v/>
      </c>
      <c r="CB540" s="43" t="str">
        <f t="shared" si="184"/>
        <v/>
      </c>
      <c r="CC540" s="122" t="str">
        <f>IF($BZ540="","",SUM($BZ$2:$BZ540))</f>
        <v/>
      </c>
      <c r="CD540" s="43" t="str">
        <f>IF($BZ540="","",$BU$19*(SUM($BZ$2:$BZ540)))</f>
        <v/>
      </c>
    </row>
    <row r="541" spans="1:82">
      <c r="A541" s="4" t="str">
        <f t="shared" si="185"/>
        <v/>
      </c>
      <c r="B541" s="21" t="str">
        <f>IF(Investments_Import!A541="","",Investments_Import!A541)</f>
        <v/>
      </c>
      <c r="C541" s="22" t="str">
        <f t="shared" si="178"/>
        <v/>
      </c>
      <c r="D541" s="51" t="str">
        <f t="shared" si="186"/>
        <v/>
      </c>
      <c r="E541" s="3" t="str">
        <f>IF(Investments_Import!B541="","",Investments_Import!B541)</f>
        <v/>
      </c>
      <c r="F541" s="54" t="str">
        <f t="shared" si="187"/>
        <v xml:space="preserve"> </v>
      </c>
      <c r="G541" s="54" t="str">
        <f>IF($B541="","",COUNTIF($F$2:$F541,$F541))</f>
        <v/>
      </c>
      <c r="H541" s="53" t="str">
        <f t="shared" si="188"/>
        <v xml:space="preserve">  </v>
      </c>
      <c r="I541" s="3" t="str">
        <f>IF(Investments_Import!C541="","",Investments_Import!C541)</f>
        <v/>
      </c>
      <c r="J541" s="108" t="str">
        <f>IF(Investments_Import!D541="","",Investments_Import!D541)</f>
        <v/>
      </c>
      <c r="K541" s="108" t="str">
        <f t="shared" si="189"/>
        <v/>
      </c>
      <c r="L541" s="47" t="str">
        <f>IF(Investments_Import!E541="","",Investments_Import!E541)</f>
        <v/>
      </c>
      <c r="M541" s="47" t="str">
        <f t="shared" si="179"/>
        <v/>
      </c>
      <c r="N541" s="31" t="str">
        <f>IF(Investments_Import!F541="","",Investments_Import!F541)</f>
        <v/>
      </c>
      <c r="O541" s="31" t="str">
        <f t="shared" si="180"/>
        <v/>
      </c>
      <c r="P541" s="3" t="str">
        <f>IF(Investments_Import!G541="","",Investments_Import!G541)</f>
        <v/>
      </c>
      <c r="Q541" s="3" t="str">
        <f>IF(Investments_Import!H541="","",Investments_Import!H541)</f>
        <v/>
      </c>
      <c r="R541" s="37" t="str">
        <f t="shared" si="181"/>
        <v/>
      </c>
      <c r="S541" s="37" t="str">
        <f t="shared" si="182"/>
        <v/>
      </c>
      <c r="U541" s="36" t="str">
        <f>IF(Mining_Import!A541="","",Mining_Import!A541)</f>
        <v/>
      </c>
      <c r="V541" s="22" t="str">
        <f t="shared" si="190"/>
        <v/>
      </c>
      <c r="W541" s="127" t="str">
        <f t="shared" si="191"/>
        <v/>
      </c>
      <c r="X541" s="127" t="str">
        <f t="shared" si="192"/>
        <v/>
      </c>
      <c r="Y541" s="127" t="str">
        <f t="shared" si="193"/>
        <v/>
      </c>
      <c r="Z541" s="36" t="str">
        <f>IF(Mining_Import!B541="","",Mining_Import!B541)</f>
        <v/>
      </c>
      <c r="AA541" s="184" t="str">
        <f>IF(Mining_Import!$C541="","",Mining_Import!$C541)</f>
        <v/>
      </c>
      <c r="AB541" s="122" t="str">
        <f t="shared" si="194"/>
        <v/>
      </c>
      <c r="AC541" s="122" t="str">
        <f>IF($Y541&gt;Dashboard!$Q$19,$AB541,"")</f>
        <v/>
      </c>
      <c r="AD541" s="43" t="str">
        <f t="shared" si="195"/>
        <v/>
      </c>
      <c r="AE541" s="36" t="str">
        <f>IF(Mining_Import!D541="","",Mining_Import!D541)</f>
        <v/>
      </c>
      <c r="AF541" s="36" t="str">
        <f>IF(Mining_Import!E541="","",Mining_Import!E541)</f>
        <v/>
      </c>
      <c r="AG541" s="36" t="str">
        <f>IF(Mining_Import!F541="","",Mining_Import!F541)</f>
        <v/>
      </c>
      <c r="AH541" s="36" t="str">
        <f>IF(Mining_Import!G541="","",Mining_Import!G541)</f>
        <v/>
      </c>
      <c r="AI541" s="36" t="str">
        <f>IF(Mining_Import!H541="","",Mining_Import!H541)</f>
        <v/>
      </c>
      <c r="AJ541" s="36" t="str">
        <f>IF(Mining_Import!I541="","",Mining_Import!I541)</f>
        <v/>
      </c>
      <c r="BY541" s="120" t="str">
        <f t="shared" si="183"/>
        <v/>
      </c>
      <c r="BZ541" s="184" t="str">
        <f t="shared" si="196"/>
        <v/>
      </c>
      <c r="CA541" s="37" t="str">
        <f>IFERROR(VLOOKUP($BY541,Account_Value!$C$2:$F$2500,4,0),"")</f>
        <v/>
      </c>
      <c r="CB541" s="43" t="str">
        <f t="shared" si="184"/>
        <v/>
      </c>
      <c r="CC541" s="122" t="str">
        <f>IF($BZ541="","",SUM($BZ$2:$BZ541))</f>
        <v/>
      </c>
      <c r="CD541" s="43" t="str">
        <f>IF($BZ541="","",$BU$19*(SUM($BZ$2:$BZ541)))</f>
        <v/>
      </c>
    </row>
    <row r="542" spans="1:82">
      <c r="A542" s="4" t="str">
        <f t="shared" si="185"/>
        <v/>
      </c>
      <c r="B542" s="21" t="str">
        <f>IF(Investments_Import!A542="","",Investments_Import!A542)</f>
        <v/>
      </c>
      <c r="C542" s="22" t="str">
        <f t="shared" si="178"/>
        <v/>
      </c>
      <c r="D542" s="51" t="str">
        <f t="shared" si="186"/>
        <v/>
      </c>
      <c r="E542" s="3" t="str">
        <f>IF(Investments_Import!B542="","",Investments_Import!B542)</f>
        <v/>
      </c>
      <c r="F542" s="54" t="str">
        <f t="shared" si="187"/>
        <v xml:space="preserve"> </v>
      </c>
      <c r="G542" s="54" t="str">
        <f>IF($B542="","",COUNTIF($F$2:$F542,$F542))</f>
        <v/>
      </c>
      <c r="H542" s="53" t="str">
        <f t="shared" si="188"/>
        <v xml:space="preserve">  </v>
      </c>
      <c r="I542" s="3" t="str">
        <f>IF(Investments_Import!C542="","",Investments_Import!C542)</f>
        <v/>
      </c>
      <c r="J542" s="108" t="str">
        <f>IF(Investments_Import!D542="","",Investments_Import!D542)</f>
        <v/>
      </c>
      <c r="K542" s="108" t="str">
        <f t="shared" si="189"/>
        <v/>
      </c>
      <c r="L542" s="47" t="str">
        <f>IF(Investments_Import!E542="","",Investments_Import!E542)</f>
        <v/>
      </c>
      <c r="M542" s="47" t="str">
        <f t="shared" si="179"/>
        <v/>
      </c>
      <c r="N542" s="31" t="str">
        <f>IF(Investments_Import!F542="","",Investments_Import!F542)</f>
        <v/>
      </c>
      <c r="O542" s="31" t="str">
        <f t="shared" si="180"/>
        <v/>
      </c>
      <c r="P542" s="3" t="str">
        <f>IF(Investments_Import!G542="","",Investments_Import!G542)</f>
        <v/>
      </c>
      <c r="Q542" s="3" t="str">
        <f>IF(Investments_Import!H542="","",Investments_Import!H542)</f>
        <v/>
      </c>
      <c r="R542" s="37" t="str">
        <f t="shared" si="181"/>
        <v/>
      </c>
      <c r="S542" s="37" t="str">
        <f t="shared" si="182"/>
        <v/>
      </c>
      <c r="U542" s="36" t="str">
        <f>IF(Mining_Import!A542="","",Mining_Import!A542)</f>
        <v/>
      </c>
      <c r="V542" s="22" t="str">
        <f t="shared" si="190"/>
        <v/>
      </c>
      <c r="W542" s="127" t="str">
        <f t="shared" si="191"/>
        <v/>
      </c>
      <c r="X542" s="127" t="str">
        <f t="shared" si="192"/>
        <v/>
      </c>
      <c r="Y542" s="127" t="str">
        <f t="shared" si="193"/>
        <v/>
      </c>
      <c r="Z542" s="36" t="str">
        <f>IF(Mining_Import!B542="","",Mining_Import!B542)</f>
        <v/>
      </c>
      <c r="AA542" s="184" t="str">
        <f>IF(Mining_Import!$C542="","",Mining_Import!$C542)</f>
        <v/>
      </c>
      <c r="AB542" s="122" t="str">
        <f t="shared" si="194"/>
        <v/>
      </c>
      <c r="AC542" s="122" t="str">
        <f>IF($Y542&gt;Dashboard!$Q$19,$AB542,"")</f>
        <v/>
      </c>
      <c r="AD542" s="43" t="str">
        <f t="shared" si="195"/>
        <v/>
      </c>
      <c r="AE542" s="36" t="str">
        <f>IF(Mining_Import!D542="","",Mining_Import!D542)</f>
        <v/>
      </c>
      <c r="AF542" s="36" t="str">
        <f>IF(Mining_Import!E542="","",Mining_Import!E542)</f>
        <v/>
      </c>
      <c r="AG542" s="36" t="str">
        <f>IF(Mining_Import!F542="","",Mining_Import!F542)</f>
        <v/>
      </c>
      <c r="AH542" s="36" t="str">
        <f>IF(Mining_Import!G542="","",Mining_Import!G542)</f>
        <v/>
      </c>
      <c r="AI542" s="36" t="str">
        <f>IF(Mining_Import!H542="","",Mining_Import!H542)</f>
        <v/>
      </c>
      <c r="AJ542" s="36" t="str">
        <f>IF(Mining_Import!I542="","",Mining_Import!I542)</f>
        <v/>
      </c>
      <c r="BY542" s="120" t="str">
        <f t="shared" si="183"/>
        <v/>
      </c>
      <c r="BZ542" s="184" t="str">
        <f t="shared" si="196"/>
        <v/>
      </c>
      <c r="CA542" s="37" t="str">
        <f>IFERROR(VLOOKUP($BY542,Account_Value!$C$2:$F$2500,4,0),"")</f>
        <v/>
      </c>
      <c r="CB542" s="43" t="str">
        <f t="shared" si="184"/>
        <v/>
      </c>
      <c r="CC542" s="122" t="str">
        <f>IF($BZ542="","",SUM($BZ$2:$BZ542))</f>
        <v/>
      </c>
      <c r="CD542" s="43" t="str">
        <f>IF($BZ542="","",$BU$19*(SUM($BZ$2:$BZ542)))</f>
        <v/>
      </c>
    </row>
    <row r="543" spans="1:82">
      <c r="A543" s="4" t="str">
        <f t="shared" si="185"/>
        <v/>
      </c>
      <c r="B543" s="21" t="str">
        <f>IF(Investments_Import!A543="","",Investments_Import!A543)</f>
        <v/>
      </c>
      <c r="C543" s="22" t="str">
        <f t="shared" si="178"/>
        <v/>
      </c>
      <c r="D543" s="51" t="str">
        <f t="shared" si="186"/>
        <v/>
      </c>
      <c r="E543" s="3" t="str">
        <f>IF(Investments_Import!B543="","",Investments_Import!B543)</f>
        <v/>
      </c>
      <c r="F543" s="54" t="str">
        <f t="shared" si="187"/>
        <v xml:space="preserve"> </v>
      </c>
      <c r="G543" s="54" t="str">
        <f>IF($B543="","",COUNTIF($F$2:$F543,$F543))</f>
        <v/>
      </c>
      <c r="H543" s="53" t="str">
        <f t="shared" si="188"/>
        <v xml:space="preserve">  </v>
      </c>
      <c r="I543" s="3" t="str">
        <f>IF(Investments_Import!C543="","",Investments_Import!C543)</f>
        <v/>
      </c>
      <c r="J543" s="108" t="str">
        <f>IF(Investments_Import!D543="","",Investments_Import!D543)</f>
        <v/>
      </c>
      <c r="K543" s="108" t="str">
        <f t="shared" si="189"/>
        <v/>
      </c>
      <c r="L543" s="47" t="str">
        <f>IF(Investments_Import!E543="","",Investments_Import!E543)</f>
        <v/>
      </c>
      <c r="M543" s="47" t="str">
        <f t="shared" si="179"/>
        <v/>
      </c>
      <c r="N543" s="31" t="str">
        <f>IF(Investments_Import!F543="","",Investments_Import!F543)</f>
        <v/>
      </c>
      <c r="O543" s="31" t="str">
        <f t="shared" si="180"/>
        <v/>
      </c>
      <c r="P543" s="3" t="str">
        <f>IF(Investments_Import!G543="","",Investments_Import!G543)</f>
        <v/>
      </c>
      <c r="Q543" s="3" t="str">
        <f>IF(Investments_Import!H543="","",Investments_Import!H543)</f>
        <v/>
      </c>
      <c r="R543" s="37" t="str">
        <f t="shared" si="181"/>
        <v/>
      </c>
      <c r="S543" s="37" t="str">
        <f t="shared" si="182"/>
        <v/>
      </c>
      <c r="U543" s="36" t="str">
        <f>IF(Mining_Import!A543="","",Mining_Import!A543)</f>
        <v/>
      </c>
      <c r="V543" s="22" t="str">
        <f t="shared" si="190"/>
        <v/>
      </c>
      <c r="W543" s="127" t="str">
        <f t="shared" si="191"/>
        <v/>
      </c>
      <c r="X543" s="127" t="str">
        <f t="shared" si="192"/>
        <v/>
      </c>
      <c r="Y543" s="127" t="str">
        <f t="shared" si="193"/>
        <v/>
      </c>
      <c r="Z543" s="36" t="str">
        <f>IF(Mining_Import!B543="","",Mining_Import!B543)</f>
        <v/>
      </c>
      <c r="AA543" s="184" t="str">
        <f>IF(Mining_Import!$C543="","",Mining_Import!$C543)</f>
        <v/>
      </c>
      <c r="AB543" s="122" t="str">
        <f t="shared" si="194"/>
        <v/>
      </c>
      <c r="AC543" s="122" t="str">
        <f>IF($Y543&gt;Dashboard!$Q$19,$AB543,"")</f>
        <v/>
      </c>
      <c r="AD543" s="43" t="str">
        <f t="shared" si="195"/>
        <v/>
      </c>
      <c r="AE543" s="36" t="str">
        <f>IF(Mining_Import!D543="","",Mining_Import!D543)</f>
        <v/>
      </c>
      <c r="AF543" s="36" t="str">
        <f>IF(Mining_Import!E543="","",Mining_Import!E543)</f>
        <v/>
      </c>
      <c r="AG543" s="36" t="str">
        <f>IF(Mining_Import!F543="","",Mining_Import!F543)</f>
        <v/>
      </c>
      <c r="AH543" s="36" t="str">
        <f>IF(Mining_Import!G543="","",Mining_Import!G543)</f>
        <v/>
      </c>
      <c r="AI543" s="36" t="str">
        <f>IF(Mining_Import!H543="","",Mining_Import!H543)</f>
        <v/>
      </c>
      <c r="AJ543" s="36" t="str">
        <f>IF(Mining_Import!I543="","",Mining_Import!I543)</f>
        <v/>
      </c>
      <c r="BY543" s="120" t="str">
        <f t="shared" si="183"/>
        <v/>
      </c>
      <c r="BZ543" s="184" t="str">
        <f t="shared" si="196"/>
        <v/>
      </c>
      <c r="CA543" s="37" t="str">
        <f>IFERROR(VLOOKUP($BY543,Account_Value!$C$2:$F$2500,4,0),"")</f>
        <v/>
      </c>
      <c r="CB543" s="43" t="str">
        <f t="shared" si="184"/>
        <v/>
      </c>
      <c r="CC543" s="122" t="str">
        <f>IF($BZ543="","",SUM($BZ$2:$BZ543))</f>
        <v/>
      </c>
      <c r="CD543" s="43" t="str">
        <f>IF($BZ543="","",$BU$19*(SUM($BZ$2:$BZ543)))</f>
        <v/>
      </c>
    </row>
    <row r="544" spans="1:82">
      <c r="A544" s="4" t="str">
        <f t="shared" si="185"/>
        <v/>
      </c>
      <c r="B544" s="21" t="str">
        <f>IF(Investments_Import!A544="","",Investments_Import!A544)</f>
        <v/>
      </c>
      <c r="C544" s="22" t="str">
        <f t="shared" si="178"/>
        <v/>
      </c>
      <c r="D544" s="51" t="str">
        <f t="shared" si="186"/>
        <v/>
      </c>
      <c r="E544" s="3" t="str">
        <f>IF(Investments_Import!B544="","",Investments_Import!B544)</f>
        <v/>
      </c>
      <c r="F544" s="54" t="str">
        <f t="shared" si="187"/>
        <v xml:space="preserve"> </v>
      </c>
      <c r="G544" s="54" t="str">
        <f>IF($B544="","",COUNTIF($F$2:$F544,$F544))</f>
        <v/>
      </c>
      <c r="H544" s="53" t="str">
        <f t="shared" si="188"/>
        <v xml:space="preserve">  </v>
      </c>
      <c r="I544" s="3" t="str">
        <f>IF(Investments_Import!C544="","",Investments_Import!C544)</f>
        <v/>
      </c>
      <c r="J544" s="108" t="str">
        <f>IF(Investments_Import!D544="","",Investments_Import!D544)</f>
        <v/>
      </c>
      <c r="K544" s="108" t="str">
        <f t="shared" si="189"/>
        <v/>
      </c>
      <c r="L544" s="47" t="str">
        <f>IF(Investments_Import!E544="","",Investments_Import!E544)</f>
        <v/>
      </c>
      <c r="M544" s="47" t="str">
        <f t="shared" si="179"/>
        <v/>
      </c>
      <c r="N544" s="31" t="str">
        <f>IF(Investments_Import!F544="","",Investments_Import!F544)</f>
        <v/>
      </c>
      <c r="O544" s="31" t="str">
        <f t="shared" si="180"/>
        <v/>
      </c>
      <c r="P544" s="3" t="str">
        <f>IF(Investments_Import!G544="","",Investments_Import!G544)</f>
        <v/>
      </c>
      <c r="Q544" s="3" t="str">
        <f>IF(Investments_Import!H544="","",Investments_Import!H544)</f>
        <v/>
      </c>
      <c r="R544" s="37" t="str">
        <f t="shared" si="181"/>
        <v/>
      </c>
      <c r="S544" s="37" t="str">
        <f t="shared" si="182"/>
        <v/>
      </c>
      <c r="U544" s="36" t="str">
        <f>IF(Mining_Import!A544="","",Mining_Import!A544)</f>
        <v/>
      </c>
      <c r="V544" s="22" t="str">
        <f t="shared" si="190"/>
        <v/>
      </c>
      <c r="W544" s="127" t="str">
        <f t="shared" si="191"/>
        <v/>
      </c>
      <c r="X544" s="127" t="str">
        <f t="shared" si="192"/>
        <v/>
      </c>
      <c r="Y544" s="127" t="str">
        <f t="shared" si="193"/>
        <v/>
      </c>
      <c r="Z544" s="36" t="str">
        <f>IF(Mining_Import!B544="","",Mining_Import!B544)</f>
        <v/>
      </c>
      <c r="AA544" s="184" t="str">
        <f>IF(Mining_Import!$C544="","",Mining_Import!$C544)</f>
        <v/>
      </c>
      <c r="AB544" s="122" t="str">
        <f t="shared" si="194"/>
        <v/>
      </c>
      <c r="AC544" s="122" t="str">
        <f>IF($Y544&gt;Dashboard!$Q$19,$AB544,"")</f>
        <v/>
      </c>
      <c r="AD544" s="43" t="str">
        <f t="shared" si="195"/>
        <v/>
      </c>
      <c r="AE544" s="36" t="str">
        <f>IF(Mining_Import!D544="","",Mining_Import!D544)</f>
        <v/>
      </c>
      <c r="AF544" s="36" t="str">
        <f>IF(Mining_Import!E544="","",Mining_Import!E544)</f>
        <v/>
      </c>
      <c r="AG544" s="36" t="str">
        <f>IF(Mining_Import!F544="","",Mining_Import!F544)</f>
        <v/>
      </c>
      <c r="AH544" s="36" t="str">
        <f>IF(Mining_Import!G544="","",Mining_Import!G544)</f>
        <v/>
      </c>
      <c r="AI544" s="36" t="str">
        <f>IF(Mining_Import!H544="","",Mining_Import!H544)</f>
        <v/>
      </c>
      <c r="AJ544" s="36" t="str">
        <f>IF(Mining_Import!I544="","",Mining_Import!I544)</f>
        <v/>
      </c>
      <c r="BY544" s="120" t="str">
        <f t="shared" si="183"/>
        <v/>
      </c>
      <c r="BZ544" s="184" t="str">
        <f t="shared" si="196"/>
        <v/>
      </c>
      <c r="CA544" s="37" t="str">
        <f>IFERROR(VLOOKUP($BY544,Account_Value!$C$2:$F$2500,4,0),"")</f>
        <v/>
      </c>
      <c r="CB544" s="43" t="str">
        <f t="shared" si="184"/>
        <v/>
      </c>
      <c r="CC544" s="122" t="str">
        <f>IF($BZ544="","",SUM($BZ$2:$BZ544))</f>
        <v/>
      </c>
      <c r="CD544" s="43" t="str">
        <f>IF($BZ544="","",$BU$19*(SUM($BZ$2:$BZ544)))</f>
        <v/>
      </c>
    </row>
    <row r="545" spans="1:82">
      <c r="A545" s="4" t="str">
        <f t="shared" si="185"/>
        <v/>
      </c>
      <c r="B545" s="21" t="str">
        <f>IF(Investments_Import!A545="","",Investments_Import!A545)</f>
        <v/>
      </c>
      <c r="C545" s="22" t="str">
        <f t="shared" si="178"/>
        <v/>
      </c>
      <c r="D545" s="51" t="str">
        <f t="shared" si="186"/>
        <v/>
      </c>
      <c r="E545" s="3" t="str">
        <f>IF(Investments_Import!B545="","",Investments_Import!B545)</f>
        <v/>
      </c>
      <c r="F545" s="54" t="str">
        <f t="shared" si="187"/>
        <v xml:space="preserve"> </v>
      </c>
      <c r="G545" s="54" t="str">
        <f>IF($B545="","",COUNTIF($F$2:$F545,$F545))</f>
        <v/>
      </c>
      <c r="H545" s="53" t="str">
        <f t="shared" si="188"/>
        <v xml:space="preserve">  </v>
      </c>
      <c r="I545" s="3" t="str">
        <f>IF(Investments_Import!C545="","",Investments_Import!C545)</f>
        <v/>
      </c>
      <c r="J545" s="108" t="str">
        <f>IF(Investments_Import!D545="","",Investments_Import!D545)</f>
        <v/>
      </c>
      <c r="K545" s="108" t="str">
        <f t="shared" si="189"/>
        <v/>
      </c>
      <c r="L545" s="47" t="str">
        <f>IF(Investments_Import!E545="","",Investments_Import!E545)</f>
        <v/>
      </c>
      <c r="M545" s="47" t="str">
        <f t="shared" si="179"/>
        <v/>
      </c>
      <c r="N545" s="31" t="str">
        <f>IF(Investments_Import!F545="","",Investments_Import!F545)</f>
        <v/>
      </c>
      <c r="O545" s="31" t="str">
        <f t="shared" si="180"/>
        <v/>
      </c>
      <c r="P545" s="3" t="str">
        <f>IF(Investments_Import!G545="","",Investments_Import!G545)</f>
        <v/>
      </c>
      <c r="Q545" s="3" t="str">
        <f>IF(Investments_Import!H545="","",Investments_Import!H545)</f>
        <v/>
      </c>
      <c r="R545" s="37" t="str">
        <f t="shared" si="181"/>
        <v/>
      </c>
      <c r="S545" s="37" t="str">
        <f t="shared" si="182"/>
        <v/>
      </c>
      <c r="U545" s="36" t="str">
        <f>IF(Mining_Import!A545="","",Mining_Import!A545)</f>
        <v/>
      </c>
      <c r="V545" s="22" t="str">
        <f t="shared" si="190"/>
        <v/>
      </c>
      <c r="W545" s="127" t="str">
        <f t="shared" si="191"/>
        <v/>
      </c>
      <c r="X545" s="127" t="str">
        <f t="shared" si="192"/>
        <v/>
      </c>
      <c r="Y545" s="127" t="str">
        <f t="shared" si="193"/>
        <v/>
      </c>
      <c r="Z545" s="36" t="str">
        <f>IF(Mining_Import!B545="","",Mining_Import!B545)</f>
        <v/>
      </c>
      <c r="AA545" s="184" t="str">
        <f>IF(Mining_Import!$C545="","",Mining_Import!$C545)</f>
        <v/>
      </c>
      <c r="AB545" s="122" t="str">
        <f t="shared" si="194"/>
        <v/>
      </c>
      <c r="AC545" s="122" t="str">
        <f>IF($Y545&gt;Dashboard!$Q$19,$AB545,"")</f>
        <v/>
      </c>
      <c r="AD545" s="43" t="str">
        <f t="shared" si="195"/>
        <v/>
      </c>
      <c r="AE545" s="36" t="str">
        <f>IF(Mining_Import!D545="","",Mining_Import!D545)</f>
        <v/>
      </c>
      <c r="AF545" s="36" t="str">
        <f>IF(Mining_Import!E545="","",Mining_Import!E545)</f>
        <v/>
      </c>
      <c r="AG545" s="36" t="str">
        <f>IF(Mining_Import!F545="","",Mining_Import!F545)</f>
        <v/>
      </c>
      <c r="AH545" s="36" t="str">
        <f>IF(Mining_Import!G545="","",Mining_Import!G545)</f>
        <v/>
      </c>
      <c r="AI545" s="36" t="str">
        <f>IF(Mining_Import!H545="","",Mining_Import!H545)</f>
        <v/>
      </c>
      <c r="AJ545" s="36" t="str">
        <f>IF(Mining_Import!I545="","",Mining_Import!I545)</f>
        <v/>
      </c>
      <c r="BY545" s="120" t="str">
        <f t="shared" si="183"/>
        <v/>
      </c>
      <c r="BZ545" s="184" t="str">
        <f t="shared" si="196"/>
        <v/>
      </c>
      <c r="CA545" s="37" t="str">
        <f>IFERROR(VLOOKUP($BY545,Account_Value!$C$2:$F$2500,4,0),"")</f>
        <v/>
      </c>
      <c r="CB545" s="43" t="str">
        <f t="shared" si="184"/>
        <v/>
      </c>
      <c r="CC545" s="122" t="str">
        <f>IF($BZ545="","",SUM($BZ$2:$BZ545))</f>
        <v/>
      </c>
      <c r="CD545" s="43" t="str">
        <f>IF($BZ545="","",$BU$19*(SUM($BZ$2:$BZ545)))</f>
        <v/>
      </c>
    </row>
    <row r="546" spans="1:82">
      <c r="A546" s="4" t="str">
        <f t="shared" si="185"/>
        <v/>
      </c>
      <c r="B546" s="21" t="str">
        <f>IF(Investments_Import!A546="","",Investments_Import!A546)</f>
        <v/>
      </c>
      <c r="C546" s="22" t="str">
        <f t="shared" si="178"/>
        <v/>
      </c>
      <c r="D546" s="51" t="str">
        <f t="shared" si="186"/>
        <v/>
      </c>
      <c r="E546" s="3" t="str">
        <f>IF(Investments_Import!B546="","",Investments_Import!B546)</f>
        <v/>
      </c>
      <c r="F546" s="54" t="str">
        <f t="shared" si="187"/>
        <v xml:space="preserve"> </v>
      </c>
      <c r="G546" s="54" t="str">
        <f>IF($B546="","",COUNTIF($F$2:$F546,$F546))</f>
        <v/>
      </c>
      <c r="H546" s="53" t="str">
        <f t="shared" si="188"/>
        <v xml:space="preserve">  </v>
      </c>
      <c r="I546" s="3" t="str">
        <f>IF(Investments_Import!C546="","",Investments_Import!C546)</f>
        <v/>
      </c>
      <c r="J546" s="108" t="str">
        <f>IF(Investments_Import!D546="","",Investments_Import!D546)</f>
        <v/>
      </c>
      <c r="K546" s="108" t="str">
        <f t="shared" si="189"/>
        <v/>
      </c>
      <c r="L546" s="47" t="str">
        <f>IF(Investments_Import!E546="","",Investments_Import!E546)</f>
        <v/>
      </c>
      <c r="M546" s="47" t="str">
        <f t="shared" si="179"/>
        <v/>
      </c>
      <c r="N546" s="31" t="str">
        <f>IF(Investments_Import!F546="","",Investments_Import!F546)</f>
        <v/>
      </c>
      <c r="O546" s="31" t="str">
        <f t="shared" si="180"/>
        <v/>
      </c>
      <c r="P546" s="3" t="str">
        <f>IF(Investments_Import!G546="","",Investments_Import!G546)</f>
        <v/>
      </c>
      <c r="Q546" s="3" t="str">
        <f>IF(Investments_Import!H546="","",Investments_Import!H546)</f>
        <v/>
      </c>
      <c r="R546" s="37" t="str">
        <f t="shared" si="181"/>
        <v/>
      </c>
      <c r="S546" s="37" t="str">
        <f t="shared" si="182"/>
        <v/>
      </c>
      <c r="U546" s="36" t="str">
        <f>IF(Mining_Import!A546="","",Mining_Import!A546)</f>
        <v/>
      </c>
      <c r="V546" s="22" t="str">
        <f t="shared" si="190"/>
        <v/>
      </c>
      <c r="W546" s="127" t="str">
        <f t="shared" si="191"/>
        <v/>
      </c>
      <c r="X546" s="127" t="str">
        <f t="shared" si="192"/>
        <v/>
      </c>
      <c r="Y546" s="127" t="str">
        <f t="shared" si="193"/>
        <v/>
      </c>
      <c r="Z546" s="36" t="str">
        <f>IF(Mining_Import!B546="","",Mining_Import!B546)</f>
        <v/>
      </c>
      <c r="AA546" s="184" t="str">
        <f>IF(Mining_Import!$C546="","",Mining_Import!$C546)</f>
        <v/>
      </c>
      <c r="AB546" s="122" t="str">
        <f t="shared" si="194"/>
        <v/>
      </c>
      <c r="AC546" s="122" t="str">
        <f>IF($Y546&gt;Dashboard!$Q$19,$AB546,"")</f>
        <v/>
      </c>
      <c r="AD546" s="43" t="str">
        <f t="shared" si="195"/>
        <v/>
      </c>
      <c r="AE546" s="36" t="str">
        <f>IF(Mining_Import!D546="","",Mining_Import!D546)</f>
        <v/>
      </c>
      <c r="AF546" s="36" t="str">
        <f>IF(Mining_Import!E546="","",Mining_Import!E546)</f>
        <v/>
      </c>
      <c r="AG546" s="36" t="str">
        <f>IF(Mining_Import!F546="","",Mining_Import!F546)</f>
        <v/>
      </c>
      <c r="AH546" s="36" t="str">
        <f>IF(Mining_Import!G546="","",Mining_Import!G546)</f>
        <v/>
      </c>
      <c r="AI546" s="36" t="str">
        <f>IF(Mining_Import!H546="","",Mining_Import!H546)</f>
        <v/>
      </c>
      <c r="AJ546" s="36" t="str">
        <f>IF(Mining_Import!I546="","",Mining_Import!I546)</f>
        <v/>
      </c>
      <c r="BY546" s="120" t="str">
        <f t="shared" si="183"/>
        <v/>
      </c>
      <c r="BZ546" s="184" t="str">
        <f t="shared" si="196"/>
        <v/>
      </c>
      <c r="CA546" s="37" t="str">
        <f>IFERROR(VLOOKUP($BY546,Account_Value!$C$2:$F$2500,4,0),"")</f>
        <v/>
      </c>
      <c r="CB546" s="43" t="str">
        <f t="shared" si="184"/>
        <v/>
      </c>
      <c r="CC546" s="122" t="str">
        <f>IF($BZ546="","",SUM($BZ$2:$BZ546))</f>
        <v/>
      </c>
      <c r="CD546" s="43" t="str">
        <f>IF($BZ546="","",$BU$19*(SUM($BZ$2:$BZ546)))</f>
        <v/>
      </c>
    </row>
    <row r="547" spans="1:82">
      <c r="A547" s="4" t="str">
        <f t="shared" si="185"/>
        <v/>
      </c>
      <c r="B547" s="21" t="str">
        <f>IF(Investments_Import!A547="","",Investments_Import!A547)</f>
        <v/>
      </c>
      <c r="C547" s="22" t="str">
        <f t="shared" si="178"/>
        <v/>
      </c>
      <c r="D547" s="51" t="str">
        <f t="shared" si="186"/>
        <v/>
      </c>
      <c r="E547" s="3" t="str">
        <f>IF(Investments_Import!B547="","",Investments_Import!B547)</f>
        <v/>
      </c>
      <c r="F547" s="54" t="str">
        <f t="shared" si="187"/>
        <v xml:space="preserve"> </v>
      </c>
      <c r="G547" s="54" t="str">
        <f>IF($B547="","",COUNTIF($F$2:$F547,$F547))</f>
        <v/>
      </c>
      <c r="H547" s="53" t="str">
        <f t="shared" si="188"/>
        <v xml:space="preserve">  </v>
      </c>
      <c r="I547" s="3" t="str">
        <f>IF(Investments_Import!C547="","",Investments_Import!C547)</f>
        <v/>
      </c>
      <c r="J547" s="108" t="str">
        <f>IF(Investments_Import!D547="","",Investments_Import!D547)</f>
        <v/>
      </c>
      <c r="K547" s="108" t="str">
        <f t="shared" si="189"/>
        <v/>
      </c>
      <c r="L547" s="47" t="str">
        <f>IF(Investments_Import!E547="","",Investments_Import!E547)</f>
        <v/>
      </c>
      <c r="M547" s="47" t="str">
        <f t="shared" si="179"/>
        <v/>
      </c>
      <c r="N547" s="31" t="str">
        <f>IF(Investments_Import!F547="","",Investments_Import!F547)</f>
        <v/>
      </c>
      <c r="O547" s="31" t="str">
        <f t="shared" si="180"/>
        <v/>
      </c>
      <c r="P547" s="3" t="str">
        <f>IF(Investments_Import!G547="","",Investments_Import!G547)</f>
        <v/>
      </c>
      <c r="Q547" s="3" t="str">
        <f>IF(Investments_Import!H547="","",Investments_Import!H547)</f>
        <v/>
      </c>
      <c r="R547" s="37" t="str">
        <f t="shared" si="181"/>
        <v/>
      </c>
      <c r="S547" s="37" t="str">
        <f t="shared" si="182"/>
        <v/>
      </c>
      <c r="U547" s="36" t="str">
        <f>IF(Mining_Import!A547="","",Mining_Import!A547)</f>
        <v/>
      </c>
      <c r="V547" s="22" t="str">
        <f t="shared" si="190"/>
        <v/>
      </c>
      <c r="W547" s="127" t="str">
        <f t="shared" si="191"/>
        <v/>
      </c>
      <c r="X547" s="127" t="str">
        <f t="shared" si="192"/>
        <v/>
      </c>
      <c r="Y547" s="127" t="str">
        <f t="shared" si="193"/>
        <v/>
      </c>
      <c r="Z547" s="36" t="str">
        <f>IF(Mining_Import!B547="","",Mining_Import!B547)</f>
        <v/>
      </c>
      <c r="AA547" s="184" t="str">
        <f>IF(Mining_Import!$C547="","",Mining_Import!$C547)</f>
        <v/>
      </c>
      <c r="AB547" s="122" t="str">
        <f t="shared" si="194"/>
        <v/>
      </c>
      <c r="AC547" s="122" t="str">
        <f>IF($Y547&gt;Dashboard!$Q$19,$AB547,"")</f>
        <v/>
      </c>
      <c r="AD547" s="43" t="str">
        <f t="shared" si="195"/>
        <v/>
      </c>
      <c r="AE547" s="36" t="str">
        <f>IF(Mining_Import!D547="","",Mining_Import!D547)</f>
        <v/>
      </c>
      <c r="AF547" s="36" t="str">
        <f>IF(Mining_Import!E547="","",Mining_Import!E547)</f>
        <v/>
      </c>
      <c r="AG547" s="36" t="str">
        <f>IF(Mining_Import!F547="","",Mining_Import!F547)</f>
        <v/>
      </c>
      <c r="AH547" s="36" t="str">
        <f>IF(Mining_Import!G547="","",Mining_Import!G547)</f>
        <v/>
      </c>
      <c r="AI547" s="36" t="str">
        <f>IF(Mining_Import!H547="","",Mining_Import!H547)</f>
        <v/>
      </c>
      <c r="AJ547" s="36" t="str">
        <f>IF(Mining_Import!I547="","",Mining_Import!I547)</f>
        <v/>
      </c>
      <c r="BY547" s="120" t="str">
        <f t="shared" si="183"/>
        <v/>
      </c>
      <c r="BZ547" s="184" t="str">
        <f t="shared" si="196"/>
        <v/>
      </c>
      <c r="CA547" s="37" t="str">
        <f>IFERROR(VLOOKUP($BY547,Account_Value!$C$2:$F$2500,4,0),"")</f>
        <v/>
      </c>
      <c r="CB547" s="43" t="str">
        <f t="shared" si="184"/>
        <v/>
      </c>
      <c r="CC547" s="122" t="str">
        <f>IF($BZ547="","",SUM($BZ$2:$BZ547))</f>
        <v/>
      </c>
      <c r="CD547" s="43" t="str">
        <f>IF($BZ547="","",$BU$19*(SUM($BZ$2:$BZ547)))</f>
        <v/>
      </c>
    </row>
    <row r="548" spans="1:82">
      <c r="A548" s="4" t="str">
        <f t="shared" si="185"/>
        <v/>
      </c>
      <c r="B548" s="21" t="str">
        <f>IF(Investments_Import!A548="","",Investments_Import!A548)</f>
        <v/>
      </c>
      <c r="C548" s="22" t="str">
        <f t="shared" si="178"/>
        <v/>
      </c>
      <c r="D548" s="51" t="str">
        <f t="shared" si="186"/>
        <v/>
      </c>
      <c r="E548" s="3" t="str">
        <f>IF(Investments_Import!B548="","",Investments_Import!B548)</f>
        <v/>
      </c>
      <c r="F548" s="54" t="str">
        <f t="shared" si="187"/>
        <v xml:space="preserve"> </v>
      </c>
      <c r="G548" s="54" t="str">
        <f>IF($B548="","",COUNTIF($F$2:$F548,$F548))</f>
        <v/>
      </c>
      <c r="H548" s="53" t="str">
        <f t="shared" si="188"/>
        <v xml:space="preserve">  </v>
      </c>
      <c r="I548" s="3" t="str">
        <f>IF(Investments_Import!C548="","",Investments_Import!C548)</f>
        <v/>
      </c>
      <c r="J548" s="108" t="str">
        <f>IF(Investments_Import!D548="","",Investments_Import!D548)</f>
        <v/>
      </c>
      <c r="K548" s="108" t="str">
        <f t="shared" si="189"/>
        <v/>
      </c>
      <c r="L548" s="47" t="str">
        <f>IF(Investments_Import!E548="","",Investments_Import!E548)</f>
        <v/>
      </c>
      <c r="M548" s="47" t="str">
        <f t="shared" si="179"/>
        <v/>
      </c>
      <c r="N548" s="31" t="str">
        <f>IF(Investments_Import!F548="","",Investments_Import!F548)</f>
        <v/>
      </c>
      <c r="O548" s="31" t="str">
        <f t="shared" si="180"/>
        <v/>
      </c>
      <c r="P548" s="3" t="str">
        <f>IF(Investments_Import!G548="","",Investments_Import!G548)</f>
        <v/>
      </c>
      <c r="Q548" s="3" t="str">
        <f>IF(Investments_Import!H548="","",Investments_Import!H548)</f>
        <v/>
      </c>
      <c r="R548" s="37" t="str">
        <f t="shared" si="181"/>
        <v/>
      </c>
      <c r="S548" s="37" t="str">
        <f t="shared" si="182"/>
        <v/>
      </c>
      <c r="U548" s="36" t="str">
        <f>IF(Mining_Import!A548="","",Mining_Import!A548)</f>
        <v/>
      </c>
      <c r="V548" s="22" t="str">
        <f t="shared" si="190"/>
        <v/>
      </c>
      <c r="W548" s="127" t="str">
        <f t="shared" si="191"/>
        <v/>
      </c>
      <c r="X548" s="127" t="str">
        <f t="shared" si="192"/>
        <v/>
      </c>
      <c r="Y548" s="127" t="str">
        <f t="shared" si="193"/>
        <v/>
      </c>
      <c r="Z548" s="36" t="str">
        <f>IF(Mining_Import!B548="","",Mining_Import!B548)</f>
        <v/>
      </c>
      <c r="AA548" s="184" t="str">
        <f>IF(Mining_Import!$C548="","",Mining_Import!$C548)</f>
        <v/>
      </c>
      <c r="AB548" s="122" t="str">
        <f t="shared" si="194"/>
        <v/>
      </c>
      <c r="AC548" s="122" t="str">
        <f>IF($Y548&gt;Dashboard!$Q$19,$AB548,"")</f>
        <v/>
      </c>
      <c r="AD548" s="43" t="str">
        <f t="shared" si="195"/>
        <v/>
      </c>
      <c r="AE548" s="36" t="str">
        <f>IF(Mining_Import!D548="","",Mining_Import!D548)</f>
        <v/>
      </c>
      <c r="AF548" s="36" t="str">
        <f>IF(Mining_Import!E548="","",Mining_Import!E548)</f>
        <v/>
      </c>
      <c r="AG548" s="36" t="str">
        <f>IF(Mining_Import!F548="","",Mining_Import!F548)</f>
        <v/>
      </c>
      <c r="AH548" s="36" t="str">
        <f>IF(Mining_Import!G548="","",Mining_Import!G548)</f>
        <v/>
      </c>
      <c r="AI548" s="36" t="str">
        <f>IF(Mining_Import!H548="","",Mining_Import!H548)</f>
        <v/>
      </c>
      <c r="AJ548" s="36" t="str">
        <f>IF(Mining_Import!I548="","",Mining_Import!I548)</f>
        <v/>
      </c>
      <c r="BY548" s="120" t="str">
        <f t="shared" si="183"/>
        <v/>
      </c>
      <c r="BZ548" s="184" t="str">
        <f t="shared" si="196"/>
        <v/>
      </c>
      <c r="CA548" s="37" t="str">
        <f>IFERROR(VLOOKUP($BY548,Account_Value!$C$2:$F$2500,4,0),"")</f>
        <v/>
      </c>
      <c r="CB548" s="43" t="str">
        <f t="shared" si="184"/>
        <v/>
      </c>
      <c r="CC548" s="122" t="str">
        <f>IF($BZ548="","",SUM($BZ$2:$BZ548))</f>
        <v/>
      </c>
      <c r="CD548" s="43" t="str">
        <f>IF($BZ548="","",$BU$19*(SUM($BZ$2:$BZ548)))</f>
        <v/>
      </c>
    </row>
    <row r="549" spans="1:82">
      <c r="A549" s="4" t="str">
        <f t="shared" si="185"/>
        <v/>
      </c>
      <c r="B549" s="21" t="str">
        <f>IF(Investments_Import!A549="","",Investments_Import!A549)</f>
        <v/>
      </c>
      <c r="C549" s="22" t="str">
        <f t="shared" si="178"/>
        <v/>
      </c>
      <c r="D549" s="51" t="str">
        <f t="shared" si="186"/>
        <v/>
      </c>
      <c r="E549" s="3" t="str">
        <f>IF(Investments_Import!B549="","",Investments_Import!B549)</f>
        <v/>
      </c>
      <c r="F549" s="54" t="str">
        <f t="shared" si="187"/>
        <v xml:space="preserve"> </v>
      </c>
      <c r="G549" s="54" t="str">
        <f>IF($B549="","",COUNTIF($F$2:$F549,$F549))</f>
        <v/>
      </c>
      <c r="H549" s="53" t="str">
        <f t="shared" si="188"/>
        <v xml:space="preserve">  </v>
      </c>
      <c r="I549" s="3" t="str">
        <f>IF(Investments_Import!C549="","",Investments_Import!C549)</f>
        <v/>
      </c>
      <c r="J549" s="108" t="str">
        <f>IF(Investments_Import!D549="","",Investments_Import!D549)</f>
        <v/>
      </c>
      <c r="K549" s="108" t="str">
        <f t="shared" si="189"/>
        <v/>
      </c>
      <c r="L549" s="47" t="str">
        <f>IF(Investments_Import!E549="","",Investments_Import!E549)</f>
        <v/>
      </c>
      <c r="M549" s="47" t="str">
        <f t="shared" si="179"/>
        <v/>
      </c>
      <c r="N549" s="31" t="str">
        <f>IF(Investments_Import!F549="","",Investments_Import!F549)</f>
        <v/>
      </c>
      <c r="O549" s="31" t="str">
        <f t="shared" si="180"/>
        <v/>
      </c>
      <c r="P549" s="3" t="str">
        <f>IF(Investments_Import!G549="","",Investments_Import!G549)</f>
        <v/>
      </c>
      <c r="Q549" s="3" t="str">
        <f>IF(Investments_Import!H549="","",Investments_Import!H549)</f>
        <v/>
      </c>
      <c r="R549" s="37" t="str">
        <f t="shared" si="181"/>
        <v/>
      </c>
      <c r="S549" s="37" t="str">
        <f t="shared" si="182"/>
        <v/>
      </c>
      <c r="U549" s="36" t="str">
        <f>IF(Mining_Import!A549="","",Mining_Import!A549)</f>
        <v/>
      </c>
      <c r="V549" s="22" t="str">
        <f t="shared" si="190"/>
        <v/>
      </c>
      <c r="W549" s="127" t="str">
        <f t="shared" si="191"/>
        <v/>
      </c>
      <c r="X549" s="127" t="str">
        <f t="shared" si="192"/>
        <v/>
      </c>
      <c r="Y549" s="127" t="str">
        <f t="shared" si="193"/>
        <v/>
      </c>
      <c r="Z549" s="36" t="str">
        <f>IF(Mining_Import!B549="","",Mining_Import!B549)</f>
        <v/>
      </c>
      <c r="AA549" s="184" t="str">
        <f>IF(Mining_Import!$C549="","",Mining_Import!$C549)</f>
        <v/>
      </c>
      <c r="AB549" s="122" t="str">
        <f t="shared" si="194"/>
        <v/>
      </c>
      <c r="AC549" s="122" t="str">
        <f>IF($Y549&gt;Dashboard!$Q$19,$AB549,"")</f>
        <v/>
      </c>
      <c r="AD549" s="43" t="str">
        <f t="shared" si="195"/>
        <v/>
      </c>
      <c r="AE549" s="36" t="str">
        <f>IF(Mining_Import!D549="","",Mining_Import!D549)</f>
        <v/>
      </c>
      <c r="AF549" s="36" t="str">
        <f>IF(Mining_Import!E549="","",Mining_Import!E549)</f>
        <v/>
      </c>
      <c r="AG549" s="36" t="str">
        <f>IF(Mining_Import!F549="","",Mining_Import!F549)</f>
        <v/>
      </c>
      <c r="AH549" s="36" t="str">
        <f>IF(Mining_Import!G549="","",Mining_Import!G549)</f>
        <v/>
      </c>
      <c r="AI549" s="36" t="str">
        <f>IF(Mining_Import!H549="","",Mining_Import!H549)</f>
        <v/>
      </c>
      <c r="AJ549" s="36" t="str">
        <f>IF(Mining_Import!I549="","",Mining_Import!I549)</f>
        <v/>
      </c>
      <c r="BY549" s="120" t="str">
        <f t="shared" si="183"/>
        <v/>
      </c>
      <c r="BZ549" s="184" t="str">
        <f t="shared" si="196"/>
        <v/>
      </c>
      <c r="CA549" s="37" t="str">
        <f>IFERROR(VLOOKUP($BY549,Account_Value!$C$2:$F$2500,4,0),"")</f>
        <v/>
      </c>
      <c r="CB549" s="43" t="str">
        <f t="shared" si="184"/>
        <v/>
      </c>
      <c r="CC549" s="122" t="str">
        <f>IF($BZ549="","",SUM($BZ$2:$BZ549))</f>
        <v/>
      </c>
      <c r="CD549" s="43" t="str">
        <f>IF($BZ549="","",$BU$19*(SUM($BZ$2:$BZ549)))</f>
        <v/>
      </c>
    </row>
    <row r="550" spans="1:82">
      <c r="A550" s="4" t="str">
        <f t="shared" si="185"/>
        <v/>
      </c>
      <c r="B550" s="21" t="str">
        <f>IF(Investments_Import!A550="","",Investments_Import!A550)</f>
        <v/>
      </c>
      <c r="C550" s="22" t="str">
        <f t="shared" si="178"/>
        <v/>
      </c>
      <c r="D550" s="51" t="str">
        <f t="shared" si="186"/>
        <v/>
      </c>
      <c r="E550" s="3" t="str">
        <f>IF(Investments_Import!B550="","",Investments_Import!B550)</f>
        <v/>
      </c>
      <c r="F550" s="54" t="str">
        <f t="shared" si="187"/>
        <v xml:space="preserve"> </v>
      </c>
      <c r="G550" s="54" t="str">
        <f>IF($B550="","",COUNTIF($F$2:$F550,$F550))</f>
        <v/>
      </c>
      <c r="H550" s="53" t="str">
        <f t="shared" si="188"/>
        <v xml:space="preserve">  </v>
      </c>
      <c r="I550" s="3" t="str">
        <f>IF(Investments_Import!C550="","",Investments_Import!C550)</f>
        <v/>
      </c>
      <c r="J550" s="108" t="str">
        <f>IF(Investments_Import!D550="","",Investments_Import!D550)</f>
        <v/>
      </c>
      <c r="K550" s="108" t="str">
        <f t="shared" si="189"/>
        <v/>
      </c>
      <c r="L550" s="47" t="str">
        <f>IF(Investments_Import!E550="","",Investments_Import!E550)</f>
        <v/>
      </c>
      <c r="M550" s="47" t="str">
        <f t="shared" si="179"/>
        <v/>
      </c>
      <c r="N550" s="31" t="str">
        <f>IF(Investments_Import!F550="","",Investments_Import!F550)</f>
        <v/>
      </c>
      <c r="O550" s="31" t="str">
        <f t="shared" si="180"/>
        <v/>
      </c>
      <c r="P550" s="3" t="str">
        <f>IF(Investments_Import!G550="","",Investments_Import!G550)</f>
        <v/>
      </c>
      <c r="Q550" s="3" t="str">
        <f>IF(Investments_Import!H550="","",Investments_Import!H550)</f>
        <v/>
      </c>
      <c r="R550" s="37" t="str">
        <f t="shared" si="181"/>
        <v/>
      </c>
      <c r="S550" s="37" t="str">
        <f t="shared" si="182"/>
        <v/>
      </c>
      <c r="U550" s="36" t="str">
        <f>IF(Mining_Import!A550="","",Mining_Import!A550)</f>
        <v/>
      </c>
      <c r="V550" s="22" t="str">
        <f t="shared" si="190"/>
        <v/>
      </c>
      <c r="W550" s="127" t="str">
        <f t="shared" si="191"/>
        <v/>
      </c>
      <c r="X550" s="127" t="str">
        <f t="shared" si="192"/>
        <v/>
      </c>
      <c r="Y550" s="127" t="str">
        <f t="shared" si="193"/>
        <v/>
      </c>
      <c r="Z550" s="36" t="str">
        <f>IF(Mining_Import!B550="","",Mining_Import!B550)</f>
        <v/>
      </c>
      <c r="AA550" s="184" t="str">
        <f>IF(Mining_Import!$C550="","",Mining_Import!$C550)</f>
        <v/>
      </c>
      <c r="AB550" s="122" t="str">
        <f t="shared" si="194"/>
        <v/>
      </c>
      <c r="AC550" s="122" t="str">
        <f>IF($Y550&gt;Dashboard!$Q$19,$AB550,"")</f>
        <v/>
      </c>
      <c r="AD550" s="43" t="str">
        <f t="shared" si="195"/>
        <v/>
      </c>
      <c r="AE550" s="36" t="str">
        <f>IF(Mining_Import!D550="","",Mining_Import!D550)</f>
        <v/>
      </c>
      <c r="AF550" s="36" t="str">
        <f>IF(Mining_Import!E550="","",Mining_Import!E550)</f>
        <v/>
      </c>
      <c r="AG550" s="36" t="str">
        <f>IF(Mining_Import!F550="","",Mining_Import!F550)</f>
        <v/>
      </c>
      <c r="AH550" s="36" t="str">
        <f>IF(Mining_Import!G550="","",Mining_Import!G550)</f>
        <v/>
      </c>
      <c r="AI550" s="36" t="str">
        <f>IF(Mining_Import!H550="","",Mining_Import!H550)</f>
        <v/>
      </c>
      <c r="AJ550" s="36" t="str">
        <f>IF(Mining_Import!I550="","",Mining_Import!I550)</f>
        <v/>
      </c>
      <c r="BY550" s="120" t="str">
        <f t="shared" si="183"/>
        <v/>
      </c>
      <c r="BZ550" s="184" t="str">
        <f t="shared" si="196"/>
        <v/>
      </c>
      <c r="CA550" s="37" t="str">
        <f>IFERROR(VLOOKUP($BY550,Account_Value!$C$2:$F$2500,4,0),"")</f>
        <v/>
      </c>
      <c r="CB550" s="43" t="str">
        <f t="shared" si="184"/>
        <v/>
      </c>
      <c r="CC550" s="122" t="str">
        <f>IF($BZ550="","",SUM($BZ$2:$BZ550))</f>
        <v/>
      </c>
      <c r="CD550" s="43" t="str">
        <f>IF($BZ550="","",$BU$19*(SUM($BZ$2:$BZ550)))</f>
        <v/>
      </c>
    </row>
    <row r="551" spans="1:82">
      <c r="A551" s="4" t="str">
        <f t="shared" si="185"/>
        <v/>
      </c>
      <c r="B551" s="21" t="str">
        <f>IF(Investments_Import!A551="","",Investments_Import!A551)</f>
        <v/>
      </c>
      <c r="C551" s="22" t="str">
        <f t="shared" si="178"/>
        <v/>
      </c>
      <c r="D551" s="51" t="str">
        <f t="shared" si="186"/>
        <v/>
      </c>
      <c r="E551" s="3" t="str">
        <f>IF(Investments_Import!B551="","",Investments_Import!B551)</f>
        <v/>
      </c>
      <c r="F551" s="54" t="str">
        <f t="shared" si="187"/>
        <v xml:space="preserve"> </v>
      </c>
      <c r="G551" s="54" t="str">
        <f>IF($B551="","",COUNTIF($F$2:$F551,$F551))</f>
        <v/>
      </c>
      <c r="H551" s="53" t="str">
        <f t="shared" si="188"/>
        <v xml:space="preserve">  </v>
      </c>
      <c r="I551" s="3" t="str">
        <f>IF(Investments_Import!C551="","",Investments_Import!C551)</f>
        <v/>
      </c>
      <c r="J551" s="108" t="str">
        <f>IF(Investments_Import!D551="","",Investments_Import!D551)</f>
        <v/>
      </c>
      <c r="K551" s="108" t="str">
        <f t="shared" si="189"/>
        <v/>
      </c>
      <c r="L551" s="47" t="str">
        <f>IF(Investments_Import!E551="","",Investments_Import!E551)</f>
        <v/>
      </c>
      <c r="M551" s="47" t="str">
        <f t="shared" si="179"/>
        <v/>
      </c>
      <c r="N551" s="31" t="str">
        <f>IF(Investments_Import!F551="","",Investments_Import!F551)</f>
        <v/>
      </c>
      <c r="O551" s="31" t="str">
        <f t="shared" si="180"/>
        <v/>
      </c>
      <c r="P551" s="3" t="str">
        <f>IF(Investments_Import!G551="","",Investments_Import!G551)</f>
        <v/>
      </c>
      <c r="Q551" s="3" t="str">
        <f>IF(Investments_Import!H551="","",Investments_Import!H551)</f>
        <v/>
      </c>
      <c r="R551" s="37" t="str">
        <f t="shared" si="181"/>
        <v/>
      </c>
      <c r="S551" s="37" t="str">
        <f t="shared" si="182"/>
        <v/>
      </c>
      <c r="U551" s="36" t="str">
        <f>IF(Mining_Import!A551="","",Mining_Import!A551)</f>
        <v/>
      </c>
      <c r="V551" s="22" t="str">
        <f t="shared" si="190"/>
        <v/>
      </c>
      <c r="W551" s="127" t="str">
        <f t="shared" si="191"/>
        <v/>
      </c>
      <c r="X551" s="127" t="str">
        <f t="shared" si="192"/>
        <v/>
      </c>
      <c r="Y551" s="127" t="str">
        <f t="shared" si="193"/>
        <v/>
      </c>
      <c r="Z551" s="36" t="str">
        <f>IF(Mining_Import!B551="","",Mining_Import!B551)</f>
        <v/>
      </c>
      <c r="AA551" s="184" t="str">
        <f>IF(Mining_Import!$C551="","",Mining_Import!$C551)</f>
        <v/>
      </c>
      <c r="AB551" s="122" t="str">
        <f t="shared" si="194"/>
        <v/>
      </c>
      <c r="AC551" s="122" t="str">
        <f>IF($Y551&gt;Dashboard!$Q$19,$AB551,"")</f>
        <v/>
      </c>
      <c r="AD551" s="43" t="str">
        <f t="shared" si="195"/>
        <v/>
      </c>
      <c r="AE551" s="36" t="str">
        <f>IF(Mining_Import!D551="","",Mining_Import!D551)</f>
        <v/>
      </c>
      <c r="AF551" s="36" t="str">
        <f>IF(Mining_Import!E551="","",Mining_Import!E551)</f>
        <v/>
      </c>
      <c r="AG551" s="36" t="str">
        <f>IF(Mining_Import!F551="","",Mining_Import!F551)</f>
        <v/>
      </c>
      <c r="AH551" s="36" t="str">
        <f>IF(Mining_Import!G551="","",Mining_Import!G551)</f>
        <v/>
      </c>
      <c r="AI551" s="36" t="str">
        <f>IF(Mining_Import!H551="","",Mining_Import!H551)</f>
        <v/>
      </c>
      <c r="AJ551" s="36" t="str">
        <f>IF(Mining_Import!I551="","",Mining_Import!I551)</f>
        <v/>
      </c>
      <c r="BY551" s="120" t="str">
        <f t="shared" si="183"/>
        <v/>
      </c>
      <c r="BZ551" s="184" t="str">
        <f t="shared" si="196"/>
        <v/>
      </c>
      <c r="CA551" s="37" t="str">
        <f>IFERROR(VLOOKUP($BY551,Account_Value!$C$2:$F$2500,4,0),"")</f>
        <v/>
      </c>
      <c r="CB551" s="43" t="str">
        <f t="shared" si="184"/>
        <v/>
      </c>
      <c r="CC551" s="122" t="str">
        <f>IF($BZ551="","",SUM($BZ$2:$BZ551))</f>
        <v/>
      </c>
      <c r="CD551" s="43" t="str">
        <f>IF($BZ551="","",$BU$19*(SUM($BZ$2:$BZ551)))</f>
        <v/>
      </c>
    </row>
    <row r="552" spans="1:82">
      <c r="A552" s="4" t="str">
        <f t="shared" si="185"/>
        <v/>
      </c>
      <c r="B552" s="21" t="str">
        <f>IF(Investments_Import!A552="","",Investments_Import!A552)</f>
        <v/>
      </c>
      <c r="C552" s="22" t="str">
        <f t="shared" si="178"/>
        <v/>
      </c>
      <c r="D552" s="51" t="str">
        <f t="shared" si="186"/>
        <v/>
      </c>
      <c r="E552" s="3" t="str">
        <f>IF(Investments_Import!B552="","",Investments_Import!B552)</f>
        <v/>
      </c>
      <c r="F552" s="54" t="str">
        <f t="shared" si="187"/>
        <v xml:space="preserve"> </v>
      </c>
      <c r="G552" s="54" t="str">
        <f>IF($B552="","",COUNTIF($F$2:$F552,$F552))</f>
        <v/>
      </c>
      <c r="H552" s="53" t="str">
        <f t="shared" si="188"/>
        <v xml:space="preserve">  </v>
      </c>
      <c r="I552" s="3" t="str">
        <f>IF(Investments_Import!C552="","",Investments_Import!C552)</f>
        <v/>
      </c>
      <c r="J552" s="108" t="str">
        <f>IF(Investments_Import!D552="","",Investments_Import!D552)</f>
        <v/>
      </c>
      <c r="K552" s="108" t="str">
        <f t="shared" si="189"/>
        <v/>
      </c>
      <c r="L552" s="47" t="str">
        <f>IF(Investments_Import!E552="","",Investments_Import!E552)</f>
        <v/>
      </c>
      <c r="M552" s="47" t="str">
        <f t="shared" si="179"/>
        <v/>
      </c>
      <c r="N552" s="31" t="str">
        <f>IF(Investments_Import!F552="","",Investments_Import!F552)</f>
        <v/>
      </c>
      <c r="O552" s="31" t="str">
        <f t="shared" si="180"/>
        <v/>
      </c>
      <c r="P552" s="3" t="str">
        <f>IF(Investments_Import!G552="","",Investments_Import!G552)</f>
        <v/>
      </c>
      <c r="Q552" s="3" t="str">
        <f>IF(Investments_Import!H552="","",Investments_Import!H552)</f>
        <v/>
      </c>
      <c r="R552" s="37" t="str">
        <f t="shared" si="181"/>
        <v/>
      </c>
      <c r="S552" s="37" t="str">
        <f t="shared" si="182"/>
        <v/>
      </c>
      <c r="U552" s="36" t="str">
        <f>IF(Mining_Import!A552="","",Mining_Import!A552)</f>
        <v/>
      </c>
      <c r="V552" s="22" t="str">
        <f t="shared" si="190"/>
        <v/>
      </c>
      <c r="W552" s="127" t="str">
        <f t="shared" si="191"/>
        <v/>
      </c>
      <c r="X552" s="127" t="str">
        <f t="shared" si="192"/>
        <v/>
      </c>
      <c r="Y552" s="127" t="str">
        <f t="shared" si="193"/>
        <v/>
      </c>
      <c r="Z552" s="36" t="str">
        <f>IF(Mining_Import!B552="","",Mining_Import!B552)</f>
        <v/>
      </c>
      <c r="AA552" s="184" t="str">
        <f>IF(Mining_Import!$C552="","",Mining_Import!$C552)</f>
        <v/>
      </c>
      <c r="AB552" s="122" t="str">
        <f t="shared" si="194"/>
        <v/>
      </c>
      <c r="AC552" s="122" t="str">
        <f>IF($Y552&gt;Dashboard!$Q$19,$AB552,"")</f>
        <v/>
      </c>
      <c r="AD552" s="43" t="str">
        <f t="shared" si="195"/>
        <v/>
      </c>
      <c r="AE552" s="36" t="str">
        <f>IF(Mining_Import!D552="","",Mining_Import!D552)</f>
        <v/>
      </c>
      <c r="AF552" s="36" t="str">
        <f>IF(Mining_Import!E552="","",Mining_Import!E552)</f>
        <v/>
      </c>
      <c r="AG552" s="36" t="str">
        <f>IF(Mining_Import!F552="","",Mining_Import!F552)</f>
        <v/>
      </c>
      <c r="AH552" s="36" t="str">
        <f>IF(Mining_Import!G552="","",Mining_Import!G552)</f>
        <v/>
      </c>
      <c r="AI552" s="36" t="str">
        <f>IF(Mining_Import!H552="","",Mining_Import!H552)</f>
        <v/>
      </c>
      <c r="AJ552" s="36" t="str">
        <f>IF(Mining_Import!I552="","",Mining_Import!I552)</f>
        <v/>
      </c>
      <c r="BY552" s="120" t="str">
        <f t="shared" si="183"/>
        <v/>
      </c>
      <c r="BZ552" s="184" t="str">
        <f t="shared" si="196"/>
        <v/>
      </c>
      <c r="CA552" s="37" t="str">
        <f>IFERROR(VLOOKUP($BY552,Account_Value!$C$2:$F$2500,4,0),"")</f>
        <v/>
      </c>
      <c r="CB552" s="43" t="str">
        <f t="shared" si="184"/>
        <v/>
      </c>
      <c r="CC552" s="122" t="str">
        <f>IF($BZ552="","",SUM($BZ$2:$BZ552))</f>
        <v/>
      </c>
      <c r="CD552" s="43" t="str">
        <f>IF($BZ552="","",$BU$19*(SUM($BZ$2:$BZ552)))</f>
        <v/>
      </c>
    </row>
    <row r="553" spans="1:82">
      <c r="A553" s="4" t="str">
        <f t="shared" si="185"/>
        <v/>
      </c>
      <c r="B553" s="21" t="str">
        <f>IF(Investments_Import!A553="","",Investments_Import!A553)</f>
        <v/>
      </c>
      <c r="C553" s="22" t="str">
        <f t="shared" si="178"/>
        <v/>
      </c>
      <c r="D553" s="51" t="str">
        <f t="shared" si="186"/>
        <v/>
      </c>
      <c r="E553" s="3" t="str">
        <f>IF(Investments_Import!B553="","",Investments_Import!B553)</f>
        <v/>
      </c>
      <c r="F553" s="54" t="str">
        <f t="shared" si="187"/>
        <v xml:space="preserve"> </v>
      </c>
      <c r="G553" s="54" t="str">
        <f>IF($B553="","",COUNTIF($F$2:$F553,$F553))</f>
        <v/>
      </c>
      <c r="H553" s="53" t="str">
        <f t="shared" si="188"/>
        <v xml:space="preserve">  </v>
      </c>
      <c r="I553" s="3" t="str">
        <f>IF(Investments_Import!C553="","",Investments_Import!C553)</f>
        <v/>
      </c>
      <c r="J553" s="108" t="str">
        <f>IF(Investments_Import!D553="","",Investments_Import!D553)</f>
        <v/>
      </c>
      <c r="K553" s="108" t="str">
        <f t="shared" si="189"/>
        <v/>
      </c>
      <c r="L553" s="47" t="str">
        <f>IF(Investments_Import!E553="","",Investments_Import!E553)</f>
        <v/>
      </c>
      <c r="M553" s="47" t="str">
        <f t="shared" si="179"/>
        <v/>
      </c>
      <c r="N553" s="31" t="str">
        <f>IF(Investments_Import!F553="","",Investments_Import!F553)</f>
        <v/>
      </c>
      <c r="O553" s="31" t="str">
        <f t="shared" si="180"/>
        <v/>
      </c>
      <c r="P553" s="3" t="str">
        <f>IF(Investments_Import!G553="","",Investments_Import!G553)</f>
        <v/>
      </c>
      <c r="Q553" s="3" t="str">
        <f>IF(Investments_Import!H553="","",Investments_Import!H553)</f>
        <v/>
      </c>
      <c r="R553" s="37" t="str">
        <f t="shared" si="181"/>
        <v/>
      </c>
      <c r="S553" s="37" t="str">
        <f t="shared" si="182"/>
        <v/>
      </c>
      <c r="U553" s="36" t="str">
        <f>IF(Mining_Import!A553="","",Mining_Import!A553)</f>
        <v/>
      </c>
      <c r="V553" s="22" t="str">
        <f t="shared" si="190"/>
        <v/>
      </c>
      <c r="W553" s="127" t="str">
        <f t="shared" si="191"/>
        <v/>
      </c>
      <c r="X553" s="127" t="str">
        <f t="shared" si="192"/>
        <v/>
      </c>
      <c r="Y553" s="127" t="str">
        <f t="shared" si="193"/>
        <v/>
      </c>
      <c r="Z553" s="36" t="str">
        <f>IF(Mining_Import!B553="","",Mining_Import!B553)</f>
        <v/>
      </c>
      <c r="AA553" s="184" t="str">
        <f>IF(Mining_Import!$C553="","",Mining_Import!$C553)</f>
        <v/>
      </c>
      <c r="AB553" s="122" t="str">
        <f t="shared" si="194"/>
        <v/>
      </c>
      <c r="AC553" s="122" t="str">
        <f>IF($Y553&gt;Dashboard!$Q$19,$AB553,"")</f>
        <v/>
      </c>
      <c r="AD553" s="43" t="str">
        <f t="shared" si="195"/>
        <v/>
      </c>
      <c r="AE553" s="36" t="str">
        <f>IF(Mining_Import!D553="","",Mining_Import!D553)</f>
        <v/>
      </c>
      <c r="AF553" s="36" t="str">
        <f>IF(Mining_Import!E553="","",Mining_Import!E553)</f>
        <v/>
      </c>
      <c r="AG553" s="36" t="str">
        <f>IF(Mining_Import!F553="","",Mining_Import!F553)</f>
        <v/>
      </c>
      <c r="AH553" s="36" t="str">
        <f>IF(Mining_Import!G553="","",Mining_Import!G553)</f>
        <v/>
      </c>
      <c r="AI553" s="36" t="str">
        <f>IF(Mining_Import!H553="","",Mining_Import!H553)</f>
        <v/>
      </c>
      <c r="AJ553" s="36" t="str">
        <f>IF(Mining_Import!I553="","",Mining_Import!I553)</f>
        <v/>
      </c>
      <c r="BY553" s="120" t="str">
        <f t="shared" si="183"/>
        <v/>
      </c>
      <c r="BZ553" s="184" t="str">
        <f t="shared" si="196"/>
        <v/>
      </c>
      <c r="CA553" s="37" t="str">
        <f>IFERROR(VLOOKUP($BY553,Account_Value!$C$2:$F$2500,4,0),"")</f>
        <v/>
      </c>
      <c r="CB553" s="43" t="str">
        <f t="shared" si="184"/>
        <v/>
      </c>
      <c r="CC553" s="122" t="str">
        <f>IF($BZ553="","",SUM($BZ$2:$BZ553))</f>
        <v/>
      </c>
      <c r="CD553" s="43" t="str">
        <f>IF($BZ553="","",$BU$19*(SUM($BZ$2:$BZ553)))</f>
        <v/>
      </c>
    </row>
    <row r="554" spans="1:82">
      <c r="A554" s="4" t="str">
        <f t="shared" si="185"/>
        <v/>
      </c>
      <c r="B554" s="21" t="str">
        <f>IF(Investments_Import!A554="","",Investments_Import!A554)</f>
        <v/>
      </c>
      <c r="C554" s="22" t="str">
        <f t="shared" si="178"/>
        <v/>
      </c>
      <c r="D554" s="51" t="str">
        <f t="shared" si="186"/>
        <v/>
      </c>
      <c r="E554" s="3" t="str">
        <f>IF(Investments_Import!B554="","",Investments_Import!B554)</f>
        <v/>
      </c>
      <c r="F554" s="54" t="str">
        <f t="shared" si="187"/>
        <v xml:space="preserve"> </v>
      </c>
      <c r="G554" s="54" t="str">
        <f>IF($B554="","",COUNTIF($F$2:$F554,$F554))</f>
        <v/>
      </c>
      <c r="H554" s="53" t="str">
        <f t="shared" si="188"/>
        <v xml:space="preserve">  </v>
      </c>
      <c r="I554" s="3" t="str">
        <f>IF(Investments_Import!C554="","",Investments_Import!C554)</f>
        <v/>
      </c>
      <c r="J554" s="108" t="str">
        <f>IF(Investments_Import!D554="","",Investments_Import!D554)</f>
        <v/>
      </c>
      <c r="K554" s="108" t="str">
        <f t="shared" si="189"/>
        <v/>
      </c>
      <c r="L554" s="47" t="str">
        <f>IF(Investments_Import!E554="","",Investments_Import!E554)</f>
        <v/>
      </c>
      <c r="M554" s="47" t="str">
        <f t="shared" si="179"/>
        <v/>
      </c>
      <c r="N554" s="31" t="str">
        <f>IF(Investments_Import!F554="","",Investments_Import!F554)</f>
        <v/>
      </c>
      <c r="O554" s="31" t="str">
        <f t="shared" si="180"/>
        <v/>
      </c>
      <c r="P554" s="3" t="str">
        <f>IF(Investments_Import!G554="","",Investments_Import!G554)</f>
        <v/>
      </c>
      <c r="Q554" s="3" t="str">
        <f>IF(Investments_Import!H554="","",Investments_Import!H554)</f>
        <v/>
      </c>
      <c r="R554" s="37" t="str">
        <f t="shared" si="181"/>
        <v/>
      </c>
      <c r="S554" s="37" t="str">
        <f t="shared" si="182"/>
        <v/>
      </c>
      <c r="U554" s="36" t="str">
        <f>IF(Mining_Import!A554="","",Mining_Import!A554)</f>
        <v/>
      </c>
      <c r="V554" s="22" t="str">
        <f t="shared" si="190"/>
        <v/>
      </c>
      <c r="W554" s="127" t="str">
        <f t="shared" si="191"/>
        <v/>
      </c>
      <c r="X554" s="127" t="str">
        <f t="shared" si="192"/>
        <v/>
      </c>
      <c r="Y554" s="127" t="str">
        <f t="shared" si="193"/>
        <v/>
      </c>
      <c r="Z554" s="36" t="str">
        <f>IF(Mining_Import!B554="","",Mining_Import!B554)</f>
        <v/>
      </c>
      <c r="AA554" s="184" t="str">
        <f>IF(Mining_Import!$C554="","",Mining_Import!$C554)</f>
        <v/>
      </c>
      <c r="AB554" s="122" t="str">
        <f t="shared" si="194"/>
        <v/>
      </c>
      <c r="AC554" s="122" t="str">
        <f>IF($Y554&gt;Dashboard!$Q$19,$AB554,"")</f>
        <v/>
      </c>
      <c r="AD554" s="43" t="str">
        <f t="shared" si="195"/>
        <v/>
      </c>
      <c r="AE554" s="36" t="str">
        <f>IF(Mining_Import!D554="","",Mining_Import!D554)</f>
        <v/>
      </c>
      <c r="AF554" s="36" t="str">
        <f>IF(Mining_Import!E554="","",Mining_Import!E554)</f>
        <v/>
      </c>
      <c r="AG554" s="36" t="str">
        <f>IF(Mining_Import!F554="","",Mining_Import!F554)</f>
        <v/>
      </c>
      <c r="AH554" s="36" t="str">
        <f>IF(Mining_Import!G554="","",Mining_Import!G554)</f>
        <v/>
      </c>
      <c r="AI554" s="36" t="str">
        <f>IF(Mining_Import!H554="","",Mining_Import!H554)</f>
        <v/>
      </c>
      <c r="AJ554" s="36" t="str">
        <f>IF(Mining_Import!I554="","",Mining_Import!I554)</f>
        <v/>
      </c>
      <c r="BY554" s="120" t="str">
        <f t="shared" si="183"/>
        <v/>
      </c>
      <c r="BZ554" s="184" t="str">
        <f t="shared" si="196"/>
        <v/>
      </c>
      <c r="CA554" s="37" t="str">
        <f>IFERROR(VLOOKUP($BY554,Account_Value!$C$2:$F$2500,4,0),"")</f>
        <v/>
      </c>
      <c r="CB554" s="43" t="str">
        <f t="shared" si="184"/>
        <v/>
      </c>
      <c r="CC554" s="122" t="str">
        <f>IF($BZ554="","",SUM($BZ$2:$BZ554))</f>
        <v/>
      </c>
      <c r="CD554" s="43" t="str">
        <f>IF($BZ554="","",$BU$19*(SUM($BZ$2:$BZ554)))</f>
        <v/>
      </c>
    </row>
    <row r="555" spans="1:82">
      <c r="A555" s="4" t="str">
        <f t="shared" si="185"/>
        <v/>
      </c>
      <c r="B555" s="21" t="str">
        <f>IF(Investments_Import!A555="","",Investments_Import!A555)</f>
        <v/>
      </c>
      <c r="C555" s="22" t="str">
        <f t="shared" si="178"/>
        <v/>
      </c>
      <c r="D555" s="51" t="str">
        <f t="shared" si="186"/>
        <v/>
      </c>
      <c r="E555" s="3" t="str">
        <f>IF(Investments_Import!B555="","",Investments_Import!B555)</f>
        <v/>
      </c>
      <c r="F555" s="54" t="str">
        <f t="shared" si="187"/>
        <v xml:space="preserve"> </v>
      </c>
      <c r="G555" s="54" t="str">
        <f>IF($B555="","",COUNTIF($F$2:$F555,$F555))</f>
        <v/>
      </c>
      <c r="H555" s="53" t="str">
        <f t="shared" si="188"/>
        <v xml:space="preserve">  </v>
      </c>
      <c r="I555" s="3" t="str">
        <f>IF(Investments_Import!C555="","",Investments_Import!C555)</f>
        <v/>
      </c>
      <c r="J555" s="108" t="str">
        <f>IF(Investments_Import!D555="","",Investments_Import!D555)</f>
        <v/>
      </c>
      <c r="K555" s="108" t="str">
        <f t="shared" si="189"/>
        <v/>
      </c>
      <c r="L555" s="47" t="str">
        <f>IF(Investments_Import!E555="","",Investments_Import!E555)</f>
        <v/>
      </c>
      <c r="M555" s="47" t="str">
        <f t="shared" si="179"/>
        <v/>
      </c>
      <c r="N555" s="31" t="str">
        <f>IF(Investments_Import!F555="","",Investments_Import!F555)</f>
        <v/>
      </c>
      <c r="O555" s="31" t="str">
        <f t="shared" si="180"/>
        <v/>
      </c>
      <c r="P555" s="3" t="str">
        <f>IF(Investments_Import!G555="","",Investments_Import!G555)</f>
        <v/>
      </c>
      <c r="Q555" s="3" t="str">
        <f>IF(Investments_Import!H555="","",Investments_Import!H555)</f>
        <v/>
      </c>
      <c r="R555" s="37" t="str">
        <f t="shared" si="181"/>
        <v/>
      </c>
      <c r="S555" s="37" t="str">
        <f t="shared" si="182"/>
        <v/>
      </c>
      <c r="U555" s="36" t="str">
        <f>IF(Mining_Import!A555="","",Mining_Import!A555)</f>
        <v/>
      </c>
      <c r="V555" s="22" t="str">
        <f t="shared" si="190"/>
        <v/>
      </c>
      <c r="W555" s="127" t="str">
        <f t="shared" si="191"/>
        <v/>
      </c>
      <c r="X555" s="127" t="str">
        <f t="shared" si="192"/>
        <v/>
      </c>
      <c r="Y555" s="127" t="str">
        <f t="shared" si="193"/>
        <v/>
      </c>
      <c r="Z555" s="36" t="str">
        <f>IF(Mining_Import!B555="","",Mining_Import!B555)</f>
        <v/>
      </c>
      <c r="AA555" s="184" t="str">
        <f>IF(Mining_Import!$C555="","",Mining_Import!$C555)</f>
        <v/>
      </c>
      <c r="AB555" s="122" t="str">
        <f t="shared" si="194"/>
        <v/>
      </c>
      <c r="AC555" s="122" t="str">
        <f>IF($Y555&gt;Dashboard!$Q$19,$AB555,"")</f>
        <v/>
      </c>
      <c r="AD555" s="43" t="str">
        <f t="shared" si="195"/>
        <v/>
      </c>
      <c r="AE555" s="36" t="str">
        <f>IF(Mining_Import!D555="","",Mining_Import!D555)</f>
        <v/>
      </c>
      <c r="AF555" s="36" t="str">
        <f>IF(Mining_Import!E555="","",Mining_Import!E555)</f>
        <v/>
      </c>
      <c r="AG555" s="36" t="str">
        <f>IF(Mining_Import!F555="","",Mining_Import!F555)</f>
        <v/>
      </c>
      <c r="AH555" s="36" t="str">
        <f>IF(Mining_Import!G555="","",Mining_Import!G555)</f>
        <v/>
      </c>
      <c r="AI555" s="36" t="str">
        <f>IF(Mining_Import!H555="","",Mining_Import!H555)</f>
        <v/>
      </c>
      <c r="AJ555" s="36" t="str">
        <f>IF(Mining_Import!I555="","",Mining_Import!I555)</f>
        <v/>
      </c>
      <c r="BY555" s="120" t="str">
        <f t="shared" si="183"/>
        <v/>
      </c>
      <c r="BZ555" s="184" t="str">
        <f t="shared" si="196"/>
        <v/>
      </c>
      <c r="CA555" s="37" t="str">
        <f>IFERROR(VLOOKUP($BY555,Account_Value!$C$2:$F$2500,4,0),"")</f>
        <v/>
      </c>
      <c r="CB555" s="43" t="str">
        <f t="shared" si="184"/>
        <v/>
      </c>
      <c r="CC555" s="122" t="str">
        <f>IF($BZ555="","",SUM($BZ$2:$BZ555))</f>
        <v/>
      </c>
      <c r="CD555" s="43" t="str">
        <f>IF($BZ555="","",$BU$19*(SUM($BZ$2:$BZ555)))</f>
        <v/>
      </c>
    </row>
    <row r="556" spans="1:82">
      <c r="A556" s="4" t="str">
        <f t="shared" si="185"/>
        <v/>
      </c>
      <c r="B556" s="21" t="str">
        <f>IF(Investments_Import!A556="","",Investments_Import!A556)</f>
        <v/>
      </c>
      <c r="C556" s="22" t="str">
        <f t="shared" si="178"/>
        <v/>
      </c>
      <c r="D556" s="51" t="str">
        <f t="shared" si="186"/>
        <v/>
      </c>
      <c r="E556" s="3" t="str">
        <f>IF(Investments_Import!B556="","",Investments_Import!B556)</f>
        <v/>
      </c>
      <c r="F556" s="54" t="str">
        <f t="shared" si="187"/>
        <v xml:space="preserve"> </v>
      </c>
      <c r="G556" s="54" t="str">
        <f>IF($B556="","",COUNTIF($F$2:$F556,$F556))</f>
        <v/>
      </c>
      <c r="H556" s="53" t="str">
        <f t="shared" si="188"/>
        <v xml:space="preserve">  </v>
      </c>
      <c r="I556" s="3" t="str">
        <f>IF(Investments_Import!C556="","",Investments_Import!C556)</f>
        <v/>
      </c>
      <c r="J556" s="108" t="str">
        <f>IF(Investments_Import!D556="","",Investments_Import!D556)</f>
        <v/>
      </c>
      <c r="K556" s="108" t="str">
        <f t="shared" si="189"/>
        <v/>
      </c>
      <c r="L556" s="47" t="str">
        <f>IF(Investments_Import!E556="","",Investments_Import!E556)</f>
        <v/>
      </c>
      <c r="M556" s="47" t="str">
        <f t="shared" si="179"/>
        <v/>
      </c>
      <c r="N556" s="31" t="str">
        <f>IF(Investments_Import!F556="","",Investments_Import!F556)</f>
        <v/>
      </c>
      <c r="O556" s="31" t="str">
        <f t="shared" si="180"/>
        <v/>
      </c>
      <c r="P556" s="3" t="str">
        <f>IF(Investments_Import!G556="","",Investments_Import!G556)</f>
        <v/>
      </c>
      <c r="Q556" s="3" t="str">
        <f>IF(Investments_Import!H556="","",Investments_Import!H556)</f>
        <v/>
      </c>
      <c r="R556" s="37" t="str">
        <f t="shared" si="181"/>
        <v/>
      </c>
      <c r="S556" s="37" t="str">
        <f t="shared" si="182"/>
        <v/>
      </c>
      <c r="U556" s="36" t="str">
        <f>IF(Mining_Import!A556="","",Mining_Import!A556)</f>
        <v/>
      </c>
      <c r="V556" s="22" t="str">
        <f t="shared" si="190"/>
        <v/>
      </c>
      <c r="W556" s="127" t="str">
        <f t="shared" si="191"/>
        <v/>
      </c>
      <c r="X556" s="127" t="str">
        <f t="shared" si="192"/>
        <v/>
      </c>
      <c r="Y556" s="127" t="str">
        <f t="shared" si="193"/>
        <v/>
      </c>
      <c r="Z556" s="36" t="str">
        <f>IF(Mining_Import!B556="","",Mining_Import!B556)</f>
        <v/>
      </c>
      <c r="AA556" s="184" t="str">
        <f>IF(Mining_Import!$C556="","",Mining_Import!$C556)</f>
        <v/>
      </c>
      <c r="AB556" s="122" t="str">
        <f t="shared" si="194"/>
        <v/>
      </c>
      <c r="AC556" s="122" t="str">
        <f>IF($Y556&gt;Dashboard!$Q$19,$AB556,"")</f>
        <v/>
      </c>
      <c r="AD556" s="43" t="str">
        <f t="shared" si="195"/>
        <v/>
      </c>
      <c r="AE556" s="36" t="str">
        <f>IF(Mining_Import!D556="","",Mining_Import!D556)</f>
        <v/>
      </c>
      <c r="AF556" s="36" t="str">
        <f>IF(Mining_Import!E556="","",Mining_Import!E556)</f>
        <v/>
      </c>
      <c r="AG556" s="36" t="str">
        <f>IF(Mining_Import!F556="","",Mining_Import!F556)</f>
        <v/>
      </c>
      <c r="AH556" s="36" t="str">
        <f>IF(Mining_Import!G556="","",Mining_Import!G556)</f>
        <v/>
      </c>
      <c r="AI556" s="36" t="str">
        <f>IF(Mining_Import!H556="","",Mining_Import!H556)</f>
        <v/>
      </c>
      <c r="AJ556" s="36" t="str">
        <f>IF(Mining_Import!I556="","",Mining_Import!I556)</f>
        <v/>
      </c>
      <c r="BY556" s="120" t="str">
        <f t="shared" si="183"/>
        <v/>
      </c>
      <c r="BZ556" s="184" t="str">
        <f t="shared" si="196"/>
        <v/>
      </c>
      <c r="CA556" s="37" t="str">
        <f>IFERROR(VLOOKUP($BY556,Account_Value!$C$2:$F$2500,4,0),"")</f>
        <v/>
      </c>
      <c r="CB556" s="43" t="str">
        <f t="shared" si="184"/>
        <v/>
      </c>
      <c r="CC556" s="122" t="str">
        <f>IF($BZ556="","",SUM($BZ$2:$BZ556))</f>
        <v/>
      </c>
      <c r="CD556" s="43" t="str">
        <f>IF($BZ556="","",$BU$19*(SUM($BZ$2:$BZ556)))</f>
        <v/>
      </c>
    </row>
    <row r="557" spans="1:82">
      <c r="A557" s="4" t="str">
        <f t="shared" si="185"/>
        <v/>
      </c>
      <c r="B557" s="21" t="str">
        <f>IF(Investments_Import!A557="","",Investments_Import!A557)</f>
        <v/>
      </c>
      <c r="C557" s="22" t="str">
        <f t="shared" si="178"/>
        <v/>
      </c>
      <c r="D557" s="51" t="str">
        <f t="shared" si="186"/>
        <v/>
      </c>
      <c r="E557" s="3" t="str">
        <f>IF(Investments_Import!B557="","",Investments_Import!B557)</f>
        <v/>
      </c>
      <c r="F557" s="54" t="str">
        <f t="shared" si="187"/>
        <v xml:space="preserve"> </v>
      </c>
      <c r="G557" s="54" t="str">
        <f>IF($B557="","",COUNTIF($F$2:$F557,$F557))</f>
        <v/>
      </c>
      <c r="H557" s="53" t="str">
        <f t="shared" si="188"/>
        <v xml:space="preserve">  </v>
      </c>
      <c r="I557" s="3" t="str">
        <f>IF(Investments_Import!C557="","",Investments_Import!C557)</f>
        <v/>
      </c>
      <c r="J557" s="108" t="str">
        <f>IF(Investments_Import!D557="","",Investments_Import!D557)</f>
        <v/>
      </c>
      <c r="K557" s="108" t="str">
        <f t="shared" si="189"/>
        <v/>
      </c>
      <c r="L557" s="47" t="str">
        <f>IF(Investments_Import!E557="","",Investments_Import!E557)</f>
        <v/>
      </c>
      <c r="M557" s="47" t="str">
        <f t="shared" si="179"/>
        <v/>
      </c>
      <c r="N557" s="31" t="str">
        <f>IF(Investments_Import!F557="","",Investments_Import!F557)</f>
        <v/>
      </c>
      <c r="O557" s="31" t="str">
        <f t="shared" si="180"/>
        <v/>
      </c>
      <c r="P557" s="3" t="str">
        <f>IF(Investments_Import!G557="","",Investments_Import!G557)</f>
        <v/>
      </c>
      <c r="Q557" s="3" t="str">
        <f>IF(Investments_Import!H557="","",Investments_Import!H557)</f>
        <v/>
      </c>
      <c r="R557" s="37" t="str">
        <f t="shared" si="181"/>
        <v/>
      </c>
      <c r="S557" s="37" t="str">
        <f t="shared" si="182"/>
        <v/>
      </c>
      <c r="U557" s="36" t="str">
        <f>IF(Mining_Import!A557="","",Mining_Import!A557)</f>
        <v/>
      </c>
      <c r="V557" s="22" t="str">
        <f t="shared" si="190"/>
        <v/>
      </c>
      <c r="W557" s="127" t="str">
        <f t="shared" si="191"/>
        <v/>
      </c>
      <c r="X557" s="127" t="str">
        <f t="shared" si="192"/>
        <v/>
      </c>
      <c r="Y557" s="127" t="str">
        <f t="shared" si="193"/>
        <v/>
      </c>
      <c r="Z557" s="36" t="str">
        <f>IF(Mining_Import!B557="","",Mining_Import!B557)</f>
        <v/>
      </c>
      <c r="AA557" s="184" t="str">
        <f>IF(Mining_Import!$C557="","",Mining_Import!$C557)</f>
        <v/>
      </c>
      <c r="AB557" s="122" t="str">
        <f t="shared" si="194"/>
        <v/>
      </c>
      <c r="AC557" s="122" t="str">
        <f>IF($Y557&gt;Dashboard!$Q$19,$AB557,"")</f>
        <v/>
      </c>
      <c r="AD557" s="43" t="str">
        <f t="shared" si="195"/>
        <v/>
      </c>
      <c r="AE557" s="36" t="str">
        <f>IF(Mining_Import!D557="","",Mining_Import!D557)</f>
        <v/>
      </c>
      <c r="AF557" s="36" t="str">
        <f>IF(Mining_Import!E557="","",Mining_Import!E557)</f>
        <v/>
      </c>
      <c r="AG557" s="36" t="str">
        <f>IF(Mining_Import!F557="","",Mining_Import!F557)</f>
        <v/>
      </c>
      <c r="AH557" s="36" t="str">
        <f>IF(Mining_Import!G557="","",Mining_Import!G557)</f>
        <v/>
      </c>
      <c r="AI557" s="36" t="str">
        <f>IF(Mining_Import!H557="","",Mining_Import!H557)</f>
        <v/>
      </c>
      <c r="AJ557" s="36" t="str">
        <f>IF(Mining_Import!I557="","",Mining_Import!I557)</f>
        <v/>
      </c>
      <c r="BY557" s="120" t="str">
        <f t="shared" si="183"/>
        <v/>
      </c>
      <c r="BZ557" s="184" t="str">
        <f t="shared" si="196"/>
        <v/>
      </c>
      <c r="CA557" s="37" t="str">
        <f>IFERROR(VLOOKUP($BY557,Account_Value!$C$2:$F$2500,4,0),"")</f>
        <v/>
      </c>
      <c r="CB557" s="43" t="str">
        <f t="shared" si="184"/>
        <v/>
      </c>
      <c r="CC557" s="122" t="str">
        <f>IF($BZ557="","",SUM($BZ$2:$BZ557))</f>
        <v/>
      </c>
      <c r="CD557" s="43" t="str">
        <f>IF($BZ557="","",$BU$19*(SUM($BZ$2:$BZ557)))</f>
        <v/>
      </c>
    </row>
    <row r="558" spans="1:82">
      <c r="A558" s="4" t="str">
        <f t="shared" si="185"/>
        <v/>
      </c>
      <c r="B558" s="21" t="str">
        <f>IF(Investments_Import!A558="","",Investments_Import!A558)</f>
        <v/>
      </c>
      <c r="C558" s="22" t="str">
        <f t="shared" si="178"/>
        <v/>
      </c>
      <c r="D558" s="51" t="str">
        <f t="shared" si="186"/>
        <v/>
      </c>
      <c r="E558" s="3" t="str">
        <f>IF(Investments_Import!B558="","",Investments_Import!B558)</f>
        <v/>
      </c>
      <c r="F558" s="54" t="str">
        <f t="shared" si="187"/>
        <v xml:space="preserve"> </v>
      </c>
      <c r="G558" s="54" t="str">
        <f>IF($B558="","",COUNTIF($F$2:$F558,$F558))</f>
        <v/>
      </c>
      <c r="H558" s="53" t="str">
        <f t="shared" si="188"/>
        <v xml:space="preserve">  </v>
      </c>
      <c r="I558" s="3" t="str">
        <f>IF(Investments_Import!C558="","",Investments_Import!C558)</f>
        <v/>
      </c>
      <c r="J558" s="108" t="str">
        <f>IF(Investments_Import!D558="","",Investments_Import!D558)</f>
        <v/>
      </c>
      <c r="K558" s="108" t="str">
        <f t="shared" si="189"/>
        <v/>
      </c>
      <c r="L558" s="47" t="str">
        <f>IF(Investments_Import!E558="","",Investments_Import!E558)</f>
        <v/>
      </c>
      <c r="M558" s="47" t="str">
        <f t="shared" si="179"/>
        <v/>
      </c>
      <c r="N558" s="31" t="str">
        <f>IF(Investments_Import!F558="","",Investments_Import!F558)</f>
        <v/>
      </c>
      <c r="O558" s="31" t="str">
        <f t="shared" si="180"/>
        <v/>
      </c>
      <c r="P558" s="3" t="str">
        <f>IF(Investments_Import!G558="","",Investments_Import!G558)</f>
        <v/>
      </c>
      <c r="Q558" s="3" t="str">
        <f>IF(Investments_Import!H558="","",Investments_Import!H558)</f>
        <v/>
      </c>
      <c r="R558" s="37" t="str">
        <f t="shared" si="181"/>
        <v/>
      </c>
      <c r="S558" s="37" t="str">
        <f t="shared" si="182"/>
        <v/>
      </c>
      <c r="U558" s="36" t="str">
        <f>IF(Mining_Import!A558="","",Mining_Import!A558)</f>
        <v/>
      </c>
      <c r="V558" s="22" t="str">
        <f t="shared" si="190"/>
        <v/>
      </c>
      <c r="W558" s="127" t="str">
        <f t="shared" si="191"/>
        <v/>
      </c>
      <c r="X558" s="127" t="str">
        <f t="shared" si="192"/>
        <v/>
      </c>
      <c r="Y558" s="127" t="str">
        <f t="shared" si="193"/>
        <v/>
      </c>
      <c r="Z558" s="36" t="str">
        <f>IF(Mining_Import!B558="","",Mining_Import!B558)</f>
        <v/>
      </c>
      <c r="AA558" s="184" t="str">
        <f>IF(Mining_Import!$C558="","",Mining_Import!$C558)</f>
        <v/>
      </c>
      <c r="AB558" s="122" t="str">
        <f t="shared" si="194"/>
        <v/>
      </c>
      <c r="AC558" s="122" t="str">
        <f>IF($Y558&gt;Dashboard!$Q$19,$AB558,"")</f>
        <v/>
      </c>
      <c r="AD558" s="43" t="str">
        <f t="shared" si="195"/>
        <v/>
      </c>
      <c r="AE558" s="36" t="str">
        <f>IF(Mining_Import!D558="","",Mining_Import!D558)</f>
        <v/>
      </c>
      <c r="AF558" s="36" t="str">
        <f>IF(Mining_Import!E558="","",Mining_Import!E558)</f>
        <v/>
      </c>
      <c r="AG558" s="36" t="str">
        <f>IF(Mining_Import!F558="","",Mining_Import!F558)</f>
        <v/>
      </c>
      <c r="AH558" s="36" t="str">
        <f>IF(Mining_Import!G558="","",Mining_Import!G558)</f>
        <v/>
      </c>
      <c r="AI558" s="36" t="str">
        <f>IF(Mining_Import!H558="","",Mining_Import!H558)</f>
        <v/>
      </c>
      <c r="AJ558" s="36" t="str">
        <f>IF(Mining_Import!I558="","",Mining_Import!I558)</f>
        <v/>
      </c>
      <c r="BY558" s="120" t="str">
        <f t="shared" si="183"/>
        <v/>
      </c>
      <c r="BZ558" s="184" t="str">
        <f t="shared" si="196"/>
        <v/>
      </c>
      <c r="CA558" s="37" t="str">
        <f>IFERROR(VLOOKUP($BY558,Account_Value!$C$2:$F$2500,4,0),"")</f>
        <v/>
      </c>
      <c r="CB558" s="43" t="str">
        <f t="shared" si="184"/>
        <v/>
      </c>
      <c r="CC558" s="122" t="str">
        <f>IF($BZ558="","",SUM($BZ$2:$BZ558))</f>
        <v/>
      </c>
      <c r="CD558" s="43" t="str">
        <f>IF($BZ558="","",$BU$19*(SUM($BZ$2:$BZ558)))</f>
        <v/>
      </c>
    </row>
    <row r="559" spans="1:82">
      <c r="A559" s="4" t="str">
        <f t="shared" si="185"/>
        <v/>
      </c>
      <c r="B559" s="21" t="str">
        <f>IF(Investments_Import!A559="","",Investments_Import!A559)</f>
        <v/>
      </c>
      <c r="C559" s="22" t="str">
        <f t="shared" si="178"/>
        <v/>
      </c>
      <c r="D559" s="51" t="str">
        <f t="shared" si="186"/>
        <v/>
      </c>
      <c r="E559" s="3" t="str">
        <f>IF(Investments_Import!B559="","",Investments_Import!B559)</f>
        <v/>
      </c>
      <c r="F559" s="54" t="str">
        <f t="shared" si="187"/>
        <v xml:space="preserve"> </v>
      </c>
      <c r="G559" s="54" t="str">
        <f>IF($B559="","",COUNTIF($F$2:$F559,$F559))</f>
        <v/>
      </c>
      <c r="H559" s="53" t="str">
        <f t="shared" si="188"/>
        <v xml:space="preserve">  </v>
      </c>
      <c r="I559" s="3" t="str">
        <f>IF(Investments_Import!C559="","",Investments_Import!C559)</f>
        <v/>
      </c>
      <c r="J559" s="108" t="str">
        <f>IF(Investments_Import!D559="","",Investments_Import!D559)</f>
        <v/>
      </c>
      <c r="K559" s="108" t="str">
        <f t="shared" si="189"/>
        <v/>
      </c>
      <c r="L559" s="47" t="str">
        <f>IF(Investments_Import!E559="","",Investments_Import!E559)</f>
        <v/>
      </c>
      <c r="M559" s="47" t="str">
        <f t="shared" si="179"/>
        <v/>
      </c>
      <c r="N559" s="31" t="str">
        <f>IF(Investments_Import!F559="","",Investments_Import!F559)</f>
        <v/>
      </c>
      <c r="O559" s="31" t="str">
        <f t="shared" si="180"/>
        <v/>
      </c>
      <c r="P559" s="3" t="str">
        <f>IF(Investments_Import!G559="","",Investments_Import!G559)</f>
        <v/>
      </c>
      <c r="Q559" s="3" t="str">
        <f>IF(Investments_Import!H559="","",Investments_Import!H559)</f>
        <v/>
      </c>
      <c r="R559" s="37" t="str">
        <f t="shared" si="181"/>
        <v/>
      </c>
      <c r="S559" s="37" t="str">
        <f t="shared" si="182"/>
        <v/>
      </c>
      <c r="U559" s="36" t="str">
        <f>IF(Mining_Import!A559="","",Mining_Import!A559)</f>
        <v/>
      </c>
      <c r="V559" s="22" t="str">
        <f t="shared" si="190"/>
        <v/>
      </c>
      <c r="W559" s="127" t="str">
        <f t="shared" si="191"/>
        <v/>
      </c>
      <c r="X559" s="127" t="str">
        <f t="shared" si="192"/>
        <v/>
      </c>
      <c r="Y559" s="127" t="str">
        <f t="shared" si="193"/>
        <v/>
      </c>
      <c r="Z559" s="36" t="str">
        <f>IF(Mining_Import!B559="","",Mining_Import!B559)</f>
        <v/>
      </c>
      <c r="AA559" s="184" t="str">
        <f>IF(Mining_Import!$C559="","",Mining_Import!$C559)</f>
        <v/>
      </c>
      <c r="AB559" s="122" t="str">
        <f t="shared" si="194"/>
        <v/>
      </c>
      <c r="AC559" s="122" t="str">
        <f>IF($Y559&gt;Dashboard!$Q$19,$AB559,"")</f>
        <v/>
      </c>
      <c r="AD559" s="43" t="str">
        <f t="shared" si="195"/>
        <v/>
      </c>
      <c r="AE559" s="36" t="str">
        <f>IF(Mining_Import!D559="","",Mining_Import!D559)</f>
        <v/>
      </c>
      <c r="AF559" s="36" t="str">
        <f>IF(Mining_Import!E559="","",Mining_Import!E559)</f>
        <v/>
      </c>
      <c r="AG559" s="36" t="str">
        <f>IF(Mining_Import!F559="","",Mining_Import!F559)</f>
        <v/>
      </c>
      <c r="AH559" s="36" t="str">
        <f>IF(Mining_Import!G559="","",Mining_Import!G559)</f>
        <v/>
      </c>
      <c r="AI559" s="36" t="str">
        <f>IF(Mining_Import!H559="","",Mining_Import!H559)</f>
        <v/>
      </c>
      <c r="AJ559" s="36" t="str">
        <f>IF(Mining_Import!I559="","",Mining_Import!I559)</f>
        <v/>
      </c>
      <c r="BY559" s="120" t="str">
        <f t="shared" si="183"/>
        <v/>
      </c>
      <c r="BZ559" s="184" t="str">
        <f t="shared" si="196"/>
        <v/>
      </c>
      <c r="CA559" s="37" t="str">
        <f>IFERROR(VLOOKUP($BY559,Account_Value!$C$2:$F$2500,4,0),"")</f>
        <v/>
      </c>
      <c r="CB559" s="43" t="str">
        <f t="shared" si="184"/>
        <v/>
      </c>
      <c r="CC559" s="122" t="str">
        <f>IF($BZ559="","",SUM($BZ$2:$BZ559))</f>
        <v/>
      </c>
      <c r="CD559" s="43" t="str">
        <f>IF($BZ559="","",$BU$19*(SUM($BZ$2:$BZ559)))</f>
        <v/>
      </c>
    </row>
    <row r="560" spans="1:82">
      <c r="A560" s="4" t="str">
        <f t="shared" si="185"/>
        <v/>
      </c>
      <c r="B560" s="21" t="str">
        <f>IF(Investments_Import!A560="","",Investments_Import!A560)</f>
        <v/>
      </c>
      <c r="C560" s="22" t="str">
        <f t="shared" si="178"/>
        <v/>
      </c>
      <c r="D560" s="51" t="str">
        <f t="shared" si="186"/>
        <v/>
      </c>
      <c r="E560" s="3" t="str">
        <f>IF(Investments_Import!B560="","",Investments_Import!B560)</f>
        <v/>
      </c>
      <c r="F560" s="54" t="str">
        <f t="shared" si="187"/>
        <v xml:space="preserve"> </v>
      </c>
      <c r="G560" s="54" t="str">
        <f>IF($B560="","",COUNTIF($F$2:$F560,$F560))</f>
        <v/>
      </c>
      <c r="H560" s="53" t="str">
        <f t="shared" si="188"/>
        <v xml:space="preserve">  </v>
      </c>
      <c r="I560" s="3" t="str">
        <f>IF(Investments_Import!C560="","",Investments_Import!C560)</f>
        <v/>
      </c>
      <c r="J560" s="108" t="str">
        <f>IF(Investments_Import!D560="","",Investments_Import!D560)</f>
        <v/>
      </c>
      <c r="K560" s="108" t="str">
        <f t="shared" si="189"/>
        <v/>
      </c>
      <c r="L560" s="47" t="str">
        <f>IF(Investments_Import!E560="","",Investments_Import!E560)</f>
        <v/>
      </c>
      <c r="M560" s="47" t="str">
        <f t="shared" si="179"/>
        <v/>
      </c>
      <c r="N560" s="31" t="str">
        <f>IF(Investments_Import!F560="","",Investments_Import!F560)</f>
        <v/>
      </c>
      <c r="O560" s="31" t="str">
        <f t="shared" si="180"/>
        <v/>
      </c>
      <c r="P560" s="3" t="str">
        <f>IF(Investments_Import!G560="","",Investments_Import!G560)</f>
        <v/>
      </c>
      <c r="Q560" s="3" t="str">
        <f>IF(Investments_Import!H560="","",Investments_Import!H560)</f>
        <v/>
      </c>
      <c r="R560" s="37" t="str">
        <f t="shared" si="181"/>
        <v/>
      </c>
      <c r="S560" s="37" t="str">
        <f t="shared" si="182"/>
        <v/>
      </c>
      <c r="U560" s="36" t="str">
        <f>IF(Mining_Import!A560="","",Mining_Import!A560)</f>
        <v/>
      </c>
      <c r="V560" s="22" t="str">
        <f t="shared" si="190"/>
        <v/>
      </c>
      <c r="W560" s="127" t="str">
        <f t="shared" si="191"/>
        <v/>
      </c>
      <c r="X560" s="127" t="str">
        <f t="shared" si="192"/>
        <v/>
      </c>
      <c r="Y560" s="127" t="str">
        <f t="shared" si="193"/>
        <v/>
      </c>
      <c r="Z560" s="36" t="str">
        <f>IF(Mining_Import!B560="","",Mining_Import!B560)</f>
        <v/>
      </c>
      <c r="AA560" s="184" t="str">
        <f>IF(Mining_Import!$C560="","",Mining_Import!$C560)</f>
        <v/>
      </c>
      <c r="AB560" s="122" t="str">
        <f t="shared" si="194"/>
        <v/>
      </c>
      <c r="AC560" s="122" t="str">
        <f>IF($Y560&gt;Dashboard!$Q$19,$AB560,"")</f>
        <v/>
      </c>
      <c r="AD560" s="43" t="str">
        <f t="shared" si="195"/>
        <v/>
      </c>
      <c r="AE560" s="36" t="str">
        <f>IF(Mining_Import!D560="","",Mining_Import!D560)</f>
        <v/>
      </c>
      <c r="AF560" s="36" t="str">
        <f>IF(Mining_Import!E560="","",Mining_Import!E560)</f>
        <v/>
      </c>
      <c r="AG560" s="36" t="str">
        <f>IF(Mining_Import!F560="","",Mining_Import!F560)</f>
        <v/>
      </c>
      <c r="AH560" s="36" t="str">
        <f>IF(Mining_Import!G560="","",Mining_Import!G560)</f>
        <v/>
      </c>
      <c r="AI560" s="36" t="str">
        <f>IF(Mining_Import!H560="","",Mining_Import!H560)</f>
        <v/>
      </c>
      <c r="AJ560" s="36" t="str">
        <f>IF(Mining_Import!I560="","",Mining_Import!I560)</f>
        <v/>
      </c>
      <c r="BY560" s="120" t="str">
        <f t="shared" si="183"/>
        <v/>
      </c>
      <c r="BZ560" s="184" t="str">
        <f t="shared" si="196"/>
        <v/>
      </c>
      <c r="CA560" s="37" t="str">
        <f>IFERROR(VLOOKUP($BY560,Account_Value!$C$2:$F$2500,4,0),"")</f>
        <v/>
      </c>
      <c r="CB560" s="43" t="str">
        <f t="shared" si="184"/>
        <v/>
      </c>
      <c r="CC560" s="122" t="str">
        <f>IF($BZ560="","",SUM($BZ$2:$BZ560))</f>
        <v/>
      </c>
      <c r="CD560" s="43" t="str">
        <f>IF($BZ560="","",$BU$19*(SUM($BZ$2:$BZ560)))</f>
        <v/>
      </c>
    </row>
    <row r="561" spans="1:82">
      <c r="A561" s="4" t="str">
        <f t="shared" si="185"/>
        <v/>
      </c>
      <c r="B561" s="21" t="str">
        <f>IF(Investments_Import!A561="","",Investments_Import!A561)</f>
        <v/>
      </c>
      <c r="C561" s="22" t="str">
        <f t="shared" si="178"/>
        <v/>
      </c>
      <c r="D561" s="51" t="str">
        <f t="shared" si="186"/>
        <v/>
      </c>
      <c r="E561" s="3" t="str">
        <f>IF(Investments_Import!B561="","",Investments_Import!B561)</f>
        <v/>
      </c>
      <c r="F561" s="54" t="str">
        <f t="shared" si="187"/>
        <v xml:space="preserve"> </v>
      </c>
      <c r="G561" s="54" t="str">
        <f>IF($B561="","",COUNTIF($F$2:$F561,$F561))</f>
        <v/>
      </c>
      <c r="H561" s="53" t="str">
        <f t="shared" si="188"/>
        <v xml:space="preserve">  </v>
      </c>
      <c r="I561" s="3" t="str">
        <f>IF(Investments_Import!C561="","",Investments_Import!C561)</f>
        <v/>
      </c>
      <c r="J561" s="108" t="str">
        <f>IF(Investments_Import!D561="","",Investments_Import!D561)</f>
        <v/>
      </c>
      <c r="K561" s="108" t="str">
        <f t="shared" si="189"/>
        <v/>
      </c>
      <c r="L561" s="47" t="str">
        <f>IF(Investments_Import!E561="","",Investments_Import!E561)</f>
        <v/>
      </c>
      <c r="M561" s="47" t="str">
        <f t="shared" si="179"/>
        <v/>
      </c>
      <c r="N561" s="31" t="str">
        <f>IF(Investments_Import!F561="","",Investments_Import!F561)</f>
        <v/>
      </c>
      <c r="O561" s="31" t="str">
        <f t="shared" si="180"/>
        <v/>
      </c>
      <c r="P561" s="3" t="str">
        <f>IF(Investments_Import!G561="","",Investments_Import!G561)</f>
        <v/>
      </c>
      <c r="Q561" s="3" t="str">
        <f>IF(Investments_Import!H561="","",Investments_Import!H561)</f>
        <v/>
      </c>
      <c r="R561" s="37" t="str">
        <f t="shared" si="181"/>
        <v/>
      </c>
      <c r="S561" s="37" t="str">
        <f t="shared" si="182"/>
        <v/>
      </c>
      <c r="U561" s="36" t="str">
        <f>IF(Mining_Import!A561="","",Mining_Import!A561)</f>
        <v/>
      </c>
      <c r="V561" s="22" t="str">
        <f t="shared" si="190"/>
        <v/>
      </c>
      <c r="W561" s="127" t="str">
        <f t="shared" si="191"/>
        <v/>
      </c>
      <c r="X561" s="127" t="str">
        <f t="shared" si="192"/>
        <v/>
      </c>
      <c r="Y561" s="127" t="str">
        <f t="shared" si="193"/>
        <v/>
      </c>
      <c r="Z561" s="36" t="str">
        <f>IF(Mining_Import!B561="","",Mining_Import!B561)</f>
        <v/>
      </c>
      <c r="AA561" s="184" t="str">
        <f>IF(Mining_Import!$C561="","",Mining_Import!$C561)</f>
        <v/>
      </c>
      <c r="AB561" s="122" t="str">
        <f t="shared" si="194"/>
        <v/>
      </c>
      <c r="AC561" s="122" t="str">
        <f>IF($Y561&gt;Dashboard!$Q$19,$AB561,"")</f>
        <v/>
      </c>
      <c r="AD561" s="43" t="str">
        <f t="shared" si="195"/>
        <v/>
      </c>
      <c r="AE561" s="36" t="str">
        <f>IF(Mining_Import!D561="","",Mining_Import!D561)</f>
        <v/>
      </c>
      <c r="AF561" s="36" t="str">
        <f>IF(Mining_Import!E561="","",Mining_Import!E561)</f>
        <v/>
      </c>
      <c r="AG561" s="36" t="str">
        <f>IF(Mining_Import!F561="","",Mining_Import!F561)</f>
        <v/>
      </c>
      <c r="AH561" s="36" t="str">
        <f>IF(Mining_Import!G561="","",Mining_Import!G561)</f>
        <v/>
      </c>
      <c r="AI561" s="36" t="str">
        <f>IF(Mining_Import!H561="","",Mining_Import!H561)</f>
        <v/>
      </c>
      <c r="AJ561" s="36" t="str">
        <f>IF(Mining_Import!I561="","",Mining_Import!I561)</f>
        <v/>
      </c>
      <c r="BY561" s="120" t="str">
        <f t="shared" si="183"/>
        <v/>
      </c>
      <c r="BZ561" s="184" t="str">
        <f t="shared" si="196"/>
        <v/>
      </c>
      <c r="CA561" s="37" t="str">
        <f>IFERROR(VLOOKUP($BY561,Account_Value!$C$2:$F$2500,4,0),"")</f>
        <v/>
      </c>
      <c r="CB561" s="43" t="str">
        <f t="shared" si="184"/>
        <v/>
      </c>
      <c r="CC561" s="122" t="str">
        <f>IF($BZ561="","",SUM($BZ$2:$BZ561))</f>
        <v/>
      </c>
      <c r="CD561" s="43" t="str">
        <f>IF($BZ561="","",$BU$19*(SUM($BZ$2:$BZ561)))</f>
        <v/>
      </c>
    </row>
    <row r="562" spans="1:82">
      <c r="A562" s="4" t="str">
        <f t="shared" si="185"/>
        <v/>
      </c>
      <c r="B562" s="21" t="str">
        <f>IF(Investments_Import!A562="","",Investments_Import!A562)</f>
        <v/>
      </c>
      <c r="C562" s="22" t="str">
        <f t="shared" si="178"/>
        <v/>
      </c>
      <c r="D562" s="51" t="str">
        <f t="shared" si="186"/>
        <v/>
      </c>
      <c r="E562" s="3" t="str">
        <f>IF(Investments_Import!B562="","",Investments_Import!B562)</f>
        <v/>
      </c>
      <c r="F562" s="54" t="str">
        <f t="shared" si="187"/>
        <v xml:space="preserve"> </v>
      </c>
      <c r="G562" s="54" t="str">
        <f>IF($B562="","",COUNTIF($F$2:$F562,$F562))</f>
        <v/>
      </c>
      <c r="H562" s="53" t="str">
        <f t="shared" si="188"/>
        <v xml:space="preserve">  </v>
      </c>
      <c r="I562" s="3" t="str">
        <f>IF(Investments_Import!C562="","",Investments_Import!C562)</f>
        <v/>
      </c>
      <c r="J562" s="108" t="str">
        <f>IF(Investments_Import!D562="","",Investments_Import!D562)</f>
        <v/>
      </c>
      <c r="K562" s="108" t="str">
        <f t="shared" si="189"/>
        <v/>
      </c>
      <c r="L562" s="47" t="str">
        <f>IF(Investments_Import!E562="","",Investments_Import!E562)</f>
        <v/>
      </c>
      <c r="M562" s="47" t="str">
        <f t="shared" si="179"/>
        <v/>
      </c>
      <c r="N562" s="31" t="str">
        <f>IF(Investments_Import!F562="","",Investments_Import!F562)</f>
        <v/>
      </c>
      <c r="O562" s="31" t="str">
        <f t="shared" si="180"/>
        <v/>
      </c>
      <c r="P562" s="3" t="str">
        <f>IF(Investments_Import!G562="","",Investments_Import!G562)</f>
        <v/>
      </c>
      <c r="Q562" s="3" t="str">
        <f>IF(Investments_Import!H562="","",Investments_Import!H562)</f>
        <v/>
      </c>
      <c r="R562" s="37" t="str">
        <f t="shared" si="181"/>
        <v/>
      </c>
      <c r="S562" s="37" t="str">
        <f t="shared" si="182"/>
        <v/>
      </c>
      <c r="U562" s="36" t="str">
        <f>IF(Mining_Import!A562="","",Mining_Import!A562)</f>
        <v/>
      </c>
      <c r="V562" s="22" t="str">
        <f t="shared" si="190"/>
        <v/>
      </c>
      <c r="W562" s="127" t="str">
        <f t="shared" si="191"/>
        <v/>
      </c>
      <c r="X562" s="127" t="str">
        <f t="shared" si="192"/>
        <v/>
      </c>
      <c r="Y562" s="127" t="str">
        <f t="shared" si="193"/>
        <v/>
      </c>
      <c r="Z562" s="36" t="str">
        <f>IF(Mining_Import!B562="","",Mining_Import!B562)</f>
        <v/>
      </c>
      <c r="AA562" s="184" t="str">
        <f>IF(Mining_Import!$C562="","",Mining_Import!$C562)</f>
        <v/>
      </c>
      <c r="AB562" s="122" t="str">
        <f t="shared" si="194"/>
        <v/>
      </c>
      <c r="AC562" s="122" t="str">
        <f>IF($Y562&gt;Dashboard!$Q$19,$AB562,"")</f>
        <v/>
      </c>
      <c r="AD562" s="43" t="str">
        <f t="shared" si="195"/>
        <v/>
      </c>
      <c r="AE562" s="36" t="str">
        <f>IF(Mining_Import!D562="","",Mining_Import!D562)</f>
        <v/>
      </c>
      <c r="AF562" s="36" t="str">
        <f>IF(Mining_Import!E562="","",Mining_Import!E562)</f>
        <v/>
      </c>
      <c r="AG562" s="36" t="str">
        <f>IF(Mining_Import!F562="","",Mining_Import!F562)</f>
        <v/>
      </c>
      <c r="AH562" s="36" t="str">
        <f>IF(Mining_Import!G562="","",Mining_Import!G562)</f>
        <v/>
      </c>
      <c r="AI562" s="36" t="str">
        <f>IF(Mining_Import!H562="","",Mining_Import!H562)</f>
        <v/>
      </c>
      <c r="AJ562" s="36" t="str">
        <f>IF(Mining_Import!I562="","",Mining_Import!I562)</f>
        <v/>
      </c>
      <c r="BY562" s="120" t="str">
        <f t="shared" si="183"/>
        <v/>
      </c>
      <c r="BZ562" s="184" t="str">
        <f t="shared" si="196"/>
        <v/>
      </c>
      <c r="CA562" s="37" t="str">
        <f>IFERROR(VLOOKUP($BY562,Account_Value!$C$2:$F$2500,4,0),"")</f>
        <v/>
      </c>
      <c r="CB562" s="43" t="str">
        <f t="shared" si="184"/>
        <v/>
      </c>
      <c r="CC562" s="122" t="str">
        <f>IF($BZ562="","",SUM($BZ$2:$BZ562))</f>
        <v/>
      </c>
      <c r="CD562" s="43" t="str">
        <f>IF($BZ562="","",$BU$19*(SUM($BZ$2:$BZ562)))</f>
        <v/>
      </c>
    </row>
    <row r="563" spans="1:82">
      <c r="A563" s="4" t="str">
        <f t="shared" si="185"/>
        <v/>
      </c>
      <c r="B563" s="21" t="str">
        <f>IF(Investments_Import!A563="","",Investments_Import!A563)</f>
        <v/>
      </c>
      <c r="C563" s="22" t="str">
        <f t="shared" si="178"/>
        <v/>
      </c>
      <c r="D563" s="51" t="str">
        <f t="shared" si="186"/>
        <v/>
      </c>
      <c r="E563" s="3" t="str">
        <f>IF(Investments_Import!B563="","",Investments_Import!B563)</f>
        <v/>
      </c>
      <c r="F563" s="54" t="str">
        <f t="shared" si="187"/>
        <v xml:space="preserve"> </v>
      </c>
      <c r="G563" s="54" t="str">
        <f>IF($B563="","",COUNTIF($F$2:$F563,$F563))</f>
        <v/>
      </c>
      <c r="H563" s="53" t="str">
        <f t="shared" si="188"/>
        <v xml:space="preserve">  </v>
      </c>
      <c r="I563" s="3" t="str">
        <f>IF(Investments_Import!C563="","",Investments_Import!C563)</f>
        <v/>
      </c>
      <c r="J563" s="108" t="str">
        <f>IF(Investments_Import!D563="","",Investments_Import!D563)</f>
        <v/>
      </c>
      <c r="K563" s="108" t="str">
        <f t="shared" si="189"/>
        <v/>
      </c>
      <c r="L563" s="47" t="str">
        <f>IF(Investments_Import!E563="","",Investments_Import!E563)</f>
        <v/>
      </c>
      <c r="M563" s="47" t="str">
        <f t="shared" si="179"/>
        <v/>
      </c>
      <c r="N563" s="31" t="str">
        <f>IF(Investments_Import!F563="","",Investments_Import!F563)</f>
        <v/>
      </c>
      <c r="O563" s="31" t="str">
        <f t="shared" si="180"/>
        <v/>
      </c>
      <c r="P563" s="3" t="str">
        <f>IF(Investments_Import!G563="","",Investments_Import!G563)</f>
        <v/>
      </c>
      <c r="Q563" s="3" t="str">
        <f>IF(Investments_Import!H563="","",Investments_Import!H563)</f>
        <v/>
      </c>
      <c r="R563" s="37" t="str">
        <f t="shared" si="181"/>
        <v/>
      </c>
      <c r="S563" s="37" t="str">
        <f t="shared" si="182"/>
        <v/>
      </c>
      <c r="U563" s="36" t="str">
        <f>IF(Mining_Import!A563="","",Mining_Import!A563)</f>
        <v/>
      </c>
      <c r="V563" s="22" t="str">
        <f t="shared" si="190"/>
        <v/>
      </c>
      <c r="W563" s="127" t="str">
        <f t="shared" si="191"/>
        <v/>
      </c>
      <c r="X563" s="127" t="str">
        <f t="shared" si="192"/>
        <v/>
      </c>
      <c r="Y563" s="127" t="str">
        <f t="shared" si="193"/>
        <v/>
      </c>
      <c r="Z563" s="36" t="str">
        <f>IF(Mining_Import!B563="","",Mining_Import!B563)</f>
        <v/>
      </c>
      <c r="AA563" s="184" t="str">
        <f>IF(Mining_Import!$C563="","",Mining_Import!$C563)</f>
        <v/>
      </c>
      <c r="AB563" s="122" t="str">
        <f t="shared" si="194"/>
        <v/>
      </c>
      <c r="AC563" s="122" t="str">
        <f>IF($Y563&gt;Dashboard!$Q$19,$AB563,"")</f>
        <v/>
      </c>
      <c r="AD563" s="43" t="str">
        <f t="shared" si="195"/>
        <v/>
      </c>
      <c r="AE563" s="36" t="str">
        <f>IF(Mining_Import!D563="","",Mining_Import!D563)</f>
        <v/>
      </c>
      <c r="AF563" s="36" t="str">
        <f>IF(Mining_Import!E563="","",Mining_Import!E563)</f>
        <v/>
      </c>
      <c r="AG563" s="36" t="str">
        <f>IF(Mining_Import!F563="","",Mining_Import!F563)</f>
        <v/>
      </c>
      <c r="AH563" s="36" t="str">
        <f>IF(Mining_Import!G563="","",Mining_Import!G563)</f>
        <v/>
      </c>
      <c r="AI563" s="36" t="str">
        <f>IF(Mining_Import!H563="","",Mining_Import!H563)</f>
        <v/>
      </c>
      <c r="AJ563" s="36" t="str">
        <f>IF(Mining_Import!I563="","",Mining_Import!I563)</f>
        <v/>
      </c>
      <c r="BY563" s="120" t="str">
        <f t="shared" si="183"/>
        <v/>
      </c>
      <c r="BZ563" s="184" t="str">
        <f t="shared" si="196"/>
        <v/>
      </c>
      <c r="CA563" s="37" t="str">
        <f>IFERROR(VLOOKUP($BY563,Account_Value!$C$2:$F$2500,4,0),"")</f>
        <v/>
      </c>
      <c r="CB563" s="43" t="str">
        <f t="shared" si="184"/>
        <v/>
      </c>
      <c r="CC563" s="122" t="str">
        <f>IF($BZ563="","",SUM($BZ$2:$BZ563))</f>
        <v/>
      </c>
      <c r="CD563" s="43" t="str">
        <f>IF($BZ563="","",$BU$19*(SUM($BZ$2:$BZ563)))</f>
        <v/>
      </c>
    </row>
    <row r="564" spans="1:82">
      <c r="A564" s="4" t="str">
        <f t="shared" si="185"/>
        <v/>
      </c>
      <c r="B564" s="21" t="str">
        <f>IF(Investments_Import!A564="","",Investments_Import!A564)</f>
        <v/>
      </c>
      <c r="C564" s="22" t="str">
        <f t="shared" si="178"/>
        <v/>
      </c>
      <c r="D564" s="51" t="str">
        <f t="shared" si="186"/>
        <v/>
      </c>
      <c r="E564" s="3" t="str">
        <f>IF(Investments_Import!B564="","",Investments_Import!B564)</f>
        <v/>
      </c>
      <c r="F564" s="54" t="str">
        <f t="shared" si="187"/>
        <v xml:space="preserve"> </v>
      </c>
      <c r="G564" s="54" t="str">
        <f>IF($B564="","",COUNTIF($F$2:$F564,$F564))</f>
        <v/>
      </c>
      <c r="H564" s="53" t="str">
        <f t="shared" si="188"/>
        <v xml:space="preserve">  </v>
      </c>
      <c r="I564" s="3" t="str">
        <f>IF(Investments_Import!C564="","",Investments_Import!C564)</f>
        <v/>
      </c>
      <c r="J564" s="108" t="str">
        <f>IF(Investments_Import!D564="","",Investments_Import!D564)</f>
        <v/>
      </c>
      <c r="K564" s="108" t="str">
        <f t="shared" si="189"/>
        <v/>
      </c>
      <c r="L564" s="47" t="str">
        <f>IF(Investments_Import!E564="","",Investments_Import!E564)</f>
        <v/>
      </c>
      <c r="M564" s="47" t="str">
        <f t="shared" si="179"/>
        <v/>
      </c>
      <c r="N564" s="31" t="str">
        <f>IF(Investments_Import!F564="","",Investments_Import!F564)</f>
        <v/>
      </c>
      <c r="O564" s="31" t="str">
        <f t="shared" si="180"/>
        <v/>
      </c>
      <c r="P564" s="3" t="str">
        <f>IF(Investments_Import!G564="","",Investments_Import!G564)</f>
        <v/>
      </c>
      <c r="Q564" s="3" t="str">
        <f>IF(Investments_Import!H564="","",Investments_Import!H564)</f>
        <v/>
      </c>
      <c r="R564" s="37" t="str">
        <f t="shared" si="181"/>
        <v/>
      </c>
      <c r="S564" s="37" t="str">
        <f t="shared" si="182"/>
        <v/>
      </c>
      <c r="U564" s="36" t="str">
        <f>IF(Mining_Import!A564="","",Mining_Import!A564)</f>
        <v/>
      </c>
      <c r="V564" s="22" t="str">
        <f t="shared" si="190"/>
        <v/>
      </c>
      <c r="W564" s="127" t="str">
        <f t="shared" si="191"/>
        <v/>
      </c>
      <c r="X564" s="127" t="str">
        <f t="shared" si="192"/>
        <v/>
      </c>
      <c r="Y564" s="127" t="str">
        <f t="shared" si="193"/>
        <v/>
      </c>
      <c r="Z564" s="36" t="str">
        <f>IF(Mining_Import!B564="","",Mining_Import!B564)</f>
        <v/>
      </c>
      <c r="AA564" s="184" t="str">
        <f>IF(Mining_Import!$C564="","",Mining_Import!$C564)</f>
        <v/>
      </c>
      <c r="AB564" s="122" t="str">
        <f t="shared" si="194"/>
        <v/>
      </c>
      <c r="AC564" s="122" t="str">
        <f>IF($Y564&gt;Dashboard!$Q$19,$AB564,"")</f>
        <v/>
      </c>
      <c r="AD564" s="43" t="str">
        <f t="shared" si="195"/>
        <v/>
      </c>
      <c r="AE564" s="36" t="str">
        <f>IF(Mining_Import!D564="","",Mining_Import!D564)</f>
        <v/>
      </c>
      <c r="AF564" s="36" t="str">
        <f>IF(Mining_Import!E564="","",Mining_Import!E564)</f>
        <v/>
      </c>
      <c r="AG564" s="36" t="str">
        <f>IF(Mining_Import!F564="","",Mining_Import!F564)</f>
        <v/>
      </c>
      <c r="AH564" s="36" t="str">
        <f>IF(Mining_Import!G564="","",Mining_Import!G564)</f>
        <v/>
      </c>
      <c r="AI564" s="36" t="str">
        <f>IF(Mining_Import!H564="","",Mining_Import!H564)</f>
        <v/>
      </c>
      <c r="AJ564" s="36" t="str">
        <f>IF(Mining_Import!I564="","",Mining_Import!I564)</f>
        <v/>
      </c>
      <c r="BY564" s="120" t="str">
        <f t="shared" si="183"/>
        <v/>
      </c>
      <c r="BZ564" s="184" t="str">
        <f t="shared" si="196"/>
        <v/>
      </c>
      <c r="CA564" s="37" t="str">
        <f>IFERROR(VLOOKUP($BY564,Account_Value!$C$2:$F$2500,4,0),"")</f>
        <v/>
      </c>
      <c r="CB564" s="43" t="str">
        <f t="shared" si="184"/>
        <v/>
      </c>
      <c r="CC564" s="122" t="str">
        <f>IF($BZ564="","",SUM($BZ$2:$BZ564))</f>
        <v/>
      </c>
      <c r="CD564" s="43" t="str">
        <f>IF($BZ564="","",$BU$19*(SUM($BZ$2:$BZ564)))</f>
        <v/>
      </c>
    </row>
    <row r="565" spans="1:82">
      <c r="A565" s="4" t="str">
        <f t="shared" si="185"/>
        <v/>
      </c>
      <c r="B565" s="21" t="str">
        <f>IF(Investments_Import!A565="","",Investments_Import!A565)</f>
        <v/>
      </c>
      <c r="C565" s="22" t="str">
        <f t="shared" si="178"/>
        <v/>
      </c>
      <c r="D565" s="51" t="str">
        <f t="shared" si="186"/>
        <v/>
      </c>
      <c r="E565" s="3" t="str">
        <f>IF(Investments_Import!B565="","",Investments_Import!B565)</f>
        <v/>
      </c>
      <c r="F565" s="54" t="str">
        <f t="shared" si="187"/>
        <v xml:space="preserve"> </v>
      </c>
      <c r="G565" s="54" t="str">
        <f>IF($B565="","",COUNTIF($F$2:$F565,$F565))</f>
        <v/>
      </c>
      <c r="H565" s="53" t="str">
        <f t="shared" si="188"/>
        <v xml:space="preserve">  </v>
      </c>
      <c r="I565" s="3" t="str">
        <f>IF(Investments_Import!C565="","",Investments_Import!C565)</f>
        <v/>
      </c>
      <c r="J565" s="108" t="str">
        <f>IF(Investments_Import!D565="","",Investments_Import!D565)</f>
        <v/>
      </c>
      <c r="K565" s="108" t="str">
        <f t="shared" si="189"/>
        <v/>
      </c>
      <c r="L565" s="47" t="str">
        <f>IF(Investments_Import!E565="","",Investments_Import!E565)</f>
        <v/>
      </c>
      <c r="M565" s="47" t="str">
        <f t="shared" si="179"/>
        <v/>
      </c>
      <c r="N565" s="31" t="str">
        <f>IF(Investments_Import!F565="","",Investments_Import!F565)</f>
        <v/>
      </c>
      <c r="O565" s="31" t="str">
        <f t="shared" si="180"/>
        <v/>
      </c>
      <c r="P565" s="3" t="str">
        <f>IF(Investments_Import!G565="","",Investments_Import!G565)</f>
        <v/>
      </c>
      <c r="Q565" s="3" t="str">
        <f>IF(Investments_Import!H565="","",Investments_Import!H565)</f>
        <v/>
      </c>
      <c r="R565" s="37" t="str">
        <f t="shared" si="181"/>
        <v/>
      </c>
      <c r="S565" s="37" t="str">
        <f t="shared" si="182"/>
        <v/>
      </c>
      <c r="U565" s="36" t="str">
        <f>IF(Mining_Import!A565="","",Mining_Import!A565)</f>
        <v/>
      </c>
      <c r="V565" s="22" t="str">
        <f t="shared" si="190"/>
        <v/>
      </c>
      <c r="W565" s="127" t="str">
        <f t="shared" si="191"/>
        <v/>
      </c>
      <c r="X565" s="127" t="str">
        <f t="shared" si="192"/>
        <v/>
      </c>
      <c r="Y565" s="127" t="str">
        <f t="shared" si="193"/>
        <v/>
      </c>
      <c r="Z565" s="36" t="str">
        <f>IF(Mining_Import!B565="","",Mining_Import!B565)</f>
        <v/>
      </c>
      <c r="AA565" s="184" t="str">
        <f>IF(Mining_Import!$C565="","",Mining_Import!$C565)</f>
        <v/>
      </c>
      <c r="AB565" s="122" t="str">
        <f t="shared" si="194"/>
        <v/>
      </c>
      <c r="AC565" s="122" t="str">
        <f>IF($Y565&gt;Dashboard!$Q$19,$AB565,"")</f>
        <v/>
      </c>
      <c r="AD565" s="43" t="str">
        <f t="shared" si="195"/>
        <v/>
      </c>
      <c r="AE565" s="36" t="str">
        <f>IF(Mining_Import!D565="","",Mining_Import!D565)</f>
        <v/>
      </c>
      <c r="AF565" s="36" t="str">
        <f>IF(Mining_Import!E565="","",Mining_Import!E565)</f>
        <v/>
      </c>
      <c r="AG565" s="36" t="str">
        <f>IF(Mining_Import!F565="","",Mining_Import!F565)</f>
        <v/>
      </c>
      <c r="AH565" s="36" t="str">
        <f>IF(Mining_Import!G565="","",Mining_Import!G565)</f>
        <v/>
      </c>
      <c r="AI565" s="36" t="str">
        <f>IF(Mining_Import!H565="","",Mining_Import!H565)</f>
        <v/>
      </c>
      <c r="AJ565" s="36" t="str">
        <f>IF(Mining_Import!I565="","",Mining_Import!I565)</f>
        <v/>
      </c>
      <c r="BY565" s="120" t="str">
        <f t="shared" si="183"/>
        <v/>
      </c>
      <c r="BZ565" s="184" t="str">
        <f t="shared" si="196"/>
        <v/>
      </c>
      <c r="CA565" s="37" t="str">
        <f>IFERROR(VLOOKUP($BY565,Account_Value!$C$2:$F$2500,4,0),"")</f>
        <v/>
      </c>
      <c r="CB565" s="43" t="str">
        <f t="shared" si="184"/>
        <v/>
      </c>
      <c r="CC565" s="122" t="str">
        <f>IF($BZ565="","",SUM($BZ$2:$BZ565))</f>
        <v/>
      </c>
      <c r="CD565" s="43" t="str">
        <f>IF($BZ565="","",$BU$19*(SUM($BZ$2:$BZ565)))</f>
        <v/>
      </c>
    </row>
    <row r="566" spans="1:82">
      <c r="A566" s="4" t="str">
        <f t="shared" si="185"/>
        <v/>
      </c>
      <c r="B566" s="21" t="str">
        <f>IF(Investments_Import!A566="","",Investments_Import!A566)</f>
        <v/>
      </c>
      <c r="C566" s="22" t="str">
        <f t="shared" si="178"/>
        <v/>
      </c>
      <c r="D566" s="51" t="str">
        <f t="shared" si="186"/>
        <v/>
      </c>
      <c r="E566" s="3" t="str">
        <f>IF(Investments_Import!B566="","",Investments_Import!B566)</f>
        <v/>
      </c>
      <c r="F566" s="54" t="str">
        <f t="shared" si="187"/>
        <v xml:space="preserve"> </v>
      </c>
      <c r="G566" s="54" t="str">
        <f>IF($B566="","",COUNTIF($F$2:$F566,$F566))</f>
        <v/>
      </c>
      <c r="H566" s="53" t="str">
        <f t="shared" si="188"/>
        <v xml:space="preserve">  </v>
      </c>
      <c r="I566" s="3" t="str">
        <f>IF(Investments_Import!C566="","",Investments_Import!C566)</f>
        <v/>
      </c>
      <c r="J566" s="108" t="str">
        <f>IF(Investments_Import!D566="","",Investments_Import!D566)</f>
        <v/>
      </c>
      <c r="K566" s="108" t="str">
        <f t="shared" si="189"/>
        <v/>
      </c>
      <c r="L566" s="47" t="str">
        <f>IF(Investments_Import!E566="","",Investments_Import!E566)</f>
        <v/>
      </c>
      <c r="M566" s="47" t="str">
        <f t="shared" si="179"/>
        <v/>
      </c>
      <c r="N566" s="31" t="str">
        <f>IF(Investments_Import!F566="","",Investments_Import!F566)</f>
        <v/>
      </c>
      <c r="O566" s="31" t="str">
        <f t="shared" si="180"/>
        <v/>
      </c>
      <c r="P566" s="3" t="str">
        <f>IF(Investments_Import!G566="","",Investments_Import!G566)</f>
        <v/>
      </c>
      <c r="Q566" s="3" t="str">
        <f>IF(Investments_Import!H566="","",Investments_Import!H566)</f>
        <v/>
      </c>
      <c r="R566" s="37" t="str">
        <f t="shared" si="181"/>
        <v/>
      </c>
      <c r="S566" s="37" t="str">
        <f t="shared" si="182"/>
        <v/>
      </c>
      <c r="U566" s="36" t="str">
        <f>IF(Mining_Import!A566="","",Mining_Import!A566)</f>
        <v/>
      </c>
      <c r="V566" s="22" t="str">
        <f t="shared" si="190"/>
        <v/>
      </c>
      <c r="W566" s="127" t="str">
        <f t="shared" si="191"/>
        <v/>
      </c>
      <c r="X566" s="127" t="str">
        <f t="shared" si="192"/>
        <v/>
      </c>
      <c r="Y566" s="127" t="str">
        <f t="shared" si="193"/>
        <v/>
      </c>
      <c r="Z566" s="36" t="str">
        <f>IF(Mining_Import!B566="","",Mining_Import!B566)</f>
        <v/>
      </c>
      <c r="AA566" s="184" t="str">
        <f>IF(Mining_Import!$C566="","",Mining_Import!$C566)</f>
        <v/>
      </c>
      <c r="AB566" s="122" t="str">
        <f t="shared" si="194"/>
        <v/>
      </c>
      <c r="AC566" s="122" t="str">
        <f>IF($Y566&gt;Dashboard!$Q$19,$AB566,"")</f>
        <v/>
      </c>
      <c r="AD566" s="43" t="str">
        <f t="shared" si="195"/>
        <v/>
      </c>
      <c r="AE566" s="36" t="str">
        <f>IF(Mining_Import!D566="","",Mining_Import!D566)</f>
        <v/>
      </c>
      <c r="AF566" s="36" t="str">
        <f>IF(Mining_Import!E566="","",Mining_Import!E566)</f>
        <v/>
      </c>
      <c r="AG566" s="36" t="str">
        <f>IF(Mining_Import!F566="","",Mining_Import!F566)</f>
        <v/>
      </c>
      <c r="AH566" s="36" t="str">
        <f>IF(Mining_Import!G566="","",Mining_Import!G566)</f>
        <v/>
      </c>
      <c r="AI566" s="36" t="str">
        <f>IF(Mining_Import!H566="","",Mining_Import!H566)</f>
        <v/>
      </c>
      <c r="AJ566" s="36" t="str">
        <f>IF(Mining_Import!I566="","",Mining_Import!I566)</f>
        <v/>
      </c>
      <c r="BY566" s="120" t="str">
        <f t="shared" si="183"/>
        <v/>
      </c>
      <c r="BZ566" s="184" t="str">
        <f t="shared" si="196"/>
        <v/>
      </c>
      <c r="CA566" s="37" t="str">
        <f>IFERROR(VLOOKUP($BY566,Account_Value!$C$2:$F$2500,4,0),"")</f>
        <v/>
      </c>
      <c r="CB566" s="43" t="str">
        <f t="shared" si="184"/>
        <v/>
      </c>
      <c r="CC566" s="122" t="str">
        <f>IF($BZ566="","",SUM($BZ$2:$BZ566))</f>
        <v/>
      </c>
      <c r="CD566" s="43" t="str">
        <f>IF($BZ566="","",$BU$19*(SUM($BZ$2:$BZ566)))</f>
        <v/>
      </c>
    </row>
    <row r="567" spans="1:82">
      <c r="A567" s="4" t="str">
        <f t="shared" si="185"/>
        <v/>
      </c>
      <c r="B567" s="21" t="str">
        <f>IF(Investments_Import!A567="","",Investments_Import!A567)</f>
        <v/>
      </c>
      <c r="C567" s="22" t="str">
        <f t="shared" si="178"/>
        <v/>
      </c>
      <c r="D567" s="51" t="str">
        <f t="shared" si="186"/>
        <v/>
      </c>
      <c r="E567" s="3" t="str">
        <f>IF(Investments_Import!B567="","",Investments_Import!B567)</f>
        <v/>
      </c>
      <c r="F567" s="54" t="str">
        <f t="shared" si="187"/>
        <v xml:space="preserve"> </v>
      </c>
      <c r="G567" s="54" t="str">
        <f>IF($B567="","",COUNTIF($F$2:$F567,$F567))</f>
        <v/>
      </c>
      <c r="H567" s="53" t="str">
        <f t="shared" si="188"/>
        <v xml:space="preserve">  </v>
      </c>
      <c r="I567" s="3" t="str">
        <f>IF(Investments_Import!C567="","",Investments_Import!C567)</f>
        <v/>
      </c>
      <c r="J567" s="108" t="str">
        <f>IF(Investments_Import!D567="","",Investments_Import!D567)</f>
        <v/>
      </c>
      <c r="K567" s="108" t="str">
        <f t="shared" si="189"/>
        <v/>
      </c>
      <c r="L567" s="47" t="str">
        <f>IF(Investments_Import!E567="","",Investments_Import!E567)</f>
        <v/>
      </c>
      <c r="M567" s="47" t="str">
        <f t="shared" si="179"/>
        <v/>
      </c>
      <c r="N567" s="31" t="str">
        <f>IF(Investments_Import!F567="","",Investments_Import!F567)</f>
        <v/>
      </c>
      <c r="O567" s="31" t="str">
        <f t="shared" si="180"/>
        <v/>
      </c>
      <c r="P567" s="3" t="str">
        <f>IF(Investments_Import!G567="","",Investments_Import!G567)</f>
        <v/>
      </c>
      <c r="Q567" s="3" t="str">
        <f>IF(Investments_Import!H567="","",Investments_Import!H567)</f>
        <v/>
      </c>
      <c r="R567" s="37" t="str">
        <f t="shared" si="181"/>
        <v/>
      </c>
      <c r="S567" s="37" t="str">
        <f t="shared" si="182"/>
        <v/>
      </c>
      <c r="U567" s="36" t="str">
        <f>IF(Mining_Import!A567="","",Mining_Import!A567)</f>
        <v/>
      </c>
      <c r="V567" s="22" t="str">
        <f t="shared" si="190"/>
        <v/>
      </c>
      <c r="W567" s="127" t="str">
        <f t="shared" si="191"/>
        <v/>
      </c>
      <c r="X567" s="127" t="str">
        <f t="shared" si="192"/>
        <v/>
      </c>
      <c r="Y567" s="127" t="str">
        <f t="shared" si="193"/>
        <v/>
      </c>
      <c r="Z567" s="36" t="str">
        <f>IF(Mining_Import!B567="","",Mining_Import!B567)</f>
        <v/>
      </c>
      <c r="AA567" s="184" t="str">
        <f>IF(Mining_Import!$C567="","",Mining_Import!$C567)</f>
        <v/>
      </c>
      <c r="AB567" s="122" t="str">
        <f t="shared" si="194"/>
        <v/>
      </c>
      <c r="AC567" s="122" t="str">
        <f>IF($Y567&gt;Dashboard!$Q$19,$AB567,"")</f>
        <v/>
      </c>
      <c r="AD567" s="43" t="str">
        <f t="shared" si="195"/>
        <v/>
      </c>
      <c r="AE567" s="36" t="str">
        <f>IF(Mining_Import!D567="","",Mining_Import!D567)</f>
        <v/>
      </c>
      <c r="AF567" s="36" t="str">
        <f>IF(Mining_Import!E567="","",Mining_Import!E567)</f>
        <v/>
      </c>
      <c r="AG567" s="36" t="str">
        <f>IF(Mining_Import!F567="","",Mining_Import!F567)</f>
        <v/>
      </c>
      <c r="AH567" s="36" t="str">
        <f>IF(Mining_Import!G567="","",Mining_Import!G567)</f>
        <v/>
      </c>
      <c r="AI567" s="36" t="str">
        <f>IF(Mining_Import!H567="","",Mining_Import!H567)</f>
        <v/>
      </c>
      <c r="AJ567" s="36" t="str">
        <f>IF(Mining_Import!I567="","",Mining_Import!I567)</f>
        <v/>
      </c>
      <c r="BY567" s="120" t="str">
        <f t="shared" si="183"/>
        <v/>
      </c>
      <c r="BZ567" s="184" t="str">
        <f t="shared" si="196"/>
        <v/>
      </c>
      <c r="CA567" s="37" t="str">
        <f>IFERROR(VLOOKUP($BY567,Account_Value!$C$2:$F$2500,4,0),"")</f>
        <v/>
      </c>
      <c r="CB567" s="43" t="str">
        <f t="shared" si="184"/>
        <v/>
      </c>
      <c r="CC567" s="122" t="str">
        <f>IF($BZ567="","",SUM($BZ$2:$BZ567))</f>
        <v/>
      </c>
      <c r="CD567" s="43" t="str">
        <f>IF($BZ567="","",$BU$19*(SUM($BZ$2:$BZ567)))</f>
        <v/>
      </c>
    </row>
    <row r="568" spans="1:82">
      <c r="A568" s="4" t="str">
        <f t="shared" si="185"/>
        <v/>
      </c>
      <c r="B568" s="21" t="str">
        <f>IF(Investments_Import!A568="","",Investments_Import!A568)</f>
        <v/>
      </c>
      <c r="C568" s="22" t="str">
        <f t="shared" si="178"/>
        <v/>
      </c>
      <c r="D568" s="51" t="str">
        <f t="shared" si="186"/>
        <v/>
      </c>
      <c r="E568" s="3" t="str">
        <f>IF(Investments_Import!B568="","",Investments_Import!B568)</f>
        <v/>
      </c>
      <c r="F568" s="54" t="str">
        <f t="shared" si="187"/>
        <v xml:space="preserve"> </v>
      </c>
      <c r="G568" s="54" t="str">
        <f>IF($B568="","",COUNTIF($F$2:$F568,$F568))</f>
        <v/>
      </c>
      <c r="H568" s="53" t="str">
        <f t="shared" si="188"/>
        <v xml:space="preserve">  </v>
      </c>
      <c r="I568" s="3" t="str">
        <f>IF(Investments_Import!C568="","",Investments_Import!C568)</f>
        <v/>
      </c>
      <c r="J568" s="108" t="str">
        <f>IF(Investments_Import!D568="","",Investments_Import!D568)</f>
        <v/>
      </c>
      <c r="K568" s="108" t="str">
        <f t="shared" si="189"/>
        <v/>
      </c>
      <c r="L568" s="47" t="str">
        <f>IF(Investments_Import!E568="","",Investments_Import!E568)</f>
        <v/>
      </c>
      <c r="M568" s="47" t="str">
        <f t="shared" si="179"/>
        <v/>
      </c>
      <c r="N568" s="31" t="str">
        <f>IF(Investments_Import!F568="","",Investments_Import!F568)</f>
        <v/>
      </c>
      <c r="O568" s="31" t="str">
        <f t="shared" si="180"/>
        <v/>
      </c>
      <c r="P568" s="3" t="str">
        <f>IF(Investments_Import!G568="","",Investments_Import!G568)</f>
        <v/>
      </c>
      <c r="Q568" s="3" t="str">
        <f>IF(Investments_Import!H568="","",Investments_Import!H568)</f>
        <v/>
      </c>
      <c r="R568" s="37" t="str">
        <f t="shared" si="181"/>
        <v/>
      </c>
      <c r="S568" s="37" t="str">
        <f t="shared" si="182"/>
        <v/>
      </c>
      <c r="U568" s="36" t="str">
        <f>IF(Mining_Import!A568="","",Mining_Import!A568)</f>
        <v/>
      </c>
      <c r="V568" s="22" t="str">
        <f t="shared" si="190"/>
        <v/>
      </c>
      <c r="W568" s="127" t="str">
        <f t="shared" si="191"/>
        <v/>
      </c>
      <c r="X568" s="127" t="str">
        <f t="shared" si="192"/>
        <v/>
      </c>
      <c r="Y568" s="127" t="str">
        <f t="shared" si="193"/>
        <v/>
      </c>
      <c r="Z568" s="36" t="str">
        <f>IF(Mining_Import!B568="","",Mining_Import!B568)</f>
        <v/>
      </c>
      <c r="AA568" s="184" t="str">
        <f>IF(Mining_Import!$C568="","",Mining_Import!$C568)</f>
        <v/>
      </c>
      <c r="AB568" s="122" t="str">
        <f t="shared" si="194"/>
        <v/>
      </c>
      <c r="AC568" s="122" t="str">
        <f>IF($Y568&gt;Dashboard!$Q$19,$AB568,"")</f>
        <v/>
      </c>
      <c r="AD568" s="43" t="str">
        <f t="shared" si="195"/>
        <v/>
      </c>
      <c r="AE568" s="36" t="str">
        <f>IF(Mining_Import!D568="","",Mining_Import!D568)</f>
        <v/>
      </c>
      <c r="AF568" s="36" t="str">
        <f>IF(Mining_Import!E568="","",Mining_Import!E568)</f>
        <v/>
      </c>
      <c r="AG568" s="36" t="str">
        <f>IF(Mining_Import!F568="","",Mining_Import!F568)</f>
        <v/>
      </c>
      <c r="AH568" s="36" t="str">
        <f>IF(Mining_Import!G568="","",Mining_Import!G568)</f>
        <v/>
      </c>
      <c r="AI568" s="36" t="str">
        <f>IF(Mining_Import!H568="","",Mining_Import!H568)</f>
        <v/>
      </c>
      <c r="AJ568" s="36" t="str">
        <f>IF(Mining_Import!I568="","",Mining_Import!I568)</f>
        <v/>
      </c>
      <c r="BY568" s="120" t="str">
        <f t="shared" si="183"/>
        <v/>
      </c>
      <c r="BZ568" s="184" t="str">
        <f t="shared" si="196"/>
        <v/>
      </c>
      <c r="CA568" s="37" t="str">
        <f>IFERROR(VLOOKUP($BY568,Account_Value!$C$2:$F$2500,4,0),"")</f>
        <v/>
      </c>
      <c r="CB568" s="43" t="str">
        <f t="shared" si="184"/>
        <v/>
      </c>
      <c r="CC568" s="122" t="str">
        <f>IF($BZ568="","",SUM($BZ$2:$BZ568))</f>
        <v/>
      </c>
      <c r="CD568" s="43" t="str">
        <f>IF($BZ568="","",$BU$19*(SUM($BZ$2:$BZ568)))</f>
        <v/>
      </c>
    </row>
    <row r="569" spans="1:82">
      <c r="A569" s="4" t="str">
        <f t="shared" si="185"/>
        <v/>
      </c>
      <c r="B569" s="21" t="str">
        <f>IF(Investments_Import!A569="","",Investments_Import!A569)</f>
        <v/>
      </c>
      <c r="C569" s="22" t="str">
        <f t="shared" si="178"/>
        <v/>
      </c>
      <c r="D569" s="51" t="str">
        <f t="shared" si="186"/>
        <v/>
      </c>
      <c r="E569" s="3" t="str">
        <f>IF(Investments_Import!B569="","",Investments_Import!B569)</f>
        <v/>
      </c>
      <c r="F569" s="54" t="str">
        <f t="shared" si="187"/>
        <v xml:space="preserve"> </v>
      </c>
      <c r="G569" s="54" t="str">
        <f>IF($B569="","",COUNTIF($F$2:$F569,$F569))</f>
        <v/>
      </c>
      <c r="H569" s="53" t="str">
        <f t="shared" si="188"/>
        <v xml:space="preserve">  </v>
      </c>
      <c r="I569" s="3" t="str">
        <f>IF(Investments_Import!C569="","",Investments_Import!C569)</f>
        <v/>
      </c>
      <c r="J569" s="108" t="str">
        <f>IF(Investments_Import!D569="","",Investments_Import!D569)</f>
        <v/>
      </c>
      <c r="K569" s="108" t="str">
        <f t="shared" si="189"/>
        <v/>
      </c>
      <c r="L569" s="47" t="str">
        <f>IF(Investments_Import!E569="","",Investments_Import!E569)</f>
        <v/>
      </c>
      <c r="M569" s="47" t="str">
        <f t="shared" si="179"/>
        <v/>
      </c>
      <c r="N569" s="31" t="str">
        <f>IF(Investments_Import!F569="","",Investments_Import!F569)</f>
        <v/>
      </c>
      <c r="O569" s="31" t="str">
        <f t="shared" si="180"/>
        <v/>
      </c>
      <c r="P569" s="3" t="str">
        <f>IF(Investments_Import!G569="","",Investments_Import!G569)</f>
        <v/>
      </c>
      <c r="Q569" s="3" t="str">
        <f>IF(Investments_Import!H569="","",Investments_Import!H569)</f>
        <v/>
      </c>
      <c r="R569" s="37" t="str">
        <f t="shared" si="181"/>
        <v/>
      </c>
      <c r="S569" s="37" t="str">
        <f t="shared" si="182"/>
        <v/>
      </c>
      <c r="U569" s="36" t="str">
        <f>IF(Mining_Import!A569="","",Mining_Import!A569)</f>
        <v/>
      </c>
      <c r="V569" s="22" t="str">
        <f t="shared" si="190"/>
        <v/>
      </c>
      <c r="W569" s="127" t="str">
        <f t="shared" si="191"/>
        <v/>
      </c>
      <c r="X569" s="127" t="str">
        <f t="shared" si="192"/>
        <v/>
      </c>
      <c r="Y569" s="127" t="str">
        <f t="shared" si="193"/>
        <v/>
      </c>
      <c r="Z569" s="36" t="str">
        <f>IF(Mining_Import!B569="","",Mining_Import!B569)</f>
        <v/>
      </c>
      <c r="AA569" s="184" t="str">
        <f>IF(Mining_Import!$C569="","",Mining_Import!$C569)</f>
        <v/>
      </c>
      <c r="AB569" s="122" t="str">
        <f t="shared" si="194"/>
        <v/>
      </c>
      <c r="AC569" s="122" t="str">
        <f>IF($Y569&gt;Dashboard!$Q$19,$AB569,"")</f>
        <v/>
      </c>
      <c r="AD569" s="43" t="str">
        <f t="shared" si="195"/>
        <v/>
      </c>
      <c r="AE569" s="36" t="str">
        <f>IF(Mining_Import!D569="","",Mining_Import!D569)</f>
        <v/>
      </c>
      <c r="AF569" s="36" t="str">
        <f>IF(Mining_Import!E569="","",Mining_Import!E569)</f>
        <v/>
      </c>
      <c r="AG569" s="36" t="str">
        <f>IF(Mining_Import!F569="","",Mining_Import!F569)</f>
        <v/>
      </c>
      <c r="AH569" s="36" t="str">
        <f>IF(Mining_Import!G569="","",Mining_Import!G569)</f>
        <v/>
      </c>
      <c r="AI569" s="36" t="str">
        <f>IF(Mining_Import!H569="","",Mining_Import!H569)</f>
        <v/>
      </c>
      <c r="AJ569" s="36" t="str">
        <f>IF(Mining_Import!I569="","",Mining_Import!I569)</f>
        <v/>
      </c>
      <c r="BY569" s="120" t="str">
        <f t="shared" si="183"/>
        <v/>
      </c>
      <c r="BZ569" s="184" t="str">
        <f t="shared" si="196"/>
        <v/>
      </c>
      <c r="CA569" s="37" t="str">
        <f>IFERROR(VLOOKUP($BY569,Account_Value!$C$2:$F$2500,4,0),"")</f>
        <v/>
      </c>
      <c r="CB569" s="43" t="str">
        <f t="shared" si="184"/>
        <v/>
      </c>
      <c r="CC569" s="122" t="str">
        <f>IF($BZ569="","",SUM($BZ$2:$BZ569))</f>
        <v/>
      </c>
      <c r="CD569" s="43" t="str">
        <f>IF($BZ569="","",$BU$19*(SUM($BZ$2:$BZ569)))</f>
        <v/>
      </c>
    </row>
    <row r="570" spans="1:82">
      <c r="A570" s="4" t="str">
        <f t="shared" si="185"/>
        <v/>
      </c>
      <c r="B570" s="21" t="str">
        <f>IF(Investments_Import!A570="","",Investments_Import!A570)</f>
        <v/>
      </c>
      <c r="C570" s="22" t="str">
        <f t="shared" si="178"/>
        <v/>
      </c>
      <c r="D570" s="51" t="str">
        <f t="shared" si="186"/>
        <v/>
      </c>
      <c r="E570" s="3" t="str">
        <f>IF(Investments_Import!B570="","",Investments_Import!B570)</f>
        <v/>
      </c>
      <c r="F570" s="54" t="str">
        <f t="shared" si="187"/>
        <v xml:space="preserve"> </v>
      </c>
      <c r="G570" s="54" t="str">
        <f>IF($B570="","",COUNTIF($F$2:$F570,$F570))</f>
        <v/>
      </c>
      <c r="H570" s="53" t="str">
        <f t="shared" si="188"/>
        <v xml:space="preserve">  </v>
      </c>
      <c r="I570" s="3" t="str">
        <f>IF(Investments_Import!C570="","",Investments_Import!C570)</f>
        <v/>
      </c>
      <c r="J570" s="108" t="str">
        <f>IF(Investments_Import!D570="","",Investments_Import!D570)</f>
        <v/>
      </c>
      <c r="K570" s="108" t="str">
        <f t="shared" si="189"/>
        <v/>
      </c>
      <c r="L570" s="47" t="str">
        <f>IF(Investments_Import!E570="","",Investments_Import!E570)</f>
        <v/>
      </c>
      <c r="M570" s="47" t="str">
        <f t="shared" si="179"/>
        <v/>
      </c>
      <c r="N570" s="31" t="str">
        <f>IF(Investments_Import!F570="","",Investments_Import!F570)</f>
        <v/>
      </c>
      <c r="O570" s="31" t="str">
        <f t="shared" si="180"/>
        <v/>
      </c>
      <c r="P570" s="3" t="str">
        <f>IF(Investments_Import!G570="","",Investments_Import!G570)</f>
        <v/>
      </c>
      <c r="Q570" s="3" t="str">
        <f>IF(Investments_Import!H570="","",Investments_Import!H570)</f>
        <v/>
      </c>
      <c r="R570" s="37" t="str">
        <f t="shared" si="181"/>
        <v/>
      </c>
      <c r="S570" s="37" t="str">
        <f t="shared" si="182"/>
        <v/>
      </c>
      <c r="U570" s="36" t="str">
        <f>IF(Mining_Import!A570="","",Mining_Import!A570)</f>
        <v/>
      </c>
      <c r="V570" s="22" t="str">
        <f t="shared" si="190"/>
        <v/>
      </c>
      <c r="W570" s="127" t="str">
        <f t="shared" si="191"/>
        <v/>
      </c>
      <c r="X570" s="127" t="str">
        <f t="shared" si="192"/>
        <v/>
      </c>
      <c r="Y570" s="127" t="str">
        <f t="shared" si="193"/>
        <v/>
      </c>
      <c r="Z570" s="36" t="str">
        <f>IF(Mining_Import!B570="","",Mining_Import!B570)</f>
        <v/>
      </c>
      <c r="AA570" s="184" t="str">
        <f>IF(Mining_Import!$C570="","",Mining_Import!$C570)</f>
        <v/>
      </c>
      <c r="AB570" s="122" t="str">
        <f t="shared" si="194"/>
        <v/>
      </c>
      <c r="AC570" s="122" t="str">
        <f>IF($Y570&gt;Dashboard!$Q$19,$AB570,"")</f>
        <v/>
      </c>
      <c r="AD570" s="43" t="str">
        <f t="shared" si="195"/>
        <v/>
      </c>
      <c r="AE570" s="36" t="str">
        <f>IF(Mining_Import!D570="","",Mining_Import!D570)</f>
        <v/>
      </c>
      <c r="AF570" s="36" t="str">
        <f>IF(Mining_Import!E570="","",Mining_Import!E570)</f>
        <v/>
      </c>
      <c r="AG570" s="36" t="str">
        <f>IF(Mining_Import!F570="","",Mining_Import!F570)</f>
        <v/>
      </c>
      <c r="AH570" s="36" t="str">
        <f>IF(Mining_Import!G570="","",Mining_Import!G570)</f>
        <v/>
      </c>
      <c r="AI570" s="36" t="str">
        <f>IF(Mining_Import!H570="","",Mining_Import!H570)</f>
        <v/>
      </c>
      <c r="AJ570" s="36" t="str">
        <f>IF(Mining_Import!I570="","",Mining_Import!I570)</f>
        <v/>
      </c>
      <c r="BY570" s="120" t="str">
        <f t="shared" si="183"/>
        <v/>
      </c>
      <c r="BZ570" s="184" t="str">
        <f t="shared" si="196"/>
        <v/>
      </c>
      <c r="CA570" s="37" t="str">
        <f>IFERROR(VLOOKUP($BY570,Account_Value!$C$2:$F$2500,4,0),"")</f>
        <v/>
      </c>
      <c r="CB570" s="43" t="str">
        <f t="shared" si="184"/>
        <v/>
      </c>
      <c r="CC570" s="122" t="str">
        <f>IF($BZ570="","",SUM($BZ$2:$BZ570))</f>
        <v/>
      </c>
      <c r="CD570" s="43" t="str">
        <f>IF($BZ570="","",$BU$19*(SUM($BZ$2:$BZ570)))</f>
        <v/>
      </c>
    </row>
    <row r="571" spans="1:82">
      <c r="A571" s="4" t="str">
        <f t="shared" si="185"/>
        <v/>
      </c>
      <c r="B571" s="21" t="str">
        <f>IF(Investments_Import!A571="","",Investments_Import!A571)</f>
        <v/>
      </c>
      <c r="C571" s="22" t="str">
        <f t="shared" si="178"/>
        <v/>
      </c>
      <c r="D571" s="51" t="str">
        <f t="shared" si="186"/>
        <v/>
      </c>
      <c r="E571" s="3" t="str">
        <f>IF(Investments_Import!B571="","",Investments_Import!B571)</f>
        <v/>
      </c>
      <c r="F571" s="54" t="str">
        <f t="shared" si="187"/>
        <v xml:space="preserve"> </v>
      </c>
      <c r="G571" s="54" t="str">
        <f>IF($B571="","",COUNTIF($F$2:$F571,$F571))</f>
        <v/>
      </c>
      <c r="H571" s="53" t="str">
        <f t="shared" si="188"/>
        <v xml:space="preserve">  </v>
      </c>
      <c r="I571" s="3" t="str">
        <f>IF(Investments_Import!C571="","",Investments_Import!C571)</f>
        <v/>
      </c>
      <c r="J571" s="108" t="str">
        <f>IF(Investments_Import!D571="","",Investments_Import!D571)</f>
        <v/>
      </c>
      <c r="K571" s="108" t="str">
        <f t="shared" si="189"/>
        <v/>
      </c>
      <c r="L571" s="47" t="str">
        <f>IF(Investments_Import!E571="","",Investments_Import!E571)</f>
        <v/>
      </c>
      <c r="M571" s="47" t="str">
        <f t="shared" si="179"/>
        <v/>
      </c>
      <c r="N571" s="31" t="str">
        <f>IF(Investments_Import!F571="","",Investments_Import!F571)</f>
        <v/>
      </c>
      <c r="O571" s="31" t="str">
        <f t="shared" si="180"/>
        <v/>
      </c>
      <c r="P571" s="3" t="str">
        <f>IF(Investments_Import!G571="","",Investments_Import!G571)</f>
        <v/>
      </c>
      <c r="Q571" s="3" t="str">
        <f>IF(Investments_Import!H571="","",Investments_Import!H571)</f>
        <v/>
      </c>
      <c r="R571" s="37" t="str">
        <f t="shared" si="181"/>
        <v/>
      </c>
      <c r="S571" s="37" t="str">
        <f t="shared" si="182"/>
        <v/>
      </c>
      <c r="U571" s="36" t="str">
        <f>IF(Mining_Import!A571="","",Mining_Import!A571)</f>
        <v/>
      </c>
      <c r="V571" s="22" t="str">
        <f t="shared" si="190"/>
        <v/>
      </c>
      <c r="W571" s="127" t="str">
        <f t="shared" si="191"/>
        <v/>
      </c>
      <c r="X571" s="127" t="str">
        <f t="shared" si="192"/>
        <v/>
      </c>
      <c r="Y571" s="127" t="str">
        <f t="shared" si="193"/>
        <v/>
      </c>
      <c r="Z571" s="36" t="str">
        <f>IF(Mining_Import!B571="","",Mining_Import!B571)</f>
        <v/>
      </c>
      <c r="AA571" s="184" t="str">
        <f>IF(Mining_Import!$C571="","",Mining_Import!$C571)</f>
        <v/>
      </c>
      <c r="AB571" s="122" t="str">
        <f t="shared" si="194"/>
        <v/>
      </c>
      <c r="AC571" s="122" t="str">
        <f>IF($Y571&gt;Dashboard!$Q$19,$AB571,"")</f>
        <v/>
      </c>
      <c r="AD571" s="43" t="str">
        <f t="shared" si="195"/>
        <v/>
      </c>
      <c r="AE571" s="36" t="str">
        <f>IF(Mining_Import!D571="","",Mining_Import!D571)</f>
        <v/>
      </c>
      <c r="AF571" s="36" t="str">
        <f>IF(Mining_Import!E571="","",Mining_Import!E571)</f>
        <v/>
      </c>
      <c r="AG571" s="36" t="str">
        <f>IF(Mining_Import!F571="","",Mining_Import!F571)</f>
        <v/>
      </c>
      <c r="AH571" s="36" t="str">
        <f>IF(Mining_Import!G571="","",Mining_Import!G571)</f>
        <v/>
      </c>
      <c r="AI571" s="36" t="str">
        <f>IF(Mining_Import!H571="","",Mining_Import!H571)</f>
        <v/>
      </c>
      <c r="AJ571" s="36" t="str">
        <f>IF(Mining_Import!I571="","",Mining_Import!I571)</f>
        <v/>
      </c>
      <c r="BY571" s="120" t="str">
        <f t="shared" si="183"/>
        <v/>
      </c>
      <c r="BZ571" s="184" t="str">
        <f t="shared" si="196"/>
        <v/>
      </c>
      <c r="CA571" s="37" t="str">
        <f>IFERROR(VLOOKUP($BY571,Account_Value!$C$2:$F$2500,4,0),"")</f>
        <v/>
      </c>
      <c r="CB571" s="43" t="str">
        <f t="shared" si="184"/>
        <v/>
      </c>
      <c r="CC571" s="122" t="str">
        <f>IF($BZ571="","",SUM($BZ$2:$BZ571))</f>
        <v/>
      </c>
      <c r="CD571" s="43" t="str">
        <f>IF($BZ571="","",$BU$19*(SUM($BZ$2:$BZ571)))</f>
        <v/>
      </c>
    </row>
    <row r="572" spans="1:82">
      <c r="A572" s="4" t="str">
        <f t="shared" si="185"/>
        <v/>
      </c>
      <c r="B572" s="21" t="str">
        <f>IF(Investments_Import!A572="","",Investments_Import!A572)</f>
        <v/>
      </c>
      <c r="C572" s="22" t="str">
        <f t="shared" si="178"/>
        <v/>
      </c>
      <c r="D572" s="51" t="str">
        <f t="shared" si="186"/>
        <v/>
      </c>
      <c r="E572" s="3" t="str">
        <f>IF(Investments_Import!B572="","",Investments_Import!B572)</f>
        <v/>
      </c>
      <c r="F572" s="54" t="str">
        <f t="shared" si="187"/>
        <v xml:space="preserve"> </v>
      </c>
      <c r="G572" s="54" t="str">
        <f>IF($B572="","",COUNTIF($F$2:$F572,$F572))</f>
        <v/>
      </c>
      <c r="H572" s="53" t="str">
        <f t="shared" si="188"/>
        <v xml:space="preserve">  </v>
      </c>
      <c r="I572" s="3" t="str">
        <f>IF(Investments_Import!C572="","",Investments_Import!C572)</f>
        <v/>
      </c>
      <c r="J572" s="108" t="str">
        <f>IF(Investments_Import!D572="","",Investments_Import!D572)</f>
        <v/>
      </c>
      <c r="K572" s="108" t="str">
        <f t="shared" si="189"/>
        <v/>
      </c>
      <c r="L572" s="47" t="str">
        <f>IF(Investments_Import!E572="","",Investments_Import!E572)</f>
        <v/>
      </c>
      <c r="M572" s="47" t="str">
        <f t="shared" si="179"/>
        <v/>
      </c>
      <c r="N572" s="31" t="str">
        <f>IF(Investments_Import!F572="","",Investments_Import!F572)</f>
        <v/>
      </c>
      <c r="O572" s="31" t="str">
        <f t="shared" si="180"/>
        <v/>
      </c>
      <c r="P572" s="3" t="str">
        <f>IF(Investments_Import!G572="","",Investments_Import!G572)</f>
        <v/>
      </c>
      <c r="Q572" s="3" t="str">
        <f>IF(Investments_Import!H572="","",Investments_Import!H572)</f>
        <v/>
      </c>
      <c r="R572" s="37" t="str">
        <f t="shared" si="181"/>
        <v/>
      </c>
      <c r="S572" s="37" t="str">
        <f t="shared" si="182"/>
        <v/>
      </c>
      <c r="U572" s="36" t="str">
        <f>IF(Mining_Import!A572="","",Mining_Import!A572)</f>
        <v/>
      </c>
      <c r="V572" s="22" t="str">
        <f t="shared" si="190"/>
        <v/>
      </c>
      <c r="W572" s="127" t="str">
        <f t="shared" si="191"/>
        <v/>
      </c>
      <c r="X572" s="127" t="str">
        <f t="shared" si="192"/>
        <v/>
      </c>
      <c r="Y572" s="127" t="str">
        <f t="shared" si="193"/>
        <v/>
      </c>
      <c r="Z572" s="36" t="str">
        <f>IF(Mining_Import!B572="","",Mining_Import!B572)</f>
        <v/>
      </c>
      <c r="AA572" s="184" t="str">
        <f>IF(Mining_Import!$C572="","",Mining_Import!$C572)</f>
        <v/>
      </c>
      <c r="AB572" s="122" t="str">
        <f t="shared" si="194"/>
        <v/>
      </c>
      <c r="AC572" s="122" t="str">
        <f>IF($Y572&gt;Dashboard!$Q$19,$AB572,"")</f>
        <v/>
      </c>
      <c r="AD572" s="43" t="str">
        <f t="shared" si="195"/>
        <v/>
      </c>
      <c r="AE572" s="36" t="str">
        <f>IF(Mining_Import!D572="","",Mining_Import!D572)</f>
        <v/>
      </c>
      <c r="AF572" s="36" t="str">
        <f>IF(Mining_Import!E572="","",Mining_Import!E572)</f>
        <v/>
      </c>
      <c r="AG572" s="36" t="str">
        <f>IF(Mining_Import!F572="","",Mining_Import!F572)</f>
        <v/>
      </c>
      <c r="AH572" s="36" t="str">
        <f>IF(Mining_Import!G572="","",Mining_Import!G572)</f>
        <v/>
      </c>
      <c r="AI572" s="36" t="str">
        <f>IF(Mining_Import!H572="","",Mining_Import!H572)</f>
        <v/>
      </c>
      <c r="AJ572" s="36" t="str">
        <f>IF(Mining_Import!I572="","",Mining_Import!I572)</f>
        <v/>
      </c>
      <c r="BY572" s="120" t="str">
        <f t="shared" si="183"/>
        <v/>
      </c>
      <c r="BZ572" s="184" t="str">
        <f t="shared" si="196"/>
        <v/>
      </c>
      <c r="CA572" s="37" t="str">
        <f>IFERROR(VLOOKUP($BY572,Account_Value!$C$2:$F$2500,4,0),"")</f>
        <v/>
      </c>
      <c r="CB572" s="43" t="str">
        <f t="shared" si="184"/>
        <v/>
      </c>
      <c r="CC572" s="122" t="str">
        <f>IF($BZ572="","",SUM($BZ$2:$BZ572))</f>
        <v/>
      </c>
      <c r="CD572" s="43" t="str">
        <f>IF($BZ572="","",$BU$19*(SUM($BZ$2:$BZ572)))</f>
        <v/>
      </c>
    </row>
    <row r="573" spans="1:82">
      <c r="A573" s="4" t="str">
        <f t="shared" si="185"/>
        <v/>
      </c>
      <c r="B573" s="21" t="str">
        <f>IF(Investments_Import!A573="","",Investments_Import!A573)</f>
        <v/>
      </c>
      <c r="C573" s="22" t="str">
        <f t="shared" si="178"/>
        <v/>
      </c>
      <c r="D573" s="51" t="str">
        <f t="shared" si="186"/>
        <v/>
      </c>
      <c r="E573" s="3" t="str">
        <f>IF(Investments_Import!B573="","",Investments_Import!B573)</f>
        <v/>
      </c>
      <c r="F573" s="54" t="str">
        <f t="shared" si="187"/>
        <v xml:space="preserve"> </v>
      </c>
      <c r="G573" s="54" t="str">
        <f>IF($B573="","",COUNTIF($F$2:$F573,$F573))</f>
        <v/>
      </c>
      <c r="H573" s="53" t="str">
        <f t="shared" si="188"/>
        <v xml:space="preserve">  </v>
      </c>
      <c r="I573" s="3" t="str">
        <f>IF(Investments_Import!C573="","",Investments_Import!C573)</f>
        <v/>
      </c>
      <c r="J573" s="108" t="str">
        <f>IF(Investments_Import!D573="","",Investments_Import!D573)</f>
        <v/>
      </c>
      <c r="K573" s="108" t="str">
        <f t="shared" si="189"/>
        <v/>
      </c>
      <c r="L573" s="47" t="str">
        <f>IF(Investments_Import!E573="","",Investments_Import!E573)</f>
        <v/>
      </c>
      <c r="M573" s="47" t="str">
        <f t="shared" si="179"/>
        <v/>
      </c>
      <c r="N573" s="31" t="str">
        <f>IF(Investments_Import!F573="","",Investments_Import!F573)</f>
        <v/>
      </c>
      <c r="O573" s="31" t="str">
        <f t="shared" si="180"/>
        <v/>
      </c>
      <c r="P573" s="3" t="str">
        <f>IF(Investments_Import!G573="","",Investments_Import!G573)</f>
        <v/>
      </c>
      <c r="Q573" s="3" t="str">
        <f>IF(Investments_Import!H573="","",Investments_Import!H573)</f>
        <v/>
      </c>
      <c r="R573" s="37" t="str">
        <f t="shared" si="181"/>
        <v/>
      </c>
      <c r="S573" s="37" t="str">
        <f t="shared" si="182"/>
        <v/>
      </c>
      <c r="U573" s="36" t="str">
        <f>IF(Mining_Import!A573="","",Mining_Import!A573)</f>
        <v/>
      </c>
      <c r="V573" s="22" t="str">
        <f t="shared" si="190"/>
        <v/>
      </c>
      <c r="W573" s="127" t="str">
        <f t="shared" si="191"/>
        <v/>
      </c>
      <c r="X573" s="127" t="str">
        <f t="shared" si="192"/>
        <v/>
      </c>
      <c r="Y573" s="127" t="str">
        <f t="shared" si="193"/>
        <v/>
      </c>
      <c r="Z573" s="36" t="str">
        <f>IF(Mining_Import!B573="","",Mining_Import!B573)</f>
        <v/>
      </c>
      <c r="AA573" s="184" t="str">
        <f>IF(Mining_Import!$C573="","",Mining_Import!$C573)</f>
        <v/>
      </c>
      <c r="AB573" s="122" t="str">
        <f t="shared" si="194"/>
        <v/>
      </c>
      <c r="AC573" s="122" t="str">
        <f>IF($Y573&gt;Dashboard!$Q$19,$AB573,"")</f>
        <v/>
      </c>
      <c r="AD573" s="43" t="str">
        <f t="shared" si="195"/>
        <v/>
      </c>
      <c r="AE573" s="36" t="str">
        <f>IF(Mining_Import!D573="","",Mining_Import!D573)</f>
        <v/>
      </c>
      <c r="AF573" s="36" t="str">
        <f>IF(Mining_Import!E573="","",Mining_Import!E573)</f>
        <v/>
      </c>
      <c r="AG573" s="36" t="str">
        <f>IF(Mining_Import!F573="","",Mining_Import!F573)</f>
        <v/>
      </c>
      <c r="AH573" s="36" t="str">
        <f>IF(Mining_Import!G573="","",Mining_Import!G573)</f>
        <v/>
      </c>
      <c r="AI573" s="36" t="str">
        <f>IF(Mining_Import!H573="","",Mining_Import!H573)</f>
        <v/>
      </c>
      <c r="AJ573" s="36" t="str">
        <f>IF(Mining_Import!I573="","",Mining_Import!I573)</f>
        <v/>
      </c>
      <c r="BY573" s="120" t="str">
        <f t="shared" si="183"/>
        <v/>
      </c>
      <c r="BZ573" s="184" t="str">
        <f t="shared" si="196"/>
        <v/>
      </c>
      <c r="CA573" s="37" t="str">
        <f>IFERROR(VLOOKUP($BY573,Account_Value!$C$2:$F$2500,4,0),"")</f>
        <v/>
      </c>
      <c r="CB573" s="43" t="str">
        <f t="shared" si="184"/>
        <v/>
      </c>
      <c r="CC573" s="122" t="str">
        <f>IF($BZ573="","",SUM($BZ$2:$BZ573))</f>
        <v/>
      </c>
      <c r="CD573" s="43" t="str">
        <f>IF($BZ573="","",$BU$19*(SUM($BZ$2:$BZ573)))</f>
        <v/>
      </c>
    </row>
    <row r="574" spans="1:82">
      <c r="A574" s="4" t="str">
        <f t="shared" si="185"/>
        <v/>
      </c>
      <c r="B574" s="21" t="str">
        <f>IF(Investments_Import!A574="","",Investments_Import!A574)</f>
        <v/>
      </c>
      <c r="C574" s="22" t="str">
        <f t="shared" si="178"/>
        <v/>
      </c>
      <c r="D574" s="51" t="str">
        <f t="shared" si="186"/>
        <v/>
      </c>
      <c r="E574" s="3" t="str">
        <f>IF(Investments_Import!B574="","",Investments_Import!B574)</f>
        <v/>
      </c>
      <c r="F574" s="54" t="str">
        <f t="shared" si="187"/>
        <v xml:space="preserve"> </v>
      </c>
      <c r="G574" s="54" t="str">
        <f>IF($B574="","",COUNTIF($F$2:$F574,$F574))</f>
        <v/>
      </c>
      <c r="H574" s="53" t="str">
        <f t="shared" si="188"/>
        <v xml:space="preserve">  </v>
      </c>
      <c r="I574" s="3" t="str">
        <f>IF(Investments_Import!C574="","",Investments_Import!C574)</f>
        <v/>
      </c>
      <c r="J574" s="108" t="str">
        <f>IF(Investments_Import!D574="","",Investments_Import!D574)</f>
        <v/>
      </c>
      <c r="K574" s="108" t="str">
        <f t="shared" si="189"/>
        <v/>
      </c>
      <c r="L574" s="47" t="str">
        <f>IF(Investments_Import!E574="","",Investments_Import!E574)</f>
        <v/>
      </c>
      <c r="M574" s="47" t="str">
        <f t="shared" si="179"/>
        <v/>
      </c>
      <c r="N574" s="31" t="str">
        <f>IF(Investments_Import!F574="","",Investments_Import!F574)</f>
        <v/>
      </c>
      <c r="O574" s="31" t="str">
        <f t="shared" si="180"/>
        <v/>
      </c>
      <c r="P574" s="3" t="str">
        <f>IF(Investments_Import!G574="","",Investments_Import!G574)</f>
        <v/>
      </c>
      <c r="Q574" s="3" t="str">
        <f>IF(Investments_Import!H574="","",Investments_Import!H574)</f>
        <v/>
      </c>
      <c r="R574" s="37" t="str">
        <f t="shared" si="181"/>
        <v/>
      </c>
      <c r="S574" s="37" t="str">
        <f t="shared" si="182"/>
        <v/>
      </c>
      <c r="U574" s="36" t="str">
        <f>IF(Mining_Import!A574="","",Mining_Import!A574)</f>
        <v/>
      </c>
      <c r="V574" s="22" t="str">
        <f t="shared" si="190"/>
        <v/>
      </c>
      <c r="W574" s="127" t="str">
        <f t="shared" si="191"/>
        <v/>
      </c>
      <c r="X574" s="127" t="str">
        <f t="shared" si="192"/>
        <v/>
      </c>
      <c r="Y574" s="127" t="str">
        <f t="shared" si="193"/>
        <v/>
      </c>
      <c r="Z574" s="36" t="str">
        <f>IF(Mining_Import!B574="","",Mining_Import!B574)</f>
        <v/>
      </c>
      <c r="AA574" s="184" t="str">
        <f>IF(Mining_Import!$C574="","",Mining_Import!$C574)</f>
        <v/>
      </c>
      <c r="AB574" s="122" t="str">
        <f t="shared" si="194"/>
        <v/>
      </c>
      <c r="AC574" s="122" t="str">
        <f>IF($Y574&gt;Dashboard!$Q$19,$AB574,"")</f>
        <v/>
      </c>
      <c r="AD574" s="43" t="str">
        <f t="shared" si="195"/>
        <v/>
      </c>
      <c r="AE574" s="36" t="str">
        <f>IF(Mining_Import!D574="","",Mining_Import!D574)</f>
        <v/>
      </c>
      <c r="AF574" s="36" t="str">
        <f>IF(Mining_Import!E574="","",Mining_Import!E574)</f>
        <v/>
      </c>
      <c r="AG574" s="36" t="str">
        <f>IF(Mining_Import!F574="","",Mining_Import!F574)</f>
        <v/>
      </c>
      <c r="AH574" s="36" t="str">
        <f>IF(Mining_Import!G574="","",Mining_Import!G574)</f>
        <v/>
      </c>
      <c r="AI574" s="36" t="str">
        <f>IF(Mining_Import!H574="","",Mining_Import!H574)</f>
        <v/>
      </c>
      <c r="AJ574" s="36" t="str">
        <f>IF(Mining_Import!I574="","",Mining_Import!I574)</f>
        <v/>
      </c>
      <c r="BY574" s="120" t="str">
        <f t="shared" si="183"/>
        <v/>
      </c>
      <c r="BZ574" s="184" t="str">
        <f t="shared" si="196"/>
        <v/>
      </c>
      <c r="CA574" s="37" t="str">
        <f>IFERROR(VLOOKUP($BY574,Account_Value!$C$2:$F$2500,4,0),"")</f>
        <v/>
      </c>
      <c r="CB574" s="43" t="str">
        <f t="shared" si="184"/>
        <v/>
      </c>
      <c r="CC574" s="122" t="str">
        <f>IF($BZ574="","",SUM($BZ$2:$BZ574))</f>
        <v/>
      </c>
      <c r="CD574" s="43" t="str">
        <f>IF($BZ574="","",$BU$19*(SUM($BZ$2:$BZ574)))</f>
        <v/>
      </c>
    </row>
    <row r="575" spans="1:82">
      <c r="A575" s="4" t="str">
        <f t="shared" si="185"/>
        <v/>
      </c>
      <c r="B575" s="21" t="str">
        <f>IF(Investments_Import!A575="","",Investments_Import!A575)</f>
        <v/>
      </c>
      <c r="C575" s="22" t="str">
        <f t="shared" si="178"/>
        <v/>
      </c>
      <c r="D575" s="51" t="str">
        <f t="shared" si="186"/>
        <v/>
      </c>
      <c r="E575" s="3" t="str">
        <f>IF(Investments_Import!B575="","",Investments_Import!B575)</f>
        <v/>
      </c>
      <c r="F575" s="54" t="str">
        <f t="shared" si="187"/>
        <v xml:space="preserve"> </v>
      </c>
      <c r="G575" s="54" t="str">
        <f>IF($B575="","",COUNTIF($F$2:$F575,$F575))</f>
        <v/>
      </c>
      <c r="H575" s="53" t="str">
        <f t="shared" si="188"/>
        <v xml:space="preserve">  </v>
      </c>
      <c r="I575" s="3" t="str">
        <f>IF(Investments_Import!C575="","",Investments_Import!C575)</f>
        <v/>
      </c>
      <c r="J575" s="108" t="str">
        <f>IF(Investments_Import!D575="","",Investments_Import!D575)</f>
        <v/>
      </c>
      <c r="K575" s="108" t="str">
        <f t="shared" si="189"/>
        <v/>
      </c>
      <c r="L575" s="47" t="str">
        <f>IF(Investments_Import!E575="","",Investments_Import!E575)</f>
        <v/>
      </c>
      <c r="M575" s="47" t="str">
        <f t="shared" si="179"/>
        <v/>
      </c>
      <c r="N575" s="31" t="str">
        <f>IF(Investments_Import!F575="","",Investments_Import!F575)</f>
        <v/>
      </c>
      <c r="O575" s="31" t="str">
        <f t="shared" si="180"/>
        <v/>
      </c>
      <c r="P575" s="3" t="str">
        <f>IF(Investments_Import!G575="","",Investments_Import!G575)</f>
        <v/>
      </c>
      <c r="Q575" s="3" t="str">
        <f>IF(Investments_Import!H575="","",Investments_Import!H575)</f>
        <v/>
      </c>
      <c r="R575" s="37" t="str">
        <f t="shared" si="181"/>
        <v/>
      </c>
      <c r="S575" s="37" t="str">
        <f t="shared" si="182"/>
        <v/>
      </c>
      <c r="U575" s="36" t="str">
        <f>IF(Mining_Import!A575="","",Mining_Import!A575)</f>
        <v/>
      </c>
      <c r="V575" s="22" t="str">
        <f t="shared" si="190"/>
        <v/>
      </c>
      <c r="W575" s="127" t="str">
        <f t="shared" si="191"/>
        <v/>
      </c>
      <c r="X575" s="127" t="str">
        <f t="shared" si="192"/>
        <v/>
      </c>
      <c r="Y575" s="127" t="str">
        <f t="shared" si="193"/>
        <v/>
      </c>
      <c r="Z575" s="36" t="str">
        <f>IF(Mining_Import!B575="","",Mining_Import!B575)</f>
        <v/>
      </c>
      <c r="AA575" s="184" t="str">
        <f>IF(Mining_Import!$C575="","",Mining_Import!$C575)</f>
        <v/>
      </c>
      <c r="AB575" s="122" t="str">
        <f t="shared" si="194"/>
        <v/>
      </c>
      <c r="AC575" s="122" t="str">
        <f>IF($Y575&gt;Dashboard!$Q$19,$AB575,"")</f>
        <v/>
      </c>
      <c r="AD575" s="43" t="str">
        <f t="shared" si="195"/>
        <v/>
      </c>
      <c r="AE575" s="36" t="str">
        <f>IF(Mining_Import!D575="","",Mining_Import!D575)</f>
        <v/>
      </c>
      <c r="AF575" s="36" t="str">
        <f>IF(Mining_Import!E575="","",Mining_Import!E575)</f>
        <v/>
      </c>
      <c r="AG575" s="36" t="str">
        <f>IF(Mining_Import!F575="","",Mining_Import!F575)</f>
        <v/>
      </c>
      <c r="AH575" s="36" t="str">
        <f>IF(Mining_Import!G575="","",Mining_Import!G575)</f>
        <v/>
      </c>
      <c r="AI575" s="36" t="str">
        <f>IF(Mining_Import!H575="","",Mining_Import!H575)</f>
        <v/>
      </c>
      <c r="AJ575" s="36" t="str">
        <f>IF(Mining_Import!I575="","",Mining_Import!I575)</f>
        <v/>
      </c>
      <c r="BY575" s="120" t="str">
        <f t="shared" si="183"/>
        <v/>
      </c>
      <c r="BZ575" s="184" t="str">
        <f t="shared" si="196"/>
        <v/>
      </c>
      <c r="CA575" s="37" t="str">
        <f>IFERROR(VLOOKUP($BY575,Account_Value!$C$2:$F$2500,4,0),"")</f>
        <v/>
      </c>
      <c r="CB575" s="43" t="str">
        <f t="shared" si="184"/>
        <v/>
      </c>
      <c r="CC575" s="122" t="str">
        <f>IF($BZ575="","",SUM($BZ$2:$BZ575))</f>
        <v/>
      </c>
      <c r="CD575" s="43" t="str">
        <f>IF($BZ575="","",$BU$19*(SUM($BZ$2:$BZ575)))</f>
        <v/>
      </c>
    </row>
    <row r="576" spans="1:82">
      <c r="A576" s="4" t="str">
        <f t="shared" si="185"/>
        <v/>
      </c>
      <c r="B576" s="21" t="str">
        <f>IF(Investments_Import!A576="","",Investments_Import!A576)</f>
        <v/>
      </c>
      <c r="C576" s="22" t="str">
        <f t="shared" si="178"/>
        <v/>
      </c>
      <c r="D576" s="51" t="str">
        <f t="shared" si="186"/>
        <v/>
      </c>
      <c r="E576" s="3" t="str">
        <f>IF(Investments_Import!B576="","",Investments_Import!B576)</f>
        <v/>
      </c>
      <c r="F576" s="54" t="str">
        <f t="shared" si="187"/>
        <v xml:space="preserve"> </v>
      </c>
      <c r="G576" s="54" t="str">
        <f>IF($B576="","",COUNTIF($F$2:$F576,$F576))</f>
        <v/>
      </c>
      <c r="H576" s="53" t="str">
        <f t="shared" si="188"/>
        <v xml:space="preserve">  </v>
      </c>
      <c r="I576" s="3" t="str">
        <f>IF(Investments_Import!C576="","",Investments_Import!C576)</f>
        <v/>
      </c>
      <c r="J576" s="108" t="str">
        <f>IF(Investments_Import!D576="","",Investments_Import!D576)</f>
        <v/>
      </c>
      <c r="K576" s="108" t="str">
        <f t="shared" si="189"/>
        <v/>
      </c>
      <c r="L576" s="47" t="str">
        <f>IF(Investments_Import!E576="","",Investments_Import!E576)</f>
        <v/>
      </c>
      <c r="M576" s="47" t="str">
        <f t="shared" si="179"/>
        <v/>
      </c>
      <c r="N576" s="31" t="str">
        <f>IF(Investments_Import!F576="","",Investments_Import!F576)</f>
        <v/>
      </c>
      <c r="O576" s="31" t="str">
        <f t="shared" si="180"/>
        <v/>
      </c>
      <c r="P576" s="3" t="str">
        <f>IF(Investments_Import!G576="","",Investments_Import!G576)</f>
        <v/>
      </c>
      <c r="Q576" s="3" t="str">
        <f>IF(Investments_Import!H576="","",Investments_Import!H576)</f>
        <v/>
      </c>
      <c r="R576" s="37" t="str">
        <f t="shared" si="181"/>
        <v/>
      </c>
      <c r="S576" s="37" t="str">
        <f t="shared" si="182"/>
        <v/>
      </c>
      <c r="U576" s="36" t="str">
        <f>IF(Mining_Import!A576="","",Mining_Import!A576)</f>
        <v/>
      </c>
      <c r="V576" s="22" t="str">
        <f t="shared" si="190"/>
        <v/>
      </c>
      <c r="W576" s="127" t="str">
        <f t="shared" si="191"/>
        <v/>
      </c>
      <c r="X576" s="127" t="str">
        <f t="shared" si="192"/>
        <v/>
      </c>
      <c r="Y576" s="127" t="str">
        <f t="shared" si="193"/>
        <v/>
      </c>
      <c r="Z576" s="36" t="str">
        <f>IF(Mining_Import!B576="","",Mining_Import!B576)</f>
        <v/>
      </c>
      <c r="AA576" s="184" t="str">
        <f>IF(Mining_Import!$C576="","",Mining_Import!$C576)</f>
        <v/>
      </c>
      <c r="AB576" s="122" t="str">
        <f t="shared" si="194"/>
        <v/>
      </c>
      <c r="AC576" s="122" t="str">
        <f>IF($Y576&gt;Dashboard!$Q$19,$AB576,"")</f>
        <v/>
      </c>
      <c r="AD576" s="43" t="str">
        <f t="shared" si="195"/>
        <v/>
      </c>
      <c r="AE576" s="36" t="str">
        <f>IF(Mining_Import!D576="","",Mining_Import!D576)</f>
        <v/>
      </c>
      <c r="AF576" s="36" t="str">
        <f>IF(Mining_Import!E576="","",Mining_Import!E576)</f>
        <v/>
      </c>
      <c r="AG576" s="36" t="str">
        <f>IF(Mining_Import!F576="","",Mining_Import!F576)</f>
        <v/>
      </c>
      <c r="AH576" s="36" t="str">
        <f>IF(Mining_Import!G576="","",Mining_Import!G576)</f>
        <v/>
      </c>
      <c r="AI576" s="36" t="str">
        <f>IF(Mining_Import!H576="","",Mining_Import!H576)</f>
        <v/>
      </c>
      <c r="AJ576" s="36" t="str">
        <f>IF(Mining_Import!I576="","",Mining_Import!I576)</f>
        <v/>
      </c>
      <c r="BY576" s="120" t="str">
        <f t="shared" si="183"/>
        <v/>
      </c>
      <c r="BZ576" s="184" t="str">
        <f t="shared" si="196"/>
        <v/>
      </c>
      <c r="CA576" s="37" t="str">
        <f>IFERROR(VLOOKUP($BY576,Account_Value!$C$2:$F$2500,4,0),"")</f>
        <v/>
      </c>
      <c r="CB576" s="43" t="str">
        <f t="shared" si="184"/>
        <v/>
      </c>
      <c r="CC576" s="122" t="str">
        <f>IF($BZ576="","",SUM($BZ$2:$BZ576))</f>
        <v/>
      </c>
      <c r="CD576" s="43" t="str">
        <f>IF($BZ576="","",$BU$19*(SUM($BZ$2:$BZ576)))</f>
        <v/>
      </c>
    </row>
    <row r="577" spans="1:82">
      <c r="A577" s="4" t="str">
        <f t="shared" si="185"/>
        <v/>
      </c>
      <c r="B577" s="21" t="str">
        <f>IF(Investments_Import!A577="","",Investments_Import!A577)</f>
        <v/>
      </c>
      <c r="C577" s="22" t="str">
        <f t="shared" si="178"/>
        <v/>
      </c>
      <c r="D577" s="51" t="str">
        <f t="shared" si="186"/>
        <v/>
      </c>
      <c r="E577" s="3" t="str">
        <f>IF(Investments_Import!B577="","",Investments_Import!B577)</f>
        <v/>
      </c>
      <c r="F577" s="54" t="str">
        <f t="shared" si="187"/>
        <v xml:space="preserve"> </v>
      </c>
      <c r="G577" s="54" t="str">
        <f>IF($B577="","",COUNTIF($F$2:$F577,$F577))</f>
        <v/>
      </c>
      <c r="H577" s="53" t="str">
        <f t="shared" si="188"/>
        <v xml:space="preserve">  </v>
      </c>
      <c r="I577" s="3" t="str">
        <f>IF(Investments_Import!C577="","",Investments_Import!C577)</f>
        <v/>
      </c>
      <c r="J577" s="108" t="str">
        <f>IF(Investments_Import!D577="","",Investments_Import!D577)</f>
        <v/>
      </c>
      <c r="K577" s="108" t="str">
        <f t="shared" si="189"/>
        <v/>
      </c>
      <c r="L577" s="47" t="str">
        <f>IF(Investments_Import!E577="","",Investments_Import!E577)</f>
        <v/>
      </c>
      <c r="M577" s="47" t="str">
        <f t="shared" si="179"/>
        <v/>
      </c>
      <c r="N577" s="31" t="str">
        <f>IF(Investments_Import!F577="","",Investments_Import!F577)</f>
        <v/>
      </c>
      <c r="O577" s="31" t="str">
        <f t="shared" si="180"/>
        <v/>
      </c>
      <c r="P577" s="3" t="str">
        <f>IF(Investments_Import!G577="","",Investments_Import!G577)</f>
        <v/>
      </c>
      <c r="Q577" s="3" t="str">
        <f>IF(Investments_Import!H577="","",Investments_Import!H577)</f>
        <v/>
      </c>
      <c r="R577" s="37" t="str">
        <f t="shared" si="181"/>
        <v/>
      </c>
      <c r="S577" s="37" t="str">
        <f t="shared" si="182"/>
        <v/>
      </c>
      <c r="U577" s="36" t="str">
        <f>IF(Mining_Import!A577="","",Mining_Import!A577)</f>
        <v/>
      </c>
      <c r="V577" s="22" t="str">
        <f t="shared" si="190"/>
        <v/>
      </c>
      <c r="W577" s="127" t="str">
        <f t="shared" si="191"/>
        <v/>
      </c>
      <c r="X577" s="127" t="str">
        <f t="shared" si="192"/>
        <v/>
      </c>
      <c r="Y577" s="127" t="str">
        <f t="shared" si="193"/>
        <v/>
      </c>
      <c r="Z577" s="36" t="str">
        <f>IF(Mining_Import!B577="","",Mining_Import!B577)</f>
        <v/>
      </c>
      <c r="AA577" s="184" t="str">
        <f>IF(Mining_Import!$C577="","",Mining_Import!$C577)</f>
        <v/>
      </c>
      <c r="AB577" s="122" t="str">
        <f t="shared" si="194"/>
        <v/>
      </c>
      <c r="AC577" s="122" t="str">
        <f>IF($Y577&gt;Dashboard!$Q$19,$AB577,"")</f>
        <v/>
      </c>
      <c r="AD577" s="43" t="str">
        <f t="shared" si="195"/>
        <v/>
      </c>
      <c r="AE577" s="36" t="str">
        <f>IF(Mining_Import!D577="","",Mining_Import!D577)</f>
        <v/>
      </c>
      <c r="AF577" s="36" t="str">
        <f>IF(Mining_Import!E577="","",Mining_Import!E577)</f>
        <v/>
      </c>
      <c r="AG577" s="36" t="str">
        <f>IF(Mining_Import!F577="","",Mining_Import!F577)</f>
        <v/>
      </c>
      <c r="AH577" s="36" t="str">
        <f>IF(Mining_Import!G577="","",Mining_Import!G577)</f>
        <v/>
      </c>
      <c r="AI577" s="36" t="str">
        <f>IF(Mining_Import!H577="","",Mining_Import!H577)</f>
        <v/>
      </c>
      <c r="AJ577" s="36" t="str">
        <f>IF(Mining_Import!I577="","",Mining_Import!I577)</f>
        <v/>
      </c>
      <c r="BY577" s="120" t="str">
        <f t="shared" si="183"/>
        <v/>
      </c>
      <c r="BZ577" s="184" t="str">
        <f t="shared" si="196"/>
        <v/>
      </c>
      <c r="CA577" s="37" t="str">
        <f>IFERROR(VLOOKUP($BY577,Account_Value!$C$2:$F$2500,4,0),"")</f>
        <v/>
      </c>
      <c r="CB577" s="43" t="str">
        <f t="shared" si="184"/>
        <v/>
      </c>
      <c r="CC577" s="122" t="str">
        <f>IF($BZ577="","",SUM($BZ$2:$BZ577))</f>
        <v/>
      </c>
      <c r="CD577" s="43" t="str">
        <f>IF($BZ577="","",$BU$19*(SUM($BZ$2:$BZ577)))</f>
        <v/>
      </c>
    </row>
    <row r="578" spans="1:82">
      <c r="A578" s="4" t="str">
        <f t="shared" si="185"/>
        <v/>
      </c>
      <c r="B578" s="21" t="str">
        <f>IF(Investments_Import!A578="","",Investments_Import!A578)</f>
        <v/>
      </c>
      <c r="C578" s="22" t="str">
        <f t="shared" ref="C578:C641" si="197">IF(B578="","",B578*1)</f>
        <v/>
      </c>
      <c r="D578" s="51" t="str">
        <f t="shared" si="186"/>
        <v/>
      </c>
      <c r="E578" s="3" t="str">
        <f>IF(Investments_Import!B578="","",Investments_Import!B578)</f>
        <v/>
      </c>
      <c r="F578" s="54" t="str">
        <f t="shared" si="187"/>
        <v xml:space="preserve"> </v>
      </c>
      <c r="G578" s="54" t="str">
        <f>IF($B578="","",COUNTIF($F$2:$F578,$F578))</f>
        <v/>
      </c>
      <c r="H578" s="53" t="str">
        <f t="shared" si="188"/>
        <v xml:space="preserve">  </v>
      </c>
      <c r="I578" s="3" t="str">
        <f>IF(Investments_Import!C578="","",Investments_Import!C578)</f>
        <v/>
      </c>
      <c r="J578" s="108" t="str">
        <f>IF(Investments_Import!D578="","",Investments_Import!D578)</f>
        <v/>
      </c>
      <c r="K578" s="108" t="str">
        <f t="shared" si="189"/>
        <v/>
      </c>
      <c r="L578" s="47" t="str">
        <f>IF(Investments_Import!E578="","",Investments_Import!E578)</f>
        <v/>
      </c>
      <c r="M578" s="47" t="str">
        <f t="shared" ref="M578:M641" si="198">IF($L578="","",$L578*1)</f>
        <v/>
      </c>
      <c r="N578" s="31" t="str">
        <f>IF(Investments_Import!F578="","",Investments_Import!F578)</f>
        <v/>
      </c>
      <c r="O578" s="31" t="str">
        <f t="shared" ref="O578:O641" si="199">IF($N578="","",$N578*1)</f>
        <v/>
      </c>
      <c r="P578" s="3" t="str">
        <f>IF(Investments_Import!G578="","",Investments_Import!G578)</f>
        <v/>
      </c>
      <c r="Q578" s="3" t="str">
        <f>IF(Investments_Import!H578="","",Investments_Import!H578)</f>
        <v/>
      </c>
      <c r="R578" s="37" t="str">
        <f t="shared" ref="R578:R641" si="200">IF($Q578="","",IF($Q578="USD",$P578,$P578*$J578))</f>
        <v/>
      </c>
      <c r="S578" s="37" t="str">
        <f t="shared" ref="S578:S641" si="201">IF($R578="","",$R578*1)</f>
        <v/>
      </c>
      <c r="U578" s="36" t="str">
        <f>IF(Mining_Import!A578="","",Mining_Import!A578)</f>
        <v/>
      </c>
      <c r="V578" s="22" t="str">
        <f t="shared" si="190"/>
        <v/>
      </c>
      <c r="W578" s="127" t="str">
        <f t="shared" si="191"/>
        <v/>
      </c>
      <c r="X578" s="127" t="str">
        <f t="shared" si="192"/>
        <v/>
      </c>
      <c r="Y578" s="127" t="str">
        <f t="shared" si="193"/>
        <v/>
      </c>
      <c r="Z578" s="36" t="str">
        <f>IF(Mining_Import!B578="","",Mining_Import!B578)</f>
        <v/>
      </c>
      <c r="AA578" s="184" t="str">
        <f>IF(Mining_Import!$C578="","",Mining_Import!$C578)</f>
        <v/>
      </c>
      <c r="AB578" s="122" t="str">
        <f t="shared" si="194"/>
        <v/>
      </c>
      <c r="AC578" s="122" t="str">
        <f>IF($Y578&gt;Dashboard!$Q$19,$AB578,"")</f>
        <v/>
      </c>
      <c r="AD578" s="43" t="str">
        <f t="shared" si="195"/>
        <v/>
      </c>
      <c r="AE578" s="36" t="str">
        <f>IF(Mining_Import!D578="","",Mining_Import!D578)</f>
        <v/>
      </c>
      <c r="AF578" s="36" t="str">
        <f>IF(Mining_Import!E578="","",Mining_Import!E578)</f>
        <v/>
      </c>
      <c r="AG578" s="36" t="str">
        <f>IF(Mining_Import!F578="","",Mining_Import!F578)</f>
        <v/>
      </c>
      <c r="AH578" s="36" t="str">
        <f>IF(Mining_Import!G578="","",Mining_Import!G578)</f>
        <v/>
      </c>
      <c r="AI578" s="36" t="str">
        <f>IF(Mining_Import!H578="","",Mining_Import!H578)</f>
        <v/>
      </c>
      <c r="AJ578" s="36" t="str">
        <f>IF(Mining_Import!I578="","",Mining_Import!I578)</f>
        <v/>
      </c>
      <c r="BY578" s="120" t="str">
        <f t="shared" ref="BY578:BY641" si="202">Y578</f>
        <v/>
      </c>
      <c r="BZ578" s="184" t="str">
        <f t="shared" si="196"/>
        <v/>
      </c>
      <c r="CA578" s="37" t="str">
        <f>IFERROR(VLOOKUP($BY578,Account_Value!$C$2:$F$2500,4,0),"")</f>
        <v/>
      </c>
      <c r="CB578" s="43" t="str">
        <f t="shared" ref="CB578:CB641" si="203">IF(BZ578="","",BZ578*CA578)</f>
        <v/>
      </c>
      <c r="CC578" s="122" t="str">
        <f>IF($BZ578="","",SUM($BZ$2:$BZ578))</f>
        <v/>
      </c>
      <c r="CD578" s="43" t="str">
        <f>IF($BZ578="","",$BU$19*(SUM($BZ$2:$BZ578)))</f>
        <v/>
      </c>
    </row>
    <row r="579" spans="1:82">
      <c r="A579" s="4" t="str">
        <f t="shared" ref="A579:A642" si="204">IF($B579="","",$A578+1)</f>
        <v/>
      </c>
      <c r="B579" s="21" t="str">
        <f>IF(Investments_Import!A579="","",Investments_Import!A579)</f>
        <v/>
      </c>
      <c r="C579" s="22" t="str">
        <f t="shared" si="197"/>
        <v/>
      </c>
      <c r="D579" s="51" t="str">
        <f t="shared" ref="D579:D642" si="205">$C579</f>
        <v/>
      </c>
      <c r="E579" s="3" t="str">
        <f>IF(Investments_Import!B579="","",Investments_Import!B579)</f>
        <v/>
      </c>
      <c r="F579" s="54" t="str">
        <f t="shared" ref="F579:F642" si="206">CONCATENATE(TEXT($D579,"dd-mmm-yyyy")," ",$E579)</f>
        <v xml:space="preserve"> </v>
      </c>
      <c r="G579" s="54" t="str">
        <f>IF($B579="","",COUNTIF($F$2:$F579,$F579))</f>
        <v/>
      </c>
      <c r="H579" s="53" t="str">
        <f t="shared" ref="H579:H642" si="207">CONCATENATE(TEXT($D579,"dd-mmm-yyyy")," ",$E579," ",$G579)</f>
        <v xml:space="preserve">  </v>
      </c>
      <c r="I579" s="3" t="str">
        <f>IF(Investments_Import!C579="","",Investments_Import!C579)</f>
        <v/>
      </c>
      <c r="J579" s="108" t="str">
        <f>IF(Investments_Import!D579="","",Investments_Import!D579)</f>
        <v/>
      </c>
      <c r="K579" s="108" t="str">
        <f t="shared" ref="K579:K642" si="208">IF($B579="","",$J579*1)</f>
        <v/>
      </c>
      <c r="L579" s="47" t="str">
        <f>IF(Investments_Import!E579="","",Investments_Import!E579)</f>
        <v/>
      </c>
      <c r="M579" s="47" t="str">
        <f t="shared" si="198"/>
        <v/>
      </c>
      <c r="N579" s="31" t="str">
        <f>IF(Investments_Import!F579="","",Investments_Import!F579)</f>
        <v/>
      </c>
      <c r="O579" s="31" t="str">
        <f t="shared" si="199"/>
        <v/>
      </c>
      <c r="P579" s="3" t="str">
        <f>IF(Investments_Import!G579="","",Investments_Import!G579)</f>
        <v/>
      </c>
      <c r="Q579" s="3" t="str">
        <f>IF(Investments_Import!H579="","",Investments_Import!H579)</f>
        <v/>
      </c>
      <c r="R579" s="37" t="str">
        <f t="shared" si="200"/>
        <v/>
      </c>
      <c r="S579" s="37" t="str">
        <f t="shared" si="201"/>
        <v/>
      </c>
      <c r="U579" s="36" t="str">
        <f>IF(Mining_Import!A579="","",Mining_Import!A579)</f>
        <v/>
      </c>
      <c r="V579" s="22" t="str">
        <f t="shared" ref="V579:V642" si="209">IF(U579="","",U579*1)</f>
        <v/>
      </c>
      <c r="W579" s="127" t="str">
        <f t="shared" ref="W579:W642" si="210">V579</f>
        <v/>
      </c>
      <c r="X579" s="127" t="str">
        <f t="shared" ref="X579:X642" si="211">IFERROR(INT($W579),"")</f>
        <v/>
      </c>
      <c r="Y579" s="127" t="str">
        <f t="shared" ref="Y579:Y642" si="212">$X579</f>
        <v/>
      </c>
      <c r="Z579" s="36" t="str">
        <f>IF(Mining_Import!B579="","",Mining_Import!B579)</f>
        <v/>
      </c>
      <c r="AA579" s="184" t="str">
        <f>IF(Mining_Import!$C579="","",Mining_Import!$C579)</f>
        <v/>
      </c>
      <c r="AB579" s="122" t="str">
        <f t="shared" ref="AB579:AB642" si="213">IFERROR($AA579*1,"")</f>
        <v/>
      </c>
      <c r="AC579" s="122" t="str">
        <f>IF($Y579&gt;Dashboard!$Q$19,$AB579,"")</f>
        <v/>
      </c>
      <c r="AD579" s="43" t="str">
        <f t="shared" ref="AD579:AD642" si="214">IFERROR($AB579*$BU$19,"")</f>
        <v/>
      </c>
      <c r="AE579" s="36" t="str">
        <f>IF(Mining_Import!D579="","",Mining_Import!D579)</f>
        <v/>
      </c>
      <c r="AF579" s="36" t="str">
        <f>IF(Mining_Import!E579="","",Mining_Import!E579)</f>
        <v/>
      </c>
      <c r="AG579" s="36" t="str">
        <f>IF(Mining_Import!F579="","",Mining_Import!F579)</f>
        <v/>
      </c>
      <c r="AH579" s="36" t="str">
        <f>IF(Mining_Import!G579="","",Mining_Import!G579)</f>
        <v/>
      </c>
      <c r="AI579" s="36" t="str">
        <f>IF(Mining_Import!H579="","",Mining_Import!H579)</f>
        <v/>
      </c>
      <c r="AJ579" s="36" t="str">
        <f>IF(Mining_Import!I579="","",Mining_Import!I579)</f>
        <v/>
      </c>
      <c r="BY579" s="120" t="str">
        <f t="shared" si="202"/>
        <v/>
      </c>
      <c r="BZ579" s="184" t="str">
        <f t="shared" ref="BZ579:BZ642" si="215">AB579</f>
        <v/>
      </c>
      <c r="CA579" s="37" t="str">
        <f>IFERROR(VLOOKUP($BY579,Account_Value!$C$2:$F$2500,4,0),"")</f>
        <v/>
      </c>
      <c r="CB579" s="43" t="str">
        <f t="shared" si="203"/>
        <v/>
      </c>
      <c r="CC579" s="122" t="str">
        <f>IF($BZ579="","",SUM($BZ$2:$BZ579))</f>
        <v/>
      </c>
      <c r="CD579" s="43" t="str">
        <f>IF($BZ579="","",$BU$19*(SUM($BZ$2:$BZ579)))</f>
        <v/>
      </c>
    </row>
    <row r="580" spans="1:82">
      <c r="A580" s="4" t="str">
        <f t="shared" si="204"/>
        <v/>
      </c>
      <c r="B580" s="21" t="str">
        <f>IF(Investments_Import!A580="","",Investments_Import!A580)</f>
        <v/>
      </c>
      <c r="C580" s="22" t="str">
        <f t="shared" si="197"/>
        <v/>
      </c>
      <c r="D580" s="51" t="str">
        <f t="shared" si="205"/>
        <v/>
      </c>
      <c r="E580" s="3" t="str">
        <f>IF(Investments_Import!B580="","",Investments_Import!B580)</f>
        <v/>
      </c>
      <c r="F580" s="54" t="str">
        <f t="shared" si="206"/>
        <v xml:space="preserve"> </v>
      </c>
      <c r="G580" s="54" t="str">
        <f>IF($B580="","",COUNTIF($F$2:$F580,$F580))</f>
        <v/>
      </c>
      <c r="H580" s="53" t="str">
        <f t="shared" si="207"/>
        <v xml:space="preserve">  </v>
      </c>
      <c r="I580" s="3" t="str">
        <f>IF(Investments_Import!C580="","",Investments_Import!C580)</f>
        <v/>
      </c>
      <c r="J580" s="108" t="str">
        <f>IF(Investments_Import!D580="","",Investments_Import!D580)</f>
        <v/>
      </c>
      <c r="K580" s="108" t="str">
        <f t="shared" si="208"/>
        <v/>
      </c>
      <c r="L580" s="47" t="str">
        <f>IF(Investments_Import!E580="","",Investments_Import!E580)</f>
        <v/>
      </c>
      <c r="M580" s="47" t="str">
        <f t="shared" si="198"/>
        <v/>
      </c>
      <c r="N580" s="31" t="str">
        <f>IF(Investments_Import!F580="","",Investments_Import!F580)</f>
        <v/>
      </c>
      <c r="O580" s="31" t="str">
        <f t="shared" si="199"/>
        <v/>
      </c>
      <c r="P580" s="3" t="str">
        <f>IF(Investments_Import!G580="","",Investments_Import!G580)</f>
        <v/>
      </c>
      <c r="Q580" s="3" t="str">
        <f>IF(Investments_Import!H580="","",Investments_Import!H580)</f>
        <v/>
      </c>
      <c r="R580" s="37" t="str">
        <f t="shared" si="200"/>
        <v/>
      </c>
      <c r="S580" s="37" t="str">
        <f t="shared" si="201"/>
        <v/>
      </c>
      <c r="U580" s="36" t="str">
        <f>IF(Mining_Import!A580="","",Mining_Import!A580)</f>
        <v/>
      </c>
      <c r="V580" s="22" t="str">
        <f t="shared" si="209"/>
        <v/>
      </c>
      <c r="W580" s="127" t="str">
        <f t="shared" si="210"/>
        <v/>
      </c>
      <c r="X580" s="127" t="str">
        <f t="shared" si="211"/>
        <v/>
      </c>
      <c r="Y580" s="127" t="str">
        <f t="shared" si="212"/>
        <v/>
      </c>
      <c r="Z580" s="36" t="str">
        <f>IF(Mining_Import!B580="","",Mining_Import!B580)</f>
        <v/>
      </c>
      <c r="AA580" s="184" t="str">
        <f>IF(Mining_Import!$C580="","",Mining_Import!$C580)</f>
        <v/>
      </c>
      <c r="AB580" s="122" t="str">
        <f t="shared" si="213"/>
        <v/>
      </c>
      <c r="AC580" s="122" t="str">
        <f>IF($Y580&gt;Dashboard!$Q$19,$AB580,"")</f>
        <v/>
      </c>
      <c r="AD580" s="43" t="str">
        <f t="shared" si="214"/>
        <v/>
      </c>
      <c r="AE580" s="36" t="str">
        <f>IF(Mining_Import!D580="","",Mining_Import!D580)</f>
        <v/>
      </c>
      <c r="AF580" s="36" t="str">
        <f>IF(Mining_Import!E580="","",Mining_Import!E580)</f>
        <v/>
      </c>
      <c r="AG580" s="36" t="str">
        <f>IF(Mining_Import!F580="","",Mining_Import!F580)</f>
        <v/>
      </c>
      <c r="AH580" s="36" t="str">
        <f>IF(Mining_Import!G580="","",Mining_Import!G580)</f>
        <v/>
      </c>
      <c r="AI580" s="36" t="str">
        <f>IF(Mining_Import!H580="","",Mining_Import!H580)</f>
        <v/>
      </c>
      <c r="AJ580" s="36" t="str">
        <f>IF(Mining_Import!I580="","",Mining_Import!I580)</f>
        <v/>
      </c>
      <c r="BY580" s="120" t="str">
        <f t="shared" si="202"/>
        <v/>
      </c>
      <c r="BZ580" s="184" t="str">
        <f t="shared" si="215"/>
        <v/>
      </c>
      <c r="CA580" s="37" t="str">
        <f>IFERROR(VLOOKUP($BY580,Account_Value!$C$2:$F$2500,4,0),"")</f>
        <v/>
      </c>
      <c r="CB580" s="43" t="str">
        <f t="shared" si="203"/>
        <v/>
      </c>
      <c r="CC580" s="122" t="str">
        <f>IF($BZ580="","",SUM($BZ$2:$BZ580))</f>
        <v/>
      </c>
      <c r="CD580" s="43" t="str">
        <f>IF($BZ580="","",$BU$19*(SUM($BZ$2:$BZ580)))</f>
        <v/>
      </c>
    </row>
    <row r="581" spans="1:82">
      <c r="A581" s="4" t="str">
        <f t="shared" si="204"/>
        <v/>
      </c>
      <c r="B581" s="21" t="str">
        <f>IF(Investments_Import!A581="","",Investments_Import!A581)</f>
        <v/>
      </c>
      <c r="C581" s="22" t="str">
        <f t="shared" si="197"/>
        <v/>
      </c>
      <c r="D581" s="51" t="str">
        <f t="shared" si="205"/>
        <v/>
      </c>
      <c r="E581" s="3" t="str">
        <f>IF(Investments_Import!B581="","",Investments_Import!B581)</f>
        <v/>
      </c>
      <c r="F581" s="54" t="str">
        <f t="shared" si="206"/>
        <v xml:space="preserve"> </v>
      </c>
      <c r="G581" s="54" t="str">
        <f>IF($B581="","",COUNTIF($F$2:$F581,$F581))</f>
        <v/>
      </c>
      <c r="H581" s="53" t="str">
        <f t="shared" si="207"/>
        <v xml:space="preserve">  </v>
      </c>
      <c r="I581" s="3" t="str">
        <f>IF(Investments_Import!C581="","",Investments_Import!C581)</f>
        <v/>
      </c>
      <c r="J581" s="108" t="str">
        <f>IF(Investments_Import!D581="","",Investments_Import!D581)</f>
        <v/>
      </c>
      <c r="K581" s="108" t="str">
        <f t="shared" si="208"/>
        <v/>
      </c>
      <c r="L581" s="47" t="str">
        <f>IF(Investments_Import!E581="","",Investments_Import!E581)</f>
        <v/>
      </c>
      <c r="M581" s="47" t="str">
        <f t="shared" si="198"/>
        <v/>
      </c>
      <c r="N581" s="31" t="str">
        <f>IF(Investments_Import!F581="","",Investments_Import!F581)</f>
        <v/>
      </c>
      <c r="O581" s="31" t="str">
        <f t="shared" si="199"/>
        <v/>
      </c>
      <c r="P581" s="3" t="str">
        <f>IF(Investments_Import!G581="","",Investments_Import!G581)</f>
        <v/>
      </c>
      <c r="Q581" s="3" t="str">
        <f>IF(Investments_Import!H581="","",Investments_Import!H581)</f>
        <v/>
      </c>
      <c r="R581" s="37" t="str">
        <f t="shared" si="200"/>
        <v/>
      </c>
      <c r="S581" s="37" t="str">
        <f t="shared" si="201"/>
        <v/>
      </c>
      <c r="U581" s="36" t="str">
        <f>IF(Mining_Import!A581="","",Mining_Import!A581)</f>
        <v/>
      </c>
      <c r="V581" s="22" t="str">
        <f t="shared" si="209"/>
        <v/>
      </c>
      <c r="W581" s="127" t="str">
        <f t="shared" si="210"/>
        <v/>
      </c>
      <c r="X581" s="127" t="str">
        <f t="shared" si="211"/>
        <v/>
      </c>
      <c r="Y581" s="127" t="str">
        <f t="shared" si="212"/>
        <v/>
      </c>
      <c r="Z581" s="36" t="str">
        <f>IF(Mining_Import!B581="","",Mining_Import!B581)</f>
        <v/>
      </c>
      <c r="AA581" s="184" t="str">
        <f>IF(Mining_Import!$C581="","",Mining_Import!$C581)</f>
        <v/>
      </c>
      <c r="AB581" s="122" t="str">
        <f t="shared" si="213"/>
        <v/>
      </c>
      <c r="AC581" s="122" t="str">
        <f>IF($Y581&gt;Dashboard!$Q$19,$AB581,"")</f>
        <v/>
      </c>
      <c r="AD581" s="43" t="str">
        <f t="shared" si="214"/>
        <v/>
      </c>
      <c r="AE581" s="36" t="str">
        <f>IF(Mining_Import!D581="","",Mining_Import!D581)</f>
        <v/>
      </c>
      <c r="AF581" s="36" t="str">
        <f>IF(Mining_Import!E581="","",Mining_Import!E581)</f>
        <v/>
      </c>
      <c r="AG581" s="36" t="str">
        <f>IF(Mining_Import!F581="","",Mining_Import!F581)</f>
        <v/>
      </c>
      <c r="AH581" s="36" t="str">
        <f>IF(Mining_Import!G581="","",Mining_Import!G581)</f>
        <v/>
      </c>
      <c r="AI581" s="36" t="str">
        <f>IF(Mining_Import!H581="","",Mining_Import!H581)</f>
        <v/>
      </c>
      <c r="AJ581" s="36" t="str">
        <f>IF(Mining_Import!I581="","",Mining_Import!I581)</f>
        <v/>
      </c>
      <c r="BY581" s="120" t="str">
        <f t="shared" si="202"/>
        <v/>
      </c>
      <c r="BZ581" s="184" t="str">
        <f t="shared" si="215"/>
        <v/>
      </c>
      <c r="CA581" s="37" t="str">
        <f>IFERROR(VLOOKUP($BY581,Account_Value!$C$2:$F$2500,4,0),"")</f>
        <v/>
      </c>
      <c r="CB581" s="43" t="str">
        <f t="shared" si="203"/>
        <v/>
      </c>
      <c r="CC581" s="122" t="str">
        <f>IF($BZ581="","",SUM($BZ$2:$BZ581))</f>
        <v/>
      </c>
      <c r="CD581" s="43" t="str">
        <f>IF($BZ581="","",$BU$19*(SUM($BZ$2:$BZ581)))</f>
        <v/>
      </c>
    </row>
    <row r="582" spans="1:82">
      <c r="A582" s="4" t="str">
        <f t="shared" si="204"/>
        <v/>
      </c>
      <c r="B582" s="21" t="str">
        <f>IF(Investments_Import!A582="","",Investments_Import!A582)</f>
        <v/>
      </c>
      <c r="C582" s="22" t="str">
        <f t="shared" si="197"/>
        <v/>
      </c>
      <c r="D582" s="51" t="str">
        <f t="shared" si="205"/>
        <v/>
      </c>
      <c r="E582" s="3" t="str">
        <f>IF(Investments_Import!B582="","",Investments_Import!B582)</f>
        <v/>
      </c>
      <c r="F582" s="54" t="str">
        <f t="shared" si="206"/>
        <v xml:space="preserve"> </v>
      </c>
      <c r="G582" s="54" t="str">
        <f>IF($B582="","",COUNTIF($F$2:$F582,$F582))</f>
        <v/>
      </c>
      <c r="H582" s="53" t="str">
        <f t="shared" si="207"/>
        <v xml:space="preserve">  </v>
      </c>
      <c r="I582" s="3" t="str">
        <f>IF(Investments_Import!C582="","",Investments_Import!C582)</f>
        <v/>
      </c>
      <c r="J582" s="108" t="str">
        <f>IF(Investments_Import!D582="","",Investments_Import!D582)</f>
        <v/>
      </c>
      <c r="K582" s="108" t="str">
        <f t="shared" si="208"/>
        <v/>
      </c>
      <c r="L582" s="47" t="str">
        <f>IF(Investments_Import!E582="","",Investments_Import!E582)</f>
        <v/>
      </c>
      <c r="M582" s="47" t="str">
        <f t="shared" si="198"/>
        <v/>
      </c>
      <c r="N582" s="31" t="str">
        <f>IF(Investments_Import!F582="","",Investments_Import!F582)</f>
        <v/>
      </c>
      <c r="O582" s="31" t="str">
        <f t="shared" si="199"/>
        <v/>
      </c>
      <c r="P582" s="3" t="str">
        <f>IF(Investments_Import!G582="","",Investments_Import!G582)</f>
        <v/>
      </c>
      <c r="Q582" s="3" t="str">
        <f>IF(Investments_Import!H582="","",Investments_Import!H582)</f>
        <v/>
      </c>
      <c r="R582" s="37" t="str">
        <f t="shared" si="200"/>
        <v/>
      </c>
      <c r="S582" s="37" t="str">
        <f t="shared" si="201"/>
        <v/>
      </c>
      <c r="U582" s="36" t="str">
        <f>IF(Mining_Import!A582="","",Mining_Import!A582)</f>
        <v/>
      </c>
      <c r="V582" s="22" t="str">
        <f t="shared" si="209"/>
        <v/>
      </c>
      <c r="W582" s="127" t="str">
        <f t="shared" si="210"/>
        <v/>
      </c>
      <c r="X582" s="127" t="str">
        <f t="shared" si="211"/>
        <v/>
      </c>
      <c r="Y582" s="127" t="str">
        <f t="shared" si="212"/>
        <v/>
      </c>
      <c r="Z582" s="36" t="str">
        <f>IF(Mining_Import!B582="","",Mining_Import!B582)</f>
        <v/>
      </c>
      <c r="AA582" s="184" t="str">
        <f>IF(Mining_Import!$C582="","",Mining_Import!$C582)</f>
        <v/>
      </c>
      <c r="AB582" s="122" t="str">
        <f t="shared" si="213"/>
        <v/>
      </c>
      <c r="AC582" s="122" t="str">
        <f>IF($Y582&gt;Dashboard!$Q$19,$AB582,"")</f>
        <v/>
      </c>
      <c r="AD582" s="43" t="str">
        <f t="shared" si="214"/>
        <v/>
      </c>
      <c r="AE582" s="36" t="str">
        <f>IF(Mining_Import!D582="","",Mining_Import!D582)</f>
        <v/>
      </c>
      <c r="AF582" s="36" t="str">
        <f>IF(Mining_Import!E582="","",Mining_Import!E582)</f>
        <v/>
      </c>
      <c r="AG582" s="36" t="str">
        <f>IF(Mining_Import!F582="","",Mining_Import!F582)</f>
        <v/>
      </c>
      <c r="AH582" s="36" t="str">
        <f>IF(Mining_Import!G582="","",Mining_Import!G582)</f>
        <v/>
      </c>
      <c r="AI582" s="36" t="str">
        <f>IF(Mining_Import!H582="","",Mining_Import!H582)</f>
        <v/>
      </c>
      <c r="AJ582" s="36" t="str">
        <f>IF(Mining_Import!I582="","",Mining_Import!I582)</f>
        <v/>
      </c>
      <c r="BY582" s="120" t="str">
        <f t="shared" si="202"/>
        <v/>
      </c>
      <c r="BZ582" s="184" t="str">
        <f t="shared" si="215"/>
        <v/>
      </c>
      <c r="CA582" s="37" t="str">
        <f>IFERROR(VLOOKUP($BY582,Account_Value!$C$2:$F$2500,4,0),"")</f>
        <v/>
      </c>
      <c r="CB582" s="43" t="str">
        <f t="shared" si="203"/>
        <v/>
      </c>
      <c r="CC582" s="122" t="str">
        <f>IF($BZ582="","",SUM($BZ$2:$BZ582))</f>
        <v/>
      </c>
      <c r="CD582" s="43" t="str">
        <f>IF($BZ582="","",$BU$19*(SUM($BZ$2:$BZ582)))</f>
        <v/>
      </c>
    </row>
    <row r="583" spans="1:82">
      <c r="A583" s="4" t="str">
        <f t="shared" si="204"/>
        <v/>
      </c>
      <c r="B583" s="21" t="str">
        <f>IF(Investments_Import!A583="","",Investments_Import!A583)</f>
        <v/>
      </c>
      <c r="C583" s="22" t="str">
        <f t="shared" si="197"/>
        <v/>
      </c>
      <c r="D583" s="51" t="str">
        <f t="shared" si="205"/>
        <v/>
      </c>
      <c r="E583" s="3" t="str">
        <f>IF(Investments_Import!B583="","",Investments_Import!B583)</f>
        <v/>
      </c>
      <c r="F583" s="54" t="str">
        <f t="shared" si="206"/>
        <v xml:space="preserve"> </v>
      </c>
      <c r="G583" s="54" t="str">
        <f>IF($B583="","",COUNTIF($F$2:$F583,$F583))</f>
        <v/>
      </c>
      <c r="H583" s="53" t="str">
        <f t="shared" si="207"/>
        <v xml:space="preserve">  </v>
      </c>
      <c r="I583" s="3" t="str">
        <f>IF(Investments_Import!C583="","",Investments_Import!C583)</f>
        <v/>
      </c>
      <c r="J583" s="108" t="str">
        <f>IF(Investments_Import!D583="","",Investments_Import!D583)</f>
        <v/>
      </c>
      <c r="K583" s="108" t="str">
        <f t="shared" si="208"/>
        <v/>
      </c>
      <c r="L583" s="47" t="str">
        <f>IF(Investments_Import!E583="","",Investments_Import!E583)</f>
        <v/>
      </c>
      <c r="M583" s="47" t="str">
        <f t="shared" si="198"/>
        <v/>
      </c>
      <c r="N583" s="31" t="str">
        <f>IF(Investments_Import!F583="","",Investments_Import!F583)</f>
        <v/>
      </c>
      <c r="O583" s="31" t="str">
        <f t="shared" si="199"/>
        <v/>
      </c>
      <c r="P583" s="3" t="str">
        <f>IF(Investments_Import!G583="","",Investments_Import!G583)</f>
        <v/>
      </c>
      <c r="Q583" s="3" t="str">
        <f>IF(Investments_Import!H583="","",Investments_Import!H583)</f>
        <v/>
      </c>
      <c r="R583" s="37" t="str">
        <f t="shared" si="200"/>
        <v/>
      </c>
      <c r="S583" s="37" t="str">
        <f t="shared" si="201"/>
        <v/>
      </c>
      <c r="U583" s="36" t="str">
        <f>IF(Mining_Import!A583="","",Mining_Import!A583)</f>
        <v/>
      </c>
      <c r="V583" s="22" t="str">
        <f t="shared" si="209"/>
        <v/>
      </c>
      <c r="W583" s="127" t="str">
        <f t="shared" si="210"/>
        <v/>
      </c>
      <c r="X583" s="127" t="str">
        <f t="shared" si="211"/>
        <v/>
      </c>
      <c r="Y583" s="127" t="str">
        <f t="shared" si="212"/>
        <v/>
      </c>
      <c r="Z583" s="36" t="str">
        <f>IF(Mining_Import!B583="","",Mining_Import!B583)</f>
        <v/>
      </c>
      <c r="AA583" s="184" t="str">
        <f>IF(Mining_Import!$C583="","",Mining_Import!$C583)</f>
        <v/>
      </c>
      <c r="AB583" s="122" t="str">
        <f t="shared" si="213"/>
        <v/>
      </c>
      <c r="AC583" s="122" t="str">
        <f>IF($Y583&gt;Dashboard!$Q$19,$AB583,"")</f>
        <v/>
      </c>
      <c r="AD583" s="43" t="str">
        <f t="shared" si="214"/>
        <v/>
      </c>
      <c r="AE583" s="36" t="str">
        <f>IF(Mining_Import!D583="","",Mining_Import!D583)</f>
        <v/>
      </c>
      <c r="AF583" s="36" t="str">
        <f>IF(Mining_Import!E583="","",Mining_Import!E583)</f>
        <v/>
      </c>
      <c r="AG583" s="36" t="str">
        <f>IF(Mining_Import!F583="","",Mining_Import!F583)</f>
        <v/>
      </c>
      <c r="AH583" s="36" t="str">
        <f>IF(Mining_Import!G583="","",Mining_Import!G583)</f>
        <v/>
      </c>
      <c r="AI583" s="36" t="str">
        <f>IF(Mining_Import!H583="","",Mining_Import!H583)</f>
        <v/>
      </c>
      <c r="AJ583" s="36" t="str">
        <f>IF(Mining_Import!I583="","",Mining_Import!I583)</f>
        <v/>
      </c>
      <c r="BY583" s="120" t="str">
        <f t="shared" si="202"/>
        <v/>
      </c>
      <c r="BZ583" s="184" t="str">
        <f t="shared" si="215"/>
        <v/>
      </c>
      <c r="CA583" s="37" t="str">
        <f>IFERROR(VLOOKUP($BY583,Account_Value!$C$2:$F$2500,4,0),"")</f>
        <v/>
      </c>
      <c r="CB583" s="43" t="str">
        <f t="shared" si="203"/>
        <v/>
      </c>
      <c r="CC583" s="122" t="str">
        <f>IF($BZ583="","",SUM($BZ$2:$BZ583))</f>
        <v/>
      </c>
      <c r="CD583" s="43" t="str">
        <f>IF($BZ583="","",$BU$19*(SUM($BZ$2:$BZ583)))</f>
        <v/>
      </c>
    </row>
    <row r="584" spans="1:82">
      <c r="A584" s="4" t="str">
        <f t="shared" si="204"/>
        <v/>
      </c>
      <c r="B584" s="21" t="str">
        <f>IF(Investments_Import!A584="","",Investments_Import!A584)</f>
        <v/>
      </c>
      <c r="C584" s="22" t="str">
        <f t="shared" si="197"/>
        <v/>
      </c>
      <c r="D584" s="51" t="str">
        <f t="shared" si="205"/>
        <v/>
      </c>
      <c r="E584" s="3" t="str">
        <f>IF(Investments_Import!B584="","",Investments_Import!B584)</f>
        <v/>
      </c>
      <c r="F584" s="54" t="str">
        <f t="shared" si="206"/>
        <v xml:space="preserve"> </v>
      </c>
      <c r="G584" s="54" t="str">
        <f>IF($B584="","",COUNTIF($F$2:$F584,$F584))</f>
        <v/>
      </c>
      <c r="H584" s="53" t="str">
        <f t="shared" si="207"/>
        <v xml:space="preserve">  </v>
      </c>
      <c r="I584" s="3" t="str">
        <f>IF(Investments_Import!C584="","",Investments_Import!C584)</f>
        <v/>
      </c>
      <c r="J584" s="108" t="str">
        <f>IF(Investments_Import!D584="","",Investments_Import!D584)</f>
        <v/>
      </c>
      <c r="K584" s="108" t="str">
        <f t="shared" si="208"/>
        <v/>
      </c>
      <c r="L584" s="47" t="str">
        <f>IF(Investments_Import!E584="","",Investments_Import!E584)</f>
        <v/>
      </c>
      <c r="M584" s="47" t="str">
        <f t="shared" si="198"/>
        <v/>
      </c>
      <c r="N584" s="31" t="str">
        <f>IF(Investments_Import!F584="","",Investments_Import!F584)</f>
        <v/>
      </c>
      <c r="O584" s="31" t="str">
        <f t="shared" si="199"/>
        <v/>
      </c>
      <c r="P584" s="3" t="str">
        <f>IF(Investments_Import!G584="","",Investments_Import!G584)</f>
        <v/>
      </c>
      <c r="Q584" s="3" t="str">
        <f>IF(Investments_Import!H584="","",Investments_Import!H584)</f>
        <v/>
      </c>
      <c r="R584" s="37" t="str">
        <f t="shared" si="200"/>
        <v/>
      </c>
      <c r="S584" s="37" t="str">
        <f t="shared" si="201"/>
        <v/>
      </c>
      <c r="U584" s="36" t="str">
        <f>IF(Mining_Import!A584="","",Mining_Import!A584)</f>
        <v/>
      </c>
      <c r="V584" s="22" t="str">
        <f t="shared" si="209"/>
        <v/>
      </c>
      <c r="W584" s="127" t="str">
        <f t="shared" si="210"/>
        <v/>
      </c>
      <c r="X584" s="127" t="str">
        <f t="shared" si="211"/>
        <v/>
      </c>
      <c r="Y584" s="127" t="str">
        <f t="shared" si="212"/>
        <v/>
      </c>
      <c r="Z584" s="36" t="str">
        <f>IF(Mining_Import!B584="","",Mining_Import!B584)</f>
        <v/>
      </c>
      <c r="AA584" s="184" t="str">
        <f>IF(Mining_Import!$C584="","",Mining_Import!$C584)</f>
        <v/>
      </c>
      <c r="AB584" s="122" t="str">
        <f t="shared" si="213"/>
        <v/>
      </c>
      <c r="AC584" s="122" t="str">
        <f>IF($Y584&gt;Dashboard!$Q$19,$AB584,"")</f>
        <v/>
      </c>
      <c r="AD584" s="43" t="str">
        <f t="shared" si="214"/>
        <v/>
      </c>
      <c r="AE584" s="36" t="str">
        <f>IF(Mining_Import!D584="","",Mining_Import!D584)</f>
        <v/>
      </c>
      <c r="AF584" s="36" t="str">
        <f>IF(Mining_Import!E584="","",Mining_Import!E584)</f>
        <v/>
      </c>
      <c r="AG584" s="36" t="str">
        <f>IF(Mining_Import!F584="","",Mining_Import!F584)</f>
        <v/>
      </c>
      <c r="AH584" s="36" t="str">
        <f>IF(Mining_Import!G584="","",Mining_Import!G584)</f>
        <v/>
      </c>
      <c r="AI584" s="36" t="str">
        <f>IF(Mining_Import!H584="","",Mining_Import!H584)</f>
        <v/>
      </c>
      <c r="AJ584" s="36" t="str">
        <f>IF(Mining_Import!I584="","",Mining_Import!I584)</f>
        <v/>
      </c>
      <c r="BY584" s="120" t="str">
        <f t="shared" si="202"/>
        <v/>
      </c>
      <c r="BZ584" s="184" t="str">
        <f t="shared" si="215"/>
        <v/>
      </c>
      <c r="CA584" s="37" t="str">
        <f>IFERROR(VLOOKUP($BY584,Account_Value!$C$2:$F$2500,4,0),"")</f>
        <v/>
      </c>
      <c r="CB584" s="43" t="str">
        <f t="shared" si="203"/>
        <v/>
      </c>
      <c r="CC584" s="122" t="str">
        <f>IF($BZ584="","",SUM($BZ$2:$BZ584))</f>
        <v/>
      </c>
      <c r="CD584" s="43" t="str">
        <f>IF($BZ584="","",$BU$19*(SUM($BZ$2:$BZ584)))</f>
        <v/>
      </c>
    </row>
    <row r="585" spans="1:82">
      <c r="A585" s="4" t="str">
        <f t="shared" si="204"/>
        <v/>
      </c>
      <c r="B585" s="21" t="str">
        <f>IF(Investments_Import!A585="","",Investments_Import!A585)</f>
        <v/>
      </c>
      <c r="C585" s="22" t="str">
        <f t="shared" si="197"/>
        <v/>
      </c>
      <c r="D585" s="51" t="str">
        <f t="shared" si="205"/>
        <v/>
      </c>
      <c r="E585" s="3" t="str">
        <f>IF(Investments_Import!B585="","",Investments_Import!B585)</f>
        <v/>
      </c>
      <c r="F585" s="54" t="str">
        <f t="shared" si="206"/>
        <v xml:space="preserve"> </v>
      </c>
      <c r="G585" s="54" t="str">
        <f>IF($B585="","",COUNTIF($F$2:$F585,$F585))</f>
        <v/>
      </c>
      <c r="H585" s="53" t="str">
        <f t="shared" si="207"/>
        <v xml:space="preserve">  </v>
      </c>
      <c r="I585" s="3" t="str">
        <f>IF(Investments_Import!C585="","",Investments_Import!C585)</f>
        <v/>
      </c>
      <c r="J585" s="108" t="str">
        <f>IF(Investments_Import!D585="","",Investments_Import!D585)</f>
        <v/>
      </c>
      <c r="K585" s="108" t="str">
        <f t="shared" si="208"/>
        <v/>
      </c>
      <c r="L585" s="47" t="str">
        <f>IF(Investments_Import!E585="","",Investments_Import!E585)</f>
        <v/>
      </c>
      <c r="M585" s="47" t="str">
        <f t="shared" si="198"/>
        <v/>
      </c>
      <c r="N585" s="31" t="str">
        <f>IF(Investments_Import!F585="","",Investments_Import!F585)</f>
        <v/>
      </c>
      <c r="O585" s="31" t="str">
        <f t="shared" si="199"/>
        <v/>
      </c>
      <c r="P585" s="3" t="str">
        <f>IF(Investments_Import!G585="","",Investments_Import!G585)</f>
        <v/>
      </c>
      <c r="Q585" s="3" t="str">
        <f>IF(Investments_Import!H585="","",Investments_Import!H585)</f>
        <v/>
      </c>
      <c r="R585" s="37" t="str">
        <f t="shared" si="200"/>
        <v/>
      </c>
      <c r="S585" s="37" t="str">
        <f t="shared" si="201"/>
        <v/>
      </c>
      <c r="U585" s="36" t="str">
        <f>IF(Mining_Import!A585="","",Mining_Import!A585)</f>
        <v/>
      </c>
      <c r="V585" s="22" t="str">
        <f t="shared" si="209"/>
        <v/>
      </c>
      <c r="W585" s="127" t="str">
        <f t="shared" si="210"/>
        <v/>
      </c>
      <c r="X585" s="127" t="str">
        <f t="shared" si="211"/>
        <v/>
      </c>
      <c r="Y585" s="127" t="str">
        <f t="shared" si="212"/>
        <v/>
      </c>
      <c r="Z585" s="36" t="str">
        <f>IF(Mining_Import!B585="","",Mining_Import!B585)</f>
        <v/>
      </c>
      <c r="AA585" s="184" t="str">
        <f>IF(Mining_Import!$C585="","",Mining_Import!$C585)</f>
        <v/>
      </c>
      <c r="AB585" s="122" t="str">
        <f t="shared" si="213"/>
        <v/>
      </c>
      <c r="AC585" s="122" t="str">
        <f>IF($Y585&gt;Dashboard!$Q$19,$AB585,"")</f>
        <v/>
      </c>
      <c r="AD585" s="43" t="str">
        <f t="shared" si="214"/>
        <v/>
      </c>
      <c r="AE585" s="36" t="str">
        <f>IF(Mining_Import!D585="","",Mining_Import!D585)</f>
        <v/>
      </c>
      <c r="AF585" s="36" t="str">
        <f>IF(Mining_Import!E585="","",Mining_Import!E585)</f>
        <v/>
      </c>
      <c r="AG585" s="36" t="str">
        <f>IF(Mining_Import!F585="","",Mining_Import!F585)</f>
        <v/>
      </c>
      <c r="AH585" s="36" t="str">
        <f>IF(Mining_Import!G585="","",Mining_Import!G585)</f>
        <v/>
      </c>
      <c r="AI585" s="36" t="str">
        <f>IF(Mining_Import!H585="","",Mining_Import!H585)</f>
        <v/>
      </c>
      <c r="AJ585" s="36" t="str">
        <f>IF(Mining_Import!I585="","",Mining_Import!I585)</f>
        <v/>
      </c>
      <c r="BY585" s="120" t="str">
        <f t="shared" si="202"/>
        <v/>
      </c>
      <c r="BZ585" s="184" t="str">
        <f t="shared" si="215"/>
        <v/>
      </c>
      <c r="CA585" s="37" t="str">
        <f>IFERROR(VLOOKUP($BY585,Account_Value!$C$2:$F$2500,4,0),"")</f>
        <v/>
      </c>
      <c r="CB585" s="43" t="str">
        <f t="shared" si="203"/>
        <v/>
      </c>
      <c r="CC585" s="122" t="str">
        <f>IF($BZ585="","",SUM($BZ$2:$BZ585))</f>
        <v/>
      </c>
      <c r="CD585" s="43" t="str">
        <f>IF($BZ585="","",$BU$19*(SUM($BZ$2:$BZ585)))</f>
        <v/>
      </c>
    </row>
    <row r="586" spans="1:82">
      <c r="A586" s="4" t="str">
        <f t="shared" si="204"/>
        <v/>
      </c>
      <c r="B586" s="21" t="str">
        <f>IF(Investments_Import!A586="","",Investments_Import!A586)</f>
        <v/>
      </c>
      <c r="C586" s="22" t="str">
        <f t="shared" si="197"/>
        <v/>
      </c>
      <c r="D586" s="51" t="str">
        <f t="shared" si="205"/>
        <v/>
      </c>
      <c r="E586" s="3" t="str">
        <f>IF(Investments_Import!B586="","",Investments_Import!B586)</f>
        <v/>
      </c>
      <c r="F586" s="54" t="str">
        <f t="shared" si="206"/>
        <v xml:space="preserve"> </v>
      </c>
      <c r="G586" s="54" t="str">
        <f>IF($B586="","",COUNTIF($F$2:$F586,$F586))</f>
        <v/>
      </c>
      <c r="H586" s="53" t="str">
        <f t="shared" si="207"/>
        <v xml:space="preserve">  </v>
      </c>
      <c r="I586" s="3" t="str">
        <f>IF(Investments_Import!C586="","",Investments_Import!C586)</f>
        <v/>
      </c>
      <c r="J586" s="108" t="str">
        <f>IF(Investments_Import!D586="","",Investments_Import!D586)</f>
        <v/>
      </c>
      <c r="K586" s="108" t="str">
        <f t="shared" si="208"/>
        <v/>
      </c>
      <c r="L586" s="47" t="str">
        <f>IF(Investments_Import!E586="","",Investments_Import!E586)</f>
        <v/>
      </c>
      <c r="M586" s="47" t="str">
        <f t="shared" si="198"/>
        <v/>
      </c>
      <c r="N586" s="31" t="str">
        <f>IF(Investments_Import!F586="","",Investments_Import!F586)</f>
        <v/>
      </c>
      <c r="O586" s="31" t="str">
        <f t="shared" si="199"/>
        <v/>
      </c>
      <c r="P586" s="3" t="str">
        <f>IF(Investments_Import!G586="","",Investments_Import!G586)</f>
        <v/>
      </c>
      <c r="Q586" s="3" t="str">
        <f>IF(Investments_Import!H586="","",Investments_Import!H586)</f>
        <v/>
      </c>
      <c r="R586" s="37" t="str">
        <f t="shared" si="200"/>
        <v/>
      </c>
      <c r="S586" s="37" t="str">
        <f t="shared" si="201"/>
        <v/>
      </c>
      <c r="U586" s="36" t="str">
        <f>IF(Mining_Import!A586="","",Mining_Import!A586)</f>
        <v/>
      </c>
      <c r="V586" s="22" t="str">
        <f t="shared" si="209"/>
        <v/>
      </c>
      <c r="W586" s="127" t="str">
        <f t="shared" si="210"/>
        <v/>
      </c>
      <c r="X586" s="127" t="str">
        <f t="shared" si="211"/>
        <v/>
      </c>
      <c r="Y586" s="127" t="str">
        <f t="shared" si="212"/>
        <v/>
      </c>
      <c r="Z586" s="36" t="str">
        <f>IF(Mining_Import!B586="","",Mining_Import!B586)</f>
        <v/>
      </c>
      <c r="AA586" s="184" t="str">
        <f>IF(Mining_Import!$C586="","",Mining_Import!$C586)</f>
        <v/>
      </c>
      <c r="AB586" s="122" t="str">
        <f t="shared" si="213"/>
        <v/>
      </c>
      <c r="AC586" s="122" t="str">
        <f>IF($Y586&gt;Dashboard!$Q$19,$AB586,"")</f>
        <v/>
      </c>
      <c r="AD586" s="43" t="str">
        <f t="shared" si="214"/>
        <v/>
      </c>
      <c r="AE586" s="36" t="str">
        <f>IF(Mining_Import!D586="","",Mining_Import!D586)</f>
        <v/>
      </c>
      <c r="AF586" s="36" t="str">
        <f>IF(Mining_Import!E586="","",Mining_Import!E586)</f>
        <v/>
      </c>
      <c r="AG586" s="36" t="str">
        <f>IF(Mining_Import!F586="","",Mining_Import!F586)</f>
        <v/>
      </c>
      <c r="AH586" s="36" t="str">
        <f>IF(Mining_Import!G586="","",Mining_Import!G586)</f>
        <v/>
      </c>
      <c r="AI586" s="36" t="str">
        <f>IF(Mining_Import!H586="","",Mining_Import!H586)</f>
        <v/>
      </c>
      <c r="AJ586" s="36" t="str">
        <f>IF(Mining_Import!I586="","",Mining_Import!I586)</f>
        <v/>
      </c>
      <c r="BY586" s="120" t="str">
        <f t="shared" si="202"/>
        <v/>
      </c>
      <c r="BZ586" s="184" t="str">
        <f t="shared" si="215"/>
        <v/>
      </c>
      <c r="CA586" s="37" t="str">
        <f>IFERROR(VLOOKUP($BY586,Account_Value!$C$2:$F$2500,4,0),"")</f>
        <v/>
      </c>
      <c r="CB586" s="43" t="str">
        <f t="shared" si="203"/>
        <v/>
      </c>
      <c r="CC586" s="122" t="str">
        <f>IF($BZ586="","",SUM($BZ$2:$BZ586))</f>
        <v/>
      </c>
      <c r="CD586" s="43" t="str">
        <f>IF($BZ586="","",$BU$19*(SUM($BZ$2:$BZ586)))</f>
        <v/>
      </c>
    </row>
    <row r="587" spans="1:82">
      <c r="A587" s="4" t="str">
        <f t="shared" si="204"/>
        <v/>
      </c>
      <c r="B587" s="21" t="str">
        <f>IF(Investments_Import!A587="","",Investments_Import!A587)</f>
        <v/>
      </c>
      <c r="C587" s="22" t="str">
        <f t="shared" si="197"/>
        <v/>
      </c>
      <c r="D587" s="51" t="str">
        <f t="shared" si="205"/>
        <v/>
      </c>
      <c r="E587" s="3" t="str">
        <f>IF(Investments_Import!B587="","",Investments_Import!B587)</f>
        <v/>
      </c>
      <c r="F587" s="54" t="str">
        <f t="shared" si="206"/>
        <v xml:space="preserve"> </v>
      </c>
      <c r="G587" s="54" t="str">
        <f>IF($B587="","",COUNTIF($F$2:$F587,$F587))</f>
        <v/>
      </c>
      <c r="H587" s="53" t="str">
        <f t="shared" si="207"/>
        <v xml:space="preserve">  </v>
      </c>
      <c r="I587" s="3" t="str">
        <f>IF(Investments_Import!C587="","",Investments_Import!C587)</f>
        <v/>
      </c>
      <c r="J587" s="108" t="str">
        <f>IF(Investments_Import!D587="","",Investments_Import!D587)</f>
        <v/>
      </c>
      <c r="K587" s="108" t="str">
        <f t="shared" si="208"/>
        <v/>
      </c>
      <c r="L587" s="47" t="str">
        <f>IF(Investments_Import!E587="","",Investments_Import!E587)</f>
        <v/>
      </c>
      <c r="M587" s="47" t="str">
        <f t="shared" si="198"/>
        <v/>
      </c>
      <c r="N587" s="31" t="str">
        <f>IF(Investments_Import!F587="","",Investments_Import!F587)</f>
        <v/>
      </c>
      <c r="O587" s="31" t="str">
        <f t="shared" si="199"/>
        <v/>
      </c>
      <c r="P587" s="3" t="str">
        <f>IF(Investments_Import!G587="","",Investments_Import!G587)</f>
        <v/>
      </c>
      <c r="Q587" s="3" t="str">
        <f>IF(Investments_Import!H587="","",Investments_Import!H587)</f>
        <v/>
      </c>
      <c r="R587" s="37" t="str">
        <f t="shared" si="200"/>
        <v/>
      </c>
      <c r="S587" s="37" t="str">
        <f t="shared" si="201"/>
        <v/>
      </c>
      <c r="U587" s="36" t="str">
        <f>IF(Mining_Import!A587="","",Mining_Import!A587)</f>
        <v/>
      </c>
      <c r="V587" s="22" t="str">
        <f t="shared" si="209"/>
        <v/>
      </c>
      <c r="W587" s="127" t="str">
        <f t="shared" si="210"/>
        <v/>
      </c>
      <c r="X587" s="127" t="str">
        <f t="shared" si="211"/>
        <v/>
      </c>
      <c r="Y587" s="127" t="str">
        <f t="shared" si="212"/>
        <v/>
      </c>
      <c r="Z587" s="36" t="str">
        <f>IF(Mining_Import!B587="","",Mining_Import!B587)</f>
        <v/>
      </c>
      <c r="AA587" s="184" t="str">
        <f>IF(Mining_Import!$C587="","",Mining_Import!$C587)</f>
        <v/>
      </c>
      <c r="AB587" s="122" t="str">
        <f t="shared" si="213"/>
        <v/>
      </c>
      <c r="AC587" s="122" t="str">
        <f>IF($Y587&gt;Dashboard!$Q$19,$AB587,"")</f>
        <v/>
      </c>
      <c r="AD587" s="43" t="str">
        <f t="shared" si="214"/>
        <v/>
      </c>
      <c r="AE587" s="36" t="str">
        <f>IF(Mining_Import!D587="","",Mining_Import!D587)</f>
        <v/>
      </c>
      <c r="AF587" s="36" t="str">
        <f>IF(Mining_Import!E587="","",Mining_Import!E587)</f>
        <v/>
      </c>
      <c r="AG587" s="36" t="str">
        <f>IF(Mining_Import!F587="","",Mining_Import!F587)</f>
        <v/>
      </c>
      <c r="AH587" s="36" t="str">
        <f>IF(Mining_Import!G587="","",Mining_Import!G587)</f>
        <v/>
      </c>
      <c r="AI587" s="36" t="str">
        <f>IF(Mining_Import!H587="","",Mining_Import!H587)</f>
        <v/>
      </c>
      <c r="AJ587" s="36" t="str">
        <f>IF(Mining_Import!I587="","",Mining_Import!I587)</f>
        <v/>
      </c>
      <c r="BY587" s="120" t="str">
        <f t="shared" si="202"/>
        <v/>
      </c>
      <c r="BZ587" s="184" t="str">
        <f t="shared" si="215"/>
        <v/>
      </c>
      <c r="CA587" s="37" t="str">
        <f>IFERROR(VLOOKUP($BY587,Account_Value!$C$2:$F$2500,4,0),"")</f>
        <v/>
      </c>
      <c r="CB587" s="43" t="str">
        <f t="shared" si="203"/>
        <v/>
      </c>
      <c r="CC587" s="122" t="str">
        <f>IF($BZ587="","",SUM($BZ$2:$BZ587))</f>
        <v/>
      </c>
      <c r="CD587" s="43" t="str">
        <f>IF($BZ587="","",$BU$19*(SUM($BZ$2:$BZ587)))</f>
        <v/>
      </c>
    </row>
    <row r="588" spans="1:82">
      <c r="A588" s="4" t="str">
        <f t="shared" si="204"/>
        <v/>
      </c>
      <c r="B588" s="21" t="str">
        <f>IF(Investments_Import!A588="","",Investments_Import!A588)</f>
        <v/>
      </c>
      <c r="C588" s="22" t="str">
        <f t="shared" si="197"/>
        <v/>
      </c>
      <c r="D588" s="51" t="str">
        <f t="shared" si="205"/>
        <v/>
      </c>
      <c r="E588" s="3" t="str">
        <f>IF(Investments_Import!B588="","",Investments_Import!B588)</f>
        <v/>
      </c>
      <c r="F588" s="54" t="str">
        <f t="shared" si="206"/>
        <v xml:space="preserve"> </v>
      </c>
      <c r="G588" s="54" t="str">
        <f>IF($B588="","",COUNTIF($F$2:$F588,$F588))</f>
        <v/>
      </c>
      <c r="H588" s="53" t="str">
        <f t="shared" si="207"/>
        <v xml:space="preserve">  </v>
      </c>
      <c r="I588" s="3" t="str">
        <f>IF(Investments_Import!C588="","",Investments_Import!C588)</f>
        <v/>
      </c>
      <c r="J588" s="108" t="str">
        <f>IF(Investments_Import!D588="","",Investments_Import!D588)</f>
        <v/>
      </c>
      <c r="K588" s="108" t="str">
        <f t="shared" si="208"/>
        <v/>
      </c>
      <c r="L588" s="47" t="str">
        <f>IF(Investments_Import!E588="","",Investments_Import!E588)</f>
        <v/>
      </c>
      <c r="M588" s="47" t="str">
        <f t="shared" si="198"/>
        <v/>
      </c>
      <c r="N588" s="31" t="str">
        <f>IF(Investments_Import!F588="","",Investments_Import!F588)</f>
        <v/>
      </c>
      <c r="O588" s="31" t="str">
        <f t="shared" si="199"/>
        <v/>
      </c>
      <c r="P588" s="3" t="str">
        <f>IF(Investments_Import!G588="","",Investments_Import!G588)</f>
        <v/>
      </c>
      <c r="Q588" s="3" t="str">
        <f>IF(Investments_Import!H588="","",Investments_Import!H588)</f>
        <v/>
      </c>
      <c r="R588" s="37" t="str">
        <f t="shared" si="200"/>
        <v/>
      </c>
      <c r="S588" s="37" t="str">
        <f t="shared" si="201"/>
        <v/>
      </c>
      <c r="U588" s="36" t="str">
        <f>IF(Mining_Import!A588="","",Mining_Import!A588)</f>
        <v/>
      </c>
      <c r="V588" s="22" t="str">
        <f t="shared" si="209"/>
        <v/>
      </c>
      <c r="W588" s="127" t="str">
        <f t="shared" si="210"/>
        <v/>
      </c>
      <c r="X588" s="127" t="str">
        <f t="shared" si="211"/>
        <v/>
      </c>
      <c r="Y588" s="127" t="str">
        <f t="shared" si="212"/>
        <v/>
      </c>
      <c r="Z588" s="36" t="str">
        <f>IF(Mining_Import!B588="","",Mining_Import!B588)</f>
        <v/>
      </c>
      <c r="AA588" s="184" t="str">
        <f>IF(Mining_Import!$C588="","",Mining_Import!$C588)</f>
        <v/>
      </c>
      <c r="AB588" s="122" t="str">
        <f t="shared" si="213"/>
        <v/>
      </c>
      <c r="AC588" s="122" t="str">
        <f>IF($Y588&gt;Dashboard!$Q$19,$AB588,"")</f>
        <v/>
      </c>
      <c r="AD588" s="43" t="str">
        <f t="shared" si="214"/>
        <v/>
      </c>
      <c r="AE588" s="36" t="str">
        <f>IF(Mining_Import!D588="","",Mining_Import!D588)</f>
        <v/>
      </c>
      <c r="AF588" s="36" t="str">
        <f>IF(Mining_Import!E588="","",Mining_Import!E588)</f>
        <v/>
      </c>
      <c r="AG588" s="36" t="str">
        <f>IF(Mining_Import!F588="","",Mining_Import!F588)</f>
        <v/>
      </c>
      <c r="AH588" s="36" t="str">
        <f>IF(Mining_Import!G588="","",Mining_Import!G588)</f>
        <v/>
      </c>
      <c r="AI588" s="36" t="str">
        <f>IF(Mining_Import!H588="","",Mining_Import!H588)</f>
        <v/>
      </c>
      <c r="AJ588" s="36" t="str">
        <f>IF(Mining_Import!I588="","",Mining_Import!I588)</f>
        <v/>
      </c>
      <c r="BY588" s="120" t="str">
        <f t="shared" si="202"/>
        <v/>
      </c>
      <c r="BZ588" s="184" t="str">
        <f t="shared" si="215"/>
        <v/>
      </c>
      <c r="CA588" s="37" t="str">
        <f>IFERROR(VLOOKUP($BY588,Account_Value!$C$2:$F$2500,4,0),"")</f>
        <v/>
      </c>
      <c r="CB588" s="43" t="str">
        <f t="shared" si="203"/>
        <v/>
      </c>
      <c r="CC588" s="122" t="str">
        <f>IF($BZ588="","",SUM($BZ$2:$BZ588))</f>
        <v/>
      </c>
      <c r="CD588" s="43" t="str">
        <f>IF($BZ588="","",$BU$19*(SUM($BZ$2:$BZ588)))</f>
        <v/>
      </c>
    </row>
    <row r="589" spans="1:82">
      <c r="A589" s="4" t="str">
        <f t="shared" si="204"/>
        <v/>
      </c>
      <c r="B589" s="21" t="str">
        <f>IF(Investments_Import!A589="","",Investments_Import!A589)</f>
        <v/>
      </c>
      <c r="C589" s="22" t="str">
        <f t="shared" si="197"/>
        <v/>
      </c>
      <c r="D589" s="51" t="str">
        <f t="shared" si="205"/>
        <v/>
      </c>
      <c r="E589" s="3" t="str">
        <f>IF(Investments_Import!B589="","",Investments_Import!B589)</f>
        <v/>
      </c>
      <c r="F589" s="54" t="str">
        <f t="shared" si="206"/>
        <v xml:space="preserve"> </v>
      </c>
      <c r="G589" s="54" t="str">
        <f>IF($B589="","",COUNTIF($F$2:$F589,$F589))</f>
        <v/>
      </c>
      <c r="H589" s="53" t="str">
        <f t="shared" si="207"/>
        <v xml:space="preserve">  </v>
      </c>
      <c r="I589" s="3" t="str">
        <f>IF(Investments_Import!C589="","",Investments_Import!C589)</f>
        <v/>
      </c>
      <c r="J589" s="108" t="str">
        <f>IF(Investments_Import!D589="","",Investments_Import!D589)</f>
        <v/>
      </c>
      <c r="K589" s="108" t="str">
        <f t="shared" si="208"/>
        <v/>
      </c>
      <c r="L589" s="47" t="str">
        <f>IF(Investments_Import!E589="","",Investments_Import!E589)</f>
        <v/>
      </c>
      <c r="M589" s="47" t="str">
        <f t="shared" si="198"/>
        <v/>
      </c>
      <c r="N589" s="31" t="str">
        <f>IF(Investments_Import!F589="","",Investments_Import!F589)</f>
        <v/>
      </c>
      <c r="O589" s="31" t="str">
        <f t="shared" si="199"/>
        <v/>
      </c>
      <c r="P589" s="3" t="str">
        <f>IF(Investments_Import!G589="","",Investments_Import!G589)</f>
        <v/>
      </c>
      <c r="Q589" s="3" t="str">
        <f>IF(Investments_Import!H589="","",Investments_Import!H589)</f>
        <v/>
      </c>
      <c r="R589" s="37" t="str">
        <f t="shared" si="200"/>
        <v/>
      </c>
      <c r="S589" s="37" t="str">
        <f t="shared" si="201"/>
        <v/>
      </c>
      <c r="U589" s="36" t="str">
        <f>IF(Mining_Import!A589="","",Mining_Import!A589)</f>
        <v/>
      </c>
      <c r="V589" s="22" t="str">
        <f t="shared" si="209"/>
        <v/>
      </c>
      <c r="W589" s="127" t="str">
        <f t="shared" si="210"/>
        <v/>
      </c>
      <c r="X589" s="127" t="str">
        <f t="shared" si="211"/>
        <v/>
      </c>
      <c r="Y589" s="127" t="str">
        <f t="shared" si="212"/>
        <v/>
      </c>
      <c r="Z589" s="36" t="str">
        <f>IF(Mining_Import!B589="","",Mining_Import!B589)</f>
        <v/>
      </c>
      <c r="AA589" s="184" t="str">
        <f>IF(Mining_Import!$C589="","",Mining_Import!$C589)</f>
        <v/>
      </c>
      <c r="AB589" s="122" t="str">
        <f t="shared" si="213"/>
        <v/>
      </c>
      <c r="AC589" s="122" t="str">
        <f>IF($Y589&gt;Dashboard!$Q$19,$AB589,"")</f>
        <v/>
      </c>
      <c r="AD589" s="43" t="str">
        <f t="shared" si="214"/>
        <v/>
      </c>
      <c r="AE589" s="36" t="str">
        <f>IF(Mining_Import!D589="","",Mining_Import!D589)</f>
        <v/>
      </c>
      <c r="AF589" s="36" t="str">
        <f>IF(Mining_Import!E589="","",Mining_Import!E589)</f>
        <v/>
      </c>
      <c r="AG589" s="36" t="str">
        <f>IF(Mining_Import!F589="","",Mining_Import!F589)</f>
        <v/>
      </c>
      <c r="AH589" s="36" t="str">
        <f>IF(Mining_Import!G589="","",Mining_Import!G589)</f>
        <v/>
      </c>
      <c r="AI589" s="36" t="str">
        <f>IF(Mining_Import!H589="","",Mining_Import!H589)</f>
        <v/>
      </c>
      <c r="AJ589" s="36" t="str">
        <f>IF(Mining_Import!I589="","",Mining_Import!I589)</f>
        <v/>
      </c>
      <c r="BY589" s="120" t="str">
        <f t="shared" si="202"/>
        <v/>
      </c>
      <c r="BZ589" s="184" t="str">
        <f t="shared" si="215"/>
        <v/>
      </c>
      <c r="CA589" s="37" t="str">
        <f>IFERROR(VLOOKUP($BY589,Account_Value!$C$2:$F$2500,4,0),"")</f>
        <v/>
      </c>
      <c r="CB589" s="43" t="str">
        <f t="shared" si="203"/>
        <v/>
      </c>
      <c r="CC589" s="122" t="str">
        <f>IF($BZ589="","",SUM($BZ$2:$BZ589))</f>
        <v/>
      </c>
      <c r="CD589" s="43" t="str">
        <f>IF($BZ589="","",$BU$19*(SUM($BZ$2:$BZ589)))</f>
        <v/>
      </c>
    </row>
    <row r="590" spans="1:82">
      <c r="A590" s="4" t="str">
        <f t="shared" si="204"/>
        <v/>
      </c>
      <c r="B590" s="21" t="str">
        <f>IF(Investments_Import!A590="","",Investments_Import!A590)</f>
        <v/>
      </c>
      <c r="C590" s="22" t="str">
        <f t="shared" si="197"/>
        <v/>
      </c>
      <c r="D590" s="51" t="str">
        <f t="shared" si="205"/>
        <v/>
      </c>
      <c r="E590" s="3" t="str">
        <f>IF(Investments_Import!B590="","",Investments_Import!B590)</f>
        <v/>
      </c>
      <c r="F590" s="54" t="str">
        <f t="shared" si="206"/>
        <v xml:space="preserve"> </v>
      </c>
      <c r="G590" s="54" t="str">
        <f>IF($B590="","",COUNTIF($F$2:$F590,$F590))</f>
        <v/>
      </c>
      <c r="H590" s="53" t="str">
        <f t="shared" si="207"/>
        <v xml:space="preserve">  </v>
      </c>
      <c r="I590" s="3" t="str">
        <f>IF(Investments_Import!C590="","",Investments_Import!C590)</f>
        <v/>
      </c>
      <c r="J590" s="108" t="str">
        <f>IF(Investments_Import!D590="","",Investments_Import!D590)</f>
        <v/>
      </c>
      <c r="K590" s="108" t="str">
        <f t="shared" si="208"/>
        <v/>
      </c>
      <c r="L590" s="47" t="str">
        <f>IF(Investments_Import!E590="","",Investments_Import!E590)</f>
        <v/>
      </c>
      <c r="M590" s="47" t="str">
        <f t="shared" si="198"/>
        <v/>
      </c>
      <c r="N590" s="31" t="str">
        <f>IF(Investments_Import!F590="","",Investments_Import!F590)</f>
        <v/>
      </c>
      <c r="O590" s="31" t="str">
        <f t="shared" si="199"/>
        <v/>
      </c>
      <c r="P590" s="3" t="str">
        <f>IF(Investments_Import!G590="","",Investments_Import!G590)</f>
        <v/>
      </c>
      <c r="Q590" s="3" t="str">
        <f>IF(Investments_Import!H590="","",Investments_Import!H590)</f>
        <v/>
      </c>
      <c r="R590" s="37" t="str">
        <f t="shared" si="200"/>
        <v/>
      </c>
      <c r="S590" s="37" t="str">
        <f t="shared" si="201"/>
        <v/>
      </c>
      <c r="U590" s="36" t="str">
        <f>IF(Mining_Import!A590="","",Mining_Import!A590)</f>
        <v/>
      </c>
      <c r="V590" s="22" t="str">
        <f t="shared" si="209"/>
        <v/>
      </c>
      <c r="W590" s="127" t="str">
        <f t="shared" si="210"/>
        <v/>
      </c>
      <c r="X590" s="127" t="str">
        <f t="shared" si="211"/>
        <v/>
      </c>
      <c r="Y590" s="127" t="str">
        <f t="shared" si="212"/>
        <v/>
      </c>
      <c r="Z590" s="36" t="str">
        <f>IF(Mining_Import!B590="","",Mining_Import!B590)</f>
        <v/>
      </c>
      <c r="AA590" s="184" t="str">
        <f>IF(Mining_Import!$C590="","",Mining_Import!$C590)</f>
        <v/>
      </c>
      <c r="AB590" s="122" t="str">
        <f t="shared" si="213"/>
        <v/>
      </c>
      <c r="AC590" s="122" t="str">
        <f>IF($Y590&gt;Dashboard!$Q$19,$AB590,"")</f>
        <v/>
      </c>
      <c r="AD590" s="43" t="str">
        <f t="shared" si="214"/>
        <v/>
      </c>
      <c r="AE590" s="36" t="str">
        <f>IF(Mining_Import!D590="","",Mining_Import!D590)</f>
        <v/>
      </c>
      <c r="AF590" s="36" t="str">
        <f>IF(Mining_Import!E590="","",Mining_Import!E590)</f>
        <v/>
      </c>
      <c r="AG590" s="36" t="str">
        <f>IF(Mining_Import!F590="","",Mining_Import!F590)</f>
        <v/>
      </c>
      <c r="AH590" s="36" t="str">
        <f>IF(Mining_Import!G590="","",Mining_Import!G590)</f>
        <v/>
      </c>
      <c r="AI590" s="36" t="str">
        <f>IF(Mining_Import!H590="","",Mining_Import!H590)</f>
        <v/>
      </c>
      <c r="AJ590" s="36" t="str">
        <f>IF(Mining_Import!I590="","",Mining_Import!I590)</f>
        <v/>
      </c>
      <c r="BY590" s="120" t="str">
        <f t="shared" si="202"/>
        <v/>
      </c>
      <c r="BZ590" s="184" t="str">
        <f t="shared" si="215"/>
        <v/>
      </c>
      <c r="CA590" s="37" t="str">
        <f>IFERROR(VLOOKUP($BY590,Account_Value!$C$2:$F$2500,4,0),"")</f>
        <v/>
      </c>
      <c r="CB590" s="43" t="str">
        <f t="shared" si="203"/>
        <v/>
      </c>
      <c r="CC590" s="122" t="str">
        <f>IF($BZ590="","",SUM($BZ$2:$BZ590))</f>
        <v/>
      </c>
      <c r="CD590" s="43" t="str">
        <f>IF($BZ590="","",$BU$19*(SUM($BZ$2:$BZ590)))</f>
        <v/>
      </c>
    </row>
    <row r="591" spans="1:82">
      <c r="A591" s="4" t="str">
        <f t="shared" si="204"/>
        <v/>
      </c>
      <c r="B591" s="21" t="str">
        <f>IF(Investments_Import!A591="","",Investments_Import!A591)</f>
        <v/>
      </c>
      <c r="C591" s="22" t="str">
        <f t="shared" si="197"/>
        <v/>
      </c>
      <c r="D591" s="51" t="str">
        <f t="shared" si="205"/>
        <v/>
      </c>
      <c r="E591" s="3" t="str">
        <f>IF(Investments_Import!B591="","",Investments_Import!B591)</f>
        <v/>
      </c>
      <c r="F591" s="54" t="str">
        <f t="shared" si="206"/>
        <v xml:space="preserve"> </v>
      </c>
      <c r="G591" s="54" t="str">
        <f>IF($B591="","",COUNTIF($F$2:$F591,$F591))</f>
        <v/>
      </c>
      <c r="H591" s="53" t="str">
        <f t="shared" si="207"/>
        <v xml:space="preserve">  </v>
      </c>
      <c r="I591" s="3" t="str">
        <f>IF(Investments_Import!C591="","",Investments_Import!C591)</f>
        <v/>
      </c>
      <c r="J591" s="108" t="str">
        <f>IF(Investments_Import!D591="","",Investments_Import!D591)</f>
        <v/>
      </c>
      <c r="K591" s="108" t="str">
        <f t="shared" si="208"/>
        <v/>
      </c>
      <c r="L591" s="47" t="str">
        <f>IF(Investments_Import!E591="","",Investments_Import!E591)</f>
        <v/>
      </c>
      <c r="M591" s="47" t="str">
        <f t="shared" si="198"/>
        <v/>
      </c>
      <c r="N591" s="31" t="str">
        <f>IF(Investments_Import!F591="","",Investments_Import!F591)</f>
        <v/>
      </c>
      <c r="O591" s="31" t="str">
        <f t="shared" si="199"/>
        <v/>
      </c>
      <c r="P591" s="3" t="str">
        <f>IF(Investments_Import!G591="","",Investments_Import!G591)</f>
        <v/>
      </c>
      <c r="Q591" s="3" t="str">
        <f>IF(Investments_Import!H591="","",Investments_Import!H591)</f>
        <v/>
      </c>
      <c r="R591" s="37" t="str">
        <f t="shared" si="200"/>
        <v/>
      </c>
      <c r="S591" s="37" t="str">
        <f t="shared" si="201"/>
        <v/>
      </c>
      <c r="U591" s="36" t="str">
        <f>IF(Mining_Import!A591="","",Mining_Import!A591)</f>
        <v/>
      </c>
      <c r="V591" s="22" t="str">
        <f t="shared" si="209"/>
        <v/>
      </c>
      <c r="W591" s="127" t="str">
        <f t="shared" si="210"/>
        <v/>
      </c>
      <c r="X591" s="127" t="str">
        <f t="shared" si="211"/>
        <v/>
      </c>
      <c r="Y591" s="127" t="str">
        <f t="shared" si="212"/>
        <v/>
      </c>
      <c r="Z591" s="36" t="str">
        <f>IF(Mining_Import!B591="","",Mining_Import!B591)</f>
        <v/>
      </c>
      <c r="AA591" s="184" t="str">
        <f>IF(Mining_Import!$C591="","",Mining_Import!$C591)</f>
        <v/>
      </c>
      <c r="AB591" s="122" t="str">
        <f t="shared" si="213"/>
        <v/>
      </c>
      <c r="AC591" s="122" t="str">
        <f>IF($Y591&gt;Dashboard!$Q$19,$AB591,"")</f>
        <v/>
      </c>
      <c r="AD591" s="43" t="str">
        <f t="shared" si="214"/>
        <v/>
      </c>
      <c r="AE591" s="36" t="str">
        <f>IF(Mining_Import!D591="","",Mining_Import!D591)</f>
        <v/>
      </c>
      <c r="AF591" s="36" t="str">
        <f>IF(Mining_Import!E591="","",Mining_Import!E591)</f>
        <v/>
      </c>
      <c r="AG591" s="36" t="str">
        <f>IF(Mining_Import!F591="","",Mining_Import!F591)</f>
        <v/>
      </c>
      <c r="AH591" s="36" t="str">
        <f>IF(Mining_Import!G591="","",Mining_Import!G591)</f>
        <v/>
      </c>
      <c r="AI591" s="36" t="str">
        <f>IF(Mining_Import!H591="","",Mining_Import!H591)</f>
        <v/>
      </c>
      <c r="AJ591" s="36" t="str">
        <f>IF(Mining_Import!I591="","",Mining_Import!I591)</f>
        <v/>
      </c>
      <c r="BY591" s="120" t="str">
        <f t="shared" si="202"/>
        <v/>
      </c>
      <c r="BZ591" s="184" t="str">
        <f t="shared" si="215"/>
        <v/>
      </c>
      <c r="CA591" s="37" t="str">
        <f>IFERROR(VLOOKUP($BY591,Account_Value!$C$2:$F$2500,4,0),"")</f>
        <v/>
      </c>
      <c r="CB591" s="43" t="str">
        <f t="shared" si="203"/>
        <v/>
      </c>
      <c r="CC591" s="122" t="str">
        <f>IF($BZ591="","",SUM($BZ$2:$BZ591))</f>
        <v/>
      </c>
      <c r="CD591" s="43" t="str">
        <f>IF($BZ591="","",$BU$19*(SUM($BZ$2:$BZ591)))</f>
        <v/>
      </c>
    </row>
    <row r="592" spans="1:82">
      <c r="A592" s="4" t="str">
        <f t="shared" si="204"/>
        <v/>
      </c>
      <c r="B592" s="21" t="str">
        <f>IF(Investments_Import!A592="","",Investments_Import!A592)</f>
        <v/>
      </c>
      <c r="C592" s="22" t="str">
        <f t="shared" si="197"/>
        <v/>
      </c>
      <c r="D592" s="51" t="str">
        <f t="shared" si="205"/>
        <v/>
      </c>
      <c r="E592" s="3" t="str">
        <f>IF(Investments_Import!B592="","",Investments_Import!B592)</f>
        <v/>
      </c>
      <c r="F592" s="54" t="str">
        <f t="shared" si="206"/>
        <v xml:space="preserve"> </v>
      </c>
      <c r="G592" s="54" t="str">
        <f>IF($B592="","",COUNTIF($F$2:$F592,$F592))</f>
        <v/>
      </c>
      <c r="H592" s="53" t="str">
        <f t="shared" si="207"/>
        <v xml:space="preserve">  </v>
      </c>
      <c r="I592" s="3" t="str">
        <f>IF(Investments_Import!C592="","",Investments_Import!C592)</f>
        <v/>
      </c>
      <c r="J592" s="108" t="str">
        <f>IF(Investments_Import!D592="","",Investments_Import!D592)</f>
        <v/>
      </c>
      <c r="K592" s="108" t="str">
        <f t="shared" si="208"/>
        <v/>
      </c>
      <c r="L592" s="47" t="str">
        <f>IF(Investments_Import!E592="","",Investments_Import!E592)</f>
        <v/>
      </c>
      <c r="M592" s="47" t="str">
        <f t="shared" si="198"/>
        <v/>
      </c>
      <c r="N592" s="31" t="str">
        <f>IF(Investments_Import!F592="","",Investments_Import!F592)</f>
        <v/>
      </c>
      <c r="O592" s="31" t="str">
        <f t="shared" si="199"/>
        <v/>
      </c>
      <c r="P592" s="3" t="str">
        <f>IF(Investments_Import!G592="","",Investments_Import!G592)</f>
        <v/>
      </c>
      <c r="Q592" s="3" t="str">
        <f>IF(Investments_Import!H592="","",Investments_Import!H592)</f>
        <v/>
      </c>
      <c r="R592" s="37" t="str">
        <f t="shared" si="200"/>
        <v/>
      </c>
      <c r="S592" s="37" t="str">
        <f t="shared" si="201"/>
        <v/>
      </c>
      <c r="U592" s="36" t="str">
        <f>IF(Mining_Import!A592="","",Mining_Import!A592)</f>
        <v/>
      </c>
      <c r="V592" s="22" t="str">
        <f t="shared" si="209"/>
        <v/>
      </c>
      <c r="W592" s="127" t="str">
        <f t="shared" si="210"/>
        <v/>
      </c>
      <c r="X592" s="127" t="str">
        <f t="shared" si="211"/>
        <v/>
      </c>
      <c r="Y592" s="127" t="str">
        <f t="shared" si="212"/>
        <v/>
      </c>
      <c r="Z592" s="36" t="str">
        <f>IF(Mining_Import!B592="","",Mining_Import!B592)</f>
        <v/>
      </c>
      <c r="AA592" s="184" t="str">
        <f>IF(Mining_Import!$C592="","",Mining_Import!$C592)</f>
        <v/>
      </c>
      <c r="AB592" s="122" t="str">
        <f t="shared" si="213"/>
        <v/>
      </c>
      <c r="AC592" s="122" t="str">
        <f>IF($Y592&gt;Dashboard!$Q$19,$AB592,"")</f>
        <v/>
      </c>
      <c r="AD592" s="43" t="str">
        <f t="shared" si="214"/>
        <v/>
      </c>
      <c r="AE592" s="36" t="str">
        <f>IF(Mining_Import!D592="","",Mining_Import!D592)</f>
        <v/>
      </c>
      <c r="AF592" s="36" t="str">
        <f>IF(Mining_Import!E592="","",Mining_Import!E592)</f>
        <v/>
      </c>
      <c r="AG592" s="36" t="str">
        <f>IF(Mining_Import!F592="","",Mining_Import!F592)</f>
        <v/>
      </c>
      <c r="AH592" s="36" t="str">
        <f>IF(Mining_Import!G592="","",Mining_Import!G592)</f>
        <v/>
      </c>
      <c r="AI592" s="36" t="str">
        <f>IF(Mining_Import!H592="","",Mining_Import!H592)</f>
        <v/>
      </c>
      <c r="AJ592" s="36" t="str">
        <f>IF(Mining_Import!I592="","",Mining_Import!I592)</f>
        <v/>
      </c>
      <c r="BY592" s="120" t="str">
        <f t="shared" si="202"/>
        <v/>
      </c>
      <c r="BZ592" s="184" t="str">
        <f t="shared" si="215"/>
        <v/>
      </c>
      <c r="CA592" s="37" t="str">
        <f>IFERROR(VLOOKUP($BY592,Account_Value!$C$2:$F$2500,4,0),"")</f>
        <v/>
      </c>
      <c r="CB592" s="43" t="str">
        <f t="shared" si="203"/>
        <v/>
      </c>
      <c r="CC592" s="122" t="str">
        <f>IF($BZ592="","",SUM($BZ$2:$BZ592))</f>
        <v/>
      </c>
      <c r="CD592" s="43" t="str">
        <f>IF($BZ592="","",$BU$19*(SUM($BZ$2:$BZ592)))</f>
        <v/>
      </c>
    </row>
    <row r="593" spans="1:82">
      <c r="A593" s="4" t="str">
        <f t="shared" si="204"/>
        <v/>
      </c>
      <c r="B593" s="21" t="str">
        <f>IF(Investments_Import!A593="","",Investments_Import!A593)</f>
        <v/>
      </c>
      <c r="C593" s="22" t="str">
        <f t="shared" si="197"/>
        <v/>
      </c>
      <c r="D593" s="51" t="str">
        <f t="shared" si="205"/>
        <v/>
      </c>
      <c r="E593" s="3" t="str">
        <f>IF(Investments_Import!B593="","",Investments_Import!B593)</f>
        <v/>
      </c>
      <c r="F593" s="54" t="str">
        <f t="shared" si="206"/>
        <v xml:space="preserve"> </v>
      </c>
      <c r="G593" s="54" t="str">
        <f>IF($B593="","",COUNTIF($F$2:$F593,$F593))</f>
        <v/>
      </c>
      <c r="H593" s="53" t="str">
        <f t="shared" si="207"/>
        <v xml:space="preserve">  </v>
      </c>
      <c r="I593" s="3" t="str">
        <f>IF(Investments_Import!C593="","",Investments_Import!C593)</f>
        <v/>
      </c>
      <c r="J593" s="108" t="str">
        <f>IF(Investments_Import!D593="","",Investments_Import!D593)</f>
        <v/>
      </c>
      <c r="K593" s="108" t="str">
        <f t="shared" si="208"/>
        <v/>
      </c>
      <c r="L593" s="47" t="str">
        <f>IF(Investments_Import!E593="","",Investments_Import!E593)</f>
        <v/>
      </c>
      <c r="M593" s="47" t="str">
        <f t="shared" si="198"/>
        <v/>
      </c>
      <c r="N593" s="31" t="str">
        <f>IF(Investments_Import!F593="","",Investments_Import!F593)</f>
        <v/>
      </c>
      <c r="O593" s="31" t="str">
        <f t="shared" si="199"/>
        <v/>
      </c>
      <c r="P593" s="3" t="str">
        <f>IF(Investments_Import!G593="","",Investments_Import!G593)</f>
        <v/>
      </c>
      <c r="Q593" s="3" t="str">
        <f>IF(Investments_Import!H593="","",Investments_Import!H593)</f>
        <v/>
      </c>
      <c r="R593" s="37" t="str">
        <f t="shared" si="200"/>
        <v/>
      </c>
      <c r="S593" s="37" t="str">
        <f t="shared" si="201"/>
        <v/>
      </c>
      <c r="U593" s="36" t="str">
        <f>IF(Mining_Import!A593="","",Mining_Import!A593)</f>
        <v/>
      </c>
      <c r="V593" s="22" t="str">
        <f t="shared" si="209"/>
        <v/>
      </c>
      <c r="W593" s="127" t="str">
        <f t="shared" si="210"/>
        <v/>
      </c>
      <c r="X593" s="127" t="str">
        <f t="shared" si="211"/>
        <v/>
      </c>
      <c r="Y593" s="127" t="str">
        <f t="shared" si="212"/>
        <v/>
      </c>
      <c r="Z593" s="36" t="str">
        <f>IF(Mining_Import!B593="","",Mining_Import!B593)</f>
        <v/>
      </c>
      <c r="AA593" s="184" t="str">
        <f>IF(Mining_Import!$C593="","",Mining_Import!$C593)</f>
        <v/>
      </c>
      <c r="AB593" s="122" t="str">
        <f t="shared" si="213"/>
        <v/>
      </c>
      <c r="AC593" s="122" t="str">
        <f>IF($Y593&gt;Dashboard!$Q$19,$AB593,"")</f>
        <v/>
      </c>
      <c r="AD593" s="43" t="str">
        <f t="shared" si="214"/>
        <v/>
      </c>
      <c r="AE593" s="36" t="str">
        <f>IF(Mining_Import!D593="","",Mining_Import!D593)</f>
        <v/>
      </c>
      <c r="AF593" s="36" t="str">
        <f>IF(Mining_Import!E593="","",Mining_Import!E593)</f>
        <v/>
      </c>
      <c r="AG593" s="36" t="str">
        <f>IF(Mining_Import!F593="","",Mining_Import!F593)</f>
        <v/>
      </c>
      <c r="AH593" s="36" t="str">
        <f>IF(Mining_Import!G593="","",Mining_Import!G593)</f>
        <v/>
      </c>
      <c r="AI593" s="36" t="str">
        <f>IF(Mining_Import!H593="","",Mining_Import!H593)</f>
        <v/>
      </c>
      <c r="AJ593" s="36" t="str">
        <f>IF(Mining_Import!I593="","",Mining_Import!I593)</f>
        <v/>
      </c>
      <c r="BY593" s="120" t="str">
        <f t="shared" si="202"/>
        <v/>
      </c>
      <c r="BZ593" s="184" t="str">
        <f t="shared" si="215"/>
        <v/>
      </c>
      <c r="CA593" s="37" t="str">
        <f>IFERROR(VLOOKUP($BY593,Account_Value!$C$2:$F$2500,4,0),"")</f>
        <v/>
      </c>
      <c r="CB593" s="43" t="str">
        <f t="shared" si="203"/>
        <v/>
      </c>
      <c r="CC593" s="122" t="str">
        <f>IF($BZ593="","",SUM($BZ$2:$BZ593))</f>
        <v/>
      </c>
      <c r="CD593" s="43" t="str">
        <f>IF($BZ593="","",$BU$19*(SUM($BZ$2:$BZ593)))</f>
        <v/>
      </c>
    </row>
    <row r="594" spans="1:82">
      <c r="A594" s="4" t="str">
        <f t="shared" si="204"/>
        <v/>
      </c>
      <c r="B594" s="21" t="str">
        <f>IF(Investments_Import!A594="","",Investments_Import!A594)</f>
        <v/>
      </c>
      <c r="C594" s="22" t="str">
        <f t="shared" si="197"/>
        <v/>
      </c>
      <c r="D594" s="51" t="str">
        <f t="shared" si="205"/>
        <v/>
      </c>
      <c r="E594" s="3" t="str">
        <f>IF(Investments_Import!B594="","",Investments_Import!B594)</f>
        <v/>
      </c>
      <c r="F594" s="54" t="str">
        <f t="shared" si="206"/>
        <v xml:space="preserve"> </v>
      </c>
      <c r="G594" s="54" t="str">
        <f>IF($B594="","",COUNTIF($F$2:$F594,$F594))</f>
        <v/>
      </c>
      <c r="H594" s="53" t="str">
        <f t="shared" si="207"/>
        <v xml:space="preserve">  </v>
      </c>
      <c r="I594" s="3" t="str">
        <f>IF(Investments_Import!C594="","",Investments_Import!C594)</f>
        <v/>
      </c>
      <c r="J594" s="108" t="str">
        <f>IF(Investments_Import!D594="","",Investments_Import!D594)</f>
        <v/>
      </c>
      <c r="K594" s="108" t="str">
        <f t="shared" si="208"/>
        <v/>
      </c>
      <c r="L594" s="47" t="str">
        <f>IF(Investments_Import!E594="","",Investments_Import!E594)</f>
        <v/>
      </c>
      <c r="M594" s="47" t="str">
        <f t="shared" si="198"/>
        <v/>
      </c>
      <c r="N594" s="31" t="str">
        <f>IF(Investments_Import!F594="","",Investments_Import!F594)</f>
        <v/>
      </c>
      <c r="O594" s="31" t="str">
        <f t="shared" si="199"/>
        <v/>
      </c>
      <c r="P594" s="3" t="str">
        <f>IF(Investments_Import!G594="","",Investments_Import!G594)</f>
        <v/>
      </c>
      <c r="Q594" s="3" t="str">
        <f>IF(Investments_Import!H594="","",Investments_Import!H594)</f>
        <v/>
      </c>
      <c r="R594" s="37" t="str">
        <f t="shared" si="200"/>
        <v/>
      </c>
      <c r="S594" s="37" t="str">
        <f t="shared" si="201"/>
        <v/>
      </c>
      <c r="U594" s="36" t="str">
        <f>IF(Mining_Import!A594="","",Mining_Import!A594)</f>
        <v/>
      </c>
      <c r="V594" s="22" t="str">
        <f t="shared" si="209"/>
        <v/>
      </c>
      <c r="W594" s="127" t="str">
        <f t="shared" si="210"/>
        <v/>
      </c>
      <c r="X594" s="127" t="str">
        <f t="shared" si="211"/>
        <v/>
      </c>
      <c r="Y594" s="127" t="str">
        <f t="shared" si="212"/>
        <v/>
      </c>
      <c r="Z594" s="36" t="str">
        <f>IF(Mining_Import!B594="","",Mining_Import!B594)</f>
        <v/>
      </c>
      <c r="AA594" s="184" t="str">
        <f>IF(Mining_Import!$C594="","",Mining_Import!$C594)</f>
        <v/>
      </c>
      <c r="AB594" s="122" t="str">
        <f t="shared" si="213"/>
        <v/>
      </c>
      <c r="AC594" s="122" t="str">
        <f>IF($Y594&gt;Dashboard!$Q$19,$AB594,"")</f>
        <v/>
      </c>
      <c r="AD594" s="43" t="str">
        <f t="shared" si="214"/>
        <v/>
      </c>
      <c r="AE594" s="36" t="str">
        <f>IF(Mining_Import!D594="","",Mining_Import!D594)</f>
        <v/>
      </c>
      <c r="AF594" s="36" t="str">
        <f>IF(Mining_Import!E594="","",Mining_Import!E594)</f>
        <v/>
      </c>
      <c r="AG594" s="36" t="str">
        <f>IF(Mining_Import!F594="","",Mining_Import!F594)</f>
        <v/>
      </c>
      <c r="AH594" s="36" t="str">
        <f>IF(Mining_Import!G594="","",Mining_Import!G594)</f>
        <v/>
      </c>
      <c r="AI594" s="36" t="str">
        <f>IF(Mining_Import!H594="","",Mining_Import!H594)</f>
        <v/>
      </c>
      <c r="AJ594" s="36" t="str">
        <f>IF(Mining_Import!I594="","",Mining_Import!I594)</f>
        <v/>
      </c>
      <c r="BY594" s="120" t="str">
        <f t="shared" si="202"/>
        <v/>
      </c>
      <c r="BZ594" s="184" t="str">
        <f t="shared" si="215"/>
        <v/>
      </c>
      <c r="CA594" s="37" t="str">
        <f>IFERROR(VLOOKUP($BY594,Account_Value!$C$2:$F$2500,4,0),"")</f>
        <v/>
      </c>
      <c r="CB594" s="43" t="str">
        <f t="shared" si="203"/>
        <v/>
      </c>
      <c r="CC594" s="122" t="str">
        <f>IF($BZ594="","",SUM($BZ$2:$BZ594))</f>
        <v/>
      </c>
      <c r="CD594" s="43" t="str">
        <f>IF($BZ594="","",$BU$19*(SUM($BZ$2:$BZ594)))</f>
        <v/>
      </c>
    </row>
    <row r="595" spans="1:82">
      <c r="A595" s="4" t="str">
        <f t="shared" si="204"/>
        <v/>
      </c>
      <c r="B595" s="21" t="str">
        <f>IF(Investments_Import!A595="","",Investments_Import!A595)</f>
        <v/>
      </c>
      <c r="C595" s="22" t="str">
        <f t="shared" si="197"/>
        <v/>
      </c>
      <c r="D595" s="51" t="str">
        <f t="shared" si="205"/>
        <v/>
      </c>
      <c r="E595" s="3" t="str">
        <f>IF(Investments_Import!B595="","",Investments_Import!B595)</f>
        <v/>
      </c>
      <c r="F595" s="54" t="str">
        <f t="shared" si="206"/>
        <v xml:space="preserve"> </v>
      </c>
      <c r="G595" s="54" t="str">
        <f>IF($B595="","",COUNTIF($F$2:$F595,$F595))</f>
        <v/>
      </c>
      <c r="H595" s="53" t="str">
        <f t="shared" si="207"/>
        <v xml:space="preserve">  </v>
      </c>
      <c r="I595" s="3" t="str">
        <f>IF(Investments_Import!C595="","",Investments_Import!C595)</f>
        <v/>
      </c>
      <c r="J595" s="108" t="str">
        <f>IF(Investments_Import!D595="","",Investments_Import!D595)</f>
        <v/>
      </c>
      <c r="K595" s="108" t="str">
        <f t="shared" si="208"/>
        <v/>
      </c>
      <c r="L595" s="47" t="str">
        <f>IF(Investments_Import!E595="","",Investments_Import!E595)</f>
        <v/>
      </c>
      <c r="M595" s="47" t="str">
        <f t="shared" si="198"/>
        <v/>
      </c>
      <c r="N595" s="31" t="str">
        <f>IF(Investments_Import!F595="","",Investments_Import!F595)</f>
        <v/>
      </c>
      <c r="O595" s="31" t="str">
        <f t="shared" si="199"/>
        <v/>
      </c>
      <c r="P595" s="3" t="str">
        <f>IF(Investments_Import!G595="","",Investments_Import!G595)</f>
        <v/>
      </c>
      <c r="Q595" s="3" t="str">
        <f>IF(Investments_Import!H595="","",Investments_Import!H595)</f>
        <v/>
      </c>
      <c r="R595" s="37" t="str">
        <f t="shared" si="200"/>
        <v/>
      </c>
      <c r="S595" s="37" t="str">
        <f t="shared" si="201"/>
        <v/>
      </c>
      <c r="U595" s="36" t="str">
        <f>IF(Mining_Import!A595="","",Mining_Import!A595)</f>
        <v/>
      </c>
      <c r="V595" s="22" t="str">
        <f t="shared" si="209"/>
        <v/>
      </c>
      <c r="W595" s="127" t="str">
        <f t="shared" si="210"/>
        <v/>
      </c>
      <c r="X595" s="127" t="str">
        <f t="shared" si="211"/>
        <v/>
      </c>
      <c r="Y595" s="127" t="str">
        <f t="shared" si="212"/>
        <v/>
      </c>
      <c r="Z595" s="36" t="str">
        <f>IF(Mining_Import!B595="","",Mining_Import!B595)</f>
        <v/>
      </c>
      <c r="AA595" s="184" t="str">
        <f>IF(Mining_Import!$C595="","",Mining_Import!$C595)</f>
        <v/>
      </c>
      <c r="AB595" s="122" t="str">
        <f t="shared" si="213"/>
        <v/>
      </c>
      <c r="AC595" s="122" t="str">
        <f>IF($Y595&gt;Dashboard!$Q$19,$AB595,"")</f>
        <v/>
      </c>
      <c r="AD595" s="43" t="str">
        <f t="shared" si="214"/>
        <v/>
      </c>
      <c r="AE595" s="36" t="str">
        <f>IF(Mining_Import!D595="","",Mining_Import!D595)</f>
        <v/>
      </c>
      <c r="AF595" s="36" t="str">
        <f>IF(Mining_Import!E595="","",Mining_Import!E595)</f>
        <v/>
      </c>
      <c r="AG595" s="36" t="str">
        <f>IF(Mining_Import!F595="","",Mining_Import!F595)</f>
        <v/>
      </c>
      <c r="AH595" s="36" t="str">
        <f>IF(Mining_Import!G595="","",Mining_Import!G595)</f>
        <v/>
      </c>
      <c r="AI595" s="36" t="str">
        <f>IF(Mining_Import!H595="","",Mining_Import!H595)</f>
        <v/>
      </c>
      <c r="AJ595" s="36" t="str">
        <f>IF(Mining_Import!I595="","",Mining_Import!I595)</f>
        <v/>
      </c>
      <c r="BY595" s="120" t="str">
        <f t="shared" si="202"/>
        <v/>
      </c>
      <c r="BZ595" s="184" t="str">
        <f t="shared" si="215"/>
        <v/>
      </c>
      <c r="CA595" s="37" t="str">
        <f>IFERROR(VLOOKUP($BY595,Account_Value!$C$2:$F$2500,4,0),"")</f>
        <v/>
      </c>
      <c r="CB595" s="43" t="str">
        <f t="shared" si="203"/>
        <v/>
      </c>
      <c r="CC595" s="122" t="str">
        <f>IF($BZ595="","",SUM($BZ$2:$BZ595))</f>
        <v/>
      </c>
      <c r="CD595" s="43" t="str">
        <f>IF($BZ595="","",$BU$19*(SUM($BZ$2:$BZ595)))</f>
        <v/>
      </c>
    </row>
    <row r="596" spans="1:82">
      <c r="A596" s="4" t="str">
        <f t="shared" si="204"/>
        <v/>
      </c>
      <c r="B596" s="21" t="str">
        <f>IF(Investments_Import!A596="","",Investments_Import!A596)</f>
        <v/>
      </c>
      <c r="C596" s="22" t="str">
        <f t="shared" si="197"/>
        <v/>
      </c>
      <c r="D596" s="51" t="str">
        <f t="shared" si="205"/>
        <v/>
      </c>
      <c r="E596" s="3" t="str">
        <f>IF(Investments_Import!B596="","",Investments_Import!B596)</f>
        <v/>
      </c>
      <c r="F596" s="54" t="str">
        <f t="shared" si="206"/>
        <v xml:space="preserve"> </v>
      </c>
      <c r="G596" s="54" t="str">
        <f>IF($B596="","",COUNTIF($F$2:$F596,$F596))</f>
        <v/>
      </c>
      <c r="H596" s="53" t="str">
        <f t="shared" si="207"/>
        <v xml:space="preserve">  </v>
      </c>
      <c r="I596" s="3" t="str">
        <f>IF(Investments_Import!C596="","",Investments_Import!C596)</f>
        <v/>
      </c>
      <c r="J596" s="108" t="str">
        <f>IF(Investments_Import!D596="","",Investments_Import!D596)</f>
        <v/>
      </c>
      <c r="K596" s="108" t="str">
        <f t="shared" si="208"/>
        <v/>
      </c>
      <c r="L596" s="47" t="str">
        <f>IF(Investments_Import!E596="","",Investments_Import!E596)</f>
        <v/>
      </c>
      <c r="M596" s="47" t="str">
        <f t="shared" si="198"/>
        <v/>
      </c>
      <c r="N596" s="31" t="str">
        <f>IF(Investments_Import!F596="","",Investments_Import!F596)</f>
        <v/>
      </c>
      <c r="O596" s="31" t="str">
        <f t="shared" si="199"/>
        <v/>
      </c>
      <c r="P596" s="3" t="str">
        <f>IF(Investments_Import!G596="","",Investments_Import!G596)</f>
        <v/>
      </c>
      <c r="Q596" s="3" t="str">
        <f>IF(Investments_Import!H596="","",Investments_Import!H596)</f>
        <v/>
      </c>
      <c r="R596" s="37" t="str">
        <f t="shared" si="200"/>
        <v/>
      </c>
      <c r="S596" s="37" t="str">
        <f t="shared" si="201"/>
        <v/>
      </c>
      <c r="U596" s="36" t="str">
        <f>IF(Mining_Import!A596="","",Mining_Import!A596)</f>
        <v/>
      </c>
      <c r="V596" s="22" t="str">
        <f t="shared" si="209"/>
        <v/>
      </c>
      <c r="W596" s="127" t="str">
        <f t="shared" si="210"/>
        <v/>
      </c>
      <c r="X596" s="127" t="str">
        <f t="shared" si="211"/>
        <v/>
      </c>
      <c r="Y596" s="127" t="str">
        <f t="shared" si="212"/>
        <v/>
      </c>
      <c r="Z596" s="36" t="str">
        <f>IF(Mining_Import!B596="","",Mining_Import!B596)</f>
        <v/>
      </c>
      <c r="AA596" s="184" t="str">
        <f>IF(Mining_Import!$C596="","",Mining_Import!$C596)</f>
        <v/>
      </c>
      <c r="AB596" s="122" t="str">
        <f t="shared" si="213"/>
        <v/>
      </c>
      <c r="AC596" s="122" t="str">
        <f>IF($Y596&gt;Dashboard!$Q$19,$AB596,"")</f>
        <v/>
      </c>
      <c r="AD596" s="43" t="str">
        <f t="shared" si="214"/>
        <v/>
      </c>
      <c r="AE596" s="36" t="str">
        <f>IF(Mining_Import!D596="","",Mining_Import!D596)</f>
        <v/>
      </c>
      <c r="AF596" s="36" t="str">
        <f>IF(Mining_Import!E596="","",Mining_Import!E596)</f>
        <v/>
      </c>
      <c r="AG596" s="36" t="str">
        <f>IF(Mining_Import!F596="","",Mining_Import!F596)</f>
        <v/>
      </c>
      <c r="AH596" s="36" t="str">
        <f>IF(Mining_Import!G596="","",Mining_Import!G596)</f>
        <v/>
      </c>
      <c r="AI596" s="36" t="str">
        <f>IF(Mining_Import!H596="","",Mining_Import!H596)</f>
        <v/>
      </c>
      <c r="AJ596" s="36" t="str">
        <f>IF(Mining_Import!I596="","",Mining_Import!I596)</f>
        <v/>
      </c>
      <c r="BY596" s="120" t="str">
        <f t="shared" si="202"/>
        <v/>
      </c>
      <c r="BZ596" s="184" t="str">
        <f t="shared" si="215"/>
        <v/>
      </c>
      <c r="CA596" s="37" t="str">
        <f>IFERROR(VLOOKUP($BY596,Account_Value!$C$2:$F$2500,4,0),"")</f>
        <v/>
      </c>
      <c r="CB596" s="43" t="str">
        <f t="shared" si="203"/>
        <v/>
      </c>
      <c r="CC596" s="122" t="str">
        <f>IF($BZ596="","",SUM($BZ$2:$BZ596))</f>
        <v/>
      </c>
      <c r="CD596" s="43" t="str">
        <f>IF($BZ596="","",$BU$19*(SUM($BZ$2:$BZ596)))</f>
        <v/>
      </c>
    </row>
    <row r="597" spans="1:82">
      <c r="A597" s="4" t="str">
        <f t="shared" si="204"/>
        <v/>
      </c>
      <c r="B597" s="21" t="str">
        <f>IF(Investments_Import!A597="","",Investments_Import!A597)</f>
        <v/>
      </c>
      <c r="C597" s="22" t="str">
        <f t="shared" si="197"/>
        <v/>
      </c>
      <c r="D597" s="51" t="str">
        <f t="shared" si="205"/>
        <v/>
      </c>
      <c r="E597" s="3" t="str">
        <f>IF(Investments_Import!B597="","",Investments_Import!B597)</f>
        <v/>
      </c>
      <c r="F597" s="54" t="str">
        <f t="shared" si="206"/>
        <v xml:space="preserve"> </v>
      </c>
      <c r="G597" s="54" t="str">
        <f>IF($B597="","",COUNTIF($F$2:$F597,$F597))</f>
        <v/>
      </c>
      <c r="H597" s="53" t="str">
        <f t="shared" si="207"/>
        <v xml:space="preserve">  </v>
      </c>
      <c r="I597" s="3" t="str">
        <f>IF(Investments_Import!C597="","",Investments_Import!C597)</f>
        <v/>
      </c>
      <c r="J597" s="108" t="str">
        <f>IF(Investments_Import!D597="","",Investments_Import!D597)</f>
        <v/>
      </c>
      <c r="K597" s="108" t="str">
        <f t="shared" si="208"/>
        <v/>
      </c>
      <c r="L597" s="47" t="str">
        <f>IF(Investments_Import!E597="","",Investments_Import!E597)</f>
        <v/>
      </c>
      <c r="M597" s="47" t="str">
        <f t="shared" si="198"/>
        <v/>
      </c>
      <c r="N597" s="31" t="str">
        <f>IF(Investments_Import!F597="","",Investments_Import!F597)</f>
        <v/>
      </c>
      <c r="O597" s="31" t="str">
        <f t="shared" si="199"/>
        <v/>
      </c>
      <c r="P597" s="3" t="str">
        <f>IF(Investments_Import!G597="","",Investments_Import!G597)</f>
        <v/>
      </c>
      <c r="Q597" s="3" t="str">
        <f>IF(Investments_Import!H597="","",Investments_Import!H597)</f>
        <v/>
      </c>
      <c r="R597" s="37" t="str">
        <f t="shared" si="200"/>
        <v/>
      </c>
      <c r="S597" s="37" t="str">
        <f t="shared" si="201"/>
        <v/>
      </c>
      <c r="U597" s="36" t="str">
        <f>IF(Mining_Import!A597="","",Mining_Import!A597)</f>
        <v/>
      </c>
      <c r="V597" s="22" t="str">
        <f t="shared" si="209"/>
        <v/>
      </c>
      <c r="W597" s="127" t="str">
        <f t="shared" si="210"/>
        <v/>
      </c>
      <c r="X597" s="127" t="str">
        <f t="shared" si="211"/>
        <v/>
      </c>
      <c r="Y597" s="127" t="str">
        <f t="shared" si="212"/>
        <v/>
      </c>
      <c r="Z597" s="36" t="str">
        <f>IF(Mining_Import!B597="","",Mining_Import!B597)</f>
        <v/>
      </c>
      <c r="AA597" s="184" t="str">
        <f>IF(Mining_Import!$C597="","",Mining_Import!$C597)</f>
        <v/>
      </c>
      <c r="AB597" s="122" t="str">
        <f t="shared" si="213"/>
        <v/>
      </c>
      <c r="AC597" s="122" t="str">
        <f>IF($Y597&gt;Dashboard!$Q$19,$AB597,"")</f>
        <v/>
      </c>
      <c r="AD597" s="43" t="str">
        <f t="shared" si="214"/>
        <v/>
      </c>
      <c r="AE597" s="36" t="str">
        <f>IF(Mining_Import!D597="","",Mining_Import!D597)</f>
        <v/>
      </c>
      <c r="AF597" s="36" t="str">
        <f>IF(Mining_Import!E597="","",Mining_Import!E597)</f>
        <v/>
      </c>
      <c r="AG597" s="36" t="str">
        <f>IF(Mining_Import!F597="","",Mining_Import!F597)</f>
        <v/>
      </c>
      <c r="AH597" s="36" t="str">
        <f>IF(Mining_Import!G597="","",Mining_Import!G597)</f>
        <v/>
      </c>
      <c r="AI597" s="36" t="str">
        <f>IF(Mining_Import!H597="","",Mining_Import!H597)</f>
        <v/>
      </c>
      <c r="AJ597" s="36" t="str">
        <f>IF(Mining_Import!I597="","",Mining_Import!I597)</f>
        <v/>
      </c>
      <c r="BY597" s="120" t="str">
        <f t="shared" si="202"/>
        <v/>
      </c>
      <c r="BZ597" s="184" t="str">
        <f t="shared" si="215"/>
        <v/>
      </c>
      <c r="CA597" s="37" t="str">
        <f>IFERROR(VLOOKUP($BY597,Account_Value!$C$2:$F$2500,4,0),"")</f>
        <v/>
      </c>
      <c r="CB597" s="43" t="str">
        <f t="shared" si="203"/>
        <v/>
      </c>
      <c r="CC597" s="122" t="str">
        <f>IF($BZ597="","",SUM($BZ$2:$BZ597))</f>
        <v/>
      </c>
      <c r="CD597" s="43" t="str">
        <f>IF($BZ597="","",$BU$19*(SUM($BZ$2:$BZ597)))</f>
        <v/>
      </c>
    </row>
    <row r="598" spans="1:82">
      <c r="A598" s="4" t="str">
        <f t="shared" si="204"/>
        <v/>
      </c>
      <c r="B598" s="21" t="str">
        <f>IF(Investments_Import!A598="","",Investments_Import!A598)</f>
        <v/>
      </c>
      <c r="C598" s="22" t="str">
        <f t="shared" si="197"/>
        <v/>
      </c>
      <c r="D598" s="51" t="str">
        <f t="shared" si="205"/>
        <v/>
      </c>
      <c r="E598" s="3" t="str">
        <f>IF(Investments_Import!B598="","",Investments_Import!B598)</f>
        <v/>
      </c>
      <c r="F598" s="54" t="str">
        <f t="shared" si="206"/>
        <v xml:space="preserve"> </v>
      </c>
      <c r="G598" s="54" t="str">
        <f>IF($B598="","",COUNTIF($F$2:$F598,$F598))</f>
        <v/>
      </c>
      <c r="H598" s="53" t="str">
        <f t="shared" si="207"/>
        <v xml:space="preserve">  </v>
      </c>
      <c r="I598" s="3" t="str">
        <f>IF(Investments_Import!C598="","",Investments_Import!C598)</f>
        <v/>
      </c>
      <c r="J598" s="108" t="str">
        <f>IF(Investments_Import!D598="","",Investments_Import!D598)</f>
        <v/>
      </c>
      <c r="K598" s="108" t="str">
        <f t="shared" si="208"/>
        <v/>
      </c>
      <c r="L598" s="47" t="str">
        <f>IF(Investments_Import!E598="","",Investments_Import!E598)</f>
        <v/>
      </c>
      <c r="M598" s="47" t="str">
        <f t="shared" si="198"/>
        <v/>
      </c>
      <c r="N598" s="31" t="str">
        <f>IF(Investments_Import!F598="","",Investments_Import!F598)</f>
        <v/>
      </c>
      <c r="O598" s="31" t="str">
        <f t="shared" si="199"/>
        <v/>
      </c>
      <c r="P598" s="3" t="str">
        <f>IF(Investments_Import!G598="","",Investments_Import!G598)</f>
        <v/>
      </c>
      <c r="Q598" s="3" t="str">
        <f>IF(Investments_Import!H598="","",Investments_Import!H598)</f>
        <v/>
      </c>
      <c r="R598" s="37" t="str">
        <f t="shared" si="200"/>
        <v/>
      </c>
      <c r="S598" s="37" t="str">
        <f t="shared" si="201"/>
        <v/>
      </c>
      <c r="U598" s="36" t="str">
        <f>IF(Mining_Import!A598="","",Mining_Import!A598)</f>
        <v/>
      </c>
      <c r="V598" s="22" t="str">
        <f t="shared" si="209"/>
        <v/>
      </c>
      <c r="W598" s="127" t="str">
        <f t="shared" si="210"/>
        <v/>
      </c>
      <c r="X598" s="127" t="str">
        <f t="shared" si="211"/>
        <v/>
      </c>
      <c r="Y598" s="127" t="str">
        <f t="shared" si="212"/>
        <v/>
      </c>
      <c r="Z598" s="36" t="str">
        <f>IF(Mining_Import!B598="","",Mining_Import!B598)</f>
        <v/>
      </c>
      <c r="AA598" s="184" t="str">
        <f>IF(Mining_Import!$C598="","",Mining_Import!$C598)</f>
        <v/>
      </c>
      <c r="AB598" s="122" t="str">
        <f t="shared" si="213"/>
        <v/>
      </c>
      <c r="AC598" s="122" t="str">
        <f>IF($Y598&gt;Dashboard!$Q$19,$AB598,"")</f>
        <v/>
      </c>
      <c r="AD598" s="43" t="str">
        <f t="shared" si="214"/>
        <v/>
      </c>
      <c r="AE598" s="36" t="str">
        <f>IF(Mining_Import!D598="","",Mining_Import!D598)</f>
        <v/>
      </c>
      <c r="AF598" s="36" t="str">
        <f>IF(Mining_Import!E598="","",Mining_Import!E598)</f>
        <v/>
      </c>
      <c r="AG598" s="36" t="str">
        <f>IF(Mining_Import!F598="","",Mining_Import!F598)</f>
        <v/>
      </c>
      <c r="AH598" s="36" t="str">
        <f>IF(Mining_Import!G598="","",Mining_Import!G598)</f>
        <v/>
      </c>
      <c r="AI598" s="36" t="str">
        <f>IF(Mining_Import!H598="","",Mining_Import!H598)</f>
        <v/>
      </c>
      <c r="AJ598" s="36" t="str">
        <f>IF(Mining_Import!I598="","",Mining_Import!I598)</f>
        <v/>
      </c>
      <c r="BY598" s="120" t="str">
        <f t="shared" si="202"/>
        <v/>
      </c>
      <c r="BZ598" s="184" t="str">
        <f t="shared" si="215"/>
        <v/>
      </c>
      <c r="CA598" s="37" t="str">
        <f>IFERROR(VLOOKUP($BY598,Account_Value!$C$2:$F$2500,4,0),"")</f>
        <v/>
      </c>
      <c r="CB598" s="43" t="str">
        <f t="shared" si="203"/>
        <v/>
      </c>
      <c r="CC598" s="122" t="str">
        <f>IF($BZ598="","",SUM($BZ$2:$BZ598))</f>
        <v/>
      </c>
      <c r="CD598" s="43" t="str">
        <f>IF($BZ598="","",$BU$19*(SUM($BZ$2:$BZ598)))</f>
        <v/>
      </c>
    </row>
    <row r="599" spans="1:82">
      <c r="A599" s="4" t="str">
        <f t="shared" si="204"/>
        <v/>
      </c>
      <c r="B599" s="21" t="str">
        <f>IF(Investments_Import!A599="","",Investments_Import!A599)</f>
        <v/>
      </c>
      <c r="C599" s="22" t="str">
        <f t="shared" si="197"/>
        <v/>
      </c>
      <c r="D599" s="51" t="str">
        <f t="shared" si="205"/>
        <v/>
      </c>
      <c r="E599" s="3" t="str">
        <f>IF(Investments_Import!B599="","",Investments_Import!B599)</f>
        <v/>
      </c>
      <c r="F599" s="54" t="str">
        <f t="shared" si="206"/>
        <v xml:space="preserve"> </v>
      </c>
      <c r="G599" s="54" t="str">
        <f>IF($B599="","",COUNTIF($F$2:$F599,$F599))</f>
        <v/>
      </c>
      <c r="H599" s="53" t="str">
        <f t="shared" si="207"/>
        <v xml:space="preserve">  </v>
      </c>
      <c r="I599" s="3" t="str">
        <f>IF(Investments_Import!C599="","",Investments_Import!C599)</f>
        <v/>
      </c>
      <c r="J599" s="108" t="str">
        <f>IF(Investments_Import!D599="","",Investments_Import!D599)</f>
        <v/>
      </c>
      <c r="K599" s="108" t="str">
        <f t="shared" si="208"/>
        <v/>
      </c>
      <c r="L599" s="47" t="str">
        <f>IF(Investments_Import!E599="","",Investments_Import!E599)</f>
        <v/>
      </c>
      <c r="M599" s="47" t="str">
        <f t="shared" si="198"/>
        <v/>
      </c>
      <c r="N599" s="31" t="str">
        <f>IF(Investments_Import!F599="","",Investments_Import!F599)</f>
        <v/>
      </c>
      <c r="O599" s="31" t="str">
        <f t="shared" si="199"/>
        <v/>
      </c>
      <c r="P599" s="3" t="str">
        <f>IF(Investments_Import!G599="","",Investments_Import!G599)</f>
        <v/>
      </c>
      <c r="Q599" s="3" t="str">
        <f>IF(Investments_Import!H599="","",Investments_Import!H599)</f>
        <v/>
      </c>
      <c r="R599" s="37" t="str">
        <f t="shared" si="200"/>
        <v/>
      </c>
      <c r="S599" s="37" t="str">
        <f t="shared" si="201"/>
        <v/>
      </c>
      <c r="U599" s="36" t="str">
        <f>IF(Mining_Import!A599="","",Mining_Import!A599)</f>
        <v/>
      </c>
      <c r="V599" s="22" t="str">
        <f t="shared" si="209"/>
        <v/>
      </c>
      <c r="W599" s="127" t="str">
        <f t="shared" si="210"/>
        <v/>
      </c>
      <c r="X599" s="127" t="str">
        <f t="shared" si="211"/>
        <v/>
      </c>
      <c r="Y599" s="127" t="str">
        <f t="shared" si="212"/>
        <v/>
      </c>
      <c r="Z599" s="36" t="str">
        <f>IF(Mining_Import!B599="","",Mining_Import!B599)</f>
        <v/>
      </c>
      <c r="AA599" s="184" t="str">
        <f>IF(Mining_Import!$C599="","",Mining_Import!$C599)</f>
        <v/>
      </c>
      <c r="AB599" s="122" t="str">
        <f t="shared" si="213"/>
        <v/>
      </c>
      <c r="AC599" s="122" t="str">
        <f>IF($Y599&gt;Dashboard!$Q$19,$AB599,"")</f>
        <v/>
      </c>
      <c r="AD599" s="43" t="str">
        <f t="shared" si="214"/>
        <v/>
      </c>
      <c r="AE599" s="36" t="str">
        <f>IF(Mining_Import!D599="","",Mining_Import!D599)</f>
        <v/>
      </c>
      <c r="AF599" s="36" t="str">
        <f>IF(Mining_Import!E599="","",Mining_Import!E599)</f>
        <v/>
      </c>
      <c r="AG599" s="36" t="str">
        <f>IF(Mining_Import!F599="","",Mining_Import!F599)</f>
        <v/>
      </c>
      <c r="AH599" s="36" t="str">
        <f>IF(Mining_Import!G599="","",Mining_Import!G599)</f>
        <v/>
      </c>
      <c r="AI599" s="36" t="str">
        <f>IF(Mining_Import!H599="","",Mining_Import!H599)</f>
        <v/>
      </c>
      <c r="AJ599" s="36" t="str">
        <f>IF(Mining_Import!I599="","",Mining_Import!I599)</f>
        <v/>
      </c>
      <c r="BY599" s="120" t="str">
        <f t="shared" si="202"/>
        <v/>
      </c>
      <c r="BZ599" s="184" t="str">
        <f t="shared" si="215"/>
        <v/>
      </c>
      <c r="CA599" s="37" t="str">
        <f>IFERROR(VLOOKUP($BY599,Account_Value!$C$2:$F$2500,4,0),"")</f>
        <v/>
      </c>
      <c r="CB599" s="43" t="str">
        <f t="shared" si="203"/>
        <v/>
      </c>
      <c r="CC599" s="122" t="str">
        <f>IF($BZ599="","",SUM($BZ$2:$BZ599))</f>
        <v/>
      </c>
      <c r="CD599" s="43" t="str">
        <f>IF($BZ599="","",$BU$19*(SUM($BZ$2:$BZ599)))</f>
        <v/>
      </c>
    </row>
    <row r="600" spans="1:82">
      <c r="A600" s="4" t="str">
        <f t="shared" si="204"/>
        <v/>
      </c>
      <c r="B600" s="21" t="str">
        <f>IF(Investments_Import!A600="","",Investments_Import!A600)</f>
        <v/>
      </c>
      <c r="C600" s="22" t="str">
        <f t="shared" si="197"/>
        <v/>
      </c>
      <c r="D600" s="51" t="str">
        <f t="shared" si="205"/>
        <v/>
      </c>
      <c r="E600" s="3" t="str">
        <f>IF(Investments_Import!B600="","",Investments_Import!B600)</f>
        <v/>
      </c>
      <c r="F600" s="54" t="str">
        <f t="shared" si="206"/>
        <v xml:space="preserve"> </v>
      </c>
      <c r="G600" s="54" t="str">
        <f>IF($B600="","",COUNTIF($F$2:$F600,$F600))</f>
        <v/>
      </c>
      <c r="H600" s="53" t="str">
        <f t="shared" si="207"/>
        <v xml:space="preserve">  </v>
      </c>
      <c r="I600" s="3" t="str">
        <f>IF(Investments_Import!C600="","",Investments_Import!C600)</f>
        <v/>
      </c>
      <c r="J600" s="108" t="str">
        <f>IF(Investments_Import!D600="","",Investments_Import!D600)</f>
        <v/>
      </c>
      <c r="K600" s="108" t="str">
        <f t="shared" si="208"/>
        <v/>
      </c>
      <c r="L600" s="47" t="str">
        <f>IF(Investments_Import!E600="","",Investments_Import!E600)</f>
        <v/>
      </c>
      <c r="M600" s="47" t="str">
        <f t="shared" si="198"/>
        <v/>
      </c>
      <c r="N600" s="31" t="str">
        <f>IF(Investments_Import!F600="","",Investments_Import!F600)</f>
        <v/>
      </c>
      <c r="O600" s="31" t="str">
        <f t="shared" si="199"/>
        <v/>
      </c>
      <c r="P600" s="3" t="str">
        <f>IF(Investments_Import!G600="","",Investments_Import!G600)</f>
        <v/>
      </c>
      <c r="Q600" s="3" t="str">
        <f>IF(Investments_Import!H600="","",Investments_Import!H600)</f>
        <v/>
      </c>
      <c r="R600" s="37" t="str">
        <f t="shared" si="200"/>
        <v/>
      </c>
      <c r="S600" s="37" t="str">
        <f t="shared" si="201"/>
        <v/>
      </c>
      <c r="U600" s="36" t="str">
        <f>IF(Mining_Import!A600="","",Mining_Import!A600)</f>
        <v/>
      </c>
      <c r="V600" s="22" t="str">
        <f t="shared" si="209"/>
        <v/>
      </c>
      <c r="W600" s="127" t="str">
        <f t="shared" si="210"/>
        <v/>
      </c>
      <c r="X600" s="127" t="str">
        <f t="shared" si="211"/>
        <v/>
      </c>
      <c r="Y600" s="127" t="str">
        <f t="shared" si="212"/>
        <v/>
      </c>
      <c r="Z600" s="36" t="str">
        <f>IF(Mining_Import!B600="","",Mining_Import!B600)</f>
        <v/>
      </c>
      <c r="AA600" s="184" t="str">
        <f>IF(Mining_Import!$C600="","",Mining_Import!$C600)</f>
        <v/>
      </c>
      <c r="AB600" s="122" t="str">
        <f t="shared" si="213"/>
        <v/>
      </c>
      <c r="AC600" s="122" t="str">
        <f>IF($Y600&gt;Dashboard!$Q$19,$AB600,"")</f>
        <v/>
      </c>
      <c r="AD600" s="43" t="str">
        <f t="shared" si="214"/>
        <v/>
      </c>
      <c r="AE600" s="36" t="str">
        <f>IF(Mining_Import!D600="","",Mining_Import!D600)</f>
        <v/>
      </c>
      <c r="AF600" s="36" t="str">
        <f>IF(Mining_Import!E600="","",Mining_Import!E600)</f>
        <v/>
      </c>
      <c r="AG600" s="36" t="str">
        <f>IF(Mining_Import!F600="","",Mining_Import!F600)</f>
        <v/>
      </c>
      <c r="AH600" s="36" t="str">
        <f>IF(Mining_Import!G600="","",Mining_Import!G600)</f>
        <v/>
      </c>
      <c r="AI600" s="36" t="str">
        <f>IF(Mining_Import!H600="","",Mining_Import!H600)</f>
        <v/>
      </c>
      <c r="AJ600" s="36" t="str">
        <f>IF(Mining_Import!I600="","",Mining_Import!I600)</f>
        <v/>
      </c>
      <c r="BY600" s="120" t="str">
        <f t="shared" si="202"/>
        <v/>
      </c>
      <c r="BZ600" s="184" t="str">
        <f t="shared" si="215"/>
        <v/>
      </c>
      <c r="CA600" s="37" t="str">
        <f>IFERROR(VLOOKUP($BY600,Account_Value!$C$2:$F$2500,4,0),"")</f>
        <v/>
      </c>
      <c r="CB600" s="43" t="str">
        <f t="shared" si="203"/>
        <v/>
      </c>
      <c r="CC600" s="122" t="str">
        <f>IF($BZ600="","",SUM($BZ$2:$BZ600))</f>
        <v/>
      </c>
      <c r="CD600" s="43" t="str">
        <f>IF($BZ600="","",$BU$19*(SUM($BZ$2:$BZ600)))</f>
        <v/>
      </c>
    </row>
    <row r="601" spans="1:82">
      <c r="A601" s="4" t="str">
        <f t="shared" si="204"/>
        <v/>
      </c>
      <c r="B601" s="21" t="str">
        <f>IF(Investments_Import!A601="","",Investments_Import!A601)</f>
        <v/>
      </c>
      <c r="C601" s="22" t="str">
        <f t="shared" si="197"/>
        <v/>
      </c>
      <c r="D601" s="51" t="str">
        <f t="shared" si="205"/>
        <v/>
      </c>
      <c r="E601" s="3" t="str">
        <f>IF(Investments_Import!B601="","",Investments_Import!B601)</f>
        <v/>
      </c>
      <c r="F601" s="54" t="str">
        <f t="shared" si="206"/>
        <v xml:space="preserve"> </v>
      </c>
      <c r="G601" s="54" t="str">
        <f>IF($B601="","",COUNTIF($F$2:$F601,$F601))</f>
        <v/>
      </c>
      <c r="H601" s="53" t="str">
        <f t="shared" si="207"/>
        <v xml:space="preserve">  </v>
      </c>
      <c r="I601" s="3" t="str">
        <f>IF(Investments_Import!C601="","",Investments_Import!C601)</f>
        <v/>
      </c>
      <c r="J601" s="108" t="str">
        <f>IF(Investments_Import!D601="","",Investments_Import!D601)</f>
        <v/>
      </c>
      <c r="K601" s="108" t="str">
        <f t="shared" si="208"/>
        <v/>
      </c>
      <c r="L601" s="47" t="str">
        <f>IF(Investments_Import!E601="","",Investments_Import!E601)</f>
        <v/>
      </c>
      <c r="M601" s="47" t="str">
        <f t="shared" si="198"/>
        <v/>
      </c>
      <c r="N601" s="31" t="str">
        <f>IF(Investments_Import!F601="","",Investments_Import!F601)</f>
        <v/>
      </c>
      <c r="O601" s="31" t="str">
        <f t="shared" si="199"/>
        <v/>
      </c>
      <c r="P601" s="3" t="str">
        <f>IF(Investments_Import!G601="","",Investments_Import!G601)</f>
        <v/>
      </c>
      <c r="Q601" s="3" t="str">
        <f>IF(Investments_Import!H601="","",Investments_Import!H601)</f>
        <v/>
      </c>
      <c r="R601" s="37" t="str">
        <f t="shared" si="200"/>
        <v/>
      </c>
      <c r="S601" s="37" t="str">
        <f t="shared" si="201"/>
        <v/>
      </c>
      <c r="U601" s="36" t="str">
        <f>IF(Mining_Import!A601="","",Mining_Import!A601)</f>
        <v/>
      </c>
      <c r="V601" s="22" t="str">
        <f t="shared" si="209"/>
        <v/>
      </c>
      <c r="W601" s="127" t="str">
        <f t="shared" si="210"/>
        <v/>
      </c>
      <c r="X601" s="127" t="str">
        <f t="shared" si="211"/>
        <v/>
      </c>
      <c r="Y601" s="127" t="str">
        <f t="shared" si="212"/>
        <v/>
      </c>
      <c r="Z601" s="36" t="str">
        <f>IF(Mining_Import!B601="","",Mining_Import!B601)</f>
        <v/>
      </c>
      <c r="AA601" s="184" t="str">
        <f>IF(Mining_Import!$C601="","",Mining_Import!$C601)</f>
        <v/>
      </c>
      <c r="AB601" s="122" t="str">
        <f t="shared" si="213"/>
        <v/>
      </c>
      <c r="AC601" s="122" t="str">
        <f>IF($Y601&gt;Dashboard!$Q$19,$AB601,"")</f>
        <v/>
      </c>
      <c r="AD601" s="43" t="str">
        <f t="shared" si="214"/>
        <v/>
      </c>
      <c r="AE601" s="36" t="str">
        <f>IF(Mining_Import!D601="","",Mining_Import!D601)</f>
        <v/>
      </c>
      <c r="AF601" s="36" t="str">
        <f>IF(Mining_Import!E601="","",Mining_Import!E601)</f>
        <v/>
      </c>
      <c r="AG601" s="36" t="str">
        <f>IF(Mining_Import!F601="","",Mining_Import!F601)</f>
        <v/>
      </c>
      <c r="AH601" s="36" t="str">
        <f>IF(Mining_Import!G601="","",Mining_Import!G601)</f>
        <v/>
      </c>
      <c r="AI601" s="36" t="str">
        <f>IF(Mining_Import!H601="","",Mining_Import!H601)</f>
        <v/>
      </c>
      <c r="AJ601" s="36" t="str">
        <f>IF(Mining_Import!I601="","",Mining_Import!I601)</f>
        <v/>
      </c>
      <c r="BY601" s="120" t="str">
        <f t="shared" si="202"/>
        <v/>
      </c>
      <c r="BZ601" s="184" t="str">
        <f t="shared" si="215"/>
        <v/>
      </c>
      <c r="CA601" s="37" t="str">
        <f>IFERROR(VLOOKUP($BY601,Account_Value!$C$2:$F$2500,4,0),"")</f>
        <v/>
      </c>
      <c r="CB601" s="43" t="str">
        <f t="shared" si="203"/>
        <v/>
      </c>
      <c r="CC601" s="122" t="str">
        <f>IF($BZ601="","",SUM($BZ$2:$BZ601))</f>
        <v/>
      </c>
      <c r="CD601" s="43" t="str">
        <f>IF($BZ601="","",$BU$19*(SUM($BZ$2:$BZ601)))</f>
        <v/>
      </c>
    </row>
    <row r="602" spans="1:82">
      <c r="A602" s="4" t="str">
        <f t="shared" si="204"/>
        <v/>
      </c>
      <c r="B602" s="21" t="str">
        <f>IF(Investments_Import!A602="","",Investments_Import!A602)</f>
        <v/>
      </c>
      <c r="C602" s="22" t="str">
        <f t="shared" si="197"/>
        <v/>
      </c>
      <c r="D602" s="51" t="str">
        <f t="shared" si="205"/>
        <v/>
      </c>
      <c r="E602" s="3" t="str">
        <f>IF(Investments_Import!B602="","",Investments_Import!B602)</f>
        <v/>
      </c>
      <c r="F602" s="54" t="str">
        <f t="shared" si="206"/>
        <v xml:space="preserve"> </v>
      </c>
      <c r="G602" s="54" t="str">
        <f>IF($B602="","",COUNTIF($F$2:$F602,$F602))</f>
        <v/>
      </c>
      <c r="H602" s="53" t="str">
        <f t="shared" si="207"/>
        <v xml:space="preserve">  </v>
      </c>
      <c r="I602" s="3" t="str">
        <f>IF(Investments_Import!C602="","",Investments_Import!C602)</f>
        <v/>
      </c>
      <c r="J602" s="108" t="str">
        <f>IF(Investments_Import!D602="","",Investments_Import!D602)</f>
        <v/>
      </c>
      <c r="K602" s="108" t="str">
        <f t="shared" si="208"/>
        <v/>
      </c>
      <c r="L602" s="47" t="str">
        <f>IF(Investments_Import!E602="","",Investments_Import!E602)</f>
        <v/>
      </c>
      <c r="M602" s="47" t="str">
        <f t="shared" si="198"/>
        <v/>
      </c>
      <c r="N602" s="31" t="str">
        <f>IF(Investments_Import!F602="","",Investments_Import!F602)</f>
        <v/>
      </c>
      <c r="O602" s="31" t="str">
        <f t="shared" si="199"/>
        <v/>
      </c>
      <c r="P602" s="3" t="str">
        <f>IF(Investments_Import!G602="","",Investments_Import!G602)</f>
        <v/>
      </c>
      <c r="Q602" s="3" t="str">
        <f>IF(Investments_Import!H602="","",Investments_Import!H602)</f>
        <v/>
      </c>
      <c r="R602" s="37" t="str">
        <f t="shared" si="200"/>
        <v/>
      </c>
      <c r="S602" s="37" t="str">
        <f t="shared" si="201"/>
        <v/>
      </c>
      <c r="U602" s="36" t="str">
        <f>IF(Mining_Import!A602="","",Mining_Import!A602)</f>
        <v/>
      </c>
      <c r="V602" s="22" t="str">
        <f t="shared" si="209"/>
        <v/>
      </c>
      <c r="W602" s="127" t="str">
        <f t="shared" si="210"/>
        <v/>
      </c>
      <c r="X602" s="127" t="str">
        <f t="shared" si="211"/>
        <v/>
      </c>
      <c r="Y602" s="127" t="str">
        <f t="shared" si="212"/>
        <v/>
      </c>
      <c r="Z602" s="36" t="str">
        <f>IF(Mining_Import!B602="","",Mining_Import!B602)</f>
        <v/>
      </c>
      <c r="AA602" s="184" t="str">
        <f>IF(Mining_Import!$C602="","",Mining_Import!$C602)</f>
        <v/>
      </c>
      <c r="AB602" s="122" t="str">
        <f t="shared" si="213"/>
        <v/>
      </c>
      <c r="AC602" s="122" t="str">
        <f>IF($Y602&gt;Dashboard!$Q$19,$AB602,"")</f>
        <v/>
      </c>
      <c r="AD602" s="43" t="str">
        <f t="shared" si="214"/>
        <v/>
      </c>
      <c r="AE602" s="36" t="str">
        <f>IF(Mining_Import!D602="","",Mining_Import!D602)</f>
        <v/>
      </c>
      <c r="AF602" s="36" t="str">
        <f>IF(Mining_Import!E602="","",Mining_Import!E602)</f>
        <v/>
      </c>
      <c r="AG602" s="36" t="str">
        <f>IF(Mining_Import!F602="","",Mining_Import!F602)</f>
        <v/>
      </c>
      <c r="AH602" s="36" t="str">
        <f>IF(Mining_Import!G602="","",Mining_Import!G602)</f>
        <v/>
      </c>
      <c r="AI602" s="36" t="str">
        <f>IF(Mining_Import!H602="","",Mining_Import!H602)</f>
        <v/>
      </c>
      <c r="AJ602" s="36" t="str">
        <f>IF(Mining_Import!I602="","",Mining_Import!I602)</f>
        <v/>
      </c>
      <c r="BY602" s="120" t="str">
        <f t="shared" si="202"/>
        <v/>
      </c>
      <c r="BZ602" s="184" t="str">
        <f t="shared" si="215"/>
        <v/>
      </c>
      <c r="CA602" s="37" t="str">
        <f>IFERROR(VLOOKUP($BY602,Account_Value!$C$2:$F$2500,4,0),"")</f>
        <v/>
      </c>
      <c r="CB602" s="43" t="str">
        <f t="shared" si="203"/>
        <v/>
      </c>
      <c r="CC602" s="122" t="str">
        <f>IF($BZ602="","",SUM($BZ$2:$BZ602))</f>
        <v/>
      </c>
      <c r="CD602" s="43" t="str">
        <f>IF($BZ602="","",$BU$19*(SUM($BZ$2:$BZ602)))</f>
        <v/>
      </c>
    </row>
    <row r="603" spans="1:82">
      <c r="A603" s="4" t="str">
        <f t="shared" si="204"/>
        <v/>
      </c>
      <c r="B603" s="21" t="str">
        <f>IF(Investments_Import!A603="","",Investments_Import!A603)</f>
        <v/>
      </c>
      <c r="C603" s="22" t="str">
        <f t="shared" si="197"/>
        <v/>
      </c>
      <c r="D603" s="51" t="str">
        <f t="shared" si="205"/>
        <v/>
      </c>
      <c r="E603" s="3" t="str">
        <f>IF(Investments_Import!B603="","",Investments_Import!B603)</f>
        <v/>
      </c>
      <c r="F603" s="54" t="str">
        <f t="shared" si="206"/>
        <v xml:space="preserve"> </v>
      </c>
      <c r="G603" s="54" t="str">
        <f>IF($B603="","",COUNTIF($F$2:$F603,$F603))</f>
        <v/>
      </c>
      <c r="H603" s="53" t="str">
        <f t="shared" si="207"/>
        <v xml:space="preserve">  </v>
      </c>
      <c r="I603" s="3" t="str">
        <f>IF(Investments_Import!C603="","",Investments_Import!C603)</f>
        <v/>
      </c>
      <c r="J603" s="108" t="str">
        <f>IF(Investments_Import!D603="","",Investments_Import!D603)</f>
        <v/>
      </c>
      <c r="K603" s="108" t="str">
        <f t="shared" si="208"/>
        <v/>
      </c>
      <c r="L603" s="47" t="str">
        <f>IF(Investments_Import!E603="","",Investments_Import!E603)</f>
        <v/>
      </c>
      <c r="M603" s="47" t="str">
        <f t="shared" si="198"/>
        <v/>
      </c>
      <c r="N603" s="31" t="str">
        <f>IF(Investments_Import!F603="","",Investments_Import!F603)</f>
        <v/>
      </c>
      <c r="O603" s="31" t="str">
        <f t="shared" si="199"/>
        <v/>
      </c>
      <c r="P603" s="3" t="str">
        <f>IF(Investments_Import!G603="","",Investments_Import!G603)</f>
        <v/>
      </c>
      <c r="Q603" s="3" t="str">
        <f>IF(Investments_Import!H603="","",Investments_Import!H603)</f>
        <v/>
      </c>
      <c r="R603" s="37" t="str">
        <f t="shared" si="200"/>
        <v/>
      </c>
      <c r="S603" s="37" t="str">
        <f t="shared" si="201"/>
        <v/>
      </c>
      <c r="U603" s="36" t="str">
        <f>IF(Mining_Import!A603="","",Mining_Import!A603)</f>
        <v/>
      </c>
      <c r="V603" s="22" t="str">
        <f t="shared" si="209"/>
        <v/>
      </c>
      <c r="W603" s="127" t="str">
        <f t="shared" si="210"/>
        <v/>
      </c>
      <c r="X603" s="127" t="str">
        <f t="shared" si="211"/>
        <v/>
      </c>
      <c r="Y603" s="127" t="str">
        <f t="shared" si="212"/>
        <v/>
      </c>
      <c r="Z603" s="36" t="str">
        <f>IF(Mining_Import!B603="","",Mining_Import!B603)</f>
        <v/>
      </c>
      <c r="AA603" s="184" t="str">
        <f>IF(Mining_Import!$C603="","",Mining_Import!$C603)</f>
        <v/>
      </c>
      <c r="AB603" s="122" t="str">
        <f t="shared" si="213"/>
        <v/>
      </c>
      <c r="AC603" s="122" t="str">
        <f>IF($Y603&gt;Dashboard!$Q$19,$AB603,"")</f>
        <v/>
      </c>
      <c r="AD603" s="43" t="str">
        <f t="shared" si="214"/>
        <v/>
      </c>
      <c r="AE603" s="36" t="str">
        <f>IF(Mining_Import!D603="","",Mining_Import!D603)</f>
        <v/>
      </c>
      <c r="AF603" s="36" t="str">
        <f>IF(Mining_Import!E603="","",Mining_Import!E603)</f>
        <v/>
      </c>
      <c r="AG603" s="36" t="str">
        <f>IF(Mining_Import!F603="","",Mining_Import!F603)</f>
        <v/>
      </c>
      <c r="AH603" s="36" t="str">
        <f>IF(Mining_Import!G603="","",Mining_Import!G603)</f>
        <v/>
      </c>
      <c r="AI603" s="36" t="str">
        <f>IF(Mining_Import!H603="","",Mining_Import!H603)</f>
        <v/>
      </c>
      <c r="AJ603" s="36" t="str">
        <f>IF(Mining_Import!I603="","",Mining_Import!I603)</f>
        <v/>
      </c>
      <c r="BY603" s="120" t="str">
        <f t="shared" si="202"/>
        <v/>
      </c>
      <c r="BZ603" s="184" t="str">
        <f t="shared" si="215"/>
        <v/>
      </c>
      <c r="CA603" s="37" t="str">
        <f>IFERROR(VLOOKUP($BY603,Account_Value!$C$2:$F$2500,4,0),"")</f>
        <v/>
      </c>
      <c r="CB603" s="43" t="str">
        <f t="shared" si="203"/>
        <v/>
      </c>
      <c r="CC603" s="122" t="str">
        <f>IF($BZ603="","",SUM($BZ$2:$BZ603))</f>
        <v/>
      </c>
      <c r="CD603" s="43" t="str">
        <f>IF($BZ603="","",$BU$19*(SUM($BZ$2:$BZ603)))</f>
        <v/>
      </c>
    </row>
    <row r="604" spans="1:82">
      <c r="A604" s="4" t="str">
        <f t="shared" si="204"/>
        <v/>
      </c>
      <c r="B604" s="21" t="str">
        <f>IF(Investments_Import!A604="","",Investments_Import!A604)</f>
        <v/>
      </c>
      <c r="C604" s="22" t="str">
        <f t="shared" si="197"/>
        <v/>
      </c>
      <c r="D604" s="51" t="str">
        <f t="shared" si="205"/>
        <v/>
      </c>
      <c r="E604" s="3" t="str">
        <f>IF(Investments_Import!B604="","",Investments_Import!B604)</f>
        <v/>
      </c>
      <c r="F604" s="54" t="str">
        <f t="shared" si="206"/>
        <v xml:space="preserve"> </v>
      </c>
      <c r="G604" s="54" t="str">
        <f>IF($B604="","",COUNTIF($F$2:$F604,$F604))</f>
        <v/>
      </c>
      <c r="H604" s="53" t="str">
        <f t="shared" si="207"/>
        <v xml:space="preserve">  </v>
      </c>
      <c r="I604" s="3" t="str">
        <f>IF(Investments_Import!C604="","",Investments_Import!C604)</f>
        <v/>
      </c>
      <c r="J604" s="108" t="str">
        <f>IF(Investments_Import!D604="","",Investments_Import!D604)</f>
        <v/>
      </c>
      <c r="K604" s="108" t="str">
        <f t="shared" si="208"/>
        <v/>
      </c>
      <c r="L604" s="47" t="str">
        <f>IF(Investments_Import!E604="","",Investments_Import!E604)</f>
        <v/>
      </c>
      <c r="M604" s="47" t="str">
        <f t="shared" si="198"/>
        <v/>
      </c>
      <c r="N604" s="31" t="str">
        <f>IF(Investments_Import!F604="","",Investments_Import!F604)</f>
        <v/>
      </c>
      <c r="O604" s="31" t="str">
        <f t="shared" si="199"/>
        <v/>
      </c>
      <c r="P604" s="3" t="str">
        <f>IF(Investments_Import!G604="","",Investments_Import!G604)</f>
        <v/>
      </c>
      <c r="Q604" s="3" t="str">
        <f>IF(Investments_Import!H604="","",Investments_Import!H604)</f>
        <v/>
      </c>
      <c r="R604" s="37" t="str">
        <f t="shared" si="200"/>
        <v/>
      </c>
      <c r="S604" s="37" t="str">
        <f t="shared" si="201"/>
        <v/>
      </c>
      <c r="U604" s="36" t="str">
        <f>IF(Mining_Import!A604="","",Mining_Import!A604)</f>
        <v/>
      </c>
      <c r="V604" s="22" t="str">
        <f t="shared" si="209"/>
        <v/>
      </c>
      <c r="W604" s="127" t="str">
        <f t="shared" si="210"/>
        <v/>
      </c>
      <c r="X604" s="127" t="str">
        <f t="shared" si="211"/>
        <v/>
      </c>
      <c r="Y604" s="127" t="str">
        <f t="shared" si="212"/>
        <v/>
      </c>
      <c r="Z604" s="36" t="str">
        <f>IF(Mining_Import!B604="","",Mining_Import!B604)</f>
        <v/>
      </c>
      <c r="AA604" s="184" t="str">
        <f>IF(Mining_Import!$C604="","",Mining_Import!$C604)</f>
        <v/>
      </c>
      <c r="AB604" s="122" t="str">
        <f t="shared" si="213"/>
        <v/>
      </c>
      <c r="AC604" s="122" t="str">
        <f>IF($Y604&gt;Dashboard!$Q$19,$AB604,"")</f>
        <v/>
      </c>
      <c r="AD604" s="43" t="str">
        <f t="shared" si="214"/>
        <v/>
      </c>
      <c r="AE604" s="36" t="str">
        <f>IF(Mining_Import!D604="","",Mining_Import!D604)</f>
        <v/>
      </c>
      <c r="AF604" s="36" t="str">
        <f>IF(Mining_Import!E604="","",Mining_Import!E604)</f>
        <v/>
      </c>
      <c r="AG604" s="36" t="str">
        <f>IF(Mining_Import!F604="","",Mining_Import!F604)</f>
        <v/>
      </c>
      <c r="AH604" s="36" t="str">
        <f>IF(Mining_Import!G604="","",Mining_Import!G604)</f>
        <v/>
      </c>
      <c r="AI604" s="36" t="str">
        <f>IF(Mining_Import!H604="","",Mining_Import!H604)</f>
        <v/>
      </c>
      <c r="AJ604" s="36" t="str">
        <f>IF(Mining_Import!I604="","",Mining_Import!I604)</f>
        <v/>
      </c>
      <c r="BY604" s="120" t="str">
        <f t="shared" si="202"/>
        <v/>
      </c>
      <c r="BZ604" s="184" t="str">
        <f t="shared" si="215"/>
        <v/>
      </c>
      <c r="CA604" s="37" t="str">
        <f>IFERROR(VLOOKUP($BY604,Account_Value!$C$2:$F$2500,4,0),"")</f>
        <v/>
      </c>
      <c r="CB604" s="43" t="str">
        <f t="shared" si="203"/>
        <v/>
      </c>
      <c r="CC604" s="122" t="str">
        <f>IF($BZ604="","",SUM($BZ$2:$BZ604))</f>
        <v/>
      </c>
      <c r="CD604" s="43" t="str">
        <f>IF($BZ604="","",$BU$19*(SUM($BZ$2:$BZ604)))</f>
        <v/>
      </c>
    </row>
    <row r="605" spans="1:82">
      <c r="A605" s="4" t="str">
        <f t="shared" si="204"/>
        <v/>
      </c>
      <c r="B605" s="21" t="str">
        <f>IF(Investments_Import!A605="","",Investments_Import!A605)</f>
        <v/>
      </c>
      <c r="C605" s="22" t="str">
        <f t="shared" si="197"/>
        <v/>
      </c>
      <c r="D605" s="51" t="str">
        <f t="shared" si="205"/>
        <v/>
      </c>
      <c r="E605" s="3" t="str">
        <f>IF(Investments_Import!B605="","",Investments_Import!B605)</f>
        <v/>
      </c>
      <c r="F605" s="54" t="str">
        <f t="shared" si="206"/>
        <v xml:space="preserve"> </v>
      </c>
      <c r="G605" s="54" t="str">
        <f>IF($B605="","",COUNTIF($F$2:$F605,$F605))</f>
        <v/>
      </c>
      <c r="H605" s="53" t="str">
        <f t="shared" si="207"/>
        <v xml:space="preserve">  </v>
      </c>
      <c r="I605" s="3" t="str">
        <f>IF(Investments_Import!C605="","",Investments_Import!C605)</f>
        <v/>
      </c>
      <c r="J605" s="108" t="str">
        <f>IF(Investments_Import!D605="","",Investments_Import!D605)</f>
        <v/>
      </c>
      <c r="K605" s="108" t="str">
        <f t="shared" si="208"/>
        <v/>
      </c>
      <c r="L605" s="47" t="str">
        <f>IF(Investments_Import!E605="","",Investments_Import!E605)</f>
        <v/>
      </c>
      <c r="M605" s="47" t="str">
        <f t="shared" si="198"/>
        <v/>
      </c>
      <c r="N605" s="31" t="str">
        <f>IF(Investments_Import!F605="","",Investments_Import!F605)</f>
        <v/>
      </c>
      <c r="O605" s="31" t="str">
        <f t="shared" si="199"/>
        <v/>
      </c>
      <c r="P605" s="3" t="str">
        <f>IF(Investments_Import!G605="","",Investments_Import!G605)</f>
        <v/>
      </c>
      <c r="Q605" s="3" t="str">
        <f>IF(Investments_Import!H605="","",Investments_Import!H605)</f>
        <v/>
      </c>
      <c r="R605" s="37" t="str">
        <f t="shared" si="200"/>
        <v/>
      </c>
      <c r="S605" s="37" t="str">
        <f t="shared" si="201"/>
        <v/>
      </c>
      <c r="U605" s="36" t="str">
        <f>IF(Mining_Import!A605="","",Mining_Import!A605)</f>
        <v/>
      </c>
      <c r="V605" s="22" t="str">
        <f t="shared" si="209"/>
        <v/>
      </c>
      <c r="W605" s="127" t="str">
        <f t="shared" si="210"/>
        <v/>
      </c>
      <c r="X605" s="127" t="str">
        <f t="shared" si="211"/>
        <v/>
      </c>
      <c r="Y605" s="127" t="str">
        <f t="shared" si="212"/>
        <v/>
      </c>
      <c r="Z605" s="36" t="str">
        <f>IF(Mining_Import!B605="","",Mining_Import!B605)</f>
        <v/>
      </c>
      <c r="AA605" s="184" t="str">
        <f>IF(Mining_Import!$C605="","",Mining_Import!$C605)</f>
        <v/>
      </c>
      <c r="AB605" s="122" t="str">
        <f t="shared" si="213"/>
        <v/>
      </c>
      <c r="AC605" s="122" t="str">
        <f>IF($Y605&gt;Dashboard!$Q$19,$AB605,"")</f>
        <v/>
      </c>
      <c r="AD605" s="43" t="str">
        <f t="shared" si="214"/>
        <v/>
      </c>
      <c r="AE605" s="36" t="str">
        <f>IF(Mining_Import!D605="","",Mining_Import!D605)</f>
        <v/>
      </c>
      <c r="AF605" s="36" t="str">
        <f>IF(Mining_Import!E605="","",Mining_Import!E605)</f>
        <v/>
      </c>
      <c r="AG605" s="36" t="str">
        <f>IF(Mining_Import!F605="","",Mining_Import!F605)</f>
        <v/>
      </c>
      <c r="AH605" s="36" t="str">
        <f>IF(Mining_Import!G605="","",Mining_Import!G605)</f>
        <v/>
      </c>
      <c r="AI605" s="36" t="str">
        <f>IF(Mining_Import!H605="","",Mining_Import!H605)</f>
        <v/>
      </c>
      <c r="AJ605" s="36" t="str">
        <f>IF(Mining_Import!I605="","",Mining_Import!I605)</f>
        <v/>
      </c>
      <c r="BY605" s="120" t="str">
        <f t="shared" si="202"/>
        <v/>
      </c>
      <c r="BZ605" s="184" t="str">
        <f t="shared" si="215"/>
        <v/>
      </c>
      <c r="CA605" s="37" t="str">
        <f>IFERROR(VLOOKUP($BY605,Account_Value!$C$2:$F$2500,4,0),"")</f>
        <v/>
      </c>
      <c r="CB605" s="43" t="str">
        <f t="shared" si="203"/>
        <v/>
      </c>
      <c r="CC605" s="122" t="str">
        <f>IF($BZ605="","",SUM($BZ$2:$BZ605))</f>
        <v/>
      </c>
      <c r="CD605" s="43" t="str">
        <f>IF($BZ605="","",$BU$19*(SUM($BZ$2:$BZ605)))</f>
        <v/>
      </c>
    </row>
    <row r="606" spans="1:82">
      <c r="A606" s="4" t="str">
        <f t="shared" si="204"/>
        <v/>
      </c>
      <c r="B606" s="21" t="str">
        <f>IF(Investments_Import!A606="","",Investments_Import!A606)</f>
        <v/>
      </c>
      <c r="C606" s="22" t="str">
        <f t="shared" si="197"/>
        <v/>
      </c>
      <c r="D606" s="51" t="str">
        <f t="shared" si="205"/>
        <v/>
      </c>
      <c r="E606" s="3" t="str">
        <f>IF(Investments_Import!B606="","",Investments_Import!B606)</f>
        <v/>
      </c>
      <c r="F606" s="54" t="str">
        <f t="shared" si="206"/>
        <v xml:space="preserve"> </v>
      </c>
      <c r="G606" s="54" t="str">
        <f>IF($B606="","",COUNTIF($F$2:$F606,$F606))</f>
        <v/>
      </c>
      <c r="H606" s="53" t="str">
        <f t="shared" si="207"/>
        <v xml:space="preserve">  </v>
      </c>
      <c r="I606" s="3" t="str">
        <f>IF(Investments_Import!C606="","",Investments_Import!C606)</f>
        <v/>
      </c>
      <c r="J606" s="108" t="str">
        <f>IF(Investments_Import!D606="","",Investments_Import!D606)</f>
        <v/>
      </c>
      <c r="K606" s="108" t="str">
        <f t="shared" si="208"/>
        <v/>
      </c>
      <c r="L606" s="47" t="str">
        <f>IF(Investments_Import!E606="","",Investments_Import!E606)</f>
        <v/>
      </c>
      <c r="M606" s="47" t="str">
        <f t="shared" si="198"/>
        <v/>
      </c>
      <c r="N606" s="31" t="str">
        <f>IF(Investments_Import!F606="","",Investments_Import!F606)</f>
        <v/>
      </c>
      <c r="O606" s="31" t="str">
        <f t="shared" si="199"/>
        <v/>
      </c>
      <c r="P606" s="3" t="str">
        <f>IF(Investments_Import!G606="","",Investments_Import!G606)</f>
        <v/>
      </c>
      <c r="Q606" s="3" t="str">
        <f>IF(Investments_Import!H606="","",Investments_Import!H606)</f>
        <v/>
      </c>
      <c r="R606" s="37" t="str">
        <f t="shared" si="200"/>
        <v/>
      </c>
      <c r="S606" s="37" t="str">
        <f t="shared" si="201"/>
        <v/>
      </c>
      <c r="U606" s="36" t="str">
        <f>IF(Mining_Import!A606="","",Mining_Import!A606)</f>
        <v/>
      </c>
      <c r="V606" s="22" t="str">
        <f t="shared" si="209"/>
        <v/>
      </c>
      <c r="W606" s="127" t="str">
        <f t="shared" si="210"/>
        <v/>
      </c>
      <c r="X606" s="127" t="str">
        <f t="shared" si="211"/>
        <v/>
      </c>
      <c r="Y606" s="127" t="str">
        <f t="shared" si="212"/>
        <v/>
      </c>
      <c r="Z606" s="36" t="str">
        <f>IF(Mining_Import!B606="","",Mining_Import!B606)</f>
        <v/>
      </c>
      <c r="AA606" s="184" t="str">
        <f>IF(Mining_Import!$C606="","",Mining_Import!$C606)</f>
        <v/>
      </c>
      <c r="AB606" s="122" t="str">
        <f t="shared" si="213"/>
        <v/>
      </c>
      <c r="AC606" s="122" t="str">
        <f>IF($Y606&gt;Dashboard!$Q$19,$AB606,"")</f>
        <v/>
      </c>
      <c r="AD606" s="43" t="str">
        <f t="shared" si="214"/>
        <v/>
      </c>
      <c r="AE606" s="36" t="str">
        <f>IF(Mining_Import!D606="","",Mining_Import!D606)</f>
        <v/>
      </c>
      <c r="AF606" s="36" t="str">
        <f>IF(Mining_Import!E606="","",Mining_Import!E606)</f>
        <v/>
      </c>
      <c r="AG606" s="36" t="str">
        <f>IF(Mining_Import!F606="","",Mining_Import!F606)</f>
        <v/>
      </c>
      <c r="AH606" s="36" t="str">
        <f>IF(Mining_Import!G606="","",Mining_Import!G606)</f>
        <v/>
      </c>
      <c r="AI606" s="36" t="str">
        <f>IF(Mining_Import!H606="","",Mining_Import!H606)</f>
        <v/>
      </c>
      <c r="AJ606" s="36" t="str">
        <f>IF(Mining_Import!I606="","",Mining_Import!I606)</f>
        <v/>
      </c>
      <c r="BY606" s="120" t="str">
        <f t="shared" si="202"/>
        <v/>
      </c>
      <c r="BZ606" s="184" t="str">
        <f t="shared" si="215"/>
        <v/>
      </c>
      <c r="CA606" s="37" t="str">
        <f>IFERROR(VLOOKUP($BY606,Account_Value!$C$2:$F$2500,4,0),"")</f>
        <v/>
      </c>
      <c r="CB606" s="43" t="str">
        <f t="shared" si="203"/>
        <v/>
      </c>
      <c r="CC606" s="122" t="str">
        <f>IF($BZ606="","",SUM($BZ$2:$BZ606))</f>
        <v/>
      </c>
      <c r="CD606" s="43" t="str">
        <f>IF($BZ606="","",$BU$19*(SUM($BZ$2:$BZ606)))</f>
        <v/>
      </c>
    </row>
    <row r="607" spans="1:82">
      <c r="A607" s="4" t="str">
        <f t="shared" si="204"/>
        <v/>
      </c>
      <c r="B607" s="21" t="str">
        <f>IF(Investments_Import!A607="","",Investments_Import!A607)</f>
        <v/>
      </c>
      <c r="C607" s="22" t="str">
        <f t="shared" si="197"/>
        <v/>
      </c>
      <c r="D607" s="51" t="str">
        <f t="shared" si="205"/>
        <v/>
      </c>
      <c r="E607" s="3" t="str">
        <f>IF(Investments_Import!B607="","",Investments_Import!B607)</f>
        <v/>
      </c>
      <c r="F607" s="54" t="str">
        <f t="shared" si="206"/>
        <v xml:space="preserve"> </v>
      </c>
      <c r="G607" s="54" t="str">
        <f>IF($B607="","",COUNTIF($F$2:$F607,$F607))</f>
        <v/>
      </c>
      <c r="H607" s="53" t="str">
        <f t="shared" si="207"/>
        <v xml:space="preserve">  </v>
      </c>
      <c r="I607" s="3" t="str">
        <f>IF(Investments_Import!C607="","",Investments_Import!C607)</f>
        <v/>
      </c>
      <c r="J607" s="108" t="str">
        <f>IF(Investments_Import!D607="","",Investments_Import!D607)</f>
        <v/>
      </c>
      <c r="K607" s="108" t="str">
        <f t="shared" si="208"/>
        <v/>
      </c>
      <c r="L607" s="47" t="str">
        <f>IF(Investments_Import!E607="","",Investments_Import!E607)</f>
        <v/>
      </c>
      <c r="M607" s="47" t="str">
        <f t="shared" si="198"/>
        <v/>
      </c>
      <c r="N607" s="31" t="str">
        <f>IF(Investments_Import!F607="","",Investments_Import!F607)</f>
        <v/>
      </c>
      <c r="O607" s="31" t="str">
        <f t="shared" si="199"/>
        <v/>
      </c>
      <c r="P607" s="3" t="str">
        <f>IF(Investments_Import!G607="","",Investments_Import!G607)</f>
        <v/>
      </c>
      <c r="Q607" s="3" t="str">
        <f>IF(Investments_Import!H607="","",Investments_Import!H607)</f>
        <v/>
      </c>
      <c r="R607" s="37" t="str">
        <f t="shared" si="200"/>
        <v/>
      </c>
      <c r="S607" s="37" t="str">
        <f t="shared" si="201"/>
        <v/>
      </c>
      <c r="U607" s="36" t="str">
        <f>IF(Mining_Import!A607="","",Mining_Import!A607)</f>
        <v/>
      </c>
      <c r="V607" s="22" t="str">
        <f t="shared" si="209"/>
        <v/>
      </c>
      <c r="W607" s="127" t="str">
        <f t="shared" si="210"/>
        <v/>
      </c>
      <c r="X607" s="127" t="str">
        <f t="shared" si="211"/>
        <v/>
      </c>
      <c r="Y607" s="127" t="str">
        <f t="shared" si="212"/>
        <v/>
      </c>
      <c r="Z607" s="36" t="str">
        <f>IF(Mining_Import!B607="","",Mining_Import!B607)</f>
        <v/>
      </c>
      <c r="AA607" s="184" t="str">
        <f>IF(Mining_Import!$C607="","",Mining_Import!$C607)</f>
        <v/>
      </c>
      <c r="AB607" s="122" t="str">
        <f t="shared" si="213"/>
        <v/>
      </c>
      <c r="AC607" s="122" t="str">
        <f>IF($Y607&gt;Dashboard!$Q$19,$AB607,"")</f>
        <v/>
      </c>
      <c r="AD607" s="43" t="str">
        <f t="shared" si="214"/>
        <v/>
      </c>
      <c r="AE607" s="36" t="str">
        <f>IF(Mining_Import!D607="","",Mining_Import!D607)</f>
        <v/>
      </c>
      <c r="AF607" s="36" t="str">
        <f>IF(Mining_Import!E607="","",Mining_Import!E607)</f>
        <v/>
      </c>
      <c r="AG607" s="36" t="str">
        <f>IF(Mining_Import!F607="","",Mining_Import!F607)</f>
        <v/>
      </c>
      <c r="AH607" s="36" t="str">
        <f>IF(Mining_Import!G607="","",Mining_Import!G607)</f>
        <v/>
      </c>
      <c r="AI607" s="36" t="str">
        <f>IF(Mining_Import!H607="","",Mining_Import!H607)</f>
        <v/>
      </c>
      <c r="AJ607" s="36" t="str">
        <f>IF(Mining_Import!I607="","",Mining_Import!I607)</f>
        <v/>
      </c>
      <c r="BY607" s="120" t="str">
        <f t="shared" si="202"/>
        <v/>
      </c>
      <c r="BZ607" s="184" t="str">
        <f t="shared" si="215"/>
        <v/>
      </c>
      <c r="CA607" s="37" t="str">
        <f>IFERROR(VLOOKUP($BY607,Account_Value!$C$2:$F$2500,4,0),"")</f>
        <v/>
      </c>
      <c r="CB607" s="43" t="str">
        <f t="shared" si="203"/>
        <v/>
      </c>
      <c r="CC607" s="122" t="str">
        <f>IF($BZ607="","",SUM($BZ$2:$BZ607))</f>
        <v/>
      </c>
      <c r="CD607" s="43" t="str">
        <f>IF($BZ607="","",$BU$19*(SUM($BZ$2:$BZ607)))</f>
        <v/>
      </c>
    </row>
    <row r="608" spans="1:82">
      <c r="A608" s="4" t="str">
        <f t="shared" si="204"/>
        <v/>
      </c>
      <c r="B608" s="21" t="str">
        <f>IF(Investments_Import!A608="","",Investments_Import!A608)</f>
        <v/>
      </c>
      <c r="C608" s="22" t="str">
        <f t="shared" si="197"/>
        <v/>
      </c>
      <c r="D608" s="51" t="str">
        <f t="shared" si="205"/>
        <v/>
      </c>
      <c r="E608" s="3" t="str">
        <f>IF(Investments_Import!B608="","",Investments_Import!B608)</f>
        <v/>
      </c>
      <c r="F608" s="54" t="str">
        <f t="shared" si="206"/>
        <v xml:space="preserve"> </v>
      </c>
      <c r="G608" s="54" t="str">
        <f>IF($B608="","",COUNTIF($F$2:$F608,$F608))</f>
        <v/>
      </c>
      <c r="H608" s="53" t="str">
        <f t="shared" si="207"/>
        <v xml:space="preserve">  </v>
      </c>
      <c r="I608" s="3" t="str">
        <f>IF(Investments_Import!C608="","",Investments_Import!C608)</f>
        <v/>
      </c>
      <c r="J608" s="108" t="str">
        <f>IF(Investments_Import!D608="","",Investments_Import!D608)</f>
        <v/>
      </c>
      <c r="K608" s="108" t="str">
        <f t="shared" si="208"/>
        <v/>
      </c>
      <c r="L608" s="47" t="str">
        <f>IF(Investments_Import!E608="","",Investments_Import!E608)</f>
        <v/>
      </c>
      <c r="M608" s="47" t="str">
        <f t="shared" si="198"/>
        <v/>
      </c>
      <c r="N608" s="31" t="str">
        <f>IF(Investments_Import!F608="","",Investments_Import!F608)</f>
        <v/>
      </c>
      <c r="O608" s="31" t="str">
        <f t="shared" si="199"/>
        <v/>
      </c>
      <c r="P608" s="3" t="str">
        <f>IF(Investments_Import!G608="","",Investments_Import!G608)</f>
        <v/>
      </c>
      <c r="Q608" s="3" t="str">
        <f>IF(Investments_Import!H608="","",Investments_Import!H608)</f>
        <v/>
      </c>
      <c r="R608" s="37" t="str">
        <f t="shared" si="200"/>
        <v/>
      </c>
      <c r="S608" s="37" t="str">
        <f t="shared" si="201"/>
        <v/>
      </c>
      <c r="U608" s="36" t="str">
        <f>IF(Mining_Import!A608="","",Mining_Import!A608)</f>
        <v/>
      </c>
      <c r="V608" s="22" t="str">
        <f t="shared" si="209"/>
        <v/>
      </c>
      <c r="W608" s="127" t="str">
        <f t="shared" si="210"/>
        <v/>
      </c>
      <c r="X608" s="127" t="str">
        <f t="shared" si="211"/>
        <v/>
      </c>
      <c r="Y608" s="127" t="str">
        <f t="shared" si="212"/>
        <v/>
      </c>
      <c r="Z608" s="36" t="str">
        <f>IF(Mining_Import!B608="","",Mining_Import!B608)</f>
        <v/>
      </c>
      <c r="AA608" s="184" t="str">
        <f>IF(Mining_Import!$C608="","",Mining_Import!$C608)</f>
        <v/>
      </c>
      <c r="AB608" s="122" t="str">
        <f t="shared" si="213"/>
        <v/>
      </c>
      <c r="AC608" s="122" t="str">
        <f>IF($Y608&gt;Dashboard!$Q$19,$AB608,"")</f>
        <v/>
      </c>
      <c r="AD608" s="43" t="str">
        <f t="shared" si="214"/>
        <v/>
      </c>
      <c r="AE608" s="36" t="str">
        <f>IF(Mining_Import!D608="","",Mining_Import!D608)</f>
        <v/>
      </c>
      <c r="AF608" s="36" t="str">
        <f>IF(Mining_Import!E608="","",Mining_Import!E608)</f>
        <v/>
      </c>
      <c r="AG608" s="36" t="str">
        <f>IF(Mining_Import!F608="","",Mining_Import!F608)</f>
        <v/>
      </c>
      <c r="AH608" s="36" t="str">
        <f>IF(Mining_Import!G608="","",Mining_Import!G608)</f>
        <v/>
      </c>
      <c r="AI608" s="36" t="str">
        <f>IF(Mining_Import!H608="","",Mining_Import!H608)</f>
        <v/>
      </c>
      <c r="AJ608" s="36" t="str">
        <f>IF(Mining_Import!I608="","",Mining_Import!I608)</f>
        <v/>
      </c>
      <c r="BY608" s="120" t="str">
        <f t="shared" si="202"/>
        <v/>
      </c>
      <c r="BZ608" s="184" t="str">
        <f t="shared" si="215"/>
        <v/>
      </c>
      <c r="CA608" s="37" t="str">
        <f>IFERROR(VLOOKUP($BY608,Account_Value!$C$2:$F$2500,4,0),"")</f>
        <v/>
      </c>
      <c r="CB608" s="43" t="str">
        <f t="shared" si="203"/>
        <v/>
      </c>
      <c r="CC608" s="122" t="str">
        <f>IF($BZ608="","",SUM($BZ$2:$BZ608))</f>
        <v/>
      </c>
      <c r="CD608" s="43" t="str">
        <f>IF($BZ608="","",$BU$19*(SUM($BZ$2:$BZ608)))</f>
        <v/>
      </c>
    </row>
    <row r="609" spans="1:82">
      <c r="A609" s="4" t="str">
        <f t="shared" si="204"/>
        <v/>
      </c>
      <c r="B609" s="21" t="str">
        <f>IF(Investments_Import!A609="","",Investments_Import!A609)</f>
        <v/>
      </c>
      <c r="C609" s="22" t="str">
        <f t="shared" si="197"/>
        <v/>
      </c>
      <c r="D609" s="51" t="str">
        <f t="shared" si="205"/>
        <v/>
      </c>
      <c r="E609" s="3" t="str">
        <f>IF(Investments_Import!B609="","",Investments_Import!B609)</f>
        <v/>
      </c>
      <c r="F609" s="54" t="str">
        <f t="shared" si="206"/>
        <v xml:space="preserve"> </v>
      </c>
      <c r="G609" s="54" t="str">
        <f>IF($B609="","",COUNTIF($F$2:$F609,$F609))</f>
        <v/>
      </c>
      <c r="H609" s="53" t="str">
        <f t="shared" si="207"/>
        <v xml:space="preserve">  </v>
      </c>
      <c r="I609" s="3" t="str">
        <f>IF(Investments_Import!C609="","",Investments_Import!C609)</f>
        <v/>
      </c>
      <c r="J609" s="108" t="str">
        <f>IF(Investments_Import!D609="","",Investments_Import!D609)</f>
        <v/>
      </c>
      <c r="K609" s="108" t="str">
        <f t="shared" si="208"/>
        <v/>
      </c>
      <c r="L609" s="47" t="str">
        <f>IF(Investments_Import!E609="","",Investments_Import!E609)</f>
        <v/>
      </c>
      <c r="M609" s="47" t="str">
        <f t="shared" si="198"/>
        <v/>
      </c>
      <c r="N609" s="31" t="str">
        <f>IF(Investments_Import!F609="","",Investments_Import!F609)</f>
        <v/>
      </c>
      <c r="O609" s="31" t="str">
        <f t="shared" si="199"/>
        <v/>
      </c>
      <c r="P609" s="3" t="str">
        <f>IF(Investments_Import!G609="","",Investments_Import!G609)</f>
        <v/>
      </c>
      <c r="Q609" s="3" t="str">
        <f>IF(Investments_Import!H609="","",Investments_Import!H609)</f>
        <v/>
      </c>
      <c r="R609" s="37" t="str">
        <f t="shared" si="200"/>
        <v/>
      </c>
      <c r="S609" s="37" t="str">
        <f t="shared" si="201"/>
        <v/>
      </c>
      <c r="U609" s="36" t="str">
        <f>IF(Mining_Import!A609="","",Mining_Import!A609)</f>
        <v/>
      </c>
      <c r="V609" s="22" t="str">
        <f t="shared" si="209"/>
        <v/>
      </c>
      <c r="W609" s="127" t="str">
        <f t="shared" si="210"/>
        <v/>
      </c>
      <c r="X609" s="127" t="str">
        <f t="shared" si="211"/>
        <v/>
      </c>
      <c r="Y609" s="127" t="str">
        <f t="shared" si="212"/>
        <v/>
      </c>
      <c r="Z609" s="36" t="str">
        <f>IF(Mining_Import!B609="","",Mining_Import!B609)</f>
        <v/>
      </c>
      <c r="AA609" s="184" t="str">
        <f>IF(Mining_Import!$C609="","",Mining_Import!$C609)</f>
        <v/>
      </c>
      <c r="AB609" s="122" t="str">
        <f t="shared" si="213"/>
        <v/>
      </c>
      <c r="AC609" s="122" t="str">
        <f>IF($Y609&gt;Dashboard!$Q$19,$AB609,"")</f>
        <v/>
      </c>
      <c r="AD609" s="43" t="str">
        <f t="shared" si="214"/>
        <v/>
      </c>
      <c r="AE609" s="36" t="str">
        <f>IF(Mining_Import!D609="","",Mining_Import!D609)</f>
        <v/>
      </c>
      <c r="AF609" s="36" t="str">
        <f>IF(Mining_Import!E609="","",Mining_Import!E609)</f>
        <v/>
      </c>
      <c r="AG609" s="36" t="str">
        <f>IF(Mining_Import!F609="","",Mining_Import!F609)</f>
        <v/>
      </c>
      <c r="AH609" s="36" t="str">
        <f>IF(Mining_Import!G609="","",Mining_Import!G609)</f>
        <v/>
      </c>
      <c r="AI609" s="36" t="str">
        <f>IF(Mining_Import!H609="","",Mining_Import!H609)</f>
        <v/>
      </c>
      <c r="AJ609" s="36" t="str">
        <f>IF(Mining_Import!I609="","",Mining_Import!I609)</f>
        <v/>
      </c>
      <c r="BY609" s="120" t="str">
        <f t="shared" si="202"/>
        <v/>
      </c>
      <c r="BZ609" s="184" t="str">
        <f t="shared" si="215"/>
        <v/>
      </c>
      <c r="CA609" s="37" t="str">
        <f>IFERROR(VLOOKUP($BY609,Account_Value!$C$2:$F$2500,4,0),"")</f>
        <v/>
      </c>
      <c r="CB609" s="43" t="str">
        <f t="shared" si="203"/>
        <v/>
      </c>
      <c r="CC609" s="122" t="str">
        <f>IF($BZ609="","",SUM($BZ$2:$BZ609))</f>
        <v/>
      </c>
      <c r="CD609" s="43" t="str">
        <f>IF($BZ609="","",$BU$19*(SUM($BZ$2:$BZ609)))</f>
        <v/>
      </c>
    </row>
    <row r="610" spans="1:82">
      <c r="A610" s="4" t="str">
        <f t="shared" si="204"/>
        <v/>
      </c>
      <c r="B610" s="21" t="str">
        <f>IF(Investments_Import!A610="","",Investments_Import!A610)</f>
        <v/>
      </c>
      <c r="C610" s="22" t="str">
        <f t="shared" si="197"/>
        <v/>
      </c>
      <c r="D610" s="51" t="str">
        <f t="shared" si="205"/>
        <v/>
      </c>
      <c r="E610" s="3" t="str">
        <f>IF(Investments_Import!B610="","",Investments_Import!B610)</f>
        <v/>
      </c>
      <c r="F610" s="54" t="str">
        <f t="shared" si="206"/>
        <v xml:space="preserve"> </v>
      </c>
      <c r="G610" s="54" t="str">
        <f>IF($B610="","",COUNTIF($F$2:$F610,$F610))</f>
        <v/>
      </c>
      <c r="H610" s="53" t="str">
        <f t="shared" si="207"/>
        <v xml:space="preserve">  </v>
      </c>
      <c r="I610" s="3" t="str">
        <f>IF(Investments_Import!C610="","",Investments_Import!C610)</f>
        <v/>
      </c>
      <c r="J610" s="108" t="str">
        <f>IF(Investments_Import!D610="","",Investments_Import!D610)</f>
        <v/>
      </c>
      <c r="K610" s="108" t="str">
        <f t="shared" si="208"/>
        <v/>
      </c>
      <c r="L610" s="47" t="str">
        <f>IF(Investments_Import!E610="","",Investments_Import!E610)</f>
        <v/>
      </c>
      <c r="M610" s="47" t="str">
        <f t="shared" si="198"/>
        <v/>
      </c>
      <c r="N610" s="31" t="str">
        <f>IF(Investments_Import!F610="","",Investments_Import!F610)</f>
        <v/>
      </c>
      <c r="O610" s="31" t="str">
        <f t="shared" si="199"/>
        <v/>
      </c>
      <c r="P610" s="3" t="str">
        <f>IF(Investments_Import!G610="","",Investments_Import!G610)</f>
        <v/>
      </c>
      <c r="Q610" s="3" t="str">
        <f>IF(Investments_Import!H610="","",Investments_Import!H610)</f>
        <v/>
      </c>
      <c r="R610" s="37" t="str">
        <f t="shared" si="200"/>
        <v/>
      </c>
      <c r="S610" s="37" t="str">
        <f t="shared" si="201"/>
        <v/>
      </c>
      <c r="U610" s="36" t="str">
        <f>IF(Mining_Import!A610="","",Mining_Import!A610)</f>
        <v/>
      </c>
      <c r="V610" s="22" t="str">
        <f t="shared" si="209"/>
        <v/>
      </c>
      <c r="W610" s="127" t="str">
        <f t="shared" si="210"/>
        <v/>
      </c>
      <c r="X610" s="127" t="str">
        <f t="shared" si="211"/>
        <v/>
      </c>
      <c r="Y610" s="127" t="str">
        <f t="shared" si="212"/>
        <v/>
      </c>
      <c r="Z610" s="36" t="str">
        <f>IF(Mining_Import!B610="","",Mining_Import!B610)</f>
        <v/>
      </c>
      <c r="AA610" s="184" t="str">
        <f>IF(Mining_Import!$C610="","",Mining_Import!$C610)</f>
        <v/>
      </c>
      <c r="AB610" s="122" t="str">
        <f t="shared" si="213"/>
        <v/>
      </c>
      <c r="AC610" s="122" t="str">
        <f>IF($Y610&gt;Dashboard!$Q$19,$AB610,"")</f>
        <v/>
      </c>
      <c r="AD610" s="43" t="str">
        <f t="shared" si="214"/>
        <v/>
      </c>
      <c r="AE610" s="36" t="str">
        <f>IF(Mining_Import!D610="","",Mining_Import!D610)</f>
        <v/>
      </c>
      <c r="AF610" s="36" t="str">
        <f>IF(Mining_Import!E610="","",Mining_Import!E610)</f>
        <v/>
      </c>
      <c r="AG610" s="36" t="str">
        <f>IF(Mining_Import!F610="","",Mining_Import!F610)</f>
        <v/>
      </c>
      <c r="AH610" s="36" t="str">
        <f>IF(Mining_Import!G610="","",Mining_Import!G610)</f>
        <v/>
      </c>
      <c r="AI610" s="36" t="str">
        <f>IF(Mining_Import!H610="","",Mining_Import!H610)</f>
        <v/>
      </c>
      <c r="AJ610" s="36" t="str">
        <f>IF(Mining_Import!I610="","",Mining_Import!I610)</f>
        <v/>
      </c>
      <c r="BY610" s="120" t="str">
        <f t="shared" si="202"/>
        <v/>
      </c>
      <c r="BZ610" s="184" t="str">
        <f t="shared" si="215"/>
        <v/>
      </c>
      <c r="CA610" s="37" t="str">
        <f>IFERROR(VLOOKUP($BY610,Account_Value!$C$2:$F$2500,4,0),"")</f>
        <v/>
      </c>
      <c r="CB610" s="43" t="str">
        <f t="shared" si="203"/>
        <v/>
      </c>
      <c r="CC610" s="122" t="str">
        <f>IF($BZ610="","",SUM($BZ$2:$BZ610))</f>
        <v/>
      </c>
      <c r="CD610" s="43" t="str">
        <f>IF($BZ610="","",$BU$19*(SUM($BZ$2:$BZ610)))</f>
        <v/>
      </c>
    </row>
    <row r="611" spans="1:82">
      <c r="A611" s="4" t="str">
        <f t="shared" si="204"/>
        <v/>
      </c>
      <c r="B611" s="21" t="str">
        <f>IF(Investments_Import!A611="","",Investments_Import!A611)</f>
        <v/>
      </c>
      <c r="C611" s="22" t="str">
        <f t="shared" si="197"/>
        <v/>
      </c>
      <c r="D611" s="51" t="str">
        <f t="shared" si="205"/>
        <v/>
      </c>
      <c r="E611" s="3" t="str">
        <f>IF(Investments_Import!B611="","",Investments_Import!B611)</f>
        <v/>
      </c>
      <c r="F611" s="54" t="str">
        <f t="shared" si="206"/>
        <v xml:space="preserve"> </v>
      </c>
      <c r="G611" s="54" t="str">
        <f>IF($B611="","",COUNTIF($F$2:$F611,$F611))</f>
        <v/>
      </c>
      <c r="H611" s="53" t="str">
        <f t="shared" si="207"/>
        <v xml:space="preserve">  </v>
      </c>
      <c r="I611" s="3" t="str">
        <f>IF(Investments_Import!C611="","",Investments_Import!C611)</f>
        <v/>
      </c>
      <c r="J611" s="108" t="str">
        <f>IF(Investments_Import!D611="","",Investments_Import!D611)</f>
        <v/>
      </c>
      <c r="K611" s="108" t="str">
        <f t="shared" si="208"/>
        <v/>
      </c>
      <c r="L611" s="47" t="str">
        <f>IF(Investments_Import!E611="","",Investments_Import!E611)</f>
        <v/>
      </c>
      <c r="M611" s="47" t="str">
        <f t="shared" si="198"/>
        <v/>
      </c>
      <c r="N611" s="31" t="str">
        <f>IF(Investments_Import!F611="","",Investments_Import!F611)</f>
        <v/>
      </c>
      <c r="O611" s="31" t="str">
        <f t="shared" si="199"/>
        <v/>
      </c>
      <c r="P611" s="3" t="str">
        <f>IF(Investments_Import!G611="","",Investments_Import!G611)</f>
        <v/>
      </c>
      <c r="Q611" s="3" t="str">
        <f>IF(Investments_Import!H611="","",Investments_Import!H611)</f>
        <v/>
      </c>
      <c r="R611" s="37" t="str">
        <f t="shared" si="200"/>
        <v/>
      </c>
      <c r="S611" s="37" t="str">
        <f t="shared" si="201"/>
        <v/>
      </c>
      <c r="U611" s="36" t="str">
        <f>IF(Mining_Import!A611="","",Mining_Import!A611)</f>
        <v/>
      </c>
      <c r="V611" s="22" t="str">
        <f t="shared" si="209"/>
        <v/>
      </c>
      <c r="W611" s="127" t="str">
        <f t="shared" si="210"/>
        <v/>
      </c>
      <c r="X611" s="127" t="str">
        <f t="shared" si="211"/>
        <v/>
      </c>
      <c r="Y611" s="127" t="str">
        <f t="shared" si="212"/>
        <v/>
      </c>
      <c r="Z611" s="36" t="str">
        <f>IF(Mining_Import!B611="","",Mining_Import!B611)</f>
        <v/>
      </c>
      <c r="AA611" s="184" t="str">
        <f>IF(Mining_Import!$C611="","",Mining_Import!$C611)</f>
        <v/>
      </c>
      <c r="AB611" s="122" t="str">
        <f t="shared" si="213"/>
        <v/>
      </c>
      <c r="AC611" s="122" t="str">
        <f>IF($Y611&gt;Dashboard!$Q$19,$AB611,"")</f>
        <v/>
      </c>
      <c r="AD611" s="43" t="str">
        <f t="shared" si="214"/>
        <v/>
      </c>
      <c r="AE611" s="36" t="str">
        <f>IF(Mining_Import!D611="","",Mining_Import!D611)</f>
        <v/>
      </c>
      <c r="AF611" s="36" t="str">
        <f>IF(Mining_Import!E611="","",Mining_Import!E611)</f>
        <v/>
      </c>
      <c r="AG611" s="36" t="str">
        <f>IF(Mining_Import!F611="","",Mining_Import!F611)</f>
        <v/>
      </c>
      <c r="AH611" s="36" t="str">
        <f>IF(Mining_Import!G611="","",Mining_Import!G611)</f>
        <v/>
      </c>
      <c r="AI611" s="36" t="str">
        <f>IF(Mining_Import!H611="","",Mining_Import!H611)</f>
        <v/>
      </c>
      <c r="AJ611" s="36" t="str">
        <f>IF(Mining_Import!I611="","",Mining_Import!I611)</f>
        <v/>
      </c>
      <c r="BY611" s="120" t="str">
        <f t="shared" si="202"/>
        <v/>
      </c>
      <c r="BZ611" s="184" t="str">
        <f t="shared" si="215"/>
        <v/>
      </c>
      <c r="CA611" s="37" t="str">
        <f>IFERROR(VLOOKUP($BY611,Account_Value!$C$2:$F$2500,4,0),"")</f>
        <v/>
      </c>
      <c r="CB611" s="43" t="str">
        <f t="shared" si="203"/>
        <v/>
      </c>
      <c r="CC611" s="122" t="str">
        <f>IF($BZ611="","",SUM($BZ$2:$BZ611))</f>
        <v/>
      </c>
      <c r="CD611" s="43" t="str">
        <f>IF($BZ611="","",$BU$19*(SUM($BZ$2:$BZ611)))</f>
        <v/>
      </c>
    </row>
    <row r="612" spans="1:82">
      <c r="A612" s="4" t="str">
        <f t="shared" si="204"/>
        <v/>
      </c>
      <c r="B612" s="21" t="str">
        <f>IF(Investments_Import!A612="","",Investments_Import!A612)</f>
        <v/>
      </c>
      <c r="C612" s="22" t="str">
        <f t="shared" si="197"/>
        <v/>
      </c>
      <c r="D612" s="51" t="str">
        <f t="shared" si="205"/>
        <v/>
      </c>
      <c r="E612" s="3" t="str">
        <f>IF(Investments_Import!B612="","",Investments_Import!B612)</f>
        <v/>
      </c>
      <c r="F612" s="54" t="str">
        <f t="shared" si="206"/>
        <v xml:space="preserve"> </v>
      </c>
      <c r="G612" s="54" t="str">
        <f>IF($B612="","",COUNTIF($F$2:$F612,$F612))</f>
        <v/>
      </c>
      <c r="H612" s="53" t="str">
        <f t="shared" si="207"/>
        <v xml:space="preserve">  </v>
      </c>
      <c r="I612" s="3" t="str">
        <f>IF(Investments_Import!C612="","",Investments_Import!C612)</f>
        <v/>
      </c>
      <c r="J612" s="108" t="str">
        <f>IF(Investments_Import!D612="","",Investments_Import!D612)</f>
        <v/>
      </c>
      <c r="K612" s="108" t="str">
        <f t="shared" si="208"/>
        <v/>
      </c>
      <c r="L612" s="47" t="str">
        <f>IF(Investments_Import!E612="","",Investments_Import!E612)</f>
        <v/>
      </c>
      <c r="M612" s="47" t="str">
        <f t="shared" si="198"/>
        <v/>
      </c>
      <c r="N612" s="31" t="str">
        <f>IF(Investments_Import!F612="","",Investments_Import!F612)</f>
        <v/>
      </c>
      <c r="O612" s="31" t="str">
        <f t="shared" si="199"/>
        <v/>
      </c>
      <c r="P612" s="3" t="str">
        <f>IF(Investments_Import!G612="","",Investments_Import!G612)</f>
        <v/>
      </c>
      <c r="Q612" s="3" t="str">
        <f>IF(Investments_Import!H612="","",Investments_Import!H612)</f>
        <v/>
      </c>
      <c r="R612" s="37" t="str">
        <f t="shared" si="200"/>
        <v/>
      </c>
      <c r="S612" s="37" t="str">
        <f t="shared" si="201"/>
        <v/>
      </c>
      <c r="U612" s="36" t="str">
        <f>IF(Mining_Import!A612="","",Mining_Import!A612)</f>
        <v/>
      </c>
      <c r="V612" s="22" t="str">
        <f t="shared" si="209"/>
        <v/>
      </c>
      <c r="W612" s="127" t="str">
        <f t="shared" si="210"/>
        <v/>
      </c>
      <c r="X612" s="127" t="str">
        <f t="shared" si="211"/>
        <v/>
      </c>
      <c r="Y612" s="127" t="str">
        <f t="shared" si="212"/>
        <v/>
      </c>
      <c r="Z612" s="36" t="str">
        <f>IF(Mining_Import!B612="","",Mining_Import!B612)</f>
        <v/>
      </c>
      <c r="AA612" s="184" t="str">
        <f>IF(Mining_Import!$C612="","",Mining_Import!$C612)</f>
        <v/>
      </c>
      <c r="AB612" s="122" t="str">
        <f t="shared" si="213"/>
        <v/>
      </c>
      <c r="AC612" s="122" t="str">
        <f>IF($Y612&gt;Dashboard!$Q$19,$AB612,"")</f>
        <v/>
      </c>
      <c r="AD612" s="43" t="str">
        <f t="shared" si="214"/>
        <v/>
      </c>
      <c r="AE612" s="36" t="str">
        <f>IF(Mining_Import!D612="","",Mining_Import!D612)</f>
        <v/>
      </c>
      <c r="AF612" s="36" t="str">
        <f>IF(Mining_Import!E612="","",Mining_Import!E612)</f>
        <v/>
      </c>
      <c r="AG612" s="36" t="str">
        <f>IF(Mining_Import!F612="","",Mining_Import!F612)</f>
        <v/>
      </c>
      <c r="AH612" s="36" t="str">
        <f>IF(Mining_Import!G612="","",Mining_Import!G612)</f>
        <v/>
      </c>
      <c r="AI612" s="36" t="str">
        <f>IF(Mining_Import!H612="","",Mining_Import!H612)</f>
        <v/>
      </c>
      <c r="AJ612" s="36" t="str">
        <f>IF(Mining_Import!I612="","",Mining_Import!I612)</f>
        <v/>
      </c>
      <c r="BY612" s="120" t="str">
        <f t="shared" si="202"/>
        <v/>
      </c>
      <c r="BZ612" s="184" t="str">
        <f t="shared" si="215"/>
        <v/>
      </c>
      <c r="CA612" s="37" t="str">
        <f>IFERROR(VLOOKUP($BY612,Account_Value!$C$2:$F$2500,4,0),"")</f>
        <v/>
      </c>
      <c r="CB612" s="43" t="str">
        <f t="shared" si="203"/>
        <v/>
      </c>
      <c r="CC612" s="122" t="str">
        <f>IF($BZ612="","",SUM($BZ$2:$BZ612))</f>
        <v/>
      </c>
      <c r="CD612" s="43" t="str">
        <f>IF($BZ612="","",$BU$19*(SUM($BZ$2:$BZ612)))</f>
        <v/>
      </c>
    </row>
    <row r="613" spans="1:82">
      <c r="A613" s="4" t="str">
        <f t="shared" si="204"/>
        <v/>
      </c>
      <c r="B613" s="21" t="str">
        <f>IF(Investments_Import!A613="","",Investments_Import!A613)</f>
        <v/>
      </c>
      <c r="C613" s="22" t="str">
        <f t="shared" si="197"/>
        <v/>
      </c>
      <c r="D613" s="51" t="str">
        <f t="shared" si="205"/>
        <v/>
      </c>
      <c r="E613" s="3" t="str">
        <f>IF(Investments_Import!B613="","",Investments_Import!B613)</f>
        <v/>
      </c>
      <c r="F613" s="54" t="str">
        <f t="shared" si="206"/>
        <v xml:space="preserve"> </v>
      </c>
      <c r="G613" s="54" t="str">
        <f>IF($B613="","",COUNTIF($F$2:$F613,$F613))</f>
        <v/>
      </c>
      <c r="H613" s="53" t="str">
        <f t="shared" si="207"/>
        <v xml:space="preserve">  </v>
      </c>
      <c r="I613" s="3" t="str">
        <f>IF(Investments_Import!C613="","",Investments_Import!C613)</f>
        <v/>
      </c>
      <c r="J613" s="108" t="str">
        <f>IF(Investments_Import!D613="","",Investments_Import!D613)</f>
        <v/>
      </c>
      <c r="K613" s="108" t="str">
        <f t="shared" si="208"/>
        <v/>
      </c>
      <c r="L613" s="47" t="str">
        <f>IF(Investments_Import!E613="","",Investments_Import!E613)</f>
        <v/>
      </c>
      <c r="M613" s="47" t="str">
        <f t="shared" si="198"/>
        <v/>
      </c>
      <c r="N613" s="31" t="str">
        <f>IF(Investments_Import!F613="","",Investments_Import!F613)</f>
        <v/>
      </c>
      <c r="O613" s="31" t="str">
        <f t="shared" si="199"/>
        <v/>
      </c>
      <c r="P613" s="3" t="str">
        <f>IF(Investments_Import!G613="","",Investments_Import!G613)</f>
        <v/>
      </c>
      <c r="Q613" s="3" t="str">
        <f>IF(Investments_Import!H613="","",Investments_Import!H613)</f>
        <v/>
      </c>
      <c r="R613" s="37" t="str">
        <f t="shared" si="200"/>
        <v/>
      </c>
      <c r="S613" s="37" t="str">
        <f t="shared" si="201"/>
        <v/>
      </c>
      <c r="U613" s="36" t="str">
        <f>IF(Mining_Import!A613="","",Mining_Import!A613)</f>
        <v/>
      </c>
      <c r="V613" s="22" t="str">
        <f t="shared" si="209"/>
        <v/>
      </c>
      <c r="W613" s="127" t="str">
        <f t="shared" si="210"/>
        <v/>
      </c>
      <c r="X613" s="127" t="str">
        <f t="shared" si="211"/>
        <v/>
      </c>
      <c r="Y613" s="127" t="str">
        <f t="shared" si="212"/>
        <v/>
      </c>
      <c r="Z613" s="36" t="str">
        <f>IF(Mining_Import!B613="","",Mining_Import!B613)</f>
        <v/>
      </c>
      <c r="AA613" s="184" t="str">
        <f>IF(Mining_Import!$C613="","",Mining_Import!$C613)</f>
        <v/>
      </c>
      <c r="AB613" s="122" t="str">
        <f t="shared" si="213"/>
        <v/>
      </c>
      <c r="AC613" s="122" t="str">
        <f>IF($Y613&gt;Dashboard!$Q$19,$AB613,"")</f>
        <v/>
      </c>
      <c r="AD613" s="43" t="str">
        <f t="shared" si="214"/>
        <v/>
      </c>
      <c r="AE613" s="36" t="str">
        <f>IF(Mining_Import!D613="","",Mining_Import!D613)</f>
        <v/>
      </c>
      <c r="AF613" s="36" t="str">
        <f>IF(Mining_Import!E613="","",Mining_Import!E613)</f>
        <v/>
      </c>
      <c r="AG613" s="36" t="str">
        <f>IF(Mining_Import!F613="","",Mining_Import!F613)</f>
        <v/>
      </c>
      <c r="AH613" s="36" t="str">
        <f>IF(Mining_Import!G613="","",Mining_Import!G613)</f>
        <v/>
      </c>
      <c r="AI613" s="36" t="str">
        <f>IF(Mining_Import!H613="","",Mining_Import!H613)</f>
        <v/>
      </c>
      <c r="AJ613" s="36" t="str">
        <f>IF(Mining_Import!I613="","",Mining_Import!I613)</f>
        <v/>
      </c>
      <c r="BY613" s="120" t="str">
        <f t="shared" si="202"/>
        <v/>
      </c>
      <c r="BZ613" s="184" t="str">
        <f t="shared" si="215"/>
        <v/>
      </c>
      <c r="CA613" s="37" t="str">
        <f>IFERROR(VLOOKUP($BY613,Account_Value!$C$2:$F$2500,4,0),"")</f>
        <v/>
      </c>
      <c r="CB613" s="43" t="str">
        <f t="shared" si="203"/>
        <v/>
      </c>
      <c r="CC613" s="122" t="str">
        <f>IF($BZ613="","",SUM($BZ$2:$BZ613))</f>
        <v/>
      </c>
      <c r="CD613" s="43" t="str">
        <f>IF($BZ613="","",$BU$19*(SUM($BZ$2:$BZ613)))</f>
        <v/>
      </c>
    </row>
    <row r="614" spans="1:82">
      <c r="A614" s="4" t="str">
        <f t="shared" si="204"/>
        <v/>
      </c>
      <c r="B614" s="21" t="str">
        <f>IF(Investments_Import!A614="","",Investments_Import!A614)</f>
        <v/>
      </c>
      <c r="C614" s="22" t="str">
        <f t="shared" si="197"/>
        <v/>
      </c>
      <c r="D614" s="51" t="str">
        <f t="shared" si="205"/>
        <v/>
      </c>
      <c r="E614" s="3" t="str">
        <f>IF(Investments_Import!B614="","",Investments_Import!B614)</f>
        <v/>
      </c>
      <c r="F614" s="54" t="str">
        <f t="shared" si="206"/>
        <v xml:space="preserve"> </v>
      </c>
      <c r="G614" s="54" t="str">
        <f>IF($B614="","",COUNTIF($F$2:$F614,$F614))</f>
        <v/>
      </c>
      <c r="H614" s="53" t="str">
        <f t="shared" si="207"/>
        <v xml:space="preserve">  </v>
      </c>
      <c r="I614" s="3" t="str">
        <f>IF(Investments_Import!C614="","",Investments_Import!C614)</f>
        <v/>
      </c>
      <c r="J614" s="108" t="str">
        <f>IF(Investments_Import!D614="","",Investments_Import!D614)</f>
        <v/>
      </c>
      <c r="K614" s="108" t="str">
        <f t="shared" si="208"/>
        <v/>
      </c>
      <c r="L614" s="47" t="str">
        <f>IF(Investments_Import!E614="","",Investments_Import!E614)</f>
        <v/>
      </c>
      <c r="M614" s="47" t="str">
        <f t="shared" si="198"/>
        <v/>
      </c>
      <c r="N614" s="31" t="str">
        <f>IF(Investments_Import!F614="","",Investments_Import!F614)</f>
        <v/>
      </c>
      <c r="O614" s="31" t="str">
        <f t="shared" si="199"/>
        <v/>
      </c>
      <c r="P614" s="3" t="str">
        <f>IF(Investments_Import!G614="","",Investments_Import!G614)</f>
        <v/>
      </c>
      <c r="Q614" s="3" t="str">
        <f>IF(Investments_Import!H614="","",Investments_Import!H614)</f>
        <v/>
      </c>
      <c r="R614" s="37" t="str">
        <f t="shared" si="200"/>
        <v/>
      </c>
      <c r="S614" s="37" t="str">
        <f t="shared" si="201"/>
        <v/>
      </c>
      <c r="U614" s="36" t="str">
        <f>IF(Mining_Import!A614="","",Mining_Import!A614)</f>
        <v/>
      </c>
      <c r="V614" s="22" t="str">
        <f t="shared" si="209"/>
        <v/>
      </c>
      <c r="W614" s="127" t="str">
        <f t="shared" si="210"/>
        <v/>
      </c>
      <c r="X614" s="127" t="str">
        <f t="shared" si="211"/>
        <v/>
      </c>
      <c r="Y614" s="127" t="str">
        <f t="shared" si="212"/>
        <v/>
      </c>
      <c r="Z614" s="36" t="str">
        <f>IF(Mining_Import!B614="","",Mining_Import!B614)</f>
        <v/>
      </c>
      <c r="AA614" s="184" t="str">
        <f>IF(Mining_Import!$C614="","",Mining_Import!$C614)</f>
        <v/>
      </c>
      <c r="AB614" s="122" t="str">
        <f t="shared" si="213"/>
        <v/>
      </c>
      <c r="AC614" s="122" t="str">
        <f>IF($Y614&gt;Dashboard!$Q$19,$AB614,"")</f>
        <v/>
      </c>
      <c r="AD614" s="43" t="str">
        <f t="shared" si="214"/>
        <v/>
      </c>
      <c r="AE614" s="36" t="str">
        <f>IF(Mining_Import!D614="","",Mining_Import!D614)</f>
        <v/>
      </c>
      <c r="AF614" s="36" t="str">
        <f>IF(Mining_Import!E614="","",Mining_Import!E614)</f>
        <v/>
      </c>
      <c r="AG614" s="36" t="str">
        <f>IF(Mining_Import!F614="","",Mining_Import!F614)</f>
        <v/>
      </c>
      <c r="AH614" s="36" t="str">
        <f>IF(Mining_Import!G614="","",Mining_Import!G614)</f>
        <v/>
      </c>
      <c r="AI614" s="36" t="str">
        <f>IF(Mining_Import!H614="","",Mining_Import!H614)</f>
        <v/>
      </c>
      <c r="AJ614" s="36" t="str">
        <f>IF(Mining_Import!I614="","",Mining_Import!I614)</f>
        <v/>
      </c>
      <c r="BY614" s="120" t="str">
        <f t="shared" si="202"/>
        <v/>
      </c>
      <c r="BZ614" s="184" t="str">
        <f t="shared" si="215"/>
        <v/>
      </c>
      <c r="CA614" s="37" t="str">
        <f>IFERROR(VLOOKUP($BY614,Account_Value!$C$2:$F$2500,4,0),"")</f>
        <v/>
      </c>
      <c r="CB614" s="43" t="str">
        <f t="shared" si="203"/>
        <v/>
      </c>
      <c r="CC614" s="122" t="str">
        <f>IF($BZ614="","",SUM($BZ$2:$BZ614))</f>
        <v/>
      </c>
      <c r="CD614" s="43" t="str">
        <f>IF($BZ614="","",$BU$19*(SUM($BZ$2:$BZ614)))</f>
        <v/>
      </c>
    </row>
    <row r="615" spans="1:82">
      <c r="A615" s="4" t="str">
        <f t="shared" si="204"/>
        <v/>
      </c>
      <c r="B615" s="21" t="str">
        <f>IF(Investments_Import!A615="","",Investments_Import!A615)</f>
        <v/>
      </c>
      <c r="C615" s="22" t="str">
        <f t="shared" si="197"/>
        <v/>
      </c>
      <c r="D615" s="51" t="str">
        <f t="shared" si="205"/>
        <v/>
      </c>
      <c r="E615" s="3" t="str">
        <f>IF(Investments_Import!B615="","",Investments_Import!B615)</f>
        <v/>
      </c>
      <c r="F615" s="54" t="str">
        <f t="shared" si="206"/>
        <v xml:space="preserve"> </v>
      </c>
      <c r="G615" s="54" t="str">
        <f>IF($B615="","",COUNTIF($F$2:$F615,$F615))</f>
        <v/>
      </c>
      <c r="H615" s="53" t="str">
        <f t="shared" si="207"/>
        <v xml:space="preserve">  </v>
      </c>
      <c r="I615" s="3" t="str">
        <f>IF(Investments_Import!C615="","",Investments_Import!C615)</f>
        <v/>
      </c>
      <c r="J615" s="108" t="str">
        <f>IF(Investments_Import!D615="","",Investments_Import!D615)</f>
        <v/>
      </c>
      <c r="K615" s="108" t="str">
        <f t="shared" si="208"/>
        <v/>
      </c>
      <c r="L615" s="47" t="str">
        <f>IF(Investments_Import!E615="","",Investments_Import!E615)</f>
        <v/>
      </c>
      <c r="M615" s="47" t="str">
        <f t="shared" si="198"/>
        <v/>
      </c>
      <c r="N615" s="31" t="str">
        <f>IF(Investments_Import!F615="","",Investments_Import!F615)</f>
        <v/>
      </c>
      <c r="O615" s="31" t="str">
        <f t="shared" si="199"/>
        <v/>
      </c>
      <c r="P615" s="3" t="str">
        <f>IF(Investments_Import!G615="","",Investments_Import!G615)</f>
        <v/>
      </c>
      <c r="Q615" s="3" t="str">
        <f>IF(Investments_Import!H615="","",Investments_Import!H615)</f>
        <v/>
      </c>
      <c r="R615" s="37" t="str">
        <f t="shared" si="200"/>
        <v/>
      </c>
      <c r="S615" s="37" t="str">
        <f t="shared" si="201"/>
        <v/>
      </c>
      <c r="U615" s="36" t="str">
        <f>IF(Mining_Import!A615="","",Mining_Import!A615)</f>
        <v/>
      </c>
      <c r="V615" s="22" t="str">
        <f t="shared" si="209"/>
        <v/>
      </c>
      <c r="W615" s="127" t="str">
        <f t="shared" si="210"/>
        <v/>
      </c>
      <c r="X615" s="127" t="str">
        <f t="shared" si="211"/>
        <v/>
      </c>
      <c r="Y615" s="127" t="str">
        <f t="shared" si="212"/>
        <v/>
      </c>
      <c r="Z615" s="36" t="str">
        <f>IF(Mining_Import!B615="","",Mining_Import!B615)</f>
        <v/>
      </c>
      <c r="AA615" s="184" t="str">
        <f>IF(Mining_Import!$C615="","",Mining_Import!$C615)</f>
        <v/>
      </c>
      <c r="AB615" s="122" t="str">
        <f t="shared" si="213"/>
        <v/>
      </c>
      <c r="AC615" s="122" t="str">
        <f>IF($Y615&gt;Dashboard!$Q$19,$AB615,"")</f>
        <v/>
      </c>
      <c r="AD615" s="43" t="str">
        <f t="shared" si="214"/>
        <v/>
      </c>
      <c r="AE615" s="36" t="str">
        <f>IF(Mining_Import!D615="","",Mining_Import!D615)</f>
        <v/>
      </c>
      <c r="AF615" s="36" t="str">
        <f>IF(Mining_Import!E615="","",Mining_Import!E615)</f>
        <v/>
      </c>
      <c r="AG615" s="36" t="str">
        <f>IF(Mining_Import!F615="","",Mining_Import!F615)</f>
        <v/>
      </c>
      <c r="AH615" s="36" t="str">
        <f>IF(Mining_Import!G615="","",Mining_Import!G615)</f>
        <v/>
      </c>
      <c r="AI615" s="36" t="str">
        <f>IF(Mining_Import!H615="","",Mining_Import!H615)</f>
        <v/>
      </c>
      <c r="AJ615" s="36" t="str">
        <f>IF(Mining_Import!I615="","",Mining_Import!I615)</f>
        <v/>
      </c>
      <c r="BY615" s="120" t="str">
        <f t="shared" si="202"/>
        <v/>
      </c>
      <c r="BZ615" s="184" t="str">
        <f t="shared" si="215"/>
        <v/>
      </c>
      <c r="CA615" s="37" t="str">
        <f>IFERROR(VLOOKUP($BY615,Account_Value!$C$2:$F$2500,4,0),"")</f>
        <v/>
      </c>
      <c r="CB615" s="43" t="str">
        <f t="shared" si="203"/>
        <v/>
      </c>
      <c r="CC615" s="122" t="str">
        <f>IF($BZ615="","",SUM($BZ$2:$BZ615))</f>
        <v/>
      </c>
      <c r="CD615" s="43" t="str">
        <f>IF($BZ615="","",$BU$19*(SUM($BZ$2:$BZ615)))</f>
        <v/>
      </c>
    </row>
    <row r="616" spans="1:82">
      <c r="A616" s="4" t="str">
        <f t="shared" si="204"/>
        <v/>
      </c>
      <c r="B616" s="21" t="str">
        <f>IF(Investments_Import!A616="","",Investments_Import!A616)</f>
        <v/>
      </c>
      <c r="C616" s="22" t="str">
        <f t="shared" si="197"/>
        <v/>
      </c>
      <c r="D616" s="51" t="str">
        <f t="shared" si="205"/>
        <v/>
      </c>
      <c r="E616" s="3" t="str">
        <f>IF(Investments_Import!B616="","",Investments_Import!B616)</f>
        <v/>
      </c>
      <c r="F616" s="54" t="str">
        <f t="shared" si="206"/>
        <v xml:space="preserve"> </v>
      </c>
      <c r="G616" s="54" t="str">
        <f>IF($B616="","",COUNTIF($F$2:$F616,$F616))</f>
        <v/>
      </c>
      <c r="H616" s="53" t="str">
        <f t="shared" si="207"/>
        <v xml:space="preserve">  </v>
      </c>
      <c r="I616" s="3" t="str">
        <f>IF(Investments_Import!C616="","",Investments_Import!C616)</f>
        <v/>
      </c>
      <c r="J616" s="108" t="str">
        <f>IF(Investments_Import!D616="","",Investments_Import!D616)</f>
        <v/>
      </c>
      <c r="K616" s="108" t="str">
        <f t="shared" si="208"/>
        <v/>
      </c>
      <c r="L616" s="47" t="str">
        <f>IF(Investments_Import!E616="","",Investments_Import!E616)</f>
        <v/>
      </c>
      <c r="M616" s="47" t="str">
        <f t="shared" si="198"/>
        <v/>
      </c>
      <c r="N616" s="31" t="str">
        <f>IF(Investments_Import!F616="","",Investments_Import!F616)</f>
        <v/>
      </c>
      <c r="O616" s="31" t="str">
        <f t="shared" si="199"/>
        <v/>
      </c>
      <c r="P616" s="3" t="str">
        <f>IF(Investments_Import!G616="","",Investments_Import!G616)</f>
        <v/>
      </c>
      <c r="Q616" s="3" t="str">
        <f>IF(Investments_Import!H616="","",Investments_Import!H616)</f>
        <v/>
      </c>
      <c r="R616" s="37" t="str">
        <f t="shared" si="200"/>
        <v/>
      </c>
      <c r="S616" s="37" t="str">
        <f t="shared" si="201"/>
        <v/>
      </c>
      <c r="U616" s="36" t="str">
        <f>IF(Mining_Import!A616="","",Mining_Import!A616)</f>
        <v/>
      </c>
      <c r="V616" s="22" t="str">
        <f t="shared" si="209"/>
        <v/>
      </c>
      <c r="W616" s="127" t="str">
        <f t="shared" si="210"/>
        <v/>
      </c>
      <c r="X616" s="127" t="str">
        <f t="shared" si="211"/>
        <v/>
      </c>
      <c r="Y616" s="127" t="str">
        <f t="shared" si="212"/>
        <v/>
      </c>
      <c r="Z616" s="36" t="str">
        <f>IF(Mining_Import!B616="","",Mining_Import!B616)</f>
        <v/>
      </c>
      <c r="AA616" s="184" t="str">
        <f>IF(Mining_Import!$C616="","",Mining_Import!$C616)</f>
        <v/>
      </c>
      <c r="AB616" s="122" t="str">
        <f t="shared" si="213"/>
        <v/>
      </c>
      <c r="AC616" s="122" t="str">
        <f>IF($Y616&gt;Dashboard!$Q$19,$AB616,"")</f>
        <v/>
      </c>
      <c r="AD616" s="43" t="str">
        <f t="shared" si="214"/>
        <v/>
      </c>
      <c r="AE616" s="36" t="str">
        <f>IF(Mining_Import!D616="","",Mining_Import!D616)</f>
        <v/>
      </c>
      <c r="AF616" s="36" t="str">
        <f>IF(Mining_Import!E616="","",Mining_Import!E616)</f>
        <v/>
      </c>
      <c r="AG616" s="36" t="str">
        <f>IF(Mining_Import!F616="","",Mining_Import!F616)</f>
        <v/>
      </c>
      <c r="AH616" s="36" t="str">
        <f>IF(Mining_Import!G616="","",Mining_Import!G616)</f>
        <v/>
      </c>
      <c r="AI616" s="36" t="str">
        <f>IF(Mining_Import!H616="","",Mining_Import!H616)</f>
        <v/>
      </c>
      <c r="AJ616" s="36" t="str">
        <f>IF(Mining_Import!I616="","",Mining_Import!I616)</f>
        <v/>
      </c>
      <c r="BY616" s="120" t="str">
        <f t="shared" si="202"/>
        <v/>
      </c>
      <c r="BZ616" s="184" t="str">
        <f t="shared" si="215"/>
        <v/>
      </c>
      <c r="CA616" s="37" t="str">
        <f>IFERROR(VLOOKUP($BY616,Account_Value!$C$2:$F$2500,4,0),"")</f>
        <v/>
      </c>
      <c r="CB616" s="43" t="str">
        <f t="shared" si="203"/>
        <v/>
      </c>
      <c r="CC616" s="122" t="str">
        <f>IF($BZ616="","",SUM($BZ$2:$BZ616))</f>
        <v/>
      </c>
      <c r="CD616" s="43" t="str">
        <f>IF($BZ616="","",$BU$19*(SUM($BZ$2:$BZ616)))</f>
        <v/>
      </c>
    </row>
    <row r="617" spans="1:82">
      <c r="A617" s="4" t="str">
        <f t="shared" si="204"/>
        <v/>
      </c>
      <c r="B617" s="21" t="str">
        <f>IF(Investments_Import!A617="","",Investments_Import!A617)</f>
        <v/>
      </c>
      <c r="C617" s="22" t="str">
        <f t="shared" si="197"/>
        <v/>
      </c>
      <c r="D617" s="51" t="str">
        <f t="shared" si="205"/>
        <v/>
      </c>
      <c r="E617" s="3" t="str">
        <f>IF(Investments_Import!B617="","",Investments_Import!B617)</f>
        <v/>
      </c>
      <c r="F617" s="54" t="str">
        <f t="shared" si="206"/>
        <v xml:space="preserve"> </v>
      </c>
      <c r="G617" s="54" t="str">
        <f>IF($B617="","",COUNTIF($F$2:$F617,$F617))</f>
        <v/>
      </c>
      <c r="H617" s="53" t="str">
        <f t="shared" si="207"/>
        <v xml:space="preserve">  </v>
      </c>
      <c r="I617" s="3" t="str">
        <f>IF(Investments_Import!C617="","",Investments_Import!C617)</f>
        <v/>
      </c>
      <c r="J617" s="108" t="str">
        <f>IF(Investments_Import!D617="","",Investments_Import!D617)</f>
        <v/>
      </c>
      <c r="K617" s="108" t="str">
        <f t="shared" si="208"/>
        <v/>
      </c>
      <c r="L617" s="47" t="str">
        <f>IF(Investments_Import!E617="","",Investments_Import!E617)</f>
        <v/>
      </c>
      <c r="M617" s="47" t="str">
        <f t="shared" si="198"/>
        <v/>
      </c>
      <c r="N617" s="31" t="str">
        <f>IF(Investments_Import!F617="","",Investments_Import!F617)</f>
        <v/>
      </c>
      <c r="O617" s="31" t="str">
        <f t="shared" si="199"/>
        <v/>
      </c>
      <c r="P617" s="3" t="str">
        <f>IF(Investments_Import!G617="","",Investments_Import!G617)</f>
        <v/>
      </c>
      <c r="Q617" s="3" t="str">
        <f>IF(Investments_Import!H617="","",Investments_Import!H617)</f>
        <v/>
      </c>
      <c r="R617" s="37" t="str">
        <f t="shared" si="200"/>
        <v/>
      </c>
      <c r="S617" s="37" t="str">
        <f t="shared" si="201"/>
        <v/>
      </c>
      <c r="U617" s="36" t="str">
        <f>IF(Mining_Import!A617="","",Mining_Import!A617)</f>
        <v/>
      </c>
      <c r="V617" s="22" t="str">
        <f t="shared" si="209"/>
        <v/>
      </c>
      <c r="W617" s="127" t="str">
        <f t="shared" si="210"/>
        <v/>
      </c>
      <c r="X617" s="127" t="str">
        <f t="shared" si="211"/>
        <v/>
      </c>
      <c r="Y617" s="127" t="str">
        <f t="shared" si="212"/>
        <v/>
      </c>
      <c r="Z617" s="36" t="str">
        <f>IF(Mining_Import!B617="","",Mining_Import!B617)</f>
        <v/>
      </c>
      <c r="AA617" s="184" t="str">
        <f>IF(Mining_Import!$C617="","",Mining_Import!$C617)</f>
        <v/>
      </c>
      <c r="AB617" s="122" t="str">
        <f t="shared" si="213"/>
        <v/>
      </c>
      <c r="AC617" s="122" t="str">
        <f>IF($Y617&gt;Dashboard!$Q$19,$AB617,"")</f>
        <v/>
      </c>
      <c r="AD617" s="43" t="str">
        <f t="shared" si="214"/>
        <v/>
      </c>
      <c r="AE617" s="36" t="str">
        <f>IF(Mining_Import!D617="","",Mining_Import!D617)</f>
        <v/>
      </c>
      <c r="AF617" s="36" t="str">
        <f>IF(Mining_Import!E617="","",Mining_Import!E617)</f>
        <v/>
      </c>
      <c r="AG617" s="36" t="str">
        <f>IF(Mining_Import!F617="","",Mining_Import!F617)</f>
        <v/>
      </c>
      <c r="AH617" s="36" t="str">
        <f>IF(Mining_Import!G617="","",Mining_Import!G617)</f>
        <v/>
      </c>
      <c r="AI617" s="36" t="str">
        <f>IF(Mining_Import!H617="","",Mining_Import!H617)</f>
        <v/>
      </c>
      <c r="AJ617" s="36" t="str">
        <f>IF(Mining_Import!I617="","",Mining_Import!I617)</f>
        <v/>
      </c>
      <c r="BY617" s="120" t="str">
        <f t="shared" si="202"/>
        <v/>
      </c>
      <c r="BZ617" s="184" t="str">
        <f t="shared" si="215"/>
        <v/>
      </c>
      <c r="CA617" s="37" t="str">
        <f>IFERROR(VLOOKUP($BY617,Account_Value!$C$2:$F$2500,4,0),"")</f>
        <v/>
      </c>
      <c r="CB617" s="43" t="str">
        <f t="shared" si="203"/>
        <v/>
      </c>
      <c r="CC617" s="122" t="str">
        <f>IF($BZ617="","",SUM($BZ$2:$BZ617))</f>
        <v/>
      </c>
      <c r="CD617" s="43" t="str">
        <f>IF($BZ617="","",$BU$19*(SUM($BZ$2:$BZ617)))</f>
        <v/>
      </c>
    </row>
    <row r="618" spans="1:82">
      <c r="A618" s="4" t="str">
        <f t="shared" si="204"/>
        <v/>
      </c>
      <c r="B618" s="21" t="str">
        <f>IF(Investments_Import!A618="","",Investments_Import!A618)</f>
        <v/>
      </c>
      <c r="C618" s="22" t="str">
        <f t="shared" si="197"/>
        <v/>
      </c>
      <c r="D618" s="51" t="str">
        <f t="shared" si="205"/>
        <v/>
      </c>
      <c r="E618" s="3" t="str">
        <f>IF(Investments_Import!B618="","",Investments_Import!B618)</f>
        <v/>
      </c>
      <c r="F618" s="54" t="str">
        <f t="shared" si="206"/>
        <v xml:space="preserve"> </v>
      </c>
      <c r="G618" s="54" t="str">
        <f>IF($B618="","",COUNTIF($F$2:$F618,$F618))</f>
        <v/>
      </c>
      <c r="H618" s="53" t="str">
        <f t="shared" si="207"/>
        <v xml:space="preserve">  </v>
      </c>
      <c r="I618" s="3" t="str">
        <f>IF(Investments_Import!C618="","",Investments_Import!C618)</f>
        <v/>
      </c>
      <c r="J618" s="108" t="str">
        <f>IF(Investments_Import!D618="","",Investments_Import!D618)</f>
        <v/>
      </c>
      <c r="K618" s="108" t="str">
        <f t="shared" si="208"/>
        <v/>
      </c>
      <c r="L618" s="47" t="str">
        <f>IF(Investments_Import!E618="","",Investments_Import!E618)</f>
        <v/>
      </c>
      <c r="M618" s="47" t="str">
        <f t="shared" si="198"/>
        <v/>
      </c>
      <c r="N618" s="31" t="str">
        <f>IF(Investments_Import!F618="","",Investments_Import!F618)</f>
        <v/>
      </c>
      <c r="O618" s="31" t="str">
        <f t="shared" si="199"/>
        <v/>
      </c>
      <c r="P618" s="3" t="str">
        <f>IF(Investments_Import!G618="","",Investments_Import!G618)</f>
        <v/>
      </c>
      <c r="Q618" s="3" t="str">
        <f>IF(Investments_Import!H618="","",Investments_Import!H618)</f>
        <v/>
      </c>
      <c r="R618" s="37" t="str">
        <f t="shared" si="200"/>
        <v/>
      </c>
      <c r="S618" s="37" t="str">
        <f t="shared" si="201"/>
        <v/>
      </c>
      <c r="U618" s="36" t="str">
        <f>IF(Mining_Import!A618="","",Mining_Import!A618)</f>
        <v/>
      </c>
      <c r="V618" s="22" t="str">
        <f t="shared" si="209"/>
        <v/>
      </c>
      <c r="W618" s="127" t="str">
        <f t="shared" si="210"/>
        <v/>
      </c>
      <c r="X618" s="127" t="str">
        <f t="shared" si="211"/>
        <v/>
      </c>
      <c r="Y618" s="127" t="str">
        <f t="shared" si="212"/>
        <v/>
      </c>
      <c r="Z618" s="36" t="str">
        <f>IF(Mining_Import!B618="","",Mining_Import!B618)</f>
        <v/>
      </c>
      <c r="AA618" s="184" t="str">
        <f>IF(Mining_Import!$C618="","",Mining_Import!$C618)</f>
        <v/>
      </c>
      <c r="AB618" s="122" t="str">
        <f t="shared" si="213"/>
        <v/>
      </c>
      <c r="AC618" s="122" t="str">
        <f>IF($Y618&gt;Dashboard!$Q$19,$AB618,"")</f>
        <v/>
      </c>
      <c r="AD618" s="43" t="str">
        <f t="shared" si="214"/>
        <v/>
      </c>
      <c r="AE618" s="36" t="str">
        <f>IF(Mining_Import!D618="","",Mining_Import!D618)</f>
        <v/>
      </c>
      <c r="AF618" s="36" t="str">
        <f>IF(Mining_Import!E618="","",Mining_Import!E618)</f>
        <v/>
      </c>
      <c r="AG618" s="36" t="str">
        <f>IF(Mining_Import!F618="","",Mining_Import!F618)</f>
        <v/>
      </c>
      <c r="AH618" s="36" t="str">
        <f>IF(Mining_Import!G618="","",Mining_Import!G618)</f>
        <v/>
      </c>
      <c r="AI618" s="36" t="str">
        <f>IF(Mining_Import!H618="","",Mining_Import!H618)</f>
        <v/>
      </c>
      <c r="AJ618" s="36" t="str">
        <f>IF(Mining_Import!I618="","",Mining_Import!I618)</f>
        <v/>
      </c>
      <c r="BY618" s="120" t="str">
        <f t="shared" si="202"/>
        <v/>
      </c>
      <c r="BZ618" s="184" t="str">
        <f t="shared" si="215"/>
        <v/>
      </c>
      <c r="CA618" s="37" t="str">
        <f>IFERROR(VLOOKUP($BY618,Account_Value!$C$2:$F$2500,4,0),"")</f>
        <v/>
      </c>
      <c r="CB618" s="43" t="str">
        <f t="shared" si="203"/>
        <v/>
      </c>
      <c r="CC618" s="122" t="str">
        <f>IF($BZ618="","",SUM($BZ$2:$BZ618))</f>
        <v/>
      </c>
      <c r="CD618" s="43" t="str">
        <f>IF($BZ618="","",$BU$19*(SUM($BZ$2:$BZ618)))</f>
        <v/>
      </c>
    </row>
    <row r="619" spans="1:82">
      <c r="A619" s="4" t="str">
        <f t="shared" si="204"/>
        <v/>
      </c>
      <c r="B619" s="21" t="str">
        <f>IF(Investments_Import!A619="","",Investments_Import!A619)</f>
        <v/>
      </c>
      <c r="C619" s="22" t="str">
        <f t="shared" si="197"/>
        <v/>
      </c>
      <c r="D619" s="51" t="str">
        <f t="shared" si="205"/>
        <v/>
      </c>
      <c r="E619" s="3" t="str">
        <f>IF(Investments_Import!B619="","",Investments_Import!B619)</f>
        <v/>
      </c>
      <c r="F619" s="54" t="str">
        <f t="shared" si="206"/>
        <v xml:space="preserve"> </v>
      </c>
      <c r="G619" s="54" t="str">
        <f>IF($B619="","",COUNTIF($F$2:$F619,$F619))</f>
        <v/>
      </c>
      <c r="H619" s="53" t="str">
        <f t="shared" si="207"/>
        <v xml:space="preserve">  </v>
      </c>
      <c r="I619" s="3" t="str">
        <f>IF(Investments_Import!C619="","",Investments_Import!C619)</f>
        <v/>
      </c>
      <c r="J619" s="108" t="str">
        <f>IF(Investments_Import!D619="","",Investments_Import!D619)</f>
        <v/>
      </c>
      <c r="K619" s="108" t="str">
        <f t="shared" si="208"/>
        <v/>
      </c>
      <c r="L619" s="47" t="str">
        <f>IF(Investments_Import!E619="","",Investments_Import!E619)</f>
        <v/>
      </c>
      <c r="M619" s="47" t="str">
        <f t="shared" si="198"/>
        <v/>
      </c>
      <c r="N619" s="31" t="str">
        <f>IF(Investments_Import!F619="","",Investments_Import!F619)</f>
        <v/>
      </c>
      <c r="O619" s="31" t="str">
        <f t="shared" si="199"/>
        <v/>
      </c>
      <c r="P619" s="3" t="str">
        <f>IF(Investments_Import!G619="","",Investments_Import!G619)</f>
        <v/>
      </c>
      <c r="Q619" s="3" t="str">
        <f>IF(Investments_Import!H619="","",Investments_Import!H619)</f>
        <v/>
      </c>
      <c r="R619" s="37" t="str">
        <f t="shared" si="200"/>
        <v/>
      </c>
      <c r="S619" s="37" t="str">
        <f t="shared" si="201"/>
        <v/>
      </c>
      <c r="U619" s="36" t="str">
        <f>IF(Mining_Import!A619="","",Mining_Import!A619)</f>
        <v/>
      </c>
      <c r="V619" s="22" t="str">
        <f t="shared" si="209"/>
        <v/>
      </c>
      <c r="W619" s="127" t="str">
        <f t="shared" si="210"/>
        <v/>
      </c>
      <c r="X619" s="127" t="str">
        <f t="shared" si="211"/>
        <v/>
      </c>
      <c r="Y619" s="127" t="str">
        <f t="shared" si="212"/>
        <v/>
      </c>
      <c r="Z619" s="36" t="str">
        <f>IF(Mining_Import!B619="","",Mining_Import!B619)</f>
        <v/>
      </c>
      <c r="AA619" s="184" t="str">
        <f>IF(Mining_Import!$C619="","",Mining_Import!$C619)</f>
        <v/>
      </c>
      <c r="AB619" s="122" t="str">
        <f t="shared" si="213"/>
        <v/>
      </c>
      <c r="AC619" s="122" t="str">
        <f>IF($Y619&gt;Dashboard!$Q$19,$AB619,"")</f>
        <v/>
      </c>
      <c r="AD619" s="43" t="str">
        <f t="shared" si="214"/>
        <v/>
      </c>
      <c r="AE619" s="36" t="str">
        <f>IF(Mining_Import!D619="","",Mining_Import!D619)</f>
        <v/>
      </c>
      <c r="AF619" s="36" t="str">
        <f>IF(Mining_Import!E619="","",Mining_Import!E619)</f>
        <v/>
      </c>
      <c r="AG619" s="36" t="str">
        <f>IF(Mining_Import!F619="","",Mining_Import!F619)</f>
        <v/>
      </c>
      <c r="AH619" s="36" t="str">
        <f>IF(Mining_Import!G619="","",Mining_Import!G619)</f>
        <v/>
      </c>
      <c r="AI619" s="36" t="str">
        <f>IF(Mining_Import!H619="","",Mining_Import!H619)</f>
        <v/>
      </c>
      <c r="AJ619" s="36" t="str">
        <f>IF(Mining_Import!I619="","",Mining_Import!I619)</f>
        <v/>
      </c>
      <c r="BY619" s="120" t="str">
        <f t="shared" si="202"/>
        <v/>
      </c>
      <c r="BZ619" s="184" t="str">
        <f t="shared" si="215"/>
        <v/>
      </c>
      <c r="CA619" s="37" t="str">
        <f>IFERROR(VLOOKUP($BY619,Account_Value!$C$2:$F$2500,4,0),"")</f>
        <v/>
      </c>
      <c r="CB619" s="43" t="str">
        <f t="shared" si="203"/>
        <v/>
      </c>
      <c r="CC619" s="122" t="str">
        <f>IF($BZ619="","",SUM($BZ$2:$BZ619))</f>
        <v/>
      </c>
      <c r="CD619" s="43" t="str">
        <f>IF($BZ619="","",$BU$19*(SUM($BZ$2:$BZ619)))</f>
        <v/>
      </c>
    </row>
    <row r="620" spans="1:82">
      <c r="A620" s="4" t="str">
        <f t="shared" si="204"/>
        <v/>
      </c>
      <c r="B620" s="21" t="str">
        <f>IF(Investments_Import!A620="","",Investments_Import!A620)</f>
        <v/>
      </c>
      <c r="C620" s="22" t="str">
        <f t="shared" si="197"/>
        <v/>
      </c>
      <c r="D620" s="51" t="str">
        <f t="shared" si="205"/>
        <v/>
      </c>
      <c r="E620" s="3" t="str">
        <f>IF(Investments_Import!B620="","",Investments_Import!B620)</f>
        <v/>
      </c>
      <c r="F620" s="54" t="str">
        <f t="shared" si="206"/>
        <v xml:space="preserve"> </v>
      </c>
      <c r="G620" s="54" t="str">
        <f>IF($B620="","",COUNTIF($F$2:$F620,$F620))</f>
        <v/>
      </c>
      <c r="H620" s="53" t="str">
        <f t="shared" si="207"/>
        <v xml:space="preserve">  </v>
      </c>
      <c r="I620" s="3" t="str">
        <f>IF(Investments_Import!C620="","",Investments_Import!C620)</f>
        <v/>
      </c>
      <c r="J620" s="108" t="str">
        <f>IF(Investments_Import!D620="","",Investments_Import!D620)</f>
        <v/>
      </c>
      <c r="K620" s="108" t="str">
        <f t="shared" si="208"/>
        <v/>
      </c>
      <c r="L620" s="47" t="str">
        <f>IF(Investments_Import!E620="","",Investments_Import!E620)</f>
        <v/>
      </c>
      <c r="M620" s="47" t="str">
        <f t="shared" si="198"/>
        <v/>
      </c>
      <c r="N620" s="31" t="str">
        <f>IF(Investments_Import!F620="","",Investments_Import!F620)</f>
        <v/>
      </c>
      <c r="O620" s="31" t="str">
        <f t="shared" si="199"/>
        <v/>
      </c>
      <c r="P620" s="3" t="str">
        <f>IF(Investments_Import!G620="","",Investments_Import!G620)</f>
        <v/>
      </c>
      <c r="Q620" s="3" t="str">
        <f>IF(Investments_Import!H620="","",Investments_Import!H620)</f>
        <v/>
      </c>
      <c r="R620" s="37" t="str">
        <f t="shared" si="200"/>
        <v/>
      </c>
      <c r="S620" s="37" t="str">
        <f t="shared" si="201"/>
        <v/>
      </c>
      <c r="U620" s="36" t="str">
        <f>IF(Mining_Import!A620="","",Mining_Import!A620)</f>
        <v/>
      </c>
      <c r="V620" s="22" t="str">
        <f t="shared" si="209"/>
        <v/>
      </c>
      <c r="W620" s="127" t="str">
        <f t="shared" si="210"/>
        <v/>
      </c>
      <c r="X620" s="127" t="str">
        <f t="shared" si="211"/>
        <v/>
      </c>
      <c r="Y620" s="127" t="str">
        <f t="shared" si="212"/>
        <v/>
      </c>
      <c r="Z620" s="36" t="str">
        <f>IF(Mining_Import!B620="","",Mining_Import!B620)</f>
        <v/>
      </c>
      <c r="AA620" s="184" t="str">
        <f>IF(Mining_Import!$C620="","",Mining_Import!$C620)</f>
        <v/>
      </c>
      <c r="AB620" s="122" t="str">
        <f t="shared" si="213"/>
        <v/>
      </c>
      <c r="AC620" s="122" t="str">
        <f>IF($Y620&gt;Dashboard!$Q$19,$AB620,"")</f>
        <v/>
      </c>
      <c r="AD620" s="43" t="str">
        <f t="shared" si="214"/>
        <v/>
      </c>
      <c r="AE620" s="36" t="str">
        <f>IF(Mining_Import!D620="","",Mining_Import!D620)</f>
        <v/>
      </c>
      <c r="AF620" s="36" t="str">
        <f>IF(Mining_Import!E620="","",Mining_Import!E620)</f>
        <v/>
      </c>
      <c r="AG620" s="36" t="str">
        <f>IF(Mining_Import!F620="","",Mining_Import!F620)</f>
        <v/>
      </c>
      <c r="AH620" s="36" t="str">
        <f>IF(Mining_Import!G620="","",Mining_Import!G620)</f>
        <v/>
      </c>
      <c r="AI620" s="36" t="str">
        <f>IF(Mining_Import!H620="","",Mining_Import!H620)</f>
        <v/>
      </c>
      <c r="AJ620" s="36" t="str">
        <f>IF(Mining_Import!I620="","",Mining_Import!I620)</f>
        <v/>
      </c>
      <c r="BY620" s="120" t="str">
        <f t="shared" si="202"/>
        <v/>
      </c>
      <c r="BZ620" s="184" t="str">
        <f t="shared" si="215"/>
        <v/>
      </c>
      <c r="CA620" s="37" t="str">
        <f>IFERROR(VLOOKUP($BY620,Account_Value!$C$2:$F$2500,4,0),"")</f>
        <v/>
      </c>
      <c r="CB620" s="43" t="str">
        <f t="shared" si="203"/>
        <v/>
      </c>
      <c r="CC620" s="122" t="str">
        <f>IF($BZ620="","",SUM($BZ$2:$BZ620))</f>
        <v/>
      </c>
      <c r="CD620" s="43" t="str">
        <f>IF($BZ620="","",$BU$19*(SUM($BZ$2:$BZ620)))</f>
        <v/>
      </c>
    </row>
    <row r="621" spans="1:82">
      <c r="A621" s="4" t="str">
        <f t="shared" si="204"/>
        <v/>
      </c>
      <c r="B621" s="21" t="str">
        <f>IF(Investments_Import!A621="","",Investments_Import!A621)</f>
        <v/>
      </c>
      <c r="C621" s="22" t="str">
        <f t="shared" si="197"/>
        <v/>
      </c>
      <c r="D621" s="51" t="str">
        <f t="shared" si="205"/>
        <v/>
      </c>
      <c r="E621" s="3" t="str">
        <f>IF(Investments_Import!B621="","",Investments_Import!B621)</f>
        <v/>
      </c>
      <c r="F621" s="54" t="str">
        <f t="shared" si="206"/>
        <v xml:space="preserve"> </v>
      </c>
      <c r="G621" s="54" t="str">
        <f>IF($B621="","",COUNTIF($F$2:$F621,$F621))</f>
        <v/>
      </c>
      <c r="H621" s="53" t="str">
        <f t="shared" si="207"/>
        <v xml:space="preserve">  </v>
      </c>
      <c r="I621" s="3" t="str">
        <f>IF(Investments_Import!C621="","",Investments_Import!C621)</f>
        <v/>
      </c>
      <c r="J621" s="108" t="str">
        <f>IF(Investments_Import!D621="","",Investments_Import!D621)</f>
        <v/>
      </c>
      <c r="K621" s="108" t="str">
        <f t="shared" si="208"/>
        <v/>
      </c>
      <c r="L621" s="47" t="str">
        <f>IF(Investments_Import!E621="","",Investments_Import!E621)</f>
        <v/>
      </c>
      <c r="M621" s="47" t="str">
        <f t="shared" si="198"/>
        <v/>
      </c>
      <c r="N621" s="31" t="str">
        <f>IF(Investments_Import!F621="","",Investments_Import!F621)</f>
        <v/>
      </c>
      <c r="O621" s="31" t="str">
        <f t="shared" si="199"/>
        <v/>
      </c>
      <c r="P621" s="3" t="str">
        <f>IF(Investments_Import!G621="","",Investments_Import!G621)</f>
        <v/>
      </c>
      <c r="Q621" s="3" t="str">
        <f>IF(Investments_Import!H621="","",Investments_Import!H621)</f>
        <v/>
      </c>
      <c r="R621" s="37" t="str">
        <f t="shared" si="200"/>
        <v/>
      </c>
      <c r="S621" s="37" t="str">
        <f t="shared" si="201"/>
        <v/>
      </c>
      <c r="U621" s="36" t="str">
        <f>IF(Mining_Import!A621="","",Mining_Import!A621)</f>
        <v/>
      </c>
      <c r="V621" s="22" t="str">
        <f t="shared" si="209"/>
        <v/>
      </c>
      <c r="W621" s="127" t="str">
        <f t="shared" si="210"/>
        <v/>
      </c>
      <c r="X621" s="127" t="str">
        <f t="shared" si="211"/>
        <v/>
      </c>
      <c r="Y621" s="127" t="str">
        <f t="shared" si="212"/>
        <v/>
      </c>
      <c r="Z621" s="36" t="str">
        <f>IF(Mining_Import!B621="","",Mining_Import!B621)</f>
        <v/>
      </c>
      <c r="AA621" s="184" t="str">
        <f>IF(Mining_Import!$C621="","",Mining_Import!$C621)</f>
        <v/>
      </c>
      <c r="AB621" s="122" t="str">
        <f t="shared" si="213"/>
        <v/>
      </c>
      <c r="AC621" s="122" t="str">
        <f>IF($Y621&gt;Dashboard!$Q$19,$AB621,"")</f>
        <v/>
      </c>
      <c r="AD621" s="43" t="str">
        <f t="shared" si="214"/>
        <v/>
      </c>
      <c r="AE621" s="36" t="str">
        <f>IF(Mining_Import!D621="","",Mining_Import!D621)</f>
        <v/>
      </c>
      <c r="AF621" s="36" t="str">
        <f>IF(Mining_Import!E621="","",Mining_Import!E621)</f>
        <v/>
      </c>
      <c r="AG621" s="36" t="str">
        <f>IF(Mining_Import!F621="","",Mining_Import!F621)</f>
        <v/>
      </c>
      <c r="AH621" s="36" t="str">
        <f>IF(Mining_Import!G621="","",Mining_Import!G621)</f>
        <v/>
      </c>
      <c r="AI621" s="36" t="str">
        <f>IF(Mining_Import!H621="","",Mining_Import!H621)</f>
        <v/>
      </c>
      <c r="AJ621" s="36" t="str">
        <f>IF(Mining_Import!I621="","",Mining_Import!I621)</f>
        <v/>
      </c>
      <c r="BY621" s="120" t="str">
        <f t="shared" si="202"/>
        <v/>
      </c>
      <c r="BZ621" s="184" t="str">
        <f t="shared" si="215"/>
        <v/>
      </c>
      <c r="CA621" s="37" t="str">
        <f>IFERROR(VLOOKUP($BY621,Account_Value!$C$2:$F$2500,4,0),"")</f>
        <v/>
      </c>
      <c r="CB621" s="43" t="str">
        <f t="shared" si="203"/>
        <v/>
      </c>
      <c r="CC621" s="122" t="str">
        <f>IF($BZ621="","",SUM($BZ$2:$BZ621))</f>
        <v/>
      </c>
      <c r="CD621" s="43" t="str">
        <f>IF($BZ621="","",$BU$19*(SUM($BZ$2:$BZ621)))</f>
        <v/>
      </c>
    </row>
    <row r="622" spans="1:82">
      <c r="A622" s="4" t="str">
        <f t="shared" si="204"/>
        <v/>
      </c>
      <c r="B622" s="21" t="str">
        <f>IF(Investments_Import!A622="","",Investments_Import!A622)</f>
        <v/>
      </c>
      <c r="C622" s="22" t="str">
        <f t="shared" si="197"/>
        <v/>
      </c>
      <c r="D622" s="51" t="str">
        <f t="shared" si="205"/>
        <v/>
      </c>
      <c r="E622" s="3" t="str">
        <f>IF(Investments_Import!B622="","",Investments_Import!B622)</f>
        <v/>
      </c>
      <c r="F622" s="54" t="str">
        <f t="shared" si="206"/>
        <v xml:space="preserve"> </v>
      </c>
      <c r="G622" s="54" t="str">
        <f>IF($B622="","",COUNTIF($F$2:$F622,$F622))</f>
        <v/>
      </c>
      <c r="H622" s="53" t="str">
        <f t="shared" si="207"/>
        <v xml:space="preserve">  </v>
      </c>
      <c r="I622" s="3" t="str">
        <f>IF(Investments_Import!C622="","",Investments_Import!C622)</f>
        <v/>
      </c>
      <c r="J622" s="108" t="str">
        <f>IF(Investments_Import!D622="","",Investments_Import!D622)</f>
        <v/>
      </c>
      <c r="K622" s="108" t="str">
        <f t="shared" si="208"/>
        <v/>
      </c>
      <c r="L622" s="47" t="str">
        <f>IF(Investments_Import!E622="","",Investments_Import!E622)</f>
        <v/>
      </c>
      <c r="M622" s="47" t="str">
        <f t="shared" si="198"/>
        <v/>
      </c>
      <c r="N622" s="31" t="str">
        <f>IF(Investments_Import!F622="","",Investments_Import!F622)</f>
        <v/>
      </c>
      <c r="O622" s="31" t="str">
        <f t="shared" si="199"/>
        <v/>
      </c>
      <c r="P622" s="3" t="str">
        <f>IF(Investments_Import!G622="","",Investments_Import!G622)</f>
        <v/>
      </c>
      <c r="Q622" s="3" t="str">
        <f>IF(Investments_Import!H622="","",Investments_Import!H622)</f>
        <v/>
      </c>
      <c r="R622" s="37" t="str">
        <f t="shared" si="200"/>
        <v/>
      </c>
      <c r="S622" s="37" t="str">
        <f t="shared" si="201"/>
        <v/>
      </c>
      <c r="U622" s="36" t="str">
        <f>IF(Mining_Import!A622="","",Mining_Import!A622)</f>
        <v/>
      </c>
      <c r="V622" s="22" t="str">
        <f t="shared" si="209"/>
        <v/>
      </c>
      <c r="W622" s="127" t="str">
        <f t="shared" si="210"/>
        <v/>
      </c>
      <c r="X622" s="127" t="str">
        <f t="shared" si="211"/>
        <v/>
      </c>
      <c r="Y622" s="127" t="str">
        <f t="shared" si="212"/>
        <v/>
      </c>
      <c r="Z622" s="36" t="str">
        <f>IF(Mining_Import!B622="","",Mining_Import!B622)</f>
        <v/>
      </c>
      <c r="AA622" s="184" t="str">
        <f>IF(Mining_Import!$C622="","",Mining_Import!$C622)</f>
        <v/>
      </c>
      <c r="AB622" s="122" t="str">
        <f t="shared" si="213"/>
        <v/>
      </c>
      <c r="AC622" s="122" t="str">
        <f>IF($Y622&gt;Dashboard!$Q$19,$AB622,"")</f>
        <v/>
      </c>
      <c r="AD622" s="43" t="str">
        <f t="shared" si="214"/>
        <v/>
      </c>
      <c r="AE622" s="36" t="str">
        <f>IF(Mining_Import!D622="","",Mining_Import!D622)</f>
        <v/>
      </c>
      <c r="AF622" s="36" t="str">
        <f>IF(Mining_Import!E622="","",Mining_Import!E622)</f>
        <v/>
      </c>
      <c r="AG622" s="36" t="str">
        <f>IF(Mining_Import!F622="","",Mining_Import!F622)</f>
        <v/>
      </c>
      <c r="AH622" s="36" t="str">
        <f>IF(Mining_Import!G622="","",Mining_Import!G622)</f>
        <v/>
      </c>
      <c r="AI622" s="36" t="str">
        <f>IF(Mining_Import!H622="","",Mining_Import!H622)</f>
        <v/>
      </c>
      <c r="AJ622" s="36" t="str">
        <f>IF(Mining_Import!I622="","",Mining_Import!I622)</f>
        <v/>
      </c>
      <c r="BY622" s="120" t="str">
        <f t="shared" si="202"/>
        <v/>
      </c>
      <c r="BZ622" s="184" t="str">
        <f t="shared" si="215"/>
        <v/>
      </c>
      <c r="CA622" s="37" t="str">
        <f>IFERROR(VLOOKUP($BY622,Account_Value!$C$2:$F$2500,4,0),"")</f>
        <v/>
      </c>
      <c r="CB622" s="43" t="str">
        <f t="shared" si="203"/>
        <v/>
      </c>
      <c r="CC622" s="122" t="str">
        <f>IF($BZ622="","",SUM($BZ$2:$BZ622))</f>
        <v/>
      </c>
      <c r="CD622" s="43" t="str">
        <f>IF($BZ622="","",$BU$19*(SUM($BZ$2:$BZ622)))</f>
        <v/>
      </c>
    </row>
    <row r="623" spans="1:82">
      <c r="A623" s="4" t="str">
        <f t="shared" si="204"/>
        <v/>
      </c>
      <c r="B623" s="21" t="str">
        <f>IF(Investments_Import!A623="","",Investments_Import!A623)</f>
        <v/>
      </c>
      <c r="C623" s="22" t="str">
        <f t="shared" si="197"/>
        <v/>
      </c>
      <c r="D623" s="51" t="str">
        <f t="shared" si="205"/>
        <v/>
      </c>
      <c r="E623" s="3" t="str">
        <f>IF(Investments_Import!B623="","",Investments_Import!B623)</f>
        <v/>
      </c>
      <c r="F623" s="54" t="str">
        <f t="shared" si="206"/>
        <v xml:space="preserve"> </v>
      </c>
      <c r="G623" s="54" t="str">
        <f>IF($B623="","",COUNTIF($F$2:$F623,$F623))</f>
        <v/>
      </c>
      <c r="H623" s="53" t="str">
        <f t="shared" si="207"/>
        <v xml:space="preserve">  </v>
      </c>
      <c r="I623" s="3" t="str">
        <f>IF(Investments_Import!C623="","",Investments_Import!C623)</f>
        <v/>
      </c>
      <c r="J623" s="108" t="str">
        <f>IF(Investments_Import!D623="","",Investments_Import!D623)</f>
        <v/>
      </c>
      <c r="K623" s="108" t="str">
        <f t="shared" si="208"/>
        <v/>
      </c>
      <c r="L623" s="47" t="str">
        <f>IF(Investments_Import!E623="","",Investments_Import!E623)</f>
        <v/>
      </c>
      <c r="M623" s="47" t="str">
        <f t="shared" si="198"/>
        <v/>
      </c>
      <c r="N623" s="31" t="str">
        <f>IF(Investments_Import!F623="","",Investments_Import!F623)</f>
        <v/>
      </c>
      <c r="O623" s="31" t="str">
        <f t="shared" si="199"/>
        <v/>
      </c>
      <c r="P623" s="3" t="str">
        <f>IF(Investments_Import!G623="","",Investments_Import!G623)</f>
        <v/>
      </c>
      <c r="Q623" s="3" t="str">
        <f>IF(Investments_Import!H623="","",Investments_Import!H623)</f>
        <v/>
      </c>
      <c r="R623" s="37" t="str">
        <f t="shared" si="200"/>
        <v/>
      </c>
      <c r="S623" s="37" t="str">
        <f t="shared" si="201"/>
        <v/>
      </c>
      <c r="U623" s="36" t="str">
        <f>IF(Mining_Import!A623="","",Mining_Import!A623)</f>
        <v/>
      </c>
      <c r="V623" s="22" t="str">
        <f t="shared" si="209"/>
        <v/>
      </c>
      <c r="W623" s="127" t="str">
        <f t="shared" si="210"/>
        <v/>
      </c>
      <c r="X623" s="127" t="str">
        <f t="shared" si="211"/>
        <v/>
      </c>
      <c r="Y623" s="127" t="str">
        <f t="shared" si="212"/>
        <v/>
      </c>
      <c r="Z623" s="36" t="str">
        <f>IF(Mining_Import!B623="","",Mining_Import!B623)</f>
        <v/>
      </c>
      <c r="AA623" s="184" t="str">
        <f>IF(Mining_Import!$C623="","",Mining_Import!$C623)</f>
        <v/>
      </c>
      <c r="AB623" s="122" t="str">
        <f t="shared" si="213"/>
        <v/>
      </c>
      <c r="AC623" s="122" t="str">
        <f>IF($Y623&gt;Dashboard!$Q$19,$AB623,"")</f>
        <v/>
      </c>
      <c r="AD623" s="43" t="str">
        <f t="shared" si="214"/>
        <v/>
      </c>
      <c r="AE623" s="36" t="str">
        <f>IF(Mining_Import!D623="","",Mining_Import!D623)</f>
        <v/>
      </c>
      <c r="AF623" s="36" t="str">
        <f>IF(Mining_Import!E623="","",Mining_Import!E623)</f>
        <v/>
      </c>
      <c r="AG623" s="36" t="str">
        <f>IF(Mining_Import!F623="","",Mining_Import!F623)</f>
        <v/>
      </c>
      <c r="AH623" s="36" t="str">
        <f>IF(Mining_Import!G623="","",Mining_Import!G623)</f>
        <v/>
      </c>
      <c r="AI623" s="36" t="str">
        <f>IF(Mining_Import!H623="","",Mining_Import!H623)</f>
        <v/>
      </c>
      <c r="AJ623" s="36" t="str">
        <f>IF(Mining_Import!I623="","",Mining_Import!I623)</f>
        <v/>
      </c>
      <c r="BY623" s="120" t="str">
        <f t="shared" si="202"/>
        <v/>
      </c>
      <c r="BZ623" s="184" t="str">
        <f t="shared" si="215"/>
        <v/>
      </c>
      <c r="CA623" s="37" t="str">
        <f>IFERROR(VLOOKUP($BY623,Account_Value!$C$2:$F$2500,4,0),"")</f>
        <v/>
      </c>
      <c r="CB623" s="43" t="str">
        <f t="shared" si="203"/>
        <v/>
      </c>
      <c r="CC623" s="122" t="str">
        <f>IF($BZ623="","",SUM($BZ$2:$BZ623))</f>
        <v/>
      </c>
      <c r="CD623" s="43" t="str">
        <f>IF($BZ623="","",$BU$19*(SUM($BZ$2:$BZ623)))</f>
        <v/>
      </c>
    </row>
    <row r="624" spans="1:82">
      <c r="A624" s="4" t="str">
        <f t="shared" si="204"/>
        <v/>
      </c>
      <c r="B624" s="21" t="str">
        <f>IF(Investments_Import!A624="","",Investments_Import!A624)</f>
        <v/>
      </c>
      <c r="C624" s="22" t="str">
        <f t="shared" si="197"/>
        <v/>
      </c>
      <c r="D624" s="51" t="str">
        <f t="shared" si="205"/>
        <v/>
      </c>
      <c r="E624" s="3" t="str">
        <f>IF(Investments_Import!B624="","",Investments_Import!B624)</f>
        <v/>
      </c>
      <c r="F624" s="54" t="str">
        <f t="shared" si="206"/>
        <v xml:space="preserve"> </v>
      </c>
      <c r="G624" s="54" t="str">
        <f>IF($B624="","",COUNTIF($F$2:$F624,$F624))</f>
        <v/>
      </c>
      <c r="H624" s="53" t="str">
        <f t="shared" si="207"/>
        <v xml:space="preserve">  </v>
      </c>
      <c r="I624" s="3" t="str">
        <f>IF(Investments_Import!C624="","",Investments_Import!C624)</f>
        <v/>
      </c>
      <c r="J624" s="108" t="str">
        <f>IF(Investments_Import!D624="","",Investments_Import!D624)</f>
        <v/>
      </c>
      <c r="K624" s="108" t="str">
        <f t="shared" si="208"/>
        <v/>
      </c>
      <c r="L624" s="47" t="str">
        <f>IF(Investments_Import!E624="","",Investments_Import!E624)</f>
        <v/>
      </c>
      <c r="M624" s="47" t="str">
        <f t="shared" si="198"/>
        <v/>
      </c>
      <c r="N624" s="31" t="str">
        <f>IF(Investments_Import!F624="","",Investments_Import!F624)</f>
        <v/>
      </c>
      <c r="O624" s="31" t="str">
        <f t="shared" si="199"/>
        <v/>
      </c>
      <c r="P624" s="3" t="str">
        <f>IF(Investments_Import!G624="","",Investments_Import!G624)</f>
        <v/>
      </c>
      <c r="Q624" s="3" t="str">
        <f>IF(Investments_Import!H624="","",Investments_Import!H624)</f>
        <v/>
      </c>
      <c r="R624" s="37" t="str">
        <f t="shared" si="200"/>
        <v/>
      </c>
      <c r="S624" s="37" t="str">
        <f t="shared" si="201"/>
        <v/>
      </c>
      <c r="U624" s="36" t="str">
        <f>IF(Mining_Import!A624="","",Mining_Import!A624)</f>
        <v/>
      </c>
      <c r="V624" s="22" t="str">
        <f t="shared" si="209"/>
        <v/>
      </c>
      <c r="W624" s="127" t="str">
        <f t="shared" si="210"/>
        <v/>
      </c>
      <c r="X624" s="127" t="str">
        <f t="shared" si="211"/>
        <v/>
      </c>
      <c r="Y624" s="127" t="str">
        <f t="shared" si="212"/>
        <v/>
      </c>
      <c r="Z624" s="36" t="str">
        <f>IF(Mining_Import!B624="","",Mining_Import!B624)</f>
        <v/>
      </c>
      <c r="AA624" s="184" t="str">
        <f>IF(Mining_Import!$C624="","",Mining_Import!$C624)</f>
        <v/>
      </c>
      <c r="AB624" s="122" t="str">
        <f t="shared" si="213"/>
        <v/>
      </c>
      <c r="AC624" s="122" t="str">
        <f>IF($Y624&gt;Dashboard!$Q$19,$AB624,"")</f>
        <v/>
      </c>
      <c r="AD624" s="43" t="str">
        <f t="shared" si="214"/>
        <v/>
      </c>
      <c r="AE624" s="36" t="str">
        <f>IF(Mining_Import!D624="","",Mining_Import!D624)</f>
        <v/>
      </c>
      <c r="AF624" s="36" t="str">
        <f>IF(Mining_Import!E624="","",Mining_Import!E624)</f>
        <v/>
      </c>
      <c r="AG624" s="36" t="str">
        <f>IF(Mining_Import!F624="","",Mining_Import!F624)</f>
        <v/>
      </c>
      <c r="AH624" s="36" t="str">
        <f>IF(Mining_Import!G624="","",Mining_Import!G624)</f>
        <v/>
      </c>
      <c r="AI624" s="36" t="str">
        <f>IF(Mining_Import!H624="","",Mining_Import!H624)</f>
        <v/>
      </c>
      <c r="AJ624" s="36" t="str">
        <f>IF(Mining_Import!I624="","",Mining_Import!I624)</f>
        <v/>
      </c>
      <c r="BY624" s="120" t="str">
        <f t="shared" si="202"/>
        <v/>
      </c>
      <c r="BZ624" s="184" t="str">
        <f t="shared" si="215"/>
        <v/>
      </c>
      <c r="CA624" s="37" t="str">
        <f>IFERROR(VLOOKUP($BY624,Account_Value!$C$2:$F$2500,4,0),"")</f>
        <v/>
      </c>
      <c r="CB624" s="43" t="str">
        <f t="shared" si="203"/>
        <v/>
      </c>
      <c r="CC624" s="122" t="str">
        <f>IF($BZ624="","",SUM($BZ$2:$BZ624))</f>
        <v/>
      </c>
      <c r="CD624" s="43" t="str">
        <f>IF($BZ624="","",$BU$19*(SUM($BZ$2:$BZ624)))</f>
        <v/>
      </c>
    </row>
    <row r="625" spans="1:82">
      <c r="A625" s="4" t="str">
        <f t="shared" si="204"/>
        <v/>
      </c>
      <c r="B625" s="21" t="str">
        <f>IF(Investments_Import!A625="","",Investments_Import!A625)</f>
        <v/>
      </c>
      <c r="C625" s="22" t="str">
        <f t="shared" si="197"/>
        <v/>
      </c>
      <c r="D625" s="51" t="str">
        <f t="shared" si="205"/>
        <v/>
      </c>
      <c r="E625" s="3" t="str">
        <f>IF(Investments_Import!B625="","",Investments_Import!B625)</f>
        <v/>
      </c>
      <c r="F625" s="54" t="str">
        <f t="shared" si="206"/>
        <v xml:space="preserve"> </v>
      </c>
      <c r="G625" s="54" t="str">
        <f>IF($B625="","",COUNTIF($F$2:$F625,$F625))</f>
        <v/>
      </c>
      <c r="H625" s="53" t="str">
        <f t="shared" si="207"/>
        <v xml:space="preserve">  </v>
      </c>
      <c r="I625" s="3" t="str">
        <f>IF(Investments_Import!C625="","",Investments_Import!C625)</f>
        <v/>
      </c>
      <c r="J625" s="108" t="str">
        <f>IF(Investments_Import!D625="","",Investments_Import!D625)</f>
        <v/>
      </c>
      <c r="K625" s="108" t="str">
        <f t="shared" si="208"/>
        <v/>
      </c>
      <c r="L625" s="47" t="str">
        <f>IF(Investments_Import!E625="","",Investments_Import!E625)</f>
        <v/>
      </c>
      <c r="M625" s="47" t="str">
        <f t="shared" si="198"/>
        <v/>
      </c>
      <c r="N625" s="31" t="str">
        <f>IF(Investments_Import!F625="","",Investments_Import!F625)</f>
        <v/>
      </c>
      <c r="O625" s="31" t="str">
        <f t="shared" si="199"/>
        <v/>
      </c>
      <c r="P625" s="3" t="str">
        <f>IF(Investments_Import!G625="","",Investments_Import!G625)</f>
        <v/>
      </c>
      <c r="Q625" s="3" t="str">
        <f>IF(Investments_Import!H625="","",Investments_Import!H625)</f>
        <v/>
      </c>
      <c r="R625" s="37" t="str">
        <f t="shared" si="200"/>
        <v/>
      </c>
      <c r="S625" s="37" t="str">
        <f t="shared" si="201"/>
        <v/>
      </c>
      <c r="U625" s="36" t="str">
        <f>IF(Mining_Import!A625="","",Mining_Import!A625)</f>
        <v/>
      </c>
      <c r="V625" s="22" t="str">
        <f t="shared" si="209"/>
        <v/>
      </c>
      <c r="W625" s="127" t="str">
        <f t="shared" si="210"/>
        <v/>
      </c>
      <c r="X625" s="127" t="str">
        <f t="shared" si="211"/>
        <v/>
      </c>
      <c r="Y625" s="127" t="str">
        <f t="shared" si="212"/>
        <v/>
      </c>
      <c r="Z625" s="36" t="str">
        <f>IF(Mining_Import!B625="","",Mining_Import!B625)</f>
        <v/>
      </c>
      <c r="AA625" s="184" t="str">
        <f>IF(Mining_Import!$C625="","",Mining_Import!$C625)</f>
        <v/>
      </c>
      <c r="AB625" s="122" t="str">
        <f t="shared" si="213"/>
        <v/>
      </c>
      <c r="AC625" s="122" t="str">
        <f>IF($Y625&gt;Dashboard!$Q$19,$AB625,"")</f>
        <v/>
      </c>
      <c r="AD625" s="43" t="str">
        <f t="shared" si="214"/>
        <v/>
      </c>
      <c r="AE625" s="36" t="str">
        <f>IF(Mining_Import!D625="","",Mining_Import!D625)</f>
        <v/>
      </c>
      <c r="AF625" s="36" t="str">
        <f>IF(Mining_Import!E625="","",Mining_Import!E625)</f>
        <v/>
      </c>
      <c r="AG625" s="36" t="str">
        <f>IF(Mining_Import!F625="","",Mining_Import!F625)</f>
        <v/>
      </c>
      <c r="AH625" s="36" t="str">
        <f>IF(Mining_Import!G625="","",Mining_Import!G625)</f>
        <v/>
      </c>
      <c r="AI625" s="36" t="str">
        <f>IF(Mining_Import!H625="","",Mining_Import!H625)</f>
        <v/>
      </c>
      <c r="AJ625" s="36" t="str">
        <f>IF(Mining_Import!I625="","",Mining_Import!I625)</f>
        <v/>
      </c>
      <c r="BY625" s="120" t="str">
        <f t="shared" si="202"/>
        <v/>
      </c>
      <c r="BZ625" s="184" t="str">
        <f t="shared" si="215"/>
        <v/>
      </c>
      <c r="CA625" s="37" t="str">
        <f>IFERROR(VLOOKUP($BY625,Account_Value!$C$2:$F$2500,4,0),"")</f>
        <v/>
      </c>
      <c r="CB625" s="43" t="str">
        <f t="shared" si="203"/>
        <v/>
      </c>
      <c r="CC625" s="122" t="str">
        <f>IF($BZ625="","",SUM($BZ$2:$BZ625))</f>
        <v/>
      </c>
      <c r="CD625" s="43" t="str">
        <f>IF($BZ625="","",$BU$19*(SUM($BZ$2:$BZ625)))</f>
        <v/>
      </c>
    </row>
    <row r="626" spans="1:82">
      <c r="A626" s="4" t="str">
        <f t="shared" si="204"/>
        <v/>
      </c>
      <c r="B626" s="21" t="str">
        <f>IF(Investments_Import!A626="","",Investments_Import!A626)</f>
        <v/>
      </c>
      <c r="C626" s="22" t="str">
        <f t="shared" si="197"/>
        <v/>
      </c>
      <c r="D626" s="51" t="str">
        <f t="shared" si="205"/>
        <v/>
      </c>
      <c r="E626" s="3" t="str">
        <f>IF(Investments_Import!B626="","",Investments_Import!B626)</f>
        <v/>
      </c>
      <c r="F626" s="54" t="str">
        <f t="shared" si="206"/>
        <v xml:space="preserve"> </v>
      </c>
      <c r="G626" s="54" t="str">
        <f>IF($B626="","",COUNTIF($F$2:$F626,$F626))</f>
        <v/>
      </c>
      <c r="H626" s="53" t="str">
        <f t="shared" si="207"/>
        <v xml:space="preserve">  </v>
      </c>
      <c r="I626" s="3" t="str">
        <f>IF(Investments_Import!C626="","",Investments_Import!C626)</f>
        <v/>
      </c>
      <c r="J626" s="108" t="str">
        <f>IF(Investments_Import!D626="","",Investments_Import!D626)</f>
        <v/>
      </c>
      <c r="K626" s="108" t="str">
        <f t="shared" si="208"/>
        <v/>
      </c>
      <c r="L626" s="47" t="str">
        <f>IF(Investments_Import!E626="","",Investments_Import!E626)</f>
        <v/>
      </c>
      <c r="M626" s="47" t="str">
        <f t="shared" si="198"/>
        <v/>
      </c>
      <c r="N626" s="31" t="str">
        <f>IF(Investments_Import!F626="","",Investments_Import!F626)</f>
        <v/>
      </c>
      <c r="O626" s="31" t="str">
        <f t="shared" si="199"/>
        <v/>
      </c>
      <c r="P626" s="3" t="str">
        <f>IF(Investments_Import!G626="","",Investments_Import!G626)</f>
        <v/>
      </c>
      <c r="Q626" s="3" t="str">
        <f>IF(Investments_Import!H626="","",Investments_Import!H626)</f>
        <v/>
      </c>
      <c r="R626" s="37" t="str">
        <f t="shared" si="200"/>
        <v/>
      </c>
      <c r="S626" s="37" t="str">
        <f t="shared" si="201"/>
        <v/>
      </c>
      <c r="U626" s="36" t="str">
        <f>IF(Mining_Import!A626="","",Mining_Import!A626)</f>
        <v/>
      </c>
      <c r="V626" s="22" t="str">
        <f t="shared" si="209"/>
        <v/>
      </c>
      <c r="W626" s="127" t="str">
        <f t="shared" si="210"/>
        <v/>
      </c>
      <c r="X626" s="127" t="str">
        <f t="shared" si="211"/>
        <v/>
      </c>
      <c r="Y626" s="127" t="str">
        <f t="shared" si="212"/>
        <v/>
      </c>
      <c r="Z626" s="36" t="str">
        <f>IF(Mining_Import!B626="","",Mining_Import!B626)</f>
        <v/>
      </c>
      <c r="AA626" s="184" t="str">
        <f>IF(Mining_Import!$C626="","",Mining_Import!$C626)</f>
        <v/>
      </c>
      <c r="AB626" s="122" t="str">
        <f t="shared" si="213"/>
        <v/>
      </c>
      <c r="AC626" s="122" t="str">
        <f>IF($Y626&gt;Dashboard!$Q$19,$AB626,"")</f>
        <v/>
      </c>
      <c r="AD626" s="43" t="str">
        <f t="shared" si="214"/>
        <v/>
      </c>
      <c r="AE626" s="36" t="str">
        <f>IF(Mining_Import!D626="","",Mining_Import!D626)</f>
        <v/>
      </c>
      <c r="AF626" s="36" t="str">
        <f>IF(Mining_Import!E626="","",Mining_Import!E626)</f>
        <v/>
      </c>
      <c r="AG626" s="36" t="str">
        <f>IF(Mining_Import!F626="","",Mining_Import!F626)</f>
        <v/>
      </c>
      <c r="AH626" s="36" t="str">
        <f>IF(Mining_Import!G626="","",Mining_Import!G626)</f>
        <v/>
      </c>
      <c r="AI626" s="36" t="str">
        <f>IF(Mining_Import!H626="","",Mining_Import!H626)</f>
        <v/>
      </c>
      <c r="AJ626" s="36" t="str">
        <f>IF(Mining_Import!I626="","",Mining_Import!I626)</f>
        <v/>
      </c>
      <c r="BY626" s="120" t="str">
        <f t="shared" si="202"/>
        <v/>
      </c>
      <c r="BZ626" s="184" t="str">
        <f t="shared" si="215"/>
        <v/>
      </c>
      <c r="CA626" s="37" t="str">
        <f>IFERROR(VLOOKUP($BY626,Account_Value!$C$2:$F$2500,4,0),"")</f>
        <v/>
      </c>
      <c r="CB626" s="43" t="str">
        <f t="shared" si="203"/>
        <v/>
      </c>
      <c r="CC626" s="122" t="str">
        <f>IF($BZ626="","",SUM($BZ$2:$BZ626))</f>
        <v/>
      </c>
      <c r="CD626" s="43" t="str">
        <f>IF($BZ626="","",$BU$19*(SUM($BZ$2:$BZ626)))</f>
        <v/>
      </c>
    </row>
    <row r="627" spans="1:82">
      <c r="A627" s="4" t="str">
        <f t="shared" si="204"/>
        <v/>
      </c>
      <c r="B627" s="21" t="str">
        <f>IF(Investments_Import!A627="","",Investments_Import!A627)</f>
        <v/>
      </c>
      <c r="C627" s="22" t="str">
        <f t="shared" si="197"/>
        <v/>
      </c>
      <c r="D627" s="51" t="str">
        <f t="shared" si="205"/>
        <v/>
      </c>
      <c r="E627" s="3" t="str">
        <f>IF(Investments_Import!B627="","",Investments_Import!B627)</f>
        <v/>
      </c>
      <c r="F627" s="54" t="str">
        <f t="shared" si="206"/>
        <v xml:space="preserve"> </v>
      </c>
      <c r="G627" s="54" t="str">
        <f>IF($B627="","",COUNTIF($F$2:$F627,$F627))</f>
        <v/>
      </c>
      <c r="H627" s="53" t="str">
        <f t="shared" si="207"/>
        <v xml:space="preserve">  </v>
      </c>
      <c r="I627" s="3" t="str">
        <f>IF(Investments_Import!C627="","",Investments_Import!C627)</f>
        <v/>
      </c>
      <c r="J627" s="108" t="str">
        <f>IF(Investments_Import!D627="","",Investments_Import!D627)</f>
        <v/>
      </c>
      <c r="K627" s="108" t="str">
        <f t="shared" si="208"/>
        <v/>
      </c>
      <c r="L627" s="47" t="str">
        <f>IF(Investments_Import!E627="","",Investments_Import!E627)</f>
        <v/>
      </c>
      <c r="M627" s="47" t="str">
        <f t="shared" si="198"/>
        <v/>
      </c>
      <c r="N627" s="31" t="str">
        <f>IF(Investments_Import!F627="","",Investments_Import!F627)</f>
        <v/>
      </c>
      <c r="O627" s="31" t="str">
        <f t="shared" si="199"/>
        <v/>
      </c>
      <c r="P627" s="3" t="str">
        <f>IF(Investments_Import!G627="","",Investments_Import!G627)</f>
        <v/>
      </c>
      <c r="Q627" s="3" t="str">
        <f>IF(Investments_Import!H627="","",Investments_Import!H627)</f>
        <v/>
      </c>
      <c r="R627" s="37" t="str">
        <f t="shared" si="200"/>
        <v/>
      </c>
      <c r="S627" s="37" t="str">
        <f t="shared" si="201"/>
        <v/>
      </c>
      <c r="U627" s="36" t="str">
        <f>IF(Mining_Import!A627="","",Mining_Import!A627)</f>
        <v/>
      </c>
      <c r="V627" s="22" t="str">
        <f t="shared" si="209"/>
        <v/>
      </c>
      <c r="W627" s="127" t="str">
        <f t="shared" si="210"/>
        <v/>
      </c>
      <c r="X627" s="127" t="str">
        <f t="shared" si="211"/>
        <v/>
      </c>
      <c r="Y627" s="127" t="str">
        <f t="shared" si="212"/>
        <v/>
      </c>
      <c r="Z627" s="36" t="str">
        <f>IF(Mining_Import!B627="","",Mining_Import!B627)</f>
        <v/>
      </c>
      <c r="AA627" s="184" t="str">
        <f>IF(Mining_Import!$C627="","",Mining_Import!$C627)</f>
        <v/>
      </c>
      <c r="AB627" s="122" t="str">
        <f t="shared" si="213"/>
        <v/>
      </c>
      <c r="AC627" s="122" t="str">
        <f>IF($Y627&gt;Dashboard!$Q$19,$AB627,"")</f>
        <v/>
      </c>
      <c r="AD627" s="43" t="str">
        <f t="shared" si="214"/>
        <v/>
      </c>
      <c r="AE627" s="36" t="str">
        <f>IF(Mining_Import!D627="","",Mining_Import!D627)</f>
        <v/>
      </c>
      <c r="AF627" s="36" t="str">
        <f>IF(Mining_Import!E627="","",Mining_Import!E627)</f>
        <v/>
      </c>
      <c r="AG627" s="36" t="str">
        <f>IF(Mining_Import!F627="","",Mining_Import!F627)</f>
        <v/>
      </c>
      <c r="AH627" s="36" t="str">
        <f>IF(Mining_Import!G627="","",Mining_Import!G627)</f>
        <v/>
      </c>
      <c r="AI627" s="36" t="str">
        <f>IF(Mining_Import!H627="","",Mining_Import!H627)</f>
        <v/>
      </c>
      <c r="AJ627" s="36" t="str">
        <f>IF(Mining_Import!I627="","",Mining_Import!I627)</f>
        <v/>
      </c>
      <c r="BY627" s="120" t="str">
        <f t="shared" si="202"/>
        <v/>
      </c>
      <c r="BZ627" s="184" t="str">
        <f t="shared" si="215"/>
        <v/>
      </c>
      <c r="CA627" s="37" t="str">
        <f>IFERROR(VLOOKUP($BY627,Account_Value!$C$2:$F$2500,4,0),"")</f>
        <v/>
      </c>
      <c r="CB627" s="43" t="str">
        <f t="shared" si="203"/>
        <v/>
      </c>
      <c r="CC627" s="122" t="str">
        <f>IF($BZ627="","",SUM($BZ$2:$BZ627))</f>
        <v/>
      </c>
      <c r="CD627" s="43" t="str">
        <f>IF($BZ627="","",$BU$19*(SUM($BZ$2:$BZ627)))</f>
        <v/>
      </c>
    </row>
    <row r="628" spans="1:82">
      <c r="A628" s="4" t="str">
        <f t="shared" si="204"/>
        <v/>
      </c>
      <c r="B628" s="21" t="str">
        <f>IF(Investments_Import!A628="","",Investments_Import!A628)</f>
        <v/>
      </c>
      <c r="C628" s="22" t="str">
        <f t="shared" si="197"/>
        <v/>
      </c>
      <c r="D628" s="51" t="str">
        <f t="shared" si="205"/>
        <v/>
      </c>
      <c r="E628" s="3" t="str">
        <f>IF(Investments_Import!B628="","",Investments_Import!B628)</f>
        <v/>
      </c>
      <c r="F628" s="54" t="str">
        <f t="shared" si="206"/>
        <v xml:space="preserve"> </v>
      </c>
      <c r="G628" s="54" t="str">
        <f>IF($B628="","",COUNTIF($F$2:$F628,$F628))</f>
        <v/>
      </c>
      <c r="H628" s="53" t="str">
        <f t="shared" si="207"/>
        <v xml:space="preserve">  </v>
      </c>
      <c r="I628" s="3" t="str">
        <f>IF(Investments_Import!C628="","",Investments_Import!C628)</f>
        <v/>
      </c>
      <c r="J628" s="108" t="str">
        <f>IF(Investments_Import!D628="","",Investments_Import!D628)</f>
        <v/>
      </c>
      <c r="K628" s="108" t="str">
        <f t="shared" si="208"/>
        <v/>
      </c>
      <c r="L628" s="47" t="str">
        <f>IF(Investments_Import!E628="","",Investments_Import!E628)</f>
        <v/>
      </c>
      <c r="M628" s="47" t="str">
        <f t="shared" si="198"/>
        <v/>
      </c>
      <c r="N628" s="31" t="str">
        <f>IF(Investments_Import!F628="","",Investments_Import!F628)</f>
        <v/>
      </c>
      <c r="O628" s="31" t="str">
        <f t="shared" si="199"/>
        <v/>
      </c>
      <c r="P628" s="3" t="str">
        <f>IF(Investments_Import!G628="","",Investments_Import!G628)</f>
        <v/>
      </c>
      <c r="Q628" s="3" t="str">
        <f>IF(Investments_Import!H628="","",Investments_Import!H628)</f>
        <v/>
      </c>
      <c r="R628" s="37" t="str">
        <f t="shared" si="200"/>
        <v/>
      </c>
      <c r="S628" s="37" t="str">
        <f t="shared" si="201"/>
        <v/>
      </c>
      <c r="U628" s="36" t="str">
        <f>IF(Mining_Import!A628="","",Mining_Import!A628)</f>
        <v/>
      </c>
      <c r="V628" s="22" t="str">
        <f t="shared" si="209"/>
        <v/>
      </c>
      <c r="W628" s="127" t="str">
        <f t="shared" si="210"/>
        <v/>
      </c>
      <c r="X628" s="127" t="str">
        <f t="shared" si="211"/>
        <v/>
      </c>
      <c r="Y628" s="127" t="str">
        <f t="shared" si="212"/>
        <v/>
      </c>
      <c r="Z628" s="36" t="str">
        <f>IF(Mining_Import!B628="","",Mining_Import!B628)</f>
        <v/>
      </c>
      <c r="AA628" s="184" t="str">
        <f>IF(Mining_Import!$C628="","",Mining_Import!$C628)</f>
        <v/>
      </c>
      <c r="AB628" s="122" t="str">
        <f t="shared" si="213"/>
        <v/>
      </c>
      <c r="AC628" s="122" t="str">
        <f>IF($Y628&gt;Dashboard!$Q$19,$AB628,"")</f>
        <v/>
      </c>
      <c r="AD628" s="43" t="str">
        <f t="shared" si="214"/>
        <v/>
      </c>
      <c r="AE628" s="36" t="str">
        <f>IF(Mining_Import!D628="","",Mining_Import!D628)</f>
        <v/>
      </c>
      <c r="AF628" s="36" t="str">
        <f>IF(Mining_Import!E628="","",Mining_Import!E628)</f>
        <v/>
      </c>
      <c r="AG628" s="36" t="str">
        <f>IF(Mining_Import!F628="","",Mining_Import!F628)</f>
        <v/>
      </c>
      <c r="AH628" s="36" t="str">
        <f>IF(Mining_Import!G628="","",Mining_Import!G628)</f>
        <v/>
      </c>
      <c r="AI628" s="36" t="str">
        <f>IF(Mining_Import!H628="","",Mining_Import!H628)</f>
        <v/>
      </c>
      <c r="AJ628" s="36" t="str">
        <f>IF(Mining_Import!I628="","",Mining_Import!I628)</f>
        <v/>
      </c>
      <c r="BY628" s="120" t="str">
        <f t="shared" si="202"/>
        <v/>
      </c>
      <c r="BZ628" s="184" t="str">
        <f t="shared" si="215"/>
        <v/>
      </c>
      <c r="CA628" s="37" t="str">
        <f>IFERROR(VLOOKUP($BY628,Account_Value!$C$2:$F$2500,4,0),"")</f>
        <v/>
      </c>
      <c r="CB628" s="43" t="str">
        <f t="shared" si="203"/>
        <v/>
      </c>
      <c r="CC628" s="122" t="str">
        <f>IF($BZ628="","",SUM($BZ$2:$BZ628))</f>
        <v/>
      </c>
      <c r="CD628" s="43" t="str">
        <f>IF($BZ628="","",$BU$19*(SUM($BZ$2:$BZ628)))</f>
        <v/>
      </c>
    </row>
    <row r="629" spans="1:82">
      <c r="A629" s="4" t="str">
        <f t="shared" si="204"/>
        <v/>
      </c>
      <c r="B629" s="21" t="str">
        <f>IF(Investments_Import!A629="","",Investments_Import!A629)</f>
        <v/>
      </c>
      <c r="C629" s="22" t="str">
        <f t="shared" si="197"/>
        <v/>
      </c>
      <c r="D629" s="51" t="str">
        <f t="shared" si="205"/>
        <v/>
      </c>
      <c r="E629" s="3" t="str">
        <f>IF(Investments_Import!B629="","",Investments_Import!B629)</f>
        <v/>
      </c>
      <c r="F629" s="54" t="str">
        <f t="shared" si="206"/>
        <v xml:space="preserve"> </v>
      </c>
      <c r="G629" s="54" t="str">
        <f>IF($B629="","",COUNTIF($F$2:$F629,$F629))</f>
        <v/>
      </c>
      <c r="H629" s="53" t="str">
        <f t="shared" si="207"/>
        <v xml:space="preserve">  </v>
      </c>
      <c r="I629" s="3" t="str">
        <f>IF(Investments_Import!C629="","",Investments_Import!C629)</f>
        <v/>
      </c>
      <c r="J629" s="108" t="str">
        <f>IF(Investments_Import!D629="","",Investments_Import!D629)</f>
        <v/>
      </c>
      <c r="K629" s="108" t="str">
        <f t="shared" si="208"/>
        <v/>
      </c>
      <c r="L629" s="47" t="str">
        <f>IF(Investments_Import!E629="","",Investments_Import!E629)</f>
        <v/>
      </c>
      <c r="M629" s="47" t="str">
        <f t="shared" si="198"/>
        <v/>
      </c>
      <c r="N629" s="31" t="str">
        <f>IF(Investments_Import!F629="","",Investments_Import!F629)</f>
        <v/>
      </c>
      <c r="O629" s="31" t="str">
        <f t="shared" si="199"/>
        <v/>
      </c>
      <c r="P629" s="3" t="str">
        <f>IF(Investments_Import!G629="","",Investments_Import!G629)</f>
        <v/>
      </c>
      <c r="Q629" s="3" t="str">
        <f>IF(Investments_Import!H629="","",Investments_Import!H629)</f>
        <v/>
      </c>
      <c r="R629" s="37" t="str">
        <f t="shared" si="200"/>
        <v/>
      </c>
      <c r="S629" s="37" t="str">
        <f t="shared" si="201"/>
        <v/>
      </c>
      <c r="U629" s="36" t="str">
        <f>IF(Mining_Import!A629="","",Mining_Import!A629)</f>
        <v/>
      </c>
      <c r="V629" s="22" t="str">
        <f t="shared" si="209"/>
        <v/>
      </c>
      <c r="W629" s="127" t="str">
        <f t="shared" si="210"/>
        <v/>
      </c>
      <c r="X629" s="127" t="str">
        <f t="shared" si="211"/>
        <v/>
      </c>
      <c r="Y629" s="127" t="str">
        <f t="shared" si="212"/>
        <v/>
      </c>
      <c r="Z629" s="36" t="str">
        <f>IF(Mining_Import!B629="","",Mining_Import!B629)</f>
        <v/>
      </c>
      <c r="AA629" s="184" t="str">
        <f>IF(Mining_Import!$C629="","",Mining_Import!$C629)</f>
        <v/>
      </c>
      <c r="AB629" s="122" t="str">
        <f t="shared" si="213"/>
        <v/>
      </c>
      <c r="AC629" s="122" t="str">
        <f>IF($Y629&gt;Dashboard!$Q$19,$AB629,"")</f>
        <v/>
      </c>
      <c r="AD629" s="43" t="str">
        <f t="shared" si="214"/>
        <v/>
      </c>
      <c r="AE629" s="36" t="str">
        <f>IF(Mining_Import!D629="","",Mining_Import!D629)</f>
        <v/>
      </c>
      <c r="AF629" s="36" t="str">
        <f>IF(Mining_Import!E629="","",Mining_Import!E629)</f>
        <v/>
      </c>
      <c r="AG629" s="36" t="str">
        <f>IF(Mining_Import!F629="","",Mining_Import!F629)</f>
        <v/>
      </c>
      <c r="AH629" s="36" t="str">
        <f>IF(Mining_Import!G629="","",Mining_Import!G629)</f>
        <v/>
      </c>
      <c r="AI629" s="36" t="str">
        <f>IF(Mining_Import!H629="","",Mining_Import!H629)</f>
        <v/>
      </c>
      <c r="AJ629" s="36" t="str">
        <f>IF(Mining_Import!I629="","",Mining_Import!I629)</f>
        <v/>
      </c>
      <c r="BY629" s="120" t="str">
        <f t="shared" si="202"/>
        <v/>
      </c>
      <c r="BZ629" s="184" t="str">
        <f t="shared" si="215"/>
        <v/>
      </c>
      <c r="CA629" s="37" t="str">
        <f>IFERROR(VLOOKUP($BY629,Account_Value!$C$2:$F$2500,4,0),"")</f>
        <v/>
      </c>
      <c r="CB629" s="43" t="str">
        <f t="shared" si="203"/>
        <v/>
      </c>
      <c r="CC629" s="122" t="str">
        <f>IF($BZ629="","",SUM($BZ$2:$BZ629))</f>
        <v/>
      </c>
      <c r="CD629" s="43" t="str">
        <f>IF($BZ629="","",$BU$19*(SUM($BZ$2:$BZ629)))</f>
        <v/>
      </c>
    </row>
    <row r="630" spans="1:82">
      <c r="A630" s="4" t="str">
        <f t="shared" si="204"/>
        <v/>
      </c>
      <c r="B630" s="21" t="str">
        <f>IF(Investments_Import!A630="","",Investments_Import!A630)</f>
        <v/>
      </c>
      <c r="C630" s="22" t="str">
        <f t="shared" si="197"/>
        <v/>
      </c>
      <c r="D630" s="51" t="str">
        <f t="shared" si="205"/>
        <v/>
      </c>
      <c r="E630" s="3" t="str">
        <f>IF(Investments_Import!B630="","",Investments_Import!B630)</f>
        <v/>
      </c>
      <c r="F630" s="54" t="str">
        <f t="shared" si="206"/>
        <v xml:space="preserve"> </v>
      </c>
      <c r="G630" s="54" t="str">
        <f>IF($B630="","",COUNTIF($F$2:$F630,$F630))</f>
        <v/>
      </c>
      <c r="H630" s="53" t="str">
        <f t="shared" si="207"/>
        <v xml:space="preserve">  </v>
      </c>
      <c r="I630" s="3" t="str">
        <f>IF(Investments_Import!C630="","",Investments_Import!C630)</f>
        <v/>
      </c>
      <c r="J630" s="108" t="str">
        <f>IF(Investments_Import!D630="","",Investments_Import!D630)</f>
        <v/>
      </c>
      <c r="K630" s="108" t="str">
        <f t="shared" si="208"/>
        <v/>
      </c>
      <c r="L630" s="47" t="str">
        <f>IF(Investments_Import!E630="","",Investments_Import!E630)</f>
        <v/>
      </c>
      <c r="M630" s="47" t="str">
        <f t="shared" si="198"/>
        <v/>
      </c>
      <c r="N630" s="31" t="str">
        <f>IF(Investments_Import!F630="","",Investments_Import!F630)</f>
        <v/>
      </c>
      <c r="O630" s="31" t="str">
        <f t="shared" si="199"/>
        <v/>
      </c>
      <c r="P630" s="3" t="str">
        <f>IF(Investments_Import!G630="","",Investments_Import!G630)</f>
        <v/>
      </c>
      <c r="Q630" s="3" t="str">
        <f>IF(Investments_Import!H630="","",Investments_Import!H630)</f>
        <v/>
      </c>
      <c r="R630" s="37" t="str">
        <f t="shared" si="200"/>
        <v/>
      </c>
      <c r="S630" s="37" t="str">
        <f t="shared" si="201"/>
        <v/>
      </c>
      <c r="U630" s="36" t="str">
        <f>IF(Mining_Import!A630="","",Mining_Import!A630)</f>
        <v/>
      </c>
      <c r="V630" s="22" t="str">
        <f t="shared" si="209"/>
        <v/>
      </c>
      <c r="W630" s="127" t="str">
        <f t="shared" si="210"/>
        <v/>
      </c>
      <c r="X630" s="127" t="str">
        <f t="shared" si="211"/>
        <v/>
      </c>
      <c r="Y630" s="127" t="str">
        <f t="shared" si="212"/>
        <v/>
      </c>
      <c r="Z630" s="36" t="str">
        <f>IF(Mining_Import!B630="","",Mining_Import!B630)</f>
        <v/>
      </c>
      <c r="AA630" s="184" t="str">
        <f>IF(Mining_Import!$C630="","",Mining_Import!$C630)</f>
        <v/>
      </c>
      <c r="AB630" s="122" t="str">
        <f t="shared" si="213"/>
        <v/>
      </c>
      <c r="AC630" s="122" t="str">
        <f>IF($Y630&gt;Dashboard!$Q$19,$AB630,"")</f>
        <v/>
      </c>
      <c r="AD630" s="43" t="str">
        <f t="shared" si="214"/>
        <v/>
      </c>
      <c r="AE630" s="36" t="str">
        <f>IF(Mining_Import!D630="","",Mining_Import!D630)</f>
        <v/>
      </c>
      <c r="AF630" s="36" t="str">
        <f>IF(Mining_Import!E630="","",Mining_Import!E630)</f>
        <v/>
      </c>
      <c r="AG630" s="36" t="str">
        <f>IF(Mining_Import!F630="","",Mining_Import!F630)</f>
        <v/>
      </c>
      <c r="AH630" s="36" t="str">
        <f>IF(Mining_Import!G630="","",Mining_Import!G630)</f>
        <v/>
      </c>
      <c r="AI630" s="36" t="str">
        <f>IF(Mining_Import!H630="","",Mining_Import!H630)</f>
        <v/>
      </c>
      <c r="AJ630" s="36" t="str">
        <f>IF(Mining_Import!I630="","",Mining_Import!I630)</f>
        <v/>
      </c>
      <c r="BY630" s="120" t="str">
        <f t="shared" si="202"/>
        <v/>
      </c>
      <c r="BZ630" s="184" t="str">
        <f t="shared" si="215"/>
        <v/>
      </c>
      <c r="CA630" s="37" t="str">
        <f>IFERROR(VLOOKUP($BY630,Account_Value!$C$2:$F$2500,4,0),"")</f>
        <v/>
      </c>
      <c r="CB630" s="43" t="str">
        <f t="shared" si="203"/>
        <v/>
      </c>
      <c r="CC630" s="122" t="str">
        <f>IF($BZ630="","",SUM($BZ$2:$BZ630))</f>
        <v/>
      </c>
      <c r="CD630" s="43" t="str">
        <f>IF($BZ630="","",$BU$19*(SUM($BZ$2:$BZ630)))</f>
        <v/>
      </c>
    </row>
    <row r="631" spans="1:82">
      <c r="A631" s="4" t="str">
        <f t="shared" si="204"/>
        <v/>
      </c>
      <c r="B631" s="21" t="str">
        <f>IF(Investments_Import!A631="","",Investments_Import!A631)</f>
        <v/>
      </c>
      <c r="C631" s="22" t="str">
        <f t="shared" si="197"/>
        <v/>
      </c>
      <c r="D631" s="51" t="str">
        <f t="shared" si="205"/>
        <v/>
      </c>
      <c r="E631" s="3" t="str">
        <f>IF(Investments_Import!B631="","",Investments_Import!B631)</f>
        <v/>
      </c>
      <c r="F631" s="54" t="str">
        <f t="shared" si="206"/>
        <v xml:space="preserve"> </v>
      </c>
      <c r="G631" s="54" t="str">
        <f>IF($B631="","",COUNTIF($F$2:$F631,$F631))</f>
        <v/>
      </c>
      <c r="H631" s="53" t="str">
        <f t="shared" si="207"/>
        <v xml:space="preserve">  </v>
      </c>
      <c r="I631" s="3" t="str">
        <f>IF(Investments_Import!C631="","",Investments_Import!C631)</f>
        <v/>
      </c>
      <c r="J631" s="108" t="str">
        <f>IF(Investments_Import!D631="","",Investments_Import!D631)</f>
        <v/>
      </c>
      <c r="K631" s="108" t="str">
        <f t="shared" si="208"/>
        <v/>
      </c>
      <c r="L631" s="47" t="str">
        <f>IF(Investments_Import!E631="","",Investments_Import!E631)</f>
        <v/>
      </c>
      <c r="M631" s="47" t="str">
        <f t="shared" si="198"/>
        <v/>
      </c>
      <c r="N631" s="31" t="str">
        <f>IF(Investments_Import!F631="","",Investments_Import!F631)</f>
        <v/>
      </c>
      <c r="O631" s="31" t="str">
        <f t="shared" si="199"/>
        <v/>
      </c>
      <c r="P631" s="3" t="str">
        <f>IF(Investments_Import!G631="","",Investments_Import!G631)</f>
        <v/>
      </c>
      <c r="Q631" s="3" t="str">
        <f>IF(Investments_Import!H631="","",Investments_Import!H631)</f>
        <v/>
      </c>
      <c r="R631" s="37" t="str">
        <f t="shared" si="200"/>
        <v/>
      </c>
      <c r="S631" s="37" t="str">
        <f t="shared" si="201"/>
        <v/>
      </c>
      <c r="U631" s="36" t="str">
        <f>IF(Mining_Import!A631="","",Mining_Import!A631)</f>
        <v/>
      </c>
      <c r="V631" s="22" t="str">
        <f t="shared" si="209"/>
        <v/>
      </c>
      <c r="W631" s="127" t="str">
        <f t="shared" si="210"/>
        <v/>
      </c>
      <c r="X631" s="127" t="str">
        <f t="shared" si="211"/>
        <v/>
      </c>
      <c r="Y631" s="127" t="str">
        <f t="shared" si="212"/>
        <v/>
      </c>
      <c r="Z631" s="36" t="str">
        <f>IF(Mining_Import!B631="","",Mining_Import!B631)</f>
        <v/>
      </c>
      <c r="AA631" s="184" t="str">
        <f>IF(Mining_Import!$C631="","",Mining_Import!$C631)</f>
        <v/>
      </c>
      <c r="AB631" s="122" t="str">
        <f t="shared" si="213"/>
        <v/>
      </c>
      <c r="AC631" s="122" t="str">
        <f>IF($Y631&gt;Dashboard!$Q$19,$AB631,"")</f>
        <v/>
      </c>
      <c r="AD631" s="43" t="str">
        <f t="shared" si="214"/>
        <v/>
      </c>
      <c r="AE631" s="36" t="str">
        <f>IF(Mining_Import!D631="","",Mining_Import!D631)</f>
        <v/>
      </c>
      <c r="AF631" s="36" t="str">
        <f>IF(Mining_Import!E631="","",Mining_Import!E631)</f>
        <v/>
      </c>
      <c r="AG631" s="36" t="str">
        <f>IF(Mining_Import!F631="","",Mining_Import!F631)</f>
        <v/>
      </c>
      <c r="AH631" s="36" t="str">
        <f>IF(Mining_Import!G631="","",Mining_Import!G631)</f>
        <v/>
      </c>
      <c r="AI631" s="36" t="str">
        <f>IF(Mining_Import!H631="","",Mining_Import!H631)</f>
        <v/>
      </c>
      <c r="AJ631" s="36" t="str">
        <f>IF(Mining_Import!I631="","",Mining_Import!I631)</f>
        <v/>
      </c>
      <c r="BY631" s="120" t="str">
        <f t="shared" si="202"/>
        <v/>
      </c>
      <c r="BZ631" s="184" t="str">
        <f t="shared" si="215"/>
        <v/>
      </c>
      <c r="CA631" s="37" t="str">
        <f>IFERROR(VLOOKUP($BY631,Account_Value!$C$2:$F$2500,4,0),"")</f>
        <v/>
      </c>
      <c r="CB631" s="43" t="str">
        <f t="shared" si="203"/>
        <v/>
      </c>
      <c r="CC631" s="122" t="str">
        <f>IF($BZ631="","",SUM($BZ$2:$BZ631))</f>
        <v/>
      </c>
      <c r="CD631" s="43" t="str">
        <f>IF($BZ631="","",$BU$19*(SUM($BZ$2:$BZ631)))</f>
        <v/>
      </c>
    </row>
    <row r="632" spans="1:82">
      <c r="A632" s="4" t="str">
        <f t="shared" si="204"/>
        <v/>
      </c>
      <c r="B632" s="21" t="str">
        <f>IF(Investments_Import!A632="","",Investments_Import!A632)</f>
        <v/>
      </c>
      <c r="C632" s="22" t="str">
        <f t="shared" si="197"/>
        <v/>
      </c>
      <c r="D632" s="51" t="str">
        <f t="shared" si="205"/>
        <v/>
      </c>
      <c r="E632" s="3" t="str">
        <f>IF(Investments_Import!B632="","",Investments_Import!B632)</f>
        <v/>
      </c>
      <c r="F632" s="54" t="str">
        <f t="shared" si="206"/>
        <v xml:space="preserve"> </v>
      </c>
      <c r="G632" s="54" t="str">
        <f>IF($B632="","",COUNTIF($F$2:$F632,$F632))</f>
        <v/>
      </c>
      <c r="H632" s="53" t="str">
        <f t="shared" si="207"/>
        <v xml:space="preserve">  </v>
      </c>
      <c r="I632" s="3" t="str">
        <f>IF(Investments_Import!C632="","",Investments_Import!C632)</f>
        <v/>
      </c>
      <c r="J632" s="108" t="str">
        <f>IF(Investments_Import!D632="","",Investments_Import!D632)</f>
        <v/>
      </c>
      <c r="K632" s="108" t="str">
        <f t="shared" si="208"/>
        <v/>
      </c>
      <c r="L632" s="47" t="str">
        <f>IF(Investments_Import!E632="","",Investments_Import!E632)</f>
        <v/>
      </c>
      <c r="M632" s="47" t="str">
        <f t="shared" si="198"/>
        <v/>
      </c>
      <c r="N632" s="31" t="str">
        <f>IF(Investments_Import!F632="","",Investments_Import!F632)</f>
        <v/>
      </c>
      <c r="O632" s="31" t="str">
        <f t="shared" si="199"/>
        <v/>
      </c>
      <c r="P632" s="3" t="str">
        <f>IF(Investments_Import!G632="","",Investments_Import!G632)</f>
        <v/>
      </c>
      <c r="Q632" s="3" t="str">
        <f>IF(Investments_Import!H632="","",Investments_Import!H632)</f>
        <v/>
      </c>
      <c r="R632" s="37" t="str">
        <f t="shared" si="200"/>
        <v/>
      </c>
      <c r="S632" s="37" t="str">
        <f t="shared" si="201"/>
        <v/>
      </c>
      <c r="U632" s="36" t="str">
        <f>IF(Mining_Import!A632="","",Mining_Import!A632)</f>
        <v/>
      </c>
      <c r="V632" s="22" t="str">
        <f t="shared" si="209"/>
        <v/>
      </c>
      <c r="W632" s="127" t="str">
        <f t="shared" si="210"/>
        <v/>
      </c>
      <c r="X632" s="127" t="str">
        <f t="shared" si="211"/>
        <v/>
      </c>
      <c r="Y632" s="127" t="str">
        <f t="shared" si="212"/>
        <v/>
      </c>
      <c r="Z632" s="36" t="str">
        <f>IF(Mining_Import!B632="","",Mining_Import!B632)</f>
        <v/>
      </c>
      <c r="AA632" s="184" t="str">
        <f>IF(Mining_Import!$C632="","",Mining_Import!$C632)</f>
        <v/>
      </c>
      <c r="AB632" s="122" t="str">
        <f t="shared" si="213"/>
        <v/>
      </c>
      <c r="AC632" s="122" t="str">
        <f>IF($Y632&gt;Dashboard!$Q$19,$AB632,"")</f>
        <v/>
      </c>
      <c r="AD632" s="43" t="str">
        <f t="shared" si="214"/>
        <v/>
      </c>
      <c r="AE632" s="36" t="str">
        <f>IF(Mining_Import!D632="","",Mining_Import!D632)</f>
        <v/>
      </c>
      <c r="AF632" s="36" t="str">
        <f>IF(Mining_Import!E632="","",Mining_Import!E632)</f>
        <v/>
      </c>
      <c r="AG632" s="36" t="str">
        <f>IF(Mining_Import!F632="","",Mining_Import!F632)</f>
        <v/>
      </c>
      <c r="AH632" s="36" t="str">
        <f>IF(Mining_Import!G632="","",Mining_Import!G632)</f>
        <v/>
      </c>
      <c r="AI632" s="36" t="str">
        <f>IF(Mining_Import!H632="","",Mining_Import!H632)</f>
        <v/>
      </c>
      <c r="AJ632" s="36" t="str">
        <f>IF(Mining_Import!I632="","",Mining_Import!I632)</f>
        <v/>
      </c>
      <c r="BY632" s="120" t="str">
        <f t="shared" si="202"/>
        <v/>
      </c>
      <c r="BZ632" s="184" t="str">
        <f t="shared" si="215"/>
        <v/>
      </c>
      <c r="CA632" s="37" t="str">
        <f>IFERROR(VLOOKUP($BY632,Account_Value!$C$2:$F$2500,4,0),"")</f>
        <v/>
      </c>
      <c r="CB632" s="43" t="str">
        <f t="shared" si="203"/>
        <v/>
      </c>
      <c r="CC632" s="122" t="str">
        <f>IF($BZ632="","",SUM($BZ$2:$BZ632))</f>
        <v/>
      </c>
      <c r="CD632" s="43" t="str">
        <f>IF($BZ632="","",$BU$19*(SUM($BZ$2:$BZ632)))</f>
        <v/>
      </c>
    </row>
    <row r="633" spans="1:82">
      <c r="A633" s="4" t="str">
        <f t="shared" si="204"/>
        <v/>
      </c>
      <c r="B633" s="21" t="str">
        <f>IF(Investments_Import!A633="","",Investments_Import!A633)</f>
        <v/>
      </c>
      <c r="C633" s="22" t="str">
        <f t="shared" si="197"/>
        <v/>
      </c>
      <c r="D633" s="51" t="str">
        <f t="shared" si="205"/>
        <v/>
      </c>
      <c r="E633" s="3" t="str">
        <f>IF(Investments_Import!B633="","",Investments_Import!B633)</f>
        <v/>
      </c>
      <c r="F633" s="54" t="str">
        <f t="shared" si="206"/>
        <v xml:space="preserve"> </v>
      </c>
      <c r="G633" s="54" t="str">
        <f>IF($B633="","",COUNTIF($F$2:$F633,$F633))</f>
        <v/>
      </c>
      <c r="H633" s="53" t="str">
        <f t="shared" si="207"/>
        <v xml:space="preserve">  </v>
      </c>
      <c r="I633" s="3" t="str">
        <f>IF(Investments_Import!C633="","",Investments_Import!C633)</f>
        <v/>
      </c>
      <c r="J633" s="108" t="str">
        <f>IF(Investments_Import!D633="","",Investments_Import!D633)</f>
        <v/>
      </c>
      <c r="K633" s="108" t="str">
        <f t="shared" si="208"/>
        <v/>
      </c>
      <c r="L633" s="47" t="str">
        <f>IF(Investments_Import!E633="","",Investments_Import!E633)</f>
        <v/>
      </c>
      <c r="M633" s="47" t="str">
        <f t="shared" si="198"/>
        <v/>
      </c>
      <c r="N633" s="31" t="str">
        <f>IF(Investments_Import!F633="","",Investments_Import!F633)</f>
        <v/>
      </c>
      <c r="O633" s="31" t="str">
        <f t="shared" si="199"/>
        <v/>
      </c>
      <c r="P633" s="3" t="str">
        <f>IF(Investments_Import!G633="","",Investments_Import!G633)</f>
        <v/>
      </c>
      <c r="Q633" s="3" t="str">
        <f>IF(Investments_Import!H633="","",Investments_Import!H633)</f>
        <v/>
      </c>
      <c r="R633" s="37" t="str">
        <f t="shared" si="200"/>
        <v/>
      </c>
      <c r="S633" s="37" t="str">
        <f t="shared" si="201"/>
        <v/>
      </c>
      <c r="U633" s="36" t="str">
        <f>IF(Mining_Import!A633="","",Mining_Import!A633)</f>
        <v/>
      </c>
      <c r="V633" s="22" t="str">
        <f t="shared" si="209"/>
        <v/>
      </c>
      <c r="W633" s="127" t="str">
        <f t="shared" si="210"/>
        <v/>
      </c>
      <c r="X633" s="127" t="str">
        <f t="shared" si="211"/>
        <v/>
      </c>
      <c r="Y633" s="127" t="str">
        <f t="shared" si="212"/>
        <v/>
      </c>
      <c r="Z633" s="36" t="str">
        <f>IF(Mining_Import!B633="","",Mining_Import!B633)</f>
        <v/>
      </c>
      <c r="AA633" s="184" t="str">
        <f>IF(Mining_Import!$C633="","",Mining_Import!$C633)</f>
        <v/>
      </c>
      <c r="AB633" s="122" t="str">
        <f t="shared" si="213"/>
        <v/>
      </c>
      <c r="AC633" s="122" t="str">
        <f>IF($Y633&gt;Dashboard!$Q$19,$AB633,"")</f>
        <v/>
      </c>
      <c r="AD633" s="43" t="str">
        <f t="shared" si="214"/>
        <v/>
      </c>
      <c r="AE633" s="36" t="str">
        <f>IF(Mining_Import!D633="","",Mining_Import!D633)</f>
        <v/>
      </c>
      <c r="AF633" s="36" t="str">
        <f>IF(Mining_Import!E633="","",Mining_Import!E633)</f>
        <v/>
      </c>
      <c r="AG633" s="36" t="str">
        <f>IF(Mining_Import!F633="","",Mining_Import!F633)</f>
        <v/>
      </c>
      <c r="AH633" s="36" t="str">
        <f>IF(Mining_Import!G633="","",Mining_Import!G633)</f>
        <v/>
      </c>
      <c r="AI633" s="36" t="str">
        <f>IF(Mining_Import!H633="","",Mining_Import!H633)</f>
        <v/>
      </c>
      <c r="AJ633" s="36" t="str">
        <f>IF(Mining_Import!I633="","",Mining_Import!I633)</f>
        <v/>
      </c>
      <c r="BY633" s="120" t="str">
        <f t="shared" si="202"/>
        <v/>
      </c>
      <c r="BZ633" s="184" t="str">
        <f t="shared" si="215"/>
        <v/>
      </c>
      <c r="CA633" s="37" t="str">
        <f>IFERROR(VLOOKUP($BY633,Account_Value!$C$2:$F$2500,4,0),"")</f>
        <v/>
      </c>
      <c r="CB633" s="43" t="str">
        <f t="shared" si="203"/>
        <v/>
      </c>
      <c r="CC633" s="122" t="str">
        <f>IF($BZ633="","",SUM($BZ$2:$BZ633))</f>
        <v/>
      </c>
      <c r="CD633" s="43" t="str">
        <f>IF($BZ633="","",$BU$19*(SUM($BZ$2:$BZ633)))</f>
        <v/>
      </c>
    </row>
    <row r="634" spans="1:82">
      <c r="A634" s="4" t="str">
        <f t="shared" si="204"/>
        <v/>
      </c>
      <c r="B634" s="21" t="str">
        <f>IF(Investments_Import!A634="","",Investments_Import!A634)</f>
        <v/>
      </c>
      <c r="C634" s="22" t="str">
        <f t="shared" si="197"/>
        <v/>
      </c>
      <c r="D634" s="51" t="str">
        <f t="shared" si="205"/>
        <v/>
      </c>
      <c r="E634" s="3" t="str">
        <f>IF(Investments_Import!B634="","",Investments_Import!B634)</f>
        <v/>
      </c>
      <c r="F634" s="54" t="str">
        <f t="shared" si="206"/>
        <v xml:space="preserve"> </v>
      </c>
      <c r="G634" s="54" t="str">
        <f>IF($B634="","",COUNTIF($F$2:$F634,$F634))</f>
        <v/>
      </c>
      <c r="H634" s="53" t="str">
        <f t="shared" si="207"/>
        <v xml:space="preserve">  </v>
      </c>
      <c r="I634" s="3" t="str">
        <f>IF(Investments_Import!C634="","",Investments_Import!C634)</f>
        <v/>
      </c>
      <c r="J634" s="108" t="str">
        <f>IF(Investments_Import!D634="","",Investments_Import!D634)</f>
        <v/>
      </c>
      <c r="K634" s="108" t="str">
        <f t="shared" si="208"/>
        <v/>
      </c>
      <c r="L634" s="47" t="str">
        <f>IF(Investments_Import!E634="","",Investments_Import!E634)</f>
        <v/>
      </c>
      <c r="M634" s="47" t="str">
        <f t="shared" si="198"/>
        <v/>
      </c>
      <c r="N634" s="31" t="str">
        <f>IF(Investments_Import!F634="","",Investments_Import!F634)</f>
        <v/>
      </c>
      <c r="O634" s="31" t="str">
        <f t="shared" si="199"/>
        <v/>
      </c>
      <c r="P634" s="3" t="str">
        <f>IF(Investments_Import!G634="","",Investments_Import!G634)</f>
        <v/>
      </c>
      <c r="Q634" s="3" t="str">
        <f>IF(Investments_Import!H634="","",Investments_Import!H634)</f>
        <v/>
      </c>
      <c r="R634" s="37" t="str">
        <f t="shared" si="200"/>
        <v/>
      </c>
      <c r="S634" s="37" t="str">
        <f t="shared" si="201"/>
        <v/>
      </c>
      <c r="U634" s="36" t="str">
        <f>IF(Mining_Import!A634="","",Mining_Import!A634)</f>
        <v/>
      </c>
      <c r="V634" s="22" t="str">
        <f t="shared" si="209"/>
        <v/>
      </c>
      <c r="W634" s="127" t="str">
        <f t="shared" si="210"/>
        <v/>
      </c>
      <c r="X634" s="127" t="str">
        <f t="shared" si="211"/>
        <v/>
      </c>
      <c r="Y634" s="127" t="str">
        <f t="shared" si="212"/>
        <v/>
      </c>
      <c r="Z634" s="36" t="str">
        <f>IF(Mining_Import!B634="","",Mining_Import!B634)</f>
        <v/>
      </c>
      <c r="AA634" s="184" t="str">
        <f>IF(Mining_Import!$C634="","",Mining_Import!$C634)</f>
        <v/>
      </c>
      <c r="AB634" s="122" t="str">
        <f t="shared" si="213"/>
        <v/>
      </c>
      <c r="AC634" s="122" t="str">
        <f>IF($Y634&gt;Dashboard!$Q$19,$AB634,"")</f>
        <v/>
      </c>
      <c r="AD634" s="43" t="str">
        <f t="shared" si="214"/>
        <v/>
      </c>
      <c r="AE634" s="36" t="str">
        <f>IF(Mining_Import!D634="","",Mining_Import!D634)</f>
        <v/>
      </c>
      <c r="AF634" s="36" t="str">
        <f>IF(Mining_Import!E634="","",Mining_Import!E634)</f>
        <v/>
      </c>
      <c r="AG634" s="36" t="str">
        <f>IF(Mining_Import!F634="","",Mining_Import!F634)</f>
        <v/>
      </c>
      <c r="AH634" s="36" t="str">
        <f>IF(Mining_Import!G634="","",Mining_Import!G634)</f>
        <v/>
      </c>
      <c r="AI634" s="36" t="str">
        <f>IF(Mining_Import!H634="","",Mining_Import!H634)</f>
        <v/>
      </c>
      <c r="AJ634" s="36" t="str">
        <f>IF(Mining_Import!I634="","",Mining_Import!I634)</f>
        <v/>
      </c>
      <c r="BY634" s="120" t="str">
        <f t="shared" si="202"/>
        <v/>
      </c>
      <c r="BZ634" s="184" t="str">
        <f t="shared" si="215"/>
        <v/>
      </c>
      <c r="CA634" s="37" t="str">
        <f>IFERROR(VLOOKUP($BY634,Account_Value!$C$2:$F$2500,4,0),"")</f>
        <v/>
      </c>
      <c r="CB634" s="43" t="str">
        <f t="shared" si="203"/>
        <v/>
      </c>
      <c r="CC634" s="122" t="str">
        <f>IF($BZ634="","",SUM($BZ$2:$BZ634))</f>
        <v/>
      </c>
      <c r="CD634" s="43" t="str">
        <f>IF($BZ634="","",$BU$19*(SUM($BZ$2:$BZ634)))</f>
        <v/>
      </c>
    </row>
    <row r="635" spans="1:82">
      <c r="A635" s="4" t="str">
        <f t="shared" si="204"/>
        <v/>
      </c>
      <c r="B635" s="21" t="str">
        <f>IF(Investments_Import!A635="","",Investments_Import!A635)</f>
        <v/>
      </c>
      <c r="C635" s="22" t="str">
        <f t="shared" si="197"/>
        <v/>
      </c>
      <c r="D635" s="51" t="str">
        <f t="shared" si="205"/>
        <v/>
      </c>
      <c r="E635" s="3" t="str">
        <f>IF(Investments_Import!B635="","",Investments_Import!B635)</f>
        <v/>
      </c>
      <c r="F635" s="54" t="str">
        <f t="shared" si="206"/>
        <v xml:space="preserve"> </v>
      </c>
      <c r="G635" s="54" t="str">
        <f>IF($B635="","",COUNTIF($F$2:$F635,$F635))</f>
        <v/>
      </c>
      <c r="H635" s="53" t="str">
        <f t="shared" si="207"/>
        <v xml:space="preserve">  </v>
      </c>
      <c r="I635" s="3" t="str">
        <f>IF(Investments_Import!C635="","",Investments_Import!C635)</f>
        <v/>
      </c>
      <c r="J635" s="108" t="str">
        <f>IF(Investments_Import!D635="","",Investments_Import!D635)</f>
        <v/>
      </c>
      <c r="K635" s="108" t="str">
        <f t="shared" si="208"/>
        <v/>
      </c>
      <c r="L635" s="47" t="str">
        <f>IF(Investments_Import!E635="","",Investments_Import!E635)</f>
        <v/>
      </c>
      <c r="M635" s="47" t="str">
        <f t="shared" si="198"/>
        <v/>
      </c>
      <c r="N635" s="31" t="str">
        <f>IF(Investments_Import!F635="","",Investments_Import!F635)</f>
        <v/>
      </c>
      <c r="O635" s="31" t="str">
        <f t="shared" si="199"/>
        <v/>
      </c>
      <c r="P635" s="3" t="str">
        <f>IF(Investments_Import!G635="","",Investments_Import!G635)</f>
        <v/>
      </c>
      <c r="Q635" s="3" t="str">
        <f>IF(Investments_Import!H635="","",Investments_Import!H635)</f>
        <v/>
      </c>
      <c r="R635" s="37" t="str">
        <f t="shared" si="200"/>
        <v/>
      </c>
      <c r="S635" s="37" t="str">
        <f t="shared" si="201"/>
        <v/>
      </c>
      <c r="U635" s="36" t="str">
        <f>IF(Mining_Import!A635="","",Mining_Import!A635)</f>
        <v/>
      </c>
      <c r="V635" s="22" t="str">
        <f t="shared" si="209"/>
        <v/>
      </c>
      <c r="W635" s="127" t="str">
        <f t="shared" si="210"/>
        <v/>
      </c>
      <c r="X635" s="127" t="str">
        <f t="shared" si="211"/>
        <v/>
      </c>
      <c r="Y635" s="127" t="str">
        <f t="shared" si="212"/>
        <v/>
      </c>
      <c r="Z635" s="36" t="str">
        <f>IF(Mining_Import!B635="","",Mining_Import!B635)</f>
        <v/>
      </c>
      <c r="AA635" s="184" t="str">
        <f>IF(Mining_Import!$C635="","",Mining_Import!$C635)</f>
        <v/>
      </c>
      <c r="AB635" s="122" t="str">
        <f t="shared" si="213"/>
        <v/>
      </c>
      <c r="AC635" s="122" t="str">
        <f>IF($Y635&gt;Dashboard!$Q$19,$AB635,"")</f>
        <v/>
      </c>
      <c r="AD635" s="43" t="str">
        <f t="shared" si="214"/>
        <v/>
      </c>
      <c r="AE635" s="36" t="str">
        <f>IF(Mining_Import!D635="","",Mining_Import!D635)</f>
        <v/>
      </c>
      <c r="AF635" s="36" t="str">
        <f>IF(Mining_Import!E635="","",Mining_Import!E635)</f>
        <v/>
      </c>
      <c r="AG635" s="36" t="str">
        <f>IF(Mining_Import!F635="","",Mining_Import!F635)</f>
        <v/>
      </c>
      <c r="AH635" s="36" t="str">
        <f>IF(Mining_Import!G635="","",Mining_Import!G635)</f>
        <v/>
      </c>
      <c r="AI635" s="36" t="str">
        <f>IF(Mining_Import!H635="","",Mining_Import!H635)</f>
        <v/>
      </c>
      <c r="AJ635" s="36" t="str">
        <f>IF(Mining_Import!I635="","",Mining_Import!I635)</f>
        <v/>
      </c>
      <c r="BY635" s="120" t="str">
        <f t="shared" si="202"/>
        <v/>
      </c>
      <c r="BZ635" s="184" t="str">
        <f t="shared" si="215"/>
        <v/>
      </c>
      <c r="CA635" s="37" t="str">
        <f>IFERROR(VLOOKUP($BY635,Account_Value!$C$2:$F$2500,4,0),"")</f>
        <v/>
      </c>
      <c r="CB635" s="43" t="str">
        <f t="shared" si="203"/>
        <v/>
      </c>
      <c r="CC635" s="122" t="str">
        <f>IF($BZ635="","",SUM($BZ$2:$BZ635))</f>
        <v/>
      </c>
      <c r="CD635" s="43" t="str">
        <f>IF($BZ635="","",$BU$19*(SUM($BZ$2:$BZ635)))</f>
        <v/>
      </c>
    </row>
    <row r="636" spans="1:82">
      <c r="A636" s="4" t="str">
        <f t="shared" si="204"/>
        <v/>
      </c>
      <c r="B636" s="21" t="str">
        <f>IF(Investments_Import!A636="","",Investments_Import!A636)</f>
        <v/>
      </c>
      <c r="C636" s="22" t="str">
        <f t="shared" si="197"/>
        <v/>
      </c>
      <c r="D636" s="51" t="str">
        <f t="shared" si="205"/>
        <v/>
      </c>
      <c r="E636" s="3" t="str">
        <f>IF(Investments_Import!B636="","",Investments_Import!B636)</f>
        <v/>
      </c>
      <c r="F636" s="54" t="str">
        <f t="shared" si="206"/>
        <v xml:space="preserve"> </v>
      </c>
      <c r="G636" s="54" t="str">
        <f>IF($B636="","",COUNTIF($F$2:$F636,$F636))</f>
        <v/>
      </c>
      <c r="H636" s="53" t="str">
        <f t="shared" si="207"/>
        <v xml:space="preserve">  </v>
      </c>
      <c r="I636" s="3" t="str">
        <f>IF(Investments_Import!C636="","",Investments_Import!C636)</f>
        <v/>
      </c>
      <c r="J636" s="108" t="str">
        <f>IF(Investments_Import!D636="","",Investments_Import!D636)</f>
        <v/>
      </c>
      <c r="K636" s="108" t="str">
        <f t="shared" si="208"/>
        <v/>
      </c>
      <c r="L636" s="47" t="str">
        <f>IF(Investments_Import!E636="","",Investments_Import!E636)</f>
        <v/>
      </c>
      <c r="M636" s="47" t="str">
        <f t="shared" si="198"/>
        <v/>
      </c>
      <c r="N636" s="31" t="str">
        <f>IF(Investments_Import!F636="","",Investments_Import!F636)</f>
        <v/>
      </c>
      <c r="O636" s="31" t="str">
        <f t="shared" si="199"/>
        <v/>
      </c>
      <c r="P636" s="3" t="str">
        <f>IF(Investments_Import!G636="","",Investments_Import!G636)</f>
        <v/>
      </c>
      <c r="Q636" s="3" t="str">
        <f>IF(Investments_Import!H636="","",Investments_Import!H636)</f>
        <v/>
      </c>
      <c r="R636" s="37" t="str">
        <f t="shared" si="200"/>
        <v/>
      </c>
      <c r="S636" s="37" t="str">
        <f t="shared" si="201"/>
        <v/>
      </c>
      <c r="U636" s="36" t="str">
        <f>IF(Mining_Import!A636="","",Mining_Import!A636)</f>
        <v/>
      </c>
      <c r="V636" s="22" t="str">
        <f t="shared" si="209"/>
        <v/>
      </c>
      <c r="W636" s="127" t="str">
        <f t="shared" si="210"/>
        <v/>
      </c>
      <c r="X636" s="127" t="str">
        <f t="shared" si="211"/>
        <v/>
      </c>
      <c r="Y636" s="127" t="str">
        <f t="shared" si="212"/>
        <v/>
      </c>
      <c r="Z636" s="36" t="str">
        <f>IF(Mining_Import!B636="","",Mining_Import!B636)</f>
        <v/>
      </c>
      <c r="AA636" s="184" t="str">
        <f>IF(Mining_Import!$C636="","",Mining_Import!$C636)</f>
        <v/>
      </c>
      <c r="AB636" s="122" t="str">
        <f t="shared" si="213"/>
        <v/>
      </c>
      <c r="AC636" s="122" t="str">
        <f>IF($Y636&gt;Dashboard!$Q$19,$AB636,"")</f>
        <v/>
      </c>
      <c r="AD636" s="43" t="str">
        <f t="shared" si="214"/>
        <v/>
      </c>
      <c r="AE636" s="36" t="str">
        <f>IF(Mining_Import!D636="","",Mining_Import!D636)</f>
        <v/>
      </c>
      <c r="AF636" s="36" t="str">
        <f>IF(Mining_Import!E636="","",Mining_Import!E636)</f>
        <v/>
      </c>
      <c r="AG636" s="36" t="str">
        <f>IF(Mining_Import!F636="","",Mining_Import!F636)</f>
        <v/>
      </c>
      <c r="AH636" s="36" t="str">
        <f>IF(Mining_Import!G636="","",Mining_Import!G636)</f>
        <v/>
      </c>
      <c r="AI636" s="36" t="str">
        <f>IF(Mining_Import!H636="","",Mining_Import!H636)</f>
        <v/>
      </c>
      <c r="AJ636" s="36" t="str">
        <f>IF(Mining_Import!I636="","",Mining_Import!I636)</f>
        <v/>
      </c>
      <c r="BY636" s="120" t="str">
        <f t="shared" si="202"/>
        <v/>
      </c>
      <c r="BZ636" s="184" t="str">
        <f t="shared" si="215"/>
        <v/>
      </c>
      <c r="CA636" s="37" t="str">
        <f>IFERROR(VLOOKUP($BY636,Account_Value!$C$2:$F$2500,4,0),"")</f>
        <v/>
      </c>
      <c r="CB636" s="43" t="str">
        <f t="shared" si="203"/>
        <v/>
      </c>
      <c r="CC636" s="122" t="str">
        <f>IF($BZ636="","",SUM($BZ$2:$BZ636))</f>
        <v/>
      </c>
      <c r="CD636" s="43" t="str">
        <f>IF($BZ636="","",$BU$19*(SUM($BZ$2:$BZ636)))</f>
        <v/>
      </c>
    </row>
    <row r="637" spans="1:82">
      <c r="A637" s="4" t="str">
        <f t="shared" si="204"/>
        <v/>
      </c>
      <c r="B637" s="21" t="str">
        <f>IF(Investments_Import!A637="","",Investments_Import!A637)</f>
        <v/>
      </c>
      <c r="C637" s="22" t="str">
        <f t="shared" si="197"/>
        <v/>
      </c>
      <c r="D637" s="51" t="str">
        <f t="shared" si="205"/>
        <v/>
      </c>
      <c r="E637" s="3" t="str">
        <f>IF(Investments_Import!B637="","",Investments_Import!B637)</f>
        <v/>
      </c>
      <c r="F637" s="54" t="str">
        <f t="shared" si="206"/>
        <v xml:space="preserve"> </v>
      </c>
      <c r="G637" s="54" t="str">
        <f>IF($B637="","",COUNTIF($F$2:$F637,$F637))</f>
        <v/>
      </c>
      <c r="H637" s="53" t="str">
        <f t="shared" si="207"/>
        <v xml:space="preserve">  </v>
      </c>
      <c r="I637" s="3" t="str">
        <f>IF(Investments_Import!C637="","",Investments_Import!C637)</f>
        <v/>
      </c>
      <c r="J637" s="108" t="str">
        <f>IF(Investments_Import!D637="","",Investments_Import!D637)</f>
        <v/>
      </c>
      <c r="K637" s="108" t="str">
        <f t="shared" si="208"/>
        <v/>
      </c>
      <c r="L637" s="47" t="str">
        <f>IF(Investments_Import!E637="","",Investments_Import!E637)</f>
        <v/>
      </c>
      <c r="M637" s="47" t="str">
        <f t="shared" si="198"/>
        <v/>
      </c>
      <c r="N637" s="31" t="str">
        <f>IF(Investments_Import!F637="","",Investments_Import!F637)</f>
        <v/>
      </c>
      <c r="O637" s="31" t="str">
        <f t="shared" si="199"/>
        <v/>
      </c>
      <c r="P637" s="3" t="str">
        <f>IF(Investments_Import!G637="","",Investments_Import!G637)</f>
        <v/>
      </c>
      <c r="Q637" s="3" t="str">
        <f>IF(Investments_Import!H637="","",Investments_Import!H637)</f>
        <v/>
      </c>
      <c r="R637" s="37" t="str">
        <f t="shared" si="200"/>
        <v/>
      </c>
      <c r="S637" s="37" t="str">
        <f t="shared" si="201"/>
        <v/>
      </c>
      <c r="U637" s="36" t="str">
        <f>IF(Mining_Import!A637="","",Mining_Import!A637)</f>
        <v/>
      </c>
      <c r="V637" s="22" t="str">
        <f t="shared" si="209"/>
        <v/>
      </c>
      <c r="W637" s="127" t="str">
        <f t="shared" si="210"/>
        <v/>
      </c>
      <c r="X637" s="127" t="str">
        <f t="shared" si="211"/>
        <v/>
      </c>
      <c r="Y637" s="127" t="str">
        <f t="shared" si="212"/>
        <v/>
      </c>
      <c r="Z637" s="36" t="str">
        <f>IF(Mining_Import!B637="","",Mining_Import!B637)</f>
        <v/>
      </c>
      <c r="AA637" s="184" t="str">
        <f>IF(Mining_Import!$C637="","",Mining_Import!$C637)</f>
        <v/>
      </c>
      <c r="AB637" s="122" t="str">
        <f t="shared" si="213"/>
        <v/>
      </c>
      <c r="AC637" s="122" t="str">
        <f>IF($Y637&gt;Dashboard!$Q$19,$AB637,"")</f>
        <v/>
      </c>
      <c r="AD637" s="43" t="str">
        <f t="shared" si="214"/>
        <v/>
      </c>
      <c r="AE637" s="36" t="str">
        <f>IF(Mining_Import!D637="","",Mining_Import!D637)</f>
        <v/>
      </c>
      <c r="AF637" s="36" t="str">
        <f>IF(Mining_Import!E637="","",Mining_Import!E637)</f>
        <v/>
      </c>
      <c r="AG637" s="36" t="str">
        <f>IF(Mining_Import!F637="","",Mining_Import!F637)</f>
        <v/>
      </c>
      <c r="AH637" s="36" t="str">
        <f>IF(Mining_Import!G637="","",Mining_Import!G637)</f>
        <v/>
      </c>
      <c r="AI637" s="36" t="str">
        <f>IF(Mining_Import!H637="","",Mining_Import!H637)</f>
        <v/>
      </c>
      <c r="AJ637" s="36" t="str">
        <f>IF(Mining_Import!I637="","",Mining_Import!I637)</f>
        <v/>
      </c>
      <c r="BY637" s="120" t="str">
        <f t="shared" si="202"/>
        <v/>
      </c>
      <c r="BZ637" s="184" t="str">
        <f t="shared" si="215"/>
        <v/>
      </c>
      <c r="CA637" s="37" t="str">
        <f>IFERROR(VLOOKUP($BY637,Account_Value!$C$2:$F$2500,4,0),"")</f>
        <v/>
      </c>
      <c r="CB637" s="43" t="str">
        <f t="shared" si="203"/>
        <v/>
      </c>
      <c r="CC637" s="122" t="str">
        <f>IF($BZ637="","",SUM($BZ$2:$BZ637))</f>
        <v/>
      </c>
      <c r="CD637" s="43" t="str">
        <f>IF($BZ637="","",$BU$19*(SUM($BZ$2:$BZ637)))</f>
        <v/>
      </c>
    </row>
    <row r="638" spans="1:82">
      <c r="A638" s="4" t="str">
        <f t="shared" si="204"/>
        <v/>
      </c>
      <c r="B638" s="21" t="str">
        <f>IF(Investments_Import!A638="","",Investments_Import!A638)</f>
        <v/>
      </c>
      <c r="C638" s="22" t="str">
        <f t="shared" si="197"/>
        <v/>
      </c>
      <c r="D638" s="51" t="str">
        <f t="shared" si="205"/>
        <v/>
      </c>
      <c r="E638" s="3" t="str">
        <f>IF(Investments_Import!B638="","",Investments_Import!B638)</f>
        <v/>
      </c>
      <c r="F638" s="54" t="str">
        <f t="shared" si="206"/>
        <v xml:space="preserve"> </v>
      </c>
      <c r="G638" s="54" t="str">
        <f>IF($B638="","",COUNTIF($F$2:$F638,$F638))</f>
        <v/>
      </c>
      <c r="H638" s="53" t="str">
        <f t="shared" si="207"/>
        <v xml:space="preserve">  </v>
      </c>
      <c r="I638" s="3" t="str">
        <f>IF(Investments_Import!C638="","",Investments_Import!C638)</f>
        <v/>
      </c>
      <c r="J638" s="108" t="str">
        <f>IF(Investments_Import!D638="","",Investments_Import!D638)</f>
        <v/>
      </c>
      <c r="K638" s="108" t="str">
        <f t="shared" si="208"/>
        <v/>
      </c>
      <c r="L638" s="47" t="str">
        <f>IF(Investments_Import!E638="","",Investments_Import!E638)</f>
        <v/>
      </c>
      <c r="M638" s="47" t="str">
        <f t="shared" si="198"/>
        <v/>
      </c>
      <c r="N638" s="31" t="str">
        <f>IF(Investments_Import!F638="","",Investments_Import!F638)</f>
        <v/>
      </c>
      <c r="O638" s="31" t="str">
        <f t="shared" si="199"/>
        <v/>
      </c>
      <c r="P638" s="3" t="str">
        <f>IF(Investments_Import!G638="","",Investments_Import!G638)</f>
        <v/>
      </c>
      <c r="Q638" s="3" t="str">
        <f>IF(Investments_Import!H638="","",Investments_Import!H638)</f>
        <v/>
      </c>
      <c r="R638" s="37" t="str">
        <f t="shared" si="200"/>
        <v/>
      </c>
      <c r="S638" s="37" t="str">
        <f t="shared" si="201"/>
        <v/>
      </c>
      <c r="U638" s="36" t="str">
        <f>IF(Mining_Import!A638="","",Mining_Import!A638)</f>
        <v/>
      </c>
      <c r="V638" s="22" t="str">
        <f t="shared" si="209"/>
        <v/>
      </c>
      <c r="W638" s="127" t="str">
        <f t="shared" si="210"/>
        <v/>
      </c>
      <c r="X638" s="127" t="str">
        <f t="shared" si="211"/>
        <v/>
      </c>
      <c r="Y638" s="127" t="str">
        <f t="shared" si="212"/>
        <v/>
      </c>
      <c r="Z638" s="36" t="str">
        <f>IF(Mining_Import!B638="","",Mining_Import!B638)</f>
        <v/>
      </c>
      <c r="AA638" s="184" t="str">
        <f>IF(Mining_Import!$C638="","",Mining_Import!$C638)</f>
        <v/>
      </c>
      <c r="AB638" s="122" t="str">
        <f t="shared" si="213"/>
        <v/>
      </c>
      <c r="AC638" s="122" t="str">
        <f>IF($Y638&gt;Dashboard!$Q$19,$AB638,"")</f>
        <v/>
      </c>
      <c r="AD638" s="43" t="str">
        <f t="shared" si="214"/>
        <v/>
      </c>
      <c r="AE638" s="36" t="str">
        <f>IF(Mining_Import!D638="","",Mining_Import!D638)</f>
        <v/>
      </c>
      <c r="AF638" s="36" t="str">
        <f>IF(Mining_Import!E638="","",Mining_Import!E638)</f>
        <v/>
      </c>
      <c r="AG638" s="36" t="str">
        <f>IF(Mining_Import!F638="","",Mining_Import!F638)</f>
        <v/>
      </c>
      <c r="AH638" s="36" t="str">
        <f>IF(Mining_Import!G638="","",Mining_Import!G638)</f>
        <v/>
      </c>
      <c r="AI638" s="36" t="str">
        <f>IF(Mining_Import!H638="","",Mining_Import!H638)</f>
        <v/>
      </c>
      <c r="AJ638" s="36" t="str">
        <f>IF(Mining_Import!I638="","",Mining_Import!I638)</f>
        <v/>
      </c>
      <c r="BY638" s="120" t="str">
        <f t="shared" si="202"/>
        <v/>
      </c>
      <c r="BZ638" s="184" t="str">
        <f t="shared" si="215"/>
        <v/>
      </c>
      <c r="CA638" s="37" t="str">
        <f>IFERROR(VLOOKUP($BY638,Account_Value!$C$2:$F$2500,4,0),"")</f>
        <v/>
      </c>
      <c r="CB638" s="43" t="str">
        <f t="shared" si="203"/>
        <v/>
      </c>
      <c r="CC638" s="122" t="str">
        <f>IF($BZ638="","",SUM($BZ$2:$BZ638))</f>
        <v/>
      </c>
      <c r="CD638" s="43" t="str">
        <f>IF($BZ638="","",$BU$19*(SUM($BZ$2:$BZ638)))</f>
        <v/>
      </c>
    </row>
    <row r="639" spans="1:82">
      <c r="A639" s="4" t="str">
        <f t="shared" si="204"/>
        <v/>
      </c>
      <c r="B639" s="21" t="str">
        <f>IF(Investments_Import!A639="","",Investments_Import!A639)</f>
        <v/>
      </c>
      <c r="C639" s="22" t="str">
        <f t="shared" si="197"/>
        <v/>
      </c>
      <c r="D639" s="51" t="str">
        <f t="shared" si="205"/>
        <v/>
      </c>
      <c r="E639" s="3" t="str">
        <f>IF(Investments_Import!B639="","",Investments_Import!B639)</f>
        <v/>
      </c>
      <c r="F639" s="54" t="str">
        <f t="shared" si="206"/>
        <v xml:space="preserve"> </v>
      </c>
      <c r="G639" s="54" t="str">
        <f>IF($B639="","",COUNTIF($F$2:$F639,$F639))</f>
        <v/>
      </c>
      <c r="H639" s="53" t="str">
        <f t="shared" si="207"/>
        <v xml:space="preserve">  </v>
      </c>
      <c r="I639" s="3" t="str">
        <f>IF(Investments_Import!C639="","",Investments_Import!C639)</f>
        <v/>
      </c>
      <c r="J639" s="108" t="str">
        <f>IF(Investments_Import!D639="","",Investments_Import!D639)</f>
        <v/>
      </c>
      <c r="K639" s="108" t="str">
        <f t="shared" si="208"/>
        <v/>
      </c>
      <c r="L639" s="47" t="str">
        <f>IF(Investments_Import!E639="","",Investments_Import!E639)</f>
        <v/>
      </c>
      <c r="M639" s="47" t="str">
        <f t="shared" si="198"/>
        <v/>
      </c>
      <c r="N639" s="31" t="str">
        <f>IF(Investments_Import!F639="","",Investments_Import!F639)</f>
        <v/>
      </c>
      <c r="O639" s="31" t="str">
        <f t="shared" si="199"/>
        <v/>
      </c>
      <c r="P639" s="3" t="str">
        <f>IF(Investments_Import!G639="","",Investments_Import!G639)</f>
        <v/>
      </c>
      <c r="Q639" s="3" t="str">
        <f>IF(Investments_Import!H639="","",Investments_Import!H639)</f>
        <v/>
      </c>
      <c r="R639" s="37" t="str">
        <f t="shared" si="200"/>
        <v/>
      </c>
      <c r="S639" s="37" t="str">
        <f t="shared" si="201"/>
        <v/>
      </c>
      <c r="U639" s="36" t="str">
        <f>IF(Mining_Import!A639="","",Mining_Import!A639)</f>
        <v/>
      </c>
      <c r="V639" s="22" t="str">
        <f t="shared" si="209"/>
        <v/>
      </c>
      <c r="W639" s="127" t="str">
        <f t="shared" si="210"/>
        <v/>
      </c>
      <c r="X639" s="127" t="str">
        <f t="shared" si="211"/>
        <v/>
      </c>
      <c r="Y639" s="127" t="str">
        <f t="shared" si="212"/>
        <v/>
      </c>
      <c r="Z639" s="36" t="str">
        <f>IF(Mining_Import!B639="","",Mining_Import!B639)</f>
        <v/>
      </c>
      <c r="AA639" s="184" t="str">
        <f>IF(Mining_Import!$C639="","",Mining_Import!$C639)</f>
        <v/>
      </c>
      <c r="AB639" s="122" t="str">
        <f t="shared" si="213"/>
        <v/>
      </c>
      <c r="AC639" s="122" t="str">
        <f>IF($Y639&gt;Dashboard!$Q$19,$AB639,"")</f>
        <v/>
      </c>
      <c r="AD639" s="43" t="str">
        <f t="shared" si="214"/>
        <v/>
      </c>
      <c r="AE639" s="36" t="str">
        <f>IF(Mining_Import!D639="","",Mining_Import!D639)</f>
        <v/>
      </c>
      <c r="AF639" s="36" t="str">
        <f>IF(Mining_Import!E639="","",Mining_Import!E639)</f>
        <v/>
      </c>
      <c r="AG639" s="36" t="str">
        <f>IF(Mining_Import!F639="","",Mining_Import!F639)</f>
        <v/>
      </c>
      <c r="AH639" s="36" t="str">
        <f>IF(Mining_Import!G639="","",Mining_Import!G639)</f>
        <v/>
      </c>
      <c r="AI639" s="36" t="str">
        <f>IF(Mining_Import!H639="","",Mining_Import!H639)</f>
        <v/>
      </c>
      <c r="AJ639" s="36" t="str">
        <f>IF(Mining_Import!I639="","",Mining_Import!I639)</f>
        <v/>
      </c>
      <c r="BY639" s="120" t="str">
        <f t="shared" si="202"/>
        <v/>
      </c>
      <c r="BZ639" s="184" t="str">
        <f t="shared" si="215"/>
        <v/>
      </c>
      <c r="CA639" s="37" t="str">
        <f>IFERROR(VLOOKUP($BY639,Account_Value!$C$2:$F$2500,4,0),"")</f>
        <v/>
      </c>
      <c r="CB639" s="43" t="str">
        <f t="shared" si="203"/>
        <v/>
      </c>
      <c r="CC639" s="122" t="str">
        <f>IF($BZ639="","",SUM($BZ$2:$BZ639))</f>
        <v/>
      </c>
      <c r="CD639" s="43" t="str">
        <f>IF($BZ639="","",$BU$19*(SUM($BZ$2:$BZ639)))</f>
        <v/>
      </c>
    </row>
    <row r="640" spans="1:82">
      <c r="A640" s="4" t="str">
        <f t="shared" si="204"/>
        <v/>
      </c>
      <c r="B640" s="21" t="str">
        <f>IF(Investments_Import!A640="","",Investments_Import!A640)</f>
        <v/>
      </c>
      <c r="C640" s="22" t="str">
        <f t="shared" si="197"/>
        <v/>
      </c>
      <c r="D640" s="51" t="str">
        <f t="shared" si="205"/>
        <v/>
      </c>
      <c r="E640" s="3" t="str">
        <f>IF(Investments_Import!B640="","",Investments_Import!B640)</f>
        <v/>
      </c>
      <c r="F640" s="54" t="str">
        <f t="shared" si="206"/>
        <v xml:space="preserve"> </v>
      </c>
      <c r="G640" s="54" t="str">
        <f>IF($B640="","",COUNTIF($F$2:$F640,$F640))</f>
        <v/>
      </c>
      <c r="H640" s="53" t="str">
        <f t="shared" si="207"/>
        <v xml:space="preserve">  </v>
      </c>
      <c r="I640" s="3" t="str">
        <f>IF(Investments_Import!C640="","",Investments_Import!C640)</f>
        <v/>
      </c>
      <c r="J640" s="108" t="str">
        <f>IF(Investments_Import!D640="","",Investments_Import!D640)</f>
        <v/>
      </c>
      <c r="K640" s="108" t="str">
        <f t="shared" si="208"/>
        <v/>
      </c>
      <c r="L640" s="47" t="str">
        <f>IF(Investments_Import!E640="","",Investments_Import!E640)</f>
        <v/>
      </c>
      <c r="M640" s="47" t="str">
        <f t="shared" si="198"/>
        <v/>
      </c>
      <c r="N640" s="31" t="str">
        <f>IF(Investments_Import!F640="","",Investments_Import!F640)</f>
        <v/>
      </c>
      <c r="O640" s="31" t="str">
        <f t="shared" si="199"/>
        <v/>
      </c>
      <c r="P640" s="3" t="str">
        <f>IF(Investments_Import!G640="","",Investments_Import!G640)</f>
        <v/>
      </c>
      <c r="Q640" s="3" t="str">
        <f>IF(Investments_Import!H640="","",Investments_Import!H640)</f>
        <v/>
      </c>
      <c r="R640" s="37" t="str">
        <f t="shared" si="200"/>
        <v/>
      </c>
      <c r="S640" s="37" t="str">
        <f t="shared" si="201"/>
        <v/>
      </c>
      <c r="U640" s="36" t="str">
        <f>IF(Mining_Import!A640="","",Mining_Import!A640)</f>
        <v/>
      </c>
      <c r="V640" s="22" t="str">
        <f t="shared" si="209"/>
        <v/>
      </c>
      <c r="W640" s="127" t="str">
        <f t="shared" si="210"/>
        <v/>
      </c>
      <c r="X640" s="127" t="str">
        <f t="shared" si="211"/>
        <v/>
      </c>
      <c r="Y640" s="127" t="str">
        <f t="shared" si="212"/>
        <v/>
      </c>
      <c r="Z640" s="36" t="str">
        <f>IF(Mining_Import!B640="","",Mining_Import!B640)</f>
        <v/>
      </c>
      <c r="AA640" s="184" t="str">
        <f>IF(Mining_Import!$C640="","",Mining_Import!$C640)</f>
        <v/>
      </c>
      <c r="AB640" s="122" t="str">
        <f t="shared" si="213"/>
        <v/>
      </c>
      <c r="AC640" s="122" t="str">
        <f>IF($Y640&gt;Dashboard!$Q$19,$AB640,"")</f>
        <v/>
      </c>
      <c r="AD640" s="43" t="str">
        <f t="shared" si="214"/>
        <v/>
      </c>
      <c r="AE640" s="36" t="str">
        <f>IF(Mining_Import!D640="","",Mining_Import!D640)</f>
        <v/>
      </c>
      <c r="AF640" s="36" t="str">
        <f>IF(Mining_Import!E640="","",Mining_Import!E640)</f>
        <v/>
      </c>
      <c r="AG640" s="36" t="str">
        <f>IF(Mining_Import!F640="","",Mining_Import!F640)</f>
        <v/>
      </c>
      <c r="AH640" s="36" t="str">
        <f>IF(Mining_Import!G640="","",Mining_Import!G640)</f>
        <v/>
      </c>
      <c r="AI640" s="36" t="str">
        <f>IF(Mining_Import!H640="","",Mining_Import!H640)</f>
        <v/>
      </c>
      <c r="AJ640" s="36" t="str">
        <f>IF(Mining_Import!I640="","",Mining_Import!I640)</f>
        <v/>
      </c>
      <c r="BY640" s="120" t="str">
        <f t="shared" si="202"/>
        <v/>
      </c>
      <c r="BZ640" s="184" t="str">
        <f t="shared" si="215"/>
        <v/>
      </c>
      <c r="CA640" s="37" t="str">
        <f>IFERROR(VLOOKUP($BY640,Account_Value!$C$2:$F$2500,4,0),"")</f>
        <v/>
      </c>
      <c r="CB640" s="43" t="str">
        <f t="shared" si="203"/>
        <v/>
      </c>
      <c r="CC640" s="122" t="str">
        <f>IF($BZ640="","",SUM($BZ$2:$BZ640))</f>
        <v/>
      </c>
      <c r="CD640" s="43" t="str">
        <f>IF($BZ640="","",$BU$19*(SUM($BZ$2:$BZ640)))</f>
        <v/>
      </c>
    </row>
    <row r="641" spans="1:82">
      <c r="A641" s="4" t="str">
        <f t="shared" si="204"/>
        <v/>
      </c>
      <c r="B641" s="21" t="str">
        <f>IF(Investments_Import!A641="","",Investments_Import!A641)</f>
        <v/>
      </c>
      <c r="C641" s="22" t="str">
        <f t="shared" si="197"/>
        <v/>
      </c>
      <c r="D641" s="51" t="str">
        <f t="shared" si="205"/>
        <v/>
      </c>
      <c r="E641" s="3" t="str">
        <f>IF(Investments_Import!B641="","",Investments_Import!B641)</f>
        <v/>
      </c>
      <c r="F641" s="54" t="str">
        <f t="shared" si="206"/>
        <v xml:space="preserve"> </v>
      </c>
      <c r="G641" s="54" t="str">
        <f>IF($B641="","",COUNTIF($F$2:$F641,$F641))</f>
        <v/>
      </c>
      <c r="H641" s="53" t="str">
        <f t="shared" si="207"/>
        <v xml:space="preserve">  </v>
      </c>
      <c r="I641" s="3" t="str">
        <f>IF(Investments_Import!C641="","",Investments_Import!C641)</f>
        <v/>
      </c>
      <c r="J641" s="108" t="str">
        <f>IF(Investments_Import!D641="","",Investments_Import!D641)</f>
        <v/>
      </c>
      <c r="K641" s="108" t="str">
        <f t="shared" si="208"/>
        <v/>
      </c>
      <c r="L641" s="47" t="str">
        <f>IF(Investments_Import!E641="","",Investments_Import!E641)</f>
        <v/>
      </c>
      <c r="M641" s="47" t="str">
        <f t="shared" si="198"/>
        <v/>
      </c>
      <c r="N641" s="31" t="str">
        <f>IF(Investments_Import!F641="","",Investments_Import!F641)</f>
        <v/>
      </c>
      <c r="O641" s="31" t="str">
        <f t="shared" si="199"/>
        <v/>
      </c>
      <c r="P641" s="3" t="str">
        <f>IF(Investments_Import!G641="","",Investments_Import!G641)</f>
        <v/>
      </c>
      <c r="Q641" s="3" t="str">
        <f>IF(Investments_Import!H641="","",Investments_Import!H641)</f>
        <v/>
      </c>
      <c r="R641" s="37" t="str">
        <f t="shared" si="200"/>
        <v/>
      </c>
      <c r="S641" s="37" t="str">
        <f t="shared" si="201"/>
        <v/>
      </c>
      <c r="U641" s="36" t="str">
        <f>IF(Mining_Import!A641="","",Mining_Import!A641)</f>
        <v/>
      </c>
      <c r="V641" s="22" t="str">
        <f t="shared" si="209"/>
        <v/>
      </c>
      <c r="W641" s="127" t="str">
        <f t="shared" si="210"/>
        <v/>
      </c>
      <c r="X641" s="127" t="str">
        <f t="shared" si="211"/>
        <v/>
      </c>
      <c r="Y641" s="127" t="str">
        <f t="shared" si="212"/>
        <v/>
      </c>
      <c r="Z641" s="36" t="str">
        <f>IF(Mining_Import!B641="","",Mining_Import!B641)</f>
        <v/>
      </c>
      <c r="AA641" s="184" t="str">
        <f>IF(Mining_Import!$C641="","",Mining_Import!$C641)</f>
        <v/>
      </c>
      <c r="AB641" s="122" t="str">
        <f t="shared" si="213"/>
        <v/>
      </c>
      <c r="AC641" s="122" t="str">
        <f>IF($Y641&gt;Dashboard!$Q$19,$AB641,"")</f>
        <v/>
      </c>
      <c r="AD641" s="43" t="str">
        <f t="shared" si="214"/>
        <v/>
      </c>
      <c r="AE641" s="36" t="str">
        <f>IF(Mining_Import!D641="","",Mining_Import!D641)</f>
        <v/>
      </c>
      <c r="AF641" s="36" t="str">
        <f>IF(Mining_Import!E641="","",Mining_Import!E641)</f>
        <v/>
      </c>
      <c r="AG641" s="36" t="str">
        <f>IF(Mining_Import!F641="","",Mining_Import!F641)</f>
        <v/>
      </c>
      <c r="AH641" s="36" t="str">
        <f>IF(Mining_Import!G641="","",Mining_Import!G641)</f>
        <v/>
      </c>
      <c r="AI641" s="36" t="str">
        <f>IF(Mining_Import!H641="","",Mining_Import!H641)</f>
        <v/>
      </c>
      <c r="AJ641" s="36" t="str">
        <f>IF(Mining_Import!I641="","",Mining_Import!I641)</f>
        <v/>
      </c>
      <c r="BY641" s="120" t="str">
        <f t="shared" si="202"/>
        <v/>
      </c>
      <c r="BZ641" s="184" t="str">
        <f t="shared" si="215"/>
        <v/>
      </c>
      <c r="CA641" s="37" t="str">
        <f>IFERROR(VLOOKUP($BY641,Account_Value!$C$2:$F$2500,4,0),"")</f>
        <v/>
      </c>
      <c r="CB641" s="43" t="str">
        <f t="shared" si="203"/>
        <v/>
      </c>
      <c r="CC641" s="122" t="str">
        <f>IF($BZ641="","",SUM($BZ$2:$BZ641))</f>
        <v/>
      </c>
      <c r="CD641" s="43" t="str">
        <f>IF($BZ641="","",$BU$19*(SUM($BZ$2:$BZ641)))</f>
        <v/>
      </c>
    </row>
    <row r="642" spans="1:82">
      <c r="A642" s="4" t="str">
        <f t="shared" si="204"/>
        <v/>
      </c>
      <c r="B642" s="21" t="str">
        <f>IF(Investments_Import!A642="","",Investments_Import!A642)</f>
        <v/>
      </c>
      <c r="C642" s="22" t="str">
        <f t="shared" ref="C642:C705" si="216">IF(B642="","",B642*1)</f>
        <v/>
      </c>
      <c r="D642" s="51" t="str">
        <f t="shared" si="205"/>
        <v/>
      </c>
      <c r="E642" s="3" t="str">
        <f>IF(Investments_Import!B642="","",Investments_Import!B642)</f>
        <v/>
      </c>
      <c r="F642" s="54" t="str">
        <f t="shared" si="206"/>
        <v xml:space="preserve"> </v>
      </c>
      <c r="G642" s="54" t="str">
        <f>IF($B642="","",COUNTIF($F$2:$F642,$F642))</f>
        <v/>
      </c>
      <c r="H642" s="53" t="str">
        <f t="shared" si="207"/>
        <v xml:space="preserve">  </v>
      </c>
      <c r="I642" s="3" t="str">
        <f>IF(Investments_Import!C642="","",Investments_Import!C642)</f>
        <v/>
      </c>
      <c r="J642" s="108" t="str">
        <f>IF(Investments_Import!D642="","",Investments_Import!D642)</f>
        <v/>
      </c>
      <c r="K642" s="108" t="str">
        <f t="shared" si="208"/>
        <v/>
      </c>
      <c r="L642" s="47" t="str">
        <f>IF(Investments_Import!E642="","",Investments_Import!E642)</f>
        <v/>
      </c>
      <c r="M642" s="47" t="str">
        <f t="shared" ref="M642:M705" si="217">IF($L642="","",$L642*1)</f>
        <v/>
      </c>
      <c r="N642" s="31" t="str">
        <f>IF(Investments_Import!F642="","",Investments_Import!F642)</f>
        <v/>
      </c>
      <c r="O642" s="31" t="str">
        <f t="shared" ref="O642:O705" si="218">IF($N642="","",$N642*1)</f>
        <v/>
      </c>
      <c r="P642" s="3" t="str">
        <f>IF(Investments_Import!G642="","",Investments_Import!G642)</f>
        <v/>
      </c>
      <c r="Q642" s="3" t="str">
        <f>IF(Investments_Import!H642="","",Investments_Import!H642)</f>
        <v/>
      </c>
      <c r="R642" s="37" t="str">
        <f t="shared" ref="R642:R705" si="219">IF($Q642="","",IF($Q642="USD",$P642,$P642*$J642))</f>
        <v/>
      </c>
      <c r="S642" s="37" t="str">
        <f t="shared" ref="S642:S705" si="220">IF($R642="","",$R642*1)</f>
        <v/>
      </c>
      <c r="U642" s="36" t="str">
        <f>IF(Mining_Import!A642="","",Mining_Import!A642)</f>
        <v/>
      </c>
      <c r="V642" s="22" t="str">
        <f t="shared" si="209"/>
        <v/>
      </c>
      <c r="W642" s="127" t="str">
        <f t="shared" si="210"/>
        <v/>
      </c>
      <c r="X642" s="127" t="str">
        <f t="shared" si="211"/>
        <v/>
      </c>
      <c r="Y642" s="127" t="str">
        <f t="shared" si="212"/>
        <v/>
      </c>
      <c r="Z642" s="36" t="str">
        <f>IF(Mining_Import!B642="","",Mining_Import!B642)</f>
        <v/>
      </c>
      <c r="AA642" s="184" t="str">
        <f>IF(Mining_Import!$C642="","",Mining_Import!$C642)</f>
        <v/>
      </c>
      <c r="AB642" s="122" t="str">
        <f t="shared" si="213"/>
        <v/>
      </c>
      <c r="AC642" s="122" t="str">
        <f>IF($Y642&gt;Dashboard!$Q$19,$AB642,"")</f>
        <v/>
      </c>
      <c r="AD642" s="43" t="str">
        <f t="shared" si="214"/>
        <v/>
      </c>
      <c r="AE642" s="36" t="str">
        <f>IF(Mining_Import!D642="","",Mining_Import!D642)</f>
        <v/>
      </c>
      <c r="AF642" s="36" t="str">
        <f>IF(Mining_Import!E642="","",Mining_Import!E642)</f>
        <v/>
      </c>
      <c r="AG642" s="36" t="str">
        <f>IF(Mining_Import!F642="","",Mining_Import!F642)</f>
        <v/>
      </c>
      <c r="AH642" s="36" t="str">
        <f>IF(Mining_Import!G642="","",Mining_Import!G642)</f>
        <v/>
      </c>
      <c r="AI642" s="36" t="str">
        <f>IF(Mining_Import!H642="","",Mining_Import!H642)</f>
        <v/>
      </c>
      <c r="AJ642" s="36" t="str">
        <f>IF(Mining_Import!I642="","",Mining_Import!I642)</f>
        <v/>
      </c>
      <c r="BY642" s="120" t="str">
        <f t="shared" ref="BY642:BY705" si="221">Y642</f>
        <v/>
      </c>
      <c r="BZ642" s="184" t="str">
        <f t="shared" si="215"/>
        <v/>
      </c>
      <c r="CA642" s="37" t="str">
        <f>IFERROR(VLOOKUP($BY642,Account_Value!$C$2:$F$2500,4,0),"")</f>
        <v/>
      </c>
      <c r="CB642" s="43" t="str">
        <f t="shared" ref="CB642:CB705" si="222">IF(BZ642="","",BZ642*CA642)</f>
        <v/>
      </c>
      <c r="CC642" s="122" t="str">
        <f>IF($BZ642="","",SUM($BZ$2:$BZ642))</f>
        <v/>
      </c>
      <c r="CD642" s="43" t="str">
        <f>IF($BZ642="","",$BU$19*(SUM($BZ$2:$BZ642)))</f>
        <v/>
      </c>
    </row>
    <row r="643" spans="1:82">
      <c r="A643" s="4" t="str">
        <f t="shared" ref="A643:A706" si="223">IF($B643="","",$A642+1)</f>
        <v/>
      </c>
      <c r="B643" s="21" t="str">
        <f>IF(Investments_Import!A643="","",Investments_Import!A643)</f>
        <v/>
      </c>
      <c r="C643" s="22" t="str">
        <f t="shared" si="216"/>
        <v/>
      </c>
      <c r="D643" s="51" t="str">
        <f t="shared" ref="D643:D706" si="224">$C643</f>
        <v/>
      </c>
      <c r="E643" s="3" t="str">
        <f>IF(Investments_Import!B643="","",Investments_Import!B643)</f>
        <v/>
      </c>
      <c r="F643" s="54" t="str">
        <f t="shared" ref="F643:F706" si="225">CONCATENATE(TEXT($D643,"dd-mmm-yyyy")," ",$E643)</f>
        <v xml:space="preserve"> </v>
      </c>
      <c r="G643" s="54" t="str">
        <f>IF($B643="","",COUNTIF($F$2:$F643,$F643))</f>
        <v/>
      </c>
      <c r="H643" s="53" t="str">
        <f t="shared" ref="H643:H706" si="226">CONCATENATE(TEXT($D643,"dd-mmm-yyyy")," ",$E643," ",$G643)</f>
        <v xml:space="preserve">  </v>
      </c>
      <c r="I643" s="3" t="str">
        <f>IF(Investments_Import!C643="","",Investments_Import!C643)</f>
        <v/>
      </c>
      <c r="J643" s="108" t="str">
        <f>IF(Investments_Import!D643="","",Investments_Import!D643)</f>
        <v/>
      </c>
      <c r="K643" s="108" t="str">
        <f t="shared" ref="K643:K706" si="227">IF($B643="","",$J643*1)</f>
        <v/>
      </c>
      <c r="L643" s="47" t="str">
        <f>IF(Investments_Import!E643="","",Investments_Import!E643)</f>
        <v/>
      </c>
      <c r="M643" s="47" t="str">
        <f t="shared" si="217"/>
        <v/>
      </c>
      <c r="N643" s="31" t="str">
        <f>IF(Investments_Import!F643="","",Investments_Import!F643)</f>
        <v/>
      </c>
      <c r="O643" s="31" t="str">
        <f t="shared" si="218"/>
        <v/>
      </c>
      <c r="P643" s="3" t="str">
        <f>IF(Investments_Import!G643="","",Investments_Import!G643)</f>
        <v/>
      </c>
      <c r="Q643" s="3" t="str">
        <f>IF(Investments_Import!H643="","",Investments_Import!H643)</f>
        <v/>
      </c>
      <c r="R643" s="37" t="str">
        <f t="shared" si="219"/>
        <v/>
      </c>
      <c r="S643" s="37" t="str">
        <f t="shared" si="220"/>
        <v/>
      </c>
      <c r="U643" s="36" t="str">
        <f>IF(Mining_Import!A643="","",Mining_Import!A643)</f>
        <v/>
      </c>
      <c r="V643" s="22" t="str">
        <f t="shared" ref="V643:V706" si="228">IF(U643="","",U643*1)</f>
        <v/>
      </c>
      <c r="W643" s="127" t="str">
        <f t="shared" ref="W643:W706" si="229">V643</f>
        <v/>
      </c>
      <c r="X643" s="127" t="str">
        <f t="shared" ref="X643:X706" si="230">IFERROR(INT($W643),"")</f>
        <v/>
      </c>
      <c r="Y643" s="127" t="str">
        <f t="shared" ref="Y643:Y706" si="231">$X643</f>
        <v/>
      </c>
      <c r="Z643" s="36" t="str">
        <f>IF(Mining_Import!B643="","",Mining_Import!B643)</f>
        <v/>
      </c>
      <c r="AA643" s="184" t="str">
        <f>IF(Mining_Import!$C643="","",Mining_Import!$C643)</f>
        <v/>
      </c>
      <c r="AB643" s="122" t="str">
        <f t="shared" ref="AB643:AB706" si="232">IFERROR($AA643*1,"")</f>
        <v/>
      </c>
      <c r="AC643" s="122" t="str">
        <f>IF($Y643&gt;Dashboard!$Q$19,$AB643,"")</f>
        <v/>
      </c>
      <c r="AD643" s="43" t="str">
        <f t="shared" ref="AD643:AD706" si="233">IFERROR($AB643*$BU$19,"")</f>
        <v/>
      </c>
      <c r="AE643" s="36" t="str">
        <f>IF(Mining_Import!D643="","",Mining_Import!D643)</f>
        <v/>
      </c>
      <c r="AF643" s="36" t="str">
        <f>IF(Mining_Import!E643="","",Mining_Import!E643)</f>
        <v/>
      </c>
      <c r="AG643" s="36" t="str">
        <f>IF(Mining_Import!F643="","",Mining_Import!F643)</f>
        <v/>
      </c>
      <c r="AH643" s="36" t="str">
        <f>IF(Mining_Import!G643="","",Mining_Import!G643)</f>
        <v/>
      </c>
      <c r="AI643" s="36" t="str">
        <f>IF(Mining_Import!H643="","",Mining_Import!H643)</f>
        <v/>
      </c>
      <c r="AJ643" s="36" t="str">
        <f>IF(Mining_Import!I643="","",Mining_Import!I643)</f>
        <v/>
      </c>
      <c r="BY643" s="120" t="str">
        <f t="shared" si="221"/>
        <v/>
      </c>
      <c r="BZ643" s="184" t="str">
        <f t="shared" ref="BZ643:BZ706" si="234">AB643</f>
        <v/>
      </c>
      <c r="CA643" s="37" t="str">
        <f>IFERROR(VLOOKUP($BY643,Account_Value!$C$2:$F$2500,4,0),"")</f>
        <v/>
      </c>
      <c r="CB643" s="43" t="str">
        <f t="shared" si="222"/>
        <v/>
      </c>
      <c r="CC643" s="122" t="str">
        <f>IF($BZ643="","",SUM($BZ$2:$BZ643))</f>
        <v/>
      </c>
      <c r="CD643" s="43" t="str">
        <f>IF($BZ643="","",$BU$19*(SUM($BZ$2:$BZ643)))</f>
        <v/>
      </c>
    </row>
    <row r="644" spans="1:82">
      <c r="A644" s="4" t="str">
        <f t="shared" si="223"/>
        <v/>
      </c>
      <c r="B644" s="21" t="str">
        <f>IF(Investments_Import!A644="","",Investments_Import!A644)</f>
        <v/>
      </c>
      <c r="C644" s="22" t="str">
        <f t="shared" si="216"/>
        <v/>
      </c>
      <c r="D644" s="51" t="str">
        <f t="shared" si="224"/>
        <v/>
      </c>
      <c r="E644" s="3" t="str">
        <f>IF(Investments_Import!B644="","",Investments_Import!B644)</f>
        <v/>
      </c>
      <c r="F644" s="54" t="str">
        <f t="shared" si="225"/>
        <v xml:space="preserve"> </v>
      </c>
      <c r="G644" s="54" t="str">
        <f>IF($B644="","",COUNTIF($F$2:$F644,$F644))</f>
        <v/>
      </c>
      <c r="H644" s="53" t="str">
        <f t="shared" si="226"/>
        <v xml:space="preserve">  </v>
      </c>
      <c r="I644" s="3" t="str">
        <f>IF(Investments_Import!C644="","",Investments_Import!C644)</f>
        <v/>
      </c>
      <c r="J644" s="108" t="str">
        <f>IF(Investments_Import!D644="","",Investments_Import!D644)</f>
        <v/>
      </c>
      <c r="K644" s="108" t="str">
        <f t="shared" si="227"/>
        <v/>
      </c>
      <c r="L644" s="47" t="str">
        <f>IF(Investments_Import!E644="","",Investments_Import!E644)</f>
        <v/>
      </c>
      <c r="M644" s="47" t="str">
        <f t="shared" si="217"/>
        <v/>
      </c>
      <c r="N644" s="31" t="str">
        <f>IF(Investments_Import!F644="","",Investments_Import!F644)</f>
        <v/>
      </c>
      <c r="O644" s="31" t="str">
        <f t="shared" si="218"/>
        <v/>
      </c>
      <c r="P644" s="3" t="str">
        <f>IF(Investments_Import!G644="","",Investments_Import!G644)</f>
        <v/>
      </c>
      <c r="Q644" s="3" t="str">
        <f>IF(Investments_Import!H644="","",Investments_Import!H644)</f>
        <v/>
      </c>
      <c r="R644" s="37" t="str">
        <f t="shared" si="219"/>
        <v/>
      </c>
      <c r="S644" s="37" t="str">
        <f t="shared" si="220"/>
        <v/>
      </c>
      <c r="U644" s="36" t="str">
        <f>IF(Mining_Import!A644="","",Mining_Import!A644)</f>
        <v/>
      </c>
      <c r="V644" s="22" t="str">
        <f t="shared" si="228"/>
        <v/>
      </c>
      <c r="W644" s="127" t="str">
        <f t="shared" si="229"/>
        <v/>
      </c>
      <c r="X644" s="127" t="str">
        <f t="shared" si="230"/>
        <v/>
      </c>
      <c r="Y644" s="127" t="str">
        <f t="shared" si="231"/>
        <v/>
      </c>
      <c r="Z644" s="36" t="str">
        <f>IF(Mining_Import!B644="","",Mining_Import!B644)</f>
        <v/>
      </c>
      <c r="AA644" s="184" t="str">
        <f>IF(Mining_Import!$C644="","",Mining_Import!$C644)</f>
        <v/>
      </c>
      <c r="AB644" s="122" t="str">
        <f t="shared" si="232"/>
        <v/>
      </c>
      <c r="AC644" s="122" t="str">
        <f>IF($Y644&gt;Dashboard!$Q$19,$AB644,"")</f>
        <v/>
      </c>
      <c r="AD644" s="43" t="str">
        <f t="shared" si="233"/>
        <v/>
      </c>
      <c r="AE644" s="36" t="str">
        <f>IF(Mining_Import!D644="","",Mining_Import!D644)</f>
        <v/>
      </c>
      <c r="AF644" s="36" t="str">
        <f>IF(Mining_Import!E644="","",Mining_Import!E644)</f>
        <v/>
      </c>
      <c r="AG644" s="36" t="str">
        <f>IF(Mining_Import!F644="","",Mining_Import!F644)</f>
        <v/>
      </c>
      <c r="AH644" s="36" t="str">
        <f>IF(Mining_Import!G644="","",Mining_Import!G644)</f>
        <v/>
      </c>
      <c r="AI644" s="36" t="str">
        <f>IF(Mining_Import!H644="","",Mining_Import!H644)</f>
        <v/>
      </c>
      <c r="AJ644" s="36" t="str">
        <f>IF(Mining_Import!I644="","",Mining_Import!I644)</f>
        <v/>
      </c>
      <c r="BY644" s="120" t="str">
        <f t="shared" si="221"/>
        <v/>
      </c>
      <c r="BZ644" s="184" t="str">
        <f t="shared" si="234"/>
        <v/>
      </c>
      <c r="CA644" s="37" t="str">
        <f>IFERROR(VLOOKUP($BY644,Account_Value!$C$2:$F$2500,4,0),"")</f>
        <v/>
      </c>
      <c r="CB644" s="43" t="str">
        <f t="shared" si="222"/>
        <v/>
      </c>
      <c r="CC644" s="122" t="str">
        <f>IF($BZ644="","",SUM($BZ$2:$BZ644))</f>
        <v/>
      </c>
      <c r="CD644" s="43" t="str">
        <f>IF($BZ644="","",$BU$19*(SUM($BZ$2:$BZ644)))</f>
        <v/>
      </c>
    </row>
    <row r="645" spans="1:82">
      <c r="A645" s="4" t="str">
        <f t="shared" si="223"/>
        <v/>
      </c>
      <c r="B645" s="21" t="str">
        <f>IF(Investments_Import!A645="","",Investments_Import!A645)</f>
        <v/>
      </c>
      <c r="C645" s="22" t="str">
        <f t="shared" si="216"/>
        <v/>
      </c>
      <c r="D645" s="51" t="str">
        <f t="shared" si="224"/>
        <v/>
      </c>
      <c r="E645" s="3" t="str">
        <f>IF(Investments_Import!B645="","",Investments_Import!B645)</f>
        <v/>
      </c>
      <c r="F645" s="54" t="str">
        <f t="shared" si="225"/>
        <v xml:space="preserve"> </v>
      </c>
      <c r="G645" s="54" t="str">
        <f>IF($B645="","",COUNTIF($F$2:$F645,$F645))</f>
        <v/>
      </c>
      <c r="H645" s="53" t="str">
        <f t="shared" si="226"/>
        <v xml:space="preserve">  </v>
      </c>
      <c r="I645" s="3" t="str">
        <f>IF(Investments_Import!C645="","",Investments_Import!C645)</f>
        <v/>
      </c>
      <c r="J645" s="108" t="str">
        <f>IF(Investments_Import!D645="","",Investments_Import!D645)</f>
        <v/>
      </c>
      <c r="K645" s="108" t="str">
        <f t="shared" si="227"/>
        <v/>
      </c>
      <c r="L645" s="47" t="str">
        <f>IF(Investments_Import!E645="","",Investments_Import!E645)</f>
        <v/>
      </c>
      <c r="M645" s="47" t="str">
        <f t="shared" si="217"/>
        <v/>
      </c>
      <c r="N645" s="31" t="str">
        <f>IF(Investments_Import!F645="","",Investments_Import!F645)</f>
        <v/>
      </c>
      <c r="O645" s="31" t="str">
        <f t="shared" si="218"/>
        <v/>
      </c>
      <c r="P645" s="3" t="str">
        <f>IF(Investments_Import!G645="","",Investments_Import!G645)</f>
        <v/>
      </c>
      <c r="Q645" s="3" t="str">
        <f>IF(Investments_Import!H645="","",Investments_Import!H645)</f>
        <v/>
      </c>
      <c r="R645" s="37" t="str">
        <f t="shared" si="219"/>
        <v/>
      </c>
      <c r="S645" s="37" t="str">
        <f t="shared" si="220"/>
        <v/>
      </c>
      <c r="U645" s="36" t="str">
        <f>IF(Mining_Import!A645="","",Mining_Import!A645)</f>
        <v/>
      </c>
      <c r="V645" s="22" t="str">
        <f t="shared" si="228"/>
        <v/>
      </c>
      <c r="W645" s="127" t="str">
        <f t="shared" si="229"/>
        <v/>
      </c>
      <c r="X645" s="127" t="str">
        <f t="shared" si="230"/>
        <v/>
      </c>
      <c r="Y645" s="127" t="str">
        <f t="shared" si="231"/>
        <v/>
      </c>
      <c r="Z645" s="36" t="str">
        <f>IF(Mining_Import!B645="","",Mining_Import!B645)</f>
        <v/>
      </c>
      <c r="AA645" s="184" t="str">
        <f>IF(Mining_Import!$C645="","",Mining_Import!$C645)</f>
        <v/>
      </c>
      <c r="AB645" s="122" t="str">
        <f t="shared" si="232"/>
        <v/>
      </c>
      <c r="AC645" s="122" t="str">
        <f>IF($Y645&gt;Dashboard!$Q$19,$AB645,"")</f>
        <v/>
      </c>
      <c r="AD645" s="43" t="str">
        <f t="shared" si="233"/>
        <v/>
      </c>
      <c r="AE645" s="36" t="str">
        <f>IF(Mining_Import!D645="","",Mining_Import!D645)</f>
        <v/>
      </c>
      <c r="AF645" s="36" t="str">
        <f>IF(Mining_Import!E645="","",Mining_Import!E645)</f>
        <v/>
      </c>
      <c r="AG645" s="36" t="str">
        <f>IF(Mining_Import!F645="","",Mining_Import!F645)</f>
        <v/>
      </c>
      <c r="AH645" s="36" t="str">
        <f>IF(Mining_Import!G645="","",Mining_Import!G645)</f>
        <v/>
      </c>
      <c r="AI645" s="36" t="str">
        <f>IF(Mining_Import!H645="","",Mining_Import!H645)</f>
        <v/>
      </c>
      <c r="AJ645" s="36" t="str">
        <f>IF(Mining_Import!I645="","",Mining_Import!I645)</f>
        <v/>
      </c>
      <c r="BY645" s="120" t="str">
        <f t="shared" si="221"/>
        <v/>
      </c>
      <c r="BZ645" s="184" t="str">
        <f t="shared" si="234"/>
        <v/>
      </c>
      <c r="CA645" s="37" t="str">
        <f>IFERROR(VLOOKUP($BY645,Account_Value!$C$2:$F$2500,4,0),"")</f>
        <v/>
      </c>
      <c r="CB645" s="43" t="str">
        <f t="shared" si="222"/>
        <v/>
      </c>
      <c r="CC645" s="122" t="str">
        <f>IF($BZ645="","",SUM($BZ$2:$BZ645))</f>
        <v/>
      </c>
      <c r="CD645" s="43" t="str">
        <f>IF($BZ645="","",$BU$19*(SUM($BZ$2:$BZ645)))</f>
        <v/>
      </c>
    </row>
    <row r="646" spans="1:82">
      <c r="A646" s="4" t="str">
        <f t="shared" si="223"/>
        <v/>
      </c>
      <c r="B646" s="21" t="str">
        <f>IF(Investments_Import!A646="","",Investments_Import!A646)</f>
        <v/>
      </c>
      <c r="C646" s="22" t="str">
        <f t="shared" si="216"/>
        <v/>
      </c>
      <c r="D646" s="51" t="str">
        <f t="shared" si="224"/>
        <v/>
      </c>
      <c r="E646" s="3" t="str">
        <f>IF(Investments_Import!B646="","",Investments_Import!B646)</f>
        <v/>
      </c>
      <c r="F646" s="54" t="str">
        <f t="shared" si="225"/>
        <v xml:space="preserve"> </v>
      </c>
      <c r="G646" s="54" t="str">
        <f>IF($B646="","",COUNTIF($F$2:$F646,$F646))</f>
        <v/>
      </c>
      <c r="H646" s="53" t="str">
        <f t="shared" si="226"/>
        <v xml:space="preserve">  </v>
      </c>
      <c r="I646" s="3" t="str">
        <f>IF(Investments_Import!C646="","",Investments_Import!C646)</f>
        <v/>
      </c>
      <c r="J646" s="108" t="str">
        <f>IF(Investments_Import!D646="","",Investments_Import!D646)</f>
        <v/>
      </c>
      <c r="K646" s="108" t="str">
        <f t="shared" si="227"/>
        <v/>
      </c>
      <c r="L646" s="47" t="str">
        <f>IF(Investments_Import!E646="","",Investments_Import!E646)</f>
        <v/>
      </c>
      <c r="M646" s="47" t="str">
        <f t="shared" si="217"/>
        <v/>
      </c>
      <c r="N646" s="31" t="str">
        <f>IF(Investments_Import!F646="","",Investments_Import!F646)</f>
        <v/>
      </c>
      <c r="O646" s="31" t="str">
        <f t="shared" si="218"/>
        <v/>
      </c>
      <c r="P646" s="3" t="str">
        <f>IF(Investments_Import!G646="","",Investments_Import!G646)</f>
        <v/>
      </c>
      <c r="Q646" s="3" t="str">
        <f>IF(Investments_Import!H646="","",Investments_Import!H646)</f>
        <v/>
      </c>
      <c r="R646" s="37" t="str">
        <f t="shared" si="219"/>
        <v/>
      </c>
      <c r="S646" s="37" t="str">
        <f t="shared" si="220"/>
        <v/>
      </c>
      <c r="U646" s="36" t="str">
        <f>IF(Mining_Import!A646="","",Mining_Import!A646)</f>
        <v/>
      </c>
      <c r="V646" s="22" t="str">
        <f t="shared" si="228"/>
        <v/>
      </c>
      <c r="W646" s="127" t="str">
        <f t="shared" si="229"/>
        <v/>
      </c>
      <c r="X646" s="127" t="str">
        <f t="shared" si="230"/>
        <v/>
      </c>
      <c r="Y646" s="127" t="str">
        <f t="shared" si="231"/>
        <v/>
      </c>
      <c r="Z646" s="36" t="str">
        <f>IF(Mining_Import!B646="","",Mining_Import!B646)</f>
        <v/>
      </c>
      <c r="AA646" s="184" t="str">
        <f>IF(Mining_Import!$C646="","",Mining_Import!$C646)</f>
        <v/>
      </c>
      <c r="AB646" s="122" t="str">
        <f t="shared" si="232"/>
        <v/>
      </c>
      <c r="AC646" s="122" t="str">
        <f>IF($Y646&gt;Dashboard!$Q$19,$AB646,"")</f>
        <v/>
      </c>
      <c r="AD646" s="43" t="str">
        <f t="shared" si="233"/>
        <v/>
      </c>
      <c r="AE646" s="36" t="str">
        <f>IF(Mining_Import!D646="","",Mining_Import!D646)</f>
        <v/>
      </c>
      <c r="AF646" s="36" t="str">
        <f>IF(Mining_Import!E646="","",Mining_Import!E646)</f>
        <v/>
      </c>
      <c r="AG646" s="36" t="str">
        <f>IF(Mining_Import!F646="","",Mining_Import!F646)</f>
        <v/>
      </c>
      <c r="AH646" s="36" t="str">
        <f>IF(Mining_Import!G646="","",Mining_Import!G646)</f>
        <v/>
      </c>
      <c r="AI646" s="36" t="str">
        <f>IF(Mining_Import!H646="","",Mining_Import!H646)</f>
        <v/>
      </c>
      <c r="AJ646" s="36" t="str">
        <f>IF(Mining_Import!I646="","",Mining_Import!I646)</f>
        <v/>
      </c>
      <c r="BY646" s="120" t="str">
        <f t="shared" si="221"/>
        <v/>
      </c>
      <c r="BZ646" s="184" t="str">
        <f t="shared" si="234"/>
        <v/>
      </c>
      <c r="CA646" s="37" t="str">
        <f>IFERROR(VLOOKUP($BY646,Account_Value!$C$2:$F$2500,4,0),"")</f>
        <v/>
      </c>
      <c r="CB646" s="43" t="str">
        <f t="shared" si="222"/>
        <v/>
      </c>
      <c r="CC646" s="122" t="str">
        <f>IF($BZ646="","",SUM($BZ$2:$BZ646))</f>
        <v/>
      </c>
      <c r="CD646" s="43" t="str">
        <f>IF($BZ646="","",$BU$19*(SUM($BZ$2:$BZ646)))</f>
        <v/>
      </c>
    </row>
    <row r="647" spans="1:82">
      <c r="A647" s="4" t="str">
        <f t="shared" si="223"/>
        <v/>
      </c>
      <c r="B647" s="21" t="str">
        <f>IF(Investments_Import!A647="","",Investments_Import!A647)</f>
        <v/>
      </c>
      <c r="C647" s="22" t="str">
        <f t="shared" si="216"/>
        <v/>
      </c>
      <c r="D647" s="51" t="str">
        <f t="shared" si="224"/>
        <v/>
      </c>
      <c r="E647" s="3" t="str">
        <f>IF(Investments_Import!B647="","",Investments_Import!B647)</f>
        <v/>
      </c>
      <c r="F647" s="54" t="str">
        <f t="shared" si="225"/>
        <v xml:space="preserve"> </v>
      </c>
      <c r="G647" s="54" t="str">
        <f>IF($B647="","",COUNTIF($F$2:$F647,$F647))</f>
        <v/>
      </c>
      <c r="H647" s="53" t="str">
        <f t="shared" si="226"/>
        <v xml:space="preserve">  </v>
      </c>
      <c r="I647" s="3" t="str">
        <f>IF(Investments_Import!C647="","",Investments_Import!C647)</f>
        <v/>
      </c>
      <c r="J647" s="108" t="str">
        <f>IF(Investments_Import!D647="","",Investments_Import!D647)</f>
        <v/>
      </c>
      <c r="K647" s="108" t="str">
        <f t="shared" si="227"/>
        <v/>
      </c>
      <c r="L647" s="47" t="str">
        <f>IF(Investments_Import!E647="","",Investments_Import!E647)</f>
        <v/>
      </c>
      <c r="M647" s="47" t="str">
        <f t="shared" si="217"/>
        <v/>
      </c>
      <c r="N647" s="31" t="str">
        <f>IF(Investments_Import!F647="","",Investments_Import!F647)</f>
        <v/>
      </c>
      <c r="O647" s="31" t="str">
        <f t="shared" si="218"/>
        <v/>
      </c>
      <c r="P647" s="3" t="str">
        <f>IF(Investments_Import!G647="","",Investments_Import!G647)</f>
        <v/>
      </c>
      <c r="Q647" s="3" t="str">
        <f>IF(Investments_Import!H647="","",Investments_Import!H647)</f>
        <v/>
      </c>
      <c r="R647" s="37" t="str">
        <f t="shared" si="219"/>
        <v/>
      </c>
      <c r="S647" s="37" t="str">
        <f t="shared" si="220"/>
        <v/>
      </c>
      <c r="U647" s="36" t="str">
        <f>IF(Mining_Import!A647="","",Mining_Import!A647)</f>
        <v/>
      </c>
      <c r="V647" s="22" t="str">
        <f t="shared" si="228"/>
        <v/>
      </c>
      <c r="W647" s="127" t="str">
        <f t="shared" si="229"/>
        <v/>
      </c>
      <c r="X647" s="127" t="str">
        <f t="shared" si="230"/>
        <v/>
      </c>
      <c r="Y647" s="127" t="str">
        <f t="shared" si="231"/>
        <v/>
      </c>
      <c r="Z647" s="36" t="str">
        <f>IF(Mining_Import!B647="","",Mining_Import!B647)</f>
        <v/>
      </c>
      <c r="AA647" s="184" t="str">
        <f>IF(Mining_Import!$C647="","",Mining_Import!$C647)</f>
        <v/>
      </c>
      <c r="AB647" s="122" t="str">
        <f t="shared" si="232"/>
        <v/>
      </c>
      <c r="AC647" s="122" t="str">
        <f>IF($Y647&gt;Dashboard!$Q$19,$AB647,"")</f>
        <v/>
      </c>
      <c r="AD647" s="43" t="str">
        <f t="shared" si="233"/>
        <v/>
      </c>
      <c r="AE647" s="36" t="str">
        <f>IF(Mining_Import!D647="","",Mining_Import!D647)</f>
        <v/>
      </c>
      <c r="AF647" s="36" t="str">
        <f>IF(Mining_Import!E647="","",Mining_Import!E647)</f>
        <v/>
      </c>
      <c r="AG647" s="36" t="str">
        <f>IF(Mining_Import!F647="","",Mining_Import!F647)</f>
        <v/>
      </c>
      <c r="AH647" s="36" t="str">
        <f>IF(Mining_Import!G647="","",Mining_Import!G647)</f>
        <v/>
      </c>
      <c r="AI647" s="36" t="str">
        <f>IF(Mining_Import!H647="","",Mining_Import!H647)</f>
        <v/>
      </c>
      <c r="AJ647" s="36" t="str">
        <f>IF(Mining_Import!I647="","",Mining_Import!I647)</f>
        <v/>
      </c>
      <c r="BY647" s="120" t="str">
        <f t="shared" si="221"/>
        <v/>
      </c>
      <c r="BZ647" s="184" t="str">
        <f t="shared" si="234"/>
        <v/>
      </c>
      <c r="CA647" s="37" t="str">
        <f>IFERROR(VLOOKUP($BY647,Account_Value!$C$2:$F$2500,4,0),"")</f>
        <v/>
      </c>
      <c r="CB647" s="43" t="str">
        <f t="shared" si="222"/>
        <v/>
      </c>
      <c r="CC647" s="122" t="str">
        <f>IF($BZ647="","",SUM($BZ$2:$BZ647))</f>
        <v/>
      </c>
      <c r="CD647" s="43" t="str">
        <f>IF($BZ647="","",$BU$19*(SUM($BZ$2:$BZ647)))</f>
        <v/>
      </c>
    </row>
    <row r="648" spans="1:82">
      <c r="A648" s="4" t="str">
        <f t="shared" si="223"/>
        <v/>
      </c>
      <c r="B648" s="21" t="str">
        <f>IF(Investments_Import!A648="","",Investments_Import!A648)</f>
        <v/>
      </c>
      <c r="C648" s="22" t="str">
        <f t="shared" si="216"/>
        <v/>
      </c>
      <c r="D648" s="51" t="str">
        <f t="shared" si="224"/>
        <v/>
      </c>
      <c r="E648" s="3" t="str">
        <f>IF(Investments_Import!B648="","",Investments_Import!B648)</f>
        <v/>
      </c>
      <c r="F648" s="54" t="str">
        <f t="shared" si="225"/>
        <v xml:space="preserve"> </v>
      </c>
      <c r="G648" s="54" t="str">
        <f>IF($B648="","",COUNTIF($F$2:$F648,$F648))</f>
        <v/>
      </c>
      <c r="H648" s="53" t="str">
        <f t="shared" si="226"/>
        <v xml:space="preserve">  </v>
      </c>
      <c r="I648" s="3" t="str">
        <f>IF(Investments_Import!C648="","",Investments_Import!C648)</f>
        <v/>
      </c>
      <c r="J648" s="108" t="str">
        <f>IF(Investments_Import!D648="","",Investments_Import!D648)</f>
        <v/>
      </c>
      <c r="K648" s="108" t="str">
        <f t="shared" si="227"/>
        <v/>
      </c>
      <c r="L648" s="47" t="str">
        <f>IF(Investments_Import!E648="","",Investments_Import!E648)</f>
        <v/>
      </c>
      <c r="M648" s="47" t="str">
        <f t="shared" si="217"/>
        <v/>
      </c>
      <c r="N648" s="31" t="str">
        <f>IF(Investments_Import!F648="","",Investments_Import!F648)</f>
        <v/>
      </c>
      <c r="O648" s="31" t="str">
        <f t="shared" si="218"/>
        <v/>
      </c>
      <c r="P648" s="3" t="str">
        <f>IF(Investments_Import!G648="","",Investments_Import!G648)</f>
        <v/>
      </c>
      <c r="Q648" s="3" t="str">
        <f>IF(Investments_Import!H648="","",Investments_Import!H648)</f>
        <v/>
      </c>
      <c r="R648" s="37" t="str">
        <f t="shared" si="219"/>
        <v/>
      </c>
      <c r="S648" s="37" t="str">
        <f t="shared" si="220"/>
        <v/>
      </c>
      <c r="U648" s="36" t="str">
        <f>IF(Mining_Import!A648="","",Mining_Import!A648)</f>
        <v/>
      </c>
      <c r="V648" s="22" t="str">
        <f t="shared" si="228"/>
        <v/>
      </c>
      <c r="W648" s="127" t="str">
        <f t="shared" si="229"/>
        <v/>
      </c>
      <c r="X648" s="127" t="str">
        <f t="shared" si="230"/>
        <v/>
      </c>
      <c r="Y648" s="127" t="str">
        <f t="shared" si="231"/>
        <v/>
      </c>
      <c r="Z648" s="36" t="str">
        <f>IF(Mining_Import!B648="","",Mining_Import!B648)</f>
        <v/>
      </c>
      <c r="AA648" s="184" t="str">
        <f>IF(Mining_Import!$C648="","",Mining_Import!$C648)</f>
        <v/>
      </c>
      <c r="AB648" s="122" t="str">
        <f t="shared" si="232"/>
        <v/>
      </c>
      <c r="AC648" s="122" t="str">
        <f>IF($Y648&gt;Dashboard!$Q$19,$AB648,"")</f>
        <v/>
      </c>
      <c r="AD648" s="43" t="str">
        <f t="shared" si="233"/>
        <v/>
      </c>
      <c r="AE648" s="36" t="str">
        <f>IF(Mining_Import!D648="","",Mining_Import!D648)</f>
        <v/>
      </c>
      <c r="AF648" s="36" t="str">
        <f>IF(Mining_Import!E648="","",Mining_Import!E648)</f>
        <v/>
      </c>
      <c r="AG648" s="36" t="str">
        <f>IF(Mining_Import!F648="","",Mining_Import!F648)</f>
        <v/>
      </c>
      <c r="AH648" s="36" t="str">
        <f>IF(Mining_Import!G648="","",Mining_Import!G648)</f>
        <v/>
      </c>
      <c r="AI648" s="36" t="str">
        <f>IF(Mining_Import!H648="","",Mining_Import!H648)</f>
        <v/>
      </c>
      <c r="AJ648" s="36" t="str">
        <f>IF(Mining_Import!I648="","",Mining_Import!I648)</f>
        <v/>
      </c>
      <c r="BY648" s="120" t="str">
        <f t="shared" si="221"/>
        <v/>
      </c>
      <c r="BZ648" s="184" t="str">
        <f t="shared" si="234"/>
        <v/>
      </c>
      <c r="CA648" s="37" t="str">
        <f>IFERROR(VLOOKUP($BY648,Account_Value!$C$2:$F$2500,4,0),"")</f>
        <v/>
      </c>
      <c r="CB648" s="43" t="str">
        <f t="shared" si="222"/>
        <v/>
      </c>
      <c r="CC648" s="122" t="str">
        <f>IF($BZ648="","",SUM($BZ$2:$BZ648))</f>
        <v/>
      </c>
      <c r="CD648" s="43" t="str">
        <f>IF($BZ648="","",$BU$19*(SUM($BZ$2:$BZ648)))</f>
        <v/>
      </c>
    </row>
    <row r="649" spans="1:82">
      <c r="A649" s="4" t="str">
        <f t="shared" si="223"/>
        <v/>
      </c>
      <c r="B649" s="21" t="str">
        <f>IF(Investments_Import!A649="","",Investments_Import!A649)</f>
        <v/>
      </c>
      <c r="C649" s="22" t="str">
        <f t="shared" si="216"/>
        <v/>
      </c>
      <c r="D649" s="51" t="str">
        <f t="shared" si="224"/>
        <v/>
      </c>
      <c r="E649" s="3" t="str">
        <f>IF(Investments_Import!B649="","",Investments_Import!B649)</f>
        <v/>
      </c>
      <c r="F649" s="54" t="str">
        <f t="shared" si="225"/>
        <v xml:space="preserve"> </v>
      </c>
      <c r="G649" s="54" t="str">
        <f>IF($B649="","",COUNTIF($F$2:$F649,$F649))</f>
        <v/>
      </c>
      <c r="H649" s="53" t="str">
        <f t="shared" si="226"/>
        <v xml:space="preserve">  </v>
      </c>
      <c r="I649" s="3" t="str">
        <f>IF(Investments_Import!C649="","",Investments_Import!C649)</f>
        <v/>
      </c>
      <c r="J649" s="108" t="str">
        <f>IF(Investments_Import!D649="","",Investments_Import!D649)</f>
        <v/>
      </c>
      <c r="K649" s="108" t="str">
        <f t="shared" si="227"/>
        <v/>
      </c>
      <c r="L649" s="47" t="str">
        <f>IF(Investments_Import!E649="","",Investments_Import!E649)</f>
        <v/>
      </c>
      <c r="M649" s="47" t="str">
        <f t="shared" si="217"/>
        <v/>
      </c>
      <c r="N649" s="31" t="str">
        <f>IF(Investments_Import!F649="","",Investments_Import!F649)</f>
        <v/>
      </c>
      <c r="O649" s="31" t="str">
        <f t="shared" si="218"/>
        <v/>
      </c>
      <c r="P649" s="3" t="str">
        <f>IF(Investments_Import!G649="","",Investments_Import!G649)</f>
        <v/>
      </c>
      <c r="Q649" s="3" t="str">
        <f>IF(Investments_Import!H649="","",Investments_Import!H649)</f>
        <v/>
      </c>
      <c r="R649" s="37" t="str">
        <f t="shared" si="219"/>
        <v/>
      </c>
      <c r="S649" s="37" t="str">
        <f t="shared" si="220"/>
        <v/>
      </c>
      <c r="U649" s="36" t="str">
        <f>IF(Mining_Import!A649="","",Mining_Import!A649)</f>
        <v/>
      </c>
      <c r="V649" s="22" t="str">
        <f t="shared" si="228"/>
        <v/>
      </c>
      <c r="W649" s="127" t="str">
        <f t="shared" si="229"/>
        <v/>
      </c>
      <c r="X649" s="127" t="str">
        <f t="shared" si="230"/>
        <v/>
      </c>
      <c r="Y649" s="127" t="str">
        <f t="shared" si="231"/>
        <v/>
      </c>
      <c r="Z649" s="36" t="str">
        <f>IF(Mining_Import!B649="","",Mining_Import!B649)</f>
        <v/>
      </c>
      <c r="AA649" s="184" t="str">
        <f>IF(Mining_Import!$C649="","",Mining_Import!$C649)</f>
        <v/>
      </c>
      <c r="AB649" s="122" t="str">
        <f t="shared" si="232"/>
        <v/>
      </c>
      <c r="AC649" s="122" t="str">
        <f>IF($Y649&gt;Dashboard!$Q$19,$AB649,"")</f>
        <v/>
      </c>
      <c r="AD649" s="43" t="str">
        <f t="shared" si="233"/>
        <v/>
      </c>
      <c r="AE649" s="36" t="str">
        <f>IF(Mining_Import!D649="","",Mining_Import!D649)</f>
        <v/>
      </c>
      <c r="AF649" s="36" t="str">
        <f>IF(Mining_Import!E649="","",Mining_Import!E649)</f>
        <v/>
      </c>
      <c r="AG649" s="36" t="str">
        <f>IF(Mining_Import!F649="","",Mining_Import!F649)</f>
        <v/>
      </c>
      <c r="AH649" s="36" t="str">
        <f>IF(Mining_Import!G649="","",Mining_Import!G649)</f>
        <v/>
      </c>
      <c r="AI649" s="36" t="str">
        <f>IF(Mining_Import!H649="","",Mining_Import!H649)</f>
        <v/>
      </c>
      <c r="AJ649" s="36" t="str">
        <f>IF(Mining_Import!I649="","",Mining_Import!I649)</f>
        <v/>
      </c>
      <c r="BY649" s="120" t="str">
        <f t="shared" si="221"/>
        <v/>
      </c>
      <c r="BZ649" s="184" t="str">
        <f t="shared" si="234"/>
        <v/>
      </c>
      <c r="CA649" s="37" t="str">
        <f>IFERROR(VLOOKUP($BY649,Account_Value!$C$2:$F$2500,4,0),"")</f>
        <v/>
      </c>
      <c r="CB649" s="43" t="str">
        <f t="shared" si="222"/>
        <v/>
      </c>
      <c r="CC649" s="122" t="str">
        <f>IF($BZ649="","",SUM($BZ$2:$BZ649))</f>
        <v/>
      </c>
      <c r="CD649" s="43" t="str">
        <f>IF($BZ649="","",$BU$19*(SUM($BZ$2:$BZ649)))</f>
        <v/>
      </c>
    </row>
    <row r="650" spans="1:82">
      <c r="A650" s="4" t="str">
        <f t="shared" si="223"/>
        <v/>
      </c>
      <c r="B650" s="21" t="str">
        <f>IF(Investments_Import!A650="","",Investments_Import!A650)</f>
        <v/>
      </c>
      <c r="C650" s="22" t="str">
        <f t="shared" si="216"/>
        <v/>
      </c>
      <c r="D650" s="51" t="str">
        <f t="shared" si="224"/>
        <v/>
      </c>
      <c r="E650" s="3" t="str">
        <f>IF(Investments_Import!B650="","",Investments_Import!B650)</f>
        <v/>
      </c>
      <c r="F650" s="54" t="str">
        <f t="shared" si="225"/>
        <v xml:space="preserve"> </v>
      </c>
      <c r="G650" s="54" t="str">
        <f>IF($B650="","",COUNTIF($F$2:$F650,$F650))</f>
        <v/>
      </c>
      <c r="H650" s="53" t="str">
        <f t="shared" si="226"/>
        <v xml:space="preserve">  </v>
      </c>
      <c r="I650" s="3" t="str">
        <f>IF(Investments_Import!C650="","",Investments_Import!C650)</f>
        <v/>
      </c>
      <c r="J650" s="108" t="str">
        <f>IF(Investments_Import!D650="","",Investments_Import!D650)</f>
        <v/>
      </c>
      <c r="K650" s="108" t="str">
        <f t="shared" si="227"/>
        <v/>
      </c>
      <c r="L650" s="47" t="str">
        <f>IF(Investments_Import!E650="","",Investments_Import!E650)</f>
        <v/>
      </c>
      <c r="M650" s="47" t="str">
        <f t="shared" si="217"/>
        <v/>
      </c>
      <c r="N650" s="31" t="str">
        <f>IF(Investments_Import!F650="","",Investments_Import!F650)</f>
        <v/>
      </c>
      <c r="O650" s="31" t="str">
        <f t="shared" si="218"/>
        <v/>
      </c>
      <c r="P650" s="3" t="str">
        <f>IF(Investments_Import!G650="","",Investments_Import!G650)</f>
        <v/>
      </c>
      <c r="Q650" s="3" t="str">
        <f>IF(Investments_Import!H650="","",Investments_Import!H650)</f>
        <v/>
      </c>
      <c r="R650" s="37" t="str">
        <f t="shared" si="219"/>
        <v/>
      </c>
      <c r="S650" s="37" t="str">
        <f t="shared" si="220"/>
        <v/>
      </c>
      <c r="U650" s="36" t="str">
        <f>IF(Mining_Import!A650="","",Mining_Import!A650)</f>
        <v/>
      </c>
      <c r="V650" s="22" t="str">
        <f t="shared" si="228"/>
        <v/>
      </c>
      <c r="W650" s="127" t="str">
        <f t="shared" si="229"/>
        <v/>
      </c>
      <c r="X650" s="127" t="str">
        <f t="shared" si="230"/>
        <v/>
      </c>
      <c r="Y650" s="127" t="str">
        <f t="shared" si="231"/>
        <v/>
      </c>
      <c r="Z650" s="36" t="str">
        <f>IF(Mining_Import!B650="","",Mining_Import!B650)</f>
        <v/>
      </c>
      <c r="AA650" s="184" t="str">
        <f>IF(Mining_Import!$C650="","",Mining_Import!$C650)</f>
        <v/>
      </c>
      <c r="AB650" s="122" t="str">
        <f t="shared" si="232"/>
        <v/>
      </c>
      <c r="AC650" s="122" t="str">
        <f>IF($Y650&gt;Dashboard!$Q$19,$AB650,"")</f>
        <v/>
      </c>
      <c r="AD650" s="43" t="str">
        <f t="shared" si="233"/>
        <v/>
      </c>
      <c r="AE650" s="36" t="str">
        <f>IF(Mining_Import!D650="","",Mining_Import!D650)</f>
        <v/>
      </c>
      <c r="AF650" s="36" t="str">
        <f>IF(Mining_Import!E650="","",Mining_Import!E650)</f>
        <v/>
      </c>
      <c r="AG650" s="36" t="str">
        <f>IF(Mining_Import!F650="","",Mining_Import!F650)</f>
        <v/>
      </c>
      <c r="AH650" s="36" t="str">
        <f>IF(Mining_Import!G650="","",Mining_Import!G650)</f>
        <v/>
      </c>
      <c r="AI650" s="36" t="str">
        <f>IF(Mining_Import!H650="","",Mining_Import!H650)</f>
        <v/>
      </c>
      <c r="AJ650" s="36" t="str">
        <f>IF(Mining_Import!I650="","",Mining_Import!I650)</f>
        <v/>
      </c>
      <c r="BY650" s="120" t="str">
        <f t="shared" si="221"/>
        <v/>
      </c>
      <c r="BZ650" s="184" t="str">
        <f t="shared" si="234"/>
        <v/>
      </c>
      <c r="CA650" s="37" t="str">
        <f>IFERROR(VLOOKUP($BY650,Account_Value!$C$2:$F$2500,4,0),"")</f>
        <v/>
      </c>
      <c r="CB650" s="43" t="str">
        <f t="shared" si="222"/>
        <v/>
      </c>
      <c r="CC650" s="122" t="str">
        <f>IF($BZ650="","",SUM($BZ$2:$BZ650))</f>
        <v/>
      </c>
      <c r="CD650" s="43" t="str">
        <f>IF($BZ650="","",$BU$19*(SUM($BZ$2:$BZ650)))</f>
        <v/>
      </c>
    </row>
    <row r="651" spans="1:82">
      <c r="A651" s="4" t="str">
        <f t="shared" si="223"/>
        <v/>
      </c>
      <c r="B651" s="21" t="str">
        <f>IF(Investments_Import!A651="","",Investments_Import!A651)</f>
        <v/>
      </c>
      <c r="C651" s="22" t="str">
        <f t="shared" si="216"/>
        <v/>
      </c>
      <c r="D651" s="51" t="str">
        <f t="shared" si="224"/>
        <v/>
      </c>
      <c r="E651" s="3" t="str">
        <f>IF(Investments_Import!B651="","",Investments_Import!B651)</f>
        <v/>
      </c>
      <c r="F651" s="54" t="str">
        <f t="shared" si="225"/>
        <v xml:space="preserve"> </v>
      </c>
      <c r="G651" s="54" t="str">
        <f>IF($B651="","",COUNTIF($F$2:$F651,$F651))</f>
        <v/>
      </c>
      <c r="H651" s="53" t="str">
        <f t="shared" si="226"/>
        <v xml:space="preserve">  </v>
      </c>
      <c r="I651" s="3" t="str">
        <f>IF(Investments_Import!C651="","",Investments_Import!C651)</f>
        <v/>
      </c>
      <c r="J651" s="108" t="str">
        <f>IF(Investments_Import!D651="","",Investments_Import!D651)</f>
        <v/>
      </c>
      <c r="K651" s="108" t="str">
        <f t="shared" si="227"/>
        <v/>
      </c>
      <c r="L651" s="47" t="str">
        <f>IF(Investments_Import!E651="","",Investments_Import!E651)</f>
        <v/>
      </c>
      <c r="M651" s="47" t="str">
        <f t="shared" si="217"/>
        <v/>
      </c>
      <c r="N651" s="31" t="str">
        <f>IF(Investments_Import!F651="","",Investments_Import!F651)</f>
        <v/>
      </c>
      <c r="O651" s="31" t="str">
        <f t="shared" si="218"/>
        <v/>
      </c>
      <c r="P651" s="3" t="str">
        <f>IF(Investments_Import!G651="","",Investments_Import!G651)</f>
        <v/>
      </c>
      <c r="Q651" s="3" t="str">
        <f>IF(Investments_Import!H651="","",Investments_Import!H651)</f>
        <v/>
      </c>
      <c r="R651" s="37" t="str">
        <f t="shared" si="219"/>
        <v/>
      </c>
      <c r="S651" s="37" t="str">
        <f t="shared" si="220"/>
        <v/>
      </c>
      <c r="U651" s="36" t="str">
        <f>IF(Mining_Import!A651="","",Mining_Import!A651)</f>
        <v/>
      </c>
      <c r="V651" s="22" t="str">
        <f t="shared" si="228"/>
        <v/>
      </c>
      <c r="W651" s="127" t="str">
        <f t="shared" si="229"/>
        <v/>
      </c>
      <c r="X651" s="127" t="str">
        <f t="shared" si="230"/>
        <v/>
      </c>
      <c r="Y651" s="127" t="str">
        <f t="shared" si="231"/>
        <v/>
      </c>
      <c r="Z651" s="36" t="str">
        <f>IF(Mining_Import!B651="","",Mining_Import!B651)</f>
        <v/>
      </c>
      <c r="AA651" s="184" t="str">
        <f>IF(Mining_Import!$C651="","",Mining_Import!$C651)</f>
        <v/>
      </c>
      <c r="AB651" s="122" t="str">
        <f t="shared" si="232"/>
        <v/>
      </c>
      <c r="AC651" s="122" t="str">
        <f>IF($Y651&gt;Dashboard!$Q$19,$AB651,"")</f>
        <v/>
      </c>
      <c r="AD651" s="43" t="str">
        <f t="shared" si="233"/>
        <v/>
      </c>
      <c r="AE651" s="36" t="str">
        <f>IF(Mining_Import!D651="","",Mining_Import!D651)</f>
        <v/>
      </c>
      <c r="AF651" s="36" t="str">
        <f>IF(Mining_Import!E651="","",Mining_Import!E651)</f>
        <v/>
      </c>
      <c r="AG651" s="36" t="str">
        <f>IF(Mining_Import!F651="","",Mining_Import!F651)</f>
        <v/>
      </c>
      <c r="AH651" s="36" t="str">
        <f>IF(Mining_Import!G651="","",Mining_Import!G651)</f>
        <v/>
      </c>
      <c r="AI651" s="36" t="str">
        <f>IF(Mining_Import!H651="","",Mining_Import!H651)</f>
        <v/>
      </c>
      <c r="AJ651" s="36" t="str">
        <f>IF(Mining_Import!I651="","",Mining_Import!I651)</f>
        <v/>
      </c>
      <c r="BY651" s="120" t="str">
        <f t="shared" si="221"/>
        <v/>
      </c>
      <c r="BZ651" s="184" t="str">
        <f t="shared" si="234"/>
        <v/>
      </c>
      <c r="CA651" s="37" t="str">
        <f>IFERROR(VLOOKUP($BY651,Account_Value!$C$2:$F$2500,4,0),"")</f>
        <v/>
      </c>
      <c r="CB651" s="43" t="str">
        <f t="shared" si="222"/>
        <v/>
      </c>
      <c r="CC651" s="122" t="str">
        <f>IF($BZ651="","",SUM($BZ$2:$BZ651))</f>
        <v/>
      </c>
      <c r="CD651" s="43" t="str">
        <f>IF($BZ651="","",$BU$19*(SUM($BZ$2:$BZ651)))</f>
        <v/>
      </c>
    </row>
    <row r="652" spans="1:82">
      <c r="A652" s="4" t="str">
        <f t="shared" si="223"/>
        <v/>
      </c>
      <c r="B652" s="21" t="str">
        <f>IF(Investments_Import!A652="","",Investments_Import!A652)</f>
        <v/>
      </c>
      <c r="C652" s="22" t="str">
        <f t="shared" si="216"/>
        <v/>
      </c>
      <c r="D652" s="51" t="str">
        <f t="shared" si="224"/>
        <v/>
      </c>
      <c r="E652" s="3" t="str">
        <f>IF(Investments_Import!B652="","",Investments_Import!B652)</f>
        <v/>
      </c>
      <c r="F652" s="54" t="str">
        <f t="shared" si="225"/>
        <v xml:space="preserve"> </v>
      </c>
      <c r="G652" s="54" t="str">
        <f>IF($B652="","",COUNTIF($F$2:$F652,$F652))</f>
        <v/>
      </c>
      <c r="H652" s="53" t="str">
        <f t="shared" si="226"/>
        <v xml:space="preserve">  </v>
      </c>
      <c r="I652" s="3" t="str">
        <f>IF(Investments_Import!C652="","",Investments_Import!C652)</f>
        <v/>
      </c>
      <c r="J652" s="108" t="str">
        <f>IF(Investments_Import!D652="","",Investments_Import!D652)</f>
        <v/>
      </c>
      <c r="K652" s="108" t="str">
        <f t="shared" si="227"/>
        <v/>
      </c>
      <c r="L652" s="47" t="str">
        <f>IF(Investments_Import!E652="","",Investments_Import!E652)</f>
        <v/>
      </c>
      <c r="M652" s="47" t="str">
        <f t="shared" si="217"/>
        <v/>
      </c>
      <c r="N652" s="31" t="str">
        <f>IF(Investments_Import!F652="","",Investments_Import!F652)</f>
        <v/>
      </c>
      <c r="O652" s="31" t="str">
        <f t="shared" si="218"/>
        <v/>
      </c>
      <c r="P652" s="3" t="str">
        <f>IF(Investments_Import!G652="","",Investments_Import!G652)</f>
        <v/>
      </c>
      <c r="Q652" s="3" t="str">
        <f>IF(Investments_Import!H652="","",Investments_Import!H652)</f>
        <v/>
      </c>
      <c r="R652" s="37" t="str">
        <f t="shared" si="219"/>
        <v/>
      </c>
      <c r="S652" s="37" t="str">
        <f t="shared" si="220"/>
        <v/>
      </c>
      <c r="U652" s="36" t="str">
        <f>IF(Mining_Import!A652="","",Mining_Import!A652)</f>
        <v/>
      </c>
      <c r="V652" s="22" t="str">
        <f t="shared" si="228"/>
        <v/>
      </c>
      <c r="W652" s="127" t="str">
        <f t="shared" si="229"/>
        <v/>
      </c>
      <c r="X652" s="127" t="str">
        <f t="shared" si="230"/>
        <v/>
      </c>
      <c r="Y652" s="127" t="str">
        <f t="shared" si="231"/>
        <v/>
      </c>
      <c r="Z652" s="36" t="str">
        <f>IF(Mining_Import!B652="","",Mining_Import!B652)</f>
        <v/>
      </c>
      <c r="AA652" s="184" t="str">
        <f>IF(Mining_Import!$C652="","",Mining_Import!$C652)</f>
        <v/>
      </c>
      <c r="AB652" s="122" t="str">
        <f t="shared" si="232"/>
        <v/>
      </c>
      <c r="AC652" s="122" t="str">
        <f>IF($Y652&gt;Dashboard!$Q$19,$AB652,"")</f>
        <v/>
      </c>
      <c r="AD652" s="43" t="str">
        <f t="shared" si="233"/>
        <v/>
      </c>
      <c r="AE652" s="36" t="str">
        <f>IF(Mining_Import!D652="","",Mining_Import!D652)</f>
        <v/>
      </c>
      <c r="AF652" s="36" t="str">
        <f>IF(Mining_Import!E652="","",Mining_Import!E652)</f>
        <v/>
      </c>
      <c r="AG652" s="36" t="str">
        <f>IF(Mining_Import!F652="","",Mining_Import!F652)</f>
        <v/>
      </c>
      <c r="AH652" s="36" t="str">
        <f>IF(Mining_Import!G652="","",Mining_Import!G652)</f>
        <v/>
      </c>
      <c r="AI652" s="36" t="str">
        <f>IF(Mining_Import!H652="","",Mining_Import!H652)</f>
        <v/>
      </c>
      <c r="AJ652" s="36" t="str">
        <f>IF(Mining_Import!I652="","",Mining_Import!I652)</f>
        <v/>
      </c>
      <c r="BY652" s="120" t="str">
        <f t="shared" si="221"/>
        <v/>
      </c>
      <c r="BZ652" s="184" t="str">
        <f t="shared" si="234"/>
        <v/>
      </c>
      <c r="CA652" s="37" t="str">
        <f>IFERROR(VLOOKUP($BY652,Account_Value!$C$2:$F$2500,4,0),"")</f>
        <v/>
      </c>
      <c r="CB652" s="43" t="str">
        <f t="shared" si="222"/>
        <v/>
      </c>
      <c r="CC652" s="122" t="str">
        <f>IF($BZ652="","",SUM($BZ$2:$BZ652))</f>
        <v/>
      </c>
      <c r="CD652" s="43" t="str">
        <f>IF($BZ652="","",$BU$19*(SUM($BZ$2:$BZ652)))</f>
        <v/>
      </c>
    </row>
    <row r="653" spans="1:82">
      <c r="A653" s="4" t="str">
        <f t="shared" si="223"/>
        <v/>
      </c>
      <c r="B653" s="21" t="str">
        <f>IF(Investments_Import!A653="","",Investments_Import!A653)</f>
        <v/>
      </c>
      <c r="C653" s="22" t="str">
        <f t="shared" si="216"/>
        <v/>
      </c>
      <c r="D653" s="51" t="str">
        <f t="shared" si="224"/>
        <v/>
      </c>
      <c r="E653" s="3" t="str">
        <f>IF(Investments_Import!B653="","",Investments_Import!B653)</f>
        <v/>
      </c>
      <c r="F653" s="54" t="str">
        <f t="shared" si="225"/>
        <v xml:space="preserve"> </v>
      </c>
      <c r="G653" s="54" t="str">
        <f>IF($B653="","",COUNTIF($F$2:$F653,$F653))</f>
        <v/>
      </c>
      <c r="H653" s="53" t="str">
        <f t="shared" si="226"/>
        <v xml:space="preserve">  </v>
      </c>
      <c r="I653" s="3" t="str">
        <f>IF(Investments_Import!C653="","",Investments_Import!C653)</f>
        <v/>
      </c>
      <c r="J653" s="108" t="str">
        <f>IF(Investments_Import!D653="","",Investments_Import!D653)</f>
        <v/>
      </c>
      <c r="K653" s="108" t="str">
        <f t="shared" si="227"/>
        <v/>
      </c>
      <c r="L653" s="47" t="str">
        <f>IF(Investments_Import!E653="","",Investments_Import!E653)</f>
        <v/>
      </c>
      <c r="M653" s="47" t="str">
        <f t="shared" si="217"/>
        <v/>
      </c>
      <c r="N653" s="31" t="str">
        <f>IF(Investments_Import!F653="","",Investments_Import!F653)</f>
        <v/>
      </c>
      <c r="O653" s="31" t="str">
        <f t="shared" si="218"/>
        <v/>
      </c>
      <c r="P653" s="3" t="str">
        <f>IF(Investments_Import!G653="","",Investments_Import!G653)</f>
        <v/>
      </c>
      <c r="Q653" s="3" t="str">
        <f>IF(Investments_Import!H653="","",Investments_Import!H653)</f>
        <v/>
      </c>
      <c r="R653" s="37" t="str">
        <f t="shared" si="219"/>
        <v/>
      </c>
      <c r="S653" s="37" t="str">
        <f t="shared" si="220"/>
        <v/>
      </c>
      <c r="U653" s="36" t="str">
        <f>IF(Mining_Import!A653="","",Mining_Import!A653)</f>
        <v/>
      </c>
      <c r="V653" s="22" t="str">
        <f t="shared" si="228"/>
        <v/>
      </c>
      <c r="W653" s="127" t="str">
        <f t="shared" si="229"/>
        <v/>
      </c>
      <c r="X653" s="127" t="str">
        <f t="shared" si="230"/>
        <v/>
      </c>
      <c r="Y653" s="127" t="str">
        <f t="shared" si="231"/>
        <v/>
      </c>
      <c r="Z653" s="36" t="str">
        <f>IF(Mining_Import!B653="","",Mining_Import!B653)</f>
        <v/>
      </c>
      <c r="AA653" s="184" t="str">
        <f>IF(Mining_Import!$C653="","",Mining_Import!$C653)</f>
        <v/>
      </c>
      <c r="AB653" s="122" t="str">
        <f t="shared" si="232"/>
        <v/>
      </c>
      <c r="AC653" s="122" t="str">
        <f>IF($Y653&gt;Dashboard!$Q$19,$AB653,"")</f>
        <v/>
      </c>
      <c r="AD653" s="43" t="str">
        <f t="shared" si="233"/>
        <v/>
      </c>
      <c r="AE653" s="36" t="str">
        <f>IF(Mining_Import!D653="","",Mining_Import!D653)</f>
        <v/>
      </c>
      <c r="AF653" s="36" t="str">
        <f>IF(Mining_Import!E653="","",Mining_Import!E653)</f>
        <v/>
      </c>
      <c r="AG653" s="36" t="str">
        <f>IF(Mining_Import!F653="","",Mining_Import!F653)</f>
        <v/>
      </c>
      <c r="AH653" s="36" t="str">
        <f>IF(Mining_Import!G653="","",Mining_Import!G653)</f>
        <v/>
      </c>
      <c r="AI653" s="36" t="str">
        <f>IF(Mining_Import!H653="","",Mining_Import!H653)</f>
        <v/>
      </c>
      <c r="AJ653" s="36" t="str">
        <f>IF(Mining_Import!I653="","",Mining_Import!I653)</f>
        <v/>
      </c>
      <c r="BY653" s="120" t="str">
        <f t="shared" si="221"/>
        <v/>
      </c>
      <c r="BZ653" s="184" t="str">
        <f t="shared" si="234"/>
        <v/>
      </c>
      <c r="CA653" s="37" t="str">
        <f>IFERROR(VLOOKUP($BY653,Account_Value!$C$2:$F$2500,4,0),"")</f>
        <v/>
      </c>
      <c r="CB653" s="43" t="str">
        <f t="shared" si="222"/>
        <v/>
      </c>
      <c r="CC653" s="122" t="str">
        <f>IF($BZ653="","",SUM($BZ$2:$BZ653))</f>
        <v/>
      </c>
      <c r="CD653" s="43" t="str">
        <f>IF($BZ653="","",$BU$19*(SUM($BZ$2:$BZ653)))</f>
        <v/>
      </c>
    </row>
    <row r="654" spans="1:82">
      <c r="A654" s="4" t="str">
        <f t="shared" si="223"/>
        <v/>
      </c>
      <c r="B654" s="21" t="str">
        <f>IF(Investments_Import!A654="","",Investments_Import!A654)</f>
        <v/>
      </c>
      <c r="C654" s="22" t="str">
        <f t="shared" si="216"/>
        <v/>
      </c>
      <c r="D654" s="51" t="str">
        <f t="shared" si="224"/>
        <v/>
      </c>
      <c r="E654" s="3" t="str">
        <f>IF(Investments_Import!B654="","",Investments_Import!B654)</f>
        <v/>
      </c>
      <c r="F654" s="54" t="str">
        <f t="shared" si="225"/>
        <v xml:space="preserve"> </v>
      </c>
      <c r="G654" s="54" t="str">
        <f>IF($B654="","",COUNTIF($F$2:$F654,$F654))</f>
        <v/>
      </c>
      <c r="H654" s="53" t="str">
        <f t="shared" si="226"/>
        <v xml:space="preserve">  </v>
      </c>
      <c r="I654" s="3" t="str">
        <f>IF(Investments_Import!C654="","",Investments_Import!C654)</f>
        <v/>
      </c>
      <c r="J654" s="108" t="str">
        <f>IF(Investments_Import!D654="","",Investments_Import!D654)</f>
        <v/>
      </c>
      <c r="K654" s="108" t="str">
        <f t="shared" si="227"/>
        <v/>
      </c>
      <c r="L654" s="47" t="str">
        <f>IF(Investments_Import!E654="","",Investments_Import!E654)</f>
        <v/>
      </c>
      <c r="M654" s="47" t="str">
        <f t="shared" si="217"/>
        <v/>
      </c>
      <c r="N654" s="31" t="str">
        <f>IF(Investments_Import!F654="","",Investments_Import!F654)</f>
        <v/>
      </c>
      <c r="O654" s="31" t="str">
        <f t="shared" si="218"/>
        <v/>
      </c>
      <c r="P654" s="3" t="str">
        <f>IF(Investments_Import!G654="","",Investments_Import!G654)</f>
        <v/>
      </c>
      <c r="Q654" s="3" t="str">
        <f>IF(Investments_Import!H654="","",Investments_Import!H654)</f>
        <v/>
      </c>
      <c r="R654" s="37" t="str">
        <f t="shared" si="219"/>
        <v/>
      </c>
      <c r="S654" s="37" t="str">
        <f t="shared" si="220"/>
        <v/>
      </c>
      <c r="U654" s="36" t="str">
        <f>IF(Mining_Import!A654="","",Mining_Import!A654)</f>
        <v/>
      </c>
      <c r="V654" s="22" t="str">
        <f t="shared" si="228"/>
        <v/>
      </c>
      <c r="W654" s="127" t="str">
        <f t="shared" si="229"/>
        <v/>
      </c>
      <c r="X654" s="127" t="str">
        <f t="shared" si="230"/>
        <v/>
      </c>
      <c r="Y654" s="127" t="str">
        <f t="shared" si="231"/>
        <v/>
      </c>
      <c r="Z654" s="36" t="str">
        <f>IF(Mining_Import!B654="","",Mining_Import!B654)</f>
        <v/>
      </c>
      <c r="AA654" s="184" t="str">
        <f>IF(Mining_Import!$C654="","",Mining_Import!$C654)</f>
        <v/>
      </c>
      <c r="AB654" s="122" t="str">
        <f t="shared" si="232"/>
        <v/>
      </c>
      <c r="AC654" s="122" t="str">
        <f>IF($Y654&gt;Dashboard!$Q$19,$AB654,"")</f>
        <v/>
      </c>
      <c r="AD654" s="43" t="str">
        <f t="shared" si="233"/>
        <v/>
      </c>
      <c r="AE654" s="36" t="str">
        <f>IF(Mining_Import!D654="","",Mining_Import!D654)</f>
        <v/>
      </c>
      <c r="AF654" s="36" t="str">
        <f>IF(Mining_Import!E654="","",Mining_Import!E654)</f>
        <v/>
      </c>
      <c r="AG654" s="36" t="str">
        <f>IF(Mining_Import!F654="","",Mining_Import!F654)</f>
        <v/>
      </c>
      <c r="AH654" s="36" t="str">
        <f>IF(Mining_Import!G654="","",Mining_Import!G654)</f>
        <v/>
      </c>
      <c r="AI654" s="36" t="str">
        <f>IF(Mining_Import!H654="","",Mining_Import!H654)</f>
        <v/>
      </c>
      <c r="AJ654" s="36" t="str">
        <f>IF(Mining_Import!I654="","",Mining_Import!I654)</f>
        <v/>
      </c>
      <c r="BY654" s="120" t="str">
        <f t="shared" si="221"/>
        <v/>
      </c>
      <c r="BZ654" s="184" t="str">
        <f t="shared" si="234"/>
        <v/>
      </c>
      <c r="CA654" s="37" t="str">
        <f>IFERROR(VLOOKUP($BY654,Account_Value!$C$2:$F$2500,4,0),"")</f>
        <v/>
      </c>
      <c r="CB654" s="43" t="str">
        <f t="shared" si="222"/>
        <v/>
      </c>
      <c r="CC654" s="122" t="str">
        <f>IF($BZ654="","",SUM($BZ$2:$BZ654))</f>
        <v/>
      </c>
      <c r="CD654" s="43" t="str">
        <f>IF($BZ654="","",$BU$19*(SUM($BZ$2:$BZ654)))</f>
        <v/>
      </c>
    </row>
    <row r="655" spans="1:82">
      <c r="A655" s="4" t="str">
        <f t="shared" si="223"/>
        <v/>
      </c>
      <c r="B655" s="21" t="str">
        <f>IF(Investments_Import!A655="","",Investments_Import!A655)</f>
        <v/>
      </c>
      <c r="C655" s="22" t="str">
        <f t="shared" si="216"/>
        <v/>
      </c>
      <c r="D655" s="51" t="str">
        <f t="shared" si="224"/>
        <v/>
      </c>
      <c r="E655" s="3" t="str">
        <f>IF(Investments_Import!B655="","",Investments_Import!B655)</f>
        <v/>
      </c>
      <c r="F655" s="54" t="str">
        <f t="shared" si="225"/>
        <v xml:space="preserve"> </v>
      </c>
      <c r="G655" s="54" t="str">
        <f>IF($B655="","",COUNTIF($F$2:$F655,$F655))</f>
        <v/>
      </c>
      <c r="H655" s="53" t="str">
        <f t="shared" si="226"/>
        <v xml:space="preserve">  </v>
      </c>
      <c r="I655" s="3" t="str">
        <f>IF(Investments_Import!C655="","",Investments_Import!C655)</f>
        <v/>
      </c>
      <c r="J655" s="108" t="str">
        <f>IF(Investments_Import!D655="","",Investments_Import!D655)</f>
        <v/>
      </c>
      <c r="K655" s="108" t="str">
        <f t="shared" si="227"/>
        <v/>
      </c>
      <c r="L655" s="47" t="str">
        <f>IF(Investments_Import!E655="","",Investments_Import!E655)</f>
        <v/>
      </c>
      <c r="M655" s="47" t="str">
        <f t="shared" si="217"/>
        <v/>
      </c>
      <c r="N655" s="31" t="str">
        <f>IF(Investments_Import!F655="","",Investments_Import!F655)</f>
        <v/>
      </c>
      <c r="O655" s="31" t="str">
        <f t="shared" si="218"/>
        <v/>
      </c>
      <c r="P655" s="3" t="str">
        <f>IF(Investments_Import!G655="","",Investments_Import!G655)</f>
        <v/>
      </c>
      <c r="Q655" s="3" t="str">
        <f>IF(Investments_Import!H655="","",Investments_Import!H655)</f>
        <v/>
      </c>
      <c r="R655" s="37" t="str">
        <f t="shared" si="219"/>
        <v/>
      </c>
      <c r="S655" s="37" t="str">
        <f t="shared" si="220"/>
        <v/>
      </c>
      <c r="U655" s="36" t="str">
        <f>IF(Mining_Import!A655="","",Mining_Import!A655)</f>
        <v/>
      </c>
      <c r="V655" s="22" t="str">
        <f t="shared" si="228"/>
        <v/>
      </c>
      <c r="W655" s="127" t="str">
        <f t="shared" si="229"/>
        <v/>
      </c>
      <c r="X655" s="127" t="str">
        <f t="shared" si="230"/>
        <v/>
      </c>
      <c r="Y655" s="127" t="str">
        <f t="shared" si="231"/>
        <v/>
      </c>
      <c r="Z655" s="36" t="str">
        <f>IF(Mining_Import!B655="","",Mining_Import!B655)</f>
        <v/>
      </c>
      <c r="AA655" s="184" t="str">
        <f>IF(Mining_Import!$C655="","",Mining_Import!$C655)</f>
        <v/>
      </c>
      <c r="AB655" s="122" t="str">
        <f t="shared" si="232"/>
        <v/>
      </c>
      <c r="AC655" s="122" t="str">
        <f>IF($Y655&gt;Dashboard!$Q$19,$AB655,"")</f>
        <v/>
      </c>
      <c r="AD655" s="43" t="str">
        <f t="shared" si="233"/>
        <v/>
      </c>
      <c r="AE655" s="36" t="str">
        <f>IF(Mining_Import!D655="","",Mining_Import!D655)</f>
        <v/>
      </c>
      <c r="AF655" s="36" t="str">
        <f>IF(Mining_Import!E655="","",Mining_Import!E655)</f>
        <v/>
      </c>
      <c r="AG655" s="36" t="str">
        <f>IF(Mining_Import!F655="","",Mining_Import!F655)</f>
        <v/>
      </c>
      <c r="AH655" s="36" t="str">
        <f>IF(Mining_Import!G655="","",Mining_Import!G655)</f>
        <v/>
      </c>
      <c r="AI655" s="36" t="str">
        <f>IF(Mining_Import!H655="","",Mining_Import!H655)</f>
        <v/>
      </c>
      <c r="AJ655" s="36" t="str">
        <f>IF(Mining_Import!I655="","",Mining_Import!I655)</f>
        <v/>
      </c>
      <c r="BY655" s="120" t="str">
        <f t="shared" si="221"/>
        <v/>
      </c>
      <c r="BZ655" s="184" t="str">
        <f t="shared" si="234"/>
        <v/>
      </c>
      <c r="CA655" s="37" t="str">
        <f>IFERROR(VLOOKUP($BY655,Account_Value!$C$2:$F$2500,4,0),"")</f>
        <v/>
      </c>
      <c r="CB655" s="43" t="str">
        <f t="shared" si="222"/>
        <v/>
      </c>
      <c r="CC655" s="122" t="str">
        <f>IF($BZ655="","",SUM($BZ$2:$BZ655))</f>
        <v/>
      </c>
      <c r="CD655" s="43" t="str">
        <f>IF($BZ655="","",$BU$19*(SUM($BZ$2:$BZ655)))</f>
        <v/>
      </c>
    </row>
    <row r="656" spans="1:82">
      <c r="A656" s="4" t="str">
        <f t="shared" si="223"/>
        <v/>
      </c>
      <c r="B656" s="21" t="str">
        <f>IF(Investments_Import!A656="","",Investments_Import!A656)</f>
        <v/>
      </c>
      <c r="C656" s="22" t="str">
        <f t="shared" si="216"/>
        <v/>
      </c>
      <c r="D656" s="51" t="str">
        <f t="shared" si="224"/>
        <v/>
      </c>
      <c r="E656" s="3" t="str">
        <f>IF(Investments_Import!B656="","",Investments_Import!B656)</f>
        <v/>
      </c>
      <c r="F656" s="54" t="str">
        <f t="shared" si="225"/>
        <v xml:space="preserve"> </v>
      </c>
      <c r="G656" s="54" t="str">
        <f>IF($B656="","",COUNTIF($F$2:$F656,$F656))</f>
        <v/>
      </c>
      <c r="H656" s="53" t="str">
        <f t="shared" si="226"/>
        <v xml:space="preserve">  </v>
      </c>
      <c r="I656" s="3" t="str">
        <f>IF(Investments_Import!C656="","",Investments_Import!C656)</f>
        <v/>
      </c>
      <c r="J656" s="108" t="str">
        <f>IF(Investments_Import!D656="","",Investments_Import!D656)</f>
        <v/>
      </c>
      <c r="K656" s="108" t="str">
        <f t="shared" si="227"/>
        <v/>
      </c>
      <c r="L656" s="47" t="str">
        <f>IF(Investments_Import!E656="","",Investments_Import!E656)</f>
        <v/>
      </c>
      <c r="M656" s="47" t="str">
        <f t="shared" si="217"/>
        <v/>
      </c>
      <c r="N656" s="31" t="str">
        <f>IF(Investments_Import!F656="","",Investments_Import!F656)</f>
        <v/>
      </c>
      <c r="O656" s="31" t="str">
        <f t="shared" si="218"/>
        <v/>
      </c>
      <c r="P656" s="3" t="str">
        <f>IF(Investments_Import!G656="","",Investments_Import!G656)</f>
        <v/>
      </c>
      <c r="Q656" s="3" t="str">
        <f>IF(Investments_Import!H656="","",Investments_Import!H656)</f>
        <v/>
      </c>
      <c r="R656" s="37" t="str">
        <f t="shared" si="219"/>
        <v/>
      </c>
      <c r="S656" s="37" t="str">
        <f t="shared" si="220"/>
        <v/>
      </c>
      <c r="U656" s="36" t="str">
        <f>IF(Mining_Import!A656="","",Mining_Import!A656)</f>
        <v/>
      </c>
      <c r="V656" s="22" t="str">
        <f t="shared" si="228"/>
        <v/>
      </c>
      <c r="W656" s="127" t="str">
        <f t="shared" si="229"/>
        <v/>
      </c>
      <c r="X656" s="127" t="str">
        <f t="shared" si="230"/>
        <v/>
      </c>
      <c r="Y656" s="127" t="str">
        <f t="shared" si="231"/>
        <v/>
      </c>
      <c r="Z656" s="36" t="str">
        <f>IF(Mining_Import!B656="","",Mining_Import!B656)</f>
        <v/>
      </c>
      <c r="AA656" s="184" t="str">
        <f>IF(Mining_Import!$C656="","",Mining_Import!$C656)</f>
        <v/>
      </c>
      <c r="AB656" s="122" t="str">
        <f t="shared" si="232"/>
        <v/>
      </c>
      <c r="AC656" s="122" t="str">
        <f>IF($Y656&gt;Dashboard!$Q$19,$AB656,"")</f>
        <v/>
      </c>
      <c r="AD656" s="43" t="str">
        <f t="shared" si="233"/>
        <v/>
      </c>
      <c r="AE656" s="36" t="str">
        <f>IF(Mining_Import!D656="","",Mining_Import!D656)</f>
        <v/>
      </c>
      <c r="AF656" s="36" t="str">
        <f>IF(Mining_Import!E656="","",Mining_Import!E656)</f>
        <v/>
      </c>
      <c r="AG656" s="36" t="str">
        <f>IF(Mining_Import!F656="","",Mining_Import!F656)</f>
        <v/>
      </c>
      <c r="AH656" s="36" t="str">
        <f>IF(Mining_Import!G656="","",Mining_Import!G656)</f>
        <v/>
      </c>
      <c r="AI656" s="36" t="str">
        <f>IF(Mining_Import!H656="","",Mining_Import!H656)</f>
        <v/>
      </c>
      <c r="AJ656" s="36" t="str">
        <f>IF(Mining_Import!I656="","",Mining_Import!I656)</f>
        <v/>
      </c>
      <c r="BY656" s="120" t="str">
        <f t="shared" si="221"/>
        <v/>
      </c>
      <c r="BZ656" s="184" t="str">
        <f t="shared" si="234"/>
        <v/>
      </c>
      <c r="CA656" s="37" t="str">
        <f>IFERROR(VLOOKUP($BY656,Account_Value!$C$2:$F$2500,4,0),"")</f>
        <v/>
      </c>
      <c r="CB656" s="43" t="str">
        <f t="shared" si="222"/>
        <v/>
      </c>
      <c r="CC656" s="122" t="str">
        <f>IF($BZ656="","",SUM($BZ$2:$BZ656))</f>
        <v/>
      </c>
      <c r="CD656" s="43" t="str">
        <f>IF($BZ656="","",$BU$19*(SUM($BZ$2:$BZ656)))</f>
        <v/>
      </c>
    </row>
    <row r="657" spans="1:82">
      <c r="A657" s="4" t="str">
        <f t="shared" si="223"/>
        <v/>
      </c>
      <c r="B657" s="21" t="str">
        <f>IF(Investments_Import!A657="","",Investments_Import!A657)</f>
        <v/>
      </c>
      <c r="C657" s="22" t="str">
        <f t="shared" si="216"/>
        <v/>
      </c>
      <c r="D657" s="51" t="str">
        <f t="shared" si="224"/>
        <v/>
      </c>
      <c r="E657" s="3" t="str">
        <f>IF(Investments_Import!B657="","",Investments_Import!B657)</f>
        <v/>
      </c>
      <c r="F657" s="54" t="str">
        <f t="shared" si="225"/>
        <v xml:space="preserve"> </v>
      </c>
      <c r="G657" s="54" t="str">
        <f>IF($B657="","",COUNTIF($F$2:$F657,$F657))</f>
        <v/>
      </c>
      <c r="H657" s="53" t="str">
        <f t="shared" si="226"/>
        <v xml:space="preserve">  </v>
      </c>
      <c r="I657" s="3" t="str">
        <f>IF(Investments_Import!C657="","",Investments_Import!C657)</f>
        <v/>
      </c>
      <c r="J657" s="108" t="str">
        <f>IF(Investments_Import!D657="","",Investments_Import!D657)</f>
        <v/>
      </c>
      <c r="K657" s="108" t="str">
        <f t="shared" si="227"/>
        <v/>
      </c>
      <c r="L657" s="47" t="str">
        <f>IF(Investments_Import!E657="","",Investments_Import!E657)</f>
        <v/>
      </c>
      <c r="M657" s="47" t="str">
        <f t="shared" si="217"/>
        <v/>
      </c>
      <c r="N657" s="31" t="str">
        <f>IF(Investments_Import!F657="","",Investments_Import!F657)</f>
        <v/>
      </c>
      <c r="O657" s="31" t="str">
        <f t="shared" si="218"/>
        <v/>
      </c>
      <c r="P657" s="3" t="str">
        <f>IF(Investments_Import!G657="","",Investments_Import!G657)</f>
        <v/>
      </c>
      <c r="Q657" s="3" t="str">
        <f>IF(Investments_Import!H657="","",Investments_Import!H657)</f>
        <v/>
      </c>
      <c r="R657" s="37" t="str">
        <f t="shared" si="219"/>
        <v/>
      </c>
      <c r="S657" s="37" t="str">
        <f t="shared" si="220"/>
        <v/>
      </c>
      <c r="U657" s="36" t="str">
        <f>IF(Mining_Import!A657="","",Mining_Import!A657)</f>
        <v/>
      </c>
      <c r="V657" s="22" t="str">
        <f t="shared" si="228"/>
        <v/>
      </c>
      <c r="W657" s="127" t="str">
        <f t="shared" si="229"/>
        <v/>
      </c>
      <c r="X657" s="127" t="str">
        <f t="shared" si="230"/>
        <v/>
      </c>
      <c r="Y657" s="127" t="str">
        <f t="shared" si="231"/>
        <v/>
      </c>
      <c r="Z657" s="36" t="str">
        <f>IF(Mining_Import!B657="","",Mining_Import!B657)</f>
        <v/>
      </c>
      <c r="AA657" s="184" t="str">
        <f>IF(Mining_Import!$C657="","",Mining_Import!$C657)</f>
        <v/>
      </c>
      <c r="AB657" s="122" t="str">
        <f t="shared" si="232"/>
        <v/>
      </c>
      <c r="AC657" s="122" t="str">
        <f>IF($Y657&gt;Dashboard!$Q$19,$AB657,"")</f>
        <v/>
      </c>
      <c r="AD657" s="43" t="str">
        <f t="shared" si="233"/>
        <v/>
      </c>
      <c r="AE657" s="36" t="str">
        <f>IF(Mining_Import!D657="","",Mining_Import!D657)</f>
        <v/>
      </c>
      <c r="AF657" s="36" t="str">
        <f>IF(Mining_Import!E657="","",Mining_Import!E657)</f>
        <v/>
      </c>
      <c r="AG657" s="36" t="str">
        <f>IF(Mining_Import!F657="","",Mining_Import!F657)</f>
        <v/>
      </c>
      <c r="AH657" s="36" t="str">
        <f>IF(Mining_Import!G657="","",Mining_Import!G657)</f>
        <v/>
      </c>
      <c r="AI657" s="36" t="str">
        <f>IF(Mining_Import!H657="","",Mining_Import!H657)</f>
        <v/>
      </c>
      <c r="AJ657" s="36" t="str">
        <f>IF(Mining_Import!I657="","",Mining_Import!I657)</f>
        <v/>
      </c>
      <c r="BY657" s="120" t="str">
        <f t="shared" si="221"/>
        <v/>
      </c>
      <c r="BZ657" s="184" t="str">
        <f t="shared" si="234"/>
        <v/>
      </c>
      <c r="CA657" s="37" t="str">
        <f>IFERROR(VLOOKUP($BY657,Account_Value!$C$2:$F$2500,4,0),"")</f>
        <v/>
      </c>
      <c r="CB657" s="43" t="str">
        <f t="shared" si="222"/>
        <v/>
      </c>
      <c r="CC657" s="122" t="str">
        <f>IF($BZ657="","",SUM($BZ$2:$BZ657))</f>
        <v/>
      </c>
      <c r="CD657" s="43" t="str">
        <f>IF($BZ657="","",$BU$19*(SUM($BZ$2:$BZ657)))</f>
        <v/>
      </c>
    </row>
    <row r="658" spans="1:82">
      <c r="A658" s="4" t="str">
        <f t="shared" si="223"/>
        <v/>
      </c>
      <c r="B658" s="21" t="str">
        <f>IF(Investments_Import!A658="","",Investments_Import!A658)</f>
        <v/>
      </c>
      <c r="C658" s="22" t="str">
        <f t="shared" si="216"/>
        <v/>
      </c>
      <c r="D658" s="51" t="str">
        <f t="shared" si="224"/>
        <v/>
      </c>
      <c r="E658" s="3" t="str">
        <f>IF(Investments_Import!B658="","",Investments_Import!B658)</f>
        <v/>
      </c>
      <c r="F658" s="54" t="str">
        <f t="shared" si="225"/>
        <v xml:space="preserve"> </v>
      </c>
      <c r="G658" s="54" t="str">
        <f>IF($B658="","",COUNTIF($F$2:$F658,$F658))</f>
        <v/>
      </c>
      <c r="H658" s="53" t="str">
        <f t="shared" si="226"/>
        <v xml:space="preserve">  </v>
      </c>
      <c r="I658" s="3" t="str">
        <f>IF(Investments_Import!C658="","",Investments_Import!C658)</f>
        <v/>
      </c>
      <c r="J658" s="108" t="str">
        <f>IF(Investments_Import!D658="","",Investments_Import!D658)</f>
        <v/>
      </c>
      <c r="K658" s="108" t="str">
        <f t="shared" si="227"/>
        <v/>
      </c>
      <c r="L658" s="47" t="str">
        <f>IF(Investments_Import!E658="","",Investments_Import!E658)</f>
        <v/>
      </c>
      <c r="M658" s="47" t="str">
        <f t="shared" si="217"/>
        <v/>
      </c>
      <c r="N658" s="31" t="str">
        <f>IF(Investments_Import!F658="","",Investments_Import!F658)</f>
        <v/>
      </c>
      <c r="O658" s="31" t="str">
        <f t="shared" si="218"/>
        <v/>
      </c>
      <c r="P658" s="3" t="str">
        <f>IF(Investments_Import!G658="","",Investments_Import!G658)</f>
        <v/>
      </c>
      <c r="Q658" s="3" t="str">
        <f>IF(Investments_Import!H658="","",Investments_Import!H658)</f>
        <v/>
      </c>
      <c r="R658" s="37" t="str">
        <f t="shared" si="219"/>
        <v/>
      </c>
      <c r="S658" s="37" t="str">
        <f t="shared" si="220"/>
        <v/>
      </c>
      <c r="U658" s="36" t="str">
        <f>IF(Mining_Import!A658="","",Mining_Import!A658)</f>
        <v/>
      </c>
      <c r="V658" s="22" t="str">
        <f t="shared" si="228"/>
        <v/>
      </c>
      <c r="W658" s="127" t="str">
        <f t="shared" si="229"/>
        <v/>
      </c>
      <c r="X658" s="127" t="str">
        <f t="shared" si="230"/>
        <v/>
      </c>
      <c r="Y658" s="127" t="str">
        <f t="shared" si="231"/>
        <v/>
      </c>
      <c r="Z658" s="36" t="str">
        <f>IF(Mining_Import!B658="","",Mining_Import!B658)</f>
        <v/>
      </c>
      <c r="AA658" s="184" t="str">
        <f>IF(Mining_Import!$C658="","",Mining_Import!$C658)</f>
        <v/>
      </c>
      <c r="AB658" s="122" t="str">
        <f t="shared" si="232"/>
        <v/>
      </c>
      <c r="AC658" s="122" t="str">
        <f>IF($Y658&gt;Dashboard!$Q$19,$AB658,"")</f>
        <v/>
      </c>
      <c r="AD658" s="43" t="str">
        <f t="shared" si="233"/>
        <v/>
      </c>
      <c r="AE658" s="36" t="str">
        <f>IF(Mining_Import!D658="","",Mining_Import!D658)</f>
        <v/>
      </c>
      <c r="AF658" s="36" t="str">
        <f>IF(Mining_Import!E658="","",Mining_Import!E658)</f>
        <v/>
      </c>
      <c r="AG658" s="36" t="str">
        <f>IF(Mining_Import!F658="","",Mining_Import!F658)</f>
        <v/>
      </c>
      <c r="AH658" s="36" t="str">
        <f>IF(Mining_Import!G658="","",Mining_Import!G658)</f>
        <v/>
      </c>
      <c r="AI658" s="36" t="str">
        <f>IF(Mining_Import!H658="","",Mining_Import!H658)</f>
        <v/>
      </c>
      <c r="AJ658" s="36" t="str">
        <f>IF(Mining_Import!I658="","",Mining_Import!I658)</f>
        <v/>
      </c>
      <c r="BY658" s="120" t="str">
        <f t="shared" si="221"/>
        <v/>
      </c>
      <c r="BZ658" s="184" t="str">
        <f t="shared" si="234"/>
        <v/>
      </c>
      <c r="CA658" s="37" t="str">
        <f>IFERROR(VLOOKUP($BY658,Account_Value!$C$2:$F$2500,4,0),"")</f>
        <v/>
      </c>
      <c r="CB658" s="43" t="str">
        <f t="shared" si="222"/>
        <v/>
      </c>
      <c r="CC658" s="122" t="str">
        <f>IF($BZ658="","",SUM($BZ$2:$BZ658))</f>
        <v/>
      </c>
      <c r="CD658" s="43" t="str">
        <f>IF($BZ658="","",$BU$19*(SUM($BZ$2:$BZ658)))</f>
        <v/>
      </c>
    </row>
    <row r="659" spans="1:82">
      <c r="A659" s="4" t="str">
        <f t="shared" si="223"/>
        <v/>
      </c>
      <c r="B659" s="21" t="str">
        <f>IF(Investments_Import!A659="","",Investments_Import!A659)</f>
        <v/>
      </c>
      <c r="C659" s="22" t="str">
        <f t="shared" si="216"/>
        <v/>
      </c>
      <c r="D659" s="51" t="str">
        <f t="shared" si="224"/>
        <v/>
      </c>
      <c r="E659" s="3" t="str">
        <f>IF(Investments_Import!B659="","",Investments_Import!B659)</f>
        <v/>
      </c>
      <c r="F659" s="54" t="str">
        <f t="shared" si="225"/>
        <v xml:space="preserve"> </v>
      </c>
      <c r="G659" s="54" t="str">
        <f>IF($B659="","",COUNTIF($F$2:$F659,$F659))</f>
        <v/>
      </c>
      <c r="H659" s="53" t="str">
        <f t="shared" si="226"/>
        <v xml:space="preserve">  </v>
      </c>
      <c r="I659" s="3" t="str">
        <f>IF(Investments_Import!C659="","",Investments_Import!C659)</f>
        <v/>
      </c>
      <c r="J659" s="108" t="str">
        <f>IF(Investments_Import!D659="","",Investments_Import!D659)</f>
        <v/>
      </c>
      <c r="K659" s="108" t="str">
        <f t="shared" si="227"/>
        <v/>
      </c>
      <c r="L659" s="47" t="str">
        <f>IF(Investments_Import!E659="","",Investments_Import!E659)</f>
        <v/>
      </c>
      <c r="M659" s="47" t="str">
        <f t="shared" si="217"/>
        <v/>
      </c>
      <c r="N659" s="31" t="str">
        <f>IF(Investments_Import!F659="","",Investments_Import!F659)</f>
        <v/>
      </c>
      <c r="O659" s="31" t="str">
        <f t="shared" si="218"/>
        <v/>
      </c>
      <c r="P659" s="3" t="str">
        <f>IF(Investments_Import!G659="","",Investments_Import!G659)</f>
        <v/>
      </c>
      <c r="Q659" s="3" t="str">
        <f>IF(Investments_Import!H659="","",Investments_Import!H659)</f>
        <v/>
      </c>
      <c r="R659" s="37" t="str">
        <f t="shared" si="219"/>
        <v/>
      </c>
      <c r="S659" s="37" t="str">
        <f t="shared" si="220"/>
        <v/>
      </c>
      <c r="U659" s="36" t="str">
        <f>IF(Mining_Import!A659="","",Mining_Import!A659)</f>
        <v/>
      </c>
      <c r="V659" s="22" t="str">
        <f t="shared" si="228"/>
        <v/>
      </c>
      <c r="W659" s="127" t="str">
        <f t="shared" si="229"/>
        <v/>
      </c>
      <c r="X659" s="127" t="str">
        <f t="shared" si="230"/>
        <v/>
      </c>
      <c r="Y659" s="127" t="str">
        <f t="shared" si="231"/>
        <v/>
      </c>
      <c r="Z659" s="36" t="str">
        <f>IF(Mining_Import!B659="","",Mining_Import!B659)</f>
        <v/>
      </c>
      <c r="AA659" s="184" t="str">
        <f>IF(Mining_Import!$C659="","",Mining_Import!$C659)</f>
        <v/>
      </c>
      <c r="AB659" s="122" t="str">
        <f t="shared" si="232"/>
        <v/>
      </c>
      <c r="AC659" s="122" t="str">
        <f>IF($Y659&gt;Dashboard!$Q$19,$AB659,"")</f>
        <v/>
      </c>
      <c r="AD659" s="43" t="str">
        <f t="shared" si="233"/>
        <v/>
      </c>
      <c r="AE659" s="36" t="str">
        <f>IF(Mining_Import!D659="","",Mining_Import!D659)</f>
        <v/>
      </c>
      <c r="AF659" s="36" t="str">
        <f>IF(Mining_Import!E659="","",Mining_Import!E659)</f>
        <v/>
      </c>
      <c r="AG659" s="36" t="str">
        <f>IF(Mining_Import!F659="","",Mining_Import!F659)</f>
        <v/>
      </c>
      <c r="AH659" s="36" t="str">
        <f>IF(Mining_Import!G659="","",Mining_Import!G659)</f>
        <v/>
      </c>
      <c r="AI659" s="36" t="str">
        <f>IF(Mining_Import!H659="","",Mining_Import!H659)</f>
        <v/>
      </c>
      <c r="AJ659" s="36" t="str">
        <f>IF(Mining_Import!I659="","",Mining_Import!I659)</f>
        <v/>
      </c>
      <c r="BY659" s="120" t="str">
        <f t="shared" si="221"/>
        <v/>
      </c>
      <c r="BZ659" s="184" t="str">
        <f t="shared" si="234"/>
        <v/>
      </c>
      <c r="CA659" s="37" t="str">
        <f>IFERROR(VLOOKUP($BY659,Account_Value!$C$2:$F$2500,4,0),"")</f>
        <v/>
      </c>
      <c r="CB659" s="43" t="str">
        <f t="shared" si="222"/>
        <v/>
      </c>
      <c r="CC659" s="122" t="str">
        <f>IF($BZ659="","",SUM($BZ$2:$BZ659))</f>
        <v/>
      </c>
      <c r="CD659" s="43" t="str">
        <f>IF($BZ659="","",$BU$19*(SUM($BZ$2:$BZ659)))</f>
        <v/>
      </c>
    </row>
    <row r="660" spans="1:82">
      <c r="A660" s="4" t="str">
        <f t="shared" si="223"/>
        <v/>
      </c>
      <c r="B660" s="21" t="str">
        <f>IF(Investments_Import!A660="","",Investments_Import!A660)</f>
        <v/>
      </c>
      <c r="C660" s="22" t="str">
        <f t="shared" si="216"/>
        <v/>
      </c>
      <c r="D660" s="51" t="str">
        <f t="shared" si="224"/>
        <v/>
      </c>
      <c r="E660" s="3" t="str">
        <f>IF(Investments_Import!B660="","",Investments_Import!B660)</f>
        <v/>
      </c>
      <c r="F660" s="54" t="str">
        <f t="shared" si="225"/>
        <v xml:space="preserve"> </v>
      </c>
      <c r="G660" s="54" t="str">
        <f>IF($B660="","",COUNTIF($F$2:$F660,$F660))</f>
        <v/>
      </c>
      <c r="H660" s="53" t="str">
        <f t="shared" si="226"/>
        <v xml:space="preserve">  </v>
      </c>
      <c r="I660" s="3" t="str">
        <f>IF(Investments_Import!C660="","",Investments_Import!C660)</f>
        <v/>
      </c>
      <c r="J660" s="108" t="str">
        <f>IF(Investments_Import!D660="","",Investments_Import!D660)</f>
        <v/>
      </c>
      <c r="K660" s="108" t="str">
        <f t="shared" si="227"/>
        <v/>
      </c>
      <c r="L660" s="47" t="str">
        <f>IF(Investments_Import!E660="","",Investments_Import!E660)</f>
        <v/>
      </c>
      <c r="M660" s="47" t="str">
        <f t="shared" si="217"/>
        <v/>
      </c>
      <c r="N660" s="31" t="str">
        <f>IF(Investments_Import!F660="","",Investments_Import!F660)</f>
        <v/>
      </c>
      <c r="O660" s="31" t="str">
        <f t="shared" si="218"/>
        <v/>
      </c>
      <c r="P660" s="3" t="str">
        <f>IF(Investments_Import!G660="","",Investments_Import!G660)</f>
        <v/>
      </c>
      <c r="Q660" s="3" t="str">
        <f>IF(Investments_Import!H660="","",Investments_Import!H660)</f>
        <v/>
      </c>
      <c r="R660" s="37" t="str">
        <f t="shared" si="219"/>
        <v/>
      </c>
      <c r="S660" s="37" t="str">
        <f t="shared" si="220"/>
        <v/>
      </c>
      <c r="U660" s="36" t="str">
        <f>IF(Mining_Import!A660="","",Mining_Import!A660)</f>
        <v/>
      </c>
      <c r="V660" s="22" t="str">
        <f t="shared" si="228"/>
        <v/>
      </c>
      <c r="W660" s="127" t="str">
        <f t="shared" si="229"/>
        <v/>
      </c>
      <c r="X660" s="127" t="str">
        <f t="shared" si="230"/>
        <v/>
      </c>
      <c r="Y660" s="127" t="str">
        <f t="shared" si="231"/>
        <v/>
      </c>
      <c r="Z660" s="36" t="str">
        <f>IF(Mining_Import!B660="","",Mining_Import!B660)</f>
        <v/>
      </c>
      <c r="AA660" s="184" t="str">
        <f>IF(Mining_Import!$C660="","",Mining_Import!$C660)</f>
        <v/>
      </c>
      <c r="AB660" s="122" t="str">
        <f t="shared" si="232"/>
        <v/>
      </c>
      <c r="AC660" s="122" t="str">
        <f>IF($Y660&gt;Dashboard!$Q$19,$AB660,"")</f>
        <v/>
      </c>
      <c r="AD660" s="43" t="str">
        <f t="shared" si="233"/>
        <v/>
      </c>
      <c r="AE660" s="36" t="str">
        <f>IF(Mining_Import!D660="","",Mining_Import!D660)</f>
        <v/>
      </c>
      <c r="AF660" s="36" t="str">
        <f>IF(Mining_Import!E660="","",Mining_Import!E660)</f>
        <v/>
      </c>
      <c r="AG660" s="36" t="str">
        <f>IF(Mining_Import!F660="","",Mining_Import!F660)</f>
        <v/>
      </c>
      <c r="AH660" s="36" t="str">
        <f>IF(Mining_Import!G660="","",Mining_Import!G660)</f>
        <v/>
      </c>
      <c r="AI660" s="36" t="str">
        <f>IF(Mining_Import!H660="","",Mining_Import!H660)</f>
        <v/>
      </c>
      <c r="AJ660" s="36" t="str">
        <f>IF(Mining_Import!I660="","",Mining_Import!I660)</f>
        <v/>
      </c>
      <c r="BY660" s="120" t="str">
        <f t="shared" si="221"/>
        <v/>
      </c>
      <c r="BZ660" s="184" t="str">
        <f t="shared" si="234"/>
        <v/>
      </c>
      <c r="CA660" s="37" t="str">
        <f>IFERROR(VLOOKUP($BY660,Account_Value!$C$2:$F$2500,4,0),"")</f>
        <v/>
      </c>
      <c r="CB660" s="43" t="str">
        <f t="shared" si="222"/>
        <v/>
      </c>
      <c r="CC660" s="122" t="str">
        <f>IF($BZ660="","",SUM($BZ$2:$BZ660))</f>
        <v/>
      </c>
      <c r="CD660" s="43" t="str">
        <f>IF($BZ660="","",$BU$19*(SUM($BZ$2:$BZ660)))</f>
        <v/>
      </c>
    </row>
    <row r="661" spans="1:82">
      <c r="A661" s="4" t="str">
        <f t="shared" si="223"/>
        <v/>
      </c>
      <c r="B661" s="21" t="str">
        <f>IF(Investments_Import!A661="","",Investments_Import!A661)</f>
        <v/>
      </c>
      <c r="C661" s="22" t="str">
        <f t="shared" si="216"/>
        <v/>
      </c>
      <c r="D661" s="51" t="str">
        <f t="shared" si="224"/>
        <v/>
      </c>
      <c r="E661" s="3" t="str">
        <f>IF(Investments_Import!B661="","",Investments_Import!B661)</f>
        <v/>
      </c>
      <c r="F661" s="54" t="str">
        <f t="shared" si="225"/>
        <v xml:space="preserve"> </v>
      </c>
      <c r="G661" s="54" t="str">
        <f>IF($B661="","",COUNTIF($F$2:$F661,$F661))</f>
        <v/>
      </c>
      <c r="H661" s="53" t="str">
        <f t="shared" si="226"/>
        <v xml:space="preserve">  </v>
      </c>
      <c r="I661" s="3" t="str">
        <f>IF(Investments_Import!C661="","",Investments_Import!C661)</f>
        <v/>
      </c>
      <c r="J661" s="108" t="str">
        <f>IF(Investments_Import!D661="","",Investments_Import!D661)</f>
        <v/>
      </c>
      <c r="K661" s="108" t="str">
        <f t="shared" si="227"/>
        <v/>
      </c>
      <c r="L661" s="47" t="str">
        <f>IF(Investments_Import!E661="","",Investments_Import!E661)</f>
        <v/>
      </c>
      <c r="M661" s="47" t="str">
        <f t="shared" si="217"/>
        <v/>
      </c>
      <c r="N661" s="31" t="str">
        <f>IF(Investments_Import!F661="","",Investments_Import!F661)</f>
        <v/>
      </c>
      <c r="O661" s="31" t="str">
        <f t="shared" si="218"/>
        <v/>
      </c>
      <c r="P661" s="3" t="str">
        <f>IF(Investments_Import!G661="","",Investments_Import!G661)</f>
        <v/>
      </c>
      <c r="Q661" s="3" t="str">
        <f>IF(Investments_Import!H661="","",Investments_Import!H661)</f>
        <v/>
      </c>
      <c r="R661" s="37" t="str">
        <f t="shared" si="219"/>
        <v/>
      </c>
      <c r="S661" s="37" t="str">
        <f t="shared" si="220"/>
        <v/>
      </c>
      <c r="U661" s="36" t="str">
        <f>IF(Mining_Import!A661="","",Mining_Import!A661)</f>
        <v/>
      </c>
      <c r="V661" s="22" t="str">
        <f t="shared" si="228"/>
        <v/>
      </c>
      <c r="W661" s="127" t="str">
        <f t="shared" si="229"/>
        <v/>
      </c>
      <c r="X661" s="127" t="str">
        <f t="shared" si="230"/>
        <v/>
      </c>
      <c r="Y661" s="127" t="str">
        <f t="shared" si="231"/>
        <v/>
      </c>
      <c r="Z661" s="36" t="str">
        <f>IF(Mining_Import!B661="","",Mining_Import!B661)</f>
        <v/>
      </c>
      <c r="AA661" s="184" t="str">
        <f>IF(Mining_Import!$C661="","",Mining_Import!$C661)</f>
        <v/>
      </c>
      <c r="AB661" s="122" t="str">
        <f t="shared" si="232"/>
        <v/>
      </c>
      <c r="AC661" s="122" t="str">
        <f>IF($Y661&gt;Dashboard!$Q$19,$AB661,"")</f>
        <v/>
      </c>
      <c r="AD661" s="43" t="str">
        <f t="shared" si="233"/>
        <v/>
      </c>
      <c r="AE661" s="36" t="str">
        <f>IF(Mining_Import!D661="","",Mining_Import!D661)</f>
        <v/>
      </c>
      <c r="AF661" s="36" t="str">
        <f>IF(Mining_Import!E661="","",Mining_Import!E661)</f>
        <v/>
      </c>
      <c r="AG661" s="36" t="str">
        <f>IF(Mining_Import!F661="","",Mining_Import!F661)</f>
        <v/>
      </c>
      <c r="AH661" s="36" t="str">
        <f>IF(Mining_Import!G661="","",Mining_Import!G661)</f>
        <v/>
      </c>
      <c r="AI661" s="36" t="str">
        <f>IF(Mining_Import!H661="","",Mining_Import!H661)</f>
        <v/>
      </c>
      <c r="AJ661" s="36" t="str">
        <f>IF(Mining_Import!I661="","",Mining_Import!I661)</f>
        <v/>
      </c>
      <c r="BY661" s="120" t="str">
        <f t="shared" si="221"/>
        <v/>
      </c>
      <c r="BZ661" s="184" t="str">
        <f t="shared" si="234"/>
        <v/>
      </c>
      <c r="CA661" s="37" t="str">
        <f>IFERROR(VLOOKUP($BY661,Account_Value!$C$2:$F$2500,4,0),"")</f>
        <v/>
      </c>
      <c r="CB661" s="43" t="str">
        <f t="shared" si="222"/>
        <v/>
      </c>
      <c r="CC661" s="122" t="str">
        <f>IF($BZ661="","",SUM($BZ$2:$BZ661))</f>
        <v/>
      </c>
      <c r="CD661" s="43" t="str">
        <f>IF($BZ661="","",$BU$19*(SUM($BZ$2:$BZ661)))</f>
        <v/>
      </c>
    </row>
    <row r="662" spans="1:82">
      <c r="A662" s="4" t="str">
        <f t="shared" si="223"/>
        <v/>
      </c>
      <c r="B662" s="21" t="str">
        <f>IF(Investments_Import!A662="","",Investments_Import!A662)</f>
        <v/>
      </c>
      <c r="C662" s="22" t="str">
        <f t="shared" si="216"/>
        <v/>
      </c>
      <c r="D662" s="51" t="str">
        <f t="shared" si="224"/>
        <v/>
      </c>
      <c r="E662" s="3" t="str">
        <f>IF(Investments_Import!B662="","",Investments_Import!B662)</f>
        <v/>
      </c>
      <c r="F662" s="54" t="str">
        <f t="shared" si="225"/>
        <v xml:space="preserve"> </v>
      </c>
      <c r="G662" s="54" t="str">
        <f>IF($B662="","",COUNTIF($F$2:$F662,$F662))</f>
        <v/>
      </c>
      <c r="H662" s="53" t="str">
        <f t="shared" si="226"/>
        <v xml:space="preserve">  </v>
      </c>
      <c r="I662" s="3" t="str">
        <f>IF(Investments_Import!C662="","",Investments_Import!C662)</f>
        <v/>
      </c>
      <c r="J662" s="108" t="str">
        <f>IF(Investments_Import!D662="","",Investments_Import!D662)</f>
        <v/>
      </c>
      <c r="K662" s="108" t="str">
        <f t="shared" si="227"/>
        <v/>
      </c>
      <c r="L662" s="47" t="str">
        <f>IF(Investments_Import!E662="","",Investments_Import!E662)</f>
        <v/>
      </c>
      <c r="M662" s="47" t="str">
        <f t="shared" si="217"/>
        <v/>
      </c>
      <c r="N662" s="31" t="str">
        <f>IF(Investments_Import!F662="","",Investments_Import!F662)</f>
        <v/>
      </c>
      <c r="O662" s="31" t="str">
        <f t="shared" si="218"/>
        <v/>
      </c>
      <c r="P662" s="3" t="str">
        <f>IF(Investments_Import!G662="","",Investments_Import!G662)</f>
        <v/>
      </c>
      <c r="Q662" s="3" t="str">
        <f>IF(Investments_Import!H662="","",Investments_Import!H662)</f>
        <v/>
      </c>
      <c r="R662" s="37" t="str">
        <f t="shared" si="219"/>
        <v/>
      </c>
      <c r="S662" s="37" t="str">
        <f t="shared" si="220"/>
        <v/>
      </c>
      <c r="U662" s="36" t="str">
        <f>IF(Mining_Import!A662="","",Mining_Import!A662)</f>
        <v/>
      </c>
      <c r="V662" s="22" t="str">
        <f t="shared" si="228"/>
        <v/>
      </c>
      <c r="W662" s="127" t="str">
        <f t="shared" si="229"/>
        <v/>
      </c>
      <c r="X662" s="127" t="str">
        <f t="shared" si="230"/>
        <v/>
      </c>
      <c r="Y662" s="127" t="str">
        <f t="shared" si="231"/>
        <v/>
      </c>
      <c r="Z662" s="36" t="str">
        <f>IF(Mining_Import!B662="","",Mining_Import!B662)</f>
        <v/>
      </c>
      <c r="AA662" s="184" t="str">
        <f>IF(Mining_Import!$C662="","",Mining_Import!$C662)</f>
        <v/>
      </c>
      <c r="AB662" s="122" t="str">
        <f t="shared" si="232"/>
        <v/>
      </c>
      <c r="AC662" s="122" t="str">
        <f>IF($Y662&gt;Dashboard!$Q$19,$AB662,"")</f>
        <v/>
      </c>
      <c r="AD662" s="43" t="str">
        <f t="shared" si="233"/>
        <v/>
      </c>
      <c r="AE662" s="36" t="str">
        <f>IF(Mining_Import!D662="","",Mining_Import!D662)</f>
        <v/>
      </c>
      <c r="AF662" s="36" t="str">
        <f>IF(Mining_Import!E662="","",Mining_Import!E662)</f>
        <v/>
      </c>
      <c r="AG662" s="36" t="str">
        <f>IF(Mining_Import!F662="","",Mining_Import!F662)</f>
        <v/>
      </c>
      <c r="AH662" s="36" t="str">
        <f>IF(Mining_Import!G662="","",Mining_Import!G662)</f>
        <v/>
      </c>
      <c r="AI662" s="36" t="str">
        <f>IF(Mining_Import!H662="","",Mining_Import!H662)</f>
        <v/>
      </c>
      <c r="AJ662" s="36" t="str">
        <f>IF(Mining_Import!I662="","",Mining_Import!I662)</f>
        <v/>
      </c>
      <c r="BY662" s="120" t="str">
        <f t="shared" si="221"/>
        <v/>
      </c>
      <c r="BZ662" s="184" t="str">
        <f t="shared" si="234"/>
        <v/>
      </c>
      <c r="CA662" s="37" t="str">
        <f>IFERROR(VLOOKUP($BY662,Account_Value!$C$2:$F$2500,4,0),"")</f>
        <v/>
      </c>
      <c r="CB662" s="43" t="str">
        <f t="shared" si="222"/>
        <v/>
      </c>
      <c r="CC662" s="122" t="str">
        <f>IF($BZ662="","",SUM($BZ$2:$BZ662))</f>
        <v/>
      </c>
      <c r="CD662" s="43" t="str">
        <f>IF($BZ662="","",$BU$19*(SUM($BZ$2:$BZ662)))</f>
        <v/>
      </c>
    </row>
    <row r="663" spans="1:82">
      <c r="A663" s="4" t="str">
        <f t="shared" si="223"/>
        <v/>
      </c>
      <c r="B663" s="21" t="str">
        <f>IF(Investments_Import!A663="","",Investments_Import!A663)</f>
        <v/>
      </c>
      <c r="C663" s="22" t="str">
        <f t="shared" si="216"/>
        <v/>
      </c>
      <c r="D663" s="51" t="str">
        <f t="shared" si="224"/>
        <v/>
      </c>
      <c r="E663" s="3" t="str">
        <f>IF(Investments_Import!B663="","",Investments_Import!B663)</f>
        <v/>
      </c>
      <c r="F663" s="54" t="str">
        <f t="shared" si="225"/>
        <v xml:space="preserve"> </v>
      </c>
      <c r="G663" s="54" t="str">
        <f>IF($B663="","",COUNTIF($F$2:$F663,$F663))</f>
        <v/>
      </c>
      <c r="H663" s="53" t="str">
        <f t="shared" si="226"/>
        <v xml:space="preserve">  </v>
      </c>
      <c r="I663" s="3" t="str">
        <f>IF(Investments_Import!C663="","",Investments_Import!C663)</f>
        <v/>
      </c>
      <c r="J663" s="108" t="str">
        <f>IF(Investments_Import!D663="","",Investments_Import!D663)</f>
        <v/>
      </c>
      <c r="K663" s="108" t="str">
        <f t="shared" si="227"/>
        <v/>
      </c>
      <c r="L663" s="47" t="str">
        <f>IF(Investments_Import!E663="","",Investments_Import!E663)</f>
        <v/>
      </c>
      <c r="M663" s="47" t="str">
        <f t="shared" si="217"/>
        <v/>
      </c>
      <c r="N663" s="31" t="str">
        <f>IF(Investments_Import!F663="","",Investments_Import!F663)</f>
        <v/>
      </c>
      <c r="O663" s="31" t="str">
        <f t="shared" si="218"/>
        <v/>
      </c>
      <c r="P663" s="3" t="str">
        <f>IF(Investments_Import!G663="","",Investments_Import!G663)</f>
        <v/>
      </c>
      <c r="Q663" s="3" t="str">
        <f>IF(Investments_Import!H663="","",Investments_Import!H663)</f>
        <v/>
      </c>
      <c r="R663" s="37" t="str">
        <f t="shared" si="219"/>
        <v/>
      </c>
      <c r="S663" s="37" t="str">
        <f t="shared" si="220"/>
        <v/>
      </c>
      <c r="U663" s="36" t="str">
        <f>IF(Mining_Import!A663="","",Mining_Import!A663)</f>
        <v/>
      </c>
      <c r="V663" s="22" t="str">
        <f t="shared" si="228"/>
        <v/>
      </c>
      <c r="W663" s="127" t="str">
        <f t="shared" si="229"/>
        <v/>
      </c>
      <c r="X663" s="127" t="str">
        <f t="shared" si="230"/>
        <v/>
      </c>
      <c r="Y663" s="127" t="str">
        <f t="shared" si="231"/>
        <v/>
      </c>
      <c r="Z663" s="36" t="str">
        <f>IF(Mining_Import!B663="","",Mining_Import!B663)</f>
        <v/>
      </c>
      <c r="AA663" s="184" t="str">
        <f>IF(Mining_Import!$C663="","",Mining_Import!$C663)</f>
        <v/>
      </c>
      <c r="AB663" s="122" t="str">
        <f t="shared" si="232"/>
        <v/>
      </c>
      <c r="AC663" s="122" t="str">
        <f>IF($Y663&gt;Dashboard!$Q$19,$AB663,"")</f>
        <v/>
      </c>
      <c r="AD663" s="43" t="str">
        <f t="shared" si="233"/>
        <v/>
      </c>
      <c r="AE663" s="36" t="str">
        <f>IF(Mining_Import!D663="","",Mining_Import!D663)</f>
        <v/>
      </c>
      <c r="AF663" s="36" t="str">
        <f>IF(Mining_Import!E663="","",Mining_Import!E663)</f>
        <v/>
      </c>
      <c r="AG663" s="36" t="str">
        <f>IF(Mining_Import!F663="","",Mining_Import!F663)</f>
        <v/>
      </c>
      <c r="AH663" s="36" t="str">
        <f>IF(Mining_Import!G663="","",Mining_Import!G663)</f>
        <v/>
      </c>
      <c r="AI663" s="36" t="str">
        <f>IF(Mining_Import!H663="","",Mining_Import!H663)</f>
        <v/>
      </c>
      <c r="AJ663" s="36" t="str">
        <f>IF(Mining_Import!I663="","",Mining_Import!I663)</f>
        <v/>
      </c>
      <c r="BY663" s="120" t="str">
        <f t="shared" si="221"/>
        <v/>
      </c>
      <c r="BZ663" s="184" t="str">
        <f t="shared" si="234"/>
        <v/>
      </c>
      <c r="CA663" s="37" t="str">
        <f>IFERROR(VLOOKUP($BY663,Account_Value!$C$2:$F$2500,4,0),"")</f>
        <v/>
      </c>
      <c r="CB663" s="43" t="str">
        <f t="shared" si="222"/>
        <v/>
      </c>
      <c r="CC663" s="122" t="str">
        <f>IF($BZ663="","",SUM($BZ$2:$BZ663))</f>
        <v/>
      </c>
      <c r="CD663" s="43" t="str">
        <f>IF($BZ663="","",$BU$19*(SUM($BZ$2:$BZ663)))</f>
        <v/>
      </c>
    </row>
    <row r="664" spans="1:82">
      <c r="A664" s="4" t="str">
        <f t="shared" si="223"/>
        <v/>
      </c>
      <c r="B664" s="21" t="str">
        <f>IF(Investments_Import!A664="","",Investments_Import!A664)</f>
        <v/>
      </c>
      <c r="C664" s="22" t="str">
        <f t="shared" si="216"/>
        <v/>
      </c>
      <c r="D664" s="51" t="str">
        <f t="shared" si="224"/>
        <v/>
      </c>
      <c r="E664" s="3" t="str">
        <f>IF(Investments_Import!B664="","",Investments_Import!B664)</f>
        <v/>
      </c>
      <c r="F664" s="54" t="str">
        <f t="shared" si="225"/>
        <v xml:space="preserve"> </v>
      </c>
      <c r="G664" s="54" t="str">
        <f>IF($B664="","",COUNTIF($F$2:$F664,$F664))</f>
        <v/>
      </c>
      <c r="H664" s="53" t="str">
        <f t="shared" si="226"/>
        <v xml:space="preserve">  </v>
      </c>
      <c r="I664" s="3" t="str">
        <f>IF(Investments_Import!C664="","",Investments_Import!C664)</f>
        <v/>
      </c>
      <c r="J664" s="108" t="str">
        <f>IF(Investments_Import!D664="","",Investments_Import!D664)</f>
        <v/>
      </c>
      <c r="K664" s="108" t="str">
        <f t="shared" si="227"/>
        <v/>
      </c>
      <c r="L664" s="47" t="str">
        <f>IF(Investments_Import!E664="","",Investments_Import!E664)</f>
        <v/>
      </c>
      <c r="M664" s="47" t="str">
        <f t="shared" si="217"/>
        <v/>
      </c>
      <c r="N664" s="31" t="str">
        <f>IF(Investments_Import!F664="","",Investments_Import!F664)</f>
        <v/>
      </c>
      <c r="O664" s="31" t="str">
        <f t="shared" si="218"/>
        <v/>
      </c>
      <c r="P664" s="3" t="str">
        <f>IF(Investments_Import!G664="","",Investments_Import!G664)</f>
        <v/>
      </c>
      <c r="Q664" s="3" t="str">
        <f>IF(Investments_Import!H664="","",Investments_Import!H664)</f>
        <v/>
      </c>
      <c r="R664" s="37" t="str">
        <f t="shared" si="219"/>
        <v/>
      </c>
      <c r="S664" s="37" t="str">
        <f t="shared" si="220"/>
        <v/>
      </c>
      <c r="U664" s="36" t="str">
        <f>IF(Mining_Import!A664="","",Mining_Import!A664)</f>
        <v/>
      </c>
      <c r="V664" s="22" t="str">
        <f t="shared" si="228"/>
        <v/>
      </c>
      <c r="W664" s="127" t="str">
        <f t="shared" si="229"/>
        <v/>
      </c>
      <c r="X664" s="127" t="str">
        <f t="shared" si="230"/>
        <v/>
      </c>
      <c r="Y664" s="127" t="str">
        <f t="shared" si="231"/>
        <v/>
      </c>
      <c r="Z664" s="36" t="str">
        <f>IF(Mining_Import!B664="","",Mining_Import!B664)</f>
        <v/>
      </c>
      <c r="AA664" s="184" t="str">
        <f>IF(Mining_Import!$C664="","",Mining_Import!$C664)</f>
        <v/>
      </c>
      <c r="AB664" s="122" t="str">
        <f t="shared" si="232"/>
        <v/>
      </c>
      <c r="AC664" s="122" t="str">
        <f>IF($Y664&gt;Dashboard!$Q$19,$AB664,"")</f>
        <v/>
      </c>
      <c r="AD664" s="43" t="str">
        <f t="shared" si="233"/>
        <v/>
      </c>
      <c r="AE664" s="36" t="str">
        <f>IF(Mining_Import!D664="","",Mining_Import!D664)</f>
        <v/>
      </c>
      <c r="AF664" s="36" t="str">
        <f>IF(Mining_Import!E664="","",Mining_Import!E664)</f>
        <v/>
      </c>
      <c r="AG664" s="36" t="str">
        <f>IF(Mining_Import!F664="","",Mining_Import!F664)</f>
        <v/>
      </c>
      <c r="AH664" s="36" t="str">
        <f>IF(Mining_Import!G664="","",Mining_Import!G664)</f>
        <v/>
      </c>
      <c r="AI664" s="36" t="str">
        <f>IF(Mining_Import!H664="","",Mining_Import!H664)</f>
        <v/>
      </c>
      <c r="AJ664" s="36" t="str">
        <f>IF(Mining_Import!I664="","",Mining_Import!I664)</f>
        <v/>
      </c>
      <c r="BY664" s="120" t="str">
        <f t="shared" si="221"/>
        <v/>
      </c>
      <c r="BZ664" s="184" t="str">
        <f t="shared" si="234"/>
        <v/>
      </c>
      <c r="CA664" s="37" t="str">
        <f>IFERROR(VLOOKUP($BY664,Account_Value!$C$2:$F$2500,4,0),"")</f>
        <v/>
      </c>
      <c r="CB664" s="43" t="str">
        <f t="shared" si="222"/>
        <v/>
      </c>
      <c r="CC664" s="122" t="str">
        <f>IF($BZ664="","",SUM($BZ$2:$BZ664))</f>
        <v/>
      </c>
      <c r="CD664" s="43" t="str">
        <f>IF($BZ664="","",$BU$19*(SUM($BZ$2:$BZ664)))</f>
        <v/>
      </c>
    </row>
    <row r="665" spans="1:82">
      <c r="A665" s="4" t="str">
        <f t="shared" si="223"/>
        <v/>
      </c>
      <c r="B665" s="21" t="str">
        <f>IF(Investments_Import!A665="","",Investments_Import!A665)</f>
        <v/>
      </c>
      <c r="C665" s="22" t="str">
        <f t="shared" si="216"/>
        <v/>
      </c>
      <c r="D665" s="51" t="str">
        <f t="shared" si="224"/>
        <v/>
      </c>
      <c r="E665" s="3" t="str">
        <f>IF(Investments_Import!B665="","",Investments_Import!B665)</f>
        <v/>
      </c>
      <c r="F665" s="54" t="str">
        <f t="shared" si="225"/>
        <v xml:space="preserve"> </v>
      </c>
      <c r="G665" s="54" t="str">
        <f>IF($B665="","",COUNTIF($F$2:$F665,$F665))</f>
        <v/>
      </c>
      <c r="H665" s="53" t="str">
        <f t="shared" si="226"/>
        <v xml:space="preserve">  </v>
      </c>
      <c r="I665" s="3" t="str">
        <f>IF(Investments_Import!C665="","",Investments_Import!C665)</f>
        <v/>
      </c>
      <c r="J665" s="108" t="str">
        <f>IF(Investments_Import!D665="","",Investments_Import!D665)</f>
        <v/>
      </c>
      <c r="K665" s="108" t="str">
        <f t="shared" si="227"/>
        <v/>
      </c>
      <c r="L665" s="47" t="str">
        <f>IF(Investments_Import!E665="","",Investments_Import!E665)</f>
        <v/>
      </c>
      <c r="M665" s="47" t="str">
        <f t="shared" si="217"/>
        <v/>
      </c>
      <c r="N665" s="31" t="str">
        <f>IF(Investments_Import!F665="","",Investments_Import!F665)</f>
        <v/>
      </c>
      <c r="O665" s="31" t="str">
        <f t="shared" si="218"/>
        <v/>
      </c>
      <c r="P665" s="3" t="str">
        <f>IF(Investments_Import!G665="","",Investments_Import!G665)</f>
        <v/>
      </c>
      <c r="Q665" s="3" t="str">
        <f>IF(Investments_Import!H665="","",Investments_Import!H665)</f>
        <v/>
      </c>
      <c r="R665" s="37" t="str">
        <f t="shared" si="219"/>
        <v/>
      </c>
      <c r="S665" s="37" t="str">
        <f t="shared" si="220"/>
        <v/>
      </c>
      <c r="U665" s="36" t="str">
        <f>IF(Mining_Import!A665="","",Mining_Import!A665)</f>
        <v/>
      </c>
      <c r="V665" s="22" t="str">
        <f t="shared" si="228"/>
        <v/>
      </c>
      <c r="W665" s="127" t="str">
        <f t="shared" si="229"/>
        <v/>
      </c>
      <c r="X665" s="127" t="str">
        <f t="shared" si="230"/>
        <v/>
      </c>
      <c r="Y665" s="127" t="str">
        <f t="shared" si="231"/>
        <v/>
      </c>
      <c r="Z665" s="36" t="str">
        <f>IF(Mining_Import!B665="","",Mining_Import!B665)</f>
        <v/>
      </c>
      <c r="AA665" s="184" t="str">
        <f>IF(Mining_Import!$C665="","",Mining_Import!$C665)</f>
        <v/>
      </c>
      <c r="AB665" s="122" t="str">
        <f t="shared" si="232"/>
        <v/>
      </c>
      <c r="AC665" s="122" t="str">
        <f>IF($Y665&gt;Dashboard!$Q$19,$AB665,"")</f>
        <v/>
      </c>
      <c r="AD665" s="43" t="str">
        <f t="shared" si="233"/>
        <v/>
      </c>
      <c r="AE665" s="36" t="str">
        <f>IF(Mining_Import!D665="","",Mining_Import!D665)</f>
        <v/>
      </c>
      <c r="AF665" s="36" t="str">
        <f>IF(Mining_Import!E665="","",Mining_Import!E665)</f>
        <v/>
      </c>
      <c r="AG665" s="36" t="str">
        <f>IF(Mining_Import!F665="","",Mining_Import!F665)</f>
        <v/>
      </c>
      <c r="AH665" s="36" t="str">
        <f>IF(Mining_Import!G665="","",Mining_Import!G665)</f>
        <v/>
      </c>
      <c r="AI665" s="36" t="str">
        <f>IF(Mining_Import!H665="","",Mining_Import!H665)</f>
        <v/>
      </c>
      <c r="AJ665" s="36" t="str">
        <f>IF(Mining_Import!I665="","",Mining_Import!I665)</f>
        <v/>
      </c>
      <c r="BY665" s="120" t="str">
        <f t="shared" si="221"/>
        <v/>
      </c>
      <c r="BZ665" s="184" t="str">
        <f t="shared" si="234"/>
        <v/>
      </c>
      <c r="CA665" s="37" t="str">
        <f>IFERROR(VLOOKUP($BY665,Account_Value!$C$2:$F$2500,4,0),"")</f>
        <v/>
      </c>
      <c r="CB665" s="43" t="str">
        <f t="shared" si="222"/>
        <v/>
      </c>
      <c r="CC665" s="122" t="str">
        <f>IF($BZ665="","",SUM($BZ$2:$BZ665))</f>
        <v/>
      </c>
      <c r="CD665" s="43" t="str">
        <f>IF($BZ665="","",$BU$19*(SUM($BZ$2:$BZ665)))</f>
        <v/>
      </c>
    </row>
    <row r="666" spans="1:82">
      <c r="A666" s="4" t="str">
        <f t="shared" si="223"/>
        <v/>
      </c>
      <c r="B666" s="21" t="str">
        <f>IF(Investments_Import!A666="","",Investments_Import!A666)</f>
        <v/>
      </c>
      <c r="C666" s="22" t="str">
        <f t="shared" si="216"/>
        <v/>
      </c>
      <c r="D666" s="51" t="str">
        <f t="shared" si="224"/>
        <v/>
      </c>
      <c r="E666" s="3" t="str">
        <f>IF(Investments_Import!B666="","",Investments_Import!B666)</f>
        <v/>
      </c>
      <c r="F666" s="54" t="str">
        <f t="shared" si="225"/>
        <v xml:space="preserve"> </v>
      </c>
      <c r="G666" s="54" t="str">
        <f>IF($B666="","",COUNTIF($F$2:$F666,$F666))</f>
        <v/>
      </c>
      <c r="H666" s="53" t="str">
        <f t="shared" si="226"/>
        <v xml:space="preserve">  </v>
      </c>
      <c r="I666" s="3" t="str">
        <f>IF(Investments_Import!C666="","",Investments_Import!C666)</f>
        <v/>
      </c>
      <c r="J666" s="108" t="str">
        <f>IF(Investments_Import!D666="","",Investments_Import!D666)</f>
        <v/>
      </c>
      <c r="K666" s="108" t="str">
        <f t="shared" si="227"/>
        <v/>
      </c>
      <c r="L666" s="47" t="str">
        <f>IF(Investments_Import!E666="","",Investments_Import!E666)</f>
        <v/>
      </c>
      <c r="M666" s="47" t="str">
        <f t="shared" si="217"/>
        <v/>
      </c>
      <c r="N666" s="31" t="str">
        <f>IF(Investments_Import!F666="","",Investments_Import!F666)</f>
        <v/>
      </c>
      <c r="O666" s="31" t="str">
        <f t="shared" si="218"/>
        <v/>
      </c>
      <c r="P666" s="3" t="str">
        <f>IF(Investments_Import!G666="","",Investments_Import!G666)</f>
        <v/>
      </c>
      <c r="Q666" s="3" t="str">
        <f>IF(Investments_Import!H666="","",Investments_Import!H666)</f>
        <v/>
      </c>
      <c r="R666" s="37" t="str">
        <f t="shared" si="219"/>
        <v/>
      </c>
      <c r="S666" s="37" t="str">
        <f t="shared" si="220"/>
        <v/>
      </c>
      <c r="U666" s="36" t="str">
        <f>IF(Mining_Import!A666="","",Mining_Import!A666)</f>
        <v/>
      </c>
      <c r="V666" s="22" t="str">
        <f t="shared" si="228"/>
        <v/>
      </c>
      <c r="W666" s="127" t="str">
        <f t="shared" si="229"/>
        <v/>
      </c>
      <c r="X666" s="127" t="str">
        <f t="shared" si="230"/>
        <v/>
      </c>
      <c r="Y666" s="127" t="str">
        <f t="shared" si="231"/>
        <v/>
      </c>
      <c r="Z666" s="36" t="str">
        <f>IF(Mining_Import!B666="","",Mining_Import!B666)</f>
        <v/>
      </c>
      <c r="AA666" s="184" t="str">
        <f>IF(Mining_Import!$C666="","",Mining_Import!$C666)</f>
        <v/>
      </c>
      <c r="AB666" s="122" t="str">
        <f t="shared" si="232"/>
        <v/>
      </c>
      <c r="AC666" s="122" t="str">
        <f>IF($Y666&gt;Dashboard!$Q$19,$AB666,"")</f>
        <v/>
      </c>
      <c r="AD666" s="43" t="str">
        <f t="shared" si="233"/>
        <v/>
      </c>
      <c r="AE666" s="36" t="str">
        <f>IF(Mining_Import!D666="","",Mining_Import!D666)</f>
        <v/>
      </c>
      <c r="AF666" s="36" t="str">
        <f>IF(Mining_Import!E666="","",Mining_Import!E666)</f>
        <v/>
      </c>
      <c r="AG666" s="36" t="str">
        <f>IF(Mining_Import!F666="","",Mining_Import!F666)</f>
        <v/>
      </c>
      <c r="AH666" s="36" t="str">
        <f>IF(Mining_Import!G666="","",Mining_Import!G666)</f>
        <v/>
      </c>
      <c r="AI666" s="36" t="str">
        <f>IF(Mining_Import!H666="","",Mining_Import!H666)</f>
        <v/>
      </c>
      <c r="AJ666" s="36" t="str">
        <f>IF(Mining_Import!I666="","",Mining_Import!I666)</f>
        <v/>
      </c>
      <c r="BY666" s="120" t="str">
        <f t="shared" si="221"/>
        <v/>
      </c>
      <c r="BZ666" s="184" t="str">
        <f t="shared" si="234"/>
        <v/>
      </c>
      <c r="CA666" s="37" t="str">
        <f>IFERROR(VLOOKUP($BY666,Account_Value!$C$2:$F$2500,4,0),"")</f>
        <v/>
      </c>
      <c r="CB666" s="43" t="str">
        <f t="shared" si="222"/>
        <v/>
      </c>
      <c r="CC666" s="122" t="str">
        <f>IF($BZ666="","",SUM($BZ$2:$BZ666))</f>
        <v/>
      </c>
      <c r="CD666" s="43" t="str">
        <f>IF($BZ666="","",$BU$19*(SUM($BZ$2:$BZ666)))</f>
        <v/>
      </c>
    </row>
    <row r="667" spans="1:82">
      <c r="A667" s="4" t="str">
        <f t="shared" si="223"/>
        <v/>
      </c>
      <c r="B667" s="21" t="str">
        <f>IF(Investments_Import!A667="","",Investments_Import!A667)</f>
        <v/>
      </c>
      <c r="C667" s="22" t="str">
        <f t="shared" si="216"/>
        <v/>
      </c>
      <c r="D667" s="51" t="str">
        <f t="shared" si="224"/>
        <v/>
      </c>
      <c r="E667" s="3" t="str">
        <f>IF(Investments_Import!B667="","",Investments_Import!B667)</f>
        <v/>
      </c>
      <c r="F667" s="54" t="str">
        <f t="shared" si="225"/>
        <v xml:space="preserve"> </v>
      </c>
      <c r="G667" s="54" t="str">
        <f>IF($B667="","",COUNTIF($F$2:$F667,$F667))</f>
        <v/>
      </c>
      <c r="H667" s="53" t="str">
        <f t="shared" si="226"/>
        <v xml:space="preserve">  </v>
      </c>
      <c r="I667" s="3" t="str">
        <f>IF(Investments_Import!C667="","",Investments_Import!C667)</f>
        <v/>
      </c>
      <c r="J667" s="108" t="str">
        <f>IF(Investments_Import!D667="","",Investments_Import!D667)</f>
        <v/>
      </c>
      <c r="K667" s="108" t="str">
        <f t="shared" si="227"/>
        <v/>
      </c>
      <c r="L667" s="47" t="str">
        <f>IF(Investments_Import!E667="","",Investments_Import!E667)</f>
        <v/>
      </c>
      <c r="M667" s="47" t="str">
        <f t="shared" si="217"/>
        <v/>
      </c>
      <c r="N667" s="31" t="str">
        <f>IF(Investments_Import!F667="","",Investments_Import!F667)</f>
        <v/>
      </c>
      <c r="O667" s="31" t="str">
        <f t="shared" si="218"/>
        <v/>
      </c>
      <c r="P667" s="3" t="str">
        <f>IF(Investments_Import!G667="","",Investments_Import!G667)</f>
        <v/>
      </c>
      <c r="Q667" s="3" t="str">
        <f>IF(Investments_Import!H667="","",Investments_Import!H667)</f>
        <v/>
      </c>
      <c r="R667" s="37" t="str">
        <f t="shared" si="219"/>
        <v/>
      </c>
      <c r="S667" s="37" t="str">
        <f t="shared" si="220"/>
        <v/>
      </c>
      <c r="U667" s="36" t="str">
        <f>IF(Mining_Import!A667="","",Mining_Import!A667)</f>
        <v/>
      </c>
      <c r="V667" s="22" t="str">
        <f t="shared" si="228"/>
        <v/>
      </c>
      <c r="W667" s="127" t="str">
        <f t="shared" si="229"/>
        <v/>
      </c>
      <c r="X667" s="127" t="str">
        <f t="shared" si="230"/>
        <v/>
      </c>
      <c r="Y667" s="127" t="str">
        <f t="shared" si="231"/>
        <v/>
      </c>
      <c r="Z667" s="36" t="str">
        <f>IF(Mining_Import!B667="","",Mining_Import!B667)</f>
        <v/>
      </c>
      <c r="AA667" s="184" t="str">
        <f>IF(Mining_Import!$C667="","",Mining_Import!$C667)</f>
        <v/>
      </c>
      <c r="AB667" s="122" t="str">
        <f t="shared" si="232"/>
        <v/>
      </c>
      <c r="AC667" s="122" t="str">
        <f>IF($Y667&gt;Dashboard!$Q$19,$AB667,"")</f>
        <v/>
      </c>
      <c r="AD667" s="43" t="str">
        <f t="shared" si="233"/>
        <v/>
      </c>
      <c r="AE667" s="36" t="str">
        <f>IF(Mining_Import!D667="","",Mining_Import!D667)</f>
        <v/>
      </c>
      <c r="AF667" s="36" t="str">
        <f>IF(Mining_Import!E667="","",Mining_Import!E667)</f>
        <v/>
      </c>
      <c r="AG667" s="36" t="str">
        <f>IF(Mining_Import!F667="","",Mining_Import!F667)</f>
        <v/>
      </c>
      <c r="AH667" s="36" t="str">
        <f>IF(Mining_Import!G667="","",Mining_Import!G667)</f>
        <v/>
      </c>
      <c r="AI667" s="36" t="str">
        <f>IF(Mining_Import!H667="","",Mining_Import!H667)</f>
        <v/>
      </c>
      <c r="AJ667" s="36" t="str">
        <f>IF(Mining_Import!I667="","",Mining_Import!I667)</f>
        <v/>
      </c>
      <c r="BY667" s="120" t="str">
        <f t="shared" si="221"/>
        <v/>
      </c>
      <c r="BZ667" s="184" t="str">
        <f t="shared" si="234"/>
        <v/>
      </c>
      <c r="CA667" s="37" t="str">
        <f>IFERROR(VLOOKUP($BY667,Account_Value!$C$2:$F$2500,4,0),"")</f>
        <v/>
      </c>
      <c r="CB667" s="43" t="str">
        <f t="shared" si="222"/>
        <v/>
      </c>
      <c r="CC667" s="122" t="str">
        <f>IF($BZ667="","",SUM($BZ$2:$BZ667))</f>
        <v/>
      </c>
      <c r="CD667" s="43" t="str">
        <f>IF($BZ667="","",$BU$19*(SUM($BZ$2:$BZ667)))</f>
        <v/>
      </c>
    </row>
    <row r="668" spans="1:82">
      <c r="A668" s="4" t="str">
        <f t="shared" si="223"/>
        <v/>
      </c>
      <c r="B668" s="21" t="str">
        <f>IF(Investments_Import!A668="","",Investments_Import!A668)</f>
        <v/>
      </c>
      <c r="C668" s="22" t="str">
        <f t="shared" si="216"/>
        <v/>
      </c>
      <c r="D668" s="51" t="str">
        <f t="shared" si="224"/>
        <v/>
      </c>
      <c r="E668" s="3" t="str">
        <f>IF(Investments_Import!B668="","",Investments_Import!B668)</f>
        <v/>
      </c>
      <c r="F668" s="54" t="str">
        <f t="shared" si="225"/>
        <v xml:space="preserve"> </v>
      </c>
      <c r="G668" s="54" t="str">
        <f>IF($B668="","",COUNTIF($F$2:$F668,$F668))</f>
        <v/>
      </c>
      <c r="H668" s="53" t="str">
        <f t="shared" si="226"/>
        <v xml:space="preserve">  </v>
      </c>
      <c r="I668" s="3" t="str">
        <f>IF(Investments_Import!C668="","",Investments_Import!C668)</f>
        <v/>
      </c>
      <c r="J668" s="108" t="str">
        <f>IF(Investments_Import!D668="","",Investments_Import!D668)</f>
        <v/>
      </c>
      <c r="K668" s="108" t="str">
        <f t="shared" si="227"/>
        <v/>
      </c>
      <c r="L668" s="47" t="str">
        <f>IF(Investments_Import!E668="","",Investments_Import!E668)</f>
        <v/>
      </c>
      <c r="M668" s="47" t="str">
        <f t="shared" si="217"/>
        <v/>
      </c>
      <c r="N668" s="31" t="str">
        <f>IF(Investments_Import!F668="","",Investments_Import!F668)</f>
        <v/>
      </c>
      <c r="O668" s="31" t="str">
        <f t="shared" si="218"/>
        <v/>
      </c>
      <c r="P668" s="3" t="str">
        <f>IF(Investments_Import!G668="","",Investments_Import!G668)</f>
        <v/>
      </c>
      <c r="Q668" s="3" t="str">
        <f>IF(Investments_Import!H668="","",Investments_Import!H668)</f>
        <v/>
      </c>
      <c r="R668" s="37" t="str">
        <f t="shared" si="219"/>
        <v/>
      </c>
      <c r="S668" s="37" t="str">
        <f t="shared" si="220"/>
        <v/>
      </c>
      <c r="U668" s="36" t="str">
        <f>IF(Mining_Import!A668="","",Mining_Import!A668)</f>
        <v/>
      </c>
      <c r="V668" s="22" t="str">
        <f t="shared" si="228"/>
        <v/>
      </c>
      <c r="W668" s="127" t="str">
        <f t="shared" si="229"/>
        <v/>
      </c>
      <c r="X668" s="127" t="str">
        <f t="shared" si="230"/>
        <v/>
      </c>
      <c r="Y668" s="127" t="str">
        <f t="shared" si="231"/>
        <v/>
      </c>
      <c r="Z668" s="36" t="str">
        <f>IF(Mining_Import!B668="","",Mining_Import!B668)</f>
        <v/>
      </c>
      <c r="AA668" s="184" t="str">
        <f>IF(Mining_Import!$C668="","",Mining_Import!$C668)</f>
        <v/>
      </c>
      <c r="AB668" s="122" t="str">
        <f t="shared" si="232"/>
        <v/>
      </c>
      <c r="AC668" s="122" t="str">
        <f>IF($Y668&gt;Dashboard!$Q$19,$AB668,"")</f>
        <v/>
      </c>
      <c r="AD668" s="43" t="str">
        <f t="shared" si="233"/>
        <v/>
      </c>
      <c r="AE668" s="36" t="str">
        <f>IF(Mining_Import!D668="","",Mining_Import!D668)</f>
        <v/>
      </c>
      <c r="AF668" s="36" t="str">
        <f>IF(Mining_Import!E668="","",Mining_Import!E668)</f>
        <v/>
      </c>
      <c r="AG668" s="36" t="str">
        <f>IF(Mining_Import!F668="","",Mining_Import!F668)</f>
        <v/>
      </c>
      <c r="AH668" s="36" t="str">
        <f>IF(Mining_Import!G668="","",Mining_Import!G668)</f>
        <v/>
      </c>
      <c r="AI668" s="36" t="str">
        <f>IF(Mining_Import!H668="","",Mining_Import!H668)</f>
        <v/>
      </c>
      <c r="AJ668" s="36" t="str">
        <f>IF(Mining_Import!I668="","",Mining_Import!I668)</f>
        <v/>
      </c>
      <c r="BY668" s="120" t="str">
        <f t="shared" si="221"/>
        <v/>
      </c>
      <c r="BZ668" s="184" t="str">
        <f t="shared" si="234"/>
        <v/>
      </c>
      <c r="CA668" s="37" t="str">
        <f>IFERROR(VLOOKUP($BY668,Account_Value!$C$2:$F$2500,4,0),"")</f>
        <v/>
      </c>
      <c r="CB668" s="43" t="str">
        <f t="shared" si="222"/>
        <v/>
      </c>
      <c r="CC668" s="122" t="str">
        <f>IF($BZ668="","",SUM($BZ$2:$BZ668))</f>
        <v/>
      </c>
      <c r="CD668" s="43" t="str">
        <f>IF($BZ668="","",$BU$19*(SUM($BZ$2:$BZ668)))</f>
        <v/>
      </c>
    </row>
    <row r="669" spans="1:82">
      <c r="A669" s="4" t="str">
        <f t="shared" si="223"/>
        <v/>
      </c>
      <c r="B669" s="21" t="str">
        <f>IF(Investments_Import!A669="","",Investments_Import!A669)</f>
        <v/>
      </c>
      <c r="C669" s="22" t="str">
        <f t="shared" si="216"/>
        <v/>
      </c>
      <c r="D669" s="51" t="str">
        <f t="shared" si="224"/>
        <v/>
      </c>
      <c r="E669" s="3" t="str">
        <f>IF(Investments_Import!B669="","",Investments_Import!B669)</f>
        <v/>
      </c>
      <c r="F669" s="54" t="str">
        <f t="shared" si="225"/>
        <v xml:space="preserve"> </v>
      </c>
      <c r="G669" s="54" t="str">
        <f>IF($B669="","",COUNTIF($F$2:$F669,$F669))</f>
        <v/>
      </c>
      <c r="H669" s="53" t="str">
        <f t="shared" si="226"/>
        <v xml:space="preserve">  </v>
      </c>
      <c r="I669" s="3" t="str">
        <f>IF(Investments_Import!C669="","",Investments_Import!C669)</f>
        <v/>
      </c>
      <c r="J669" s="108" t="str">
        <f>IF(Investments_Import!D669="","",Investments_Import!D669)</f>
        <v/>
      </c>
      <c r="K669" s="108" t="str">
        <f t="shared" si="227"/>
        <v/>
      </c>
      <c r="L669" s="47" t="str">
        <f>IF(Investments_Import!E669="","",Investments_Import!E669)</f>
        <v/>
      </c>
      <c r="M669" s="47" t="str">
        <f t="shared" si="217"/>
        <v/>
      </c>
      <c r="N669" s="31" t="str">
        <f>IF(Investments_Import!F669="","",Investments_Import!F669)</f>
        <v/>
      </c>
      <c r="O669" s="31" t="str">
        <f t="shared" si="218"/>
        <v/>
      </c>
      <c r="P669" s="3" t="str">
        <f>IF(Investments_Import!G669="","",Investments_Import!G669)</f>
        <v/>
      </c>
      <c r="Q669" s="3" t="str">
        <f>IF(Investments_Import!H669="","",Investments_Import!H669)</f>
        <v/>
      </c>
      <c r="R669" s="37" t="str">
        <f t="shared" si="219"/>
        <v/>
      </c>
      <c r="S669" s="37" t="str">
        <f t="shared" si="220"/>
        <v/>
      </c>
      <c r="U669" s="36" t="str">
        <f>IF(Mining_Import!A669="","",Mining_Import!A669)</f>
        <v/>
      </c>
      <c r="V669" s="22" t="str">
        <f t="shared" si="228"/>
        <v/>
      </c>
      <c r="W669" s="127" t="str">
        <f t="shared" si="229"/>
        <v/>
      </c>
      <c r="X669" s="127" t="str">
        <f t="shared" si="230"/>
        <v/>
      </c>
      <c r="Y669" s="127" t="str">
        <f t="shared" si="231"/>
        <v/>
      </c>
      <c r="Z669" s="36" t="str">
        <f>IF(Mining_Import!B669="","",Mining_Import!B669)</f>
        <v/>
      </c>
      <c r="AA669" s="184" t="str">
        <f>IF(Mining_Import!$C669="","",Mining_Import!$C669)</f>
        <v/>
      </c>
      <c r="AB669" s="122" t="str">
        <f t="shared" si="232"/>
        <v/>
      </c>
      <c r="AC669" s="122" t="str">
        <f>IF($Y669&gt;Dashboard!$Q$19,$AB669,"")</f>
        <v/>
      </c>
      <c r="AD669" s="43" t="str">
        <f t="shared" si="233"/>
        <v/>
      </c>
      <c r="AE669" s="36" t="str">
        <f>IF(Mining_Import!D669="","",Mining_Import!D669)</f>
        <v/>
      </c>
      <c r="AF669" s="36" t="str">
        <f>IF(Mining_Import!E669="","",Mining_Import!E669)</f>
        <v/>
      </c>
      <c r="AG669" s="36" t="str">
        <f>IF(Mining_Import!F669="","",Mining_Import!F669)</f>
        <v/>
      </c>
      <c r="AH669" s="36" t="str">
        <f>IF(Mining_Import!G669="","",Mining_Import!G669)</f>
        <v/>
      </c>
      <c r="AI669" s="36" t="str">
        <f>IF(Mining_Import!H669="","",Mining_Import!H669)</f>
        <v/>
      </c>
      <c r="AJ669" s="36" t="str">
        <f>IF(Mining_Import!I669="","",Mining_Import!I669)</f>
        <v/>
      </c>
      <c r="BY669" s="120" t="str">
        <f t="shared" si="221"/>
        <v/>
      </c>
      <c r="BZ669" s="184" t="str">
        <f t="shared" si="234"/>
        <v/>
      </c>
      <c r="CA669" s="37" t="str">
        <f>IFERROR(VLOOKUP($BY669,Account_Value!$C$2:$F$2500,4,0),"")</f>
        <v/>
      </c>
      <c r="CB669" s="43" t="str">
        <f t="shared" si="222"/>
        <v/>
      </c>
      <c r="CC669" s="122" t="str">
        <f>IF($BZ669="","",SUM($BZ$2:$BZ669))</f>
        <v/>
      </c>
      <c r="CD669" s="43" t="str">
        <f>IF($BZ669="","",$BU$19*(SUM($BZ$2:$BZ669)))</f>
        <v/>
      </c>
    </row>
    <row r="670" spans="1:82">
      <c r="A670" s="4" t="str">
        <f t="shared" si="223"/>
        <v/>
      </c>
      <c r="B670" s="21" t="str">
        <f>IF(Investments_Import!A670="","",Investments_Import!A670)</f>
        <v/>
      </c>
      <c r="C670" s="22" t="str">
        <f t="shared" si="216"/>
        <v/>
      </c>
      <c r="D670" s="51" t="str">
        <f t="shared" si="224"/>
        <v/>
      </c>
      <c r="E670" s="3" t="str">
        <f>IF(Investments_Import!B670="","",Investments_Import!B670)</f>
        <v/>
      </c>
      <c r="F670" s="54" t="str">
        <f t="shared" si="225"/>
        <v xml:space="preserve"> </v>
      </c>
      <c r="G670" s="54" t="str">
        <f>IF($B670="","",COUNTIF($F$2:$F670,$F670))</f>
        <v/>
      </c>
      <c r="H670" s="53" t="str">
        <f t="shared" si="226"/>
        <v xml:space="preserve">  </v>
      </c>
      <c r="I670" s="3" t="str">
        <f>IF(Investments_Import!C670="","",Investments_Import!C670)</f>
        <v/>
      </c>
      <c r="J670" s="108" t="str">
        <f>IF(Investments_Import!D670="","",Investments_Import!D670)</f>
        <v/>
      </c>
      <c r="K670" s="108" t="str">
        <f t="shared" si="227"/>
        <v/>
      </c>
      <c r="L670" s="47" t="str">
        <f>IF(Investments_Import!E670="","",Investments_Import!E670)</f>
        <v/>
      </c>
      <c r="M670" s="47" t="str">
        <f t="shared" si="217"/>
        <v/>
      </c>
      <c r="N670" s="31" t="str">
        <f>IF(Investments_Import!F670="","",Investments_Import!F670)</f>
        <v/>
      </c>
      <c r="O670" s="31" t="str">
        <f t="shared" si="218"/>
        <v/>
      </c>
      <c r="P670" s="3" t="str">
        <f>IF(Investments_Import!G670="","",Investments_Import!G670)</f>
        <v/>
      </c>
      <c r="Q670" s="3" t="str">
        <f>IF(Investments_Import!H670="","",Investments_Import!H670)</f>
        <v/>
      </c>
      <c r="R670" s="37" t="str">
        <f t="shared" si="219"/>
        <v/>
      </c>
      <c r="S670" s="37" t="str">
        <f t="shared" si="220"/>
        <v/>
      </c>
      <c r="U670" s="36" t="str">
        <f>IF(Mining_Import!A670="","",Mining_Import!A670)</f>
        <v/>
      </c>
      <c r="V670" s="22" t="str">
        <f t="shared" si="228"/>
        <v/>
      </c>
      <c r="W670" s="127" t="str">
        <f t="shared" si="229"/>
        <v/>
      </c>
      <c r="X670" s="127" t="str">
        <f t="shared" si="230"/>
        <v/>
      </c>
      <c r="Y670" s="127" t="str">
        <f t="shared" si="231"/>
        <v/>
      </c>
      <c r="Z670" s="36" t="str">
        <f>IF(Mining_Import!B670="","",Mining_Import!B670)</f>
        <v/>
      </c>
      <c r="AA670" s="184" t="str">
        <f>IF(Mining_Import!$C670="","",Mining_Import!$C670)</f>
        <v/>
      </c>
      <c r="AB670" s="122" t="str">
        <f t="shared" si="232"/>
        <v/>
      </c>
      <c r="AC670" s="122" t="str">
        <f>IF($Y670&gt;Dashboard!$Q$19,$AB670,"")</f>
        <v/>
      </c>
      <c r="AD670" s="43" t="str">
        <f t="shared" si="233"/>
        <v/>
      </c>
      <c r="AE670" s="36" t="str">
        <f>IF(Mining_Import!D670="","",Mining_Import!D670)</f>
        <v/>
      </c>
      <c r="AF670" s="36" t="str">
        <f>IF(Mining_Import!E670="","",Mining_Import!E670)</f>
        <v/>
      </c>
      <c r="AG670" s="36" t="str">
        <f>IF(Mining_Import!F670="","",Mining_Import!F670)</f>
        <v/>
      </c>
      <c r="AH670" s="36" t="str">
        <f>IF(Mining_Import!G670="","",Mining_Import!G670)</f>
        <v/>
      </c>
      <c r="AI670" s="36" t="str">
        <f>IF(Mining_Import!H670="","",Mining_Import!H670)</f>
        <v/>
      </c>
      <c r="AJ670" s="36" t="str">
        <f>IF(Mining_Import!I670="","",Mining_Import!I670)</f>
        <v/>
      </c>
      <c r="BY670" s="120" t="str">
        <f t="shared" si="221"/>
        <v/>
      </c>
      <c r="BZ670" s="184" t="str">
        <f t="shared" si="234"/>
        <v/>
      </c>
      <c r="CA670" s="37" t="str">
        <f>IFERROR(VLOOKUP($BY670,Account_Value!$C$2:$F$2500,4,0),"")</f>
        <v/>
      </c>
      <c r="CB670" s="43" t="str">
        <f t="shared" si="222"/>
        <v/>
      </c>
      <c r="CC670" s="122" t="str">
        <f>IF($BZ670="","",SUM($BZ$2:$BZ670))</f>
        <v/>
      </c>
      <c r="CD670" s="43" t="str">
        <f>IF($BZ670="","",$BU$19*(SUM($BZ$2:$BZ670)))</f>
        <v/>
      </c>
    </row>
    <row r="671" spans="1:82">
      <c r="A671" s="4" t="str">
        <f t="shared" si="223"/>
        <v/>
      </c>
      <c r="B671" s="21" t="str">
        <f>IF(Investments_Import!A671="","",Investments_Import!A671)</f>
        <v/>
      </c>
      <c r="C671" s="22" t="str">
        <f t="shared" si="216"/>
        <v/>
      </c>
      <c r="D671" s="51" t="str">
        <f t="shared" si="224"/>
        <v/>
      </c>
      <c r="E671" s="3" t="str">
        <f>IF(Investments_Import!B671="","",Investments_Import!B671)</f>
        <v/>
      </c>
      <c r="F671" s="54" t="str">
        <f t="shared" si="225"/>
        <v xml:space="preserve"> </v>
      </c>
      <c r="G671" s="54" t="str">
        <f>IF($B671="","",COUNTIF($F$2:$F671,$F671))</f>
        <v/>
      </c>
      <c r="H671" s="53" t="str">
        <f t="shared" si="226"/>
        <v xml:space="preserve">  </v>
      </c>
      <c r="I671" s="3" t="str">
        <f>IF(Investments_Import!C671="","",Investments_Import!C671)</f>
        <v/>
      </c>
      <c r="J671" s="108" t="str">
        <f>IF(Investments_Import!D671="","",Investments_Import!D671)</f>
        <v/>
      </c>
      <c r="K671" s="108" t="str">
        <f t="shared" si="227"/>
        <v/>
      </c>
      <c r="L671" s="47" t="str">
        <f>IF(Investments_Import!E671="","",Investments_Import!E671)</f>
        <v/>
      </c>
      <c r="M671" s="47" t="str">
        <f t="shared" si="217"/>
        <v/>
      </c>
      <c r="N671" s="31" t="str">
        <f>IF(Investments_Import!F671="","",Investments_Import!F671)</f>
        <v/>
      </c>
      <c r="O671" s="31" t="str">
        <f t="shared" si="218"/>
        <v/>
      </c>
      <c r="P671" s="3" t="str">
        <f>IF(Investments_Import!G671="","",Investments_Import!G671)</f>
        <v/>
      </c>
      <c r="Q671" s="3" t="str">
        <f>IF(Investments_Import!H671="","",Investments_Import!H671)</f>
        <v/>
      </c>
      <c r="R671" s="37" t="str">
        <f t="shared" si="219"/>
        <v/>
      </c>
      <c r="S671" s="37" t="str">
        <f t="shared" si="220"/>
        <v/>
      </c>
      <c r="U671" s="36" t="str">
        <f>IF(Mining_Import!A671="","",Mining_Import!A671)</f>
        <v/>
      </c>
      <c r="V671" s="22" t="str">
        <f t="shared" si="228"/>
        <v/>
      </c>
      <c r="W671" s="127" t="str">
        <f t="shared" si="229"/>
        <v/>
      </c>
      <c r="X671" s="127" t="str">
        <f t="shared" si="230"/>
        <v/>
      </c>
      <c r="Y671" s="127" t="str">
        <f t="shared" si="231"/>
        <v/>
      </c>
      <c r="Z671" s="36" t="str">
        <f>IF(Mining_Import!B671="","",Mining_Import!B671)</f>
        <v/>
      </c>
      <c r="AA671" s="184" t="str">
        <f>IF(Mining_Import!$C671="","",Mining_Import!$C671)</f>
        <v/>
      </c>
      <c r="AB671" s="122" t="str">
        <f t="shared" si="232"/>
        <v/>
      </c>
      <c r="AC671" s="122" t="str">
        <f>IF($Y671&gt;Dashboard!$Q$19,$AB671,"")</f>
        <v/>
      </c>
      <c r="AD671" s="43" t="str">
        <f t="shared" si="233"/>
        <v/>
      </c>
      <c r="AE671" s="36" t="str">
        <f>IF(Mining_Import!D671="","",Mining_Import!D671)</f>
        <v/>
      </c>
      <c r="AF671" s="36" t="str">
        <f>IF(Mining_Import!E671="","",Mining_Import!E671)</f>
        <v/>
      </c>
      <c r="AG671" s="36" t="str">
        <f>IF(Mining_Import!F671="","",Mining_Import!F671)</f>
        <v/>
      </c>
      <c r="AH671" s="36" t="str">
        <f>IF(Mining_Import!G671="","",Mining_Import!G671)</f>
        <v/>
      </c>
      <c r="AI671" s="36" t="str">
        <f>IF(Mining_Import!H671="","",Mining_Import!H671)</f>
        <v/>
      </c>
      <c r="AJ671" s="36" t="str">
        <f>IF(Mining_Import!I671="","",Mining_Import!I671)</f>
        <v/>
      </c>
      <c r="BY671" s="120" t="str">
        <f t="shared" si="221"/>
        <v/>
      </c>
      <c r="BZ671" s="184" t="str">
        <f t="shared" si="234"/>
        <v/>
      </c>
      <c r="CA671" s="37" t="str">
        <f>IFERROR(VLOOKUP($BY671,Account_Value!$C$2:$F$2500,4,0),"")</f>
        <v/>
      </c>
      <c r="CB671" s="43" t="str">
        <f t="shared" si="222"/>
        <v/>
      </c>
      <c r="CC671" s="122" t="str">
        <f>IF($BZ671="","",SUM($BZ$2:$BZ671))</f>
        <v/>
      </c>
      <c r="CD671" s="43" t="str">
        <f>IF($BZ671="","",$BU$19*(SUM($BZ$2:$BZ671)))</f>
        <v/>
      </c>
    </row>
    <row r="672" spans="1:82">
      <c r="A672" s="4" t="str">
        <f t="shared" si="223"/>
        <v/>
      </c>
      <c r="B672" s="21" t="str">
        <f>IF(Investments_Import!A672="","",Investments_Import!A672)</f>
        <v/>
      </c>
      <c r="C672" s="22" t="str">
        <f t="shared" si="216"/>
        <v/>
      </c>
      <c r="D672" s="51" t="str">
        <f t="shared" si="224"/>
        <v/>
      </c>
      <c r="E672" s="3" t="str">
        <f>IF(Investments_Import!B672="","",Investments_Import!B672)</f>
        <v/>
      </c>
      <c r="F672" s="54" t="str">
        <f t="shared" si="225"/>
        <v xml:space="preserve"> </v>
      </c>
      <c r="G672" s="54" t="str">
        <f>IF($B672="","",COUNTIF($F$2:$F672,$F672))</f>
        <v/>
      </c>
      <c r="H672" s="53" t="str">
        <f t="shared" si="226"/>
        <v xml:space="preserve">  </v>
      </c>
      <c r="I672" s="3" t="str">
        <f>IF(Investments_Import!C672="","",Investments_Import!C672)</f>
        <v/>
      </c>
      <c r="J672" s="108" t="str">
        <f>IF(Investments_Import!D672="","",Investments_Import!D672)</f>
        <v/>
      </c>
      <c r="K672" s="108" t="str">
        <f t="shared" si="227"/>
        <v/>
      </c>
      <c r="L672" s="47" t="str">
        <f>IF(Investments_Import!E672="","",Investments_Import!E672)</f>
        <v/>
      </c>
      <c r="M672" s="47" t="str">
        <f t="shared" si="217"/>
        <v/>
      </c>
      <c r="N672" s="31" t="str">
        <f>IF(Investments_Import!F672="","",Investments_Import!F672)</f>
        <v/>
      </c>
      <c r="O672" s="31" t="str">
        <f t="shared" si="218"/>
        <v/>
      </c>
      <c r="P672" s="3" t="str">
        <f>IF(Investments_Import!G672="","",Investments_Import!G672)</f>
        <v/>
      </c>
      <c r="Q672" s="3" t="str">
        <f>IF(Investments_Import!H672="","",Investments_Import!H672)</f>
        <v/>
      </c>
      <c r="R672" s="37" t="str">
        <f t="shared" si="219"/>
        <v/>
      </c>
      <c r="S672" s="37" t="str">
        <f t="shared" si="220"/>
        <v/>
      </c>
      <c r="U672" s="36" t="str">
        <f>IF(Mining_Import!A672="","",Mining_Import!A672)</f>
        <v/>
      </c>
      <c r="V672" s="22" t="str">
        <f t="shared" si="228"/>
        <v/>
      </c>
      <c r="W672" s="127" t="str">
        <f t="shared" si="229"/>
        <v/>
      </c>
      <c r="X672" s="127" t="str">
        <f t="shared" si="230"/>
        <v/>
      </c>
      <c r="Y672" s="127" t="str">
        <f t="shared" si="231"/>
        <v/>
      </c>
      <c r="Z672" s="36" t="str">
        <f>IF(Mining_Import!B672="","",Mining_Import!B672)</f>
        <v/>
      </c>
      <c r="AA672" s="184" t="str">
        <f>IF(Mining_Import!$C672="","",Mining_Import!$C672)</f>
        <v/>
      </c>
      <c r="AB672" s="122" t="str">
        <f t="shared" si="232"/>
        <v/>
      </c>
      <c r="AC672" s="122" t="str">
        <f>IF($Y672&gt;Dashboard!$Q$19,$AB672,"")</f>
        <v/>
      </c>
      <c r="AD672" s="43" t="str">
        <f t="shared" si="233"/>
        <v/>
      </c>
      <c r="AE672" s="36" t="str">
        <f>IF(Mining_Import!D672="","",Mining_Import!D672)</f>
        <v/>
      </c>
      <c r="AF672" s="36" t="str">
        <f>IF(Mining_Import!E672="","",Mining_Import!E672)</f>
        <v/>
      </c>
      <c r="AG672" s="36" t="str">
        <f>IF(Mining_Import!F672="","",Mining_Import!F672)</f>
        <v/>
      </c>
      <c r="AH672" s="36" t="str">
        <f>IF(Mining_Import!G672="","",Mining_Import!G672)</f>
        <v/>
      </c>
      <c r="AI672" s="36" t="str">
        <f>IF(Mining_Import!H672="","",Mining_Import!H672)</f>
        <v/>
      </c>
      <c r="AJ672" s="36" t="str">
        <f>IF(Mining_Import!I672="","",Mining_Import!I672)</f>
        <v/>
      </c>
      <c r="BY672" s="120" t="str">
        <f t="shared" si="221"/>
        <v/>
      </c>
      <c r="BZ672" s="184" t="str">
        <f t="shared" si="234"/>
        <v/>
      </c>
      <c r="CA672" s="37" t="str">
        <f>IFERROR(VLOOKUP($BY672,Account_Value!$C$2:$F$2500,4,0),"")</f>
        <v/>
      </c>
      <c r="CB672" s="43" t="str">
        <f t="shared" si="222"/>
        <v/>
      </c>
      <c r="CC672" s="122" t="str">
        <f>IF($BZ672="","",SUM($BZ$2:$BZ672))</f>
        <v/>
      </c>
      <c r="CD672" s="43" t="str">
        <f>IF($BZ672="","",$BU$19*(SUM($BZ$2:$BZ672)))</f>
        <v/>
      </c>
    </row>
    <row r="673" spans="1:82">
      <c r="A673" s="4" t="str">
        <f t="shared" si="223"/>
        <v/>
      </c>
      <c r="B673" s="21" t="str">
        <f>IF(Investments_Import!A673="","",Investments_Import!A673)</f>
        <v/>
      </c>
      <c r="C673" s="22" t="str">
        <f t="shared" si="216"/>
        <v/>
      </c>
      <c r="D673" s="51" t="str">
        <f t="shared" si="224"/>
        <v/>
      </c>
      <c r="E673" s="3" t="str">
        <f>IF(Investments_Import!B673="","",Investments_Import!B673)</f>
        <v/>
      </c>
      <c r="F673" s="54" t="str">
        <f t="shared" si="225"/>
        <v xml:space="preserve"> </v>
      </c>
      <c r="G673" s="54" t="str">
        <f>IF($B673="","",COUNTIF($F$2:$F673,$F673))</f>
        <v/>
      </c>
      <c r="H673" s="53" t="str">
        <f t="shared" si="226"/>
        <v xml:space="preserve">  </v>
      </c>
      <c r="I673" s="3" t="str">
        <f>IF(Investments_Import!C673="","",Investments_Import!C673)</f>
        <v/>
      </c>
      <c r="J673" s="108" t="str">
        <f>IF(Investments_Import!D673="","",Investments_Import!D673)</f>
        <v/>
      </c>
      <c r="K673" s="108" t="str">
        <f t="shared" si="227"/>
        <v/>
      </c>
      <c r="L673" s="47" t="str">
        <f>IF(Investments_Import!E673="","",Investments_Import!E673)</f>
        <v/>
      </c>
      <c r="M673" s="47" t="str">
        <f t="shared" si="217"/>
        <v/>
      </c>
      <c r="N673" s="31" t="str">
        <f>IF(Investments_Import!F673="","",Investments_Import!F673)</f>
        <v/>
      </c>
      <c r="O673" s="31" t="str">
        <f t="shared" si="218"/>
        <v/>
      </c>
      <c r="P673" s="3" t="str">
        <f>IF(Investments_Import!G673="","",Investments_Import!G673)</f>
        <v/>
      </c>
      <c r="Q673" s="3" t="str">
        <f>IF(Investments_Import!H673="","",Investments_Import!H673)</f>
        <v/>
      </c>
      <c r="R673" s="37" t="str">
        <f t="shared" si="219"/>
        <v/>
      </c>
      <c r="S673" s="37" t="str">
        <f t="shared" si="220"/>
        <v/>
      </c>
      <c r="U673" s="36" t="str">
        <f>IF(Mining_Import!A673="","",Mining_Import!A673)</f>
        <v/>
      </c>
      <c r="V673" s="22" t="str">
        <f t="shared" si="228"/>
        <v/>
      </c>
      <c r="W673" s="127" t="str">
        <f t="shared" si="229"/>
        <v/>
      </c>
      <c r="X673" s="127" t="str">
        <f t="shared" si="230"/>
        <v/>
      </c>
      <c r="Y673" s="127" t="str">
        <f t="shared" si="231"/>
        <v/>
      </c>
      <c r="Z673" s="36" t="str">
        <f>IF(Mining_Import!B673="","",Mining_Import!B673)</f>
        <v/>
      </c>
      <c r="AA673" s="184" t="str">
        <f>IF(Mining_Import!$C673="","",Mining_Import!$C673)</f>
        <v/>
      </c>
      <c r="AB673" s="122" t="str">
        <f t="shared" si="232"/>
        <v/>
      </c>
      <c r="AC673" s="122" t="str">
        <f>IF($Y673&gt;Dashboard!$Q$19,$AB673,"")</f>
        <v/>
      </c>
      <c r="AD673" s="43" t="str">
        <f t="shared" si="233"/>
        <v/>
      </c>
      <c r="AE673" s="36" t="str">
        <f>IF(Mining_Import!D673="","",Mining_Import!D673)</f>
        <v/>
      </c>
      <c r="AF673" s="36" t="str">
        <f>IF(Mining_Import!E673="","",Mining_Import!E673)</f>
        <v/>
      </c>
      <c r="AG673" s="36" t="str">
        <f>IF(Mining_Import!F673="","",Mining_Import!F673)</f>
        <v/>
      </c>
      <c r="AH673" s="36" t="str">
        <f>IF(Mining_Import!G673="","",Mining_Import!G673)</f>
        <v/>
      </c>
      <c r="AI673" s="36" t="str">
        <f>IF(Mining_Import!H673="","",Mining_Import!H673)</f>
        <v/>
      </c>
      <c r="AJ673" s="36" t="str">
        <f>IF(Mining_Import!I673="","",Mining_Import!I673)</f>
        <v/>
      </c>
      <c r="BY673" s="120" t="str">
        <f t="shared" si="221"/>
        <v/>
      </c>
      <c r="BZ673" s="184" t="str">
        <f t="shared" si="234"/>
        <v/>
      </c>
      <c r="CA673" s="37" t="str">
        <f>IFERROR(VLOOKUP($BY673,Account_Value!$C$2:$F$2500,4,0),"")</f>
        <v/>
      </c>
      <c r="CB673" s="43" t="str">
        <f t="shared" si="222"/>
        <v/>
      </c>
      <c r="CC673" s="122" t="str">
        <f>IF($BZ673="","",SUM($BZ$2:$BZ673))</f>
        <v/>
      </c>
      <c r="CD673" s="43" t="str">
        <f>IF($BZ673="","",$BU$19*(SUM($BZ$2:$BZ673)))</f>
        <v/>
      </c>
    </row>
    <row r="674" spans="1:82">
      <c r="A674" s="4" t="str">
        <f t="shared" si="223"/>
        <v/>
      </c>
      <c r="B674" s="21" t="str">
        <f>IF(Investments_Import!A674="","",Investments_Import!A674)</f>
        <v/>
      </c>
      <c r="C674" s="22" t="str">
        <f t="shared" si="216"/>
        <v/>
      </c>
      <c r="D674" s="51" t="str">
        <f t="shared" si="224"/>
        <v/>
      </c>
      <c r="E674" s="3" t="str">
        <f>IF(Investments_Import!B674="","",Investments_Import!B674)</f>
        <v/>
      </c>
      <c r="F674" s="54" t="str">
        <f t="shared" si="225"/>
        <v xml:space="preserve"> </v>
      </c>
      <c r="G674" s="54" t="str">
        <f>IF($B674="","",COUNTIF($F$2:$F674,$F674))</f>
        <v/>
      </c>
      <c r="H674" s="53" t="str">
        <f t="shared" si="226"/>
        <v xml:space="preserve">  </v>
      </c>
      <c r="I674" s="3" t="str">
        <f>IF(Investments_Import!C674="","",Investments_Import!C674)</f>
        <v/>
      </c>
      <c r="J674" s="108" t="str">
        <f>IF(Investments_Import!D674="","",Investments_Import!D674)</f>
        <v/>
      </c>
      <c r="K674" s="108" t="str">
        <f t="shared" si="227"/>
        <v/>
      </c>
      <c r="L674" s="47" t="str">
        <f>IF(Investments_Import!E674="","",Investments_Import!E674)</f>
        <v/>
      </c>
      <c r="M674" s="47" t="str">
        <f t="shared" si="217"/>
        <v/>
      </c>
      <c r="N674" s="31" t="str">
        <f>IF(Investments_Import!F674="","",Investments_Import!F674)</f>
        <v/>
      </c>
      <c r="O674" s="31" t="str">
        <f t="shared" si="218"/>
        <v/>
      </c>
      <c r="P674" s="3" t="str">
        <f>IF(Investments_Import!G674="","",Investments_Import!G674)</f>
        <v/>
      </c>
      <c r="Q674" s="3" t="str">
        <f>IF(Investments_Import!H674="","",Investments_Import!H674)</f>
        <v/>
      </c>
      <c r="R674" s="37" t="str">
        <f t="shared" si="219"/>
        <v/>
      </c>
      <c r="S674" s="37" t="str">
        <f t="shared" si="220"/>
        <v/>
      </c>
      <c r="U674" s="36" t="str">
        <f>IF(Mining_Import!A674="","",Mining_Import!A674)</f>
        <v/>
      </c>
      <c r="V674" s="22" t="str">
        <f t="shared" si="228"/>
        <v/>
      </c>
      <c r="W674" s="127" t="str">
        <f t="shared" si="229"/>
        <v/>
      </c>
      <c r="X674" s="127" t="str">
        <f t="shared" si="230"/>
        <v/>
      </c>
      <c r="Y674" s="127" t="str">
        <f t="shared" si="231"/>
        <v/>
      </c>
      <c r="Z674" s="36" t="str">
        <f>IF(Mining_Import!B674="","",Mining_Import!B674)</f>
        <v/>
      </c>
      <c r="AA674" s="184" t="str">
        <f>IF(Mining_Import!$C674="","",Mining_Import!$C674)</f>
        <v/>
      </c>
      <c r="AB674" s="122" t="str">
        <f t="shared" si="232"/>
        <v/>
      </c>
      <c r="AC674" s="122" t="str">
        <f>IF($Y674&gt;Dashboard!$Q$19,$AB674,"")</f>
        <v/>
      </c>
      <c r="AD674" s="43" t="str">
        <f t="shared" si="233"/>
        <v/>
      </c>
      <c r="AE674" s="36" t="str">
        <f>IF(Mining_Import!D674="","",Mining_Import!D674)</f>
        <v/>
      </c>
      <c r="AF674" s="36" t="str">
        <f>IF(Mining_Import!E674="","",Mining_Import!E674)</f>
        <v/>
      </c>
      <c r="AG674" s="36" t="str">
        <f>IF(Mining_Import!F674="","",Mining_Import!F674)</f>
        <v/>
      </c>
      <c r="AH674" s="36" t="str">
        <f>IF(Mining_Import!G674="","",Mining_Import!G674)</f>
        <v/>
      </c>
      <c r="AI674" s="36" t="str">
        <f>IF(Mining_Import!H674="","",Mining_Import!H674)</f>
        <v/>
      </c>
      <c r="AJ674" s="36" t="str">
        <f>IF(Mining_Import!I674="","",Mining_Import!I674)</f>
        <v/>
      </c>
      <c r="BY674" s="120" t="str">
        <f t="shared" si="221"/>
        <v/>
      </c>
      <c r="BZ674" s="184" t="str">
        <f t="shared" si="234"/>
        <v/>
      </c>
      <c r="CA674" s="37" t="str">
        <f>IFERROR(VLOOKUP($BY674,Account_Value!$C$2:$F$2500,4,0),"")</f>
        <v/>
      </c>
      <c r="CB674" s="43" t="str">
        <f t="shared" si="222"/>
        <v/>
      </c>
      <c r="CC674" s="122" t="str">
        <f>IF($BZ674="","",SUM($BZ$2:$BZ674))</f>
        <v/>
      </c>
      <c r="CD674" s="43" t="str">
        <f>IF($BZ674="","",$BU$19*(SUM($BZ$2:$BZ674)))</f>
        <v/>
      </c>
    </row>
    <row r="675" spans="1:82">
      <c r="A675" s="4" t="str">
        <f t="shared" si="223"/>
        <v/>
      </c>
      <c r="B675" s="21" t="str">
        <f>IF(Investments_Import!A675="","",Investments_Import!A675)</f>
        <v/>
      </c>
      <c r="C675" s="22" t="str">
        <f t="shared" si="216"/>
        <v/>
      </c>
      <c r="D675" s="51" t="str">
        <f t="shared" si="224"/>
        <v/>
      </c>
      <c r="E675" s="3" t="str">
        <f>IF(Investments_Import!B675="","",Investments_Import!B675)</f>
        <v/>
      </c>
      <c r="F675" s="54" t="str">
        <f t="shared" si="225"/>
        <v xml:space="preserve"> </v>
      </c>
      <c r="G675" s="54" t="str">
        <f>IF($B675="","",COUNTIF($F$2:$F675,$F675))</f>
        <v/>
      </c>
      <c r="H675" s="53" t="str">
        <f t="shared" si="226"/>
        <v xml:space="preserve">  </v>
      </c>
      <c r="I675" s="3" t="str">
        <f>IF(Investments_Import!C675="","",Investments_Import!C675)</f>
        <v/>
      </c>
      <c r="J675" s="108" t="str">
        <f>IF(Investments_Import!D675="","",Investments_Import!D675)</f>
        <v/>
      </c>
      <c r="K675" s="108" t="str">
        <f t="shared" si="227"/>
        <v/>
      </c>
      <c r="L675" s="47" t="str">
        <f>IF(Investments_Import!E675="","",Investments_Import!E675)</f>
        <v/>
      </c>
      <c r="M675" s="47" t="str">
        <f t="shared" si="217"/>
        <v/>
      </c>
      <c r="N675" s="31" t="str">
        <f>IF(Investments_Import!F675="","",Investments_Import!F675)</f>
        <v/>
      </c>
      <c r="O675" s="31" t="str">
        <f t="shared" si="218"/>
        <v/>
      </c>
      <c r="P675" s="3" t="str">
        <f>IF(Investments_Import!G675="","",Investments_Import!G675)</f>
        <v/>
      </c>
      <c r="Q675" s="3" t="str">
        <f>IF(Investments_Import!H675="","",Investments_Import!H675)</f>
        <v/>
      </c>
      <c r="R675" s="37" t="str">
        <f t="shared" si="219"/>
        <v/>
      </c>
      <c r="S675" s="37" t="str">
        <f t="shared" si="220"/>
        <v/>
      </c>
      <c r="U675" s="36" t="str">
        <f>IF(Mining_Import!A675="","",Mining_Import!A675)</f>
        <v/>
      </c>
      <c r="V675" s="22" t="str">
        <f t="shared" si="228"/>
        <v/>
      </c>
      <c r="W675" s="127" t="str">
        <f t="shared" si="229"/>
        <v/>
      </c>
      <c r="X675" s="127" t="str">
        <f t="shared" si="230"/>
        <v/>
      </c>
      <c r="Y675" s="127" t="str">
        <f t="shared" si="231"/>
        <v/>
      </c>
      <c r="Z675" s="36" t="str">
        <f>IF(Mining_Import!B675="","",Mining_Import!B675)</f>
        <v/>
      </c>
      <c r="AA675" s="184" t="str">
        <f>IF(Mining_Import!$C675="","",Mining_Import!$C675)</f>
        <v/>
      </c>
      <c r="AB675" s="122" t="str">
        <f t="shared" si="232"/>
        <v/>
      </c>
      <c r="AC675" s="122" t="str">
        <f>IF($Y675&gt;Dashboard!$Q$19,$AB675,"")</f>
        <v/>
      </c>
      <c r="AD675" s="43" t="str">
        <f t="shared" si="233"/>
        <v/>
      </c>
      <c r="AE675" s="36" t="str">
        <f>IF(Mining_Import!D675="","",Mining_Import!D675)</f>
        <v/>
      </c>
      <c r="AF675" s="36" t="str">
        <f>IF(Mining_Import!E675="","",Mining_Import!E675)</f>
        <v/>
      </c>
      <c r="AG675" s="36" t="str">
        <f>IF(Mining_Import!F675="","",Mining_Import!F675)</f>
        <v/>
      </c>
      <c r="AH675" s="36" t="str">
        <f>IF(Mining_Import!G675="","",Mining_Import!G675)</f>
        <v/>
      </c>
      <c r="AI675" s="36" t="str">
        <f>IF(Mining_Import!H675="","",Mining_Import!H675)</f>
        <v/>
      </c>
      <c r="AJ675" s="36" t="str">
        <f>IF(Mining_Import!I675="","",Mining_Import!I675)</f>
        <v/>
      </c>
      <c r="BY675" s="120" t="str">
        <f t="shared" si="221"/>
        <v/>
      </c>
      <c r="BZ675" s="184" t="str">
        <f t="shared" si="234"/>
        <v/>
      </c>
      <c r="CA675" s="37" t="str">
        <f>IFERROR(VLOOKUP($BY675,Account_Value!$C$2:$F$2500,4,0),"")</f>
        <v/>
      </c>
      <c r="CB675" s="43" t="str">
        <f t="shared" si="222"/>
        <v/>
      </c>
      <c r="CC675" s="122" t="str">
        <f>IF($BZ675="","",SUM($BZ$2:$BZ675))</f>
        <v/>
      </c>
      <c r="CD675" s="43" t="str">
        <f>IF($BZ675="","",$BU$19*(SUM($BZ$2:$BZ675)))</f>
        <v/>
      </c>
    </row>
    <row r="676" spans="1:82">
      <c r="A676" s="4" t="str">
        <f t="shared" si="223"/>
        <v/>
      </c>
      <c r="B676" s="21" t="str">
        <f>IF(Investments_Import!A676="","",Investments_Import!A676)</f>
        <v/>
      </c>
      <c r="C676" s="22" t="str">
        <f t="shared" si="216"/>
        <v/>
      </c>
      <c r="D676" s="51" t="str">
        <f t="shared" si="224"/>
        <v/>
      </c>
      <c r="E676" s="3" t="str">
        <f>IF(Investments_Import!B676="","",Investments_Import!B676)</f>
        <v/>
      </c>
      <c r="F676" s="54" t="str">
        <f t="shared" si="225"/>
        <v xml:space="preserve"> </v>
      </c>
      <c r="G676" s="54" t="str">
        <f>IF($B676="","",COUNTIF($F$2:$F676,$F676))</f>
        <v/>
      </c>
      <c r="H676" s="53" t="str">
        <f t="shared" si="226"/>
        <v xml:space="preserve">  </v>
      </c>
      <c r="I676" s="3" t="str">
        <f>IF(Investments_Import!C676="","",Investments_Import!C676)</f>
        <v/>
      </c>
      <c r="J676" s="108" t="str">
        <f>IF(Investments_Import!D676="","",Investments_Import!D676)</f>
        <v/>
      </c>
      <c r="K676" s="108" t="str">
        <f t="shared" si="227"/>
        <v/>
      </c>
      <c r="L676" s="47" t="str">
        <f>IF(Investments_Import!E676="","",Investments_Import!E676)</f>
        <v/>
      </c>
      <c r="M676" s="47" t="str">
        <f t="shared" si="217"/>
        <v/>
      </c>
      <c r="N676" s="31" t="str">
        <f>IF(Investments_Import!F676="","",Investments_Import!F676)</f>
        <v/>
      </c>
      <c r="O676" s="31" t="str">
        <f t="shared" si="218"/>
        <v/>
      </c>
      <c r="P676" s="3" t="str">
        <f>IF(Investments_Import!G676="","",Investments_Import!G676)</f>
        <v/>
      </c>
      <c r="Q676" s="3" t="str">
        <f>IF(Investments_Import!H676="","",Investments_Import!H676)</f>
        <v/>
      </c>
      <c r="R676" s="37" t="str">
        <f t="shared" si="219"/>
        <v/>
      </c>
      <c r="S676" s="37" t="str">
        <f t="shared" si="220"/>
        <v/>
      </c>
      <c r="U676" s="36" t="str">
        <f>IF(Mining_Import!A676="","",Mining_Import!A676)</f>
        <v/>
      </c>
      <c r="V676" s="22" t="str">
        <f t="shared" si="228"/>
        <v/>
      </c>
      <c r="W676" s="127" t="str">
        <f t="shared" si="229"/>
        <v/>
      </c>
      <c r="X676" s="127" t="str">
        <f t="shared" si="230"/>
        <v/>
      </c>
      <c r="Y676" s="127" t="str">
        <f t="shared" si="231"/>
        <v/>
      </c>
      <c r="Z676" s="36" t="str">
        <f>IF(Mining_Import!B676="","",Mining_Import!B676)</f>
        <v/>
      </c>
      <c r="AA676" s="184" t="str">
        <f>IF(Mining_Import!$C676="","",Mining_Import!$C676)</f>
        <v/>
      </c>
      <c r="AB676" s="122" t="str">
        <f t="shared" si="232"/>
        <v/>
      </c>
      <c r="AC676" s="122" t="str">
        <f>IF($Y676&gt;Dashboard!$Q$19,$AB676,"")</f>
        <v/>
      </c>
      <c r="AD676" s="43" t="str">
        <f t="shared" si="233"/>
        <v/>
      </c>
      <c r="AE676" s="36" t="str">
        <f>IF(Mining_Import!D676="","",Mining_Import!D676)</f>
        <v/>
      </c>
      <c r="AF676" s="36" t="str">
        <f>IF(Mining_Import!E676="","",Mining_Import!E676)</f>
        <v/>
      </c>
      <c r="AG676" s="36" t="str">
        <f>IF(Mining_Import!F676="","",Mining_Import!F676)</f>
        <v/>
      </c>
      <c r="AH676" s="36" t="str">
        <f>IF(Mining_Import!G676="","",Mining_Import!G676)</f>
        <v/>
      </c>
      <c r="AI676" s="36" t="str">
        <f>IF(Mining_Import!H676="","",Mining_Import!H676)</f>
        <v/>
      </c>
      <c r="AJ676" s="36" t="str">
        <f>IF(Mining_Import!I676="","",Mining_Import!I676)</f>
        <v/>
      </c>
      <c r="BY676" s="120" t="str">
        <f t="shared" si="221"/>
        <v/>
      </c>
      <c r="BZ676" s="184" t="str">
        <f t="shared" si="234"/>
        <v/>
      </c>
      <c r="CA676" s="37" t="str">
        <f>IFERROR(VLOOKUP($BY676,Account_Value!$C$2:$F$2500,4,0),"")</f>
        <v/>
      </c>
      <c r="CB676" s="43" t="str">
        <f t="shared" si="222"/>
        <v/>
      </c>
      <c r="CC676" s="122" t="str">
        <f>IF($BZ676="","",SUM($BZ$2:$BZ676))</f>
        <v/>
      </c>
      <c r="CD676" s="43" t="str">
        <f>IF($BZ676="","",$BU$19*(SUM($BZ$2:$BZ676)))</f>
        <v/>
      </c>
    </row>
    <row r="677" spans="1:82">
      <c r="A677" s="4" t="str">
        <f t="shared" si="223"/>
        <v/>
      </c>
      <c r="B677" s="21" t="str">
        <f>IF(Investments_Import!A677="","",Investments_Import!A677)</f>
        <v/>
      </c>
      <c r="C677" s="22" t="str">
        <f t="shared" si="216"/>
        <v/>
      </c>
      <c r="D677" s="51" t="str">
        <f t="shared" si="224"/>
        <v/>
      </c>
      <c r="E677" s="3" t="str">
        <f>IF(Investments_Import!B677="","",Investments_Import!B677)</f>
        <v/>
      </c>
      <c r="F677" s="54" t="str">
        <f t="shared" si="225"/>
        <v xml:space="preserve"> </v>
      </c>
      <c r="G677" s="54" t="str">
        <f>IF($B677="","",COUNTIF($F$2:$F677,$F677))</f>
        <v/>
      </c>
      <c r="H677" s="53" t="str">
        <f t="shared" si="226"/>
        <v xml:space="preserve">  </v>
      </c>
      <c r="I677" s="3" t="str">
        <f>IF(Investments_Import!C677="","",Investments_Import!C677)</f>
        <v/>
      </c>
      <c r="J677" s="108" t="str">
        <f>IF(Investments_Import!D677="","",Investments_Import!D677)</f>
        <v/>
      </c>
      <c r="K677" s="108" t="str">
        <f t="shared" si="227"/>
        <v/>
      </c>
      <c r="L677" s="47" t="str">
        <f>IF(Investments_Import!E677="","",Investments_Import!E677)</f>
        <v/>
      </c>
      <c r="M677" s="47" t="str">
        <f t="shared" si="217"/>
        <v/>
      </c>
      <c r="N677" s="31" t="str">
        <f>IF(Investments_Import!F677="","",Investments_Import!F677)</f>
        <v/>
      </c>
      <c r="O677" s="31" t="str">
        <f t="shared" si="218"/>
        <v/>
      </c>
      <c r="P677" s="3" t="str">
        <f>IF(Investments_Import!G677="","",Investments_Import!G677)</f>
        <v/>
      </c>
      <c r="Q677" s="3" t="str">
        <f>IF(Investments_Import!H677="","",Investments_Import!H677)</f>
        <v/>
      </c>
      <c r="R677" s="37" t="str">
        <f t="shared" si="219"/>
        <v/>
      </c>
      <c r="S677" s="37" t="str">
        <f t="shared" si="220"/>
        <v/>
      </c>
      <c r="U677" s="36" t="str">
        <f>IF(Mining_Import!A677="","",Mining_Import!A677)</f>
        <v/>
      </c>
      <c r="V677" s="22" t="str">
        <f t="shared" si="228"/>
        <v/>
      </c>
      <c r="W677" s="127" t="str">
        <f t="shared" si="229"/>
        <v/>
      </c>
      <c r="X677" s="127" t="str">
        <f t="shared" si="230"/>
        <v/>
      </c>
      <c r="Y677" s="127" t="str">
        <f t="shared" si="231"/>
        <v/>
      </c>
      <c r="Z677" s="36" t="str">
        <f>IF(Mining_Import!B677="","",Mining_Import!B677)</f>
        <v/>
      </c>
      <c r="AA677" s="184" t="str">
        <f>IF(Mining_Import!$C677="","",Mining_Import!$C677)</f>
        <v/>
      </c>
      <c r="AB677" s="122" t="str">
        <f t="shared" si="232"/>
        <v/>
      </c>
      <c r="AC677" s="122" t="str">
        <f>IF($Y677&gt;Dashboard!$Q$19,$AB677,"")</f>
        <v/>
      </c>
      <c r="AD677" s="43" t="str">
        <f t="shared" si="233"/>
        <v/>
      </c>
      <c r="AE677" s="36" t="str">
        <f>IF(Mining_Import!D677="","",Mining_Import!D677)</f>
        <v/>
      </c>
      <c r="AF677" s="36" t="str">
        <f>IF(Mining_Import!E677="","",Mining_Import!E677)</f>
        <v/>
      </c>
      <c r="AG677" s="36" t="str">
        <f>IF(Mining_Import!F677="","",Mining_Import!F677)</f>
        <v/>
      </c>
      <c r="AH677" s="36" t="str">
        <f>IF(Mining_Import!G677="","",Mining_Import!G677)</f>
        <v/>
      </c>
      <c r="AI677" s="36" t="str">
        <f>IF(Mining_Import!H677="","",Mining_Import!H677)</f>
        <v/>
      </c>
      <c r="AJ677" s="36" t="str">
        <f>IF(Mining_Import!I677="","",Mining_Import!I677)</f>
        <v/>
      </c>
      <c r="BY677" s="120" t="str">
        <f t="shared" si="221"/>
        <v/>
      </c>
      <c r="BZ677" s="184" t="str">
        <f t="shared" si="234"/>
        <v/>
      </c>
      <c r="CA677" s="37" t="str">
        <f>IFERROR(VLOOKUP($BY677,Account_Value!$C$2:$F$2500,4,0),"")</f>
        <v/>
      </c>
      <c r="CB677" s="43" t="str">
        <f t="shared" si="222"/>
        <v/>
      </c>
      <c r="CC677" s="122" t="str">
        <f>IF($BZ677="","",SUM($BZ$2:$BZ677))</f>
        <v/>
      </c>
      <c r="CD677" s="43" t="str">
        <f>IF($BZ677="","",$BU$19*(SUM($BZ$2:$BZ677)))</f>
        <v/>
      </c>
    </row>
    <row r="678" spans="1:82">
      <c r="A678" s="4" t="str">
        <f t="shared" si="223"/>
        <v/>
      </c>
      <c r="B678" s="21" t="str">
        <f>IF(Investments_Import!A678="","",Investments_Import!A678)</f>
        <v/>
      </c>
      <c r="C678" s="22" t="str">
        <f t="shared" si="216"/>
        <v/>
      </c>
      <c r="D678" s="51" t="str">
        <f t="shared" si="224"/>
        <v/>
      </c>
      <c r="E678" s="3" t="str">
        <f>IF(Investments_Import!B678="","",Investments_Import!B678)</f>
        <v/>
      </c>
      <c r="F678" s="54" t="str">
        <f t="shared" si="225"/>
        <v xml:space="preserve"> </v>
      </c>
      <c r="G678" s="54" t="str">
        <f>IF($B678="","",COUNTIF($F$2:$F678,$F678))</f>
        <v/>
      </c>
      <c r="H678" s="53" t="str">
        <f t="shared" si="226"/>
        <v xml:space="preserve">  </v>
      </c>
      <c r="I678" s="3" t="str">
        <f>IF(Investments_Import!C678="","",Investments_Import!C678)</f>
        <v/>
      </c>
      <c r="J678" s="108" t="str">
        <f>IF(Investments_Import!D678="","",Investments_Import!D678)</f>
        <v/>
      </c>
      <c r="K678" s="108" t="str">
        <f t="shared" si="227"/>
        <v/>
      </c>
      <c r="L678" s="47" t="str">
        <f>IF(Investments_Import!E678="","",Investments_Import!E678)</f>
        <v/>
      </c>
      <c r="M678" s="47" t="str">
        <f t="shared" si="217"/>
        <v/>
      </c>
      <c r="N678" s="31" t="str">
        <f>IF(Investments_Import!F678="","",Investments_Import!F678)</f>
        <v/>
      </c>
      <c r="O678" s="31" t="str">
        <f t="shared" si="218"/>
        <v/>
      </c>
      <c r="P678" s="3" t="str">
        <f>IF(Investments_Import!G678="","",Investments_Import!G678)</f>
        <v/>
      </c>
      <c r="Q678" s="3" t="str">
        <f>IF(Investments_Import!H678="","",Investments_Import!H678)</f>
        <v/>
      </c>
      <c r="R678" s="37" t="str">
        <f t="shared" si="219"/>
        <v/>
      </c>
      <c r="S678" s="37" t="str">
        <f t="shared" si="220"/>
        <v/>
      </c>
      <c r="U678" s="36" t="str">
        <f>IF(Mining_Import!A678="","",Mining_Import!A678)</f>
        <v/>
      </c>
      <c r="V678" s="22" t="str">
        <f t="shared" si="228"/>
        <v/>
      </c>
      <c r="W678" s="127" t="str">
        <f t="shared" si="229"/>
        <v/>
      </c>
      <c r="X678" s="127" t="str">
        <f t="shared" si="230"/>
        <v/>
      </c>
      <c r="Y678" s="127" t="str">
        <f t="shared" si="231"/>
        <v/>
      </c>
      <c r="Z678" s="36" t="str">
        <f>IF(Mining_Import!B678="","",Mining_Import!B678)</f>
        <v/>
      </c>
      <c r="AA678" s="184" t="str">
        <f>IF(Mining_Import!$C678="","",Mining_Import!$C678)</f>
        <v/>
      </c>
      <c r="AB678" s="122" t="str">
        <f t="shared" si="232"/>
        <v/>
      </c>
      <c r="AC678" s="122" t="str">
        <f>IF($Y678&gt;Dashboard!$Q$19,$AB678,"")</f>
        <v/>
      </c>
      <c r="AD678" s="43" t="str">
        <f t="shared" si="233"/>
        <v/>
      </c>
      <c r="AE678" s="36" t="str">
        <f>IF(Mining_Import!D678="","",Mining_Import!D678)</f>
        <v/>
      </c>
      <c r="AF678" s="36" t="str">
        <f>IF(Mining_Import!E678="","",Mining_Import!E678)</f>
        <v/>
      </c>
      <c r="AG678" s="36" t="str">
        <f>IF(Mining_Import!F678="","",Mining_Import!F678)</f>
        <v/>
      </c>
      <c r="AH678" s="36" t="str">
        <f>IF(Mining_Import!G678="","",Mining_Import!G678)</f>
        <v/>
      </c>
      <c r="AI678" s="36" t="str">
        <f>IF(Mining_Import!H678="","",Mining_Import!H678)</f>
        <v/>
      </c>
      <c r="AJ678" s="36" t="str">
        <f>IF(Mining_Import!I678="","",Mining_Import!I678)</f>
        <v/>
      </c>
      <c r="BY678" s="120" t="str">
        <f t="shared" si="221"/>
        <v/>
      </c>
      <c r="BZ678" s="184" t="str">
        <f t="shared" si="234"/>
        <v/>
      </c>
      <c r="CA678" s="37" t="str">
        <f>IFERROR(VLOOKUP($BY678,Account_Value!$C$2:$F$2500,4,0),"")</f>
        <v/>
      </c>
      <c r="CB678" s="43" t="str">
        <f t="shared" si="222"/>
        <v/>
      </c>
      <c r="CC678" s="122" t="str">
        <f>IF($BZ678="","",SUM($BZ$2:$BZ678))</f>
        <v/>
      </c>
      <c r="CD678" s="43" t="str">
        <f>IF($BZ678="","",$BU$19*(SUM($BZ$2:$BZ678)))</f>
        <v/>
      </c>
    </row>
    <row r="679" spans="1:82">
      <c r="A679" s="4" t="str">
        <f t="shared" si="223"/>
        <v/>
      </c>
      <c r="B679" s="21" t="str">
        <f>IF(Investments_Import!A679="","",Investments_Import!A679)</f>
        <v/>
      </c>
      <c r="C679" s="22" t="str">
        <f t="shared" si="216"/>
        <v/>
      </c>
      <c r="D679" s="51" t="str">
        <f t="shared" si="224"/>
        <v/>
      </c>
      <c r="E679" s="3" t="str">
        <f>IF(Investments_Import!B679="","",Investments_Import!B679)</f>
        <v/>
      </c>
      <c r="F679" s="54" t="str">
        <f t="shared" si="225"/>
        <v xml:space="preserve"> </v>
      </c>
      <c r="G679" s="54" t="str">
        <f>IF($B679="","",COUNTIF($F$2:$F679,$F679))</f>
        <v/>
      </c>
      <c r="H679" s="53" t="str">
        <f t="shared" si="226"/>
        <v xml:space="preserve">  </v>
      </c>
      <c r="I679" s="3" t="str">
        <f>IF(Investments_Import!C679="","",Investments_Import!C679)</f>
        <v/>
      </c>
      <c r="J679" s="108" t="str">
        <f>IF(Investments_Import!D679="","",Investments_Import!D679)</f>
        <v/>
      </c>
      <c r="K679" s="108" t="str">
        <f t="shared" si="227"/>
        <v/>
      </c>
      <c r="L679" s="47" t="str">
        <f>IF(Investments_Import!E679="","",Investments_Import!E679)</f>
        <v/>
      </c>
      <c r="M679" s="47" t="str">
        <f t="shared" si="217"/>
        <v/>
      </c>
      <c r="N679" s="31" t="str">
        <f>IF(Investments_Import!F679="","",Investments_Import!F679)</f>
        <v/>
      </c>
      <c r="O679" s="31" t="str">
        <f t="shared" si="218"/>
        <v/>
      </c>
      <c r="P679" s="3" t="str">
        <f>IF(Investments_Import!G679="","",Investments_Import!G679)</f>
        <v/>
      </c>
      <c r="Q679" s="3" t="str">
        <f>IF(Investments_Import!H679="","",Investments_Import!H679)</f>
        <v/>
      </c>
      <c r="R679" s="37" t="str">
        <f t="shared" si="219"/>
        <v/>
      </c>
      <c r="S679" s="37" t="str">
        <f t="shared" si="220"/>
        <v/>
      </c>
      <c r="U679" s="36" t="str">
        <f>IF(Mining_Import!A679="","",Mining_Import!A679)</f>
        <v/>
      </c>
      <c r="V679" s="22" t="str">
        <f t="shared" si="228"/>
        <v/>
      </c>
      <c r="W679" s="127" t="str">
        <f t="shared" si="229"/>
        <v/>
      </c>
      <c r="X679" s="127" t="str">
        <f t="shared" si="230"/>
        <v/>
      </c>
      <c r="Y679" s="127" t="str">
        <f t="shared" si="231"/>
        <v/>
      </c>
      <c r="Z679" s="36" t="str">
        <f>IF(Mining_Import!B679="","",Mining_Import!B679)</f>
        <v/>
      </c>
      <c r="AA679" s="184" t="str">
        <f>IF(Mining_Import!$C679="","",Mining_Import!$C679)</f>
        <v/>
      </c>
      <c r="AB679" s="122" t="str">
        <f t="shared" si="232"/>
        <v/>
      </c>
      <c r="AC679" s="122" t="str">
        <f>IF($Y679&gt;Dashboard!$Q$19,$AB679,"")</f>
        <v/>
      </c>
      <c r="AD679" s="43" t="str">
        <f t="shared" si="233"/>
        <v/>
      </c>
      <c r="AE679" s="36" t="str">
        <f>IF(Mining_Import!D679="","",Mining_Import!D679)</f>
        <v/>
      </c>
      <c r="AF679" s="36" t="str">
        <f>IF(Mining_Import!E679="","",Mining_Import!E679)</f>
        <v/>
      </c>
      <c r="AG679" s="36" t="str">
        <f>IF(Mining_Import!F679="","",Mining_Import!F679)</f>
        <v/>
      </c>
      <c r="AH679" s="36" t="str">
        <f>IF(Mining_Import!G679="","",Mining_Import!G679)</f>
        <v/>
      </c>
      <c r="AI679" s="36" t="str">
        <f>IF(Mining_Import!H679="","",Mining_Import!H679)</f>
        <v/>
      </c>
      <c r="AJ679" s="36" t="str">
        <f>IF(Mining_Import!I679="","",Mining_Import!I679)</f>
        <v/>
      </c>
      <c r="BY679" s="120" t="str">
        <f t="shared" si="221"/>
        <v/>
      </c>
      <c r="BZ679" s="184" t="str">
        <f t="shared" si="234"/>
        <v/>
      </c>
      <c r="CA679" s="37" t="str">
        <f>IFERROR(VLOOKUP($BY679,Account_Value!$C$2:$F$2500,4,0),"")</f>
        <v/>
      </c>
      <c r="CB679" s="43" t="str">
        <f t="shared" si="222"/>
        <v/>
      </c>
      <c r="CC679" s="122" t="str">
        <f>IF($BZ679="","",SUM($BZ$2:$BZ679))</f>
        <v/>
      </c>
      <c r="CD679" s="43" t="str">
        <f>IF($BZ679="","",$BU$19*(SUM($BZ$2:$BZ679)))</f>
        <v/>
      </c>
    </row>
    <row r="680" spans="1:82">
      <c r="A680" s="4" t="str">
        <f t="shared" si="223"/>
        <v/>
      </c>
      <c r="B680" s="21" t="str">
        <f>IF(Investments_Import!A680="","",Investments_Import!A680)</f>
        <v/>
      </c>
      <c r="C680" s="22" t="str">
        <f t="shared" si="216"/>
        <v/>
      </c>
      <c r="D680" s="51" t="str">
        <f t="shared" si="224"/>
        <v/>
      </c>
      <c r="E680" s="3" t="str">
        <f>IF(Investments_Import!B680="","",Investments_Import!B680)</f>
        <v/>
      </c>
      <c r="F680" s="54" t="str">
        <f t="shared" si="225"/>
        <v xml:space="preserve"> </v>
      </c>
      <c r="G680" s="54" t="str">
        <f>IF($B680="","",COUNTIF($F$2:$F680,$F680))</f>
        <v/>
      </c>
      <c r="H680" s="53" t="str">
        <f t="shared" si="226"/>
        <v xml:space="preserve">  </v>
      </c>
      <c r="I680" s="3" t="str">
        <f>IF(Investments_Import!C680="","",Investments_Import!C680)</f>
        <v/>
      </c>
      <c r="J680" s="108" t="str">
        <f>IF(Investments_Import!D680="","",Investments_Import!D680)</f>
        <v/>
      </c>
      <c r="K680" s="108" t="str">
        <f t="shared" si="227"/>
        <v/>
      </c>
      <c r="L680" s="47" t="str">
        <f>IF(Investments_Import!E680="","",Investments_Import!E680)</f>
        <v/>
      </c>
      <c r="M680" s="47" t="str">
        <f t="shared" si="217"/>
        <v/>
      </c>
      <c r="N680" s="31" t="str">
        <f>IF(Investments_Import!F680="","",Investments_Import!F680)</f>
        <v/>
      </c>
      <c r="O680" s="31" t="str">
        <f t="shared" si="218"/>
        <v/>
      </c>
      <c r="P680" s="3" t="str">
        <f>IF(Investments_Import!G680="","",Investments_Import!G680)</f>
        <v/>
      </c>
      <c r="Q680" s="3" t="str">
        <f>IF(Investments_Import!H680="","",Investments_Import!H680)</f>
        <v/>
      </c>
      <c r="R680" s="37" t="str">
        <f t="shared" si="219"/>
        <v/>
      </c>
      <c r="S680" s="37" t="str">
        <f t="shared" si="220"/>
        <v/>
      </c>
      <c r="U680" s="36" t="str">
        <f>IF(Mining_Import!A680="","",Mining_Import!A680)</f>
        <v/>
      </c>
      <c r="V680" s="22" t="str">
        <f t="shared" si="228"/>
        <v/>
      </c>
      <c r="W680" s="127" t="str">
        <f t="shared" si="229"/>
        <v/>
      </c>
      <c r="X680" s="127" t="str">
        <f t="shared" si="230"/>
        <v/>
      </c>
      <c r="Y680" s="127" t="str">
        <f t="shared" si="231"/>
        <v/>
      </c>
      <c r="Z680" s="36" t="str">
        <f>IF(Mining_Import!B680="","",Mining_Import!B680)</f>
        <v/>
      </c>
      <c r="AA680" s="184" t="str">
        <f>IF(Mining_Import!$C680="","",Mining_Import!$C680)</f>
        <v/>
      </c>
      <c r="AB680" s="122" t="str">
        <f t="shared" si="232"/>
        <v/>
      </c>
      <c r="AC680" s="122" t="str">
        <f>IF($Y680&gt;Dashboard!$Q$19,$AB680,"")</f>
        <v/>
      </c>
      <c r="AD680" s="43" t="str">
        <f t="shared" si="233"/>
        <v/>
      </c>
      <c r="AE680" s="36" t="str">
        <f>IF(Mining_Import!D680="","",Mining_Import!D680)</f>
        <v/>
      </c>
      <c r="AF680" s="36" t="str">
        <f>IF(Mining_Import!E680="","",Mining_Import!E680)</f>
        <v/>
      </c>
      <c r="AG680" s="36" t="str">
        <f>IF(Mining_Import!F680="","",Mining_Import!F680)</f>
        <v/>
      </c>
      <c r="AH680" s="36" t="str">
        <f>IF(Mining_Import!G680="","",Mining_Import!G680)</f>
        <v/>
      </c>
      <c r="AI680" s="36" t="str">
        <f>IF(Mining_Import!H680="","",Mining_Import!H680)</f>
        <v/>
      </c>
      <c r="AJ680" s="36" t="str">
        <f>IF(Mining_Import!I680="","",Mining_Import!I680)</f>
        <v/>
      </c>
      <c r="BY680" s="120" t="str">
        <f t="shared" si="221"/>
        <v/>
      </c>
      <c r="BZ680" s="184" t="str">
        <f t="shared" si="234"/>
        <v/>
      </c>
      <c r="CA680" s="37" t="str">
        <f>IFERROR(VLOOKUP($BY680,Account_Value!$C$2:$F$2500,4,0),"")</f>
        <v/>
      </c>
      <c r="CB680" s="43" t="str">
        <f t="shared" si="222"/>
        <v/>
      </c>
      <c r="CC680" s="122" t="str">
        <f>IF($BZ680="","",SUM($BZ$2:$BZ680))</f>
        <v/>
      </c>
      <c r="CD680" s="43" t="str">
        <f>IF($BZ680="","",$BU$19*(SUM($BZ$2:$BZ680)))</f>
        <v/>
      </c>
    </row>
    <row r="681" spans="1:82">
      <c r="A681" s="4" t="str">
        <f t="shared" si="223"/>
        <v/>
      </c>
      <c r="B681" s="21" t="str">
        <f>IF(Investments_Import!A681="","",Investments_Import!A681)</f>
        <v/>
      </c>
      <c r="C681" s="22" t="str">
        <f t="shared" si="216"/>
        <v/>
      </c>
      <c r="D681" s="51" t="str">
        <f t="shared" si="224"/>
        <v/>
      </c>
      <c r="E681" s="3" t="str">
        <f>IF(Investments_Import!B681="","",Investments_Import!B681)</f>
        <v/>
      </c>
      <c r="F681" s="54" t="str">
        <f t="shared" si="225"/>
        <v xml:space="preserve"> </v>
      </c>
      <c r="G681" s="54" t="str">
        <f>IF($B681="","",COUNTIF($F$2:$F681,$F681))</f>
        <v/>
      </c>
      <c r="H681" s="53" t="str">
        <f t="shared" si="226"/>
        <v xml:space="preserve">  </v>
      </c>
      <c r="I681" s="3" t="str">
        <f>IF(Investments_Import!C681="","",Investments_Import!C681)</f>
        <v/>
      </c>
      <c r="J681" s="108" t="str">
        <f>IF(Investments_Import!D681="","",Investments_Import!D681)</f>
        <v/>
      </c>
      <c r="K681" s="108" t="str">
        <f t="shared" si="227"/>
        <v/>
      </c>
      <c r="L681" s="47" t="str">
        <f>IF(Investments_Import!E681="","",Investments_Import!E681)</f>
        <v/>
      </c>
      <c r="M681" s="47" t="str">
        <f t="shared" si="217"/>
        <v/>
      </c>
      <c r="N681" s="31" t="str">
        <f>IF(Investments_Import!F681="","",Investments_Import!F681)</f>
        <v/>
      </c>
      <c r="O681" s="31" t="str">
        <f t="shared" si="218"/>
        <v/>
      </c>
      <c r="P681" s="3" t="str">
        <f>IF(Investments_Import!G681="","",Investments_Import!G681)</f>
        <v/>
      </c>
      <c r="Q681" s="3" t="str">
        <f>IF(Investments_Import!H681="","",Investments_Import!H681)</f>
        <v/>
      </c>
      <c r="R681" s="37" t="str">
        <f t="shared" si="219"/>
        <v/>
      </c>
      <c r="S681" s="37" t="str">
        <f t="shared" si="220"/>
        <v/>
      </c>
      <c r="U681" s="36" t="str">
        <f>IF(Mining_Import!A681="","",Mining_Import!A681)</f>
        <v/>
      </c>
      <c r="V681" s="22" t="str">
        <f t="shared" si="228"/>
        <v/>
      </c>
      <c r="W681" s="127" t="str">
        <f t="shared" si="229"/>
        <v/>
      </c>
      <c r="X681" s="127" t="str">
        <f t="shared" si="230"/>
        <v/>
      </c>
      <c r="Y681" s="127" t="str">
        <f t="shared" si="231"/>
        <v/>
      </c>
      <c r="Z681" s="36" t="str">
        <f>IF(Mining_Import!B681="","",Mining_Import!B681)</f>
        <v/>
      </c>
      <c r="AA681" s="184" t="str">
        <f>IF(Mining_Import!$C681="","",Mining_Import!$C681)</f>
        <v/>
      </c>
      <c r="AB681" s="122" t="str">
        <f t="shared" si="232"/>
        <v/>
      </c>
      <c r="AC681" s="122" t="str">
        <f>IF($Y681&gt;Dashboard!$Q$19,$AB681,"")</f>
        <v/>
      </c>
      <c r="AD681" s="43" t="str">
        <f t="shared" si="233"/>
        <v/>
      </c>
      <c r="AE681" s="36" t="str">
        <f>IF(Mining_Import!D681="","",Mining_Import!D681)</f>
        <v/>
      </c>
      <c r="AF681" s="36" t="str">
        <f>IF(Mining_Import!E681="","",Mining_Import!E681)</f>
        <v/>
      </c>
      <c r="AG681" s="36" t="str">
        <f>IF(Mining_Import!F681="","",Mining_Import!F681)</f>
        <v/>
      </c>
      <c r="AH681" s="36" t="str">
        <f>IF(Mining_Import!G681="","",Mining_Import!G681)</f>
        <v/>
      </c>
      <c r="AI681" s="36" t="str">
        <f>IF(Mining_Import!H681="","",Mining_Import!H681)</f>
        <v/>
      </c>
      <c r="AJ681" s="36" t="str">
        <f>IF(Mining_Import!I681="","",Mining_Import!I681)</f>
        <v/>
      </c>
      <c r="BY681" s="120" t="str">
        <f t="shared" si="221"/>
        <v/>
      </c>
      <c r="BZ681" s="184" t="str">
        <f t="shared" si="234"/>
        <v/>
      </c>
      <c r="CA681" s="37" t="str">
        <f>IFERROR(VLOOKUP($BY681,Account_Value!$C$2:$F$2500,4,0),"")</f>
        <v/>
      </c>
      <c r="CB681" s="43" t="str">
        <f t="shared" si="222"/>
        <v/>
      </c>
      <c r="CC681" s="122" t="str">
        <f>IF($BZ681="","",SUM($BZ$2:$BZ681))</f>
        <v/>
      </c>
      <c r="CD681" s="43" t="str">
        <f>IF($BZ681="","",$BU$19*(SUM($BZ$2:$BZ681)))</f>
        <v/>
      </c>
    </row>
    <row r="682" spans="1:82">
      <c r="A682" s="4" t="str">
        <f t="shared" si="223"/>
        <v/>
      </c>
      <c r="B682" s="21" t="str">
        <f>IF(Investments_Import!A682="","",Investments_Import!A682)</f>
        <v/>
      </c>
      <c r="C682" s="22" t="str">
        <f t="shared" si="216"/>
        <v/>
      </c>
      <c r="D682" s="51" t="str">
        <f t="shared" si="224"/>
        <v/>
      </c>
      <c r="E682" s="3" t="str">
        <f>IF(Investments_Import!B682="","",Investments_Import!B682)</f>
        <v/>
      </c>
      <c r="F682" s="54" t="str">
        <f t="shared" si="225"/>
        <v xml:space="preserve"> </v>
      </c>
      <c r="G682" s="54" t="str">
        <f>IF($B682="","",COUNTIF($F$2:$F682,$F682))</f>
        <v/>
      </c>
      <c r="H682" s="53" t="str">
        <f t="shared" si="226"/>
        <v xml:space="preserve">  </v>
      </c>
      <c r="I682" s="3" t="str">
        <f>IF(Investments_Import!C682="","",Investments_Import!C682)</f>
        <v/>
      </c>
      <c r="J682" s="108" t="str">
        <f>IF(Investments_Import!D682="","",Investments_Import!D682)</f>
        <v/>
      </c>
      <c r="K682" s="108" t="str">
        <f t="shared" si="227"/>
        <v/>
      </c>
      <c r="L682" s="47" t="str">
        <f>IF(Investments_Import!E682="","",Investments_Import!E682)</f>
        <v/>
      </c>
      <c r="M682" s="47" t="str">
        <f t="shared" si="217"/>
        <v/>
      </c>
      <c r="N682" s="31" t="str">
        <f>IF(Investments_Import!F682="","",Investments_Import!F682)</f>
        <v/>
      </c>
      <c r="O682" s="31" t="str">
        <f t="shared" si="218"/>
        <v/>
      </c>
      <c r="P682" s="3" t="str">
        <f>IF(Investments_Import!G682="","",Investments_Import!G682)</f>
        <v/>
      </c>
      <c r="Q682" s="3" t="str">
        <f>IF(Investments_Import!H682="","",Investments_Import!H682)</f>
        <v/>
      </c>
      <c r="R682" s="37" t="str">
        <f t="shared" si="219"/>
        <v/>
      </c>
      <c r="S682" s="37" t="str">
        <f t="shared" si="220"/>
        <v/>
      </c>
      <c r="U682" s="36" t="str">
        <f>IF(Mining_Import!A682="","",Mining_Import!A682)</f>
        <v/>
      </c>
      <c r="V682" s="22" t="str">
        <f t="shared" si="228"/>
        <v/>
      </c>
      <c r="W682" s="127" t="str">
        <f t="shared" si="229"/>
        <v/>
      </c>
      <c r="X682" s="127" t="str">
        <f t="shared" si="230"/>
        <v/>
      </c>
      <c r="Y682" s="127" t="str">
        <f t="shared" si="231"/>
        <v/>
      </c>
      <c r="Z682" s="36" t="str">
        <f>IF(Mining_Import!B682="","",Mining_Import!B682)</f>
        <v/>
      </c>
      <c r="AA682" s="184" t="str">
        <f>IF(Mining_Import!$C682="","",Mining_Import!$C682)</f>
        <v/>
      </c>
      <c r="AB682" s="122" t="str">
        <f t="shared" si="232"/>
        <v/>
      </c>
      <c r="AC682" s="122" t="str">
        <f>IF($Y682&gt;Dashboard!$Q$19,$AB682,"")</f>
        <v/>
      </c>
      <c r="AD682" s="43" t="str">
        <f t="shared" si="233"/>
        <v/>
      </c>
      <c r="AE682" s="36" t="str">
        <f>IF(Mining_Import!D682="","",Mining_Import!D682)</f>
        <v/>
      </c>
      <c r="AF682" s="36" t="str">
        <f>IF(Mining_Import!E682="","",Mining_Import!E682)</f>
        <v/>
      </c>
      <c r="AG682" s="36" t="str">
        <f>IF(Mining_Import!F682="","",Mining_Import!F682)</f>
        <v/>
      </c>
      <c r="AH682" s="36" t="str">
        <f>IF(Mining_Import!G682="","",Mining_Import!G682)</f>
        <v/>
      </c>
      <c r="AI682" s="36" t="str">
        <f>IF(Mining_Import!H682="","",Mining_Import!H682)</f>
        <v/>
      </c>
      <c r="AJ682" s="36" t="str">
        <f>IF(Mining_Import!I682="","",Mining_Import!I682)</f>
        <v/>
      </c>
      <c r="BY682" s="120" t="str">
        <f t="shared" si="221"/>
        <v/>
      </c>
      <c r="BZ682" s="184" t="str">
        <f t="shared" si="234"/>
        <v/>
      </c>
      <c r="CA682" s="37" t="str">
        <f>IFERROR(VLOOKUP($BY682,Account_Value!$C$2:$F$2500,4,0),"")</f>
        <v/>
      </c>
      <c r="CB682" s="43" t="str">
        <f t="shared" si="222"/>
        <v/>
      </c>
      <c r="CC682" s="122" t="str">
        <f>IF($BZ682="","",SUM($BZ$2:$BZ682))</f>
        <v/>
      </c>
      <c r="CD682" s="43" t="str">
        <f>IF($BZ682="","",$BU$19*(SUM($BZ$2:$BZ682)))</f>
        <v/>
      </c>
    </row>
    <row r="683" spans="1:82">
      <c r="A683" s="4" t="str">
        <f t="shared" si="223"/>
        <v/>
      </c>
      <c r="B683" s="21" t="str">
        <f>IF(Investments_Import!A683="","",Investments_Import!A683)</f>
        <v/>
      </c>
      <c r="C683" s="22" t="str">
        <f t="shared" si="216"/>
        <v/>
      </c>
      <c r="D683" s="51" t="str">
        <f t="shared" si="224"/>
        <v/>
      </c>
      <c r="E683" s="3" t="str">
        <f>IF(Investments_Import!B683="","",Investments_Import!B683)</f>
        <v/>
      </c>
      <c r="F683" s="54" t="str">
        <f t="shared" si="225"/>
        <v xml:space="preserve"> </v>
      </c>
      <c r="G683" s="54" t="str">
        <f>IF($B683="","",COUNTIF($F$2:$F683,$F683))</f>
        <v/>
      </c>
      <c r="H683" s="53" t="str">
        <f t="shared" si="226"/>
        <v xml:space="preserve">  </v>
      </c>
      <c r="I683" s="3" t="str">
        <f>IF(Investments_Import!C683="","",Investments_Import!C683)</f>
        <v/>
      </c>
      <c r="J683" s="108" t="str">
        <f>IF(Investments_Import!D683="","",Investments_Import!D683)</f>
        <v/>
      </c>
      <c r="K683" s="108" t="str">
        <f t="shared" si="227"/>
        <v/>
      </c>
      <c r="L683" s="47" t="str">
        <f>IF(Investments_Import!E683="","",Investments_Import!E683)</f>
        <v/>
      </c>
      <c r="M683" s="47" t="str">
        <f t="shared" si="217"/>
        <v/>
      </c>
      <c r="N683" s="31" t="str">
        <f>IF(Investments_Import!F683="","",Investments_Import!F683)</f>
        <v/>
      </c>
      <c r="O683" s="31" t="str">
        <f t="shared" si="218"/>
        <v/>
      </c>
      <c r="P683" s="3" t="str">
        <f>IF(Investments_Import!G683="","",Investments_Import!G683)</f>
        <v/>
      </c>
      <c r="Q683" s="3" t="str">
        <f>IF(Investments_Import!H683="","",Investments_Import!H683)</f>
        <v/>
      </c>
      <c r="R683" s="37" t="str">
        <f t="shared" si="219"/>
        <v/>
      </c>
      <c r="S683" s="37" t="str">
        <f t="shared" si="220"/>
        <v/>
      </c>
      <c r="U683" s="36" t="str">
        <f>IF(Mining_Import!A683="","",Mining_Import!A683)</f>
        <v/>
      </c>
      <c r="V683" s="22" t="str">
        <f t="shared" si="228"/>
        <v/>
      </c>
      <c r="W683" s="127" t="str">
        <f t="shared" si="229"/>
        <v/>
      </c>
      <c r="X683" s="127" t="str">
        <f t="shared" si="230"/>
        <v/>
      </c>
      <c r="Y683" s="127" t="str">
        <f t="shared" si="231"/>
        <v/>
      </c>
      <c r="Z683" s="36" t="str">
        <f>IF(Mining_Import!B683="","",Mining_Import!B683)</f>
        <v/>
      </c>
      <c r="AA683" s="184" t="str">
        <f>IF(Mining_Import!$C683="","",Mining_Import!$C683)</f>
        <v/>
      </c>
      <c r="AB683" s="122" t="str">
        <f t="shared" si="232"/>
        <v/>
      </c>
      <c r="AC683" s="122" t="str">
        <f>IF($Y683&gt;Dashboard!$Q$19,$AB683,"")</f>
        <v/>
      </c>
      <c r="AD683" s="43" t="str">
        <f t="shared" si="233"/>
        <v/>
      </c>
      <c r="AE683" s="36" t="str">
        <f>IF(Mining_Import!D683="","",Mining_Import!D683)</f>
        <v/>
      </c>
      <c r="AF683" s="36" t="str">
        <f>IF(Mining_Import!E683="","",Mining_Import!E683)</f>
        <v/>
      </c>
      <c r="AG683" s="36" t="str">
        <f>IF(Mining_Import!F683="","",Mining_Import!F683)</f>
        <v/>
      </c>
      <c r="AH683" s="36" t="str">
        <f>IF(Mining_Import!G683="","",Mining_Import!G683)</f>
        <v/>
      </c>
      <c r="AI683" s="36" t="str">
        <f>IF(Mining_Import!H683="","",Mining_Import!H683)</f>
        <v/>
      </c>
      <c r="AJ683" s="36" t="str">
        <f>IF(Mining_Import!I683="","",Mining_Import!I683)</f>
        <v/>
      </c>
      <c r="BY683" s="120" t="str">
        <f t="shared" si="221"/>
        <v/>
      </c>
      <c r="BZ683" s="184" t="str">
        <f t="shared" si="234"/>
        <v/>
      </c>
      <c r="CA683" s="37" t="str">
        <f>IFERROR(VLOOKUP($BY683,Account_Value!$C$2:$F$2500,4,0),"")</f>
        <v/>
      </c>
      <c r="CB683" s="43" t="str">
        <f t="shared" si="222"/>
        <v/>
      </c>
      <c r="CC683" s="122" t="str">
        <f>IF($BZ683="","",SUM($BZ$2:$BZ683))</f>
        <v/>
      </c>
      <c r="CD683" s="43" t="str">
        <f>IF($BZ683="","",$BU$19*(SUM($BZ$2:$BZ683)))</f>
        <v/>
      </c>
    </row>
    <row r="684" spans="1:82">
      <c r="A684" s="4" t="str">
        <f t="shared" si="223"/>
        <v/>
      </c>
      <c r="B684" s="21" t="str">
        <f>IF(Investments_Import!A684="","",Investments_Import!A684)</f>
        <v/>
      </c>
      <c r="C684" s="22" t="str">
        <f t="shared" si="216"/>
        <v/>
      </c>
      <c r="D684" s="51" t="str">
        <f t="shared" si="224"/>
        <v/>
      </c>
      <c r="E684" s="3" t="str">
        <f>IF(Investments_Import!B684="","",Investments_Import!B684)</f>
        <v/>
      </c>
      <c r="F684" s="54" t="str">
        <f t="shared" si="225"/>
        <v xml:space="preserve"> </v>
      </c>
      <c r="G684" s="54" t="str">
        <f>IF($B684="","",COUNTIF($F$2:$F684,$F684))</f>
        <v/>
      </c>
      <c r="H684" s="53" t="str">
        <f t="shared" si="226"/>
        <v xml:space="preserve">  </v>
      </c>
      <c r="I684" s="3" t="str">
        <f>IF(Investments_Import!C684="","",Investments_Import!C684)</f>
        <v/>
      </c>
      <c r="J684" s="108" t="str">
        <f>IF(Investments_Import!D684="","",Investments_Import!D684)</f>
        <v/>
      </c>
      <c r="K684" s="108" t="str">
        <f t="shared" si="227"/>
        <v/>
      </c>
      <c r="L684" s="47" t="str">
        <f>IF(Investments_Import!E684="","",Investments_Import!E684)</f>
        <v/>
      </c>
      <c r="M684" s="47" t="str">
        <f t="shared" si="217"/>
        <v/>
      </c>
      <c r="N684" s="31" t="str">
        <f>IF(Investments_Import!F684="","",Investments_Import!F684)</f>
        <v/>
      </c>
      <c r="O684" s="31" t="str">
        <f t="shared" si="218"/>
        <v/>
      </c>
      <c r="P684" s="3" t="str">
        <f>IF(Investments_Import!G684="","",Investments_Import!G684)</f>
        <v/>
      </c>
      <c r="Q684" s="3" t="str">
        <f>IF(Investments_Import!H684="","",Investments_Import!H684)</f>
        <v/>
      </c>
      <c r="R684" s="37" t="str">
        <f t="shared" si="219"/>
        <v/>
      </c>
      <c r="S684" s="37" t="str">
        <f t="shared" si="220"/>
        <v/>
      </c>
      <c r="U684" s="36" t="str">
        <f>IF(Mining_Import!A684="","",Mining_Import!A684)</f>
        <v/>
      </c>
      <c r="V684" s="22" t="str">
        <f t="shared" si="228"/>
        <v/>
      </c>
      <c r="W684" s="127" t="str">
        <f t="shared" si="229"/>
        <v/>
      </c>
      <c r="X684" s="127" t="str">
        <f t="shared" si="230"/>
        <v/>
      </c>
      <c r="Y684" s="127" t="str">
        <f t="shared" si="231"/>
        <v/>
      </c>
      <c r="Z684" s="36" t="str">
        <f>IF(Mining_Import!B684="","",Mining_Import!B684)</f>
        <v/>
      </c>
      <c r="AA684" s="184" t="str">
        <f>IF(Mining_Import!$C684="","",Mining_Import!$C684)</f>
        <v/>
      </c>
      <c r="AB684" s="122" t="str">
        <f t="shared" si="232"/>
        <v/>
      </c>
      <c r="AC684" s="122" t="str">
        <f>IF($Y684&gt;Dashboard!$Q$19,$AB684,"")</f>
        <v/>
      </c>
      <c r="AD684" s="43" t="str">
        <f t="shared" si="233"/>
        <v/>
      </c>
      <c r="AE684" s="36" t="str">
        <f>IF(Mining_Import!D684="","",Mining_Import!D684)</f>
        <v/>
      </c>
      <c r="AF684" s="36" t="str">
        <f>IF(Mining_Import!E684="","",Mining_Import!E684)</f>
        <v/>
      </c>
      <c r="AG684" s="36" t="str">
        <f>IF(Mining_Import!F684="","",Mining_Import!F684)</f>
        <v/>
      </c>
      <c r="AH684" s="36" t="str">
        <f>IF(Mining_Import!G684="","",Mining_Import!G684)</f>
        <v/>
      </c>
      <c r="AI684" s="36" t="str">
        <f>IF(Mining_Import!H684="","",Mining_Import!H684)</f>
        <v/>
      </c>
      <c r="AJ684" s="36" t="str">
        <f>IF(Mining_Import!I684="","",Mining_Import!I684)</f>
        <v/>
      </c>
      <c r="BY684" s="120" t="str">
        <f t="shared" si="221"/>
        <v/>
      </c>
      <c r="BZ684" s="184" t="str">
        <f t="shared" si="234"/>
        <v/>
      </c>
      <c r="CA684" s="37" t="str">
        <f>IFERROR(VLOOKUP($BY684,Account_Value!$C$2:$F$2500,4,0),"")</f>
        <v/>
      </c>
      <c r="CB684" s="43" t="str">
        <f t="shared" si="222"/>
        <v/>
      </c>
      <c r="CC684" s="122" t="str">
        <f>IF($BZ684="","",SUM($BZ$2:$BZ684))</f>
        <v/>
      </c>
      <c r="CD684" s="43" t="str">
        <f>IF($BZ684="","",$BU$19*(SUM($BZ$2:$BZ684)))</f>
        <v/>
      </c>
    </row>
    <row r="685" spans="1:82">
      <c r="A685" s="4" t="str">
        <f t="shared" si="223"/>
        <v/>
      </c>
      <c r="B685" s="21" t="str">
        <f>IF(Investments_Import!A685="","",Investments_Import!A685)</f>
        <v/>
      </c>
      <c r="C685" s="22" t="str">
        <f t="shared" si="216"/>
        <v/>
      </c>
      <c r="D685" s="51" t="str">
        <f t="shared" si="224"/>
        <v/>
      </c>
      <c r="E685" s="3" t="str">
        <f>IF(Investments_Import!B685="","",Investments_Import!B685)</f>
        <v/>
      </c>
      <c r="F685" s="54" t="str">
        <f t="shared" si="225"/>
        <v xml:space="preserve"> </v>
      </c>
      <c r="G685" s="54" t="str">
        <f>IF($B685="","",COUNTIF($F$2:$F685,$F685))</f>
        <v/>
      </c>
      <c r="H685" s="53" t="str">
        <f t="shared" si="226"/>
        <v xml:space="preserve">  </v>
      </c>
      <c r="I685" s="3" t="str">
        <f>IF(Investments_Import!C685="","",Investments_Import!C685)</f>
        <v/>
      </c>
      <c r="J685" s="108" t="str">
        <f>IF(Investments_Import!D685="","",Investments_Import!D685)</f>
        <v/>
      </c>
      <c r="K685" s="108" t="str">
        <f t="shared" si="227"/>
        <v/>
      </c>
      <c r="L685" s="47" t="str">
        <f>IF(Investments_Import!E685="","",Investments_Import!E685)</f>
        <v/>
      </c>
      <c r="M685" s="47" t="str">
        <f t="shared" si="217"/>
        <v/>
      </c>
      <c r="N685" s="31" t="str">
        <f>IF(Investments_Import!F685="","",Investments_Import!F685)</f>
        <v/>
      </c>
      <c r="O685" s="31" t="str">
        <f t="shared" si="218"/>
        <v/>
      </c>
      <c r="P685" s="3" t="str">
        <f>IF(Investments_Import!G685="","",Investments_Import!G685)</f>
        <v/>
      </c>
      <c r="Q685" s="3" t="str">
        <f>IF(Investments_Import!H685="","",Investments_Import!H685)</f>
        <v/>
      </c>
      <c r="R685" s="37" t="str">
        <f t="shared" si="219"/>
        <v/>
      </c>
      <c r="S685" s="37" t="str">
        <f t="shared" si="220"/>
        <v/>
      </c>
      <c r="U685" s="36" t="str">
        <f>IF(Mining_Import!A685="","",Mining_Import!A685)</f>
        <v/>
      </c>
      <c r="V685" s="22" t="str">
        <f t="shared" si="228"/>
        <v/>
      </c>
      <c r="W685" s="127" t="str">
        <f t="shared" si="229"/>
        <v/>
      </c>
      <c r="X685" s="127" t="str">
        <f t="shared" si="230"/>
        <v/>
      </c>
      <c r="Y685" s="127" t="str">
        <f t="shared" si="231"/>
        <v/>
      </c>
      <c r="Z685" s="36" t="str">
        <f>IF(Mining_Import!B685="","",Mining_Import!B685)</f>
        <v/>
      </c>
      <c r="AA685" s="184" t="str">
        <f>IF(Mining_Import!$C685="","",Mining_Import!$C685)</f>
        <v/>
      </c>
      <c r="AB685" s="122" t="str">
        <f t="shared" si="232"/>
        <v/>
      </c>
      <c r="AC685" s="122" t="str">
        <f>IF($Y685&gt;Dashboard!$Q$19,$AB685,"")</f>
        <v/>
      </c>
      <c r="AD685" s="43" t="str">
        <f t="shared" si="233"/>
        <v/>
      </c>
      <c r="AE685" s="36" t="str">
        <f>IF(Mining_Import!D685="","",Mining_Import!D685)</f>
        <v/>
      </c>
      <c r="AF685" s="36" t="str">
        <f>IF(Mining_Import!E685="","",Mining_Import!E685)</f>
        <v/>
      </c>
      <c r="AG685" s="36" t="str">
        <f>IF(Mining_Import!F685="","",Mining_Import!F685)</f>
        <v/>
      </c>
      <c r="AH685" s="36" t="str">
        <f>IF(Mining_Import!G685="","",Mining_Import!G685)</f>
        <v/>
      </c>
      <c r="AI685" s="36" t="str">
        <f>IF(Mining_Import!H685="","",Mining_Import!H685)</f>
        <v/>
      </c>
      <c r="AJ685" s="36" t="str">
        <f>IF(Mining_Import!I685="","",Mining_Import!I685)</f>
        <v/>
      </c>
      <c r="BY685" s="120" t="str">
        <f t="shared" si="221"/>
        <v/>
      </c>
      <c r="BZ685" s="184" t="str">
        <f t="shared" si="234"/>
        <v/>
      </c>
      <c r="CA685" s="37" t="str">
        <f>IFERROR(VLOOKUP($BY685,Account_Value!$C$2:$F$2500,4,0),"")</f>
        <v/>
      </c>
      <c r="CB685" s="43" t="str">
        <f t="shared" si="222"/>
        <v/>
      </c>
      <c r="CC685" s="122" t="str">
        <f>IF($BZ685="","",SUM($BZ$2:$BZ685))</f>
        <v/>
      </c>
      <c r="CD685" s="43" t="str">
        <f>IF($BZ685="","",$BU$19*(SUM($BZ$2:$BZ685)))</f>
        <v/>
      </c>
    </row>
    <row r="686" spans="1:82">
      <c r="A686" s="4" t="str">
        <f t="shared" si="223"/>
        <v/>
      </c>
      <c r="B686" s="21" t="str">
        <f>IF(Investments_Import!A686="","",Investments_Import!A686)</f>
        <v/>
      </c>
      <c r="C686" s="22" t="str">
        <f t="shared" si="216"/>
        <v/>
      </c>
      <c r="D686" s="51" t="str">
        <f t="shared" si="224"/>
        <v/>
      </c>
      <c r="E686" s="3" t="str">
        <f>IF(Investments_Import!B686="","",Investments_Import!B686)</f>
        <v/>
      </c>
      <c r="F686" s="54" t="str">
        <f t="shared" si="225"/>
        <v xml:space="preserve"> </v>
      </c>
      <c r="G686" s="54" t="str">
        <f>IF($B686="","",COUNTIF($F$2:$F686,$F686))</f>
        <v/>
      </c>
      <c r="H686" s="53" t="str">
        <f t="shared" si="226"/>
        <v xml:space="preserve">  </v>
      </c>
      <c r="I686" s="3" t="str">
        <f>IF(Investments_Import!C686="","",Investments_Import!C686)</f>
        <v/>
      </c>
      <c r="J686" s="108" t="str">
        <f>IF(Investments_Import!D686="","",Investments_Import!D686)</f>
        <v/>
      </c>
      <c r="K686" s="108" t="str">
        <f t="shared" si="227"/>
        <v/>
      </c>
      <c r="L686" s="47" t="str">
        <f>IF(Investments_Import!E686="","",Investments_Import!E686)</f>
        <v/>
      </c>
      <c r="M686" s="47" t="str">
        <f t="shared" si="217"/>
        <v/>
      </c>
      <c r="N686" s="31" t="str">
        <f>IF(Investments_Import!F686="","",Investments_Import!F686)</f>
        <v/>
      </c>
      <c r="O686" s="31" t="str">
        <f t="shared" si="218"/>
        <v/>
      </c>
      <c r="P686" s="3" t="str">
        <f>IF(Investments_Import!G686="","",Investments_Import!G686)</f>
        <v/>
      </c>
      <c r="Q686" s="3" t="str">
        <f>IF(Investments_Import!H686="","",Investments_Import!H686)</f>
        <v/>
      </c>
      <c r="R686" s="37" t="str">
        <f t="shared" si="219"/>
        <v/>
      </c>
      <c r="S686" s="37" t="str">
        <f t="shared" si="220"/>
        <v/>
      </c>
      <c r="U686" s="36" t="str">
        <f>IF(Mining_Import!A686="","",Mining_Import!A686)</f>
        <v/>
      </c>
      <c r="V686" s="22" t="str">
        <f t="shared" si="228"/>
        <v/>
      </c>
      <c r="W686" s="127" t="str">
        <f t="shared" si="229"/>
        <v/>
      </c>
      <c r="X686" s="127" t="str">
        <f t="shared" si="230"/>
        <v/>
      </c>
      <c r="Y686" s="127" t="str">
        <f t="shared" si="231"/>
        <v/>
      </c>
      <c r="Z686" s="36" t="str">
        <f>IF(Mining_Import!B686="","",Mining_Import!B686)</f>
        <v/>
      </c>
      <c r="AA686" s="184" t="str">
        <f>IF(Mining_Import!$C686="","",Mining_Import!$C686)</f>
        <v/>
      </c>
      <c r="AB686" s="122" t="str">
        <f t="shared" si="232"/>
        <v/>
      </c>
      <c r="AC686" s="122" t="str">
        <f>IF($Y686&gt;Dashboard!$Q$19,$AB686,"")</f>
        <v/>
      </c>
      <c r="AD686" s="43" t="str">
        <f t="shared" si="233"/>
        <v/>
      </c>
      <c r="AE686" s="36" t="str">
        <f>IF(Mining_Import!D686="","",Mining_Import!D686)</f>
        <v/>
      </c>
      <c r="AF686" s="36" t="str">
        <f>IF(Mining_Import!E686="","",Mining_Import!E686)</f>
        <v/>
      </c>
      <c r="AG686" s="36" t="str">
        <f>IF(Mining_Import!F686="","",Mining_Import!F686)</f>
        <v/>
      </c>
      <c r="AH686" s="36" t="str">
        <f>IF(Mining_Import!G686="","",Mining_Import!G686)</f>
        <v/>
      </c>
      <c r="AI686" s="36" t="str">
        <f>IF(Mining_Import!H686="","",Mining_Import!H686)</f>
        <v/>
      </c>
      <c r="AJ686" s="36" t="str">
        <f>IF(Mining_Import!I686="","",Mining_Import!I686)</f>
        <v/>
      </c>
      <c r="BY686" s="120" t="str">
        <f t="shared" si="221"/>
        <v/>
      </c>
      <c r="BZ686" s="184" t="str">
        <f t="shared" si="234"/>
        <v/>
      </c>
      <c r="CA686" s="37" t="str">
        <f>IFERROR(VLOOKUP($BY686,Account_Value!$C$2:$F$2500,4,0),"")</f>
        <v/>
      </c>
      <c r="CB686" s="43" t="str">
        <f t="shared" si="222"/>
        <v/>
      </c>
      <c r="CC686" s="122" t="str">
        <f>IF($BZ686="","",SUM($BZ$2:$BZ686))</f>
        <v/>
      </c>
      <c r="CD686" s="43" t="str">
        <f>IF($BZ686="","",$BU$19*(SUM($BZ$2:$BZ686)))</f>
        <v/>
      </c>
    </row>
    <row r="687" spans="1:82">
      <c r="A687" s="4" t="str">
        <f t="shared" si="223"/>
        <v/>
      </c>
      <c r="B687" s="21" t="str">
        <f>IF(Investments_Import!A687="","",Investments_Import!A687)</f>
        <v/>
      </c>
      <c r="C687" s="22" t="str">
        <f t="shared" si="216"/>
        <v/>
      </c>
      <c r="D687" s="51" t="str">
        <f t="shared" si="224"/>
        <v/>
      </c>
      <c r="E687" s="3" t="str">
        <f>IF(Investments_Import!B687="","",Investments_Import!B687)</f>
        <v/>
      </c>
      <c r="F687" s="54" t="str">
        <f t="shared" si="225"/>
        <v xml:space="preserve"> </v>
      </c>
      <c r="G687" s="54" t="str">
        <f>IF($B687="","",COUNTIF($F$2:$F687,$F687))</f>
        <v/>
      </c>
      <c r="H687" s="53" t="str">
        <f t="shared" si="226"/>
        <v xml:space="preserve">  </v>
      </c>
      <c r="I687" s="3" t="str">
        <f>IF(Investments_Import!C687="","",Investments_Import!C687)</f>
        <v/>
      </c>
      <c r="J687" s="108" t="str">
        <f>IF(Investments_Import!D687="","",Investments_Import!D687)</f>
        <v/>
      </c>
      <c r="K687" s="108" t="str">
        <f t="shared" si="227"/>
        <v/>
      </c>
      <c r="L687" s="47" t="str">
        <f>IF(Investments_Import!E687="","",Investments_Import!E687)</f>
        <v/>
      </c>
      <c r="M687" s="47" t="str">
        <f t="shared" si="217"/>
        <v/>
      </c>
      <c r="N687" s="31" t="str">
        <f>IF(Investments_Import!F687="","",Investments_Import!F687)</f>
        <v/>
      </c>
      <c r="O687" s="31" t="str">
        <f t="shared" si="218"/>
        <v/>
      </c>
      <c r="P687" s="3" t="str">
        <f>IF(Investments_Import!G687="","",Investments_Import!G687)</f>
        <v/>
      </c>
      <c r="Q687" s="3" t="str">
        <f>IF(Investments_Import!H687="","",Investments_Import!H687)</f>
        <v/>
      </c>
      <c r="R687" s="37" t="str">
        <f t="shared" si="219"/>
        <v/>
      </c>
      <c r="S687" s="37" t="str">
        <f t="shared" si="220"/>
        <v/>
      </c>
      <c r="U687" s="36" t="str">
        <f>IF(Mining_Import!A687="","",Mining_Import!A687)</f>
        <v/>
      </c>
      <c r="V687" s="22" t="str">
        <f t="shared" si="228"/>
        <v/>
      </c>
      <c r="W687" s="127" t="str">
        <f t="shared" si="229"/>
        <v/>
      </c>
      <c r="X687" s="127" t="str">
        <f t="shared" si="230"/>
        <v/>
      </c>
      <c r="Y687" s="127" t="str">
        <f t="shared" si="231"/>
        <v/>
      </c>
      <c r="Z687" s="36" t="str">
        <f>IF(Mining_Import!B687="","",Mining_Import!B687)</f>
        <v/>
      </c>
      <c r="AA687" s="184" t="str">
        <f>IF(Mining_Import!$C687="","",Mining_Import!$C687)</f>
        <v/>
      </c>
      <c r="AB687" s="122" t="str">
        <f t="shared" si="232"/>
        <v/>
      </c>
      <c r="AC687" s="122" t="str">
        <f>IF($Y687&gt;Dashboard!$Q$19,$AB687,"")</f>
        <v/>
      </c>
      <c r="AD687" s="43" t="str">
        <f t="shared" si="233"/>
        <v/>
      </c>
      <c r="AE687" s="36" t="str">
        <f>IF(Mining_Import!D687="","",Mining_Import!D687)</f>
        <v/>
      </c>
      <c r="AF687" s="36" t="str">
        <f>IF(Mining_Import!E687="","",Mining_Import!E687)</f>
        <v/>
      </c>
      <c r="AG687" s="36" t="str">
        <f>IF(Mining_Import!F687="","",Mining_Import!F687)</f>
        <v/>
      </c>
      <c r="AH687" s="36" t="str">
        <f>IF(Mining_Import!G687="","",Mining_Import!G687)</f>
        <v/>
      </c>
      <c r="AI687" s="36" t="str">
        <f>IF(Mining_Import!H687="","",Mining_Import!H687)</f>
        <v/>
      </c>
      <c r="AJ687" s="36" t="str">
        <f>IF(Mining_Import!I687="","",Mining_Import!I687)</f>
        <v/>
      </c>
      <c r="BY687" s="120" t="str">
        <f t="shared" si="221"/>
        <v/>
      </c>
      <c r="BZ687" s="184" t="str">
        <f t="shared" si="234"/>
        <v/>
      </c>
      <c r="CA687" s="37" t="str">
        <f>IFERROR(VLOOKUP($BY687,Account_Value!$C$2:$F$2500,4,0),"")</f>
        <v/>
      </c>
      <c r="CB687" s="43" t="str">
        <f t="shared" si="222"/>
        <v/>
      </c>
      <c r="CC687" s="122" t="str">
        <f>IF($BZ687="","",SUM($BZ$2:$BZ687))</f>
        <v/>
      </c>
      <c r="CD687" s="43" t="str">
        <f>IF($BZ687="","",$BU$19*(SUM($BZ$2:$BZ687)))</f>
        <v/>
      </c>
    </row>
    <row r="688" spans="1:82">
      <c r="A688" s="4" t="str">
        <f t="shared" si="223"/>
        <v/>
      </c>
      <c r="B688" s="21" t="str">
        <f>IF(Investments_Import!A688="","",Investments_Import!A688)</f>
        <v/>
      </c>
      <c r="C688" s="22" t="str">
        <f t="shared" si="216"/>
        <v/>
      </c>
      <c r="D688" s="51" t="str">
        <f t="shared" si="224"/>
        <v/>
      </c>
      <c r="E688" s="3" t="str">
        <f>IF(Investments_Import!B688="","",Investments_Import!B688)</f>
        <v/>
      </c>
      <c r="F688" s="54" t="str">
        <f t="shared" si="225"/>
        <v xml:space="preserve"> </v>
      </c>
      <c r="G688" s="54" t="str">
        <f>IF($B688="","",COUNTIF($F$2:$F688,$F688))</f>
        <v/>
      </c>
      <c r="H688" s="53" t="str">
        <f t="shared" si="226"/>
        <v xml:space="preserve">  </v>
      </c>
      <c r="I688" s="3" t="str">
        <f>IF(Investments_Import!C688="","",Investments_Import!C688)</f>
        <v/>
      </c>
      <c r="J688" s="108" t="str">
        <f>IF(Investments_Import!D688="","",Investments_Import!D688)</f>
        <v/>
      </c>
      <c r="K688" s="108" t="str">
        <f t="shared" si="227"/>
        <v/>
      </c>
      <c r="L688" s="47" t="str">
        <f>IF(Investments_Import!E688="","",Investments_Import!E688)</f>
        <v/>
      </c>
      <c r="M688" s="47" t="str">
        <f t="shared" si="217"/>
        <v/>
      </c>
      <c r="N688" s="31" t="str">
        <f>IF(Investments_Import!F688="","",Investments_Import!F688)</f>
        <v/>
      </c>
      <c r="O688" s="31" t="str">
        <f t="shared" si="218"/>
        <v/>
      </c>
      <c r="P688" s="3" t="str">
        <f>IF(Investments_Import!G688="","",Investments_Import!G688)</f>
        <v/>
      </c>
      <c r="Q688" s="3" t="str">
        <f>IF(Investments_Import!H688="","",Investments_Import!H688)</f>
        <v/>
      </c>
      <c r="R688" s="37" t="str">
        <f t="shared" si="219"/>
        <v/>
      </c>
      <c r="S688" s="37" t="str">
        <f t="shared" si="220"/>
        <v/>
      </c>
      <c r="U688" s="36" t="str">
        <f>IF(Mining_Import!A688="","",Mining_Import!A688)</f>
        <v/>
      </c>
      <c r="V688" s="22" t="str">
        <f t="shared" si="228"/>
        <v/>
      </c>
      <c r="W688" s="127" t="str">
        <f t="shared" si="229"/>
        <v/>
      </c>
      <c r="X688" s="127" t="str">
        <f t="shared" si="230"/>
        <v/>
      </c>
      <c r="Y688" s="127" t="str">
        <f t="shared" si="231"/>
        <v/>
      </c>
      <c r="Z688" s="36" t="str">
        <f>IF(Mining_Import!B688="","",Mining_Import!B688)</f>
        <v/>
      </c>
      <c r="AA688" s="184" t="str">
        <f>IF(Mining_Import!$C688="","",Mining_Import!$C688)</f>
        <v/>
      </c>
      <c r="AB688" s="122" t="str">
        <f t="shared" si="232"/>
        <v/>
      </c>
      <c r="AC688" s="122" t="str">
        <f>IF($Y688&gt;Dashboard!$Q$19,$AB688,"")</f>
        <v/>
      </c>
      <c r="AD688" s="43" t="str">
        <f t="shared" si="233"/>
        <v/>
      </c>
      <c r="AE688" s="36" t="str">
        <f>IF(Mining_Import!D688="","",Mining_Import!D688)</f>
        <v/>
      </c>
      <c r="AF688" s="36" t="str">
        <f>IF(Mining_Import!E688="","",Mining_Import!E688)</f>
        <v/>
      </c>
      <c r="AG688" s="36" t="str">
        <f>IF(Mining_Import!F688="","",Mining_Import!F688)</f>
        <v/>
      </c>
      <c r="AH688" s="36" t="str">
        <f>IF(Mining_Import!G688="","",Mining_Import!G688)</f>
        <v/>
      </c>
      <c r="AI688" s="36" t="str">
        <f>IF(Mining_Import!H688="","",Mining_Import!H688)</f>
        <v/>
      </c>
      <c r="AJ688" s="36" t="str">
        <f>IF(Mining_Import!I688="","",Mining_Import!I688)</f>
        <v/>
      </c>
      <c r="BY688" s="120" t="str">
        <f t="shared" si="221"/>
        <v/>
      </c>
      <c r="BZ688" s="184" t="str">
        <f t="shared" si="234"/>
        <v/>
      </c>
      <c r="CA688" s="37" t="str">
        <f>IFERROR(VLOOKUP($BY688,Account_Value!$C$2:$F$2500,4,0),"")</f>
        <v/>
      </c>
      <c r="CB688" s="43" t="str">
        <f t="shared" si="222"/>
        <v/>
      </c>
      <c r="CC688" s="122" t="str">
        <f>IF($BZ688="","",SUM($BZ$2:$BZ688))</f>
        <v/>
      </c>
      <c r="CD688" s="43" t="str">
        <f>IF($BZ688="","",$BU$19*(SUM($BZ$2:$BZ688)))</f>
        <v/>
      </c>
    </row>
    <row r="689" spans="1:82">
      <c r="A689" s="4" t="str">
        <f t="shared" si="223"/>
        <v/>
      </c>
      <c r="B689" s="21" t="str">
        <f>IF(Investments_Import!A689="","",Investments_Import!A689)</f>
        <v/>
      </c>
      <c r="C689" s="22" t="str">
        <f t="shared" si="216"/>
        <v/>
      </c>
      <c r="D689" s="51" t="str">
        <f t="shared" si="224"/>
        <v/>
      </c>
      <c r="E689" s="3" t="str">
        <f>IF(Investments_Import!B689="","",Investments_Import!B689)</f>
        <v/>
      </c>
      <c r="F689" s="54" t="str">
        <f t="shared" si="225"/>
        <v xml:space="preserve"> </v>
      </c>
      <c r="G689" s="54" t="str">
        <f>IF($B689="","",COUNTIF($F$2:$F689,$F689))</f>
        <v/>
      </c>
      <c r="H689" s="53" t="str">
        <f t="shared" si="226"/>
        <v xml:space="preserve">  </v>
      </c>
      <c r="I689" s="3" t="str">
        <f>IF(Investments_Import!C689="","",Investments_Import!C689)</f>
        <v/>
      </c>
      <c r="J689" s="108" t="str">
        <f>IF(Investments_Import!D689="","",Investments_Import!D689)</f>
        <v/>
      </c>
      <c r="K689" s="108" t="str">
        <f t="shared" si="227"/>
        <v/>
      </c>
      <c r="L689" s="47" t="str">
        <f>IF(Investments_Import!E689="","",Investments_Import!E689)</f>
        <v/>
      </c>
      <c r="M689" s="47" t="str">
        <f t="shared" si="217"/>
        <v/>
      </c>
      <c r="N689" s="31" t="str">
        <f>IF(Investments_Import!F689="","",Investments_Import!F689)</f>
        <v/>
      </c>
      <c r="O689" s="31" t="str">
        <f t="shared" si="218"/>
        <v/>
      </c>
      <c r="P689" s="3" t="str">
        <f>IF(Investments_Import!G689="","",Investments_Import!G689)</f>
        <v/>
      </c>
      <c r="Q689" s="3" t="str">
        <f>IF(Investments_Import!H689="","",Investments_Import!H689)</f>
        <v/>
      </c>
      <c r="R689" s="37" t="str">
        <f t="shared" si="219"/>
        <v/>
      </c>
      <c r="S689" s="37" t="str">
        <f t="shared" si="220"/>
        <v/>
      </c>
      <c r="U689" s="36" t="str">
        <f>IF(Mining_Import!A689="","",Mining_Import!A689)</f>
        <v/>
      </c>
      <c r="V689" s="22" t="str">
        <f t="shared" si="228"/>
        <v/>
      </c>
      <c r="W689" s="127" t="str">
        <f t="shared" si="229"/>
        <v/>
      </c>
      <c r="X689" s="127" t="str">
        <f t="shared" si="230"/>
        <v/>
      </c>
      <c r="Y689" s="127" t="str">
        <f t="shared" si="231"/>
        <v/>
      </c>
      <c r="Z689" s="36" t="str">
        <f>IF(Mining_Import!B689="","",Mining_Import!B689)</f>
        <v/>
      </c>
      <c r="AA689" s="184" t="str">
        <f>IF(Mining_Import!$C689="","",Mining_Import!$C689)</f>
        <v/>
      </c>
      <c r="AB689" s="122" t="str">
        <f t="shared" si="232"/>
        <v/>
      </c>
      <c r="AC689" s="122" t="str">
        <f>IF($Y689&gt;Dashboard!$Q$19,$AB689,"")</f>
        <v/>
      </c>
      <c r="AD689" s="43" t="str">
        <f t="shared" si="233"/>
        <v/>
      </c>
      <c r="AE689" s="36" t="str">
        <f>IF(Mining_Import!D689="","",Mining_Import!D689)</f>
        <v/>
      </c>
      <c r="AF689" s="36" t="str">
        <f>IF(Mining_Import!E689="","",Mining_Import!E689)</f>
        <v/>
      </c>
      <c r="AG689" s="36" t="str">
        <f>IF(Mining_Import!F689="","",Mining_Import!F689)</f>
        <v/>
      </c>
      <c r="AH689" s="36" t="str">
        <f>IF(Mining_Import!G689="","",Mining_Import!G689)</f>
        <v/>
      </c>
      <c r="AI689" s="36" t="str">
        <f>IF(Mining_Import!H689="","",Mining_Import!H689)</f>
        <v/>
      </c>
      <c r="AJ689" s="36" t="str">
        <f>IF(Mining_Import!I689="","",Mining_Import!I689)</f>
        <v/>
      </c>
      <c r="BY689" s="120" t="str">
        <f t="shared" si="221"/>
        <v/>
      </c>
      <c r="BZ689" s="184" t="str">
        <f t="shared" si="234"/>
        <v/>
      </c>
      <c r="CA689" s="37" t="str">
        <f>IFERROR(VLOOKUP($BY689,Account_Value!$C$2:$F$2500,4,0),"")</f>
        <v/>
      </c>
      <c r="CB689" s="43" t="str">
        <f t="shared" si="222"/>
        <v/>
      </c>
      <c r="CC689" s="122" t="str">
        <f>IF($BZ689="","",SUM($BZ$2:$BZ689))</f>
        <v/>
      </c>
      <c r="CD689" s="43" t="str">
        <f>IF($BZ689="","",$BU$19*(SUM($BZ$2:$BZ689)))</f>
        <v/>
      </c>
    </row>
    <row r="690" spans="1:82">
      <c r="A690" s="4" t="str">
        <f t="shared" si="223"/>
        <v/>
      </c>
      <c r="B690" s="21" t="str">
        <f>IF(Investments_Import!A690="","",Investments_Import!A690)</f>
        <v/>
      </c>
      <c r="C690" s="22" t="str">
        <f t="shared" si="216"/>
        <v/>
      </c>
      <c r="D690" s="51" t="str">
        <f t="shared" si="224"/>
        <v/>
      </c>
      <c r="E690" s="3" t="str">
        <f>IF(Investments_Import!B690="","",Investments_Import!B690)</f>
        <v/>
      </c>
      <c r="F690" s="54" t="str">
        <f t="shared" si="225"/>
        <v xml:space="preserve"> </v>
      </c>
      <c r="G690" s="54" t="str">
        <f>IF($B690="","",COUNTIF($F$2:$F690,$F690))</f>
        <v/>
      </c>
      <c r="H690" s="53" t="str">
        <f t="shared" si="226"/>
        <v xml:space="preserve">  </v>
      </c>
      <c r="I690" s="3" t="str">
        <f>IF(Investments_Import!C690="","",Investments_Import!C690)</f>
        <v/>
      </c>
      <c r="J690" s="108" t="str">
        <f>IF(Investments_Import!D690="","",Investments_Import!D690)</f>
        <v/>
      </c>
      <c r="K690" s="108" t="str">
        <f t="shared" si="227"/>
        <v/>
      </c>
      <c r="L690" s="47" t="str">
        <f>IF(Investments_Import!E690="","",Investments_Import!E690)</f>
        <v/>
      </c>
      <c r="M690" s="47" t="str">
        <f t="shared" si="217"/>
        <v/>
      </c>
      <c r="N690" s="31" t="str">
        <f>IF(Investments_Import!F690="","",Investments_Import!F690)</f>
        <v/>
      </c>
      <c r="O690" s="31" t="str">
        <f t="shared" si="218"/>
        <v/>
      </c>
      <c r="P690" s="3" t="str">
        <f>IF(Investments_Import!G690="","",Investments_Import!G690)</f>
        <v/>
      </c>
      <c r="Q690" s="3" t="str">
        <f>IF(Investments_Import!H690="","",Investments_Import!H690)</f>
        <v/>
      </c>
      <c r="R690" s="37" t="str">
        <f t="shared" si="219"/>
        <v/>
      </c>
      <c r="S690" s="37" t="str">
        <f t="shared" si="220"/>
        <v/>
      </c>
      <c r="U690" s="36" t="str">
        <f>IF(Mining_Import!A690="","",Mining_Import!A690)</f>
        <v/>
      </c>
      <c r="V690" s="22" t="str">
        <f t="shared" si="228"/>
        <v/>
      </c>
      <c r="W690" s="127" t="str">
        <f t="shared" si="229"/>
        <v/>
      </c>
      <c r="X690" s="127" t="str">
        <f t="shared" si="230"/>
        <v/>
      </c>
      <c r="Y690" s="127" t="str">
        <f t="shared" si="231"/>
        <v/>
      </c>
      <c r="Z690" s="36" t="str">
        <f>IF(Mining_Import!B690="","",Mining_Import!B690)</f>
        <v/>
      </c>
      <c r="AA690" s="184" t="str">
        <f>IF(Mining_Import!$C690="","",Mining_Import!$C690)</f>
        <v/>
      </c>
      <c r="AB690" s="122" t="str">
        <f t="shared" si="232"/>
        <v/>
      </c>
      <c r="AC690" s="122" t="str">
        <f>IF($Y690&gt;Dashboard!$Q$19,$AB690,"")</f>
        <v/>
      </c>
      <c r="AD690" s="43" t="str">
        <f t="shared" si="233"/>
        <v/>
      </c>
      <c r="AE690" s="36" t="str">
        <f>IF(Mining_Import!D690="","",Mining_Import!D690)</f>
        <v/>
      </c>
      <c r="AF690" s="36" t="str">
        <f>IF(Mining_Import!E690="","",Mining_Import!E690)</f>
        <v/>
      </c>
      <c r="AG690" s="36" t="str">
        <f>IF(Mining_Import!F690="","",Mining_Import!F690)</f>
        <v/>
      </c>
      <c r="AH690" s="36" t="str">
        <f>IF(Mining_Import!G690="","",Mining_Import!G690)</f>
        <v/>
      </c>
      <c r="AI690" s="36" t="str">
        <f>IF(Mining_Import!H690="","",Mining_Import!H690)</f>
        <v/>
      </c>
      <c r="AJ690" s="36" t="str">
        <f>IF(Mining_Import!I690="","",Mining_Import!I690)</f>
        <v/>
      </c>
      <c r="BY690" s="120" t="str">
        <f t="shared" si="221"/>
        <v/>
      </c>
      <c r="BZ690" s="184" t="str">
        <f t="shared" si="234"/>
        <v/>
      </c>
      <c r="CA690" s="37" t="str">
        <f>IFERROR(VLOOKUP($BY690,Account_Value!$C$2:$F$2500,4,0),"")</f>
        <v/>
      </c>
      <c r="CB690" s="43" t="str">
        <f t="shared" si="222"/>
        <v/>
      </c>
      <c r="CC690" s="122" t="str">
        <f>IF($BZ690="","",SUM($BZ$2:$BZ690))</f>
        <v/>
      </c>
      <c r="CD690" s="43" t="str">
        <f>IF($BZ690="","",$BU$19*(SUM($BZ$2:$BZ690)))</f>
        <v/>
      </c>
    </row>
    <row r="691" spans="1:82">
      <c r="A691" s="4" t="str">
        <f t="shared" si="223"/>
        <v/>
      </c>
      <c r="B691" s="21" t="str">
        <f>IF(Investments_Import!A691="","",Investments_Import!A691)</f>
        <v/>
      </c>
      <c r="C691" s="22" t="str">
        <f t="shared" si="216"/>
        <v/>
      </c>
      <c r="D691" s="51" t="str">
        <f t="shared" si="224"/>
        <v/>
      </c>
      <c r="E691" s="3" t="str">
        <f>IF(Investments_Import!B691="","",Investments_Import!B691)</f>
        <v/>
      </c>
      <c r="F691" s="54" t="str">
        <f t="shared" si="225"/>
        <v xml:space="preserve"> </v>
      </c>
      <c r="G691" s="54" t="str">
        <f>IF($B691="","",COUNTIF($F$2:$F691,$F691))</f>
        <v/>
      </c>
      <c r="H691" s="53" t="str">
        <f t="shared" si="226"/>
        <v xml:space="preserve">  </v>
      </c>
      <c r="I691" s="3" t="str">
        <f>IF(Investments_Import!C691="","",Investments_Import!C691)</f>
        <v/>
      </c>
      <c r="J691" s="108" t="str">
        <f>IF(Investments_Import!D691="","",Investments_Import!D691)</f>
        <v/>
      </c>
      <c r="K691" s="108" t="str">
        <f t="shared" si="227"/>
        <v/>
      </c>
      <c r="L691" s="47" t="str">
        <f>IF(Investments_Import!E691="","",Investments_Import!E691)</f>
        <v/>
      </c>
      <c r="M691" s="47" t="str">
        <f t="shared" si="217"/>
        <v/>
      </c>
      <c r="N691" s="31" t="str">
        <f>IF(Investments_Import!F691="","",Investments_Import!F691)</f>
        <v/>
      </c>
      <c r="O691" s="31" t="str">
        <f t="shared" si="218"/>
        <v/>
      </c>
      <c r="P691" s="3" t="str">
        <f>IF(Investments_Import!G691="","",Investments_Import!G691)</f>
        <v/>
      </c>
      <c r="Q691" s="3" t="str">
        <f>IF(Investments_Import!H691="","",Investments_Import!H691)</f>
        <v/>
      </c>
      <c r="R691" s="37" t="str">
        <f t="shared" si="219"/>
        <v/>
      </c>
      <c r="S691" s="37" t="str">
        <f t="shared" si="220"/>
        <v/>
      </c>
      <c r="U691" s="36" t="str">
        <f>IF(Mining_Import!A691="","",Mining_Import!A691)</f>
        <v/>
      </c>
      <c r="V691" s="22" t="str">
        <f t="shared" si="228"/>
        <v/>
      </c>
      <c r="W691" s="127" t="str">
        <f t="shared" si="229"/>
        <v/>
      </c>
      <c r="X691" s="127" t="str">
        <f t="shared" si="230"/>
        <v/>
      </c>
      <c r="Y691" s="127" t="str">
        <f t="shared" si="231"/>
        <v/>
      </c>
      <c r="Z691" s="36" t="str">
        <f>IF(Mining_Import!B691="","",Mining_Import!B691)</f>
        <v/>
      </c>
      <c r="AA691" s="184" t="str">
        <f>IF(Mining_Import!$C691="","",Mining_Import!$C691)</f>
        <v/>
      </c>
      <c r="AB691" s="122" t="str">
        <f t="shared" si="232"/>
        <v/>
      </c>
      <c r="AC691" s="122" t="str">
        <f>IF($Y691&gt;Dashboard!$Q$19,$AB691,"")</f>
        <v/>
      </c>
      <c r="AD691" s="43" t="str">
        <f t="shared" si="233"/>
        <v/>
      </c>
      <c r="AE691" s="36" t="str">
        <f>IF(Mining_Import!D691="","",Mining_Import!D691)</f>
        <v/>
      </c>
      <c r="AF691" s="36" t="str">
        <f>IF(Mining_Import!E691="","",Mining_Import!E691)</f>
        <v/>
      </c>
      <c r="AG691" s="36" t="str">
        <f>IF(Mining_Import!F691="","",Mining_Import!F691)</f>
        <v/>
      </c>
      <c r="AH691" s="36" t="str">
        <f>IF(Mining_Import!G691="","",Mining_Import!G691)</f>
        <v/>
      </c>
      <c r="AI691" s="36" t="str">
        <f>IF(Mining_Import!H691="","",Mining_Import!H691)</f>
        <v/>
      </c>
      <c r="AJ691" s="36" t="str">
        <f>IF(Mining_Import!I691="","",Mining_Import!I691)</f>
        <v/>
      </c>
      <c r="BY691" s="120" t="str">
        <f t="shared" si="221"/>
        <v/>
      </c>
      <c r="BZ691" s="184" t="str">
        <f t="shared" si="234"/>
        <v/>
      </c>
      <c r="CA691" s="37" t="str">
        <f>IFERROR(VLOOKUP($BY691,Account_Value!$C$2:$F$2500,4,0),"")</f>
        <v/>
      </c>
      <c r="CB691" s="43" t="str">
        <f t="shared" si="222"/>
        <v/>
      </c>
      <c r="CC691" s="122" t="str">
        <f>IF($BZ691="","",SUM($BZ$2:$BZ691))</f>
        <v/>
      </c>
      <c r="CD691" s="43" t="str">
        <f>IF($BZ691="","",$BU$19*(SUM($BZ$2:$BZ691)))</f>
        <v/>
      </c>
    </row>
    <row r="692" spans="1:82">
      <c r="A692" s="4" t="str">
        <f t="shared" si="223"/>
        <v/>
      </c>
      <c r="B692" s="21" t="str">
        <f>IF(Investments_Import!A692="","",Investments_Import!A692)</f>
        <v/>
      </c>
      <c r="C692" s="22" t="str">
        <f t="shared" si="216"/>
        <v/>
      </c>
      <c r="D692" s="51" t="str">
        <f t="shared" si="224"/>
        <v/>
      </c>
      <c r="E692" s="3" t="str">
        <f>IF(Investments_Import!B692="","",Investments_Import!B692)</f>
        <v/>
      </c>
      <c r="F692" s="54" t="str">
        <f t="shared" si="225"/>
        <v xml:space="preserve"> </v>
      </c>
      <c r="G692" s="54" t="str">
        <f>IF($B692="","",COUNTIF($F$2:$F692,$F692))</f>
        <v/>
      </c>
      <c r="H692" s="53" t="str">
        <f t="shared" si="226"/>
        <v xml:space="preserve">  </v>
      </c>
      <c r="I692" s="3" t="str">
        <f>IF(Investments_Import!C692="","",Investments_Import!C692)</f>
        <v/>
      </c>
      <c r="J692" s="108" t="str">
        <f>IF(Investments_Import!D692="","",Investments_Import!D692)</f>
        <v/>
      </c>
      <c r="K692" s="108" t="str">
        <f t="shared" si="227"/>
        <v/>
      </c>
      <c r="L692" s="47" t="str">
        <f>IF(Investments_Import!E692="","",Investments_Import!E692)</f>
        <v/>
      </c>
      <c r="M692" s="47" t="str">
        <f t="shared" si="217"/>
        <v/>
      </c>
      <c r="N692" s="31" t="str">
        <f>IF(Investments_Import!F692="","",Investments_Import!F692)</f>
        <v/>
      </c>
      <c r="O692" s="31" t="str">
        <f t="shared" si="218"/>
        <v/>
      </c>
      <c r="P692" s="3" t="str">
        <f>IF(Investments_Import!G692="","",Investments_Import!G692)</f>
        <v/>
      </c>
      <c r="Q692" s="3" t="str">
        <f>IF(Investments_Import!H692="","",Investments_Import!H692)</f>
        <v/>
      </c>
      <c r="R692" s="37" t="str">
        <f t="shared" si="219"/>
        <v/>
      </c>
      <c r="S692" s="37" t="str">
        <f t="shared" si="220"/>
        <v/>
      </c>
      <c r="U692" s="36" t="str">
        <f>IF(Mining_Import!A692="","",Mining_Import!A692)</f>
        <v/>
      </c>
      <c r="V692" s="22" t="str">
        <f t="shared" si="228"/>
        <v/>
      </c>
      <c r="W692" s="127" t="str">
        <f t="shared" si="229"/>
        <v/>
      </c>
      <c r="X692" s="127" t="str">
        <f t="shared" si="230"/>
        <v/>
      </c>
      <c r="Y692" s="127" t="str">
        <f t="shared" si="231"/>
        <v/>
      </c>
      <c r="Z692" s="36" t="str">
        <f>IF(Mining_Import!B692="","",Mining_Import!B692)</f>
        <v/>
      </c>
      <c r="AA692" s="184" t="str">
        <f>IF(Mining_Import!$C692="","",Mining_Import!$C692)</f>
        <v/>
      </c>
      <c r="AB692" s="122" t="str">
        <f t="shared" si="232"/>
        <v/>
      </c>
      <c r="AC692" s="122" t="str">
        <f>IF($Y692&gt;Dashboard!$Q$19,$AB692,"")</f>
        <v/>
      </c>
      <c r="AD692" s="43" t="str">
        <f t="shared" si="233"/>
        <v/>
      </c>
      <c r="AE692" s="36" t="str">
        <f>IF(Mining_Import!D692="","",Mining_Import!D692)</f>
        <v/>
      </c>
      <c r="AF692" s="36" t="str">
        <f>IF(Mining_Import!E692="","",Mining_Import!E692)</f>
        <v/>
      </c>
      <c r="AG692" s="36" t="str">
        <f>IF(Mining_Import!F692="","",Mining_Import!F692)</f>
        <v/>
      </c>
      <c r="AH692" s="36" t="str">
        <f>IF(Mining_Import!G692="","",Mining_Import!G692)</f>
        <v/>
      </c>
      <c r="AI692" s="36" t="str">
        <f>IF(Mining_Import!H692="","",Mining_Import!H692)</f>
        <v/>
      </c>
      <c r="AJ692" s="36" t="str">
        <f>IF(Mining_Import!I692="","",Mining_Import!I692)</f>
        <v/>
      </c>
      <c r="BY692" s="120" t="str">
        <f t="shared" si="221"/>
        <v/>
      </c>
      <c r="BZ692" s="184" t="str">
        <f t="shared" si="234"/>
        <v/>
      </c>
      <c r="CA692" s="37" t="str">
        <f>IFERROR(VLOOKUP($BY692,Account_Value!$C$2:$F$2500,4,0),"")</f>
        <v/>
      </c>
      <c r="CB692" s="43" t="str">
        <f t="shared" si="222"/>
        <v/>
      </c>
      <c r="CC692" s="122" t="str">
        <f>IF($BZ692="","",SUM($BZ$2:$BZ692))</f>
        <v/>
      </c>
      <c r="CD692" s="43" t="str">
        <f>IF($BZ692="","",$BU$19*(SUM($BZ$2:$BZ692)))</f>
        <v/>
      </c>
    </row>
    <row r="693" spans="1:82">
      <c r="A693" s="4" t="str">
        <f t="shared" si="223"/>
        <v/>
      </c>
      <c r="B693" s="21" t="str">
        <f>IF(Investments_Import!A693="","",Investments_Import!A693)</f>
        <v/>
      </c>
      <c r="C693" s="22" t="str">
        <f t="shared" si="216"/>
        <v/>
      </c>
      <c r="D693" s="51" t="str">
        <f t="shared" si="224"/>
        <v/>
      </c>
      <c r="E693" s="3" t="str">
        <f>IF(Investments_Import!B693="","",Investments_Import!B693)</f>
        <v/>
      </c>
      <c r="F693" s="54" t="str">
        <f t="shared" si="225"/>
        <v xml:space="preserve"> </v>
      </c>
      <c r="G693" s="54" t="str">
        <f>IF($B693="","",COUNTIF($F$2:$F693,$F693))</f>
        <v/>
      </c>
      <c r="H693" s="53" t="str">
        <f t="shared" si="226"/>
        <v xml:space="preserve">  </v>
      </c>
      <c r="I693" s="3" t="str">
        <f>IF(Investments_Import!C693="","",Investments_Import!C693)</f>
        <v/>
      </c>
      <c r="J693" s="108" t="str">
        <f>IF(Investments_Import!D693="","",Investments_Import!D693)</f>
        <v/>
      </c>
      <c r="K693" s="108" t="str">
        <f t="shared" si="227"/>
        <v/>
      </c>
      <c r="L693" s="47" t="str">
        <f>IF(Investments_Import!E693="","",Investments_Import!E693)</f>
        <v/>
      </c>
      <c r="M693" s="47" t="str">
        <f t="shared" si="217"/>
        <v/>
      </c>
      <c r="N693" s="31" t="str">
        <f>IF(Investments_Import!F693="","",Investments_Import!F693)</f>
        <v/>
      </c>
      <c r="O693" s="31" t="str">
        <f t="shared" si="218"/>
        <v/>
      </c>
      <c r="P693" s="3" t="str">
        <f>IF(Investments_Import!G693="","",Investments_Import!G693)</f>
        <v/>
      </c>
      <c r="Q693" s="3" t="str">
        <f>IF(Investments_Import!H693="","",Investments_Import!H693)</f>
        <v/>
      </c>
      <c r="R693" s="37" t="str">
        <f t="shared" si="219"/>
        <v/>
      </c>
      <c r="S693" s="37" t="str">
        <f t="shared" si="220"/>
        <v/>
      </c>
      <c r="U693" s="36" t="str">
        <f>IF(Mining_Import!A693="","",Mining_Import!A693)</f>
        <v/>
      </c>
      <c r="V693" s="22" t="str">
        <f t="shared" si="228"/>
        <v/>
      </c>
      <c r="W693" s="127" t="str">
        <f t="shared" si="229"/>
        <v/>
      </c>
      <c r="X693" s="127" t="str">
        <f t="shared" si="230"/>
        <v/>
      </c>
      <c r="Y693" s="127" t="str">
        <f t="shared" si="231"/>
        <v/>
      </c>
      <c r="Z693" s="36" t="str">
        <f>IF(Mining_Import!B693="","",Mining_Import!B693)</f>
        <v/>
      </c>
      <c r="AA693" s="184" t="str">
        <f>IF(Mining_Import!$C693="","",Mining_Import!$C693)</f>
        <v/>
      </c>
      <c r="AB693" s="122" t="str">
        <f t="shared" si="232"/>
        <v/>
      </c>
      <c r="AC693" s="122" t="str">
        <f>IF($Y693&gt;Dashboard!$Q$19,$AB693,"")</f>
        <v/>
      </c>
      <c r="AD693" s="43" t="str">
        <f t="shared" si="233"/>
        <v/>
      </c>
      <c r="AE693" s="36" t="str">
        <f>IF(Mining_Import!D693="","",Mining_Import!D693)</f>
        <v/>
      </c>
      <c r="AF693" s="36" t="str">
        <f>IF(Mining_Import!E693="","",Mining_Import!E693)</f>
        <v/>
      </c>
      <c r="AG693" s="36" t="str">
        <f>IF(Mining_Import!F693="","",Mining_Import!F693)</f>
        <v/>
      </c>
      <c r="AH693" s="36" t="str">
        <f>IF(Mining_Import!G693="","",Mining_Import!G693)</f>
        <v/>
      </c>
      <c r="AI693" s="36" t="str">
        <f>IF(Mining_Import!H693="","",Mining_Import!H693)</f>
        <v/>
      </c>
      <c r="AJ693" s="36" t="str">
        <f>IF(Mining_Import!I693="","",Mining_Import!I693)</f>
        <v/>
      </c>
      <c r="BY693" s="120" t="str">
        <f t="shared" si="221"/>
        <v/>
      </c>
      <c r="BZ693" s="184" t="str">
        <f t="shared" si="234"/>
        <v/>
      </c>
      <c r="CA693" s="37" t="str">
        <f>IFERROR(VLOOKUP($BY693,Account_Value!$C$2:$F$2500,4,0),"")</f>
        <v/>
      </c>
      <c r="CB693" s="43" t="str">
        <f t="shared" si="222"/>
        <v/>
      </c>
      <c r="CC693" s="122" t="str">
        <f>IF($BZ693="","",SUM($BZ$2:$BZ693))</f>
        <v/>
      </c>
      <c r="CD693" s="43" t="str">
        <f>IF($BZ693="","",$BU$19*(SUM($BZ$2:$BZ693)))</f>
        <v/>
      </c>
    </row>
    <row r="694" spans="1:82">
      <c r="A694" s="4" t="str">
        <f t="shared" si="223"/>
        <v/>
      </c>
      <c r="B694" s="21" t="str">
        <f>IF(Investments_Import!A694="","",Investments_Import!A694)</f>
        <v/>
      </c>
      <c r="C694" s="22" t="str">
        <f t="shared" si="216"/>
        <v/>
      </c>
      <c r="D694" s="51" t="str">
        <f t="shared" si="224"/>
        <v/>
      </c>
      <c r="E694" s="3" t="str">
        <f>IF(Investments_Import!B694="","",Investments_Import!B694)</f>
        <v/>
      </c>
      <c r="F694" s="54" t="str">
        <f t="shared" si="225"/>
        <v xml:space="preserve"> </v>
      </c>
      <c r="G694" s="54" t="str">
        <f>IF($B694="","",COUNTIF($F$2:$F694,$F694))</f>
        <v/>
      </c>
      <c r="H694" s="53" t="str">
        <f t="shared" si="226"/>
        <v xml:space="preserve">  </v>
      </c>
      <c r="I694" s="3" t="str">
        <f>IF(Investments_Import!C694="","",Investments_Import!C694)</f>
        <v/>
      </c>
      <c r="J694" s="108" t="str">
        <f>IF(Investments_Import!D694="","",Investments_Import!D694)</f>
        <v/>
      </c>
      <c r="K694" s="108" t="str">
        <f t="shared" si="227"/>
        <v/>
      </c>
      <c r="L694" s="47" t="str">
        <f>IF(Investments_Import!E694="","",Investments_Import!E694)</f>
        <v/>
      </c>
      <c r="M694" s="47" t="str">
        <f t="shared" si="217"/>
        <v/>
      </c>
      <c r="N694" s="31" t="str">
        <f>IF(Investments_Import!F694="","",Investments_Import!F694)</f>
        <v/>
      </c>
      <c r="O694" s="31" t="str">
        <f t="shared" si="218"/>
        <v/>
      </c>
      <c r="P694" s="3" t="str">
        <f>IF(Investments_Import!G694="","",Investments_Import!G694)</f>
        <v/>
      </c>
      <c r="Q694" s="3" t="str">
        <f>IF(Investments_Import!H694="","",Investments_Import!H694)</f>
        <v/>
      </c>
      <c r="R694" s="37" t="str">
        <f t="shared" si="219"/>
        <v/>
      </c>
      <c r="S694" s="37" t="str">
        <f t="shared" si="220"/>
        <v/>
      </c>
      <c r="U694" s="36" t="str">
        <f>IF(Mining_Import!A694="","",Mining_Import!A694)</f>
        <v/>
      </c>
      <c r="V694" s="22" t="str">
        <f t="shared" si="228"/>
        <v/>
      </c>
      <c r="W694" s="127" t="str">
        <f t="shared" si="229"/>
        <v/>
      </c>
      <c r="X694" s="127" t="str">
        <f t="shared" si="230"/>
        <v/>
      </c>
      <c r="Y694" s="127" t="str">
        <f t="shared" si="231"/>
        <v/>
      </c>
      <c r="Z694" s="36" t="str">
        <f>IF(Mining_Import!B694="","",Mining_Import!B694)</f>
        <v/>
      </c>
      <c r="AA694" s="184" t="str">
        <f>IF(Mining_Import!$C694="","",Mining_Import!$C694)</f>
        <v/>
      </c>
      <c r="AB694" s="122" t="str">
        <f t="shared" si="232"/>
        <v/>
      </c>
      <c r="AC694" s="122" t="str">
        <f>IF($Y694&gt;Dashboard!$Q$19,$AB694,"")</f>
        <v/>
      </c>
      <c r="AD694" s="43" t="str">
        <f t="shared" si="233"/>
        <v/>
      </c>
      <c r="AE694" s="36" t="str">
        <f>IF(Mining_Import!D694="","",Mining_Import!D694)</f>
        <v/>
      </c>
      <c r="AF694" s="36" t="str">
        <f>IF(Mining_Import!E694="","",Mining_Import!E694)</f>
        <v/>
      </c>
      <c r="AG694" s="36" t="str">
        <f>IF(Mining_Import!F694="","",Mining_Import!F694)</f>
        <v/>
      </c>
      <c r="AH694" s="36" t="str">
        <f>IF(Mining_Import!G694="","",Mining_Import!G694)</f>
        <v/>
      </c>
      <c r="AI694" s="36" t="str">
        <f>IF(Mining_Import!H694="","",Mining_Import!H694)</f>
        <v/>
      </c>
      <c r="AJ694" s="36" t="str">
        <f>IF(Mining_Import!I694="","",Mining_Import!I694)</f>
        <v/>
      </c>
      <c r="BY694" s="120" t="str">
        <f t="shared" si="221"/>
        <v/>
      </c>
      <c r="BZ694" s="184" t="str">
        <f t="shared" si="234"/>
        <v/>
      </c>
      <c r="CA694" s="37" t="str">
        <f>IFERROR(VLOOKUP($BY694,Account_Value!$C$2:$F$2500,4,0),"")</f>
        <v/>
      </c>
      <c r="CB694" s="43" t="str">
        <f t="shared" si="222"/>
        <v/>
      </c>
      <c r="CC694" s="122" t="str">
        <f>IF($BZ694="","",SUM($BZ$2:$BZ694))</f>
        <v/>
      </c>
      <c r="CD694" s="43" t="str">
        <f>IF($BZ694="","",$BU$19*(SUM($BZ$2:$BZ694)))</f>
        <v/>
      </c>
    </row>
    <row r="695" spans="1:82">
      <c r="A695" s="4" t="str">
        <f t="shared" si="223"/>
        <v/>
      </c>
      <c r="B695" s="21" t="str">
        <f>IF(Investments_Import!A695="","",Investments_Import!A695)</f>
        <v/>
      </c>
      <c r="C695" s="22" t="str">
        <f t="shared" si="216"/>
        <v/>
      </c>
      <c r="D695" s="51" t="str">
        <f t="shared" si="224"/>
        <v/>
      </c>
      <c r="E695" s="3" t="str">
        <f>IF(Investments_Import!B695="","",Investments_Import!B695)</f>
        <v/>
      </c>
      <c r="F695" s="54" t="str">
        <f t="shared" si="225"/>
        <v xml:space="preserve"> </v>
      </c>
      <c r="G695" s="54" t="str">
        <f>IF($B695="","",COUNTIF($F$2:$F695,$F695))</f>
        <v/>
      </c>
      <c r="H695" s="53" t="str">
        <f t="shared" si="226"/>
        <v xml:space="preserve">  </v>
      </c>
      <c r="I695" s="3" t="str">
        <f>IF(Investments_Import!C695="","",Investments_Import!C695)</f>
        <v/>
      </c>
      <c r="J695" s="108" t="str">
        <f>IF(Investments_Import!D695="","",Investments_Import!D695)</f>
        <v/>
      </c>
      <c r="K695" s="108" t="str">
        <f t="shared" si="227"/>
        <v/>
      </c>
      <c r="L695" s="47" t="str">
        <f>IF(Investments_Import!E695="","",Investments_Import!E695)</f>
        <v/>
      </c>
      <c r="M695" s="47" t="str">
        <f t="shared" si="217"/>
        <v/>
      </c>
      <c r="N695" s="31" t="str">
        <f>IF(Investments_Import!F695="","",Investments_Import!F695)</f>
        <v/>
      </c>
      <c r="O695" s="31" t="str">
        <f t="shared" si="218"/>
        <v/>
      </c>
      <c r="P695" s="3" t="str">
        <f>IF(Investments_Import!G695="","",Investments_Import!G695)</f>
        <v/>
      </c>
      <c r="Q695" s="3" t="str">
        <f>IF(Investments_Import!H695="","",Investments_Import!H695)</f>
        <v/>
      </c>
      <c r="R695" s="37" t="str">
        <f t="shared" si="219"/>
        <v/>
      </c>
      <c r="S695" s="37" t="str">
        <f t="shared" si="220"/>
        <v/>
      </c>
      <c r="U695" s="36" t="str">
        <f>IF(Mining_Import!A695="","",Mining_Import!A695)</f>
        <v/>
      </c>
      <c r="V695" s="22" t="str">
        <f t="shared" si="228"/>
        <v/>
      </c>
      <c r="W695" s="127" t="str">
        <f t="shared" si="229"/>
        <v/>
      </c>
      <c r="X695" s="127" t="str">
        <f t="shared" si="230"/>
        <v/>
      </c>
      <c r="Y695" s="127" t="str">
        <f t="shared" si="231"/>
        <v/>
      </c>
      <c r="Z695" s="36" t="str">
        <f>IF(Mining_Import!B695="","",Mining_Import!B695)</f>
        <v/>
      </c>
      <c r="AA695" s="184" t="str">
        <f>IF(Mining_Import!$C695="","",Mining_Import!$C695)</f>
        <v/>
      </c>
      <c r="AB695" s="122" t="str">
        <f t="shared" si="232"/>
        <v/>
      </c>
      <c r="AC695" s="122" t="str">
        <f>IF($Y695&gt;Dashboard!$Q$19,$AB695,"")</f>
        <v/>
      </c>
      <c r="AD695" s="43" t="str">
        <f t="shared" si="233"/>
        <v/>
      </c>
      <c r="AE695" s="36" t="str">
        <f>IF(Mining_Import!D695="","",Mining_Import!D695)</f>
        <v/>
      </c>
      <c r="AF695" s="36" t="str">
        <f>IF(Mining_Import!E695="","",Mining_Import!E695)</f>
        <v/>
      </c>
      <c r="AG695" s="36" t="str">
        <f>IF(Mining_Import!F695="","",Mining_Import!F695)</f>
        <v/>
      </c>
      <c r="AH695" s="36" t="str">
        <f>IF(Mining_Import!G695="","",Mining_Import!G695)</f>
        <v/>
      </c>
      <c r="AI695" s="36" t="str">
        <f>IF(Mining_Import!H695="","",Mining_Import!H695)</f>
        <v/>
      </c>
      <c r="AJ695" s="36" t="str">
        <f>IF(Mining_Import!I695="","",Mining_Import!I695)</f>
        <v/>
      </c>
      <c r="BY695" s="120" t="str">
        <f t="shared" si="221"/>
        <v/>
      </c>
      <c r="BZ695" s="184" t="str">
        <f t="shared" si="234"/>
        <v/>
      </c>
      <c r="CA695" s="37" t="str">
        <f>IFERROR(VLOOKUP($BY695,Account_Value!$C$2:$F$2500,4,0),"")</f>
        <v/>
      </c>
      <c r="CB695" s="43" t="str">
        <f t="shared" si="222"/>
        <v/>
      </c>
      <c r="CC695" s="122" t="str">
        <f>IF($BZ695="","",SUM($BZ$2:$BZ695))</f>
        <v/>
      </c>
      <c r="CD695" s="43" t="str">
        <f>IF($BZ695="","",$BU$19*(SUM($BZ$2:$BZ695)))</f>
        <v/>
      </c>
    </row>
    <row r="696" spans="1:82">
      <c r="A696" s="4" t="str">
        <f t="shared" si="223"/>
        <v/>
      </c>
      <c r="B696" s="21" t="str">
        <f>IF(Investments_Import!A696="","",Investments_Import!A696)</f>
        <v/>
      </c>
      <c r="C696" s="22" t="str">
        <f t="shared" si="216"/>
        <v/>
      </c>
      <c r="D696" s="51" t="str">
        <f t="shared" si="224"/>
        <v/>
      </c>
      <c r="E696" s="3" t="str">
        <f>IF(Investments_Import!B696="","",Investments_Import!B696)</f>
        <v/>
      </c>
      <c r="F696" s="54" t="str">
        <f t="shared" si="225"/>
        <v xml:space="preserve"> </v>
      </c>
      <c r="G696" s="54" t="str">
        <f>IF($B696="","",COUNTIF($F$2:$F696,$F696))</f>
        <v/>
      </c>
      <c r="H696" s="53" t="str">
        <f t="shared" si="226"/>
        <v xml:space="preserve">  </v>
      </c>
      <c r="I696" s="3" t="str">
        <f>IF(Investments_Import!C696="","",Investments_Import!C696)</f>
        <v/>
      </c>
      <c r="J696" s="108" t="str">
        <f>IF(Investments_Import!D696="","",Investments_Import!D696)</f>
        <v/>
      </c>
      <c r="K696" s="108" t="str">
        <f t="shared" si="227"/>
        <v/>
      </c>
      <c r="L696" s="47" t="str">
        <f>IF(Investments_Import!E696="","",Investments_Import!E696)</f>
        <v/>
      </c>
      <c r="M696" s="47" t="str">
        <f t="shared" si="217"/>
        <v/>
      </c>
      <c r="N696" s="31" t="str">
        <f>IF(Investments_Import!F696="","",Investments_Import!F696)</f>
        <v/>
      </c>
      <c r="O696" s="31" t="str">
        <f t="shared" si="218"/>
        <v/>
      </c>
      <c r="P696" s="3" t="str">
        <f>IF(Investments_Import!G696="","",Investments_Import!G696)</f>
        <v/>
      </c>
      <c r="Q696" s="3" t="str">
        <f>IF(Investments_Import!H696="","",Investments_Import!H696)</f>
        <v/>
      </c>
      <c r="R696" s="37" t="str">
        <f t="shared" si="219"/>
        <v/>
      </c>
      <c r="S696" s="37" t="str">
        <f t="shared" si="220"/>
        <v/>
      </c>
      <c r="U696" s="36" t="str">
        <f>IF(Mining_Import!A696="","",Mining_Import!A696)</f>
        <v/>
      </c>
      <c r="V696" s="22" t="str">
        <f t="shared" si="228"/>
        <v/>
      </c>
      <c r="W696" s="127" t="str">
        <f t="shared" si="229"/>
        <v/>
      </c>
      <c r="X696" s="127" t="str">
        <f t="shared" si="230"/>
        <v/>
      </c>
      <c r="Y696" s="127" t="str">
        <f t="shared" si="231"/>
        <v/>
      </c>
      <c r="Z696" s="36" t="str">
        <f>IF(Mining_Import!B696="","",Mining_Import!B696)</f>
        <v/>
      </c>
      <c r="AA696" s="184" t="str">
        <f>IF(Mining_Import!$C696="","",Mining_Import!$C696)</f>
        <v/>
      </c>
      <c r="AB696" s="122" t="str">
        <f t="shared" si="232"/>
        <v/>
      </c>
      <c r="AC696" s="122" t="str">
        <f>IF($Y696&gt;Dashboard!$Q$19,$AB696,"")</f>
        <v/>
      </c>
      <c r="AD696" s="43" t="str">
        <f t="shared" si="233"/>
        <v/>
      </c>
      <c r="AE696" s="36" t="str">
        <f>IF(Mining_Import!D696="","",Mining_Import!D696)</f>
        <v/>
      </c>
      <c r="AF696" s="36" t="str">
        <f>IF(Mining_Import!E696="","",Mining_Import!E696)</f>
        <v/>
      </c>
      <c r="AG696" s="36" t="str">
        <f>IF(Mining_Import!F696="","",Mining_Import!F696)</f>
        <v/>
      </c>
      <c r="AH696" s="36" t="str">
        <f>IF(Mining_Import!G696="","",Mining_Import!G696)</f>
        <v/>
      </c>
      <c r="AI696" s="36" t="str">
        <f>IF(Mining_Import!H696="","",Mining_Import!H696)</f>
        <v/>
      </c>
      <c r="AJ696" s="36" t="str">
        <f>IF(Mining_Import!I696="","",Mining_Import!I696)</f>
        <v/>
      </c>
      <c r="BY696" s="120" t="str">
        <f t="shared" si="221"/>
        <v/>
      </c>
      <c r="BZ696" s="184" t="str">
        <f t="shared" si="234"/>
        <v/>
      </c>
      <c r="CA696" s="37" t="str">
        <f>IFERROR(VLOOKUP($BY696,Account_Value!$C$2:$F$2500,4,0),"")</f>
        <v/>
      </c>
      <c r="CB696" s="43" t="str">
        <f t="shared" si="222"/>
        <v/>
      </c>
      <c r="CC696" s="122" t="str">
        <f>IF($BZ696="","",SUM($BZ$2:$BZ696))</f>
        <v/>
      </c>
      <c r="CD696" s="43" t="str">
        <f>IF($BZ696="","",$BU$19*(SUM($BZ$2:$BZ696)))</f>
        <v/>
      </c>
    </row>
    <row r="697" spans="1:82">
      <c r="A697" s="4" t="str">
        <f t="shared" si="223"/>
        <v/>
      </c>
      <c r="B697" s="21" t="str">
        <f>IF(Investments_Import!A697="","",Investments_Import!A697)</f>
        <v/>
      </c>
      <c r="C697" s="22" t="str">
        <f t="shared" si="216"/>
        <v/>
      </c>
      <c r="D697" s="51" t="str">
        <f t="shared" si="224"/>
        <v/>
      </c>
      <c r="E697" s="3" t="str">
        <f>IF(Investments_Import!B697="","",Investments_Import!B697)</f>
        <v/>
      </c>
      <c r="F697" s="54" t="str">
        <f t="shared" si="225"/>
        <v xml:space="preserve"> </v>
      </c>
      <c r="G697" s="54" t="str">
        <f>IF($B697="","",COUNTIF($F$2:$F697,$F697))</f>
        <v/>
      </c>
      <c r="H697" s="53" t="str">
        <f t="shared" si="226"/>
        <v xml:space="preserve">  </v>
      </c>
      <c r="I697" s="3" t="str">
        <f>IF(Investments_Import!C697="","",Investments_Import!C697)</f>
        <v/>
      </c>
      <c r="J697" s="108" t="str">
        <f>IF(Investments_Import!D697="","",Investments_Import!D697)</f>
        <v/>
      </c>
      <c r="K697" s="108" t="str">
        <f t="shared" si="227"/>
        <v/>
      </c>
      <c r="L697" s="47" t="str">
        <f>IF(Investments_Import!E697="","",Investments_Import!E697)</f>
        <v/>
      </c>
      <c r="M697" s="47" t="str">
        <f t="shared" si="217"/>
        <v/>
      </c>
      <c r="N697" s="31" t="str">
        <f>IF(Investments_Import!F697="","",Investments_Import!F697)</f>
        <v/>
      </c>
      <c r="O697" s="31" t="str">
        <f t="shared" si="218"/>
        <v/>
      </c>
      <c r="P697" s="3" t="str">
        <f>IF(Investments_Import!G697="","",Investments_Import!G697)</f>
        <v/>
      </c>
      <c r="Q697" s="3" t="str">
        <f>IF(Investments_Import!H697="","",Investments_Import!H697)</f>
        <v/>
      </c>
      <c r="R697" s="37" t="str">
        <f t="shared" si="219"/>
        <v/>
      </c>
      <c r="S697" s="37" t="str">
        <f t="shared" si="220"/>
        <v/>
      </c>
      <c r="U697" s="36" t="str">
        <f>IF(Mining_Import!A697="","",Mining_Import!A697)</f>
        <v/>
      </c>
      <c r="V697" s="22" t="str">
        <f t="shared" si="228"/>
        <v/>
      </c>
      <c r="W697" s="127" t="str">
        <f t="shared" si="229"/>
        <v/>
      </c>
      <c r="X697" s="127" t="str">
        <f t="shared" si="230"/>
        <v/>
      </c>
      <c r="Y697" s="127" t="str">
        <f t="shared" si="231"/>
        <v/>
      </c>
      <c r="Z697" s="36" t="str">
        <f>IF(Mining_Import!B697="","",Mining_Import!B697)</f>
        <v/>
      </c>
      <c r="AA697" s="184" t="str">
        <f>IF(Mining_Import!$C697="","",Mining_Import!$C697)</f>
        <v/>
      </c>
      <c r="AB697" s="122" t="str">
        <f t="shared" si="232"/>
        <v/>
      </c>
      <c r="AC697" s="122" t="str">
        <f>IF($Y697&gt;Dashboard!$Q$19,$AB697,"")</f>
        <v/>
      </c>
      <c r="AD697" s="43" t="str">
        <f t="shared" si="233"/>
        <v/>
      </c>
      <c r="AE697" s="36" t="str">
        <f>IF(Mining_Import!D697="","",Mining_Import!D697)</f>
        <v/>
      </c>
      <c r="AF697" s="36" t="str">
        <f>IF(Mining_Import!E697="","",Mining_Import!E697)</f>
        <v/>
      </c>
      <c r="AG697" s="36" t="str">
        <f>IF(Mining_Import!F697="","",Mining_Import!F697)</f>
        <v/>
      </c>
      <c r="AH697" s="36" t="str">
        <f>IF(Mining_Import!G697="","",Mining_Import!G697)</f>
        <v/>
      </c>
      <c r="AI697" s="36" t="str">
        <f>IF(Mining_Import!H697="","",Mining_Import!H697)</f>
        <v/>
      </c>
      <c r="AJ697" s="36" t="str">
        <f>IF(Mining_Import!I697="","",Mining_Import!I697)</f>
        <v/>
      </c>
      <c r="BY697" s="120" t="str">
        <f t="shared" si="221"/>
        <v/>
      </c>
      <c r="BZ697" s="184" t="str">
        <f t="shared" si="234"/>
        <v/>
      </c>
      <c r="CA697" s="37" t="str">
        <f>IFERROR(VLOOKUP($BY697,Account_Value!$C$2:$F$2500,4,0),"")</f>
        <v/>
      </c>
      <c r="CB697" s="43" t="str">
        <f t="shared" si="222"/>
        <v/>
      </c>
      <c r="CC697" s="122" t="str">
        <f>IF($BZ697="","",SUM($BZ$2:$BZ697))</f>
        <v/>
      </c>
      <c r="CD697" s="43" t="str">
        <f>IF($BZ697="","",$BU$19*(SUM($BZ$2:$BZ697)))</f>
        <v/>
      </c>
    </row>
    <row r="698" spans="1:82">
      <c r="A698" s="4" t="str">
        <f t="shared" si="223"/>
        <v/>
      </c>
      <c r="B698" s="21" t="str">
        <f>IF(Investments_Import!A698="","",Investments_Import!A698)</f>
        <v/>
      </c>
      <c r="C698" s="22" t="str">
        <f t="shared" si="216"/>
        <v/>
      </c>
      <c r="D698" s="51" t="str">
        <f t="shared" si="224"/>
        <v/>
      </c>
      <c r="E698" s="3" t="str">
        <f>IF(Investments_Import!B698="","",Investments_Import!B698)</f>
        <v/>
      </c>
      <c r="F698" s="54" t="str">
        <f t="shared" si="225"/>
        <v xml:space="preserve"> </v>
      </c>
      <c r="G698" s="54" t="str">
        <f>IF($B698="","",COUNTIF($F$2:$F698,$F698))</f>
        <v/>
      </c>
      <c r="H698" s="53" t="str">
        <f t="shared" si="226"/>
        <v xml:space="preserve">  </v>
      </c>
      <c r="I698" s="3" t="str">
        <f>IF(Investments_Import!C698="","",Investments_Import!C698)</f>
        <v/>
      </c>
      <c r="J698" s="108" t="str">
        <f>IF(Investments_Import!D698="","",Investments_Import!D698)</f>
        <v/>
      </c>
      <c r="K698" s="108" t="str">
        <f t="shared" si="227"/>
        <v/>
      </c>
      <c r="L698" s="47" t="str">
        <f>IF(Investments_Import!E698="","",Investments_Import!E698)</f>
        <v/>
      </c>
      <c r="M698" s="47" t="str">
        <f t="shared" si="217"/>
        <v/>
      </c>
      <c r="N698" s="31" t="str">
        <f>IF(Investments_Import!F698="","",Investments_Import!F698)</f>
        <v/>
      </c>
      <c r="O698" s="31" t="str">
        <f t="shared" si="218"/>
        <v/>
      </c>
      <c r="P698" s="3" t="str">
        <f>IF(Investments_Import!G698="","",Investments_Import!G698)</f>
        <v/>
      </c>
      <c r="Q698" s="3" t="str">
        <f>IF(Investments_Import!H698="","",Investments_Import!H698)</f>
        <v/>
      </c>
      <c r="R698" s="37" t="str">
        <f t="shared" si="219"/>
        <v/>
      </c>
      <c r="S698" s="37" t="str">
        <f t="shared" si="220"/>
        <v/>
      </c>
      <c r="U698" s="36" t="str">
        <f>IF(Mining_Import!A698="","",Mining_Import!A698)</f>
        <v/>
      </c>
      <c r="V698" s="22" t="str">
        <f t="shared" si="228"/>
        <v/>
      </c>
      <c r="W698" s="127" t="str">
        <f t="shared" si="229"/>
        <v/>
      </c>
      <c r="X698" s="127" t="str">
        <f t="shared" si="230"/>
        <v/>
      </c>
      <c r="Y698" s="127" t="str">
        <f t="shared" si="231"/>
        <v/>
      </c>
      <c r="Z698" s="36" t="str">
        <f>IF(Mining_Import!B698="","",Mining_Import!B698)</f>
        <v/>
      </c>
      <c r="AA698" s="184" t="str">
        <f>IF(Mining_Import!$C698="","",Mining_Import!$C698)</f>
        <v/>
      </c>
      <c r="AB698" s="122" t="str">
        <f t="shared" si="232"/>
        <v/>
      </c>
      <c r="AC698" s="122" t="str">
        <f>IF($Y698&gt;Dashboard!$Q$19,$AB698,"")</f>
        <v/>
      </c>
      <c r="AD698" s="43" t="str">
        <f t="shared" si="233"/>
        <v/>
      </c>
      <c r="AE698" s="36" t="str">
        <f>IF(Mining_Import!D698="","",Mining_Import!D698)</f>
        <v/>
      </c>
      <c r="AF698" s="36" t="str">
        <f>IF(Mining_Import!E698="","",Mining_Import!E698)</f>
        <v/>
      </c>
      <c r="AG698" s="36" t="str">
        <f>IF(Mining_Import!F698="","",Mining_Import!F698)</f>
        <v/>
      </c>
      <c r="AH698" s="36" t="str">
        <f>IF(Mining_Import!G698="","",Mining_Import!G698)</f>
        <v/>
      </c>
      <c r="AI698" s="36" t="str">
        <f>IF(Mining_Import!H698="","",Mining_Import!H698)</f>
        <v/>
      </c>
      <c r="AJ698" s="36" t="str">
        <f>IF(Mining_Import!I698="","",Mining_Import!I698)</f>
        <v/>
      </c>
      <c r="BY698" s="120" t="str">
        <f t="shared" si="221"/>
        <v/>
      </c>
      <c r="BZ698" s="184" t="str">
        <f t="shared" si="234"/>
        <v/>
      </c>
      <c r="CA698" s="37" t="str">
        <f>IFERROR(VLOOKUP($BY698,Account_Value!$C$2:$F$2500,4,0),"")</f>
        <v/>
      </c>
      <c r="CB698" s="43" t="str">
        <f t="shared" si="222"/>
        <v/>
      </c>
      <c r="CC698" s="122" t="str">
        <f>IF($BZ698="","",SUM($BZ$2:$BZ698))</f>
        <v/>
      </c>
      <c r="CD698" s="43" t="str">
        <f>IF($BZ698="","",$BU$19*(SUM($BZ$2:$BZ698)))</f>
        <v/>
      </c>
    </row>
    <row r="699" spans="1:82">
      <c r="A699" s="4" t="str">
        <f t="shared" si="223"/>
        <v/>
      </c>
      <c r="B699" s="21" t="str">
        <f>IF(Investments_Import!A699="","",Investments_Import!A699)</f>
        <v/>
      </c>
      <c r="C699" s="22" t="str">
        <f t="shared" si="216"/>
        <v/>
      </c>
      <c r="D699" s="51" t="str">
        <f t="shared" si="224"/>
        <v/>
      </c>
      <c r="E699" s="3" t="str">
        <f>IF(Investments_Import!B699="","",Investments_Import!B699)</f>
        <v/>
      </c>
      <c r="F699" s="54" t="str">
        <f t="shared" si="225"/>
        <v xml:space="preserve"> </v>
      </c>
      <c r="G699" s="54" t="str">
        <f>IF($B699="","",COUNTIF($F$2:$F699,$F699))</f>
        <v/>
      </c>
      <c r="H699" s="53" t="str">
        <f t="shared" si="226"/>
        <v xml:space="preserve">  </v>
      </c>
      <c r="I699" s="3" t="str">
        <f>IF(Investments_Import!C699="","",Investments_Import!C699)</f>
        <v/>
      </c>
      <c r="J699" s="108" t="str">
        <f>IF(Investments_Import!D699="","",Investments_Import!D699)</f>
        <v/>
      </c>
      <c r="K699" s="108" t="str">
        <f t="shared" si="227"/>
        <v/>
      </c>
      <c r="L699" s="47" t="str">
        <f>IF(Investments_Import!E699="","",Investments_Import!E699)</f>
        <v/>
      </c>
      <c r="M699" s="47" t="str">
        <f t="shared" si="217"/>
        <v/>
      </c>
      <c r="N699" s="31" t="str">
        <f>IF(Investments_Import!F699="","",Investments_Import!F699)</f>
        <v/>
      </c>
      <c r="O699" s="31" t="str">
        <f t="shared" si="218"/>
        <v/>
      </c>
      <c r="P699" s="3" t="str">
        <f>IF(Investments_Import!G699="","",Investments_Import!G699)</f>
        <v/>
      </c>
      <c r="Q699" s="3" t="str">
        <f>IF(Investments_Import!H699="","",Investments_Import!H699)</f>
        <v/>
      </c>
      <c r="R699" s="37" t="str">
        <f t="shared" si="219"/>
        <v/>
      </c>
      <c r="S699" s="37" t="str">
        <f t="shared" si="220"/>
        <v/>
      </c>
      <c r="U699" s="36" t="str">
        <f>IF(Mining_Import!A699="","",Mining_Import!A699)</f>
        <v/>
      </c>
      <c r="V699" s="22" t="str">
        <f t="shared" si="228"/>
        <v/>
      </c>
      <c r="W699" s="127" t="str">
        <f t="shared" si="229"/>
        <v/>
      </c>
      <c r="X699" s="127" t="str">
        <f t="shared" si="230"/>
        <v/>
      </c>
      <c r="Y699" s="127" t="str">
        <f t="shared" si="231"/>
        <v/>
      </c>
      <c r="Z699" s="36" t="str">
        <f>IF(Mining_Import!B699="","",Mining_Import!B699)</f>
        <v/>
      </c>
      <c r="AA699" s="184" t="str">
        <f>IF(Mining_Import!$C699="","",Mining_Import!$C699)</f>
        <v/>
      </c>
      <c r="AB699" s="122" t="str">
        <f t="shared" si="232"/>
        <v/>
      </c>
      <c r="AC699" s="122" t="str">
        <f>IF($Y699&gt;Dashboard!$Q$19,$AB699,"")</f>
        <v/>
      </c>
      <c r="AD699" s="43" t="str">
        <f t="shared" si="233"/>
        <v/>
      </c>
      <c r="AE699" s="36" t="str">
        <f>IF(Mining_Import!D699="","",Mining_Import!D699)</f>
        <v/>
      </c>
      <c r="AF699" s="36" t="str">
        <f>IF(Mining_Import!E699="","",Mining_Import!E699)</f>
        <v/>
      </c>
      <c r="AG699" s="36" t="str">
        <f>IF(Mining_Import!F699="","",Mining_Import!F699)</f>
        <v/>
      </c>
      <c r="AH699" s="36" t="str">
        <f>IF(Mining_Import!G699="","",Mining_Import!G699)</f>
        <v/>
      </c>
      <c r="AI699" s="36" t="str">
        <f>IF(Mining_Import!H699="","",Mining_Import!H699)</f>
        <v/>
      </c>
      <c r="AJ699" s="36" t="str">
        <f>IF(Mining_Import!I699="","",Mining_Import!I699)</f>
        <v/>
      </c>
      <c r="BY699" s="120" t="str">
        <f t="shared" si="221"/>
        <v/>
      </c>
      <c r="BZ699" s="184" t="str">
        <f t="shared" si="234"/>
        <v/>
      </c>
      <c r="CA699" s="37" t="str">
        <f>IFERROR(VLOOKUP($BY699,Account_Value!$C$2:$F$2500,4,0),"")</f>
        <v/>
      </c>
      <c r="CB699" s="43" t="str">
        <f t="shared" si="222"/>
        <v/>
      </c>
      <c r="CC699" s="122" t="str">
        <f>IF($BZ699="","",SUM($BZ$2:$BZ699))</f>
        <v/>
      </c>
      <c r="CD699" s="43" t="str">
        <f>IF($BZ699="","",$BU$19*(SUM($BZ$2:$BZ699)))</f>
        <v/>
      </c>
    </row>
    <row r="700" spans="1:82">
      <c r="A700" s="4" t="str">
        <f t="shared" si="223"/>
        <v/>
      </c>
      <c r="B700" s="21" t="str">
        <f>IF(Investments_Import!A700="","",Investments_Import!A700)</f>
        <v/>
      </c>
      <c r="C700" s="22" t="str">
        <f t="shared" si="216"/>
        <v/>
      </c>
      <c r="D700" s="51" t="str">
        <f t="shared" si="224"/>
        <v/>
      </c>
      <c r="E700" s="3" t="str">
        <f>IF(Investments_Import!B700="","",Investments_Import!B700)</f>
        <v/>
      </c>
      <c r="F700" s="54" t="str">
        <f t="shared" si="225"/>
        <v xml:space="preserve"> </v>
      </c>
      <c r="G700" s="54" t="str">
        <f>IF($B700="","",COUNTIF($F$2:$F700,$F700))</f>
        <v/>
      </c>
      <c r="H700" s="53" t="str">
        <f t="shared" si="226"/>
        <v xml:space="preserve">  </v>
      </c>
      <c r="I700" s="3" t="str">
        <f>IF(Investments_Import!C700="","",Investments_Import!C700)</f>
        <v/>
      </c>
      <c r="J700" s="108" t="str">
        <f>IF(Investments_Import!D700="","",Investments_Import!D700)</f>
        <v/>
      </c>
      <c r="K700" s="108" t="str">
        <f t="shared" si="227"/>
        <v/>
      </c>
      <c r="L700" s="47" t="str">
        <f>IF(Investments_Import!E700="","",Investments_Import!E700)</f>
        <v/>
      </c>
      <c r="M700" s="47" t="str">
        <f t="shared" si="217"/>
        <v/>
      </c>
      <c r="N700" s="31" t="str">
        <f>IF(Investments_Import!F700="","",Investments_Import!F700)</f>
        <v/>
      </c>
      <c r="O700" s="31" t="str">
        <f t="shared" si="218"/>
        <v/>
      </c>
      <c r="P700" s="3" t="str">
        <f>IF(Investments_Import!G700="","",Investments_Import!G700)</f>
        <v/>
      </c>
      <c r="Q700" s="3" t="str">
        <f>IF(Investments_Import!H700="","",Investments_Import!H700)</f>
        <v/>
      </c>
      <c r="R700" s="37" t="str">
        <f t="shared" si="219"/>
        <v/>
      </c>
      <c r="S700" s="37" t="str">
        <f t="shared" si="220"/>
        <v/>
      </c>
      <c r="U700" s="36" t="str">
        <f>IF(Mining_Import!A700="","",Mining_Import!A700)</f>
        <v/>
      </c>
      <c r="V700" s="22" t="str">
        <f t="shared" si="228"/>
        <v/>
      </c>
      <c r="W700" s="127" t="str">
        <f t="shared" si="229"/>
        <v/>
      </c>
      <c r="X700" s="127" t="str">
        <f t="shared" si="230"/>
        <v/>
      </c>
      <c r="Y700" s="127" t="str">
        <f t="shared" si="231"/>
        <v/>
      </c>
      <c r="Z700" s="36" t="str">
        <f>IF(Mining_Import!B700="","",Mining_Import!B700)</f>
        <v/>
      </c>
      <c r="AA700" s="184" t="str">
        <f>IF(Mining_Import!$C700="","",Mining_Import!$C700)</f>
        <v/>
      </c>
      <c r="AB700" s="122" t="str">
        <f t="shared" si="232"/>
        <v/>
      </c>
      <c r="AC700" s="122" t="str">
        <f>IF($Y700&gt;Dashboard!$Q$19,$AB700,"")</f>
        <v/>
      </c>
      <c r="AD700" s="43" t="str">
        <f t="shared" si="233"/>
        <v/>
      </c>
      <c r="AE700" s="36" t="str">
        <f>IF(Mining_Import!D700="","",Mining_Import!D700)</f>
        <v/>
      </c>
      <c r="AF700" s="36" t="str">
        <f>IF(Mining_Import!E700="","",Mining_Import!E700)</f>
        <v/>
      </c>
      <c r="AG700" s="36" t="str">
        <f>IF(Mining_Import!F700="","",Mining_Import!F700)</f>
        <v/>
      </c>
      <c r="AH700" s="36" t="str">
        <f>IF(Mining_Import!G700="","",Mining_Import!G700)</f>
        <v/>
      </c>
      <c r="AI700" s="36" t="str">
        <f>IF(Mining_Import!H700="","",Mining_Import!H700)</f>
        <v/>
      </c>
      <c r="AJ700" s="36" t="str">
        <f>IF(Mining_Import!I700="","",Mining_Import!I700)</f>
        <v/>
      </c>
      <c r="BY700" s="120" t="str">
        <f t="shared" si="221"/>
        <v/>
      </c>
      <c r="BZ700" s="184" t="str">
        <f t="shared" si="234"/>
        <v/>
      </c>
      <c r="CA700" s="37" t="str">
        <f>IFERROR(VLOOKUP($BY700,Account_Value!$C$2:$F$2500,4,0),"")</f>
        <v/>
      </c>
      <c r="CB700" s="43" t="str">
        <f t="shared" si="222"/>
        <v/>
      </c>
      <c r="CC700" s="122" t="str">
        <f>IF($BZ700="","",SUM($BZ$2:$BZ700))</f>
        <v/>
      </c>
      <c r="CD700" s="43" t="str">
        <f>IF($BZ700="","",$BU$19*(SUM($BZ$2:$BZ700)))</f>
        <v/>
      </c>
    </row>
    <row r="701" spans="1:82">
      <c r="A701" s="4" t="str">
        <f t="shared" si="223"/>
        <v/>
      </c>
      <c r="B701" s="21" t="str">
        <f>IF(Investments_Import!A701="","",Investments_Import!A701)</f>
        <v/>
      </c>
      <c r="C701" s="22" t="str">
        <f t="shared" si="216"/>
        <v/>
      </c>
      <c r="D701" s="51" t="str">
        <f t="shared" si="224"/>
        <v/>
      </c>
      <c r="E701" s="3" t="str">
        <f>IF(Investments_Import!B701="","",Investments_Import!B701)</f>
        <v/>
      </c>
      <c r="F701" s="54" t="str">
        <f t="shared" si="225"/>
        <v xml:space="preserve"> </v>
      </c>
      <c r="G701" s="54" t="str">
        <f>IF($B701="","",COUNTIF($F$2:$F701,$F701))</f>
        <v/>
      </c>
      <c r="H701" s="53" t="str">
        <f t="shared" si="226"/>
        <v xml:space="preserve">  </v>
      </c>
      <c r="I701" s="3" t="str">
        <f>IF(Investments_Import!C701="","",Investments_Import!C701)</f>
        <v/>
      </c>
      <c r="J701" s="108" t="str">
        <f>IF(Investments_Import!D701="","",Investments_Import!D701)</f>
        <v/>
      </c>
      <c r="K701" s="108" t="str">
        <f t="shared" si="227"/>
        <v/>
      </c>
      <c r="L701" s="47" t="str">
        <f>IF(Investments_Import!E701="","",Investments_Import!E701)</f>
        <v/>
      </c>
      <c r="M701" s="47" t="str">
        <f t="shared" si="217"/>
        <v/>
      </c>
      <c r="N701" s="31" t="str">
        <f>IF(Investments_Import!F701="","",Investments_Import!F701)</f>
        <v/>
      </c>
      <c r="O701" s="31" t="str">
        <f t="shared" si="218"/>
        <v/>
      </c>
      <c r="P701" s="3" t="str">
        <f>IF(Investments_Import!G701="","",Investments_Import!G701)</f>
        <v/>
      </c>
      <c r="Q701" s="3" t="str">
        <f>IF(Investments_Import!H701="","",Investments_Import!H701)</f>
        <v/>
      </c>
      <c r="R701" s="37" t="str">
        <f t="shared" si="219"/>
        <v/>
      </c>
      <c r="S701" s="37" t="str">
        <f t="shared" si="220"/>
        <v/>
      </c>
      <c r="U701" s="36" t="str">
        <f>IF(Mining_Import!A701="","",Mining_Import!A701)</f>
        <v/>
      </c>
      <c r="V701" s="22" t="str">
        <f t="shared" si="228"/>
        <v/>
      </c>
      <c r="W701" s="127" t="str">
        <f t="shared" si="229"/>
        <v/>
      </c>
      <c r="X701" s="127" t="str">
        <f t="shared" si="230"/>
        <v/>
      </c>
      <c r="Y701" s="127" t="str">
        <f t="shared" si="231"/>
        <v/>
      </c>
      <c r="Z701" s="36" t="str">
        <f>IF(Mining_Import!B701="","",Mining_Import!B701)</f>
        <v/>
      </c>
      <c r="AA701" s="184" t="str">
        <f>IF(Mining_Import!$C701="","",Mining_Import!$C701)</f>
        <v/>
      </c>
      <c r="AB701" s="122" t="str">
        <f t="shared" si="232"/>
        <v/>
      </c>
      <c r="AC701" s="122" t="str">
        <f>IF($Y701&gt;Dashboard!$Q$19,$AB701,"")</f>
        <v/>
      </c>
      <c r="AD701" s="43" t="str">
        <f t="shared" si="233"/>
        <v/>
      </c>
      <c r="AE701" s="36" t="str">
        <f>IF(Mining_Import!D701="","",Mining_Import!D701)</f>
        <v/>
      </c>
      <c r="AF701" s="36" t="str">
        <f>IF(Mining_Import!E701="","",Mining_Import!E701)</f>
        <v/>
      </c>
      <c r="AG701" s="36" t="str">
        <f>IF(Mining_Import!F701="","",Mining_Import!F701)</f>
        <v/>
      </c>
      <c r="AH701" s="36" t="str">
        <f>IF(Mining_Import!G701="","",Mining_Import!G701)</f>
        <v/>
      </c>
      <c r="AI701" s="36" t="str">
        <f>IF(Mining_Import!H701="","",Mining_Import!H701)</f>
        <v/>
      </c>
      <c r="AJ701" s="36" t="str">
        <f>IF(Mining_Import!I701="","",Mining_Import!I701)</f>
        <v/>
      </c>
      <c r="BY701" s="120" t="str">
        <f t="shared" si="221"/>
        <v/>
      </c>
      <c r="BZ701" s="184" t="str">
        <f t="shared" si="234"/>
        <v/>
      </c>
      <c r="CA701" s="37" t="str">
        <f>IFERROR(VLOOKUP($BY701,Account_Value!$C$2:$F$2500,4,0),"")</f>
        <v/>
      </c>
      <c r="CB701" s="43" t="str">
        <f t="shared" si="222"/>
        <v/>
      </c>
      <c r="CC701" s="122" t="str">
        <f>IF($BZ701="","",SUM($BZ$2:$BZ701))</f>
        <v/>
      </c>
      <c r="CD701" s="43" t="str">
        <f>IF($BZ701="","",$BU$19*(SUM($BZ$2:$BZ701)))</f>
        <v/>
      </c>
    </row>
    <row r="702" spans="1:82">
      <c r="A702" s="4" t="str">
        <f t="shared" si="223"/>
        <v/>
      </c>
      <c r="B702" s="21" t="str">
        <f>IF(Investments_Import!A702="","",Investments_Import!A702)</f>
        <v/>
      </c>
      <c r="C702" s="22" t="str">
        <f t="shared" si="216"/>
        <v/>
      </c>
      <c r="D702" s="51" t="str">
        <f t="shared" si="224"/>
        <v/>
      </c>
      <c r="E702" s="3" t="str">
        <f>IF(Investments_Import!B702="","",Investments_Import!B702)</f>
        <v/>
      </c>
      <c r="F702" s="54" t="str">
        <f t="shared" si="225"/>
        <v xml:space="preserve"> </v>
      </c>
      <c r="G702" s="54" t="str">
        <f>IF($B702="","",COUNTIF($F$2:$F702,$F702))</f>
        <v/>
      </c>
      <c r="H702" s="53" t="str">
        <f t="shared" si="226"/>
        <v xml:space="preserve">  </v>
      </c>
      <c r="I702" s="3" t="str">
        <f>IF(Investments_Import!C702="","",Investments_Import!C702)</f>
        <v/>
      </c>
      <c r="J702" s="108" t="str">
        <f>IF(Investments_Import!D702="","",Investments_Import!D702)</f>
        <v/>
      </c>
      <c r="K702" s="108" t="str">
        <f t="shared" si="227"/>
        <v/>
      </c>
      <c r="L702" s="47" t="str">
        <f>IF(Investments_Import!E702="","",Investments_Import!E702)</f>
        <v/>
      </c>
      <c r="M702" s="47" t="str">
        <f t="shared" si="217"/>
        <v/>
      </c>
      <c r="N702" s="31" t="str">
        <f>IF(Investments_Import!F702="","",Investments_Import!F702)</f>
        <v/>
      </c>
      <c r="O702" s="31" t="str">
        <f t="shared" si="218"/>
        <v/>
      </c>
      <c r="P702" s="3" t="str">
        <f>IF(Investments_Import!G702="","",Investments_Import!G702)</f>
        <v/>
      </c>
      <c r="Q702" s="3" t="str">
        <f>IF(Investments_Import!H702="","",Investments_Import!H702)</f>
        <v/>
      </c>
      <c r="R702" s="37" t="str">
        <f t="shared" si="219"/>
        <v/>
      </c>
      <c r="S702" s="37" t="str">
        <f t="shared" si="220"/>
        <v/>
      </c>
      <c r="U702" s="36" t="str">
        <f>IF(Mining_Import!A702="","",Mining_Import!A702)</f>
        <v/>
      </c>
      <c r="V702" s="22" t="str">
        <f t="shared" si="228"/>
        <v/>
      </c>
      <c r="W702" s="127" t="str">
        <f t="shared" si="229"/>
        <v/>
      </c>
      <c r="X702" s="127" t="str">
        <f t="shared" si="230"/>
        <v/>
      </c>
      <c r="Y702" s="127" t="str">
        <f t="shared" si="231"/>
        <v/>
      </c>
      <c r="Z702" s="36" t="str">
        <f>IF(Mining_Import!B702="","",Mining_Import!B702)</f>
        <v/>
      </c>
      <c r="AA702" s="184" t="str">
        <f>IF(Mining_Import!$C702="","",Mining_Import!$C702)</f>
        <v/>
      </c>
      <c r="AB702" s="122" t="str">
        <f t="shared" si="232"/>
        <v/>
      </c>
      <c r="AC702" s="122" t="str">
        <f>IF($Y702&gt;Dashboard!$Q$19,$AB702,"")</f>
        <v/>
      </c>
      <c r="AD702" s="43" t="str">
        <f t="shared" si="233"/>
        <v/>
      </c>
      <c r="AE702" s="36" t="str">
        <f>IF(Mining_Import!D702="","",Mining_Import!D702)</f>
        <v/>
      </c>
      <c r="AF702" s="36" t="str">
        <f>IF(Mining_Import!E702="","",Mining_Import!E702)</f>
        <v/>
      </c>
      <c r="AG702" s="36" t="str">
        <f>IF(Mining_Import!F702="","",Mining_Import!F702)</f>
        <v/>
      </c>
      <c r="AH702" s="36" t="str">
        <f>IF(Mining_Import!G702="","",Mining_Import!G702)</f>
        <v/>
      </c>
      <c r="AI702" s="36" t="str">
        <f>IF(Mining_Import!H702="","",Mining_Import!H702)</f>
        <v/>
      </c>
      <c r="AJ702" s="36" t="str">
        <f>IF(Mining_Import!I702="","",Mining_Import!I702)</f>
        <v/>
      </c>
      <c r="BY702" s="120" t="str">
        <f t="shared" si="221"/>
        <v/>
      </c>
      <c r="BZ702" s="184" t="str">
        <f t="shared" si="234"/>
        <v/>
      </c>
      <c r="CA702" s="37" t="str">
        <f>IFERROR(VLOOKUP($BY702,Account_Value!$C$2:$F$2500,4,0),"")</f>
        <v/>
      </c>
      <c r="CB702" s="43" t="str">
        <f t="shared" si="222"/>
        <v/>
      </c>
      <c r="CC702" s="122" t="str">
        <f>IF($BZ702="","",SUM($BZ$2:$BZ702))</f>
        <v/>
      </c>
      <c r="CD702" s="43" t="str">
        <f>IF($BZ702="","",$BU$19*(SUM($BZ$2:$BZ702)))</f>
        <v/>
      </c>
    </row>
    <row r="703" spans="1:82">
      <c r="A703" s="4" t="str">
        <f t="shared" si="223"/>
        <v/>
      </c>
      <c r="B703" s="21" t="str">
        <f>IF(Investments_Import!A703="","",Investments_Import!A703)</f>
        <v/>
      </c>
      <c r="C703" s="22" t="str">
        <f t="shared" si="216"/>
        <v/>
      </c>
      <c r="D703" s="51" t="str">
        <f t="shared" si="224"/>
        <v/>
      </c>
      <c r="E703" s="3" t="str">
        <f>IF(Investments_Import!B703="","",Investments_Import!B703)</f>
        <v/>
      </c>
      <c r="F703" s="54" t="str">
        <f t="shared" si="225"/>
        <v xml:space="preserve"> </v>
      </c>
      <c r="G703" s="54" t="str">
        <f>IF($B703="","",COUNTIF($F$2:$F703,$F703))</f>
        <v/>
      </c>
      <c r="H703" s="53" t="str">
        <f t="shared" si="226"/>
        <v xml:space="preserve">  </v>
      </c>
      <c r="I703" s="3" t="str">
        <f>IF(Investments_Import!C703="","",Investments_Import!C703)</f>
        <v/>
      </c>
      <c r="J703" s="108" t="str">
        <f>IF(Investments_Import!D703="","",Investments_Import!D703)</f>
        <v/>
      </c>
      <c r="K703" s="108" t="str">
        <f t="shared" si="227"/>
        <v/>
      </c>
      <c r="L703" s="47" t="str">
        <f>IF(Investments_Import!E703="","",Investments_Import!E703)</f>
        <v/>
      </c>
      <c r="M703" s="47" t="str">
        <f t="shared" si="217"/>
        <v/>
      </c>
      <c r="N703" s="31" t="str">
        <f>IF(Investments_Import!F703="","",Investments_Import!F703)</f>
        <v/>
      </c>
      <c r="O703" s="31" t="str">
        <f t="shared" si="218"/>
        <v/>
      </c>
      <c r="P703" s="3" t="str">
        <f>IF(Investments_Import!G703="","",Investments_Import!G703)</f>
        <v/>
      </c>
      <c r="Q703" s="3" t="str">
        <f>IF(Investments_Import!H703="","",Investments_Import!H703)</f>
        <v/>
      </c>
      <c r="R703" s="37" t="str">
        <f t="shared" si="219"/>
        <v/>
      </c>
      <c r="S703" s="37" t="str">
        <f t="shared" si="220"/>
        <v/>
      </c>
      <c r="U703" s="36" t="str">
        <f>IF(Mining_Import!A703="","",Mining_Import!A703)</f>
        <v/>
      </c>
      <c r="V703" s="22" t="str">
        <f t="shared" si="228"/>
        <v/>
      </c>
      <c r="W703" s="127" t="str">
        <f t="shared" si="229"/>
        <v/>
      </c>
      <c r="X703" s="127" t="str">
        <f t="shared" si="230"/>
        <v/>
      </c>
      <c r="Y703" s="127" t="str">
        <f t="shared" si="231"/>
        <v/>
      </c>
      <c r="Z703" s="36" t="str">
        <f>IF(Mining_Import!B703="","",Mining_Import!B703)</f>
        <v/>
      </c>
      <c r="AA703" s="184" t="str">
        <f>IF(Mining_Import!$C703="","",Mining_Import!$C703)</f>
        <v/>
      </c>
      <c r="AB703" s="122" t="str">
        <f t="shared" si="232"/>
        <v/>
      </c>
      <c r="AC703" s="122" t="str">
        <f>IF($Y703&gt;Dashboard!$Q$19,$AB703,"")</f>
        <v/>
      </c>
      <c r="AD703" s="43" t="str">
        <f t="shared" si="233"/>
        <v/>
      </c>
      <c r="AE703" s="36" t="str">
        <f>IF(Mining_Import!D703="","",Mining_Import!D703)</f>
        <v/>
      </c>
      <c r="AF703" s="36" t="str">
        <f>IF(Mining_Import!E703="","",Mining_Import!E703)</f>
        <v/>
      </c>
      <c r="AG703" s="36" t="str">
        <f>IF(Mining_Import!F703="","",Mining_Import!F703)</f>
        <v/>
      </c>
      <c r="AH703" s="36" t="str">
        <f>IF(Mining_Import!G703="","",Mining_Import!G703)</f>
        <v/>
      </c>
      <c r="AI703" s="36" t="str">
        <f>IF(Mining_Import!H703="","",Mining_Import!H703)</f>
        <v/>
      </c>
      <c r="AJ703" s="36" t="str">
        <f>IF(Mining_Import!I703="","",Mining_Import!I703)</f>
        <v/>
      </c>
      <c r="BY703" s="120" t="str">
        <f t="shared" si="221"/>
        <v/>
      </c>
      <c r="BZ703" s="184" t="str">
        <f t="shared" si="234"/>
        <v/>
      </c>
      <c r="CA703" s="37" t="str">
        <f>IFERROR(VLOOKUP($BY703,Account_Value!$C$2:$F$2500,4,0),"")</f>
        <v/>
      </c>
      <c r="CB703" s="43" t="str">
        <f t="shared" si="222"/>
        <v/>
      </c>
      <c r="CC703" s="122" t="str">
        <f>IF($BZ703="","",SUM($BZ$2:$BZ703))</f>
        <v/>
      </c>
      <c r="CD703" s="43" t="str">
        <f>IF($BZ703="","",$BU$19*(SUM($BZ$2:$BZ703)))</f>
        <v/>
      </c>
    </row>
    <row r="704" spans="1:82">
      <c r="A704" s="4" t="str">
        <f t="shared" si="223"/>
        <v/>
      </c>
      <c r="B704" s="21" t="str">
        <f>IF(Investments_Import!A704="","",Investments_Import!A704)</f>
        <v/>
      </c>
      <c r="C704" s="22" t="str">
        <f t="shared" si="216"/>
        <v/>
      </c>
      <c r="D704" s="51" t="str">
        <f t="shared" si="224"/>
        <v/>
      </c>
      <c r="E704" s="3" t="str">
        <f>IF(Investments_Import!B704="","",Investments_Import!B704)</f>
        <v/>
      </c>
      <c r="F704" s="54" t="str">
        <f t="shared" si="225"/>
        <v xml:space="preserve"> </v>
      </c>
      <c r="G704" s="54" t="str">
        <f>IF($B704="","",COUNTIF($F$2:$F704,$F704))</f>
        <v/>
      </c>
      <c r="H704" s="53" t="str">
        <f t="shared" si="226"/>
        <v xml:space="preserve">  </v>
      </c>
      <c r="I704" s="3" t="str">
        <f>IF(Investments_Import!C704="","",Investments_Import!C704)</f>
        <v/>
      </c>
      <c r="J704" s="108" t="str">
        <f>IF(Investments_Import!D704="","",Investments_Import!D704)</f>
        <v/>
      </c>
      <c r="K704" s="108" t="str">
        <f t="shared" si="227"/>
        <v/>
      </c>
      <c r="L704" s="47" t="str">
        <f>IF(Investments_Import!E704="","",Investments_Import!E704)</f>
        <v/>
      </c>
      <c r="M704" s="47" t="str">
        <f t="shared" si="217"/>
        <v/>
      </c>
      <c r="N704" s="31" t="str">
        <f>IF(Investments_Import!F704="","",Investments_Import!F704)</f>
        <v/>
      </c>
      <c r="O704" s="31" t="str">
        <f t="shared" si="218"/>
        <v/>
      </c>
      <c r="P704" s="3" t="str">
        <f>IF(Investments_Import!G704="","",Investments_Import!G704)</f>
        <v/>
      </c>
      <c r="Q704" s="3" t="str">
        <f>IF(Investments_Import!H704="","",Investments_Import!H704)</f>
        <v/>
      </c>
      <c r="R704" s="37" t="str">
        <f t="shared" si="219"/>
        <v/>
      </c>
      <c r="S704" s="37" t="str">
        <f t="shared" si="220"/>
        <v/>
      </c>
      <c r="U704" s="36" t="str">
        <f>IF(Mining_Import!A704="","",Mining_Import!A704)</f>
        <v/>
      </c>
      <c r="V704" s="22" t="str">
        <f t="shared" si="228"/>
        <v/>
      </c>
      <c r="W704" s="127" t="str">
        <f t="shared" si="229"/>
        <v/>
      </c>
      <c r="X704" s="127" t="str">
        <f t="shared" si="230"/>
        <v/>
      </c>
      <c r="Y704" s="127" t="str">
        <f t="shared" si="231"/>
        <v/>
      </c>
      <c r="Z704" s="36" t="str">
        <f>IF(Mining_Import!B704="","",Mining_Import!B704)</f>
        <v/>
      </c>
      <c r="AA704" s="184" t="str">
        <f>IF(Mining_Import!$C704="","",Mining_Import!$C704)</f>
        <v/>
      </c>
      <c r="AB704" s="122" t="str">
        <f t="shared" si="232"/>
        <v/>
      </c>
      <c r="AC704" s="122" t="str">
        <f>IF($Y704&gt;Dashboard!$Q$19,$AB704,"")</f>
        <v/>
      </c>
      <c r="AD704" s="43" t="str">
        <f t="shared" si="233"/>
        <v/>
      </c>
      <c r="AE704" s="36" t="str">
        <f>IF(Mining_Import!D704="","",Mining_Import!D704)</f>
        <v/>
      </c>
      <c r="AF704" s="36" t="str">
        <f>IF(Mining_Import!E704="","",Mining_Import!E704)</f>
        <v/>
      </c>
      <c r="AG704" s="36" t="str">
        <f>IF(Mining_Import!F704="","",Mining_Import!F704)</f>
        <v/>
      </c>
      <c r="AH704" s="36" t="str">
        <f>IF(Mining_Import!G704="","",Mining_Import!G704)</f>
        <v/>
      </c>
      <c r="AI704" s="36" t="str">
        <f>IF(Mining_Import!H704="","",Mining_Import!H704)</f>
        <v/>
      </c>
      <c r="AJ704" s="36" t="str">
        <f>IF(Mining_Import!I704="","",Mining_Import!I704)</f>
        <v/>
      </c>
      <c r="BY704" s="120" t="str">
        <f t="shared" si="221"/>
        <v/>
      </c>
      <c r="BZ704" s="184" t="str">
        <f t="shared" si="234"/>
        <v/>
      </c>
      <c r="CA704" s="37" t="str">
        <f>IFERROR(VLOOKUP($BY704,Account_Value!$C$2:$F$2500,4,0),"")</f>
        <v/>
      </c>
      <c r="CB704" s="43" t="str">
        <f t="shared" si="222"/>
        <v/>
      </c>
      <c r="CC704" s="122" t="str">
        <f>IF($BZ704="","",SUM($BZ$2:$BZ704))</f>
        <v/>
      </c>
      <c r="CD704" s="43" t="str">
        <f>IF($BZ704="","",$BU$19*(SUM($BZ$2:$BZ704)))</f>
        <v/>
      </c>
    </row>
    <row r="705" spans="1:82">
      <c r="A705" s="4" t="str">
        <f t="shared" si="223"/>
        <v/>
      </c>
      <c r="B705" s="21" t="str">
        <f>IF(Investments_Import!A705="","",Investments_Import!A705)</f>
        <v/>
      </c>
      <c r="C705" s="22" t="str">
        <f t="shared" si="216"/>
        <v/>
      </c>
      <c r="D705" s="51" t="str">
        <f t="shared" si="224"/>
        <v/>
      </c>
      <c r="E705" s="3" t="str">
        <f>IF(Investments_Import!B705="","",Investments_Import!B705)</f>
        <v/>
      </c>
      <c r="F705" s="54" t="str">
        <f t="shared" si="225"/>
        <v xml:space="preserve"> </v>
      </c>
      <c r="G705" s="54" t="str">
        <f>IF($B705="","",COUNTIF($F$2:$F705,$F705))</f>
        <v/>
      </c>
      <c r="H705" s="53" t="str">
        <f t="shared" si="226"/>
        <v xml:space="preserve">  </v>
      </c>
      <c r="I705" s="3" t="str">
        <f>IF(Investments_Import!C705="","",Investments_Import!C705)</f>
        <v/>
      </c>
      <c r="J705" s="108" t="str">
        <f>IF(Investments_Import!D705="","",Investments_Import!D705)</f>
        <v/>
      </c>
      <c r="K705" s="108" t="str">
        <f t="shared" si="227"/>
        <v/>
      </c>
      <c r="L705" s="47" t="str">
        <f>IF(Investments_Import!E705="","",Investments_Import!E705)</f>
        <v/>
      </c>
      <c r="M705" s="47" t="str">
        <f t="shared" si="217"/>
        <v/>
      </c>
      <c r="N705" s="31" t="str">
        <f>IF(Investments_Import!F705="","",Investments_Import!F705)</f>
        <v/>
      </c>
      <c r="O705" s="31" t="str">
        <f t="shared" si="218"/>
        <v/>
      </c>
      <c r="P705" s="3" t="str">
        <f>IF(Investments_Import!G705="","",Investments_Import!G705)</f>
        <v/>
      </c>
      <c r="Q705" s="3" t="str">
        <f>IF(Investments_Import!H705="","",Investments_Import!H705)</f>
        <v/>
      </c>
      <c r="R705" s="37" t="str">
        <f t="shared" si="219"/>
        <v/>
      </c>
      <c r="S705" s="37" t="str">
        <f t="shared" si="220"/>
        <v/>
      </c>
      <c r="U705" s="36" t="str">
        <f>IF(Mining_Import!A705="","",Mining_Import!A705)</f>
        <v/>
      </c>
      <c r="V705" s="22" t="str">
        <f t="shared" si="228"/>
        <v/>
      </c>
      <c r="W705" s="127" t="str">
        <f t="shared" si="229"/>
        <v/>
      </c>
      <c r="X705" s="127" t="str">
        <f t="shared" si="230"/>
        <v/>
      </c>
      <c r="Y705" s="127" t="str">
        <f t="shared" si="231"/>
        <v/>
      </c>
      <c r="Z705" s="36" t="str">
        <f>IF(Mining_Import!B705="","",Mining_Import!B705)</f>
        <v/>
      </c>
      <c r="AA705" s="184" t="str">
        <f>IF(Mining_Import!$C705="","",Mining_Import!$C705)</f>
        <v/>
      </c>
      <c r="AB705" s="122" t="str">
        <f t="shared" si="232"/>
        <v/>
      </c>
      <c r="AC705" s="122" t="str">
        <f>IF($Y705&gt;Dashboard!$Q$19,$AB705,"")</f>
        <v/>
      </c>
      <c r="AD705" s="43" t="str">
        <f t="shared" si="233"/>
        <v/>
      </c>
      <c r="AE705" s="36" t="str">
        <f>IF(Mining_Import!D705="","",Mining_Import!D705)</f>
        <v/>
      </c>
      <c r="AF705" s="36" t="str">
        <f>IF(Mining_Import!E705="","",Mining_Import!E705)</f>
        <v/>
      </c>
      <c r="AG705" s="36" t="str">
        <f>IF(Mining_Import!F705="","",Mining_Import!F705)</f>
        <v/>
      </c>
      <c r="AH705" s="36" t="str">
        <f>IF(Mining_Import!G705="","",Mining_Import!G705)</f>
        <v/>
      </c>
      <c r="AI705" s="36" t="str">
        <f>IF(Mining_Import!H705="","",Mining_Import!H705)</f>
        <v/>
      </c>
      <c r="AJ705" s="36" t="str">
        <f>IF(Mining_Import!I705="","",Mining_Import!I705)</f>
        <v/>
      </c>
      <c r="BY705" s="120" t="str">
        <f t="shared" si="221"/>
        <v/>
      </c>
      <c r="BZ705" s="184" t="str">
        <f t="shared" si="234"/>
        <v/>
      </c>
      <c r="CA705" s="37" t="str">
        <f>IFERROR(VLOOKUP($BY705,Account_Value!$C$2:$F$2500,4,0),"")</f>
        <v/>
      </c>
      <c r="CB705" s="43" t="str">
        <f t="shared" si="222"/>
        <v/>
      </c>
      <c r="CC705" s="122" t="str">
        <f>IF($BZ705="","",SUM($BZ$2:$BZ705))</f>
        <v/>
      </c>
      <c r="CD705" s="43" t="str">
        <f>IF($BZ705="","",$BU$19*(SUM($BZ$2:$BZ705)))</f>
        <v/>
      </c>
    </row>
    <row r="706" spans="1:82">
      <c r="A706" s="4" t="str">
        <f t="shared" si="223"/>
        <v/>
      </c>
      <c r="B706" s="21" t="str">
        <f>IF(Investments_Import!A706="","",Investments_Import!A706)</f>
        <v/>
      </c>
      <c r="C706" s="22" t="str">
        <f t="shared" ref="C706:C769" si="235">IF(B706="","",B706*1)</f>
        <v/>
      </c>
      <c r="D706" s="51" t="str">
        <f t="shared" si="224"/>
        <v/>
      </c>
      <c r="E706" s="3" t="str">
        <f>IF(Investments_Import!B706="","",Investments_Import!B706)</f>
        <v/>
      </c>
      <c r="F706" s="54" t="str">
        <f t="shared" si="225"/>
        <v xml:space="preserve"> </v>
      </c>
      <c r="G706" s="54" t="str">
        <f>IF($B706="","",COUNTIF($F$2:$F706,$F706))</f>
        <v/>
      </c>
      <c r="H706" s="53" t="str">
        <f t="shared" si="226"/>
        <v xml:space="preserve">  </v>
      </c>
      <c r="I706" s="3" t="str">
        <f>IF(Investments_Import!C706="","",Investments_Import!C706)</f>
        <v/>
      </c>
      <c r="J706" s="108" t="str">
        <f>IF(Investments_Import!D706="","",Investments_Import!D706)</f>
        <v/>
      </c>
      <c r="K706" s="108" t="str">
        <f t="shared" si="227"/>
        <v/>
      </c>
      <c r="L706" s="47" t="str">
        <f>IF(Investments_Import!E706="","",Investments_Import!E706)</f>
        <v/>
      </c>
      <c r="M706" s="47" t="str">
        <f t="shared" ref="M706:M769" si="236">IF($L706="","",$L706*1)</f>
        <v/>
      </c>
      <c r="N706" s="31" t="str">
        <f>IF(Investments_Import!F706="","",Investments_Import!F706)</f>
        <v/>
      </c>
      <c r="O706" s="31" t="str">
        <f t="shared" ref="O706:O769" si="237">IF($N706="","",$N706*1)</f>
        <v/>
      </c>
      <c r="P706" s="3" t="str">
        <f>IF(Investments_Import!G706="","",Investments_Import!G706)</f>
        <v/>
      </c>
      <c r="Q706" s="3" t="str">
        <f>IF(Investments_Import!H706="","",Investments_Import!H706)</f>
        <v/>
      </c>
      <c r="R706" s="37" t="str">
        <f t="shared" ref="R706:R769" si="238">IF($Q706="","",IF($Q706="USD",$P706,$P706*$J706))</f>
        <v/>
      </c>
      <c r="S706" s="37" t="str">
        <f t="shared" ref="S706:S769" si="239">IF($R706="","",$R706*1)</f>
        <v/>
      </c>
      <c r="U706" s="36" t="str">
        <f>IF(Mining_Import!A706="","",Mining_Import!A706)</f>
        <v/>
      </c>
      <c r="V706" s="22" t="str">
        <f t="shared" si="228"/>
        <v/>
      </c>
      <c r="W706" s="127" t="str">
        <f t="shared" si="229"/>
        <v/>
      </c>
      <c r="X706" s="127" t="str">
        <f t="shared" si="230"/>
        <v/>
      </c>
      <c r="Y706" s="127" t="str">
        <f t="shared" si="231"/>
        <v/>
      </c>
      <c r="Z706" s="36" t="str">
        <f>IF(Mining_Import!B706="","",Mining_Import!B706)</f>
        <v/>
      </c>
      <c r="AA706" s="184" t="str">
        <f>IF(Mining_Import!$C706="","",Mining_Import!$C706)</f>
        <v/>
      </c>
      <c r="AB706" s="122" t="str">
        <f t="shared" si="232"/>
        <v/>
      </c>
      <c r="AC706" s="122" t="str">
        <f>IF($Y706&gt;Dashboard!$Q$19,$AB706,"")</f>
        <v/>
      </c>
      <c r="AD706" s="43" t="str">
        <f t="shared" si="233"/>
        <v/>
      </c>
      <c r="AE706" s="36" t="str">
        <f>IF(Mining_Import!D706="","",Mining_Import!D706)</f>
        <v/>
      </c>
      <c r="AF706" s="36" t="str">
        <f>IF(Mining_Import!E706="","",Mining_Import!E706)</f>
        <v/>
      </c>
      <c r="AG706" s="36" t="str">
        <f>IF(Mining_Import!F706="","",Mining_Import!F706)</f>
        <v/>
      </c>
      <c r="AH706" s="36" t="str">
        <f>IF(Mining_Import!G706="","",Mining_Import!G706)</f>
        <v/>
      </c>
      <c r="AI706" s="36" t="str">
        <f>IF(Mining_Import!H706="","",Mining_Import!H706)</f>
        <v/>
      </c>
      <c r="AJ706" s="36" t="str">
        <f>IF(Mining_Import!I706="","",Mining_Import!I706)</f>
        <v/>
      </c>
      <c r="BY706" s="120" t="str">
        <f t="shared" ref="BY706:BY769" si="240">Y706</f>
        <v/>
      </c>
      <c r="BZ706" s="184" t="str">
        <f t="shared" si="234"/>
        <v/>
      </c>
      <c r="CA706" s="37" t="str">
        <f>IFERROR(VLOOKUP($BY706,Account_Value!$C$2:$F$2500,4,0),"")</f>
        <v/>
      </c>
      <c r="CB706" s="43" t="str">
        <f t="shared" ref="CB706:CB769" si="241">IF(BZ706="","",BZ706*CA706)</f>
        <v/>
      </c>
      <c r="CC706" s="122" t="str">
        <f>IF($BZ706="","",SUM($BZ$2:$BZ706))</f>
        <v/>
      </c>
      <c r="CD706" s="43" t="str">
        <f>IF($BZ706="","",$BU$19*(SUM($BZ$2:$BZ706)))</f>
        <v/>
      </c>
    </row>
    <row r="707" spans="1:82">
      <c r="A707" s="4" t="str">
        <f t="shared" ref="A707:A770" si="242">IF($B707="","",$A706+1)</f>
        <v/>
      </c>
      <c r="B707" s="21" t="str">
        <f>IF(Investments_Import!A707="","",Investments_Import!A707)</f>
        <v/>
      </c>
      <c r="C707" s="22" t="str">
        <f t="shared" si="235"/>
        <v/>
      </c>
      <c r="D707" s="51" t="str">
        <f t="shared" ref="D707:D770" si="243">$C707</f>
        <v/>
      </c>
      <c r="E707" s="3" t="str">
        <f>IF(Investments_Import!B707="","",Investments_Import!B707)</f>
        <v/>
      </c>
      <c r="F707" s="54" t="str">
        <f t="shared" ref="F707:F770" si="244">CONCATENATE(TEXT($D707,"dd-mmm-yyyy")," ",$E707)</f>
        <v xml:space="preserve"> </v>
      </c>
      <c r="G707" s="54" t="str">
        <f>IF($B707="","",COUNTIF($F$2:$F707,$F707))</f>
        <v/>
      </c>
      <c r="H707" s="53" t="str">
        <f t="shared" ref="H707:H770" si="245">CONCATENATE(TEXT($D707,"dd-mmm-yyyy")," ",$E707," ",$G707)</f>
        <v xml:space="preserve">  </v>
      </c>
      <c r="I707" s="3" t="str">
        <f>IF(Investments_Import!C707="","",Investments_Import!C707)</f>
        <v/>
      </c>
      <c r="J707" s="108" t="str">
        <f>IF(Investments_Import!D707="","",Investments_Import!D707)</f>
        <v/>
      </c>
      <c r="K707" s="108" t="str">
        <f t="shared" ref="K707:K770" si="246">IF($B707="","",$J707*1)</f>
        <v/>
      </c>
      <c r="L707" s="47" t="str">
        <f>IF(Investments_Import!E707="","",Investments_Import!E707)</f>
        <v/>
      </c>
      <c r="M707" s="47" t="str">
        <f t="shared" si="236"/>
        <v/>
      </c>
      <c r="N707" s="31" t="str">
        <f>IF(Investments_Import!F707="","",Investments_Import!F707)</f>
        <v/>
      </c>
      <c r="O707" s="31" t="str">
        <f t="shared" si="237"/>
        <v/>
      </c>
      <c r="P707" s="3" t="str">
        <f>IF(Investments_Import!G707="","",Investments_Import!G707)</f>
        <v/>
      </c>
      <c r="Q707" s="3" t="str">
        <f>IF(Investments_Import!H707="","",Investments_Import!H707)</f>
        <v/>
      </c>
      <c r="R707" s="37" t="str">
        <f t="shared" si="238"/>
        <v/>
      </c>
      <c r="S707" s="37" t="str">
        <f t="shared" si="239"/>
        <v/>
      </c>
      <c r="U707" s="36" t="str">
        <f>IF(Mining_Import!A707="","",Mining_Import!A707)</f>
        <v/>
      </c>
      <c r="V707" s="22" t="str">
        <f t="shared" ref="V707:V770" si="247">IF(U707="","",U707*1)</f>
        <v/>
      </c>
      <c r="W707" s="127" t="str">
        <f t="shared" ref="W707:W770" si="248">V707</f>
        <v/>
      </c>
      <c r="X707" s="127" t="str">
        <f t="shared" ref="X707:X770" si="249">IFERROR(INT($W707),"")</f>
        <v/>
      </c>
      <c r="Y707" s="127" t="str">
        <f t="shared" ref="Y707:Y770" si="250">$X707</f>
        <v/>
      </c>
      <c r="Z707" s="36" t="str">
        <f>IF(Mining_Import!B707="","",Mining_Import!B707)</f>
        <v/>
      </c>
      <c r="AA707" s="184" t="str">
        <f>IF(Mining_Import!$C707="","",Mining_Import!$C707)</f>
        <v/>
      </c>
      <c r="AB707" s="122" t="str">
        <f t="shared" ref="AB707:AB770" si="251">IFERROR($AA707*1,"")</f>
        <v/>
      </c>
      <c r="AC707" s="122" t="str">
        <f>IF($Y707&gt;Dashboard!$Q$19,$AB707,"")</f>
        <v/>
      </c>
      <c r="AD707" s="43" t="str">
        <f t="shared" ref="AD707:AD770" si="252">IFERROR($AB707*$BU$19,"")</f>
        <v/>
      </c>
      <c r="AE707" s="36" t="str">
        <f>IF(Mining_Import!D707="","",Mining_Import!D707)</f>
        <v/>
      </c>
      <c r="AF707" s="36" t="str">
        <f>IF(Mining_Import!E707="","",Mining_Import!E707)</f>
        <v/>
      </c>
      <c r="AG707" s="36" t="str">
        <f>IF(Mining_Import!F707="","",Mining_Import!F707)</f>
        <v/>
      </c>
      <c r="AH707" s="36" t="str">
        <f>IF(Mining_Import!G707="","",Mining_Import!G707)</f>
        <v/>
      </c>
      <c r="AI707" s="36" t="str">
        <f>IF(Mining_Import!H707="","",Mining_Import!H707)</f>
        <v/>
      </c>
      <c r="AJ707" s="36" t="str">
        <f>IF(Mining_Import!I707="","",Mining_Import!I707)</f>
        <v/>
      </c>
      <c r="BY707" s="120" t="str">
        <f t="shared" si="240"/>
        <v/>
      </c>
      <c r="BZ707" s="184" t="str">
        <f t="shared" ref="BZ707:BZ770" si="253">AB707</f>
        <v/>
      </c>
      <c r="CA707" s="37" t="str">
        <f>IFERROR(VLOOKUP($BY707,Account_Value!$C$2:$F$2500,4,0),"")</f>
        <v/>
      </c>
      <c r="CB707" s="43" t="str">
        <f t="shared" si="241"/>
        <v/>
      </c>
      <c r="CC707" s="122" t="str">
        <f>IF($BZ707="","",SUM($BZ$2:$BZ707))</f>
        <v/>
      </c>
      <c r="CD707" s="43" t="str">
        <f>IF($BZ707="","",$BU$19*(SUM($BZ$2:$BZ707)))</f>
        <v/>
      </c>
    </row>
    <row r="708" spans="1:82">
      <c r="A708" s="4" t="str">
        <f t="shared" si="242"/>
        <v/>
      </c>
      <c r="B708" s="21" t="str">
        <f>IF(Investments_Import!A708="","",Investments_Import!A708)</f>
        <v/>
      </c>
      <c r="C708" s="22" t="str">
        <f t="shared" si="235"/>
        <v/>
      </c>
      <c r="D708" s="51" t="str">
        <f t="shared" si="243"/>
        <v/>
      </c>
      <c r="E708" s="3" t="str">
        <f>IF(Investments_Import!B708="","",Investments_Import!B708)</f>
        <v/>
      </c>
      <c r="F708" s="54" t="str">
        <f t="shared" si="244"/>
        <v xml:space="preserve"> </v>
      </c>
      <c r="G708" s="54" t="str">
        <f>IF($B708="","",COUNTIF($F$2:$F708,$F708))</f>
        <v/>
      </c>
      <c r="H708" s="53" t="str">
        <f t="shared" si="245"/>
        <v xml:space="preserve">  </v>
      </c>
      <c r="I708" s="3" t="str">
        <f>IF(Investments_Import!C708="","",Investments_Import!C708)</f>
        <v/>
      </c>
      <c r="J708" s="108" t="str">
        <f>IF(Investments_Import!D708="","",Investments_Import!D708)</f>
        <v/>
      </c>
      <c r="K708" s="108" t="str">
        <f t="shared" si="246"/>
        <v/>
      </c>
      <c r="L708" s="47" t="str">
        <f>IF(Investments_Import!E708="","",Investments_Import!E708)</f>
        <v/>
      </c>
      <c r="M708" s="47" t="str">
        <f t="shared" si="236"/>
        <v/>
      </c>
      <c r="N708" s="31" t="str">
        <f>IF(Investments_Import!F708="","",Investments_Import!F708)</f>
        <v/>
      </c>
      <c r="O708" s="31" t="str">
        <f t="shared" si="237"/>
        <v/>
      </c>
      <c r="P708" s="3" t="str">
        <f>IF(Investments_Import!G708="","",Investments_Import!G708)</f>
        <v/>
      </c>
      <c r="Q708" s="3" t="str">
        <f>IF(Investments_Import!H708="","",Investments_Import!H708)</f>
        <v/>
      </c>
      <c r="R708" s="37" t="str">
        <f t="shared" si="238"/>
        <v/>
      </c>
      <c r="S708" s="37" t="str">
        <f t="shared" si="239"/>
        <v/>
      </c>
      <c r="U708" s="36" t="str">
        <f>IF(Mining_Import!A708="","",Mining_Import!A708)</f>
        <v/>
      </c>
      <c r="V708" s="22" t="str">
        <f t="shared" si="247"/>
        <v/>
      </c>
      <c r="W708" s="127" t="str">
        <f t="shared" si="248"/>
        <v/>
      </c>
      <c r="X708" s="127" t="str">
        <f t="shared" si="249"/>
        <v/>
      </c>
      <c r="Y708" s="127" t="str">
        <f t="shared" si="250"/>
        <v/>
      </c>
      <c r="Z708" s="36" t="str">
        <f>IF(Mining_Import!B708="","",Mining_Import!B708)</f>
        <v/>
      </c>
      <c r="AA708" s="184" t="str">
        <f>IF(Mining_Import!$C708="","",Mining_Import!$C708)</f>
        <v/>
      </c>
      <c r="AB708" s="122" t="str">
        <f t="shared" si="251"/>
        <v/>
      </c>
      <c r="AC708" s="122" t="str">
        <f>IF($Y708&gt;Dashboard!$Q$19,$AB708,"")</f>
        <v/>
      </c>
      <c r="AD708" s="43" t="str">
        <f t="shared" si="252"/>
        <v/>
      </c>
      <c r="AE708" s="36" t="str">
        <f>IF(Mining_Import!D708="","",Mining_Import!D708)</f>
        <v/>
      </c>
      <c r="AF708" s="36" t="str">
        <f>IF(Mining_Import!E708="","",Mining_Import!E708)</f>
        <v/>
      </c>
      <c r="AG708" s="36" t="str">
        <f>IF(Mining_Import!F708="","",Mining_Import!F708)</f>
        <v/>
      </c>
      <c r="AH708" s="36" t="str">
        <f>IF(Mining_Import!G708="","",Mining_Import!G708)</f>
        <v/>
      </c>
      <c r="AI708" s="36" t="str">
        <f>IF(Mining_Import!H708="","",Mining_Import!H708)</f>
        <v/>
      </c>
      <c r="AJ708" s="36" t="str">
        <f>IF(Mining_Import!I708="","",Mining_Import!I708)</f>
        <v/>
      </c>
      <c r="BY708" s="120" t="str">
        <f t="shared" si="240"/>
        <v/>
      </c>
      <c r="BZ708" s="184" t="str">
        <f t="shared" si="253"/>
        <v/>
      </c>
      <c r="CA708" s="37" t="str">
        <f>IFERROR(VLOOKUP($BY708,Account_Value!$C$2:$F$2500,4,0),"")</f>
        <v/>
      </c>
      <c r="CB708" s="43" t="str">
        <f t="shared" si="241"/>
        <v/>
      </c>
      <c r="CC708" s="122" t="str">
        <f>IF($BZ708="","",SUM($BZ$2:$BZ708))</f>
        <v/>
      </c>
      <c r="CD708" s="43" t="str">
        <f>IF($BZ708="","",$BU$19*(SUM($BZ$2:$BZ708)))</f>
        <v/>
      </c>
    </row>
    <row r="709" spans="1:82">
      <c r="A709" s="4" t="str">
        <f t="shared" si="242"/>
        <v/>
      </c>
      <c r="B709" s="21" t="str">
        <f>IF(Investments_Import!A709="","",Investments_Import!A709)</f>
        <v/>
      </c>
      <c r="C709" s="22" t="str">
        <f t="shared" si="235"/>
        <v/>
      </c>
      <c r="D709" s="51" t="str">
        <f t="shared" si="243"/>
        <v/>
      </c>
      <c r="E709" s="3" t="str">
        <f>IF(Investments_Import!B709="","",Investments_Import!B709)</f>
        <v/>
      </c>
      <c r="F709" s="54" t="str">
        <f t="shared" si="244"/>
        <v xml:space="preserve"> </v>
      </c>
      <c r="G709" s="54" t="str">
        <f>IF($B709="","",COUNTIF($F$2:$F709,$F709))</f>
        <v/>
      </c>
      <c r="H709" s="53" t="str">
        <f t="shared" si="245"/>
        <v xml:space="preserve">  </v>
      </c>
      <c r="I709" s="3" t="str">
        <f>IF(Investments_Import!C709="","",Investments_Import!C709)</f>
        <v/>
      </c>
      <c r="J709" s="108" t="str">
        <f>IF(Investments_Import!D709="","",Investments_Import!D709)</f>
        <v/>
      </c>
      <c r="K709" s="108" t="str">
        <f t="shared" si="246"/>
        <v/>
      </c>
      <c r="L709" s="47" t="str">
        <f>IF(Investments_Import!E709="","",Investments_Import!E709)</f>
        <v/>
      </c>
      <c r="M709" s="47" t="str">
        <f t="shared" si="236"/>
        <v/>
      </c>
      <c r="N709" s="31" t="str">
        <f>IF(Investments_Import!F709="","",Investments_Import!F709)</f>
        <v/>
      </c>
      <c r="O709" s="31" t="str">
        <f t="shared" si="237"/>
        <v/>
      </c>
      <c r="P709" s="3" t="str">
        <f>IF(Investments_Import!G709="","",Investments_Import!G709)</f>
        <v/>
      </c>
      <c r="Q709" s="3" t="str">
        <f>IF(Investments_Import!H709="","",Investments_Import!H709)</f>
        <v/>
      </c>
      <c r="R709" s="37" t="str">
        <f t="shared" si="238"/>
        <v/>
      </c>
      <c r="S709" s="37" t="str">
        <f t="shared" si="239"/>
        <v/>
      </c>
      <c r="U709" s="36" t="str">
        <f>IF(Mining_Import!A709="","",Mining_Import!A709)</f>
        <v/>
      </c>
      <c r="V709" s="22" t="str">
        <f t="shared" si="247"/>
        <v/>
      </c>
      <c r="W709" s="127" t="str">
        <f t="shared" si="248"/>
        <v/>
      </c>
      <c r="X709" s="127" t="str">
        <f t="shared" si="249"/>
        <v/>
      </c>
      <c r="Y709" s="127" t="str">
        <f t="shared" si="250"/>
        <v/>
      </c>
      <c r="Z709" s="36" t="str">
        <f>IF(Mining_Import!B709="","",Mining_Import!B709)</f>
        <v/>
      </c>
      <c r="AA709" s="184" t="str">
        <f>IF(Mining_Import!$C709="","",Mining_Import!$C709)</f>
        <v/>
      </c>
      <c r="AB709" s="122" t="str">
        <f t="shared" si="251"/>
        <v/>
      </c>
      <c r="AC709" s="122" t="str">
        <f>IF($Y709&gt;Dashboard!$Q$19,$AB709,"")</f>
        <v/>
      </c>
      <c r="AD709" s="43" t="str">
        <f t="shared" si="252"/>
        <v/>
      </c>
      <c r="AE709" s="36" t="str">
        <f>IF(Mining_Import!D709="","",Mining_Import!D709)</f>
        <v/>
      </c>
      <c r="AF709" s="36" t="str">
        <f>IF(Mining_Import!E709="","",Mining_Import!E709)</f>
        <v/>
      </c>
      <c r="AG709" s="36" t="str">
        <f>IF(Mining_Import!F709="","",Mining_Import!F709)</f>
        <v/>
      </c>
      <c r="AH709" s="36" t="str">
        <f>IF(Mining_Import!G709="","",Mining_Import!G709)</f>
        <v/>
      </c>
      <c r="AI709" s="36" t="str">
        <f>IF(Mining_Import!H709="","",Mining_Import!H709)</f>
        <v/>
      </c>
      <c r="AJ709" s="36" t="str">
        <f>IF(Mining_Import!I709="","",Mining_Import!I709)</f>
        <v/>
      </c>
      <c r="BY709" s="120" t="str">
        <f t="shared" si="240"/>
        <v/>
      </c>
      <c r="BZ709" s="184" t="str">
        <f t="shared" si="253"/>
        <v/>
      </c>
      <c r="CA709" s="37" t="str">
        <f>IFERROR(VLOOKUP($BY709,Account_Value!$C$2:$F$2500,4,0),"")</f>
        <v/>
      </c>
      <c r="CB709" s="43" t="str">
        <f t="shared" si="241"/>
        <v/>
      </c>
      <c r="CC709" s="122" t="str">
        <f>IF($BZ709="","",SUM($BZ$2:$BZ709))</f>
        <v/>
      </c>
      <c r="CD709" s="43" t="str">
        <f>IF($BZ709="","",$BU$19*(SUM($BZ$2:$BZ709)))</f>
        <v/>
      </c>
    </row>
    <row r="710" spans="1:82">
      <c r="A710" s="4" t="str">
        <f t="shared" si="242"/>
        <v/>
      </c>
      <c r="B710" s="21" t="str">
        <f>IF(Investments_Import!A710="","",Investments_Import!A710)</f>
        <v/>
      </c>
      <c r="C710" s="22" t="str">
        <f t="shared" si="235"/>
        <v/>
      </c>
      <c r="D710" s="51" t="str">
        <f t="shared" si="243"/>
        <v/>
      </c>
      <c r="E710" s="3" t="str">
        <f>IF(Investments_Import!B710="","",Investments_Import!B710)</f>
        <v/>
      </c>
      <c r="F710" s="54" t="str">
        <f t="shared" si="244"/>
        <v xml:space="preserve"> </v>
      </c>
      <c r="G710" s="54" t="str">
        <f>IF($B710="","",COUNTIF($F$2:$F710,$F710))</f>
        <v/>
      </c>
      <c r="H710" s="53" t="str">
        <f t="shared" si="245"/>
        <v xml:space="preserve">  </v>
      </c>
      <c r="I710" s="3" t="str">
        <f>IF(Investments_Import!C710="","",Investments_Import!C710)</f>
        <v/>
      </c>
      <c r="J710" s="108" t="str">
        <f>IF(Investments_Import!D710="","",Investments_Import!D710)</f>
        <v/>
      </c>
      <c r="K710" s="108" t="str">
        <f t="shared" si="246"/>
        <v/>
      </c>
      <c r="L710" s="47" t="str">
        <f>IF(Investments_Import!E710="","",Investments_Import!E710)</f>
        <v/>
      </c>
      <c r="M710" s="47" t="str">
        <f t="shared" si="236"/>
        <v/>
      </c>
      <c r="N710" s="31" t="str">
        <f>IF(Investments_Import!F710="","",Investments_Import!F710)</f>
        <v/>
      </c>
      <c r="O710" s="31" t="str">
        <f t="shared" si="237"/>
        <v/>
      </c>
      <c r="P710" s="3" t="str">
        <f>IF(Investments_Import!G710="","",Investments_Import!G710)</f>
        <v/>
      </c>
      <c r="Q710" s="3" t="str">
        <f>IF(Investments_Import!H710="","",Investments_Import!H710)</f>
        <v/>
      </c>
      <c r="R710" s="37" t="str">
        <f t="shared" si="238"/>
        <v/>
      </c>
      <c r="S710" s="37" t="str">
        <f t="shared" si="239"/>
        <v/>
      </c>
      <c r="U710" s="36" t="str">
        <f>IF(Mining_Import!A710="","",Mining_Import!A710)</f>
        <v/>
      </c>
      <c r="V710" s="22" t="str">
        <f t="shared" si="247"/>
        <v/>
      </c>
      <c r="W710" s="127" t="str">
        <f t="shared" si="248"/>
        <v/>
      </c>
      <c r="X710" s="127" t="str">
        <f t="shared" si="249"/>
        <v/>
      </c>
      <c r="Y710" s="127" t="str">
        <f t="shared" si="250"/>
        <v/>
      </c>
      <c r="Z710" s="36" t="str">
        <f>IF(Mining_Import!B710="","",Mining_Import!B710)</f>
        <v/>
      </c>
      <c r="AA710" s="184" t="str">
        <f>IF(Mining_Import!$C710="","",Mining_Import!$C710)</f>
        <v/>
      </c>
      <c r="AB710" s="122" t="str">
        <f t="shared" si="251"/>
        <v/>
      </c>
      <c r="AC710" s="122" t="str">
        <f>IF($Y710&gt;Dashboard!$Q$19,$AB710,"")</f>
        <v/>
      </c>
      <c r="AD710" s="43" t="str">
        <f t="shared" si="252"/>
        <v/>
      </c>
      <c r="AE710" s="36" t="str">
        <f>IF(Mining_Import!D710="","",Mining_Import!D710)</f>
        <v/>
      </c>
      <c r="AF710" s="36" t="str">
        <f>IF(Mining_Import!E710="","",Mining_Import!E710)</f>
        <v/>
      </c>
      <c r="AG710" s="36" t="str">
        <f>IF(Mining_Import!F710="","",Mining_Import!F710)</f>
        <v/>
      </c>
      <c r="AH710" s="36" t="str">
        <f>IF(Mining_Import!G710="","",Mining_Import!G710)</f>
        <v/>
      </c>
      <c r="AI710" s="36" t="str">
        <f>IF(Mining_Import!H710="","",Mining_Import!H710)</f>
        <v/>
      </c>
      <c r="AJ710" s="36" t="str">
        <f>IF(Mining_Import!I710="","",Mining_Import!I710)</f>
        <v/>
      </c>
      <c r="BY710" s="120" t="str">
        <f t="shared" si="240"/>
        <v/>
      </c>
      <c r="BZ710" s="184" t="str">
        <f t="shared" si="253"/>
        <v/>
      </c>
      <c r="CA710" s="37" t="str">
        <f>IFERROR(VLOOKUP($BY710,Account_Value!$C$2:$F$2500,4,0),"")</f>
        <v/>
      </c>
      <c r="CB710" s="43" t="str">
        <f t="shared" si="241"/>
        <v/>
      </c>
      <c r="CC710" s="122" t="str">
        <f>IF($BZ710="","",SUM($BZ$2:$BZ710))</f>
        <v/>
      </c>
      <c r="CD710" s="43" t="str">
        <f>IF($BZ710="","",$BU$19*(SUM($BZ$2:$BZ710)))</f>
        <v/>
      </c>
    </row>
    <row r="711" spans="1:82">
      <c r="A711" s="4" t="str">
        <f t="shared" si="242"/>
        <v/>
      </c>
      <c r="B711" s="21" t="str">
        <f>IF(Investments_Import!A711="","",Investments_Import!A711)</f>
        <v/>
      </c>
      <c r="C711" s="22" t="str">
        <f t="shared" si="235"/>
        <v/>
      </c>
      <c r="D711" s="51" t="str">
        <f t="shared" si="243"/>
        <v/>
      </c>
      <c r="E711" s="3" t="str">
        <f>IF(Investments_Import!B711="","",Investments_Import!B711)</f>
        <v/>
      </c>
      <c r="F711" s="54" t="str">
        <f t="shared" si="244"/>
        <v xml:space="preserve"> </v>
      </c>
      <c r="G711" s="54" t="str">
        <f>IF($B711="","",COUNTIF($F$2:$F711,$F711))</f>
        <v/>
      </c>
      <c r="H711" s="53" t="str">
        <f t="shared" si="245"/>
        <v xml:space="preserve">  </v>
      </c>
      <c r="I711" s="3" t="str">
        <f>IF(Investments_Import!C711="","",Investments_Import!C711)</f>
        <v/>
      </c>
      <c r="J711" s="108" t="str">
        <f>IF(Investments_Import!D711="","",Investments_Import!D711)</f>
        <v/>
      </c>
      <c r="K711" s="108" t="str">
        <f t="shared" si="246"/>
        <v/>
      </c>
      <c r="L711" s="47" t="str">
        <f>IF(Investments_Import!E711="","",Investments_Import!E711)</f>
        <v/>
      </c>
      <c r="M711" s="47" t="str">
        <f t="shared" si="236"/>
        <v/>
      </c>
      <c r="N711" s="31" t="str">
        <f>IF(Investments_Import!F711="","",Investments_Import!F711)</f>
        <v/>
      </c>
      <c r="O711" s="31" t="str">
        <f t="shared" si="237"/>
        <v/>
      </c>
      <c r="P711" s="3" t="str">
        <f>IF(Investments_Import!G711="","",Investments_Import!G711)</f>
        <v/>
      </c>
      <c r="Q711" s="3" t="str">
        <f>IF(Investments_Import!H711="","",Investments_Import!H711)</f>
        <v/>
      </c>
      <c r="R711" s="37" t="str">
        <f t="shared" si="238"/>
        <v/>
      </c>
      <c r="S711" s="37" t="str">
        <f t="shared" si="239"/>
        <v/>
      </c>
      <c r="U711" s="36" t="str">
        <f>IF(Mining_Import!A711="","",Mining_Import!A711)</f>
        <v/>
      </c>
      <c r="V711" s="22" t="str">
        <f t="shared" si="247"/>
        <v/>
      </c>
      <c r="W711" s="127" t="str">
        <f t="shared" si="248"/>
        <v/>
      </c>
      <c r="X711" s="127" t="str">
        <f t="shared" si="249"/>
        <v/>
      </c>
      <c r="Y711" s="127" t="str">
        <f t="shared" si="250"/>
        <v/>
      </c>
      <c r="Z711" s="36" t="str">
        <f>IF(Mining_Import!B711="","",Mining_Import!B711)</f>
        <v/>
      </c>
      <c r="AA711" s="184" t="str">
        <f>IF(Mining_Import!$C711="","",Mining_Import!$C711)</f>
        <v/>
      </c>
      <c r="AB711" s="122" t="str">
        <f t="shared" si="251"/>
        <v/>
      </c>
      <c r="AC711" s="122" t="str">
        <f>IF($Y711&gt;Dashboard!$Q$19,$AB711,"")</f>
        <v/>
      </c>
      <c r="AD711" s="43" t="str">
        <f t="shared" si="252"/>
        <v/>
      </c>
      <c r="AE711" s="36" t="str">
        <f>IF(Mining_Import!D711="","",Mining_Import!D711)</f>
        <v/>
      </c>
      <c r="AF711" s="36" t="str">
        <f>IF(Mining_Import!E711="","",Mining_Import!E711)</f>
        <v/>
      </c>
      <c r="AG711" s="36" t="str">
        <f>IF(Mining_Import!F711="","",Mining_Import!F711)</f>
        <v/>
      </c>
      <c r="AH711" s="36" t="str">
        <f>IF(Mining_Import!G711="","",Mining_Import!G711)</f>
        <v/>
      </c>
      <c r="AI711" s="36" t="str">
        <f>IF(Mining_Import!H711="","",Mining_Import!H711)</f>
        <v/>
      </c>
      <c r="AJ711" s="36" t="str">
        <f>IF(Mining_Import!I711="","",Mining_Import!I711)</f>
        <v/>
      </c>
      <c r="BY711" s="120" t="str">
        <f t="shared" si="240"/>
        <v/>
      </c>
      <c r="BZ711" s="184" t="str">
        <f t="shared" si="253"/>
        <v/>
      </c>
      <c r="CA711" s="37" t="str">
        <f>IFERROR(VLOOKUP($BY711,Account_Value!$C$2:$F$2500,4,0),"")</f>
        <v/>
      </c>
      <c r="CB711" s="43" t="str">
        <f t="shared" si="241"/>
        <v/>
      </c>
      <c r="CC711" s="122" t="str">
        <f>IF($BZ711="","",SUM($BZ$2:$BZ711))</f>
        <v/>
      </c>
      <c r="CD711" s="43" t="str">
        <f>IF($BZ711="","",$BU$19*(SUM($BZ$2:$BZ711)))</f>
        <v/>
      </c>
    </row>
    <row r="712" spans="1:82">
      <c r="A712" s="4" t="str">
        <f t="shared" si="242"/>
        <v/>
      </c>
      <c r="B712" s="21" t="str">
        <f>IF(Investments_Import!A712="","",Investments_Import!A712)</f>
        <v/>
      </c>
      <c r="C712" s="22" t="str">
        <f t="shared" si="235"/>
        <v/>
      </c>
      <c r="D712" s="51" t="str">
        <f t="shared" si="243"/>
        <v/>
      </c>
      <c r="E712" s="3" t="str">
        <f>IF(Investments_Import!B712="","",Investments_Import!B712)</f>
        <v/>
      </c>
      <c r="F712" s="54" t="str">
        <f t="shared" si="244"/>
        <v xml:space="preserve"> </v>
      </c>
      <c r="G712" s="54" t="str">
        <f>IF($B712="","",COUNTIF($F$2:$F712,$F712))</f>
        <v/>
      </c>
      <c r="H712" s="53" t="str">
        <f t="shared" si="245"/>
        <v xml:space="preserve">  </v>
      </c>
      <c r="I712" s="3" t="str">
        <f>IF(Investments_Import!C712="","",Investments_Import!C712)</f>
        <v/>
      </c>
      <c r="J712" s="108" t="str">
        <f>IF(Investments_Import!D712="","",Investments_Import!D712)</f>
        <v/>
      </c>
      <c r="K712" s="108" t="str">
        <f t="shared" si="246"/>
        <v/>
      </c>
      <c r="L712" s="47" t="str">
        <f>IF(Investments_Import!E712="","",Investments_Import!E712)</f>
        <v/>
      </c>
      <c r="M712" s="47" t="str">
        <f t="shared" si="236"/>
        <v/>
      </c>
      <c r="N712" s="31" t="str">
        <f>IF(Investments_Import!F712="","",Investments_Import!F712)</f>
        <v/>
      </c>
      <c r="O712" s="31" t="str">
        <f t="shared" si="237"/>
        <v/>
      </c>
      <c r="P712" s="3" t="str">
        <f>IF(Investments_Import!G712="","",Investments_Import!G712)</f>
        <v/>
      </c>
      <c r="Q712" s="3" t="str">
        <f>IF(Investments_Import!H712="","",Investments_Import!H712)</f>
        <v/>
      </c>
      <c r="R712" s="37" t="str">
        <f t="shared" si="238"/>
        <v/>
      </c>
      <c r="S712" s="37" t="str">
        <f t="shared" si="239"/>
        <v/>
      </c>
      <c r="U712" s="36" t="str">
        <f>IF(Mining_Import!A712="","",Mining_Import!A712)</f>
        <v/>
      </c>
      <c r="V712" s="22" t="str">
        <f t="shared" si="247"/>
        <v/>
      </c>
      <c r="W712" s="127" t="str">
        <f t="shared" si="248"/>
        <v/>
      </c>
      <c r="X712" s="127" t="str">
        <f t="shared" si="249"/>
        <v/>
      </c>
      <c r="Y712" s="127" t="str">
        <f t="shared" si="250"/>
        <v/>
      </c>
      <c r="Z712" s="36" t="str">
        <f>IF(Mining_Import!B712="","",Mining_Import!B712)</f>
        <v/>
      </c>
      <c r="AA712" s="184" t="str">
        <f>IF(Mining_Import!$C712="","",Mining_Import!$C712)</f>
        <v/>
      </c>
      <c r="AB712" s="122" t="str">
        <f t="shared" si="251"/>
        <v/>
      </c>
      <c r="AC712" s="122" t="str">
        <f>IF($Y712&gt;Dashboard!$Q$19,$AB712,"")</f>
        <v/>
      </c>
      <c r="AD712" s="43" t="str">
        <f t="shared" si="252"/>
        <v/>
      </c>
      <c r="AE712" s="36" t="str">
        <f>IF(Mining_Import!D712="","",Mining_Import!D712)</f>
        <v/>
      </c>
      <c r="AF712" s="36" t="str">
        <f>IF(Mining_Import!E712="","",Mining_Import!E712)</f>
        <v/>
      </c>
      <c r="AG712" s="36" t="str">
        <f>IF(Mining_Import!F712="","",Mining_Import!F712)</f>
        <v/>
      </c>
      <c r="AH712" s="36" t="str">
        <f>IF(Mining_Import!G712="","",Mining_Import!G712)</f>
        <v/>
      </c>
      <c r="AI712" s="36" t="str">
        <f>IF(Mining_Import!H712="","",Mining_Import!H712)</f>
        <v/>
      </c>
      <c r="AJ712" s="36" t="str">
        <f>IF(Mining_Import!I712="","",Mining_Import!I712)</f>
        <v/>
      </c>
      <c r="BY712" s="120" t="str">
        <f t="shared" si="240"/>
        <v/>
      </c>
      <c r="BZ712" s="184" t="str">
        <f t="shared" si="253"/>
        <v/>
      </c>
      <c r="CA712" s="37" t="str">
        <f>IFERROR(VLOOKUP($BY712,Account_Value!$C$2:$F$2500,4,0),"")</f>
        <v/>
      </c>
      <c r="CB712" s="43" t="str">
        <f t="shared" si="241"/>
        <v/>
      </c>
      <c r="CC712" s="122" t="str">
        <f>IF($BZ712="","",SUM($BZ$2:$BZ712))</f>
        <v/>
      </c>
      <c r="CD712" s="43" t="str">
        <f>IF($BZ712="","",$BU$19*(SUM($BZ$2:$BZ712)))</f>
        <v/>
      </c>
    </row>
    <row r="713" spans="1:82">
      <c r="A713" s="4" t="str">
        <f t="shared" si="242"/>
        <v/>
      </c>
      <c r="B713" s="21" t="str">
        <f>IF(Investments_Import!A713="","",Investments_Import!A713)</f>
        <v/>
      </c>
      <c r="C713" s="22" t="str">
        <f t="shared" si="235"/>
        <v/>
      </c>
      <c r="D713" s="51" t="str">
        <f t="shared" si="243"/>
        <v/>
      </c>
      <c r="E713" s="3" t="str">
        <f>IF(Investments_Import!B713="","",Investments_Import!B713)</f>
        <v/>
      </c>
      <c r="F713" s="54" t="str">
        <f t="shared" si="244"/>
        <v xml:space="preserve"> </v>
      </c>
      <c r="G713" s="54" t="str">
        <f>IF($B713="","",COUNTIF($F$2:$F713,$F713))</f>
        <v/>
      </c>
      <c r="H713" s="53" t="str">
        <f t="shared" si="245"/>
        <v xml:space="preserve">  </v>
      </c>
      <c r="I713" s="3" t="str">
        <f>IF(Investments_Import!C713="","",Investments_Import!C713)</f>
        <v/>
      </c>
      <c r="J713" s="108" t="str">
        <f>IF(Investments_Import!D713="","",Investments_Import!D713)</f>
        <v/>
      </c>
      <c r="K713" s="108" t="str">
        <f t="shared" si="246"/>
        <v/>
      </c>
      <c r="L713" s="47" t="str">
        <f>IF(Investments_Import!E713="","",Investments_Import!E713)</f>
        <v/>
      </c>
      <c r="M713" s="47" t="str">
        <f t="shared" si="236"/>
        <v/>
      </c>
      <c r="N713" s="31" t="str">
        <f>IF(Investments_Import!F713="","",Investments_Import!F713)</f>
        <v/>
      </c>
      <c r="O713" s="31" t="str">
        <f t="shared" si="237"/>
        <v/>
      </c>
      <c r="P713" s="3" t="str">
        <f>IF(Investments_Import!G713="","",Investments_Import!G713)</f>
        <v/>
      </c>
      <c r="Q713" s="3" t="str">
        <f>IF(Investments_Import!H713="","",Investments_Import!H713)</f>
        <v/>
      </c>
      <c r="R713" s="37" t="str">
        <f t="shared" si="238"/>
        <v/>
      </c>
      <c r="S713" s="37" t="str">
        <f t="shared" si="239"/>
        <v/>
      </c>
      <c r="U713" s="36" t="str">
        <f>IF(Mining_Import!A713="","",Mining_Import!A713)</f>
        <v/>
      </c>
      <c r="V713" s="22" t="str">
        <f t="shared" si="247"/>
        <v/>
      </c>
      <c r="W713" s="127" t="str">
        <f t="shared" si="248"/>
        <v/>
      </c>
      <c r="X713" s="127" t="str">
        <f t="shared" si="249"/>
        <v/>
      </c>
      <c r="Y713" s="127" t="str">
        <f t="shared" si="250"/>
        <v/>
      </c>
      <c r="Z713" s="36" t="str">
        <f>IF(Mining_Import!B713="","",Mining_Import!B713)</f>
        <v/>
      </c>
      <c r="AA713" s="184" t="str">
        <f>IF(Mining_Import!$C713="","",Mining_Import!$C713)</f>
        <v/>
      </c>
      <c r="AB713" s="122" t="str">
        <f t="shared" si="251"/>
        <v/>
      </c>
      <c r="AC713" s="122" t="str">
        <f>IF($Y713&gt;Dashboard!$Q$19,$AB713,"")</f>
        <v/>
      </c>
      <c r="AD713" s="43" t="str">
        <f t="shared" si="252"/>
        <v/>
      </c>
      <c r="AE713" s="36" t="str">
        <f>IF(Mining_Import!D713="","",Mining_Import!D713)</f>
        <v/>
      </c>
      <c r="AF713" s="36" t="str">
        <f>IF(Mining_Import!E713="","",Mining_Import!E713)</f>
        <v/>
      </c>
      <c r="AG713" s="36" t="str">
        <f>IF(Mining_Import!F713="","",Mining_Import!F713)</f>
        <v/>
      </c>
      <c r="AH713" s="36" t="str">
        <f>IF(Mining_Import!G713="","",Mining_Import!G713)</f>
        <v/>
      </c>
      <c r="AI713" s="36" t="str">
        <f>IF(Mining_Import!H713="","",Mining_Import!H713)</f>
        <v/>
      </c>
      <c r="AJ713" s="36" t="str">
        <f>IF(Mining_Import!I713="","",Mining_Import!I713)</f>
        <v/>
      </c>
      <c r="BY713" s="120" t="str">
        <f t="shared" si="240"/>
        <v/>
      </c>
      <c r="BZ713" s="184" t="str">
        <f t="shared" si="253"/>
        <v/>
      </c>
      <c r="CA713" s="37" t="str">
        <f>IFERROR(VLOOKUP($BY713,Account_Value!$C$2:$F$2500,4,0),"")</f>
        <v/>
      </c>
      <c r="CB713" s="43" t="str">
        <f t="shared" si="241"/>
        <v/>
      </c>
      <c r="CC713" s="122" t="str">
        <f>IF($BZ713="","",SUM($BZ$2:$BZ713))</f>
        <v/>
      </c>
      <c r="CD713" s="43" t="str">
        <f>IF($BZ713="","",$BU$19*(SUM($BZ$2:$BZ713)))</f>
        <v/>
      </c>
    </row>
    <row r="714" spans="1:82">
      <c r="A714" s="4" t="str">
        <f t="shared" si="242"/>
        <v/>
      </c>
      <c r="B714" s="21" t="str">
        <f>IF(Investments_Import!A714="","",Investments_Import!A714)</f>
        <v/>
      </c>
      <c r="C714" s="22" t="str">
        <f t="shared" si="235"/>
        <v/>
      </c>
      <c r="D714" s="51" t="str">
        <f t="shared" si="243"/>
        <v/>
      </c>
      <c r="E714" s="3" t="str">
        <f>IF(Investments_Import!B714="","",Investments_Import!B714)</f>
        <v/>
      </c>
      <c r="F714" s="54" t="str">
        <f t="shared" si="244"/>
        <v xml:space="preserve"> </v>
      </c>
      <c r="G714" s="54" t="str">
        <f>IF($B714="","",COUNTIF($F$2:$F714,$F714))</f>
        <v/>
      </c>
      <c r="H714" s="53" t="str">
        <f t="shared" si="245"/>
        <v xml:space="preserve">  </v>
      </c>
      <c r="I714" s="3" t="str">
        <f>IF(Investments_Import!C714="","",Investments_Import!C714)</f>
        <v/>
      </c>
      <c r="J714" s="108" t="str">
        <f>IF(Investments_Import!D714="","",Investments_Import!D714)</f>
        <v/>
      </c>
      <c r="K714" s="108" t="str">
        <f t="shared" si="246"/>
        <v/>
      </c>
      <c r="L714" s="47" t="str">
        <f>IF(Investments_Import!E714="","",Investments_Import!E714)</f>
        <v/>
      </c>
      <c r="M714" s="47" t="str">
        <f t="shared" si="236"/>
        <v/>
      </c>
      <c r="N714" s="31" t="str">
        <f>IF(Investments_Import!F714="","",Investments_Import!F714)</f>
        <v/>
      </c>
      <c r="O714" s="31" t="str">
        <f t="shared" si="237"/>
        <v/>
      </c>
      <c r="P714" s="3" t="str">
        <f>IF(Investments_Import!G714="","",Investments_Import!G714)</f>
        <v/>
      </c>
      <c r="Q714" s="3" t="str">
        <f>IF(Investments_Import!H714="","",Investments_Import!H714)</f>
        <v/>
      </c>
      <c r="R714" s="37" t="str">
        <f t="shared" si="238"/>
        <v/>
      </c>
      <c r="S714" s="37" t="str">
        <f t="shared" si="239"/>
        <v/>
      </c>
      <c r="U714" s="36" t="str">
        <f>IF(Mining_Import!A714="","",Mining_Import!A714)</f>
        <v/>
      </c>
      <c r="V714" s="22" t="str">
        <f t="shared" si="247"/>
        <v/>
      </c>
      <c r="W714" s="127" t="str">
        <f t="shared" si="248"/>
        <v/>
      </c>
      <c r="X714" s="127" t="str">
        <f t="shared" si="249"/>
        <v/>
      </c>
      <c r="Y714" s="127" t="str">
        <f t="shared" si="250"/>
        <v/>
      </c>
      <c r="Z714" s="36" t="str">
        <f>IF(Mining_Import!B714="","",Mining_Import!B714)</f>
        <v/>
      </c>
      <c r="AA714" s="184" t="str">
        <f>IF(Mining_Import!$C714="","",Mining_Import!$C714)</f>
        <v/>
      </c>
      <c r="AB714" s="122" t="str">
        <f t="shared" si="251"/>
        <v/>
      </c>
      <c r="AC714" s="122" t="str">
        <f>IF($Y714&gt;Dashboard!$Q$19,$AB714,"")</f>
        <v/>
      </c>
      <c r="AD714" s="43" t="str">
        <f t="shared" si="252"/>
        <v/>
      </c>
      <c r="AE714" s="36" t="str">
        <f>IF(Mining_Import!D714="","",Mining_Import!D714)</f>
        <v/>
      </c>
      <c r="AF714" s="36" t="str">
        <f>IF(Mining_Import!E714="","",Mining_Import!E714)</f>
        <v/>
      </c>
      <c r="AG714" s="36" t="str">
        <f>IF(Mining_Import!F714="","",Mining_Import!F714)</f>
        <v/>
      </c>
      <c r="AH714" s="36" t="str">
        <f>IF(Mining_Import!G714="","",Mining_Import!G714)</f>
        <v/>
      </c>
      <c r="AI714" s="36" t="str">
        <f>IF(Mining_Import!H714="","",Mining_Import!H714)</f>
        <v/>
      </c>
      <c r="AJ714" s="36" t="str">
        <f>IF(Mining_Import!I714="","",Mining_Import!I714)</f>
        <v/>
      </c>
      <c r="BY714" s="120" t="str">
        <f t="shared" si="240"/>
        <v/>
      </c>
      <c r="BZ714" s="184" t="str">
        <f t="shared" si="253"/>
        <v/>
      </c>
      <c r="CA714" s="37" t="str">
        <f>IFERROR(VLOOKUP($BY714,Account_Value!$C$2:$F$2500,4,0),"")</f>
        <v/>
      </c>
      <c r="CB714" s="43" t="str">
        <f t="shared" si="241"/>
        <v/>
      </c>
      <c r="CC714" s="122" t="str">
        <f>IF($BZ714="","",SUM($BZ$2:$BZ714))</f>
        <v/>
      </c>
      <c r="CD714" s="43" t="str">
        <f>IF($BZ714="","",$BU$19*(SUM($BZ$2:$BZ714)))</f>
        <v/>
      </c>
    </row>
    <row r="715" spans="1:82">
      <c r="A715" s="4" t="str">
        <f t="shared" si="242"/>
        <v/>
      </c>
      <c r="B715" s="21" t="str">
        <f>IF(Investments_Import!A715="","",Investments_Import!A715)</f>
        <v/>
      </c>
      <c r="C715" s="22" t="str">
        <f t="shared" si="235"/>
        <v/>
      </c>
      <c r="D715" s="51" t="str">
        <f t="shared" si="243"/>
        <v/>
      </c>
      <c r="E715" s="3" t="str">
        <f>IF(Investments_Import!B715="","",Investments_Import!B715)</f>
        <v/>
      </c>
      <c r="F715" s="54" t="str">
        <f t="shared" si="244"/>
        <v xml:space="preserve"> </v>
      </c>
      <c r="G715" s="54" t="str">
        <f>IF($B715="","",COUNTIF($F$2:$F715,$F715))</f>
        <v/>
      </c>
      <c r="H715" s="53" t="str">
        <f t="shared" si="245"/>
        <v xml:space="preserve">  </v>
      </c>
      <c r="I715" s="3" t="str">
        <f>IF(Investments_Import!C715="","",Investments_Import!C715)</f>
        <v/>
      </c>
      <c r="J715" s="108" t="str">
        <f>IF(Investments_Import!D715="","",Investments_Import!D715)</f>
        <v/>
      </c>
      <c r="K715" s="108" t="str">
        <f t="shared" si="246"/>
        <v/>
      </c>
      <c r="L715" s="47" t="str">
        <f>IF(Investments_Import!E715="","",Investments_Import!E715)</f>
        <v/>
      </c>
      <c r="M715" s="47" t="str">
        <f t="shared" si="236"/>
        <v/>
      </c>
      <c r="N715" s="31" t="str">
        <f>IF(Investments_Import!F715="","",Investments_Import!F715)</f>
        <v/>
      </c>
      <c r="O715" s="31" t="str">
        <f t="shared" si="237"/>
        <v/>
      </c>
      <c r="P715" s="3" t="str">
        <f>IF(Investments_Import!G715="","",Investments_Import!G715)</f>
        <v/>
      </c>
      <c r="Q715" s="3" t="str">
        <f>IF(Investments_Import!H715="","",Investments_Import!H715)</f>
        <v/>
      </c>
      <c r="R715" s="37" t="str">
        <f t="shared" si="238"/>
        <v/>
      </c>
      <c r="S715" s="37" t="str">
        <f t="shared" si="239"/>
        <v/>
      </c>
      <c r="U715" s="36" t="str">
        <f>IF(Mining_Import!A715="","",Mining_Import!A715)</f>
        <v/>
      </c>
      <c r="V715" s="22" t="str">
        <f t="shared" si="247"/>
        <v/>
      </c>
      <c r="W715" s="127" t="str">
        <f t="shared" si="248"/>
        <v/>
      </c>
      <c r="X715" s="127" t="str">
        <f t="shared" si="249"/>
        <v/>
      </c>
      <c r="Y715" s="127" t="str">
        <f t="shared" si="250"/>
        <v/>
      </c>
      <c r="Z715" s="36" t="str">
        <f>IF(Mining_Import!B715="","",Mining_Import!B715)</f>
        <v/>
      </c>
      <c r="AA715" s="184" t="str">
        <f>IF(Mining_Import!$C715="","",Mining_Import!$C715)</f>
        <v/>
      </c>
      <c r="AB715" s="122" t="str">
        <f t="shared" si="251"/>
        <v/>
      </c>
      <c r="AC715" s="122" t="str">
        <f>IF($Y715&gt;Dashboard!$Q$19,$AB715,"")</f>
        <v/>
      </c>
      <c r="AD715" s="43" t="str">
        <f t="shared" si="252"/>
        <v/>
      </c>
      <c r="AE715" s="36" t="str">
        <f>IF(Mining_Import!D715="","",Mining_Import!D715)</f>
        <v/>
      </c>
      <c r="AF715" s="36" t="str">
        <f>IF(Mining_Import!E715="","",Mining_Import!E715)</f>
        <v/>
      </c>
      <c r="AG715" s="36" t="str">
        <f>IF(Mining_Import!F715="","",Mining_Import!F715)</f>
        <v/>
      </c>
      <c r="AH715" s="36" t="str">
        <f>IF(Mining_Import!G715="","",Mining_Import!G715)</f>
        <v/>
      </c>
      <c r="AI715" s="36" t="str">
        <f>IF(Mining_Import!H715="","",Mining_Import!H715)</f>
        <v/>
      </c>
      <c r="AJ715" s="36" t="str">
        <f>IF(Mining_Import!I715="","",Mining_Import!I715)</f>
        <v/>
      </c>
      <c r="BY715" s="120" t="str">
        <f t="shared" si="240"/>
        <v/>
      </c>
      <c r="BZ715" s="184" t="str">
        <f t="shared" si="253"/>
        <v/>
      </c>
      <c r="CA715" s="37" t="str">
        <f>IFERROR(VLOOKUP($BY715,Account_Value!$C$2:$F$2500,4,0),"")</f>
        <v/>
      </c>
      <c r="CB715" s="43" t="str">
        <f t="shared" si="241"/>
        <v/>
      </c>
      <c r="CC715" s="122" t="str">
        <f>IF($BZ715="","",SUM($BZ$2:$BZ715))</f>
        <v/>
      </c>
      <c r="CD715" s="43" t="str">
        <f>IF($BZ715="","",$BU$19*(SUM($BZ$2:$BZ715)))</f>
        <v/>
      </c>
    </row>
    <row r="716" spans="1:82">
      <c r="A716" s="4" t="str">
        <f t="shared" si="242"/>
        <v/>
      </c>
      <c r="B716" s="21" t="str">
        <f>IF(Investments_Import!A716="","",Investments_Import!A716)</f>
        <v/>
      </c>
      <c r="C716" s="22" t="str">
        <f t="shared" si="235"/>
        <v/>
      </c>
      <c r="D716" s="51" t="str">
        <f t="shared" si="243"/>
        <v/>
      </c>
      <c r="E716" s="3" t="str">
        <f>IF(Investments_Import!B716="","",Investments_Import!B716)</f>
        <v/>
      </c>
      <c r="F716" s="54" t="str">
        <f t="shared" si="244"/>
        <v xml:space="preserve"> </v>
      </c>
      <c r="G716" s="54" t="str">
        <f>IF($B716="","",COUNTIF($F$2:$F716,$F716))</f>
        <v/>
      </c>
      <c r="H716" s="53" t="str">
        <f t="shared" si="245"/>
        <v xml:space="preserve">  </v>
      </c>
      <c r="I716" s="3" t="str">
        <f>IF(Investments_Import!C716="","",Investments_Import!C716)</f>
        <v/>
      </c>
      <c r="J716" s="108" t="str">
        <f>IF(Investments_Import!D716="","",Investments_Import!D716)</f>
        <v/>
      </c>
      <c r="K716" s="108" t="str">
        <f t="shared" si="246"/>
        <v/>
      </c>
      <c r="L716" s="47" t="str">
        <f>IF(Investments_Import!E716="","",Investments_Import!E716)</f>
        <v/>
      </c>
      <c r="M716" s="47" t="str">
        <f t="shared" si="236"/>
        <v/>
      </c>
      <c r="N716" s="31" t="str">
        <f>IF(Investments_Import!F716="","",Investments_Import!F716)</f>
        <v/>
      </c>
      <c r="O716" s="31" t="str">
        <f t="shared" si="237"/>
        <v/>
      </c>
      <c r="P716" s="3" t="str">
        <f>IF(Investments_Import!G716="","",Investments_Import!G716)</f>
        <v/>
      </c>
      <c r="Q716" s="3" t="str">
        <f>IF(Investments_Import!H716="","",Investments_Import!H716)</f>
        <v/>
      </c>
      <c r="R716" s="37" t="str">
        <f t="shared" si="238"/>
        <v/>
      </c>
      <c r="S716" s="37" t="str">
        <f t="shared" si="239"/>
        <v/>
      </c>
      <c r="U716" s="36" t="str">
        <f>IF(Mining_Import!A716="","",Mining_Import!A716)</f>
        <v/>
      </c>
      <c r="V716" s="22" t="str">
        <f t="shared" si="247"/>
        <v/>
      </c>
      <c r="W716" s="127" t="str">
        <f t="shared" si="248"/>
        <v/>
      </c>
      <c r="X716" s="127" t="str">
        <f t="shared" si="249"/>
        <v/>
      </c>
      <c r="Y716" s="127" t="str">
        <f t="shared" si="250"/>
        <v/>
      </c>
      <c r="Z716" s="36" t="str">
        <f>IF(Mining_Import!B716="","",Mining_Import!B716)</f>
        <v/>
      </c>
      <c r="AA716" s="184" t="str">
        <f>IF(Mining_Import!$C716="","",Mining_Import!$C716)</f>
        <v/>
      </c>
      <c r="AB716" s="122" t="str">
        <f t="shared" si="251"/>
        <v/>
      </c>
      <c r="AC716" s="122" t="str">
        <f>IF($Y716&gt;Dashboard!$Q$19,$AB716,"")</f>
        <v/>
      </c>
      <c r="AD716" s="43" t="str">
        <f t="shared" si="252"/>
        <v/>
      </c>
      <c r="AE716" s="36" t="str">
        <f>IF(Mining_Import!D716="","",Mining_Import!D716)</f>
        <v/>
      </c>
      <c r="AF716" s="36" t="str">
        <f>IF(Mining_Import!E716="","",Mining_Import!E716)</f>
        <v/>
      </c>
      <c r="AG716" s="36" t="str">
        <f>IF(Mining_Import!F716="","",Mining_Import!F716)</f>
        <v/>
      </c>
      <c r="AH716" s="36" t="str">
        <f>IF(Mining_Import!G716="","",Mining_Import!G716)</f>
        <v/>
      </c>
      <c r="AI716" s="36" t="str">
        <f>IF(Mining_Import!H716="","",Mining_Import!H716)</f>
        <v/>
      </c>
      <c r="AJ716" s="36" t="str">
        <f>IF(Mining_Import!I716="","",Mining_Import!I716)</f>
        <v/>
      </c>
      <c r="BY716" s="120" t="str">
        <f t="shared" si="240"/>
        <v/>
      </c>
      <c r="BZ716" s="184" t="str">
        <f t="shared" si="253"/>
        <v/>
      </c>
      <c r="CA716" s="37" t="str">
        <f>IFERROR(VLOOKUP($BY716,Account_Value!$C$2:$F$2500,4,0),"")</f>
        <v/>
      </c>
      <c r="CB716" s="43" t="str">
        <f t="shared" si="241"/>
        <v/>
      </c>
      <c r="CC716" s="122" t="str">
        <f>IF($BZ716="","",SUM($BZ$2:$BZ716))</f>
        <v/>
      </c>
      <c r="CD716" s="43" t="str">
        <f>IF($BZ716="","",$BU$19*(SUM($BZ$2:$BZ716)))</f>
        <v/>
      </c>
    </row>
    <row r="717" spans="1:82">
      <c r="A717" s="4" t="str">
        <f t="shared" si="242"/>
        <v/>
      </c>
      <c r="B717" s="21" t="str">
        <f>IF(Investments_Import!A717="","",Investments_Import!A717)</f>
        <v/>
      </c>
      <c r="C717" s="22" t="str">
        <f t="shared" si="235"/>
        <v/>
      </c>
      <c r="D717" s="51" t="str">
        <f t="shared" si="243"/>
        <v/>
      </c>
      <c r="E717" s="3" t="str">
        <f>IF(Investments_Import!B717="","",Investments_Import!B717)</f>
        <v/>
      </c>
      <c r="F717" s="54" t="str">
        <f t="shared" si="244"/>
        <v xml:space="preserve"> </v>
      </c>
      <c r="G717" s="54" t="str">
        <f>IF($B717="","",COUNTIF($F$2:$F717,$F717))</f>
        <v/>
      </c>
      <c r="H717" s="53" t="str">
        <f t="shared" si="245"/>
        <v xml:space="preserve">  </v>
      </c>
      <c r="I717" s="3" t="str">
        <f>IF(Investments_Import!C717="","",Investments_Import!C717)</f>
        <v/>
      </c>
      <c r="J717" s="108" t="str">
        <f>IF(Investments_Import!D717="","",Investments_Import!D717)</f>
        <v/>
      </c>
      <c r="K717" s="108" t="str">
        <f t="shared" si="246"/>
        <v/>
      </c>
      <c r="L717" s="47" t="str">
        <f>IF(Investments_Import!E717="","",Investments_Import!E717)</f>
        <v/>
      </c>
      <c r="M717" s="47" t="str">
        <f t="shared" si="236"/>
        <v/>
      </c>
      <c r="N717" s="31" t="str">
        <f>IF(Investments_Import!F717="","",Investments_Import!F717)</f>
        <v/>
      </c>
      <c r="O717" s="31" t="str">
        <f t="shared" si="237"/>
        <v/>
      </c>
      <c r="P717" s="3" t="str">
        <f>IF(Investments_Import!G717="","",Investments_Import!G717)</f>
        <v/>
      </c>
      <c r="Q717" s="3" t="str">
        <f>IF(Investments_Import!H717="","",Investments_Import!H717)</f>
        <v/>
      </c>
      <c r="R717" s="37" t="str">
        <f t="shared" si="238"/>
        <v/>
      </c>
      <c r="S717" s="37" t="str">
        <f t="shared" si="239"/>
        <v/>
      </c>
      <c r="U717" s="36" t="str">
        <f>IF(Mining_Import!A717="","",Mining_Import!A717)</f>
        <v/>
      </c>
      <c r="V717" s="22" t="str">
        <f t="shared" si="247"/>
        <v/>
      </c>
      <c r="W717" s="127" t="str">
        <f t="shared" si="248"/>
        <v/>
      </c>
      <c r="X717" s="127" t="str">
        <f t="shared" si="249"/>
        <v/>
      </c>
      <c r="Y717" s="127" t="str">
        <f t="shared" si="250"/>
        <v/>
      </c>
      <c r="Z717" s="36" t="str">
        <f>IF(Mining_Import!B717="","",Mining_Import!B717)</f>
        <v/>
      </c>
      <c r="AA717" s="184" t="str">
        <f>IF(Mining_Import!$C717="","",Mining_Import!$C717)</f>
        <v/>
      </c>
      <c r="AB717" s="122" t="str">
        <f t="shared" si="251"/>
        <v/>
      </c>
      <c r="AC717" s="122" t="str">
        <f>IF($Y717&gt;Dashboard!$Q$19,$AB717,"")</f>
        <v/>
      </c>
      <c r="AD717" s="43" t="str">
        <f t="shared" si="252"/>
        <v/>
      </c>
      <c r="AE717" s="36" t="str">
        <f>IF(Mining_Import!D717="","",Mining_Import!D717)</f>
        <v/>
      </c>
      <c r="AF717" s="36" t="str">
        <f>IF(Mining_Import!E717="","",Mining_Import!E717)</f>
        <v/>
      </c>
      <c r="AG717" s="36" t="str">
        <f>IF(Mining_Import!F717="","",Mining_Import!F717)</f>
        <v/>
      </c>
      <c r="AH717" s="36" t="str">
        <f>IF(Mining_Import!G717="","",Mining_Import!G717)</f>
        <v/>
      </c>
      <c r="AI717" s="36" t="str">
        <f>IF(Mining_Import!H717="","",Mining_Import!H717)</f>
        <v/>
      </c>
      <c r="AJ717" s="36" t="str">
        <f>IF(Mining_Import!I717="","",Mining_Import!I717)</f>
        <v/>
      </c>
      <c r="BY717" s="120" t="str">
        <f t="shared" si="240"/>
        <v/>
      </c>
      <c r="BZ717" s="184" t="str">
        <f t="shared" si="253"/>
        <v/>
      </c>
      <c r="CA717" s="37" t="str">
        <f>IFERROR(VLOOKUP($BY717,Account_Value!$C$2:$F$2500,4,0),"")</f>
        <v/>
      </c>
      <c r="CB717" s="43" t="str">
        <f t="shared" si="241"/>
        <v/>
      </c>
      <c r="CC717" s="122" t="str">
        <f>IF($BZ717="","",SUM($BZ$2:$BZ717))</f>
        <v/>
      </c>
      <c r="CD717" s="43" t="str">
        <f>IF($BZ717="","",$BU$19*(SUM($BZ$2:$BZ717)))</f>
        <v/>
      </c>
    </row>
    <row r="718" spans="1:82">
      <c r="A718" s="4" t="str">
        <f t="shared" si="242"/>
        <v/>
      </c>
      <c r="B718" s="21" t="str">
        <f>IF(Investments_Import!A718="","",Investments_Import!A718)</f>
        <v/>
      </c>
      <c r="C718" s="22" t="str">
        <f t="shared" si="235"/>
        <v/>
      </c>
      <c r="D718" s="51" t="str">
        <f t="shared" si="243"/>
        <v/>
      </c>
      <c r="E718" s="3" t="str">
        <f>IF(Investments_Import!B718="","",Investments_Import!B718)</f>
        <v/>
      </c>
      <c r="F718" s="54" t="str">
        <f t="shared" si="244"/>
        <v xml:space="preserve"> </v>
      </c>
      <c r="G718" s="54" t="str">
        <f>IF($B718="","",COUNTIF($F$2:$F718,$F718))</f>
        <v/>
      </c>
      <c r="H718" s="53" t="str">
        <f t="shared" si="245"/>
        <v xml:space="preserve">  </v>
      </c>
      <c r="I718" s="3" t="str">
        <f>IF(Investments_Import!C718="","",Investments_Import!C718)</f>
        <v/>
      </c>
      <c r="J718" s="108" t="str">
        <f>IF(Investments_Import!D718="","",Investments_Import!D718)</f>
        <v/>
      </c>
      <c r="K718" s="108" t="str">
        <f t="shared" si="246"/>
        <v/>
      </c>
      <c r="L718" s="47" t="str">
        <f>IF(Investments_Import!E718="","",Investments_Import!E718)</f>
        <v/>
      </c>
      <c r="M718" s="47" t="str">
        <f t="shared" si="236"/>
        <v/>
      </c>
      <c r="N718" s="31" t="str">
        <f>IF(Investments_Import!F718="","",Investments_Import!F718)</f>
        <v/>
      </c>
      <c r="O718" s="31" t="str">
        <f t="shared" si="237"/>
        <v/>
      </c>
      <c r="P718" s="3" t="str">
        <f>IF(Investments_Import!G718="","",Investments_Import!G718)</f>
        <v/>
      </c>
      <c r="Q718" s="3" t="str">
        <f>IF(Investments_Import!H718="","",Investments_Import!H718)</f>
        <v/>
      </c>
      <c r="R718" s="37" t="str">
        <f t="shared" si="238"/>
        <v/>
      </c>
      <c r="S718" s="37" t="str">
        <f t="shared" si="239"/>
        <v/>
      </c>
      <c r="U718" s="36" t="str">
        <f>IF(Mining_Import!A718="","",Mining_Import!A718)</f>
        <v/>
      </c>
      <c r="V718" s="22" t="str">
        <f t="shared" si="247"/>
        <v/>
      </c>
      <c r="W718" s="127" t="str">
        <f t="shared" si="248"/>
        <v/>
      </c>
      <c r="X718" s="127" t="str">
        <f t="shared" si="249"/>
        <v/>
      </c>
      <c r="Y718" s="127" t="str">
        <f t="shared" si="250"/>
        <v/>
      </c>
      <c r="Z718" s="36" t="str">
        <f>IF(Mining_Import!B718="","",Mining_Import!B718)</f>
        <v/>
      </c>
      <c r="AA718" s="184" t="str">
        <f>IF(Mining_Import!$C718="","",Mining_Import!$C718)</f>
        <v/>
      </c>
      <c r="AB718" s="122" t="str">
        <f t="shared" si="251"/>
        <v/>
      </c>
      <c r="AC718" s="122" t="str">
        <f>IF($Y718&gt;Dashboard!$Q$19,$AB718,"")</f>
        <v/>
      </c>
      <c r="AD718" s="43" t="str">
        <f t="shared" si="252"/>
        <v/>
      </c>
      <c r="AE718" s="36" t="str">
        <f>IF(Mining_Import!D718="","",Mining_Import!D718)</f>
        <v/>
      </c>
      <c r="AF718" s="36" t="str">
        <f>IF(Mining_Import!E718="","",Mining_Import!E718)</f>
        <v/>
      </c>
      <c r="AG718" s="36" t="str">
        <f>IF(Mining_Import!F718="","",Mining_Import!F718)</f>
        <v/>
      </c>
      <c r="AH718" s="36" t="str">
        <f>IF(Mining_Import!G718="","",Mining_Import!G718)</f>
        <v/>
      </c>
      <c r="AI718" s="36" t="str">
        <f>IF(Mining_Import!H718="","",Mining_Import!H718)</f>
        <v/>
      </c>
      <c r="AJ718" s="36" t="str">
        <f>IF(Mining_Import!I718="","",Mining_Import!I718)</f>
        <v/>
      </c>
      <c r="BY718" s="120" t="str">
        <f t="shared" si="240"/>
        <v/>
      </c>
      <c r="BZ718" s="184" t="str">
        <f t="shared" si="253"/>
        <v/>
      </c>
      <c r="CA718" s="37" t="str">
        <f>IFERROR(VLOOKUP($BY718,Account_Value!$C$2:$F$2500,4,0),"")</f>
        <v/>
      </c>
      <c r="CB718" s="43" t="str">
        <f t="shared" si="241"/>
        <v/>
      </c>
      <c r="CC718" s="122" t="str">
        <f>IF($BZ718="","",SUM($BZ$2:$BZ718))</f>
        <v/>
      </c>
      <c r="CD718" s="43" t="str">
        <f>IF($BZ718="","",$BU$19*(SUM($BZ$2:$BZ718)))</f>
        <v/>
      </c>
    </row>
    <row r="719" spans="1:82">
      <c r="A719" s="4" t="str">
        <f t="shared" si="242"/>
        <v/>
      </c>
      <c r="B719" s="21" t="str">
        <f>IF(Investments_Import!A719="","",Investments_Import!A719)</f>
        <v/>
      </c>
      <c r="C719" s="22" t="str">
        <f t="shared" si="235"/>
        <v/>
      </c>
      <c r="D719" s="51" t="str">
        <f t="shared" si="243"/>
        <v/>
      </c>
      <c r="E719" s="3" t="str">
        <f>IF(Investments_Import!B719="","",Investments_Import!B719)</f>
        <v/>
      </c>
      <c r="F719" s="54" t="str">
        <f t="shared" si="244"/>
        <v xml:space="preserve"> </v>
      </c>
      <c r="G719" s="54" t="str">
        <f>IF($B719="","",COUNTIF($F$2:$F719,$F719))</f>
        <v/>
      </c>
      <c r="H719" s="53" t="str">
        <f t="shared" si="245"/>
        <v xml:space="preserve">  </v>
      </c>
      <c r="I719" s="3" t="str">
        <f>IF(Investments_Import!C719="","",Investments_Import!C719)</f>
        <v/>
      </c>
      <c r="J719" s="108" t="str">
        <f>IF(Investments_Import!D719="","",Investments_Import!D719)</f>
        <v/>
      </c>
      <c r="K719" s="108" t="str">
        <f t="shared" si="246"/>
        <v/>
      </c>
      <c r="L719" s="47" t="str">
        <f>IF(Investments_Import!E719="","",Investments_Import!E719)</f>
        <v/>
      </c>
      <c r="M719" s="47" t="str">
        <f t="shared" si="236"/>
        <v/>
      </c>
      <c r="N719" s="31" t="str">
        <f>IF(Investments_Import!F719="","",Investments_Import!F719)</f>
        <v/>
      </c>
      <c r="O719" s="31" t="str">
        <f t="shared" si="237"/>
        <v/>
      </c>
      <c r="P719" s="3" t="str">
        <f>IF(Investments_Import!G719="","",Investments_Import!G719)</f>
        <v/>
      </c>
      <c r="Q719" s="3" t="str">
        <f>IF(Investments_Import!H719="","",Investments_Import!H719)</f>
        <v/>
      </c>
      <c r="R719" s="37" t="str">
        <f t="shared" si="238"/>
        <v/>
      </c>
      <c r="S719" s="37" t="str">
        <f t="shared" si="239"/>
        <v/>
      </c>
      <c r="U719" s="36" t="str">
        <f>IF(Mining_Import!A719="","",Mining_Import!A719)</f>
        <v/>
      </c>
      <c r="V719" s="22" t="str">
        <f t="shared" si="247"/>
        <v/>
      </c>
      <c r="W719" s="127" t="str">
        <f t="shared" si="248"/>
        <v/>
      </c>
      <c r="X719" s="127" t="str">
        <f t="shared" si="249"/>
        <v/>
      </c>
      <c r="Y719" s="127" t="str">
        <f t="shared" si="250"/>
        <v/>
      </c>
      <c r="Z719" s="36" t="str">
        <f>IF(Mining_Import!B719="","",Mining_Import!B719)</f>
        <v/>
      </c>
      <c r="AA719" s="184" t="str">
        <f>IF(Mining_Import!$C719="","",Mining_Import!$C719)</f>
        <v/>
      </c>
      <c r="AB719" s="122" t="str">
        <f t="shared" si="251"/>
        <v/>
      </c>
      <c r="AC719" s="122" t="str">
        <f>IF($Y719&gt;Dashboard!$Q$19,$AB719,"")</f>
        <v/>
      </c>
      <c r="AD719" s="43" t="str">
        <f t="shared" si="252"/>
        <v/>
      </c>
      <c r="AE719" s="36" t="str">
        <f>IF(Mining_Import!D719="","",Mining_Import!D719)</f>
        <v/>
      </c>
      <c r="AF719" s="36" t="str">
        <f>IF(Mining_Import!E719="","",Mining_Import!E719)</f>
        <v/>
      </c>
      <c r="AG719" s="36" t="str">
        <f>IF(Mining_Import!F719="","",Mining_Import!F719)</f>
        <v/>
      </c>
      <c r="AH719" s="36" t="str">
        <f>IF(Mining_Import!G719="","",Mining_Import!G719)</f>
        <v/>
      </c>
      <c r="AI719" s="36" t="str">
        <f>IF(Mining_Import!H719="","",Mining_Import!H719)</f>
        <v/>
      </c>
      <c r="AJ719" s="36" t="str">
        <f>IF(Mining_Import!I719="","",Mining_Import!I719)</f>
        <v/>
      </c>
      <c r="BY719" s="120" t="str">
        <f t="shared" si="240"/>
        <v/>
      </c>
      <c r="BZ719" s="184" t="str">
        <f t="shared" si="253"/>
        <v/>
      </c>
      <c r="CA719" s="37" t="str">
        <f>IFERROR(VLOOKUP($BY719,Account_Value!$C$2:$F$2500,4,0),"")</f>
        <v/>
      </c>
      <c r="CB719" s="43" t="str">
        <f t="shared" si="241"/>
        <v/>
      </c>
      <c r="CC719" s="122" t="str">
        <f>IF($BZ719="","",SUM($BZ$2:$BZ719))</f>
        <v/>
      </c>
      <c r="CD719" s="43" t="str">
        <f>IF($BZ719="","",$BU$19*(SUM($BZ$2:$BZ719)))</f>
        <v/>
      </c>
    </row>
    <row r="720" spans="1:82">
      <c r="A720" s="4" t="str">
        <f t="shared" si="242"/>
        <v/>
      </c>
      <c r="B720" s="21" t="str">
        <f>IF(Investments_Import!A720="","",Investments_Import!A720)</f>
        <v/>
      </c>
      <c r="C720" s="22" t="str">
        <f t="shared" si="235"/>
        <v/>
      </c>
      <c r="D720" s="51" t="str">
        <f t="shared" si="243"/>
        <v/>
      </c>
      <c r="E720" s="3" t="str">
        <f>IF(Investments_Import!B720="","",Investments_Import!B720)</f>
        <v/>
      </c>
      <c r="F720" s="54" t="str">
        <f t="shared" si="244"/>
        <v xml:space="preserve"> </v>
      </c>
      <c r="G720" s="54" t="str">
        <f>IF($B720="","",COUNTIF($F$2:$F720,$F720))</f>
        <v/>
      </c>
      <c r="H720" s="53" t="str">
        <f t="shared" si="245"/>
        <v xml:space="preserve">  </v>
      </c>
      <c r="I720" s="3" t="str">
        <f>IF(Investments_Import!C720="","",Investments_Import!C720)</f>
        <v/>
      </c>
      <c r="J720" s="108" t="str">
        <f>IF(Investments_Import!D720="","",Investments_Import!D720)</f>
        <v/>
      </c>
      <c r="K720" s="108" t="str">
        <f t="shared" si="246"/>
        <v/>
      </c>
      <c r="L720" s="47" t="str">
        <f>IF(Investments_Import!E720="","",Investments_Import!E720)</f>
        <v/>
      </c>
      <c r="M720" s="47" t="str">
        <f t="shared" si="236"/>
        <v/>
      </c>
      <c r="N720" s="31" t="str">
        <f>IF(Investments_Import!F720="","",Investments_Import!F720)</f>
        <v/>
      </c>
      <c r="O720" s="31" t="str">
        <f t="shared" si="237"/>
        <v/>
      </c>
      <c r="P720" s="3" t="str">
        <f>IF(Investments_Import!G720="","",Investments_Import!G720)</f>
        <v/>
      </c>
      <c r="Q720" s="3" t="str">
        <f>IF(Investments_Import!H720="","",Investments_Import!H720)</f>
        <v/>
      </c>
      <c r="R720" s="37" t="str">
        <f t="shared" si="238"/>
        <v/>
      </c>
      <c r="S720" s="37" t="str">
        <f t="shared" si="239"/>
        <v/>
      </c>
      <c r="U720" s="36" t="str">
        <f>IF(Mining_Import!A720="","",Mining_Import!A720)</f>
        <v/>
      </c>
      <c r="V720" s="22" t="str">
        <f t="shared" si="247"/>
        <v/>
      </c>
      <c r="W720" s="127" t="str">
        <f t="shared" si="248"/>
        <v/>
      </c>
      <c r="X720" s="127" t="str">
        <f t="shared" si="249"/>
        <v/>
      </c>
      <c r="Y720" s="127" t="str">
        <f t="shared" si="250"/>
        <v/>
      </c>
      <c r="Z720" s="36" t="str">
        <f>IF(Mining_Import!B720="","",Mining_Import!B720)</f>
        <v/>
      </c>
      <c r="AA720" s="184" t="str">
        <f>IF(Mining_Import!$C720="","",Mining_Import!$C720)</f>
        <v/>
      </c>
      <c r="AB720" s="122" t="str">
        <f t="shared" si="251"/>
        <v/>
      </c>
      <c r="AC720" s="122" t="str">
        <f>IF($Y720&gt;Dashboard!$Q$19,$AB720,"")</f>
        <v/>
      </c>
      <c r="AD720" s="43" t="str">
        <f t="shared" si="252"/>
        <v/>
      </c>
      <c r="AE720" s="36" t="str">
        <f>IF(Mining_Import!D720="","",Mining_Import!D720)</f>
        <v/>
      </c>
      <c r="AF720" s="36" t="str">
        <f>IF(Mining_Import!E720="","",Mining_Import!E720)</f>
        <v/>
      </c>
      <c r="AG720" s="36" t="str">
        <f>IF(Mining_Import!F720="","",Mining_Import!F720)</f>
        <v/>
      </c>
      <c r="AH720" s="36" t="str">
        <f>IF(Mining_Import!G720="","",Mining_Import!G720)</f>
        <v/>
      </c>
      <c r="AI720" s="36" t="str">
        <f>IF(Mining_Import!H720="","",Mining_Import!H720)</f>
        <v/>
      </c>
      <c r="AJ720" s="36" t="str">
        <f>IF(Mining_Import!I720="","",Mining_Import!I720)</f>
        <v/>
      </c>
      <c r="BY720" s="120" t="str">
        <f t="shared" si="240"/>
        <v/>
      </c>
      <c r="BZ720" s="184" t="str">
        <f t="shared" si="253"/>
        <v/>
      </c>
      <c r="CA720" s="37" t="str">
        <f>IFERROR(VLOOKUP($BY720,Account_Value!$C$2:$F$2500,4,0),"")</f>
        <v/>
      </c>
      <c r="CB720" s="43" t="str">
        <f t="shared" si="241"/>
        <v/>
      </c>
      <c r="CC720" s="122" t="str">
        <f>IF($BZ720="","",SUM($BZ$2:$BZ720))</f>
        <v/>
      </c>
      <c r="CD720" s="43" t="str">
        <f>IF($BZ720="","",$BU$19*(SUM($BZ$2:$BZ720)))</f>
        <v/>
      </c>
    </row>
    <row r="721" spans="1:82">
      <c r="A721" s="4" t="str">
        <f t="shared" si="242"/>
        <v/>
      </c>
      <c r="B721" s="21" t="str">
        <f>IF(Investments_Import!A721="","",Investments_Import!A721)</f>
        <v/>
      </c>
      <c r="C721" s="22" t="str">
        <f t="shared" si="235"/>
        <v/>
      </c>
      <c r="D721" s="51" t="str">
        <f t="shared" si="243"/>
        <v/>
      </c>
      <c r="E721" s="3" t="str">
        <f>IF(Investments_Import!B721="","",Investments_Import!B721)</f>
        <v/>
      </c>
      <c r="F721" s="54" t="str">
        <f t="shared" si="244"/>
        <v xml:space="preserve"> </v>
      </c>
      <c r="G721" s="54" t="str">
        <f>IF($B721="","",COUNTIF($F$2:$F721,$F721))</f>
        <v/>
      </c>
      <c r="H721" s="53" t="str">
        <f t="shared" si="245"/>
        <v xml:space="preserve">  </v>
      </c>
      <c r="I721" s="3" t="str">
        <f>IF(Investments_Import!C721="","",Investments_Import!C721)</f>
        <v/>
      </c>
      <c r="J721" s="108" t="str">
        <f>IF(Investments_Import!D721="","",Investments_Import!D721)</f>
        <v/>
      </c>
      <c r="K721" s="108" t="str">
        <f t="shared" si="246"/>
        <v/>
      </c>
      <c r="L721" s="47" t="str">
        <f>IF(Investments_Import!E721="","",Investments_Import!E721)</f>
        <v/>
      </c>
      <c r="M721" s="47" t="str">
        <f t="shared" si="236"/>
        <v/>
      </c>
      <c r="N721" s="31" t="str">
        <f>IF(Investments_Import!F721="","",Investments_Import!F721)</f>
        <v/>
      </c>
      <c r="O721" s="31" t="str">
        <f t="shared" si="237"/>
        <v/>
      </c>
      <c r="P721" s="3" t="str">
        <f>IF(Investments_Import!G721="","",Investments_Import!G721)</f>
        <v/>
      </c>
      <c r="Q721" s="3" t="str">
        <f>IF(Investments_Import!H721="","",Investments_Import!H721)</f>
        <v/>
      </c>
      <c r="R721" s="37" t="str">
        <f t="shared" si="238"/>
        <v/>
      </c>
      <c r="S721" s="37" t="str">
        <f t="shared" si="239"/>
        <v/>
      </c>
      <c r="U721" s="36" t="str">
        <f>IF(Mining_Import!A721="","",Mining_Import!A721)</f>
        <v/>
      </c>
      <c r="V721" s="22" t="str">
        <f t="shared" si="247"/>
        <v/>
      </c>
      <c r="W721" s="127" t="str">
        <f t="shared" si="248"/>
        <v/>
      </c>
      <c r="X721" s="127" t="str">
        <f t="shared" si="249"/>
        <v/>
      </c>
      <c r="Y721" s="127" t="str">
        <f t="shared" si="250"/>
        <v/>
      </c>
      <c r="Z721" s="36" t="str">
        <f>IF(Mining_Import!B721="","",Mining_Import!B721)</f>
        <v/>
      </c>
      <c r="AA721" s="184" t="str">
        <f>IF(Mining_Import!$C721="","",Mining_Import!$C721)</f>
        <v/>
      </c>
      <c r="AB721" s="122" t="str">
        <f t="shared" si="251"/>
        <v/>
      </c>
      <c r="AC721" s="122" t="str">
        <f>IF($Y721&gt;Dashboard!$Q$19,$AB721,"")</f>
        <v/>
      </c>
      <c r="AD721" s="43" t="str">
        <f t="shared" si="252"/>
        <v/>
      </c>
      <c r="AE721" s="36" t="str">
        <f>IF(Mining_Import!D721="","",Mining_Import!D721)</f>
        <v/>
      </c>
      <c r="AF721" s="36" t="str">
        <f>IF(Mining_Import!E721="","",Mining_Import!E721)</f>
        <v/>
      </c>
      <c r="AG721" s="36" t="str">
        <f>IF(Mining_Import!F721="","",Mining_Import!F721)</f>
        <v/>
      </c>
      <c r="AH721" s="36" t="str">
        <f>IF(Mining_Import!G721="","",Mining_Import!G721)</f>
        <v/>
      </c>
      <c r="AI721" s="36" t="str">
        <f>IF(Mining_Import!H721="","",Mining_Import!H721)</f>
        <v/>
      </c>
      <c r="AJ721" s="36" t="str">
        <f>IF(Mining_Import!I721="","",Mining_Import!I721)</f>
        <v/>
      </c>
      <c r="BY721" s="120" t="str">
        <f t="shared" si="240"/>
        <v/>
      </c>
      <c r="BZ721" s="184" t="str">
        <f t="shared" si="253"/>
        <v/>
      </c>
      <c r="CA721" s="37" t="str">
        <f>IFERROR(VLOOKUP($BY721,Account_Value!$C$2:$F$2500,4,0),"")</f>
        <v/>
      </c>
      <c r="CB721" s="43" t="str">
        <f t="shared" si="241"/>
        <v/>
      </c>
      <c r="CC721" s="122" t="str">
        <f>IF($BZ721="","",SUM($BZ$2:$BZ721))</f>
        <v/>
      </c>
      <c r="CD721" s="43" t="str">
        <f>IF($BZ721="","",$BU$19*(SUM($BZ$2:$BZ721)))</f>
        <v/>
      </c>
    </row>
    <row r="722" spans="1:82">
      <c r="A722" s="4" t="str">
        <f t="shared" si="242"/>
        <v/>
      </c>
      <c r="B722" s="21" t="str">
        <f>IF(Investments_Import!A722="","",Investments_Import!A722)</f>
        <v/>
      </c>
      <c r="C722" s="22" t="str">
        <f t="shared" si="235"/>
        <v/>
      </c>
      <c r="D722" s="51" t="str">
        <f t="shared" si="243"/>
        <v/>
      </c>
      <c r="E722" s="3" t="str">
        <f>IF(Investments_Import!B722="","",Investments_Import!B722)</f>
        <v/>
      </c>
      <c r="F722" s="54" t="str">
        <f t="shared" si="244"/>
        <v xml:space="preserve"> </v>
      </c>
      <c r="G722" s="54" t="str">
        <f>IF($B722="","",COUNTIF($F$2:$F722,$F722))</f>
        <v/>
      </c>
      <c r="H722" s="53" t="str">
        <f t="shared" si="245"/>
        <v xml:space="preserve">  </v>
      </c>
      <c r="I722" s="3" t="str">
        <f>IF(Investments_Import!C722="","",Investments_Import!C722)</f>
        <v/>
      </c>
      <c r="J722" s="108" t="str">
        <f>IF(Investments_Import!D722="","",Investments_Import!D722)</f>
        <v/>
      </c>
      <c r="K722" s="108" t="str">
        <f t="shared" si="246"/>
        <v/>
      </c>
      <c r="L722" s="47" t="str">
        <f>IF(Investments_Import!E722="","",Investments_Import!E722)</f>
        <v/>
      </c>
      <c r="M722" s="47" t="str">
        <f t="shared" si="236"/>
        <v/>
      </c>
      <c r="N722" s="31" t="str">
        <f>IF(Investments_Import!F722="","",Investments_Import!F722)</f>
        <v/>
      </c>
      <c r="O722" s="31" t="str">
        <f t="shared" si="237"/>
        <v/>
      </c>
      <c r="P722" s="3" t="str">
        <f>IF(Investments_Import!G722="","",Investments_Import!G722)</f>
        <v/>
      </c>
      <c r="Q722" s="3" t="str">
        <f>IF(Investments_Import!H722="","",Investments_Import!H722)</f>
        <v/>
      </c>
      <c r="R722" s="37" t="str">
        <f t="shared" si="238"/>
        <v/>
      </c>
      <c r="S722" s="37" t="str">
        <f t="shared" si="239"/>
        <v/>
      </c>
      <c r="U722" s="36" t="str">
        <f>IF(Mining_Import!A722="","",Mining_Import!A722)</f>
        <v/>
      </c>
      <c r="V722" s="22" t="str">
        <f t="shared" si="247"/>
        <v/>
      </c>
      <c r="W722" s="127" t="str">
        <f t="shared" si="248"/>
        <v/>
      </c>
      <c r="X722" s="127" t="str">
        <f t="shared" si="249"/>
        <v/>
      </c>
      <c r="Y722" s="127" t="str">
        <f t="shared" si="250"/>
        <v/>
      </c>
      <c r="Z722" s="36" t="str">
        <f>IF(Mining_Import!B722="","",Mining_Import!B722)</f>
        <v/>
      </c>
      <c r="AA722" s="184" t="str">
        <f>IF(Mining_Import!$C722="","",Mining_Import!$C722)</f>
        <v/>
      </c>
      <c r="AB722" s="122" t="str">
        <f t="shared" si="251"/>
        <v/>
      </c>
      <c r="AC722" s="122" t="str">
        <f>IF($Y722&gt;Dashboard!$Q$19,$AB722,"")</f>
        <v/>
      </c>
      <c r="AD722" s="43" t="str">
        <f t="shared" si="252"/>
        <v/>
      </c>
      <c r="AE722" s="36" t="str">
        <f>IF(Mining_Import!D722="","",Mining_Import!D722)</f>
        <v/>
      </c>
      <c r="AF722" s="36" t="str">
        <f>IF(Mining_Import!E722="","",Mining_Import!E722)</f>
        <v/>
      </c>
      <c r="AG722" s="36" t="str">
        <f>IF(Mining_Import!F722="","",Mining_Import!F722)</f>
        <v/>
      </c>
      <c r="AH722" s="36" t="str">
        <f>IF(Mining_Import!G722="","",Mining_Import!G722)</f>
        <v/>
      </c>
      <c r="AI722" s="36" t="str">
        <f>IF(Mining_Import!H722="","",Mining_Import!H722)</f>
        <v/>
      </c>
      <c r="AJ722" s="36" t="str">
        <f>IF(Mining_Import!I722="","",Mining_Import!I722)</f>
        <v/>
      </c>
      <c r="BY722" s="120" t="str">
        <f t="shared" si="240"/>
        <v/>
      </c>
      <c r="BZ722" s="184" t="str">
        <f t="shared" si="253"/>
        <v/>
      </c>
      <c r="CA722" s="37" t="str">
        <f>IFERROR(VLOOKUP($BY722,Account_Value!$C$2:$F$2500,4,0),"")</f>
        <v/>
      </c>
      <c r="CB722" s="43" t="str">
        <f t="shared" si="241"/>
        <v/>
      </c>
      <c r="CC722" s="122" t="str">
        <f>IF($BZ722="","",SUM($BZ$2:$BZ722))</f>
        <v/>
      </c>
      <c r="CD722" s="43" t="str">
        <f>IF($BZ722="","",$BU$19*(SUM($BZ$2:$BZ722)))</f>
        <v/>
      </c>
    </row>
    <row r="723" spans="1:82">
      <c r="A723" s="4" t="str">
        <f t="shared" si="242"/>
        <v/>
      </c>
      <c r="B723" s="21" t="str">
        <f>IF(Investments_Import!A723="","",Investments_Import!A723)</f>
        <v/>
      </c>
      <c r="C723" s="22" t="str">
        <f t="shared" si="235"/>
        <v/>
      </c>
      <c r="D723" s="51" t="str">
        <f t="shared" si="243"/>
        <v/>
      </c>
      <c r="E723" s="3" t="str">
        <f>IF(Investments_Import!B723="","",Investments_Import!B723)</f>
        <v/>
      </c>
      <c r="F723" s="54" t="str">
        <f t="shared" si="244"/>
        <v xml:space="preserve"> </v>
      </c>
      <c r="G723" s="54" t="str">
        <f>IF($B723="","",COUNTIF($F$2:$F723,$F723))</f>
        <v/>
      </c>
      <c r="H723" s="53" t="str">
        <f t="shared" si="245"/>
        <v xml:space="preserve">  </v>
      </c>
      <c r="I723" s="3" t="str">
        <f>IF(Investments_Import!C723="","",Investments_Import!C723)</f>
        <v/>
      </c>
      <c r="J723" s="108" t="str">
        <f>IF(Investments_Import!D723="","",Investments_Import!D723)</f>
        <v/>
      </c>
      <c r="K723" s="108" t="str">
        <f t="shared" si="246"/>
        <v/>
      </c>
      <c r="L723" s="47" t="str">
        <f>IF(Investments_Import!E723="","",Investments_Import!E723)</f>
        <v/>
      </c>
      <c r="M723" s="47" t="str">
        <f t="shared" si="236"/>
        <v/>
      </c>
      <c r="N723" s="31" t="str">
        <f>IF(Investments_Import!F723="","",Investments_Import!F723)</f>
        <v/>
      </c>
      <c r="O723" s="31" t="str">
        <f t="shared" si="237"/>
        <v/>
      </c>
      <c r="P723" s="3" t="str">
        <f>IF(Investments_Import!G723="","",Investments_Import!G723)</f>
        <v/>
      </c>
      <c r="Q723" s="3" t="str">
        <f>IF(Investments_Import!H723="","",Investments_Import!H723)</f>
        <v/>
      </c>
      <c r="R723" s="37" t="str">
        <f t="shared" si="238"/>
        <v/>
      </c>
      <c r="S723" s="37" t="str">
        <f t="shared" si="239"/>
        <v/>
      </c>
      <c r="U723" s="36" t="str">
        <f>IF(Mining_Import!A723="","",Mining_Import!A723)</f>
        <v/>
      </c>
      <c r="V723" s="22" t="str">
        <f t="shared" si="247"/>
        <v/>
      </c>
      <c r="W723" s="127" t="str">
        <f t="shared" si="248"/>
        <v/>
      </c>
      <c r="X723" s="127" t="str">
        <f t="shared" si="249"/>
        <v/>
      </c>
      <c r="Y723" s="127" t="str">
        <f t="shared" si="250"/>
        <v/>
      </c>
      <c r="Z723" s="36" t="str">
        <f>IF(Mining_Import!B723="","",Mining_Import!B723)</f>
        <v/>
      </c>
      <c r="AA723" s="184" t="str">
        <f>IF(Mining_Import!$C723="","",Mining_Import!$C723)</f>
        <v/>
      </c>
      <c r="AB723" s="122" t="str">
        <f t="shared" si="251"/>
        <v/>
      </c>
      <c r="AC723" s="122" t="str">
        <f>IF($Y723&gt;Dashboard!$Q$19,$AB723,"")</f>
        <v/>
      </c>
      <c r="AD723" s="43" t="str">
        <f t="shared" si="252"/>
        <v/>
      </c>
      <c r="AE723" s="36" t="str">
        <f>IF(Mining_Import!D723="","",Mining_Import!D723)</f>
        <v/>
      </c>
      <c r="AF723" s="36" t="str">
        <f>IF(Mining_Import!E723="","",Mining_Import!E723)</f>
        <v/>
      </c>
      <c r="AG723" s="36" t="str">
        <f>IF(Mining_Import!F723="","",Mining_Import!F723)</f>
        <v/>
      </c>
      <c r="AH723" s="36" t="str">
        <f>IF(Mining_Import!G723="","",Mining_Import!G723)</f>
        <v/>
      </c>
      <c r="AI723" s="36" t="str">
        <f>IF(Mining_Import!H723="","",Mining_Import!H723)</f>
        <v/>
      </c>
      <c r="AJ723" s="36" t="str">
        <f>IF(Mining_Import!I723="","",Mining_Import!I723)</f>
        <v/>
      </c>
      <c r="BY723" s="120" t="str">
        <f t="shared" si="240"/>
        <v/>
      </c>
      <c r="BZ723" s="184" t="str">
        <f t="shared" si="253"/>
        <v/>
      </c>
      <c r="CA723" s="37" t="str">
        <f>IFERROR(VLOOKUP($BY723,Account_Value!$C$2:$F$2500,4,0),"")</f>
        <v/>
      </c>
      <c r="CB723" s="43" t="str">
        <f t="shared" si="241"/>
        <v/>
      </c>
      <c r="CC723" s="122" t="str">
        <f>IF($BZ723="","",SUM($BZ$2:$BZ723))</f>
        <v/>
      </c>
      <c r="CD723" s="43" t="str">
        <f>IF($BZ723="","",$BU$19*(SUM($BZ$2:$BZ723)))</f>
        <v/>
      </c>
    </row>
    <row r="724" spans="1:82">
      <c r="A724" s="4" t="str">
        <f t="shared" si="242"/>
        <v/>
      </c>
      <c r="B724" s="21" t="str">
        <f>IF(Investments_Import!A724="","",Investments_Import!A724)</f>
        <v/>
      </c>
      <c r="C724" s="22" t="str">
        <f t="shared" si="235"/>
        <v/>
      </c>
      <c r="D724" s="51" t="str">
        <f t="shared" si="243"/>
        <v/>
      </c>
      <c r="E724" s="3" t="str">
        <f>IF(Investments_Import!B724="","",Investments_Import!B724)</f>
        <v/>
      </c>
      <c r="F724" s="54" t="str">
        <f t="shared" si="244"/>
        <v xml:space="preserve"> </v>
      </c>
      <c r="G724" s="54" t="str">
        <f>IF($B724="","",COUNTIF($F$2:$F724,$F724))</f>
        <v/>
      </c>
      <c r="H724" s="53" t="str">
        <f t="shared" si="245"/>
        <v xml:space="preserve">  </v>
      </c>
      <c r="I724" s="3" t="str">
        <f>IF(Investments_Import!C724="","",Investments_Import!C724)</f>
        <v/>
      </c>
      <c r="J724" s="108" t="str">
        <f>IF(Investments_Import!D724="","",Investments_Import!D724)</f>
        <v/>
      </c>
      <c r="K724" s="108" t="str">
        <f t="shared" si="246"/>
        <v/>
      </c>
      <c r="L724" s="47" t="str">
        <f>IF(Investments_Import!E724="","",Investments_Import!E724)</f>
        <v/>
      </c>
      <c r="M724" s="47" t="str">
        <f t="shared" si="236"/>
        <v/>
      </c>
      <c r="N724" s="31" t="str">
        <f>IF(Investments_Import!F724="","",Investments_Import!F724)</f>
        <v/>
      </c>
      <c r="O724" s="31" t="str">
        <f t="shared" si="237"/>
        <v/>
      </c>
      <c r="P724" s="3" t="str">
        <f>IF(Investments_Import!G724="","",Investments_Import!G724)</f>
        <v/>
      </c>
      <c r="Q724" s="3" t="str">
        <f>IF(Investments_Import!H724="","",Investments_Import!H724)</f>
        <v/>
      </c>
      <c r="R724" s="37" t="str">
        <f t="shared" si="238"/>
        <v/>
      </c>
      <c r="S724" s="37" t="str">
        <f t="shared" si="239"/>
        <v/>
      </c>
      <c r="U724" s="36" t="str">
        <f>IF(Mining_Import!A724="","",Mining_Import!A724)</f>
        <v/>
      </c>
      <c r="V724" s="22" t="str">
        <f t="shared" si="247"/>
        <v/>
      </c>
      <c r="W724" s="127" t="str">
        <f t="shared" si="248"/>
        <v/>
      </c>
      <c r="X724" s="127" t="str">
        <f t="shared" si="249"/>
        <v/>
      </c>
      <c r="Y724" s="127" t="str">
        <f t="shared" si="250"/>
        <v/>
      </c>
      <c r="Z724" s="36" t="str">
        <f>IF(Mining_Import!B724="","",Mining_Import!B724)</f>
        <v/>
      </c>
      <c r="AA724" s="184" t="str">
        <f>IF(Mining_Import!$C724="","",Mining_Import!$C724)</f>
        <v/>
      </c>
      <c r="AB724" s="122" t="str">
        <f t="shared" si="251"/>
        <v/>
      </c>
      <c r="AC724" s="122" t="str">
        <f>IF($Y724&gt;Dashboard!$Q$19,$AB724,"")</f>
        <v/>
      </c>
      <c r="AD724" s="43" t="str">
        <f t="shared" si="252"/>
        <v/>
      </c>
      <c r="AE724" s="36" t="str">
        <f>IF(Mining_Import!D724="","",Mining_Import!D724)</f>
        <v/>
      </c>
      <c r="AF724" s="36" t="str">
        <f>IF(Mining_Import!E724="","",Mining_Import!E724)</f>
        <v/>
      </c>
      <c r="AG724" s="36" t="str">
        <f>IF(Mining_Import!F724="","",Mining_Import!F724)</f>
        <v/>
      </c>
      <c r="AH724" s="36" t="str">
        <f>IF(Mining_Import!G724="","",Mining_Import!G724)</f>
        <v/>
      </c>
      <c r="AI724" s="36" t="str">
        <f>IF(Mining_Import!H724="","",Mining_Import!H724)</f>
        <v/>
      </c>
      <c r="AJ724" s="36" t="str">
        <f>IF(Mining_Import!I724="","",Mining_Import!I724)</f>
        <v/>
      </c>
      <c r="BY724" s="120" t="str">
        <f t="shared" si="240"/>
        <v/>
      </c>
      <c r="BZ724" s="184" t="str">
        <f t="shared" si="253"/>
        <v/>
      </c>
      <c r="CA724" s="37" t="str">
        <f>IFERROR(VLOOKUP($BY724,Account_Value!$C$2:$F$2500,4,0),"")</f>
        <v/>
      </c>
      <c r="CB724" s="43" t="str">
        <f t="shared" si="241"/>
        <v/>
      </c>
      <c r="CC724" s="122" t="str">
        <f>IF($BZ724="","",SUM($BZ$2:$BZ724))</f>
        <v/>
      </c>
      <c r="CD724" s="43" t="str">
        <f>IF($BZ724="","",$BU$19*(SUM($BZ$2:$BZ724)))</f>
        <v/>
      </c>
    </row>
    <row r="725" spans="1:82">
      <c r="A725" s="4" t="str">
        <f t="shared" si="242"/>
        <v/>
      </c>
      <c r="B725" s="21" t="str">
        <f>IF(Investments_Import!A725="","",Investments_Import!A725)</f>
        <v/>
      </c>
      <c r="C725" s="22" t="str">
        <f t="shared" si="235"/>
        <v/>
      </c>
      <c r="D725" s="51" t="str">
        <f t="shared" si="243"/>
        <v/>
      </c>
      <c r="E725" s="3" t="str">
        <f>IF(Investments_Import!B725="","",Investments_Import!B725)</f>
        <v/>
      </c>
      <c r="F725" s="54" t="str">
        <f t="shared" si="244"/>
        <v xml:space="preserve"> </v>
      </c>
      <c r="G725" s="54" t="str">
        <f>IF($B725="","",COUNTIF($F$2:$F725,$F725))</f>
        <v/>
      </c>
      <c r="H725" s="53" t="str">
        <f t="shared" si="245"/>
        <v xml:space="preserve">  </v>
      </c>
      <c r="I725" s="3" t="str">
        <f>IF(Investments_Import!C725="","",Investments_Import!C725)</f>
        <v/>
      </c>
      <c r="J725" s="108" t="str">
        <f>IF(Investments_Import!D725="","",Investments_Import!D725)</f>
        <v/>
      </c>
      <c r="K725" s="108" t="str">
        <f t="shared" si="246"/>
        <v/>
      </c>
      <c r="L725" s="47" t="str">
        <f>IF(Investments_Import!E725="","",Investments_Import!E725)</f>
        <v/>
      </c>
      <c r="M725" s="47" t="str">
        <f t="shared" si="236"/>
        <v/>
      </c>
      <c r="N725" s="31" t="str">
        <f>IF(Investments_Import!F725="","",Investments_Import!F725)</f>
        <v/>
      </c>
      <c r="O725" s="31" t="str">
        <f t="shared" si="237"/>
        <v/>
      </c>
      <c r="P725" s="3" t="str">
        <f>IF(Investments_Import!G725="","",Investments_Import!G725)</f>
        <v/>
      </c>
      <c r="Q725" s="3" t="str">
        <f>IF(Investments_Import!H725="","",Investments_Import!H725)</f>
        <v/>
      </c>
      <c r="R725" s="37" t="str">
        <f t="shared" si="238"/>
        <v/>
      </c>
      <c r="S725" s="37" t="str">
        <f t="shared" si="239"/>
        <v/>
      </c>
      <c r="U725" s="36" t="str">
        <f>IF(Mining_Import!A725="","",Mining_Import!A725)</f>
        <v/>
      </c>
      <c r="V725" s="22" t="str">
        <f t="shared" si="247"/>
        <v/>
      </c>
      <c r="W725" s="127" t="str">
        <f t="shared" si="248"/>
        <v/>
      </c>
      <c r="X725" s="127" t="str">
        <f t="shared" si="249"/>
        <v/>
      </c>
      <c r="Y725" s="127" t="str">
        <f t="shared" si="250"/>
        <v/>
      </c>
      <c r="Z725" s="36" t="str">
        <f>IF(Mining_Import!B725="","",Mining_Import!B725)</f>
        <v/>
      </c>
      <c r="AA725" s="184" t="str">
        <f>IF(Mining_Import!$C725="","",Mining_Import!$C725)</f>
        <v/>
      </c>
      <c r="AB725" s="122" t="str">
        <f t="shared" si="251"/>
        <v/>
      </c>
      <c r="AC725" s="122" t="str">
        <f>IF($Y725&gt;Dashboard!$Q$19,$AB725,"")</f>
        <v/>
      </c>
      <c r="AD725" s="43" t="str">
        <f t="shared" si="252"/>
        <v/>
      </c>
      <c r="AE725" s="36" t="str">
        <f>IF(Mining_Import!D725="","",Mining_Import!D725)</f>
        <v/>
      </c>
      <c r="AF725" s="36" t="str">
        <f>IF(Mining_Import!E725="","",Mining_Import!E725)</f>
        <v/>
      </c>
      <c r="AG725" s="36" t="str">
        <f>IF(Mining_Import!F725="","",Mining_Import!F725)</f>
        <v/>
      </c>
      <c r="AH725" s="36" t="str">
        <f>IF(Mining_Import!G725="","",Mining_Import!G725)</f>
        <v/>
      </c>
      <c r="AI725" s="36" t="str">
        <f>IF(Mining_Import!H725="","",Mining_Import!H725)</f>
        <v/>
      </c>
      <c r="AJ725" s="36" t="str">
        <f>IF(Mining_Import!I725="","",Mining_Import!I725)</f>
        <v/>
      </c>
      <c r="BY725" s="120" t="str">
        <f t="shared" si="240"/>
        <v/>
      </c>
      <c r="BZ725" s="184" t="str">
        <f t="shared" si="253"/>
        <v/>
      </c>
      <c r="CA725" s="37" t="str">
        <f>IFERROR(VLOOKUP($BY725,Account_Value!$C$2:$F$2500,4,0),"")</f>
        <v/>
      </c>
      <c r="CB725" s="43" t="str">
        <f t="shared" si="241"/>
        <v/>
      </c>
      <c r="CC725" s="122" t="str">
        <f>IF($BZ725="","",SUM($BZ$2:$BZ725))</f>
        <v/>
      </c>
      <c r="CD725" s="43" t="str">
        <f>IF($BZ725="","",$BU$19*(SUM($BZ$2:$BZ725)))</f>
        <v/>
      </c>
    </row>
    <row r="726" spans="1:82">
      <c r="A726" s="4" t="str">
        <f t="shared" si="242"/>
        <v/>
      </c>
      <c r="B726" s="21" t="str">
        <f>IF(Investments_Import!A726="","",Investments_Import!A726)</f>
        <v/>
      </c>
      <c r="C726" s="22" t="str">
        <f t="shared" si="235"/>
        <v/>
      </c>
      <c r="D726" s="51" t="str">
        <f t="shared" si="243"/>
        <v/>
      </c>
      <c r="E726" s="3" t="str">
        <f>IF(Investments_Import!B726="","",Investments_Import!B726)</f>
        <v/>
      </c>
      <c r="F726" s="54" t="str">
        <f t="shared" si="244"/>
        <v xml:space="preserve"> </v>
      </c>
      <c r="G726" s="54" t="str">
        <f>IF($B726="","",COUNTIF($F$2:$F726,$F726))</f>
        <v/>
      </c>
      <c r="H726" s="53" t="str">
        <f t="shared" si="245"/>
        <v xml:space="preserve">  </v>
      </c>
      <c r="I726" s="3" t="str">
        <f>IF(Investments_Import!C726="","",Investments_Import!C726)</f>
        <v/>
      </c>
      <c r="J726" s="108" t="str">
        <f>IF(Investments_Import!D726="","",Investments_Import!D726)</f>
        <v/>
      </c>
      <c r="K726" s="108" t="str">
        <f t="shared" si="246"/>
        <v/>
      </c>
      <c r="L726" s="47" t="str">
        <f>IF(Investments_Import!E726="","",Investments_Import!E726)</f>
        <v/>
      </c>
      <c r="M726" s="47" t="str">
        <f t="shared" si="236"/>
        <v/>
      </c>
      <c r="N726" s="31" t="str">
        <f>IF(Investments_Import!F726="","",Investments_Import!F726)</f>
        <v/>
      </c>
      <c r="O726" s="31" t="str">
        <f t="shared" si="237"/>
        <v/>
      </c>
      <c r="P726" s="3" t="str">
        <f>IF(Investments_Import!G726="","",Investments_Import!G726)</f>
        <v/>
      </c>
      <c r="Q726" s="3" t="str">
        <f>IF(Investments_Import!H726="","",Investments_Import!H726)</f>
        <v/>
      </c>
      <c r="R726" s="37" t="str">
        <f t="shared" si="238"/>
        <v/>
      </c>
      <c r="S726" s="37" t="str">
        <f t="shared" si="239"/>
        <v/>
      </c>
      <c r="U726" s="36" t="str">
        <f>IF(Mining_Import!A726="","",Mining_Import!A726)</f>
        <v/>
      </c>
      <c r="V726" s="22" t="str">
        <f t="shared" si="247"/>
        <v/>
      </c>
      <c r="W726" s="127" t="str">
        <f t="shared" si="248"/>
        <v/>
      </c>
      <c r="X726" s="127" t="str">
        <f t="shared" si="249"/>
        <v/>
      </c>
      <c r="Y726" s="127" t="str">
        <f t="shared" si="250"/>
        <v/>
      </c>
      <c r="Z726" s="36" t="str">
        <f>IF(Mining_Import!B726="","",Mining_Import!B726)</f>
        <v/>
      </c>
      <c r="AA726" s="184" t="str">
        <f>IF(Mining_Import!$C726="","",Mining_Import!$C726)</f>
        <v/>
      </c>
      <c r="AB726" s="122" t="str">
        <f t="shared" si="251"/>
        <v/>
      </c>
      <c r="AC726" s="122" t="str">
        <f>IF($Y726&gt;Dashboard!$Q$19,$AB726,"")</f>
        <v/>
      </c>
      <c r="AD726" s="43" t="str">
        <f t="shared" si="252"/>
        <v/>
      </c>
      <c r="AE726" s="36" t="str">
        <f>IF(Mining_Import!D726="","",Mining_Import!D726)</f>
        <v/>
      </c>
      <c r="AF726" s="36" t="str">
        <f>IF(Mining_Import!E726="","",Mining_Import!E726)</f>
        <v/>
      </c>
      <c r="AG726" s="36" t="str">
        <f>IF(Mining_Import!F726="","",Mining_Import!F726)</f>
        <v/>
      </c>
      <c r="AH726" s="36" t="str">
        <f>IF(Mining_Import!G726="","",Mining_Import!G726)</f>
        <v/>
      </c>
      <c r="AI726" s="36" t="str">
        <f>IF(Mining_Import!H726="","",Mining_Import!H726)</f>
        <v/>
      </c>
      <c r="AJ726" s="36" t="str">
        <f>IF(Mining_Import!I726="","",Mining_Import!I726)</f>
        <v/>
      </c>
      <c r="BY726" s="120" t="str">
        <f t="shared" si="240"/>
        <v/>
      </c>
      <c r="BZ726" s="184" t="str">
        <f t="shared" si="253"/>
        <v/>
      </c>
      <c r="CA726" s="37" t="str">
        <f>IFERROR(VLOOKUP($BY726,Account_Value!$C$2:$F$2500,4,0),"")</f>
        <v/>
      </c>
      <c r="CB726" s="43" t="str">
        <f t="shared" si="241"/>
        <v/>
      </c>
      <c r="CC726" s="122" t="str">
        <f>IF($BZ726="","",SUM($BZ$2:$BZ726))</f>
        <v/>
      </c>
      <c r="CD726" s="43" t="str">
        <f>IF($BZ726="","",$BU$19*(SUM($BZ$2:$BZ726)))</f>
        <v/>
      </c>
    </row>
    <row r="727" spans="1:82">
      <c r="A727" s="4" t="str">
        <f t="shared" si="242"/>
        <v/>
      </c>
      <c r="B727" s="21" t="str">
        <f>IF(Investments_Import!A727="","",Investments_Import!A727)</f>
        <v/>
      </c>
      <c r="C727" s="22" t="str">
        <f t="shared" si="235"/>
        <v/>
      </c>
      <c r="D727" s="51" t="str">
        <f t="shared" si="243"/>
        <v/>
      </c>
      <c r="E727" s="3" t="str">
        <f>IF(Investments_Import!B727="","",Investments_Import!B727)</f>
        <v/>
      </c>
      <c r="F727" s="54" t="str">
        <f t="shared" si="244"/>
        <v xml:space="preserve"> </v>
      </c>
      <c r="G727" s="54" t="str">
        <f>IF($B727="","",COUNTIF($F$2:$F727,$F727))</f>
        <v/>
      </c>
      <c r="H727" s="53" t="str">
        <f t="shared" si="245"/>
        <v xml:space="preserve">  </v>
      </c>
      <c r="I727" s="3" t="str">
        <f>IF(Investments_Import!C727="","",Investments_Import!C727)</f>
        <v/>
      </c>
      <c r="J727" s="108" t="str">
        <f>IF(Investments_Import!D727="","",Investments_Import!D727)</f>
        <v/>
      </c>
      <c r="K727" s="108" t="str">
        <f t="shared" si="246"/>
        <v/>
      </c>
      <c r="L727" s="47" t="str">
        <f>IF(Investments_Import!E727="","",Investments_Import!E727)</f>
        <v/>
      </c>
      <c r="M727" s="47" t="str">
        <f t="shared" si="236"/>
        <v/>
      </c>
      <c r="N727" s="31" t="str">
        <f>IF(Investments_Import!F727="","",Investments_Import!F727)</f>
        <v/>
      </c>
      <c r="O727" s="31" t="str">
        <f t="shared" si="237"/>
        <v/>
      </c>
      <c r="P727" s="3" t="str">
        <f>IF(Investments_Import!G727="","",Investments_Import!G727)</f>
        <v/>
      </c>
      <c r="Q727" s="3" t="str">
        <f>IF(Investments_Import!H727="","",Investments_Import!H727)</f>
        <v/>
      </c>
      <c r="R727" s="37" t="str">
        <f t="shared" si="238"/>
        <v/>
      </c>
      <c r="S727" s="37" t="str">
        <f t="shared" si="239"/>
        <v/>
      </c>
      <c r="U727" s="36" t="str">
        <f>IF(Mining_Import!A727="","",Mining_Import!A727)</f>
        <v/>
      </c>
      <c r="V727" s="22" t="str">
        <f t="shared" si="247"/>
        <v/>
      </c>
      <c r="W727" s="127" t="str">
        <f t="shared" si="248"/>
        <v/>
      </c>
      <c r="X727" s="127" t="str">
        <f t="shared" si="249"/>
        <v/>
      </c>
      <c r="Y727" s="127" t="str">
        <f t="shared" si="250"/>
        <v/>
      </c>
      <c r="Z727" s="36" t="str">
        <f>IF(Mining_Import!B727="","",Mining_Import!B727)</f>
        <v/>
      </c>
      <c r="AA727" s="184" t="str">
        <f>IF(Mining_Import!$C727="","",Mining_Import!$C727)</f>
        <v/>
      </c>
      <c r="AB727" s="122" t="str">
        <f t="shared" si="251"/>
        <v/>
      </c>
      <c r="AC727" s="122" t="str">
        <f>IF($Y727&gt;Dashboard!$Q$19,$AB727,"")</f>
        <v/>
      </c>
      <c r="AD727" s="43" t="str">
        <f t="shared" si="252"/>
        <v/>
      </c>
      <c r="AE727" s="36" t="str">
        <f>IF(Mining_Import!D727="","",Mining_Import!D727)</f>
        <v/>
      </c>
      <c r="AF727" s="36" t="str">
        <f>IF(Mining_Import!E727="","",Mining_Import!E727)</f>
        <v/>
      </c>
      <c r="AG727" s="36" t="str">
        <f>IF(Mining_Import!F727="","",Mining_Import!F727)</f>
        <v/>
      </c>
      <c r="AH727" s="36" t="str">
        <f>IF(Mining_Import!G727="","",Mining_Import!G727)</f>
        <v/>
      </c>
      <c r="AI727" s="36" t="str">
        <f>IF(Mining_Import!H727="","",Mining_Import!H727)</f>
        <v/>
      </c>
      <c r="AJ727" s="36" t="str">
        <f>IF(Mining_Import!I727="","",Mining_Import!I727)</f>
        <v/>
      </c>
      <c r="BY727" s="120" t="str">
        <f t="shared" si="240"/>
        <v/>
      </c>
      <c r="BZ727" s="184" t="str">
        <f t="shared" si="253"/>
        <v/>
      </c>
      <c r="CA727" s="37" t="str">
        <f>IFERROR(VLOOKUP($BY727,Account_Value!$C$2:$F$2500,4,0),"")</f>
        <v/>
      </c>
      <c r="CB727" s="43" t="str">
        <f t="shared" si="241"/>
        <v/>
      </c>
      <c r="CC727" s="122" t="str">
        <f>IF($BZ727="","",SUM($BZ$2:$BZ727))</f>
        <v/>
      </c>
      <c r="CD727" s="43" t="str">
        <f>IF($BZ727="","",$BU$19*(SUM($BZ$2:$BZ727)))</f>
        <v/>
      </c>
    </row>
    <row r="728" spans="1:82">
      <c r="A728" s="4" t="str">
        <f t="shared" si="242"/>
        <v/>
      </c>
      <c r="B728" s="21" t="str">
        <f>IF(Investments_Import!A728="","",Investments_Import!A728)</f>
        <v/>
      </c>
      <c r="C728" s="22" t="str">
        <f t="shared" si="235"/>
        <v/>
      </c>
      <c r="D728" s="51" t="str">
        <f t="shared" si="243"/>
        <v/>
      </c>
      <c r="E728" s="3" t="str">
        <f>IF(Investments_Import!B728="","",Investments_Import!B728)</f>
        <v/>
      </c>
      <c r="F728" s="54" t="str">
        <f t="shared" si="244"/>
        <v xml:space="preserve"> </v>
      </c>
      <c r="G728" s="54" t="str">
        <f>IF($B728="","",COUNTIF($F$2:$F728,$F728))</f>
        <v/>
      </c>
      <c r="H728" s="53" t="str">
        <f t="shared" si="245"/>
        <v xml:space="preserve">  </v>
      </c>
      <c r="I728" s="3" t="str">
        <f>IF(Investments_Import!C728="","",Investments_Import!C728)</f>
        <v/>
      </c>
      <c r="J728" s="108" t="str">
        <f>IF(Investments_Import!D728="","",Investments_Import!D728)</f>
        <v/>
      </c>
      <c r="K728" s="108" t="str">
        <f t="shared" si="246"/>
        <v/>
      </c>
      <c r="L728" s="47" t="str">
        <f>IF(Investments_Import!E728="","",Investments_Import!E728)</f>
        <v/>
      </c>
      <c r="M728" s="47" t="str">
        <f t="shared" si="236"/>
        <v/>
      </c>
      <c r="N728" s="31" t="str">
        <f>IF(Investments_Import!F728="","",Investments_Import!F728)</f>
        <v/>
      </c>
      <c r="O728" s="31" t="str">
        <f t="shared" si="237"/>
        <v/>
      </c>
      <c r="P728" s="3" t="str">
        <f>IF(Investments_Import!G728="","",Investments_Import!G728)</f>
        <v/>
      </c>
      <c r="Q728" s="3" t="str">
        <f>IF(Investments_Import!H728="","",Investments_Import!H728)</f>
        <v/>
      </c>
      <c r="R728" s="37" t="str">
        <f t="shared" si="238"/>
        <v/>
      </c>
      <c r="S728" s="37" t="str">
        <f t="shared" si="239"/>
        <v/>
      </c>
      <c r="U728" s="36" t="str">
        <f>IF(Mining_Import!A728="","",Mining_Import!A728)</f>
        <v/>
      </c>
      <c r="V728" s="22" t="str">
        <f t="shared" si="247"/>
        <v/>
      </c>
      <c r="W728" s="127" t="str">
        <f t="shared" si="248"/>
        <v/>
      </c>
      <c r="X728" s="127" t="str">
        <f t="shared" si="249"/>
        <v/>
      </c>
      <c r="Y728" s="127" t="str">
        <f t="shared" si="250"/>
        <v/>
      </c>
      <c r="Z728" s="36" t="str">
        <f>IF(Mining_Import!B728="","",Mining_Import!B728)</f>
        <v/>
      </c>
      <c r="AA728" s="184" t="str">
        <f>IF(Mining_Import!$C728="","",Mining_Import!$C728)</f>
        <v/>
      </c>
      <c r="AB728" s="122" t="str">
        <f t="shared" si="251"/>
        <v/>
      </c>
      <c r="AC728" s="122" t="str">
        <f>IF($Y728&gt;Dashboard!$Q$19,$AB728,"")</f>
        <v/>
      </c>
      <c r="AD728" s="43" t="str">
        <f t="shared" si="252"/>
        <v/>
      </c>
      <c r="AE728" s="36" t="str">
        <f>IF(Mining_Import!D728="","",Mining_Import!D728)</f>
        <v/>
      </c>
      <c r="AF728" s="36" t="str">
        <f>IF(Mining_Import!E728="","",Mining_Import!E728)</f>
        <v/>
      </c>
      <c r="AG728" s="36" t="str">
        <f>IF(Mining_Import!F728="","",Mining_Import!F728)</f>
        <v/>
      </c>
      <c r="AH728" s="36" t="str">
        <f>IF(Mining_Import!G728="","",Mining_Import!G728)</f>
        <v/>
      </c>
      <c r="AI728" s="36" t="str">
        <f>IF(Mining_Import!H728="","",Mining_Import!H728)</f>
        <v/>
      </c>
      <c r="AJ728" s="36" t="str">
        <f>IF(Mining_Import!I728="","",Mining_Import!I728)</f>
        <v/>
      </c>
      <c r="BY728" s="120" t="str">
        <f t="shared" si="240"/>
        <v/>
      </c>
      <c r="BZ728" s="184" t="str">
        <f t="shared" si="253"/>
        <v/>
      </c>
      <c r="CA728" s="37" t="str">
        <f>IFERROR(VLOOKUP($BY728,Account_Value!$C$2:$F$2500,4,0),"")</f>
        <v/>
      </c>
      <c r="CB728" s="43" t="str">
        <f t="shared" si="241"/>
        <v/>
      </c>
      <c r="CC728" s="122" t="str">
        <f>IF($BZ728="","",SUM($BZ$2:$BZ728))</f>
        <v/>
      </c>
      <c r="CD728" s="43" t="str">
        <f>IF($BZ728="","",$BU$19*(SUM($BZ$2:$BZ728)))</f>
        <v/>
      </c>
    </row>
    <row r="729" spans="1:82">
      <c r="A729" s="4" t="str">
        <f t="shared" si="242"/>
        <v/>
      </c>
      <c r="B729" s="21" t="str">
        <f>IF(Investments_Import!A729="","",Investments_Import!A729)</f>
        <v/>
      </c>
      <c r="C729" s="22" t="str">
        <f t="shared" si="235"/>
        <v/>
      </c>
      <c r="D729" s="51" t="str">
        <f t="shared" si="243"/>
        <v/>
      </c>
      <c r="E729" s="3" t="str">
        <f>IF(Investments_Import!B729="","",Investments_Import!B729)</f>
        <v/>
      </c>
      <c r="F729" s="54" t="str">
        <f t="shared" si="244"/>
        <v xml:space="preserve"> </v>
      </c>
      <c r="G729" s="54" t="str">
        <f>IF($B729="","",COUNTIF($F$2:$F729,$F729))</f>
        <v/>
      </c>
      <c r="H729" s="53" t="str">
        <f t="shared" si="245"/>
        <v xml:space="preserve">  </v>
      </c>
      <c r="I729" s="3" t="str">
        <f>IF(Investments_Import!C729="","",Investments_Import!C729)</f>
        <v/>
      </c>
      <c r="J729" s="108" t="str">
        <f>IF(Investments_Import!D729="","",Investments_Import!D729)</f>
        <v/>
      </c>
      <c r="K729" s="108" t="str">
        <f t="shared" si="246"/>
        <v/>
      </c>
      <c r="L729" s="47" t="str">
        <f>IF(Investments_Import!E729="","",Investments_Import!E729)</f>
        <v/>
      </c>
      <c r="M729" s="47" t="str">
        <f t="shared" si="236"/>
        <v/>
      </c>
      <c r="N729" s="31" t="str">
        <f>IF(Investments_Import!F729="","",Investments_Import!F729)</f>
        <v/>
      </c>
      <c r="O729" s="31" t="str">
        <f t="shared" si="237"/>
        <v/>
      </c>
      <c r="P729" s="3" t="str">
        <f>IF(Investments_Import!G729="","",Investments_Import!G729)</f>
        <v/>
      </c>
      <c r="Q729" s="3" t="str">
        <f>IF(Investments_Import!H729="","",Investments_Import!H729)</f>
        <v/>
      </c>
      <c r="R729" s="37" t="str">
        <f t="shared" si="238"/>
        <v/>
      </c>
      <c r="S729" s="37" t="str">
        <f t="shared" si="239"/>
        <v/>
      </c>
      <c r="U729" s="36" t="str">
        <f>IF(Mining_Import!A729="","",Mining_Import!A729)</f>
        <v/>
      </c>
      <c r="V729" s="22" t="str">
        <f t="shared" si="247"/>
        <v/>
      </c>
      <c r="W729" s="127" t="str">
        <f t="shared" si="248"/>
        <v/>
      </c>
      <c r="X729" s="127" t="str">
        <f t="shared" si="249"/>
        <v/>
      </c>
      <c r="Y729" s="127" t="str">
        <f t="shared" si="250"/>
        <v/>
      </c>
      <c r="Z729" s="36" t="str">
        <f>IF(Mining_Import!B729="","",Mining_Import!B729)</f>
        <v/>
      </c>
      <c r="AA729" s="184" t="str">
        <f>IF(Mining_Import!$C729="","",Mining_Import!$C729)</f>
        <v/>
      </c>
      <c r="AB729" s="122" t="str">
        <f t="shared" si="251"/>
        <v/>
      </c>
      <c r="AC729" s="122" t="str">
        <f>IF($Y729&gt;Dashboard!$Q$19,$AB729,"")</f>
        <v/>
      </c>
      <c r="AD729" s="43" t="str">
        <f t="shared" si="252"/>
        <v/>
      </c>
      <c r="AE729" s="36" t="str">
        <f>IF(Mining_Import!D729="","",Mining_Import!D729)</f>
        <v/>
      </c>
      <c r="AF729" s="36" t="str">
        <f>IF(Mining_Import!E729="","",Mining_Import!E729)</f>
        <v/>
      </c>
      <c r="AG729" s="36" t="str">
        <f>IF(Mining_Import!F729="","",Mining_Import!F729)</f>
        <v/>
      </c>
      <c r="AH729" s="36" t="str">
        <f>IF(Mining_Import!G729="","",Mining_Import!G729)</f>
        <v/>
      </c>
      <c r="AI729" s="36" t="str">
        <f>IF(Mining_Import!H729="","",Mining_Import!H729)</f>
        <v/>
      </c>
      <c r="AJ729" s="36" t="str">
        <f>IF(Mining_Import!I729="","",Mining_Import!I729)</f>
        <v/>
      </c>
      <c r="BY729" s="120" t="str">
        <f t="shared" si="240"/>
        <v/>
      </c>
      <c r="BZ729" s="184" t="str">
        <f t="shared" si="253"/>
        <v/>
      </c>
      <c r="CA729" s="37" t="str">
        <f>IFERROR(VLOOKUP($BY729,Account_Value!$C$2:$F$2500,4,0),"")</f>
        <v/>
      </c>
      <c r="CB729" s="43" t="str">
        <f t="shared" si="241"/>
        <v/>
      </c>
      <c r="CC729" s="122" t="str">
        <f>IF($BZ729="","",SUM($BZ$2:$BZ729))</f>
        <v/>
      </c>
      <c r="CD729" s="43" t="str">
        <f>IF($BZ729="","",$BU$19*(SUM($BZ$2:$BZ729)))</f>
        <v/>
      </c>
    </row>
    <row r="730" spans="1:82">
      <c r="A730" s="4" t="str">
        <f t="shared" si="242"/>
        <v/>
      </c>
      <c r="B730" s="21" t="str">
        <f>IF(Investments_Import!A730="","",Investments_Import!A730)</f>
        <v/>
      </c>
      <c r="C730" s="22" t="str">
        <f t="shared" si="235"/>
        <v/>
      </c>
      <c r="D730" s="51" t="str">
        <f t="shared" si="243"/>
        <v/>
      </c>
      <c r="E730" s="3" t="str">
        <f>IF(Investments_Import!B730="","",Investments_Import!B730)</f>
        <v/>
      </c>
      <c r="F730" s="54" t="str">
        <f t="shared" si="244"/>
        <v xml:space="preserve"> </v>
      </c>
      <c r="G730" s="54" t="str">
        <f>IF($B730="","",COUNTIF($F$2:$F730,$F730))</f>
        <v/>
      </c>
      <c r="H730" s="53" t="str">
        <f t="shared" si="245"/>
        <v xml:space="preserve">  </v>
      </c>
      <c r="I730" s="3" t="str">
        <f>IF(Investments_Import!C730="","",Investments_Import!C730)</f>
        <v/>
      </c>
      <c r="J730" s="108" t="str">
        <f>IF(Investments_Import!D730="","",Investments_Import!D730)</f>
        <v/>
      </c>
      <c r="K730" s="108" t="str">
        <f t="shared" si="246"/>
        <v/>
      </c>
      <c r="L730" s="47" t="str">
        <f>IF(Investments_Import!E730="","",Investments_Import!E730)</f>
        <v/>
      </c>
      <c r="M730" s="47" t="str">
        <f t="shared" si="236"/>
        <v/>
      </c>
      <c r="N730" s="31" t="str">
        <f>IF(Investments_Import!F730="","",Investments_Import!F730)</f>
        <v/>
      </c>
      <c r="O730" s="31" t="str">
        <f t="shared" si="237"/>
        <v/>
      </c>
      <c r="P730" s="3" t="str">
        <f>IF(Investments_Import!G730="","",Investments_Import!G730)</f>
        <v/>
      </c>
      <c r="Q730" s="3" t="str">
        <f>IF(Investments_Import!H730="","",Investments_Import!H730)</f>
        <v/>
      </c>
      <c r="R730" s="37" t="str">
        <f t="shared" si="238"/>
        <v/>
      </c>
      <c r="S730" s="37" t="str">
        <f t="shared" si="239"/>
        <v/>
      </c>
      <c r="U730" s="36" t="str">
        <f>IF(Mining_Import!A730="","",Mining_Import!A730)</f>
        <v/>
      </c>
      <c r="V730" s="22" t="str">
        <f t="shared" si="247"/>
        <v/>
      </c>
      <c r="W730" s="127" t="str">
        <f t="shared" si="248"/>
        <v/>
      </c>
      <c r="X730" s="127" t="str">
        <f t="shared" si="249"/>
        <v/>
      </c>
      <c r="Y730" s="127" t="str">
        <f t="shared" si="250"/>
        <v/>
      </c>
      <c r="Z730" s="36" t="str">
        <f>IF(Mining_Import!B730="","",Mining_Import!B730)</f>
        <v/>
      </c>
      <c r="AA730" s="184" t="str">
        <f>IF(Mining_Import!$C730="","",Mining_Import!$C730)</f>
        <v/>
      </c>
      <c r="AB730" s="122" t="str">
        <f t="shared" si="251"/>
        <v/>
      </c>
      <c r="AC730" s="122" t="str">
        <f>IF($Y730&gt;Dashboard!$Q$19,$AB730,"")</f>
        <v/>
      </c>
      <c r="AD730" s="43" t="str">
        <f t="shared" si="252"/>
        <v/>
      </c>
      <c r="AE730" s="36" t="str">
        <f>IF(Mining_Import!D730="","",Mining_Import!D730)</f>
        <v/>
      </c>
      <c r="AF730" s="36" t="str">
        <f>IF(Mining_Import!E730="","",Mining_Import!E730)</f>
        <v/>
      </c>
      <c r="AG730" s="36" t="str">
        <f>IF(Mining_Import!F730="","",Mining_Import!F730)</f>
        <v/>
      </c>
      <c r="AH730" s="36" t="str">
        <f>IF(Mining_Import!G730="","",Mining_Import!G730)</f>
        <v/>
      </c>
      <c r="AI730" s="36" t="str">
        <f>IF(Mining_Import!H730="","",Mining_Import!H730)</f>
        <v/>
      </c>
      <c r="AJ730" s="36" t="str">
        <f>IF(Mining_Import!I730="","",Mining_Import!I730)</f>
        <v/>
      </c>
      <c r="BY730" s="120" t="str">
        <f t="shared" si="240"/>
        <v/>
      </c>
      <c r="BZ730" s="184" t="str">
        <f t="shared" si="253"/>
        <v/>
      </c>
      <c r="CA730" s="37" t="str">
        <f>IFERROR(VLOOKUP($BY730,Account_Value!$C$2:$F$2500,4,0),"")</f>
        <v/>
      </c>
      <c r="CB730" s="43" t="str">
        <f t="shared" si="241"/>
        <v/>
      </c>
      <c r="CC730" s="122" t="str">
        <f>IF($BZ730="","",SUM($BZ$2:$BZ730))</f>
        <v/>
      </c>
      <c r="CD730" s="43" t="str">
        <f>IF($BZ730="","",$BU$19*(SUM($BZ$2:$BZ730)))</f>
        <v/>
      </c>
    </row>
    <row r="731" spans="1:82">
      <c r="A731" s="4" t="str">
        <f t="shared" si="242"/>
        <v/>
      </c>
      <c r="B731" s="21" t="str">
        <f>IF(Investments_Import!A731="","",Investments_Import!A731)</f>
        <v/>
      </c>
      <c r="C731" s="22" t="str">
        <f t="shared" si="235"/>
        <v/>
      </c>
      <c r="D731" s="51" t="str">
        <f t="shared" si="243"/>
        <v/>
      </c>
      <c r="E731" s="3" t="str">
        <f>IF(Investments_Import!B731="","",Investments_Import!B731)</f>
        <v/>
      </c>
      <c r="F731" s="54" t="str">
        <f t="shared" si="244"/>
        <v xml:space="preserve"> </v>
      </c>
      <c r="G731" s="54" t="str">
        <f>IF($B731="","",COUNTIF($F$2:$F731,$F731))</f>
        <v/>
      </c>
      <c r="H731" s="53" t="str">
        <f t="shared" si="245"/>
        <v xml:space="preserve">  </v>
      </c>
      <c r="I731" s="3" t="str">
        <f>IF(Investments_Import!C731="","",Investments_Import!C731)</f>
        <v/>
      </c>
      <c r="J731" s="108" t="str">
        <f>IF(Investments_Import!D731="","",Investments_Import!D731)</f>
        <v/>
      </c>
      <c r="K731" s="108" t="str">
        <f t="shared" si="246"/>
        <v/>
      </c>
      <c r="L731" s="47" t="str">
        <f>IF(Investments_Import!E731="","",Investments_Import!E731)</f>
        <v/>
      </c>
      <c r="M731" s="47" t="str">
        <f t="shared" si="236"/>
        <v/>
      </c>
      <c r="N731" s="31" t="str">
        <f>IF(Investments_Import!F731="","",Investments_Import!F731)</f>
        <v/>
      </c>
      <c r="O731" s="31" t="str">
        <f t="shared" si="237"/>
        <v/>
      </c>
      <c r="P731" s="3" t="str">
        <f>IF(Investments_Import!G731="","",Investments_Import!G731)</f>
        <v/>
      </c>
      <c r="Q731" s="3" t="str">
        <f>IF(Investments_Import!H731="","",Investments_Import!H731)</f>
        <v/>
      </c>
      <c r="R731" s="37" t="str">
        <f t="shared" si="238"/>
        <v/>
      </c>
      <c r="S731" s="37" t="str">
        <f t="shared" si="239"/>
        <v/>
      </c>
      <c r="U731" s="36" t="str">
        <f>IF(Mining_Import!A731="","",Mining_Import!A731)</f>
        <v/>
      </c>
      <c r="V731" s="22" t="str">
        <f t="shared" si="247"/>
        <v/>
      </c>
      <c r="W731" s="127" t="str">
        <f t="shared" si="248"/>
        <v/>
      </c>
      <c r="X731" s="127" t="str">
        <f t="shared" si="249"/>
        <v/>
      </c>
      <c r="Y731" s="127" t="str">
        <f t="shared" si="250"/>
        <v/>
      </c>
      <c r="Z731" s="36" t="str">
        <f>IF(Mining_Import!B731="","",Mining_Import!B731)</f>
        <v/>
      </c>
      <c r="AA731" s="184" t="str">
        <f>IF(Mining_Import!$C731="","",Mining_Import!$C731)</f>
        <v/>
      </c>
      <c r="AB731" s="122" t="str">
        <f t="shared" si="251"/>
        <v/>
      </c>
      <c r="AC731" s="122" t="str">
        <f>IF($Y731&gt;Dashboard!$Q$19,$AB731,"")</f>
        <v/>
      </c>
      <c r="AD731" s="43" t="str">
        <f t="shared" si="252"/>
        <v/>
      </c>
      <c r="AE731" s="36" t="str">
        <f>IF(Mining_Import!D731="","",Mining_Import!D731)</f>
        <v/>
      </c>
      <c r="AF731" s="36" t="str">
        <f>IF(Mining_Import!E731="","",Mining_Import!E731)</f>
        <v/>
      </c>
      <c r="AG731" s="36" t="str">
        <f>IF(Mining_Import!F731="","",Mining_Import!F731)</f>
        <v/>
      </c>
      <c r="AH731" s="36" t="str">
        <f>IF(Mining_Import!G731="","",Mining_Import!G731)</f>
        <v/>
      </c>
      <c r="AI731" s="36" t="str">
        <f>IF(Mining_Import!H731="","",Mining_Import!H731)</f>
        <v/>
      </c>
      <c r="AJ731" s="36" t="str">
        <f>IF(Mining_Import!I731="","",Mining_Import!I731)</f>
        <v/>
      </c>
      <c r="BY731" s="120" t="str">
        <f t="shared" si="240"/>
        <v/>
      </c>
      <c r="BZ731" s="184" t="str">
        <f t="shared" si="253"/>
        <v/>
      </c>
      <c r="CA731" s="37" t="str">
        <f>IFERROR(VLOOKUP($BY731,Account_Value!$C$2:$F$2500,4,0),"")</f>
        <v/>
      </c>
      <c r="CB731" s="43" t="str">
        <f t="shared" si="241"/>
        <v/>
      </c>
      <c r="CC731" s="122" t="str">
        <f>IF($BZ731="","",SUM($BZ$2:$BZ731))</f>
        <v/>
      </c>
      <c r="CD731" s="43" t="str">
        <f>IF($BZ731="","",$BU$19*(SUM($BZ$2:$BZ731)))</f>
        <v/>
      </c>
    </row>
    <row r="732" spans="1:82">
      <c r="A732" s="4" t="str">
        <f t="shared" si="242"/>
        <v/>
      </c>
      <c r="B732" s="21" t="str">
        <f>IF(Investments_Import!A732="","",Investments_Import!A732)</f>
        <v/>
      </c>
      <c r="C732" s="22" t="str">
        <f t="shared" si="235"/>
        <v/>
      </c>
      <c r="D732" s="51" t="str">
        <f t="shared" si="243"/>
        <v/>
      </c>
      <c r="E732" s="3" t="str">
        <f>IF(Investments_Import!B732="","",Investments_Import!B732)</f>
        <v/>
      </c>
      <c r="F732" s="54" t="str">
        <f t="shared" si="244"/>
        <v xml:space="preserve"> </v>
      </c>
      <c r="G732" s="54" t="str">
        <f>IF($B732="","",COUNTIF($F$2:$F732,$F732))</f>
        <v/>
      </c>
      <c r="H732" s="53" t="str">
        <f t="shared" si="245"/>
        <v xml:space="preserve">  </v>
      </c>
      <c r="I732" s="3" t="str">
        <f>IF(Investments_Import!C732="","",Investments_Import!C732)</f>
        <v/>
      </c>
      <c r="J732" s="108" t="str">
        <f>IF(Investments_Import!D732="","",Investments_Import!D732)</f>
        <v/>
      </c>
      <c r="K732" s="108" t="str">
        <f t="shared" si="246"/>
        <v/>
      </c>
      <c r="L732" s="47" t="str">
        <f>IF(Investments_Import!E732="","",Investments_Import!E732)</f>
        <v/>
      </c>
      <c r="M732" s="47" t="str">
        <f t="shared" si="236"/>
        <v/>
      </c>
      <c r="N732" s="31" t="str">
        <f>IF(Investments_Import!F732="","",Investments_Import!F732)</f>
        <v/>
      </c>
      <c r="O732" s="31" t="str">
        <f t="shared" si="237"/>
        <v/>
      </c>
      <c r="P732" s="3" t="str">
        <f>IF(Investments_Import!G732="","",Investments_Import!G732)</f>
        <v/>
      </c>
      <c r="Q732" s="3" t="str">
        <f>IF(Investments_Import!H732="","",Investments_Import!H732)</f>
        <v/>
      </c>
      <c r="R732" s="37" t="str">
        <f t="shared" si="238"/>
        <v/>
      </c>
      <c r="S732" s="37" t="str">
        <f t="shared" si="239"/>
        <v/>
      </c>
      <c r="U732" s="36" t="str">
        <f>IF(Mining_Import!A732="","",Mining_Import!A732)</f>
        <v/>
      </c>
      <c r="V732" s="22" t="str">
        <f t="shared" si="247"/>
        <v/>
      </c>
      <c r="W732" s="127" t="str">
        <f t="shared" si="248"/>
        <v/>
      </c>
      <c r="X732" s="127" t="str">
        <f t="shared" si="249"/>
        <v/>
      </c>
      <c r="Y732" s="127" t="str">
        <f t="shared" si="250"/>
        <v/>
      </c>
      <c r="Z732" s="36" t="str">
        <f>IF(Mining_Import!B732="","",Mining_Import!B732)</f>
        <v/>
      </c>
      <c r="AA732" s="184" t="str">
        <f>IF(Mining_Import!$C732="","",Mining_Import!$C732)</f>
        <v/>
      </c>
      <c r="AB732" s="122" t="str">
        <f t="shared" si="251"/>
        <v/>
      </c>
      <c r="AC732" s="122" t="str">
        <f>IF($Y732&gt;Dashboard!$Q$19,$AB732,"")</f>
        <v/>
      </c>
      <c r="AD732" s="43" t="str">
        <f t="shared" si="252"/>
        <v/>
      </c>
      <c r="AE732" s="36" t="str">
        <f>IF(Mining_Import!D732="","",Mining_Import!D732)</f>
        <v/>
      </c>
      <c r="AF732" s="36" t="str">
        <f>IF(Mining_Import!E732="","",Mining_Import!E732)</f>
        <v/>
      </c>
      <c r="AG732" s="36" t="str">
        <f>IF(Mining_Import!F732="","",Mining_Import!F732)</f>
        <v/>
      </c>
      <c r="AH732" s="36" t="str">
        <f>IF(Mining_Import!G732="","",Mining_Import!G732)</f>
        <v/>
      </c>
      <c r="AI732" s="36" t="str">
        <f>IF(Mining_Import!H732="","",Mining_Import!H732)</f>
        <v/>
      </c>
      <c r="AJ732" s="36" t="str">
        <f>IF(Mining_Import!I732="","",Mining_Import!I732)</f>
        <v/>
      </c>
      <c r="BY732" s="120" t="str">
        <f t="shared" si="240"/>
        <v/>
      </c>
      <c r="BZ732" s="184" t="str">
        <f t="shared" si="253"/>
        <v/>
      </c>
      <c r="CA732" s="37" t="str">
        <f>IFERROR(VLOOKUP($BY732,Account_Value!$C$2:$F$2500,4,0),"")</f>
        <v/>
      </c>
      <c r="CB732" s="43" t="str">
        <f t="shared" si="241"/>
        <v/>
      </c>
      <c r="CC732" s="122" t="str">
        <f>IF($BZ732="","",SUM($BZ$2:$BZ732))</f>
        <v/>
      </c>
      <c r="CD732" s="43" t="str">
        <f>IF($BZ732="","",$BU$19*(SUM($BZ$2:$BZ732)))</f>
        <v/>
      </c>
    </row>
    <row r="733" spans="1:82">
      <c r="A733" s="4" t="str">
        <f t="shared" si="242"/>
        <v/>
      </c>
      <c r="B733" s="21" t="str">
        <f>IF(Investments_Import!A733="","",Investments_Import!A733)</f>
        <v/>
      </c>
      <c r="C733" s="22" t="str">
        <f t="shared" si="235"/>
        <v/>
      </c>
      <c r="D733" s="51" t="str">
        <f t="shared" si="243"/>
        <v/>
      </c>
      <c r="E733" s="3" t="str">
        <f>IF(Investments_Import!B733="","",Investments_Import!B733)</f>
        <v/>
      </c>
      <c r="F733" s="54" t="str">
        <f t="shared" si="244"/>
        <v xml:space="preserve"> </v>
      </c>
      <c r="G733" s="54" t="str">
        <f>IF($B733="","",COUNTIF($F$2:$F733,$F733))</f>
        <v/>
      </c>
      <c r="H733" s="53" t="str">
        <f t="shared" si="245"/>
        <v xml:space="preserve">  </v>
      </c>
      <c r="I733" s="3" t="str">
        <f>IF(Investments_Import!C733="","",Investments_Import!C733)</f>
        <v/>
      </c>
      <c r="J733" s="108" t="str">
        <f>IF(Investments_Import!D733="","",Investments_Import!D733)</f>
        <v/>
      </c>
      <c r="K733" s="108" t="str">
        <f t="shared" si="246"/>
        <v/>
      </c>
      <c r="L733" s="47" t="str">
        <f>IF(Investments_Import!E733="","",Investments_Import!E733)</f>
        <v/>
      </c>
      <c r="M733" s="47" t="str">
        <f t="shared" si="236"/>
        <v/>
      </c>
      <c r="N733" s="31" t="str">
        <f>IF(Investments_Import!F733="","",Investments_Import!F733)</f>
        <v/>
      </c>
      <c r="O733" s="31" t="str">
        <f t="shared" si="237"/>
        <v/>
      </c>
      <c r="P733" s="3" t="str">
        <f>IF(Investments_Import!G733="","",Investments_Import!G733)</f>
        <v/>
      </c>
      <c r="Q733" s="3" t="str">
        <f>IF(Investments_Import!H733="","",Investments_Import!H733)</f>
        <v/>
      </c>
      <c r="R733" s="37" t="str">
        <f t="shared" si="238"/>
        <v/>
      </c>
      <c r="S733" s="37" t="str">
        <f t="shared" si="239"/>
        <v/>
      </c>
      <c r="U733" s="36" t="str">
        <f>IF(Mining_Import!A733="","",Mining_Import!A733)</f>
        <v/>
      </c>
      <c r="V733" s="22" t="str">
        <f t="shared" si="247"/>
        <v/>
      </c>
      <c r="W733" s="127" t="str">
        <f t="shared" si="248"/>
        <v/>
      </c>
      <c r="X733" s="127" t="str">
        <f t="shared" si="249"/>
        <v/>
      </c>
      <c r="Y733" s="127" t="str">
        <f t="shared" si="250"/>
        <v/>
      </c>
      <c r="Z733" s="36" t="str">
        <f>IF(Mining_Import!B733="","",Mining_Import!B733)</f>
        <v/>
      </c>
      <c r="AA733" s="184" t="str">
        <f>IF(Mining_Import!$C733="","",Mining_Import!$C733)</f>
        <v/>
      </c>
      <c r="AB733" s="122" t="str">
        <f t="shared" si="251"/>
        <v/>
      </c>
      <c r="AC733" s="122" t="str">
        <f>IF($Y733&gt;Dashboard!$Q$19,$AB733,"")</f>
        <v/>
      </c>
      <c r="AD733" s="43" t="str">
        <f t="shared" si="252"/>
        <v/>
      </c>
      <c r="AE733" s="36" t="str">
        <f>IF(Mining_Import!D733="","",Mining_Import!D733)</f>
        <v/>
      </c>
      <c r="AF733" s="36" t="str">
        <f>IF(Mining_Import!E733="","",Mining_Import!E733)</f>
        <v/>
      </c>
      <c r="AG733" s="36" t="str">
        <f>IF(Mining_Import!F733="","",Mining_Import!F733)</f>
        <v/>
      </c>
      <c r="AH733" s="36" t="str">
        <f>IF(Mining_Import!G733="","",Mining_Import!G733)</f>
        <v/>
      </c>
      <c r="AI733" s="36" t="str">
        <f>IF(Mining_Import!H733="","",Mining_Import!H733)</f>
        <v/>
      </c>
      <c r="AJ733" s="36" t="str">
        <f>IF(Mining_Import!I733="","",Mining_Import!I733)</f>
        <v/>
      </c>
      <c r="BY733" s="120" t="str">
        <f t="shared" si="240"/>
        <v/>
      </c>
      <c r="BZ733" s="184" t="str">
        <f t="shared" si="253"/>
        <v/>
      </c>
      <c r="CA733" s="37" t="str">
        <f>IFERROR(VLOOKUP($BY733,Account_Value!$C$2:$F$2500,4,0),"")</f>
        <v/>
      </c>
      <c r="CB733" s="43" t="str">
        <f t="shared" si="241"/>
        <v/>
      </c>
      <c r="CC733" s="122" t="str">
        <f>IF($BZ733="","",SUM($BZ$2:$BZ733))</f>
        <v/>
      </c>
      <c r="CD733" s="43" t="str">
        <f>IF($BZ733="","",$BU$19*(SUM($BZ$2:$BZ733)))</f>
        <v/>
      </c>
    </row>
    <row r="734" spans="1:82">
      <c r="A734" s="4" t="str">
        <f t="shared" si="242"/>
        <v/>
      </c>
      <c r="B734" s="21" t="str">
        <f>IF(Investments_Import!A734="","",Investments_Import!A734)</f>
        <v/>
      </c>
      <c r="C734" s="22" t="str">
        <f t="shared" si="235"/>
        <v/>
      </c>
      <c r="D734" s="51" t="str">
        <f t="shared" si="243"/>
        <v/>
      </c>
      <c r="E734" s="3" t="str">
        <f>IF(Investments_Import!B734="","",Investments_Import!B734)</f>
        <v/>
      </c>
      <c r="F734" s="54" t="str">
        <f t="shared" si="244"/>
        <v xml:space="preserve"> </v>
      </c>
      <c r="G734" s="54" t="str">
        <f>IF($B734="","",COUNTIF($F$2:$F734,$F734))</f>
        <v/>
      </c>
      <c r="H734" s="53" t="str">
        <f t="shared" si="245"/>
        <v xml:space="preserve">  </v>
      </c>
      <c r="I734" s="3" t="str">
        <f>IF(Investments_Import!C734="","",Investments_Import!C734)</f>
        <v/>
      </c>
      <c r="J734" s="108" t="str">
        <f>IF(Investments_Import!D734="","",Investments_Import!D734)</f>
        <v/>
      </c>
      <c r="K734" s="108" t="str">
        <f t="shared" si="246"/>
        <v/>
      </c>
      <c r="L734" s="47" t="str">
        <f>IF(Investments_Import!E734="","",Investments_Import!E734)</f>
        <v/>
      </c>
      <c r="M734" s="47" t="str">
        <f t="shared" si="236"/>
        <v/>
      </c>
      <c r="N734" s="31" t="str">
        <f>IF(Investments_Import!F734="","",Investments_Import!F734)</f>
        <v/>
      </c>
      <c r="O734" s="31" t="str">
        <f t="shared" si="237"/>
        <v/>
      </c>
      <c r="P734" s="3" t="str">
        <f>IF(Investments_Import!G734="","",Investments_Import!G734)</f>
        <v/>
      </c>
      <c r="Q734" s="3" t="str">
        <f>IF(Investments_Import!H734="","",Investments_Import!H734)</f>
        <v/>
      </c>
      <c r="R734" s="37" t="str">
        <f t="shared" si="238"/>
        <v/>
      </c>
      <c r="S734" s="37" t="str">
        <f t="shared" si="239"/>
        <v/>
      </c>
      <c r="U734" s="36" t="str">
        <f>IF(Mining_Import!A734="","",Mining_Import!A734)</f>
        <v/>
      </c>
      <c r="V734" s="22" t="str">
        <f t="shared" si="247"/>
        <v/>
      </c>
      <c r="W734" s="127" t="str">
        <f t="shared" si="248"/>
        <v/>
      </c>
      <c r="X734" s="127" t="str">
        <f t="shared" si="249"/>
        <v/>
      </c>
      <c r="Y734" s="127" t="str">
        <f t="shared" si="250"/>
        <v/>
      </c>
      <c r="Z734" s="36" t="str">
        <f>IF(Mining_Import!B734="","",Mining_Import!B734)</f>
        <v/>
      </c>
      <c r="AA734" s="184" t="str">
        <f>IF(Mining_Import!$C734="","",Mining_Import!$C734)</f>
        <v/>
      </c>
      <c r="AB734" s="122" t="str">
        <f t="shared" si="251"/>
        <v/>
      </c>
      <c r="AC734" s="122" t="str">
        <f>IF($Y734&gt;Dashboard!$Q$19,$AB734,"")</f>
        <v/>
      </c>
      <c r="AD734" s="43" t="str">
        <f t="shared" si="252"/>
        <v/>
      </c>
      <c r="AE734" s="36" t="str">
        <f>IF(Mining_Import!D734="","",Mining_Import!D734)</f>
        <v/>
      </c>
      <c r="AF734" s="36" t="str">
        <f>IF(Mining_Import!E734="","",Mining_Import!E734)</f>
        <v/>
      </c>
      <c r="AG734" s="36" t="str">
        <f>IF(Mining_Import!F734="","",Mining_Import!F734)</f>
        <v/>
      </c>
      <c r="AH734" s="36" t="str">
        <f>IF(Mining_Import!G734="","",Mining_Import!G734)</f>
        <v/>
      </c>
      <c r="AI734" s="36" t="str">
        <f>IF(Mining_Import!H734="","",Mining_Import!H734)</f>
        <v/>
      </c>
      <c r="AJ734" s="36" t="str">
        <f>IF(Mining_Import!I734="","",Mining_Import!I734)</f>
        <v/>
      </c>
      <c r="BY734" s="120" t="str">
        <f t="shared" si="240"/>
        <v/>
      </c>
      <c r="BZ734" s="184" t="str">
        <f t="shared" si="253"/>
        <v/>
      </c>
      <c r="CA734" s="37" t="str">
        <f>IFERROR(VLOOKUP($BY734,Account_Value!$C$2:$F$2500,4,0),"")</f>
        <v/>
      </c>
      <c r="CB734" s="43" t="str">
        <f t="shared" si="241"/>
        <v/>
      </c>
      <c r="CC734" s="122" t="str">
        <f>IF($BZ734="","",SUM($BZ$2:$BZ734))</f>
        <v/>
      </c>
      <c r="CD734" s="43" t="str">
        <f>IF($BZ734="","",$BU$19*(SUM($BZ$2:$BZ734)))</f>
        <v/>
      </c>
    </row>
    <row r="735" spans="1:82">
      <c r="A735" s="4" t="str">
        <f t="shared" si="242"/>
        <v/>
      </c>
      <c r="B735" s="21" t="str">
        <f>IF(Investments_Import!A735="","",Investments_Import!A735)</f>
        <v/>
      </c>
      <c r="C735" s="22" t="str">
        <f t="shared" si="235"/>
        <v/>
      </c>
      <c r="D735" s="51" t="str">
        <f t="shared" si="243"/>
        <v/>
      </c>
      <c r="E735" s="3" t="str">
        <f>IF(Investments_Import!B735="","",Investments_Import!B735)</f>
        <v/>
      </c>
      <c r="F735" s="54" t="str">
        <f t="shared" si="244"/>
        <v xml:space="preserve"> </v>
      </c>
      <c r="G735" s="54" t="str">
        <f>IF($B735="","",COUNTIF($F$2:$F735,$F735))</f>
        <v/>
      </c>
      <c r="H735" s="53" t="str">
        <f t="shared" si="245"/>
        <v xml:space="preserve">  </v>
      </c>
      <c r="I735" s="3" t="str">
        <f>IF(Investments_Import!C735="","",Investments_Import!C735)</f>
        <v/>
      </c>
      <c r="J735" s="108" t="str">
        <f>IF(Investments_Import!D735="","",Investments_Import!D735)</f>
        <v/>
      </c>
      <c r="K735" s="108" t="str">
        <f t="shared" si="246"/>
        <v/>
      </c>
      <c r="L735" s="47" t="str">
        <f>IF(Investments_Import!E735="","",Investments_Import!E735)</f>
        <v/>
      </c>
      <c r="M735" s="47" t="str">
        <f t="shared" si="236"/>
        <v/>
      </c>
      <c r="N735" s="31" t="str">
        <f>IF(Investments_Import!F735="","",Investments_Import!F735)</f>
        <v/>
      </c>
      <c r="O735" s="31" t="str">
        <f t="shared" si="237"/>
        <v/>
      </c>
      <c r="P735" s="3" t="str">
        <f>IF(Investments_Import!G735="","",Investments_Import!G735)</f>
        <v/>
      </c>
      <c r="Q735" s="3" t="str">
        <f>IF(Investments_Import!H735="","",Investments_Import!H735)</f>
        <v/>
      </c>
      <c r="R735" s="37" t="str">
        <f t="shared" si="238"/>
        <v/>
      </c>
      <c r="S735" s="37" t="str">
        <f t="shared" si="239"/>
        <v/>
      </c>
      <c r="U735" s="36" t="str">
        <f>IF(Mining_Import!A735="","",Mining_Import!A735)</f>
        <v/>
      </c>
      <c r="V735" s="22" t="str">
        <f t="shared" si="247"/>
        <v/>
      </c>
      <c r="W735" s="127" t="str">
        <f t="shared" si="248"/>
        <v/>
      </c>
      <c r="X735" s="127" t="str">
        <f t="shared" si="249"/>
        <v/>
      </c>
      <c r="Y735" s="127" t="str">
        <f t="shared" si="250"/>
        <v/>
      </c>
      <c r="Z735" s="36" t="str">
        <f>IF(Mining_Import!B735="","",Mining_Import!B735)</f>
        <v/>
      </c>
      <c r="AA735" s="184" t="str">
        <f>IF(Mining_Import!$C735="","",Mining_Import!$C735)</f>
        <v/>
      </c>
      <c r="AB735" s="122" t="str">
        <f t="shared" si="251"/>
        <v/>
      </c>
      <c r="AC735" s="122" t="str">
        <f>IF($Y735&gt;Dashboard!$Q$19,$AB735,"")</f>
        <v/>
      </c>
      <c r="AD735" s="43" t="str">
        <f t="shared" si="252"/>
        <v/>
      </c>
      <c r="AE735" s="36" t="str">
        <f>IF(Mining_Import!D735="","",Mining_Import!D735)</f>
        <v/>
      </c>
      <c r="AF735" s="36" t="str">
        <f>IF(Mining_Import!E735="","",Mining_Import!E735)</f>
        <v/>
      </c>
      <c r="AG735" s="36" t="str">
        <f>IF(Mining_Import!F735="","",Mining_Import!F735)</f>
        <v/>
      </c>
      <c r="AH735" s="36" t="str">
        <f>IF(Mining_Import!G735="","",Mining_Import!G735)</f>
        <v/>
      </c>
      <c r="AI735" s="36" t="str">
        <f>IF(Mining_Import!H735="","",Mining_Import!H735)</f>
        <v/>
      </c>
      <c r="AJ735" s="36" t="str">
        <f>IF(Mining_Import!I735="","",Mining_Import!I735)</f>
        <v/>
      </c>
      <c r="BY735" s="120" t="str">
        <f t="shared" si="240"/>
        <v/>
      </c>
      <c r="BZ735" s="184" t="str">
        <f t="shared" si="253"/>
        <v/>
      </c>
      <c r="CA735" s="37" t="str">
        <f>IFERROR(VLOOKUP($BY735,Account_Value!$C$2:$F$2500,4,0),"")</f>
        <v/>
      </c>
      <c r="CB735" s="43" t="str">
        <f t="shared" si="241"/>
        <v/>
      </c>
      <c r="CC735" s="122" t="str">
        <f>IF($BZ735="","",SUM($BZ$2:$BZ735))</f>
        <v/>
      </c>
      <c r="CD735" s="43" t="str">
        <f>IF($BZ735="","",$BU$19*(SUM($BZ$2:$BZ735)))</f>
        <v/>
      </c>
    </row>
    <row r="736" spans="1:82">
      <c r="A736" s="4" t="str">
        <f t="shared" si="242"/>
        <v/>
      </c>
      <c r="B736" s="21" t="str">
        <f>IF(Investments_Import!A736="","",Investments_Import!A736)</f>
        <v/>
      </c>
      <c r="C736" s="22" t="str">
        <f t="shared" si="235"/>
        <v/>
      </c>
      <c r="D736" s="51" t="str">
        <f t="shared" si="243"/>
        <v/>
      </c>
      <c r="E736" s="3" t="str">
        <f>IF(Investments_Import!B736="","",Investments_Import!B736)</f>
        <v/>
      </c>
      <c r="F736" s="54" t="str">
        <f t="shared" si="244"/>
        <v xml:space="preserve"> </v>
      </c>
      <c r="G736" s="54" t="str">
        <f>IF($B736="","",COUNTIF($F$2:$F736,$F736))</f>
        <v/>
      </c>
      <c r="H736" s="53" t="str">
        <f t="shared" si="245"/>
        <v xml:space="preserve">  </v>
      </c>
      <c r="I736" s="3" t="str">
        <f>IF(Investments_Import!C736="","",Investments_Import!C736)</f>
        <v/>
      </c>
      <c r="J736" s="108" t="str">
        <f>IF(Investments_Import!D736="","",Investments_Import!D736)</f>
        <v/>
      </c>
      <c r="K736" s="108" t="str">
        <f t="shared" si="246"/>
        <v/>
      </c>
      <c r="L736" s="47" t="str">
        <f>IF(Investments_Import!E736="","",Investments_Import!E736)</f>
        <v/>
      </c>
      <c r="M736" s="47" t="str">
        <f t="shared" si="236"/>
        <v/>
      </c>
      <c r="N736" s="31" t="str">
        <f>IF(Investments_Import!F736="","",Investments_Import!F736)</f>
        <v/>
      </c>
      <c r="O736" s="31" t="str">
        <f t="shared" si="237"/>
        <v/>
      </c>
      <c r="P736" s="3" t="str">
        <f>IF(Investments_Import!G736="","",Investments_Import!G736)</f>
        <v/>
      </c>
      <c r="Q736" s="3" t="str">
        <f>IF(Investments_Import!H736="","",Investments_Import!H736)</f>
        <v/>
      </c>
      <c r="R736" s="37" t="str">
        <f t="shared" si="238"/>
        <v/>
      </c>
      <c r="S736" s="37" t="str">
        <f t="shared" si="239"/>
        <v/>
      </c>
      <c r="U736" s="36" t="str">
        <f>IF(Mining_Import!A736="","",Mining_Import!A736)</f>
        <v/>
      </c>
      <c r="V736" s="22" t="str">
        <f t="shared" si="247"/>
        <v/>
      </c>
      <c r="W736" s="127" t="str">
        <f t="shared" si="248"/>
        <v/>
      </c>
      <c r="X736" s="127" t="str">
        <f t="shared" si="249"/>
        <v/>
      </c>
      <c r="Y736" s="127" t="str">
        <f t="shared" si="250"/>
        <v/>
      </c>
      <c r="Z736" s="36" t="str">
        <f>IF(Mining_Import!B736="","",Mining_Import!B736)</f>
        <v/>
      </c>
      <c r="AA736" s="184" t="str">
        <f>IF(Mining_Import!$C736="","",Mining_Import!$C736)</f>
        <v/>
      </c>
      <c r="AB736" s="122" t="str">
        <f t="shared" si="251"/>
        <v/>
      </c>
      <c r="AC736" s="122" t="str">
        <f>IF($Y736&gt;Dashboard!$Q$19,$AB736,"")</f>
        <v/>
      </c>
      <c r="AD736" s="43" t="str">
        <f t="shared" si="252"/>
        <v/>
      </c>
      <c r="AE736" s="36" t="str">
        <f>IF(Mining_Import!D736="","",Mining_Import!D736)</f>
        <v/>
      </c>
      <c r="AF736" s="36" t="str">
        <f>IF(Mining_Import!E736="","",Mining_Import!E736)</f>
        <v/>
      </c>
      <c r="AG736" s="36" t="str">
        <f>IF(Mining_Import!F736="","",Mining_Import!F736)</f>
        <v/>
      </c>
      <c r="AH736" s="36" t="str">
        <f>IF(Mining_Import!G736="","",Mining_Import!G736)</f>
        <v/>
      </c>
      <c r="AI736" s="36" t="str">
        <f>IF(Mining_Import!H736="","",Mining_Import!H736)</f>
        <v/>
      </c>
      <c r="AJ736" s="36" t="str">
        <f>IF(Mining_Import!I736="","",Mining_Import!I736)</f>
        <v/>
      </c>
      <c r="BY736" s="120" t="str">
        <f t="shared" si="240"/>
        <v/>
      </c>
      <c r="BZ736" s="184" t="str">
        <f t="shared" si="253"/>
        <v/>
      </c>
      <c r="CA736" s="37" t="str">
        <f>IFERROR(VLOOKUP($BY736,Account_Value!$C$2:$F$2500,4,0),"")</f>
        <v/>
      </c>
      <c r="CB736" s="43" t="str">
        <f t="shared" si="241"/>
        <v/>
      </c>
      <c r="CC736" s="122" t="str">
        <f>IF($BZ736="","",SUM($BZ$2:$BZ736))</f>
        <v/>
      </c>
      <c r="CD736" s="43" t="str">
        <f>IF($BZ736="","",$BU$19*(SUM($BZ$2:$BZ736)))</f>
        <v/>
      </c>
    </row>
    <row r="737" spans="1:82">
      <c r="A737" s="4" t="str">
        <f t="shared" si="242"/>
        <v/>
      </c>
      <c r="B737" s="21" t="str">
        <f>IF(Investments_Import!A737="","",Investments_Import!A737)</f>
        <v/>
      </c>
      <c r="C737" s="22" t="str">
        <f t="shared" si="235"/>
        <v/>
      </c>
      <c r="D737" s="51" t="str">
        <f t="shared" si="243"/>
        <v/>
      </c>
      <c r="E737" s="3" t="str">
        <f>IF(Investments_Import!B737="","",Investments_Import!B737)</f>
        <v/>
      </c>
      <c r="F737" s="54" t="str">
        <f t="shared" si="244"/>
        <v xml:space="preserve"> </v>
      </c>
      <c r="G737" s="54" t="str">
        <f>IF($B737="","",COUNTIF($F$2:$F737,$F737))</f>
        <v/>
      </c>
      <c r="H737" s="53" t="str">
        <f t="shared" si="245"/>
        <v xml:space="preserve">  </v>
      </c>
      <c r="I737" s="3" t="str">
        <f>IF(Investments_Import!C737="","",Investments_Import!C737)</f>
        <v/>
      </c>
      <c r="J737" s="108" t="str">
        <f>IF(Investments_Import!D737="","",Investments_Import!D737)</f>
        <v/>
      </c>
      <c r="K737" s="108" t="str">
        <f t="shared" si="246"/>
        <v/>
      </c>
      <c r="L737" s="47" t="str">
        <f>IF(Investments_Import!E737="","",Investments_Import!E737)</f>
        <v/>
      </c>
      <c r="M737" s="47" t="str">
        <f t="shared" si="236"/>
        <v/>
      </c>
      <c r="N737" s="31" t="str">
        <f>IF(Investments_Import!F737="","",Investments_Import!F737)</f>
        <v/>
      </c>
      <c r="O737" s="31" t="str">
        <f t="shared" si="237"/>
        <v/>
      </c>
      <c r="P737" s="3" t="str">
        <f>IF(Investments_Import!G737="","",Investments_Import!G737)</f>
        <v/>
      </c>
      <c r="Q737" s="3" t="str">
        <f>IF(Investments_Import!H737="","",Investments_Import!H737)</f>
        <v/>
      </c>
      <c r="R737" s="37" t="str">
        <f t="shared" si="238"/>
        <v/>
      </c>
      <c r="S737" s="37" t="str">
        <f t="shared" si="239"/>
        <v/>
      </c>
      <c r="U737" s="36" t="str">
        <f>IF(Mining_Import!A737="","",Mining_Import!A737)</f>
        <v/>
      </c>
      <c r="V737" s="22" t="str">
        <f t="shared" si="247"/>
        <v/>
      </c>
      <c r="W737" s="127" t="str">
        <f t="shared" si="248"/>
        <v/>
      </c>
      <c r="X737" s="127" t="str">
        <f t="shared" si="249"/>
        <v/>
      </c>
      <c r="Y737" s="127" t="str">
        <f t="shared" si="250"/>
        <v/>
      </c>
      <c r="Z737" s="36" t="str">
        <f>IF(Mining_Import!B737="","",Mining_Import!B737)</f>
        <v/>
      </c>
      <c r="AA737" s="184" t="str">
        <f>IF(Mining_Import!$C737="","",Mining_Import!$C737)</f>
        <v/>
      </c>
      <c r="AB737" s="122" t="str">
        <f t="shared" si="251"/>
        <v/>
      </c>
      <c r="AC737" s="122" t="str">
        <f>IF($Y737&gt;Dashboard!$Q$19,$AB737,"")</f>
        <v/>
      </c>
      <c r="AD737" s="43" t="str">
        <f t="shared" si="252"/>
        <v/>
      </c>
      <c r="AE737" s="36" t="str">
        <f>IF(Mining_Import!D737="","",Mining_Import!D737)</f>
        <v/>
      </c>
      <c r="AF737" s="36" t="str">
        <f>IF(Mining_Import!E737="","",Mining_Import!E737)</f>
        <v/>
      </c>
      <c r="AG737" s="36" t="str">
        <f>IF(Mining_Import!F737="","",Mining_Import!F737)</f>
        <v/>
      </c>
      <c r="AH737" s="36" t="str">
        <f>IF(Mining_Import!G737="","",Mining_Import!G737)</f>
        <v/>
      </c>
      <c r="AI737" s="36" t="str">
        <f>IF(Mining_Import!H737="","",Mining_Import!H737)</f>
        <v/>
      </c>
      <c r="AJ737" s="36" t="str">
        <f>IF(Mining_Import!I737="","",Mining_Import!I737)</f>
        <v/>
      </c>
      <c r="BY737" s="120" t="str">
        <f t="shared" si="240"/>
        <v/>
      </c>
      <c r="BZ737" s="184" t="str">
        <f t="shared" si="253"/>
        <v/>
      </c>
      <c r="CA737" s="37" t="str">
        <f>IFERROR(VLOOKUP($BY737,Account_Value!$C$2:$F$2500,4,0),"")</f>
        <v/>
      </c>
      <c r="CB737" s="43" t="str">
        <f t="shared" si="241"/>
        <v/>
      </c>
      <c r="CC737" s="122" t="str">
        <f>IF($BZ737="","",SUM($BZ$2:$BZ737))</f>
        <v/>
      </c>
      <c r="CD737" s="43" t="str">
        <f>IF($BZ737="","",$BU$19*(SUM($BZ$2:$BZ737)))</f>
        <v/>
      </c>
    </row>
    <row r="738" spans="1:82">
      <c r="A738" s="4" t="str">
        <f t="shared" si="242"/>
        <v/>
      </c>
      <c r="B738" s="21" t="str">
        <f>IF(Investments_Import!A738="","",Investments_Import!A738)</f>
        <v/>
      </c>
      <c r="C738" s="22" t="str">
        <f t="shared" si="235"/>
        <v/>
      </c>
      <c r="D738" s="51" t="str">
        <f t="shared" si="243"/>
        <v/>
      </c>
      <c r="E738" s="3" t="str">
        <f>IF(Investments_Import!B738="","",Investments_Import!B738)</f>
        <v/>
      </c>
      <c r="F738" s="54" t="str">
        <f t="shared" si="244"/>
        <v xml:space="preserve"> </v>
      </c>
      <c r="G738" s="54" t="str">
        <f>IF($B738="","",COUNTIF($F$2:$F738,$F738))</f>
        <v/>
      </c>
      <c r="H738" s="53" t="str">
        <f t="shared" si="245"/>
        <v xml:space="preserve">  </v>
      </c>
      <c r="I738" s="3" t="str">
        <f>IF(Investments_Import!C738="","",Investments_Import!C738)</f>
        <v/>
      </c>
      <c r="J738" s="108" t="str">
        <f>IF(Investments_Import!D738="","",Investments_Import!D738)</f>
        <v/>
      </c>
      <c r="K738" s="108" t="str">
        <f t="shared" si="246"/>
        <v/>
      </c>
      <c r="L738" s="47" t="str">
        <f>IF(Investments_Import!E738="","",Investments_Import!E738)</f>
        <v/>
      </c>
      <c r="M738" s="47" t="str">
        <f t="shared" si="236"/>
        <v/>
      </c>
      <c r="N738" s="31" t="str">
        <f>IF(Investments_Import!F738="","",Investments_Import!F738)</f>
        <v/>
      </c>
      <c r="O738" s="31" t="str">
        <f t="shared" si="237"/>
        <v/>
      </c>
      <c r="P738" s="3" t="str">
        <f>IF(Investments_Import!G738="","",Investments_Import!G738)</f>
        <v/>
      </c>
      <c r="Q738" s="3" t="str">
        <f>IF(Investments_Import!H738="","",Investments_Import!H738)</f>
        <v/>
      </c>
      <c r="R738" s="37" t="str">
        <f t="shared" si="238"/>
        <v/>
      </c>
      <c r="S738" s="37" t="str">
        <f t="shared" si="239"/>
        <v/>
      </c>
      <c r="U738" s="36" t="str">
        <f>IF(Mining_Import!A738="","",Mining_Import!A738)</f>
        <v/>
      </c>
      <c r="V738" s="22" t="str">
        <f t="shared" si="247"/>
        <v/>
      </c>
      <c r="W738" s="127" t="str">
        <f t="shared" si="248"/>
        <v/>
      </c>
      <c r="X738" s="127" t="str">
        <f t="shared" si="249"/>
        <v/>
      </c>
      <c r="Y738" s="127" t="str">
        <f t="shared" si="250"/>
        <v/>
      </c>
      <c r="Z738" s="36" t="str">
        <f>IF(Mining_Import!B738="","",Mining_Import!B738)</f>
        <v/>
      </c>
      <c r="AA738" s="184" t="str">
        <f>IF(Mining_Import!$C738="","",Mining_Import!$C738)</f>
        <v/>
      </c>
      <c r="AB738" s="122" t="str">
        <f t="shared" si="251"/>
        <v/>
      </c>
      <c r="AC738" s="122" t="str">
        <f>IF($Y738&gt;Dashboard!$Q$19,$AB738,"")</f>
        <v/>
      </c>
      <c r="AD738" s="43" t="str">
        <f t="shared" si="252"/>
        <v/>
      </c>
      <c r="AE738" s="36" t="str">
        <f>IF(Mining_Import!D738="","",Mining_Import!D738)</f>
        <v/>
      </c>
      <c r="AF738" s="36" t="str">
        <f>IF(Mining_Import!E738="","",Mining_Import!E738)</f>
        <v/>
      </c>
      <c r="AG738" s="36" t="str">
        <f>IF(Mining_Import!F738="","",Mining_Import!F738)</f>
        <v/>
      </c>
      <c r="AH738" s="36" t="str">
        <f>IF(Mining_Import!G738="","",Mining_Import!G738)</f>
        <v/>
      </c>
      <c r="AI738" s="36" t="str">
        <f>IF(Mining_Import!H738="","",Mining_Import!H738)</f>
        <v/>
      </c>
      <c r="AJ738" s="36" t="str">
        <f>IF(Mining_Import!I738="","",Mining_Import!I738)</f>
        <v/>
      </c>
      <c r="BY738" s="120" t="str">
        <f t="shared" si="240"/>
        <v/>
      </c>
      <c r="BZ738" s="184" t="str">
        <f t="shared" si="253"/>
        <v/>
      </c>
      <c r="CA738" s="37" t="str">
        <f>IFERROR(VLOOKUP($BY738,Account_Value!$C$2:$F$2500,4,0),"")</f>
        <v/>
      </c>
      <c r="CB738" s="43" t="str">
        <f t="shared" si="241"/>
        <v/>
      </c>
      <c r="CC738" s="122" t="str">
        <f>IF($BZ738="","",SUM($BZ$2:$BZ738))</f>
        <v/>
      </c>
      <c r="CD738" s="43" t="str">
        <f>IF($BZ738="","",$BU$19*(SUM($BZ$2:$BZ738)))</f>
        <v/>
      </c>
    </row>
    <row r="739" spans="1:82">
      <c r="A739" s="4" t="str">
        <f t="shared" si="242"/>
        <v/>
      </c>
      <c r="B739" s="21" t="str">
        <f>IF(Investments_Import!A739="","",Investments_Import!A739)</f>
        <v/>
      </c>
      <c r="C739" s="22" t="str">
        <f t="shared" si="235"/>
        <v/>
      </c>
      <c r="D739" s="51" t="str">
        <f t="shared" si="243"/>
        <v/>
      </c>
      <c r="E739" s="3" t="str">
        <f>IF(Investments_Import!B739="","",Investments_Import!B739)</f>
        <v/>
      </c>
      <c r="F739" s="54" t="str">
        <f t="shared" si="244"/>
        <v xml:space="preserve"> </v>
      </c>
      <c r="G739" s="54" t="str">
        <f>IF($B739="","",COUNTIF($F$2:$F739,$F739))</f>
        <v/>
      </c>
      <c r="H739" s="53" t="str">
        <f t="shared" si="245"/>
        <v xml:space="preserve">  </v>
      </c>
      <c r="I739" s="3" t="str">
        <f>IF(Investments_Import!C739="","",Investments_Import!C739)</f>
        <v/>
      </c>
      <c r="J739" s="108" t="str">
        <f>IF(Investments_Import!D739="","",Investments_Import!D739)</f>
        <v/>
      </c>
      <c r="K739" s="108" t="str">
        <f t="shared" si="246"/>
        <v/>
      </c>
      <c r="L739" s="47" t="str">
        <f>IF(Investments_Import!E739="","",Investments_Import!E739)</f>
        <v/>
      </c>
      <c r="M739" s="47" t="str">
        <f t="shared" si="236"/>
        <v/>
      </c>
      <c r="N739" s="31" t="str">
        <f>IF(Investments_Import!F739="","",Investments_Import!F739)</f>
        <v/>
      </c>
      <c r="O739" s="31" t="str">
        <f t="shared" si="237"/>
        <v/>
      </c>
      <c r="P739" s="3" t="str">
        <f>IF(Investments_Import!G739="","",Investments_Import!G739)</f>
        <v/>
      </c>
      <c r="Q739" s="3" t="str">
        <f>IF(Investments_Import!H739="","",Investments_Import!H739)</f>
        <v/>
      </c>
      <c r="R739" s="37" t="str">
        <f t="shared" si="238"/>
        <v/>
      </c>
      <c r="S739" s="37" t="str">
        <f t="shared" si="239"/>
        <v/>
      </c>
      <c r="U739" s="36" t="str">
        <f>IF(Mining_Import!A739="","",Mining_Import!A739)</f>
        <v/>
      </c>
      <c r="V739" s="22" t="str">
        <f t="shared" si="247"/>
        <v/>
      </c>
      <c r="W739" s="127" t="str">
        <f t="shared" si="248"/>
        <v/>
      </c>
      <c r="X739" s="127" t="str">
        <f t="shared" si="249"/>
        <v/>
      </c>
      <c r="Y739" s="127" t="str">
        <f t="shared" si="250"/>
        <v/>
      </c>
      <c r="Z739" s="36" t="str">
        <f>IF(Mining_Import!B739="","",Mining_Import!B739)</f>
        <v/>
      </c>
      <c r="AA739" s="184" t="str">
        <f>IF(Mining_Import!$C739="","",Mining_Import!$C739)</f>
        <v/>
      </c>
      <c r="AB739" s="122" t="str">
        <f t="shared" si="251"/>
        <v/>
      </c>
      <c r="AC739" s="122" t="str">
        <f>IF($Y739&gt;Dashboard!$Q$19,$AB739,"")</f>
        <v/>
      </c>
      <c r="AD739" s="43" t="str">
        <f t="shared" si="252"/>
        <v/>
      </c>
      <c r="AE739" s="36" t="str">
        <f>IF(Mining_Import!D739="","",Mining_Import!D739)</f>
        <v/>
      </c>
      <c r="AF739" s="36" t="str">
        <f>IF(Mining_Import!E739="","",Mining_Import!E739)</f>
        <v/>
      </c>
      <c r="AG739" s="36" t="str">
        <f>IF(Mining_Import!F739="","",Mining_Import!F739)</f>
        <v/>
      </c>
      <c r="AH739" s="36" t="str">
        <f>IF(Mining_Import!G739="","",Mining_Import!G739)</f>
        <v/>
      </c>
      <c r="AI739" s="36" t="str">
        <f>IF(Mining_Import!H739="","",Mining_Import!H739)</f>
        <v/>
      </c>
      <c r="AJ739" s="36" t="str">
        <f>IF(Mining_Import!I739="","",Mining_Import!I739)</f>
        <v/>
      </c>
      <c r="BY739" s="120" t="str">
        <f t="shared" si="240"/>
        <v/>
      </c>
      <c r="BZ739" s="184" t="str">
        <f t="shared" si="253"/>
        <v/>
      </c>
      <c r="CA739" s="37" t="str">
        <f>IFERROR(VLOOKUP($BY739,Account_Value!$C$2:$F$2500,4,0),"")</f>
        <v/>
      </c>
      <c r="CB739" s="43" t="str">
        <f t="shared" si="241"/>
        <v/>
      </c>
      <c r="CC739" s="122" t="str">
        <f>IF($BZ739="","",SUM($BZ$2:$BZ739))</f>
        <v/>
      </c>
      <c r="CD739" s="43" t="str">
        <f>IF($BZ739="","",$BU$19*(SUM($BZ$2:$BZ739)))</f>
        <v/>
      </c>
    </row>
    <row r="740" spans="1:82">
      <c r="A740" s="4" t="str">
        <f t="shared" si="242"/>
        <v/>
      </c>
      <c r="B740" s="21" t="str">
        <f>IF(Investments_Import!A740="","",Investments_Import!A740)</f>
        <v/>
      </c>
      <c r="C740" s="22" t="str">
        <f t="shared" si="235"/>
        <v/>
      </c>
      <c r="D740" s="51" t="str">
        <f t="shared" si="243"/>
        <v/>
      </c>
      <c r="E740" s="3" t="str">
        <f>IF(Investments_Import!B740="","",Investments_Import!B740)</f>
        <v/>
      </c>
      <c r="F740" s="54" t="str">
        <f t="shared" si="244"/>
        <v xml:space="preserve"> </v>
      </c>
      <c r="G740" s="54" t="str">
        <f>IF($B740="","",COUNTIF($F$2:$F740,$F740))</f>
        <v/>
      </c>
      <c r="H740" s="53" t="str">
        <f t="shared" si="245"/>
        <v xml:space="preserve">  </v>
      </c>
      <c r="I740" s="3" t="str">
        <f>IF(Investments_Import!C740="","",Investments_Import!C740)</f>
        <v/>
      </c>
      <c r="J740" s="108" t="str">
        <f>IF(Investments_Import!D740="","",Investments_Import!D740)</f>
        <v/>
      </c>
      <c r="K740" s="108" t="str">
        <f t="shared" si="246"/>
        <v/>
      </c>
      <c r="L740" s="47" t="str">
        <f>IF(Investments_Import!E740="","",Investments_Import!E740)</f>
        <v/>
      </c>
      <c r="M740" s="47" t="str">
        <f t="shared" si="236"/>
        <v/>
      </c>
      <c r="N740" s="31" t="str">
        <f>IF(Investments_Import!F740="","",Investments_Import!F740)</f>
        <v/>
      </c>
      <c r="O740" s="31" t="str">
        <f t="shared" si="237"/>
        <v/>
      </c>
      <c r="P740" s="3" t="str">
        <f>IF(Investments_Import!G740="","",Investments_Import!G740)</f>
        <v/>
      </c>
      <c r="Q740" s="3" t="str">
        <f>IF(Investments_Import!H740="","",Investments_Import!H740)</f>
        <v/>
      </c>
      <c r="R740" s="37" t="str">
        <f t="shared" si="238"/>
        <v/>
      </c>
      <c r="S740" s="37" t="str">
        <f t="shared" si="239"/>
        <v/>
      </c>
      <c r="U740" s="36" t="str">
        <f>IF(Mining_Import!A740="","",Mining_Import!A740)</f>
        <v/>
      </c>
      <c r="V740" s="22" t="str">
        <f t="shared" si="247"/>
        <v/>
      </c>
      <c r="W740" s="127" t="str">
        <f t="shared" si="248"/>
        <v/>
      </c>
      <c r="X740" s="127" t="str">
        <f t="shared" si="249"/>
        <v/>
      </c>
      <c r="Y740" s="127" t="str">
        <f t="shared" si="250"/>
        <v/>
      </c>
      <c r="Z740" s="36" t="str">
        <f>IF(Mining_Import!B740="","",Mining_Import!B740)</f>
        <v/>
      </c>
      <c r="AA740" s="184" t="str">
        <f>IF(Mining_Import!$C740="","",Mining_Import!$C740)</f>
        <v/>
      </c>
      <c r="AB740" s="122" t="str">
        <f t="shared" si="251"/>
        <v/>
      </c>
      <c r="AC740" s="122" t="str">
        <f>IF($Y740&gt;Dashboard!$Q$19,$AB740,"")</f>
        <v/>
      </c>
      <c r="AD740" s="43" t="str">
        <f t="shared" si="252"/>
        <v/>
      </c>
      <c r="AE740" s="36" t="str">
        <f>IF(Mining_Import!D740="","",Mining_Import!D740)</f>
        <v/>
      </c>
      <c r="AF740" s="36" t="str">
        <f>IF(Mining_Import!E740="","",Mining_Import!E740)</f>
        <v/>
      </c>
      <c r="AG740" s="36" t="str">
        <f>IF(Mining_Import!F740="","",Mining_Import!F740)</f>
        <v/>
      </c>
      <c r="AH740" s="36" t="str">
        <f>IF(Mining_Import!G740="","",Mining_Import!G740)</f>
        <v/>
      </c>
      <c r="AI740" s="36" t="str">
        <f>IF(Mining_Import!H740="","",Mining_Import!H740)</f>
        <v/>
      </c>
      <c r="AJ740" s="36" t="str">
        <f>IF(Mining_Import!I740="","",Mining_Import!I740)</f>
        <v/>
      </c>
      <c r="BY740" s="120" t="str">
        <f t="shared" si="240"/>
        <v/>
      </c>
      <c r="BZ740" s="184" t="str">
        <f t="shared" si="253"/>
        <v/>
      </c>
      <c r="CA740" s="37" t="str">
        <f>IFERROR(VLOOKUP($BY740,Account_Value!$C$2:$F$2500,4,0),"")</f>
        <v/>
      </c>
      <c r="CB740" s="43" t="str">
        <f t="shared" si="241"/>
        <v/>
      </c>
      <c r="CC740" s="122" t="str">
        <f>IF($BZ740="","",SUM($BZ$2:$BZ740))</f>
        <v/>
      </c>
      <c r="CD740" s="43" t="str">
        <f>IF($BZ740="","",$BU$19*(SUM($BZ$2:$BZ740)))</f>
        <v/>
      </c>
    </row>
    <row r="741" spans="1:82">
      <c r="A741" s="4" t="str">
        <f t="shared" si="242"/>
        <v/>
      </c>
      <c r="B741" s="21" t="str">
        <f>IF(Investments_Import!A741="","",Investments_Import!A741)</f>
        <v/>
      </c>
      <c r="C741" s="22" t="str">
        <f t="shared" si="235"/>
        <v/>
      </c>
      <c r="D741" s="51" t="str">
        <f t="shared" si="243"/>
        <v/>
      </c>
      <c r="E741" s="3" t="str">
        <f>IF(Investments_Import!B741="","",Investments_Import!B741)</f>
        <v/>
      </c>
      <c r="F741" s="54" t="str">
        <f t="shared" si="244"/>
        <v xml:space="preserve"> </v>
      </c>
      <c r="G741" s="54" t="str">
        <f>IF($B741="","",COUNTIF($F$2:$F741,$F741))</f>
        <v/>
      </c>
      <c r="H741" s="53" t="str">
        <f t="shared" si="245"/>
        <v xml:space="preserve">  </v>
      </c>
      <c r="I741" s="3" t="str">
        <f>IF(Investments_Import!C741="","",Investments_Import!C741)</f>
        <v/>
      </c>
      <c r="J741" s="108" t="str">
        <f>IF(Investments_Import!D741="","",Investments_Import!D741)</f>
        <v/>
      </c>
      <c r="K741" s="108" t="str">
        <f t="shared" si="246"/>
        <v/>
      </c>
      <c r="L741" s="47" t="str">
        <f>IF(Investments_Import!E741="","",Investments_Import!E741)</f>
        <v/>
      </c>
      <c r="M741" s="47" t="str">
        <f t="shared" si="236"/>
        <v/>
      </c>
      <c r="N741" s="31" t="str">
        <f>IF(Investments_Import!F741="","",Investments_Import!F741)</f>
        <v/>
      </c>
      <c r="O741" s="31" t="str">
        <f t="shared" si="237"/>
        <v/>
      </c>
      <c r="P741" s="3" t="str">
        <f>IF(Investments_Import!G741="","",Investments_Import!G741)</f>
        <v/>
      </c>
      <c r="Q741" s="3" t="str">
        <f>IF(Investments_Import!H741="","",Investments_Import!H741)</f>
        <v/>
      </c>
      <c r="R741" s="37" t="str">
        <f t="shared" si="238"/>
        <v/>
      </c>
      <c r="S741" s="37" t="str">
        <f t="shared" si="239"/>
        <v/>
      </c>
      <c r="U741" s="36" t="str">
        <f>IF(Mining_Import!A741="","",Mining_Import!A741)</f>
        <v/>
      </c>
      <c r="V741" s="22" t="str">
        <f t="shared" si="247"/>
        <v/>
      </c>
      <c r="W741" s="127" t="str">
        <f t="shared" si="248"/>
        <v/>
      </c>
      <c r="X741" s="127" t="str">
        <f t="shared" si="249"/>
        <v/>
      </c>
      <c r="Y741" s="127" t="str">
        <f t="shared" si="250"/>
        <v/>
      </c>
      <c r="Z741" s="36" t="str">
        <f>IF(Mining_Import!B741="","",Mining_Import!B741)</f>
        <v/>
      </c>
      <c r="AA741" s="184" t="str">
        <f>IF(Mining_Import!$C741="","",Mining_Import!$C741)</f>
        <v/>
      </c>
      <c r="AB741" s="122" t="str">
        <f t="shared" si="251"/>
        <v/>
      </c>
      <c r="AC741" s="122" t="str">
        <f>IF($Y741&gt;Dashboard!$Q$19,$AB741,"")</f>
        <v/>
      </c>
      <c r="AD741" s="43" t="str">
        <f t="shared" si="252"/>
        <v/>
      </c>
      <c r="AE741" s="36" t="str">
        <f>IF(Mining_Import!D741="","",Mining_Import!D741)</f>
        <v/>
      </c>
      <c r="AF741" s="36" t="str">
        <f>IF(Mining_Import!E741="","",Mining_Import!E741)</f>
        <v/>
      </c>
      <c r="AG741" s="36" t="str">
        <f>IF(Mining_Import!F741="","",Mining_Import!F741)</f>
        <v/>
      </c>
      <c r="AH741" s="36" t="str">
        <f>IF(Mining_Import!G741="","",Mining_Import!G741)</f>
        <v/>
      </c>
      <c r="AI741" s="36" t="str">
        <f>IF(Mining_Import!H741="","",Mining_Import!H741)</f>
        <v/>
      </c>
      <c r="AJ741" s="36" t="str">
        <f>IF(Mining_Import!I741="","",Mining_Import!I741)</f>
        <v/>
      </c>
      <c r="BY741" s="120" t="str">
        <f t="shared" si="240"/>
        <v/>
      </c>
      <c r="BZ741" s="184" t="str">
        <f t="shared" si="253"/>
        <v/>
      </c>
      <c r="CA741" s="37" t="str">
        <f>IFERROR(VLOOKUP($BY741,Account_Value!$C$2:$F$2500,4,0),"")</f>
        <v/>
      </c>
      <c r="CB741" s="43" t="str">
        <f t="shared" si="241"/>
        <v/>
      </c>
      <c r="CC741" s="122" t="str">
        <f>IF($BZ741="","",SUM($BZ$2:$BZ741))</f>
        <v/>
      </c>
      <c r="CD741" s="43" t="str">
        <f>IF($BZ741="","",$BU$19*(SUM($BZ$2:$BZ741)))</f>
        <v/>
      </c>
    </row>
    <row r="742" spans="1:82">
      <c r="A742" s="4" t="str">
        <f t="shared" si="242"/>
        <v/>
      </c>
      <c r="B742" s="21" t="str">
        <f>IF(Investments_Import!A742="","",Investments_Import!A742)</f>
        <v/>
      </c>
      <c r="C742" s="22" t="str">
        <f t="shared" si="235"/>
        <v/>
      </c>
      <c r="D742" s="51" t="str">
        <f t="shared" si="243"/>
        <v/>
      </c>
      <c r="E742" s="3" t="str">
        <f>IF(Investments_Import!B742="","",Investments_Import!B742)</f>
        <v/>
      </c>
      <c r="F742" s="54" t="str">
        <f t="shared" si="244"/>
        <v xml:space="preserve"> </v>
      </c>
      <c r="G742" s="54" t="str">
        <f>IF($B742="","",COUNTIF($F$2:$F742,$F742))</f>
        <v/>
      </c>
      <c r="H742" s="53" t="str">
        <f t="shared" si="245"/>
        <v xml:space="preserve">  </v>
      </c>
      <c r="I742" s="3" t="str">
        <f>IF(Investments_Import!C742="","",Investments_Import!C742)</f>
        <v/>
      </c>
      <c r="J742" s="108" t="str">
        <f>IF(Investments_Import!D742="","",Investments_Import!D742)</f>
        <v/>
      </c>
      <c r="K742" s="108" t="str">
        <f t="shared" si="246"/>
        <v/>
      </c>
      <c r="L742" s="47" t="str">
        <f>IF(Investments_Import!E742="","",Investments_Import!E742)</f>
        <v/>
      </c>
      <c r="M742" s="47" t="str">
        <f t="shared" si="236"/>
        <v/>
      </c>
      <c r="N742" s="31" t="str">
        <f>IF(Investments_Import!F742="","",Investments_Import!F742)</f>
        <v/>
      </c>
      <c r="O742" s="31" t="str">
        <f t="shared" si="237"/>
        <v/>
      </c>
      <c r="P742" s="3" t="str">
        <f>IF(Investments_Import!G742="","",Investments_Import!G742)</f>
        <v/>
      </c>
      <c r="Q742" s="3" t="str">
        <f>IF(Investments_Import!H742="","",Investments_Import!H742)</f>
        <v/>
      </c>
      <c r="R742" s="37" t="str">
        <f t="shared" si="238"/>
        <v/>
      </c>
      <c r="S742" s="37" t="str">
        <f t="shared" si="239"/>
        <v/>
      </c>
      <c r="U742" s="36" t="str">
        <f>IF(Mining_Import!A742="","",Mining_Import!A742)</f>
        <v/>
      </c>
      <c r="V742" s="22" t="str">
        <f t="shared" si="247"/>
        <v/>
      </c>
      <c r="W742" s="127" t="str">
        <f t="shared" si="248"/>
        <v/>
      </c>
      <c r="X742" s="127" t="str">
        <f t="shared" si="249"/>
        <v/>
      </c>
      <c r="Y742" s="127" t="str">
        <f t="shared" si="250"/>
        <v/>
      </c>
      <c r="Z742" s="36" t="str">
        <f>IF(Mining_Import!B742="","",Mining_Import!B742)</f>
        <v/>
      </c>
      <c r="AA742" s="184" t="str">
        <f>IF(Mining_Import!$C742="","",Mining_Import!$C742)</f>
        <v/>
      </c>
      <c r="AB742" s="122" t="str">
        <f t="shared" si="251"/>
        <v/>
      </c>
      <c r="AC742" s="122" t="str">
        <f>IF($Y742&gt;Dashboard!$Q$19,$AB742,"")</f>
        <v/>
      </c>
      <c r="AD742" s="43" t="str">
        <f t="shared" si="252"/>
        <v/>
      </c>
      <c r="AE742" s="36" t="str">
        <f>IF(Mining_Import!D742="","",Mining_Import!D742)</f>
        <v/>
      </c>
      <c r="AF742" s="36" t="str">
        <f>IF(Mining_Import!E742="","",Mining_Import!E742)</f>
        <v/>
      </c>
      <c r="AG742" s="36" t="str">
        <f>IF(Mining_Import!F742="","",Mining_Import!F742)</f>
        <v/>
      </c>
      <c r="AH742" s="36" t="str">
        <f>IF(Mining_Import!G742="","",Mining_Import!G742)</f>
        <v/>
      </c>
      <c r="AI742" s="36" t="str">
        <f>IF(Mining_Import!H742="","",Mining_Import!H742)</f>
        <v/>
      </c>
      <c r="AJ742" s="36" t="str">
        <f>IF(Mining_Import!I742="","",Mining_Import!I742)</f>
        <v/>
      </c>
      <c r="BY742" s="120" t="str">
        <f t="shared" si="240"/>
        <v/>
      </c>
      <c r="BZ742" s="184" t="str">
        <f t="shared" si="253"/>
        <v/>
      </c>
      <c r="CA742" s="37" t="str">
        <f>IFERROR(VLOOKUP($BY742,Account_Value!$C$2:$F$2500,4,0),"")</f>
        <v/>
      </c>
      <c r="CB742" s="43" t="str">
        <f t="shared" si="241"/>
        <v/>
      </c>
      <c r="CC742" s="122" t="str">
        <f>IF($BZ742="","",SUM($BZ$2:$BZ742))</f>
        <v/>
      </c>
      <c r="CD742" s="43" t="str">
        <f>IF($BZ742="","",$BU$19*(SUM($BZ$2:$BZ742)))</f>
        <v/>
      </c>
    </row>
    <row r="743" spans="1:82">
      <c r="A743" s="4" t="str">
        <f t="shared" si="242"/>
        <v/>
      </c>
      <c r="B743" s="21" t="str">
        <f>IF(Investments_Import!A743="","",Investments_Import!A743)</f>
        <v/>
      </c>
      <c r="C743" s="22" t="str">
        <f t="shared" si="235"/>
        <v/>
      </c>
      <c r="D743" s="51" t="str">
        <f t="shared" si="243"/>
        <v/>
      </c>
      <c r="E743" s="3" t="str">
        <f>IF(Investments_Import!B743="","",Investments_Import!B743)</f>
        <v/>
      </c>
      <c r="F743" s="54" t="str">
        <f t="shared" si="244"/>
        <v xml:space="preserve"> </v>
      </c>
      <c r="G743" s="54" t="str">
        <f>IF($B743="","",COUNTIF($F$2:$F743,$F743))</f>
        <v/>
      </c>
      <c r="H743" s="53" t="str">
        <f t="shared" si="245"/>
        <v xml:space="preserve">  </v>
      </c>
      <c r="I743" s="3" t="str">
        <f>IF(Investments_Import!C743="","",Investments_Import!C743)</f>
        <v/>
      </c>
      <c r="J743" s="108" t="str">
        <f>IF(Investments_Import!D743="","",Investments_Import!D743)</f>
        <v/>
      </c>
      <c r="K743" s="108" t="str">
        <f t="shared" si="246"/>
        <v/>
      </c>
      <c r="L743" s="47" t="str">
        <f>IF(Investments_Import!E743="","",Investments_Import!E743)</f>
        <v/>
      </c>
      <c r="M743" s="47" t="str">
        <f t="shared" si="236"/>
        <v/>
      </c>
      <c r="N743" s="31" t="str">
        <f>IF(Investments_Import!F743="","",Investments_Import!F743)</f>
        <v/>
      </c>
      <c r="O743" s="31" t="str">
        <f t="shared" si="237"/>
        <v/>
      </c>
      <c r="P743" s="3" t="str">
        <f>IF(Investments_Import!G743="","",Investments_Import!G743)</f>
        <v/>
      </c>
      <c r="Q743" s="3" t="str">
        <f>IF(Investments_Import!H743="","",Investments_Import!H743)</f>
        <v/>
      </c>
      <c r="R743" s="37" t="str">
        <f t="shared" si="238"/>
        <v/>
      </c>
      <c r="S743" s="37" t="str">
        <f t="shared" si="239"/>
        <v/>
      </c>
      <c r="U743" s="36" t="str">
        <f>IF(Mining_Import!A743="","",Mining_Import!A743)</f>
        <v/>
      </c>
      <c r="V743" s="22" t="str">
        <f t="shared" si="247"/>
        <v/>
      </c>
      <c r="W743" s="127" t="str">
        <f t="shared" si="248"/>
        <v/>
      </c>
      <c r="X743" s="127" t="str">
        <f t="shared" si="249"/>
        <v/>
      </c>
      <c r="Y743" s="127" t="str">
        <f t="shared" si="250"/>
        <v/>
      </c>
      <c r="Z743" s="36" t="str">
        <f>IF(Mining_Import!B743="","",Mining_Import!B743)</f>
        <v/>
      </c>
      <c r="AA743" s="184" t="str">
        <f>IF(Mining_Import!$C743="","",Mining_Import!$C743)</f>
        <v/>
      </c>
      <c r="AB743" s="122" t="str">
        <f t="shared" si="251"/>
        <v/>
      </c>
      <c r="AC743" s="122" t="str">
        <f>IF($Y743&gt;Dashboard!$Q$19,$AB743,"")</f>
        <v/>
      </c>
      <c r="AD743" s="43" t="str">
        <f t="shared" si="252"/>
        <v/>
      </c>
      <c r="AE743" s="36" t="str">
        <f>IF(Mining_Import!D743="","",Mining_Import!D743)</f>
        <v/>
      </c>
      <c r="AF743" s="36" t="str">
        <f>IF(Mining_Import!E743="","",Mining_Import!E743)</f>
        <v/>
      </c>
      <c r="AG743" s="36" t="str">
        <f>IF(Mining_Import!F743="","",Mining_Import!F743)</f>
        <v/>
      </c>
      <c r="AH743" s="36" t="str">
        <f>IF(Mining_Import!G743="","",Mining_Import!G743)</f>
        <v/>
      </c>
      <c r="AI743" s="36" t="str">
        <f>IF(Mining_Import!H743="","",Mining_Import!H743)</f>
        <v/>
      </c>
      <c r="AJ743" s="36" t="str">
        <f>IF(Mining_Import!I743="","",Mining_Import!I743)</f>
        <v/>
      </c>
      <c r="BY743" s="120" t="str">
        <f t="shared" si="240"/>
        <v/>
      </c>
      <c r="BZ743" s="184" t="str">
        <f t="shared" si="253"/>
        <v/>
      </c>
      <c r="CA743" s="37" t="str">
        <f>IFERROR(VLOOKUP($BY743,Account_Value!$C$2:$F$2500,4,0),"")</f>
        <v/>
      </c>
      <c r="CB743" s="43" t="str">
        <f t="shared" si="241"/>
        <v/>
      </c>
      <c r="CC743" s="122" t="str">
        <f>IF($BZ743="","",SUM($BZ$2:$BZ743))</f>
        <v/>
      </c>
      <c r="CD743" s="43" t="str">
        <f>IF($BZ743="","",$BU$19*(SUM($BZ$2:$BZ743)))</f>
        <v/>
      </c>
    </row>
    <row r="744" spans="1:82">
      <c r="A744" s="4" t="str">
        <f t="shared" si="242"/>
        <v/>
      </c>
      <c r="B744" s="21" t="str">
        <f>IF(Investments_Import!A744="","",Investments_Import!A744)</f>
        <v/>
      </c>
      <c r="C744" s="22" t="str">
        <f t="shared" si="235"/>
        <v/>
      </c>
      <c r="D744" s="51" t="str">
        <f t="shared" si="243"/>
        <v/>
      </c>
      <c r="E744" s="3" t="str">
        <f>IF(Investments_Import!B744="","",Investments_Import!B744)</f>
        <v/>
      </c>
      <c r="F744" s="54" t="str">
        <f t="shared" si="244"/>
        <v xml:space="preserve"> </v>
      </c>
      <c r="G744" s="54" t="str">
        <f>IF($B744="","",COUNTIF($F$2:$F744,$F744))</f>
        <v/>
      </c>
      <c r="H744" s="53" t="str">
        <f t="shared" si="245"/>
        <v xml:space="preserve">  </v>
      </c>
      <c r="I744" s="3" t="str">
        <f>IF(Investments_Import!C744="","",Investments_Import!C744)</f>
        <v/>
      </c>
      <c r="J744" s="108" t="str">
        <f>IF(Investments_Import!D744="","",Investments_Import!D744)</f>
        <v/>
      </c>
      <c r="K744" s="108" t="str">
        <f t="shared" si="246"/>
        <v/>
      </c>
      <c r="L744" s="47" t="str">
        <f>IF(Investments_Import!E744="","",Investments_Import!E744)</f>
        <v/>
      </c>
      <c r="M744" s="47" t="str">
        <f t="shared" si="236"/>
        <v/>
      </c>
      <c r="N744" s="31" t="str">
        <f>IF(Investments_Import!F744="","",Investments_Import!F744)</f>
        <v/>
      </c>
      <c r="O744" s="31" t="str">
        <f t="shared" si="237"/>
        <v/>
      </c>
      <c r="P744" s="3" t="str">
        <f>IF(Investments_Import!G744="","",Investments_Import!G744)</f>
        <v/>
      </c>
      <c r="Q744" s="3" t="str">
        <f>IF(Investments_Import!H744="","",Investments_Import!H744)</f>
        <v/>
      </c>
      <c r="R744" s="37" t="str">
        <f t="shared" si="238"/>
        <v/>
      </c>
      <c r="S744" s="37" t="str">
        <f t="shared" si="239"/>
        <v/>
      </c>
      <c r="U744" s="36" t="str">
        <f>IF(Mining_Import!A744="","",Mining_Import!A744)</f>
        <v/>
      </c>
      <c r="V744" s="22" t="str">
        <f t="shared" si="247"/>
        <v/>
      </c>
      <c r="W744" s="127" t="str">
        <f t="shared" si="248"/>
        <v/>
      </c>
      <c r="X744" s="127" t="str">
        <f t="shared" si="249"/>
        <v/>
      </c>
      <c r="Y744" s="127" t="str">
        <f t="shared" si="250"/>
        <v/>
      </c>
      <c r="Z744" s="36" t="str">
        <f>IF(Mining_Import!B744="","",Mining_Import!B744)</f>
        <v/>
      </c>
      <c r="AA744" s="184" t="str">
        <f>IF(Mining_Import!$C744="","",Mining_Import!$C744)</f>
        <v/>
      </c>
      <c r="AB744" s="122" t="str">
        <f t="shared" si="251"/>
        <v/>
      </c>
      <c r="AC744" s="122" t="str">
        <f>IF($Y744&gt;Dashboard!$Q$19,$AB744,"")</f>
        <v/>
      </c>
      <c r="AD744" s="43" t="str">
        <f t="shared" si="252"/>
        <v/>
      </c>
      <c r="AE744" s="36" t="str">
        <f>IF(Mining_Import!D744="","",Mining_Import!D744)</f>
        <v/>
      </c>
      <c r="AF744" s="36" t="str">
        <f>IF(Mining_Import!E744="","",Mining_Import!E744)</f>
        <v/>
      </c>
      <c r="AG744" s="36" t="str">
        <f>IF(Mining_Import!F744="","",Mining_Import!F744)</f>
        <v/>
      </c>
      <c r="AH744" s="36" t="str">
        <f>IF(Mining_Import!G744="","",Mining_Import!G744)</f>
        <v/>
      </c>
      <c r="AI744" s="36" t="str">
        <f>IF(Mining_Import!H744="","",Mining_Import!H744)</f>
        <v/>
      </c>
      <c r="AJ744" s="36" t="str">
        <f>IF(Mining_Import!I744="","",Mining_Import!I744)</f>
        <v/>
      </c>
      <c r="BY744" s="120" t="str">
        <f t="shared" si="240"/>
        <v/>
      </c>
      <c r="BZ744" s="184" t="str">
        <f t="shared" si="253"/>
        <v/>
      </c>
      <c r="CA744" s="37" t="str">
        <f>IFERROR(VLOOKUP($BY744,Account_Value!$C$2:$F$2500,4,0),"")</f>
        <v/>
      </c>
      <c r="CB744" s="43" t="str">
        <f t="shared" si="241"/>
        <v/>
      </c>
      <c r="CC744" s="122" t="str">
        <f>IF($BZ744="","",SUM($BZ$2:$BZ744))</f>
        <v/>
      </c>
      <c r="CD744" s="43" t="str">
        <f>IF($BZ744="","",$BU$19*(SUM($BZ$2:$BZ744)))</f>
        <v/>
      </c>
    </row>
    <row r="745" spans="1:82">
      <c r="A745" s="4" t="str">
        <f t="shared" si="242"/>
        <v/>
      </c>
      <c r="B745" s="21" t="str">
        <f>IF(Investments_Import!A745="","",Investments_Import!A745)</f>
        <v/>
      </c>
      <c r="C745" s="22" t="str">
        <f t="shared" si="235"/>
        <v/>
      </c>
      <c r="D745" s="51" t="str">
        <f t="shared" si="243"/>
        <v/>
      </c>
      <c r="E745" s="3" t="str">
        <f>IF(Investments_Import!B745="","",Investments_Import!B745)</f>
        <v/>
      </c>
      <c r="F745" s="54" t="str">
        <f t="shared" si="244"/>
        <v xml:space="preserve"> </v>
      </c>
      <c r="G745" s="54" t="str">
        <f>IF($B745="","",COUNTIF($F$2:$F745,$F745))</f>
        <v/>
      </c>
      <c r="H745" s="53" t="str">
        <f t="shared" si="245"/>
        <v xml:space="preserve">  </v>
      </c>
      <c r="I745" s="3" t="str">
        <f>IF(Investments_Import!C745="","",Investments_Import!C745)</f>
        <v/>
      </c>
      <c r="J745" s="108" t="str">
        <f>IF(Investments_Import!D745="","",Investments_Import!D745)</f>
        <v/>
      </c>
      <c r="K745" s="108" t="str">
        <f t="shared" si="246"/>
        <v/>
      </c>
      <c r="L745" s="47" t="str">
        <f>IF(Investments_Import!E745="","",Investments_Import!E745)</f>
        <v/>
      </c>
      <c r="M745" s="47" t="str">
        <f t="shared" si="236"/>
        <v/>
      </c>
      <c r="N745" s="31" t="str">
        <f>IF(Investments_Import!F745="","",Investments_Import!F745)</f>
        <v/>
      </c>
      <c r="O745" s="31" t="str">
        <f t="shared" si="237"/>
        <v/>
      </c>
      <c r="P745" s="3" t="str">
        <f>IF(Investments_Import!G745="","",Investments_Import!G745)</f>
        <v/>
      </c>
      <c r="Q745" s="3" t="str">
        <f>IF(Investments_Import!H745="","",Investments_Import!H745)</f>
        <v/>
      </c>
      <c r="R745" s="37" t="str">
        <f t="shared" si="238"/>
        <v/>
      </c>
      <c r="S745" s="37" t="str">
        <f t="shared" si="239"/>
        <v/>
      </c>
      <c r="U745" s="36" t="str">
        <f>IF(Mining_Import!A745="","",Mining_Import!A745)</f>
        <v/>
      </c>
      <c r="V745" s="22" t="str">
        <f t="shared" si="247"/>
        <v/>
      </c>
      <c r="W745" s="127" t="str">
        <f t="shared" si="248"/>
        <v/>
      </c>
      <c r="X745" s="127" t="str">
        <f t="shared" si="249"/>
        <v/>
      </c>
      <c r="Y745" s="127" t="str">
        <f t="shared" si="250"/>
        <v/>
      </c>
      <c r="Z745" s="36" t="str">
        <f>IF(Mining_Import!B745="","",Mining_Import!B745)</f>
        <v/>
      </c>
      <c r="AA745" s="184" t="str">
        <f>IF(Mining_Import!$C745="","",Mining_Import!$C745)</f>
        <v/>
      </c>
      <c r="AB745" s="122" t="str">
        <f t="shared" si="251"/>
        <v/>
      </c>
      <c r="AC745" s="122" t="str">
        <f>IF($Y745&gt;Dashboard!$Q$19,$AB745,"")</f>
        <v/>
      </c>
      <c r="AD745" s="43" t="str">
        <f t="shared" si="252"/>
        <v/>
      </c>
      <c r="AE745" s="36" t="str">
        <f>IF(Mining_Import!D745="","",Mining_Import!D745)</f>
        <v/>
      </c>
      <c r="AF745" s="36" t="str">
        <f>IF(Mining_Import!E745="","",Mining_Import!E745)</f>
        <v/>
      </c>
      <c r="AG745" s="36" t="str">
        <f>IF(Mining_Import!F745="","",Mining_Import!F745)</f>
        <v/>
      </c>
      <c r="AH745" s="36" t="str">
        <f>IF(Mining_Import!G745="","",Mining_Import!G745)</f>
        <v/>
      </c>
      <c r="AI745" s="36" t="str">
        <f>IF(Mining_Import!H745="","",Mining_Import!H745)</f>
        <v/>
      </c>
      <c r="AJ745" s="36" t="str">
        <f>IF(Mining_Import!I745="","",Mining_Import!I745)</f>
        <v/>
      </c>
      <c r="BY745" s="120" t="str">
        <f t="shared" si="240"/>
        <v/>
      </c>
      <c r="BZ745" s="184" t="str">
        <f t="shared" si="253"/>
        <v/>
      </c>
      <c r="CA745" s="37" t="str">
        <f>IFERROR(VLOOKUP($BY745,Account_Value!$C$2:$F$2500,4,0),"")</f>
        <v/>
      </c>
      <c r="CB745" s="43" t="str">
        <f t="shared" si="241"/>
        <v/>
      </c>
      <c r="CC745" s="122" t="str">
        <f>IF($BZ745="","",SUM($BZ$2:$BZ745))</f>
        <v/>
      </c>
      <c r="CD745" s="43" t="str">
        <f>IF($BZ745="","",$BU$19*(SUM($BZ$2:$BZ745)))</f>
        <v/>
      </c>
    </row>
    <row r="746" spans="1:82">
      <c r="A746" s="4" t="str">
        <f t="shared" si="242"/>
        <v/>
      </c>
      <c r="B746" s="21" t="str">
        <f>IF(Investments_Import!A746="","",Investments_Import!A746)</f>
        <v/>
      </c>
      <c r="C746" s="22" t="str">
        <f t="shared" si="235"/>
        <v/>
      </c>
      <c r="D746" s="51" t="str">
        <f t="shared" si="243"/>
        <v/>
      </c>
      <c r="E746" s="3" t="str">
        <f>IF(Investments_Import!B746="","",Investments_Import!B746)</f>
        <v/>
      </c>
      <c r="F746" s="54" t="str">
        <f t="shared" si="244"/>
        <v xml:space="preserve"> </v>
      </c>
      <c r="G746" s="54" t="str">
        <f>IF($B746="","",COUNTIF($F$2:$F746,$F746))</f>
        <v/>
      </c>
      <c r="H746" s="53" t="str">
        <f t="shared" si="245"/>
        <v xml:space="preserve">  </v>
      </c>
      <c r="I746" s="3" t="str">
        <f>IF(Investments_Import!C746="","",Investments_Import!C746)</f>
        <v/>
      </c>
      <c r="J746" s="108" t="str">
        <f>IF(Investments_Import!D746="","",Investments_Import!D746)</f>
        <v/>
      </c>
      <c r="K746" s="108" t="str">
        <f t="shared" si="246"/>
        <v/>
      </c>
      <c r="L746" s="47" t="str">
        <f>IF(Investments_Import!E746="","",Investments_Import!E746)</f>
        <v/>
      </c>
      <c r="M746" s="47" t="str">
        <f t="shared" si="236"/>
        <v/>
      </c>
      <c r="N746" s="31" t="str">
        <f>IF(Investments_Import!F746="","",Investments_Import!F746)</f>
        <v/>
      </c>
      <c r="O746" s="31" t="str">
        <f t="shared" si="237"/>
        <v/>
      </c>
      <c r="P746" s="3" t="str">
        <f>IF(Investments_Import!G746="","",Investments_Import!G746)</f>
        <v/>
      </c>
      <c r="Q746" s="3" t="str">
        <f>IF(Investments_Import!H746="","",Investments_Import!H746)</f>
        <v/>
      </c>
      <c r="R746" s="37" t="str">
        <f t="shared" si="238"/>
        <v/>
      </c>
      <c r="S746" s="37" t="str">
        <f t="shared" si="239"/>
        <v/>
      </c>
      <c r="U746" s="36" t="str">
        <f>IF(Mining_Import!A746="","",Mining_Import!A746)</f>
        <v/>
      </c>
      <c r="V746" s="22" t="str">
        <f t="shared" si="247"/>
        <v/>
      </c>
      <c r="W746" s="127" t="str">
        <f t="shared" si="248"/>
        <v/>
      </c>
      <c r="X746" s="127" t="str">
        <f t="shared" si="249"/>
        <v/>
      </c>
      <c r="Y746" s="127" t="str">
        <f t="shared" si="250"/>
        <v/>
      </c>
      <c r="Z746" s="36" t="str">
        <f>IF(Mining_Import!B746="","",Mining_Import!B746)</f>
        <v/>
      </c>
      <c r="AA746" s="184" t="str">
        <f>IF(Mining_Import!$C746="","",Mining_Import!$C746)</f>
        <v/>
      </c>
      <c r="AB746" s="122" t="str">
        <f t="shared" si="251"/>
        <v/>
      </c>
      <c r="AC746" s="122" t="str">
        <f>IF($Y746&gt;Dashboard!$Q$19,$AB746,"")</f>
        <v/>
      </c>
      <c r="AD746" s="43" t="str">
        <f t="shared" si="252"/>
        <v/>
      </c>
      <c r="AE746" s="36" t="str">
        <f>IF(Mining_Import!D746="","",Mining_Import!D746)</f>
        <v/>
      </c>
      <c r="AF746" s="36" t="str">
        <f>IF(Mining_Import!E746="","",Mining_Import!E746)</f>
        <v/>
      </c>
      <c r="AG746" s="36" t="str">
        <f>IF(Mining_Import!F746="","",Mining_Import!F746)</f>
        <v/>
      </c>
      <c r="AH746" s="36" t="str">
        <f>IF(Mining_Import!G746="","",Mining_Import!G746)</f>
        <v/>
      </c>
      <c r="AI746" s="36" t="str">
        <f>IF(Mining_Import!H746="","",Mining_Import!H746)</f>
        <v/>
      </c>
      <c r="AJ746" s="36" t="str">
        <f>IF(Mining_Import!I746="","",Mining_Import!I746)</f>
        <v/>
      </c>
      <c r="BY746" s="120" t="str">
        <f t="shared" si="240"/>
        <v/>
      </c>
      <c r="BZ746" s="184" t="str">
        <f t="shared" si="253"/>
        <v/>
      </c>
      <c r="CA746" s="37" t="str">
        <f>IFERROR(VLOOKUP($BY746,Account_Value!$C$2:$F$2500,4,0),"")</f>
        <v/>
      </c>
      <c r="CB746" s="43" t="str">
        <f t="shared" si="241"/>
        <v/>
      </c>
      <c r="CC746" s="122" t="str">
        <f>IF($BZ746="","",SUM($BZ$2:$BZ746))</f>
        <v/>
      </c>
      <c r="CD746" s="43" t="str">
        <f>IF($BZ746="","",$BU$19*(SUM($BZ$2:$BZ746)))</f>
        <v/>
      </c>
    </row>
    <row r="747" spans="1:82">
      <c r="A747" s="4" t="str">
        <f t="shared" si="242"/>
        <v/>
      </c>
      <c r="B747" s="21" t="str">
        <f>IF(Investments_Import!A747="","",Investments_Import!A747)</f>
        <v/>
      </c>
      <c r="C747" s="22" t="str">
        <f t="shared" si="235"/>
        <v/>
      </c>
      <c r="D747" s="51" t="str">
        <f t="shared" si="243"/>
        <v/>
      </c>
      <c r="E747" s="3" t="str">
        <f>IF(Investments_Import!B747="","",Investments_Import!B747)</f>
        <v/>
      </c>
      <c r="F747" s="54" t="str">
        <f t="shared" si="244"/>
        <v xml:space="preserve"> </v>
      </c>
      <c r="G747" s="54" t="str">
        <f>IF($B747="","",COUNTIF($F$2:$F747,$F747))</f>
        <v/>
      </c>
      <c r="H747" s="53" t="str">
        <f t="shared" si="245"/>
        <v xml:space="preserve">  </v>
      </c>
      <c r="I747" s="3" t="str">
        <f>IF(Investments_Import!C747="","",Investments_Import!C747)</f>
        <v/>
      </c>
      <c r="J747" s="108" t="str">
        <f>IF(Investments_Import!D747="","",Investments_Import!D747)</f>
        <v/>
      </c>
      <c r="K747" s="108" t="str">
        <f t="shared" si="246"/>
        <v/>
      </c>
      <c r="L747" s="47" t="str">
        <f>IF(Investments_Import!E747="","",Investments_Import!E747)</f>
        <v/>
      </c>
      <c r="M747" s="47" t="str">
        <f t="shared" si="236"/>
        <v/>
      </c>
      <c r="N747" s="31" t="str">
        <f>IF(Investments_Import!F747="","",Investments_Import!F747)</f>
        <v/>
      </c>
      <c r="O747" s="31" t="str">
        <f t="shared" si="237"/>
        <v/>
      </c>
      <c r="P747" s="3" t="str">
        <f>IF(Investments_Import!G747="","",Investments_Import!G747)</f>
        <v/>
      </c>
      <c r="Q747" s="3" t="str">
        <f>IF(Investments_Import!H747="","",Investments_Import!H747)</f>
        <v/>
      </c>
      <c r="R747" s="37" t="str">
        <f t="shared" si="238"/>
        <v/>
      </c>
      <c r="S747" s="37" t="str">
        <f t="shared" si="239"/>
        <v/>
      </c>
      <c r="U747" s="36" t="str">
        <f>IF(Mining_Import!A747="","",Mining_Import!A747)</f>
        <v/>
      </c>
      <c r="V747" s="22" t="str">
        <f t="shared" si="247"/>
        <v/>
      </c>
      <c r="W747" s="127" t="str">
        <f t="shared" si="248"/>
        <v/>
      </c>
      <c r="X747" s="127" t="str">
        <f t="shared" si="249"/>
        <v/>
      </c>
      <c r="Y747" s="127" t="str">
        <f t="shared" si="250"/>
        <v/>
      </c>
      <c r="Z747" s="36" t="str">
        <f>IF(Mining_Import!B747="","",Mining_Import!B747)</f>
        <v/>
      </c>
      <c r="AA747" s="184" t="str">
        <f>IF(Mining_Import!$C747="","",Mining_Import!$C747)</f>
        <v/>
      </c>
      <c r="AB747" s="122" t="str">
        <f t="shared" si="251"/>
        <v/>
      </c>
      <c r="AC747" s="122" t="str">
        <f>IF($Y747&gt;Dashboard!$Q$19,$AB747,"")</f>
        <v/>
      </c>
      <c r="AD747" s="43" t="str">
        <f t="shared" si="252"/>
        <v/>
      </c>
      <c r="AE747" s="36" t="str">
        <f>IF(Mining_Import!D747="","",Mining_Import!D747)</f>
        <v/>
      </c>
      <c r="AF747" s="36" t="str">
        <f>IF(Mining_Import!E747="","",Mining_Import!E747)</f>
        <v/>
      </c>
      <c r="AG747" s="36" t="str">
        <f>IF(Mining_Import!F747="","",Mining_Import!F747)</f>
        <v/>
      </c>
      <c r="AH747" s="36" t="str">
        <f>IF(Mining_Import!G747="","",Mining_Import!G747)</f>
        <v/>
      </c>
      <c r="AI747" s="36" t="str">
        <f>IF(Mining_Import!H747="","",Mining_Import!H747)</f>
        <v/>
      </c>
      <c r="AJ747" s="36" t="str">
        <f>IF(Mining_Import!I747="","",Mining_Import!I747)</f>
        <v/>
      </c>
      <c r="BY747" s="120" t="str">
        <f t="shared" si="240"/>
        <v/>
      </c>
      <c r="BZ747" s="184" t="str">
        <f t="shared" si="253"/>
        <v/>
      </c>
      <c r="CA747" s="37" t="str">
        <f>IFERROR(VLOOKUP($BY747,Account_Value!$C$2:$F$2500,4,0),"")</f>
        <v/>
      </c>
      <c r="CB747" s="43" t="str">
        <f t="shared" si="241"/>
        <v/>
      </c>
      <c r="CC747" s="122" t="str">
        <f>IF($BZ747="","",SUM($BZ$2:$BZ747))</f>
        <v/>
      </c>
      <c r="CD747" s="43" t="str">
        <f>IF($BZ747="","",$BU$19*(SUM($BZ$2:$BZ747)))</f>
        <v/>
      </c>
    </row>
    <row r="748" spans="1:82">
      <c r="A748" s="4" t="str">
        <f t="shared" si="242"/>
        <v/>
      </c>
      <c r="B748" s="21" t="str">
        <f>IF(Investments_Import!A748="","",Investments_Import!A748)</f>
        <v/>
      </c>
      <c r="C748" s="22" t="str">
        <f t="shared" si="235"/>
        <v/>
      </c>
      <c r="D748" s="51" t="str">
        <f t="shared" si="243"/>
        <v/>
      </c>
      <c r="E748" s="3" t="str">
        <f>IF(Investments_Import!B748="","",Investments_Import!B748)</f>
        <v/>
      </c>
      <c r="F748" s="54" t="str">
        <f t="shared" si="244"/>
        <v xml:space="preserve"> </v>
      </c>
      <c r="G748" s="54" t="str">
        <f>IF($B748="","",COUNTIF($F$2:$F748,$F748))</f>
        <v/>
      </c>
      <c r="H748" s="53" t="str">
        <f t="shared" si="245"/>
        <v xml:space="preserve">  </v>
      </c>
      <c r="I748" s="3" t="str">
        <f>IF(Investments_Import!C748="","",Investments_Import!C748)</f>
        <v/>
      </c>
      <c r="J748" s="108" t="str">
        <f>IF(Investments_Import!D748="","",Investments_Import!D748)</f>
        <v/>
      </c>
      <c r="K748" s="108" t="str">
        <f t="shared" si="246"/>
        <v/>
      </c>
      <c r="L748" s="47" t="str">
        <f>IF(Investments_Import!E748="","",Investments_Import!E748)</f>
        <v/>
      </c>
      <c r="M748" s="47" t="str">
        <f t="shared" si="236"/>
        <v/>
      </c>
      <c r="N748" s="31" t="str">
        <f>IF(Investments_Import!F748="","",Investments_Import!F748)</f>
        <v/>
      </c>
      <c r="O748" s="31" t="str">
        <f t="shared" si="237"/>
        <v/>
      </c>
      <c r="P748" s="3" t="str">
        <f>IF(Investments_Import!G748="","",Investments_Import!G748)</f>
        <v/>
      </c>
      <c r="Q748" s="3" t="str">
        <f>IF(Investments_Import!H748="","",Investments_Import!H748)</f>
        <v/>
      </c>
      <c r="R748" s="37" t="str">
        <f t="shared" si="238"/>
        <v/>
      </c>
      <c r="S748" s="37" t="str">
        <f t="shared" si="239"/>
        <v/>
      </c>
      <c r="U748" s="36" t="str">
        <f>IF(Mining_Import!A748="","",Mining_Import!A748)</f>
        <v/>
      </c>
      <c r="V748" s="22" t="str">
        <f t="shared" si="247"/>
        <v/>
      </c>
      <c r="W748" s="127" t="str">
        <f t="shared" si="248"/>
        <v/>
      </c>
      <c r="X748" s="127" t="str">
        <f t="shared" si="249"/>
        <v/>
      </c>
      <c r="Y748" s="127" t="str">
        <f t="shared" si="250"/>
        <v/>
      </c>
      <c r="Z748" s="36" t="str">
        <f>IF(Mining_Import!B748="","",Mining_Import!B748)</f>
        <v/>
      </c>
      <c r="AA748" s="184" t="str">
        <f>IF(Mining_Import!$C748="","",Mining_Import!$C748)</f>
        <v/>
      </c>
      <c r="AB748" s="122" t="str">
        <f t="shared" si="251"/>
        <v/>
      </c>
      <c r="AC748" s="122" t="str">
        <f>IF($Y748&gt;Dashboard!$Q$19,$AB748,"")</f>
        <v/>
      </c>
      <c r="AD748" s="43" t="str">
        <f t="shared" si="252"/>
        <v/>
      </c>
      <c r="AE748" s="36" t="str">
        <f>IF(Mining_Import!D748="","",Mining_Import!D748)</f>
        <v/>
      </c>
      <c r="AF748" s="36" t="str">
        <f>IF(Mining_Import!E748="","",Mining_Import!E748)</f>
        <v/>
      </c>
      <c r="AG748" s="36" t="str">
        <f>IF(Mining_Import!F748="","",Mining_Import!F748)</f>
        <v/>
      </c>
      <c r="AH748" s="36" t="str">
        <f>IF(Mining_Import!G748="","",Mining_Import!G748)</f>
        <v/>
      </c>
      <c r="AI748" s="36" t="str">
        <f>IF(Mining_Import!H748="","",Mining_Import!H748)</f>
        <v/>
      </c>
      <c r="AJ748" s="36" t="str">
        <f>IF(Mining_Import!I748="","",Mining_Import!I748)</f>
        <v/>
      </c>
      <c r="BY748" s="120" t="str">
        <f t="shared" si="240"/>
        <v/>
      </c>
      <c r="BZ748" s="184" t="str">
        <f t="shared" si="253"/>
        <v/>
      </c>
      <c r="CA748" s="37" t="str">
        <f>IFERROR(VLOOKUP($BY748,Account_Value!$C$2:$F$2500,4,0),"")</f>
        <v/>
      </c>
      <c r="CB748" s="43" t="str">
        <f t="shared" si="241"/>
        <v/>
      </c>
      <c r="CC748" s="122" t="str">
        <f>IF($BZ748="","",SUM($BZ$2:$BZ748))</f>
        <v/>
      </c>
      <c r="CD748" s="43" t="str">
        <f>IF($BZ748="","",$BU$19*(SUM($BZ$2:$BZ748)))</f>
        <v/>
      </c>
    </row>
    <row r="749" spans="1:82">
      <c r="A749" s="4" t="str">
        <f t="shared" si="242"/>
        <v/>
      </c>
      <c r="B749" s="21" t="str">
        <f>IF(Investments_Import!A749="","",Investments_Import!A749)</f>
        <v/>
      </c>
      <c r="C749" s="22" t="str">
        <f t="shared" si="235"/>
        <v/>
      </c>
      <c r="D749" s="51" t="str">
        <f t="shared" si="243"/>
        <v/>
      </c>
      <c r="E749" s="3" t="str">
        <f>IF(Investments_Import!B749="","",Investments_Import!B749)</f>
        <v/>
      </c>
      <c r="F749" s="54" t="str">
        <f t="shared" si="244"/>
        <v xml:space="preserve"> </v>
      </c>
      <c r="G749" s="54" t="str">
        <f>IF($B749="","",COUNTIF($F$2:$F749,$F749))</f>
        <v/>
      </c>
      <c r="H749" s="53" t="str">
        <f t="shared" si="245"/>
        <v xml:space="preserve">  </v>
      </c>
      <c r="I749" s="3" t="str">
        <f>IF(Investments_Import!C749="","",Investments_Import!C749)</f>
        <v/>
      </c>
      <c r="J749" s="108" t="str">
        <f>IF(Investments_Import!D749="","",Investments_Import!D749)</f>
        <v/>
      </c>
      <c r="K749" s="108" t="str">
        <f t="shared" si="246"/>
        <v/>
      </c>
      <c r="L749" s="47" t="str">
        <f>IF(Investments_Import!E749="","",Investments_Import!E749)</f>
        <v/>
      </c>
      <c r="M749" s="47" t="str">
        <f t="shared" si="236"/>
        <v/>
      </c>
      <c r="N749" s="31" t="str">
        <f>IF(Investments_Import!F749="","",Investments_Import!F749)</f>
        <v/>
      </c>
      <c r="O749" s="31" t="str">
        <f t="shared" si="237"/>
        <v/>
      </c>
      <c r="P749" s="3" t="str">
        <f>IF(Investments_Import!G749="","",Investments_Import!G749)</f>
        <v/>
      </c>
      <c r="Q749" s="3" t="str">
        <f>IF(Investments_Import!H749="","",Investments_Import!H749)</f>
        <v/>
      </c>
      <c r="R749" s="37" t="str">
        <f t="shared" si="238"/>
        <v/>
      </c>
      <c r="S749" s="37" t="str">
        <f t="shared" si="239"/>
        <v/>
      </c>
      <c r="U749" s="36" t="str">
        <f>IF(Mining_Import!A749="","",Mining_Import!A749)</f>
        <v/>
      </c>
      <c r="V749" s="22" t="str">
        <f t="shared" si="247"/>
        <v/>
      </c>
      <c r="W749" s="127" t="str">
        <f t="shared" si="248"/>
        <v/>
      </c>
      <c r="X749" s="127" t="str">
        <f t="shared" si="249"/>
        <v/>
      </c>
      <c r="Y749" s="127" t="str">
        <f t="shared" si="250"/>
        <v/>
      </c>
      <c r="Z749" s="36" t="str">
        <f>IF(Mining_Import!B749="","",Mining_Import!B749)</f>
        <v/>
      </c>
      <c r="AA749" s="184" t="str">
        <f>IF(Mining_Import!$C749="","",Mining_Import!$C749)</f>
        <v/>
      </c>
      <c r="AB749" s="122" t="str">
        <f t="shared" si="251"/>
        <v/>
      </c>
      <c r="AC749" s="122" t="str">
        <f>IF($Y749&gt;Dashboard!$Q$19,$AB749,"")</f>
        <v/>
      </c>
      <c r="AD749" s="43" t="str">
        <f t="shared" si="252"/>
        <v/>
      </c>
      <c r="AE749" s="36" t="str">
        <f>IF(Mining_Import!D749="","",Mining_Import!D749)</f>
        <v/>
      </c>
      <c r="AF749" s="36" t="str">
        <f>IF(Mining_Import!E749="","",Mining_Import!E749)</f>
        <v/>
      </c>
      <c r="AG749" s="36" t="str">
        <f>IF(Mining_Import!F749="","",Mining_Import!F749)</f>
        <v/>
      </c>
      <c r="AH749" s="36" t="str">
        <f>IF(Mining_Import!G749="","",Mining_Import!G749)</f>
        <v/>
      </c>
      <c r="AI749" s="36" t="str">
        <f>IF(Mining_Import!H749="","",Mining_Import!H749)</f>
        <v/>
      </c>
      <c r="AJ749" s="36" t="str">
        <f>IF(Mining_Import!I749="","",Mining_Import!I749)</f>
        <v/>
      </c>
      <c r="BY749" s="120" t="str">
        <f t="shared" si="240"/>
        <v/>
      </c>
      <c r="BZ749" s="184" t="str">
        <f t="shared" si="253"/>
        <v/>
      </c>
      <c r="CA749" s="37" t="str">
        <f>IFERROR(VLOOKUP($BY749,Account_Value!$C$2:$F$2500,4,0),"")</f>
        <v/>
      </c>
      <c r="CB749" s="43" t="str">
        <f t="shared" si="241"/>
        <v/>
      </c>
      <c r="CC749" s="122" t="str">
        <f>IF($BZ749="","",SUM($BZ$2:$BZ749))</f>
        <v/>
      </c>
      <c r="CD749" s="43" t="str">
        <f>IF($BZ749="","",$BU$19*(SUM($BZ$2:$BZ749)))</f>
        <v/>
      </c>
    </row>
    <row r="750" spans="1:82">
      <c r="A750" s="4" t="str">
        <f t="shared" si="242"/>
        <v/>
      </c>
      <c r="B750" s="21" t="str">
        <f>IF(Investments_Import!A750="","",Investments_Import!A750)</f>
        <v/>
      </c>
      <c r="C750" s="22" t="str">
        <f t="shared" si="235"/>
        <v/>
      </c>
      <c r="D750" s="51" t="str">
        <f t="shared" si="243"/>
        <v/>
      </c>
      <c r="E750" s="3" t="str">
        <f>IF(Investments_Import!B750="","",Investments_Import!B750)</f>
        <v/>
      </c>
      <c r="F750" s="54" t="str">
        <f t="shared" si="244"/>
        <v xml:space="preserve"> </v>
      </c>
      <c r="G750" s="54" t="str">
        <f>IF($B750="","",COUNTIF($F$2:$F750,$F750))</f>
        <v/>
      </c>
      <c r="H750" s="53" t="str">
        <f t="shared" si="245"/>
        <v xml:space="preserve">  </v>
      </c>
      <c r="I750" s="3" t="str">
        <f>IF(Investments_Import!C750="","",Investments_Import!C750)</f>
        <v/>
      </c>
      <c r="J750" s="108" t="str">
        <f>IF(Investments_Import!D750="","",Investments_Import!D750)</f>
        <v/>
      </c>
      <c r="K750" s="108" t="str">
        <f t="shared" si="246"/>
        <v/>
      </c>
      <c r="L750" s="47" t="str">
        <f>IF(Investments_Import!E750="","",Investments_Import!E750)</f>
        <v/>
      </c>
      <c r="M750" s="47" t="str">
        <f t="shared" si="236"/>
        <v/>
      </c>
      <c r="N750" s="31" t="str">
        <f>IF(Investments_Import!F750="","",Investments_Import!F750)</f>
        <v/>
      </c>
      <c r="O750" s="31" t="str">
        <f t="shared" si="237"/>
        <v/>
      </c>
      <c r="P750" s="3" t="str">
        <f>IF(Investments_Import!G750="","",Investments_Import!G750)</f>
        <v/>
      </c>
      <c r="Q750" s="3" t="str">
        <f>IF(Investments_Import!H750="","",Investments_Import!H750)</f>
        <v/>
      </c>
      <c r="R750" s="37" t="str">
        <f t="shared" si="238"/>
        <v/>
      </c>
      <c r="S750" s="37" t="str">
        <f t="shared" si="239"/>
        <v/>
      </c>
      <c r="U750" s="36" t="str">
        <f>IF(Mining_Import!A750="","",Mining_Import!A750)</f>
        <v/>
      </c>
      <c r="V750" s="22" t="str">
        <f t="shared" si="247"/>
        <v/>
      </c>
      <c r="W750" s="127" t="str">
        <f t="shared" si="248"/>
        <v/>
      </c>
      <c r="X750" s="127" t="str">
        <f t="shared" si="249"/>
        <v/>
      </c>
      <c r="Y750" s="127" t="str">
        <f t="shared" si="250"/>
        <v/>
      </c>
      <c r="Z750" s="36" t="str">
        <f>IF(Mining_Import!B750="","",Mining_Import!B750)</f>
        <v/>
      </c>
      <c r="AA750" s="184" t="str">
        <f>IF(Mining_Import!$C750="","",Mining_Import!$C750)</f>
        <v/>
      </c>
      <c r="AB750" s="122" t="str">
        <f t="shared" si="251"/>
        <v/>
      </c>
      <c r="AC750" s="122" t="str">
        <f>IF($Y750&gt;Dashboard!$Q$19,$AB750,"")</f>
        <v/>
      </c>
      <c r="AD750" s="43" t="str">
        <f t="shared" si="252"/>
        <v/>
      </c>
      <c r="AE750" s="36" t="str">
        <f>IF(Mining_Import!D750="","",Mining_Import!D750)</f>
        <v/>
      </c>
      <c r="AF750" s="36" t="str">
        <f>IF(Mining_Import!E750="","",Mining_Import!E750)</f>
        <v/>
      </c>
      <c r="AG750" s="36" t="str">
        <f>IF(Mining_Import!F750="","",Mining_Import!F750)</f>
        <v/>
      </c>
      <c r="AH750" s="36" t="str">
        <f>IF(Mining_Import!G750="","",Mining_Import!G750)</f>
        <v/>
      </c>
      <c r="AI750" s="36" t="str">
        <f>IF(Mining_Import!H750="","",Mining_Import!H750)</f>
        <v/>
      </c>
      <c r="AJ750" s="36" t="str">
        <f>IF(Mining_Import!I750="","",Mining_Import!I750)</f>
        <v/>
      </c>
      <c r="BY750" s="120" t="str">
        <f t="shared" si="240"/>
        <v/>
      </c>
      <c r="BZ750" s="184" t="str">
        <f t="shared" si="253"/>
        <v/>
      </c>
      <c r="CA750" s="37" t="str">
        <f>IFERROR(VLOOKUP($BY750,Account_Value!$C$2:$F$2500,4,0),"")</f>
        <v/>
      </c>
      <c r="CB750" s="43" t="str">
        <f t="shared" si="241"/>
        <v/>
      </c>
      <c r="CC750" s="122" t="str">
        <f>IF($BZ750="","",SUM($BZ$2:$BZ750))</f>
        <v/>
      </c>
      <c r="CD750" s="43" t="str">
        <f>IF($BZ750="","",$BU$19*(SUM($BZ$2:$BZ750)))</f>
        <v/>
      </c>
    </row>
    <row r="751" spans="1:82">
      <c r="A751" s="4" t="str">
        <f t="shared" si="242"/>
        <v/>
      </c>
      <c r="B751" s="21" t="str">
        <f>IF(Investments_Import!A751="","",Investments_Import!A751)</f>
        <v/>
      </c>
      <c r="C751" s="22" t="str">
        <f t="shared" si="235"/>
        <v/>
      </c>
      <c r="D751" s="51" t="str">
        <f t="shared" si="243"/>
        <v/>
      </c>
      <c r="E751" s="3" t="str">
        <f>IF(Investments_Import!B751="","",Investments_Import!B751)</f>
        <v/>
      </c>
      <c r="F751" s="54" t="str">
        <f t="shared" si="244"/>
        <v xml:space="preserve"> </v>
      </c>
      <c r="G751" s="54" t="str">
        <f>IF($B751="","",COUNTIF($F$2:$F751,$F751))</f>
        <v/>
      </c>
      <c r="H751" s="53" t="str">
        <f t="shared" si="245"/>
        <v xml:space="preserve">  </v>
      </c>
      <c r="I751" s="3" t="str">
        <f>IF(Investments_Import!C751="","",Investments_Import!C751)</f>
        <v/>
      </c>
      <c r="J751" s="108" t="str">
        <f>IF(Investments_Import!D751="","",Investments_Import!D751)</f>
        <v/>
      </c>
      <c r="K751" s="108" t="str">
        <f t="shared" si="246"/>
        <v/>
      </c>
      <c r="L751" s="47" t="str">
        <f>IF(Investments_Import!E751="","",Investments_Import!E751)</f>
        <v/>
      </c>
      <c r="M751" s="47" t="str">
        <f t="shared" si="236"/>
        <v/>
      </c>
      <c r="N751" s="31" t="str">
        <f>IF(Investments_Import!F751="","",Investments_Import!F751)</f>
        <v/>
      </c>
      <c r="O751" s="31" t="str">
        <f t="shared" si="237"/>
        <v/>
      </c>
      <c r="P751" s="3" t="str">
        <f>IF(Investments_Import!G751="","",Investments_Import!G751)</f>
        <v/>
      </c>
      <c r="Q751" s="3" t="str">
        <f>IF(Investments_Import!H751="","",Investments_Import!H751)</f>
        <v/>
      </c>
      <c r="R751" s="37" t="str">
        <f t="shared" si="238"/>
        <v/>
      </c>
      <c r="S751" s="37" t="str">
        <f t="shared" si="239"/>
        <v/>
      </c>
      <c r="U751" s="36" t="str">
        <f>IF(Mining_Import!A751="","",Mining_Import!A751)</f>
        <v/>
      </c>
      <c r="V751" s="22" t="str">
        <f t="shared" si="247"/>
        <v/>
      </c>
      <c r="W751" s="127" t="str">
        <f t="shared" si="248"/>
        <v/>
      </c>
      <c r="X751" s="127" t="str">
        <f t="shared" si="249"/>
        <v/>
      </c>
      <c r="Y751" s="127" t="str">
        <f t="shared" si="250"/>
        <v/>
      </c>
      <c r="Z751" s="36" t="str">
        <f>IF(Mining_Import!B751="","",Mining_Import!B751)</f>
        <v/>
      </c>
      <c r="AA751" s="184" t="str">
        <f>IF(Mining_Import!$C751="","",Mining_Import!$C751)</f>
        <v/>
      </c>
      <c r="AB751" s="122" t="str">
        <f t="shared" si="251"/>
        <v/>
      </c>
      <c r="AC751" s="122" t="str">
        <f>IF($Y751&gt;Dashboard!$Q$19,$AB751,"")</f>
        <v/>
      </c>
      <c r="AD751" s="43" t="str">
        <f t="shared" si="252"/>
        <v/>
      </c>
      <c r="AE751" s="36" t="str">
        <f>IF(Mining_Import!D751="","",Mining_Import!D751)</f>
        <v/>
      </c>
      <c r="AF751" s="36" t="str">
        <f>IF(Mining_Import!E751="","",Mining_Import!E751)</f>
        <v/>
      </c>
      <c r="AG751" s="36" t="str">
        <f>IF(Mining_Import!F751="","",Mining_Import!F751)</f>
        <v/>
      </c>
      <c r="AH751" s="36" t="str">
        <f>IF(Mining_Import!G751="","",Mining_Import!G751)</f>
        <v/>
      </c>
      <c r="AI751" s="36" t="str">
        <f>IF(Mining_Import!H751="","",Mining_Import!H751)</f>
        <v/>
      </c>
      <c r="AJ751" s="36" t="str">
        <f>IF(Mining_Import!I751="","",Mining_Import!I751)</f>
        <v/>
      </c>
      <c r="BY751" s="120" t="str">
        <f t="shared" si="240"/>
        <v/>
      </c>
      <c r="BZ751" s="184" t="str">
        <f t="shared" si="253"/>
        <v/>
      </c>
      <c r="CA751" s="37" t="str">
        <f>IFERROR(VLOOKUP($BY751,Account_Value!$C$2:$F$2500,4,0),"")</f>
        <v/>
      </c>
      <c r="CB751" s="43" t="str">
        <f t="shared" si="241"/>
        <v/>
      </c>
      <c r="CC751" s="122" t="str">
        <f>IF($BZ751="","",SUM($BZ$2:$BZ751))</f>
        <v/>
      </c>
      <c r="CD751" s="43" t="str">
        <f>IF($BZ751="","",$BU$19*(SUM($BZ$2:$BZ751)))</f>
        <v/>
      </c>
    </row>
    <row r="752" spans="1:82">
      <c r="A752" s="4" t="str">
        <f t="shared" si="242"/>
        <v/>
      </c>
      <c r="B752" s="21" t="str">
        <f>IF(Investments_Import!A752="","",Investments_Import!A752)</f>
        <v/>
      </c>
      <c r="C752" s="22" t="str">
        <f t="shared" si="235"/>
        <v/>
      </c>
      <c r="D752" s="51" t="str">
        <f t="shared" si="243"/>
        <v/>
      </c>
      <c r="E752" s="3" t="str">
        <f>IF(Investments_Import!B752="","",Investments_Import!B752)</f>
        <v/>
      </c>
      <c r="F752" s="54" t="str">
        <f t="shared" si="244"/>
        <v xml:space="preserve"> </v>
      </c>
      <c r="G752" s="54" t="str">
        <f>IF($B752="","",COUNTIF($F$2:$F752,$F752))</f>
        <v/>
      </c>
      <c r="H752" s="53" t="str">
        <f t="shared" si="245"/>
        <v xml:space="preserve">  </v>
      </c>
      <c r="I752" s="3" t="str">
        <f>IF(Investments_Import!C752="","",Investments_Import!C752)</f>
        <v/>
      </c>
      <c r="J752" s="108" t="str">
        <f>IF(Investments_Import!D752="","",Investments_Import!D752)</f>
        <v/>
      </c>
      <c r="K752" s="108" t="str">
        <f t="shared" si="246"/>
        <v/>
      </c>
      <c r="L752" s="47" t="str">
        <f>IF(Investments_Import!E752="","",Investments_Import!E752)</f>
        <v/>
      </c>
      <c r="M752" s="47" t="str">
        <f t="shared" si="236"/>
        <v/>
      </c>
      <c r="N752" s="31" t="str">
        <f>IF(Investments_Import!F752="","",Investments_Import!F752)</f>
        <v/>
      </c>
      <c r="O752" s="31" t="str">
        <f t="shared" si="237"/>
        <v/>
      </c>
      <c r="P752" s="3" t="str">
        <f>IF(Investments_Import!G752="","",Investments_Import!G752)</f>
        <v/>
      </c>
      <c r="Q752" s="3" t="str">
        <f>IF(Investments_Import!H752="","",Investments_Import!H752)</f>
        <v/>
      </c>
      <c r="R752" s="37" t="str">
        <f t="shared" si="238"/>
        <v/>
      </c>
      <c r="S752" s="37" t="str">
        <f t="shared" si="239"/>
        <v/>
      </c>
      <c r="U752" s="36" t="str">
        <f>IF(Mining_Import!A752="","",Mining_Import!A752)</f>
        <v/>
      </c>
      <c r="V752" s="22" t="str">
        <f t="shared" si="247"/>
        <v/>
      </c>
      <c r="W752" s="127" t="str">
        <f t="shared" si="248"/>
        <v/>
      </c>
      <c r="X752" s="127" t="str">
        <f t="shared" si="249"/>
        <v/>
      </c>
      <c r="Y752" s="127" t="str">
        <f t="shared" si="250"/>
        <v/>
      </c>
      <c r="Z752" s="36" t="str">
        <f>IF(Mining_Import!B752="","",Mining_Import!B752)</f>
        <v/>
      </c>
      <c r="AA752" s="184" t="str">
        <f>IF(Mining_Import!$C752="","",Mining_Import!$C752)</f>
        <v/>
      </c>
      <c r="AB752" s="122" t="str">
        <f t="shared" si="251"/>
        <v/>
      </c>
      <c r="AC752" s="122" t="str">
        <f>IF($Y752&gt;Dashboard!$Q$19,$AB752,"")</f>
        <v/>
      </c>
      <c r="AD752" s="43" t="str">
        <f t="shared" si="252"/>
        <v/>
      </c>
      <c r="AE752" s="36" t="str">
        <f>IF(Mining_Import!D752="","",Mining_Import!D752)</f>
        <v/>
      </c>
      <c r="AF752" s="36" t="str">
        <f>IF(Mining_Import!E752="","",Mining_Import!E752)</f>
        <v/>
      </c>
      <c r="AG752" s="36" t="str">
        <f>IF(Mining_Import!F752="","",Mining_Import!F752)</f>
        <v/>
      </c>
      <c r="AH752" s="36" t="str">
        <f>IF(Mining_Import!G752="","",Mining_Import!G752)</f>
        <v/>
      </c>
      <c r="AI752" s="36" t="str">
        <f>IF(Mining_Import!H752="","",Mining_Import!H752)</f>
        <v/>
      </c>
      <c r="AJ752" s="36" t="str">
        <f>IF(Mining_Import!I752="","",Mining_Import!I752)</f>
        <v/>
      </c>
      <c r="BY752" s="120" t="str">
        <f t="shared" si="240"/>
        <v/>
      </c>
      <c r="BZ752" s="184" t="str">
        <f t="shared" si="253"/>
        <v/>
      </c>
      <c r="CA752" s="37" t="str">
        <f>IFERROR(VLOOKUP($BY752,Account_Value!$C$2:$F$2500,4,0),"")</f>
        <v/>
      </c>
      <c r="CB752" s="43" t="str">
        <f t="shared" si="241"/>
        <v/>
      </c>
      <c r="CC752" s="122" t="str">
        <f>IF($BZ752="","",SUM($BZ$2:$BZ752))</f>
        <v/>
      </c>
      <c r="CD752" s="43" t="str">
        <f>IF($BZ752="","",$BU$19*(SUM($BZ$2:$BZ752)))</f>
        <v/>
      </c>
    </row>
    <row r="753" spans="1:82">
      <c r="A753" s="4" t="str">
        <f t="shared" si="242"/>
        <v/>
      </c>
      <c r="B753" s="21" t="str">
        <f>IF(Investments_Import!A753="","",Investments_Import!A753)</f>
        <v/>
      </c>
      <c r="C753" s="22" t="str">
        <f t="shared" si="235"/>
        <v/>
      </c>
      <c r="D753" s="51" t="str">
        <f t="shared" si="243"/>
        <v/>
      </c>
      <c r="E753" s="3" t="str">
        <f>IF(Investments_Import!B753="","",Investments_Import!B753)</f>
        <v/>
      </c>
      <c r="F753" s="54" t="str">
        <f t="shared" si="244"/>
        <v xml:space="preserve"> </v>
      </c>
      <c r="G753" s="54" t="str">
        <f>IF($B753="","",COUNTIF($F$2:$F753,$F753))</f>
        <v/>
      </c>
      <c r="H753" s="53" t="str">
        <f t="shared" si="245"/>
        <v xml:space="preserve">  </v>
      </c>
      <c r="I753" s="3" t="str">
        <f>IF(Investments_Import!C753="","",Investments_Import!C753)</f>
        <v/>
      </c>
      <c r="J753" s="108" t="str">
        <f>IF(Investments_Import!D753="","",Investments_Import!D753)</f>
        <v/>
      </c>
      <c r="K753" s="108" t="str">
        <f t="shared" si="246"/>
        <v/>
      </c>
      <c r="L753" s="47" t="str">
        <f>IF(Investments_Import!E753="","",Investments_Import!E753)</f>
        <v/>
      </c>
      <c r="M753" s="47" t="str">
        <f t="shared" si="236"/>
        <v/>
      </c>
      <c r="N753" s="31" t="str">
        <f>IF(Investments_Import!F753="","",Investments_Import!F753)</f>
        <v/>
      </c>
      <c r="O753" s="31" t="str">
        <f t="shared" si="237"/>
        <v/>
      </c>
      <c r="P753" s="3" t="str">
        <f>IF(Investments_Import!G753="","",Investments_Import!G753)</f>
        <v/>
      </c>
      <c r="Q753" s="3" t="str">
        <f>IF(Investments_Import!H753="","",Investments_Import!H753)</f>
        <v/>
      </c>
      <c r="R753" s="37" t="str">
        <f t="shared" si="238"/>
        <v/>
      </c>
      <c r="S753" s="37" t="str">
        <f t="shared" si="239"/>
        <v/>
      </c>
      <c r="U753" s="36" t="str">
        <f>IF(Mining_Import!A753="","",Mining_Import!A753)</f>
        <v/>
      </c>
      <c r="V753" s="22" t="str">
        <f t="shared" si="247"/>
        <v/>
      </c>
      <c r="W753" s="127" t="str">
        <f t="shared" si="248"/>
        <v/>
      </c>
      <c r="X753" s="127" t="str">
        <f t="shared" si="249"/>
        <v/>
      </c>
      <c r="Y753" s="127" t="str">
        <f t="shared" si="250"/>
        <v/>
      </c>
      <c r="Z753" s="36" t="str">
        <f>IF(Mining_Import!B753="","",Mining_Import!B753)</f>
        <v/>
      </c>
      <c r="AA753" s="184" t="str">
        <f>IF(Mining_Import!$C753="","",Mining_Import!$C753)</f>
        <v/>
      </c>
      <c r="AB753" s="122" t="str">
        <f t="shared" si="251"/>
        <v/>
      </c>
      <c r="AC753" s="122" t="str">
        <f>IF($Y753&gt;Dashboard!$Q$19,$AB753,"")</f>
        <v/>
      </c>
      <c r="AD753" s="43" t="str">
        <f t="shared" si="252"/>
        <v/>
      </c>
      <c r="AE753" s="36" t="str">
        <f>IF(Mining_Import!D753="","",Mining_Import!D753)</f>
        <v/>
      </c>
      <c r="AF753" s="36" t="str">
        <f>IF(Mining_Import!E753="","",Mining_Import!E753)</f>
        <v/>
      </c>
      <c r="AG753" s="36" t="str">
        <f>IF(Mining_Import!F753="","",Mining_Import!F753)</f>
        <v/>
      </c>
      <c r="AH753" s="36" t="str">
        <f>IF(Mining_Import!G753="","",Mining_Import!G753)</f>
        <v/>
      </c>
      <c r="AI753" s="36" t="str">
        <f>IF(Mining_Import!H753="","",Mining_Import!H753)</f>
        <v/>
      </c>
      <c r="AJ753" s="36" t="str">
        <f>IF(Mining_Import!I753="","",Mining_Import!I753)</f>
        <v/>
      </c>
      <c r="BY753" s="120" t="str">
        <f t="shared" si="240"/>
        <v/>
      </c>
      <c r="BZ753" s="184" t="str">
        <f t="shared" si="253"/>
        <v/>
      </c>
      <c r="CA753" s="37" t="str">
        <f>IFERROR(VLOOKUP($BY753,Account_Value!$C$2:$F$2500,4,0),"")</f>
        <v/>
      </c>
      <c r="CB753" s="43" t="str">
        <f t="shared" si="241"/>
        <v/>
      </c>
      <c r="CC753" s="122" t="str">
        <f>IF($BZ753="","",SUM($BZ$2:$BZ753))</f>
        <v/>
      </c>
      <c r="CD753" s="43" t="str">
        <f>IF($BZ753="","",$BU$19*(SUM($BZ$2:$BZ753)))</f>
        <v/>
      </c>
    </row>
    <row r="754" spans="1:82">
      <c r="A754" s="4" t="str">
        <f t="shared" si="242"/>
        <v/>
      </c>
      <c r="B754" s="21" t="str">
        <f>IF(Investments_Import!A754="","",Investments_Import!A754)</f>
        <v/>
      </c>
      <c r="C754" s="22" t="str">
        <f t="shared" si="235"/>
        <v/>
      </c>
      <c r="D754" s="51" t="str">
        <f t="shared" si="243"/>
        <v/>
      </c>
      <c r="E754" s="3" t="str">
        <f>IF(Investments_Import!B754="","",Investments_Import!B754)</f>
        <v/>
      </c>
      <c r="F754" s="54" t="str">
        <f t="shared" si="244"/>
        <v xml:space="preserve"> </v>
      </c>
      <c r="G754" s="54" t="str">
        <f>IF($B754="","",COUNTIF($F$2:$F754,$F754))</f>
        <v/>
      </c>
      <c r="H754" s="53" t="str">
        <f t="shared" si="245"/>
        <v xml:space="preserve">  </v>
      </c>
      <c r="I754" s="3" t="str">
        <f>IF(Investments_Import!C754="","",Investments_Import!C754)</f>
        <v/>
      </c>
      <c r="J754" s="108" t="str">
        <f>IF(Investments_Import!D754="","",Investments_Import!D754)</f>
        <v/>
      </c>
      <c r="K754" s="108" t="str">
        <f t="shared" si="246"/>
        <v/>
      </c>
      <c r="L754" s="47" t="str">
        <f>IF(Investments_Import!E754="","",Investments_Import!E754)</f>
        <v/>
      </c>
      <c r="M754" s="47" t="str">
        <f t="shared" si="236"/>
        <v/>
      </c>
      <c r="N754" s="31" t="str">
        <f>IF(Investments_Import!F754="","",Investments_Import!F754)</f>
        <v/>
      </c>
      <c r="O754" s="31" t="str">
        <f t="shared" si="237"/>
        <v/>
      </c>
      <c r="P754" s="3" t="str">
        <f>IF(Investments_Import!G754="","",Investments_Import!G754)</f>
        <v/>
      </c>
      <c r="Q754" s="3" t="str">
        <f>IF(Investments_Import!H754="","",Investments_Import!H754)</f>
        <v/>
      </c>
      <c r="R754" s="37" t="str">
        <f t="shared" si="238"/>
        <v/>
      </c>
      <c r="S754" s="37" t="str">
        <f t="shared" si="239"/>
        <v/>
      </c>
      <c r="U754" s="36" t="str">
        <f>IF(Mining_Import!A754="","",Mining_Import!A754)</f>
        <v/>
      </c>
      <c r="V754" s="22" t="str">
        <f t="shared" si="247"/>
        <v/>
      </c>
      <c r="W754" s="127" t="str">
        <f t="shared" si="248"/>
        <v/>
      </c>
      <c r="X754" s="127" t="str">
        <f t="shared" si="249"/>
        <v/>
      </c>
      <c r="Y754" s="127" t="str">
        <f t="shared" si="250"/>
        <v/>
      </c>
      <c r="Z754" s="36" t="str">
        <f>IF(Mining_Import!B754="","",Mining_Import!B754)</f>
        <v/>
      </c>
      <c r="AA754" s="184" t="str">
        <f>IF(Mining_Import!$C754="","",Mining_Import!$C754)</f>
        <v/>
      </c>
      <c r="AB754" s="122" t="str">
        <f t="shared" si="251"/>
        <v/>
      </c>
      <c r="AC754" s="122" t="str">
        <f>IF($Y754&gt;Dashboard!$Q$19,$AB754,"")</f>
        <v/>
      </c>
      <c r="AD754" s="43" t="str">
        <f t="shared" si="252"/>
        <v/>
      </c>
      <c r="AE754" s="36" t="str">
        <f>IF(Mining_Import!D754="","",Mining_Import!D754)</f>
        <v/>
      </c>
      <c r="AF754" s="36" t="str">
        <f>IF(Mining_Import!E754="","",Mining_Import!E754)</f>
        <v/>
      </c>
      <c r="AG754" s="36" t="str">
        <f>IF(Mining_Import!F754="","",Mining_Import!F754)</f>
        <v/>
      </c>
      <c r="AH754" s="36" t="str">
        <f>IF(Mining_Import!G754="","",Mining_Import!G754)</f>
        <v/>
      </c>
      <c r="AI754" s="36" t="str">
        <f>IF(Mining_Import!H754="","",Mining_Import!H754)</f>
        <v/>
      </c>
      <c r="AJ754" s="36" t="str">
        <f>IF(Mining_Import!I754="","",Mining_Import!I754)</f>
        <v/>
      </c>
      <c r="BY754" s="120" t="str">
        <f t="shared" si="240"/>
        <v/>
      </c>
      <c r="BZ754" s="184" t="str">
        <f t="shared" si="253"/>
        <v/>
      </c>
      <c r="CA754" s="37" t="str">
        <f>IFERROR(VLOOKUP($BY754,Account_Value!$C$2:$F$2500,4,0),"")</f>
        <v/>
      </c>
      <c r="CB754" s="43" t="str">
        <f t="shared" si="241"/>
        <v/>
      </c>
      <c r="CC754" s="122" t="str">
        <f>IF($BZ754="","",SUM($BZ$2:$BZ754))</f>
        <v/>
      </c>
      <c r="CD754" s="43" t="str">
        <f>IF($BZ754="","",$BU$19*(SUM($BZ$2:$BZ754)))</f>
        <v/>
      </c>
    </row>
    <row r="755" spans="1:82">
      <c r="A755" s="4" t="str">
        <f t="shared" si="242"/>
        <v/>
      </c>
      <c r="B755" s="21" t="str">
        <f>IF(Investments_Import!A755="","",Investments_Import!A755)</f>
        <v/>
      </c>
      <c r="C755" s="22" t="str">
        <f t="shared" si="235"/>
        <v/>
      </c>
      <c r="D755" s="51" t="str">
        <f t="shared" si="243"/>
        <v/>
      </c>
      <c r="E755" s="3" t="str">
        <f>IF(Investments_Import!B755="","",Investments_Import!B755)</f>
        <v/>
      </c>
      <c r="F755" s="54" t="str">
        <f t="shared" si="244"/>
        <v xml:space="preserve"> </v>
      </c>
      <c r="G755" s="54" t="str">
        <f>IF($B755="","",COUNTIF($F$2:$F755,$F755))</f>
        <v/>
      </c>
      <c r="H755" s="53" t="str">
        <f t="shared" si="245"/>
        <v xml:space="preserve">  </v>
      </c>
      <c r="I755" s="3" t="str">
        <f>IF(Investments_Import!C755="","",Investments_Import!C755)</f>
        <v/>
      </c>
      <c r="J755" s="108" t="str">
        <f>IF(Investments_Import!D755="","",Investments_Import!D755)</f>
        <v/>
      </c>
      <c r="K755" s="108" t="str">
        <f t="shared" si="246"/>
        <v/>
      </c>
      <c r="L755" s="47" t="str">
        <f>IF(Investments_Import!E755="","",Investments_Import!E755)</f>
        <v/>
      </c>
      <c r="M755" s="47" t="str">
        <f t="shared" si="236"/>
        <v/>
      </c>
      <c r="N755" s="31" t="str">
        <f>IF(Investments_Import!F755="","",Investments_Import!F755)</f>
        <v/>
      </c>
      <c r="O755" s="31" t="str">
        <f t="shared" si="237"/>
        <v/>
      </c>
      <c r="P755" s="3" t="str">
        <f>IF(Investments_Import!G755="","",Investments_Import!G755)</f>
        <v/>
      </c>
      <c r="Q755" s="3" t="str">
        <f>IF(Investments_Import!H755="","",Investments_Import!H755)</f>
        <v/>
      </c>
      <c r="R755" s="37" t="str">
        <f t="shared" si="238"/>
        <v/>
      </c>
      <c r="S755" s="37" t="str">
        <f t="shared" si="239"/>
        <v/>
      </c>
      <c r="U755" s="36" t="str">
        <f>IF(Mining_Import!A755="","",Mining_Import!A755)</f>
        <v/>
      </c>
      <c r="V755" s="22" t="str">
        <f t="shared" si="247"/>
        <v/>
      </c>
      <c r="W755" s="127" t="str">
        <f t="shared" si="248"/>
        <v/>
      </c>
      <c r="X755" s="127" t="str">
        <f t="shared" si="249"/>
        <v/>
      </c>
      <c r="Y755" s="127" t="str">
        <f t="shared" si="250"/>
        <v/>
      </c>
      <c r="Z755" s="36" t="str">
        <f>IF(Mining_Import!B755="","",Mining_Import!B755)</f>
        <v/>
      </c>
      <c r="AA755" s="184" t="str">
        <f>IF(Mining_Import!$C755="","",Mining_Import!$C755)</f>
        <v/>
      </c>
      <c r="AB755" s="122" t="str">
        <f t="shared" si="251"/>
        <v/>
      </c>
      <c r="AC755" s="122" t="str">
        <f>IF($Y755&gt;Dashboard!$Q$19,$AB755,"")</f>
        <v/>
      </c>
      <c r="AD755" s="43" t="str">
        <f t="shared" si="252"/>
        <v/>
      </c>
      <c r="AE755" s="36" t="str">
        <f>IF(Mining_Import!D755="","",Mining_Import!D755)</f>
        <v/>
      </c>
      <c r="AF755" s="36" t="str">
        <f>IF(Mining_Import!E755="","",Mining_Import!E755)</f>
        <v/>
      </c>
      <c r="AG755" s="36" t="str">
        <f>IF(Mining_Import!F755="","",Mining_Import!F755)</f>
        <v/>
      </c>
      <c r="AH755" s="36" t="str">
        <f>IF(Mining_Import!G755="","",Mining_Import!G755)</f>
        <v/>
      </c>
      <c r="AI755" s="36" t="str">
        <f>IF(Mining_Import!H755="","",Mining_Import!H755)</f>
        <v/>
      </c>
      <c r="AJ755" s="36" t="str">
        <f>IF(Mining_Import!I755="","",Mining_Import!I755)</f>
        <v/>
      </c>
      <c r="BY755" s="120" t="str">
        <f t="shared" si="240"/>
        <v/>
      </c>
      <c r="BZ755" s="184" t="str">
        <f t="shared" si="253"/>
        <v/>
      </c>
      <c r="CA755" s="37" t="str">
        <f>IFERROR(VLOOKUP($BY755,Account_Value!$C$2:$F$2500,4,0),"")</f>
        <v/>
      </c>
      <c r="CB755" s="43" t="str">
        <f t="shared" si="241"/>
        <v/>
      </c>
      <c r="CC755" s="122" t="str">
        <f>IF($BZ755="","",SUM($BZ$2:$BZ755))</f>
        <v/>
      </c>
      <c r="CD755" s="43" t="str">
        <f>IF($BZ755="","",$BU$19*(SUM($BZ$2:$BZ755)))</f>
        <v/>
      </c>
    </row>
    <row r="756" spans="1:82">
      <c r="A756" s="4" t="str">
        <f t="shared" si="242"/>
        <v/>
      </c>
      <c r="B756" s="21" t="str">
        <f>IF(Investments_Import!A756="","",Investments_Import!A756)</f>
        <v/>
      </c>
      <c r="C756" s="22" t="str">
        <f t="shared" si="235"/>
        <v/>
      </c>
      <c r="D756" s="51" t="str">
        <f t="shared" si="243"/>
        <v/>
      </c>
      <c r="E756" s="3" t="str">
        <f>IF(Investments_Import!B756="","",Investments_Import!B756)</f>
        <v/>
      </c>
      <c r="F756" s="54" t="str">
        <f t="shared" si="244"/>
        <v xml:space="preserve"> </v>
      </c>
      <c r="G756" s="54" t="str">
        <f>IF($B756="","",COUNTIF($F$2:$F756,$F756))</f>
        <v/>
      </c>
      <c r="H756" s="53" t="str">
        <f t="shared" si="245"/>
        <v xml:space="preserve">  </v>
      </c>
      <c r="I756" s="3" t="str">
        <f>IF(Investments_Import!C756="","",Investments_Import!C756)</f>
        <v/>
      </c>
      <c r="J756" s="108" t="str">
        <f>IF(Investments_Import!D756="","",Investments_Import!D756)</f>
        <v/>
      </c>
      <c r="K756" s="108" t="str">
        <f t="shared" si="246"/>
        <v/>
      </c>
      <c r="L756" s="47" t="str">
        <f>IF(Investments_Import!E756="","",Investments_Import!E756)</f>
        <v/>
      </c>
      <c r="M756" s="47" t="str">
        <f t="shared" si="236"/>
        <v/>
      </c>
      <c r="N756" s="31" t="str">
        <f>IF(Investments_Import!F756="","",Investments_Import!F756)</f>
        <v/>
      </c>
      <c r="O756" s="31" t="str">
        <f t="shared" si="237"/>
        <v/>
      </c>
      <c r="P756" s="3" t="str">
        <f>IF(Investments_Import!G756="","",Investments_Import!G756)</f>
        <v/>
      </c>
      <c r="Q756" s="3" t="str">
        <f>IF(Investments_Import!H756="","",Investments_Import!H756)</f>
        <v/>
      </c>
      <c r="R756" s="37" t="str">
        <f t="shared" si="238"/>
        <v/>
      </c>
      <c r="S756" s="37" t="str">
        <f t="shared" si="239"/>
        <v/>
      </c>
      <c r="U756" s="36" t="str">
        <f>IF(Mining_Import!A756="","",Mining_Import!A756)</f>
        <v/>
      </c>
      <c r="V756" s="22" t="str">
        <f t="shared" si="247"/>
        <v/>
      </c>
      <c r="W756" s="127" t="str">
        <f t="shared" si="248"/>
        <v/>
      </c>
      <c r="X756" s="127" t="str">
        <f t="shared" si="249"/>
        <v/>
      </c>
      <c r="Y756" s="127" t="str">
        <f t="shared" si="250"/>
        <v/>
      </c>
      <c r="Z756" s="36" t="str">
        <f>IF(Mining_Import!B756="","",Mining_Import!B756)</f>
        <v/>
      </c>
      <c r="AA756" s="184" t="str">
        <f>IF(Mining_Import!$C756="","",Mining_Import!$C756)</f>
        <v/>
      </c>
      <c r="AB756" s="122" t="str">
        <f t="shared" si="251"/>
        <v/>
      </c>
      <c r="AC756" s="122" t="str">
        <f>IF($Y756&gt;Dashboard!$Q$19,$AB756,"")</f>
        <v/>
      </c>
      <c r="AD756" s="43" t="str">
        <f t="shared" si="252"/>
        <v/>
      </c>
      <c r="AE756" s="36" t="str">
        <f>IF(Mining_Import!D756="","",Mining_Import!D756)</f>
        <v/>
      </c>
      <c r="AF756" s="36" t="str">
        <f>IF(Mining_Import!E756="","",Mining_Import!E756)</f>
        <v/>
      </c>
      <c r="AG756" s="36" t="str">
        <f>IF(Mining_Import!F756="","",Mining_Import!F756)</f>
        <v/>
      </c>
      <c r="AH756" s="36" t="str">
        <f>IF(Mining_Import!G756="","",Mining_Import!G756)</f>
        <v/>
      </c>
      <c r="AI756" s="36" t="str">
        <f>IF(Mining_Import!H756="","",Mining_Import!H756)</f>
        <v/>
      </c>
      <c r="AJ756" s="36" t="str">
        <f>IF(Mining_Import!I756="","",Mining_Import!I756)</f>
        <v/>
      </c>
      <c r="BY756" s="120" t="str">
        <f t="shared" si="240"/>
        <v/>
      </c>
      <c r="BZ756" s="184" t="str">
        <f t="shared" si="253"/>
        <v/>
      </c>
      <c r="CA756" s="37" t="str">
        <f>IFERROR(VLOOKUP($BY756,Account_Value!$C$2:$F$2500,4,0),"")</f>
        <v/>
      </c>
      <c r="CB756" s="43" t="str">
        <f t="shared" si="241"/>
        <v/>
      </c>
      <c r="CC756" s="122" t="str">
        <f>IF($BZ756="","",SUM($BZ$2:$BZ756))</f>
        <v/>
      </c>
      <c r="CD756" s="43" t="str">
        <f>IF($BZ756="","",$BU$19*(SUM($BZ$2:$BZ756)))</f>
        <v/>
      </c>
    </row>
    <row r="757" spans="1:82">
      <c r="A757" s="4" t="str">
        <f t="shared" si="242"/>
        <v/>
      </c>
      <c r="B757" s="21" t="str">
        <f>IF(Investments_Import!A757="","",Investments_Import!A757)</f>
        <v/>
      </c>
      <c r="C757" s="22" t="str">
        <f t="shared" si="235"/>
        <v/>
      </c>
      <c r="D757" s="51" t="str">
        <f t="shared" si="243"/>
        <v/>
      </c>
      <c r="E757" s="3" t="str">
        <f>IF(Investments_Import!B757="","",Investments_Import!B757)</f>
        <v/>
      </c>
      <c r="F757" s="54" t="str">
        <f t="shared" si="244"/>
        <v xml:space="preserve"> </v>
      </c>
      <c r="G757" s="54" t="str">
        <f>IF($B757="","",COUNTIF($F$2:$F757,$F757))</f>
        <v/>
      </c>
      <c r="H757" s="53" t="str">
        <f t="shared" si="245"/>
        <v xml:space="preserve">  </v>
      </c>
      <c r="I757" s="3" t="str">
        <f>IF(Investments_Import!C757="","",Investments_Import!C757)</f>
        <v/>
      </c>
      <c r="J757" s="108" t="str">
        <f>IF(Investments_Import!D757="","",Investments_Import!D757)</f>
        <v/>
      </c>
      <c r="K757" s="108" t="str">
        <f t="shared" si="246"/>
        <v/>
      </c>
      <c r="L757" s="47" t="str">
        <f>IF(Investments_Import!E757="","",Investments_Import!E757)</f>
        <v/>
      </c>
      <c r="M757" s="47" t="str">
        <f t="shared" si="236"/>
        <v/>
      </c>
      <c r="N757" s="31" t="str">
        <f>IF(Investments_Import!F757="","",Investments_Import!F757)</f>
        <v/>
      </c>
      <c r="O757" s="31" t="str">
        <f t="shared" si="237"/>
        <v/>
      </c>
      <c r="P757" s="3" t="str">
        <f>IF(Investments_Import!G757="","",Investments_Import!G757)</f>
        <v/>
      </c>
      <c r="Q757" s="3" t="str">
        <f>IF(Investments_Import!H757="","",Investments_Import!H757)</f>
        <v/>
      </c>
      <c r="R757" s="37" t="str">
        <f t="shared" si="238"/>
        <v/>
      </c>
      <c r="S757" s="37" t="str">
        <f t="shared" si="239"/>
        <v/>
      </c>
      <c r="U757" s="36" t="str">
        <f>IF(Mining_Import!A757="","",Mining_Import!A757)</f>
        <v/>
      </c>
      <c r="V757" s="22" t="str">
        <f t="shared" si="247"/>
        <v/>
      </c>
      <c r="W757" s="127" t="str">
        <f t="shared" si="248"/>
        <v/>
      </c>
      <c r="X757" s="127" t="str">
        <f t="shared" si="249"/>
        <v/>
      </c>
      <c r="Y757" s="127" t="str">
        <f t="shared" si="250"/>
        <v/>
      </c>
      <c r="Z757" s="36" t="str">
        <f>IF(Mining_Import!B757="","",Mining_Import!B757)</f>
        <v/>
      </c>
      <c r="AA757" s="184" t="str">
        <f>IF(Mining_Import!$C757="","",Mining_Import!$C757)</f>
        <v/>
      </c>
      <c r="AB757" s="122" t="str">
        <f t="shared" si="251"/>
        <v/>
      </c>
      <c r="AC757" s="122" t="str">
        <f>IF($Y757&gt;Dashboard!$Q$19,$AB757,"")</f>
        <v/>
      </c>
      <c r="AD757" s="43" t="str">
        <f t="shared" si="252"/>
        <v/>
      </c>
      <c r="AE757" s="36" t="str">
        <f>IF(Mining_Import!D757="","",Mining_Import!D757)</f>
        <v/>
      </c>
      <c r="AF757" s="36" t="str">
        <f>IF(Mining_Import!E757="","",Mining_Import!E757)</f>
        <v/>
      </c>
      <c r="AG757" s="36" t="str">
        <f>IF(Mining_Import!F757="","",Mining_Import!F757)</f>
        <v/>
      </c>
      <c r="AH757" s="36" t="str">
        <f>IF(Mining_Import!G757="","",Mining_Import!G757)</f>
        <v/>
      </c>
      <c r="AI757" s="36" t="str">
        <f>IF(Mining_Import!H757="","",Mining_Import!H757)</f>
        <v/>
      </c>
      <c r="AJ757" s="36" t="str">
        <f>IF(Mining_Import!I757="","",Mining_Import!I757)</f>
        <v/>
      </c>
      <c r="BY757" s="120" t="str">
        <f t="shared" si="240"/>
        <v/>
      </c>
      <c r="BZ757" s="184" t="str">
        <f t="shared" si="253"/>
        <v/>
      </c>
      <c r="CA757" s="37" t="str">
        <f>IFERROR(VLOOKUP($BY757,Account_Value!$C$2:$F$2500,4,0),"")</f>
        <v/>
      </c>
      <c r="CB757" s="43" t="str">
        <f t="shared" si="241"/>
        <v/>
      </c>
      <c r="CC757" s="122" t="str">
        <f>IF($BZ757="","",SUM($BZ$2:$BZ757))</f>
        <v/>
      </c>
      <c r="CD757" s="43" t="str">
        <f>IF($BZ757="","",$BU$19*(SUM($BZ$2:$BZ757)))</f>
        <v/>
      </c>
    </row>
    <row r="758" spans="1:82">
      <c r="A758" s="4" t="str">
        <f t="shared" si="242"/>
        <v/>
      </c>
      <c r="B758" s="21" t="str">
        <f>IF(Investments_Import!A758="","",Investments_Import!A758)</f>
        <v/>
      </c>
      <c r="C758" s="22" t="str">
        <f t="shared" si="235"/>
        <v/>
      </c>
      <c r="D758" s="51" t="str">
        <f t="shared" si="243"/>
        <v/>
      </c>
      <c r="E758" s="3" t="str">
        <f>IF(Investments_Import!B758="","",Investments_Import!B758)</f>
        <v/>
      </c>
      <c r="F758" s="54" t="str">
        <f t="shared" si="244"/>
        <v xml:space="preserve"> </v>
      </c>
      <c r="G758" s="54" t="str">
        <f>IF($B758="","",COUNTIF($F$2:$F758,$F758))</f>
        <v/>
      </c>
      <c r="H758" s="53" t="str">
        <f t="shared" si="245"/>
        <v xml:space="preserve">  </v>
      </c>
      <c r="I758" s="3" t="str">
        <f>IF(Investments_Import!C758="","",Investments_Import!C758)</f>
        <v/>
      </c>
      <c r="J758" s="108" t="str">
        <f>IF(Investments_Import!D758="","",Investments_Import!D758)</f>
        <v/>
      </c>
      <c r="K758" s="108" t="str">
        <f t="shared" si="246"/>
        <v/>
      </c>
      <c r="L758" s="47" t="str">
        <f>IF(Investments_Import!E758="","",Investments_Import!E758)</f>
        <v/>
      </c>
      <c r="M758" s="47" t="str">
        <f t="shared" si="236"/>
        <v/>
      </c>
      <c r="N758" s="31" t="str">
        <f>IF(Investments_Import!F758="","",Investments_Import!F758)</f>
        <v/>
      </c>
      <c r="O758" s="31" t="str">
        <f t="shared" si="237"/>
        <v/>
      </c>
      <c r="P758" s="3" t="str">
        <f>IF(Investments_Import!G758="","",Investments_Import!G758)</f>
        <v/>
      </c>
      <c r="Q758" s="3" t="str">
        <f>IF(Investments_Import!H758="","",Investments_Import!H758)</f>
        <v/>
      </c>
      <c r="R758" s="37" t="str">
        <f t="shared" si="238"/>
        <v/>
      </c>
      <c r="S758" s="37" t="str">
        <f t="shared" si="239"/>
        <v/>
      </c>
      <c r="U758" s="36" t="str">
        <f>IF(Mining_Import!A758="","",Mining_Import!A758)</f>
        <v/>
      </c>
      <c r="V758" s="22" t="str">
        <f t="shared" si="247"/>
        <v/>
      </c>
      <c r="W758" s="127" t="str">
        <f t="shared" si="248"/>
        <v/>
      </c>
      <c r="X758" s="127" t="str">
        <f t="shared" si="249"/>
        <v/>
      </c>
      <c r="Y758" s="127" t="str">
        <f t="shared" si="250"/>
        <v/>
      </c>
      <c r="Z758" s="36" t="str">
        <f>IF(Mining_Import!B758="","",Mining_Import!B758)</f>
        <v/>
      </c>
      <c r="AA758" s="184" t="str">
        <f>IF(Mining_Import!$C758="","",Mining_Import!$C758)</f>
        <v/>
      </c>
      <c r="AB758" s="122" t="str">
        <f t="shared" si="251"/>
        <v/>
      </c>
      <c r="AC758" s="122" t="str">
        <f>IF($Y758&gt;Dashboard!$Q$19,$AB758,"")</f>
        <v/>
      </c>
      <c r="AD758" s="43" t="str">
        <f t="shared" si="252"/>
        <v/>
      </c>
      <c r="AE758" s="36" t="str">
        <f>IF(Mining_Import!D758="","",Mining_Import!D758)</f>
        <v/>
      </c>
      <c r="AF758" s="36" t="str">
        <f>IF(Mining_Import!E758="","",Mining_Import!E758)</f>
        <v/>
      </c>
      <c r="AG758" s="36" t="str">
        <f>IF(Mining_Import!F758="","",Mining_Import!F758)</f>
        <v/>
      </c>
      <c r="AH758" s="36" t="str">
        <f>IF(Mining_Import!G758="","",Mining_Import!G758)</f>
        <v/>
      </c>
      <c r="AI758" s="36" t="str">
        <f>IF(Mining_Import!H758="","",Mining_Import!H758)</f>
        <v/>
      </c>
      <c r="AJ758" s="36" t="str">
        <f>IF(Mining_Import!I758="","",Mining_Import!I758)</f>
        <v/>
      </c>
      <c r="BY758" s="120" t="str">
        <f t="shared" si="240"/>
        <v/>
      </c>
      <c r="BZ758" s="184" t="str">
        <f t="shared" si="253"/>
        <v/>
      </c>
      <c r="CA758" s="37" t="str">
        <f>IFERROR(VLOOKUP($BY758,Account_Value!$C$2:$F$2500,4,0),"")</f>
        <v/>
      </c>
      <c r="CB758" s="43" t="str">
        <f t="shared" si="241"/>
        <v/>
      </c>
      <c r="CC758" s="122" t="str">
        <f>IF($BZ758="","",SUM($BZ$2:$BZ758))</f>
        <v/>
      </c>
      <c r="CD758" s="43" t="str">
        <f>IF($BZ758="","",$BU$19*(SUM($BZ$2:$BZ758)))</f>
        <v/>
      </c>
    </row>
    <row r="759" spans="1:82">
      <c r="A759" s="4" t="str">
        <f t="shared" si="242"/>
        <v/>
      </c>
      <c r="B759" s="21" t="str">
        <f>IF(Investments_Import!A759="","",Investments_Import!A759)</f>
        <v/>
      </c>
      <c r="C759" s="22" t="str">
        <f t="shared" si="235"/>
        <v/>
      </c>
      <c r="D759" s="51" t="str">
        <f t="shared" si="243"/>
        <v/>
      </c>
      <c r="E759" s="3" t="str">
        <f>IF(Investments_Import!B759="","",Investments_Import!B759)</f>
        <v/>
      </c>
      <c r="F759" s="54" t="str">
        <f t="shared" si="244"/>
        <v xml:space="preserve"> </v>
      </c>
      <c r="G759" s="54" t="str">
        <f>IF($B759="","",COUNTIF($F$2:$F759,$F759))</f>
        <v/>
      </c>
      <c r="H759" s="53" t="str">
        <f t="shared" si="245"/>
        <v xml:space="preserve">  </v>
      </c>
      <c r="I759" s="3" t="str">
        <f>IF(Investments_Import!C759="","",Investments_Import!C759)</f>
        <v/>
      </c>
      <c r="J759" s="108" t="str">
        <f>IF(Investments_Import!D759="","",Investments_Import!D759)</f>
        <v/>
      </c>
      <c r="K759" s="108" t="str">
        <f t="shared" si="246"/>
        <v/>
      </c>
      <c r="L759" s="47" t="str">
        <f>IF(Investments_Import!E759="","",Investments_Import!E759)</f>
        <v/>
      </c>
      <c r="M759" s="47" t="str">
        <f t="shared" si="236"/>
        <v/>
      </c>
      <c r="N759" s="31" t="str">
        <f>IF(Investments_Import!F759="","",Investments_Import!F759)</f>
        <v/>
      </c>
      <c r="O759" s="31" t="str">
        <f t="shared" si="237"/>
        <v/>
      </c>
      <c r="P759" s="3" t="str">
        <f>IF(Investments_Import!G759="","",Investments_Import!G759)</f>
        <v/>
      </c>
      <c r="Q759" s="3" t="str">
        <f>IF(Investments_Import!H759="","",Investments_Import!H759)</f>
        <v/>
      </c>
      <c r="R759" s="37" t="str">
        <f t="shared" si="238"/>
        <v/>
      </c>
      <c r="S759" s="37" t="str">
        <f t="shared" si="239"/>
        <v/>
      </c>
      <c r="U759" s="36" t="str">
        <f>IF(Mining_Import!A759="","",Mining_Import!A759)</f>
        <v/>
      </c>
      <c r="V759" s="22" t="str">
        <f t="shared" si="247"/>
        <v/>
      </c>
      <c r="W759" s="127" t="str">
        <f t="shared" si="248"/>
        <v/>
      </c>
      <c r="X759" s="127" t="str">
        <f t="shared" si="249"/>
        <v/>
      </c>
      <c r="Y759" s="127" t="str">
        <f t="shared" si="250"/>
        <v/>
      </c>
      <c r="Z759" s="36" t="str">
        <f>IF(Mining_Import!B759="","",Mining_Import!B759)</f>
        <v/>
      </c>
      <c r="AA759" s="184" t="str">
        <f>IF(Mining_Import!$C759="","",Mining_Import!$C759)</f>
        <v/>
      </c>
      <c r="AB759" s="122" t="str">
        <f t="shared" si="251"/>
        <v/>
      </c>
      <c r="AC759" s="122" t="str">
        <f>IF($Y759&gt;Dashboard!$Q$19,$AB759,"")</f>
        <v/>
      </c>
      <c r="AD759" s="43" t="str">
        <f t="shared" si="252"/>
        <v/>
      </c>
      <c r="AE759" s="36" t="str">
        <f>IF(Mining_Import!D759="","",Mining_Import!D759)</f>
        <v/>
      </c>
      <c r="AF759" s="36" t="str">
        <f>IF(Mining_Import!E759="","",Mining_Import!E759)</f>
        <v/>
      </c>
      <c r="AG759" s="36" t="str">
        <f>IF(Mining_Import!F759="","",Mining_Import!F759)</f>
        <v/>
      </c>
      <c r="AH759" s="36" t="str">
        <f>IF(Mining_Import!G759="","",Mining_Import!G759)</f>
        <v/>
      </c>
      <c r="AI759" s="36" t="str">
        <f>IF(Mining_Import!H759="","",Mining_Import!H759)</f>
        <v/>
      </c>
      <c r="AJ759" s="36" t="str">
        <f>IF(Mining_Import!I759="","",Mining_Import!I759)</f>
        <v/>
      </c>
      <c r="BY759" s="120" t="str">
        <f t="shared" si="240"/>
        <v/>
      </c>
      <c r="BZ759" s="184" t="str">
        <f t="shared" si="253"/>
        <v/>
      </c>
      <c r="CA759" s="37" t="str">
        <f>IFERROR(VLOOKUP($BY759,Account_Value!$C$2:$F$2500,4,0),"")</f>
        <v/>
      </c>
      <c r="CB759" s="43" t="str">
        <f t="shared" si="241"/>
        <v/>
      </c>
      <c r="CC759" s="122" t="str">
        <f>IF($BZ759="","",SUM($BZ$2:$BZ759))</f>
        <v/>
      </c>
      <c r="CD759" s="43" t="str">
        <f>IF($BZ759="","",$BU$19*(SUM($BZ$2:$BZ759)))</f>
        <v/>
      </c>
    </row>
    <row r="760" spans="1:82">
      <c r="A760" s="4" t="str">
        <f t="shared" si="242"/>
        <v/>
      </c>
      <c r="B760" s="21" t="str">
        <f>IF(Investments_Import!A760="","",Investments_Import!A760)</f>
        <v/>
      </c>
      <c r="C760" s="22" t="str">
        <f t="shared" si="235"/>
        <v/>
      </c>
      <c r="D760" s="51" t="str">
        <f t="shared" si="243"/>
        <v/>
      </c>
      <c r="E760" s="3" t="str">
        <f>IF(Investments_Import!B760="","",Investments_Import!B760)</f>
        <v/>
      </c>
      <c r="F760" s="54" t="str">
        <f t="shared" si="244"/>
        <v xml:space="preserve"> </v>
      </c>
      <c r="G760" s="54" t="str">
        <f>IF($B760="","",COUNTIF($F$2:$F760,$F760))</f>
        <v/>
      </c>
      <c r="H760" s="53" t="str">
        <f t="shared" si="245"/>
        <v xml:space="preserve">  </v>
      </c>
      <c r="I760" s="3" t="str">
        <f>IF(Investments_Import!C760="","",Investments_Import!C760)</f>
        <v/>
      </c>
      <c r="J760" s="108" t="str">
        <f>IF(Investments_Import!D760="","",Investments_Import!D760)</f>
        <v/>
      </c>
      <c r="K760" s="108" t="str">
        <f t="shared" si="246"/>
        <v/>
      </c>
      <c r="L760" s="47" t="str">
        <f>IF(Investments_Import!E760="","",Investments_Import!E760)</f>
        <v/>
      </c>
      <c r="M760" s="47" t="str">
        <f t="shared" si="236"/>
        <v/>
      </c>
      <c r="N760" s="31" t="str">
        <f>IF(Investments_Import!F760="","",Investments_Import!F760)</f>
        <v/>
      </c>
      <c r="O760" s="31" t="str">
        <f t="shared" si="237"/>
        <v/>
      </c>
      <c r="P760" s="3" t="str">
        <f>IF(Investments_Import!G760="","",Investments_Import!G760)</f>
        <v/>
      </c>
      <c r="Q760" s="3" t="str">
        <f>IF(Investments_Import!H760="","",Investments_Import!H760)</f>
        <v/>
      </c>
      <c r="R760" s="37" t="str">
        <f t="shared" si="238"/>
        <v/>
      </c>
      <c r="S760" s="37" t="str">
        <f t="shared" si="239"/>
        <v/>
      </c>
      <c r="U760" s="36" t="str">
        <f>IF(Mining_Import!A760="","",Mining_Import!A760)</f>
        <v/>
      </c>
      <c r="V760" s="22" t="str">
        <f t="shared" si="247"/>
        <v/>
      </c>
      <c r="W760" s="127" t="str">
        <f t="shared" si="248"/>
        <v/>
      </c>
      <c r="X760" s="127" t="str">
        <f t="shared" si="249"/>
        <v/>
      </c>
      <c r="Y760" s="127" t="str">
        <f t="shared" si="250"/>
        <v/>
      </c>
      <c r="Z760" s="36" t="str">
        <f>IF(Mining_Import!B760="","",Mining_Import!B760)</f>
        <v/>
      </c>
      <c r="AA760" s="184" t="str">
        <f>IF(Mining_Import!$C760="","",Mining_Import!$C760)</f>
        <v/>
      </c>
      <c r="AB760" s="122" t="str">
        <f t="shared" si="251"/>
        <v/>
      </c>
      <c r="AC760" s="122" t="str">
        <f>IF($Y760&gt;Dashboard!$Q$19,$AB760,"")</f>
        <v/>
      </c>
      <c r="AD760" s="43" t="str">
        <f t="shared" si="252"/>
        <v/>
      </c>
      <c r="AE760" s="36" t="str">
        <f>IF(Mining_Import!D760="","",Mining_Import!D760)</f>
        <v/>
      </c>
      <c r="AF760" s="36" t="str">
        <f>IF(Mining_Import!E760="","",Mining_Import!E760)</f>
        <v/>
      </c>
      <c r="AG760" s="36" t="str">
        <f>IF(Mining_Import!F760="","",Mining_Import!F760)</f>
        <v/>
      </c>
      <c r="AH760" s="36" t="str">
        <f>IF(Mining_Import!G760="","",Mining_Import!G760)</f>
        <v/>
      </c>
      <c r="AI760" s="36" t="str">
        <f>IF(Mining_Import!H760="","",Mining_Import!H760)</f>
        <v/>
      </c>
      <c r="AJ760" s="36" t="str">
        <f>IF(Mining_Import!I760="","",Mining_Import!I760)</f>
        <v/>
      </c>
      <c r="BY760" s="120" t="str">
        <f t="shared" si="240"/>
        <v/>
      </c>
      <c r="BZ760" s="184" t="str">
        <f t="shared" si="253"/>
        <v/>
      </c>
      <c r="CA760" s="37" t="str">
        <f>IFERROR(VLOOKUP($BY760,Account_Value!$C$2:$F$2500,4,0),"")</f>
        <v/>
      </c>
      <c r="CB760" s="43" t="str">
        <f t="shared" si="241"/>
        <v/>
      </c>
      <c r="CC760" s="122" t="str">
        <f>IF($BZ760="","",SUM($BZ$2:$BZ760))</f>
        <v/>
      </c>
      <c r="CD760" s="43" t="str">
        <f>IF($BZ760="","",$BU$19*(SUM($BZ$2:$BZ760)))</f>
        <v/>
      </c>
    </row>
    <row r="761" spans="1:82">
      <c r="A761" s="4" t="str">
        <f t="shared" si="242"/>
        <v/>
      </c>
      <c r="B761" s="21" t="str">
        <f>IF(Investments_Import!A761="","",Investments_Import!A761)</f>
        <v/>
      </c>
      <c r="C761" s="22" t="str">
        <f t="shared" si="235"/>
        <v/>
      </c>
      <c r="D761" s="51" t="str">
        <f t="shared" si="243"/>
        <v/>
      </c>
      <c r="E761" s="3" t="str">
        <f>IF(Investments_Import!B761="","",Investments_Import!B761)</f>
        <v/>
      </c>
      <c r="F761" s="54" t="str">
        <f t="shared" si="244"/>
        <v xml:space="preserve"> </v>
      </c>
      <c r="G761" s="54" t="str">
        <f>IF($B761="","",COUNTIF($F$2:$F761,$F761))</f>
        <v/>
      </c>
      <c r="H761" s="53" t="str">
        <f t="shared" si="245"/>
        <v xml:space="preserve">  </v>
      </c>
      <c r="I761" s="3" t="str">
        <f>IF(Investments_Import!C761="","",Investments_Import!C761)</f>
        <v/>
      </c>
      <c r="J761" s="108" t="str">
        <f>IF(Investments_Import!D761="","",Investments_Import!D761)</f>
        <v/>
      </c>
      <c r="K761" s="108" t="str">
        <f t="shared" si="246"/>
        <v/>
      </c>
      <c r="L761" s="47" t="str">
        <f>IF(Investments_Import!E761="","",Investments_Import!E761)</f>
        <v/>
      </c>
      <c r="M761" s="47" t="str">
        <f t="shared" si="236"/>
        <v/>
      </c>
      <c r="N761" s="31" t="str">
        <f>IF(Investments_Import!F761="","",Investments_Import!F761)</f>
        <v/>
      </c>
      <c r="O761" s="31" t="str">
        <f t="shared" si="237"/>
        <v/>
      </c>
      <c r="P761" s="3" t="str">
        <f>IF(Investments_Import!G761="","",Investments_Import!G761)</f>
        <v/>
      </c>
      <c r="Q761" s="3" t="str">
        <f>IF(Investments_Import!H761="","",Investments_Import!H761)</f>
        <v/>
      </c>
      <c r="R761" s="37" t="str">
        <f t="shared" si="238"/>
        <v/>
      </c>
      <c r="S761" s="37" t="str">
        <f t="shared" si="239"/>
        <v/>
      </c>
      <c r="U761" s="36" t="str">
        <f>IF(Mining_Import!A761="","",Mining_Import!A761)</f>
        <v/>
      </c>
      <c r="V761" s="22" t="str">
        <f t="shared" si="247"/>
        <v/>
      </c>
      <c r="W761" s="127" t="str">
        <f t="shared" si="248"/>
        <v/>
      </c>
      <c r="X761" s="127" t="str">
        <f t="shared" si="249"/>
        <v/>
      </c>
      <c r="Y761" s="127" t="str">
        <f t="shared" si="250"/>
        <v/>
      </c>
      <c r="Z761" s="36" t="str">
        <f>IF(Mining_Import!B761="","",Mining_Import!B761)</f>
        <v/>
      </c>
      <c r="AA761" s="184" t="str">
        <f>IF(Mining_Import!$C761="","",Mining_Import!$C761)</f>
        <v/>
      </c>
      <c r="AB761" s="122" t="str">
        <f t="shared" si="251"/>
        <v/>
      </c>
      <c r="AC761" s="122" t="str">
        <f>IF($Y761&gt;Dashboard!$Q$19,$AB761,"")</f>
        <v/>
      </c>
      <c r="AD761" s="43" t="str">
        <f t="shared" si="252"/>
        <v/>
      </c>
      <c r="AE761" s="36" t="str">
        <f>IF(Mining_Import!D761="","",Mining_Import!D761)</f>
        <v/>
      </c>
      <c r="AF761" s="36" t="str">
        <f>IF(Mining_Import!E761="","",Mining_Import!E761)</f>
        <v/>
      </c>
      <c r="AG761" s="36" t="str">
        <f>IF(Mining_Import!F761="","",Mining_Import!F761)</f>
        <v/>
      </c>
      <c r="AH761" s="36" t="str">
        <f>IF(Mining_Import!G761="","",Mining_Import!G761)</f>
        <v/>
      </c>
      <c r="AI761" s="36" t="str">
        <f>IF(Mining_Import!H761="","",Mining_Import!H761)</f>
        <v/>
      </c>
      <c r="AJ761" s="36" t="str">
        <f>IF(Mining_Import!I761="","",Mining_Import!I761)</f>
        <v/>
      </c>
      <c r="BY761" s="120" t="str">
        <f t="shared" si="240"/>
        <v/>
      </c>
      <c r="BZ761" s="184" t="str">
        <f t="shared" si="253"/>
        <v/>
      </c>
      <c r="CA761" s="37" t="str">
        <f>IFERROR(VLOOKUP($BY761,Account_Value!$C$2:$F$2500,4,0),"")</f>
        <v/>
      </c>
      <c r="CB761" s="43" t="str">
        <f t="shared" si="241"/>
        <v/>
      </c>
      <c r="CC761" s="122" t="str">
        <f>IF($BZ761="","",SUM($BZ$2:$BZ761))</f>
        <v/>
      </c>
      <c r="CD761" s="43" t="str">
        <f>IF($BZ761="","",$BU$19*(SUM($BZ$2:$BZ761)))</f>
        <v/>
      </c>
    </row>
    <row r="762" spans="1:82">
      <c r="A762" s="4" t="str">
        <f t="shared" si="242"/>
        <v/>
      </c>
      <c r="B762" s="21" t="str">
        <f>IF(Investments_Import!A762="","",Investments_Import!A762)</f>
        <v/>
      </c>
      <c r="C762" s="22" t="str">
        <f t="shared" si="235"/>
        <v/>
      </c>
      <c r="D762" s="51" t="str">
        <f t="shared" si="243"/>
        <v/>
      </c>
      <c r="E762" s="3" t="str">
        <f>IF(Investments_Import!B762="","",Investments_Import!B762)</f>
        <v/>
      </c>
      <c r="F762" s="54" t="str">
        <f t="shared" si="244"/>
        <v xml:space="preserve"> </v>
      </c>
      <c r="G762" s="54" t="str">
        <f>IF($B762="","",COUNTIF($F$2:$F762,$F762))</f>
        <v/>
      </c>
      <c r="H762" s="53" t="str">
        <f t="shared" si="245"/>
        <v xml:space="preserve">  </v>
      </c>
      <c r="I762" s="3" t="str">
        <f>IF(Investments_Import!C762="","",Investments_Import!C762)</f>
        <v/>
      </c>
      <c r="J762" s="108" t="str">
        <f>IF(Investments_Import!D762="","",Investments_Import!D762)</f>
        <v/>
      </c>
      <c r="K762" s="108" t="str">
        <f t="shared" si="246"/>
        <v/>
      </c>
      <c r="L762" s="47" t="str">
        <f>IF(Investments_Import!E762="","",Investments_Import!E762)</f>
        <v/>
      </c>
      <c r="M762" s="47" t="str">
        <f t="shared" si="236"/>
        <v/>
      </c>
      <c r="N762" s="31" t="str">
        <f>IF(Investments_Import!F762="","",Investments_Import!F762)</f>
        <v/>
      </c>
      <c r="O762" s="31" t="str">
        <f t="shared" si="237"/>
        <v/>
      </c>
      <c r="P762" s="3" t="str">
        <f>IF(Investments_Import!G762="","",Investments_Import!G762)</f>
        <v/>
      </c>
      <c r="Q762" s="3" t="str">
        <f>IF(Investments_Import!H762="","",Investments_Import!H762)</f>
        <v/>
      </c>
      <c r="R762" s="37" t="str">
        <f t="shared" si="238"/>
        <v/>
      </c>
      <c r="S762" s="37" t="str">
        <f t="shared" si="239"/>
        <v/>
      </c>
      <c r="U762" s="36" t="str">
        <f>IF(Mining_Import!A762="","",Mining_Import!A762)</f>
        <v/>
      </c>
      <c r="V762" s="22" t="str">
        <f t="shared" si="247"/>
        <v/>
      </c>
      <c r="W762" s="127" t="str">
        <f t="shared" si="248"/>
        <v/>
      </c>
      <c r="X762" s="127" t="str">
        <f t="shared" si="249"/>
        <v/>
      </c>
      <c r="Y762" s="127" t="str">
        <f t="shared" si="250"/>
        <v/>
      </c>
      <c r="Z762" s="36" t="str">
        <f>IF(Mining_Import!B762="","",Mining_Import!B762)</f>
        <v/>
      </c>
      <c r="AA762" s="184" t="str">
        <f>IF(Mining_Import!$C762="","",Mining_Import!$C762)</f>
        <v/>
      </c>
      <c r="AB762" s="122" t="str">
        <f t="shared" si="251"/>
        <v/>
      </c>
      <c r="AC762" s="122" t="str">
        <f>IF($Y762&gt;Dashboard!$Q$19,$AB762,"")</f>
        <v/>
      </c>
      <c r="AD762" s="43" t="str">
        <f t="shared" si="252"/>
        <v/>
      </c>
      <c r="AE762" s="36" t="str">
        <f>IF(Mining_Import!D762="","",Mining_Import!D762)</f>
        <v/>
      </c>
      <c r="AF762" s="36" t="str">
        <f>IF(Mining_Import!E762="","",Mining_Import!E762)</f>
        <v/>
      </c>
      <c r="AG762" s="36" t="str">
        <f>IF(Mining_Import!F762="","",Mining_Import!F762)</f>
        <v/>
      </c>
      <c r="AH762" s="36" t="str">
        <f>IF(Mining_Import!G762="","",Mining_Import!G762)</f>
        <v/>
      </c>
      <c r="AI762" s="36" t="str">
        <f>IF(Mining_Import!H762="","",Mining_Import!H762)</f>
        <v/>
      </c>
      <c r="AJ762" s="36" t="str">
        <f>IF(Mining_Import!I762="","",Mining_Import!I762)</f>
        <v/>
      </c>
      <c r="BY762" s="120" t="str">
        <f t="shared" si="240"/>
        <v/>
      </c>
      <c r="BZ762" s="184" t="str">
        <f t="shared" si="253"/>
        <v/>
      </c>
      <c r="CA762" s="37" t="str">
        <f>IFERROR(VLOOKUP($BY762,Account_Value!$C$2:$F$2500,4,0),"")</f>
        <v/>
      </c>
      <c r="CB762" s="43" t="str">
        <f t="shared" si="241"/>
        <v/>
      </c>
      <c r="CC762" s="122" t="str">
        <f>IF($BZ762="","",SUM($BZ$2:$BZ762))</f>
        <v/>
      </c>
      <c r="CD762" s="43" t="str">
        <f>IF($BZ762="","",$BU$19*(SUM($BZ$2:$BZ762)))</f>
        <v/>
      </c>
    </row>
    <row r="763" spans="1:82">
      <c r="A763" s="4" t="str">
        <f t="shared" si="242"/>
        <v/>
      </c>
      <c r="B763" s="21" t="str">
        <f>IF(Investments_Import!A763="","",Investments_Import!A763)</f>
        <v/>
      </c>
      <c r="C763" s="22" t="str">
        <f t="shared" si="235"/>
        <v/>
      </c>
      <c r="D763" s="51" t="str">
        <f t="shared" si="243"/>
        <v/>
      </c>
      <c r="E763" s="3" t="str">
        <f>IF(Investments_Import!B763="","",Investments_Import!B763)</f>
        <v/>
      </c>
      <c r="F763" s="54" t="str">
        <f t="shared" si="244"/>
        <v xml:space="preserve"> </v>
      </c>
      <c r="G763" s="54" t="str">
        <f>IF($B763="","",COUNTIF($F$2:$F763,$F763))</f>
        <v/>
      </c>
      <c r="H763" s="53" t="str">
        <f t="shared" si="245"/>
        <v xml:space="preserve">  </v>
      </c>
      <c r="I763" s="3" t="str">
        <f>IF(Investments_Import!C763="","",Investments_Import!C763)</f>
        <v/>
      </c>
      <c r="J763" s="108" t="str">
        <f>IF(Investments_Import!D763="","",Investments_Import!D763)</f>
        <v/>
      </c>
      <c r="K763" s="108" t="str">
        <f t="shared" si="246"/>
        <v/>
      </c>
      <c r="L763" s="47" t="str">
        <f>IF(Investments_Import!E763="","",Investments_Import!E763)</f>
        <v/>
      </c>
      <c r="M763" s="47" t="str">
        <f t="shared" si="236"/>
        <v/>
      </c>
      <c r="N763" s="31" t="str">
        <f>IF(Investments_Import!F763="","",Investments_Import!F763)</f>
        <v/>
      </c>
      <c r="O763" s="31" t="str">
        <f t="shared" si="237"/>
        <v/>
      </c>
      <c r="P763" s="3" t="str">
        <f>IF(Investments_Import!G763="","",Investments_Import!G763)</f>
        <v/>
      </c>
      <c r="Q763" s="3" t="str">
        <f>IF(Investments_Import!H763="","",Investments_Import!H763)</f>
        <v/>
      </c>
      <c r="R763" s="37" t="str">
        <f t="shared" si="238"/>
        <v/>
      </c>
      <c r="S763" s="37" t="str">
        <f t="shared" si="239"/>
        <v/>
      </c>
      <c r="U763" s="36" t="str">
        <f>IF(Mining_Import!A763="","",Mining_Import!A763)</f>
        <v/>
      </c>
      <c r="V763" s="22" t="str">
        <f t="shared" si="247"/>
        <v/>
      </c>
      <c r="W763" s="127" t="str">
        <f t="shared" si="248"/>
        <v/>
      </c>
      <c r="X763" s="127" t="str">
        <f t="shared" si="249"/>
        <v/>
      </c>
      <c r="Y763" s="127" t="str">
        <f t="shared" si="250"/>
        <v/>
      </c>
      <c r="Z763" s="36" t="str">
        <f>IF(Mining_Import!B763="","",Mining_Import!B763)</f>
        <v/>
      </c>
      <c r="AA763" s="184" t="str">
        <f>IF(Mining_Import!$C763="","",Mining_Import!$C763)</f>
        <v/>
      </c>
      <c r="AB763" s="122" t="str">
        <f t="shared" si="251"/>
        <v/>
      </c>
      <c r="AC763" s="122" t="str">
        <f>IF($Y763&gt;Dashboard!$Q$19,$AB763,"")</f>
        <v/>
      </c>
      <c r="AD763" s="43" t="str">
        <f t="shared" si="252"/>
        <v/>
      </c>
      <c r="AE763" s="36" t="str">
        <f>IF(Mining_Import!D763="","",Mining_Import!D763)</f>
        <v/>
      </c>
      <c r="AF763" s="36" t="str">
        <f>IF(Mining_Import!E763="","",Mining_Import!E763)</f>
        <v/>
      </c>
      <c r="AG763" s="36" t="str">
        <f>IF(Mining_Import!F763="","",Mining_Import!F763)</f>
        <v/>
      </c>
      <c r="AH763" s="36" t="str">
        <f>IF(Mining_Import!G763="","",Mining_Import!G763)</f>
        <v/>
      </c>
      <c r="AI763" s="36" t="str">
        <f>IF(Mining_Import!H763="","",Mining_Import!H763)</f>
        <v/>
      </c>
      <c r="AJ763" s="36" t="str">
        <f>IF(Mining_Import!I763="","",Mining_Import!I763)</f>
        <v/>
      </c>
      <c r="BY763" s="120" t="str">
        <f t="shared" si="240"/>
        <v/>
      </c>
      <c r="BZ763" s="184" t="str">
        <f t="shared" si="253"/>
        <v/>
      </c>
      <c r="CA763" s="37" t="str">
        <f>IFERROR(VLOOKUP($BY763,Account_Value!$C$2:$F$2500,4,0),"")</f>
        <v/>
      </c>
      <c r="CB763" s="43" t="str">
        <f t="shared" si="241"/>
        <v/>
      </c>
      <c r="CC763" s="122" t="str">
        <f>IF($BZ763="","",SUM($BZ$2:$BZ763))</f>
        <v/>
      </c>
      <c r="CD763" s="43" t="str">
        <f>IF($BZ763="","",$BU$19*(SUM($BZ$2:$BZ763)))</f>
        <v/>
      </c>
    </row>
    <row r="764" spans="1:82">
      <c r="A764" s="4" t="str">
        <f t="shared" si="242"/>
        <v/>
      </c>
      <c r="B764" s="21" t="str">
        <f>IF(Investments_Import!A764="","",Investments_Import!A764)</f>
        <v/>
      </c>
      <c r="C764" s="22" t="str">
        <f t="shared" si="235"/>
        <v/>
      </c>
      <c r="D764" s="51" t="str">
        <f t="shared" si="243"/>
        <v/>
      </c>
      <c r="E764" s="3" t="str">
        <f>IF(Investments_Import!B764="","",Investments_Import!B764)</f>
        <v/>
      </c>
      <c r="F764" s="54" t="str">
        <f t="shared" si="244"/>
        <v xml:space="preserve"> </v>
      </c>
      <c r="G764" s="54" t="str">
        <f>IF($B764="","",COUNTIF($F$2:$F764,$F764))</f>
        <v/>
      </c>
      <c r="H764" s="53" t="str">
        <f t="shared" si="245"/>
        <v xml:space="preserve">  </v>
      </c>
      <c r="I764" s="3" t="str">
        <f>IF(Investments_Import!C764="","",Investments_Import!C764)</f>
        <v/>
      </c>
      <c r="J764" s="108" t="str">
        <f>IF(Investments_Import!D764="","",Investments_Import!D764)</f>
        <v/>
      </c>
      <c r="K764" s="108" t="str">
        <f t="shared" si="246"/>
        <v/>
      </c>
      <c r="L764" s="47" t="str">
        <f>IF(Investments_Import!E764="","",Investments_Import!E764)</f>
        <v/>
      </c>
      <c r="M764" s="47" t="str">
        <f t="shared" si="236"/>
        <v/>
      </c>
      <c r="N764" s="31" t="str">
        <f>IF(Investments_Import!F764="","",Investments_Import!F764)</f>
        <v/>
      </c>
      <c r="O764" s="31" t="str">
        <f t="shared" si="237"/>
        <v/>
      </c>
      <c r="P764" s="3" t="str">
        <f>IF(Investments_Import!G764="","",Investments_Import!G764)</f>
        <v/>
      </c>
      <c r="Q764" s="3" t="str">
        <f>IF(Investments_Import!H764="","",Investments_Import!H764)</f>
        <v/>
      </c>
      <c r="R764" s="37" t="str">
        <f t="shared" si="238"/>
        <v/>
      </c>
      <c r="S764" s="37" t="str">
        <f t="shared" si="239"/>
        <v/>
      </c>
      <c r="U764" s="36" t="str">
        <f>IF(Mining_Import!A764="","",Mining_Import!A764)</f>
        <v/>
      </c>
      <c r="V764" s="22" t="str">
        <f t="shared" si="247"/>
        <v/>
      </c>
      <c r="W764" s="127" t="str">
        <f t="shared" si="248"/>
        <v/>
      </c>
      <c r="X764" s="127" t="str">
        <f t="shared" si="249"/>
        <v/>
      </c>
      <c r="Y764" s="127" t="str">
        <f t="shared" si="250"/>
        <v/>
      </c>
      <c r="Z764" s="36" t="str">
        <f>IF(Mining_Import!B764="","",Mining_Import!B764)</f>
        <v/>
      </c>
      <c r="AA764" s="184" t="str">
        <f>IF(Mining_Import!$C764="","",Mining_Import!$C764)</f>
        <v/>
      </c>
      <c r="AB764" s="122" t="str">
        <f t="shared" si="251"/>
        <v/>
      </c>
      <c r="AC764" s="122" t="str">
        <f>IF($Y764&gt;Dashboard!$Q$19,$AB764,"")</f>
        <v/>
      </c>
      <c r="AD764" s="43" t="str">
        <f t="shared" si="252"/>
        <v/>
      </c>
      <c r="AE764" s="36" t="str">
        <f>IF(Mining_Import!D764="","",Mining_Import!D764)</f>
        <v/>
      </c>
      <c r="AF764" s="36" t="str">
        <f>IF(Mining_Import!E764="","",Mining_Import!E764)</f>
        <v/>
      </c>
      <c r="AG764" s="36" t="str">
        <f>IF(Mining_Import!F764="","",Mining_Import!F764)</f>
        <v/>
      </c>
      <c r="AH764" s="36" t="str">
        <f>IF(Mining_Import!G764="","",Mining_Import!G764)</f>
        <v/>
      </c>
      <c r="AI764" s="36" t="str">
        <f>IF(Mining_Import!H764="","",Mining_Import!H764)</f>
        <v/>
      </c>
      <c r="AJ764" s="36" t="str">
        <f>IF(Mining_Import!I764="","",Mining_Import!I764)</f>
        <v/>
      </c>
      <c r="BY764" s="120" t="str">
        <f t="shared" si="240"/>
        <v/>
      </c>
      <c r="BZ764" s="184" t="str">
        <f t="shared" si="253"/>
        <v/>
      </c>
      <c r="CA764" s="37" t="str">
        <f>IFERROR(VLOOKUP($BY764,Account_Value!$C$2:$F$2500,4,0),"")</f>
        <v/>
      </c>
      <c r="CB764" s="43" t="str">
        <f t="shared" si="241"/>
        <v/>
      </c>
      <c r="CC764" s="122" t="str">
        <f>IF($BZ764="","",SUM($BZ$2:$BZ764))</f>
        <v/>
      </c>
      <c r="CD764" s="43" t="str">
        <f>IF($BZ764="","",$BU$19*(SUM($BZ$2:$BZ764)))</f>
        <v/>
      </c>
    </row>
    <row r="765" spans="1:82">
      <c r="A765" s="4" t="str">
        <f t="shared" si="242"/>
        <v/>
      </c>
      <c r="B765" s="21" t="str">
        <f>IF(Investments_Import!A765="","",Investments_Import!A765)</f>
        <v/>
      </c>
      <c r="C765" s="22" t="str">
        <f t="shared" si="235"/>
        <v/>
      </c>
      <c r="D765" s="51" t="str">
        <f t="shared" si="243"/>
        <v/>
      </c>
      <c r="E765" s="3" t="str">
        <f>IF(Investments_Import!B765="","",Investments_Import!B765)</f>
        <v/>
      </c>
      <c r="F765" s="54" t="str">
        <f t="shared" si="244"/>
        <v xml:space="preserve"> </v>
      </c>
      <c r="G765" s="54" t="str">
        <f>IF($B765="","",COUNTIF($F$2:$F765,$F765))</f>
        <v/>
      </c>
      <c r="H765" s="53" t="str">
        <f t="shared" si="245"/>
        <v xml:space="preserve">  </v>
      </c>
      <c r="I765" s="3" t="str">
        <f>IF(Investments_Import!C765="","",Investments_Import!C765)</f>
        <v/>
      </c>
      <c r="J765" s="108" t="str">
        <f>IF(Investments_Import!D765="","",Investments_Import!D765)</f>
        <v/>
      </c>
      <c r="K765" s="108" t="str">
        <f t="shared" si="246"/>
        <v/>
      </c>
      <c r="L765" s="47" t="str">
        <f>IF(Investments_Import!E765="","",Investments_Import!E765)</f>
        <v/>
      </c>
      <c r="M765" s="47" t="str">
        <f t="shared" si="236"/>
        <v/>
      </c>
      <c r="N765" s="31" t="str">
        <f>IF(Investments_Import!F765="","",Investments_Import!F765)</f>
        <v/>
      </c>
      <c r="O765" s="31" t="str">
        <f t="shared" si="237"/>
        <v/>
      </c>
      <c r="P765" s="3" t="str">
        <f>IF(Investments_Import!G765="","",Investments_Import!G765)</f>
        <v/>
      </c>
      <c r="Q765" s="3" t="str">
        <f>IF(Investments_Import!H765="","",Investments_Import!H765)</f>
        <v/>
      </c>
      <c r="R765" s="37" t="str">
        <f t="shared" si="238"/>
        <v/>
      </c>
      <c r="S765" s="37" t="str">
        <f t="shared" si="239"/>
        <v/>
      </c>
      <c r="U765" s="36" t="str">
        <f>IF(Mining_Import!A765="","",Mining_Import!A765)</f>
        <v/>
      </c>
      <c r="V765" s="22" t="str">
        <f t="shared" si="247"/>
        <v/>
      </c>
      <c r="W765" s="127" t="str">
        <f t="shared" si="248"/>
        <v/>
      </c>
      <c r="X765" s="127" t="str">
        <f t="shared" si="249"/>
        <v/>
      </c>
      <c r="Y765" s="127" t="str">
        <f t="shared" si="250"/>
        <v/>
      </c>
      <c r="Z765" s="36" t="str">
        <f>IF(Mining_Import!B765="","",Mining_Import!B765)</f>
        <v/>
      </c>
      <c r="AA765" s="184" t="str">
        <f>IF(Mining_Import!$C765="","",Mining_Import!$C765)</f>
        <v/>
      </c>
      <c r="AB765" s="122" t="str">
        <f t="shared" si="251"/>
        <v/>
      </c>
      <c r="AC765" s="122" t="str">
        <f>IF($Y765&gt;Dashboard!$Q$19,$AB765,"")</f>
        <v/>
      </c>
      <c r="AD765" s="43" t="str">
        <f t="shared" si="252"/>
        <v/>
      </c>
      <c r="AE765" s="36" t="str">
        <f>IF(Mining_Import!D765="","",Mining_Import!D765)</f>
        <v/>
      </c>
      <c r="AF765" s="36" t="str">
        <f>IF(Mining_Import!E765="","",Mining_Import!E765)</f>
        <v/>
      </c>
      <c r="AG765" s="36" t="str">
        <f>IF(Mining_Import!F765="","",Mining_Import!F765)</f>
        <v/>
      </c>
      <c r="AH765" s="36" t="str">
        <f>IF(Mining_Import!G765="","",Mining_Import!G765)</f>
        <v/>
      </c>
      <c r="AI765" s="36" t="str">
        <f>IF(Mining_Import!H765="","",Mining_Import!H765)</f>
        <v/>
      </c>
      <c r="AJ765" s="36" t="str">
        <f>IF(Mining_Import!I765="","",Mining_Import!I765)</f>
        <v/>
      </c>
      <c r="BY765" s="120" t="str">
        <f t="shared" si="240"/>
        <v/>
      </c>
      <c r="BZ765" s="184" t="str">
        <f t="shared" si="253"/>
        <v/>
      </c>
      <c r="CA765" s="37" t="str">
        <f>IFERROR(VLOOKUP($BY765,Account_Value!$C$2:$F$2500,4,0),"")</f>
        <v/>
      </c>
      <c r="CB765" s="43" t="str">
        <f t="shared" si="241"/>
        <v/>
      </c>
      <c r="CC765" s="122" t="str">
        <f>IF($BZ765="","",SUM($BZ$2:$BZ765))</f>
        <v/>
      </c>
      <c r="CD765" s="43" t="str">
        <f>IF($BZ765="","",$BU$19*(SUM($BZ$2:$BZ765)))</f>
        <v/>
      </c>
    </row>
    <row r="766" spans="1:82">
      <c r="A766" s="4" t="str">
        <f t="shared" si="242"/>
        <v/>
      </c>
      <c r="B766" s="21" t="str">
        <f>IF(Investments_Import!A766="","",Investments_Import!A766)</f>
        <v/>
      </c>
      <c r="C766" s="22" t="str">
        <f t="shared" si="235"/>
        <v/>
      </c>
      <c r="D766" s="51" t="str">
        <f t="shared" si="243"/>
        <v/>
      </c>
      <c r="E766" s="3" t="str">
        <f>IF(Investments_Import!B766="","",Investments_Import!B766)</f>
        <v/>
      </c>
      <c r="F766" s="54" t="str">
        <f t="shared" si="244"/>
        <v xml:space="preserve"> </v>
      </c>
      <c r="G766" s="54" t="str">
        <f>IF($B766="","",COUNTIF($F$2:$F766,$F766))</f>
        <v/>
      </c>
      <c r="H766" s="53" t="str">
        <f t="shared" si="245"/>
        <v xml:space="preserve">  </v>
      </c>
      <c r="I766" s="3" t="str">
        <f>IF(Investments_Import!C766="","",Investments_Import!C766)</f>
        <v/>
      </c>
      <c r="J766" s="108" t="str">
        <f>IF(Investments_Import!D766="","",Investments_Import!D766)</f>
        <v/>
      </c>
      <c r="K766" s="108" t="str">
        <f t="shared" si="246"/>
        <v/>
      </c>
      <c r="L766" s="47" t="str">
        <f>IF(Investments_Import!E766="","",Investments_Import!E766)</f>
        <v/>
      </c>
      <c r="M766" s="47" t="str">
        <f t="shared" si="236"/>
        <v/>
      </c>
      <c r="N766" s="31" t="str">
        <f>IF(Investments_Import!F766="","",Investments_Import!F766)</f>
        <v/>
      </c>
      <c r="O766" s="31" t="str">
        <f t="shared" si="237"/>
        <v/>
      </c>
      <c r="P766" s="3" t="str">
        <f>IF(Investments_Import!G766="","",Investments_Import!G766)</f>
        <v/>
      </c>
      <c r="Q766" s="3" t="str">
        <f>IF(Investments_Import!H766="","",Investments_Import!H766)</f>
        <v/>
      </c>
      <c r="R766" s="37" t="str">
        <f t="shared" si="238"/>
        <v/>
      </c>
      <c r="S766" s="37" t="str">
        <f t="shared" si="239"/>
        <v/>
      </c>
      <c r="U766" s="36" t="str">
        <f>IF(Mining_Import!A766="","",Mining_Import!A766)</f>
        <v/>
      </c>
      <c r="V766" s="22" t="str">
        <f t="shared" si="247"/>
        <v/>
      </c>
      <c r="W766" s="127" t="str">
        <f t="shared" si="248"/>
        <v/>
      </c>
      <c r="X766" s="127" t="str">
        <f t="shared" si="249"/>
        <v/>
      </c>
      <c r="Y766" s="127" t="str">
        <f t="shared" si="250"/>
        <v/>
      </c>
      <c r="Z766" s="36" t="str">
        <f>IF(Mining_Import!B766="","",Mining_Import!B766)</f>
        <v/>
      </c>
      <c r="AA766" s="184" t="str">
        <f>IF(Mining_Import!$C766="","",Mining_Import!$C766)</f>
        <v/>
      </c>
      <c r="AB766" s="122" t="str">
        <f t="shared" si="251"/>
        <v/>
      </c>
      <c r="AC766" s="122" t="str">
        <f>IF($Y766&gt;Dashboard!$Q$19,$AB766,"")</f>
        <v/>
      </c>
      <c r="AD766" s="43" t="str">
        <f t="shared" si="252"/>
        <v/>
      </c>
      <c r="AE766" s="36" t="str">
        <f>IF(Mining_Import!D766="","",Mining_Import!D766)</f>
        <v/>
      </c>
      <c r="AF766" s="36" t="str">
        <f>IF(Mining_Import!E766="","",Mining_Import!E766)</f>
        <v/>
      </c>
      <c r="AG766" s="36" t="str">
        <f>IF(Mining_Import!F766="","",Mining_Import!F766)</f>
        <v/>
      </c>
      <c r="AH766" s="36" t="str">
        <f>IF(Mining_Import!G766="","",Mining_Import!G766)</f>
        <v/>
      </c>
      <c r="AI766" s="36" t="str">
        <f>IF(Mining_Import!H766="","",Mining_Import!H766)</f>
        <v/>
      </c>
      <c r="AJ766" s="36" t="str">
        <f>IF(Mining_Import!I766="","",Mining_Import!I766)</f>
        <v/>
      </c>
      <c r="BY766" s="120" t="str">
        <f t="shared" si="240"/>
        <v/>
      </c>
      <c r="BZ766" s="184" t="str">
        <f t="shared" si="253"/>
        <v/>
      </c>
      <c r="CA766" s="37" t="str">
        <f>IFERROR(VLOOKUP($BY766,Account_Value!$C$2:$F$2500,4,0),"")</f>
        <v/>
      </c>
      <c r="CB766" s="43" t="str">
        <f t="shared" si="241"/>
        <v/>
      </c>
      <c r="CC766" s="122" t="str">
        <f>IF($BZ766="","",SUM($BZ$2:$BZ766))</f>
        <v/>
      </c>
      <c r="CD766" s="43" t="str">
        <f>IF($BZ766="","",$BU$19*(SUM($BZ$2:$BZ766)))</f>
        <v/>
      </c>
    </row>
    <row r="767" spans="1:82">
      <c r="A767" s="4" t="str">
        <f t="shared" si="242"/>
        <v/>
      </c>
      <c r="B767" s="21" t="str">
        <f>IF(Investments_Import!A767="","",Investments_Import!A767)</f>
        <v/>
      </c>
      <c r="C767" s="22" t="str">
        <f t="shared" si="235"/>
        <v/>
      </c>
      <c r="D767" s="51" t="str">
        <f t="shared" si="243"/>
        <v/>
      </c>
      <c r="E767" s="3" t="str">
        <f>IF(Investments_Import!B767="","",Investments_Import!B767)</f>
        <v/>
      </c>
      <c r="F767" s="54" t="str">
        <f t="shared" si="244"/>
        <v xml:space="preserve"> </v>
      </c>
      <c r="G767" s="54" t="str">
        <f>IF($B767="","",COUNTIF($F$2:$F767,$F767))</f>
        <v/>
      </c>
      <c r="H767" s="53" t="str">
        <f t="shared" si="245"/>
        <v xml:space="preserve">  </v>
      </c>
      <c r="I767" s="3" t="str">
        <f>IF(Investments_Import!C767="","",Investments_Import!C767)</f>
        <v/>
      </c>
      <c r="J767" s="108" t="str">
        <f>IF(Investments_Import!D767="","",Investments_Import!D767)</f>
        <v/>
      </c>
      <c r="K767" s="108" t="str">
        <f t="shared" si="246"/>
        <v/>
      </c>
      <c r="L767" s="47" t="str">
        <f>IF(Investments_Import!E767="","",Investments_Import!E767)</f>
        <v/>
      </c>
      <c r="M767" s="47" t="str">
        <f t="shared" si="236"/>
        <v/>
      </c>
      <c r="N767" s="31" t="str">
        <f>IF(Investments_Import!F767="","",Investments_Import!F767)</f>
        <v/>
      </c>
      <c r="O767" s="31" t="str">
        <f t="shared" si="237"/>
        <v/>
      </c>
      <c r="P767" s="3" t="str">
        <f>IF(Investments_Import!G767="","",Investments_Import!G767)</f>
        <v/>
      </c>
      <c r="Q767" s="3" t="str">
        <f>IF(Investments_Import!H767="","",Investments_Import!H767)</f>
        <v/>
      </c>
      <c r="R767" s="37" t="str">
        <f t="shared" si="238"/>
        <v/>
      </c>
      <c r="S767" s="37" t="str">
        <f t="shared" si="239"/>
        <v/>
      </c>
      <c r="U767" s="36" t="str">
        <f>IF(Mining_Import!A767="","",Mining_Import!A767)</f>
        <v/>
      </c>
      <c r="V767" s="22" t="str">
        <f t="shared" si="247"/>
        <v/>
      </c>
      <c r="W767" s="127" t="str">
        <f t="shared" si="248"/>
        <v/>
      </c>
      <c r="X767" s="127" t="str">
        <f t="shared" si="249"/>
        <v/>
      </c>
      <c r="Y767" s="127" t="str">
        <f t="shared" si="250"/>
        <v/>
      </c>
      <c r="Z767" s="36" t="str">
        <f>IF(Mining_Import!B767="","",Mining_Import!B767)</f>
        <v/>
      </c>
      <c r="AA767" s="184" t="str">
        <f>IF(Mining_Import!$C767="","",Mining_Import!$C767)</f>
        <v/>
      </c>
      <c r="AB767" s="122" t="str">
        <f t="shared" si="251"/>
        <v/>
      </c>
      <c r="AC767" s="122" t="str">
        <f>IF($Y767&gt;Dashboard!$Q$19,$AB767,"")</f>
        <v/>
      </c>
      <c r="AD767" s="43" t="str">
        <f t="shared" si="252"/>
        <v/>
      </c>
      <c r="AE767" s="36" t="str">
        <f>IF(Mining_Import!D767="","",Mining_Import!D767)</f>
        <v/>
      </c>
      <c r="AF767" s="36" t="str">
        <f>IF(Mining_Import!E767="","",Mining_Import!E767)</f>
        <v/>
      </c>
      <c r="AG767" s="36" t="str">
        <f>IF(Mining_Import!F767="","",Mining_Import!F767)</f>
        <v/>
      </c>
      <c r="AH767" s="36" t="str">
        <f>IF(Mining_Import!G767="","",Mining_Import!G767)</f>
        <v/>
      </c>
      <c r="AI767" s="36" t="str">
        <f>IF(Mining_Import!H767="","",Mining_Import!H767)</f>
        <v/>
      </c>
      <c r="AJ767" s="36" t="str">
        <f>IF(Mining_Import!I767="","",Mining_Import!I767)</f>
        <v/>
      </c>
      <c r="BY767" s="120" t="str">
        <f t="shared" si="240"/>
        <v/>
      </c>
      <c r="BZ767" s="184" t="str">
        <f t="shared" si="253"/>
        <v/>
      </c>
      <c r="CA767" s="37" t="str">
        <f>IFERROR(VLOOKUP($BY767,Account_Value!$C$2:$F$2500,4,0),"")</f>
        <v/>
      </c>
      <c r="CB767" s="43" t="str">
        <f t="shared" si="241"/>
        <v/>
      </c>
      <c r="CC767" s="122" t="str">
        <f>IF($BZ767="","",SUM($BZ$2:$BZ767))</f>
        <v/>
      </c>
      <c r="CD767" s="43" t="str">
        <f>IF($BZ767="","",$BU$19*(SUM($BZ$2:$BZ767)))</f>
        <v/>
      </c>
    </row>
    <row r="768" spans="1:82">
      <c r="A768" s="4" t="str">
        <f t="shared" si="242"/>
        <v/>
      </c>
      <c r="B768" s="21" t="str">
        <f>IF(Investments_Import!A768="","",Investments_Import!A768)</f>
        <v/>
      </c>
      <c r="C768" s="22" t="str">
        <f t="shared" si="235"/>
        <v/>
      </c>
      <c r="D768" s="51" t="str">
        <f t="shared" si="243"/>
        <v/>
      </c>
      <c r="E768" s="3" t="str">
        <f>IF(Investments_Import!B768="","",Investments_Import!B768)</f>
        <v/>
      </c>
      <c r="F768" s="54" t="str">
        <f t="shared" si="244"/>
        <v xml:space="preserve"> </v>
      </c>
      <c r="G768" s="54" t="str">
        <f>IF($B768="","",COUNTIF($F$2:$F768,$F768))</f>
        <v/>
      </c>
      <c r="H768" s="53" t="str">
        <f t="shared" si="245"/>
        <v xml:space="preserve">  </v>
      </c>
      <c r="I768" s="3" t="str">
        <f>IF(Investments_Import!C768="","",Investments_Import!C768)</f>
        <v/>
      </c>
      <c r="J768" s="108" t="str">
        <f>IF(Investments_Import!D768="","",Investments_Import!D768)</f>
        <v/>
      </c>
      <c r="K768" s="108" t="str">
        <f t="shared" si="246"/>
        <v/>
      </c>
      <c r="L768" s="47" t="str">
        <f>IF(Investments_Import!E768="","",Investments_Import!E768)</f>
        <v/>
      </c>
      <c r="M768" s="47" t="str">
        <f t="shared" si="236"/>
        <v/>
      </c>
      <c r="N768" s="31" t="str">
        <f>IF(Investments_Import!F768="","",Investments_Import!F768)</f>
        <v/>
      </c>
      <c r="O768" s="31" t="str">
        <f t="shared" si="237"/>
        <v/>
      </c>
      <c r="P768" s="3" t="str">
        <f>IF(Investments_Import!G768="","",Investments_Import!G768)</f>
        <v/>
      </c>
      <c r="Q768" s="3" t="str">
        <f>IF(Investments_Import!H768="","",Investments_Import!H768)</f>
        <v/>
      </c>
      <c r="R768" s="37" t="str">
        <f t="shared" si="238"/>
        <v/>
      </c>
      <c r="S768" s="37" t="str">
        <f t="shared" si="239"/>
        <v/>
      </c>
      <c r="U768" s="36" t="str">
        <f>IF(Mining_Import!A768="","",Mining_Import!A768)</f>
        <v/>
      </c>
      <c r="V768" s="22" t="str">
        <f t="shared" si="247"/>
        <v/>
      </c>
      <c r="W768" s="127" t="str">
        <f t="shared" si="248"/>
        <v/>
      </c>
      <c r="X768" s="127" t="str">
        <f t="shared" si="249"/>
        <v/>
      </c>
      <c r="Y768" s="127" t="str">
        <f t="shared" si="250"/>
        <v/>
      </c>
      <c r="Z768" s="36" t="str">
        <f>IF(Mining_Import!B768="","",Mining_Import!B768)</f>
        <v/>
      </c>
      <c r="AA768" s="184" t="str">
        <f>IF(Mining_Import!$C768="","",Mining_Import!$C768)</f>
        <v/>
      </c>
      <c r="AB768" s="122" t="str">
        <f t="shared" si="251"/>
        <v/>
      </c>
      <c r="AC768" s="122" t="str">
        <f>IF($Y768&gt;Dashboard!$Q$19,$AB768,"")</f>
        <v/>
      </c>
      <c r="AD768" s="43" t="str">
        <f t="shared" si="252"/>
        <v/>
      </c>
      <c r="AE768" s="36" t="str">
        <f>IF(Mining_Import!D768="","",Mining_Import!D768)</f>
        <v/>
      </c>
      <c r="AF768" s="36" t="str">
        <f>IF(Mining_Import!E768="","",Mining_Import!E768)</f>
        <v/>
      </c>
      <c r="AG768" s="36" t="str">
        <f>IF(Mining_Import!F768="","",Mining_Import!F768)</f>
        <v/>
      </c>
      <c r="AH768" s="36" t="str">
        <f>IF(Mining_Import!G768="","",Mining_Import!G768)</f>
        <v/>
      </c>
      <c r="AI768" s="36" t="str">
        <f>IF(Mining_Import!H768="","",Mining_Import!H768)</f>
        <v/>
      </c>
      <c r="AJ768" s="36" t="str">
        <f>IF(Mining_Import!I768="","",Mining_Import!I768)</f>
        <v/>
      </c>
      <c r="BY768" s="120" t="str">
        <f t="shared" si="240"/>
        <v/>
      </c>
      <c r="BZ768" s="184" t="str">
        <f t="shared" si="253"/>
        <v/>
      </c>
      <c r="CA768" s="37" t="str">
        <f>IFERROR(VLOOKUP($BY768,Account_Value!$C$2:$F$2500,4,0),"")</f>
        <v/>
      </c>
      <c r="CB768" s="43" t="str">
        <f t="shared" si="241"/>
        <v/>
      </c>
      <c r="CC768" s="122" t="str">
        <f>IF($BZ768="","",SUM($BZ$2:$BZ768))</f>
        <v/>
      </c>
      <c r="CD768" s="43" t="str">
        <f>IF($BZ768="","",$BU$19*(SUM($BZ$2:$BZ768)))</f>
        <v/>
      </c>
    </row>
    <row r="769" spans="1:82">
      <c r="A769" s="4" t="str">
        <f t="shared" si="242"/>
        <v/>
      </c>
      <c r="B769" s="21" t="str">
        <f>IF(Investments_Import!A769="","",Investments_Import!A769)</f>
        <v/>
      </c>
      <c r="C769" s="22" t="str">
        <f t="shared" si="235"/>
        <v/>
      </c>
      <c r="D769" s="51" t="str">
        <f t="shared" si="243"/>
        <v/>
      </c>
      <c r="E769" s="3" t="str">
        <f>IF(Investments_Import!B769="","",Investments_Import!B769)</f>
        <v/>
      </c>
      <c r="F769" s="54" t="str">
        <f t="shared" si="244"/>
        <v xml:space="preserve"> </v>
      </c>
      <c r="G769" s="54" t="str">
        <f>IF($B769="","",COUNTIF($F$2:$F769,$F769))</f>
        <v/>
      </c>
      <c r="H769" s="53" t="str">
        <f t="shared" si="245"/>
        <v xml:space="preserve">  </v>
      </c>
      <c r="I769" s="3" t="str">
        <f>IF(Investments_Import!C769="","",Investments_Import!C769)</f>
        <v/>
      </c>
      <c r="J769" s="108" t="str">
        <f>IF(Investments_Import!D769="","",Investments_Import!D769)</f>
        <v/>
      </c>
      <c r="K769" s="108" t="str">
        <f t="shared" si="246"/>
        <v/>
      </c>
      <c r="L769" s="47" t="str">
        <f>IF(Investments_Import!E769="","",Investments_Import!E769)</f>
        <v/>
      </c>
      <c r="M769" s="47" t="str">
        <f t="shared" si="236"/>
        <v/>
      </c>
      <c r="N769" s="31" t="str">
        <f>IF(Investments_Import!F769="","",Investments_Import!F769)</f>
        <v/>
      </c>
      <c r="O769" s="31" t="str">
        <f t="shared" si="237"/>
        <v/>
      </c>
      <c r="P769" s="3" t="str">
        <f>IF(Investments_Import!G769="","",Investments_Import!G769)</f>
        <v/>
      </c>
      <c r="Q769" s="3" t="str">
        <f>IF(Investments_Import!H769="","",Investments_Import!H769)</f>
        <v/>
      </c>
      <c r="R769" s="37" t="str">
        <f t="shared" si="238"/>
        <v/>
      </c>
      <c r="S769" s="37" t="str">
        <f t="shared" si="239"/>
        <v/>
      </c>
      <c r="U769" s="36" t="str">
        <f>IF(Mining_Import!A769="","",Mining_Import!A769)</f>
        <v/>
      </c>
      <c r="V769" s="22" t="str">
        <f t="shared" si="247"/>
        <v/>
      </c>
      <c r="W769" s="127" t="str">
        <f t="shared" si="248"/>
        <v/>
      </c>
      <c r="X769" s="127" t="str">
        <f t="shared" si="249"/>
        <v/>
      </c>
      <c r="Y769" s="127" t="str">
        <f t="shared" si="250"/>
        <v/>
      </c>
      <c r="Z769" s="36" t="str">
        <f>IF(Mining_Import!B769="","",Mining_Import!B769)</f>
        <v/>
      </c>
      <c r="AA769" s="184" t="str">
        <f>IF(Mining_Import!$C769="","",Mining_Import!$C769)</f>
        <v/>
      </c>
      <c r="AB769" s="122" t="str">
        <f t="shared" si="251"/>
        <v/>
      </c>
      <c r="AC769" s="122" t="str">
        <f>IF($Y769&gt;Dashboard!$Q$19,$AB769,"")</f>
        <v/>
      </c>
      <c r="AD769" s="43" t="str">
        <f t="shared" si="252"/>
        <v/>
      </c>
      <c r="AE769" s="36" t="str">
        <f>IF(Mining_Import!D769="","",Mining_Import!D769)</f>
        <v/>
      </c>
      <c r="AF769" s="36" t="str">
        <f>IF(Mining_Import!E769="","",Mining_Import!E769)</f>
        <v/>
      </c>
      <c r="AG769" s="36" t="str">
        <f>IF(Mining_Import!F769="","",Mining_Import!F769)</f>
        <v/>
      </c>
      <c r="AH769" s="36" t="str">
        <f>IF(Mining_Import!G769="","",Mining_Import!G769)</f>
        <v/>
      </c>
      <c r="AI769" s="36" t="str">
        <f>IF(Mining_Import!H769="","",Mining_Import!H769)</f>
        <v/>
      </c>
      <c r="AJ769" s="36" t="str">
        <f>IF(Mining_Import!I769="","",Mining_Import!I769)</f>
        <v/>
      </c>
      <c r="BY769" s="120" t="str">
        <f t="shared" si="240"/>
        <v/>
      </c>
      <c r="BZ769" s="184" t="str">
        <f t="shared" si="253"/>
        <v/>
      </c>
      <c r="CA769" s="37" t="str">
        <f>IFERROR(VLOOKUP($BY769,Account_Value!$C$2:$F$2500,4,0),"")</f>
        <v/>
      </c>
      <c r="CB769" s="43" t="str">
        <f t="shared" si="241"/>
        <v/>
      </c>
      <c r="CC769" s="122" t="str">
        <f>IF($BZ769="","",SUM($BZ$2:$BZ769))</f>
        <v/>
      </c>
      <c r="CD769" s="43" t="str">
        <f>IF($BZ769="","",$BU$19*(SUM($BZ$2:$BZ769)))</f>
        <v/>
      </c>
    </row>
    <row r="770" spans="1:82">
      <c r="A770" s="4" t="str">
        <f t="shared" si="242"/>
        <v/>
      </c>
      <c r="B770" s="21" t="str">
        <f>IF(Investments_Import!A770="","",Investments_Import!A770)</f>
        <v/>
      </c>
      <c r="C770" s="22" t="str">
        <f t="shared" ref="C770:C833" si="254">IF(B770="","",B770*1)</f>
        <v/>
      </c>
      <c r="D770" s="51" t="str">
        <f t="shared" si="243"/>
        <v/>
      </c>
      <c r="E770" s="3" t="str">
        <f>IF(Investments_Import!B770="","",Investments_Import!B770)</f>
        <v/>
      </c>
      <c r="F770" s="54" t="str">
        <f t="shared" si="244"/>
        <v xml:space="preserve"> </v>
      </c>
      <c r="G770" s="54" t="str">
        <f>IF($B770="","",COUNTIF($F$2:$F770,$F770))</f>
        <v/>
      </c>
      <c r="H770" s="53" t="str">
        <f t="shared" si="245"/>
        <v xml:space="preserve">  </v>
      </c>
      <c r="I770" s="3" t="str">
        <f>IF(Investments_Import!C770="","",Investments_Import!C770)</f>
        <v/>
      </c>
      <c r="J770" s="108" t="str">
        <f>IF(Investments_Import!D770="","",Investments_Import!D770)</f>
        <v/>
      </c>
      <c r="K770" s="108" t="str">
        <f t="shared" si="246"/>
        <v/>
      </c>
      <c r="L770" s="47" t="str">
        <f>IF(Investments_Import!E770="","",Investments_Import!E770)</f>
        <v/>
      </c>
      <c r="M770" s="47" t="str">
        <f t="shared" ref="M770:M833" si="255">IF($L770="","",$L770*1)</f>
        <v/>
      </c>
      <c r="N770" s="31" t="str">
        <f>IF(Investments_Import!F770="","",Investments_Import!F770)</f>
        <v/>
      </c>
      <c r="O770" s="31" t="str">
        <f t="shared" ref="O770:O833" si="256">IF($N770="","",$N770*1)</f>
        <v/>
      </c>
      <c r="P770" s="3" t="str">
        <f>IF(Investments_Import!G770="","",Investments_Import!G770)</f>
        <v/>
      </c>
      <c r="Q770" s="3" t="str">
        <f>IF(Investments_Import!H770="","",Investments_Import!H770)</f>
        <v/>
      </c>
      <c r="R770" s="37" t="str">
        <f t="shared" ref="R770:R833" si="257">IF($Q770="","",IF($Q770="USD",$P770,$P770*$J770))</f>
        <v/>
      </c>
      <c r="S770" s="37" t="str">
        <f t="shared" ref="S770:S833" si="258">IF($R770="","",$R770*1)</f>
        <v/>
      </c>
      <c r="U770" s="36" t="str">
        <f>IF(Mining_Import!A770="","",Mining_Import!A770)</f>
        <v/>
      </c>
      <c r="V770" s="22" t="str">
        <f t="shared" si="247"/>
        <v/>
      </c>
      <c r="W770" s="127" t="str">
        <f t="shared" si="248"/>
        <v/>
      </c>
      <c r="X770" s="127" t="str">
        <f t="shared" si="249"/>
        <v/>
      </c>
      <c r="Y770" s="127" t="str">
        <f t="shared" si="250"/>
        <v/>
      </c>
      <c r="Z770" s="36" t="str">
        <f>IF(Mining_Import!B770="","",Mining_Import!B770)</f>
        <v/>
      </c>
      <c r="AA770" s="184" t="str">
        <f>IF(Mining_Import!$C770="","",Mining_Import!$C770)</f>
        <v/>
      </c>
      <c r="AB770" s="122" t="str">
        <f t="shared" si="251"/>
        <v/>
      </c>
      <c r="AC770" s="122" t="str">
        <f>IF($Y770&gt;Dashboard!$Q$19,$AB770,"")</f>
        <v/>
      </c>
      <c r="AD770" s="43" t="str">
        <f t="shared" si="252"/>
        <v/>
      </c>
      <c r="AE770" s="36" t="str">
        <f>IF(Mining_Import!D770="","",Mining_Import!D770)</f>
        <v/>
      </c>
      <c r="AF770" s="36" t="str">
        <f>IF(Mining_Import!E770="","",Mining_Import!E770)</f>
        <v/>
      </c>
      <c r="AG770" s="36" t="str">
        <f>IF(Mining_Import!F770="","",Mining_Import!F770)</f>
        <v/>
      </c>
      <c r="AH770" s="36" t="str">
        <f>IF(Mining_Import!G770="","",Mining_Import!G770)</f>
        <v/>
      </c>
      <c r="AI770" s="36" t="str">
        <f>IF(Mining_Import!H770="","",Mining_Import!H770)</f>
        <v/>
      </c>
      <c r="AJ770" s="36" t="str">
        <f>IF(Mining_Import!I770="","",Mining_Import!I770)</f>
        <v/>
      </c>
      <c r="BY770" s="120" t="str">
        <f t="shared" ref="BY770:BY833" si="259">Y770</f>
        <v/>
      </c>
      <c r="BZ770" s="184" t="str">
        <f t="shared" si="253"/>
        <v/>
      </c>
      <c r="CA770" s="37" t="str">
        <f>IFERROR(VLOOKUP($BY770,Account_Value!$C$2:$F$2500,4,0),"")</f>
        <v/>
      </c>
      <c r="CB770" s="43" t="str">
        <f t="shared" ref="CB770:CB833" si="260">IF(BZ770="","",BZ770*CA770)</f>
        <v/>
      </c>
      <c r="CC770" s="122" t="str">
        <f>IF($BZ770="","",SUM($BZ$2:$BZ770))</f>
        <v/>
      </c>
      <c r="CD770" s="43" t="str">
        <f>IF($BZ770="","",$BU$19*(SUM($BZ$2:$BZ770)))</f>
        <v/>
      </c>
    </row>
    <row r="771" spans="1:82">
      <c r="A771" s="4" t="str">
        <f t="shared" ref="A771:A834" si="261">IF($B771="","",$A770+1)</f>
        <v/>
      </c>
      <c r="B771" s="21" t="str">
        <f>IF(Investments_Import!A771="","",Investments_Import!A771)</f>
        <v/>
      </c>
      <c r="C771" s="22" t="str">
        <f t="shared" si="254"/>
        <v/>
      </c>
      <c r="D771" s="51" t="str">
        <f t="shared" ref="D771:D834" si="262">$C771</f>
        <v/>
      </c>
      <c r="E771" s="3" t="str">
        <f>IF(Investments_Import!B771="","",Investments_Import!B771)</f>
        <v/>
      </c>
      <c r="F771" s="54" t="str">
        <f t="shared" ref="F771:F834" si="263">CONCATENATE(TEXT($D771,"dd-mmm-yyyy")," ",$E771)</f>
        <v xml:space="preserve"> </v>
      </c>
      <c r="G771" s="54" t="str">
        <f>IF($B771="","",COUNTIF($F$2:$F771,$F771))</f>
        <v/>
      </c>
      <c r="H771" s="53" t="str">
        <f t="shared" ref="H771:H834" si="264">CONCATENATE(TEXT($D771,"dd-mmm-yyyy")," ",$E771," ",$G771)</f>
        <v xml:space="preserve">  </v>
      </c>
      <c r="I771" s="3" t="str">
        <f>IF(Investments_Import!C771="","",Investments_Import!C771)</f>
        <v/>
      </c>
      <c r="J771" s="108" t="str">
        <f>IF(Investments_Import!D771="","",Investments_Import!D771)</f>
        <v/>
      </c>
      <c r="K771" s="108" t="str">
        <f t="shared" ref="K771:K834" si="265">IF($B771="","",$J771*1)</f>
        <v/>
      </c>
      <c r="L771" s="47" t="str">
        <f>IF(Investments_Import!E771="","",Investments_Import!E771)</f>
        <v/>
      </c>
      <c r="M771" s="47" t="str">
        <f t="shared" si="255"/>
        <v/>
      </c>
      <c r="N771" s="31" t="str">
        <f>IF(Investments_Import!F771="","",Investments_Import!F771)</f>
        <v/>
      </c>
      <c r="O771" s="31" t="str">
        <f t="shared" si="256"/>
        <v/>
      </c>
      <c r="P771" s="3" t="str">
        <f>IF(Investments_Import!G771="","",Investments_Import!G771)</f>
        <v/>
      </c>
      <c r="Q771" s="3" t="str">
        <f>IF(Investments_Import!H771="","",Investments_Import!H771)</f>
        <v/>
      </c>
      <c r="R771" s="37" t="str">
        <f t="shared" si="257"/>
        <v/>
      </c>
      <c r="S771" s="37" t="str">
        <f t="shared" si="258"/>
        <v/>
      </c>
      <c r="U771" s="36" t="str">
        <f>IF(Mining_Import!A771="","",Mining_Import!A771)</f>
        <v/>
      </c>
      <c r="V771" s="22" t="str">
        <f t="shared" ref="V771:V834" si="266">IF(U771="","",U771*1)</f>
        <v/>
      </c>
      <c r="W771" s="127" t="str">
        <f t="shared" ref="W771:W834" si="267">V771</f>
        <v/>
      </c>
      <c r="X771" s="127" t="str">
        <f t="shared" ref="X771:X834" si="268">IFERROR(INT($W771),"")</f>
        <v/>
      </c>
      <c r="Y771" s="127" t="str">
        <f t="shared" ref="Y771:Y834" si="269">$X771</f>
        <v/>
      </c>
      <c r="Z771" s="36" t="str">
        <f>IF(Mining_Import!B771="","",Mining_Import!B771)</f>
        <v/>
      </c>
      <c r="AA771" s="184" t="str">
        <f>IF(Mining_Import!$C771="","",Mining_Import!$C771)</f>
        <v/>
      </c>
      <c r="AB771" s="122" t="str">
        <f t="shared" ref="AB771:AB834" si="270">IFERROR($AA771*1,"")</f>
        <v/>
      </c>
      <c r="AC771" s="122" t="str">
        <f>IF($Y771&gt;Dashboard!$Q$19,$AB771,"")</f>
        <v/>
      </c>
      <c r="AD771" s="43" t="str">
        <f t="shared" ref="AD771:AD834" si="271">IFERROR($AB771*$BU$19,"")</f>
        <v/>
      </c>
      <c r="AE771" s="36" t="str">
        <f>IF(Mining_Import!D771="","",Mining_Import!D771)</f>
        <v/>
      </c>
      <c r="AF771" s="36" t="str">
        <f>IF(Mining_Import!E771="","",Mining_Import!E771)</f>
        <v/>
      </c>
      <c r="AG771" s="36" t="str">
        <f>IF(Mining_Import!F771="","",Mining_Import!F771)</f>
        <v/>
      </c>
      <c r="AH771" s="36" t="str">
        <f>IF(Mining_Import!G771="","",Mining_Import!G771)</f>
        <v/>
      </c>
      <c r="AI771" s="36" t="str">
        <f>IF(Mining_Import!H771="","",Mining_Import!H771)</f>
        <v/>
      </c>
      <c r="AJ771" s="36" t="str">
        <f>IF(Mining_Import!I771="","",Mining_Import!I771)</f>
        <v/>
      </c>
      <c r="BY771" s="120" t="str">
        <f t="shared" si="259"/>
        <v/>
      </c>
      <c r="BZ771" s="184" t="str">
        <f t="shared" ref="BZ771:BZ834" si="272">AB771</f>
        <v/>
      </c>
      <c r="CA771" s="37" t="str">
        <f>IFERROR(VLOOKUP($BY771,Account_Value!$C$2:$F$2500,4,0),"")</f>
        <v/>
      </c>
      <c r="CB771" s="43" t="str">
        <f t="shared" si="260"/>
        <v/>
      </c>
      <c r="CC771" s="122" t="str">
        <f>IF($BZ771="","",SUM($BZ$2:$BZ771))</f>
        <v/>
      </c>
      <c r="CD771" s="43" t="str">
        <f>IF($BZ771="","",$BU$19*(SUM($BZ$2:$BZ771)))</f>
        <v/>
      </c>
    </row>
    <row r="772" spans="1:82">
      <c r="A772" s="4" t="str">
        <f t="shared" si="261"/>
        <v/>
      </c>
      <c r="B772" s="21" t="str">
        <f>IF(Investments_Import!A772="","",Investments_Import!A772)</f>
        <v/>
      </c>
      <c r="C772" s="22" t="str">
        <f t="shared" si="254"/>
        <v/>
      </c>
      <c r="D772" s="51" t="str">
        <f t="shared" si="262"/>
        <v/>
      </c>
      <c r="E772" s="3" t="str">
        <f>IF(Investments_Import!B772="","",Investments_Import!B772)</f>
        <v/>
      </c>
      <c r="F772" s="54" t="str">
        <f t="shared" si="263"/>
        <v xml:space="preserve"> </v>
      </c>
      <c r="G772" s="54" t="str">
        <f>IF($B772="","",COUNTIF($F$2:$F772,$F772))</f>
        <v/>
      </c>
      <c r="H772" s="53" t="str">
        <f t="shared" si="264"/>
        <v xml:space="preserve">  </v>
      </c>
      <c r="I772" s="3" t="str">
        <f>IF(Investments_Import!C772="","",Investments_Import!C772)</f>
        <v/>
      </c>
      <c r="J772" s="108" t="str">
        <f>IF(Investments_Import!D772="","",Investments_Import!D772)</f>
        <v/>
      </c>
      <c r="K772" s="108" t="str">
        <f t="shared" si="265"/>
        <v/>
      </c>
      <c r="L772" s="47" t="str">
        <f>IF(Investments_Import!E772="","",Investments_Import!E772)</f>
        <v/>
      </c>
      <c r="M772" s="47" t="str">
        <f t="shared" si="255"/>
        <v/>
      </c>
      <c r="N772" s="31" t="str">
        <f>IF(Investments_Import!F772="","",Investments_Import!F772)</f>
        <v/>
      </c>
      <c r="O772" s="31" t="str">
        <f t="shared" si="256"/>
        <v/>
      </c>
      <c r="P772" s="3" t="str">
        <f>IF(Investments_Import!G772="","",Investments_Import!G772)</f>
        <v/>
      </c>
      <c r="Q772" s="3" t="str">
        <f>IF(Investments_Import!H772="","",Investments_Import!H772)</f>
        <v/>
      </c>
      <c r="R772" s="37" t="str">
        <f t="shared" si="257"/>
        <v/>
      </c>
      <c r="S772" s="37" t="str">
        <f t="shared" si="258"/>
        <v/>
      </c>
      <c r="U772" s="36" t="str">
        <f>IF(Mining_Import!A772="","",Mining_Import!A772)</f>
        <v/>
      </c>
      <c r="V772" s="22" t="str">
        <f t="shared" si="266"/>
        <v/>
      </c>
      <c r="W772" s="127" t="str">
        <f t="shared" si="267"/>
        <v/>
      </c>
      <c r="X772" s="127" t="str">
        <f t="shared" si="268"/>
        <v/>
      </c>
      <c r="Y772" s="127" t="str">
        <f t="shared" si="269"/>
        <v/>
      </c>
      <c r="Z772" s="36" t="str">
        <f>IF(Mining_Import!B772="","",Mining_Import!B772)</f>
        <v/>
      </c>
      <c r="AA772" s="184" t="str">
        <f>IF(Mining_Import!$C772="","",Mining_Import!$C772)</f>
        <v/>
      </c>
      <c r="AB772" s="122" t="str">
        <f t="shared" si="270"/>
        <v/>
      </c>
      <c r="AC772" s="122" t="str">
        <f>IF($Y772&gt;Dashboard!$Q$19,$AB772,"")</f>
        <v/>
      </c>
      <c r="AD772" s="43" t="str">
        <f t="shared" si="271"/>
        <v/>
      </c>
      <c r="AE772" s="36" t="str">
        <f>IF(Mining_Import!D772="","",Mining_Import!D772)</f>
        <v/>
      </c>
      <c r="AF772" s="36" t="str">
        <f>IF(Mining_Import!E772="","",Mining_Import!E772)</f>
        <v/>
      </c>
      <c r="AG772" s="36" t="str">
        <f>IF(Mining_Import!F772="","",Mining_Import!F772)</f>
        <v/>
      </c>
      <c r="AH772" s="36" t="str">
        <f>IF(Mining_Import!G772="","",Mining_Import!G772)</f>
        <v/>
      </c>
      <c r="AI772" s="36" t="str">
        <f>IF(Mining_Import!H772="","",Mining_Import!H772)</f>
        <v/>
      </c>
      <c r="AJ772" s="36" t="str">
        <f>IF(Mining_Import!I772="","",Mining_Import!I772)</f>
        <v/>
      </c>
      <c r="BY772" s="120" t="str">
        <f t="shared" si="259"/>
        <v/>
      </c>
      <c r="BZ772" s="184" t="str">
        <f t="shared" si="272"/>
        <v/>
      </c>
      <c r="CA772" s="37" t="str">
        <f>IFERROR(VLOOKUP($BY772,Account_Value!$C$2:$F$2500,4,0),"")</f>
        <v/>
      </c>
      <c r="CB772" s="43" t="str">
        <f t="shared" si="260"/>
        <v/>
      </c>
      <c r="CC772" s="122" t="str">
        <f>IF($BZ772="","",SUM($BZ$2:$BZ772))</f>
        <v/>
      </c>
      <c r="CD772" s="43" t="str">
        <f>IF($BZ772="","",$BU$19*(SUM($BZ$2:$BZ772)))</f>
        <v/>
      </c>
    </row>
    <row r="773" spans="1:82">
      <c r="A773" s="4" t="str">
        <f t="shared" si="261"/>
        <v/>
      </c>
      <c r="B773" s="21" t="str">
        <f>IF(Investments_Import!A773="","",Investments_Import!A773)</f>
        <v/>
      </c>
      <c r="C773" s="22" t="str">
        <f t="shared" si="254"/>
        <v/>
      </c>
      <c r="D773" s="51" t="str">
        <f t="shared" si="262"/>
        <v/>
      </c>
      <c r="E773" s="3" t="str">
        <f>IF(Investments_Import!B773="","",Investments_Import!B773)</f>
        <v/>
      </c>
      <c r="F773" s="54" t="str">
        <f t="shared" si="263"/>
        <v xml:space="preserve"> </v>
      </c>
      <c r="G773" s="54" t="str">
        <f>IF($B773="","",COUNTIF($F$2:$F773,$F773))</f>
        <v/>
      </c>
      <c r="H773" s="53" t="str">
        <f t="shared" si="264"/>
        <v xml:space="preserve">  </v>
      </c>
      <c r="I773" s="3" t="str">
        <f>IF(Investments_Import!C773="","",Investments_Import!C773)</f>
        <v/>
      </c>
      <c r="J773" s="108" t="str">
        <f>IF(Investments_Import!D773="","",Investments_Import!D773)</f>
        <v/>
      </c>
      <c r="K773" s="108" t="str">
        <f t="shared" si="265"/>
        <v/>
      </c>
      <c r="L773" s="47" t="str">
        <f>IF(Investments_Import!E773="","",Investments_Import!E773)</f>
        <v/>
      </c>
      <c r="M773" s="47" t="str">
        <f t="shared" si="255"/>
        <v/>
      </c>
      <c r="N773" s="31" t="str">
        <f>IF(Investments_Import!F773="","",Investments_Import!F773)</f>
        <v/>
      </c>
      <c r="O773" s="31" t="str">
        <f t="shared" si="256"/>
        <v/>
      </c>
      <c r="P773" s="3" t="str">
        <f>IF(Investments_Import!G773="","",Investments_Import!G773)</f>
        <v/>
      </c>
      <c r="Q773" s="3" t="str">
        <f>IF(Investments_Import!H773="","",Investments_Import!H773)</f>
        <v/>
      </c>
      <c r="R773" s="37" t="str">
        <f t="shared" si="257"/>
        <v/>
      </c>
      <c r="S773" s="37" t="str">
        <f t="shared" si="258"/>
        <v/>
      </c>
      <c r="U773" s="36" t="str">
        <f>IF(Mining_Import!A773="","",Mining_Import!A773)</f>
        <v/>
      </c>
      <c r="V773" s="22" t="str">
        <f t="shared" si="266"/>
        <v/>
      </c>
      <c r="W773" s="127" t="str">
        <f t="shared" si="267"/>
        <v/>
      </c>
      <c r="X773" s="127" t="str">
        <f t="shared" si="268"/>
        <v/>
      </c>
      <c r="Y773" s="127" t="str">
        <f t="shared" si="269"/>
        <v/>
      </c>
      <c r="Z773" s="36" t="str">
        <f>IF(Mining_Import!B773="","",Mining_Import!B773)</f>
        <v/>
      </c>
      <c r="AA773" s="184" t="str">
        <f>IF(Mining_Import!$C773="","",Mining_Import!$C773)</f>
        <v/>
      </c>
      <c r="AB773" s="122" t="str">
        <f t="shared" si="270"/>
        <v/>
      </c>
      <c r="AC773" s="122" t="str">
        <f>IF($Y773&gt;Dashboard!$Q$19,$AB773,"")</f>
        <v/>
      </c>
      <c r="AD773" s="43" t="str">
        <f t="shared" si="271"/>
        <v/>
      </c>
      <c r="AE773" s="36" t="str">
        <f>IF(Mining_Import!D773="","",Mining_Import!D773)</f>
        <v/>
      </c>
      <c r="AF773" s="36" t="str">
        <f>IF(Mining_Import!E773="","",Mining_Import!E773)</f>
        <v/>
      </c>
      <c r="AG773" s="36" t="str">
        <f>IF(Mining_Import!F773="","",Mining_Import!F773)</f>
        <v/>
      </c>
      <c r="AH773" s="36" t="str">
        <f>IF(Mining_Import!G773="","",Mining_Import!G773)</f>
        <v/>
      </c>
      <c r="AI773" s="36" t="str">
        <f>IF(Mining_Import!H773="","",Mining_Import!H773)</f>
        <v/>
      </c>
      <c r="AJ773" s="36" t="str">
        <f>IF(Mining_Import!I773="","",Mining_Import!I773)</f>
        <v/>
      </c>
      <c r="BY773" s="120" t="str">
        <f t="shared" si="259"/>
        <v/>
      </c>
      <c r="BZ773" s="184" t="str">
        <f t="shared" si="272"/>
        <v/>
      </c>
      <c r="CA773" s="37" t="str">
        <f>IFERROR(VLOOKUP($BY773,Account_Value!$C$2:$F$2500,4,0),"")</f>
        <v/>
      </c>
      <c r="CB773" s="43" t="str">
        <f t="shared" si="260"/>
        <v/>
      </c>
      <c r="CC773" s="122" t="str">
        <f>IF($BZ773="","",SUM($BZ$2:$BZ773))</f>
        <v/>
      </c>
      <c r="CD773" s="43" t="str">
        <f>IF($BZ773="","",$BU$19*(SUM($BZ$2:$BZ773)))</f>
        <v/>
      </c>
    </row>
    <row r="774" spans="1:82">
      <c r="A774" s="4" t="str">
        <f t="shared" si="261"/>
        <v/>
      </c>
      <c r="B774" s="21" t="str">
        <f>IF(Investments_Import!A774="","",Investments_Import!A774)</f>
        <v/>
      </c>
      <c r="C774" s="22" t="str">
        <f t="shared" si="254"/>
        <v/>
      </c>
      <c r="D774" s="51" t="str">
        <f t="shared" si="262"/>
        <v/>
      </c>
      <c r="E774" s="3" t="str">
        <f>IF(Investments_Import!B774="","",Investments_Import!B774)</f>
        <v/>
      </c>
      <c r="F774" s="54" t="str">
        <f t="shared" si="263"/>
        <v xml:space="preserve"> </v>
      </c>
      <c r="G774" s="54" t="str">
        <f>IF($B774="","",COUNTIF($F$2:$F774,$F774))</f>
        <v/>
      </c>
      <c r="H774" s="53" t="str">
        <f t="shared" si="264"/>
        <v xml:space="preserve">  </v>
      </c>
      <c r="I774" s="3" t="str">
        <f>IF(Investments_Import!C774="","",Investments_Import!C774)</f>
        <v/>
      </c>
      <c r="J774" s="108" t="str">
        <f>IF(Investments_Import!D774="","",Investments_Import!D774)</f>
        <v/>
      </c>
      <c r="K774" s="108" t="str">
        <f t="shared" si="265"/>
        <v/>
      </c>
      <c r="L774" s="47" t="str">
        <f>IF(Investments_Import!E774="","",Investments_Import!E774)</f>
        <v/>
      </c>
      <c r="M774" s="47" t="str">
        <f t="shared" si="255"/>
        <v/>
      </c>
      <c r="N774" s="31" t="str">
        <f>IF(Investments_Import!F774="","",Investments_Import!F774)</f>
        <v/>
      </c>
      <c r="O774" s="31" t="str">
        <f t="shared" si="256"/>
        <v/>
      </c>
      <c r="P774" s="3" t="str">
        <f>IF(Investments_Import!G774="","",Investments_Import!G774)</f>
        <v/>
      </c>
      <c r="Q774" s="3" t="str">
        <f>IF(Investments_Import!H774="","",Investments_Import!H774)</f>
        <v/>
      </c>
      <c r="R774" s="37" t="str">
        <f t="shared" si="257"/>
        <v/>
      </c>
      <c r="S774" s="37" t="str">
        <f t="shared" si="258"/>
        <v/>
      </c>
      <c r="U774" s="36" t="str">
        <f>IF(Mining_Import!A774="","",Mining_Import!A774)</f>
        <v/>
      </c>
      <c r="V774" s="22" t="str">
        <f t="shared" si="266"/>
        <v/>
      </c>
      <c r="W774" s="127" t="str">
        <f t="shared" si="267"/>
        <v/>
      </c>
      <c r="X774" s="127" t="str">
        <f t="shared" si="268"/>
        <v/>
      </c>
      <c r="Y774" s="127" t="str">
        <f t="shared" si="269"/>
        <v/>
      </c>
      <c r="Z774" s="36" t="str">
        <f>IF(Mining_Import!B774="","",Mining_Import!B774)</f>
        <v/>
      </c>
      <c r="AA774" s="184" t="str">
        <f>IF(Mining_Import!$C774="","",Mining_Import!$C774)</f>
        <v/>
      </c>
      <c r="AB774" s="122" t="str">
        <f t="shared" si="270"/>
        <v/>
      </c>
      <c r="AC774" s="122" t="str">
        <f>IF($Y774&gt;Dashboard!$Q$19,$AB774,"")</f>
        <v/>
      </c>
      <c r="AD774" s="43" t="str">
        <f t="shared" si="271"/>
        <v/>
      </c>
      <c r="AE774" s="36" t="str">
        <f>IF(Mining_Import!D774="","",Mining_Import!D774)</f>
        <v/>
      </c>
      <c r="AF774" s="36" t="str">
        <f>IF(Mining_Import!E774="","",Mining_Import!E774)</f>
        <v/>
      </c>
      <c r="AG774" s="36" t="str">
        <f>IF(Mining_Import!F774="","",Mining_Import!F774)</f>
        <v/>
      </c>
      <c r="AH774" s="36" t="str">
        <f>IF(Mining_Import!G774="","",Mining_Import!G774)</f>
        <v/>
      </c>
      <c r="AI774" s="36" t="str">
        <f>IF(Mining_Import!H774="","",Mining_Import!H774)</f>
        <v/>
      </c>
      <c r="AJ774" s="36" t="str">
        <f>IF(Mining_Import!I774="","",Mining_Import!I774)</f>
        <v/>
      </c>
      <c r="BY774" s="120" t="str">
        <f t="shared" si="259"/>
        <v/>
      </c>
      <c r="BZ774" s="184" t="str">
        <f t="shared" si="272"/>
        <v/>
      </c>
      <c r="CA774" s="37" t="str">
        <f>IFERROR(VLOOKUP($BY774,Account_Value!$C$2:$F$2500,4,0),"")</f>
        <v/>
      </c>
      <c r="CB774" s="43" t="str">
        <f t="shared" si="260"/>
        <v/>
      </c>
      <c r="CC774" s="122" t="str">
        <f>IF($BZ774="","",SUM($BZ$2:$BZ774))</f>
        <v/>
      </c>
      <c r="CD774" s="43" t="str">
        <f>IF($BZ774="","",$BU$19*(SUM($BZ$2:$BZ774)))</f>
        <v/>
      </c>
    </row>
    <row r="775" spans="1:82">
      <c r="A775" s="4" t="str">
        <f t="shared" si="261"/>
        <v/>
      </c>
      <c r="B775" s="21" t="str">
        <f>IF(Investments_Import!A775="","",Investments_Import!A775)</f>
        <v/>
      </c>
      <c r="C775" s="22" t="str">
        <f t="shared" si="254"/>
        <v/>
      </c>
      <c r="D775" s="51" t="str">
        <f t="shared" si="262"/>
        <v/>
      </c>
      <c r="E775" s="3" t="str">
        <f>IF(Investments_Import!B775="","",Investments_Import!B775)</f>
        <v/>
      </c>
      <c r="F775" s="54" t="str">
        <f t="shared" si="263"/>
        <v xml:space="preserve"> </v>
      </c>
      <c r="G775" s="54" t="str">
        <f>IF($B775="","",COUNTIF($F$2:$F775,$F775))</f>
        <v/>
      </c>
      <c r="H775" s="53" t="str">
        <f t="shared" si="264"/>
        <v xml:space="preserve">  </v>
      </c>
      <c r="I775" s="3" t="str">
        <f>IF(Investments_Import!C775="","",Investments_Import!C775)</f>
        <v/>
      </c>
      <c r="J775" s="108" t="str">
        <f>IF(Investments_Import!D775="","",Investments_Import!D775)</f>
        <v/>
      </c>
      <c r="K775" s="108" t="str">
        <f t="shared" si="265"/>
        <v/>
      </c>
      <c r="L775" s="47" t="str">
        <f>IF(Investments_Import!E775="","",Investments_Import!E775)</f>
        <v/>
      </c>
      <c r="M775" s="47" t="str">
        <f t="shared" si="255"/>
        <v/>
      </c>
      <c r="N775" s="31" t="str">
        <f>IF(Investments_Import!F775="","",Investments_Import!F775)</f>
        <v/>
      </c>
      <c r="O775" s="31" t="str">
        <f t="shared" si="256"/>
        <v/>
      </c>
      <c r="P775" s="3" t="str">
        <f>IF(Investments_Import!G775="","",Investments_Import!G775)</f>
        <v/>
      </c>
      <c r="Q775" s="3" t="str">
        <f>IF(Investments_Import!H775="","",Investments_Import!H775)</f>
        <v/>
      </c>
      <c r="R775" s="37" t="str">
        <f t="shared" si="257"/>
        <v/>
      </c>
      <c r="S775" s="37" t="str">
        <f t="shared" si="258"/>
        <v/>
      </c>
      <c r="U775" s="36" t="str">
        <f>IF(Mining_Import!A775="","",Mining_Import!A775)</f>
        <v/>
      </c>
      <c r="V775" s="22" t="str">
        <f t="shared" si="266"/>
        <v/>
      </c>
      <c r="W775" s="127" t="str">
        <f t="shared" si="267"/>
        <v/>
      </c>
      <c r="X775" s="127" t="str">
        <f t="shared" si="268"/>
        <v/>
      </c>
      <c r="Y775" s="127" t="str">
        <f t="shared" si="269"/>
        <v/>
      </c>
      <c r="Z775" s="36" t="str">
        <f>IF(Mining_Import!B775="","",Mining_Import!B775)</f>
        <v/>
      </c>
      <c r="AA775" s="184" t="str">
        <f>IF(Mining_Import!$C775="","",Mining_Import!$C775)</f>
        <v/>
      </c>
      <c r="AB775" s="122" t="str">
        <f t="shared" si="270"/>
        <v/>
      </c>
      <c r="AC775" s="122" t="str">
        <f>IF($Y775&gt;Dashboard!$Q$19,$AB775,"")</f>
        <v/>
      </c>
      <c r="AD775" s="43" t="str">
        <f t="shared" si="271"/>
        <v/>
      </c>
      <c r="AE775" s="36" t="str">
        <f>IF(Mining_Import!D775="","",Mining_Import!D775)</f>
        <v/>
      </c>
      <c r="AF775" s="36" t="str">
        <f>IF(Mining_Import!E775="","",Mining_Import!E775)</f>
        <v/>
      </c>
      <c r="AG775" s="36" t="str">
        <f>IF(Mining_Import!F775="","",Mining_Import!F775)</f>
        <v/>
      </c>
      <c r="AH775" s="36" t="str">
        <f>IF(Mining_Import!G775="","",Mining_Import!G775)</f>
        <v/>
      </c>
      <c r="AI775" s="36" t="str">
        <f>IF(Mining_Import!H775="","",Mining_Import!H775)</f>
        <v/>
      </c>
      <c r="AJ775" s="36" t="str">
        <f>IF(Mining_Import!I775="","",Mining_Import!I775)</f>
        <v/>
      </c>
      <c r="BY775" s="120" t="str">
        <f t="shared" si="259"/>
        <v/>
      </c>
      <c r="BZ775" s="184" t="str">
        <f t="shared" si="272"/>
        <v/>
      </c>
      <c r="CA775" s="37" t="str">
        <f>IFERROR(VLOOKUP($BY775,Account_Value!$C$2:$F$2500,4,0),"")</f>
        <v/>
      </c>
      <c r="CB775" s="43" t="str">
        <f t="shared" si="260"/>
        <v/>
      </c>
      <c r="CC775" s="122" t="str">
        <f>IF($BZ775="","",SUM($BZ$2:$BZ775))</f>
        <v/>
      </c>
      <c r="CD775" s="43" t="str">
        <f>IF($BZ775="","",$BU$19*(SUM($BZ$2:$BZ775)))</f>
        <v/>
      </c>
    </row>
    <row r="776" spans="1:82">
      <c r="A776" s="4" t="str">
        <f t="shared" si="261"/>
        <v/>
      </c>
      <c r="B776" s="21" t="str">
        <f>IF(Investments_Import!A776="","",Investments_Import!A776)</f>
        <v/>
      </c>
      <c r="C776" s="22" t="str">
        <f t="shared" si="254"/>
        <v/>
      </c>
      <c r="D776" s="51" t="str">
        <f t="shared" si="262"/>
        <v/>
      </c>
      <c r="E776" s="3" t="str">
        <f>IF(Investments_Import!B776="","",Investments_Import!B776)</f>
        <v/>
      </c>
      <c r="F776" s="54" t="str">
        <f t="shared" si="263"/>
        <v xml:space="preserve"> </v>
      </c>
      <c r="G776" s="54" t="str">
        <f>IF($B776="","",COUNTIF($F$2:$F776,$F776))</f>
        <v/>
      </c>
      <c r="H776" s="53" t="str">
        <f t="shared" si="264"/>
        <v xml:space="preserve">  </v>
      </c>
      <c r="I776" s="3" t="str">
        <f>IF(Investments_Import!C776="","",Investments_Import!C776)</f>
        <v/>
      </c>
      <c r="J776" s="108" t="str">
        <f>IF(Investments_Import!D776="","",Investments_Import!D776)</f>
        <v/>
      </c>
      <c r="K776" s="108" t="str">
        <f t="shared" si="265"/>
        <v/>
      </c>
      <c r="L776" s="47" t="str">
        <f>IF(Investments_Import!E776="","",Investments_Import!E776)</f>
        <v/>
      </c>
      <c r="M776" s="47" t="str">
        <f t="shared" si="255"/>
        <v/>
      </c>
      <c r="N776" s="31" t="str">
        <f>IF(Investments_Import!F776="","",Investments_Import!F776)</f>
        <v/>
      </c>
      <c r="O776" s="31" t="str">
        <f t="shared" si="256"/>
        <v/>
      </c>
      <c r="P776" s="3" t="str">
        <f>IF(Investments_Import!G776="","",Investments_Import!G776)</f>
        <v/>
      </c>
      <c r="Q776" s="3" t="str">
        <f>IF(Investments_Import!H776="","",Investments_Import!H776)</f>
        <v/>
      </c>
      <c r="R776" s="37" t="str">
        <f t="shared" si="257"/>
        <v/>
      </c>
      <c r="S776" s="37" t="str">
        <f t="shared" si="258"/>
        <v/>
      </c>
      <c r="U776" s="36" t="str">
        <f>IF(Mining_Import!A776="","",Mining_Import!A776)</f>
        <v/>
      </c>
      <c r="V776" s="22" t="str">
        <f t="shared" si="266"/>
        <v/>
      </c>
      <c r="W776" s="127" t="str">
        <f t="shared" si="267"/>
        <v/>
      </c>
      <c r="X776" s="127" t="str">
        <f t="shared" si="268"/>
        <v/>
      </c>
      <c r="Y776" s="127" t="str">
        <f t="shared" si="269"/>
        <v/>
      </c>
      <c r="Z776" s="36" t="str">
        <f>IF(Mining_Import!B776="","",Mining_Import!B776)</f>
        <v/>
      </c>
      <c r="AA776" s="184" t="str">
        <f>IF(Mining_Import!$C776="","",Mining_Import!$C776)</f>
        <v/>
      </c>
      <c r="AB776" s="122" t="str">
        <f t="shared" si="270"/>
        <v/>
      </c>
      <c r="AC776" s="122" t="str">
        <f>IF($Y776&gt;Dashboard!$Q$19,$AB776,"")</f>
        <v/>
      </c>
      <c r="AD776" s="43" t="str">
        <f t="shared" si="271"/>
        <v/>
      </c>
      <c r="AE776" s="36" t="str">
        <f>IF(Mining_Import!D776="","",Mining_Import!D776)</f>
        <v/>
      </c>
      <c r="AF776" s="36" t="str">
        <f>IF(Mining_Import!E776="","",Mining_Import!E776)</f>
        <v/>
      </c>
      <c r="AG776" s="36" t="str">
        <f>IF(Mining_Import!F776="","",Mining_Import!F776)</f>
        <v/>
      </c>
      <c r="AH776" s="36" t="str">
        <f>IF(Mining_Import!G776="","",Mining_Import!G776)</f>
        <v/>
      </c>
      <c r="AI776" s="36" t="str">
        <f>IF(Mining_Import!H776="","",Mining_Import!H776)</f>
        <v/>
      </c>
      <c r="AJ776" s="36" t="str">
        <f>IF(Mining_Import!I776="","",Mining_Import!I776)</f>
        <v/>
      </c>
      <c r="BY776" s="120" t="str">
        <f t="shared" si="259"/>
        <v/>
      </c>
      <c r="BZ776" s="184" t="str">
        <f t="shared" si="272"/>
        <v/>
      </c>
      <c r="CA776" s="37" t="str">
        <f>IFERROR(VLOOKUP($BY776,Account_Value!$C$2:$F$2500,4,0),"")</f>
        <v/>
      </c>
      <c r="CB776" s="43" t="str">
        <f t="shared" si="260"/>
        <v/>
      </c>
      <c r="CC776" s="122" t="str">
        <f>IF($BZ776="","",SUM($BZ$2:$BZ776))</f>
        <v/>
      </c>
      <c r="CD776" s="43" t="str">
        <f>IF($BZ776="","",$BU$19*(SUM($BZ$2:$BZ776)))</f>
        <v/>
      </c>
    </row>
    <row r="777" spans="1:82">
      <c r="A777" s="4" t="str">
        <f t="shared" si="261"/>
        <v/>
      </c>
      <c r="B777" s="21" t="str">
        <f>IF(Investments_Import!A777="","",Investments_Import!A777)</f>
        <v/>
      </c>
      <c r="C777" s="22" t="str">
        <f t="shared" si="254"/>
        <v/>
      </c>
      <c r="D777" s="51" t="str">
        <f t="shared" si="262"/>
        <v/>
      </c>
      <c r="E777" s="3" t="str">
        <f>IF(Investments_Import!B777="","",Investments_Import!B777)</f>
        <v/>
      </c>
      <c r="F777" s="54" t="str">
        <f t="shared" si="263"/>
        <v xml:space="preserve"> </v>
      </c>
      <c r="G777" s="54" t="str">
        <f>IF($B777="","",COUNTIF($F$2:$F777,$F777))</f>
        <v/>
      </c>
      <c r="H777" s="53" t="str">
        <f t="shared" si="264"/>
        <v xml:space="preserve">  </v>
      </c>
      <c r="I777" s="3" t="str">
        <f>IF(Investments_Import!C777="","",Investments_Import!C777)</f>
        <v/>
      </c>
      <c r="J777" s="108" t="str">
        <f>IF(Investments_Import!D777="","",Investments_Import!D777)</f>
        <v/>
      </c>
      <c r="K777" s="108" t="str">
        <f t="shared" si="265"/>
        <v/>
      </c>
      <c r="L777" s="47" t="str">
        <f>IF(Investments_Import!E777="","",Investments_Import!E777)</f>
        <v/>
      </c>
      <c r="M777" s="47" t="str">
        <f t="shared" si="255"/>
        <v/>
      </c>
      <c r="N777" s="31" t="str">
        <f>IF(Investments_Import!F777="","",Investments_Import!F777)</f>
        <v/>
      </c>
      <c r="O777" s="31" t="str">
        <f t="shared" si="256"/>
        <v/>
      </c>
      <c r="P777" s="3" t="str">
        <f>IF(Investments_Import!G777="","",Investments_Import!G777)</f>
        <v/>
      </c>
      <c r="Q777" s="3" t="str">
        <f>IF(Investments_Import!H777="","",Investments_Import!H777)</f>
        <v/>
      </c>
      <c r="R777" s="37" t="str">
        <f t="shared" si="257"/>
        <v/>
      </c>
      <c r="S777" s="37" t="str">
        <f t="shared" si="258"/>
        <v/>
      </c>
      <c r="U777" s="36" t="str">
        <f>IF(Mining_Import!A777="","",Mining_Import!A777)</f>
        <v/>
      </c>
      <c r="V777" s="22" t="str">
        <f t="shared" si="266"/>
        <v/>
      </c>
      <c r="W777" s="127" t="str">
        <f t="shared" si="267"/>
        <v/>
      </c>
      <c r="X777" s="127" t="str">
        <f t="shared" si="268"/>
        <v/>
      </c>
      <c r="Y777" s="127" t="str">
        <f t="shared" si="269"/>
        <v/>
      </c>
      <c r="Z777" s="36" t="str">
        <f>IF(Mining_Import!B777="","",Mining_Import!B777)</f>
        <v/>
      </c>
      <c r="AA777" s="184" t="str">
        <f>IF(Mining_Import!$C777="","",Mining_Import!$C777)</f>
        <v/>
      </c>
      <c r="AB777" s="122" t="str">
        <f t="shared" si="270"/>
        <v/>
      </c>
      <c r="AC777" s="122" t="str">
        <f>IF($Y777&gt;Dashboard!$Q$19,$AB777,"")</f>
        <v/>
      </c>
      <c r="AD777" s="43" t="str">
        <f t="shared" si="271"/>
        <v/>
      </c>
      <c r="AE777" s="36" t="str">
        <f>IF(Mining_Import!D777="","",Mining_Import!D777)</f>
        <v/>
      </c>
      <c r="AF777" s="36" t="str">
        <f>IF(Mining_Import!E777="","",Mining_Import!E777)</f>
        <v/>
      </c>
      <c r="AG777" s="36" t="str">
        <f>IF(Mining_Import!F777="","",Mining_Import!F777)</f>
        <v/>
      </c>
      <c r="AH777" s="36" t="str">
        <f>IF(Mining_Import!G777="","",Mining_Import!G777)</f>
        <v/>
      </c>
      <c r="AI777" s="36" t="str">
        <f>IF(Mining_Import!H777="","",Mining_Import!H777)</f>
        <v/>
      </c>
      <c r="AJ777" s="36" t="str">
        <f>IF(Mining_Import!I777="","",Mining_Import!I777)</f>
        <v/>
      </c>
      <c r="BY777" s="120" t="str">
        <f t="shared" si="259"/>
        <v/>
      </c>
      <c r="BZ777" s="184" t="str">
        <f t="shared" si="272"/>
        <v/>
      </c>
      <c r="CA777" s="37" t="str">
        <f>IFERROR(VLOOKUP($BY777,Account_Value!$C$2:$F$2500,4,0),"")</f>
        <v/>
      </c>
      <c r="CB777" s="43" t="str">
        <f t="shared" si="260"/>
        <v/>
      </c>
      <c r="CC777" s="122" t="str">
        <f>IF($BZ777="","",SUM($BZ$2:$BZ777))</f>
        <v/>
      </c>
      <c r="CD777" s="43" t="str">
        <f>IF($BZ777="","",$BU$19*(SUM($BZ$2:$BZ777)))</f>
        <v/>
      </c>
    </row>
    <row r="778" spans="1:82">
      <c r="A778" s="4" t="str">
        <f t="shared" si="261"/>
        <v/>
      </c>
      <c r="B778" s="21" t="str">
        <f>IF(Investments_Import!A778="","",Investments_Import!A778)</f>
        <v/>
      </c>
      <c r="C778" s="22" t="str">
        <f t="shared" si="254"/>
        <v/>
      </c>
      <c r="D778" s="51" t="str">
        <f t="shared" si="262"/>
        <v/>
      </c>
      <c r="E778" s="3" t="str">
        <f>IF(Investments_Import!B778="","",Investments_Import!B778)</f>
        <v/>
      </c>
      <c r="F778" s="54" t="str">
        <f t="shared" si="263"/>
        <v xml:space="preserve"> </v>
      </c>
      <c r="G778" s="54" t="str">
        <f>IF($B778="","",COUNTIF($F$2:$F778,$F778))</f>
        <v/>
      </c>
      <c r="H778" s="53" t="str">
        <f t="shared" si="264"/>
        <v xml:space="preserve">  </v>
      </c>
      <c r="I778" s="3" t="str">
        <f>IF(Investments_Import!C778="","",Investments_Import!C778)</f>
        <v/>
      </c>
      <c r="J778" s="108" t="str">
        <f>IF(Investments_Import!D778="","",Investments_Import!D778)</f>
        <v/>
      </c>
      <c r="K778" s="108" t="str">
        <f t="shared" si="265"/>
        <v/>
      </c>
      <c r="L778" s="47" t="str">
        <f>IF(Investments_Import!E778="","",Investments_Import!E778)</f>
        <v/>
      </c>
      <c r="M778" s="47" t="str">
        <f t="shared" si="255"/>
        <v/>
      </c>
      <c r="N778" s="31" t="str">
        <f>IF(Investments_Import!F778="","",Investments_Import!F778)</f>
        <v/>
      </c>
      <c r="O778" s="31" t="str">
        <f t="shared" si="256"/>
        <v/>
      </c>
      <c r="P778" s="3" t="str">
        <f>IF(Investments_Import!G778="","",Investments_Import!G778)</f>
        <v/>
      </c>
      <c r="Q778" s="3" t="str">
        <f>IF(Investments_Import!H778="","",Investments_Import!H778)</f>
        <v/>
      </c>
      <c r="R778" s="37" t="str">
        <f t="shared" si="257"/>
        <v/>
      </c>
      <c r="S778" s="37" t="str">
        <f t="shared" si="258"/>
        <v/>
      </c>
      <c r="U778" s="36" t="str">
        <f>IF(Mining_Import!A778="","",Mining_Import!A778)</f>
        <v/>
      </c>
      <c r="V778" s="22" t="str">
        <f t="shared" si="266"/>
        <v/>
      </c>
      <c r="W778" s="127" t="str">
        <f t="shared" si="267"/>
        <v/>
      </c>
      <c r="X778" s="127" t="str">
        <f t="shared" si="268"/>
        <v/>
      </c>
      <c r="Y778" s="127" t="str">
        <f t="shared" si="269"/>
        <v/>
      </c>
      <c r="Z778" s="36" t="str">
        <f>IF(Mining_Import!B778="","",Mining_Import!B778)</f>
        <v/>
      </c>
      <c r="AA778" s="184" t="str">
        <f>IF(Mining_Import!$C778="","",Mining_Import!$C778)</f>
        <v/>
      </c>
      <c r="AB778" s="122" t="str">
        <f t="shared" si="270"/>
        <v/>
      </c>
      <c r="AC778" s="122" t="str">
        <f>IF($Y778&gt;Dashboard!$Q$19,$AB778,"")</f>
        <v/>
      </c>
      <c r="AD778" s="43" t="str">
        <f t="shared" si="271"/>
        <v/>
      </c>
      <c r="AE778" s="36" t="str">
        <f>IF(Mining_Import!D778="","",Mining_Import!D778)</f>
        <v/>
      </c>
      <c r="AF778" s="36" t="str">
        <f>IF(Mining_Import!E778="","",Mining_Import!E778)</f>
        <v/>
      </c>
      <c r="AG778" s="36" t="str">
        <f>IF(Mining_Import!F778="","",Mining_Import!F778)</f>
        <v/>
      </c>
      <c r="AH778" s="36" t="str">
        <f>IF(Mining_Import!G778="","",Mining_Import!G778)</f>
        <v/>
      </c>
      <c r="AI778" s="36" t="str">
        <f>IF(Mining_Import!H778="","",Mining_Import!H778)</f>
        <v/>
      </c>
      <c r="AJ778" s="36" t="str">
        <f>IF(Mining_Import!I778="","",Mining_Import!I778)</f>
        <v/>
      </c>
      <c r="BY778" s="120" t="str">
        <f t="shared" si="259"/>
        <v/>
      </c>
      <c r="BZ778" s="184" t="str">
        <f t="shared" si="272"/>
        <v/>
      </c>
      <c r="CA778" s="37" t="str">
        <f>IFERROR(VLOOKUP($BY778,Account_Value!$C$2:$F$2500,4,0),"")</f>
        <v/>
      </c>
      <c r="CB778" s="43" t="str">
        <f t="shared" si="260"/>
        <v/>
      </c>
      <c r="CC778" s="122" t="str">
        <f>IF($BZ778="","",SUM($BZ$2:$BZ778))</f>
        <v/>
      </c>
      <c r="CD778" s="43" t="str">
        <f>IF($BZ778="","",$BU$19*(SUM($BZ$2:$BZ778)))</f>
        <v/>
      </c>
    </row>
    <row r="779" spans="1:82">
      <c r="A779" s="4" t="str">
        <f t="shared" si="261"/>
        <v/>
      </c>
      <c r="B779" s="21" t="str">
        <f>IF(Investments_Import!A779="","",Investments_Import!A779)</f>
        <v/>
      </c>
      <c r="C779" s="22" t="str">
        <f t="shared" si="254"/>
        <v/>
      </c>
      <c r="D779" s="51" t="str">
        <f t="shared" si="262"/>
        <v/>
      </c>
      <c r="E779" s="3" t="str">
        <f>IF(Investments_Import!B779="","",Investments_Import!B779)</f>
        <v/>
      </c>
      <c r="F779" s="54" t="str">
        <f t="shared" si="263"/>
        <v xml:space="preserve"> </v>
      </c>
      <c r="G779" s="54" t="str">
        <f>IF($B779="","",COUNTIF($F$2:$F779,$F779))</f>
        <v/>
      </c>
      <c r="H779" s="53" t="str">
        <f t="shared" si="264"/>
        <v xml:space="preserve">  </v>
      </c>
      <c r="I779" s="3" t="str">
        <f>IF(Investments_Import!C779="","",Investments_Import!C779)</f>
        <v/>
      </c>
      <c r="J779" s="108" t="str">
        <f>IF(Investments_Import!D779="","",Investments_Import!D779)</f>
        <v/>
      </c>
      <c r="K779" s="108" t="str">
        <f t="shared" si="265"/>
        <v/>
      </c>
      <c r="L779" s="47" t="str">
        <f>IF(Investments_Import!E779="","",Investments_Import!E779)</f>
        <v/>
      </c>
      <c r="M779" s="47" t="str">
        <f t="shared" si="255"/>
        <v/>
      </c>
      <c r="N779" s="31" t="str">
        <f>IF(Investments_Import!F779="","",Investments_Import!F779)</f>
        <v/>
      </c>
      <c r="O779" s="31" t="str">
        <f t="shared" si="256"/>
        <v/>
      </c>
      <c r="P779" s="3" t="str">
        <f>IF(Investments_Import!G779="","",Investments_Import!G779)</f>
        <v/>
      </c>
      <c r="Q779" s="3" t="str">
        <f>IF(Investments_Import!H779="","",Investments_Import!H779)</f>
        <v/>
      </c>
      <c r="R779" s="37" t="str">
        <f t="shared" si="257"/>
        <v/>
      </c>
      <c r="S779" s="37" t="str">
        <f t="shared" si="258"/>
        <v/>
      </c>
      <c r="U779" s="36" t="str">
        <f>IF(Mining_Import!A779="","",Mining_Import!A779)</f>
        <v/>
      </c>
      <c r="V779" s="22" t="str">
        <f t="shared" si="266"/>
        <v/>
      </c>
      <c r="W779" s="127" t="str">
        <f t="shared" si="267"/>
        <v/>
      </c>
      <c r="X779" s="127" t="str">
        <f t="shared" si="268"/>
        <v/>
      </c>
      <c r="Y779" s="127" t="str">
        <f t="shared" si="269"/>
        <v/>
      </c>
      <c r="Z779" s="36" t="str">
        <f>IF(Mining_Import!B779="","",Mining_Import!B779)</f>
        <v/>
      </c>
      <c r="AA779" s="184" t="str">
        <f>IF(Mining_Import!$C779="","",Mining_Import!$C779)</f>
        <v/>
      </c>
      <c r="AB779" s="122" t="str">
        <f t="shared" si="270"/>
        <v/>
      </c>
      <c r="AC779" s="122" t="str">
        <f>IF($Y779&gt;Dashboard!$Q$19,$AB779,"")</f>
        <v/>
      </c>
      <c r="AD779" s="43" t="str">
        <f t="shared" si="271"/>
        <v/>
      </c>
      <c r="AE779" s="36" t="str">
        <f>IF(Mining_Import!D779="","",Mining_Import!D779)</f>
        <v/>
      </c>
      <c r="AF779" s="36" t="str">
        <f>IF(Mining_Import!E779="","",Mining_Import!E779)</f>
        <v/>
      </c>
      <c r="AG779" s="36" t="str">
        <f>IF(Mining_Import!F779="","",Mining_Import!F779)</f>
        <v/>
      </c>
      <c r="AH779" s="36" t="str">
        <f>IF(Mining_Import!G779="","",Mining_Import!G779)</f>
        <v/>
      </c>
      <c r="AI779" s="36" t="str">
        <f>IF(Mining_Import!H779="","",Mining_Import!H779)</f>
        <v/>
      </c>
      <c r="AJ779" s="36" t="str">
        <f>IF(Mining_Import!I779="","",Mining_Import!I779)</f>
        <v/>
      </c>
      <c r="BY779" s="120" t="str">
        <f t="shared" si="259"/>
        <v/>
      </c>
      <c r="BZ779" s="184" t="str">
        <f t="shared" si="272"/>
        <v/>
      </c>
      <c r="CA779" s="37" t="str">
        <f>IFERROR(VLOOKUP($BY779,Account_Value!$C$2:$F$2500,4,0),"")</f>
        <v/>
      </c>
      <c r="CB779" s="43" t="str">
        <f t="shared" si="260"/>
        <v/>
      </c>
      <c r="CC779" s="122" t="str">
        <f>IF($BZ779="","",SUM($BZ$2:$BZ779))</f>
        <v/>
      </c>
      <c r="CD779" s="43" t="str">
        <f>IF($BZ779="","",$BU$19*(SUM($BZ$2:$BZ779)))</f>
        <v/>
      </c>
    </row>
    <row r="780" spans="1:82">
      <c r="A780" s="4" t="str">
        <f t="shared" si="261"/>
        <v/>
      </c>
      <c r="B780" s="21" t="str">
        <f>IF(Investments_Import!A780="","",Investments_Import!A780)</f>
        <v/>
      </c>
      <c r="C780" s="22" t="str">
        <f t="shared" si="254"/>
        <v/>
      </c>
      <c r="D780" s="51" t="str">
        <f t="shared" si="262"/>
        <v/>
      </c>
      <c r="E780" s="3" t="str">
        <f>IF(Investments_Import!B780="","",Investments_Import!B780)</f>
        <v/>
      </c>
      <c r="F780" s="54" t="str">
        <f t="shared" si="263"/>
        <v xml:space="preserve"> </v>
      </c>
      <c r="G780" s="54" t="str">
        <f>IF($B780="","",COUNTIF($F$2:$F780,$F780))</f>
        <v/>
      </c>
      <c r="H780" s="53" t="str">
        <f t="shared" si="264"/>
        <v xml:space="preserve">  </v>
      </c>
      <c r="I780" s="3" t="str">
        <f>IF(Investments_Import!C780="","",Investments_Import!C780)</f>
        <v/>
      </c>
      <c r="J780" s="108" t="str">
        <f>IF(Investments_Import!D780="","",Investments_Import!D780)</f>
        <v/>
      </c>
      <c r="K780" s="108" t="str">
        <f t="shared" si="265"/>
        <v/>
      </c>
      <c r="L780" s="47" t="str">
        <f>IF(Investments_Import!E780="","",Investments_Import!E780)</f>
        <v/>
      </c>
      <c r="M780" s="47" t="str">
        <f t="shared" si="255"/>
        <v/>
      </c>
      <c r="N780" s="31" t="str">
        <f>IF(Investments_Import!F780="","",Investments_Import!F780)</f>
        <v/>
      </c>
      <c r="O780" s="31" t="str">
        <f t="shared" si="256"/>
        <v/>
      </c>
      <c r="P780" s="3" t="str">
        <f>IF(Investments_Import!G780="","",Investments_Import!G780)</f>
        <v/>
      </c>
      <c r="Q780" s="3" t="str">
        <f>IF(Investments_Import!H780="","",Investments_Import!H780)</f>
        <v/>
      </c>
      <c r="R780" s="37" t="str">
        <f t="shared" si="257"/>
        <v/>
      </c>
      <c r="S780" s="37" t="str">
        <f t="shared" si="258"/>
        <v/>
      </c>
      <c r="U780" s="36" t="str">
        <f>IF(Mining_Import!A780="","",Mining_Import!A780)</f>
        <v/>
      </c>
      <c r="V780" s="22" t="str">
        <f t="shared" si="266"/>
        <v/>
      </c>
      <c r="W780" s="127" t="str">
        <f t="shared" si="267"/>
        <v/>
      </c>
      <c r="X780" s="127" t="str">
        <f t="shared" si="268"/>
        <v/>
      </c>
      <c r="Y780" s="127" t="str">
        <f t="shared" si="269"/>
        <v/>
      </c>
      <c r="Z780" s="36" t="str">
        <f>IF(Mining_Import!B780="","",Mining_Import!B780)</f>
        <v/>
      </c>
      <c r="AA780" s="184" t="str">
        <f>IF(Mining_Import!$C780="","",Mining_Import!$C780)</f>
        <v/>
      </c>
      <c r="AB780" s="122" t="str">
        <f t="shared" si="270"/>
        <v/>
      </c>
      <c r="AC780" s="122" t="str">
        <f>IF($Y780&gt;Dashboard!$Q$19,$AB780,"")</f>
        <v/>
      </c>
      <c r="AD780" s="43" t="str">
        <f t="shared" si="271"/>
        <v/>
      </c>
      <c r="AE780" s="36" t="str">
        <f>IF(Mining_Import!D780="","",Mining_Import!D780)</f>
        <v/>
      </c>
      <c r="AF780" s="36" t="str">
        <f>IF(Mining_Import!E780="","",Mining_Import!E780)</f>
        <v/>
      </c>
      <c r="AG780" s="36" t="str">
        <f>IF(Mining_Import!F780="","",Mining_Import!F780)</f>
        <v/>
      </c>
      <c r="AH780" s="36" t="str">
        <f>IF(Mining_Import!G780="","",Mining_Import!G780)</f>
        <v/>
      </c>
      <c r="AI780" s="36" t="str">
        <f>IF(Mining_Import!H780="","",Mining_Import!H780)</f>
        <v/>
      </c>
      <c r="AJ780" s="36" t="str">
        <f>IF(Mining_Import!I780="","",Mining_Import!I780)</f>
        <v/>
      </c>
      <c r="BY780" s="120" t="str">
        <f t="shared" si="259"/>
        <v/>
      </c>
      <c r="BZ780" s="184" t="str">
        <f t="shared" si="272"/>
        <v/>
      </c>
      <c r="CA780" s="37" t="str">
        <f>IFERROR(VLOOKUP($BY780,Account_Value!$C$2:$F$2500,4,0),"")</f>
        <v/>
      </c>
      <c r="CB780" s="43" t="str">
        <f t="shared" si="260"/>
        <v/>
      </c>
      <c r="CC780" s="122" t="str">
        <f>IF($BZ780="","",SUM($BZ$2:$BZ780))</f>
        <v/>
      </c>
      <c r="CD780" s="43" t="str">
        <f>IF($BZ780="","",$BU$19*(SUM($BZ$2:$BZ780)))</f>
        <v/>
      </c>
    </row>
    <row r="781" spans="1:82">
      <c r="A781" s="4" t="str">
        <f t="shared" si="261"/>
        <v/>
      </c>
      <c r="B781" s="21" t="str">
        <f>IF(Investments_Import!A781="","",Investments_Import!A781)</f>
        <v/>
      </c>
      <c r="C781" s="22" t="str">
        <f t="shared" si="254"/>
        <v/>
      </c>
      <c r="D781" s="51" t="str">
        <f t="shared" si="262"/>
        <v/>
      </c>
      <c r="E781" s="3" t="str">
        <f>IF(Investments_Import!B781="","",Investments_Import!B781)</f>
        <v/>
      </c>
      <c r="F781" s="54" t="str">
        <f t="shared" si="263"/>
        <v xml:space="preserve"> </v>
      </c>
      <c r="G781" s="54" t="str">
        <f>IF($B781="","",COUNTIF($F$2:$F781,$F781))</f>
        <v/>
      </c>
      <c r="H781" s="53" t="str">
        <f t="shared" si="264"/>
        <v xml:space="preserve">  </v>
      </c>
      <c r="I781" s="3" t="str">
        <f>IF(Investments_Import!C781="","",Investments_Import!C781)</f>
        <v/>
      </c>
      <c r="J781" s="108" t="str">
        <f>IF(Investments_Import!D781="","",Investments_Import!D781)</f>
        <v/>
      </c>
      <c r="K781" s="108" t="str">
        <f t="shared" si="265"/>
        <v/>
      </c>
      <c r="L781" s="47" t="str">
        <f>IF(Investments_Import!E781="","",Investments_Import!E781)</f>
        <v/>
      </c>
      <c r="M781" s="47" t="str">
        <f t="shared" si="255"/>
        <v/>
      </c>
      <c r="N781" s="31" t="str">
        <f>IF(Investments_Import!F781="","",Investments_Import!F781)</f>
        <v/>
      </c>
      <c r="O781" s="31" t="str">
        <f t="shared" si="256"/>
        <v/>
      </c>
      <c r="P781" s="3" t="str">
        <f>IF(Investments_Import!G781="","",Investments_Import!G781)</f>
        <v/>
      </c>
      <c r="Q781" s="3" t="str">
        <f>IF(Investments_Import!H781="","",Investments_Import!H781)</f>
        <v/>
      </c>
      <c r="R781" s="37" t="str">
        <f t="shared" si="257"/>
        <v/>
      </c>
      <c r="S781" s="37" t="str">
        <f t="shared" si="258"/>
        <v/>
      </c>
      <c r="U781" s="36" t="str">
        <f>IF(Mining_Import!A781="","",Mining_Import!A781)</f>
        <v/>
      </c>
      <c r="V781" s="22" t="str">
        <f t="shared" si="266"/>
        <v/>
      </c>
      <c r="W781" s="127" t="str">
        <f t="shared" si="267"/>
        <v/>
      </c>
      <c r="X781" s="127" t="str">
        <f t="shared" si="268"/>
        <v/>
      </c>
      <c r="Y781" s="127" t="str">
        <f t="shared" si="269"/>
        <v/>
      </c>
      <c r="Z781" s="36" t="str">
        <f>IF(Mining_Import!B781="","",Mining_Import!B781)</f>
        <v/>
      </c>
      <c r="AA781" s="184" t="str">
        <f>IF(Mining_Import!$C781="","",Mining_Import!$C781)</f>
        <v/>
      </c>
      <c r="AB781" s="122" t="str">
        <f t="shared" si="270"/>
        <v/>
      </c>
      <c r="AC781" s="122" t="str">
        <f>IF($Y781&gt;Dashboard!$Q$19,$AB781,"")</f>
        <v/>
      </c>
      <c r="AD781" s="43" t="str">
        <f t="shared" si="271"/>
        <v/>
      </c>
      <c r="AE781" s="36" t="str">
        <f>IF(Mining_Import!D781="","",Mining_Import!D781)</f>
        <v/>
      </c>
      <c r="AF781" s="36" t="str">
        <f>IF(Mining_Import!E781="","",Mining_Import!E781)</f>
        <v/>
      </c>
      <c r="AG781" s="36" t="str">
        <f>IF(Mining_Import!F781="","",Mining_Import!F781)</f>
        <v/>
      </c>
      <c r="AH781" s="36" t="str">
        <f>IF(Mining_Import!G781="","",Mining_Import!G781)</f>
        <v/>
      </c>
      <c r="AI781" s="36" t="str">
        <f>IF(Mining_Import!H781="","",Mining_Import!H781)</f>
        <v/>
      </c>
      <c r="AJ781" s="36" t="str">
        <f>IF(Mining_Import!I781="","",Mining_Import!I781)</f>
        <v/>
      </c>
      <c r="BY781" s="120" t="str">
        <f t="shared" si="259"/>
        <v/>
      </c>
      <c r="BZ781" s="184" t="str">
        <f t="shared" si="272"/>
        <v/>
      </c>
      <c r="CA781" s="37" t="str">
        <f>IFERROR(VLOOKUP($BY781,Account_Value!$C$2:$F$2500,4,0),"")</f>
        <v/>
      </c>
      <c r="CB781" s="43" t="str">
        <f t="shared" si="260"/>
        <v/>
      </c>
      <c r="CC781" s="122" t="str">
        <f>IF($BZ781="","",SUM($BZ$2:$BZ781))</f>
        <v/>
      </c>
      <c r="CD781" s="43" t="str">
        <f>IF($BZ781="","",$BU$19*(SUM($BZ$2:$BZ781)))</f>
        <v/>
      </c>
    </row>
    <row r="782" spans="1:82">
      <c r="A782" s="4" t="str">
        <f t="shared" si="261"/>
        <v/>
      </c>
      <c r="B782" s="21" t="str">
        <f>IF(Investments_Import!A782="","",Investments_Import!A782)</f>
        <v/>
      </c>
      <c r="C782" s="22" t="str">
        <f t="shared" si="254"/>
        <v/>
      </c>
      <c r="D782" s="51" t="str">
        <f t="shared" si="262"/>
        <v/>
      </c>
      <c r="E782" s="3" t="str">
        <f>IF(Investments_Import!B782="","",Investments_Import!B782)</f>
        <v/>
      </c>
      <c r="F782" s="54" t="str">
        <f t="shared" si="263"/>
        <v xml:space="preserve"> </v>
      </c>
      <c r="G782" s="54" t="str">
        <f>IF($B782="","",COUNTIF($F$2:$F782,$F782))</f>
        <v/>
      </c>
      <c r="H782" s="53" t="str">
        <f t="shared" si="264"/>
        <v xml:space="preserve">  </v>
      </c>
      <c r="I782" s="3" t="str">
        <f>IF(Investments_Import!C782="","",Investments_Import!C782)</f>
        <v/>
      </c>
      <c r="J782" s="108" t="str">
        <f>IF(Investments_Import!D782="","",Investments_Import!D782)</f>
        <v/>
      </c>
      <c r="K782" s="108" t="str">
        <f t="shared" si="265"/>
        <v/>
      </c>
      <c r="L782" s="47" t="str">
        <f>IF(Investments_Import!E782="","",Investments_Import!E782)</f>
        <v/>
      </c>
      <c r="M782" s="47" t="str">
        <f t="shared" si="255"/>
        <v/>
      </c>
      <c r="N782" s="31" t="str">
        <f>IF(Investments_Import!F782="","",Investments_Import!F782)</f>
        <v/>
      </c>
      <c r="O782" s="31" t="str">
        <f t="shared" si="256"/>
        <v/>
      </c>
      <c r="P782" s="3" t="str">
        <f>IF(Investments_Import!G782="","",Investments_Import!G782)</f>
        <v/>
      </c>
      <c r="Q782" s="3" t="str">
        <f>IF(Investments_Import!H782="","",Investments_Import!H782)</f>
        <v/>
      </c>
      <c r="R782" s="37" t="str">
        <f t="shared" si="257"/>
        <v/>
      </c>
      <c r="S782" s="37" t="str">
        <f t="shared" si="258"/>
        <v/>
      </c>
      <c r="U782" s="36" t="str">
        <f>IF(Mining_Import!A782="","",Mining_Import!A782)</f>
        <v/>
      </c>
      <c r="V782" s="22" t="str">
        <f t="shared" si="266"/>
        <v/>
      </c>
      <c r="W782" s="127" t="str">
        <f t="shared" si="267"/>
        <v/>
      </c>
      <c r="X782" s="127" t="str">
        <f t="shared" si="268"/>
        <v/>
      </c>
      <c r="Y782" s="127" t="str">
        <f t="shared" si="269"/>
        <v/>
      </c>
      <c r="Z782" s="36" t="str">
        <f>IF(Mining_Import!B782="","",Mining_Import!B782)</f>
        <v/>
      </c>
      <c r="AA782" s="184" t="str">
        <f>IF(Mining_Import!$C782="","",Mining_Import!$C782)</f>
        <v/>
      </c>
      <c r="AB782" s="122" t="str">
        <f t="shared" si="270"/>
        <v/>
      </c>
      <c r="AC782" s="122" t="str">
        <f>IF($Y782&gt;Dashboard!$Q$19,$AB782,"")</f>
        <v/>
      </c>
      <c r="AD782" s="43" t="str">
        <f t="shared" si="271"/>
        <v/>
      </c>
      <c r="AE782" s="36" t="str">
        <f>IF(Mining_Import!D782="","",Mining_Import!D782)</f>
        <v/>
      </c>
      <c r="AF782" s="36" t="str">
        <f>IF(Mining_Import!E782="","",Mining_Import!E782)</f>
        <v/>
      </c>
      <c r="AG782" s="36" t="str">
        <f>IF(Mining_Import!F782="","",Mining_Import!F782)</f>
        <v/>
      </c>
      <c r="AH782" s="36" t="str">
        <f>IF(Mining_Import!G782="","",Mining_Import!G782)</f>
        <v/>
      </c>
      <c r="AI782" s="36" t="str">
        <f>IF(Mining_Import!H782="","",Mining_Import!H782)</f>
        <v/>
      </c>
      <c r="AJ782" s="36" t="str">
        <f>IF(Mining_Import!I782="","",Mining_Import!I782)</f>
        <v/>
      </c>
      <c r="BY782" s="120" t="str">
        <f t="shared" si="259"/>
        <v/>
      </c>
      <c r="BZ782" s="184" t="str">
        <f t="shared" si="272"/>
        <v/>
      </c>
      <c r="CA782" s="37" t="str">
        <f>IFERROR(VLOOKUP($BY782,Account_Value!$C$2:$F$2500,4,0),"")</f>
        <v/>
      </c>
      <c r="CB782" s="43" t="str">
        <f t="shared" si="260"/>
        <v/>
      </c>
      <c r="CC782" s="122" t="str">
        <f>IF($BZ782="","",SUM($BZ$2:$BZ782))</f>
        <v/>
      </c>
      <c r="CD782" s="43" t="str">
        <f>IF($BZ782="","",$BU$19*(SUM($BZ$2:$BZ782)))</f>
        <v/>
      </c>
    </row>
    <row r="783" spans="1:82">
      <c r="A783" s="4" t="str">
        <f t="shared" si="261"/>
        <v/>
      </c>
      <c r="B783" s="21" t="str">
        <f>IF(Investments_Import!A783="","",Investments_Import!A783)</f>
        <v/>
      </c>
      <c r="C783" s="22" t="str">
        <f t="shared" si="254"/>
        <v/>
      </c>
      <c r="D783" s="51" t="str">
        <f t="shared" si="262"/>
        <v/>
      </c>
      <c r="E783" s="3" t="str">
        <f>IF(Investments_Import!B783="","",Investments_Import!B783)</f>
        <v/>
      </c>
      <c r="F783" s="54" t="str">
        <f t="shared" si="263"/>
        <v xml:space="preserve"> </v>
      </c>
      <c r="G783" s="54" t="str">
        <f>IF($B783="","",COUNTIF($F$2:$F783,$F783))</f>
        <v/>
      </c>
      <c r="H783" s="53" t="str">
        <f t="shared" si="264"/>
        <v xml:space="preserve">  </v>
      </c>
      <c r="I783" s="3" t="str">
        <f>IF(Investments_Import!C783="","",Investments_Import!C783)</f>
        <v/>
      </c>
      <c r="J783" s="108" t="str">
        <f>IF(Investments_Import!D783="","",Investments_Import!D783)</f>
        <v/>
      </c>
      <c r="K783" s="108" t="str">
        <f t="shared" si="265"/>
        <v/>
      </c>
      <c r="L783" s="47" t="str">
        <f>IF(Investments_Import!E783="","",Investments_Import!E783)</f>
        <v/>
      </c>
      <c r="M783" s="47" t="str">
        <f t="shared" si="255"/>
        <v/>
      </c>
      <c r="N783" s="31" t="str">
        <f>IF(Investments_Import!F783="","",Investments_Import!F783)</f>
        <v/>
      </c>
      <c r="O783" s="31" t="str">
        <f t="shared" si="256"/>
        <v/>
      </c>
      <c r="P783" s="3" t="str">
        <f>IF(Investments_Import!G783="","",Investments_Import!G783)</f>
        <v/>
      </c>
      <c r="Q783" s="3" t="str">
        <f>IF(Investments_Import!H783="","",Investments_Import!H783)</f>
        <v/>
      </c>
      <c r="R783" s="37" t="str">
        <f t="shared" si="257"/>
        <v/>
      </c>
      <c r="S783" s="37" t="str">
        <f t="shared" si="258"/>
        <v/>
      </c>
      <c r="U783" s="36" t="str">
        <f>IF(Mining_Import!A783="","",Mining_Import!A783)</f>
        <v/>
      </c>
      <c r="V783" s="22" t="str">
        <f t="shared" si="266"/>
        <v/>
      </c>
      <c r="W783" s="127" t="str">
        <f t="shared" si="267"/>
        <v/>
      </c>
      <c r="X783" s="127" t="str">
        <f t="shared" si="268"/>
        <v/>
      </c>
      <c r="Y783" s="127" t="str">
        <f t="shared" si="269"/>
        <v/>
      </c>
      <c r="Z783" s="36" t="str">
        <f>IF(Mining_Import!B783="","",Mining_Import!B783)</f>
        <v/>
      </c>
      <c r="AA783" s="184" t="str">
        <f>IF(Mining_Import!$C783="","",Mining_Import!$C783)</f>
        <v/>
      </c>
      <c r="AB783" s="122" t="str">
        <f t="shared" si="270"/>
        <v/>
      </c>
      <c r="AC783" s="122" t="str">
        <f>IF($Y783&gt;Dashboard!$Q$19,$AB783,"")</f>
        <v/>
      </c>
      <c r="AD783" s="43" t="str">
        <f t="shared" si="271"/>
        <v/>
      </c>
      <c r="AE783" s="36" t="str">
        <f>IF(Mining_Import!D783="","",Mining_Import!D783)</f>
        <v/>
      </c>
      <c r="AF783" s="36" t="str">
        <f>IF(Mining_Import!E783="","",Mining_Import!E783)</f>
        <v/>
      </c>
      <c r="AG783" s="36" t="str">
        <f>IF(Mining_Import!F783="","",Mining_Import!F783)</f>
        <v/>
      </c>
      <c r="AH783" s="36" t="str">
        <f>IF(Mining_Import!G783="","",Mining_Import!G783)</f>
        <v/>
      </c>
      <c r="AI783" s="36" t="str">
        <f>IF(Mining_Import!H783="","",Mining_Import!H783)</f>
        <v/>
      </c>
      <c r="AJ783" s="36" t="str">
        <f>IF(Mining_Import!I783="","",Mining_Import!I783)</f>
        <v/>
      </c>
      <c r="BY783" s="120" t="str">
        <f t="shared" si="259"/>
        <v/>
      </c>
      <c r="BZ783" s="184" t="str">
        <f t="shared" si="272"/>
        <v/>
      </c>
      <c r="CA783" s="37" t="str">
        <f>IFERROR(VLOOKUP($BY783,Account_Value!$C$2:$F$2500,4,0),"")</f>
        <v/>
      </c>
      <c r="CB783" s="43" t="str">
        <f t="shared" si="260"/>
        <v/>
      </c>
      <c r="CC783" s="122" t="str">
        <f>IF($BZ783="","",SUM($BZ$2:$BZ783))</f>
        <v/>
      </c>
      <c r="CD783" s="43" t="str">
        <f>IF($BZ783="","",$BU$19*(SUM($BZ$2:$BZ783)))</f>
        <v/>
      </c>
    </row>
    <row r="784" spans="1:82">
      <c r="A784" s="4" t="str">
        <f t="shared" si="261"/>
        <v/>
      </c>
      <c r="B784" s="21" t="str">
        <f>IF(Investments_Import!A784="","",Investments_Import!A784)</f>
        <v/>
      </c>
      <c r="C784" s="22" t="str">
        <f t="shared" si="254"/>
        <v/>
      </c>
      <c r="D784" s="51" t="str">
        <f t="shared" si="262"/>
        <v/>
      </c>
      <c r="E784" s="3" t="str">
        <f>IF(Investments_Import!B784="","",Investments_Import!B784)</f>
        <v/>
      </c>
      <c r="F784" s="54" t="str">
        <f t="shared" si="263"/>
        <v xml:space="preserve"> </v>
      </c>
      <c r="G784" s="54" t="str">
        <f>IF($B784="","",COUNTIF($F$2:$F784,$F784))</f>
        <v/>
      </c>
      <c r="H784" s="53" t="str">
        <f t="shared" si="264"/>
        <v xml:space="preserve">  </v>
      </c>
      <c r="I784" s="3" t="str">
        <f>IF(Investments_Import!C784="","",Investments_Import!C784)</f>
        <v/>
      </c>
      <c r="J784" s="108" t="str">
        <f>IF(Investments_Import!D784="","",Investments_Import!D784)</f>
        <v/>
      </c>
      <c r="K784" s="108" t="str">
        <f t="shared" si="265"/>
        <v/>
      </c>
      <c r="L784" s="47" t="str">
        <f>IF(Investments_Import!E784="","",Investments_Import!E784)</f>
        <v/>
      </c>
      <c r="M784" s="47" t="str">
        <f t="shared" si="255"/>
        <v/>
      </c>
      <c r="N784" s="31" t="str">
        <f>IF(Investments_Import!F784="","",Investments_Import!F784)</f>
        <v/>
      </c>
      <c r="O784" s="31" t="str">
        <f t="shared" si="256"/>
        <v/>
      </c>
      <c r="P784" s="3" t="str">
        <f>IF(Investments_Import!G784="","",Investments_Import!G784)</f>
        <v/>
      </c>
      <c r="Q784" s="3" t="str">
        <f>IF(Investments_Import!H784="","",Investments_Import!H784)</f>
        <v/>
      </c>
      <c r="R784" s="37" t="str">
        <f t="shared" si="257"/>
        <v/>
      </c>
      <c r="S784" s="37" t="str">
        <f t="shared" si="258"/>
        <v/>
      </c>
      <c r="U784" s="36" t="str">
        <f>IF(Mining_Import!A784="","",Mining_Import!A784)</f>
        <v/>
      </c>
      <c r="V784" s="22" t="str">
        <f t="shared" si="266"/>
        <v/>
      </c>
      <c r="W784" s="127" t="str">
        <f t="shared" si="267"/>
        <v/>
      </c>
      <c r="X784" s="127" t="str">
        <f t="shared" si="268"/>
        <v/>
      </c>
      <c r="Y784" s="127" t="str">
        <f t="shared" si="269"/>
        <v/>
      </c>
      <c r="Z784" s="36" t="str">
        <f>IF(Mining_Import!B784="","",Mining_Import!B784)</f>
        <v/>
      </c>
      <c r="AA784" s="184" t="str">
        <f>IF(Mining_Import!$C784="","",Mining_Import!$C784)</f>
        <v/>
      </c>
      <c r="AB784" s="122" t="str">
        <f t="shared" si="270"/>
        <v/>
      </c>
      <c r="AC784" s="122" t="str">
        <f>IF($Y784&gt;Dashboard!$Q$19,$AB784,"")</f>
        <v/>
      </c>
      <c r="AD784" s="43" t="str">
        <f t="shared" si="271"/>
        <v/>
      </c>
      <c r="AE784" s="36" t="str">
        <f>IF(Mining_Import!D784="","",Mining_Import!D784)</f>
        <v/>
      </c>
      <c r="AF784" s="36" t="str">
        <f>IF(Mining_Import!E784="","",Mining_Import!E784)</f>
        <v/>
      </c>
      <c r="AG784" s="36" t="str">
        <f>IF(Mining_Import!F784="","",Mining_Import!F784)</f>
        <v/>
      </c>
      <c r="AH784" s="36" t="str">
        <f>IF(Mining_Import!G784="","",Mining_Import!G784)</f>
        <v/>
      </c>
      <c r="AI784" s="36" t="str">
        <f>IF(Mining_Import!H784="","",Mining_Import!H784)</f>
        <v/>
      </c>
      <c r="AJ784" s="36" t="str">
        <f>IF(Mining_Import!I784="","",Mining_Import!I784)</f>
        <v/>
      </c>
      <c r="BY784" s="120" t="str">
        <f t="shared" si="259"/>
        <v/>
      </c>
      <c r="BZ784" s="184" t="str">
        <f t="shared" si="272"/>
        <v/>
      </c>
      <c r="CA784" s="37" t="str">
        <f>IFERROR(VLOOKUP($BY784,Account_Value!$C$2:$F$2500,4,0),"")</f>
        <v/>
      </c>
      <c r="CB784" s="43" t="str">
        <f t="shared" si="260"/>
        <v/>
      </c>
      <c r="CC784" s="122" t="str">
        <f>IF($BZ784="","",SUM($BZ$2:$BZ784))</f>
        <v/>
      </c>
      <c r="CD784" s="43" t="str">
        <f>IF($BZ784="","",$BU$19*(SUM($BZ$2:$BZ784)))</f>
        <v/>
      </c>
    </row>
    <row r="785" spans="1:82">
      <c r="A785" s="4" t="str">
        <f t="shared" si="261"/>
        <v/>
      </c>
      <c r="B785" s="21" t="str">
        <f>IF(Investments_Import!A785="","",Investments_Import!A785)</f>
        <v/>
      </c>
      <c r="C785" s="22" t="str">
        <f t="shared" si="254"/>
        <v/>
      </c>
      <c r="D785" s="51" t="str">
        <f t="shared" si="262"/>
        <v/>
      </c>
      <c r="E785" s="3" t="str">
        <f>IF(Investments_Import!B785="","",Investments_Import!B785)</f>
        <v/>
      </c>
      <c r="F785" s="54" t="str">
        <f t="shared" si="263"/>
        <v xml:space="preserve"> </v>
      </c>
      <c r="G785" s="54" t="str">
        <f>IF($B785="","",COUNTIF($F$2:$F785,$F785))</f>
        <v/>
      </c>
      <c r="H785" s="53" t="str">
        <f t="shared" si="264"/>
        <v xml:space="preserve">  </v>
      </c>
      <c r="I785" s="3" t="str">
        <f>IF(Investments_Import!C785="","",Investments_Import!C785)</f>
        <v/>
      </c>
      <c r="J785" s="108" t="str">
        <f>IF(Investments_Import!D785="","",Investments_Import!D785)</f>
        <v/>
      </c>
      <c r="K785" s="108" t="str">
        <f t="shared" si="265"/>
        <v/>
      </c>
      <c r="L785" s="47" t="str">
        <f>IF(Investments_Import!E785="","",Investments_Import!E785)</f>
        <v/>
      </c>
      <c r="M785" s="47" t="str">
        <f t="shared" si="255"/>
        <v/>
      </c>
      <c r="N785" s="31" t="str">
        <f>IF(Investments_Import!F785="","",Investments_Import!F785)</f>
        <v/>
      </c>
      <c r="O785" s="31" t="str">
        <f t="shared" si="256"/>
        <v/>
      </c>
      <c r="P785" s="3" t="str">
        <f>IF(Investments_Import!G785="","",Investments_Import!G785)</f>
        <v/>
      </c>
      <c r="Q785" s="3" t="str">
        <f>IF(Investments_Import!H785="","",Investments_Import!H785)</f>
        <v/>
      </c>
      <c r="R785" s="37" t="str">
        <f t="shared" si="257"/>
        <v/>
      </c>
      <c r="S785" s="37" t="str">
        <f t="shared" si="258"/>
        <v/>
      </c>
      <c r="U785" s="36" t="str">
        <f>IF(Mining_Import!A785="","",Mining_Import!A785)</f>
        <v/>
      </c>
      <c r="V785" s="22" t="str">
        <f t="shared" si="266"/>
        <v/>
      </c>
      <c r="W785" s="127" t="str">
        <f t="shared" si="267"/>
        <v/>
      </c>
      <c r="X785" s="127" t="str">
        <f t="shared" si="268"/>
        <v/>
      </c>
      <c r="Y785" s="127" t="str">
        <f t="shared" si="269"/>
        <v/>
      </c>
      <c r="Z785" s="36" t="str">
        <f>IF(Mining_Import!B785="","",Mining_Import!B785)</f>
        <v/>
      </c>
      <c r="AA785" s="184" t="str">
        <f>IF(Mining_Import!$C785="","",Mining_Import!$C785)</f>
        <v/>
      </c>
      <c r="AB785" s="122" t="str">
        <f t="shared" si="270"/>
        <v/>
      </c>
      <c r="AC785" s="122" t="str">
        <f>IF($Y785&gt;Dashboard!$Q$19,$AB785,"")</f>
        <v/>
      </c>
      <c r="AD785" s="43" t="str">
        <f t="shared" si="271"/>
        <v/>
      </c>
      <c r="AE785" s="36" t="str">
        <f>IF(Mining_Import!D785="","",Mining_Import!D785)</f>
        <v/>
      </c>
      <c r="AF785" s="36" t="str">
        <f>IF(Mining_Import!E785="","",Mining_Import!E785)</f>
        <v/>
      </c>
      <c r="AG785" s="36" t="str">
        <f>IF(Mining_Import!F785="","",Mining_Import!F785)</f>
        <v/>
      </c>
      <c r="AH785" s="36" t="str">
        <f>IF(Mining_Import!G785="","",Mining_Import!G785)</f>
        <v/>
      </c>
      <c r="AI785" s="36" t="str">
        <f>IF(Mining_Import!H785="","",Mining_Import!H785)</f>
        <v/>
      </c>
      <c r="AJ785" s="36" t="str">
        <f>IF(Mining_Import!I785="","",Mining_Import!I785)</f>
        <v/>
      </c>
      <c r="BY785" s="120" t="str">
        <f t="shared" si="259"/>
        <v/>
      </c>
      <c r="BZ785" s="184" t="str">
        <f t="shared" si="272"/>
        <v/>
      </c>
      <c r="CA785" s="37" t="str">
        <f>IFERROR(VLOOKUP($BY785,Account_Value!$C$2:$F$2500,4,0),"")</f>
        <v/>
      </c>
      <c r="CB785" s="43" t="str">
        <f t="shared" si="260"/>
        <v/>
      </c>
      <c r="CC785" s="122" t="str">
        <f>IF($BZ785="","",SUM($BZ$2:$BZ785))</f>
        <v/>
      </c>
      <c r="CD785" s="43" t="str">
        <f>IF($BZ785="","",$BU$19*(SUM($BZ$2:$BZ785)))</f>
        <v/>
      </c>
    </row>
    <row r="786" spans="1:82">
      <c r="A786" s="4" t="str">
        <f t="shared" si="261"/>
        <v/>
      </c>
      <c r="B786" s="21" t="str">
        <f>IF(Investments_Import!A786="","",Investments_Import!A786)</f>
        <v/>
      </c>
      <c r="C786" s="22" t="str">
        <f t="shared" si="254"/>
        <v/>
      </c>
      <c r="D786" s="51" t="str">
        <f t="shared" si="262"/>
        <v/>
      </c>
      <c r="E786" s="3" t="str">
        <f>IF(Investments_Import!B786="","",Investments_Import!B786)</f>
        <v/>
      </c>
      <c r="F786" s="54" t="str">
        <f t="shared" si="263"/>
        <v xml:space="preserve"> </v>
      </c>
      <c r="G786" s="54" t="str">
        <f>IF($B786="","",COUNTIF($F$2:$F786,$F786))</f>
        <v/>
      </c>
      <c r="H786" s="53" t="str">
        <f t="shared" si="264"/>
        <v xml:space="preserve">  </v>
      </c>
      <c r="I786" s="3" t="str">
        <f>IF(Investments_Import!C786="","",Investments_Import!C786)</f>
        <v/>
      </c>
      <c r="J786" s="108" t="str">
        <f>IF(Investments_Import!D786="","",Investments_Import!D786)</f>
        <v/>
      </c>
      <c r="K786" s="108" t="str">
        <f t="shared" si="265"/>
        <v/>
      </c>
      <c r="L786" s="47" t="str">
        <f>IF(Investments_Import!E786="","",Investments_Import!E786)</f>
        <v/>
      </c>
      <c r="M786" s="47" t="str">
        <f t="shared" si="255"/>
        <v/>
      </c>
      <c r="N786" s="31" t="str">
        <f>IF(Investments_Import!F786="","",Investments_Import!F786)</f>
        <v/>
      </c>
      <c r="O786" s="31" t="str">
        <f t="shared" si="256"/>
        <v/>
      </c>
      <c r="P786" s="3" t="str">
        <f>IF(Investments_Import!G786="","",Investments_Import!G786)</f>
        <v/>
      </c>
      <c r="Q786" s="3" t="str">
        <f>IF(Investments_Import!H786="","",Investments_Import!H786)</f>
        <v/>
      </c>
      <c r="R786" s="37" t="str">
        <f t="shared" si="257"/>
        <v/>
      </c>
      <c r="S786" s="37" t="str">
        <f t="shared" si="258"/>
        <v/>
      </c>
      <c r="U786" s="36" t="str">
        <f>IF(Mining_Import!A786="","",Mining_Import!A786)</f>
        <v/>
      </c>
      <c r="V786" s="22" t="str">
        <f t="shared" si="266"/>
        <v/>
      </c>
      <c r="W786" s="127" t="str">
        <f t="shared" si="267"/>
        <v/>
      </c>
      <c r="X786" s="127" t="str">
        <f t="shared" si="268"/>
        <v/>
      </c>
      <c r="Y786" s="127" t="str">
        <f t="shared" si="269"/>
        <v/>
      </c>
      <c r="Z786" s="36" t="str">
        <f>IF(Mining_Import!B786="","",Mining_Import!B786)</f>
        <v/>
      </c>
      <c r="AA786" s="184" t="str">
        <f>IF(Mining_Import!$C786="","",Mining_Import!$C786)</f>
        <v/>
      </c>
      <c r="AB786" s="122" t="str">
        <f t="shared" si="270"/>
        <v/>
      </c>
      <c r="AC786" s="122" t="str">
        <f>IF($Y786&gt;Dashboard!$Q$19,$AB786,"")</f>
        <v/>
      </c>
      <c r="AD786" s="43" t="str">
        <f t="shared" si="271"/>
        <v/>
      </c>
      <c r="AE786" s="36" t="str">
        <f>IF(Mining_Import!D786="","",Mining_Import!D786)</f>
        <v/>
      </c>
      <c r="AF786" s="36" t="str">
        <f>IF(Mining_Import!E786="","",Mining_Import!E786)</f>
        <v/>
      </c>
      <c r="AG786" s="36" t="str">
        <f>IF(Mining_Import!F786="","",Mining_Import!F786)</f>
        <v/>
      </c>
      <c r="AH786" s="36" t="str">
        <f>IF(Mining_Import!G786="","",Mining_Import!G786)</f>
        <v/>
      </c>
      <c r="AI786" s="36" t="str">
        <f>IF(Mining_Import!H786="","",Mining_Import!H786)</f>
        <v/>
      </c>
      <c r="AJ786" s="36" t="str">
        <f>IF(Mining_Import!I786="","",Mining_Import!I786)</f>
        <v/>
      </c>
      <c r="BY786" s="120" t="str">
        <f t="shared" si="259"/>
        <v/>
      </c>
      <c r="BZ786" s="184" t="str">
        <f t="shared" si="272"/>
        <v/>
      </c>
      <c r="CA786" s="37" t="str">
        <f>IFERROR(VLOOKUP($BY786,Account_Value!$C$2:$F$2500,4,0),"")</f>
        <v/>
      </c>
      <c r="CB786" s="43" t="str">
        <f t="shared" si="260"/>
        <v/>
      </c>
      <c r="CC786" s="122" t="str">
        <f>IF($BZ786="","",SUM($BZ$2:$BZ786))</f>
        <v/>
      </c>
      <c r="CD786" s="43" t="str">
        <f>IF($BZ786="","",$BU$19*(SUM($BZ$2:$BZ786)))</f>
        <v/>
      </c>
    </row>
    <row r="787" spans="1:82">
      <c r="A787" s="4" t="str">
        <f t="shared" si="261"/>
        <v/>
      </c>
      <c r="B787" s="21" t="str">
        <f>IF(Investments_Import!A787="","",Investments_Import!A787)</f>
        <v/>
      </c>
      <c r="C787" s="22" t="str">
        <f t="shared" si="254"/>
        <v/>
      </c>
      <c r="D787" s="51" t="str">
        <f t="shared" si="262"/>
        <v/>
      </c>
      <c r="E787" s="3" t="str">
        <f>IF(Investments_Import!B787="","",Investments_Import!B787)</f>
        <v/>
      </c>
      <c r="F787" s="54" t="str">
        <f t="shared" si="263"/>
        <v xml:space="preserve"> </v>
      </c>
      <c r="G787" s="54" t="str">
        <f>IF($B787="","",COUNTIF($F$2:$F787,$F787))</f>
        <v/>
      </c>
      <c r="H787" s="53" t="str">
        <f t="shared" si="264"/>
        <v xml:space="preserve">  </v>
      </c>
      <c r="I787" s="3" t="str">
        <f>IF(Investments_Import!C787="","",Investments_Import!C787)</f>
        <v/>
      </c>
      <c r="J787" s="108" t="str">
        <f>IF(Investments_Import!D787="","",Investments_Import!D787)</f>
        <v/>
      </c>
      <c r="K787" s="108" t="str">
        <f t="shared" si="265"/>
        <v/>
      </c>
      <c r="L787" s="47" t="str">
        <f>IF(Investments_Import!E787="","",Investments_Import!E787)</f>
        <v/>
      </c>
      <c r="M787" s="47" t="str">
        <f t="shared" si="255"/>
        <v/>
      </c>
      <c r="N787" s="31" t="str">
        <f>IF(Investments_Import!F787="","",Investments_Import!F787)</f>
        <v/>
      </c>
      <c r="O787" s="31" t="str">
        <f t="shared" si="256"/>
        <v/>
      </c>
      <c r="P787" s="3" t="str">
        <f>IF(Investments_Import!G787="","",Investments_Import!G787)</f>
        <v/>
      </c>
      <c r="Q787" s="3" t="str">
        <f>IF(Investments_Import!H787="","",Investments_Import!H787)</f>
        <v/>
      </c>
      <c r="R787" s="37" t="str">
        <f t="shared" si="257"/>
        <v/>
      </c>
      <c r="S787" s="37" t="str">
        <f t="shared" si="258"/>
        <v/>
      </c>
      <c r="U787" s="36" t="str">
        <f>IF(Mining_Import!A787="","",Mining_Import!A787)</f>
        <v/>
      </c>
      <c r="V787" s="22" t="str">
        <f t="shared" si="266"/>
        <v/>
      </c>
      <c r="W787" s="127" t="str">
        <f t="shared" si="267"/>
        <v/>
      </c>
      <c r="X787" s="127" t="str">
        <f t="shared" si="268"/>
        <v/>
      </c>
      <c r="Y787" s="127" t="str">
        <f t="shared" si="269"/>
        <v/>
      </c>
      <c r="Z787" s="36" t="str">
        <f>IF(Mining_Import!B787="","",Mining_Import!B787)</f>
        <v/>
      </c>
      <c r="AA787" s="184" t="str">
        <f>IF(Mining_Import!$C787="","",Mining_Import!$C787)</f>
        <v/>
      </c>
      <c r="AB787" s="122" t="str">
        <f t="shared" si="270"/>
        <v/>
      </c>
      <c r="AC787" s="122" t="str">
        <f>IF($Y787&gt;Dashboard!$Q$19,$AB787,"")</f>
        <v/>
      </c>
      <c r="AD787" s="43" t="str">
        <f t="shared" si="271"/>
        <v/>
      </c>
      <c r="AE787" s="36" t="str">
        <f>IF(Mining_Import!D787="","",Mining_Import!D787)</f>
        <v/>
      </c>
      <c r="AF787" s="36" t="str">
        <f>IF(Mining_Import!E787="","",Mining_Import!E787)</f>
        <v/>
      </c>
      <c r="AG787" s="36" t="str">
        <f>IF(Mining_Import!F787="","",Mining_Import!F787)</f>
        <v/>
      </c>
      <c r="AH787" s="36" t="str">
        <f>IF(Mining_Import!G787="","",Mining_Import!G787)</f>
        <v/>
      </c>
      <c r="AI787" s="36" t="str">
        <f>IF(Mining_Import!H787="","",Mining_Import!H787)</f>
        <v/>
      </c>
      <c r="AJ787" s="36" t="str">
        <f>IF(Mining_Import!I787="","",Mining_Import!I787)</f>
        <v/>
      </c>
      <c r="BY787" s="120" t="str">
        <f t="shared" si="259"/>
        <v/>
      </c>
      <c r="BZ787" s="184" t="str">
        <f t="shared" si="272"/>
        <v/>
      </c>
      <c r="CA787" s="37" t="str">
        <f>IFERROR(VLOOKUP($BY787,Account_Value!$C$2:$F$2500,4,0),"")</f>
        <v/>
      </c>
      <c r="CB787" s="43" t="str">
        <f t="shared" si="260"/>
        <v/>
      </c>
      <c r="CC787" s="122" t="str">
        <f>IF($BZ787="","",SUM($BZ$2:$BZ787))</f>
        <v/>
      </c>
      <c r="CD787" s="43" t="str">
        <f>IF($BZ787="","",$BU$19*(SUM($BZ$2:$BZ787)))</f>
        <v/>
      </c>
    </row>
    <row r="788" spans="1:82">
      <c r="A788" s="4" t="str">
        <f t="shared" si="261"/>
        <v/>
      </c>
      <c r="B788" s="21" t="str">
        <f>IF(Investments_Import!A788="","",Investments_Import!A788)</f>
        <v/>
      </c>
      <c r="C788" s="22" t="str">
        <f t="shared" si="254"/>
        <v/>
      </c>
      <c r="D788" s="51" t="str">
        <f t="shared" si="262"/>
        <v/>
      </c>
      <c r="E788" s="3" t="str">
        <f>IF(Investments_Import!B788="","",Investments_Import!B788)</f>
        <v/>
      </c>
      <c r="F788" s="54" t="str">
        <f t="shared" si="263"/>
        <v xml:space="preserve"> </v>
      </c>
      <c r="G788" s="54" t="str">
        <f>IF($B788="","",COUNTIF($F$2:$F788,$F788))</f>
        <v/>
      </c>
      <c r="H788" s="53" t="str">
        <f t="shared" si="264"/>
        <v xml:space="preserve">  </v>
      </c>
      <c r="I788" s="3" t="str">
        <f>IF(Investments_Import!C788="","",Investments_Import!C788)</f>
        <v/>
      </c>
      <c r="J788" s="108" t="str">
        <f>IF(Investments_Import!D788="","",Investments_Import!D788)</f>
        <v/>
      </c>
      <c r="K788" s="108" t="str">
        <f t="shared" si="265"/>
        <v/>
      </c>
      <c r="L788" s="47" t="str">
        <f>IF(Investments_Import!E788="","",Investments_Import!E788)</f>
        <v/>
      </c>
      <c r="M788" s="47" t="str">
        <f t="shared" si="255"/>
        <v/>
      </c>
      <c r="N788" s="31" t="str">
        <f>IF(Investments_Import!F788="","",Investments_Import!F788)</f>
        <v/>
      </c>
      <c r="O788" s="31" t="str">
        <f t="shared" si="256"/>
        <v/>
      </c>
      <c r="P788" s="3" t="str">
        <f>IF(Investments_Import!G788="","",Investments_Import!G788)</f>
        <v/>
      </c>
      <c r="Q788" s="3" t="str">
        <f>IF(Investments_Import!H788="","",Investments_Import!H788)</f>
        <v/>
      </c>
      <c r="R788" s="37" t="str">
        <f t="shared" si="257"/>
        <v/>
      </c>
      <c r="S788" s="37" t="str">
        <f t="shared" si="258"/>
        <v/>
      </c>
      <c r="U788" s="36" t="str">
        <f>IF(Mining_Import!A788="","",Mining_Import!A788)</f>
        <v/>
      </c>
      <c r="V788" s="22" t="str">
        <f t="shared" si="266"/>
        <v/>
      </c>
      <c r="W788" s="127" t="str">
        <f t="shared" si="267"/>
        <v/>
      </c>
      <c r="X788" s="127" t="str">
        <f t="shared" si="268"/>
        <v/>
      </c>
      <c r="Y788" s="127" t="str">
        <f t="shared" si="269"/>
        <v/>
      </c>
      <c r="Z788" s="36" t="str">
        <f>IF(Mining_Import!B788="","",Mining_Import!B788)</f>
        <v/>
      </c>
      <c r="AA788" s="184" t="str">
        <f>IF(Mining_Import!$C788="","",Mining_Import!$C788)</f>
        <v/>
      </c>
      <c r="AB788" s="122" t="str">
        <f t="shared" si="270"/>
        <v/>
      </c>
      <c r="AC788" s="122" t="str">
        <f>IF($Y788&gt;Dashboard!$Q$19,$AB788,"")</f>
        <v/>
      </c>
      <c r="AD788" s="43" t="str">
        <f t="shared" si="271"/>
        <v/>
      </c>
      <c r="AE788" s="36" t="str">
        <f>IF(Mining_Import!D788="","",Mining_Import!D788)</f>
        <v/>
      </c>
      <c r="AF788" s="36" t="str">
        <f>IF(Mining_Import!E788="","",Mining_Import!E788)</f>
        <v/>
      </c>
      <c r="AG788" s="36" t="str">
        <f>IF(Mining_Import!F788="","",Mining_Import!F788)</f>
        <v/>
      </c>
      <c r="AH788" s="36" t="str">
        <f>IF(Mining_Import!G788="","",Mining_Import!G788)</f>
        <v/>
      </c>
      <c r="AI788" s="36" t="str">
        <f>IF(Mining_Import!H788="","",Mining_Import!H788)</f>
        <v/>
      </c>
      <c r="AJ788" s="36" t="str">
        <f>IF(Mining_Import!I788="","",Mining_Import!I788)</f>
        <v/>
      </c>
      <c r="BY788" s="120" t="str">
        <f t="shared" si="259"/>
        <v/>
      </c>
      <c r="BZ788" s="184" t="str">
        <f t="shared" si="272"/>
        <v/>
      </c>
      <c r="CA788" s="37" t="str">
        <f>IFERROR(VLOOKUP($BY788,Account_Value!$C$2:$F$2500,4,0),"")</f>
        <v/>
      </c>
      <c r="CB788" s="43" t="str">
        <f t="shared" si="260"/>
        <v/>
      </c>
      <c r="CC788" s="122" t="str">
        <f>IF($BZ788="","",SUM($BZ$2:$BZ788))</f>
        <v/>
      </c>
      <c r="CD788" s="43" t="str">
        <f>IF($BZ788="","",$BU$19*(SUM($BZ$2:$BZ788)))</f>
        <v/>
      </c>
    </row>
    <row r="789" spans="1:82">
      <c r="A789" s="4" t="str">
        <f t="shared" si="261"/>
        <v/>
      </c>
      <c r="B789" s="21" t="str">
        <f>IF(Investments_Import!A789="","",Investments_Import!A789)</f>
        <v/>
      </c>
      <c r="C789" s="22" t="str">
        <f t="shared" si="254"/>
        <v/>
      </c>
      <c r="D789" s="51" t="str">
        <f t="shared" si="262"/>
        <v/>
      </c>
      <c r="E789" s="3" t="str">
        <f>IF(Investments_Import!B789="","",Investments_Import!B789)</f>
        <v/>
      </c>
      <c r="F789" s="54" t="str">
        <f t="shared" si="263"/>
        <v xml:space="preserve"> </v>
      </c>
      <c r="G789" s="54" t="str">
        <f>IF($B789="","",COUNTIF($F$2:$F789,$F789))</f>
        <v/>
      </c>
      <c r="H789" s="53" t="str">
        <f t="shared" si="264"/>
        <v xml:space="preserve">  </v>
      </c>
      <c r="I789" s="3" t="str">
        <f>IF(Investments_Import!C789="","",Investments_Import!C789)</f>
        <v/>
      </c>
      <c r="J789" s="108" t="str">
        <f>IF(Investments_Import!D789="","",Investments_Import!D789)</f>
        <v/>
      </c>
      <c r="K789" s="108" t="str">
        <f t="shared" si="265"/>
        <v/>
      </c>
      <c r="L789" s="47" t="str">
        <f>IF(Investments_Import!E789="","",Investments_Import!E789)</f>
        <v/>
      </c>
      <c r="M789" s="47" t="str">
        <f t="shared" si="255"/>
        <v/>
      </c>
      <c r="N789" s="31" t="str">
        <f>IF(Investments_Import!F789="","",Investments_Import!F789)</f>
        <v/>
      </c>
      <c r="O789" s="31" t="str">
        <f t="shared" si="256"/>
        <v/>
      </c>
      <c r="P789" s="3" t="str">
        <f>IF(Investments_Import!G789="","",Investments_Import!G789)</f>
        <v/>
      </c>
      <c r="Q789" s="3" t="str">
        <f>IF(Investments_Import!H789="","",Investments_Import!H789)</f>
        <v/>
      </c>
      <c r="R789" s="37" t="str">
        <f t="shared" si="257"/>
        <v/>
      </c>
      <c r="S789" s="37" t="str">
        <f t="shared" si="258"/>
        <v/>
      </c>
      <c r="U789" s="36" t="str">
        <f>IF(Mining_Import!A789="","",Mining_Import!A789)</f>
        <v/>
      </c>
      <c r="V789" s="22" t="str">
        <f t="shared" si="266"/>
        <v/>
      </c>
      <c r="W789" s="127" t="str">
        <f t="shared" si="267"/>
        <v/>
      </c>
      <c r="X789" s="127" t="str">
        <f t="shared" si="268"/>
        <v/>
      </c>
      <c r="Y789" s="127" t="str">
        <f t="shared" si="269"/>
        <v/>
      </c>
      <c r="Z789" s="36" t="str">
        <f>IF(Mining_Import!B789="","",Mining_Import!B789)</f>
        <v/>
      </c>
      <c r="AA789" s="184" t="str">
        <f>IF(Mining_Import!$C789="","",Mining_Import!$C789)</f>
        <v/>
      </c>
      <c r="AB789" s="122" t="str">
        <f t="shared" si="270"/>
        <v/>
      </c>
      <c r="AC789" s="122" t="str">
        <f>IF($Y789&gt;Dashboard!$Q$19,$AB789,"")</f>
        <v/>
      </c>
      <c r="AD789" s="43" t="str">
        <f t="shared" si="271"/>
        <v/>
      </c>
      <c r="AE789" s="36" t="str">
        <f>IF(Mining_Import!D789="","",Mining_Import!D789)</f>
        <v/>
      </c>
      <c r="AF789" s="36" t="str">
        <f>IF(Mining_Import!E789="","",Mining_Import!E789)</f>
        <v/>
      </c>
      <c r="AG789" s="36" t="str">
        <f>IF(Mining_Import!F789="","",Mining_Import!F789)</f>
        <v/>
      </c>
      <c r="AH789" s="36" t="str">
        <f>IF(Mining_Import!G789="","",Mining_Import!G789)</f>
        <v/>
      </c>
      <c r="AI789" s="36" t="str">
        <f>IF(Mining_Import!H789="","",Mining_Import!H789)</f>
        <v/>
      </c>
      <c r="AJ789" s="36" t="str">
        <f>IF(Mining_Import!I789="","",Mining_Import!I789)</f>
        <v/>
      </c>
      <c r="BY789" s="120" t="str">
        <f t="shared" si="259"/>
        <v/>
      </c>
      <c r="BZ789" s="184" t="str">
        <f t="shared" si="272"/>
        <v/>
      </c>
      <c r="CA789" s="37" t="str">
        <f>IFERROR(VLOOKUP($BY789,Account_Value!$C$2:$F$2500,4,0),"")</f>
        <v/>
      </c>
      <c r="CB789" s="43" t="str">
        <f t="shared" si="260"/>
        <v/>
      </c>
      <c r="CC789" s="122" t="str">
        <f>IF($BZ789="","",SUM($BZ$2:$BZ789))</f>
        <v/>
      </c>
      <c r="CD789" s="43" t="str">
        <f>IF($BZ789="","",$BU$19*(SUM($BZ$2:$BZ789)))</f>
        <v/>
      </c>
    </row>
    <row r="790" spans="1:82">
      <c r="A790" s="4" t="str">
        <f t="shared" si="261"/>
        <v/>
      </c>
      <c r="B790" s="21" t="str">
        <f>IF(Investments_Import!A790="","",Investments_Import!A790)</f>
        <v/>
      </c>
      <c r="C790" s="22" t="str">
        <f t="shared" si="254"/>
        <v/>
      </c>
      <c r="D790" s="51" t="str">
        <f t="shared" si="262"/>
        <v/>
      </c>
      <c r="E790" s="3" t="str">
        <f>IF(Investments_Import!B790="","",Investments_Import!B790)</f>
        <v/>
      </c>
      <c r="F790" s="54" t="str">
        <f t="shared" si="263"/>
        <v xml:space="preserve"> </v>
      </c>
      <c r="G790" s="54" t="str">
        <f>IF($B790="","",COUNTIF($F$2:$F790,$F790))</f>
        <v/>
      </c>
      <c r="H790" s="53" t="str">
        <f t="shared" si="264"/>
        <v xml:space="preserve">  </v>
      </c>
      <c r="I790" s="3" t="str">
        <f>IF(Investments_Import!C790="","",Investments_Import!C790)</f>
        <v/>
      </c>
      <c r="J790" s="108" t="str">
        <f>IF(Investments_Import!D790="","",Investments_Import!D790)</f>
        <v/>
      </c>
      <c r="K790" s="108" t="str">
        <f t="shared" si="265"/>
        <v/>
      </c>
      <c r="L790" s="47" t="str">
        <f>IF(Investments_Import!E790="","",Investments_Import!E790)</f>
        <v/>
      </c>
      <c r="M790" s="47" t="str">
        <f t="shared" si="255"/>
        <v/>
      </c>
      <c r="N790" s="31" t="str">
        <f>IF(Investments_Import!F790="","",Investments_Import!F790)</f>
        <v/>
      </c>
      <c r="O790" s="31" t="str">
        <f t="shared" si="256"/>
        <v/>
      </c>
      <c r="P790" s="3" t="str">
        <f>IF(Investments_Import!G790="","",Investments_Import!G790)</f>
        <v/>
      </c>
      <c r="Q790" s="3" t="str">
        <f>IF(Investments_Import!H790="","",Investments_Import!H790)</f>
        <v/>
      </c>
      <c r="R790" s="37" t="str">
        <f t="shared" si="257"/>
        <v/>
      </c>
      <c r="S790" s="37" t="str">
        <f t="shared" si="258"/>
        <v/>
      </c>
      <c r="U790" s="36" t="str">
        <f>IF(Mining_Import!A790="","",Mining_Import!A790)</f>
        <v/>
      </c>
      <c r="V790" s="22" t="str">
        <f t="shared" si="266"/>
        <v/>
      </c>
      <c r="W790" s="127" t="str">
        <f t="shared" si="267"/>
        <v/>
      </c>
      <c r="X790" s="127" t="str">
        <f t="shared" si="268"/>
        <v/>
      </c>
      <c r="Y790" s="127" t="str">
        <f t="shared" si="269"/>
        <v/>
      </c>
      <c r="Z790" s="36" t="str">
        <f>IF(Mining_Import!B790="","",Mining_Import!B790)</f>
        <v/>
      </c>
      <c r="AA790" s="184" t="str">
        <f>IF(Mining_Import!$C790="","",Mining_Import!$C790)</f>
        <v/>
      </c>
      <c r="AB790" s="122" t="str">
        <f t="shared" si="270"/>
        <v/>
      </c>
      <c r="AC790" s="122" t="str">
        <f>IF($Y790&gt;Dashboard!$Q$19,$AB790,"")</f>
        <v/>
      </c>
      <c r="AD790" s="43" t="str">
        <f t="shared" si="271"/>
        <v/>
      </c>
      <c r="AE790" s="36" t="str">
        <f>IF(Mining_Import!D790="","",Mining_Import!D790)</f>
        <v/>
      </c>
      <c r="AF790" s="36" t="str">
        <f>IF(Mining_Import!E790="","",Mining_Import!E790)</f>
        <v/>
      </c>
      <c r="AG790" s="36" t="str">
        <f>IF(Mining_Import!F790="","",Mining_Import!F790)</f>
        <v/>
      </c>
      <c r="AH790" s="36" t="str">
        <f>IF(Mining_Import!G790="","",Mining_Import!G790)</f>
        <v/>
      </c>
      <c r="AI790" s="36" t="str">
        <f>IF(Mining_Import!H790="","",Mining_Import!H790)</f>
        <v/>
      </c>
      <c r="AJ790" s="36" t="str">
        <f>IF(Mining_Import!I790="","",Mining_Import!I790)</f>
        <v/>
      </c>
      <c r="BY790" s="120" t="str">
        <f t="shared" si="259"/>
        <v/>
      </c>
      <c r="BZ790" s="184" t="str">
        <f t="shared" si="272"/>
        <v/>
      </c>
      <c r="CA790" s="37" t="str">
        <f>IFERROR(VLOOKUP($BY790,Account_Value!$C$2:$F$2500,4,0),"")</f>
        <v/>
      </c>
      <c r="CB790" s="43" t="str">
        <f t="shared" si="260"/>
        <v/>
      </c>
      <c r="CC790" s="122" t="str">
        <f>IF($BZ790="","",SUM($BZ$2:$BZ790))</f>
        <v/>
      </c>
      <c r="CD790" s="43" t="str">
        <f>IF($BZ790="","",$BU$19*(SUM($BZ$2:$BZ790)))</f>
        <v/>
      </c>
    </row>
    <row r="791" spans="1:82">
      <c r="A791" s="4" t="str">
        <f t="shared" si="261"/>
        <v/>
      </c>
      <c r="B791" s="21" t="str">
        <f>IF(Investments_Import!A791="","",Investments_Import!A791)</f>
        <v/>
      </c>
      <c r="C791" s="22" t="str">
        <f t="shared" si="254"/>
        <v/>
      </c>
      <c r="D791" s="51" t="str">
        <f t="shared" si="262"/>
        <v/>
      </c>
      <c r="E791" s="3" t="str">
        <f>IF(Investments_Import!B791="","",Investments_Import!B791)</f>
        <v/>
      </c>
      <c r="F791" s="54" t="str">
        <f t="shared" si="263"/>
        <v xml:space="preserve"> </v>
      </c>
      <c r="G791" s="54" t="str">
        <f>IF($B791="","",COUNTIF($F$2:$F791,$F791))</f>
        <v/>
      </c>
      <c r="H791" s="53" t="str">
        <f t="shared" si="264"/>
        <v xml:space="preserve">  </v>
      </c>
      <c r="I791" s="3" t="str">
        <f>IF(Investments_Import!C791="","",Investments_Import!C791)</f>
        <v/>
      </c>
      <c r="J791" s="108" t="str">
        <f>IF(Investments_Import!D791="","",Investments_Import!D791)</f>
        <v/>
      </c>
      <c r="K791" s="108" t="str">
        <f t="shared" si="265"/>
        <v/>
      </c>
      <c r="L791" s="47" t="str">
        <f>IF(Investments_Import!E791="","",Investments_Import!E791)</f>
        <v/>
      </c>
      <c r="M791" s="47" t="str">
        <f t="shared" si="255"/>
        <v/>
      </c>
      <c r="N791" s="31" t="str">
        <f>IF(Investments_Import!F791="","",Investments_Import!F791)</f>
        <v/>
      </c>
      <c r="O791" s="31" t="str">
        <f t="shared" si="256"/>
        <v/>
      </c>
      <c r="P791" s="3" t="str">
        <f>IF(Investments_Import!G791="","",Investments_Import!G791)</f>
        <v/>
      </c>
      <c r="Q791" s="3" t="str">
        <f>IF(Investments_Import!H791="","",Investments_Import!H791)</f>
        <v/>
      </c>
      <c r="R791" s="37" t="str">
        <f t="shared" si="257"/>
        <v/>
      </c>
      <c r="S791" s="37" t="str">
        <f t="shared" si="258"/>
        <v/>
      </c>
      <c r="U791" s="36" t="str">
        <f>IF(Mining_Import!A791="","",Mining_Import!A791)</f>
        <v/>
      </c>
      <c r="V791" s="22" t="str">
        <f t="shared" si="266"/>
        <v/>
      </c>
      <c r="W791" s="127" t="str">
        <f t="shared" si="267"/>
        <v/>
      </c>
      <c r="X791" s="127" t="str">
        <f t="shared" si="268"/>
        <v/>
      </c>
      <c r="Y791" s="127" t="str">
        <f t="shared" si="269"/>
        <v/>
      </c>
      <c r="Z791" s="36" t="str">
        <f>IF(Mining_Import!B791="","",Mining_Import!B791)</f>
        <v/>
      </c>
      <c r="AA791" s="184" t="str">
        <f>IF(Mining_Import!$C791="","",Mining_Import!$C791)</f>
        <v/>
      </c>
      <c r="AB791" s="122" t="str">
        <f t="shared" si="270"/>
        <v/>
      </c>
      <c r="AC791" s="122" t="str">
        <f>IF($Y791&gt;Dashboard!$Q$19,$AB791,"")</f>
        <v/>
      </c>
      <c r="AD791" s="43" t="str">
        <f t="shared" si="271"/>
        <v/>
      </c>
      <c r="AE791" s="36" t="str">
        <f>IF(Mining_Import!D791="","",Mining_Import!D791)</f>
        <v/>
      </c>
      <c r="AF791" s="36" t="str">
        <f>IF(Mining_Import!E791="","",Mining_Import!E791)</f>
        <v/>
      </c>
      <c r="AG791" s="36" t="str">
        <f>IF(Mining_Import!F791="","",Mining_Import!F791)</f>
        <v/>
      </c>
      <c r="AH791" s="36" t="str">
        <f>IF(Mining_Import!G791="","",Mining_Import!G791)</f>
        <v/>
      </c>
      <c r="AI791" s="36" t="str">
        <f>IF(Mining_Import!H791="","",Mining_Import!H791)</f>
        <v/>
      </c>
      <c r="AJ791" s="36" t="str">
        <f>IF(Mining_Import!I791="","",Mining_Import!I791)</f>
        <v/>
      </c>
      <c r="BY791" s="120" t="str">
        <f t="shared" si="259"/>
        <v/>
      </c>
      <c r="BZ791" s="184" t="str">
        <f t="shared" si="272"/>
        <v/>
      </c>
      <c r="CA791" s="37" t="str">
        <f>IFERROR(VLOOKUP($BY791,Account_Value!$C$2:$F$2500,4,0),"")</f>
        <v/>
      </c>
      <c r="CB791" s="43" t="str">
        <f t="shared" si="260"/>
        <v/>
      </c>
      <c r="CC791" s="122" t="str">
        <f>IF($BZ791="","",SUM($BZ$2:$BZ791))</f>
        <v/>
      </c>
      <c r="CD791" s="43" t="str">
        <f>IF($BZ791="","",$BU$19*(SUM($BZ$2:$BZ791)))</f>
        <v/>
      </c>
    </row>
    <row r="792" spans="1:82">
      <c r="A792" s="4" t="str">
        <f t="shared" si="261"/>
        <v/>
      </c>
      <c r="B792" s="21" t="str">
        <f>IF(Investments_Import!A792="","",Investments_Import!A792)</f>
        <v/>
      </c>
      <c r="C792" s="22" t="str">
        <f t="shared" si="254"/>
        <v/>
      </c>
      <c r="D792" s="51" t="str">
        <f t="shared" si="262"/>
        <v/>
      </c>
      <c r="E792" s="3" t="str">
        <f>IF(Investments_Import!B792="","",Investments_Import!B792)</f>
        <v/>
      </c>
      <c r="F792" s="54" t="str">
        <f t="shared" si="263"/>
        <v xml:space="preserve"> </v>
      </c>
      <c r="G792" s="54" t="str">
        <f>IF($B792="","",COUNTIF($F$2:$F792,$F792))</f>
        <v/>
      </c>
      <c r="H792" s="53" t="str">
        <f t="shared" si="264"/>
        <v xml:space="preserve">  </v>
      </c>
      <c r="I792" s="3" t="str">
        <f>IF(Investments_Import!C792="","",Investments_Import!C792)</f>
        <v/>
      </c>
      <c r="J792" s="108" t="str">
        <f>IF(Investments_Import!D792="","",Investments_Import!D792)</f>
        <v/>
      </c>
      <c r="K792" s="108" t="str">
        <f t="shared" si="265"/>
        <v/>
      </c>
      <c r="L792" s="47" t="str">
        <f>IF(Investments_Import!E792="","",Investments_Import!E792)</f>
        <v/>
      </c>
      <c r="M792" s="47" t="str">
        <f t="shared" si="255"/>
        <v/>
      </c>
      <c r="N792" s="31" t="str">
        <f>IF(Investments_Import!F792="","",Investments_Import!F792)</f>
        <v/>
      </c>
      <c r="O792" s="31" t="str">
        <f t="shared" si="256"/>
        <v/>
      </c>
      <c r="P792" s="3" t="str">
        <f>IF(Investments_Import!G792="","",Investments_Import!G792)</f>
        <v/>
      </c>
      <c r="Q792" s="3" t="str">
        <f>IF(Investments_Import!H792="","",Investments_Import!H792)</f>
        <v/>
      </c>
      <c r="R792" s="37" t="str">
        <f t="shared" si="257"/>
        <v/>
      </c>
      <c r="S792" s="37" t="str">
        <f t="shared" si="258"/>
        <v/>
      </c>
      <c r="U792" s="36" t="str">
        <f>IF(Mining_Import!A792="","",Mining_Import!A792)</f>
        <v/>
      </c>
      <c r="V792" s="22" t="str">
        <f t="shared" si="266"/>
        <v/>
      </c>
      <c r="W792" s="127" t="str">
        <f t="shared" si="267"/>
        <v/>
      </c>
      <c r="X792" s="127" t="str">
        <f t="shared" si="268"/>
        <v/>
      </c>
      <c r="Y792" s="127" t="str">
        <f t="shared" si="269"/>
        <v/>
      </c>
      <c r="Z792" s="36" t="str">
        <f>IF(Mining_Import!B792="","",Mining_Import!B792)</f>
        <v/>
      </c>
      <c r="AA792" s="184" t="str">
        <f>IF(Mining_Import!$C792="","",Mining_Import!$C792)</f>
        <v/>
      </c>
      <c r="AB792" s="122" t="str">
        <f t="shared" si="270"/>
        <v/>
      </c>
      <c r="AC792" s="122" t="str">
        <f>IF($Y792&gt;Dashboard!$Q$19,$AB792,"")</f>
        <v/>
      </c>
      <c r="AD792" s="43" t="str">
        <f t="shared" si="271"/>
        <v/>
      </c>
      <c r="AE792" s="36" t="str">
        <f>IF(Mining_Import!D792="","",Mining_Import!D792)</f>
        <v/>
      </c>
      <c r="AF792" s="36" t="str">
        <f>IF(Mining_Import!E792="","",Mining_Import!E792)</f>
        <v/>
      </c>
      <c r="AG792" s="36" t="str">
        <f>IF(Mining_Import!F792="","",Mining_Import!F792)</f>
        <v/>
      </c>
      <c r="AH792" s="36" t="str">
        <f>IF(Mining_Import!G792="","",Mining_Import!G792)</f>
        <v/>
      </c>
      <c r="AI792" s="36" t="str">
        <f>IF(Mining_Import!H792="","",Mining_Import!H792)</f>
        <v/>
      </c>
      <c r="AJ792" s="36" t="str">
        <f>IF(Mining_Import!I792="","",Mining_Import!I792)</f>
        <v/>
      </c>
      <c r="BY792" s="120" t="str">
        <f t="shared" si="259"/>
        <v/>
      </c>
      <c r="BZ792" s="184" t="str">
        <f t="shared" si="272"/>
        <v/>
      </c>
      <c r="CA792" s="37" t="str">
        <f>IFERROR(VLOOKUP($BY792,Account_Value!$C$2:$F$2500,4,0),"")</f>
        <v/>
      </c>
      <c r="CB792" s="43" t="str">
        <f t="shared" si="260"/>
        <v/>
      </c>
      <c r="CC792" s="122" t="str">
        <f>IF($BZ792="","",SUM($BZ$2:$BZ792))</f>
        <v/>
      </c>
      <c r="CD792" s="43" t="str">
        <f>IF($BZ792="","",$BU$19*(SUM($BZ$2:$BZ792)))</f>
        <v/>
      </c>
    </row>
    <row r="793" spans="1:82">
      <c r="A793" s="4" t="str">
        <f t="shared" si="261"/>
        <v/>
      </c>
      <c r="B793" s="21" t="str">
        <f>IF(Investments_Import!A793="","",Investments_Import!A793)</f>
        <v/>
      </c>
      <c r="C793" s="22" t="str">
        <f t="shared" si="254"/>
        <v/>
      </c>
      <c r="D793" s="51" t="str">
        <f t="shared" si="262"/>
        <v/>
      </c>
      <c r="E793" s="3" t="str">
        <f>IF(Investments_Import!B793="","",Investments_Import!B793)</f>
        <v/>
      </c>
      <c r="F793" s="54" t="str">
        <f t="shared" si="263"/>
        <v xml:space="preserve"> </v>
      </c>
      <c r="G793" s="54" t="str">
        <f>IF($B793="","",COUNTIF($F$2:$F793,$F793))</f>
        <v/>
      </c>
      <c r="H793" s="53" t="str">
        <f t="shared" si="264"/>
        <v xml:space="preserve">  </v>
      </c>
      <c r="I793" s="3" t="str">
        <f>IF(Investments_Import!C793="","",Investments_Import!C793)</f>
        <v/>
      </c>
      <c r="J793" s="108" t="str">
        <f>IF(Investments_Import!D793="","",Investments_Import!D793)</f>
        <v/>
      </c>
      <c r="K793" s="108" t="str">
        <f t="shared" si="265"/>
        <v/>
      </c>
      <c r="L793" s="47" t="str">
        <f>IF(Investments_Import!E793="","",Investments_Import!E793)</f>
        <v/>
      </c>
      <c r="M793" s="47" t="str">
        <f t="shared" si="255"/>
        <v/>
      </c>
      <c r="N793" s="31" t="str">
        <f>IF(Investments_Import!F793="","",Investments_Import!F793)</f>
        <v/>
      </c>
      <c r="O793" s="31" t="str">
        <f t="shared" si="256"/>
        <v/>
      </c>
      <c r="P793" s="3" t="str">
        <f>IF(Investments_Import!G793="","",Investments_Import!G793)</f>
        <v/>
      </c>
      <c r="Q793" s="3" t="str">
        <f>IF(Investments_Import!H793="","",Investments_Import!H793)</f>
        <v/>
      </c>
      <c r="R793" s="37" t="str">
        <f t="shared" si="257"/>
        <v/>
      </c>
      <c r="S793" s="37" t="str">
        <f t="shared" si="258"/>
        <v/>
      </c>
      <c r="U793" s="36" t="str">
        <f>IF(Mining_Import!A793="","",Mining_Import!A793)</f>
        <v/>
      </c>
      <c r="V793" s="22" t="str">
        <f t="shared" si="266"/>
        <v/>
      </c>
      <c r="W793" s="127" t="str">
        <f t="shared" si="267"/>
        <v/>
      </c>
      <c r="X793" s="127" t="str">
        <f t="shared" si="268"/>
        <v/>
      </c>
      <c r="Y793" s="127" t="str">
        <f t="shared" si="269"/>
        <v/>
      </c>
      <c r="Z793" s="36" t="str">
        <f>IF(Mining_Import!B793="","",Mining_Import!B793)</f>
        <v/>
      </c>
      <c r="AA793" s="184" t="str">
        <f>IF(Mining_Import!$C793="","",Mining_Import!$C793)</f>
        <v/>
      </c>
      <c r="AB793" s="122" t="str">
        <f t="shared" si="270"/>
        <v/>
      </c>
      <c r="AC793" s="122" t="str">
        <f>IF($Y793&gt;Dashboard!$Q$19,$AB793,"")</f>
        <v/>
      </c>
      <c r="AD793" s="43" t="str">
        <f t="shared" si="271"/>
        <v/>
      </c>
      <c r="AE793" s="36" t="str">
        <f>IF(Mining_Import!D793="","",Mining_Import!D793)</f>
        <v/>
      </c>
      <c r="AF793" s="36" t="str">
        <f>IF(Mining_Import!E793="","",Mining_Import!E793)</f>
        <v/>
      </c>
      <c r="AG793" s="36" t="str">
        <f>IF(Mining_Import!F793="","",Mining_Import!F793)</f>
        <v/>
      </c>
      <c r="AH793" s="36" t="str">
        <f>IF(Mining_Import!G793="","",Mining_Import!G793)</f>
        <v/>
      </c>
      <c r="AI793" s="36" t="str">
        <f>IF(Mining_Import!H793="","",Mining_Import!H793)</f>
        <v/>
      </c>
      <c r="AJ793" s="36" t="str">
        <f>IF(Mining_Import!I793="","",Mining_Import!I793)</f>
        <v/>
      </c>
      <c r="BY793" s="120" t="str">
        <f t="shared" si="259"/>
        <v/>
      </c>
      <c r="BZ793" s="184" t="str">
        <f t="shared" si="272"/>
        <v/>
      </c>
      <c r="CA793" s="37" t="str">
        <f>IFERROR(VLOOKUP($BY793,Account_Value!$C$2:$F$2500,4,0),"")</f>
        <v/>
      </c>
      <c r="CB793" s="43" t="str">
        <f t="shared" si="260"/>
        <v/>
      </c>
      <c r="CC793" s="122" t="str">
        <f>IF($BZ793="","",SUM($BZ$2:$BZ793))</f>
        <v/>
      </c>
      <c r="CD793" s="43" t="str">
        <f>IF($BZ793="","",$BU$19*(SUM($BZ$2:$BZ793)))</f>
        <v/>
      </c>
    </row>
    <row r="794" spans="1:82">
      <c r="A794" s="4" t="str">
        <f t="shared" si="261"/>
        <v/>
      </c>
      <c r="B794" s="21" t="str">
        <f>IF(Investments_Import!A794="","",Investments_Import!A794)</f>
        <v/>
      </c>
      <c r="C794" s="22" t="str">
        <f t="shared" si="254"/>
        <v/>
      </c>
      <c r="D794" s="51" t="str">
        <f t="shared" si="262"/>
        <v/>
      </c>
      <c r="E794" s="3" t="str">
        <f>IF(Investments_Import!B794="","",Investments_Import!B794)</f>
        <v/>
      </c>
      <c r="F794" s="54" t="str">
        <f t="shared" si="263"/>
        <v xml:space="preserve"> </v>
      </c>
      <c r="G794" s="54" t="str">
        <f>IF($B794="","",COUNTIF($F$2:$F794,$F794))</f>
        <v/>
      </c>
      <c r="H794" s="53" t="str">
        <f t="shared" si="264"/>
        <v xml:space="preserve">  </v>
      </c>
      <c r="I794" s="3" t="str">
        <f>IF(Investments_Import!C794="","",Investments_Import!C794)</f>
        <v/>
      </c>
      <c r="J794" s="108" t="str">
        <f>IF(Investments_Import!D794="","",Investments_Import!D794)</f>
        <v/>
      </c>
      <c r="K794" s="108" t="str">
        <f t="shared" si="265"/>
        <v/>
      </c>
      <c r="L794" s="47" t="str">
        <f>IF(Investments_Import!E794="","",Investments_Import!E794)</f>
        <v/>
      </c>
      <c r="M794" s="47" t="str">
        <f t="shared" si="255"/>
        <v/>
      </c>
      <c r="N794" s="31" t="str">
        <f>IF(Investments_Import!F794="","",Investments_Import!F794)</f>
        <v/>
      </c>
      <c r="O794" s="31" t="str">
        <f t="shared" si="256"/>
        <v/>
      </c>
      <c r="P794" s="3" t="str">
        <f>IF(Investments_Import!G794="","",Investments_Import!G794)</f>
        <v/>
      </c>
      <c r="Q794" s="3" t="str">
        <f>IF(Investments_Import!H794="","",Investments_Import!H794)</f>
        <v/>
      </c>
      <c r="R794" s="37" t="str">
        <f t="shared" si="257"/>
        <v/>
      </c>
      <c r="S794" s="37" t="str">
        <f t="shared" si="258"/>
        <v/>
      </c>
      <c r="U794" s="36" t="str">
        <f>IF(Mining_Import!A794="","",Mining_Import!A794)</f>
        <v/>
      </c>
      <c r="V794" s="22" t="str">
        <f t="shared" si="266"/>
        <v/>
      </c>
      <c r="W794" s="127" t="str">
        <f t="shared" si="267"/>
        <v/>
      </c>
      <c r="X794" s="127" t="str">
        <f t="shared" si="268"/>
        <v/>
      </c>
      <c r="Y794" s="127" t="str">
        <f t="shared" si="269"/>
        <v/>
      </c>
      <c r="Z794" s="36" t="str">
        <f>IF(Mining_Import!B794="","",Mining_Import!B794)</f>
        <v/>
      </c>
      <c r="AA794" s="184" t="str">
        <f>IF(Mining_Import!$C794="","",Mining_Import!$C794)</f>
        <v/>
      </c>
      <c r="AB794" s="122" t="str">
        <f t="shared" si="270"/>
        <v/>
      </c>
      <c r="AC794" s="122" t="str">
        <f>IF($Y794&gt;Dashboard!$Q$19,$AB794,"")</f>
        <v/>
      </c>
      <c r="AD794" s="43" t="str">
        <f t="shared" si="271"/>
        <v/>
      </c>
      <c r="AE794" s="36" t="str">
        <f>IF(Mining_Import!D794="","",Mining_Import!D794)</f>
        <v/>
      </c>
      <c r="AF794" s="36" t="str">
        <f>IF(Mining_Import!E794="","",Mining_Import!E794)</f>
        <v/>
      </c>
      <c r="AG794" s="36" t="str">
        <f>IF(Mining_Import!F794="","",Mining_Import!F794)</f>
        <v/>
      </c>
      <c r="AH794" s="36" t="str">
        <f>IF(Mining_Import!G794="","",Mining_Import!G794)</f>
        <v/>
      </c>
      <c r="AI794" s="36" t="str">
        <f>IF(Mining_Import!H794="","",Mining_Import!H794)</f>
        <v/>
      </c>
      <c r="AJ794" s="36" t="str">
        <f>IF(Mining_Import!I794="","",Mining_Import!I794)</f>
        <v/>
      </c>
      <c r="BY794" s="120" t="str">
        <f t="shared" si="259"/>
        <v/>
      </c>
      <c r="BZ794" s="184" t="str">
        <f t="shared" si="272"/>
        <v/>
      </c>
      <c r="CA794" s="37" t="str">
        <f>IFERROR(VLOOKUP($BY794,Account_Value!$C$2:$F$2500,4,0),"")</f>
        <v/>
      </c>
      <c r="CB794" s="43" t="str">
        <f t="shared" si="260"/>
        <v/>
      </c>
      <c r="CC794" s="122" t="str">
        <f>IF($BZ794="","",SUM($BZ$2:$BZ794))</f>
        <v/>
      </c>
      <c r="CD794" s="43" t="str">
        <f>IF($BZ794="","",$BU$19*(SUM($BZ$2:$BZ794)))</f>
        <v/>
      </c>
    </row>
    <row r="795" spans="1:82">
      <c r="A795" s="4" t="str">
        <f t="shared" si="261"/>
        <v/>
      </c>
      <c r="B795" s="21" t="str">
        <f>IF(Investments_Import!A795="","",Investments_Import!A795)</f>
        <v/>
      </c>
      <c r="C795" s="22" t="str">
        <f t="shared" si="254"/>
        <v/>
      </c>
      <c r="D795" s="51" t="str">
        <f t="shared" si="262"/>
        <v/>
      </c>
      <c r="E795" s="3" t="str">
        <f>IF(Investments_Import!B795="","",Investments_Import!B795)</f>
        <v/>
      </c>
      <c r="F795" s="54" t="str">
        <f t="shared" si="263"/>
        <v xml:space="preserve"> </v>
      </c>
      <c r="G795" s="54" t="str">
        <f>IF($B795="","",COUNTIF($F$2:$F795,$F795))</f>
        <v/>
      </c>
      <c r="H795" s="53" t="str">
        <f t="shared" si="264"/>
        <v xml:space="preserve">  </v>
      </c>
      <c r="I795" s="3" t="str">
        <f>IF(Investments_Import!C795="","",Investments_Import!C795)</f>
        <v/>
      </c>
      <c r="J795" s="108" t="str">
        <f>IF(Investments_Import!D795="","",Investments_Import!D795)</f>
        <v/>
      </c>
      <c r="K795" s="108" t="str">
        <f t="shared" si="265"/>
        <v/>
      </c>
      <c r="L795" s="47" t="str">
        <f>IF(Investments_Import!E795="","",Investments_Import!E795)</f>
        <v/>
      </c>
      <c r="M795" s="47" t="str">
        <f t="shared" si="255"/>
        <v/>
      </c>
      <c r="N795" s="31" t="str">
        <f>IF(Investments_Import!F795="","",Investments_Import!F795)</f>
        <v/>
      </c>
      <c r="O795" s="31" t="str">
        <f t="shared" si="256"/>
        <v/>
      </c>
      <c r="P795" s="3" t="str">
        <f>IF(Investments_Import!G795="","",Investments_Import!G795)</f>
        <v/>
      </c>
      <c r="Q795" s="3" t="str">
        <f>IF(Investments_Import!H795="","",Investments_Import!H795)</f>
        <v/>
      </c>
      <c r="R795" s="37" t="str">
        <f t="shared" si="257"/>
        <v/>
      </c>
      <c r="S795" s="37" t="str">
        <f t="shared" si="258"/>
        <v/>
      </c>
      <c r="U795" s="36" t="str">
        <f>IF(Mining_Import!A795="","",Mining_Import!A795)</f>
        <v/>
      </c>
      <c r="V795" s="22" t="str">
        <f t="shared" si="266"/>
        <v/>
      </c>
      <c r="W795" s="127" t="str">
        <f t="shared" si="267"/>
        <v/>
      </c>
      <c r="X795" s="127" t="str">
        <f t="shared" si="268"/>
        <v/>
      </c>
      <c r="Y795" s="127" t="str">
        <f t="shared" si="269"/>
        <v/>
      </c>
      <c r="Z795" s="36" t="str">
        <f>IF(Mining_Import!B795="","",Mining_Import!B795)</f>
        <v/>
      </c>
      <c r="AA795" s="184" t="str">
        <f>IF(Mining_Import!$C795="","",Mining_Import!$C795)</f>
        <v/>
      </c>
      <c r="AB795" s="122" t="str">
        <f t="shared" si="270"/>
        <v/>
      </c>
      <c r="AC795" s="122" t="str">
        <f>IF($Y795&gt;Dashboard!$Q$19,$AB795,"")</f>
        <v/>
      </c>
      <c r="AD795" s="43" t="str">
        <f t="shared" si="271"/>
        <v/>
      </c>
      <c r="AE795" s="36" t="str">
        <f>IF(Mining_Import!D795="","",Mining_Import!D795)</f>
        <v/>
      </c>
      <c r="AF795" s="36" t="str">
        <f>IF(Mining_Import!E795="","",Mining_Import!E795)</f>
        <v/>
      </c>
      <c r="AG795" s="36" t="str">
        <f>IF(Mining_Import!F795="","",Mining_Import!F795)</f>
        <v/>
      </c>
      <c r="AH795" s="36" t="str">
        <f>IF(Mining_Import!G795="","",Mining_Import!G795)</f>
        <v/>
      </c>
      <c r="AI795" s="36" t="str">
        <f>IF(Mining_Import!H795="","",Mining_Import!H795)</f>
        <v/>
      </c>
      <c r="AJ795" s="36" t="str">
        <f>IF(Mining_Import!I795="","",Mining_Import!I795)</f>
        <v/>
      </c>
      <c r="BY795" s="120" t="str">
        <f t="shared" si="259"/>
        <v/>
      </c>
      <c r="BZ795" s="184" t="str">
        <f t="shared" si="272"/>
        <v/>
      </c>
      <c r="CA795" s="37" t="str">
        <f>IFERROR(VLOOKUP($BY795,Account_Value!$C$2:$F$2500,4,0),"")</f>
        <v/>
      </c>
      <c r="CB795" s="43" t="str">
        <f t="shared" si="260"/>
        <v/>
      </c>
      <c r="CC795" s="122" t="str">
        <f>IF($BZ795="","",SUM($BZ$2:$BZ795))</f>
        <v/>
      </c>
      <c r="CD795" s="43" t="str">
        <f>IF($BZ795="","",$BU$19*(SUM($BZ$2:$BZ795)))</f>
        <v/>
      </c>
    </row>
    <row r="796" spans="1:82">
      <c r="A796" s="4" t="str">
        <f t="shared" si="261"/>
        <v/>
      </c>
      <c r="B796" s="21" t="str">
        <f>IF(Investments_Import!A796="","",Investments_Import!A796)</f>
        <v/>
      </c>
      <c r="C796" s="22" t="str">
        <f t="shared" si="254"/>
        <v/>
      </c>
      <c r="D796" s="51" t="str">
        <f t="shared" si="262"/>
        <v/>
      </c>
      <c r="E796" s="3" t="str">
        <f>IF(Investments_Import!B796="","",Investments_Import!B796)</f>
        <v/>
      </c>
      <c r="F796" s="54" t="str">
        <f t="shared" si="263"/>
        <v xml:space="preserve"> </v>
      </c>
      <c r="G796" s="54" t="str">
        <f>IF($B796="","",COUNTIF($F$2:$F796,$F796))</f>
        <v/>
      </c>
      <c r="H796" s="53" t="str">
        <f t="shared" si="264"/>
        <v xml:space="preserve">  </v>
      </c>
      <c r="I796" s="3" t="str">
        <f>IF(Investments_Import!C796="","",Investments_Import!C796)</f>
        <v/>
      </c>
      <c r="J796" s="108" t="str">
        <f>IF(Investments_Import!D796="","",Investments_Import!D796)</f>
        <v/>
      </c>
      <c r="K796" s="108" t="str">
        <f t="shared" si="265"/>
        <v/>
      </c>
      <c r="L796" s="47" t="str">
        <f>IF(Investments_Import!E796="","",Investments_Import!E796)</f>
        <v/>
      </c>
      <c r="M796" s="47" t="str">
        <f t="shared" si="255"/>
        <v/>
      </c>
      <c r="N796" s="31" t="str">
        <f>IF(Investments_Import!F796="","",Investments_Import!F796)</f>
        <v/>
      </c>
      <c r="O796" s="31" t="str">
        <f t="shared" si="256"/>
        <v/>
      </c>
      <c r="P796" s="3" t="str">
        <f>IF(Investments_Import!G796="","",Investments_Import!G796)</f>
        <v/>
      </c>
      <c r="Q796" s="3" t="str">
        <f>IF(Investments_Import!H796="","",Investments_Import!H796)</f>
        <v/>
      </c>
      <c r="R796" s="37" t="str">
        <f t="shared" si="257"/>
        <v/>
      </c>
      <c r="S796" s="37" t="str">
        <f t="shared" si="258"/>
        <v/>
      </c>
      <c r="U796" s="36" t="str">
        <f>IF(Mining_Import!A796="","",Mining_Import!A796)</f>
        <v/>
      </c>
      <c r="V796" s="22" t="str">
        <f t="shared" si="266"/>
        <v/>
      </c>
      <c r="W796" s="127" t="str">
        <f t="shared" si="267"/>
        <v/>
      </c>
      <c r="X796" s="127" t="str">
        <f t="shared" si="268"/>
        <v/>
      </c>
      <c r="Y796" s="127" t="str">
        <f t="shared" si="269"/>
        <v/>
      </c>
      <c r="Z796" s="36" t="str">
        <f>IF(Mining_Import!B796="","",Mining_Import!B796)</f>
        <v/>
      </c>
      <c r="AA796" s="184" t="str">
        <f>IF(Mining_Import!$C796="","",Mining_Import!$C796)</f>
        <v/>
      </c>
      <c r="AB796" s="122" t="str">
        <f t="shared" si="270"/>
        <v/>
      </c>
      <c r="AC796" s="122" t="str">
        <f>IF($Y796&gt;Dashboard!$Q$19,$AB796,"")</f>
        <v/>
      </c>
      <c r="AD796" s="43" t="str">
        <f t="shared" si="271"/>
        <v/>
      </c>
      <c r="AE796" s="36" t="str">
        <f>IF(Mining_Import!D796="","",Mining_Import!D796)</f>
        <v/>
      </c>
      <c r="AF796" s="36" t="str">
        <f>IF(Mining_Import!E796="","",Mining_Import!E796)</f>
        <v/>
      </c>
      <c r="AG796" s="36" t="str">
        <f>IF(Mining_Import!F796="","",Mining_Import!F796)</f>
        <v/>
      </c>
      <c r="AH796" s="36" t="str">
        <f>IF(Mining_Import!G796="","",Mining_Import!G796)</f>
        <v/>
      </c>
      <c r="AI796" s="36" t="str">
        <f>IF(Mining_Import!H796="","",Mining_Import!H796)</f>
        <v/>
      </c>
      <c r="AJ796" s="36" t="str">
        <f>IF(Mining_Import!I796="","",Mining_Import!I796)</f>
        <v/>
      </c>
      <c r="BY796" s="120" t="str">
        <f t="shared" si="259"/>
        <v/>
      </c>
      <c r="BZ796" s="184" t="str">
        <f t="shared" si="272"/>
        <v/>
      </c>
      <c r="CA796" s="37" t="str">
        <f>IFERROR(VLOOKUP($BY796,Account_Value!$C$2:$F$2500,4,0),"")</f>
        <v/>
      </c>
      <c r="CB796" s="43" t="str">
        <f t="shared" si="260"/>
        <v/>
      </c>
      <c r="CC796" s="122" t="str">
        <f>IF($BZ796="","",SUM($BZ$2:$BZ796))</f>
        <v/>
      </c>
      <c r="CD796" s="43" t="str">
        <f>IF($BZ796="","",$BU$19*(SUM($BZ$2:$BZ796)))</f>
        <v/>
      </c>
    </row>
    <row r="797" spans="1:82">
      <c r="A797" s="4" t="str">
        <f t="shared" si="261"/>
        <v/>
      </c>
      <c r="B797" s="21" t="str">
        <f>IF(Investments_Import!A797="","",Investments_Import!A797)</f>
        <v/>
      </c>
      <c r="C797" s="22" t="str">
        <f t="shared" si="254"/>
        <v/>
      </c>
      <c r="D797" s="51" t="str">
        <f t="shared" si="262"/>
        <v/>
      </c>
      <c r="E797" s="3" t="str">
        <f>IF(Investments_Import!B797="","",Investments_Import!B797)</f>
        <v/>
      </c>
      <c r="F797" s="54" t="str">
        <f t="shared" si="263"/>
        <v xml:space="preserve"> </v>
      </c>
      <c r="G797" s="54" t="str">
        <f>IF($B797="","",COUNTIF($F$2:$F797,$F797))</f>
        <v/>
      </c>
      <c r="H797" s="53" t="str">
        <f t="shared" si="264"/>
        <v xml:space="preserve">  </v>
      </c>
      <c r="I797" s="3" t="str">
        <f>IF(Investments_Import!C797="","",Investments_Import!C797)</f>
        <v/>
      </c>
      <c r="J797" s="108" t="str">
        <f>IF(Investments_Import!D797="","",Investments_Import!D797)</f>
        <v/>
      </c>
      <c r="K797" s="108" t="str">
        <f t="shared" si="265"/>
        <v/>
      </c>
      <c r="L797" s="47" t="str">
        <f>IF(Investments_Import!E797="","",Investments_Import!E797)</f>
        <v/>
      </c>
      <c r="M797" s="47" t="str">
        <f t="shared" si="255"/>
        <v/>
      </c>
      <c r="N797" s="31" t="str">
        <f>IF(Investments_Import!F797="","",Investments_Import!F797)</f>
        <v/>
      </c>
      <c r="O797" s="31" t="str">
        <f t="shared" si="256"/>
        <v/>
      </c>
      <c r="P797" s="3" t="str">
        <f>IF(Investments_Import!G797="","",Investments_Import!G797)</f>
        <v/>
      </c>
      <c r="Q797" s="3" t="str">
        <f>IF(Investments_Import!H797="","",Investments_Import!H797)</f>
        <v/>
      </c>
      <c r="R797" s="37" t="str">
        <f t="shared" si="257"/>
        <v/>
      </c>
      <c r="S797" s="37" t="str">
        <f t="shared" si="258"/>
        <v/>
      </c>
      <c r="U797" s="36" t="str">
        <f>IF(Mining_Import!A797="","",Mining_Import!A797)</f>
        <v/>
      </c>
      <c r="V797" s="22" t="str">
        <f t="shared" si="266"/>
        <v/>
      </c>
      <c r="W797" s="127" t="str">
        <f t="shared" si="267"/>
        <v/>
      </c>
      <c r="X797" s="127" t="str">
        <f t="shared" si="268"/>
        <v/>
      </c>
      <c r="Y797" s="127" t="str">
        <f t="shared" si="269"/>
        <v/>
      </c>
      <c r="Z797" s="36" t="str">
        <f>IF(Mining_Import!B797="","",Mining_Import!B797)</f>
        <v/>
      </c>
      <c r="AA797" s="184" t="str">
        <f>IF(Mining_Import!$C797="","",Mining_Import!$C797)</f>
        <v/>
      </c>
      <c r="AB797" s="122" t="str">
        <f t="shared" si="270"/>
        <v/>
      </c>
      <c r="AC797" s="122" t="str">
        <f>IF($Y797&gt;Dashboard!$Q$19,$AB797,"")</f>
        <v/>
      </c>
      <c r="AD797" s="43" t="str">
        <f t="shared" si="271"/>
        <v/>
      </c>
      <c r="AE797" s="36" t="str">
        <f>IF(Mining_Import!D797="","",Mining_Import!D797)</f>
        <v/>
      </c>
      <c r="AF797" s="36" t="str">
        <f>IF(Mining_Import!E797="","",Mining_Import!E797)</f>
        <v/>
      </c>
      <c r="AG797" s="36" t="str">
        <f>IF(Mining_Import!F797="","",Mining_Import!F797)</f>
        <v/>
      </c>
      <c r="AH797" s="36" t="str">
        <f>IF(Mining_Import!G797="","",Mining_Import!G797)</f>
        <v/>
      </c>
      <c r="AI797" s="36" t="str">
        <f>IF(Mining_Import!H797="","",Mining_Import!H797)</f>
        <v/>
      </c>
      <c r="AJ797" s="36" t="str">
        <f>IF(Mining_Import!I797="","",Mining_Import!I797)</f>
        <v/>
      </c>
      <c r="BY797" s="120" t="str">
        <f t="shared" si="259"/>
        <v/>
      </c>
      <c r="BZ797" s="184" t="str">
        <f t="shared" si="272"/>
        <v/>
      </c>
      <c r="CA797" s="37" t="str">
        <f>IFERROR(VLOOKUP($BY797,Account_Value!$C$2:$F$2500,4,0),"")</f>
        <v/>
      </c>
      <c r="CB797" s="43" t="str">
        <f t="shared" si="260"/>
        <v/>
      </c>
      <c r="CC797" s="122" t="str">
        <f>IF($BZ797="","",SUM($BZ$2:$BZ797))</f>
        <v/>
      </c>
      <c r="CD797" s="43" t="str">
        <f>IF($BZ797="","",$BU$19*(SUM($BZ$2:$BZ797)))</f>
        <v/>
      </c>
    </row>
    <row r="798" spans="1:82">
      <c r="A798" s="4" t="str">
        <f t="shared" si="261"/>
        <v/>
      </c>
      <c r="B798" s="21" t="str">
        <f>IF(Investments_Import!A798="","",Investments_Import!A798)</f>
        <v/>
      </c>
      <c r="C798" s="22" t="str">
        <f t="shared" si="254"/>
        <v/>
      </c>
      <c r="D798" s="51" t="str">
        <f t="shared" si="262"/>
        <v/>
      </c>
      <c r="E798" s="3" t="str">
        <f>IF(Investments_Import!B798="","",Investments_Import!B798)</f>
        <v/>
      </c>
      <c r="F798" s="54" t="str">
        <f t="shared" si="263"/>
        <v xml:space="preserve"> </v>
      </c>
      <c r="G798" s="54" t="str">
        <f>IF($B798="","",COUNTIF($F$2:$F798,$F798))</f>
        <v/>
      </c>
      <c r="H798" s="53" t="str">
        <f t="shared" si="264"/>
        <v xml:space="preserve">  </v>
      </c>
      <c r="I798" s="3" t="str">
        <f>IF(Investments_Import!C798="","",Investments_Import!C798)</f>
        <v/>
      </c>
      <c r="J798" s="108" t="str">
        <f>IF(Investments_Import!D798="","",Investments_Import!D798)</f>
        <v/>
      </c>
      <c r="K798" s="108" t="str">
        <f t="shared" si="265"/>
        <v/>
      </c>
      <c r="L798" s="47" t="str">
        <f>IF(Investments_Import!E798="","",Investments_Import!E798)</f>
        <v/>
      </c>
      <c r="M798" s="47" t="str">
        <f t="shared" si="255"/>
        <v/>
      </c>
      <c r="N798" s="31" t="str">
        <f>IF(Investments_Import!F798="","",Investments_Import!F798)</f>
        <v/>
      </c>
      <c r="O798" s="31" t="str">
        <f t="shared" si="256"/>
        <v/>
      </c>
      <c r="P798" s="3" t="str">
        <f>IF(Investments_Import!G798="","",Investments_Import!G798)</f>
        <v/>
      </c>
      <c r="Q798" s="3" t="str">
        <f>IF(Investments_Import!H798="","",Investments_Import!H798)</f>
        <v/>
      </c>
      <c r="R798" s="37" t="str">
        <f t="shared" si="257"/>
        <v/>
      </c>
      <c r="S798" s="37" t="str">
        <f t="shared" si="258"/>
        <v/>
      </c>
      <c r="U798" s="36" t="str">
        <f>IF(Mining_Import!A798="","",Mining_Import!A798)</f>
        <v/>
      </c>
      <c r="V798" s="22" t="str">
        <f t="shared" si="266"/>
        <v/>
      </c>
      <c r="W798" s="127" t="str">
        <f t="shared" si="267"/>
        <v/>
      </c>
      <c r="X798" s="127" t="str">
        <f t="shared" si="268"/>
        <v/>
      </c>
      <c r="Y798" s="127" t="str">
        <f t="shared" si="269"/>
        <v/>
      </c>
      <c r="Z798" s="36" t="str">
        <f>IF(Mining_Import!B798="","",Mining_Import!B798)</f>
        <v/>
      </c>
      <c r="AA798" s="184" t="str">
        <f>IF(Mining_Import!$C798="","",Mining_Import!$C798)</f>
        <v/>
      </c>
      <c r="AB798" s="122" t="str">
        <f t="shared" si="270"/>
        <v/>
      </c>
      <c r="AC798" s="122" t="str">
        <f>IF($Y798&gt;Dashboard!$Q$19,$AB798,"")</f>
        <v/>
      </c>
      <c r="AD798" s="43" t="str">
        <f t="shared" si="271"/>
        <v/>
      </c>
      <c r="AE798" s="36" t="str">
        <f>IF(Mining_Import!D798="","",Mining_Import!D798)</f>
        <v/>
      </c>
      <c r="AF798" s="36" t="str">
        <f>IF(Mining_Import!E798="","",Mining_Import!E798)</f>
        <v/>
      </c>
      <c r="AG798" s="36" t="str">
        <f>IF(Mining_Import!F798="","",Mining_Import!F798)</f>
        <v/>
      </c>
      <c r="AH798" s="36" t="str">
        <f>IF(Mining_Import!G798="","",Mining_Import!G798)</f>
        <v/>
      </c>
      <c r="AI798" s="36" t="str">
        <f>IF(Mining_Import!H798="","",Mining_Import!H798)</f>
        <v/>
      </c>
      <c r="AJ798" s="36" t="str">
        <f>IF(Mining_Import!I798="","",Mining_Import!I798)</f>
        <v/>
      </c>
      <c r="BY798" s="120" t="str">
        <f t="shared" si="259"/>
        <v/>
      </c>
      <c r="BZ798" s="184" t="str">
        <f t="shared" si="272"/>
        <v/>
      </c>
      <c r="CA798" s="37" t="str">
        <f>IFERROR(VLOOKUP($BY798,Account_Value!$C$2:$F$2500,4,0),"")</f>
        <v/>
      </c>
      <c r="CB798" s="43" t="str">
        <f t="shared" si="260"/>
        <v/>
      </c>
      <c r="CC798" s="122" t="str">
        <f>IF($BZ798="","",SUM($BZ$2:$BZ798))</f>
        <v/>
      </c>
      <c r="CD798" s="43" t="str">
        <f>IF($BZ798="","",$BU$19*(SUM($BZ$2:$BZ798)))</f>
        <v/>
      </c>
    </row>
    <row r="799" spans="1:82">
      <c r="A799" s="4" t="str">
        <f t="shared" si="261"/>
        <v/>
      </c>
      <c r="B799" s="21" t="str">
        <f>IF(Investments_Import!A799="","",Investments_Import!A799)</f>
        <v/>
      </c>
      <c r="C799" s="22" t="str">
        <f t="shared" si="254"/>
        <v/>
      </c>
      <c r="D799" s="51" t="str">
        <f t="shared" si="262"/>
        <v/>
      </c>
      <c r="E799" s="3" t="str">
        <f>IF(Investments_Import!B799="","",Investments_Import!B799)</f>
        <v/>
      </c>
      <c r="F799" s="54" t="str">
        <f t="shared" si="263"/>
        <v xml:space="preserve"> </v>
      </c>
      <c r="G799" s="54" t="str">
        <f>IF($B799="","",COUNTIF($F$2:$F799,$F799))</f>
        <v/>
      </c>
      <c r="H799" s="53" t="str">
        <f t="shared" si="264"/>
        <v xml:space="preserve">  </v>
      </c>
      <c r="I799" s="3" t="str">
        <f>IF(Investments_Import!C799="","",Investments_Import!C799)</f>
        <v/>
      </c>
      <c r="J799" s="108" t="str">
        <f>IF(Investments_Import!D799="","",Investments_Import!D799)</f>
        <v/>
      </c>
      <c r="K799" s="108" t="str">
        <f t="shared" si="265"/>
        <v/>
      </c>
      <c r="L799" s="47" t="str">
        <f>IF(Investments_Import!E799="","",Investments_Import!E799)</f>
        <v/>
      </c>
      <c r="M799" s="47" t="str">
        <f t="shared" si="255"/>
        <v/>
      </c>
      <c r="N799" s="31" t="str">
        <f>IF(Investments_Import!F799="","",Investments_Import!F799)</f>
        <v/>
      </c>
      <c r="O799" s="31" t="str">
        <f t="shared" si="256"/>
        <v/>
      </c>
      <c r="P799" s="3" t="str">
        <f>IF(Investments_Import!G799="","",Investments_Import!G799)</f>
        <v/>
      </c>
      <c r="Q799" s="3" t="str">
        <f>IF(Investments_Import!H799="","",Investments_Import!H799)</f>
        <v/>
      </c>
      <c r="R799" s="37" t="str">
        <f t="shared" si="257"/>
        <v/>
      </c>
      <c r="S799" s="37" t="str">
        <f t="shared" si="258"/>
        <v/>
      </c>
      <c r="U799" s="36" t="str">
        <f>IF(Mining_Import!A799="","",Mining_Import!A799)</f>
        <v/>
      </c>
      <c r="V799" s="22" t="str">
        <f t="shared" si="266"/>
        <v/>
      </c>
      <c r="W799" s="127" t="str">
        <f t="shared" si="267"/>
        <v/>
      </c>
      <c r="X799" s="127" t="str">
        <f t="shared" si="268"/>
        <v/>
      </c>
      <c r="Y799" s="127" t="str">
        <f t="shared" si="269"/>
        <v/>
      </c>
      <c r="Z799" s="36" t="str">
        <f>IF(Mining_Import!B799="","",Mining_Import!B799)</f>
        <v/>
      </c>
      <c r="AA799" s="184" t="str">
        <f>IF(Mining_Import!$C799="","",Mining_Import!$C799)</f>
        <v/>
      </c>
      <c r="AB799" s="122" t="str">
        <f t="shared" si="270"/>
        <v/>
      </c>
      <c r="AC799" s="122" t="str">
        <f>IF($Y799&gt;Dashboard!$Q$19,$AB799,"")</f>
        <v/>
      </c>
      <c r="AD799" s="43" t="str">
        <f t="shared" si="271"/>
        <v/>
      </c>
      <c r="AE799" s="36" t="str">
        <f>IF(Mining_Import!D799="","",Mining_Import!D799)</f>
        <v/>
      </c>
      <c r="AF799" s="36" t="str">
        <f>IF(Mining_Import!E799="","",Mining_Import!E799)</f>
        <v/>
      </c>
      <c r="AG799" s="36" t="str">
        <f>IF(Mining_Import!F799="","",Mining_Import!F799)</f>
        <v/>
      </c>
      <c r="AH799" s="36" t="str">
        <f>IF(Mining_Import!G799="","",Mining_Import!G799)</f>
        <v/>
      </c>
      <c r="AI799" s="36" t="str">
        <f>IF(Mining_Import!H799="","",Mining_Import!H799)</f>
        <v/>
      </c>
      <c r="AJ799" s="36" t="str">
        <f>IF(Mining_Import!I799="","",Mining_Import!I799)</f>
        <v/>
      </c>
      <c r="BY799" s="120" t="str">
        <f t="shared" si="259"/>
        <v/>
      </c>
      <c r="BZ799" s="184" t="str">
        <f t="shared" si="272"/>
        <v/>
      </c>
      <c r="CA799" s="37" t="str">
        <f>IFERROR(VLOOKUP($BY799,Account_Value!$C$2:$F$2500,4,0),"")</f>
        <v/>
      </c>
      <c r="CB799" s="43" t="str">
        <f t="shared" si="260"/>
        <v/>
      </c>
      <c r="CC799" s="122" t="str">
        <f>IF($BZ799="","",SUM($BZ$2:$BZ799))</f>
        <v/>
      </c>
      <c r="CD799" s="43" t="str">
        <f>IF($BZ799="","",$BU$19*(SUM($BZ$2:$BZ799)))</f>
        <v/>
      </c>
    </row>
    <row r="800" spans="1:82">
      <c r="A800" s="4" t="str">
        <f t="shared" si="261"/>
        <v/>
      </c>
      <c r="B800" s="21" t="str">
        <f>IF(Investments_Import!A800="","",Investments_Import!A800)</f>
        <v/>
      </c>
      <c r="C800" s="22" t="str">
        <f t="shared" si="254"/>
        <v/>
      </c>
      <c r="D800" s="51" t="str">
        <f t="shared" si="262"/>
        <v/>
      </c>
      <c r="E800" s="3" t="str">
        <f>IF(Investments_Import!B800="","",Investments_Import!B800)</f>
        <v/>
      </c>
      <c r="F800" s="54" t="str">
        <f t="shared" si="263"/>
        <v xml:space="preserve"> </v>
      </c>
      <c r="G800" s="54" t="str">
        <f>IF($B800="","",COUNTIF($F$2:$F800,$F800))</f>
        <v/>
      </c>
      <c r="H800" s="53" t="str">
        <f t="shared" si="264"/>
        <v xml:space="preserve">  </v>
      </c>
      <c r="I800" s="3" t="str">
        <f>IF(Investments_Import!C800="","",Investments_Import!C800)</f>
        <v/>
      </c>
      <c r="J800" s="108" t="str">
        <f>IF(Investments_Import!D800="","",Investments_Import!D800)</f>
        <v/>
      </c>
      <c r="K800" s="108" t="str">
        <f t="shared" si="265"/>
        <v/>
      </c>
      <c r="L800" s="47" t="str">
        <f>IF(Investments_Import!E800="","",Investments_Import!E800)</f>
        <v/>
      </c>
      <c r="M800" s="47" t="str">
        <f t="shared" si="255"/>
        <v/>
      </c>
      <c r="N800" s="31" t="str">
        <f>IF(Investments_Import!F800="","",Investments_Import!F800)</f>
        <v/>
      </c>
      <c r="O800" s="31" t="str">
        <f t="shared" si="256"/>
        <v/>
      </c>
      <c r="P800" s="3" t="str">
        <f>IF(Investments_Import!G800="","",Investments_Import!G800)</f>
        <v/>
      </c>
      <c r="Q800" s="3" t="str">
        <f>IF(Investments_Import!H800="","",Investments_Import!H800)</f>
        <v/>
      </c>
      <c r="R800" s="37" t="str">
        <f t="shared" si="257"/>
        <v/>
      </c>
      <c r="S800" s="37" t="str">
        <f t="shared" si="258"/>
        <v/>
      </c>
      <c r="U800" s="36" t="str">
        <f>IF(Mining_Import!A800="","",Mining_Import!A800)</f>
        <v/>
      </c>
      <c r="V800" s="22" t="str">
        <f t="shared" si="266"/>
        <v/>
      </c>
      <c r="W800" s="127" t="str">
        <f t="shared" si="267"/>
        <v/>
      </c>
      <c r="X800" s="127" t="str">
        <f t="shared" si="268"/>
        <v/>
      </c>
      <c r="Y800" s="127" t="str">
        <f t="shared" si="269"/>
        <v/>
      </c>
      <c r="Z800" s="36" t="str">
        <f>IF(Mining_Import!B800="","",Mining_Import!B800)</f>
        <v/>
      </c>
      <c r="AA800" s="184" t="str">
        <f>IF(Mining_Import!$C800="","",Mining_Import!$C800)</f>
        <v/>
      </c>
      <c r="AB800" s="122" t="str">
        <f t="shared" si="270"/>
        <v/>
      </c>
      <c r="AC800" s="122" t="str">
        <f>IF($Y800&gt;Dashboard!$Q$19,$AB800,"")</f>
        <v/>
      </c>
      <c r="AD800" s="43" t="str">
        <f t="shared" si="271"/>
        <v/>
      </c>
      <c r="AE800" s="36" t="str">
        <f>IF(Mining_Import!D800="","",Mining_Import!D800)</f>
        <v/>
      </c>
      <c r="AF800" s="36" t="str">
        <f>IF(Mining_Import!E800="","",Mining_Import!E800)</f>
        <v/>
      </c>
      <c r="AG800" s="36" t="str">
        <f>IF(Mining_Import!F800="","",Mining_Import!F800)</f>
        <v/>
      </c>
      <c r="AH800" s="36" t="str">
        <f>IF(Mining_Import!G800="","",Mining_Import!G800)</f>
        <v/>
      </c>
      <c r="AI800" s="36" t="str">
        <f>IF(Mining_Import!H800="","",Mining_Import!H800)</f>
        <v/>
      </c>
      <c r="AJ800" s="36" t="str">
        <f>IF(Mining_Import!I800="","",Mining_Import!I800)</f>
        <v/>
      </c>
      <c r="BY800" s="120" t="str">
        <f t="shared" si="259"/>
        <v/>
      </c>
      <c r="BZ800" s="184" t="str">
        <f t="shared" si="272"/>
        <v/>
      </c>
      <c r="CA800" s="37" t="str">
        <f>IFERROR(VLOOKUP($BY800,Account_Value!$C$2:$F$2500,4,0),"")</f>
        <v/>
      </c>
      <c r="CB800" s="43" t="str">
        <f t="shared" si="260"/>
        <v/>
      </c>
      <c r="CC800" s="122" t="str">
        <f>IF($BZ800="","",SUM($BZ$2:$BZ800))</f>
        <v/>
      </c>
      <c r="CD800" s="43" t="str">
        <f>IF($BZ800="","",$BU$19*(SUM($BZ$2:$BZ800)))</f>
        <v/>
      </c>
    </row>
    <row r="801" spans="1:82">
      <c r="A801" s="4" t="str">
        <f t="shared" si="261"/>
        <v/>
      </c>
      <c r="B801" s="21" t="str">
        <f>IF(Investments_Import!A801="","",Investments_Import!A801)</f>
        <v/>
      </c>
      <c r="C801" s="22" t="str">
        <f t="shared" si="254"/>
        <v/>
      </c>
      <c r="D801" s="51" t="str">
        <f t="shared" si="262"/>
        <v/>
      </c>
      <c r="E801" s="3" t="str">
        <f>IF(Investments_Import!B801="","",Investments_Import!B801)</f>
        <v/>
      </c>
      <c r="F801" s="54" t="str">
        <f t="shared" si="263"/>
        <v xml:space="preserve"> </v>
      </c>
      <c r="G801" s="54" t="str">
        <f>IF($B801="","",COUNTIF($F$2:$F801,$F801))</f>
        <v/>
      </c>
      <c r="H801" s="53" t="str">
        <f t="shared" si="264"/>
        <v xml:space="preserve">  </v>
      </c>
      <c r="I801" s="3" t="str">
        <f>IF(Investments_Import!C801="","",Investments_Import!C801)</f>
        <v/>
      </c>
      <c r="J801" s="108" t="str">
        <f>IF(Investments_Import!D801="","",Investments_Import!D801)</f>
        <v/>
      </c>
      <c r="K801" s="108" t="str">
        <f t="shared" si="265"/>
        <v/>
      </c>
      <c r="L801" s="47" t="str">
        <f>IF(Investments_Import!E801="","",Investments_Import!E801)</f>
        <v/>
      </c>
      <c r="M801" s="47" t="str">
        <f t="shared" si="255"/>
        <v/>
      </c>
      <c r="N801" s="31" t="str">
        <f>IF(Investments_Import!F801="","",Investments_Import!F801)</f>
        <v/>
      </c>
      <c r="O801" s="31" t="str">
        <f t="shared" si="256"/>
        <v/>
      </c>
      <c r="P801" s="3" t="str">
        <f>IF(Investments_Import!G801="","",Investments_Import!G801)</f>
        <v/>
      </c>
      <c r="Q801" s="3" t="str">
        <f>IF(Investments_Import!H801="","",Investments_Import!H801)</f>
        <v/>
      </c>
      <c r="R801" s="37" t="str">
        <f t="shared" si="257"/>
        <v/>
      </c>
      <c r="S801" s="37" t="str">
        <f t="shared" si="258"/>
        <v/>
      </c>
      <c r="U801" s="36" t="str">
        <f>IF(Mining_Import!A801="","",Mining_Import!A801)</f>
        <v/>
      </c>
      <c r="V801" s="22" t="str">
        <f t="shared" si="266"/>
        <v/>
      </c>
      <c r="W801" s="127" t="str">
        <f t="shared" si="267"/>
        <v/>
      </c>
      <c r="X801" s="127" t="str">
        <f t="shared" si="268"/>
        <v/>
      </c>
      <c r="Y801" s="127" t="str">
        <f t="shared" si="269"/>
        <v/>
      </c>
      <c r="Z801" s="36" t="str">
        <f>IF(Mining_Import!B801="","",Mining_Import!B801)</f>
        <v/>
      </c>
      <c r="AA801" s="184" t="str">
        <f>IF(Mining_Import!$C801="","",Mining_Import!$C801)</f>
        <v/>
      </c>
      <c r="AB801" s="122" t="str">
        <f t="shared" si="270"/>
        <v/>
      </c>
      <c r="AC801" s="122" t="str">
        <f>IF($Y801&gt;Dashboard!$Q$19,$AB801,"")</f>
        <v/>
      </c>
      <c r="AD801" s="43" t="str">
        <f t="shared" si="271"/>
        <v/>
      </c>
      <c r="AE801" s="36" t="str">
        <f>IF(Mining_Import!D801="","",Mining_Import!D801)</f>
        <v/>
      </c>
      <c r="AF801" s="36" t="str">
        <f>IF(Mining_Import!E801="","",Mining_Import!E801)</f>
        <v/>
      </c>
      <c r="AG801" s="36" t="str">
        <f>IF(Mining_Import!F801="","",Mining_Import!F801)</f>
        <v/>
      </c>
      <c r="AH801" s="36" t="str">
        <f>IF(Mining_Import!G801="","",Mining_Import!G801)</f>
        <v/>
      </c>
      <c r="AI801" s="36" t="str">
        <f>IF(Mining_Import!H801="","",Mining_Import!H801)</f>
        <v/>
      </c>
      <c r="AJ801" s="36" t="str">
        <f>IF(Mining_Import!I801="","",Mining_Import!I801)</f>
        <v/>
      </c>
      <c r="BY801" s="120" t="str">
        <f t="shared" si="259"/>
        <v/>
      </c>
      <c r="BZ801" s="184" t="str">
        <f t="shared" si="272"/>
        <v/>
      </c>
      <c r="CA801" s="37" t="str">
        <f>IFERROR(VLOOKUP($BY801,Account_Value!$C$2:$F$2500,4,0),"")</f>
        <v/>
      </c>
      <c r="CB801" s="43" t="str">
        <f t="shared" si="260"/>
        <v/>
      </c>
      <c r="CC801" s="122" t="str">
        <f>IF($BZ801="","",SUM($BZ$2:$BZ801))</f>
        <v/>
      </c>
      <c r="CD801" s="43" t="str">
        <f>IF($BZ801="","",$BU$19*(SUM($BZ$2:$BZ801)))</f>
        <v/>
      </c>
    </row>
    <row r="802" spans="1:82">
      <c r="A802" s="4" t="str">
        <f t="shared" si="261"/>
        <v/>
      </c>
      <c r="B802" s="21" t="str">
        <f>IF(Investments_Import!A802="","",Investments_Import!A802)</f>
        <v/>
      </c>
      <c r="C802" s="22" t="str">
        <f t="shared" si="254"/>
        <v/>
      </c>
      <c r="D802" s="51" t="str">
        <f t="shared" si="262"/>
        <v/>
      </c>
      <c r="E802" s="3" t="str">
        <f>IF(Investments_Import!B802="","",Investments_Import!B802)</f>
        <v/>
      </c>
      <c r="F802" s="54" t="str">
        <f t="shared" si="263"/>
        <v xml:space="preserve"> </v>
      </c>
      <c r="G802" s="54" t="str">
        <f>IF($B802="","",COUNTIF($F$2:$F802,$F802))</f>
        <v/>
      </c>
      <c r="H802" s="53" t="str">
        <f t="shared" si="264"/>
        <v xml:space="preserve">  </v>
      </c>
      <c r="I802" s="3" t="str">
        <f>IF(Investments_Import!C802="","",Investments_Import!C802)</f>
        <v/>
      </c>
      <c r="J802" s="108" t="str">
        <f>IF(Investments_Import!D802="","",Investments_Import!D802)</f>
        <v/>
      </c>
      <c r="K802" s="108" t="str">
        <f t="shared" si="265"/>
        <v/>
      </c>
      <c r="L802" s="47" t="str">
        <f>IF(Investments_Import!E802="","",Investments_Import!E802)</f>
        <v/>
      </c>
      <c r="M802" s="47" t="str">
        <f t="shared" si="255"/>
        <v/>
      </c>
      <c r="N802" s="31" t="str">
        <f>IF(Investments_Import!F802="","",Investments_Import!F802)</f>
        <v/>
      </c>
      <c r="O802" s="31" t="str">
        <f t="shared" si="256"/>
        <v/>
      </c>
      <c r="P802" s="3" t="str">
        <f>IF(Investments_Import!G802="","",Investments_Import!G802)</f>
        <v/>
      </c>
      <c r="Q802" s="3" t="str">
        <f>IF(Investments_Import!H802="","",Investments_Import!H802)</f>
        <v/>
      </c>
      <c r="R802" s="37" t="str">
        <f t="shared" si="257"/>
        <v/>
      </c>
      <c r="S802" s="37" t="str">
        <f t="shared" si="258"/>
        <v/>
      </c>
      <c r="U802" s="36" t="str">
        <f>IF(Mining_Import!A802="","",Mining_Import!A802)</f>
        <v/>
      </c>
      <c r="V802" s="22" t="str">
        <f t="shared" si="266"/>
        <v/>
      </c>
      <c r="W802" s="127" t="str">
        <f t="shared" si="267"/>
        <v/>
      </c>
      <c r="X802" s="127" t="str">
        <f t="shared" si="268"/>
        <v/>
      </c>
      <c r="Y802" s="127" t="str">
        <f t="shared" si="269"/>
        <v/>
      </c>
      <c r="Z802" s="36" t="str">
        <f>IF(Mining_Import!B802="","",Mining_Import!B802)</f>
        <v/>
      </c>
      <c r="AA802" s="184" t="str">
        <f>IF(Mining_Import!$C802="","",Mining_Import!$C802)</f>
        <v/>
      </c>
      <c r="AB802" s="122" t="str">
        <f t="shared" si="270"/>
        <v/>
      </c>
      <c r="AC802" s="122" t="str">
        <f>IF($Y802&gt;Dashboard!$Q$19,$AB802,"")</f>
        <v/>
      </c>
      <c r="AD802" s="43" t="str">
        <f t="shared" si="271"/>
        <v/>
      </c>
      <c r="AE802" s="36" t="str">
        <f>IF(Mining_Import!D802="","",Mining_Import!D802)</f>
        <v/>
      </c>
      <c r="AF802" s="36" t="str">
        <f>IF(Mining_Import!E802="","",Mining_Import!E802)</f>
        <v/>
      </c>
      <c r="AG802" s="36" t="str">
        <f>IF(Mining_Import!F802="","",Mining_Import!F802)</f>
        <v/>
      </c>
      <c r="AH802" s="36" t="str">
        <f>IF(Mining_Import!G802="","",Mining_Import!G802)</f>
        <v/>
      </c>
      <c r="AI802" s="36" t="str">
        <f>IF(Mining_Import!H802="","",Mining_Import!H802)</f>
        <v/>
      </c>
      <c r="AJ802" s="36" t="str">
        <f>IF(Mining_Import!I802="","",Mining_Import!I802)</f>
        <v/>
      </c>
      <c r="BY802" s="120" t="str">
        <f t="shared" si="259"/>
        <v/>
      </c>
      <c r="BZ802" s="184" t="str">
        <f t="shared" si="272"/>
        <v/>
      </c>
      <c r="CA802" s="37" t="str">
        <f>IFERROR(VLOOKUP($BY802,Account_Value!$C$2:$F$2500,4,0),"")</f>
        <v/>
      </c>
      <c r="CB802" s="43" t="str">
        <f t="shared" si="260"/>
        <v/>
      </c>
      <c r="CC802" s="122" t="str">
        <f>IF($BZ802="","",SUM($BZ$2:$BZ802))</f>
        <v/>
      </c>
      <c r="CD802" s="43" t="str">
        <f>IF($BZ802="","",$BU$19*(SUM($BZ$2:$BZ802)))</f>
        <v/>
      </c>
    </row>
    <row r="803" spans="1:82">
      <c r="A803" s="4" t="str">
        <f t="shared" si="261"/>
        <v/>
      </c>
      <c r="B803" s="21" t="str">
        <f>IF(Investments_Import!A803="","",Investments_Import!A803)</f>
        <v/>
      </c>
      <c r="C803" s="22" t="str">
        <f t="shared" si="254"/>
        <v/>
      </c>
      <c r="D803" s="51" t="str">
        <f t="shared" si="262"/>
        <v/>
      </c>
      <c r="E803" s="3" t="str">
        <f>IF(Investments_Import!B803="","",Investments_Import!B803)</f>
        <v/>
      </c>
      <c r="F803" s="54" t="str">
        <f t="shared" si="263"/>
        <v xml:space="preserve"> </v>
      </c>
      <c r="G803" s="54" t="str">
        <f>IF($B803="","",COUNTIF($F$2:$F803,$F803))</f>
        <v/>
      </c>
      <c r="H803" s="53" t="str">
        <f t="shared" si="264"/>
        <v xml:space="preserve">  </v>
      </c>
      <c r="I803" s="3" t="str">
        <f>IF(Investments_Import!C803="","",Investments_Import!C803)</f>
        <v/>
      </c>
      <c r="J803" s="108" t="str">
        <f>IF(Investments_Import!D803="","",Investments_Import!D803)</f>
        <v/>
      </c>
      <c r="K803" s="108" t="str">
        <f t="shared" si="265"/>
        <v/>
      </c>
      <c r="L803" s="47" t="str">
        <f>IF(Investments_Import!E803="","",Investments_Import!E803)</f>
        <v/>
      </c>
      <c r="M803" s="47" t="str">
        <f t="shared" si="255"/>
        <v/>
      </c>
      <c r="N803" s="31" t="str">
        <f>IF(Investments_Import!F803="","",Investments_Import!F803)</f>
        <v/>
      </c>
      <c r="O803" s="31" t="str">
        <f t="shared" si="256"/>
        <v/>
      </c>
      <c r="P803" s="3" t="str">
        <f>IF(Investments_Import!G803="","",Investments_Import!G803)</f>
        <v/>
      </c>
      <c r="Q803" s="3" t="str">
        <f>IF(Investments_Import!H803="","",Investments_Import!H803)</f>
        <v/>
      </c>
      <c r="R803" s="37" t="str">
        <f t="shared" si="257"/>
        <v/>
      </c>
      <c r="S803" s="37" t="str">
        <f t="shared" si="258"/>
        <v/>
      </c>
      <c r="U803" s="36" t="str">
        <f>IF(Mining_Import!A803="","",Mining_Import!A803)</f>
        <v/>
      </c>
      <c r="V803" s="22" t="str">
        <f t="shared" si="266"/>
        <v/>
      </c>
      <c r="W803" s="127" t="str">
        <f t="shared" si="267"/>
        <v/>
      </c>
      <c r="X803" s="127" t="str">
        <f t="shared" si="268"/>
        <v/>
      </c>
      <c r="Y803" s="127" t="str">
        <f t="shared" si="269"/>
        <v/>
      </c>
      <c r="Z803" s="36" t="str">
        <f>IF(Mining_Import!B803="","",Mining_Import!B803)</f>
        <v/>
      </c>
      <c r="AA803" s="184" t="str">
        <f>IF(Mining_Import!$C803="","",Mining_Import!$C803)</f>
        <v/>
      </c>
      <c r="AB803" s="122" t="str">
        <f t="shared" si="270"/>
        <v/>
      </c>
      <c r="AC803" s="122" t="str">
        <f>IF($Y803&gt;Dashboard!$Q$19,$AB803,"")</f>
        <v/>
      </c>
      <c r="AD803" s="43" t="str">
        <f t="shared" si="271"/>
        <v/>
      </c>
      <c r="AE803" s="36" t="str">
        <f>IF(Mining_Import!D803="","",Mining_Import!D803)</f>
        <v/>
      </c>
      <c r="AF803" s="36" t="str">
        <f>IF(Mining_Import!E803="","",Mining_Import!E803)</f>
        <v/>
      </c>
      <c r="AG803" s="36" t="str">
        <f>IF(Mining_Import!F803="","",Mining_Import!F803)</f>
        <v/>
      </c>
      <c r="AH803" s="36" t="str">
        <f>IF(Mining_Import!G803="","",Mining_Import!G803)</f>
        <v/>
      </c>
      <c r="AI803" s="36" t="str">
        <f>IF(Mining_Import!H803="","",Mining_Import!H803)</f>
        <v/>
      </c>
      <c r="AJ803" s="36" t="str">
        <f>IF(Mining_Import!I803="","",Mining_Import!I803)</f>
        <v/>
      </c>
      <c r="BY803" s="120" t="str">
        <f t="shared" si="259"/>
        <v/>
      </c>
      <c r="BZ803" s="184" t="str">
        <f t="shared" si="272"/>
        <v/>
      </c>
      <c r="CA803" s="37" t="str">
        <f>IFERROR(VLOOKUP($BY803,Account_Value!$C$2:$F$2500,4,0),"")</f>
        <v/>
      </c>
      <c r="CB803" s="43" t="str">
        <f t="shared" si="260"/>
        <v/>
      </c>
      <c r="CC803" s="122" t="str">
        <f>IF($BZ803="","",SUM($BZ$2:$BZ803))</f>
        <v/>
      </c>
      <c r="CD803" s="43" t="str">
        <f>IF($BZ803="","",$BU$19*(SUM($BZ$2:$BZ803)))</f>
        <v/>
      </c>
    </row>
    <row r="804" spans="1:82">
      <c r="A804" s="4" t="str">
        <f t="shared" si="261"/>
        <v/>
      </c>
      <c r="B804" s="21" t="str">
        <f>IF(Investments_Import!A804="","",Investments_Import!A804)</f>
        <v/>
      </c>
      <c r="C804" s="22" t="str">
        <f t="shared" si="254"/>
        <v/>
      </c>
      <c r="D804" s="51" t="str">
        <f t="shared" si="262"/>
        <v/>
      </c>
      <c r="E804" s="3" t="str">
        <f>IF(Investments_Import!B804="","",Investments_Import!B804)</f>
        <v/>
      </c>
      <c r="F804" s="54" t="str">
        <f t="shared" si="263"/>
        <v xml:space="preserve"> </v>
      </c>
      <c r="G804" s="54" t="str">
        <f>IF($B804="","",COUNTIF($F$2:$F804,$F804))</f>
        <v/>
      </c>
      <c r="H804" s="53" t="str">
        <f t="shared" si="264"/>
        <v xml:space="preserve">  </v>
      </c>
      <c r="I804" s="3" t="str">
        <f>IF(Investments_Import!C804="","",Investments_Import!C804)</f>
        <v/>
      </c>
      <c r="J804" s="108" t="str">
        <f>IF(Investments_Import!D804="","",Investments_Import!D804)</f>
        <v/>
      </c>
      <c r="K804" s="108" t="str">
        <f t="shared" si="265"/>
        <v/>
      </c>
      <c r="L804" s="47" t="str">
        <f>IF(Investments_Import!E804="","",Investments_Import!E804)</f>
        <v/>
      </c>
      <c r="M804" s="47" t="str">
        <f t="shared" si="255"/>
        <v/>
      </c>
      <c r="N804" s="31" t="str">
        <f>IF(Investments_Import!F804="","",Investments_Import!F804)</f>
        <v/>
      </c>
      <c r="O804" s="31" t="str">
        <f t="shared" si="256"/>
        <v/>
      </c>
      <c r="P804" s="3" t="str">
        <f>IF(Investments_Import!G804="","",Investments_Import!G804)</f>
        <v/>
      </c>
      <c r="Q804" s="3" t="str">
        <f>IF(Investments_Import!H804="","",Investments_Import!H804)</f>
        <v/>
      </c>
      <c r="R804" s="37" t="str">
        <f t="shared" si="257"/>
        <v/>
      </c>
      <c r="S804" s="37" t="str">
        <f t="shared" si="258"/>
        <v/>
      </c>
      <c r="U804" s="36" t="str">
        <f>IF(Mining_Import!A804="","",Mining_Import!A804)</f>
        <v/>
      </c>
      <c r="V804" s="22" t="str">
        <f t="shared" si="266"/>
        <v/>
      </c>
      <c r="W804" s="127" t="str">
        <f t="shared" si="267"/>
        <v/>
      </c>
      <c r="X804" s="127" t="str">
        <f t="shared" si="268"/>
        <v/>
      </c>
      <c r="Y804" s="127" t="str">
        <f t="shared" si="269"/>
        <v/>
      </c>
      <c r="Z804" s="36" t="str">
        <f>IF(Mining_Import!B804="","",Mining_Import!B804)</f>
        <v/>
      </c>
      <c r="AA804" s="184" t="str">
        <f>IF(Mining_Import!$C804="","",Mining_Import!$C804)</f>
        <v/>
      </c>
      <c r="AB804" s="122" t="str">
        <f t="shared" si="270"/>
        <v/>
      </c>
      <c r="AC804" s="122" t="str">
        <f>IF($Y804&gt;Dashboard!$Q$19,$AB804,"")</f>
        <v/>
      </c>
      <c r="AD804" s="43" t="str">
        <f t="shared" si="271"/>
        <v/>
      </c>
      <c r="AE804" s="36" t="str">
        <f>IF(Mining_Import!D804="","",Mining_Import!D804)</f>
        <v/>
      </c>
      <c r="AF804" s="36" t="str">
        <f>IF(Mining_Import!E804="","",Mining_Import!E804)</f>
        <v/>
      </c>
      <c r="AG804" s="36" t="str">
        <f>IF(Mining_Import!F804="","",Mining_Import!F804)</f>
        <v/>
      </c>
      <c r="AH804" s="36" t="str">
        <f>IF(Mining_Import!G804="","",Mining_Import!G804)</f>
        <v/>
      </c>
      <c r="AI804" s="36" t="str">
        <f>IF(Mining_Import!H804="","",Mining_Import!H804)</f>
        <v/>
      </c>
      <c r="AJ804" s="36" t="str">
        <f>IF(Mining_Import!I804="","",Mining_Import!I804)</f>
        <v/>
      </c>
      <c r="BY804" s="120" t="str">
        <f t="shared" si="259"/>
        <v/>
      </c>
      <c r="BZ804" s="184" t="str">
        <f t="shared" si="272"/>
        <v/>
      </c>
      <c r="CA804" s="37" t="str">
        <f>IFERROR(VLOOKUP($BY804,Account_Value!$C$2:$F$2500,4,0),"")</f>
        <v/>
      </c>
      <c r="CB804" s="43" t="str">
        <f t="shared" si="260"/>
        <v/>
      </c>
      <c r="CC804" s="122" t="str">
        <f>IF($BZ804="","",SUM($BZ$2:$BZ804))</f>
        <v/>
      </c>
      <c r="CD804" s="43" t="str">
        <f>IF($BZ804="","",$BU$19*(SUM($BZ$2:$BZ804)))</f>
        <v/>
      </c>
    </row>
    <row r="805" spans="1:82">
      <c r="A805" s="4" t="str">
        <f t="shared" si="261"/>
        <v/>
      </c>
      <c r="B805" s="21" t="str">
        <f>IF(Investments_Import!A805="","",Investments_Import!A805)</f>
        <v/>
      </c>
      <c r="C805" s="22" t="str">
        <f t="shared" si="254"/>
        <v/>
      </c>
      <c r="D805" s="51" t="str">
        <f t="shared" si="262"/>
        <v/>
      </c>
      <c r="E805" s="3" t="str">
        <f>IF(Investments_Import!B805="","",Investments_Import!B805)</f>
        <v/>
      </c>
      <c r="F805" s="54" t="str">
        <f t="shared" si="263"/>
        <v xml:space="preserve"> </v>
      </c>
      <c r="G805" s="54" t="str">
        <f>IF($B805="","",COUNTIF($F$2:$F805,$F805))</f>
        <v/>
      </c>
      <c r="H805" s="53" t="str">
        <f t="shared" si="264"/>
        <v xml:space="preserve">  </v>
      </c>
      <c r="I805" s="3" t="str">
        <f>IF(Investments_Import!C805="","",Investments_Import!C805)</f>
        <v/>
      </c>
      <c r="J805" s="108" t="str">
        <f>IF(Investments_Import!D805="","",Investments_Import!D805)</f>
        <v/>
      </c>
      <c r="K805" s="108" t="str">
        <f t="shared" si="265"/>
        <v/>
      </c>
      <c r="L805" s="47" t="str">
        <f>IF(Investments_Import!E805="","",Investments_Import!E805)</f>
        <v/>
      </c>
      <c r="M805" s="47" t="str">
        <f t="shared" si="255"/>
        <v/>
      </c>
      <c r="N805" s="31" t="str">
        <f>IF(Investments_Import!F805="","",Investments_Import!F805)</f>
        <v/>
      </c>
      <c r="O805" s="31" t="str">
        <f t="shared" si="256"/>
        <v/>
      </c>
      <c r="P805" s="3" t="str">
        <f>IF(Investments_Import!G805="","",Investments_Import!G805)</f>
        <v/>
      </c>
      <c r="Q805" s="3" t="str">
        <f>IF(Investments_Import!H805="","",Investments_Import!H805)</f>
        <v/>
      </c>
      <c r="R805" s="37" t="str">
        <f t="shared" si="257"/>
        <v/>
      </c>
      <c r="S805" s="37" t="str">
        <f t="shared" si="258"/>
        <v/>
      </c>
      <c r="U805" s="36" t="str">
        <f>IF(Mining_Import!A805="","",Mining_Import!A805)</f>
        <v/>
      </c>
      <c r="V805" s="22" t="str">
        <f t="shared" si="266"/>
        <v/>
      </c>
      <c r="W805" s="127" t="str">
        <f t="shared" si="267"/>
        <v/>
      </c>
      <c r="X805" s="127" t="str">
        <f t="shared" si="268"/>
        <v/>
      </c>
      <c r="Y805" s="127" t="str">
        <f t="shared" si="269"/>
        <v/>
      </c>
      <c r="Z805" s="36" t="str">
        <f>IF(Mining_Import!B805="","",Mining_Import!B805)</f>
        <v/>
      </c>
      <c r="AA805" s="184" t="str">
        <f>IF(Mining_Import!$C805="","",Mining_Import!$C805)</f>
        <v/>
      </c>
      <c r="AB805" s="122" t="str">
        <f t="shared" si="270"/>
        <v/>
      </c>
      <c r="AC805" s="122" t="str">
        <f>IF($Y805&gt;Dashboard!$Q$19,$AB805,"")</f>
        <v/>
      </c>
      <c r="AD805" s="43" t="str">
        <f t="shared" si="271"/>
        <v/>
      </c>
      <c r="AE805" s="36" t="str">
        <f>IF(Mining_Import!D805="","",Mining_Import!D805)</f>
        <v/>
      </c>
      <c r="AF805" s="36" t="str">
        <f>IF(Mining_Import!E805="","",Mining_Import!E805)</f>
        <v/>
      </c>
      <c r="AG805" s="36" t="str">
        <f>IF(Mining_Import!F805="","",Mining_Import!F805)</f>
        <v/>
      </c>
      <c r="AH805" s="36" t="str">
        <f>IF(Mining_Import!G805="","",Mining_Import!G805)</f>
        <v/>
      </c>
      <c r="AI805" s="36" t="str">
        <f>IF(Mining_Import!H805="","",Mining_Import!H805)</f>
        <v/>
      </c>
      <c r="AJ805" s="36" t="str">
        <f>IF(Mining_Import!I805="","",Mining_Import!I805)</f>
        <v/>
      </c>
      <c r="BY805" s="120" t="str">
        <f t="shared" si="259"/>
        <v/>
      </c>
      <c r="BZ805" s="184" t="str">
        <f t="shared" si="272"/>
        <v/>
      </c>
      <c r="CA805" s="37" t="str">
        <f>IFERROR(VLOOKUP($BY805,Account_Value!$C$2:$F$2500,4,0),"")</f>
        <v/>
      </c>
      <c r="CB805" s="43" t="str">
        <f t="shared" si="260"/>
        <v/>
      </c>
      <c r="CC805" s="122" t="str">
        <f>IF($BZ805="","",SUM($BZ$2:$BZ805))</f>
        <v/>
      </c>
      <c r="CD805" s="43" t="str">
        <f>IF($BZ805="","",$BU$19*(SUM($BZ$2:$BZ805)))</f>
        <v/>
      </c>
    </row>
    <row r="806" spans="1:82">
      <c r="A806" s="4" t="str">
        <f t="shared" si="261"/>
        <v/>
      </c>
      <c r="B806" s="21" t="str">
        <f>IF(Investments_Import!A806="","",Investments_Import!A806)</f>
        <v/>
      </c>
      <c r="C806" s="22" t="str">
        <f t="shared" si="254"/>
        <v/>
      </c>
      <c r="D806" s="51" t="str">
        <f t="shared" si="262"/>
        <v/>
      </c>
      <c r="E806" s="3" t="str">
        <f>IF(Investments_Import!B806="","",Investments_Import!B806)</f>
        <v/>
      </c>
      <c r="F806" s="54" t="str">
        <f t="shared" si="263"/>
        <v xml:space="preserve"> </v>
      </c>
      <c r="G806" s="54" t="str">
        <f>IF($B806="","",COUNTIF($F$2:$F806,$F806))</f>
        <v/>
      </c>
      <c r="H806" s="53" t="str">
        <f t="shared" si="264"/>
        <v xml:space="preserve">  </v>
      </c>
      <c r="I806" s="3" t="str">
        <f>IF(Investments_Import!C806="","",Investments_Import!C806)</f>
        <v/>
      </c>
      <c r="J806" s="108" t="str">
        <f>IF(Investments_Import!D806="","",Investments_Import!D806)</f>
        <v/>
      </c>
      <c r="K806" s="108" t="str">
        <f t="shared" si="265"/>
        <v/>
      </c>
      <c r="L806" s="47" t="str">
        <f>IF(Investments_Import!E806="","",Investments_Import!E806)</f>
        <v/>
      </c>
      <c r="M806" s="47" t="str">
        <f t="shared" si="255"/>
        <v/>
      </c>
      <c r="N806" s="31" t="str">
        <f>IF(Investments_Import!F806="","",Investments_Import!F806)</f>
        <v/>
      </c>
      <c r="O806" s="31" t="str">
        <f t="shared" si="256"/>
        <v/>
      </c>
      <c r="P806" s="3" t="str">
        <f>IF(Investments_Import!G806="","",Investments_Import!G806)</f>
        <v/>
      </c>
      <c r="Q806" s="3" t="str">
        <f>IF(Investments_Import!H806="","",Investments_Import!H806)</f>
        <v/>
      </c>
      <c r="R806" s="37" t="str">
        <f t="shared" si="257"/>
        <v/>
      </c>
      <c r="S806" s="37" t="str">
        <f t="shared" si="258"/>
        <v/>
      </c>
      <c r="U806" s="36" t="str">
        <f>IF(Mining_Import!A806="","",Mining_Import!A806)</f>
        <v/>
      </c>
      <c r="V806" s="22" t="str">
        <f t="shared" si="266"/>
        <v/>
      </c>
      <c r="W806" s="127" t="str">
        <f t="shared" si="267"/>
        <v/>
      </c>
      <c r="X806" s="127" t="str">
        <f t="shared" si="268"/>
        <v/>
      </c>
      <c r="Y806" s="127" t="str">
        <f t="shared" si="269"/>
        <v/>
      </c>
      <c r="Z806" s="36" t="str">
        <f>IF(Mining_Import!B806="","",Mining_Import!B806)</f>
        <v/>
      </c>
      <c r="AA806" s="184" t="str">
        <f>IF(Mining_Import!$C806="","",Mining_Import!$C806)</f>
        <v/>
      </c>
      <c r="AB806" s="122" t="str">
        <f t="shared" si="270"/>
        <v/>
      </c>
      <c r="AC806" s="122" t="str">
        <f>IF($Y806&gt;Dashboard!$Q$19,$AB806,"")</f>
        <v/>
      </c>
      <c r="AD806" s="43" t="str">
        <f t="shared" si="271"/>
        <v/>
      </c>
      <c r="AE806" s="36" t="str">
        <f>IF(Mining_Import!D806="","",Mining_Import!D806)</f>
        <v/>
      </c>
      <c r="AF806" s="36" t="str">
        <f>IF(Mining_Import!E806="","",Mining_Import!E806)</f>
        <v/>
      </c>
      <c r="AG806" s="36" t="str">
        <f>IF(Mining_Import!F806="","",Mining_Import!F806)</f>
        <v/>
      </c>
      <c r="AH806" s="36" t="str">
        <f>IF(Mining_Import!G806="","",Mining_Import!G806)</f>
        <v/>
      </c>
      <c r="AI806" s="36" t="str">
        <f>IF(Mining_Import!H806="","",Mining_Import!H806)</f>
        <v/>
      </c>
      <c r="AJ806" s="36" t="str">
        <f>IF(Mining_Import!I806="","",Mining_Import!I806)</f>
        <v/>
      </c>
      <c r="BY806" s="120" t="str">
        <f t="shared" si="259"/>
        <v/>
      </c>
      <c r="BZ806" s="184" t="str">
        <f t="shared" si="272"/>
        <v/>
      </c>
      <c r="CA806" s="37" t="str">
        <f>IFERROR(VLOOKUP($BY806,Account_Value!$C$2:$F$2500,4,0),"")</f>
        <v/>
      </c>
      <c r="CB806" s="43" t="str">
        <f t="shared" si="260"/>
        <v/>
      </c>
      <c r="CC806" s="122" t="str">
        <f>IF($BZ806="","",SUM($BZ$2:$BZ806))</f>
        <v/>
      </c>
      <c r="CD806" s="43" t="str">
        <f>IF($BZ806="","",$BU$19*(SUM($BZ$2:$BZ806)))</f>
        <v/>
      </c>
    </row>
    <row r="807" spans="1:82">
      <c r="A807" s="4" t="str">
        <f t="shared" si="261"/>
        <v/>
      </c>
      <c r="B807" s="21" t="str">
        <f>IF(Investments_Import!A807="","",Investments_Import!A807)</f>
        <v/>
      </c>
      <c r="C807" s="22" t="str">
        <f t="shared" si="254"/>
        <v/>
      </c>
      <c r="D807" s="51" t="str">
        <f t="shared" si="262"/>
        <v/>
      </c>
      <c r="E807" s="3" t="str">
        <f>IF(Investments_Import!B807="","",Investments_Import!B807)</f>
        <v/>
      </c>
      <c r="F807" s="54" t="str">
        <f t="shared" si="263"/>
        <v xml:space="preserve"> </v>
      </c>
      <c r="G807" s="54" t="str">
        <f>IF($B807="","",COUNTIF($F$2:$F807,$F807))</f>
        <v/>
      </c>
      <c r="H807" s="53" t="str">
        <f t="shared" si="264"/>
        <v xml:space="preserve">  </v>
      </c>
      <c r="I807" s="3" t="str">
        <f>IF(Investments_Import!C807="","",Investments_Import!C807)</f>
        <v/>
      </c>
      <c r="J807" s="108" t="str">
        <f>IF(Investments_Import!D807="","",Investments_Import!D807)</f>
        <v/>
      </c>
      <c r="K807" s="108" t="str">
        <f t="shared" si="265"/>
        <v/>
      </c>
      <c r="L807" s="47" t="str">
        <f>IF(Investments_Import!E807="","",Investments_Import!E807)</f>
        <v/>
      </c>
      <c r="M807" s="47" t="str">
        <f t="shared" si="255"/>
        <v/>
      </c>
      <c r="N807" s="31" t="str">
        <f>IF(Investments_Import!F807="","",Investments_Import!F807)</f>
        <v/>
      </c>
      <c r="O807" s="31" t="str">
        <f t="shared" si="256"/>
        <v/>
      </c>
      <c r="P807" s="3" t="str">
        <f>IF(Investments_Import!G807="","",Investments_Import!G807)</f>
        <v/>
      </c>
      <c r="Q807" s="3" t="str">
        <f>IF(Investments_Import!H807="","",Investments_Import!H807)</f>
        <v/>
      </c>
      <c r="R807" s="37" t="str">
        <f t="shared" si="257"/>
        <v/>
      </c>
      <c r="S807" s="37" t="str">
        <f t="shared" si="258"/>
        <v/>
      </c>
      <c r="U807" s="36" t="str">
        <f>IF(Mining_Import!A807="","",Mining_Import!A807)</f>
        <v/>
      </c>
      <c r="V807" s="22" t="str">
        <f t="shared" si="266"/>
        <v/>
      </c>
      <c r="W807" s="127" t="str">
        <f t="shared" si="267"/>
        <v/>
      </c>
      <c r="X807" s="127" t="str">
        <f t="shared" si="268"/>
        <v/>
      </c>
      <c r="Y807" s="127" t="str">
        <f t="shared" si="269"/>
        <v/>
      </c>
      <c r="Z807" s="36" t="str">
        <f>IF(Mining_Import!B807="","",Mining_Import!B807)</f>
        <v/>
      </c>
      <c r="AA807" s="184" t="str">
        <f>IF(Mining_Import!$C807="","",Mining_Import!$C807)</f>
        <v/>
      </c>
      <c r="AB807" s="122" t="str">
        <f t="shared" si="270"/>
        <v/>
      </c>
      <c r="AC807" s="122" t="str">
        <f>IF($Y807&gt;Dashboard!$Q$19,$AB807,"")</f>
        <v/>
      </c>
      <c r="AD807" s="43" t="str">
        <f t="shared" si="271"/>
        <v/>
      </c>
      <c r="AE807" s="36" t="str">
        <f>IF(Mining_Import!D807="","",Mining_Import!D807)</f>
        <v/>
      </c>
      <c r="AF807" s="36" t="str">
        <f>IF(Mining_Import!E807="","",Mining_Import!E807)</f>
        <v/>
      </c>
      <c r="AG807" s="36" t="str">
        <f>IF(Mining_Import!F807="","",Mining_Import!F807)</f>
        <v/>
      </c>
      <c r="AH807" s="36" t="str">
        <f>IF(Mining_Import!G807="","",Mining_Import!G807)</f>
        <v/>
      </c>
      <c r="AI807" s="36" t="str">
        <f>IF(Mining_Import!H807="","",Mining_Import!H807)</f>
        <v/>
      </c>
      <c r="AJ807" s="36" t="str">
        <f>IF(Mining_Import!I807="","",Mining_Import!I807)</f>
        <v/>
      </c>
      <c r="BY807" s="120" t="str">
        <f t="shared" si="259"/>
        <v/>
      </c>
      <c r="BZ807" s="184" t="str">
        <f t="shared" si="272"/>
        <v/>
      </c>
      <c r="CA807" s="37" t="str">
        <f>IFERROR(VLOOKUP($BY807,Account_Value!$C$2:$F$2500,4,0),"")</f>
        <v/>
      </c>
      <c r="CB807" s="43" t="str">
        <f t="shared" si="260"/>
        <v/>
      </c>
      <c r="CC807" s="122" t="str">
        <f>IF($BZ807="","",SUM($BZ$2:$BZ807))</f>
        <v/>
      </c>
      <c r="CD807" s="43" t="str">
        <f>IF($BZ807="","",$BU$19*(SUM($BZ$2:$BZ807)))</f>
        <v/>
      </c>
    </row>
    <row r="808" spans="1:82">
      <c r="A808" s="4" t="str">
        <f t="shared" si="261"/>
        <v/>
      </c>
      <c r="B808" s="21" t="str">
        <f>IF(Investments_Import!A808="","",Investments_Import!A808)</f>
        <v/>
      </c>
      <c r="C808" s="22" t="str">
        <f t="shared" si="254"/>
        <v/>
      </c>
      <c r="D808" s="51" t="str">
        <f t="shared" si="262"/>
        <v/>
      </c>
      <c r="E808" s="3" t="str">
        <f>IF(Investments_Import!B808="","",Investments_Import!B808)</f>
        <v/>
      </c>
      <c r="F808" s="54" t="str">
        <f t="shared" si="263"/>
        <v xml:space="preserve"> </v>
      </c>
      <c r="G808" s="54" t="str">
        <f>IF($B808="","",COUNTIF($F$2:$F808,$F808))</f>
        <v/>
      </c>
      <c r="H808" s="53" t="str">
        <f t="shared" si="264"/>
        <v xml:space="preserve">  </v>
      </c>
      <c r="I808" s="3" t="str">
        <f>IF(Investments_Import!C808="","",Investments_Import!C808)</f>
        <v/>
      </c>
      <c r="J808" s="108" t="str">
        <f>IF(Investments_Import!D808="","",Investments_Import!D808)</f>
        <v/>
      </c>
      <c r="K808" s="108" t="str">
        <f t="shared" si="265"/>
        <v/>
      </c>
      <c r="L808" s="47" t="str">
        <f>IF(Investments_Import!E808="","",Investments_Import!E808)</f>
        <v/>
      </c>
      <c r="M808" s="47" t="str">
        <f t="shared" si="255"/>
        <v/>
      </c>
      <c r="N808" s="31" t="str">
        <f>IF(Investments_Import!F808="","",Investments_Import!F808)</f>
        <v/>
      </c>
      <c r="O808" s="31" t="str">
        <f t="shared" si="256"/>
        <v/>
      </c>
      <c r="P808" s="3" t="str">
        <f>IF(Investments_Import!G808="","",Investments_Import!G808)</f>
        <v/>
      </c>
      <c r="Q808" s="3" t="str">
        <f>IF(Investments_Import!H808="","",Investments_Import!H808)</f>
        <v/>
      </c>
      <c r="R808" s="37" t="str">
        <f t="shared" si="257"/>
        <v/>
      </c>
      <c r="S808" s="37" t="str">
        <f t="shared" si="258"/>
        <v/>
      </c>
      <c r="U808" s="36" t="str">
        <f>IF(Mining_Import!A808="","",Mining_Import!A808)</f>
        <v/>
      </c>
      <c r="V808" s="22" t="str">
        <f t="shared" si="266"/>
        <v/>
      </c>
      <c r="W808" s="127" t="str">
        <f t="shared" si="267"/>
        <v/>
      </c>
      <c r="X808" s="127" t="str">
        <f t="shared" si="268"/>
        <v/>
      </c>
      <c r="Y808" s="127" t="str">
        <f t="shared" si="269"/>
        <v/>
      </c>
      <c r="Z808" s="36" t="str">
        <f>IF(Mining_Import!B808="","",Mining_Import!B808)</f>
        <v/>
      </c>
      <c r="AA808" s="184" t="str">
        <f>IF(Mining_Import!$C808="","",Mining_Import!$C808)</f>
        <v/>
      </c>
      <c r="AB808" s="122" t="str">
        <f t="shared" si="270"/>
        <v/>
      </c>
      <c r="AC808" s="122" t="str">
        <f>IF($Y808&gt;Dashboard!$Q$19,$AB808,"")</f>
        <v/>
      </c>
      <c r="AD808" s="43" t="str">
        <f t="shared" si="271"/>
        <v/>
      </c>
      <c r="AE808" s="36" t="str">
        <f>IF(Mining_Import!D808="","",Mining_Import!D808)</f>
        <v/>
      </c>
      <c r="AF808" s="36" t="str">
        <f>IF(Mining_Import!E808="","",Mining_Import!E808)</f>
        <v/>
      </c>
      <c r="AG808" s="36" t="str">
        <f>IF(Mining_Import!F808="","",Mining_Import!F808)</f>
        <v/>
      </c>
      <c r="AH808" s="36" t="str">
        <f>IF(Mining_Import!G808="","",Mining_Import!G808)</f>
        <v/>
      </c>
      <c r="AI808" s="36" t="str">
        <f>IF(Mining_Import!H808="","",Mining_Import!H808)</f>
        <v/>
      </c>
      <c r="AJ808" s="36" t="str">
        <f>IF(Mining_Import!I808="","",Mining_Import!I808)</f>
        <v/>
      </c>
      <c r="BY808" s="120" t="str">
        <f t="shared" si="259"/>
        <v/>
      </c>
      <c r="BZ808" s="184" t="str">
        <f t="shared" si="272"/>
        <v/>
      </c>
      <c r="CA808" s="37" t="str">
        <f>IFERROR(VLOOKUP($BY808,Account_Value!$C$2:$F$2500,4,0),"")</f>
        <v/>
      </c>
      <c r="CB808" s="43" t="str">
        <f t="shared" si="260"/>
        <v/>
      </c>
      <c r="CC808" s="122" t="str">
        <f>IF($BZ808="","",SUM($BZ$2:$BZ808))</f>
        <v/>
      </c>
      <c r="CD808" s="43" t="str">
        <f>IF($BZ808="","",$BU$19*(SUM($BZ$2:$BZ808)))</f>
        <v/>
      </c>
    </row>
    <row r="809" spans="1:82">
      <c r="A809" s="4" t="str">
        <f t="shared" si="261"/>
        <v/>
      </c>
      <c r="B809" s="21" t="str">
        <f>IF(Investments_Import!A809="","",Investments_Import!A809)</f>
        <v/>
      </c>
      <c r="C809" s="22" t="str">
        <f t="shared" si="254"/>
        <v/>
      </c>
      <c r="D809" s="51" t="str">
        <f t="shared" si="262"/>
        <v/>
      </c>
      <c r="E809" s="3" t="str">
        <f>IF(Investments_Import!B809="","",Investments_Import!B809)</f>
        <v/>
      </c>
      <c r="F809" s="54" t="str">
        <f t="shared" si="263"/>
        <v xml:space="preserve"> </v>
      </c>
      <c r="G809" s="54" t="str">
        <f>IF($B809="","",COUNTIF($F$2:$F809,$F809))</f>
        <v/>
      </c>
      <c r="H809" s="53" t="str">
        <f t="shared" si="264"/>
        <v xml:space="preserve">  </v>
      </c>
      <c r="I809" s="3" t="str">
        <f>IF(Investments_Import!C809="","",Investments_Import!C809)</f>
        <v/>
      </c>
      <c r="J809" s="108" t="str">
        <f>IF(Investments_Import!D809="","",Investments_Import!D809)</f>
        <v/>
      </c>
      <c r="K809" s="108" t="str">
        <f t="shared" si="265"/>
        <v/>
      </c>
      <c r="L809" s="47" t="str">
        <f>IF(Investments_Import!E809="","",Investments_Import!E809)</f>
        <v/>
      </c>
      <c r="M809" s="47" t="str">
        <f t="shared" si="255"/>
        <v/>
      </c>
      <c r="N809" s="31" t="str">
        <f>IF(Investments_Import!F809="","",Investments_Import!F809)</f>
        <v/>
      </c>
      <c r="O809" s="31" t="str">
        <f t="shared" si="256"/>
        <v/>
      </c>
      <c r="P809" s="3" t="str">
        <f>IF(Investments_Import!G809="","",Investments_Import!G809)</f>
        <v/>
      </c>
      <c r="Q809" s="3" t="str">
        <f>IF(Investments_Import!H809="","",Investments_Import!H809)</f>
        <v/>
      </c>
      <c r="R809" s="37" t="str">
        <f t="shared" si="257"/>
        <v/>
      </c>
      <c r="S809" s="37" t="str">
        <f t="shared" si="258"/>
        <v/>
      </c>
      <c r="U809" s="36" t="str">
        <f>IF(Mining_Import!A809="","",Mining_Import!A809)</f>
        <v/>
      </c>
      <c r="V809" s="22" t="str">
        <f t="shared" si="266"/>
        <v/>
      </c>
      <c r="W809" s="127" t="str">
        <f t="shared" si="267"/>
        <v/>
      </c>
      <c r="X809" s="127" t="str">
        <f t="shared" si="268"/>
        <v/>
      </c>
      <c r="Y809" s="127" t="str">
        <f t="shared" si="269"/>
        <v/>
      </c>
      <c r="Z809" s="36" t="str">
        <f>IF(Mining_Import!B809="","",Mining_Import!B809)</f>
        <v/>
      </c>
      <c r="AA809" s="184" t="str">
        <f>IF(Mining_Import!$C809="","",Mining_Import!$C809)</f>
        <v/>
      </c>
      <c r="AB809" s="122" t="str">
        <f t="shared" si="270"/>
        <v/>
      </c>
      <c r="AC809" s="122" t="str">
        <f>IF($Y809&gt;Dashboard!$Q$19,$AB809,"")</f>
        <v/>
      </c>
      <c r="AD809" s="43" t="str">
        <f t="shared" si="271"/>
        <v/>
      </c>
      <c r="AE809" s="36" t="str">
        <f>IF(Mining_Import!D809="","",Mining_Import!D809)</f>
        <v/>
      </c>
      <c r="AF809" s="36" t="str">
        <f>IF(Mining_Import!E809="","",Mining_Import!E809)</f>
        <v/>
      </c>
      <c r="AG809" s="36" t="str">
        <f>IF(Mining_Import!F809="","",Mining_Import!F809)</f>
        <v/>
      </c>
      <c r="AH809" s="36" t="str">
        <f>IF(Mining_Import!G809="","",Mining_Import!G809)</f>
        <v/>
      </c>
      <c r="AI809" s="36" t="str">
        <f>IF(Mining_Import!H809="","",Mining_Import!H809)</f>
        <v/>
      </c>
      <c r="AJ809" s="36" t="str">
        <f>IF(Mining_Import!I809="","",Mining_Import!I809)</f>
        <v/>
      </c>
      <c r="BY809" s="120" t="str">
        <f t="shared" si="259"/>
        <v/>
      </c>
      <c r="BZ809" s="184" t="str">
        <f t="shared" si="272"/>
        <v/>
      </c>
      <c r="CA809" s="37" t="str">
        <f>IFERROR(VLOOKUP($BY809,Account_Value!$C$2:$F$2500,4,0),"")</f>
        <v/>
      </c>
      <c r="CB809" s="43" t="str">
        <f t="shared" si="260"/>
        <v/>
      </c>
      <c r="CC809" s="122" t="str">
        <f>IF($BZ809="","",SUM($BZ$2:$BZ809))</f>
        <v/>
      </c>
      <c r="CD809" s="43" t="str">
        <f>IF($BZ809="","",$BU$19*(SUM($BZ$2:$BZ809)))</f>
        <v/>
      </c>
    </row>
    <row r="810" spans="1:82">
      <c r="A810" s="4" t="str">
        <f t="shared" si="261"/>
        <v/>
      </c>
      <c r="B810" s="21" t="str">
        <f>IF(Investments_Import!A810="","",Investments_Import!A810)</f>
        <v/>
      </c>
      <c r="C810" s="22" t="str">
        <f t="shared" si="254"/>
        <v/>
      </c>
      <c r="D810" s="51" t="str">
        <f t="shared" si="262"/>
        <v/>
      </c>
      <c r="E810" s="3" t="str">
        <f>IF(Investments_Import!B810="","",Investments_Import!B810)</f>
        <v/>
      </c>
      <c r="F810" s="54" t="str">
        <f t="shared" si="263"/>
        <v xml:space="preserve"> </v>
      </c>
      <c r="G810" s="54" t="str">
        <f>IF($B810="","",COUNTIF($F$2:$F810,$F810))</f>
        <v/>
      </c>
      <c r="H810" s="53" t="str">
        <f t="shared" si="264"/>
        <v xml:space="preserve">  </v>
      </c>
      <c r="I810" s="3" t="str">
        <f>IF(Investments_Import!C810="","",Investments_Import!C810)</f>
        <v/>
      </c>
      <c r="J810" s="108" t="str">
        <f>IF(Investments_Import!D810="","",Investments_Import!D810)</f>
        <v/>
      </c>
      <c r="K810" s="108" t="str">
        <f t="shared" si="265"/>
        <v/>
      </c>
      <c r="L810" s="47" t="str">
        <f>IF(Investments_Import!E810="","",Investments_Import!E810)</f>
        <v/>
      </c>
      <c r="M810" s="47" t="str">
        <f t="shared" si="255"/>
        <v/>
      </c>
      <c r="N810" s="31" t="str">
        <f>IF(Investments_Import!F810="","",Investments_Import!F810)</f>
        <v/>
      </c>
      <c r="O810" s="31" t="str">
        <f t="shared" si="256"/>
        <v/>
      </c>
      <c r="P810" s="3" t="str">
        <f>IF(Investments_Import!G810="","",Investments_Import!G810)</f>
        <v/>
      </c>
      <c r="Q810" s="3" t="str">
        <f>IF(Investments_Import!H810="","",Investments_Import!H810)</f>
        <v/>
      </c>
      <c r="R810" s="37" t="str">
        <f t="shared" si="257"/>
        <v/>
      </c>
      <c r="S810" s="37" t="str">
        <f t="shared" si="258"/>
        <v/>
      </c>
      <c r="U810" s="36" t="str">
        <f>IF(Mining_Import!A810="","",Mining_Import!A810)</f>
        <v/>
      </c>
      <c r="V810" s="22" t="str">
        <f t="shared" si="266"/>
        <v/>
      </c>
      <c r="W810" s="127" t="str">
        <f t="shared" si="267"/>
        <v/>
      </c>
      <c r="X810" s="127" t="str">
        <f t="shared" si="268"/>
        <v/>
      </c>
      <c r="Y810" s="127" t="str">
        <f t="shared" si="269"/>
        <v/>
      </c>
      <c r="Z810" s="36" t="str">
        <f>IF(Mining_Import!B810="","",Mining_Import!B810)</f>
        <v/>
      </c>
      <c r="AA810" s="184" t="str">
        <f>IF(Mining_Import!$C810="","",Mining_Import!$C810)</f>
        <v/>
      </c>
      <c r="AB810" s="122" t="str">
        <f t="shared" si="270"/>
        <v/>
      </c>
      <c r="AC810" s="122" t="str">
        <f>IF($Y810&gt;Dashboard!$Q$19,$AB810,"")</f>
        <v/>
      </c>
      <c r="AD810" s="43" t="str">
        <f t="shared" si="271"/>
        <v/>
      </c>
      <c r="AE810" s="36" t="str">
        <f>IF(Mining_Import!D810="","",Mining_Import!D810)</f>
        <v/>
      </c>
      <c r="AF810" s="36" t="str">
        <f>IF(Mining_Import!E810="","",Mining_Import!E810)</f>
        <v/>
      </c>
      <c r="AG810" s="36" t="str">
        <f>IF(Mining_Import!F810="","",Mining_Import!F810)</f>
        <v/>
      </c>
      <c r="AH810" s="36" t="str">
        <f>IF(Mining_Import!G810="","",Mining_Import!G810)</f>
        <v/>
      </c>
      <c r="AI810" s="36" t="str">
        <f>IF(Mining_Import!H810="","",Mining_Import!H810)</f>
        <v/>
      </c>
      <c r="AJ810" s="36" t="str">
        <f>IF(Mining_Import!I810="","",Mining_Import!I810)</f>
        <v/>
      </c>
      <c r="BY810" s="120" t="str">
        <f t="shared" si="259"/>
        <v/>
      </c>
      <c r="BZ810" s="184" t="str">
        <f t="shared" si="272"/>
        <v/>
      </c>
      <c r="CA810" s="37" t="str">
        <f>IFERROR(VLOOKUP($BY810,Account_Value!$C$2:$F$2500,4,0),"")</f>
        <v/>
      </c>
      <c r="CB810" s="43" t="str">
        <f t="shared" si="260"/>
        <v/>
      </c>
      <c r="CC810" s="122" t="str">
        <f>IF($BZ810="","",SUM($BZ$2:$BZ810))</f>
        <v/>
      </c>
      <c r="CD810" s="43" t="str">
        <f>IF($BZ810="","",$BU$19*(SUM($BZ$2:$BZ810)))</f>
        <v/>
      </c>
    </row>
    <row r="811" spans="1:82">
      <c r="A811" s="4" t="str">
        <f t="shared" si="261"/>
        <v/>
      </c>
      <c r="B811" s="21" t="str">
        <f>IF(Investments_Import!A811="","",Investments_Import!A811)</f>
        <v/>
      </c>
      <c r="C811" s="22" t="str">
        <f t="shared" si="254"/>
        <v/>
      </c>
      <c r="D811" s="51" t="str">
        <f t="shared" si="262"/>
        <v/>
      </c>
      <c r="E811" s="3" t="str">
        <f>IF(Investments_Import!B811="","",Investments_Import!B811)</f>
        <v/>
      </c>
      <c r="F811" s="54" t="str">
        <f t="shared" si="263"/>
        <v xml:space="preserve"> </v>
      </c>
      <c r="G811" s="54" t="str">
        <f>IF($B811="","",COUNTIF($F$2:$F811,$F811))</f>
        <v/>
      </c>
      <c r="H811" s="53" t="str">
        <f t="shared" si="264"/>
        <v xml:space="preserve">  </v>
      </c>
      <c r="I811" s="3" t="str">
        <f>IF(Investments_Import!C811="","",Investments_Import!C811)</f>
        <v/>
      </c>
      <c r="J811" s="108" t="str">
        <f>IF(Investments_Import!D811="","",Investments_Import!D811)</f>
        <v/>
      </c>
      <c r="K811" s="108" t="str">
        <f t="shared" si="265"/>
        <v/>
      </c>
      <c r="L811" s="47" t="str">
        <f>IF(Investments_Import!E811="","",Investments_Import!E811)</f>
        <v/>
      </c>
      <c r="M811" s="47" t="str">
        <f t="shared" si="255"/>
        <v/>
      </c>
      <c r="N811" s="31" t="str">
        <f>IF(Investments_Import!F811="","",Investments_Import!F811)</f>
        <v/>
      </c>
      <c r="O811" s="31" t="str">
        <f t="shared" si="256"/>
        <v/>
      </c>
      <c r="P811" s="3" t="str">
        <f>IF(Investments_Import!G811="","",Investments_Import!G811)</f>
        <v/>
      </c>
      <c r="Q811" s="3" t="str">
        <f>IF(Investments_Import!H811="","",Investments_Import!H811)</f>
        <v/>
      </c>
      <c r="R811" s="37" t="str">
        <f t="shared" si="257"/>
        <v/>
      </c>
      <c r="S811" s="37" t="str">
        <f t="shared" si="258"/>
        <v/>
      </c>
      <c r="U811" s="36" t="str">
        <f>IF(Mining_Import!A811="","",Mining_Import!A811)</f>
        <v/>
      </c>
      <c r="V811" s="22" t="str">
        <f t="shared" si="266"/>
        <v/>
      </c>
      <c r="W811" s="127" t="str">
        <f t="shared" si="267"/>
        <v/>
      </c>
      <c r="X811" s="127" t="str">
        <f t="shared" si="268"/>
        <v/>
      </c>
      <c r="Y811" s="127" t="str">
        <f t="shared" si="269"/>
        <v/>
      </c>
      <c r="Z811" s="36" t="str">
        <f>IF(Mining_Import!B811="","",Mining_Import!B811)</f>
        <v/>
      </c>
      <c r="AA811" s="184" t="str">
        <f>IF(Mining_Import!$C811="","",Mining_Import!$C811)</f>
        <v/>
      </c>
      <c r="AB811" s="122" t="str">
        <f t="shared" si="270"/>
        <v/>
      </c>
      <c r="AC811" s="122" t="str">
        <f>IF($Y811&gt;Dashboard!$Q$19,$AB811,"")</f>
        <v/>
      </c>
      <c r="AD811" s="43" t="str">
        <f t="shared" si="271"/>
        <v/>
      </c>
      <c r="AE811" s="36" t="str">
        <f>IF(Mining_Import!D811="","",Mining_Import!D811)</f>
        <v/>
      </c>
      <c r="AF811" s="36" t="str">
        <f>IF(Mining_Import!E811="","",Mining_Import!E811)</f>
        <v/>
      </c>
      <c r="AG811" s="36" t="str">
        <f>IF(Mining_Import!F811="","",Mining_Import!F811)</f>
        <v/>
      </c>
      <c r="AH811" s="36" t="str">
        <f>IF(Mining_Import!G811="","",Mining_Import!G811)</f>
        <v/>
      </c>
      <c r="AI811" s="36" t="str">
        <f>IF(Mining_Import!H811="","",Mining_Import!H811)</f>
        <v/>
      </c>
      <c r="AJ811" s="36" t="str">
        <f>IF(Mining_Import!I811="","",Mining_Import!I811)</f>
        <v/>
      </c>
      <c r="BY811" s="120" t="str">
        <f t="shared" si="259"/>
        <v/>
      </c>
      <c r="BZ811" s="184" t="str">
        <f t="shared" si="272"/>
        <v/>
      </c>
      <c r="CA811" s="37" t="str">
        <f>IFERROR(VLOOKUP($BY811,Account_Value!$C$2:$F$2500,4,0),"")</f>
        <v/>
      </c>
      <c r="CB811" s="43" t="str">
        <f t="shared" si="260"/>
        <v/>
      </c>
      <c r="CC811" s="122" t="str">
        <f>IF($BZ811="","",SUM($BZ$2:$BZ811))</f>
        <v/>
      </c>
      <c r="CD811" s="43" t="str">
        <f>IF($BZ811="","",$BU$19*(SUM($BZ$2:$BZ811)))</f>
        <v/>
      </c>
    </row>
    <row r="812" spans="1:82">
      <c r="A812" s="4" t="str">
        <f t="shared" si="261"/>
        <v/>
      </c>
      <c r="B812" s="21" t="str">
        <f>IF(Investments_Import!A812="","",Investments_Import!A812)</f>
        <v/>
      </c>
      <c r="C812" s="22" t="str">
        <f t="shared" si="254"/>
        <v/>
      </c>
      <c r="D812" s="51" t="str">
        <f t="shared" si="262"/>
        <v/>
      </c>
      <c r="E812" s="3" t="str">
        <f>IF(Investments_Import!B812="","",Investments_Import!B812)</f>
        <v/>
      </c>
      <c r="F812" s="54" t="str">
        <f t="shared" si="263"/>
        <v xml:space="preserve"> </v>
      </c>
      <c r="G812" s="54" t="str">
        <f>IF($B812="","",COUNTIF($F$2:$F812,$F812))</f>
        <v/>
      </c>
      <c r="H812" s="53" t="str">
        <f t="shared" si="264"/>
        <v xml:space="preserve">  </v>
      </c>
      <c r="I812" s="3" t="str">
        <f>IF(Investments_Import!C812="","",Investments_Import!C812)</f>
        <v/>
      </c>
      <c r="J812" s="108" t="str">
        <f>IF(Investments_Import!D812="","",Investments_Import!D812)</f>
        <v/>
      </c>
      <c r="K812" s="108" t="str">
        <f t="shared" si="265"/>
        <v/>
      </c>
      <c r="L812" s="47" t="str">
        <f>IF(Investments_Import!E812="","",Investments_Import!E812)</f>
        <v/>
      </c>
      <c r="M812" s="47" t="str">
        <f t="shared" si="255"/>
        <v/>
      </c>
      <c r="N812" s="31" t="str">
        <f>IF(Investments_Import!F812="","",Investments_Import!F812)</f>
        <v/>
      </c>
      <c r="O812" s="31" t="str">
        <f t="shared" si="256"/>
        <v/>
      </c>
      <c r="P812" s="3" t="str">
        <f>IF(Investments_Import!G812="","",Investments_Import!G812)</f>
        <v/>
      </c>
      <c r="Q812" s="3" t="str">
        <f>IF(Investments_Import!H812="","",Investments_Import!H812)</f>
        <v/>
      </c>
      <c r="R812" s="37" t="str">
        <f t="shared" si="257"/>
        <v/>
      </c>
      <c r="S812" s="37" t="str">
        <f t="shared" si="258"/>
        <v/>
      </c>
      <c r="U812" s="36" t="str">
        <f>IF(Mining_Import!A812="","",Mining_Import!A812)</f>
        <v/>
      </c>
      <c r="V812" s="22" t="str">
        <f t="shared" si="266"/>
        <v/>
      </c>
      <c r="W812" s="127" t="str">
        <f t="shared" si="267"/>
        <v/>
      </c>
      <c r="X812" s="127" t="str">
        <f t="shared" si="268"/>
        <v/>
      </c>
      <c r="Y812" s="127" t="str">
        <f t="shared" si="269"/>
        <v/>
      </c>
      <c r="Z812" s="36" t="str">
        <f>IF(Mining_Import!B812="","",Mining_Import!B812)</f>
        <v/>
      </c>
      <c r="AA812" s="184" t="str">
        <f>IF(Mining_Import!$C812="","",Mining_Import!$C812)</f>
        <v/>
      </c>
      <c r="AB812" s="122" t="str">
        <f t="shared" si="270"/>
        <v/>
      </c>
      <c r="AC812" s="122" t="str">
        <f>IF($Y812&gt;Dashboard!$Q$19,$AB812,"")</f>
        <v/>
      </c>
      <c r="AD812" s="43" t="str">
        <f t="shared" si="271"/>
        <v/>
      </c>
      <c r="AE812" s="36" t="str">
        <f>IF(Mining_Import!D812="","",Mining_Import!D812)</f>
        <v/>
      </c>
      <c r="AF812" s="36" t="str">
        <f>IF(Mining_Import!E812="","",Mining_Import!E812)</f>
        <v/>
      </c>
      <c r="AG812" s="36" t="str">
        <f>IF(Mining_Import!F812="","",Mining_Import!F812)</f>
        <v/>
      </c>
      <c r="AH812" s="36" t="str">
        <f>IF(Mining_Import!G812="","",Mining_Import!G812)</f>
        <v/>
      </c>
      <c r="AI812" s="36" t="str">
        <f>IF(Mining_Import!H812="","",Mining_Import!H812)</f>
        <v/>
      </c>
      <c r="AJ812" s="36" t="str">
        <f>IF(Mining_Import!I812="","",Mining_Import!I812)</f>
        <v/>
      </c>
      <c r="BY812" s="120" t="str">
        <f t="shared" si="259"/>
        <v/>
      </c>
      <c r="BZ812" s="184" t="str">
        <f t="shared" si="272"/>
        <v/>
      </c>
      <c r="CA812" s="37" t="str">
        <f>IFERROR(VLOOKUP($BY812,Account_Value!$C$2:$F$2500,4,0),"")</f>
        <v/>
      </c>
      <c r="CB812" s="43" t="str">
        <f t="shared" si="260"/>
        <v/>
      </c>
      <c r="CC812" s="122" t="str">
        <f>IF($BZ812="","",SUM($BZ$2:$BZ812))</f>
        <v/>
      </c>
      <c r="CD812" s="43" t="str">
        <f>IF($BZ812="","",$BU$19*(SUM($BZ$2:$BZ812)))</f>
        <v/>
      </c>
    </row>
    <row r="813" spans="1:82">
      <c r="A813" s="4" t="str">
        <f t="shared" si="261"/>
        <v/>
      </c>
      <c r="B813" s="21" t="str">
        <f>IF(Investments_Import!A813="","",Investments_Import!A813)</f>
        <v/>
      </c>
      <c r="C813" s="22" t="str">
        <f t="shared" si="254"/>
        <v/>
      </c>
      <c r="D813" s="51" t="str">
        <f t="shared" si="262"/>
        <v/>
      </c>
      <c r="E813" s="3" t="str">
        <f>IF(Investments_Import!B813="","",Investments_Import!B813)</f>
        <v/>
      </c>
      <c r="F813" s="54" t="str">
        <f t="shared" si="263"/>
        <v xml:space="preserve"> </v>
      </c>
      <c r="G813" s="54" t="str">
        <f>IF($B813="","",COUNTIF($F$2:$F813,$F813))</f>
        <v/>
      </c>
      <c r="H813" s="53" t="str">
        <f t="shared" si="264"/>
        <v xml:space="preserve">  </v>
      </c>
      <c r="I813" s="3" t="str">
        <f>IF(Investments_Import!C813="","",Investments_Import!C813)</f>
        <v/>
      </c>
      <c r="J813" s="108" t="str">
        <f>IF(Investments_Import!D813="","",Investments_Import!D813)</f>
        <v/>
      </c>
      <c r="K813" s="108" t="str">
        <f t="shared" si="265"/>
        <v/>
      </c>
      <c r="L813" s="47" t="str">
        <f>IF(Investments_Import!E813="","",Investments_Import!E813)</f>
        <v/>
      </c>
      <c r="M813" s="47" t="str">
        <f t="shared" si="255"/>
        <v/>
      </c>
      <c r="N813" s="31" t="str">
        <f>IF(Investments_Import!F813="","",Investments_Import!F813)</f>
        <v/>
      </c>
      <c r="O813" s="31" t="str">
        <f t="shared" si="256"/>
        <v/>
      </c>
      <c r="P813" s="3" t="str">
        <f>IF(Investments_Import!G813="","",Investments_Import!G813)</f>
        <v/>
      </c>
      <c r="Q813" s="3" t="str">
        <f>IF(Investments_Import!H813="","",Investments_Import!H813)</f>
        <v/>
      </c>
      <c r="R813" s="37" t="str">
        <f t="shared" si="257"/>
        <v/>
      </c>
      <c r="S813" s="37" t="str">
        <f t="shared" si="258"/>
        <v/>
      </c>
      <c r="U813" s="36" t="str">
        <f>IF(Mining_Import!A813="","",Mining_Import!A813)</f>
        <v/>
      </c>
      <c r="V813" s="22" t="str">
        <f t="shared" si="266"/>
        <v/>
      </c>
      <c r="W813" s="127" t="str">
        <f t="shared" si="267"/>
        <v/>
      </c>
      <c r="X813" s="127" t="str">
        <f t="shared" si="268"/>
        <v/>
      </c>
      <c r="Y813" s="127" t="str">
        <f t="shared" si="269"/>
        <v/>
      </c>
      <c r="Z813" s="36" t="str">
        <f>IF(Mining_Import!B813="","",Mining_Import!B813)</f>
        <v/>
      </c>
      <c r="AA813" s="184" t="str">
        <f>IF(Mining_Import!$C813="","",Mining_Import!$C813)</f>
        <v/>
      </c>
      <c r="AB813" s="122" t="str">
        <f t="shared" si="270"/>
        <v/>
      </c>
      <c r="AC813" s="122" t="str">
        <f>IF($Y813&gt;Dashboard!$Q$19,$AB813,"")</f>
        <v/>
      </c>
      <c r="AD813" s="43" t="str">
        <f t="shared" si="271"/>
        <v/>
      </c>
      <c r="AE813" s="36" t="str">
        <f>IF(Mining_Import!D813="","",Mining_Import!D813)</f>
        <v/>
      </c>
      <c r="AF813" s="36" t="str">
        <f>IF(Mining_Import!E813="","",Mining_Import!E813)</f>
        <v/>
      </c>
      <c r="AG813" s="36" t="str">
        <f>IF(Mining_Import!F813="","",Mining_Import!F813)</f>
        <v/>
      </c>
      <c r="AH813" s="36" t="str">
        <f>IF(Mining_Import!G813="","",Mining_Import!G813)</f>
        <v/>
      </c>
      <c r="AI813" s="36" t="str">
        <f>IF(Mining_Import!H813="","",Mining_Import!H813)</f>
        <v/>
      </c>
      <c r="AJ813" s="36" t="str">
        <f>IF(Mining_Import!I813="","",Mining_Import!I813)</f>
        <v/>
      </c>
      <c r="BY813" s="120" t="str">
        <f t="shared" si="259"/>
        <v/>
      </c>
      <c r="BZ813" s="184" t="str">
        <f t="shared" si="272"/>
        <v/>
      </c>
      <c r="CA813" s="37" t="str">
        <f>IFERROR(VLOOKUP($BY813,Account_Value!$C$2:$F$2500,4,0),"")</f>
        <v/>
      </c>
      <c r="CB813" s="43" t="str">
        <f t="shared" si="260"/>
        <v/>
      </c>
      <c r="CC813" s="122" t="str">
        <f>IF($BZ813="","",SUM($BZ$2:$BZ813))</f>
        <v/>
      </c>
      <c r="CD813" s="43" t="str">
        <f>IF($BZ813="","",$BU$19*(SUM($BZ$2:$BZ813)))</f>
        <v/>
      </c>
    </row>
    <row r="814" spans="1:82">
      <c r="A814" s="4" t="str">
        <f t="shared" si="261"/>
        <v/>
      </c>
      <c r="B814" s="21" t="str">
        <f>IF(Investments_Import!A814="","",Investments_Import!A814)</f>
        <v/>
      </c>
      <c r="C814" s="22" t="str">
        <f t="shared" si="254"/>
        <v/>
      </c>
      <c r="D814" s="51" t="str">
        <f t="shared" si="262"/>
        <v/>
      </c>
      <c r="E814" s="3" t="str">
        <f>IF(Investments_Import!B814="","",Investments_Import!B814)</f>
        <v/>
      </c>
      <c r="F814" s="54" t="str">
        <f t="shared" si="263"/>
        <v xml:space="preserve"> </v>
      </c>
      <c r="G814" s="54" t="str">
        <f>IF($B814="","",COUNTIF($F$2:$F814,$F814))</f>
        <v/>
      </c>
      <c r="H814" s="53" t="str">
        <f t="shared" si="264"/>
        <v xml:space="preserve">  </v>
      </c>
      <c r="I814" s="3" t="str">
        <f>IF(Investments_Import!C814="","",Investments_Import!C814)</f>
        <v/>
      </c>
      <c r="J814" s="108" t="str">
        <f>IF(Investments_Import!D814="","",Investments_Import!D814)</f>
        <v/>
      </c>
      <c r="K814" s="108" t="str">
        <f t="shared" si="265"/>
        <v/>
      </c>
      <c r="L814" s="47" t="str">
        <f>IF(Investments_Import!E814="","",Investments_Import!E814)</f>
        <v/>
      </c>
      <c r="M814" s="47" t="str">
        <f t="shared" si="255"/>
        <v/>
      </c>
      <c r="N814" s="31" t="str">
        <f>IF(Investments_Import!F814="","",Investments_Import!F814)</f>
        <v/>
      </c>
      <c r="O814" s="31" t="str">
        <f t="shared" si="256"/>
        <v/>
      </c>
      <c r="P814" s="3" t="str">
        <f>IF(Investments_Import!G814="","",Investments_Import!G814)</f>
        <v/>
      </c>
      <c r="Q814" s="3" t="str">
        <f>IF(Investments_Import!H814="","",Investments_Import!H814)</f>
        <v/>
      </c>
      <c r="R814" s="37" t="str">
        <f t="shared" si="257"/>
        <v/>
      </c>
      <c r="S814" s="37" t="str">
        <f t="shared" si="258"/>
        <v/>
      </c>
      <c r="U814" s="36" t="str">
        <f>IF(Mining_Import!A814="","",Mining_Import!A814)</f>
        <v/>
      </c>
      <c r="V814" s="22" t="str">
        <f t="shared" si="266"/>
        <v/>
      </c>
      <c r="W814" s="127" t="str">
        <f t="shared" si="267"/>
        <v/>
      </c>
      <c r="X814" s="127" t="str">
        <f t="shared" si="268"/>
        <v/>
      </c>
      <c r="Y814" s="127" t="str">
        <f t="shared" si="269"/>
        <v/>
      </c>
      <c r="Z814" s="36" t="str">
        <f>IF(Mining_Import!B814="","",Mining_Import!B814)</f>
        <v/>
      </c>
      <c r="AA814" s="184" t="str">
        <f>IF(Mining_Import!$C814="","",Mining_Import!$C814)</f>
        <v/>
      </c>
      <c r="AB814" s="122" t="str">
        <f t="shared" si="270"/>
        <v/>
      </c>
      <c r="AC814" s="122" t="str">
        <f>IF($Y814&gt;Dashboard!$Q$19,$AB814,"")</f>
        <v/>
      </c>
      <c r="AD814" s="43" t="str">
        <f t="shared" si="271"/>
        <v/>
      </c>
      <c r="AE814" s="36" t="str">
        <f>IF(Mining_Import!D814="","",Mining_Import!D814)</f>
        <v/>
      </c>
      <c r="AF814" s="36" t="str">
        <f>IF(Mining_Import!E814="","",Mining_Import!E814)</f>
        <v/>
      </c>
      <c r="AG814" s="36" t="str">
        <f>IF(Mining_Import!F814="","",Mining_Import!F814)</f>
        <v/>
      </c>
      <c r="AH814" s="36" t="str">
        <f>IF(Mining_Import!G814="","",Mining_Import!G814)</f>
        <v/>
      </c>
      <c r="AI814" s="36" t="str">
        <f>IF(Mining_Import!H814="","",Mining_Import!H814)</f>
        <v/>
      </c>
      <c r="AJ814" s="36" t="str">
        <f>IF(Mining_Import!I814="","",Mining_Import!I814)</f>
        <v/>
      </c>
      <c r="BY814" s="120" t="str">
        <f t="shared" si="259"/>
        <v/>
      </c>
      <c r="BZ814" s="184" t="str">
        <f t="shared" si="272"/>
        <v/>
      </c>
      <c r="CA814" s="37" t="str">
        <f>IFERROR(VLOOKUP($BY814,Account_Value!$C$2:$F$2500,4,0),"")</f>
        <v/>
      </c>
      <c r="CB814" s="43" t="str">
        <f t="shared" si="260"/>
        <v/>
      </c>
      <c r="CC814" s="122" t="str">
        <f>IF($BZ814="","",SUM($BZ$2:$BZ814))</f>
        <v/>
      </c>
      <c r="CD814" s="43" t="str">
        <f>IF($BZ814="","",$BU$19*(SUM($BZ$2:$BZ814)))</f>
        <v/>
      </c>
    </row>
    <row r="815" spans="1:82">
      <c r="A815" s="4" t="str">
        <f t="shared" si="261"/>
        <v/>
      </c>
      <c r="B815" s="21" t="str">
        <f>IF(Investments_Import!A815="","",Investments_Import!A815)</f>
        <v/>
      </c>
      <c r="C815" s="22" t="str">
        <f t="shared" si="254"/>
        <v/>
      </c>
      <c r="D815" s="51" t="str">
        <f t="shared" si="262"/>
        <v/>
      </c>
      <c r="E815" s="3" t="str">
        <f>IF(Investments_Import!B815="","",Investments_Import!B815)</f>
        <v/>
      </c>
      <c r="F815" s="54" t="str">
        <f t="shared" si="263"/>
        <v xml:space="preserve"> </v>
      </c>
      <c r="G815" s="54" t="str">
        <f>IF($B815="","",COUNTIF($F$2:$F815,$F815))</f>
        <v/>
      </c>
      <c r="H815" s="53" t="str">
        <f t="shared" si="264"/>
        <v xml:space="preserve">  </v>
      </c>
      <c r="I815" s="3" t="str">
        <f>IF(Investments_Import!C815="","",Investments_Import!C815)</f>
        <v/>
      </c>
      <c r="J815" s="108" t="str">
        <f>IF(Investments_Import!D815="","",Investments_Import!D815)</f>
        <v/>
      </c>
      <c r="K815" s="108" t="str">
        <f t="shared" si="265"/>
        <v/>
      </c>
      <c r="L815" s="47" t="str">
        <f>IF(Investments_Import!E815="","",Investments_Import!E815)</f>
        <v/>
      </c>
      <c r="M815" s="47" t="str">
        <f t="shared" si="255"/>
        <v/>
      </c>
      <c r="N815" s="31" t="str">
        <f>IF(Investments_Import!F815="","",Investments_Import!F815)</f>
        <v/>
      </c>
      <c r="O815" s="31" t="str">
        <f t="shared" si="256"/>
        <v/>
      </c>
      <c r="P815" s="3" t="str">
        <f>IF(Investments_Import!G815="","",Investments_Import!G815)</f>
        <v/>
      </c>
      <c r="Q815" s="3" t="str">
        <f>IF(Investments_Import!H815="","",Investments_Import!H815)</f>
        <v/>
      </c>
      <c r="R815" s="37" t="str">
        <f t="shared" si="257"/>
        <v/>
      </c>
      <c r="S815" s="37" t="str">
        <f t="shared" si="258"/>
        <v/>
      </c>
      <c r="U815" s="36" t="str">
        <f>IF(Mining_Import!A815="","",Mining_Import!A815)</f>
        <v/>
      </c>
      <c r="V815" s="22" t="str">
        <f t="shared" si="266"/>
        <v/>
      </c>
      <c r="W815" s="127" t="str">
        <f t="shared" si="267"/>
        <v/>
      </c>
      <c r="X815" s="127" t="str">
        <f t="shared" si="268"/>
        <v/>
      </c>
      <c r="Y815" s="127" t="str">
        <f t="shared" si="269"/>
        <v/>
      </c>
      <c r="Z815" s="36" t="str">
        <f>IF(Mining_Import!B815="","",Mining_Import!B815)</f>
        <v/>
      </c>
      <c r="AA815" s="184" t="str">
        <f>IF(Mining_Import!$C815="","",Mining_Import!$C815)</f>
        <v/>
      </c>
      <c r="AB815" s="122" t="str">
        <f t="shared" si="270"/>
        <v/>
      </c>
      <c r="AC815" s="122" t="str">
        <f>IF($Y815&gt;Dashboard!$Q$19,$AB815,"")</f>
        <v/>
      </c>
      <c r="AD815" s="43" t="str">
        <f t="shared" si="271"/>
        <v/>
      </c>
      <c r="AE815" s="36" t="str">
        <f>IF(Mining_Import!D815="","",Mining_Import!D815)</f>
        <v/>
      </c>
      <c r="AF815" s="36" t="str">
        <f>IF(Mining_Import!E815="","",Mining_Import!E815)</f>
        <v/>
      </c>
      <c r="AG815" s="36" t="str">
        <f>IF(Mining_Import!F815="","",Mining_Import!F815)</f>
        <v/>
      </c>
      <c r="AH815" s="36" t="str">
        <f>IF(Mining_Import!G815="","",Mining_Import!G815)</f>
        <v/>
      </c>
      <c r="AI815" s="36" t="str">
        <f>IF(Mining_Import!H815="","",Mining_Import!H815)</f>
        <v/>
      </c>
      <c r="AJ815" s="36" t="str">
        <f>IF(Mining_Import!I815="","",Mining_Import!I815)</f>
        <v/>
      </c>
      <c r="BY815" s="120" t="str">
        <f t="shared" si="259"/>
        <v/>
      </c>
      <c r="BZ815" s="184" t="str">
        <f t="shared" si="272"/>
        <v/>
      </c>
      <c r="CA815" s="37" t="str">
        <f>IFERROR(VLOOKUP($BY815,Account_Value!$C$2:$F$2500,4,0),"")</f>
        <v/>
      </c>
      <c r="CB815" s="43" t="str">
        <f t="shared" si="260"/>
        <v/>
      </c>
      <c r="CC815" s="122" t="str">
        <f>IF($BZ815="","",SUM($BZ$2:$BZ815))</f>
        <v/>
      </c>
      <c r="CD815" s="43" t="str">
        <f>IF($BZ815="","",$BU$19*(SUM($BZ$2:$BZ815)))</f>
        <v/>
      </c>
    </row>
    <row r="816" spans="1:82">
      <c r="A816" s="4" t="str">
        <f t="shared" si="261"/>
        <v/>
      </c>
      <c r="B816" s="21" t="str">
        <f>IF(Investments_Import!A816="","",Investments_Import!A816)</f>
        <v/>
      </c>
      <c r="C816" s="22" t="str">
        <f t="shared" si="254"/>
        <v/>
      </c>
      <c r="D816" s="51" t="str">
        <f t="shared" si="262"/>
        <v/>
      </c>
      <c r="E816" s="3" t="str">
        <f>IF(Investments_Import!B816="","",Investments_Import!B816)</f>
        <v/>
      </c>
      <c r="F816" s="54" t="str">
        <f t="shared" si="263"/>
        <v xml:space="preserve"> </v>
      </c>
      <c r="G816" s="54" t="str">
        <f>IF($B816="","",COUNTIF($F$2:$F816,$F816))</f>
        <v/>
      </c>
      <c r="H816" s="53" t="str">
        <f t="shared" si="264"/>
        <v xml:space="preserve">  </v>
      </c>
      <c r="I816" s="3" t="str">
        <f>IF(Investments_Import!C816="","",Investments_Import!C816)</f>
        <v/>
      </c>
      <c r="J816" s="108" t="str">
        <f>IF(Investments_Import!D816="","",Investments_Import!D816)</f>
        <v/>
      </c>
      <c r="K816" s="108" t="str">
        <f t="shared" si="265"/>
        <v/>
      </c>
      <c r="L816" s="47" t="str">
        <f>IF(Investments_Import!E816="","",Investments_Import!E816)</f>
        <v/>
      </c>
      <c r="M816" s="47" t="str">
        <f t="shared" si="255"/>
        <v/>
      </c>
      <c r="N816" s="31" t="str">
        <f>IF(Investments_Import!F816="","",Investments_Import!F816)</f>
        <v/>
      </c>
      <c r="O816" s="31" t="str">
        <f t="shared" si="256"/>
        <v/>
      </c>
      <c r="P816" s="3" t="str">
        <f>IF(Investments_Import!G816="","",Investments_Import!G816)</f>
        <v/>
      </c>
      <c r="Q816" s="3" t="str">
        <f>IF(Investments_Import!H816="","",Investments_Import!H816)</f>
        <v/>
      </c>
      <c r="R816" s="37" t="str">
        <f t="shared" si="257"/>
        <v/>
      </c>
      <c r="S816" s="37" t="str">
        <f t="shared" si="258"/>
        <v/>
      </c>
      <c r="U816" s="36" t="str">
        <f>IF(Mining_Import!A816="","",Mining_Import!A816)</f>
        <v/>
      </c>
      <c r="V816" s="22" t="str">
        <f t="shared" si="266"/>
        <v/>
      </c>
      <c r="W816" s="127" t="str">
        <f t="shared" si="267"/>
        <v/>
      </c>
      <c r="X816" s="127" t="str">
        <f t="shared" si="268"/>
        <v/>
      </c>
      <c r="Y816" s="127" t="str">
        <f t="shared" si="269"/>
        <v/>
      </c>
      <c r="Z816" s="36" t="str">
        <f>IF(Mining_Import!B816="","",Mining_Import!B816)</f>
        <v/>
      </c>
      <c r="AA816" s="184" t="str">
        <f>IF(Mining_Import!$C816="","",Mining_Import!$C816)</f>
        <v/>
      </c>
      <c r="AB816" s="122" t="str">
        <f t="shared" si="270"/>
        <v/>
      </c>
      <c r="AC816" s="122" t="str">
        <f>IF($Y816&gt;Dashboard!$Q$19,$AB816,"")</f>
        <v/>
      </c>
      <c r="AD816" s="43" t="str">
        <f t="shared" si="271"/>
        <v/>
      </c>
      <c r="AE816" s="36" t="str">
        <f>IF(Mining_Import!D816="","",Mining_Import!D816)</f>
        <v/>
      </c>
      <c r="AF816" s="36" t="str">
        <f>IF(Mining_Import!E816="","",Mining_Import!E816)</f>
        <v/>
      </c>
      <c r="AG816" s="36" t="str">
        <f>IF(Mining_Import!F816="","",Mining_Import!F816)</f>
        <v/>
      </c>
      <c r="AH816" s="36" t="str">
        <f>IF(Mining_Import!G816="","",Mining_Import!G816)</f>
        <v/>
      </c>
      <c r="AI816" s="36" t="str">
        <f>IF(Mining_Import!H816="","",Mining_Import!H816)</f>
        <v/>
      </c>
      <c r="AJ816" s="36" t="str">
        <f>IF(Mining_Import!I816="","",Mining_Import!I816)</f>
        <v/>
      </c>
      <c r="BY816" s="120" t="str">
        <f t="shared" si="259"/>
        <v/>
      </c>
      <c r="BZ816" s="184" t="str">
        <f t="shared" si="272"/>
        <v/>
      </c>
      <c r="CA816" s="37" t="str">
        <f>IFERROR(VLOOKUP($BY816,Account_Value!$C$2:$F$2500,4,0),"")</f>
        <v/>
      </c>
      <c r="CB816" s="43" t="str">
        <f t="shared" si="260"/>
        <v/>
      </c>
      <c r="CC816" s="122" t="str">
        <f>IF($BZ816="","",SUM($BZ$2:$BZ816))</f>
        <v/>
      </c>
      <c r="CD816" s="43" t="str">
        <f>IF($BZ816="","",$BU$19*(SUM($BZ$2:$BZ816)))</f>
        <v/>
      </c>
    </row>
    <row r="817" spans="1:82">
      <c r="A817" s="4" t="str">
        <f t="shared" si="261"/>
        <v/>
      </c>
      <c r="B817" s="21" t="str">
        <f>IF(Investments_Import!A817="","",Investments_Import!A817)</f>
        <v/>
      </c>
      <c r="C817" s="22" t="str">
        <f t="shared" si="254"/>
        <v/>
      </c>
      <c r="D817" s="51" t="str">
        <f t="shared" si="262"/>
        <v/>
      </c>
      <c r="E817" s="3" t="str">
        <f>IF(Investments_Import!B817="","",Investments_Import!B817)</f>
        <v/>
      </c>
      <c r="F817" s="54" t="str">
        <f t="shared" si="263"/>
        <v xml:space="preserve"> </v>
      </c>
      <c r="G817" s="54" t="str">
        <f>IF($B817="","",COUNTIF($F$2:$F817,$F817))</f>
        <v/>
      </c>
      <c r="H817" s="53" t="str">
        <f t="shared" si="264"/>
        <v xml:space="preserve">  </v>
      </c>
      <c r="I817" s="3" t="str">
        <f>IF(Investments_Import!C817="","",Investments_Import!C817)</f>
        <v/>
      </c>
      <c r="J817" s="108" t="str">
        <f>IF(Investments_Import!D817="","",Investments_Import!D817)</f>
        <v/>
      </c>
      <c r="K817" s="108" t="str">
        <f t="shared" si="265"/>
        <v/>
      </c>
      <c r="L817" s="47" t="str">
        <f>IF(Investments_Import!E817="","",Investments_Import!E817)</f>
        <v/>
      </c>
      <c r="M817" s="47" t="str">
        <f t="shared" si="255"/>
        <v/>
      </c>
      <c r="N817" s="31" t="str">
        <f>IF(Investments_Import!F817="","",Investments_Import!F817)</f>
        <v/>
      </c>
      <c r="O817" s="31" t="str">
        <f t="shared" si="256"/>
        <v/>
      </c>
      <c r="P817" s="3" t="str">
        <f>IF(Investments_Import!G817="","",Investments_Import!G817)</f>
        <v/>
      </c>
      <c r="Q817" s="3" t="str">
        <f>IF(Investments_Import!H817="","",Investments_Import!H817)</f>
        <v/>
      </c>
      <c r="R817" s="37" t="str">
        <f t="shared" si="257"/>
        <v/>
      </c>
      <c r="S817" s="37" t="str">
        <f t="shared" si="258"/>
        <v/>
      </c>
      <c r="U817" s="36" t="str">
        <f>IF(Mining_Import!A817="","",Mining_Import!A817)</f>
        <v/>
      </c>
      <c r="V817" s="22" t="str">
        <f t="shared" si="266"/>
        <v/>
      </c>
      <c r="W817" s="127" t="str">
        <f t="shared" si="267"/>
        <v/>
      </c>
      <c r="X817" s="127" t="str">
        <f t="shared" si="268"/>
        <v/>
      </c>
      <c r="Y817" s="127" t="str">
        <f t="shared" si="269"/>
        <v/>
      </c>
      <c r="Z817" s="36" t="str">
        <f>IF(Mining_Import!B817="","",Mining_Import!B817)</f>
        <v/>
      </c>
      <c r="AA817" s="184" t="str">
        <f>IF(Mining_Import!$C817="","",Mining_Import!$C817)</f>
        <v/>
      </c>
      <c r="AB817" s="122" t="str">
        <f t="shared" si="270"/>
        <v/>
      </c>
      <c r="AC817" s="122" t="str">
        <f>IF($Y817&gt;Dashboard!$Q$19,$AB817,"")</f>
        <v/>
      </c>
      <c r="AD817" s="43" t="str">
        <f t="shared" si="271"/>
        <v/>
      </c>
      <c r="AE817" s="36" t="str">
        <f>IF(Mining_Import!D817="","",Mining_Import!D817)</f>
        <v/>
      </c>
      <c r="AF817" s="36" t="str">
        <f>IF(Mining_Import!E817="","",Mining_Import!E817)</f>
        <v/>
      </c>
      <c r="AG817" s="36" t="str">
        <f>IF(Mining_Import!F817="","",Mining_Import!F817)</f>
        <v/>
      </c>
      <c r="AH817" s="36" t="str">
        <f>IF(Mining_Import!G817="","",Mining_Import!G817)</f>
        <v/>
      </c>
      <c r="AI817" s="36" t="str">
        <f>IF(Mining_Import!H817="","",Mining_Import!H817)</f>
        <v/>
      </c>
      <c r="AJ817" s="36" t="str">
        <f>IF(Mining_Import!I817="","",Mining_Import!I817)</f>
        <v/>
      </c>
      <c r="BY817" s="120" t="str">
        <f t="shared" si="259"/>
        <v/>
      </c>
      <c r="BZ817" s="184" t="str">
        <f t="shared" si="272"/>
        <v/>
      </c>
      <c r="CA817" s="37" t="str">
        <f>IFERROR(VLOOKUP($BY817,Account_Value!$C$2:$F$2500,4,0),"")</f>
        <v/>
      </c>
      <c r="CB817" s="43" t="str">
        <f t="shared" si="260"/>
        <v/>
      </c>
      <c r="CC817" s="122" t="str">
        <f>IF($BZ817="","",SUM($BZ$2:$BZ817))</f>
        <v/>
      </c>
      <c r="CD817" s="43" t="str">
        <f>IF($BZ817="","",$BU$19*(SUM($BZ$2:$BZ817)))</f>
        <v/>
      </c>
    </row>
    <row r="818" spans="1:82">
      <c r="A818" s="4" t="str">
        <f t="shared" si="261"/>
        <v/>
      </c>
      <c r="B818" s="21" t="str">
        <f>IF(Investments_Import!A818="","",Investments_Import!A818)</f>
        <v/>
      </c>
      <c r="C818" s="22" t="str">
        <f t="shared" si="254"/>
        <v/>
      </c>
      <c r="D818" s="51" t="str">
        <f t="shared" si="262"/>
        <v/>
      </c>
      <c r="E818" s="3" t="str">
        <f>IF(Investments_Import!B818="","",Investments_Import!B818)</f>
        <v/>
      </c>
      <c r="F818" s="54" t="str">
        <f t="shared" si="263"/>
        <v xml:space="preserve"> </v>
      </c>
      <c r="G818" s="54" t="str">
        <f>IF($B818="","",COUNTIF($F$2:$F818,$F818))</f>
        <v/>
      </c>
      <c r="H818" s="53" t="str">
        <f t="shared" si="264"/>
        <v xml:space="preserve">  </v>
      </c>
      <c r="I818" s="3" t="str">
        <f>IF(Investments_Import!C818="","",Investments_Import!C818)</f>
        <v/>
      </c>
      <c r="J818" s="108" t="str">
        <f>IF(Investments_Import!D818="","",Investments_Import!D818)</f>
        <v/>
      </c>
      <c r="K818" s="108" t="str">
        <f t="shared" si="265"/>
        <v/>
      </c>
      <c r="L818" s="47" t="str">
        <f>IF(Investments_Import!E818="","",Investments_Import!E818)</f>
        <v/>
      </c>
      <c r="M818" s="47" t="str">
        <f t="shared" si="255"/>
        <v/>
      </c>
      <c r="N818" s="31" t="str">
        <f>IF(Investments_Import!F818="","",Investments_Import!F818)</f>
        <v/>
      </c>
      <c r="O818" s="31" t="str">
        <f t="shared" si="256"/>
        <v/>
      </c>
      <c r="P818" s="3" t="str">
        <f>IF(Investments_Import!G818="","",Investments_Import!G818)</f>
        <v/>
      </c>
      <c r="Q818" s="3" t="str">
        <f>IF(Investments_Import!H818="","",Investments_Import!H818)</f>
        <v/>
      </c>
      <c r="R818" s="37" t="str">
        <f t="shared" si="257"/>
        <v/>
      </c>
      <c r="S818" s="37" t="str">
        <f t="shared" si="258"/>
        <v/>
      </c>
      <c r="U818" s="36" t="str">
        <f>IF(Mining_Import!A818="","",Mining_Import!A818)</f>
        <v/>
      </c>
      <c r="V818" s="22" t="str">
        <f t="shared" si="266"/>
        <v/>
      </c>
      <c r="W818" s="127" t="str">
        <f t="shared" si="267"/>
        <v/>
      </c>
      <c r="X818" s="127" t="str">
        <f t="shared" si="268"/>
        <v/>
      </c>
      <c r="Y818" s="127" t="str">
        <f t="shared" si="269"/>
        <v/>
      </c>
      <c r="Z818" s="36" t="str">
        <f>IF(Mining_Import!B818="","",Mining_Import!B818)</f>
        <v/>
      </c>
      <c r="AA818" s="184" t="str">
        <f>IF(Mining_Import!$C818="","",Mining_Import!$C818)</f>
        <v/>
      </c>
      <c r="AB818" s="122" t="str">
        <f t="shared" si="270"/>
        <v/>
      </c>
      <c r="AC818" s="122" t="str">
        <f>IF($Y818&gt;Dashboard!$Q$19,$AB818,"")</f>
        <v/>
      </c>
      <c r="AD818" s="43" t="str">
        <f t="shared" si="271"/>
        <v/>
      </c>
      <c r="AE818" s="36" t="str">
        <f>IF(Mining_Import!D818="","",Mining_Import!D818)</f>
        <v/>
      </c>
      <c r="AF818" s="36" t="str">
        <f>IF(Mining_Import!E818="","",Mining_Import!E818)</f>
        <v/>
      </c>
      <c r="AG818" s="36" t="str">
        <f>IF(Mining_Import!F818="","",Mining_Import!F818)</f>
        <v/>
      </c>
      <c r="AH818" s="36" t="str">
        <f>IF(Mining_Import!G818="","",Mining_Import!G818)</f>
        <v/>
      </c>
      <c r="AI818" s="36" t="str">
        <f>IF(Mining_Import!H818="","",Mining_Import!H818)</f>
        <v/>
      </c>
      <c r="AJ818" s="36" t="str">
        <f>IF(Mining_Import!I818="","",Mining_Import!I818)</f>
        <v/>
      </c>
      <c r="BY818" s="120" t="str">
        <f t="shared" si="259"/>
        <v/>
      </c>
      <c r="BZ818" s="184" t="str">
        <f t="shared" si="272"/>
        <v/>
      </c>
      <c r="CA818" s="37" t="str">
        <f>IFERROR(VLOOKUP($BY818,Account_Value!$C$2:$F$2500,4,0),"")</f>
        <v/>
      </c>
      <c r="CB818" s="43" t="str">
        <f t="shared" si="260"/>
        <v/>
      </c>
      <c r="CC818" s="122" t="str">
        <f>IF($BZ818="","",SUM($BZ$2:$BZ818))</f>
        <v/>
      </c>
      <c r="CD818" s="43" t="str">
        <f>IF($BZ818="","",$BU$19*(SUM($BZ$2:$BZ818)))</f>
        <v/>
      </c>
    </row>
    <row r="819" spans="1:82">
      <c r="A819" s="4" t="str">
        <f t="shared" si="261"/>
        <v/>
      </c>
      <c r="B819" s="21" t="str">
        <f>IF(Investments_Import!A819="","",Investments_Import!A819)</f>
        <v/>
      </c>
      <c r="C819" s="22" t="str">
        <f t="shared" si="254"/>
        <v/>
      </c>
      <c r="D819" s="51" t="str">
        <f t="shared" si="262"/>
        <v/>
      </c>
      <c r="E819" s="3" t="str">
        <f>IF(Investments_Import!B819="","",Investments_Import!B819)</f>
        <v/>
      </c>
      <c r="F819" s="54" t="str">
        <f t="shared" si="263"/>
        <v xml:space="preserve"> </v>
      </c>
      <c r="G819" s="54" t="str">
        <f>IF($B819="","",COUNTIF($F$2:$F819,$F819))</f>
        <v/>
      </c>
      <c r="H819" s="53" t="str">
        <f t="shared" si="264"/>
        <v xml:space="preserve">  </v>
      </c>
      <c r="I819" s="3" t="str">
        <f>IF(Investments_Import!C819="","",Investments_Import!C819)</f>
        <v/>
      </c>
      <c r="J819" s="108" t="str">
        <f>IF(Investments_Import!D819="","",Investments_Import!D819)</f>
        <v/>
      </c>
      <c r="K819" s="108" t="str">
        <f t="shared" si="265"/>
        <v/>
      </c>
      <c r="L819" s="47" t="str">
        <f>IF(Investments_Import!E819="","",Investments_Import!E819)</f>
        <v/>
      </c>
      <c r="M819" s="47" t="str">
        <f t="shared" si="255"/>
        <v/>
      </c>
      <c r="N819" s="31" t="str">
        <f>IF(Investments_Import!F819="","",Investments_Import!F819)</f>
        <v/>
      </c>
      <c r="O819" s="31" t="str">
        <f t="shared" si="256"/>
        <v/>
      </c>
      <c r="P819" s="3" t="str">
        <f>IF(Investments_Import!G819="","",Investments_Import!G819)</f>
        <v/>
      </c>
      <c r="Q819" s="3" t="str">
        <f>IF(Investments_Import!H819="","",Investments_Import!H819)</f>
        <v/>
      </c>
      <c r="R819" s="37" t="str">
        <f t="shared" si="257"/>
        <v/>
      </c>
      <c r="S819" s="37" t="str">
        <f t="shared" si="258"/>
        <v/>
      </c>
      <c r="U819" s="36" t="str">
        <f>IF(Mining_Import!A819="","",Mining_Import!A819)</f>
        <v/>
      </c>
      <c r="V819" s="22" t="str">
        <f t="shared" si="266"/>
        <v/>
      </c>
      <c r="W819" s="127" t="str">
        <f t="shared" si="267"/>
        <v/>
      </c>
      <c r="X819" s="127" t="str">
        <f t="shared" si="268"/>
        <v/>
      </c>
      <c r="Y819" s="127" t="str">
        <f t="shared" si="269"/>
        <v/>
      </c>
      <c r="Z819" s="36" t="str">
        <f>IF(Mining_Import!B819="","",Mining_Import!B819)</f>
        <v/>
      </c>
      <c r="AA819" s="184" t="str">
        <f>IF(Mining_Import!$C819="","",Mining_Import!$C819)</f>
        <v/>
      </c>
      <c r="AB819" s="122" t="str">
        <f t="shared" si="270"/>
        <v/>
      </c>
      <c r="AC819" s="122" t="str">
        <f>IF($Y819&gt;Dashboard!$Q$19,$AB819,"")</f>
        <v/>
      </c>
      <c r="AD819" s="43" t="str">
        <f t="shared" si="271"/>
        <v/>
      </c>
      <c r="AE819" s="36" t="str">
        <f>IF(Mining_Import!D819="","",Mining_Import!D819)</f>
        <v/>
      </c>
      <c r="AF819" s="36" t="str">
        <f>IF(Mining_Import!E819="","",Mining_Import!E819)</f>
        <v/>
      </c>
      <c r="AG819" s="36" t="str">
        <f>IF(Mining_Import!F819="","",Mining_Import!F819)</f>
        <v/>
      </c>
      <c r="AH819" s="36" t="str">
        <f>IF(Mining_Import!G819="","",Mining_Import!G819)</f>
        <v/>
      </c>
      <c r="AI819" s="36" t="str">
        <f>IF(Mining_Import!H819="","",Mining_Import!H819)</f>
        <v/>
      </c>
      <c r="AJ819" s="36" t="str">
        <f>IF(Mining_Import!I819="","",Mining_Import!I819)</f>
        <v/>
      </c>
      <c r="BY819" s="120" t="str">
        <f t="shared" si="259"/>
        <v/>
      </c>
      <c r="BZ819" s="184" t="str">
        <f t="shared" si="272"/>
        <v/>
      </c>
      <c r="CA819" s="37" t="str">
        <f>IFERROR(VLOOKUP($BY819,Account_Value!$C$2:$F$2500,4,0),"")</f>
        <v/>
      </c>
      <c r="CB819" s="43" t="str">
        <f t="shared" si="260"/>
        <v/>
      </c>
      <c r="CC819" s="122" t="str">
        <f>IF($BZ819="","",SUM($BZ$2:$BZ819))</f>
        <v/>
      </c>
      <c r="CD819" s="43" t="str">
        <f>IF($BZ819="","",$BU$19*(SUM($BZ$2:$BZ819)))</f>
        <v/>
      </c>
    </row>
    <row r="820" spans="1:82">
      <c r="A820" s="4" t="str">
        <f t="shared" si="261"/>
        <v/>
      </c>
      <c r="B820" s="21" t="str">
        <f>IF(Investments_Import!A820="","",Investments_Import!A820)</f>
        <v/>
      </c>
      <c r="C820" s="22" t="str">
        <f t="shared" si="254"/>
        <v/>
      </c>
      <c r="D820" s="51" t="str">
        <f t="shared" si="262"/>
        <v/>
      </c>
      <c r="E820" s="3" t="str">
        <f>IF(Investments_Import!B820="","",Investments_Import!B820)</f>
        <v/>
      </c>
      <c r="F820" s="54" t="str">
        <f t="shared" si="263"/>
        <v xml:space="preserve"> </v>
      </c>
      <c r="G820" s="54" t="str">
        <f>IF($B820="","",COUNTIF($F$2:$F820,$F820))</f>
        <v/>
      </c>
      <c r="H820" s="53" t="str">
        <f t="shared" si="264"/>
        <v xml:space="preserve">  </v>
      </c>
      <c r="I820" s="3" t="str">
        <f>IF(Investments_Import!C820="","",Investments_Import!C820)</f>
        <v/>
      </c>
      <c r="J820" s="108" t="str">
        <f>IF(Investments_Import!D820="","",Investments_Import!D820)</f>
        <v/>
      </c>
      <c r="K820" s="108" t="str">
        <f t="shared" si="265"/>
        <v/>
      </c>
      <c r="L820" s="47" t="str">
        <f>IF(Investments_Import!E820="","",Investments_Import!E820)</f>
        <v/>
      </c>
      <c r="M820" s="47" t="str">
        <f t="shared" si="255"/>
        <v/>
      </c>
      <c r="N820" s="31" t="str">
        <f>IF(Investments_Import!F820="","",Investments_Import!F820)</f>
        <v/>
      </c>
      <c r="O820" s="31" t="str">
        <f t="shared" si="256"/>
        <v/>
      </c>
      <c r="P820" s="3" t="str">
        <f>IF(Investments_Import!G820="","",Investments_Import!G820)</f>
        <v/>
      </c>
      <c r="Q820" s="3" t="str">
        <f>IF(Investments_Import!H820="","",Investments_Import!H820)</f>
        <v/>
      </c>
      <c r="R820" s="37" t="str">
        <f t="shared" si="257"/>
        <v/>
      </c>
      <c r="S820" s="37" t="str">
        <f t="shared" si="258"/>
        <v/>
      </c>
      <c r="U820" s="36" t="str">
        <f>IF(Mining_Import!A820="","",Mining_Import!A820)</f>
        <v/>
      </c>
      <c r="V820" s="22" t="str">
        <f t="shared" si="266"/>
        <v/>
      </c>
      <c r="W820" s="127" t="str">
        <f t="shared" si="267"/>
        <v/>
      </c>
      <c r="X820" s="127" t="str">
        <f t="shared" si="268"/>
        <v/>
      </c>
      <c r="Y820" s="127" t="str">
        <f t="shared" si="269"/>
        <v/>
      </c>
      <c r="Z820" s="36" t="str">
        <f>IF(Mining_Import!B820="","",Mining_Import!B820)</f>
        <v/>
      </c>
      <c r="AA820" s="184" t="str">
        <f>IF(Mining_Import!$C820="","",Mining_Import!$C820)</f>
        <v/>
      </c>
      <c r="AB820" s="122" t="str">
        <f t="shared" si="270"/>
        <v/>
      </c>
      <c r="AC820" s="122" t="str">
        <f>IF($Y820&gt;Dashboard!$Q$19,$AB820,"")</f>
        <v/>
      </c>
      <c r="AD820" s="43" t="str">
        <f t="shared" si="271"/>
        <v/>
      </c>
      <c r="AE820" s="36" t="str">
        <f>IF(Mining_Import!D820="","",Mining_Import!D820)</f>
        <v/>
      </c>
      <c r="AF820" s="36" t="str">
        <f>IF(Mining_Import!E820="","",Mining_Import!E820)</f>
        <v/>
      </c>
      <c r="AG820" s="36" t="str">
        <f>IF(Mining_Import!F820="","",Mining_Import!F820)</f>
        <v/>
      </c>
      <c r="AH820" s="36" t="str">
        <f>IF(Mining_Import!G820="","",Mining_Import!G820)</f>
        <v/>
      </c>
      <c r="AI820" s="36" t="str">
        <f>IF(Mining_Import!H820="","",Mining_Import!H820)</f>
        <v/>
      </c>
      <c r="AJ820" s="36" t="str">
        <f>IF(Mining_Import!I820="","",Mining_Import!I820)</f>
        <v/>
      </c>
      <c r="BY820" s="120" t="str">
        <f t="shared" si="259"/>
        <v/>
      </c>
      <c r="BZ820" s="184" t="str">
        <f t="shared" si="272"/>
        <v/>
      </c>
      <c r="CA820" s="37" t="str">
        <f>IFERROR(VLOOKUP($BY820,Account_Value!$C$2:$F$2500,4,0),"")</f>
        <v/>
      </c>
      <c r="CB820" s="43" t="str">
        <f t="shared" si="260"/>
        <v/>
      </c>
      <c r="CC820" s="122" t="str">
        <f>IF($BZ820="","",SUM($BZ$2:$BZ820))</f>
        <v/>
      </c>
      <c r="CD820" s="43" t="str">
        <f>IF($BZ820="","",$BU$19*(SUM($BZ$2:$BZ820)))</f>
        <v/>
      </c>
    </row>
    <row r="821" spans="1:82">
      <c r="A821" s="4" t="str">
        <f t="shared" si="261"/>
        <v/>
      </c>
      <c r="B821" s="21" t="str">
        <f>IF(Investments_Import!A821="","",Investments_Import!A821)</f>
        <v/>
      </c>
      <c r="C821" s="22" t="str">
        <f t="shared" si="254"/>
        <v/>
      </c>
      <c r="D821" s="51" t="str">
        <f t="shared" si="262"/>
        <v/>
      </c>
      <c r="E821" s="3" t="str">
        <f>IF(Investments_Import!B821="","",Investments_Import!B821)</f>
        <v/>
      </c>
      <c r="F821" s="54" t="str">
        <f t="shared" si="263"/>
        <v xml:space="preserve"> </v>
      </c>
      <c r="G821" s="54" t="str">
        <f>IF($B821="","",COUNTIF($F$2:$F821,$F821))</f>
        <v/>
      </c>
      <c r="H821" s="53" t="str">
        <f t="shared" si="264"/>
        <v xml:space="preserve">  </v>
      </c>
      <c r="I821" s="3" t="str">
        <f>IF(Investments_Import!C821="","",Investments_Import!C821)</f>
        <v/>
      </c>
      <c r="J821" s="108" t="str">
        <f>IF(Investments_Import!D821="","",Investments_Import!D821)</f>
        <v/>
      </c>
      <c r="K821" s="108" t="str">
        <f t="shared" si="265"/>
        <v/>
      </c>
      <c r="L821" s="47" t="str">
        <f>IF(Investments_Import!E821="","",Investments_Import!E821)</f>
        <v/>
      </c>
      <c r="M821" s="47" t="str">
        <f t="shared" si="255"/>
        <v/>
      </c>
      <c r="N821" s="31" t="str">
        <f>IF(Investments_Import!F821="","",Investments_Import!F821)</f>
        <v/>
      </c>
      <c r="O821" s="31" t="str">
        <f t="shared" si="256"/>
        <v/>
      </c>
      <c r="P821" s="3" t="str">
        <f>IF(Investments_Import!G821="","",Investments_Import!G821)</f>
        <v/>
      </c>
      <c r="Q821" s="3" t="str">
        <f>IF(Investments_Import!H821="","",Investments_Import!H821)</f>
        <v/>
      </c>
      <c r="R821" s="37" t="str">
        <f t="shared" si="257"/>
        <v/>
      </c>
      <c r="S821" s="37" t="str">
        <f t="shared" si="258"/>
        <v/>
      </c>
      <c r="U821" s="36" t="str">
        <f>IF(Mining_Import!A821="","",Mining_Import!A821)</f>
        <v/>
      </c>
      <c r="V821" s="22" t="str">
        <f t="shared" si="266"/>
        <v/>
      </c>
      <c r="W821" s="127" t="str">
        <f t="shared" si="267"/>
        <v/>
      </c>
      <c r="X821" s="127" t="str">
        <f t="shared" si="268"/>
        <v/>
      </c>
      <c r="Y821" s="127" t="str">
        <f t="shared" si="269"/>
        <v/>
      </c>
      <c r="Z821" s="36" t="str">
        <f>IF(Mining_Import!B821="","",Mining_Import!B821)</f>
        <v/>
      </c>
      <c r="AA821" s="184" t="str">
        <f>IF(Mining_Import!$C821="","",Mining_Import!$C821)</f>
        <v/>
      </c>
      <c r="AB821" s="122" t="str">
        <f t="shared" si="270"/>
        <v/>
      </c>
      <c r="AC821" s="122" t="str">
        <f>IF($Y821&gt;Dashboard!$Q$19,$AB821,"")</f>
        <v/>
      </c>
      <c r="AD821" s="43" t="str">
        <f t="shared" si="271"/>
        <v/>
      </c>
      <c r="AE821" s="36" t="str">
        <f>IF(Mining_Import!D821="","",Mining_Import!D821)</f>
        <v/>
      </c>
      <c r="AF821" s="36" t="str">
        <f>IF(Mining_Import!E821="","",Mining_Import!E821)</f>
        <v/>
      </c>
      <c r="AG821" s="36" t="str">
        <f>IF(Mining_Import!F821="","",Mining_Import!F821)</f>
        <v/>
      </c>
      <c r="AH821" s="36" t="str">
        <f>IF(Mining_Import!G821="","",Mining_Import!G821)</f>
        <v/>
      </c>
      <c r="AI821" s="36" t="str">
        <f>IF(Mining_Import!H821="","",Mining_Import!H821)</f>
        <v/>
      </c>
      <c r="AJ821" s="36" t="str">
        <f>IF(Mining_Import!I821="","",Mining_Import!I821)</f>
        <v/>
      </c>
      <c r="BY821" s="120" t="str">
        <f t="shared" si="259"/>
        <v/>
      </c>
      <c r="BZ821" s="184" t="str">
        <f t="shared" si="272"/>
        <v/>
      </c>
      <c r="CA821" s="37" t="str">
        <f>IFERROR(VLOOKUP($BY821,Account_Value!$C$2:$F$2500,4,0),"")</f>
        <v/>
      </c>
      <c r="CB821" s="43" t="str">
        <f t="shared" si="260"/>
        <v/>
      </c>
      <c r="CC821" s="122" t="str">
        <f>IF($BZ821="","",SUM($BZ$2:$BZ821))</f>
        <v/>
      </c>
      <c r="CD821" s="43" t="str">
        <f>IF($BZ821="","",$BU$19*(SUM($BZ$2:$BZ821)))</f>
        <v/>
      </c>
    </row>
    <row r="822" spans="1:82">
      <c r="A822" s="4" t="str">
        <f t="shared" si="261"/>
        <v/>
      </c>
      <c r="B822" s="21" t="str">
        <f>IF(Investments_Import!A822="","",Investments_Import!A822)</f>
        <v/>
      </c>
      <c r="C822" s="22" t="str">
        <f t="shared" si="254"/>
        <v/>
      </c>
      <c r="D822" s="51" t="str">
        <f t="shared" si="262"/>
        <v/>
      </c>
      <c r="E822" s="3" t="str">
        <f>IF(Investments_Import!B822="","",Investments_Import!B822)</f>
        <v/>
      </c>
      <c r="F822" s="54" t="str">
        <f t="shared" si="263"/>
        <v xml:space="preserve"> </v>
      </c>
      <c r="G822" s="54" t="str">
        <f>IF($B822="","",COUNTIF($F$2:$F822,$F822))</f>
        <v/>
      </c>
      <c r="H822" s="53" t="str">
        <f t="shared" si="264"/>
        <v xml:space="preserve">  </v>
      </c>
      <c r="I822" s="3" t="str">
        <f>IF(Investments_Import!C822="","",Investments_Import!C822)</f>
        <v/>
      </c>
      <c r="J822" s="108" t="str">
        <f>IF(Investments_Import!D822="","",Investments_Import!D822)</f>
        <v/>
      </c>
      <c r="K822" s="108" t="str">
        <f t="shared" si="265"/>
        <v/>
      </c>
      <c r="L822" s="47" t="str">
        <f>IF(Investments_Import!E822="","",Investments_Import!E822)</f>
        <v/>
      </c>
      <c r="M822" s="47" t="str">
        <f t="shared" si="255"/>
        <v/>
      </c>
      <c r="N822" s="31" t="str">
        <f>IF(Investments_Import!F822="","",Investments_Import!F822)</f>
        <v/>
      </c>
      <c r="O822" s="31" t="str">
        <f t="shared" si="256"/>
        <v/>
      </c>
      <c r="P822" s="3" t="str">
        <f>IF(Investments_Import!G822="","",Investments_Import!G822)</f>
        <v/>
      </c>
      <c r="Q822" s="3" t="str">
        <f>IF(Investments_Import!H822="","",Investments_Import!H822)</f>
        <v/>
      </c>
      <c r="R822" s="37" t="str">
        <f t="shared" si="257"/>
        <v/>
      </c>
      <c r="S822" s="37" t="str">
        <f t="shared" si="258"/>
        <v/>
      </c>
      <c r="U822" s="36" t="str">
        <f>IF(Mining_Import!A822="","",Mining_Import!A822)</f>
        <v/>
      </c>
      <c r="V822" s="22" t="str">
        <f t="shared" si="266"/>
        <v/>
      </c>
      <c r="W822" s="127" t="str">
        <f t="shared" si="267"/>
        <v/>
      </c>
      <c r="X822" s="127" t="str">
        <f t="shared" si="268"/>
        <v/>
      </c>
      <c r="Y822" s="127" t="str">
        <f t="shared" si="269"/>
        <v/>
      </c>
      <c r="Z822" s="36" t="str">
        <f>IF(Mining_Import!B822="","",Mining_Import!B822)</f>
        <v/>
      </c>
      <c r="AA822" s="184" t="str">
        <f>IF(Mining_Import!$C822="","",Mining_Import!$C822)</f>
        <v/>
      </c>
      <c r="AB822" s="122" t="str">
        <f t="shared" si="270"/>
        <v/>
      </c>
      <c r="AC822" s="122" t="str">
        <f>IF($Y822&gt;Dashboard!$Q$19,$AB822,"")</f>
        <v/>
      </c>
      <c r="AD822" s="43" t="str">
        <f t="shared" si="271"/>
        <v/>
      </c>
      <c r="AE822" s="36" t="str">
        <f>IF(Mining_Import!D822="","",Mining_Import!D822)</f>
        <v/>
      </c>
      <c r="AF822" s="36" t="str">
        <f>IF(Mining_Import!E822="","",Mining_Import!E822)</f>
        <v/>
      </c>
      <c r="AG822" s="36" t="str">
        <f>IF(Mining_Import!F822="","",Mining_Import!F822)</f>
        <v/>
      </c>
      <c r="AH822" s="36" t="str">
        <f>IF(Mining_Import!G822="","",Mining_Import!G822)</f>
        <v/>
      </c>
      <c r="AI822" s="36" t="str">
        <f>IF(Mining_Import!H822="","",Mining_Import!H822)</f>
        <v/>
      </c>
      <c r="AJ822" s="36" t="str">
        <f>IF(Mining_Import!I822="","",Mining_Import!I822)</f>
        <v/>
      </c>
      <c r="BY822" s="120" t="str">
        <f t="shared" si="259"/>
        <v/>
      </c>
      <c r="BZ822" s="184" t="str">
        <f t="shared" si="272"/>
        <v/>
      </c>
      <c r="CA822" s="37" t="str">
        <f>IFERROR(VLOOKUP($BY822,Account_Value!$C$2:$F$2500,4,0),"")</f>
        <v/>
      </c>
      <c r="CB822" s="43" t="str">
        <f t="shared" si="260"/>
        <v/>
      </c>
      <c r="CC822" s="122" t="str">
        <f>IF($BZ822="","",SUM($BZ$2:$BZ822))</f>
        <v/>
      </c>
      <c r="CD822" s="43" t="str">
        <f>IF($BZ822="","",$BU$19*(SUM($BZ$2:$BZ822)))</f>
        <v/>
      </c>
    </row>
    <row r="823" spans="1:82">
      <c r="A823" s="4" t="str">
        <f t="shared" si="261"/>
        <v/>
      </c>
      <c r="B823" s="21" t="str">
        <f>IF(Investments_Import!A823="","",Investments_Import!A823)</f>
        <v/>
      </c>
      <c r="C823" s="22" t="str">
        <f t="shared" si="254"/>
        <v/>
      </c>
      <c r="D823" s="51" t="str">
        <f t="shared" si="262"/>
        <v/>
      </c>
      <c r="E823" s="3" t="str">
        <f>IF(Investments_Import!B823="","",Investments_Import!B823)</f>
        <v/>
      </c>
      <c r="F823" s="54" t="str">
        <f t="shared" si="263"/>
        <v xml:space="preserve"> </v>
      </c>
      <c r="G823" s="54" t="str">
        <f>IF($B823="","",COUNTIF($F$2:$F823,$F823))</f>
        <v/>
      </c>
      <c r="H823" s="53" t="str">
        <f t="shared" si="264"/>
        <v xml:space="preserve">  </v>
      </c>
      <c r="I823" s="3" t="str">
        <f>IF(Investments_Import!C823="","",Investments_Import!C823)</f>
        <v/>
      </c>
      <c r="J823" s="108" t="str">
        <f>IF(Investments_Import!D823="","",Investments_Import!D823)</f>
        <v/>
      </c>
      <c r="K823" s="108" t="str">
        <f t="shared" si="265"/>
        <v/>
      </c>
      <c r="L823" s="47" t="str">
        <f>IF(Investments_Import!E823="","",Investments_Import!E823)</f>
        <v/>
      </c>
      <c r="M823" s="47" t="str">
        <f t="shared" si="255"/>
        <v/>
      </c>
      <c r="N823" s="31" t="str">
        <f>IF(Investments_Import!F823="","",Investments_Import!F823)</f>
        <v/>
      </c>
      <c r="O823" s="31" t="str">
        <f t="shared" si="256"/>
        <v/>
      </c>
      <c r="P823" s="3" t="str">
        <f>IF(Investments_Import!G823="","",Investments_Import!G823)</f>
        <v/>
      </c>
      <c r="Q823" s="3" t="str">
        <f>IF(Investments_Import!H823="","",Investments_Import!H823)</f>
        <v/>
      </c>
      <c r="R823" s="37" t="str">
        <f t="shared" si="257"/>
        <v/>
      </c>
      <c r="S823" s="37" t="str">
        <f t="shared" si="258"/>
        <v/>
      </c>
      <c r="U823" s="36" t="str">
        <f>IF(Mining_Import!A823="","",Mining_Import!A823)</f>
        <v/>
      </c>
      <c r="V823" s="22" t="str">
        <f t="shared" si="266"/>
        <v/>
      </c>
      <c r="W823" s="127" t="str">
        <f t="shared" si="267"/>
        <v/>
      </c>
      <c r="X823" s="127" t="str">
        <f t="shared" si="268"/>
        <v/>
      </c>
      <c r="Y823" s="127" t="str">
        <f t="shared" si="269"/>
        <v/>
      </c>
      <c r="Z823" s="36" t="str">
        <f>IF(Mining_Import!B823="","",Mining_Import!B823)</f>
        <v/>
      </c>
      <c r="AA823" s="184" t="str">
        <f>IF(Mining_Import!$C823="","",Mining_Import!$C823)</f>
        <v/>
      </c>
      <c r="AB823" s="122" t="str">
        <f t="shared" si="270"/>
        <v/>
      </c>
      <c r="AC823" s="122" t="str">
        <f>IF($Y823&gt;Dashboard!$Q$19,$AB823,"")</f>
        <v/>
      </c>
      <c r="AD823" s="43" t="str">
        <f t="shared" si="271"/>
        <v/>
      </c>
      <c r="AE823" s="36" t="str">
        <f>IF(Mining_Import!D823="","",Mining_Import!D823)</f>
        <v/>
      </c>
      <c r="AF823" s="36" t="str">
        <f>IF(Mining_Import!E823="","",Mining_Import!E823)</f>
        <v/>
      </c>
      <c r="AG823" s="36" t="str">
        <f>IF(Mining_Import!F823="","",Mining_Import!F823)</f>
        <v/>
      </c>
      <c r="AH823" s="36" t="str">
        <f>IF(Mining_Import!G823="","",Mining_Import!G823)</f>
        <v/>
      </c>
      <c r="AI823" s="36" t="str">
        <f>IF(Mining_Import!H823="","",Mining_Import!H823)</f>
        <v/>
      </c>
      <c r="AJ823" s="36" t="str">
        <f>IF(Mining_Import!I823="","",Mining_Import!I823)</f>
        <v/>
      </c>
      <c r="BY823" s="120" t="str">
        <f t="shared" si="259"/>
        <v/>
      </c>
      <c r="BZ823" s="184" t="str">
        <f t="shared" si="272"/>
        <v/>
      </c>
      <c r="CA823" s="37" t="str">
        <f>IFERROR(VLOOKUP($BY823,Account_Value!$C$2:$F$2500,4,0),"")</f>
        <v/>
      </c>
      <c r="CB823" s="43" t="str">
        <f t="shared" si="260"/>
        <v/>
      </c>
      <c r="CC823" s="122" t="str">
        <f>IF($BZ823="","",SUM($BZ$2:$BZ823))</f>
        <v/>
      </c>
      <c r="CD823" s="43" t="str">
        <f>IF($BZ823="","",$BU$19*(SUM($BZ$2:$BZ823)))</f>
        <v/>
      </c>
    </row>
    <row r="824" spans="1:82">
      <c r="A824" s="4" t="str">
        <f t="shared" si="261"/>
        <v/>
      </c>
      <c r="B824" s="21" t="str">
        <f>IF(Investments_Import!A824="","",Investments_Import!A824)</f>
        <v/>
      </c>
      <c r="C824" s="22" t="str">
        <f t="shared" si="254"/>
        <v/>
      </c>
      <c r="D824" s="51" t="str">
        <f t="shared" si="262"/>
        <v/>
      </c>
      <c r="E824" s="3" t="str">
        <f>IF(Investments_Import!B824="","",Investments_Import!B824)</f>
        <v/>
      </c>
      <c r="F824" s="54" t="str">
        <f t="shared" si="263"/>
        <v xml:space="preserve"> </v>
      </c>
      <c r="G824" s="54" t="str">
        <f>IF($B824="","",COUNTIF($F$2:$F824,$F824))</f>
        <v/>
      </c>
      <c r="H824" s="53" t="str">
        <f t="shared" si="264"/>
        <v xml:space="preserve">  </v>
      </c>
      <c r="I824" s="3" t="str">
        <f>IF(Investments_Import!C824="","",Investments_Import!C824)</f>
        <v/>
      </c>
      <c r="J824" s="108" t="str">
        <f>IF(Investments_Import!D824="","",Investments_Import!D824)</f>
        <v/>
      </c>
      <c r="K824" s="108" t="str">
        <f t="shared" si="265"/>
        <v/>
      </c>
      <c r="L824" s="47" t="str">
        <f>IF(Investments_Import!E824="","",Investments_Import!E824)</f>
        <v/>
      </c>
      <c r="M824" s="47" t="str">
        <f t="shared" si="255"/>
        <v/>
      </c>
      <c r="N824" s="31" t="str">
        <f>IF(Investments_Import!F824="","",Investments_Import!F824)</f>
        <v/>
      </c>
      <c r="O824" s="31" t="str">
        <f t="shared" si="256"/>
        <v/>
      </c>
      <c r="P824" s="3" t="str">
        <f>IF(Investments_Import!G824="","",Investments_Import!G824)</f>
        <v/>
      </c>
      <c r="Q824" s="3" t="str">
        <f>IF(Investments_Import!H824="","",Investments_Import!H824)</f>
        <v/>
      </c>
      <c r="R824" s="37" t="str">
        <f t="shared" si="257"/>
        <v/>
      </c>
      <c r="S824" s="37" t="str">
        <f t="shared" si="258"/>
        <v/>
      </c>
      <c r="U824" s="36" t="str">
        <f>IF(Mining_Import!A824="","",Mining_Import!A824)</f>
        <v/>
      </c>
      <c r="V824" s="22" t="str">
        <f t="shared" si="266"/>
        <v/>
      </c>
      <c r="W824" s="127" t="str">
        <f t="shared" si="267"/>
        <v/>
      </c>
      <c r="X824" s="127" t="str">
        <f t="shared" si="268"/>
        <v/>
      </c>
      <c r="Y824" s="127" t="str">
        <f t="shared" si="269"/>
        <v/>
      </c>
      <c r="Z824" s="36" t="str">
        <f>IF(Mining_Import!B824="","",Mining_Import!B824)</f>
        <v/>
      </c>
      <c r="AA824" s="184" t="str">
        <f>IF(Mining_Import!$C824="","",Mining_Import!$C824)</f>
        <v/>
      </c>
      <c r="AB824" s="122" t="str">
        <f t="shared" si="270"/>
        <v/>
      </c>
      <c r="AC824" s="122" t="str">
        <f>IF($Y824&gt;Dashboard!$Q$19,$AB824,"")</f>
        <v/>
      </c>
      <c r="AD824" s="43" t="str">
        <f t="shared" si="271"/>
        <v/>
      </c>
      <c r="AE824" s="36" t="str">
        <f>IF(Mining_Import!D824="","",Mining_Import!D824)</f>
        <v/>
      </c>
      <c r="AF824" s="36" t="str">
        <f>IF(Mining_Import!E824="","",Mining_Import!E824)</f>
        <v/>
      </c>
      <c r="AG824" s="36" t="str">
        <f>IF(Mining_Import!F824="","",Mining_Import!F824)</f>
        <v/>
      </c>
      <c r="AH824" s="36" t="str">
        <f>IF(Mining_Import!G824="","",Mining_Import!G824)</f>
        <v/>
      </c>
      <c r="AI824" s="36" t="str">
        <f>IF(Mining_Import!H824="","",Mining_Import!H824)</f>
        <v/>
      </c>
      <c r="AJ824" s="36" t="str">
        <f>IF(Mining_Import!I824="","",Mining_Import!I824)</f>
        <v/>
      </c>
      <c r="BY824" s="120" t="str">
        <f t="shared" si="259"/>
        <v/>
      </c>
      <c r="BZ824" s="184" t="str">
        <f t="shared" si="272"/>
        <v/>
      </c>
      <c r="CA824" s="37" t="str">
        <f>IFERROR(VLOOKUP($BY824,Account_Value!$C$2:$F$2500,4,0),"")</f>
        <v/>
      </c>
      <c r="CB824" s="43" t="str">
        <f t="shared" si="260"/>
        <v/>
      </c>
      <c r="CC824" s="122" t="str">
        <f>IF($BZ824="","",SUM($BZ$2:$BZ824))</f>
        <v/>
      </c>
      <c r="CD824" s="43" t="str">
        <f>IF($BZ824="","",$BU$19*(SUM($BZ$2:$BZ824)))</f>
        <v/>
      </c>
    </row>
    <row r="825" spans="1:82">
      <c r="A825" s="4" t="str">
        <f t="shared" si="261"/>
        <v/>
      </c>
      <c r="B825" s="21" t="str">
        <f>IF(Investments_Import!A825="","",Investments_Import!A825)</f>
        <v/>
      </c>
      <c r="C825" s="22" t="str">
        <f t="shared" si="254"/>
        <v/>
      </c>
      <c r="D825" s="51" t="str">
        <f t="shared" si="262"/>
        <v/>
      </c>
      <c r="E825" s="3" t="str">
        <f>IF(Investments_Import!B825="","",Investments_Import!B825)</f>
        <v/>
      </c>
      <c r="F825" s="54" t="str">
        <f t="shared" si="263"/>
        <v xml:space="preserve"> </v>
      </c>
      <c r="G825" s="54" t="str">
        <f>IF($B825="","",COUNTIF($F$2:$F825,$F825))</f>
        <v/>
      </c>
      <c r="H825" s="53" t="str">
        <f t="shared" si="264"/>
        <v xml:space="preserve">  </v>
      </c>
      <c r="I825" s="3" t="str">
        <f>IF(Investments_Import!C825="","",Investments_Import!C825)</f>
        <v/>
      </c>
      <c r="J825" s="108" t="str">
        <f>IF(Investments_Import!D825="","",Investments_Import!D825)</f>
        <v/>
      </c>
      <c r="K825" s="108" t="str">
        <f t="shared" si="265"/>
        <v/>
      </c>
      <c r="L825" s="47" t="str">
        <f>IF(Investments_Import!E825="","",Investments_Import!E825)</f>
        <v/>
      </c>
      <c r="M825" s="47" t="str">
        <f t="shared" si="255"/>
        <v/>
      </c>
      <c r="N825" s="31" t="str">
        <f>IF(Investments_Import!F825="","",Investments_Import!F825)</f>
        <v/>
      </c>
      <c r="O825" s="31" t="str">
        <f t="shared" si="256"/>
        <v/>
      </c>
      <c r="P825" s="3" t="str">
        <f>IF(Investments_Import!G825="","",Investments_Import!G825)</f>
        <v/>
      </c>
      <c r="Q825" s="3" t="str">
        <f>IF(Investments_Import!H825="","",Investments_Import!H825)</f>
        <v/>
      </c>
      <c r="R825" s="37" t="str">
        <f t="shared" si="257"/>
        <v/>
      </c>
      <c r="S825" s="37" t="str">
        <f t="shared" si="258"/>
        <v/>
      </c>
      <c r="U825" s="36" t="str">
        <f>IF(Mining_Import!A825="","",Mining_Import!A825)</f>
        <v/>
      </c>
      <c r="V825" s="22" t="str">
        <f t="shared" si="266"/>
        <v/>
      </c>
      <c r="W825" s="127" t="str">
        <f t="shared" si="267"/>
        <v/>
      </c>
      <c r="X825" s="127" t="str">
        <f t="shared" si="268"/>
        <v/>
      </c>
      <c r="Y825" s="127" t="str">
        <f t="shared" si="269"/>
        <v/>
      </c>
      <c r="Z825" s="36" t="str">
        <f>IF(Mining_Import!B825="","",Mining_Import!B825)</f>
        <v/>
      </c>
      <c r="AA825" s="184" t="str">
        <f>IF(Mining_Import!$C825="","",Mining_Import!$C825)</f>
        <v/>
      </c>
      <c r="AB825" s="122" t="str">
        <f t="shared" si="270"/>
        <v/>
      </c>
      <c r="AC825" s="122" t="str">
        <f>IF($Y825&gt;Dashboard!$Q$19,$AB825,"")</f>
        <v/>
      </c>
      <c r="AD825" s="43" t="str">
        <f t="shared" si="271"/>
        <v/>
      </c>
      <c r="AE825" s="36" t="str">
        <f>IF(Mining_Import!D825="","",Mining_Import!D825)</f>
        <v/>
      </c>
      <c r="AF825" s="36" t="str">
        <f>IF(Mining_Import!E825="","",Mining_Import!E825)</f>
        <v/>
      </c>
      <c r="AG825" s="36" t="str">
        <f>IF(Mining_Import!F825="","",Mining_Import!F825)</f>
        <v/>
      </c>
      <c r="AH825" s="36" t="str">
        <f>IF(Mining_Import!G825="","",Mining_Import!G825)</f>
        <v/>
      </c>
      <c r="AI825" s="36" t="str">
        <f>IF(Mining_Import!H825="","",Mining_Import!H825)</f>
        <v/>
      </c>
      <c r="AJ825" s="36" t="str">
        <f>IF(Mining_Import!I825="","",Mining_Import!I825)</f>
        <v/>
      </c>
      <c r="BY825" s="120" t="str">
        <f t="shared" si="259"/>
        <v/>
      </c>
      <c r="BZ825" s="184" t="str">
        <f t="shared" si="272"/>
        <v/>
      </c>
      <c r="CA825" s="37" t="str">
        <f>IFERROR(VLOOKUP($BY825,Account_Value!$C$2:$F$2500,4,0),"")</f>
        <v/>
      </c>
      <c r="CB825" s="43" t="str">
        <f t="shared" si="260"/>
        <v/>
      </c>
      <c r="CC825" s="122" t="str">
        <f>IF($BZ825="","",SUM($BZ$2:$BZ825))</f>
        <v/>
      </c>
      <c r="CD825" s="43" t="str">
        <f>IF($BZ825="","",$BU$19*(SUM($BZ$2:$BZ825)))</f>
        <v/>
      </c>
    </row>
    <row r="826" spans="1:82">
      <c r="A826" s="4" t="str">
        <f t="shared" si="261"/>
        <v/>
      </c>
      <c r="B826" s="21" t="str">
        <f>IF(Investments_Import!A826="","",Investments_Import!A826)</f>
        <v/>
      </c>
      <c r="C826" s="22" t="str">
        <f t="shared" si="254"/>
        <v/>
      </c>
      <c r="D826" s="51" t="str">
        <f t="shared" si="262"/>
        <v/>
      </c>
      <c r="E826" s="3" t="str">
        <f>IF(Investments_Import!B826="","",Investments_Import!B826)</f>
        <v/>
      </c>
      <c r="F826" s="54" t="str">
        <f t="shared" si="263"/>
        <v xml:space="preserve"> </v>
      </c>
      <c r="G826" s="54" t="str">
        <f>IF($B826="","",COUNTIF($F$2:$F826,$F826))</f>
        <v/>
      </c>
      <c r="H826" s="53" t="str">
        <f t="shared" si="264"/>
        <v xml:space="preserve">  </v>
      </c>
      <c r="I826" s="3" t="str">
        <f>IF(Investments_Import!C826="","",Investments_Import!C826)</f>
        <v/>
      </c>
      <c r="J826" s="108" t="str">
        <f>IF(Investments_Import!D826="","",Investments_Import!D826)</f>
        <v/>
      </c>
      <c r="K826" s="108" t="str">
        <f t="shared" si="265"/>
        <v/>
      </c>
      <c r="L826" s="47" t="str">
        <f>IF(Investments_Import!E826="","",Investments_Import!E826)</f>
        <v/>
      </c>
      <c r="M826" s="47" t="str">
        <f t="shared" si="255"/>
        <v/>
      </c>
      <c r="N826" s="31" t="str">
        <f>IF(Investments_Import!F826="","",Investments_Import!F826)</f>
        <v/>
      </c>
      <c r="O826" s="31" t="str">
        <f t="shared" si="256"/>
        <v/>
      </c>
      <c r="P826" s="3" t="str">
        <f>IF(Investments_Import!G826="","",Investments_Import!G826)</f>
        <v/>
      </c>
      <c r="Q826" s="3" t="str">
        <f>IF(Investments_Import!H826="","",Investments_Import!H826)</f>
        <v/>
      </c>
      <c r="R826" s="37" t="str">
        <f t="shared" si="257"/>
        <v/>
      </c>
      <c r="S826" s="37" t="str">
        <f t="shared" si="258"/>
        <v/>
      </c>
      <c r="U826" s="36" t="str">
        <f>IF(Mining_Import!A826="","",Mining_Import!A826)</f>
        <v/>
      </c>
      <c r="V826" s="22" t="str">
        <f t="shared" si="266"/>
        <v/>
      </c>
      <c r="W826" s="127" t="str">
        <f t="shared" si="267"/>
        <v/>
      </c>
      <c r="X826" s="127" t="str">
        <f t="shared" si="268"/>
        <v/>
      </c>
      <c r="Y826" s="127" t="str">
        <f t="shared" si="269"/>
        <v/>
      </c>
      <c r="Z826" s="36" t="str">
        <f>IF(Mining_Import!B826="","",Mining_Import!B826)</f>
        <v/>
      </c>
      <c r="AA826" s="184" t="str">
        <f>IF(Mining_Import!$C826="","",Mining_Import!$C826)</f>
        <v/>
      </c>
      <c r="AB826" s="122" t="str">
        <f t="shared" si="270"/>
        <v/>
      </c>
      <c r="AC826" s="122" t="str">
        <f>IF($Y826&gt;Dashboard!$Q$19,$AB826,"")</f>
        <v/>
      </c>
      <c r="AD826" s="43" t="str">
        <f t="shared" si="271"/>
        <v/>
      </c>
      <c r="AE826" s="36" t="str">
        <f>IF(Mining_Import!D826="","",Mining_Import!D826)</f>
        <v/>
      </c>
      <c r="AF826" s="36" t="str">
        <f>IF(Mining_Import!E826="","",Mining_Import!E826)</f>
        <v/>
      </c>
      <c r="AG826" s="36" t="str">
        <f>IF(Mining_Import!F826="","",Mining_Import!F826)</f>
        <v/>
      </c>
      <c r="AH826" s="36" t="str">
        <f>IF(Mining_Import!G826="","",Mining_Import!G826)</f>
        <v/>
      </c>
      <c r="AI826" s="36" t="str">
        <f>IF(Mining_Import!H826="","",Mining_Import!H826)</f>
        <v/>
      </c>
      <c r="AJ826" s="36" t="str">
        <f>IF(Mining_Import!I826="","",Mining_Import!I826)</f>
        <v/>
      </c>
      <c r="BY826" s="120" t="str">
        <f t="shared" si="259"/>
        <v/>
      </c>
      <c r="BZ826" s="184" t="str">
        <f t="shared" si="272"/>
        <v/>
      </c>
      <c r="CA826" s="37" t="str">
        <f>IFERROR(VLOOKUP($BY826,Account_Value!$C$2:$F$2500,4,0),"")</f>
        <v/>
      </c>
      <c r="CB826" s="43" t="str">
        <f t="shared" si="260"/>
        <v/>
      </c>
      <c r="CC826" s="122" t="str">
        <f>IF($BZ826="","",SUM($BZ$2:$BZ826))</f>
        <v/>
      </c>
      <c r="CD826" s="43" t="str">
        <f>IF($BZ826="","",$BU$19*(SUM($BZ$2:$BZ826)))</f>
        <v/>
      </c>
    </row>
    <row r="827" spans="1:82">
      <c r="A827" s="4" t="str">
        <f t="shared" si="261"/>
        <v/>
      </c>
      <c r="B827" s="21" t="str">
        <f>IF(Investments_Import!A827="","",Investments_Import!A827)</f>
        <v/>
      </c>
      <c r="C827" s="22" t="str">
        <f t="shared" si="254"/>
        <v/>
      </c>
      <c r="D827" s="51" t="str">
        <f t="shared" si="262"/>
        <v/>
      </c>
      <c r="E827" s="3" t="str">
        <f>IF(Investments_Import!B827="","",Investments_Import!B827)</f>
        <v/>
      </c>
      <c r="F827" s="54" t="str">
        <f t="shared" si="263"/>
        <v xml:space="preserve"> </v>
      </c>
      <c r="G827" s="54" t="str">
        <f>IF($B827="","",COUNTIF($F$2:$F827,$F827))</f>
        <v/>
      </c>
      <c r="H827" s="53" t="str">
        <f t="shared" si="264"/>
        <v xml:space="preserve">  </v>
      </c>
      <c r="I827" s="3" t="str">
        <f>IF(Investments_Import!C827="","",Investments_Import!C827)</f>
        <v/>
      </c>
      <c r="J827" s="108" t="str">
        <f>IF(Investments_Import!D827="","",Investments_Import!D827)</f>
        <v/>
      </c>
      <c r="K827" s="108" t="str">
        <f t="shared" si="265"/>
        <v/>
      </c>
      <c r="L827" s="47" t="str">
        <f>IF(Investments_Import!E827="","",Investments_Import!E827)</f>
        <v/>
      </c>
      <c r="M827" s="47" t="str">
        <f t="shared" si="255"/>
        <v/>
      </c>
      <c r="N827" s="31" t="str">
        <f>IF(Investments_Import!F827="","",Investments_Import!F827)</f>
        <v/>
      </c>
      <c r="O827" s="31" t="str">
        <f t="shared" si="256"/>
        <v/>
      </c>
      <c r="P827" s="3" t="str">
        <f>IF(Investments_Import!G827="","",Investments_Import!G827)</f>
        <v/>
      </c>
      <c r="Q827" s="3" t="str">
        <f>IF(Investments_Import!H827="","",Investments_Import!H827)</f>
        <v/>
      </c>
      <c r="R827" s="37" t="str">
        <f t="shared" si="257"/>
        <v/>
      </c>
      <c r="S827" s="37" t="str">
        <f t="shared" si="258"/>
        <v/>
      </c>
      <c r="U827" s="36" t="str">
        <f>IF(Mining_Import!A827="","",Mining_Import!A827)</f>
        <v/>
      </c>
      <c r="V827" s="22" t="str">
        <f t="shared" si="266"/>
        <v/>
      </c>
      <c r="W827" s="127" t="str">
        <f t="shared" si="267"/>
        <v/>
      </c>
      <c r="X827" s="127" t="str">
        <f t="shared" si="268"/>
        <v/>
      </c>
      <c r="Y827" s="127" t="str">
        <f t="shared" si="269"/>
        <v/>
      </c>
      <c r="Z827" s="36" t="str">
        <f>IF(Mining_Import!B827="","",Mining_Import!B827)</f>
        <v/>
      </c>
      <c r="AA827" s="184" t="str">
        <f>IF(Mining_Import!$C827="","",Mining_Import!$C827)</f>
        <v/>
      </c>
      <c r="AB827" s="122" t="str">
        <f t="shared" si="270"/>
        <v/>
      </c>
      <c r="AC827" s="122" t="str">
        <f>IF($Y827&gt;Dashboard!$Q$19,$AB827,"")</f>
        <v/>
      </c>
      <c r="AD827" s="43" t="str">
        <f t="shared" si="271"/>
        <v/>
      </c>
      <c r="AE827" s="36" t="str">
        <f>IF(Mining_Import!D827="","",Mining_Import!D827)</f>
        <v/>
      </c>
      <c r="AF827" s="36" t="str">
        <f>IF(Mining_Import!E827="","",Mining_Import!E827)</f>
        <v/>
      </c>
      <c r="AG827" s="36" t="str">
        <f>IF(Mining_Import!F827="","",Mining_Import!F827)</f>
        <v/>
      </c>
      <c r="AH827" s="36" t="str">
        <f>IF(Mining_Import!G827="","",Mining_Import!G827)</f>
        <v/>
      </c>
      <c r="AI827" s="36" t="str">
        <f>IF(Mining_Import!H827="","",Mining_Import!H827)</f>
        <v/>
      </c>
      <c r="AJ827" s="36" t="str">
        <f>IF(Mining_Import!I827="","",Mining_Import!I827)</f>
        <v/>
      </c>
      <c r="BY827" s="120" t="str">
        <f t="shared" si="259"/>
        <v/>
      </c>
      <c r="BZ827" s="184" t="str">
        <f t="shared" si="272"/>
        <v/>
      </c>
      <c r="CA827" s="37" t="str">
        <f>IFERROR(VLOOKUP($BY827,Account_Value!$C$2:$F$2500,4,0),"")</f>
        <v/>
      </c>
      <c r="CB827" s="43" t="str">
        <f t="shared" si="260"/>
        <v/>
      </c>
      <c r="CC827" s="122" t="str">
        <f>IF($BZ827="","",SUM($BZ$2:$BZ827))</f>
        <v/>
      </c>
      <c r="CD827" s="43" t="str">
        <f>IF($BZ827="","",$BU$19*(SUM($BZ$2:$BZ827)))</f>
        <v/>
      </c>
    </row>
    <row r="828" spans="1:82">
      <c r="A828" s="4" t="str">
        <f t="shared" si="261"/>
        <v/>
      </c>
      <c r="B828" s="21" t="str">
        <f>IF(Investments_Import!A828="","",Investments_Import!A828)</f>
        <v/>
      </c>
      <c r="C828" s="22" t="str">
        <f t="shared" si="254"/>
        <v/>
      </c>
      <c r="D828" s="51" t="str">
        <f t="shared" si="262"/>
        <v/>
      </c>
      <c r="E828" s="3" t="str">
        <f>IF(Investments_Import!B828="","",Investments_Import!B828)</f>
        <v/>
      </c>
      <c r="F828" s="54" t="str">
        <f t="shared" si="263"/>
        <v xml:space="preserve"> </v>
      </c>
      <c r="G828" s="54" t="str">
        <f>IF($B828="","",COUNTIF($F$2:$F828,$F828))</f>
        <v/>
      </c>
      <c r="H828" s="53" t="str">
        <f t="shared" si="264"/>
        <v xml:space="preserve">  </v>
      </c>
      <c r="I828" s="3" t="str">
        <f>IF(Investments_Import!C828="","",Investments_Import!C828)</f>
        <v/>
      </c>
      <c r="J828" s="108" t="str">
        <f>IF(Investments_Import!D828="","",Investments_Import!D828)</f>
        <v/>
      </c>
      <c r="K828" s="108" t="str">
        <f t="shared" si="265"/>
        <v/>
      </c>
      <c r="L828" s="47" t="str">
        <f>IF(Investments_Import!E828="","",Investments_Import!E828)</f>
        <v/>
      </c>
      <c r="M828" s="47" t="str">
        <f t="shared" si="255"/>
        <v/>
      </c>
      <c r="N828" s="31" t="str">
        <f>IF(Investments_Import!F828="","",Investments_Import!F828)</f>
        <v/>
      </c>
      <c r="O828" s="31" t="str">
        <f t="shared" si="256"/>
        <v/>
      </c>
      <c r="P828" s="3" t="str">
        <f>IF(Investments_Import!G828="","",Investments_Import!G828)</f>
        <v/>
      </c>
      <c r="Q828" s="3" t="str">
        <f>IF(Investments_Import!H828="","",Investments_Import!H828)</f>
        <v/>
      </c>
      <c r="R828" s="37" t="str">
        <f t="shared" si="257"/>
        <v/>
      </c>
      <c r="S828" s="37" t="str">
        <f t="shared" si="258"/>
        <v/>
      </c>
      <c r="U828" s="36" t="str">
        <f>IF(Mining_Import!A828="","",Mining_Import!A828)</f>
        <v/>
      </c>
      <c r="V828" s="22" t="str">
        <f t="shared" si="266"/>
        <v/>
      </c>
      <c r="W828" s="127" t="str">
        <f t="shared" si="267"/>
        <v/>
      </c>
      <c r="X828" s="127" t="str">
        <f t="shared" si="268"/>
        <v/>
      </c>
      <c r="Y828" s="127" t="str">
        <f t="shared" si="269"/>
        <v/>
      </c>
      <c r="Z828" s="36" t="str">
        <f>IF(Mining_Import!B828="","",Mining_Import!B828)</f>
        <v/>
      </c>
      <c r="AA828" s="184" t="str">
        <f>IF(Mining_Import!$C828="","",Mining_Import!$C828)</f>
        <v/>
      </c>
      <c r="AB828" s="122" t="str">
        <f t="shared" si="270"/>
        <v/>
      </c>
      <c r="AC828" s="122" t="str">
        <f>IF($Y828&gt;Dashboard!$Q$19,$AB828,"")</f>
        <v/>
      </c>
      <c r="AD828" s="43" t="str">
        <f t="shared" si="271"/>
        <v/>
      </c>
      <c r="AE828" s="36" t="str">
        <f>IF(Mining_Import!D828="","",Mining_Import!D828)</f>
        <v/>
      </c>
      <c r="AF828" s="36" t="str">
        <f>IF(Mining_Import!E828="","",Mining_Import!E828)</f>
        <v/>
      </c>
      <c r="AG828" s="36" t="str">
        <f>IF(Mining_Import!F828="","",Mining_Import!F828)</f>
        <v/>
      </c>
      <c r="AH828" s="36" t="str">
        <f>IF(Mining_Import!G828="","",Mining_Import!G828)</f>
        <v/>
      </c>
      <c r="AI828" s="36" t="str">
        <f>IF(Mining_Import!H828="","",Mining_Import!H828)</f>
        <v/>
      </c>
      <c r="AJ828" s="36" t="str">
        <f>IF(Mining_Import!I828="","",Mining_Import!I828)</f>
        <v/>
      </c>
      <c r="BY828" s="120" t="str">
        <f t="shared" si="259"/>
        <v/>
      </c>
      <c r="BZ828" s="184" t="str">
        <f t="shared" si="272"/>
        <v/>
      </c>
      <c r="CA828" s="37" t="str">
        <f>IFERROR(VLOOKUP($BY828,Account_Value!$C$2:$F$2500,4,0),"")</f>
        <v/>
      </c>
      <c r="CB828" s="43" t="str">
        <f t="shared" si="260"/>
        <v/>
      </c>
      <c r="CC828" s="122" t="str">
        <f>IF($BZ828="","",SUM($BZ$2:$BZ828))</f>
        <v/>
      </c>
      <c r="CD828" s="43" t="str">
        <f>IF($BZ828="","",$BU$19*(SUM($BZ$2:$BZ828)))</f>
        <v/>
      </c>
    </row>
    <row r="829" spans="1:82">
      <c r="A829" s="4" t="str">
        <f t="shared" si="261"/>
        <v/>
      </c>
      <c r="B829" s="21" t="str">
        <f>IF(Investments_Import!A829="","",Investments_Import!A829)</f>
        <v/>
      </c>
      <c r="C829" s="22" t="str">
        <f t="shared" si="254"/>
        <v/>
      </c>
      <c r="D829" s="51" t="str">
        <f t="shared" si="262"/>
        <v/>
      </c>
      <c r="E829" s="3" t="str">
        <f>IF(Investments_Import!B829="","",Investments_Import!B829)</f>
        <v/>
      </c>
      <c r="F829" s="54" t="str">
        <f t="shared" si="263"/>
        <v xml:space="preserve"> </v>
      </c>
      <c r="G829" s="54" t="str">
        <f>IF($B829="","",COUNTIF($F$2:$F829,$F829))</f>
        <v/>
      </c>
      <c r="H829" s="53" t="str">
        <f t="shared" si="264"/>
        <v xml:space="preserve">  </v>
      </c>
      <c r="I829" s="3" t="str">
        <f>IF(Investments_Import!C829="","",Investments_Import!C829)</f>
        <v/>
      </c>
      <c r="J829" s="108" t="str">
        <f>IF(Investments_Import!D829="","",Investments_Import!D829)</f>
        <v/>
      </c>
      <c r="K829" s="108" t="str">
        <f t="shared" si="265"/>
        <v/>
      </c>
      <c r="L829" s="47" t="str">
        <f>IF(Investments_Import!E829="","",Investments_Import!E829)</f>
        <v/>
      </c>
      <c r="M829" s="47" t="str">
        <f t="shared" si="255"/>
        <v/>
      </c>
      <c r="N829" s="31" t="str">
        <f>IF(Investments_Import!F829="","",Investments_Import!F829)</f>
        <v/>
      </c>
      <c r="O829" s="31" t="str">
        <f t="shared" si="256"/>
        <v/>
      </c>
      <c r="P829" s="3" t="str">
        <f>IF(Investments_Import!G829="","",Investments_Import!G829)</f>
        <v/>
      </c>
      <c r="Q829" s="3" t="str">
        <f>IF(Investments_Import!H829="","",Investments_Import!H829)</f>
        <v/>
      </c>
      <c r="R829" s="37" t="str">
        <f t="shared" si="257"/>
        <v/>
      </c>
      <c r="S829" s="37" t="str">
        <f t="shared" si="258"/>
        <v/>
      </c>
      <c r="U829" s="36" t="str">
        <f>IF(Mining_Import!A829="","",Mining_Import!A829)</f>
        <v/>
      </c>
      <c r="V829" s="22" t="str">
        <f t="shared" si="266"/>
        <v/>
      </c>
      <c r="W829" s="127" t="str">
        <f t="shared" si="267"/>
        <v/>
      </c>
      <c r="X829" s="127" t="str">
        <f t="shared" si="268"/>
        <v/>
      </c>
      <c r="Y829" s="127" t="str">
        <f t="shared" si="269"/>
        <v/>
      </c>
      <c r="Z829" s="36" t="str">
        <f>IF(Mining_Import!B829="","",Mining_Import!B829)</f>
        <v/>
      </c>
      <c r="AA829" s="184" t="str">
        <f>IF(Mining_Import!$C829="","",Mining_Import!$C829)</f>
        <v/>
      </c>
      <c r="AB829" s="122" t="str">
        <f t="shared" si="270"/>
        <v/>
      </c>
      <c r="AC829" s="122" t="str">
        <f>IF($Y829&gt;Dashboard!$Q$19,$AB829,"")</f>
        <v/>
      </c>
      <c r="AD829" s="43" t="str">
        <f t="shared" si="271"/>
        <v/>
      </c>
      <c r="AE829" s="36" t="str">
        <f>IF(Mining_Import!D829="","",Mining_Import!D829)</f>
        <v/>
      </c>
      <c r="AF829" s="36" t="str">
        <f>IF(Mining_Import!E829="","",Mining_Import!E829)</f>
        <v/>
      </c>
      <c r="AG829" s="36" t="str">
        <f>IF(Mining_Import!F829="","",Mining_Import!F829)</f>
        <v/>
      </c>
      <c r="AH829" s="36" t="str">
        <f>IF(Mining_Import!G829="","",Mining_Import!G829)</f>
        <v/>
      </c>
      <c r="AI829" s="36" t="str">
        <f>IF(Mining_Import!H829="","",Mining_Import!H829)</f>
        <v/>
      </c>
      <c r="AJ829" s="36" t="str">
        <f>IF(Mining_Import!I829="","",Mining_Import!I829)</f>
        <v/>
      </c>
      <c r="BY829" s="120" t="str">
        <f t="shared" si="259"/>
        <v/>
      </c>
      <c r="BZ829" s="184" t="str">
        <f t="shared" si="272"/>
        <v/>
      </c>
      <c r="CA829" s="37" t="str">
        <f>IFERROR(VLOOKUP($BY829,Account_Value!$C$2:$F$2500,4,0),"")</f>
        <v/>
      </c>
      <c r="CB829" s="43" t="str">
        <f t="shared" si="260"/>
        <v/>
      </c>
      <c r="CC829" s="122" t="str">
        <f>IF($BZ829="","",SUM($BZ$2:$BZ829))</f>
        <v/>
      </c>
      <c r="CD829" s="43" t="str">
        <f>IF($BZ829="","",$BU$19*(SUM($BZ$2:$BZ829)))</f>
        <v/>
      </c>
    </row>
    <row r="830" spans="1:82">
      <c r="A830" s="4" t="str">
        <f t="shared" si="261"/>
        <v/>
      </c>
      <c r="B830" s="21" t="str">
        <f>IF(Investments_Import!A830="","",Investments_Import!A830)</f>
        <v/>
      </c>
      <c r="C830" s="22" t="str">
        <f t="shared" si="254"/>
        <v/>
      </c>
      <c r="D830" s="51" t="str">
        <f t="shared" si="262"/>
        <v/>
      </c>
      <c r="E830" s="3" t="str">
        <f>IF(Investments_Import!B830="","",Investments_Import!B830)</f>
        <v/>
      </c>
      <c r="F830" s="54" t="str">
        <f t="shared" si="263"/>
        <v xml:space="preserve"> </v>
      </c>
      <c r="G830" s="54" t="str">
        <f>IF($B830="","",COUNTIF($F$2:$F830,$F830))</f>
        <v/>
      </c>
      <c r="H830" s="53" t="str">
        <f t="shared" si="264"/>
        <v xml:space="preserve">  </v>
      </c>
      <c r="I830" s="3" t="str">
        <f>IF(Investments_Import!C830="","",Investments_Import!C830)</f>
        <v/>
      </c>
      <c r="J830" s="108" t="str">
        <f>IF(Investments_Import!D830="","",Investments_Import!D830)</f>
        <v/>
      </c>
      <c r="K830" s="108" t="str">
        <f t="shared" si="265"/>
        <v/>
      </c>
      <c r="L830" s="47" t="str">
        <f>IF(Investments_Import!E830="","",Investments_Import!E830)</f>
        <v/>
      </c>
      <c r="M830" s="47" t="str">
        <f t="shared" si="255"/>
        <v/>
      </c>
      <c r="N830" s="31" t="str">
        <f>IF(Investments_Import!F830="","",Investments_Import!F830)</f>
        <v/>
      </c>
      <c r="O830" s="31" t="str">
        <f t="shared" si="256"/>
        <v/>
      </c>
      <c r="P830" s="3" t="str">
        <f>IF(Investments_Import!G830="","",Investments_Import!G830)</f>
        <v/>
      </c>
      <c r="Q830" s="3" t="str">
        <f>IF(Investments_Import!H830="","",Investments_Import!H830)</f>
        <v/>
      </c>
      <c r="R830" s="37" t="str">
        <f t="shared" si="257"/>
        <v/>
      </c>
      <c r="S830" s="37" t="str">
        <f t="shared" si="258"/>
        <v/>
      </c>
      <c r="U830" s="36" t="str">
        <f>IF(Mining_Import!A830="","",Mining_Import!A830)</f>
        <v/>
      </c>
      <c r="V830" s="22" t="str">
        <f t="shared" si="266"/>
        <v/>
      </c>
      <c r="W830" s="127" t="str">
        <f t="shared" si="267"/>
        <v/>
      </c>
      <c r="X830" s="127" t="str">
        <f t="shared" si="268"/>
        <v/>
      </c>
      <c r="Y830" s="127" t="str">
        <f t="shared" si="269"/>
        <v/>
      </c>
      <c r="Z830" s="36" t="str">
        <f>IF(Mining_Import!B830="","",Mining_Import!B830)</f>
        <v/>
      </c>
      <c r="AA830" s="184" t="str">
        <f>IF(Mining_Import!$C830="","",Mining_Import!$C830)</f>
        <v/>
      </c>
      <c r="AB830" s="122" t="str">
        <f t="shared" si="270"/>
        <v/>
      </c>
      <c r="AC830" s="122" t="str">
        <f>IF($Y830&gt;Dashboard!$Q$19,$AB830,"")</f>
        <v/>
      </c>
      <c r="AD830" s="43" t="str">
        <f t="shared" si="271"/>
        <v/>
      </c>
      <c r="AE830" s="36" t="str">
        <f>IF(Mining_Import!D830="","",Mining_Import!D830)</f>
        <v/>
      </c>
      <c r="AF830" s="36" t="str">
        <f>IF(Mining_Import!E830="","",Mining_Import!E830)</f>
        <v/>
      </c>
      <c r="AG830" s="36" t="str">
        <f>IF(Mining_Import!F830="","",Mining_Import!F830)</f>
        <v/>
      </c>
      <c r="AH830" s="36" t="str">
        <f>IF(Mining_Import!G830="","",Mining_Import!G830)</f>
        <v/>
      </c>
      <c r="AI830" s="36" t="str">
        <f>IF(Mining_Import!H830="","",Mining_Import!H830)</f>
        <v/>
      </c>
      <c r="AJ830" s="36" t="str">
        <f>IF(Mining_Import!I830="","",Mining_Import!I830)</f>
        <v/>
      </c>
      <c r="BY830" s="120" t="str">
        <f t="shared" si="259"/>
        <v/>
      </c>
      <c r="BZ830" s="184" t="str">
        <f t="shared" si="272"/>
        <v/>
      </c>
      <c r="CA830" s="37" t="str">
        <f>IFERROR(VLOOKUP($BY830,Account_Value!$C$2:$F$2500,4,0),"")</f>
        <v/>
      </c>
      <c r="CB830" s="43" t="str">
        <f t="shared" si="260"/>
        <v/>
      </c>
      <c r="CC830" s="122" t="str">
        <f>IF($BZ830="","",SUM($BZ$2:$BZ830))</f>
        <v/>
      </c>
      <c r="CD830" s="43" t="str">
        <f>IF($BZ830="","",$BU$19*(SUM($BZ$2:$BZ830)))</f>
        <v/>
      </c>
    </row>
    <row r="831" spans="1:82">
      <c r="A831" s="4" t="str">
        <f t="shared" si="261"/>
        <v/>
      </c>
      <c r="B831" s="21" t="str">
        <f>IF(Investments_Import!A831="","",Investments_Import!A831)</f>
        <v/>
      </c>
      <c r="C831" s="22" t="str">
        <f t="shared" si="254"/>
        <v/>
      </c>
      <c r="D831" s="51" t="str">
        <f t="shared" si="262"/>
        <v/>
      </c>
      <c r="E831" s="3" t="str">
        <f>IF(Investments_Import!B831="","",Investments_Import!B831)</f>
        <v/>
      </c>
      <c r="F831" s="54" t="str">
        <f t="shared" si="263"/>
        <v xml:space="preserve"> </v>
      </c>
      <c r="G831" s="54" t="str">
        <f>IF($B831="","",COUNTIF($F$2:$F831,$F831))</f>
        <v/>
      </c>
      <c r="H831" s="53" t="str">
        <f t="shared" si="264"/>
        <v xml:space="preserve">  </v>
      </c>
      <c r="I831" s="3" t="str">
        <f>IF(Investments_Import!C831="","",Investments_Import!C831)</f>
        <v/>
      </c>
      <c r="J831" s="108" t="str">
        <f>IF(Investments_Import!D831="","",Investments_Import!D831)</f>
        <v/>
      </c>
      <c r="K831" s="108" t="str">
        <f t="shared" si="265"/>
        <v/>
      </c>
      <c r="L831" s="47" t="str">
        <f>IF(Investments_Import!E831="","",Investments_Import!E831)</f>
        <v/>
      </c>
      <c r="M831" s="47" t="str">
        <f t="shared" si="255"/>
        <v/>
      </c>
      <c r="N831" s="31" t="str">
        <f>IF(Investments_Import!F831="","",Investments_Import!F831)</f>
        <v/>
      </c>
      <c r="O831" s="31" t="str">
        <f t="shared" si="256"/>
        <v/>
      </c>
      <c r="P831" s="3" t="str">
        <f>IF(Investments_Import!G831="","",Investments_Import!G831)</f>
        <v/>
      </c>
      <c r="Q831" s="3" t="str">
        <f>IF(Investments_Import!H831="","",Investments_Import!H831)</f>
        <v/>
      </c>
      <c r="R831" s="37" t="str">
        <f t="shared" si="257"/>
        <v/>
      </c>
      <c r="S831" s="37" t="str">
        <f t="shared" si="258"/>
        <v/>
      </c>
      <c r="U831" s="36" t="str">
        <f>IF(Mining_Import!A831="","",Mining_Import!A831)</f>
        <v/>
      </c>
      <c r="V831" s="22" t="str">
        <f t="shared" si="266"/>
        <v/>
      </c>
      <c r="W831" s="127" t="str">
        <f t="shared" si="267"/>
        <v/>
      </c>
      <c r="X831" s="127" t="str">
        <f t="shared" si="268"/>
        <v/>
      </c>
      <c r="Y831" s="127" t="str">
        <f t="shared" si="269"/>
        <v/>
      </c>
      <c r="Z831" s="36" t="str">
        <f>IF(Mining_Import!B831="","",Mining_Import!B831)</f>
        <v/>
      </c>
      <c r="AA831" s="184" t="str">
        <f>IF(Mining_Import!$C831="","",Mining_Import!$C831)</f>
        <v/>
      </c>
      <c r="AB831" s="122" t="str">
        <f t="shared" si="270"/>
        <v/>
      </c>
      <c r="AC831" s="122" t="str">
        <f>IF($Y831&gt;Dashboard!$Q$19,$AB831,"")</f>
        <v/>
      </c>
      <c r="AD831" s="43" t="str">
        <f t="shared" si="271"/>
        <v/>
      </c>
      <c r="AE831" s="36" t="str">
        <f>IF(Mining_Import!D831="","",Mining_Import!D831)</f>
        <v/>
      </c>
      <c r="AF831" s="36" t="str">
        <f>IF(Mining_Import!E831="","",Mining_Import!E831)</f>
        <v/>
      </c>
      <c r="AG831" s="36" t="str">
        <f>IF(Mining_Import!F831="","",Mining_Import!F831)</f>
        <v/>
      </c>
      <c r="AH831" s="36" t="str">
        <f>IF(Mining_Import!G831="","",Mining_Import!G831)</f>
        <v/>
      </c>
      <c r="AI831" s="36" t="str">
        <f>IF(Mining_Import!H831="","",Mining_Import!H831)</f>
        <v/>
      </c>
      <c r="AJ831" s="36" t="str">
        <f>IF(Mining_Import!I831="","",Mining_Import!I831)</f>
        <v/>
      </c>
      <c r="BY831" s="120" t="str">
        <f t="shared" si="259"/>
        <v/>
      </c>
      <c r="BZ831" s="184" t="str">
        <f t="shared" si="272"/>
        <v/>
      </c>
      <c r="CA831" s="37" t="str">
        <f>IFERROR(VLOOKUP($BY831,Account_Value!$C$2:$F$2500,4,0),"")</f>
        <v/>
      </c>
      <c r="CB831" s="43" t="str">
        <f t="shared" si="260"/>
        <v/>
      </c>
      <c r="CC831" s="122" t="str">
        <f>IF($BZ831="","",SUM($BZ$2:$BZ831))</f>
        <v/>
      </c>
      <c r="CD831" s="43" t="str">
        <f>IF($BZ831="","",$BU$19*(SUM($BZ$2:$BZ831)))</f>
        <v/>
      </c>
    </row>
    <row r="832" spans="1:82">
      <c r="A832" s="4" t="str">
        <f t="shared" si="261"/>
        <v/>
      </c>
      <c r="B832" s="21" t="str">
        <f>IF(Investments_Import!A832="","",Investments_Import!A832)</f>
        <v/>
      </c>
      <c r="C832" s="22" t="str">
        <f t="shared" si="254"/>
        <v/>
      </c>
      <c r="D832" s="51" t="str">
        <f t="shared" si="262"/>
        <v/>
      </c>
      <c r="E832" s="3" t="str">
        <f>IF(Investments_Import!B832="","",Investments_Import!B832)</f>
        <v/>
      </c>
      <c r="F832" s="54" t="str">
        <f t="shared" si="263"/>
        <v xml:space="preserve"> </v>
      </c>
      <c r="G832" s="54" t="str">
        <f>IF($B832="","",COUNTIF($F$2:$F832,$F832))</f>
        <v/>
      </c>
      <c r="H832" s="53" t="str">
        <f t="shared" si="264"/>
        <v xml:space="preserve">  </v>
      </c>
      <c r="I832" s="3" t="str">
        <f>IF(Investments_Import!C832="","",Investments_Import!C832)</f>
        <v/>
      </c>
      <c r="J832" s="108" t="str">
        <f>IF(Investments_Import!D832="","",Investments_Import!D832)</f>
        <v/>
      </c>
      <c r="K832" s="108" t="str">
        <f t="shared" si="265"/>
        <v/>
      </c>
      <c r="L832" s="47" t="str">
        <f>IF(Investments_Import!E832="","",Investments_Import!E832)</f>
        <v/>
      </c>
      <c r="M832" s="47" t="str">
        <f t="shared" si="255"/>
        <v/>
      </c>
      <c r="N832" s="31" t="str">
        <f>IF(Investments_Import!F832="","",Investments_Import!F832)</f>
        <v/>
      </c>
      <c r="O832" s="31" t="str">
        <f t="shared" si="256"/>
        <v/>
      </c>
      <c r="P832" s="3" t="str">
        <f>IF(Investments_Import!G832="","",Investments_Import!G832)</f>
        <v/>
      </c>
      <c r="Q832" s="3" t="str">
        <f>IF(Investments_Import!H832="","",Investments_Import!H832)</f>
        <v/>
      </c>
      <c r="R832" s="37" t="str">
        <f t="shared" si="257"/>
        <v/>
      </c>
      <c r="S832" s="37" t="str">
        <f t="shared" si="258"/>
        <v/>
      </c>
      <c r="U832" s="36" t="str">
        <f>IF(Mining_Import!A832="","",Mining_Import!A832)</f>
        <v/>
      </c>
      <c r="V832" s="22" t="str">
        <f t="shared" si="266"/>
        <v/>
      </c>
      <c r="W832" s="127" t="str">
        <f t="shared" si="267"/>
        <v/>
      </c>
      <c r="X832" s="127" t="str">
        <f t="shared" si="268"/>
        <v/>
      </c>
      <c r="Y832" s="127" t="str">
        <f t="shared" si="269"/>
        <v/>
      </c>
      <c r="Z832" s="36" t="str">
        <f>IF(Mining_Import!B832="","",Mining_Import!B832)</f>
        <v/>
      </c>
      <c r="AA832" s="184" t="str">
        <f>IF(Mining_Import!$C832="","",Mining_Import!$C832)</f>
        <v/>
      </c>
      <c r="AB832" s="122" t="str">
        <f t="shared" si="270"/>
        <v/>
      </c>
      <c r="AC832" s="122" t="str">
        <f>IF($Y832&gt;Dashboard!$Q$19,$AB832,"")</f>
        <v/>
      </c>
      <c r="AD832" s="43" t="str">
        <f t="shared" si="271"/>
        <v/>
      </c>
      <c r="AE832" s="36" t="str">
        <f>IF(Mining_Import!D832="","",Mining_Import!D832)</f>
        <v/>
      </c>
      <c r="AF832" s="36" t="str">
        <f>IF(Mining_Import!E832="","",Mining_Import!E832)</f>
        <v/>
      </c>
      <c r="AG832" s="36" t="str">
        <f>IF(Mining_Import!F832="","",Mining_Import!F832)</f>
        <v/>
      </c>
      <c r="AH832" s="36" t="str">
        <f>IF(Mining_Import!G832="","",Mining_Import!G832)</f>
        <v/>
      </c>
      <c r="AI832" s="36" t="str">
        <f>IF(Mining_Import!H832="","",Mining_Import!H832)</f>
        <v/>
      </c>
      <c r="AJ832" s="36" t="str">
        <f>IF(Mining_Import!I832="","",Mining_Import!I832)</f>
        <v/>
      </c>
      <c r="BY832" s="120" t="str">
        <f t="shared" si="259"/>
        <v/>
      </c>
      <c r="BZ832" s="184" t="str">
        <f t="shared" si="272"/>
        <v/>
      </c>
      <c r="CA832" s="37" t="str">
        <f>IFERROR(VLOOKUP($BY832,Account_Value!$C$2:$F$2500,4,0),"")</f>
        <v/>
      </c>
      <c r="CB832" s="43" t="str">
        <f t="shared" si="260"/>
        <v/>
      </c>
      <c r="CC832" s="122" t="str">
        <f>IF($BZ832="","",SUM($BZ$2:$BZ832))</f>
        <v/>
      </c>
      <c r="CD832" s="43" t="str">
        <f>IF($BZ832="","",$BU$19*(SUM($BZ$2:$BZ832)))</f>
        <v/>
      </c>
    </row>
    <row r="833" spans="1:82">
      <c r="A833" s="4" t="str">
        <f t="shared" si="261"/>
        <v/>
      </c>
      <c r="B833" s="21" t="str">
        <f>IF(Investments_Import!A833="","",Investments_Import!A833)</f>
        <v/>
      </c>
      <c r="C833" s="22" t="str">
        <f t="shared" si="254"/>
        <v/>
      </c>
      <c r="D833" s="51" t="str">
        <f t="shared" si="262"/>
        <v/>
      </c>
      <c r="E833" s="3" t="str">
        <f>IF(Investments_Import!B833="","",Investments_Import!B833)</f>
        <v/>
      </c>
      <c r="F833" s="54" t="str">
        <f t="shared" si="263"/>
        <v xml:space="preserve"> </v>
      </c>
      <c r="G833" s="54" t="str">
        <f>IF($B833="","",COUNTIF($F$2:$F833,$F833))</f>
        <v/>
      </c>
      <c r="H833" s="53" t="str">
        <f t="shared" si="264"/>
        <v xml:space="preserve">  </v>
      </c>
      <c r="I833" s="3" t="str">
        <f>IF(Investments_Import!C833="","",Investments_Import!C833)</f>
        <v/>
      </c>
      <c r="J833" s="108" t="str">
        <f>IF(Investments_Import!D833="","",Investments_Import!D833)</f>
        <v/>
      </c>
      <c r="K833" s="108" t="str">
        <f t="shared" si="265"/>
        <v/>
      </c>
      <c r="L833" s="47" t="str">
        <f>IF(Investments_Import!E833="","",Investments_Import!E833)</f>
        <v/>
      </c>
      <c r="M833" s="47" t="str">
        <f t="shared" si="255"/>
        <v/>
      </c>
      <c r="N833" s="31" t="str">
        <f>IF(Investments_Import!F833="","",Investments_Import!F833)</f>
        <v/>
      </c>
      <c r="O833" s="31" t="str">
        <f t="shared" si="256"/>
        <v/>
      </c>
      <c r="P833" s="3" t="str">
        <f>IF(Investments_Import!G833="","",Investments_Import!G833)</f>
        <v/>
      </c>
      <c r="Q833" s="3" t="str">
        <f>IF(Investments_Import!H833="","",Investments_Import!H833)</f>
        <v/>
      </c>
      <c r="R833" s="37" t="str">
        <f t="shared" si="257"/>
        <v/>
      </c>
      <c r="S833" s="37" t="str">
        <f t="shared" si="258"/>
        <v/>
      </c>
      <c r="U833" s="36" t="str">
        <f>IF(Mining_Import!A833="","",Mining_Import!A833)</f>
        <v/>
      </c>
      <c r="V833" s="22" t="str">
        <f t="shared" si="266"/>
        <v/>
      </c>
      <c r="W833" s="127" t="str">
        <f t="shared" si="267"/>
        <v/>
      </c>
      <c r="X833" s="127" t="str">
        <f t="shared" si="268"/>
        <v/>
      </c>
      <c r="Y833" s="127" t="str">
        <f t="shared" si="269"/>
        <v/>
      </c>
      <c r="Z833" s="36" t="str">
        <f>IF(Mining_Import!B833="","",Mining_Import!B833)</f>
        <v/>
      </c>
      <c r="AA833" s="184" t="str">
        <f>IF(Mining_Import!$C833="","",Mining_Import!$C833)</f>
        <v/>
      </c>
      <c r="AB833" s="122" t="str">
        <f t="shared" si="270"/>
        <v/>
      </c>
      <c r="AC833" s="122" t="str">
        <f>IF($Y833&gt;Dashboard!$Q$19,$AB833,"")</f>
        <v/>
      </c>
      <c r="AD833" s="43" t="str">
        <f t="shared" si="271"/>
        <v/>
      </c>
      <c r="AE833" s="36" t="str">
        <f>IF(Mining_Import!D833="","",Mining_Import!D833)</f>
        <v/>
      </c>
      <c r="AF833" s="36" t="str">
        <f>IF(Mining_Import!E833="","",Mining_Import!E833)</f>
        <v/>
      </c>
      <c r="AG833" s="36" t="str">
        <f>IF(Mining_Import!F833="","",Mining_Import!F833)</f>
        <v/>
      </c>
      <c r="AH833" s="36" t="str">
        <f>IF(Mining_Import!G833="","",Mining_Import!G833)</f>
        <v/>
      </c>
      <c r="AI833" s="36" t="str">
        <f>IF(Mining_Import!H833="","",Mining_Import!H833)</f>
        <v/>
      </c>
      <c r="AJ833" s="36" t="str">
        <f>IF(Mining_Import!I833="","",Mining_Import!I833)</f>
        <v/>
      </c>
      <c r="BY833" s="120" t="str">
        <f t="shared" si="259"/>
        <v/>
      </c>
      <c r="BZ833" s="184" t="str">
        <f t="shared" si="272"/>
        <v/>
      </c>
      <c r="CA833" s="37" t="str">
        <f>IFERROR(VLOOKUP($BY833,Account_Value!$C$2:$F$2500,4,0),"")</f>
        <v/>
      </c>
      <c r="CB833" s="43" t="str">
        <f t="shared" si="260"/>
        <v/>
      </c>
      <c r="CC833" s="122" t="str">
        <f>IF($BZ833="","",SUM($BZ$2:$BZ833))</f>
        <v/>
      </c>
      <c r="CD833" s="43" t="str">
        <f>IF($BZ833="","",$BU$19*(SUM($BZ$2:$BZ833)))</f>
        <v/>
      </c>
    </row>
    <row r="834" spans="1:82">
      <c r="A834" s="4" t="str">
        <f t="shared" si="261"/>
        <v/>
      </c>
      <c r="B834" s="21" t="str">
        <f>IF(Investments_Import!A834="","",Investments_Import!A834)</f>
        <v/>
      </c>
      <c r="C834" s="22" t="str">
        <f t="shared" ref="C834:C897" si="273">IF(B834="","",B834*1)</f>
        <v/>
      </c>
      <c r="D834" s="51" t="str">
        <f t="shared" si="262"/>
        <v/>
      </c>
      <c r="E834" s="3" t="str">
        <f>IF(Investments_Import!B834="","",Investments_Import!B834)</f>
        <v/>
      </c>
      <c r="F834" s="54" t="str">
        <f t="shared" si="263"/>
        <v xml:space="preserve"> </v>
      </c>
      <c r="G834" s="54" t="str">
        <f>IF($B834="","",COUNTIF($F$2:$F834,$F834))</f>
        <v/>
      </c>
      <c r="H834" s="53" t="str">
        <f t="shared" si="264"/>
        <v xml:space="preserve">  </v>
      </c>
      <c r="I834" s="3" t="str">
        <f>IF(Investments_Import!C834="","",Investments_Import!C834)</f>
        <v/>
      </c>
      <c r="J834" s="108" t="str">
        <f>IF(Investments_Import!D834="","",Investments_Import!D834)</f>
        <v/>
      </c>
      <c r="K834" s="108" t="str">
        <f t="shared" si="265"/>
        <v/>
      </c>
      <c r="L834" s="47" t="str">
        <f>IF(Investments_Import!E834="","",Investments_Import!E834)</f>
        <v/>
      </c>
      <c r="M834" s="47" t="str">
        <f t="shared" ref="M834:M897" si="274">IF($L834="","",$L834*1)</f>
        <v/>
      </c>
      <c r="N834" s="31" t="str">
        <f>IF(Investments_Import!F834="","",Investments_Import!F834)</f>
        <v/>
      </c>
      <c r="O834" s="31" t="str">
        <f t="shared" ref="O834:O897" si="275">IF($N834="","",$N834*1)</f>
        <v/>
      </c>
      <c r="P834" s="3" t="str">
        <f>IF(Investments_Import!G834="","",Investments_Import!G834)</f>
        <v/>
      </c>
      <c r="Q834" s="3" t="str">
        <f>IF(Investments_Import!H834="","",Investments_Import!H834)</f>
        <v/>
      </c>
      <c r="R834" s="37" t="str">
        <f t="shared" ref="R834:R897" si="276">IF($Q834="","",IF($Q834="USD",$P834,$P834*$J834))</f>
        <v/>
      </c>
      <c r="S834" s="37" t="str">
        <f t="shared" ref="S834:S897" si="277">IF($R834="","",$R834*1)</f>
        <v/>
      </c>
      <c r="U834" s="36" t="str">
        <f>IF(Mining_Import!A834="","",Mining_Import!A834)</f>
        <v/>
      </c>
      <c r="V834" s="22" t="str">
        <f t="shared" si="266"/>
        <v/>
      </c>
      <c r="W834" s="127" t="str">
        <f t="shared" si="267"/>
        <v/>
      </c>
      <c r="X834" s="127" t="str">
        <f t="shared" si="268"/>
        <v/>
      </c>
      <c r="Y834" s="127" t="str">
        <f t="shared" si="269"/>
        <v/>
      </c>
      <c r="Z834" s="36" t="str">
        <f>IF(Mining_Import!B834="","",Mining_Import!B834)</f>
        <v/>
      </c>
      <c r="AA834" s="184" t="str">
        <f>IF(Mining_Import!$C834="","",Mining_Import!$C834)</f>
        <v/>
      </c>
      <c r="AB834" s="122" t="str">
        <f t="shared" si="270"/>
        <v/>
      </c>
      <c r="AC834" s="122" t="str">
        <f>IF($Y834&gt;Dashboard!$Q$19,$AB834,"")</f>
        <v/>
      </c>
      <c r="AD834" s="43" t="str">
        <f t="shared" si="271"/>
        <v/>
      </c>
      <c r="AE834" s="36" t="str">
        <f>IF(Mining_Import!D834="","",Mining_Import!D834)</f>
        <v/>
      </c>
      <c r="AF834" s="36" t="str">
        <f>IF(Mining_Import!E834="","",Mining_Import!E834)</f>
        <v/>
      </c>
      <c r="AG834" s="36" t="str">
        <f>IF(Mining_Import!F834="","",Mining_Import!F834)</f>
        <v/>
      </c>
      <c r="AH834" s="36" t="str">
        <f>IF(Mining_Import!G834="","",Mining_Import!G834)</f>
        <v/>
      </c>
      <c r="AI834" s="36" t="str">
        <f>IF(Mining_Import!H834="","",Mining_Import!H834)</f>
        <v/>
      </c>
      <c r="AJ834" s="36" t="str">
        <f>IF(Mining_Import!I834="","",Mining_Import!I834)</f>
        <v/>
      </c>
      <c r="BY834" s="120" t="str">
        <f t="shared" ref="BY834:BY897" si="278">Y834</f>
        <v/>
      </c>
      <c r="BZ834" s="184" t="str">
        <f t="shared" si="272"/>
        <v/>
      </c>
      <c r="CA834" s="37" t="str">
        <f>IFERROR(VLOOKUP($BY834,Account_Value!$C$2:$F$2500,4,0),"")</f>
        <v/>
      </c>
      <c r="CB834" s="43" t="str">
        <f t="shared" ref="CB834:CB897" si="279">IF(BZ834="","",BZ834*CA834)</f>
        <v/>
      </c>
      <c r="CC834" s="122" t="str">
        <f>IF($BZ834="","",SUM($BZ$2:$BZ834))</f>
        <v/>
      </c>
      <c r="CD834" s="43" t="str">
        <f>IF($BZ834="","",$BU$19*(SUM($BZ$2:$BZ834)))</f>
        <v/>
      </c>
    </row>
    <row r="835" spans="1:82">
      <c r="A835" s="4" t="str">
        <f t="shared" ref="A835:A898" si="280">IF($B835="","",$A834+1)</f>
        <v/>
      </c>
      <c r="B835" s="21" t="str">
        <f>IF(Investments_Import!A835="","",Investments_Import!A835)</f>
        <v/>
      </c>
      <c r="C835" s="22" t="str">
        <f t="shared" si="273"/>
        <v/>
      </c>
      <c r="D835" s="51" t="str">
        <f t="shared" ref="D835:D898" si="281">$C835</f>
        <v/>
      </c>
      <c r="E835" s="3" t="str">
        <f>IF(Investments_Import!B835="","",Investments_Import!B835)</f>
        <v/>
      </c>
      <c r="F835" s="54" t="str">
        <f t="shared" ref="F835:F898" si="282">CONCATENATE(TEXT($D835,"dd-mmm-yyyy")," ",$E835)</f>
        <v xml:space="preserve"> </v>
      </c>
      <c r="G835" s="54" t="str">
        <f>IF($B835="","",COUNTIF($F$2:$F835,$F835))</f>
        <v/>
      </c>
      <c r="H835" s="53" t="str">
        <f t="shared" ref="H835:H898" si="283">CONCATENATE(TEXT($D835,"dd-mmm-yyyy")," ",$E835," ",$G835)</f>
        <v xml:space="preserve">  </v>
      </c>
      <c r="I835" s="3" t="str">
        <f>IF(Investments_Import!C835="","",Investments_Import!C835)</f>
        <v/>
      </c>
      <c r="J835" s="108" t="str">
        <f>IF(Investments_Import!D835="","",Investments_Import!D835)</f>
        <v/>
      </c>
      <c r="K835" s="108" t="str">
        <f t="shared" ref="K835:K898" si="284">IF($B835="","",$J835*1)</f>
        <v/>
      </c>
      <c r="L835" s="47" t="str">
        <f>IF(Investments_Import!E835="","",Investments_Import!E835)</f>
        <v/>
      </c>
      <c r="M835" s="47" t="str">
        <f t="shared" si="274"/>
        <v/>
      </c>
      <c r="N835" s="31" t="str">
        <f>IF(Investments_Import!F835="","",Investments_Import!F835)</f>
        <v/>
      </c>
      <c r="O835" s="31" t="str">
        <f t="shared" si="275"/>
        <v/>
      </c>
      <c r="P835" s="3" t="str">
        <f>IF(Investments_Import!G835="","",Investments_Import!G835)</f>
        <v/>
      </c>
      <c r="Q835" s="3" t="str">
        <f>IF(Investments_Import!H835="","",Investments_Import!H835)</f>
        <v/>
      </c>
      <c r="R835" s="37" t="str">
        <f t="shared" si="276"/>
        <v/>
      </c>
      <c r="S835" s="37" t="str">
        <f t="shared" si="277"/>
        <v/>
      </c>
      <c r="U835" s="36" t="str">
        <f>IF(Mining_Import!A835="","",Mining_Import!A835)</f>
        <v/>
      </c>
      <c r="V835" s="22" t="str">
        <f t="shared" ref="V835:V898" si="285">IF(U835="","",U835*1)</f>
        <v/>
      </c>
      <c r="W835" s="127" t="str">
        <f t="shared" ref="W835:W898" si="286">V835</f>
        <v/>
      </c>
      <c r="X835" s="127" t="str">
        <f t="shared" ref="X835:X898" si="287">IFERROR(INT($W835),"")</f>
        <v/>
      </c>
      <c r="Y835" s="127" t="str">
        <f t="shared" ref="Y835:Y898" si="288">$X835</f>
        <v/>
      </c>
      <c r="Z835" s="36" t="str">
        <f>IF(Mining_Import!B835="","",Mining_Import!B835)</f>
        <v/>
      </c>
      <c r="AA835" s="184" t="str">
        <f>IF(Mining_Import!$C835="","",Mining_Import!$C835)</f>
        <v/>
      </c>
      <c r="AB835" s="122" t="str">
        <f t="shared" ref="AB835:AB898" si="289">IFERROR($AA835*1,"")</f>
        <v/>
      </c>
      <c r="AC835" s="122" t="str">
        <f>IF($Y835&gt;Dashboard!$Q$19,$AB835,"")</f>
        <v/>
      </c>
      <c r="AD835" s="43" t="str">
        <f t="shared" ref="AD835:AD898" si="290">IFERROR($AB835*$BU$19,"")</f>
        <v/>
      </c>
      <c r="AE835" s="36" t="str">
        <f>IF(Mining_Import!D835="","",Mining_Import!D835)</f>
        <v/>
      </c>
      <c r="AF835" s="36" t="str">
        <f>IF(Mining_Import!E835="","",Mining_Import!E835)</f>
        <v/>
      </c>
      <c r="AG835" s="36" t="str">
        <f>IF(Mining_Import!F835="","",Mining_Import!F835)</f>
        <v/>
      </c>
      <c r="AH835" s="36" t="str">
        <f>IF(Mining_Import!G835="","",Mining_Import!G835)</f>
        <v/>
      </c>
      <c r="AI835" s="36" t="str">
        <f>IF(Mining_Import!H835="","",Mining_Import!H835)</f>
        <v/>
      </c>
      <c r="AJ835" s="36" t="str">
        <f>IF(Mining_Import!I835="","",Mining_Import!I835)</f>
        <v/>
      </c>
      <c r="BY835" s="120" t="str">
        <f t="shared" si="278"/>
        <v/>
      </c>
      <c r="BZ835" s="184" t="str">
        <f t="shared" ref="BZ835:BZ898" si="291">AB835</f>
        <v/>
      </c>
      <c r="CA835" s="37" t="str">
        <f>IFERROR(VLOOKUP($BY835,Account_Value!$C$2:$F$2500,4,0),"")</f>
        <v/>
      </c>
      <c r="CB835" s="43" t="str">
        <f t="shared" si="279"/>
        <v/>
      </c>
      <c r="CC835" s="122" t="str">
        <f>IF($BZ835="","",SUM($BZ$2:$BZ835))</f>
        <v/>
      </c>
      <c r="CD835" s="43" t="str">
        <f>IF($BZ835="","",$BU$19*(SUM($BZ$2:$BZ835)))</f>
        <v/>
      </c>
    </row>
    <row r="836" spans="1:82">
      <c r="A836" s="4" t="str">
        <f t="shared" si="280"/>
        <v/>
      </c>
      <c r="B836" s="21" t="str">
        <f>IF(Investments_Import!A836="","",Investments_Import!A836)</f>
        <v/>
      </c>
      <c r="C836" s="22" t="str">
        <f t="shared" si="273"/>
        <v/>
      </c>
      <c r="D836" s="51" t="str">
        <f t="shared" si="281"/>
        <v/>
      </c>
      <c r="E836" s="3" t="str">
        <f>IF(Investments_Import!B836="","",Investments_Import!B836)</f>
        <v/>
      </c>
      <c r="F836" s="54" t="str">
        <f t="shared" si="282"/>
        <v xml:space="preserve"> </v>
      </c>
      <c r="G836" s="54" t="str">
        <f>IF($B836="","",COUNTIF($F$2:$F836,$F836))</f>
        <v/>
      </c>
      <c r="H836" s="53" t="str">
        <f t="shared" si="283"/>
        <v xml:space="preserve">  </v>
      </c>
      <c r="I836" s="3" t="str">
        <f>IF(Investments_Import!C836="","",Investments_Import!C836)</f>
        <v/>
      </c>
      <c r="J836" s="108" t="str">
        <f>IF(Investments_Import!D836="","",Investments_Import!D836)</f>
        <v/>
      </c>
      <c r="K836" s="108" t="str">
        <f t="shared" si="284"/>
        <v/>
      </c>
      <c r="L836" s="47" t="str">
        <f>IF(Investments_Import!E836="","",Investments_Import!E836)</f>
        <v/>
      </c>
      <c r="M836" s="47" t="str">
        <f t="shared" si="274"/>
        <v/>
      </c>
      <c r="N836" s="31" t="str">
        <f>IF(Investments_Import!F836="","",Investments_Import!F836)</f>
        <v/>
      </c>
      <c r="O836" s="31" t="str">
        <f t="shared" si="275"/>
        <v/>
      </c>
      <c r="P836" s="3" t="str">
        <f>IF(Investments_Import!G836="","",Investments_Import!G836)</f>
        <v/>
      </c>
      <c r="Q836" s="3" t="str">
        <f>IF(Investments_Import!H836="","",Investments_Import!H836)</f>
        <v/>
      </c>
      <c r="R836" s="37" t="str">
        <f t="shared" si="276"/>
        <v/>
      </c>
      <c r="S836" s="37" t="str">
        <f t="shared" si="277"/>
        <v/>
      </c>
      <c r="U836" s="36" t="str">
        <f>IF(Mining_Import!A836="","",Mining_Import!A836)</f>
        <v/>
      </c>
      <c r="V836" s="22" t="str">
        <f t="shared" si="285"/>
        <v/>
      </c>
      <c r="W836" s="127" t="str">
        <f t="shared" si="286"/>
        <v/>
      </c>
      <c r="X836" s="127" t="str">
        <f t="shared" si="287"/>
        <v/>
      </c>
      <c r="Y836" s="127" t="str">
        <f t="shared" si="288"/>
        <v/>
      </c>
      <c r="Z836" s="36" t="str">
        <f>IF(Mining_Import!B836="","",Mining_Import!B836)</f>
        <v/>
      </c>
      <c r="AA836" s="184" t="str">
        <f>IF(Mining_Import!$C836="","",Mining_Import!$C836)</f>
        <v/>
      </c>
      <c r="AB836" s="122" t="str">
        <f t="shared" si="289"/>
        <v/>
      </c>
      <c r="AC836" s="122" t="str">
        <f>IF($Y836&gt;Dashboard!$Q$19,$AB836,"")</f>
        <v/>
      </c>
      <c r="AD836" s="43" t="str">
        <f t="shared" si="290"/>
        <v/>
      </c>
      <c r="AE836" s="36" t="str">
        <f>IF(Mining_Import!D836="","",Mining_Import!D836)</f>
        <v/>
      </c>
      <c r="AF836" s="36" t="str">
        <f>IF(Mining_Import!E836="","",Mining_Import!E836)</f>
        <v/>
      </c>
      <c r="AG836" s="36" t="str">
        <f>IF(Mining_Import!F836="","",Mining_Import!F836)</f>
        <v/>
      </c>
      <c r="AH836" s="36" t="str">
        <f>IF(Mining_Import!G836="","",Mining_Import!G836)</f>
        <v/>
      </c>
      <c r="AI836" s="36" t="str">
        <f>IF(Mining_Import!H836="","",Mining_Import!H836)</f>
        <v/>
      </c>
      <c r="AJ836" s="36" t="str">
        <f>IF(Mining_Import!I836="","",Mining_Import!I836)</f>
        <v/>
      </c>
      <c r="BY836" s="120" t="str">
        <f t="shared" si="278"/>
        <v/>
      </c>
      <c r="BZ836" s="184" t="str">
        <f t="shared" si="291"/>
        <v/>
      </c>
      <c r="CA836" s="37" t="str">
        <f>IFERROR(VLOOKUP($BY836,Account_Value!$C$2:$F$2500,4,0),"")</f>
        <v/>
      </c>
      <c r="CB836" s="43" t="str">
        <f t="shared" si="279"/>
        <v/>
      </c>
      <c r="CC836" s="122" t="str">
        <f>IF($BZ836="","",SUM($BZ$2:$BZ836))</f>
        <v/>
      </c>
      <c r="CD836" s="43" t="str">
        <f>IF($BZ836="","",$BU$19*(SUM($BZ$2:$BZ836)))</f>
        <v/>
      </c>
    </row>
    <row r="837" spans="1:82">
      <c r="A837" s="4" t="str">
        <f t="shared" si="280"/>
        <v/>
      </c>
      <c r="B837" s="21" t="str">
        <f>IF(Investments_Import!A837="","",Investments_Import!A837)</f>
        <v/>
      </c>
      <c r="C837" s="22" t="str">
        <f t="shared" si="273"/>
        <v/>
      </c>
      <c r="D837" s="51" t="str">
        <f t="shared" si="281"/>
        <v/>
      </c>
      <c r="E837" s="3" t="str">
        <f>IF(Investments_Import!B837="","",Investments_Import!B837)</f>
        <v/>
      </c>
      <c r="F837" s="54" t="str">
        <f t="shared" si="282"/>
        <v xml:space="preserve"> </v>
      </c>
      <c r="G837" s="54" t="str">
        <f>IF($B837="","",COUNTIF($F$2:$F837,$F837))</f>
        <v/>
      </c>
      <c r="H837" s="53" t="str">
        <f t="shared" si="283"/>
        <v xml:space="preserve">  </v>
      </c>
      <c r="I837" s="3" t="str">
        <f>IF(Investments_Import!C837="","",Investments_Import!C837)</f>
        <v/>
      </c>
      <c r="J837" s="108" t="str">
        <f>IF(Investments_Import!D837="","",Investments_Import!D837)</f>
        <v/>
      </c>
      <c r="K837" s="108" t="str">
        <f t="shared" si="284"/>
        <v/>
      </c>
      <c r="L837" s="47" t="str">
        <f>IF(Investments_Import!E837="","",Investments_Import!E837)</f>
        <v/>
      </c>
      <c r="M837" s="47" t="str">
        <f t="shared" si="274"/>
        <v/>
      </c>
      <c r="N837" s="31" t="str">
        <f>IF(Investments_Import!F837="","",Investments_Import!F837)</f>
        <v/>
      </c>
      <c r="O837" s="31" t="str">
        <f t="shared" si="275"/>
        <v/>
      </c>
      <c r="P837" s="3" t="str">
        <f>IF(Investments_Import!G837="","",Investments_Import!G837)</f>
        <v/>
      </c>
      <c r="Q837" s="3" t="str">
        <f>IF(Investments_Import!H837="","",Investments_Import!H837)</f>
        <v/>
      </c>
      <c r="R837" s="37" t="str">
        <f t="shared" si="276"/>
        <v/>
      </c>
      <c r="S837" s="37" t="str">
        <f t="shared" si="277"/>
        <v/>
      </c>
      <c r="U837" s="36" t="str">
        <f>IF(Mining_Import!A837="","",Mining_Import!A837)</f>
        <v/>
      </c>
      <c r="V837" s="22" t="str">
        <f t="shared" si="285"/>
        <v/>
      </c>
      <c r="W837" s="127" t="str">
        <f t="shared" si="286"/>
        <v/>
      </c>
      <c r="X837" s="127" t="str">
        <f t="shared" si="287"/>
        <v/>
      </c>
      <c r="Y837" s="127" t="str">
        <f t="shared" si="288"/>
        <v/>
      </c>
      <c r="Z837" s="36" t="str">
        <f>IF(Mining_Import!B837="","",Mining_Import!B837)</f>
        <v/>
      </c>
      <c r="AA837" s="184" t="str">
        <f>IF(Mining_Import!$C837="","",Mining_Import!$C837)</f>
        <v/>
      </c>
      <c r="AB837" s="122" t="str">
        <f t="shared" si="289"/>
        <v/>
      </c>
      <c r="AC837" s="122" t="str">
        <f>IF($Y837&gt;Dashboard!$Q$19,$AB837,"")</f>
        <v/>
      </c>
      <c r="AD837" s="43" t="str">
        <f t="shared" si="290"/>
        <v/>
      </c>
      <c r="AE837" s="36" t="str">
        <f>IF(Mining_Import!D837="","",Mining_Import!D837)</f>
        <v/>
      </c>
      <c r="AF837" s="36" t="str">
        <f>IF(Mining_Import!E837="","",Mining_Import!E837)</f>
        <v/>
      </c>
      <c r="AG837" s="36" t="str">
        <f>IF(Mining_Import!F837="","",Mining_Import!F837)</f>
        <v/>
      </c>
      <c r="AH837" s="36" t="str">
        <f>IF(Mining_Import!G837="","",Mining_Import!G837)</f>
        <v/>
      </c>
      <c r="AI837" s="36" t="str">
        <f>IF(Mining_Import!H837="","",Mining_Import!H837)</f>
        <v/>
      </c>
      <c r="AJ837" s="36" t="str">
        <f>IF(Mining_Import!I837="","",Mining_Import!I837)</f>
        <v/>
      </c>
      <c r="BY837" s="120" t="str">
        <f t="shared" si="278"/>
        <v/>
      </c>
      <c r="BZ837" s="184" t="str">
        <f t="shared" si="291"/>
        <v/>
      </c>
      <c r="CA837" s="37" t="str">
        <f>IFERROR(VLOOKUP($BY837,Account_Value!$C$2:$F$2500,4,0),"")</f>
        <v/>
      </c>
      <c r="CB837" s="43" t="str">
        <f t="shared" si="279"/>
        <v/>
      </c>
      <c r="CC837" s="122" t="str">
        <f>IF($BZ837="","",SUM($BZ$2:$BZ837))</f>
        <v/>
      </c>
      <c r="CD837" s="43" t="str">
        <f>IF($BZ837="","",$BU$19*(SUM($BZ$2:$BZ837)))</f>
        <v/>
      </c>
    </row>
    <row r="838" spans="1:82">
      <c r="A838" s="4" t="str">
        <f t="shared" si="280"/>
        <v/>
      </c>
      <c r="B838" s="21" t="str">
        <f>IF(Investments_Import!A838="","",Investments_Import!A838)</f>
        <v/>
      </c>
      <c r="C838" s="22" t="str">
        <f t="shared" si="273"/>
        <v/>
      </c>
      <c r="D838" s="51" t="str">
        <f t="shared" si="281"/>
        <v/>
      </c>
      <c r="E838" s="3" t="str">
        <f>IF(Investments_Import!B838="","",Investments_Import!B838)</f>
        <v/>
      </c>
      <c r="F838" s="54" t="str">
        <f t="shared" si="282"/>
        <v xml:space="preserve"> </v>
      </c>
      <c r="G838" s="54" t="str">
        <f>IF($B838="","",COUNTIF($F$2:$F838,$F838))</f>
        <v/>
      </c>
      <c r="H838" s="53" t="str">
        <f t="shared" si="283"/>
        <v xml:space="preserve">  </v>
      </c>
      <c r="I838" s="3" t="str">
        <f>IF(Investments_Import!C838="","",Investments_Import!C838)</f>
        <v/>
      </c>
      <c r="J838" s="108" t="str">
        <f>IF(Investments_Import!D838="","",Investments_Import!D838)</f>
        <v/>
      </c>
      <c r="K838" s="108" t="str">
        <f t="shared" si="284"/>
        <v/>
      </c>
      <c r="L838" s="47" t="str">
        <f>IF(Investments_Import!E838="","",Investments_Import!E838)</f>
        <v/>
      </c>
      <c r="M838" s="47" t="str">
        <f t="shared" si="274"/>
        <v/>
      </c>
      <c r="N838" s="31" t="str">
        <f>IF(Investments_Import!F838="","",Investments_Import!F838)</f>
        <v/>
      </c>
      <c r="O838" s="31" t="str">
        <f t="shared" si="275"/>
        <v/>
      </c>
      <c r="P838" s="3" t="str">
        <f>IF(Investments_Import!G838="","",Investments_Import!G838)</f>
        <v/>
      </c>
      <c r="Q838" s="3" t="str">
        <f>IF(Investments_Import!H838="","",Investments_Import!H838)</f>
        <v/>
      </c>
      <c r="R838" s="37" t="str">
        <f t="shared" si="276"/>
        <v/>
      </c>
      <c r="S838" s="37" t="str">
        <f t="shared" si="277"/>
        <v/>
      </c>
      <c r="U838" s="36" t="str">
        <f>IF(Mining_Import!A838="","",Mining_Import!A838)</f>
        <v/>
      </c>
      <c r="V838" s="22" t="str">
        <f t="shared" si="285"/>
        <v/>
      </c>
      <c r="W838" s="127" t="str">
        <f t="shared" si="286"/>
        <v/>
      </c>
      <c r="X838" s="127" t="str">
        <f t="shared" si="287"/>
        <v/>
      </c>
      <c r="Y838" s="127" t="str">
        <f t="shared" si="288"/>
        <v/>
      </c>
      <c r="Z838" s="36" t="str">
        <f>IF(Mining_Import!B838="","",Mining_Import!B838)</f>
        <v/>
      </c>
      <c r="AA838" s="184" t="str">
        <f>IF(Mining_Import!$C838="","",Mining_Import!$C838)</f>
        <v/>
      </c>
      <c r="AB838" s="122" t="str">
        <f t="shared" si="289"/>
        <v/>
      </c>
      <c r="AC838" s="122" t="str">
        <f>IF($Y838&gt;Dashboard!$Q$19,$AB838,"")</f>
        <v/>
      </c>
      <c r="AD838" s="43" t="str">
        <f t="shared" si="290"/>
        <v/>
      </c>
      <c r="AE838" s="36" t="str">
        <f>IF(Mining_Import!D838="","",Mining_Import!D838)</f>
        <v/>
      </c>
      <c r="AF838" s="36" t="str">
        <f>IF(Mining_Import!E838="","",Mining_Import!E838)</f>
        <v/>
      </c>
      <c r="AG838" s="36" t="str">
        <f>IF(Mining_Import!F838="","",Mining_Import!F838)</f>
        <v/>
      </c>
      <c r="AH838" s="36" t="str">
        <f>IF(Mining_Import!G838="","",Mining_Import!G838)</f>
        <v/>
      </c>
      <c r="AI838" s="36" t="str">
        <f>IF(Mining_Import!H838="","",Mining_Import!H838)</f>
        <v/>
      </c>
      <c r="AJ838" s="36" t="str">
        <f>IF(Mining_Import!I838="","",Mining_Import!I838)</f>
        <v/>
      </c>
      <c r="BY838" s="120" t="str">
        <f t="shared" si="278"/>
        <v/>
      </c>
      <c r="BZ838" s="184" t="str">
        <f t="shared" si="291"/>
        <v/>
      </c>
      <c r="CA838" s="37" t="str">
        <f>IFERROR(VLOOKUP($BY838,Account_Value!$C$2:$F$2500,4,0),"")</f>
        <v/>
      </c>
      <c r="CB838" s="43" t="str">
        <f t="shared" si="279"/>
        <v/>
      </c>
      <c r="CC838" s="122" t="str">
        <f>IF($BZ838="","",SUM($BZ$2:$BZ838))</f>
        <v/>
      </c>
      <c r="CD838" s="43" t="str">
        <f>IF($BZ838="","",$BU$19*(SUM($BZ$2:$BZ838)))</f>
        <v/>
      </c>
    </row>
    <row r="839" spans="1:82">
      <c r="A839" s="4" t="str">
        <f t="shared" si="280"/>
        <v/>
      </c>
      <c r="B839" s="21" t="str">
        <f>IF(Investments_Import!A839="","",Investments_Import!A839)</f>
        <v/>
      </c>
      <c r="C839" s="22" t="str">
        <f t="shared" si="273"/>
        <v/>
      </c>
      <c r="D839" s="51" t="str">
        <f t="shared" si="281"/>
        <v/>
      </c>
      <c r="E839" s="3" t="str">
        <f>IF(Investments_Import!B839="","",Investments_Import!B839)</f>
        <v/>
      </c>
      <c r="F839" s="54" t="str">
        <f t="shared" si="282"/>
        <v xml:space="preserve"> </v>
      </c>
      <c r="G839" s="54" t="str">
        <f>IF($B839="","",COUNTIF($F$2:$F839,$F839))</f>
        <v/>
      </c>
      <c r="H839" s="53" t="str">
        <f t="shared" si="283"/>
        <v xml:space="preserve">  </v>
      </c>
      <c r="I839" s="3" t="str">
        <f>IF(Investments_Import!C839="","",Investments_Import!C839)</f>
        <v/>
      </c>
      <c r="J839" s="108" t="str">
        <f>IF(Investments_Import!D839="","",Investments_Import!D839)</f>
        <v/>
      </c>
      <c r="K839" s="108" t="str">
        <f t="shared" si="284"/>
        <v/>
      </c>
      <c r="L839" s="47" t="str">
        <f>IF(Investments_Import!E839="","",Investments_Import!E839)</f>
        <v/>
      </c>
      <c r="M839" s="47" t="str">
        <f t="shared" si="274"/>
        <v/>
      </c>
      <c r="N839" s="31" t="str">
        <f>IF(Investments_Import!F839="","",Investments_Import!F839)</f>
        <v/>
      </c>
      <c r="O839" s="31" t="str">
        <f t="shared" si="275"/>
        <v/>
      </c>
      <c r="P839" s="3" t="str">
        <f>IF(Investments_Import!G839="","",Investments_Import!G839)</f>
        <v/>
      </c>
      <c r="Q839" s="3" t="str">
        <f>IF(Investments_Import!H839="","",Investments_Import!H839)</f>
        <v/>
      </c>
      <c r="R839" s="37" t="str">
        <f t="shared" si="276"/>
        <v/>
      </c>
      <c r="S839" s="37" t="str">
        <f t="shared" si="277"/>
        <v/>
      </c>
      <c r="U839" s="36" t="str">
        <f>IF(Mining_Import!A839="","",Mining_Import!A839)</f>
        <v/>
      </c>
      <c r="V839" s="22" t="str">
        <f t="shared" si="285"/>
        <v/>
      </c>
      <c r="W839" s="127" t="str">
        <f t="shared" si="286"/>
        <v/>
      </c>
      <c r="X839" s="127" t="str">
        <f t="shared" si="287"/>
        <v/>
      </c>
      <c r="Y839" s="127" t="str">
        <f t="shared" si="288"/>
        <v/>
      </c>
      <c r="Z839" s="36" t="str">
        <f>IF(Mining_Import!B839="","",Mining_Import!B839)</f>
        <v/>
      </c>
      <c r="AA839" s="184" t="str">
        <f>IF(Mining_Import!$C839="","",Mining_Import!$C839)</f>
        <v/>
      </c>
      <c r="AB839" s="122" t="str">
        <f t="shared" si="289"/>
        <v/>
      </c>
      <c r="AC839" s="122" t="str">
        <f>IF($Y839&gt;Dashboard!$Q$19,$AB839,"")</f>
        <v/>
      </c>
      <c r="AD839" s="43" t="str">
        <f t="shared" si="290"/>
        <v/>
      </c>
      <c r="AE839" s="36" t="str">
        <f>IF(Mining_Import!D839="","",Mining_Import!D839)</f>
        <v/>
      </c>
      <c r="AF839" s="36" t="str">
        <f>IF(Mining_Import!E839="","",Mining_Import!E839)</f>
        <v/>
      </c>
      <c r="AG839" s="36" t="str">
        <f>IF(Mining_Import!F839="","",Mining_Import!F839)</f>
        <v/>
      </c>
      <c r="AH839" s="36" t="str">
        <f>IF(Mining_Import!G839="","",Mining_Import!G839)</f>
        <v/>
      </c>
      <c r="AI839" s="36" t="str">
        <f>IF(Mining_Import!H839="","",Mining_Import!H839)</f>
        <v/>
      </c>
      <c r="AJ839" s="36" t="str">
        <f>IF(Mining_Import!I839="","",Mining_Import!I839)</f>
        <v/>
      </c>
      <c r="BY839" s="120" t="str">
        <f t="shared" si="278"/>
        <v/>
      </c>
      <c r="BZ839" s="184" t="str">
        <f t="shared" si="291"/>
        <v/>
      </c>
      <c r="CA839" s="37" t="str">
        <f>IFERROR(VLOOKUP($BY839,Account_Value!$C$2:$F$2500,4,0),"")</f>
        <v/>
      </c>
      <c r="CB839" s="43" t="str">
        <f t="shared" si="279"/>
        <v/>
      </c>
      <c r="CC839" s="122" t="str">
        <f>IF($BZ839="","",SUM($BZ$2:$BZ839))</f>
        <v/>
      </c>
      <c r="CD839" s="43" t="str">
        <f>IF($BZ839="","",$BU$19*(SUM($BZ$2:$BZ839)))</f>
        <v/>
      </c>
    </row>
    <row r="840" spans="1:82">
      <c r="A840" s="4" t="str">
        <f t="shared" si="280"/>
        <v/>
      </c>
      <c r="B840" s="21" t="str">
        <f>IF(Investments_Import!A840="","",Investments_Import!A840)</f>
        <v/>
      </c>
      <c r="C840" s="22" t="str">
        <f t="shared" si="273"/>
        <v/>
      </c>
      <c r="D840" s="51" t="str">
        <f t="shared" si="281"/>
        <v/>
      </c>
      <c r="E840" s="3" t="str">
        <f>IF(Investments_Import!B840="","",Investments_Import!B840)</f>
        <v/>
      </c>
      <c r="F840" s="54" t="str">
        <f t="shared" si="282"/>
        <v xml:space="preserve"> </v>
      </c>
      <c r="G840" s="54" t="str">
        <f>IF($B840="","",COUNTIF($F$2:$F840,$F840))</f>
        <v/>
      </c>
      <c r="H840" s="53" t="str">
        <f t="shared" si="283"/>
        <v xml:space="preserve">  </v>
      </c>
      <c r="I840" s="3" t="str">
        <f>IF(Investments_Import!C840="","",Investments_Import!C840)</f>
        <v/>
      </c>
      <c r="J840" s="108" t="str">
        <f>IF(Investments_Import!D840="","",Investments_Import!D840)</f>
        <v/>
      </c>
      <c r="K840" s="108" t="str">
        <f t="shared" si="284"/>
        <v/>
      </c>
      <c r="L840" s="47" t="str">
        <f>IF(Investments_Import!E840="","",Investments_Import!E840)</f>
        <v/>
      </c>
      <c r="M840" s="47" t="str">
        <f t="shared" si="274"/>
        <v/>
      </c>
      <c r="N840" s="31" t="str">
        <f>IF(Investments_Import!F840="","",Investments_Import!F840)</f>
        <v/>
      </c>
      <c r="O840" s="31" t="str">
        <f t="shared" si="275"/>
        <v/>
      </c>
      <c r="P840" s="3" t="str">
        <f>IF(Investments_Import!G840="","",Investments_Import!G840)</f>
        <v/>
      </c>
      <c r="Q840" s="3" t="str">
        <f>IF(Investments_Import!H840="","",Investments_Import!H840)</f>
        <v/>
      </c>
      <c r="R840" s="37" t="str">
        <f t="shared" si="276"/>
        <v/>
      </c>
      <c r="S840" s="37" t="str">
        <f t="shared" si="277"/>
        <v/>
      </c>
      <c r="U840" s="36" t="str">
        <f>IF(Mining_Import!A840="","",Mining_Import!A840)</f>
        <v/>
      </c>
      <c r="V840" s="22" t="str">
        <f t="shared" si="285"/>
        <v/>
      </c>
      <c r="W840" s="127" t="str">
        <f t="shared" si="286"/>
        <v/>
      </c>
      <c r="X840" s="127" t="str">
        <f t="shared" si="287"/>
        <v/>
      </c>
      <c r="Y840" s="127" t="str">
        <f t="shared" si="288"/>
        <v/>
      </c>
      <c r="Z840" s="36" t="str">
        <f>IF(Mining_Import!B840="","",Mining_Import!B840)</f>
        <v/>
      </c>
      <c r="AA840" s="184" t="str">
        <f>IF(Mining_Import!$C840="","",Mining_Import!$C840)</f>
        <v/>
      </c>
      <c r="AB840" s="122" t="str">
        <f t="shared" si="289"/>
        <v/>
      </c>
      <c r="AC840" s="122" t="str">
        <f>IF($Y840&gt;Dashboard!$Q$19,$AB840,"")</f>
        <v/>
      </c>
      <c r="AD840" s="43" t="str">
        <f t="shared" si="290"/>
        <v/>
      </c>
      <c r="AE840" s="36" t="str">
        <f>IF(Mining_Import!D840="","",Mining_Import!D840)</f>
        <v/>
      </c>
      <c r="AF840" s="36" t="str">
        <f>IF(Mining_Import!E840="","",Mining_Import!E840)</f>
        <v/>
      </c>
      <c r="AG840" s="36" t="str">
        <f>IF(Mining_Import!F840="","",Mining_Import!F840)</f>
        <v/>
      </c>
      <c r="AH840" s="36" t="str">
        <f>IF(Mining_Import!G840="","",Mining_Import!G840)</f>
        <v/>
      </c>
      <c r="AI840" s="36" t="str">
        <f>IF(Mining_Import!H840="","",Mining_Import!H840)</f>
        <v/>
      </c>
      <c r="AJ840" s="36" t="str">
        <f>IF(Mining_Import!I840="","",Mining_Import!I840)</f>
        <v/>
      </c>
      <c r="BY840" s="120" t="str">
        <f t="shared" si="278"/>
        <v/>
      </c>
      <c r="BZ840" s="184" t="str">
        <f t="shared" si="291"/>
        <v/>
      </c>
      <c r="CA840" s="37" t="str">
        <f>IFERROR(VLOOKUP($BY840,Account_Value!$C$2:$F$2500,4,0),"")</f>
        <v/>
      </c>
      <c r="CB840" s="43" t="str">
        <f t="shared" si="279"/>
        <v/>
      </c>
      <c r="CC840" s="122" t="str">
        <f>IF($BZ840="","",SUM($BZ$2:$BZ840))</f>
        <v/>
      </c>
      <c r="CD840" s="43" t="str">
        <f>IF($BZ840="","",$BU$19*(SUM($BZ$2:$BZ840)))</f>
        <v/>
      </c>
    </row>
    <row r="841" spans="1:82">
      <c r="A841" s="4" t="str">
        <f t="shared" si="280"/>
        <v/>
      </c>
      <c r="B841" s="21" t="str">
        <f>IF(Investments_Import!A841="","",Investments_Import!A841)</f>
        <v/>
      </c>
      <c r="C841" s="22" t="str">
        <f t="shared" si="273"/>
        <v/>
      </c>
      <c r="D841" s="51" t="str">
        <f t="shared" si="281"/>
        <v/>
      </c>
      <c r="E841" s="3" t="str">
        <f>IF(Investments_Import!B841="","",Investments_Import!B841)</f>
        <v/>
      </c>
      <c r="F841" s="54" t="str">
        <f t="shared" si="282"/>
        <v xml:space="preserve"> </v>
      </c>
      <c r="G841" s="54" t="str">
        <f>IF($B841="","",COUNTIF($F$2:$F841,$F841))</f>
        <v/>
      </c>
      <c r="H841" s="53" t="str">
        <f t="shared" si="283"/>
        <v xml:space="preserve">  </v>
      </c>
      <c r="I841" s="3" t="str">
        <f>IF(Investments_Import!C841="","",Investments_Import!C841)</f>
        <v/>
      </c>
      <c r="J841" s="108" t="str">
        <f>IF(Investments_Import!D841="","",Investments_Import!D841)</f>
        <v/>
      </c>
      <c r="K841" s="108" t="str">
        <f t="shared" si="284"/>
        <v/>
      </c>
      <c r="L841" s="47" t="str">
        <f>IF(Investments_Import!E841="","",Investments_Import!E841)</f>
        <v/>
      </c>
      <c r="M841" s="47" t="str">
        <f t="shared" si="274"/>
        <v/>
      </c>
      <c r="N841" s="31" t="str">
        <f>IF(Investments_Import!F841="","",Investments_Import!F841)</f>
        <v/>
      </c>
      <c r="O841" s="31" t="str">
        <f t="shared" si="275"/>
        <v/>
      </c>
      <c r="P841" s="3" t="str">
        <f>IF(Investments_Import!G841="","",Investments_Import!G841)</f>
        <v/>
      </c>
      <c r="Q841" s="3" t="str">
        <f>IF(Investments_Import!H841="","",Investments_Import!H841)</f>
        <v/>
      </c>
      <c r="R841" s="37" t="str">
        <f t="shared" si="276"/>
        <v/>
      </c>
      <c r="S841" s="37" t="str">
        <f t="shared" si="277"/>
        <v/>
      </c>
      <c r="U841" s="36" t="str">
        <f>IF(Mining_Import!A841="","",Mining_Import!A841)</f>
        <v/>
      </c>
      <c r="V841" s="22" t="str">
        <f t="shared" si="285"/>
        <v/>
      </c>
      <c r="W841" s="127" t="str">
        <f t="shared" si="286"/>
        <v/>
      </c>
      <c r="X841" s="127" t="str">
        <f t="shared" si="287"/>
        <v/>
      </c>
      <c r="Y841" s="127" t="str">
        <f t="shared" si="288"/>
        <v/>
      </c>
      <c r="Z841" s="36" t="str">
        <f>IF(Mining_Import!B841="","",Mining_Import!B841)</f>
        <v/>
      </c>
      <c r="AA841" s="184" t="str">
        <f>IF(Mining_Import!$C841="","",Mining_Import!$C841)</f>
        <v/>
      </c>
      <c r="AB841" s="122" t="str">
        <f t="shared" si="289"/>
        <v/>
      </c>
      <c r="AC841" s="122" t="str">
        <f>IF($Y841&gt;Dashboard!$Q$19,$AB841,"")</f>
        <v/>
      </c>
      <c r="AD841" s="43" t="str">
        <f t="shared" si="290"/>
        <v/>
      </c>
      <c r="AE841" s="36" t="str">
        <f>IF(Mining_Import!D841="","",Mining_Import!D841)</f>
        <v/>
      </c>
      <c r="AF841" s="36" t="str">
        <f>IF(Mining_Import!E841="","",Mining_Import!E841)</f>
        <v/>
      </c>
      <c r="AG841" s="36" t="str">
        <f>IF(Mining_Import!F841="","",Mining_Import!F841)</f>
        <v/>
      </c>
      <c r="AH841" s="36" t="str">
        <f>IF(Mining_Import!G841="","",Mining_Import!G841)</f>
        <v/>
      </c>
      <c r="AI841" s="36" t="str">
        <f>IF(Mining_Import!H841="","",Mining_Import!H841)</f>
        <v/>
      </c>
      <c r="AJ841" s="36" t="str">
        <f>IF(Mining_Import!I841="","",Mining_Import!I841)</f>
        <v/>
      </c>
      <c r="BY841" s="120" t="str">
        <f t="shared" si="278"/>
        <v/>
      </c>
      <c r="BZ841" s="184" t="str">
        <f t="shared" si="291"/>
        <v/>
      </c>
      <c r="CA841" s="37" t="str">
        <f>IFERROR(VLOOKUP($BY841,Account_Value!$C$2:$F$2500,4,0),"")</f>
        <v/>
      </c>
      <c r="CB841" s="43" t="str">
        <f t="shared" si="279"/>
        <v/>
      </c>
      <c r="CC841" s="122" t="str">
        <f>IF($BZ841="","",SUM($BZ$2:$BZ841))</f>
        <v/>
      </c>
      <c r="CD841" s="43" t="str">
        <f>IF($BZ841="","",$BU$19*(SUM($BZ$2:$BZ841)))</f>
        <v/>
      </c>
    </row>
    <row r="842" spans="1:82">
      <c r="A842" s="4" t="str">
        <f t="shared" si="280"/>
        <v/>
      </c>
      <c r="B842" s="21" t="str">
        <f>IF(Investments_Import!A842="","",Investments_Import!A842)</f>
        <v/>
      </c>
      <c r="C842" s="22" t="str">
        <f t="shared" si="273"/>
        <v/>
      </c>
      <c r="D842" s="51" t="str">
        <f t="shared" si="281"/>
        <v/>
      </c>
      <c r="E842" s="3" t="str">
        <f>IF(Investments_Import!B842="","",Investments_Import!B842)</f>
        <v/>
      </c>
      <c r="F842" s="54" t="str">
        <f t="shared" si="282"/>
        <v xml:space="preserve"> </v>
      </c>
      <c r="G842" s="54" t="str">
        <f>IF($B842="","",COUNTIF($F$2:$F842,$F842))</f>
        <v/>
      </c>
      <c r="H842" s="53" t="str">
        <f t="shared" si="283"/>
        <v xml:space="preserve">  </v>
      </c>
      <c r="I842" s="3" t="str">
        <f>IF(Investments_Import!C842="","",Investments_Import!C842)</f>
        <v/>
      </c>
      <c r="J842" s="108" t="str">
        <f>IF(Investments_Import!D842="","",Investments_Import!D842)</f>
        <v/>
      </c>
      <c r="K842" s="108" t="str">
        <f t="shared" si="284"/>
        <v/>
      </c>
      <c r="L842" s="47" t="str">
        <f>IF(Investments_Import!E842="","",Investments_Import!E842)</f>
        <v/>
      </c>
      <c r="M842" s="47" t="str">
        <f t="shared" si="274"/>
        <v/>
      </c>
      <c r="N842" s="31" t="str">
        <f>IF(Investments_Import!F842="","",Investments_Import!F842)</f>
        <v/>
      </c>
      <c r="O842" s="31" t="str">
        <f t="shared" si="275"/>
        <v/>
      </c>
      <c r="P842" s="3" t="str">
        <f>IF(Investments_Import!G842="","",Investments_Import!G842)</f>
        <v/>
      </c>
      <c r="Q842" s="3" t="str">
        <f>IF(Investments_Import!H842="","",Investments_Import!H842)</f>
        <v/>
      </c>
      <c r="R842" s="37" t="str">
        <f t="shared" si="276"/>
        <v/>
      </c>
      <c r="S842" s="37" t="str">
        <f t="shared" si="277"/>
        <v/>
      </c>
      <c r="U842" s="36" t="str">
        <f>IF(Mining_Import!A842="","",Mining_Import!A842)</f>
        <v/>
      </c>
      <c r="V842" s="22" t="str">
        <f t="shared" si="285"/>
        <v/>
      </c>
      <c r="W842" s="127" t="str">
        <f t="shared" si="286"/>
        <v/>
      </c>
      <c r="X842" s="127" t="str">
        <f t="shared" si="287"/>
        <v/>
      </c>
      <c r="Y842" s="127" t="str">
        <f t="shared" si="288"/>
        <v/>
      </c>
      <c r="Z842" s="36" t="str">
        <f>IF(Mining_Import!B842="","",Mining_Import!B842)</f>
        <v/>
      </c>
      <c r="AA842" s="184" t="str">
        <f>IF(Mining_Import!$C842="","",Mining_Import!$C842)</f>
        <v/>
      </c>
      <c r="AB842" s="122" t="str">
        <f t="shared" si="289"/>
        <v/>
      </c>
      <c r="AC842" s="122" t="str">
        <f>IF($Y842&gt;Dashboard!$Q$19,$AB842,"")</f>
        <v/>
      </c>
      <c r="AD842" s="43" t="str">
        <f t="shared" si="290"/>
        <v/>
      </c>
      <c r="AE842" s="36" t="str">
        <f>IF(Mining_Import!D842="","",Mining_Import!D842)</f>
        <v/>
      </c>
      <c r="AF842" s="36" t="str">
        <f>IF(Mining_Import!E842="","",Mining_Import!E842)</f>
        <v/>
      </c>
      <c r="AG842" s="36" t="str">
        <f>IF(Mining_Import!F842="","",Mining_Import!F842)</f>
        <v/>
      </c>
      <c r="AH842" s="36" t="str">
        <f>IF(Mining_Import!G842="","",Mining_Import!G842)</f>
        <v/>
      </c>
      <c r="AI842" s="36" t="str">
        <f>IF(Mining_Import!H842="","",Mining_Import!H842)</f>
        <v/>
      </c>
      <c r="AJ842" s="36" t="str">
        <f>IF(Mining_Import!I842="","",Mining_Import!I842)</f>
        <v/>
      </c>
      <c r="BY842" s="120" t="str">
        <f t="shared" si="278"/>
        <v/>
      </c>
      <c r="BZ842" s="184" t="str">
        <f t="shared" si="291"/>
        <v/>
      </c>
      <c r="CA842" s="37" t="str">
        <f>IFERROR(VLOOKUP($BY842,Account_Value!$C$2:$F$2500,4,0),"")</f>
        <v/>
      </c>
      <c r="CB842" s="43" t="str">
        <f t="shared" si="279"/>
        <v/>
      </c>
      <c r="CC842" s="122" t="str">
        <f>IF($BZ842="","",SUM($BZ$2:$BZ842))</f>
        <v/>
      </c>
      <c r="CD842" s="43" t="str">
        <f>IF($BZ842="","",$BU$19*(SUM($BZ$2:$BZ842)))</f>
        <v/>
      </c>
    </row>
    <row r="843" spans="1:82">
      <c r="A843" s="4" t="str">
        <f t="shared" si="280"/>
        <v/>
      </c>
      <c r="B843" s="21" t="str">
        <f>IF(Investments_Import!A843="","",Investments_Import!A843)</f>
        <v/>
      </c>
      <c r="C843" s="22" t="str">
        <f t="shared" si="273"/>
        <v/>
      </c>
      <c r="D843" s="51" t="str">
        <f t="shared" si="281"/>
        <v/>
      </c>
      <c r="E843" s="3" t="str">
        <f>IF(Investments_Import!B843="","",Investments_Import!B843)</f>
        <v/>
      </c>
      <c r="F843" s="54" t="str">
        <f t="shared" si="282"/>
        <v xml:space="preserve"> </v>
      </c>
      <c r="G843" s="54" t="str">
        <f>IF($B843="","",COUNTIF($F$2:$F843,$F843))</f>
        <v/>
      </c>
      <c r="H843" s="53" t="str">
        <f t="shared" si="283"/>
        <v xml:space="preserve">  </v>
      </c>
      <c r="I843" s="3" t="str">
        <f>IF(Investments_Import!C843="","",Investments_Import!C843)</f>
        <v/>
      </c>
      <c r="J843" s="108" t="str">
        <f>IF(Investments_Import!D843="","",Investments_Import!D843)</f>
        <v/>
      </c>
      <c r="K843" s="108" t="str">
        <f t="shared" si="284"/>
        <v/>
      </c>
      <c r="L843" s="47" t="str">
        <f>IF(Investments_Import!E843="","",Investments_Import!E843)</f>
        <v/>
      </c>
      <c r="M843" s="47" t="str">
        <f t="shared" si="274"/>
        <v/>
      </c>
      <c r="N843" s="31" t="str">
        <f>IF(Investments_Import!F843="","",Investments_Import!F843)</f>
        <v/>
      </c>
      <c r="O843" s="31" t="str">
        <f t="shared" si="275"/>
        <v/>
      </c>
      <c r="P843" s="3" t="str">
        <f>IF(Investments_Import!G843="","",Investments_Import!G843)</f>
        <v/>
      </c>
      <c r="Q843" s="3" t="str">
        <f>IF(Investments_Import!H843="","",Investments_Import!H843)</f>
        <v/>
      </c>
      <c r="R843" s="37" t="str">
        <f t="shared" si="276"/>
        <v/>
      </c>
      <c r="S843" s="37" t="str">
        <f t="shared" si="277"/>
        <v/>
      </c>
      <c r="U843" s="36" t="str">
        <f>IF(Mining_Import!A843="","",Mining_Import!A843)</f>
        <v/>
      </c>
      <c r="V843" s="22" t="str">
        <f t="shared" si="285"/>
        <v/>
      </c>
      <c r="W843" s="127" t="str">
        <f t="shared" si="286"/>
        <v/>
      </c>
      <c r="X843" s="127" t="str">
        <f t="shared" si="287"/>
        <v/>
      </c>
      <c r="Y843" s="127" t="str">
        <f t="shared" si="288"/>
        <v/>
      </c>
      <c r="Z843" s="36" t="str">
        <f>IF(Mining_Import!B843="","",Mining_Import!B843)</f>
        <v/>
      </c>
      <c r="AA843" s="184" t="str">
        <f>IF(Mining_Import!$C843="","",Mining_Import!$C843)</f>
        <v/>
      </c>
      <c r="AB843" s="122" t="str">
        <f t="shared" si="289"/>
        <v/>
      </c>
      <c r="AC843" s="122" t="str">
        <f>IF($Y843&gt;Dashboard!$Q$19,$AB843,"")</f>
        <v/>
      </c>
      <c r="AD843" s="43" t="str">
        <f t="shared" si="290"/>
        <v/>
      </c>
      <c r="AE843" s="36" t="str">
        <f>IF(Mining_Import!D843="","",Mining_Import!D843)</f>
        <v/>
      </c>
      <c r="AF843" s="36" t="str">
        <f>IF(Mining_Import!E843="","",Mining_Import!E843)</f>
        <v/>
      </c>
      <c r="AG843" s="36" t="str">
        <f>IF(Mining_Import!F843="","",Mining_Import!F843)</f>
        <v/>
      </c>
      <c r="AH843" s="36" t="str">
        <f>IF(Mining_Import!G843="","",Mining_Import!G843)</f>
        <v/>
      </c>
      <c r="AI843" s="36" t="str">
        <f>IF(Mining_Import!H843="","",Mining_Import!H843)</f>
        <v/>
      </c>
      <c r="AJ843" s="36" t="str">
        <f>IF(Mining_Import!I843="","",Mining_Import!I843)</f>
        <v/>
      </c>
      <c r="BY843" s="120" t="str">
        <f t="shared" si="278"/>
        <v/>
      </c>
      <c r="BZ843" s="184" t="str">
        <f t="shared" si="291"/>
        <v/>
      </c>
      <c r="CA843" s="37" t="str">
        <f>IFERROR(VLOOKUP($BY843,Account_Value!$C$2:$F$2500,4,0),"")</f>
        <v/>
      </c>
      <c r="CB843" s="43" t="str">
        <f t="shared" si="279"/>
        <v/>
      </c>
      <c r="CC843" s="122" t="str">
        <f>IF($BZ843="","",SUM($BZ$2:$BZ843))</f>
        <v/>
      </c>
      <c r="CD843" s="43" t="str">
        <f>IF($BZ843="","",$BU$19*(SUM($BZ$2:$BZ843)))</f>
        <v/>
      </c>
    </row>
    <row r="844" spans="1:82">
      <c r="A844" s="4" t="str">
        <f t="shared" si="280"/>
        <v/>
      </c>
      <c r="B844" s="21" t="str">
        <f>IF(Investments_Import!A844="","",Investments_Import!A844)</f>
        <v/>
      </c>
      <c r="C844" s="22" t="str">
        <f t="shared" si="273"/>
        <v/>
      </c>
      <c r="D844" s="51" t="str">
        <f t="shared" si="281"/>
        <v/>
      </c>
      <c r="E844" s="3" t="str">
        <f>IF(Investments_Import!B844="","",Investments_Import!B844)</f>
        <v/>
      </c>
      <c r="F844" s="54" t="str">
        <f t="shared" si="282"/>
        <v xml:space="preserve"> </v>
      </c>
      <c r="G844" s="54" t="str">
        <f>IF($B844="","",COUNTIF($F$2:$F844,$F844))</f>
        <v/>
      </c>
      <c r="H844" s="53" t="str">
        <f t="shared" si="283"/>
        <v xml:space="preserve">  </v>
      </c>
      <c r="I844" s="3" t="str">
        <f>IF(Investments_Import!C844="","",Investments_Import!C844)</f>
        <v/>
      </c>
      <c r="J844" s="108" t="str">
        <f>IF(Investments_Import!D844="","",Investments_Import!D844)</f>
        <v/>
      </c>
      <c r="K844" s="108" t="str">
        <f t="shared" si="284"/>
        <v/>
      </c>
      <c r="L844" s="47" t="str">
        <f>IF(Investments_Import!E844="","",Investments_Import!E844)</f>
        <v/>
      </c>
      <c r="M844" s="47" t="str">
        <f t="shared" si="274"/>
        <v/>
      </c>
      <c r="N844" s="31" t="str">
        <f>IF(Investments_Import!F844="","",Investments_Import!F844)</f>
        <v/>
      </c>
      <c r="O844" s="31" t="str">
        <f t="shared" si="275"/>
        <v/>
      </c>
      <c r="P844" s="3" t="str">
        <f>IF(Investments_Import!G844="","",Investments_Import!G844)</f>
        <v/>
      </c>
      <c r="Q844" s="3" t="str">
        <f>IF(Investments_Import!H844="","",Investments_Import!H844)</f>
        <v/>
      </c>
      <c r="R844" s="37" t="str">
        <f t="shared" si="276"/>
        <v/>
      </c>
      <c r="S844" s="37" t="str">
        <f t="shared" si="277"/>
        <v/>
      </c>
      <c r="U844" s="36" t="str">
        <f>IF(Mining_Import!A844="","",Mining_Import!A844)</f>
        <v/>
      </c>
      <c r="V844" s="22" t="str">
        <f t="shared" si="285"/>
        <v/>
      </c>
      <c r="W844" s="127" t="str">
        <f t="shared" si="286"/>
        <v/>
      </c>
      <c r="X844" s="127" t="str">
        <f t="shared" si="287"/>
        <v/>
      </c>
      <c r="Y844" s="127" t="str">
        <f t="shared" si="288"/>
        <v/>
      </c>
      <c r="Z844" s="36" t="str">
        <f>IF(Mining_Import!B844="","",Mining_Import!B844)</f>
        <v/>
      </c>
      <c r="AA844" s="184" t="str">
        <f>IF(Mining_Import!$C844="","",Mining_Import!$C844)</f>
        <v/>
      </c>
      <c r="AB844" s="122" t="str">
        <f t="shared" si="289"/>
        <v/>
      </c>
      <c r="AC844" s="122" t="str">
        <f>IF($Y844&gt;Dashboard!$Q$19,$AB844,"")</f>
        <v/>
      </c>
      <c r="AD844" s="43" t="str">
        <f t="shared" si="290"/>
        <v/>
      </c>
      <c r="AE844" s="36" t="str">
        <f>IF(Mining_Import!D844="","",Mining_Import!D844)</f>
        <v/>
      </c>
      <c r="AF844" s="36" t="str">
        <f>IF(Mining_Import!E844="","",Mining_Import!E844)</f>
        <v/>
      </c>
      <c r="AG844" s="36" t="str">
        <f>IF(Mining_Import!F844="","",Mining_Import!F844)</f>
        <v/>
      </c>
      <c r="AH844" s="36" t="str">
        <f>IF(Mining_Import!G844="","",Mining_Import!G844)</f>
        <v/>
      </c>
      <c r="AI844" s="36" t="str">
        <f>IF(Mining_Import!H844="","",Mining_Import!H844)</f>
        <v/>
      </c>
      <c r="AJ844" s="36" t="str">
        <f>IF(Mining_Import!I844="","",Mining_Import!I844)</f>
        <v/>
      </c>
      <c r="BY844" s="120" t="str">
        <f t="shared" si="278"/>
        <v/>
      </c>
      <c r="BZ844" s="184" t="str">
        <f t="shared" si="291"/>
        <v/>
      </c>
      <c r="CA844" s="37" t="str">
        <f>IFERROR(VLOOKUP($BY844,Account_Value!$C$2:$F$2500,4,0),"")</f>
        <v/>
      </c>
      <c r="CB844" s="43" t="str">
        <f t="shared" si="279"/>
        <v/>
      </c>
      <c r="CC844" s="122" t="str">
        <f>IF($BZ844="","",SUM($BZ$2:$BZ844))</f>
        <v/>
      </c>
      <c r="CD844" s="43" t="str">
        <f>IF($BZ844="","",$BU$19*(SUM($BZ$2:$BZ844)))</f>
        <v/>
      </c>
    </row>
    <row r="845" spans="1:82">
      <c r="A845" s="4" t="str">
        <f t="shared" si="280"/>
        <v/>
      </c>
      <c r="B845" s="21" t="str">
        <f>IF(Investments_Import!A845="","",Investments_Import!A845)</f>
        <v/>
      </c>
      <c r="C845" s="22" t="str">
        <f t="shared" si="273"/>
        <v/>
      </c>
      <c r="D845" s="51" t="str">
        <f t="shared" si="281"/>
        <v/>
      </c>
      <c r="E845" s="3" t="str">
        <f>IF(Investments_Import!B845="","",Investments_Import!B845)</f>
        <v/>
      </c>
      <c r="F845" s="54" t="str">
        <f t="shared" si="282"/>
        <v xml:space="preserve"> </v>
      </c>
      <c r="G845" s="54" t="str">
        <f>IF($B845="","",COUNTIF($F$2:$F845,$F845))</f>
        <v/>
      </c>
      <c r="H845" s="53" t="str">
        <f t="shared" si="283"/>
        <v xml:space="preserve">  </v>
      </c>
      <c r="I845" s="3" t="str">
        <f>IF(Investments_Import!C845="","",Investments_Import!C845)</f>
        <v/>
      </c>
      <c r="J845" s="108" t="str">
        <f>IF(Investments_Import!D845="","",Investments_Import!D845)</f>
        <v/>
      </c>
      <c r="K845" s="108" t="str">
        <f t="shared" si="284"/>
        <v/>
      </c>
      <c r="L845" s="47" t="str">
        <f>IF(Investments_Import!E845="","",Investments_Import!E845)</f>
        <v/>
      </c>
      <c r="M845" s="47" t="str">
        <f t="shared" si="274"/>
        <v/>
      </c>
      <c r="N845" s="31" t="str">
        <f>IF(Investments_Import!F845="","",Investments_Import!F845)</f>
        <v/>
      </c>
      <c r="O845" s="31" t="str">
        <f t="shared" si="275"/>
        <v/>
      </c>
      <c r="P845" s="3" t="str">
        <f>IF(Investments_Import!G845="","",Investments_Import!G845)</f>
        <v/>
      </c>
      <c r="Q845" s="3" t="str">
        <f>IF(Investments_Import!H845="","",Investments_Import!H845)</f>
        <v/>
      </c>
      <c r="R845" s="37" t="str">
        <f t="shared" si="276"/>
        <v/>
      </c>
      <c r="S845" s="37" t="str">
        <f t="shared" si="277"/>
        <v/>
      </c>
      <c r="U845" s="36" t="str">
        <f>IF(Mining_Import!A845="","",Mining_Import!A845)</f>
        <v/>
      </c>
      <c r="V845" s="22" t="str">
        <f t="shared" si="285"/>
        <v/>
      </c>
      <c r="W845" s="127" t="str">
        <f t="shared" si="286"/>
        <v/>
      </c>
      <c r="X845" s="127" t="str">
        <f t="shared" si="287"/>
        <v/>
      </c>
      <c r="Y845" s="127" t="str">
        <f t="shared" si="288"/>
        <v/>
      </c>
      <c r="Z845" s="36" t="str">
        <f>IF(Mining_Import!B845="","",Mining_Import!B845)</f>
        <v/>
      </c>
      <c r="AA845" s="184" t="str">
        <f>IF(Mining_Import!$C845="","",Mining_Import!$C845)</f>
        <v/>
      </c>
      <c r="AB845" s="122" t="str">
        <f t="shared" si="289"/>
        <v/>
      </c>
      <c r="AC845" s="122" t="str">
        <f>IF($Y845&gt;Dashboard!$Q$19,$AB845,"")</f>
        <v/>
      </c>
      <c r="AD845" s="43" t="str">
        <f t="shared" si="290"/>
        <v/>
      </c>
      <c r="AE845" s="36" t="str">
        <f>IF(Mining_Import!D845="","",Mining_Import!D845)</f>
        <v/>
      </c>
      <c r="AF845" s="36" t="str">
        <f>IF(Mining_Import!E845="","",Mining_Import!E845)</f>
        <v/>
      </c>
      <c r="AG845" s="36" t="str">
        <f>IF(Mining_Import!F845="","",Mining_Import!F845)</f>
        <v/>
      </c>
      <c r="AH845" s="36" t="str">
        <f>IF(Mining_Import!G845="","",Mining_Import!G845)</f>
        <v/>
      </c>
      <c r="AI845" s="36" t="str">
        <f>IF(Mining_Import!H845="","",Mining_Import!H845)</f>
        <v/>
      </c>
      <c r="AJ845" s="36" t="str">
        <f>IF(Mining_Import!I845="","",Mining_Import!I845)</f>
        <v/>
      </c>
      <c r="BY845" s="120" t="str">
        <f t="shared" si="278"/>
        <v/>
      </c>
      <c r="BZ845" s="184" t="str">
        <f t="shared" si="291"/>
        <v/>
      </c>
      <c r="CA845" s="37" t="str">
        <f>IFERROR(VLOOKUP($BY845,Account_Value!$C$2:$F$2500,4,0),"")</f>
        <v/>
      </c>
      <c r="CB845" s="43" t="str">
        <f t="shared" si="279"/>
        <v/>
      </c>
      <c r="CC845" s="122" t="str">
        <f>IF($BZ845="","",SUM($BZ$2:$BZ845))</f>
        <v/>
      </c>
      <c r="CD845" s="43" t="str">
        <f>IF($BZ845="","",$BU$19*(SUM($BZ$2:$BZ845)))</f>
        <v/>
      </c>
    </row>
    <row r="846" spans="1:82">
      <c r="A846" s="4" t="str">
        <f t="shared" si="280"/>
        <v/>
      </c>
      <c r="B846" s="21" t="str">
        <f>IF(Investments_Import!A846="","",Investments_Import!A846)</f>
        <v/>
      </c>
      <c r="C846" s="22" t="str">
        <f t="shared" si="273"/>
        <v/>
      </c>
      <c r="D846" s="51" t="str">
        <f t="shared" si="281"/>
        <v/>
      </c>
      <c r="E846" s="3" t="str">
        <f>IF(Investments_Import!B846="","",Investments_Import!B846)</f>
        <v/>
      </c>
      <c r="F846" s="54" t="str">
        <f t="shared" si="282"/>
        <v xml:space="preserve"> </v>
      </c>
      <c r="G846" s="54" t="str">
        <f>IF($B846="","",COUNTIF($F$2:$F846,$F846))</f>
        <v/>
      </c>
      <c r="H846" s="53" t="str">
        <f t="shared" si="283"/>
        <v xml:space="preserve">  </v>
      </c>
      <c r="I846" s="3" t="str">
        <f>IF(Investments_Import!C846="","",Investments_Import!C846)</f>
        <v/>
      </c>
      <c r="J846" s="108" t="str">
        <f>IF(Investments_Import!D846="","",Investments_Import!D846)</f>
        <v/>
      </c>
      <c r="K846" s="108" t="str">
        <f t="shared" si="284"/>
        <v/>
      </c>
      <c r="L846" s="47" t="str">
        <f>IF(Investments_Import!E846="","",Investments_Import!E846)</f>
        <v/>
      </c>
      <c r="M846" s="47" t="str">
        <f t="shared" si="274"/>
        <v/>
      </c>
      <c r="N846" s="31" t="str">
        <f>IF(Investments_Import!F846="","",Investments_Import!F846)</f>
        <v/>
      </c>
      <c r="O846" s="31" t="str">
        <f t="shared" si="275"/>
        <v/>
      </c>
      <c r="P846" s="3" t="str">
        <f>IF(Investments_Import!G846="","",Investments_Import!G846)</f>
        <v/>
      </c>
      <c r="Q846" s="3" t="str">
        <f>IF(Investments_Import!H846="","",Investments_Import!H846)</f>
        <v/>
      </c>
      <c r="R846" s="37" t="str">
        <f t="shared" si="276"/>
        <v/>
      </c>
      <c r="S846" s="37" t="str">
        <f t="shared" si="277"/>
        <v/>
      </c>
      <c r="U846" s="36" t="str">
        <f>IF(Mining_Import!A846="","",Mining_Import!A846)</f>
        <v/>
      </c>
      <c r="V846" s="22" t="str">
        <f t="shared" si="285"/>
        <v/>
      </c>
      <c r="W846" s="127" t="str">
        <f t="shared" si="286"/>
        <v/>
      </c>
      <c r="X846" s="127" t="str">
        <f t="shared" si="287"/>
        <v/>
      </c>
      <c r="Y846" s="127" t="str">
        <f t="shared" si="288"/>
        <v/>
      </c>
      <c r="Z846" s="36" t="str">
        <f>IF(Mining_Import!B846="","",Mining_Import!B846)</f>
        <v/>
      </c>
      <c r="AA846" s="184" t="str">
        <f>IF(Mining_Import!$C846="","",Mining_Import!$C846)</f>
        <v/>
      </c>
      <c r="AB846" s="122" t="str">
        <f t="shared" si="289"/>
        <v/>
      </c>
      <c r="AC846" s="122" t="str">
        <f>IF($Y846&gt;Dashboard!$Q$19,$AB846,"")</f>
        <v/>
      </c>
      <c r="AD846" s="43" t="str">
        <f t="shared" si="290"/>
        <v/>
      </c>
      <c r="AE846" s="36" t="str">
        <f>IF(Mining_Import!D846="","",Mining_Import!D846)</f>
        <v/>
      </c>
      <c r="AF846" s="36" t="str">
        <f>IF(Mining_Import!E846="","",Mining_Import!E846)</f>
        <v/>
      </c>
      <c r="AG846" s="36" t="str">
        <f>IF(Mining_Import!F846="","",Mining_Import!F846)</f>
        <v/>
      </c>
      <c r="AH846" s="36" t="str">
        <f>IF(Mining_Import!G846="","",Mining_Import!G846)</f>
        <v/>
      </c>
      <c r="AI846" s="36" t="str">
        <f>IF(Mining_Import!H846="","",Mining_Import!H846)</f>
        <v/>
      </c>
      <c r="AJ846" s="36" t="str">
        <f>IF(Mining_Import!I846="","",Mining_Import!I846)</f>
        <v/>
      </c>
      <c r="BY846" s="120" t="str">
        <f t="shared" si="278"/>
        <v/>
      </c>
      <c r="BZ846" s="184" t="str">
        <f t="shared" si="291"/>
        <v/>
      </c>
      <c r="CA846" s="37" t="str">
        <f>IFERROR(VLOOKUP($BY846,Account_Value!$C$2:$F$2500,4,0),"")</f>
        <v/>
      </c>
      <c r="CB846" s="43" t="str">
        <f t="shared" si="279"/>
        <v/>
      </c>
      <c r="CC846" s="122" t="str">
        <f>IF($BZ846="","",SUM($BZ$2:$BZ846))</f>
        <v/>
      </c>
      <c r="CD846" s="43" t="str">
        <f>IF($BZ846="","",$BU$19*(SUM($BZ$2:$BZ846)))</f>
        <v/>
      </c>
    </row>
    <row r="847" spans="1:82">
      <c r="A847" s="4" t="str">
        <f t="shared" si="280"/>
        <v/>
      </c>
      <c r="B847" s="21" t="str">
        <f>IF(Investments_Import!A847="","",Investments_Import!A847)</f>
        <v/>
      </c>
      <c r="C847" s="22" t="str">
        <f t="shared" si="273"/>
        <v/>
      </c>
      <c r="D847" s="51" t="str">
        <f t="shared" si="281"/>
        <v/>
      </c>
      <c r="E847" s="3" t="str">
        <f>IF(Investments_Import!B847="","",Investments_Import!B847)</f>
        <v/>
      </c>
      <c r="F847" s="54" t="str">
        <f t="shared" si="282"/>
        <v xml:space="preserve"> </v>
      </c>
      <c r="G847" s="54" t="str">
        <f>IF($B847="","",COUNTIF($F$2:$F847,$F847))</f>
        <v/>
      </c>
      <c r="H847" s="53" t="str">
        <f t="shared" si="283"/>
        <v xml:space="preserve">  </v>
      </c>
      <c r="I847" s="3" t="str">
        <f>IF(Investments_Import!C847="","",Investments_Import!C847)</f>
        <v/>
      </c>
      <c r="J847" s="108" t="str">
        <f>IF(Investments_Import!D847="","",Investments_Import!D847)</f>
        <v/>
      </c>
      <c r="K847" s="108" t="str">
        <f t="shared" si="284"/>
        <v/>
      </c>
      <c r="L847" s="47" t="str">
        <f>IF(Investments_Import!E847="","",Investments_Import!E847)</f>
        <v/>
      </c>
      <c r="M847" s="47" t="str">
        <f t="shared" si="274"/>
        <v/>
      </c>
      <c r="N847" s="31" t="str">
        <f>IF(Investments_Import!F847="","",Investments_Import!F847)</f>
        <v/>
      </c>
      <c r="O847" s="31" t="str">
        <f t="shared" si="275"/>
        <v/>
      </c>
      <c r="P847" s="3" t="str">
        <f>IF(Investments_Import!G847="","",Investments_Import!G847)</f>
        <v/>
      </c>
      <c r="Q847" s="3" t="str">
        <f>IF(Investments_Import!H847="","",Investments_Import!H847)</f>
        <v/>
      </c>
      <c r="R847" s="37" t="str">
        <f t="shared" si="276"/>
        <v/>
      </c>
      <c r="S847" s="37" t="str">
        <f t="shared" si="277"/>
        <v/>
      </c>
      <c r="U847" s="36" t="str">
        <f>IF(Mining_Import!A847="","",Mining_Import!A847)</f>
        <v/>
      </c>
      <c r="V847" s="22" t="str">
        <f t="shared" si="285"/>
        <v/>
      </c>
      <c r="W847" s="127" t="str">
        <f t="shared" si="286"/>
        <v/>
      </c>
      <c r="X847" s="127" t="str">
        <f t="shared" si="287"/>
        <v/>
      </c>
      <c r="Y847" s="127" t="str">
        <f t="shared" si="288"/>
        <v/>
      </c>
      <c r="Z847" s="36" t="str">
        <f>IF(Mining_Import!B847="","",Mining_Import!B847)</f>
        <v/>
      </c>
      <c r="AA847" s="184" t="str">
        <f>IF(Mining_Import!$C847="","",Mining_Import!$C847)</f>
        <v/>
      </c>
      <c r="AB847" s="122" t="str">
        <f t="shared" si="289"/>
        <v/>
      </c>
      <c r="AC847" s="122" t="str">
        <f>IF($Y847&gt;Dashboard!$Q$19,$AB847,"")</f>
        <v/>
      </c>
      <c r="AD847" s="43" t="str">
        <f t="shared" si="290"/>
        <v/>
      </c>
      <c r="AE847" s="36" t="str">
        <f>IF(Mining_Import!D847="","",Mining_Import!D847)</f>
        <v/>
      </c>
      <c r="AF847" s="36" t="str">
        <f>IF(Mining_Import!E847="","",Mining_Import!E847)</f>
        <v/>
      </c>
      <c r="AG847" s="36" t="str">
        <f>IF(Mining_Import!F847="","",Mining_Import!F847)</f>
        <v/>
      </c>
      <c r="AH847" s="36" t="str">
        <f>IF(Mining_Import!G847="","",Mining_Import!G847)</f>
        <v/>
      </c>
      <c r="AI847" s="36" t="str">
        <f>IF(Mining_Import!H847="","",Mining_Import!H847)</f>
        <v/>
      </c>
      <c r="AJ847" s="36" t="str">
        <f>IF(Mining_Import!I847="","",Mining_Import!I847)</f>
        <v/>
      </c>
      <c r="BY847" s="120" t="str">
        <f t="shared" si="278"/>
        <v/>
      </c>
      <c r="BZ847" s="184" t="str">
        <f t="shared" si="291"/>
        <v/>
      </c>
      <c r="CA847" s="37" t="str">
        <f>IFERROR(VLOOKUP($BY847,Account_Value!$C$2:$F$2500,4,0),"")</f>
        <v/>
      </c>
      <c r="CB847" s="43" t="str">
        <f t="shared" si="279"/>
        <v/>
      </c>
      <c r="CC847" s="122" t="str">
        <f>IF($BZ847="","",SUM($BZ$2:$BZ847))</f>
        <v/>
      </c>
      <c r="CD847" s="43" t="str">
        <f>IF($BZ847="","",$BU$19*(SUM($BZ$2:$BZ847)))</f>
        <v/>
      </c>
    </row>
    <row r="848" spans="1:82">
      <c r="A848" s="4" t="str">
        <f t="shared" si="280"/>
        <v/>
      </c>
      <c r="B848" s="21" t="str">
        <f>IF(Investments_Import!A848="","",Investments_Import!A848)</f>
        <v/>
      </c>
      <c r="C848" s="22" t="str">
        <f t="shared" si="273"/>
        <v/>
      </c>
      <c r="D848" s="51" t="str">
        <f t="shared" si="281"/>
        <v/>
      </c>
      <c r="E848" s="3" t="str">
        <f>IF(Investments_Import!B848="","",Investments_Import!B848)</f>
        <v/>
      </c>
      <c r="F848" s="54" t="str">
        <f t="shared" si="282"/>
        <v xml:space="preserve"> </v>
      </c>
      <c r="G848" s="54" t="str">
        <f>IF($B848="","",COUNTIF($F$2:$F848,$F848))</f>
        <v/>
      </c>
      <c r="H848" s="53" t="str">
        <f t="shared" si="283"/>
        <v xml:space="preserve">  </v>
      </c>
      <c r="I848" s="3" t="str">
        <f>IF(Investments_Import!C848="","",Investments_Import!C848)</f>
        <v/>
      </c>
      <c r="J848" s="108" t="str">
        <f>IF(Investments_Import!D848="","",Investments_Import!D848)</f>
        <v/>
      </c>
      <c r="K848" s="108" t="str">
        <f t="shared" si="284"/>
        <v/>
      </c>
      <c r="L848" s="47" t="str">
        <f>IF(Investments_Import!E848="","",Investments_Import!E848)</f>
        <v/>
      </c>
      <c r="M848" s="47" t="str">
        <f t="shared" si="274"/>
        <v/>
      </c>
      <c r="N848" s="31" t="str">
        <f>IF(Investments_Import!F848="","",Investments_Import!F848)</f>
        <v/>
      </c>
      <c r="O848" s="31" t="str">
        <f t="shared" si="275"/>
        <v/>
      </c>
      <c r="P848" s="3" t="str">
        <f>IF(Investments_Import!G848="","",Investments_Import!G848)</f>
        <v/>
      </c>
      <c r="Q848" s="3" t="str">
        <f>IF(Investments_Import!H848="","",Investments_Import!H848)</f>
        <v/>
      </c>
      <c r="R848" s="37" t="str">
        <f t="shared" si="276"/>
        <v/>
      </c>
      <c r="S848" s="37" t="str">
        <f t="shared" si="277"/>
        <v/>
      </c>
      <c r="U848" s="36" t="str">
        <f>IF(Mining_Import!A848="","",Mining_Import!A848)</f>
        <v/>
      </c>
      <c r="V848" s="22" t="str">
        <f t="shared" si="285"/>
        <v/>
      </c>
      <c r="W848" s="127" t="str">
        <f t="shared" si="286"/>
        <v/>
      </c>
      <c r="X848" s="127" t="str">
        <f t="shared" si="287"/>
        <v/>
      </c>
      <c r="Y848" s="127" t="str">
        <f t="shared" si="288"/>
        <v/>
      </c>
      <c r="Z848" s="36" t="str">
        <f>IF(Mining_Import!B848="","",Mining_Import!B848)</f>
        <v/>
      </c>
      <c r="AA848" s="184" t="str">
        <f>IF(Mining_Import!$C848="","",Mining_Import!$C848)</f>
        <v/>
      </c>
      <c r="AB848" s="122" t="str">
        <f t="shared" si="289"/>
        <v/>
      </c>
      <c r="AC848" s="122" t="str">
        <f>IF($Y848&gt;Dashboard!$Q$19,$AB848,"")</f>
        <v/>
      </c>
      <c r="AD848" s="43" t="str">
        <f t="shared" si="290"/>
        <v/>
      </c>
      <c r="AE848" s="36" t="str">
        <f>IF(Mining_Import!D848="","",Mining_Import!D848)</f>
        <v/>
      </c>
      <c r="AF848" s="36" t="str">
        <f>IF(Mining_Import!E848="","",Mining_Import!E848)</f>
        <v/>
      </c>
      <c r="AG848" s="36" t="str">
        <f>IF(Mining_Import!F848="","",Mining_Import!F848)</f>
        <v/>
      </c>
      <c r="AH848" s="36" t="str">
        <f>IF(Mining_Import!G848="","",Mining_Import!G848)</f>
        <v/>
      </c>
      <c r="AI848" s="36" t="str">
        <f>IF(Mining_Import!H848="","",Mining_Import!H848)</f>
        <v/>
      </c>
      <c r="AJ848" s="36" t="str">
        <f>IF(Mining_Import!I848="","",Mining_Import!I848)</f>
        <v/>
      </c>
      <c r="BY848" s="120" t="str">
        <f t="shared" si="278"/>
        <v/>
      </c>
      <c r="BZ848" s="184" t="str">
        <f t="shared" si="291"/>
        <v/>
      </c>
      <c r="CA848" s="37" t="str">
        <f>IFERROR(VLOOKUP($BY848,Account_Value!$C$2:$F$2500,4,0),"")</f>
        <v/>
      </c>
      <c r="CB848" s="43" t="str">
        <f t="shared" si="279"/>
        <v/>
      </c>
      <c r="CC848" s="122" t="str">
        <f>IF($BZ848="","",SUM($BZ$2:$BZ848))</f>
        <v/>
      </c>
      <c r="CD848" s="43" t="str">
        <f>IF($BZ848="","",$BU$19*(SUM($BZ$2:$BZ848)))</f>
        <v/>
      </c>
    </row>
    <row r="849" spans="1:82">
      <c r="A849" s="4" t="str">
        <f t="shared" si="280"/>
        <v/>
      </c>
      <c r="B849" s="21" t="str">
        <f>IF(Investments_Import!A849="","",Investments_Import!A849)</f>
        <v/>
      </c>
      <c r="C849" s="22" t="str">
        <f t="shared" si="273"/>
        <v/>
      </c>
      <c r="D849" s="51" t="str">
        <f t="shared" si="281"/>
        <v/>
      </c>
      <c r="E849" s="3" t="str">
        <f>IF(Investments_Import!B849="","",Investments_Import!B849)</f>
        <v/>
      </c>
      <c r="F849" s="54" t="str">
        <f t="shared" si="282"/>
        <v xml:space="preserve"> </v>
      </c>
      <c r="G849" s="54" t="str">
        <f>IF($B849="","",COUNTIF($F$2:$F849,$F849))</f>
        <v/>
      </c>
      <c r="H849" s="53" t="str">
        <f t="shared" si="283"/>
        <v xml:space="preserve">  </v>
      </c>
      <c r="I849" s="3" t="str">
        <f>IF(Investments_Import!C849="","",Investments_Import!C849)</f>
        <v/>
      </c>
      <c r="J849" s="108" t="str">
        <f>IF(Investments_Import!D849="","",Investments_Import!D849)</f>
        <v/>
      </c>
      <c r="K849" s="108" t="str">
        <f t="shared" si="284"/>
        <v/>
      </c>
      <c r="L849" s="47" t="str">
        <f>IF(Investments_Import!E849="","",Investments_Import!E849)</f>
        <v/>
      </c>
      <c r="M849" s="47" t="str">
        <f t="shared" si="274"/>
        <v/>
      </c>
      <c r="N849" s="31" t="str">
        <f>IF(Investments_Import!F849="","",Investments_Import!F849)</f>
        <v/>
      </c>
      <c r="O849" s="31" t="str">
        <f t="shared" si="275"/>
        <v/>
      </c>
      <c r="P849" s="3" t="str">
        <f>IF(Investments_Import!G849="","",Investments_Import!G849)</f>
        <v/>
      </c>
      <c r="Q849" s="3" t="str">
        <f>IF(Investments_Import!H849="","",Investments_Import!H849)</f>
        <v/>
      </c>
      <c r="R849" s="37" t="str">
        <f t="shared" si="276"/>
        <v/>
      </c>
      <c r="S849" s="37" t="str">
        <f t="shared" si="277"/>
        <v/>
      </c>
      <c r="U849" s="36" t="str">
        <f>IF(Mining_Import!A849="","",Mining_Import!A849)</f>
        <v/>
      </c>
      <c r="V849" s="22" t="str">
        <f t="shared" si="285"/>
        <v/>
      </c>
      <c r="W849" s="127" t="str">
        <f t="shared" si="286"/>
        <v/>
      </c>
      <c r="X849" s="127" t="str">
        <f t="shared" si="287"/>
        <v/>
      </c>
      <c r="Y849" s="127" t="str">
        <f t="shared" si="288"/>
        <v/>
      </c>
      <c r="Z849" s="36" t="str">
        <f>IF(Mining_Import!B849="","",Mining_Import!B849)</f>
        <v/>
      </c>
      <c r="AA849" s="184" t="str">
        <f>IF(Mining_Import!$C849="","",Mining_Import!$C849)</f>
        <v/>
      </c>
      <c r="AB849" s="122" t="str">
        <f t="shared" si="289"/>
        <v/>
      </c>
      <c r="AC849" s="122" t="str">
        <f>IF($Y849&gt;Dashboard!$Q$19,$AB849,"")</f>
        <v/>
      </c>
      <c r="AD849" s="43" t="str">
        <f t="shared" si="290"/>
        <v/>
      </c>
      <c r="AE849" s="36" t="str">
        <f>IF(Mining_Import!D849="","",Mining_Import!D849)</f>
        <v/>
      </c>
      <c r="AF849" s="36" t="str">
        <f>IF(Mining_Import!E849="","",Mining_Import!E849)</f>
        <v/>
      </c>
      <c r="AG849" s="36" t="str">
        <f>IF(Mining_Import!F849="","",Mining_Import!F849)</f>
        <v/>
      </c>
      <c r="AH849" s="36" t="str">
        <f>IF(Mining_Import!G849="","",Mining_Import!G849)</f>
        <v/>
      </c>
      <c r="AI849" s="36" t="str">
        <f>IF(Mining_Import!H849="","",Mining_Import!H849)</f>
        <v/>
      </c>
      <c r="AJ849" s="36" t="str">
        <f>IF(Mining_Import!I849="","",Mining_Import!I849)</f>
        <v/>
      </c>
      <c r="BY849" s="120" t="str">
        <f t="shared" si="278"/>
        <v/>
      </c>
      <c r="BZ849" s="184" t="str">
        <f t="shared" si="291"/>
        <v/>
      </c>
      <c r="CA849" s="37" t="str">
        <f>IFERROR(VLOOKUP($BY849,Account_Value!$C$2:$F$2500,4,0),"")</f>
        <v/>
      </c>
      <c r="CB849" s="43" t="str">
        <f t="shared" si="279"/>
        <v/>
      </c>
      <c r="CC849" s="122" t="str">
        <f>IF($BZ849="","",SUM($BZ$2:$BZ849))</f>
        <v/>
      </c>
      <c r="CD849" s="43" t="str">
        <f>IF($BZ849="","",$BU$19*(SUM($BZ$2:$BZ849)))</f>
        <v/>
      </c>
    </row>
    <row r="850" spans="1:82">
      <c r="A850" s="4" t="str">
        <f t="shared" si="280"/>
        <v/>
      </c>
      <c r="B850" s="21" t="str">
        <f>IF(Investments_Import!A850="","",Investments_Import!A850)</f>
        <v/>
      </c>
      <c r="C850" s="22" t="str">
        <f t="shared" si="273"/>
        <v/>
      </c>
      <c r="D850" s="51" t="str">
        <f t="shared" si="281"/>
        <v/>
      </c>
      <c r="E850" s="3" t="str">
        <f>IF(Investments_Import!B850="","",Investments_Import!B850)</f>
        <v/>
      </c>
      <c r="F850" s="54" t="str">
        <f t="shared" si="282"/>
        <v xml:space="preserve"> </v>
      </c>
      <c r="G850" s="54" t="str">
        <f>IF($B850="","",COUNTIF($F$2:$F850,$F850))</f>
        <v/>
      </c>
      <c r="H850" s="53" t="str">
        <f t="shared" si="283"/>
        <v xml:space="preserve">  </v>
      </c>
      <c r="I850" s="3" t="str">
        <f>IF(Investments_Import!C850="","",Investments_Import!C850)</f>
        <v/>
      </c>
      <c r="J850" s="108" t="str">
        <f>IF(Investments_Import!D850="","",Investments_Import!D850)</f>
        <v/>
      </c>
      <c r="K850" s="108" t="str">
        <f t="shared" si="284"/>
        <v/>
      </c>
      <c r="L850" s="47" t="str">
        <f>IF(Investments_Import!E850="","",Investments_Import!E850)</f>
        <v/>
      </c>
      <c r="M850" s="47" t="str">
        <f t="shared" si="274"/>
        <v/>
      </c>
      <c r="N850" s="31" t="str">
        <f>IF(Investments_Import!F850="","",Investments_Import!F850)</f>
        <v/>
      </c>
      <c r="O850" s="31" t="str">
        <f t="shared" si="275"/>
        <v/>
      </c>
      <c r="P850" s="3" t="str">
        <f>IF(Investments_Import!G850="","",Investments_Import!G850)</f>
        <v/>
      </c>
      <c r="Q850" s="3" t="str">
        <f>IF(Investments_Import!H850="","",Investments_Import!H850)</f>
        <v/>
      </c>
      <c r="R850" s="37" t="str">
        <f t="shared" si="276"/>
        <v/>
      </c>
      <c r="S850" s="37" t="str">
        <f t="shared" si="277"/>
        <v/>
      </c>
      <c r="U850" s="36" t="str">
        <f>IF(Mining_Import!A850="","",Mining_Import!A850)</f>
        <v/>
      </c>
      <c r="V850" s="22" t="str">
        <f t="shared" si="285"/>
        <v/>
      </c>
      <c r="W850" s="127" t="str">
        <f t="shared" si="286"/>
        <v/>
      </c>
      <c r="X850" s="127" t="str">
        <f t="shared" si="287"/>
        <v/>
      </c>
      <c r="Y850" s="127" t="str">
        <f t="shared" si="288"/>
        <v/>
      </c>
      <c r="Z850" s="36" t="str">
        <f>IF(Mining_Import!B850="","",Mining_Import!B850)</f>
        <v/>
      </c>
      <c r="AA850" s="184" t="str">
        <f>IF(Mining_Import!$C850="","",Mining_Import!$C850)</f>
        <v/>
      </c>
      <c r="AB850" s="122" t="str">
        <f t="shared" si="289"/>
        <v/>
      </c>
      <c r="AC850" s="122" t="str">
        <f>IF($Y850&gt;Dashboard!$Q$19,$AB850,"")</f>
        <v/>
      </c>
      <c r="AD850" s="43" t="str">
        <f t="shared" si="290"/>
        <v/>
      </c>
      <c r="AE850" s="36" t="str">
        <f>IF(Mining_Import!D850="","",Mining_Import!D850)</f>
        <v/>
      </c>
      <c r="AF850" s="36" t="str">
        <f>IF(Mining_Import!E850="","",Mining_Import!E850)</f>
        <v/>
      </c>
      <c r="AG850" s="36" t="str">
        <f>IF(Mining_Import!F850="","",Mining_Import!F850)</f>
        <v/>
      </c>
      <c r="AH850" s="36" t="str">
        <f>IF(Mining_Import!G850="","",Mining_Import!G850)</f>
        <v/>
      </c>
      <c r="AI850" s="36" t="str">
        <f>IF(Mining_Import!H850="","",Mining_Import!H850)</f>
        <v/>
      </c>
      <c r="AJ850" s="36" t="str">
        <f>IF(Mining_Import!I850="","",Mining_Import!I850)</f>
        <v/>
      </c>
      <c r="BY850" s="120" t="str">
        <f t="shared" si="278"/>
        <v/>
      </c>
      <c r="BZ850" s="184" t="str">
        <f t="shared" si="291"/>
        <v/>
      </c>
      <c r="CA850" s="37" t="str">
        <f>IFERROR(VLOOKUP($BY850,Account_Value!$C$2:$F$2500,4,0),"")</f>
        <v/>
      </c>
      <c r="CB850" s="43" t="str">
        <f t="shared" si="279"/>
        <v/>
      </c>
      <c r="CC850" s="122" t="str">
        <f>IF($BZ850="","",SUM($BZ$2:$BZ850))</f>
        <v/>
      </c>
      <c r="CD850" s="43" t="str">
        <f>IF($BZ850="","",$BU$19*(SUM($BZ$2:$BZ850)))</f>
        <v/>
      </c>
    </row>
    <row r="851" spans="1:82">
      <c r="A851" s="4" t="str">
        <f t="shared" si="280"/>
        <v/>
      </c>
      <c r="B851" s="21" t="str">
        <f>IF(Investments_Import!A851="","",Investments_Import!A851)</f>
        <v/>
      </c>
      <c r="C851" s="22" t="str">
        <f t="shared" si="273"/>
        <v/>
      </c>
      <c r="D851" s="51" t="str">
        <f t="shared" si="281"/>
        <v/>
      </c>
      <c r="E851" s="3" t="str">
        <f>IF(Investments_Import!B851="","",Investments_Import!B851)</f>
        <v/>
      </c>
      <c r="F851" s="54" t="str">
        <f t="shared" si="282"/>
        <v xml:space="preserve"> </v>
      </c>
      <c r="G851" s="54" t="str">
        <f>IF($B851="","",COUNTIF($F$2:$F851,$F851))</f>
        <v/>
      </c>
      <c r="H851" s="53" t="str">
        <f t="shared" si="283"/>
        <v xml:space="preserve">  </v>
      </c>
      <c r="I851" s="3" t="str">
        <f>IF(Investments_Import!C851="","",Investments_Import!C851)</f>
        <v/>
      </c>
      <c r="J851" s="108" t="str">
        <f>IF(Investments_Import!D851="","",Investments_Import!D851)</f>
        <v/>
      </c>
      <c r="K851" s="108" t="str">
        <f t="shared" si="284"/>
        <v/>
      </c>
      <c r="L851" s="47" t="str">
        <f>IF(Investments_Import!E851="","",Investments_Import!E851)</f>
        <v/>
      </c>
      <c r="M851" s="47" t="str">
        <f t="shared" si="274"/>
        <v/>
      </c>
      <c r="N851" s="31" t="str">
        <f>IF(Investments_Import!F851="","",Investments_Import!F851)</f>
        <v/>
      </c>
      <c r="O851" s="31" t="str">
        <f t="shared" si="275"/>
        <v/>
      </c>
      <c r="P851" s="3" t="str">
        <f>IF(Investments_Import!G851="","",Investments_Import!G851)</f>
        <v/>
      </c>
      <c r="Q851" s="3" t="str">
        <f>IF(Investments_Import!H851="","",Investments_Import!H851)</f>
        <v/>
      </c>
      <c r="R851" s="37" t="str">
        <f t="shared" si="276"/>
        <v/>
      </c>
      <c r="S851" s="37" t="str">
        <f t="shared" si="277"/>
        <v/>
      </c>
      <c r="U851" s="36" t="str">
        <f>IF(Mining_Import!A851="","",Mining_Import!A851)</f>
        <v/>
      </c>
      <c r="V851" s="22" t="str">
        <f t="shared" si="285"/>
        <v/>
      </c>
      <c r="W851" s="127" t="str">
        <f t="shared" si="286"/>
        <v/>
      </c>
      <c r="X851" s="127" t="str">
        <f t="shared" si="287"/>
        <v/>
      </c>
      <c r="Y851" s="127" t="str">
        <f t="shared" si="288"/>
        <v/>
      </c>
      <c r="Z851" s="36" t="str">
        <f>IF(Mining_Import!B851="","",Mining_Import!B851)</f>
        <v/>
      </c>
      <c r="AA851" s="184" t="str">
        <f>IF(Mining_Import!$C851="","",Mining_Import!$C851)</f>
        <v/>
      </c>
      <c r="AB851" s="122" t="str">
        <f t="shared" si="289"/>
        <v/>
      </c>
      <c r="AC851" s="122" t="str">
        <f>IF($Y851&gt;Dashboard!$Q$19,$AB851,"")</f>
        <v/>
      </c>
      <c r="AD851" s="43" t="str">
        <f t="shared" si="290"/>
        <v/>
      </c>
      <c r="AE851" s="36" t="str">
        <f>IF(Mining_Import!D851="","",Mining_Import!D851)</f>
        <v/>
      </c>
      <c r="AF851" s="36" t="str">
        <f>IF(Mining_Import!E851="","",Mining_Import!E851)</f>
        <v/>
      </c>
      <c r="AG851" s="36" t="str">
        <f>IF(Mining_Import!F851="","",Mining_Import!F851)</f>
        <v/>
      </c>
      <c r="AH851" s="36" t="str">
        <f>IF(Mining_Import!G851="","",Mining_Import!G851)</f>
        <v/>
      </c>
      <c r="AI851" s="36" t="str">
        <f>IF(Mining_Import!H851="","",Mining_Import!H851)</f>
        <v/>
      </c>
      <c r="AJ851" s="36" t="str">
        <f>IF(Mining_Import!I851="","",Mining_Import!I851)</f>
        <v/>
      </c>
      <c r="BY851" s="120" t="str">
        <f t="shared" si="278"/>
        <v/>
      </c>
      <c r="BZ851" s="184" t="str">
        <f t="shared" si="291"/>
        <v/>
      </c>
      <c r="CA851" s="37" t="str">
        <f>IFERROR(VLOOKUP($BY851,Account_Value!$C$2:$F$2500,4,0),"")</f>
        <v/>
      </c>
      <c r="CB851" s="43" t="str">
        <f t="shared" si="279"/>
        <v/>
      </c>
      <c r="CC851" s="122" t="str">
        <f>IF($BZ851="","",SUM($BZ$2:$BZ851))</f>
        <v/>
      </c>
      <c r="CD851" s="43" t="str">
        <f>IF($BZ851="","",$BU$19*(SUM($BZ$2:$BZ851)))</f>
        <v/>
      </c>
    </row>
    <row r="852" spans="1:82">
      <c r="A852" s="4" t="str">
        <f t="shared" si="280"/>
        <v/>
      </c>
      <c r="B852" s="21" t="str">
        <f>IF(Investments_Import!A852="","",Investments_Import!A852)</f>
        <v/>
      </c>
      <c r="C852" s="22" t="str">
        <f t="shared" si="273"/>
        <v/>
      </c>
      <c r="D852" s="51" t="str">
        <f t="shared" si="281"/>
        <v/>
      </c>
      <c r="E852" s="3" t="str">
        <f>IF(Investments_Import!B852="","",Investments_Import!B852)</f>
        <v/>
      </c>
      <c r="F852" s="54" t="str">
        <f t="shared" si="282"/>
        <v xml:space="preserve"> </v>
      </c>
      <c r="G852" s="54" t="str">
        <f>IF($B852="","",COUNTIF($F$2:$F852,$F852))</f>
        <v/>
      </c>
      <c r="H852" s="53" t="str">
        <f t="shared" si="283"/>
        <v xml:space="preserve">  </v>
      </c>
      <c r="I852" s="3" t="str">
        <f>IF(Investments_Import!C852="","",Investments_Import!C852)</f>
        <v/>
      </c>
      <c r="J852" s="108" t="str">
        <f>IF(Investments_Import!D852="","",Investments_Import!D852)</f>
        <v/>
      </c>
      <c r="K852" s="108" t="str">
        <f t="shared" si="284"/>
        <v/>
      </c>
      <c r="L852" s="47" t="str">
        <f>IF(Investments_Import!E852="","",Investments_Import!E852)</f>
        <v/>
      </c>
      <c r="M852" s="47" t="str">
        <f t="shared" si="274"/>
        <v/>
      </c>
      <c r="N852" s="31" t="str">
        <f>IF(Investments_Import!F852="","",Investments_Import!F852)</f>
        <v/>
      </c>
      <c r="O852" s="31" t="str">
        <f t="shared" si="275"/>
        <v/>
      </c>
      <c r="P852" s="3" t="str">
        <f>IF(Investments_Import!G852="","",Investments_Import!G852)</f>
        <v/>
      </c>
      <c r="Q852" s="3" t="str">
        <f>IF(Investments_Import!H852="","",Investments_Import!H852)</f>
        <v/>
      </c>
      <c r="R852" s="37" t="str">
        <f t="shared" si="276"/>
        <v/>
      </c>
      <c r="S852" s="37" t="str">
        <f t="shared" si="277"/>
        <v/>
      </c>
      <c r="U852" s="36" t="str">
        <f>IF(Mining_Import!A852="","",Mining_Import!A852)</f>
        <v/>
      </c>
      <c r="V852" s="22" t="str">
        <f t="shared" si="285"/>
        <v/>
      </c>
      <c r="W852" s="127" t="str">
        <f t="shared" si="286"/>
        <v/>
      </c>
      <c r="X852" s="127" t="str">
        <f t="shared" si="287"/>
        <v/>
      </c>
      <c r="Y852" s="127" t="str">
        <f t="shared" si="288"/>
        <v/>
      </c>
      <c r="Z852" s="36" t="str">
        <f>IF(Mining_Import!B852="","",Mining_Import!B852)</f>
        <v/>
      </c>
      <c r="AA852" s="184" t="str">
        <f>IF(Mining_Import!$C852="","",Mining_Import!$C852)</f>
        <v/>
      </c>
      <c r="AB852" s="122" t="str">
        <f t="shared" si="289"/>
        <v/>
      </c>
      <c r="AC852" s="122" t="str">
        <f>IF($Y852&gt;Dashboard!$Q$19,$AB852,"")</f>
        <v/>
      </c>
      <c r="AD852" s="43" t="str">
        <f t="shared" si="290"/>
        <v/>
      </c>
      <c r="AE852" s="36" t="str">
        <f>IF(Mining_Import!D852="","",Mining_Import!D852)</f>
        <v/>
      </c>
      <c r="AF852" s="36" t="str">
        <f>IF(Mining_Import!E852="","",Mining_Import!E852)</f>
        <v/>
      </c>
      <c r="AG852" s="36" t="str">
        <f>IF(Mining_Import!F852="","",Mining_Import!F852)</f>
        <v/>
      </c>
      <c r="AH852" s="36" t="str">
        <f>IF(Mining_Import!G852="","",Mining_Import!G852)</f>
        <v/>
      </c>
      <c r="AI852" s="36" t="str">
        <f>IF(Mining_Import!H852="","",Mining_Import!H852)</f>
        <v/>
      </c>
      <c r="AJ852" s="36" t="str">
        <f>IF(Mining_Import!I852="","",Mining_Import!I852)</f>
        <v/>
      </c>
      <c r="BY852" s="120" t="str">
        <f t="shared" si="278"/>
        <v/>
      </c>
      <c r="BZ852" s="184" t="str">
        <f t="shared" si="291"/>
        <v/>
      </c>
      <c r="CA852" s="37" t="str">
        <f>IFERROR(VLOOKUP($BY852,Account_Value!$C$2:$F$2500,4,0),"")</f>
        <v/>
      </c>
      <c r="CB852" s="43" t="str">
        <f t="shared" si="279"/>
        <v/>
      </c>
      <c r="CC852" s="122" t="str">
        <f>IF($BZ852="","",SUM($BZ$2:$BZ852))</f>
        <v/>
      </c>
      <c r="CD852" s="43" t="str">
        <f>IF($BZ852="","",$BU$19*(SUM($BZ$2:$BZ852)))</f>
        <v/>
      </c>
    </row>
    <row r="853" spans="1:82">
      <c r="A853" s="4" t="str">
        <f t="shared" si="280"/>
        <v/>
      </c>
      <c r="B853" s="21" t="str">
        <f>IF(Investments_Import!A853="","",Investments_Import!A853)</f>
        <v/>
      </c>
      <c r="C853" s="22" t="str">
        <f t="shared" si="273"/>
        <v/>
      </c>
      <c r="D853" s="51" t="str">
        <f t="shared" si="281"/>
        <v/>
      </c>
      <c r="E853" s="3" t="str">
        <f>IF(Investments_Import!B853="","",Investments_Import!B853)</f>
        <v/>
      </c>
      <c r="F853" s="54" t="str">
        <f t="shared" si="282"/>
        <v xml:space="preserve"> </v>
      </c>
      <c r="G853" s="54" t="str">
        <f>IF($B853="","",COUNTIF($F$2:$F853,$F853))</f>
        <v/>
      </c>
      <c r="H853" s="53" t="str">
        <f t="shared" si="283"/>
        <v xml:space="preserve">  </v>
      </c>
      <c r="I853" s="3" t="str">
        <f>IF(Investments_Import!C853="","",Investments_Import!C853)</f>
        <v/>
      </c>
      <c r="J853" s="108" t="str">
        <f>IF(Investments_Import!D853="","",Investments_Import!D853)</f>
        <v/>
      </c>
      <c r="K853" s="108" t="str">
        <f t="shared" si="284"/>
        <v/>
      </c>
      <c r="L853" s="47" t="str">
        <f>IF(Investments_Import!E853="","",Investments_Import!E853)</f>
        <v/>
      </c>
      <c r="M853" s="47" t="str">
        <f t="shared" si="274"/>
        <v/>
      </c>
      <c r="N853" s="31" t="str">
        <f>IF(Investments_Import!F853="","",Investments_Import!F853)</f>
        <v/>
      </c>
      <c r="O853" s="31" t="str">
        <f t="shared" si="275"/>
        <v/>
      </c>
      <c r="P853" s="3" t="str">
        <f>IF(Investments_Import!G853="","",Investments_Import!G853)</f>
        <v/>
      </c>
      <c r="Q853" s="3" t="str">
        <f>IF(Investments_Import!H853="","",Investments_Import!H853)</f>
        <v/>
      </c>
      <c r="R853" s="37" t="str">
        <f t="shared" si="276"/>
        <v/>
      </c>
      <c r="S853" s="37" t="str">
        <f t="shared" si="277"/>
        <v/>
      </c>
      <c r="U853" s="36" t="str">
        <f>IF(Mining_Import!A853="","",Mining_Import!A853)</f>
        <v/>
      </c>
      <c r="V853" s="22" t="str">
        <f t="shared" si="285"/>
        <v/>
      </c>
      <c r="W853" s="127" t="str">
        <f t="shared" si="286"/>
        <v/>
      </c>
      <c r="X853" s="127" t="str">
        <f t="shared" si="287"/>
        <v/>
      </c>
      <c r="Y853" s="127" t="str">
        <f t="shared" si="288"/>
        <v/>
      </c>
      <c r="Z853" s="36" t="str">
        <f>IF(Mining_Import!B853="","",Mining_Import!B853)</f>
        <v/>
      </c>
      <c r="AA853" s="184" t="str">
        <f>IF(Mining_Import!$C853="","",Mining_Import!$C853)</f>
        <v/>
      </c>
      <c r="AB853" s="122" t="str">
        <f t="shared" si="289"/>
        <v/>
      </c>
      <c r="AC853" s="122" t="str">
        <f>IF($Y853&gt;Dashboard!$Q$19,$AB853,"")</f>
        <v/>
      </c>
      <c r="AD853" s="43" t="str">
        <f t="shared" si="290"/>
        <v/>
      </c>
      <c r="AE853" s="36" t="str">
        <f>IF(Mining_Import!D853="","",Mining_Import!D853)</f>
        <v/>
      </c>
      <c r="AF853" s="36" t="str">
        <f>IF(Mining_Import!E853="","",Mining_Import!E853)</f>
        <v/>
      </c>
      <c r="AG853" s="36" t="str">
        <f>IF(Mining_Import!F853="","",Mining_Import!F853)</f>
        <v/>
      </c>
      <c r="AH853" s="36" t="str">
        <f>IF(Mining_Import!G853="","",Mining_Import!G853)</f>
        <v/>
      </c>
      <c r="AI853" s="36" t="str">
        <f>IF(Mining_Import!H853="","",Mining_Import!H853)</f>
        <v/>
      </c>
      <c r="AJ853" s="36" t="str">
        <f>IF(Mining_Import!I853="","",Mining_Import!I853)</f>
        <v/>
      </c>
      <c r="BY853" s="120" t="str">
        <f t="shared" si="278"/>
        <v/>
      </c>
      <c r="BZ853" s="184" t="str">
        <f t="shared" si="291"/>
        <v/>
      </c>
      <c r="CA853" s="37" t="str">
        <f>IFERROR(VLOOKUP($BY853,Account_Value!$C$2:$F$2500,4,0),"")</f>
        <v/>
      </c>
      <c r="CB853" s="43" t="str">
        <f t="shared" si="279"/>
        <v/>
      </c>
      <c r="CC853" s="122" t="str">
        <f>IF($BZ853="","",SUM($BZ$2:$BZ853))</f>
        <v/>
      </c>
      <c r="CD853" s="43" t="str">
        <f>IF($BZ853="","",$BU$19*(SUM($BZ$2:$BZ853)))</f>
        <v/>
      </c>
    </row>
    <row r="854" spans="1:82">
      <c r="A854" s="4" t="str">
        <f t="shared" si="280"/>
        <v/>
      </c>
      <c r="B854" s="21" t="str">
        <f>IF(Investments_Import!A854="","",Investments_Import!A854)</f>
        <v/>
      </c>
      <c r="C854" s="22" t="str">
        <f t="shared" si="273"/>
        <v/>
      </c>
      <c r="D854" s="51" t="str">
        <f t="shared" si="281"/>
        <v/>
      </c>
      <c r="E854" s="3" t="str">
        <f>IF(Investments_Import!B854="","",Investments_Import!B854)</f>
        <v/>
      </c>
      <c r="F854" s="54" t="str">
        <f t="shared" si="282"/>
        <v xml:space="preserve"> </v>
      </c>
      <c r="G854" s="54" t="str">
        <f>IF($B854="","",COUNTIF($F$2:$F854,$F854))</f>
        <v/>
      </c>
      <c r="H854" s="53" t="str">
        <f t="shared" si="283"/>
        <v xml:space="preserve">  </v>
      </c>
      <c r="I854" s="3" t="str">
        <f>IF(Investments_Import!C854="","",Investments_Import!C854)</f>
        <v/>
      </c>
      <c r="J854" s="108" t="str">
        <f>IF(Investments_Import!D854="","",Investments_Import!D854)</f>
        <v/>
      </c>
      <c r="K854" s="108" t="str">
        <f t="shared" si="284"/>
        <v/>
      </c>
      <c r="L854" s="47" t="str">
        <f>IF(Investments_Import!E854="","",Investments_Import!E854)</f>
        <v/>
      </c>
      <c r="M854" s="47" t="str">
        <f t="shared" si="274"/>
        <v/>
      </c>
      <c r="N854" s="31" t="str">
        <f>IF(Investments_Import!F854="","",Investments_Import!F854)</f>
        <v/>
      </c>
      <c r="O854" s="31" t="str">
        <f t="shared" si="275"/>
        <v/>
      </c>
      <c r="P854" s="3" t="str">
        <f>IF(Investments_Import!G854="","",Investments_Import!G854)</f>
        <v/>
      </c>
      <c r="Q854" s="3" t="str">
        <f>IF(Investments_Import!H854="","",Investments_Import!H854)</f>
        <v/>
      </c>
      <c r="R854" s="37" t="str">
        <f t="shared" si="276"/>
        <v/>
      </c>
      <c r="S854" s="37" t="str">
        <f t="shared" si="277"/>
        <v/>
      </c>
      <c r="U854" s="36" t="str">
        <f>IF(Mining_Import!A854="","",Mining_Import!A854)</f>
        <v/>
      </c>
      <c r="V854" s="22" t="str">
        <f t="shared" si="285"/>
        <v/>
      </c>
      <c r="W854" s="127" t="str">
        <f t="shared" si="286"/>
        <v/>
      </c>
      <c r="X854" s="127" t="str">
        <f t="shared" si="287"/>
        <v/>
      </c>
      <c r="Y854" s="127" t="str">
        <f t="shared" si="288"/>
        <v/>
      </c>
      <c r="Z854" s="36" t="str">
        <f>IF(Mining_Import!B854="","",Mining_Import!B854)</f>
        <v/>
      </c>
      <c r="AA854" s="184" t="str">
        <f>IF(Mining_Import!$C854="","",Mining_Import!$C854)</f>
        <v/>
      </c>
      <c r="AB854" s="122" t="str">
        <f t="shared" si="289"/>
        <v/>
      </c>
      <c r="AC854" s="122" t="str">
        <f>IF($Y854&gt;Dashboard!$Q$19,$AB854,"")</f>
        <v/>
      </c>
      <c r="AD854" s="43" t="str">
        <f t="shared" si="290"/>
        <v/>
      </c>
      <c r="AE854" s="36" t="str">
        <f>IF(Mining_Import!D854="","",Mining_Import!D854)</f>
        <v/>
      </c>
      <c r="AF854" s="36" t="str">
        <f>IF(Mining_Import!E854="","",Mining_Import!E854)</f>
        <v/>
      </c>
      <c r="AG854" s="36" t="str">
        <f>IF(Mining_Import!F854="","",Mining_Import!F854)</f>
        <v/>
      </c>
      <c r="AH854" s="36" t="str">
        <f>IF(Mining_Import!G854="","",Mining_Import!G854)</f>
        <v/>
      </c>
      <c r="AI854" s="36" t="str">
        <f>IF(Mining_Import!H854="","",Mining_Import!H854)</f>
        <v/>
      </c>
      <c r="AJ854" s="36" t="str">
        <f>IF(Mining_Import!I854="","",Mining_Import!I854)</f>
        <v/>
      </c>
      <c r="BY854" s="120" t="str">
        <f t="shared" si="278"/>
        <v/>
      </c>
      <c r="BZ854" s="184" t="str">
        <f t="shared" si="291"/>
        <v/>
      </c>
      <c r="CA854" s="37" t="str">
        <f>IFERROR(VLOOKUP($BY854,Account_Value!$C$2:$F$2500,4,0),"")</f>
        <v/>
      </c>
      <c r="CB854" s="43" t="str">
        <f t="shared" si="279"/>
        <v/>
      </c>
      <c r="CC854" s="122" t="str">
        <f>IF($BZ854="","",SUM($BZ$2:$BZ854))</f>
        <v/>
      </c>
      <c r="CD854" s="43" t="str">
        <f>IF($BZ854="","",$BU$19*(SUM($BZ$2:$BZ854)))</f>
        <v/>
      </c>
    </row>
    <row r="855" spans="1:82">
      <c r="A855" s="4" t="str">
        <f t="shared" si="280"/>
        <v/>
      </c>
      <c r="B855" s="21" t="str">
        <f>IF(Investments_Import!A855="","",Investments_Import!A855)</f>
        <v/>
      </c>
      <c r="C855" s="22" t="str">
        <f t="shared" si="273"/>
        <v/>
      </c>
      <c r="D855" s="51" t="str">
        <f t="shared" si="281"/>
        <v/>
      </c>
      <c r="E855" s="3" t="str">
        <f>IF(Investments_Import!B855="","",Investments_Import!B855)</f>
        <v/>
      </c>
      <c r="F855" s="54" t="str">
        <f t="shared" si="282"/>
        <v xml:space="preserve"> </v>
      </c>
      <c r="G855" s="54" t="str">
        <f>IF($B855="","",COUNTIF($F$2:$F855,$F855))</f>
        <v/>
      </c>
      <c r="H855" s="53" t="str">
        <f t="shared" si="283"/>
        <v xml:space="preserve">  </v>
      </c>
      <c r="I855" s="3" t="str">
        <f>IF(Investments_Import!C855="","",Investments_Import!C855)</f>
        <v/>
      </c>
      <c r="J855" s="108" t="str">
        <f>IF(Investments_Import!D855="","",Investments_Import!D855)</f>
        <v/>
      </c>
      <c r="K855" s="108" t="str">
        <f t="shared" si="284"/>
        <v/>
      </c>
      <c r="L855" s="47" t="str">
        <f>IF(Investments_Import!E855="","",Investments_Import!E855)</f>
        <v/>
      </c>
      <c r="M855" s="47" t="str">
        <f t="shared" si="274"/>
        <v/>
      </c>
      <c r="N855" s="31" t="str">
        <f>IF(Investments_Import!F855="","",Investments_Import!F855)</f>
        <v/>
      </c>
      <c r="O855" s="31" t="str">
        <f t="shared" si="275"/>
        <v/>
      </c>
      <c r="P855" s="3" t="str">
        <f>IF(Investments_Import!G855="","",Investments_Import!G855)</f>
        <v/>
      </c>
      <c r="Q855" s="3" t="str">
        <f>IF(Investments_Import!H855="","",Investments_Import!H855)</f>
        <v/>
      </c>
      <c r="R855" s="37" t="str">
        <f t="shared" si="276"/>
        <v/>
      </c>
      <c r="S855" s="37" t="str">
        <f t="shared" si="277"/>
        <v/>
      </c>
      <c r="U855" s="36" t="str">
        <f>IF(Mining_Import!A855="","",Mining_Import!A855)</f>
        <v/>
      </c>
      <c r="V855" s="22" t="str">
        <f t="shared" si="285"/>
        <v/>
      </c>
      <c r="W855" s="127" t="str">
        <f t="shared" si="286"/>
        <v/>
      </c>
      <c r="X855" s="127" t="str">
        <f t="shared" si="287"/>
        <v/>
      </c>
      <c r="Y855" s="127" t="str">
        <f t="shared" si="288"/>
        <v/>
      </c>
      <c r="Z855" s="36" t="str">
        <f>IF(Mining_Import!B855="","",Mining_Import!B855)</f>
        <v/>
      </c>
      <c r="AA855" s="184" t="str">
        <f>IF(Mining_Import!$C855="","",Mining_Import!$C855)</f>
        <v/>
      </c>
      <c r="AB855" s="122" t="str">
        <f t="shared" si="289"/>
        <v/>
      </c>
      <c r="AC855" s="122" t="str">
        <f>IF($Y855&gt;Dashboard!$Q$19,$AB855,"")</f>
        <v/>
      </c>
      <c r="AD855" s="43" t="str">
        <f t="shared" si="290"/>
        <v/>
      </c>
      <c r="AE855" s="36" t="str">
        <f>IF(Mining_Import!D855="","",Mining_Import!D855)</f>
        <v/>
      </c>
      <c r="AF855" s="36" t="str">
        <f>IF(Mining_Import!E855="","",Mining_Import!E855)</f>
        <v/>
      </c>
      <c r="AG855" s="36" t="str">
        <f>IF(Mining_Import!F855="","",Mining_Import!F855)</f>
        <v/>
      </c>
      <c r="AH855" s="36" t="str">
        <f>IF(Mining_Import!G855="","",Mining_Import!G855)</f>
        <v/>
      </c>
      <c r="AI855" s="36" t="str">
        <f>IF(Mining_Import!H855="","",Mining_Import!H855)</f>
        <v/>
      </c>
      <c r="AJ855" s="36" t="str">
        <f>IF(Mining_Import!I855="","",Mining_Import!I855)</f>
        <v/>
      </c>
      <c r="BY855" s="120" t="str">
        <f t="shared" si="278"/>
        <v/>
      </c>
      <c r="BZ855" s="184" t="str">
        <f t="shared" si="291"/>
        <v/>
      </c>
      <c r="CA855" s="37" t="str">
        <f>IFERROR(VLOOKUP($BY855,Account_Value!$C$2:$F$2500,4,0),"")</f>
        <v/>
      </c>
      <c r="CB855" s="43" t="str">
        <f t="shared" si="279"/>
        <v/>
      </c>
      <c r="CC855" s="122" t="str">
        <f>IF($BZ855="","",SUM($BZ$2:$BZ855))</f>
        <v/>
      </c>
      <c r="CD855" s="43" t="str">
        <f>IF($BZ855="","",$BU$19*(SUM($BZ$2:$BZ855)))</f>
        <v/>
      </c>
    </row>
    <row r="856" spans="1:82">
      <c r="A856" s="4" t="str">
        <f t="shared" si="280"/>
        <v/>
      </c>
      <c r="B856" s="21" t="str">
        <f>IF(Investments_Import!A856="","",Investments_Import!A856)</f>
        <v/>
      </c>
      <c r="C856" s="22" t="str">
        <f t="shared" si="273"/>
        <v/>
      </c>
      <c r="D856" s="51" t="str">
        <f t="shared" si="281"/>
        <v/>
      </c>
      <c r="E856" s="3" t="str">
        <f>IF(Investments_Import!B856="","",Investments_Import!B856)</f>
        <v/>
      </c>
      <c r="F856" s="54" t="str">
        <f t="shared" si="282"/>
        <v xml:space="preserve"> </v>
      </c>
      <c r="G856" s="54" t="str">
        <f>IF($B856="","",COUNTIF($F$2:$F856,$F856))</f>
        <v/>
      </c>
      <c r="H856" s="53" t="str">
        <f t="shared" si="283"/>
        <v xml:space="preserve">  </v>
      </c>
      <c r="I856" s="3" t="str">
        <f>IF(Investments_Import!C856="","",Investments_Import!C856)</f>
        <v/>
      </c>
      <c r="J856" s="108" t="str">
        <f>IF(Investments_Import!D856="","",Investments_Import!D856)</f>
        <v/>
      </c>
      <c r="K856" s="108" t="str">
        <f t="shared" si="284"/>
        <v/>
      </c>
      <c r="L856" s="47" t="str">
        <f>IF(Investments_Import!E856="","",Investments_Import!E856)</f>
        <v/>
      </c>
      <c r="M856" s="47" t="str">
        <f t="shared" si="274"/>
        <v/>
      </c>
      <c r="N856" s="31" t="str">
        <f>IF(Investments_Import!F856="","",Investments_Import!F856)</f>
        <v/>
      </c>
      <c r="O856" s="31" t="str">
        <f t="shared" si="275"/>
        <v/>
      </c>
      <c r="P856" s="3" t="str">
        <f>IF(Investments_Import!G856="","",Investments_Import!G856)</f>
        <v/>
      </c>
      <c r="Q856" s="3" t="str">
        <f>IF(Investments_Import!H856="","",Investments_Import!H856)</f>
        <v/>
      </c>
      <c r="R856" s="37" t="str">
        <f t="shared" si="276"/>
        <v/>
      </c>
      <c r="S856" s="37" t="str">
        <f t="shared" si="277"/>
        <v/>
      </c>
      <c r="U856" s="36" t="str">
        <f>IF(Mining_Import!A856="","",Mining_Import!A856)</f>
        <v/>
      </c>
      <c r="V856" s="22" t="str">
        <f t="shared" si="285"/>
        <v/>
      </c>
      <c r="W856" s="127" t="str">
        <f t="shared" si="286"/>
        <v/>
      </c>
      <c r="X856" s="127" t="str">
        <f t="shared" si="287"/>
        <v/>
      </c>
      <c r="Y856" s="127" t="str">
        <f t="shared" si="288"/>
        <v/>
      </c>
      <c r="Z856" s="36" t="str">
        <f>IF(Mining_Import!B856="","",Mining_Import!B856)</f>
        <v/>
      </c>
      <c r="AA856" s="184" t="str">
        <f>IF(Mining_Import!$C856="","",Mining_Import!$C856)</f>
        <v/>
      </c>
      <c r="AB856" s="122" t="str">
        <f t="shared" si="289"/>
        <v/>
      </c>
      <c r="AC856" s="122" t="str">
        <f>IF($Y856&gt;Dashboard!$Q$19,$AB856,"")</f>
        <v/>
      </c>
      <c r="AD856" s="43" t="str">
        <f t="shared" si="290"/>
        <v/>
      </c>
      <c r="AE856" s="36" t="str">
        <f>IF(Mining_Import!D856="","",Mining_Import!D856)</f>
        <v/>
      </c>
      <c r="AF856" s="36" t="str">
        <f>IF(Mining_Import!E856="","",Mining_Import!E856)</f>
        <v/>
      </c>
      <c r="AG856" s="36" t="str">
        <f>IF(Mining_Import!F856="","",Mining_Import!F856)</f>
        <v/>
      </c>
      <c r="AH856" s="36" t="str">
        <f>IF(Mining_Import!G856="","",Mining_Import!G856)</f>
        <v/>
      </c>
      <c r="AI856" s="36" t="str">
        <f>IF(Mining_Import!H856="","",Mining_Import!H856)</f>
        <v/>
      </c>
      <c r="AJ856" s="36" t="str">
        <f>IF(Mining_Import!I856="","",Mining_Import!I856)</f>
        <v/>
      </c>
      <c r="BY856" s="120" t="str">
        <f t="shared" si="278"/>
        <v/>
      </c>
      <c r="BZ856" s="184" t="str">
        <f t="shared" si="291"/>
        <v/>
      </c>
      <c r="CA856" s="37" t="str">
        <f>IFERROR(VLOOKUP($BY856,Account_Value!$C$2:$F$2500,4,0),"")</f>
        <v/>
      </c>
      <c r="CB856" s="43" t="str">
        <f t="shared" si="279"/>
        <v/>
      </c>
      <c r="CC856" s="122" t="str">
        <f>IF($BZ856="","",SUM($BZ$2:$BZ856))</f>
        <v/>
      </c>
      <c r="CD856" s="43" t="str">
        <f>IF($BZ856="","",$BU$19*(SUM($BZ$2:$BZ856)))</f>
        <v/>
      </c>
    </row>
    <row r="857" spans="1:82">
      <c r="A857" s="4" t="str">
        <f t="shared" si="280"/>
        <v/>
      </c>
      <c r="B857" s="21" t="str">
        <f>IF(Investments_Import!A857="","",Investments_Import!A857)</f>
        <v/>
      </c>
      <c r="C857" s="22" t="str">
        <f t="shared" si="273"/>
        <v/>
      </c>
      <c r="D857" s="51" t="str">
        <f t="shared" si="281"/>
        <v/>
      </c>
      <c r="E857" s="3" t="str">
        <f>IF(Investments_Import!B857="","",Investments_Import!B857)</f>
        <v/>
      </c>
      <c r="F857" s="54" t="str">
        <f t="shared" si="282"/>
        <v xml:space="preserve"> </v>
      </c>
      <c r="G857" s="54" t="str">
        <f>IF($B857="","",COUNTIF($F$2:$F857,$F857))</f>
        <v/>
      </c>
      <c r="H857" s="53" t="str">
        <f t="shared" si="283"/>
        <v xml:space="preserve">  </v>
      </c>
      <c r="I857" s="3" t="str">
        <f>IF(Investments_Import!C857="","",Investments_Import!C857)</f>
        <v/>
      </c>
      <c r="J857" s="108" t="str">
        <f>IF(Investments_Import!D857="","",Investments_Import!D857)</f>
        <v/>
      </c>
      <c r="K857" s="108" t="str">
        <f t="shared" si="284"/>
        <v/>
      </c>
      <c r="L857" s="47" t="str">
        <f>IF(Investments_Import!E857="","",Investments_Import!E857)</f>
        <v/>
      </c>
      <c r="M857" s="47" t="str">
        <f t="shared" si="274"/>
        <v/>
      </c>
      <c r="N857" s="31" t="str">
        <f>IF(Investments_Import!F857="","",Investments_Import!F857)</f>
        <v/>
      </c>
      <c r="O857" s="31" t="str">
        <f t="shared" si="275"/>
        <v/>
      </c>
      <c r="P857" s="3" t="str">
        <f>IF(Investments_Import!G857="","",Investments_Import!G857)</f>
        <v/>
      </c>
      <c r="Q857" s="3" t="str">
        <f>IF(Investments_Import!H857="","",Investments_Import!H857)</f>
        <v/>
      </c>
      <c r="R857" s="37" t="str">
        <f t="shared" si="276"/>
        <v/>
      </c>
      <c r="S857" s="37" t="str">
        <f t="shared" si="277"/>
        <v/>
      </c>
      <c r="U857" s="36" t="str">
        <f>IF(Mining_Import!A857="","",Mining_Import!A857)</f>
        <v/>
      </c>
      <c r="V857" s="22" t="str">
        <f t="shared" si="285"/>
        <v/>
      </c>
      <c r="W857" s="127" t="str">
        <f t="shared" si="286"/>
        <v/>
      </c>
      <c r="X857" s="127" t="str">
        <f t="shared" si="287"/>
        <v/>
      </c>
      <c r="Y857" s="127" t="str">
        <f t="shared" si="288"/>
        <v/>
      </c>
      <c r="Z857" s="36" t="str">
        <f>IF(Mining_Import!B857="","",Mining_Import!B857)</f>
        <v/>
      </c>
      <c r="AA857" s="184" t="str">
        <f>IF(Mining_Import!$C857="","",Mining_Import!$C857)</f>
        <v/>
      </c>
      <c r="AB857" s="122" t="str">
        <f t="shared" si="289"/>
        <v/>
      </c>
      <c r="AC857" s="122" t="str">
        <f>IF($Y857&gt;Dashboard!$Q$19,$AB857,"")</f>
        <v/>
      </c>
      <c r="AD857" s="43" t="str">
        <f t="shared" si="290"/>
        <v/>
      </c>
      <c r="AE857" s="36" t="str">
        <f>IF(Mining_Import!D857="","",Mining_Import!D857)</f>
        <v/>
      </c>
      <c r="AF857" s="36" t="str">
        <f>IF(Mining_Import!E857="","",Mining_Import!E857)</f>
        <v/>
      </c>
      <c r="AG857" s="36" t="str">
        <f>IF(Mining_Import!F857="","",Mining_Import!F857)</f>
        <v/>
      </c>
      <c r="AH857" s="36" t="str">
        <f>IF(Mining_Import!G857="","",Mining_Import!G857)</f>
        <v/>
      </c>
      <c r="AI857" s="36" t="str">
        <f>IF(Mining_Import!H857="","",Mining_Import!H857)</f>
        <v/>
      </c>
      <c r="AJ857" s="36" t="str">
        <f>IF(Mining_Import!I857="","",Mining_Import!I857)</f>
        <v/>
      </c>
      <c r="BY857" s="120" t="str">
        <f t="shared" si="278"/>
        <v/>
      </c>
      <c r="BZ857" s="184" t="str">
        <f t="shared" si="291"/>
        <v/>
      </c>
      <c r="CA857" s="37" t="str">
        <f>IFERROR(VLOOKUP($BY857,Account_Value!$C$2:$F$2500,4,0),"")</f>
        <v/>
      </c>
      <c r="CB857" s="43" t="str">
        <f t="shared" si="279"/>
        <v/>
      </c>
      <c r="CC857" s="122" t="str">
        <f>IF($BZ857="","",SUM($BZ$2:$BZ857))</f>
        <v/>
      </c>
      <c r="CD857" s="43" t="str">
        <f>IF($BZ857="","",$BU$19*(SUM($BZ$2:$BZ857)))</f>
        <v/>
      </c>
    </row>
    <row r="858" spans="1:82">
      <c r="A858" s="4" t="str">
        <f t="shared" si="280"/>
        <v/>
      </c>
      <c r="B858" s="21" t="str">
        <f>IF(Investments_Import!A858="","",Investments_Import!A858)</f>
        <v/>
      </c>
      <c r="C858" s="22" t="str">
        <f t="shared" si="273"/>
        <v/>
      </c>
      <c r="D858" s="51" t="str">
        <f t="shared" si="281"/>
        <v/>
      </c>
      <c r="E858" s="3" t="str">
        <f>IF(Investments_Import!B858="","",Investments_Import!B858)</f>
        <v/>
      </c>
      <c r="F858" s="54" t="str">
        <f t="shared" si="282"/>
        <v xml:space="preserve"> </v>
      </c>
      <c r="G858" s="54" t="str">
        <f>IF($B858="","",COUNTIF($F$2:$F858,$F858))</f>
        <v/>
      </c>
      <c r="H858" s="53" t="str">
        <f t="shared" si="283"/>
        <v xml:space="preserve">  </v>
      </c>
      <c r="I858" s="3" t="str">
        <f>IF(Investments_Import!C858="","",Investments_Import!C858)</f>
        <v/>
      </c>
      <c r="J858" s="108" t="str">
        <f>IF(Investments_Import!D858="","",Investments_Import!D858)</f>
        <v/>
      </c>
      <c r="K858" s="108" t="str">
        <f t="shared" si="284"/>
        <v/>
      </c>
      <c r="L858" s="47" t="str">
        <f>IF(Investments_Import!E858="","",Investments_Import!E858)</f>
        <v/>
      </c>
      <c r="M858" s="47" t="str">
        <f t="shared" si="274"/>
        <v/>
      </c>
      <c r="N858" s="31" t="str">
        <f>IF(Investments_Import!F858="","",Investments_Import!F858)</f>
        <v/>
      </c>
      <c r="O858" s="31" t="str">
        <f t="shared" si="275"/>
        <v/>
      </c>
      <c r="P858" s="3" t="str">
        <f>IF(Investments_Import!G858="","",Investments_Import!G858)</f>
        <v/>
      </c>
      <c r="Q858" s="3" t="str">
        <f>IF(Investments_Import!H858="","",Investments_Import!H858)</f>
        <v/>
      </c>
      <c r="R858" s="37" t="str">
        <f t="shared" si="276"/>
        <v/>
      </c>
      <c r="S858" s="37" t="str">
        <f t="shared" si="277"/>
        <v/>
      </c>
      <c r="U858" s="36" t="str">
        <f>IF(Mining_Import!A858="","",Mining_Import!A858)</f>
        <v/>
      </c>
      <c r="V858" s="22" t="str">
        <f t="shared" si="285"/>
        <v/>
      </c>
      <c r="W858" s="127" t="str">
        <f t="shared" si="286"/>
        <v/>
      </c>
      <c r="X858" s="127" t="str">
        <f t="shared" si="287"/>
        <v/>
      </c>
      <c r="Y858" s="127" t="str">
        <f t="shared" si="288"/>
        <v/>
      </c>
      <c r="Z858" s="36" t="str">
        <f>IF(Mining_Import!B858="","",Mining_Import!B858)</f>
        <v/>
      </c>
      <c r="AA858" s="184" t="str">
        <f>IF(Mining_Import!$C858="","",Mining_Import!$C858)</f>
        <v/>
      </c>
      <c r="AB858" s="122" t="str">
        <f t="shared" si="289"/>
        <v/>
      </c>
      <c r="AC858" s="122" t="str">
        <f>IF($Y858&gt;Dashboard!$Q$19,$AB858,"")</f>
        <v/>
      </c>
      <c r="AD858" s="43" t="str">
        <f t="shared" si="290"/>
        <v/>
      </c>
      <c r="AE858" s="36" t="str">
        <f>IF(Mining_Import!D858="","",Mining_Import!D858)</f>
        <v/>
      </c>
      <c r="AF858" s="36" t="str">
        <f>IF(Mining_Import!E858="","",Mining_Import!E858)</f>
        <v/>
      </c>
      <c r="AG858" s="36" t="str">
        <f>IF(Mining_Import!F858="","",Mining_Import!F858)</f>
        <v/>
      </c>
      <c r="AH858" s="36" t="str">
        <f>IF(Mining_Import!G858="","",Mining_Import!G858)</f>
        <v/>
      </c>
      <c r="AI858" s="36" t="str">
        <f>IF(Mining_Import!H858="","",Mining_Import!H858)</f>
        <v/>
      </c>
      <c r="AJ858" s="36" t="str">
        <f>IF(Mining_Import!I858="","",Mining_Import!I858)</f>
        <v/>
      </c>
      <c r="BY858" s="120" t="str">
        <f t="shared" si="278"/>
        <v/>
      </c>
      <c r="BZ858" s="184" t="str">
        <f t="shared" si="291"/>
        <v/>
      </c>
      <c r="CA858" s="37" t="str">
        <f>IFERROR(VLOOKUP($BY858,Account_Value!$C$2:$F$2500,4,0),"")</f>
        <v/>
      </c>
      <c r="CB858" s="43" t="str">
        <f t="shared" si="279"/>
        <v/>
      </c>
      <c r="CC858" s="122" t="str">
        <f>IF($BZ858="","",SUM($BZ$2:$BZ858))</f>
        <v/>
      </c>
      <c r="CD858" s="43" t="str">
        <f>IF($BZ858="","",$BU$19*(SUM($BZ$2:$BZ858)))</f>
        <v/>
      </c>
    </row>
    <row r="859" spans="1:82">
      <c r="A859" s="4" t="str">
        <f t="shared" si="280"/>
        <v/>
      </c>
      <c r="B859" s="21" t="str">
        <f>IF(Investments_Import!A859="","",Investments_Import!A859)</f>
        <v/>
      </c>
      <c r="C859" s="22" t="str">
        <f t="shared" si="273"/>
        <v/>
      </c>
      <c r="D859" s="51" t="str">
        <f t="shared" si="281"/>
        <v/>
      </c>
      <c r="E859" s="3" t="str">
        <f>IF(Investments_Import!B859="","",Investments_Import!B859)</f>
        <v/>
      </c>
      <c r="F859" s="54" t="str">
        <f t="shared" si="282"/>
        <v xml:space="preserve"> </v>
      </c>
      <c r="G859" s="54" t="str">
        <f>IF($B859="","",COUNTIF($F$2:$F859,$F859))</f>
        <v/>
      </c>
      <c r="H859" s="53" t="str">
        <f t="shared" si="283"/>
        <v xml:space="preserve">  </v>
      </c>
      <c r="I859" s="3" t="str">
        <f>IF(Investments_Import!C859="","",Investments_Import!C859)</f>
        <v/>
      </c>
      <c r="J859" s="108" t="str">
        <f>IF(Investments_Import!D859="","",Investments_Import!D859)</f>
        <v/>
      </c>
      <c r="K859" s="108" t="str">
        <f t="shared" si="284"/>
        <v/>
      </c>
      <c r="L859" s="47" t="str">
        <f>IF(Investments_Import!E859="","",Investments_Import!E859)</f>
        <v/>
      </c>
      <c r="M859" s="47" t="str">
        <f t="shared" si="274"/>
        <v/>
      </c>
      <c r="N859" s="31" t="str">
        <f>IF(Investments_Import!F859="","",Investments_Import!F859)</f>
        <v/>
      </c>
      <c r="O859" s="31" t="str">
        <f t="shared" si="275"/>
        <v/>
      </c>
      <c r="P859" s="3" t="str">
        <f>IF(Investments_Import!G859="","",Investments_Import!G859)</f>
        <v/>
      </c>
      <c r="Q859" s="3" t="str">
        <f>IF(Investments_Import!H859="","",Investments_Import!H859)</f>
        <v/>
      </c>
      <c r="R859" s="37" t="str">
        <f t="shared" si="276"/>
        <v/>
      </c>
      <c r="S859" s="37" t="str">
        <f t="shared" si="277"/>
        <v/>
      </c>
      <c r="U859" s="36" t="str">
        <f>IF(Mining_Import!A859="","",Mining_Import!A859)</f>
        <v/>
      </c>
      <c r="V859" s="22" t="str">
        <f t="shared" si="285"/>
        <v/>
      </c>
      <c r="W859" s="127" t="str">
        <f t="shared" si="286"/>
        <v/>
      </c>
      <c r="X859" s="127" t="str">
        <f t="shared" si="287"/>
        <v/>
      </c>
      <c r="Y859" s="127" t="str">
        <f t="shared" si="288"/>
        <v/>
      </c>
      <c r="Z859" s="36" t="str">
        <f>IF(Mining_Import!B859="","",Mining_Import!B859)</f>
        <v/>
      </c>
      <c r="AA859" s="184" t="str">
        <f>IF(Mining_Import!$C859="","",Mining_Import!$C859)</f>
        <v/>
      </c>
      <c r="AB859" s="122" t="str">
        <f t="shared" si="289"/>
        <v/>
      </c>
      <c r="AC859" s="122" t="str">
        <f>IF($Y859&gt;Dashboard!$Q$19,$AB859,"")</f>
        <v/>
      </c>
      <c r="AD859" s="43" t="str">
        <f t="shared" si="290"/>
        <v/>
      </c>
      <c r="AE859" s="36" t="str">
        <f>IF(Mining_Import!D859="","",Mining_Import!D859)</f>
        <v/>
      </c>
      <c r="AF859" s="36" t="str">
        <f>IF(Mining_Import!E859="","",Mining_Import!E859)</f>
        <v/>
      </c>
      <c r="AG859" s="36" t="str">
        <f>IF(Mining_Import!F859="","",Mining_Import!F859)</f>
        <v/>
      </c>
      <c r="AH859" s="36" t="str">
        <f>IF(Mining_Import!G859="","",Mining_Import!G859)</f>
        <v/>
      </c>
      <c r="AI859" s="36" t="str">
        <f>IF(Mining_Import!H859="","",Mining_Import!H859)</f>
        <v/>
      </c>
      <c r="AJ859" s="36" t="str">
        <f>IF(Mining_Import!I859="","",Mining_Import!I859)</f>
        <v/>
      </c>
      <c r="BY859" s="120" t="str">
        <f t="shared" si="278"/>
        <v/>
      </c>
      <c r="BZ859" s="184" t="str">
        <f t="shared" si="291"/>
        <v/>
      </c>
      <c r="CA859" s="37" t="str">
        <f>IFERROR(VLOOKUP($BY859,Account_Value!$C$2:$F$2500,4,0),"")</f>
        <v/>
      </c>
      <c r="CB859" s="43" t="str">
        <f t="shared" si="279"/>
        <v/>
      </c>
      <c r="CC859" s="122" t="str">
        <f>IF($BZ859="","",SUM($BZ$2:$BZ859))</f>
        <v/>
      </c>
      <c r="CD859" s="43" t="str">
        <f>IF($BZ859="","",$BU$19*(SUM($BZ$2:$BZ859)))</f>
        <v/>
      </c>
    </row>
    <row r="860" spans="1:82">
      <c r="A860" s="4" t="str">
        <f t="shared" si="280"/>
        <v/>
      </c>
      <c r="B860" s="21" t="str">
        <f>IF(Investments_Import!A860="","",Investments_Import!A860)</f>
        <v/>
      </c>
      <c r="C860" s="22" t="str">
        <f t="shared" si="273"/>
        <v/>
      </c>
      <c r="D860" s="51" t="str">
        <f t="shared" si="281"/>
        <v/>
      </c>
      <c r="E860" s="3" t="str">
        <f>IF(Investments_Import!B860="","",Investments_Import!B860)</f>
        <v/>
      </c>
      <c r="F860" s="54" t="str">
        <f t="shared" si="282"/>
        <v xml:space="preserve"> </v>
      </c>
      <c r="G860" s="54" t="str">
        <f>IF($B860="","",COUNTIF($F$2:$F860,$F860))</f>
        <v/>
      </c>
      <c r="H860" s="53" t="str">
        <f t="shared" si="283"/>
        <v xml:space="preserve">  </v>
      </c>
      <c r="I860" s="3" t="str">
        <f>IF(Investments_Import!C860="","",Investments_Import!C860)</f>
        <v/>
      </c>
      <c r="J860" s="108" t="str">
        <f>IF(Investments_Import!D860="","",Investments_Import!D860)</f>
        <v/>
      </c>
      <c r="K860" s="108" t="str">
        <f t="shared" si="284"/>
        <v/>
      </c>
      <c r="L860" s="47" t="str">
        <f>IF(Investments_Import!E860="","",Investments_Import!E860)</f>
        <v/>
      </c>
      <c r="M860" s="47" t="str">
        <f t="shared" si="274"/>
        <v/>
      </c>
      <c r="N860" s="31" t="str">
        <f>IF(Investments_Import!F860="","",Investments_Import!F860)</f>
        <v/>
      </c>
      <c r="O860" s="31" t="str">
        <f t="shared" si="275"/>
        <v/>
      </c>
      <c r="P860" s="3" t="str">
        <f>IF(Investments_Import!G860="","",Investments_Import!G860)</f>
        <v/>
      </c>
      <c r="Q860" s="3" t="str">
        <f>IF(Investments_Import!H860="","",Investments_Import!H860)</f>
        <v/>
      </c>
      <c r="R860" s="37" t="str">
        <f t="shared" si="276"/>
        <v/>
      </c>
      <c r="S860" s="37" t="str">
        <f t="shared" si="277"/>
        <v/>
      </c>
      <c r="U860" s="36" t="str">
        <f>IF(Mining_Import!A860="","",Mining_Import!A860)</f>
        <v/>
      </c>
      <c r="V860" s="22" t="str">
        <f t="shared" si="285"/>
        <v/>
      </c>
      <c r="W860" s="127" t="str">
        <f t="shared" si="286"/>
        <v/>
      </c>
      <c r="X860" s="127" t="str">
        <f t="shared" si="287"/>
        <v/>
      </c>
      <c r="Y860" s="127" t="str">
        <f t="shared" si="288"/>
        <v/>
      </c>
      <c r="Z860" s="36" t="str">
        <f>IF(Mining_Import!B860="","",Mining_Import!B860)</f>
        <v/>
      </c>
      <c r="AA860" s="184" t="str">
        <f>IF(Mining_Import!$C860="","",Mining_Import!$C860)</f>
        <v/>
      </c>
      <c r="AB860" s="122" t="str">
        <f t="shared" si="289"/>
        <v/>
      </c>
      <c r="AC860" s="122" t="str">
        <f>IF($Y860&gt;Dashboard!$Q$19,$AB860,"")</f>
        <v/>
      </c>
      <c r="AD860" s="43" t="str">
        <f t="shared" si="290"/>
        <v/>
      </c>
      <c r="AE860" s="36" t="str">
        <f>IF(Mining_Import!D860="","",Mining_Import!D860)</f>
        <v/>
      </c>
      <c r="AF860" s="36" t="str">
        <f>IF(Mining_Import!E860="","",Mining_Import!E860)</f>
        <v/>
      </c>
      <c r="AG860" s="36" t="str">
        <f>IF(Mining_Import!F860="","",Mining_Import!F860)</f>
        <v/>
      </c>
      <c r="AH860" s="36" t="str">
        <f>IF(Mining_Import!G860="","",Mining_Import!G860)</f>
        <v/>
      </c>
      <c r="AI860" s="36" t="str">
        <f>IF(Mining_Import!H860="","",Mining_Import!H860)</f>
        <v/>
      </c>
      <c r="AJ860" s="36" t="str">
        <f>IF(Mining_Import!I860="","",Mining_Import!I860)</f>
        <v/>
      </c>
      <c r="BY860" s="120" t="str">
        <f t="shared" si="278"/>
        <v/>
      </c>
      <c r="BZ860" s="184" t="str">
        <f t="shared" si="291"/>
        <v/>
      </c>
      <c r="CA860" s="37" t="str">
        <f>IFERROR(VLOOKUP($BY860,Account_Value!$C$2:$F$2500,4,0),"")</f>
        <v/>
      </c>
      <c r="CB860" s="43" t="str">
        <f t="shared" si="279"/>
        <v/>
      </c>
      <c r="CC860" s="122" t="str">
        <f>IF($BZ860="","",SUM($BZ$2:$BZ860))</f>
        <v/>
      </c>
      <c r="CD860" s="43" t="str">
        <f>IF($BZ860="","",$BU$19*(SUM($BZ$2:$BZ860)))</f>
        <v/>
      </c>
    </row>
    <row r="861" spans="1:82">
      <c r="A861" s="4" t="str">
        <f t="shared" si="280"/>
        <v/>
      </c>
      <c r="B861" s="21" t="str">
        <f>IF(Investments_Import!A861="","",Investments_Import!A861)</f>
        <v/>
      </c>
      <c r="C861" s="22" t="str">
        <f t="shared" si="273"/>
        <v/>
      </c>
      <c r="D861" s="51" t="str">
        <f t="shared" si="281"/>
        <v/>
      </c>
      <c r="E861" s="3" t="str">
        <f>IF(Investments_Import!B861="","",Investments_Import!B861)</f>
        <v/>
      </c>
      <c r="F861" s="54" t="str">
        <f t="shared" si="282"/>
        <v xml:space="preserve"> </v>
      </c>
      <c r="G861" s="54" t="str">
        <f>IF($B861="","",COUNTIF($F$2:$F861,$F861))</f>
        <v/>
      </c>
      <c r="H861" s="53" t="str">
        <f t="shared" si="283"/>
        <v xml:space="preserve">  </v>
      </c>
      <c r="I861" s="3" t="str">
        <f>IF(Investments_Import!C861="","",Investments_Import!C861)</f>
        <v/>
      </c>
      <c r="J861" s="108" t="str">
        <f>IF(Investments_Import!D861="","",Investments_Import!D861)</f>
        <v/>
      </c>
      <c r="K861" s="108" t="str">
        <f t="shared" si="284"/>
        <v/>
      </c>
      <c r="L861" s="47" t="str">
        <f>IF(Investments_Import!E861="","",Investments_Import!E861)</f>
        <v/>
      </c>
      <c r="M861" s="47" t="str">
        <f t="shared" si="274"/>
        <v/>
      </c>
      <c r="N861" s="31" t="str">
        <f>IF(Investments_Import!F861="","",Investments_Import!F861)</f>
        <v/>
      </c>
      <c r="O861" s="31" t="str">
        <f t="shared" si="275"/>
        <v/>
      </c>
      <c r="P861" s="3" t="str">
        <f>IF(Investments_Import!G861="","",Investments_Import!G861)</f>
        <v/>
      </c>
      <c r="Q861" s="3" t="str">
        <f>IF(Investments_Import!H861="","",Investments_Import!H861)</f>
        <v/>
      </c>
      <c r="R861" s="37" t="str">
        <f t="shared" si="276"/>
        <v/>
      </c>
      <c r="S861" s="37" t="str">
        <f t="shared" si="277"/>
        <v/>
      </c>
      <c r="U861" s="36" t="str">
        <f>IF(Mining_Import!A861="","",Mining_Import!A861)</f>
        <v/>
      </c>
      <c r="V861" s="22" t="str">
        <f t="shared" si="285"/>
        <v/>
      </c>
      <c r="W861" s="127" t="str">
        <f t="shared" si="286"/>
        <v/>
      </c>
      <c r="X861" s="127" t="str">
        <f t="shared" si="287"/>
        <v/>
      </c>
      <c r="Y861" s="127" t="str">
        <f t="shared" si="288"/>
        <v/>
      </c>
      <c r="Z861" s="36" t="str">
        <f>IF(Mining_Import!B861="","",Mining_Import!B861)</f>
        <v/>
      </c>
      <c r="AA861" s="184" t="str">
        <f>IF(Mining_Import!$C861="","",Mining_Import!$C861)</f>
        <v/>
      </c>
      <c r="AB861" s="122" t="str">
        <f t="shared" si="289"/>
        <v/>
      </c>
      <c r="AC861" s="122" t="str">
        <f>IF($Y861&gt;Dashboard!$Q$19,$AB861,"")</f>
        <v/>
      </c>
      <c r="AD861" s="43" t="str">
        <f t="shared" si="290"/>
        <v/>
      </c>
      <c r="AE861" s="36" t="str">
        <f>IF(Mining_Import!D861="","",Mining_Import!D861)</f>
        <v/>
      </c>
      <c r="AF861" s="36" t="str">
        <f>IF(Mining_Import!E861="","",Mining_Import!E861)</f>
        <v/>
      </c>
      <c r="AG861" s="36" t="str">
        <f>IF(Mining_Import!F861="","",Mining_Import!F861)</f>
        <v/>
      </c>
      <c r="AH861" s="36" t="str">
        <f>IF(Mining_Import!G861="","",Mining_Import!G861)</f>
        <v/>
      </c>
      <c r="AI861" s="36" t="str">
        <f>IF(Mining_Import!H861="","",Mining_Import!H861)</f>
        <v/>
      </c>
      <c r="AJ861" s="36" t="str">
        <f>IF(Mining_Import!I861="","",Mining_Import!I861)</f>
        <v/>
      </c>
      <c r="BY861" s="120" t="str">
        <f t="shared" si="278"/>
        <v/>
      </c>
      <c r="BZ861" s="184" t="str">
        <f t="shared" si="291"/>
        <v/>
      </c>
      <c r="CA861" s="37" t="str">
        <f>IFERROR(VLOOKUP($BY861,Account_Value!$C$2:$F$2500,4,0),"")</f>
        <v/>
      </c>
      <c r="CB861" s="43" t="str">
        <f t="shared" si="279"/>
        <v/>
      </c>
      <c r="CC861" s="122" t="str">
        <f>IF($BZ861="","",SUM($BZ$2:$BZ861))</f>
        <v/>
      </c>
      <c r="CD861" s="43" t="str">
        <f>IF($BZ861="","",$BU$19*(SUM($BZ$2:$BZ861)))</f>
        <v/>
      </c>
    </row>
    <row r="862" spans="1:82">
      <c r="A862" s="4" t="str">
        <f t="shared" si="280"/>
        <v/>
      </c>
      <c r="B862" s="21" t="str">
        <f>IF(Investments_Import!A862="","",Investments_Import!A862)</f>
        <v/>
      </c>
      <c r="C862" s="22" t="str">
        <f t="shared" si="273"/>
        <v/>
      </c>
      <c r="D862" s="51" t="str">
        <f t="shared" si="281"/>
        <v/>
      </c>
      <c r="E862" s="3" t="str">
        <f>IF(Investments_Import!B862="","",Investments_Import!B862)</f>
        <v/>
      </c>
      <c r="F862" s="54" t="str">
        <f t="shared" si="282"/>
        <v xml:space="preserve"> </v>
      </c>
      <c r="G862" s="54" t="str">
        <f>IF($B862="","",COUNTIF($F$2:$F862,$F862))</f>
        <v/>
      </c>
      <c r="H862" s="53" t="str">
        <f t="shared" si="283"/>
        <v xml:space="preserve">  </v>
      </c>
      <c r="I862" s="3" t="str">
        <f>IF(Investments_Import!C862="","",Investments_Import!C862)</f>
        <v/>
      </c>
      <c r="J862" s="108" t="str">
        <f>IF(Investments_Import!D862="","",Investments_Import!D862)</f>
        <v/>
      </c>
      <c r="K862" s="108" t="str">
        <f t="shared" si="284"/>
        <v/>
      </c>
      <c r="L862" s="47" t="str">
        <f>IF(Investments_Import!E862="","",Investments_Import!E862)</f>
        <v/>
      </c>
      <c r="M862" s="47" t="str">
        <f t="shared" si="274"/>
        <v/>
      </c>
      <c r="N862" s="31" t="str">
        <f>IF(Investments_Import!F862="","",Investments_Import!F862)</f>
        <v/>
      </c>
      <c r="O862" s="31" t="str">
        <f t="shared" si="275"/>
        <v/>
      </c>
      <c r="P862" s="3" t="str">
        <f>IF(Investments_Import!G862="","",Investments_Import!G862)</f>
        <v/>
      </c>
      <c r="Q862" s="3" t="str">
        <f>IF(Investments_Import!H862="","",Investments_Import!H862)</f>
        <v/>
      </c>
      <c r="R862" s="37" t="str">
        <f t="shared" si="276"/>
        <v/>
      </c>
      <c r="S862" s="37" t="str">
        <f t="shared" si="277"/>
        <v/>
      </c>
      <c r="U862" s="36" t="str">
        <f>IF(Mining_Import!A862="","",Mining_Import!A862)</f>
        <v/>
      </c>
      <c r="V862" s="22" t="str">
        <f t="shared" si="285"/>
        <v/>
      </c>
      <c r="W862" s="127" t="str">
        <f t="shared" si="286"/>
        <v/>
      </c>
      <c r="X862" s="127" t="str">
        <f t="shared" si="287"/>
        <v/>
      </c>
      <c r="Y862" s="127" t="str">
        <f t="shared" si="288"/>
        <v/>
      </c>
      <c r="Z862" s="36" t="str">
        <f>IF(Mining_Import!B862="","",Mining_Import!B862)</f>
        <v/>
      </c>
      <c r="AA862" s="184" t="str">
        <f>IF(Mining_Import!$C862="","",Mining_Import!$C862)</f>
        <v/>
      </c>
      <c r="AB862" s="122" t="str">
        <f t="shared" si="289"/>
        <v/>
      </c>
      <c r="AC862" s="122" t="str">
        <f>IF($Y862&gt;Dashboard!$Q$19,$AB862,"")</f>
        <v/>
      </c>
      <c r="AD862" s="43" t="str">
        <f t="shared" si="290"/>
        <v/>
      </c>
      <c r="AE862" s="36" t="str">
        <f>IF(Mining_Import!D862="","",Mining_Import!D862)</f>
        <v/>
      </c>
      <c r="AF862" s="36" t="str">
        <f>IF(Mining_Import!E862="","",Mining_Import!E862)</f>
        <v/>
      </c>
      <c r="AG862" s="36" t="str">
        <f>IF(Mining_Import!F862="","",Mining_Import!F862)</f>
        <v/>
      </c>
      <c r="AH862" s="36" t="str">
        <f>IF(Mining_Import!G862="","",Mining_Import!G862)</f>
        <v/>
      </c>
      <c r="AI862" s="36" t="str">
        <f>IF(Mining_Import!H862="","",Mining_Import!H862)</f>
        <v/>
      </c>
      <c r="AJ862" s="36" t="str">
        <f>IF(Mining_Import!I862="","",Mining_Import!I862)</f>
        <v/>
      </c>
      <c r="BY862" s="120" t="str">
        <f t="shared" si="278"/>
        <v/>
      </c>
      <c r="BZ862" s="184" t="str">
        <f t="shared" si="291"/>
        <v/>
      </c>
      <c r="CA862" s="37" t="str">
        <f>IFERROR(VLOOKUP($BY862,Account_Value!$C$2:$F$2500,4,0),"")</f>
        <v/>
      </c>
      <c r="CB862" s="43" t="str">
        <f t="shared" si="279"/>
        <v/>
      </c>
      <c r="CC862" s="122" t="str">
        <f>IF($BZ862="","",SUM($BZ$2:$BZ862))</f>
        <v/>
      </c>
      <c r="CD862" s="43" t="str">
        <f>IF($BZ862="","",$BU$19*(SUM($BZ$2:$BZ862)))</f>
        <v/>
      </c>
    </row>
    <row r="863" spans="1:82">
      <c r="A863" s="4" t="str">
        <f t="shared" si="280"/>
        <v/>
      </c>
      <c r="B863" s="21" t="str">
        <f>IF(Investments_Import!A863="","",Investments_Import!A863)</f>
        <v/>
      </c>
      <c r="C863" s="22" t="str">
        <f t="shared" si="273"/>
        <v/>
      </c>
      <c r="D863" s="51" t="str">
        <f t="shared" si="281"/>
        <v/>
      </c>
      <c r="E863" s="3" t="str">
        <f>IF(Investments_Import!B863="","",Investments_Import!B863)</f>
        <v/>
      </c>
      <c r="F863" s="54" t="str">
        <f t="shared" si="282"/>
        <v xml:space="preserve"> </v>
      </c>
      <c r="G863" s="54" t="str">
        <f>IF($B863="","",COUNTIF($F$2:$F863,$F863))</f>
        <v/>
      </c>
      <c r="H863" s="53" t="str">
        <f t="shared" si="283"/>
        <v xml:space="preserve">  </v>
      </c>
      <c r="I863" s="3" t="str">
        <f>IF(Investments_Import!C863="","",Investments_Import!C863)</f>
        <v/>
      </c>
      <c r="J863" s="108" t="str">
        <f>IF(Investments_Import!D863="","",Investments_Import!D863)</f>
        <v/>
      </c>
      <c r="K863" s="108" t="str">
        <f t="shared" si="284"/>
        <v/>
      </c>
      <c r="L863" s="47" t="str">
        <f>IF(Investments_Import!E863="","",Investments_Import!E863)</f>
        <v/>
      </c>
      <c r="M863" s="47" t="str">
        <f t="shared" si="274"/>
        <v/>
      </c>
      <c r="N863" s="31" t="str">
        <f>IF(Investments_Import!F863="","",Investments_Import!F863)</f>
        <v/>
      </c>
      <c r="O863" s="31" t="str">
        <f t="shared" si="275"/>
        <v/>
      </c>
      <c r="P863" s="3" t="str">
        <f>IF(Investments_Import!G863="","",Investments_Import!G863)</f>
        <v/>
      </c>
      <c r="Q863" s="3" t="str">
        <f>IF(Investments_Import!H863="","",Investments_Import!H863)</f>
        <v/>
      </c>
      <c r="R863" s="37" t="str">
        <f t="shared" si="276"/>
        <v/>
      </c>
      <c r="S863" s="37" t="str">
        <f t="shared" si="277"/>
        <v/>
      </c>
      <c r="U863" s="36" t="str">
        <f>IF(Mining_Import!A863="","",Mining_Import!A863)</f>
        <v/>
      </c>
      <c r="V863" s="22" t="str">
        <f t="shared" si="285"/>
        <v/>
      </c>
      <c r="W863" s="127" t="str">
        <f t="shared" si="286"/>
        <v/>
      </c>
      <c r="X863" s="127" t="str">
        <f t="shared" si="287"/>
        <v/>
      </c>
      <c r="Y863" s="127" t="str">
        <f t="shared" si="288"/>
        <v/>
      </c>
      <c r="Z863" s="36" t="str">
        <f>IF(Mining_Import!B863="","",Mining_Import!B863)</f>
        <v/>
      </c>
      <c r="AA863" s="184" t="str">
        <f>IF(Mining_Import!$C863="","",Mining_Import!$C863)</f>
        <v/>
      </c>
      <c r="AB863" s="122" t="str">
        <f t="shared" si="289"/>
        <v/>
      </c>
      <c r="AC863" s="122" t="str">
        <f>IF($Y863&gt;Dashboard!$Q$19,$AB863,"")</f>
        <v/>
      </c>
      <c r="AD863" s="43" t="str">
        <f t="shared" si="290"/>
        <v/>
      </c>
      <c r="AE863" s="36" t="str">
        <f>IF(Mining_Import!D863="","",Mining_Import!D863)</f>
        <v/>
      </c>
      <c r="AF863" s="36" t="str">
        <f>IF(Mining_Import!E863="","",Mining_Import!E863)</f>
        <v/>
      </c>
      <c r="AG863" s="36" t="str">
        <f>IF(Mining_Import!F863="","",Mining_Import!F863)</f>
        <v/>
      </c>
      <c r="AH863" s="36" t="str">
        <f>IF(Mining_Import!G863="","",Mining_Import!G863)</f>
        <v/>
      </c>
      <c r="AI863" s="36" t="str">
        <f>IF(Mining_Import!H863="","",Mining_Import!H863)</f>
        <v/>
      </c>
      <c r="AJ863" s="36" t="str">
        <f>IF(Mining_Import!I863="","",Mining_Import!I863)</f>
        <v/>
      </c>
      <c r="BY863" s="120" t="str">
        <f t="shared" si="278"/>
        <v/>
      </c>
      <c r="BZ863" s="184" t="str">
        <f t="shared" si="291"/>
        <v/>
      </c>
      <c r="CA863" s="37" t="str">
        <f>IFERROR(VLOOKUP($BY863,Account_Value!$C$2:$F$2500,4,0),"")</f>
        <v/>
      </c>
      <c r="CB863" s="43" t="str">
        <f t="shared" si="279"/>
        <v/>
      </c>
      <c r="CC863" s="122" t="str">
        <f>IF($BZ863="","",SUM($BZ$2:$BZ863))</f>
        <v/>
      </c>
      <c r="CD863" s="43" t="str">
        <f>IF($BZ863="","",$BU$19*(SUM($BZ$2:$BZ863)))</f>
        <v/>
      </c>
    </row>
    <row r="864" spans="1:82">
      <c r="A864" s="4" t="str">
        <f t="shared" si="280"/>
        <v/>
      </c>
      <c r="B864" s="21" t="str">
        <f>IF(Investments_Import!A864="","",Investments_Import!A864)</f>
        <v/>
      </c>
      <c r="C864" s="22" t="str">
        <f t="shared" si="273"/>
        <v/>
      </c>
      <c r="D864" s="51" t="str">
        <f t="shared" si="281"/>
        <v/>
      </c>
      <c r="E864" s="3" t="str">
        <f>IF(Investments_Import!B864="","",Investments_Import!B864)</f>
        <v/>
      </c>
      <c r="F864" s="54" t="str">
        <f t="shared" si="282"/>
        <v xml:space="preserve"> </v>
      </c>
      <c r="G864" s="54" t="str">
        <f>IF($B864="","",COUNTIF($F$2:$F864,$F864))</f>
        <v/>
      </c>
      <c r="H864" s="53" t="str">
        <f t="shared" si="283"/>
        <v xml:space="preserve">  </v>
      </c>
      <c r="I864" s="3" t="str">
        <f>IF(Investments_Import!C864="","",Investments_Import!C864)</f>
        <v/>
      </c>
      <c r="J864" s="108" t="str">
        <f>IF(Investments_Import!D864="","",Investments_Import!D864)</f>
        <v/>
      </c>
      <c r="K864" s="108" t="str">
        <f t="shared" si="284"/>
        <v/>
      </c>
      <c r="L864" s="47" t="str">
        <f>IF(Investments_Import!E864="","",Investments_Import!E864)</f>
        <v/>
      </c>
      <c r="M864" s="47" t="str">
        <f t="shared" si="274"/>
        <v/>
      </c>
      <c r="N864" s="31" t="str">
        <f>IF(Investments_Import!F864="","",Investments_Import!F864)</f>
        <v/>
      </c>
      <c r="O864" s="31" t="str">
        <f t="shared" si="275"/>
        <v/>
      </c>
      <c r="P864" s="3" t="str">
        <f>IF(Investments_Import!G864="","",Investments_Import!G864)</f>
        <v/>
      </c>
      <c r="Q864" s="3" t="str">
        <f>IF(Investments_Import!H864="","",Investments_Import!H864)</f>
        <v/>
      </c>
      <c r="R864" s="37" t="str">
        <f t="shared" si="276"/>
        <v/>
      </c>
      <c r="S864" s="37" t="str">
        <f t="shared" si="277"/>
        <v/>
      </c>
      <c r="U864" s="36" t="str">
        <f>IF(Mining_Import!A864="","",Mining_Import!A864)</f>
        <v/>
      </c>
      <c r="V864" s="22" t="str">
        <f t="shared" si="285"/>
        <v/>
      </c>
      <c r="W864" s="127" t="str">
        <f t="shared" si="286"/>
        <v/>
      </c>
      <c r="X864" s="127" t="str">
        <f t="shared" si="287"/>
        <v/>
      </c>
      <c r="Y864" s="127" t="str">
        <f t="shared" si="288"/>
        <v/>
      </c>
      <c r="Z864" s="36" t="str">
        <f>IF(Mining_Import!B864="","",Mining_Import!B864)</f>
        <v/>
      </c>
      <c r="AA864" s="184" t="str">
        <f>IF(Mining_Import!$C864="","",Mining_Import!$C864)</f>
        <v/>
      </c>
      <c r="AB864" s="122" t="str">
        <f t="shared" si="289"/>
        <v/>
      </c>
      <c r="AC864" s="122" t="str">
        <f>IF($Y864&gt;Dashboard!$Q$19,$AB864,"")</f>
        <v/>
      </c>
      <c r="AD864" s="43" t="str">
        <f t="shared" si="290"/>
        <v/>
      </c>
      <c r="AE864" s="36" t="str">
        <f>IF(Mining_Import!D864="","",Mining_Import!D864)</f>
        <v/>
      </c>
      <c r="AF864" s="36" t="str">
        <f>IF(Mining_Import!E864="","",Mining_Import!E864)</f>
        <v/>
      </c>
      <c r="AG864" s="36" t="str">
        <f>IF(Mining_Import!F864="","",Mining_Import!F864)</f>
        <v/>
      </c>
      <c r="AH864" s="36" t="str">
        <f>IF(Mining_Import!G864="","",Mining_Import!G864)</f>
        <v/>
      </c>
      <c r="AI864" s="36" t="str">
        <f>IF(Mining_Import!H864="","",Mining_Import!H864)</f>
        <v/>
      </c>
      <c r="AJ864" s="36" t="str">
        <f>IF(Mining_Import!I864="","",Mining_Import!I864)</f>
        <v/>
      </c>
      <c r="BY864" s="120" t="str">
        <f t="shared" si="278"/>
        <v/>
      </c>
      <c r="BZ864" s="184" t="str">
        <f t="shared" si="291"/>
        <v/>
      </c>
      <c r="CA864" s="37" t="str">
        <f>IFERROR(VLOOKUP($BY864,Account_Value!$C$2:$F$2500,4,0),"")</f>
        <v/>
      </c>
      <c r="CB864" s="43" t="str">
        <f t="shared" si="279"/>
        <v/>
      </c>
      <c r="CC864" s="122" t="str">
        <f>IF($BZ864="","",SUM($BZ$2:$BZ864))</f>
        <v/>
      </c>
      <c r="CD864" s="43" t="str">
        <f>IF($BZ864="","",$BU$19*(SUM($BZ$2:$BZ864)))</f>
        <v/>
      </c>
    </row>
    <row r="865" spans="1:82">
      <c r="A865" s="4" t="str">
        <f t="shared" si="280"/>
        <v/>
      </c>
      <c r="B865" s="21" t="str">
        <f>IF(Investments_Import!A865="","",Investments_Import!A865)</f>
        <v/>
      </c>
      <c r="C865" s="22" t="str">
        <f t="shared" si="273"/>
        <v/>
      </c>
      <c r="D865" s="51" t="str">
        <f t="shared" si="281"/>
        <v/>
      </c>
      <c r="E865" s="3" t="str">
        <f>IF(Investments_Import!B865="","",Investments_Import!B865)</f>
        <v/>
      </c>
      <c r="F865" s="54" t="str">
        <f t="shared" si="282"/>
        <v xml:space="preserve"> </v>
      </c>
      <c r="G865" s="54" t="str">
        <f>IF($B865="","",COUNTIF($F$2:$F865,$F865))</f>
        <v/>
      </c>
      <c r="H865" s="53" t="str">
        <f t="shared" si="283"/>
        <v xml:space="preserve">  </v>
      </c>
      <c r="I865" s="3" t="str">
        <f>IF(Investments_Import!C865="","",Investments_Import!C865)</f>
        <v/>
      </c>
      <c r="J865" s="108" t="str">
        <f>IF(Investments_Import!D865="","",Investments_Import!D865)</f>
        <v/>
      </c>
      <c r="K865" s="108" t="str">
        <f t="shared" si="284"/>
        <v/>
      </c>
      <c r="L865" s="47" t="str">
        <f>IF(Investments_Import!E865="","",Investments_Import!E865)</f>
        <v/>
      </c>
      <c r="M865" s="47" t="str">
        <f t="shared" si="274"/>
        <v/>
      </c>
      <c r="N865" s="31" t="str">
        <f>IF(Investments_Import!F865="","",Investments_Import!F865)</f>
        <v/>
      </c>
      <c r="O865" s="31" t="str">
        <f t="shared" si="275"/>
        <v/>
      </c>
      <c r="P865" s="3" t="str">
        <f>IF(Investments_Import!G865="","",Investments_Import!G865)</f>
        <v/>
      </c>
      <c r="Q865" s="3" t="str">
        <f>IF(Investments_Import!H865="","",Investments_Import!H865)</f>
        <v/>
      </c>
      <c r="R865" s="37" t="str">
        <f t="shared" si="276"/>
        <v/>
      </c>
      <c r="S865" s="37" t="str">
        <f t="shared" si="277"/>
        <v/>
      </c>
      <c r="U865" s="36" t="str">
        <f>IF(Mining_Import!A865="","",Mining_Import!A865)</f>
        <v/>
      </c>
      <c r="V865" s="22" t="str">
        <f t="shared" si="285"/>
        <v/>
      </c>
      <c r="W865" s="127" t="str">
        <f t="shared" si="286"/>
        <v/>
      </c>
      <c r="X865" s="127" t="str">
        <f t="shared" si="287"/>
        <v/>
      </c>
      <c r="Y865" s="127" t="str">
        <f t="shared" si="288"/>
        <v/>
      </c>
      <c r="Z865" s="36" t="str">
        <f>IF(Mining_Import!B865="","",Mining_Import!B865)</f>
        <v/>
      </c>
      <c r="AA865" s="184" t="str">
        <f>IF(Mining_Import!$C865="","",Mining_Import!$C865)</f>
        <v/>
      </c>
      <c r="AB865" s="122" t="str">
        <f t="shared" si="289"/>
        <v/>
      </c>
      <c r="AC865" s="122" t="str">
        <f>IF($Y865&gt;Dashboard!$Q$19,$AB865,"")</f>
        <v/>
      </c>
      <c r="AD865" s="43" t="str">
        <f t="shared" si="290"/>
        <v/>
      </c>
      <c r="AE865" s="36" t="str">
        <f>IF(Mining_Import!D865="","",Mining_Import!D865)</f>
        <v/>
      </c>
      <c r="AF865" s="36" t="str">
        <f>IF(Mining_Import!E865="","",Mining_Import!E865)</f>
        <v/>
      </c>
      <c r="AG865" s="36" t="str">
        <f>IF(Mining_Import!F865="","",Mining_Import!F865)</f>
        <v/>
      </c>
      <c r="AH865" s="36" t="str">
        <f>IF(Mining_Import!G865="","",Mining_Import!G865)</f>
        <v/>
      </c>
      <c r="AI865" s="36" t="str">
        <f>IF(Mining_Import!H865="","",Mining_Import!H865)</f>
        <v/>
      </c>
      <c r="AJ865" s="36" t="str">
        <f>IF(Mining_Import!I865="","",Mining_Import!I865)</f>
        <v/>
      </c>
      <c r="BY865" s="120" t="str">
        <f t="shared" si="278"/>
        <v/>
      </c>
      <c r="BZ865" s="184" t="str">
        <f t="shared" si="291"/>
        <v/>
      </c>
      <c r="CA865" s="37" t="str">
        <f>IFERROR(VLOOKUP($BY865,Account_Value!$C$2:$F$2500,4,0),"")</f>
        <v/>
      </c>
      <c r="CB865" s="43" t="str">
        <f t="shared" si="279"/>
        <v/>
      </c>
      <c r="CC865" s="122" t="str">
        <f>IF($BZ865="","",SUM($BZ$2:$BZ865))</f>
        <v/>
      </c>
      <c r="CD865" s="43" t="str">
        <f>IF($BZ865="","",$BU$19*(SUM($BZ$2:$BZ865)))</f>
        <v/>
      </c>
    </row>
    <row r="866" spans="1:82">
      <c r="A866" s="4" t="str">
        <f t="shared" si="280"/>
        <v/>
      </c>
      <c r="B866" s="21" t="str">
        <f>IF(Investments_Import!A866="","",Investments_Import!A866)</f>
        <v/>
      </c>
      <c r="C866" s="22" t="str">
        <f t="shared" si="273"/>
        <v/>
      </c>
      <c r="D866" s="51" t="str">
        <f t="shared" si="281"/>
        <v/>
      </c>
      <c r="E866" s="3" t="str">
        <f>IF(Investments_Import!B866="","",Investments_Import!B866)</f>
        <v/>
      </c>
      <c r="F866" s="54" t="str">
        <f t="shared" si="282"/>
        <v xml:space="preserve"> </v>
      </c>
      <c r="G866" s="54" t="str">
        <f>IF($B866="","",COUNTIF($F$2:$F866,$F866))</f>
        <v/>
      </c>
      <c r="H866" s="53" t="str">
        <f t="shared" si="283"/>
        <v xml:space="preserve">  </v>
      </c>
      <c r="I866" s="3" t="str">
        <f>IF(Investments_Import!C866="","",Investments_Import!C866)</f>
        <v/>
      </c>
      <c r="J866" s="108" t="str">
        <f>IF(Investments_Import!D866="","",Investments_Import!D866)</f>
        <v/>
      </c>
      <c r="K866" s="108" t="str">
        <f t="shared" si="284"/>
        <v/>
      </c>
      <c r="L866" s="47" t="str">
        <f>IF(Investments_Import!E866="","",Investments_Import!E866)</f>
        <v/>
      </c>
      <c r="M866" s="47" t="str">
        <f t="shared" si="274"/>
        <v/>
      </c>
      <c r="N866" s="31" t="str">
        <f>IF(Investments_Import!F866="","",Investments_Import!F866)</f>
        <v/>
      </c>
      <c r="O866" s="31" t="str">
        <f t="shared" si="275"/>
        <v/>
      </c>
      <c r="P866" s="3" t="str">
        <f>IF(Investments_Import!G866="","",Investments_Import!G866)</f>
        <v/>
      </c>
      <c r="Q866" s="3" t="str">
        <f>IF(Investments_Import!H866="","",Investments_Import!H866)</f>
        <v/>
      </c>
      <c r="R866" s="37" t="str">
        <f t="shared" si="276"/>
        <v/>
      </c>
      <c r="S866" s="37" t="str">
        <f t="shared" si="277"/>
        <v/>
      </c>
      <c r="U866" s="36" t="str">
        <f>IF(Mining_Import!A866="","",Mining_Import!A866)</f>
        <v/>
      </c>
      <c r="V866" s="22" t="str">
        <f t="shared" si="285"/>
        <v/>
      </c>
      <c r="W866" s="127" t="str">
        <f t="shared" si="286"/>
        <v/>
      </c>
      <c r="X866" s="127" t="str">
        <f t="shared" si="287"/>
        <v/>
      </c>
      <c r="Y866" s="127" t="str">
        <f t="shared" si="288"/>
        <v/>
      </c>
      <c r="Z866" s="36" t="str">
        <f>IF(Mining_Import!B866="","",Mining_Import!B866)</f>
        <v/>
      </c>
      <c r="AA866" s="184" t="str">
        <f>IF(Mining_Import!$C866="","",Mining_Import!$C866)</f>
        <v/>
      </c>
      <c r="AB866" s="122" t="str">
        <f t="shared" si="289"/>
        <v/>
      </c>
      <c r="AC866" s="122" t="str">
        <f>IF($Y866&gt;Dashboard!$Q$19,$AB866,"")</f>
        <v/>
      </c>
      <c r="AD866" s="43" t="str">
        <f t="shared" si="290"/>
        <v/>
      </c>
      <c r="AE866" s="36" t="str">
        <f>IF(Mining_Import!D866="","",Mining_Import!D866)</f>
        <v/>
      </c>
      <c r="AF866" s="36" t="str">
        <f>IF(Mining_Import!E866="","",Mining_Import!E866)</f>
        <v/>
      </c>
      <c r="AG866" s="36" t="str">
        <f>IF(Mining_Import!F866="","",Mining_Import!F866)</f>
        <v/>
      </c>
      <c r="AH866" s="36" t="str">
        <f>IF(Mining_Import!G866="","",Mining_Import!G866)</f>
        <v/>
      </c>
      <c r="AI866" s="36" t="str">
        <f>IF(Mining_Import!H866="","",Mining_Import!H866)</f>
        <v/>
      </c>
      <c r="AJ866" s="36" t="str">
        <f>IF(Mining_Import!I866="","",Mining_Import!I866)</f>
        <v/>
      </c>
      <c r="BY866" s="120" t="str">
        <f t="shared" si="278"/>
        <v/>
      </c>
      <c r="BZ866" s="184" t="str">
        <f t="shared" si="291"/>
        <v/>
      </c>
      <c r="CA866" s="37" t="str">
        <f>IFERROR(VLOOKUP($BY866,Account_Value!$C$2:$F$2500,4,0),"")</f>
        <v/>
      </c>
      <c r="CB866" s="43" t="str">
        <f t="shared" si="279"/>
        <v/>
      </c>
      <c r="CC866" s="122" t="str">
        <f>IF($BZ866="","",SUM($BZ$2:$BZ866))</f>
        <v/>
      </c>
      <c r="CD866" s="43" t="str">
        <f>IF($BZ866="","",$BU$19*(SUM($BZ$2:$BZ866)))</f>
        <v/>
      </c>
    </row>
    <row r="867" spans="1:82">
      <c r="A867" s="4" t="str">
        <f t="shared" si="280"/>
        <v/>
      </c>
      <c r="B867" s="21" t="str">
        <f>IF(Investments_Import!A867="","",Investments_Import!A867)</f>
        <v/>
      </c>
      <c r="C867" s="22" t="str">
        <f t="shared" si="273"/>
        <v/>
      </c>
      <c r="D867" s="51" t="str">
        <f t="shared" si="281"/>
        <v/>
      </c>
      <c r="E867" s="3" t="str">
        <f>IF(Investments_Import!B867="","",Investments_Import!B867)</f>
        <v/>
      </c>
      <c r="F867" s="54" t="str">
        <f t="shared" si="282"/>
        <v xml:space="preserve"> </v>
      </c>
      <c r="G867" s="54" t="str">
        <f>IF($B867="","",COUNTIF($F$2:$F867,$F867))</f>
        <v/>
      </c>
      <c r="H867" s="53" t="str">
        <f t="shared" si="283"/>
        <v xml:space="preserve">  </v>
      </c>
      <c r="I867" s="3" t="str">
        <f>IF(Investments_Import!C867="","",Investments_Import!C867)</f>
        <v/>
      </c>
      <c r="J867" s="108" t="str">
        <f>IF(Investments_Import!D867="","",Investments_Import!D867)</f>
        <v/>
      </c>
      <c r="K867" s="108" t="str">
        <f t="shared" si="284"/>
        <v/>
      </c>
      <c r="L867" s="47" t="str">
        <f>IF(Investments_Import!E867="","",Investments_Import!E867)</f>
        <v/>
      </c>
      <c r="M867" s="47" t="str">
        <f t="shared" si="274"/>
        <v/>
      </c>
      <c r="N867" s="31" t="str">
        <f>IF(Investments_Import!F867="","",Investments_Import!F867)</f>
        <v/>
      </c>
      <c r="O867" s="31" t="str">
        <f t="shared" si="275"/>
        <v/>
      </c>
      <c r="P867" s="3" t="str">
        <f>IF(Investments_Import!G867="","",Investments_Import!G867)</f>
        <v/>
      </c>
      <c r="Q867" s="3" t="str">
        <f>IF(Investments_Import!H867="","",Investments_Import!H867)</f>
        <v/>
      </c>
      <c r="R867" s="37" t="str">
        <f t="shared" si="276"/>
        <v/>
      </c>
      <c r="S867" s="37" t="str">
        <f t="shared" si="277"/>
        <v/>
      </c>
      <c r="U867" s="36" t="str">
        <f>IF(Mining_Import!A867="","",Mining_Import!A867)</f>
        <v/>
      </c>
      <c r="V867" s="22" t="str">
        <f t="shared" si="285"/>
        <v/>
      </c>
      <c r="W867" s="127" t="str">
        <f t="shared" si="286"/>
        <v/>
      </c>
      <c r="X867" s="127" t="str">
        <f t="shared" si="287"/>
        <v/>
      </c>
      <c r="Y867" s="127" t="str">
        <f t="shared" si="288"/>
        <v/>
      </c>
      <c r="Z867" s="36" t="str">
        <f>IF(Mining_Import!B867="","",Mining_Import!B867)</f>
        <v/>
      </c>
      <c r="AA867" s="184" t="str">
        <f>IF(Mining_Import!$C867="","",Mining_Import!$C867)</f>
        <v/>
      </c>
      <c r="AB867" s="122" t="str">
        <f t="shared" si="289"/>
        <v/>
      </c>
      <c r="AC867" s="122" t="str">
        <f>IF($Y867&gt;Dashboard!$Q$19,$AB867,"")</f>
        <v/>
      </c>
      <c r="AD867" s="43" t="str">
        <f t="shared" si="290"/>
        <v/>
      </c>
      <c r="AE867" s="36" t="str">
        <f>IF(Mining_Import!D867="","",Mining_Import!D867)</f>
        <v/>
      </c>
      <c r="AF867" s="36" t="str">
        <f>IF(Mining_Import!E867="","",Mining_Import!E867)</f>
        <v/>
      </c>
      <c r="AG867" s="36" t="str">
        <f>IF(Mining_Import!F867="","",Mining_Import!F867)</f>
        <v/>
      </c>
      <c r="AH867" s="36" t="str">
        <f>IF(Mining_Import!G867="","",Mining_Import!G867)</f>
        <v/>
      </c>
      <c r="AI867" s="36" t="str">
        <f>IF(Mining_Import!H867="","",Mining_Import!H867)</f>
        <v/>
      </c>
      <c r="AJ867" s="36" t="str">
        <f>IF(Mining_Import!I867="","",Mining_Import!I867)</f>
        <v/>
      </c>
      <c r="BY867" s="120" t="str">
        <f t="shared" si="278"/>
        <v/>
      </c>
      <c r="BZ867" s="184" t="str">
        <f t="shared" si="291"/>
        <v/>
      </c>
      <c r="CA867" s="37" t="str">
        <f>IFERROR(VLOOKUP($BY867,Account_Value!$C$2:$F$2500,4,0),"")</f>
        <v/>
      </c>
      <c r="CB867" s="43" t="str">
        <f t="shared" si="279"/>
        <v/>
      </c>
      <c r="CC867" s="122" t="str">
        <f>IF($BZ867="","",SUM($BZ$2:$BZ867))</f>
        <v/>
      </c>
      <c r="CD867" s="43" t="str">
        <f>IF($BZ867="","",$BU$19*(SUM($BZ$2:$BZ867)))</f>
        <v/>
      </c>
    </row>
    <row r="868" spans="1:82">
      <c r="A868" s="4" t="str">
        <f t="shared" si="280"/>
        <v/>
      </c>
      <c r="B868" s="21" t="str">
        <f>IF(Investments_Import!A868="","",Investments_Import!A868)</f>
        <v/>
      </c>
      <c r="C868" s="22" t="str">
        <f t="shared" si="273"/>
        <v/>
      </c>
      <c r="D868" s="51" t="str">
        <f t="shared" si="281"/>
        <v/>
      </c>
      <c r="E868" s="3" t="str">
        <f>IF(Investments_Import!B868="","",Investments_Import!B868)</f>
        <v/>
      </c>
      <c r="F868" s="54" t="str">
        <f t="shared" si="282"/>
        <v xml:space="preserve"> </v>
      </c>
      <c r="G868" s="54" t="str">
        <f>IF($B868="","",COUNTIF($F$2:$F868,$F868))</f>
        <v/>
      </c>
      <c r="H868" s="53" t="str">
        <f t="shared" si="283"/>
        <v xml:space="preserve">  </v>
      </c>
      <c r="I868" s="3" t="str">
        <f>IF(Investments_Import!C868="","",Investments_Import!C868)</f>
        <v/>
      </c>
      <c r="J868" s="108" t="str">
        <f>IF(Investments_Import!D868="","",Investments_Import!D868)</f>
        <v/>
      </c>
      <c r="K868" s="108" t="str">
        <f t="shared" si="284"/>
        <v/>
      </c>
      <c r="L868" s="47" t="str">
        <f>IF(Investments_Import!E868="","",Investments_Import!E868)</f>
        <v/>
      </c>
      <c r="M868" s="47" t="str">
        <f t="shared" si="274"/>
        <v/>
      </c>
      <c r="N868" s="31" t="str">
        <f>IF(Investments_Import!F868="","",Investments_Import!F868)</f>
        <v/>
      </c>
      <c r="O868" s="31" t="str">
        <f t="shared" si="275"/>
        <v/>
      </c>
      <c r="P868" s="3" t="str">
        <f>IF(Investments_Import!G868="","",Investments_Import!G868)</f>
        <v/>
      </c>
      <c r="Q868" s="3" t="str">
        <f>IF(Investments_Import!H868="","",Investments_Import!H868)</f>
        <v/>
      </c>
      <c r="R868" s="37" t="str">
        <f t="shared" si="276"/>
        <v/>
      </c>
      <c r="S868" s="37" t="str">
        <f t="shared" si="277"/>
        <v/>
      </c>
      <c r="U868" s="36" t="str">
        <f>IF(Mining_Import!A868="","",Mining_Import!A868)</f>
        <v/>
      </c>
      <c r="V868" s="22" t="str">
        <f t="shared" si="285"/>
        <v/>
      </c>
      <c r="W868" s="127" t="str">
        <f t="shared" si="286"/>
        <v/>
      </c>
      <c r="X868" s="127" t="str">
        <f t="shared" si="287"/>
        <v/>
      </c>
      <c r="Y868" s="127" t="str">
        <f t="shared" si="288"/>
        <v/>
      </c>
      <c r="Z868" s="36" t="str">
        <f>IF(Mining_Import!B868="","",Mining_Import!B868)</f>
        <v/>
      </c>
      <c r="AA868" s="184" t="str">
        <f>IF(Mining_Import!$C868="","",Mining_Import!$C868)</f>
        <v/>
      </c>
      <c r="AB868" s="122" t="str">
        <f t="shared" si="289"/>
        <v/>
      </c>
      <c r="AC868" s="122" t="str">
        <f>IF($Y868&gt;Dashboard!$Q$19,$AB868,"")</f>
        <v/>
      </c>
      <c r="AD868" s="43" t="str">
        <f t="shared" si="290"/>
        <v/>
      </c>
      <c r="AE868" s="36" t="str">
        <f>IF(Mining_Import!D868="","",Mining_Import!D868)</f>
        <v/>
      </c>
      <c r="AF868" s="36" t="str">
        <f>IF(Mining_Import!E868="","",Mining_Import!E868)</f>
        <v/>
      </c>
      <c r="AG868" s="36" t="str">
        <f>IF(Mining_Import!F868="","",Mining_Import!F868)</f>
        <v/>
      </c>
      <c r="AH868" s="36" t="str">
        <f>IF(Mining_Import!G868="","",Mining_Import!G868)</f>
        <v/>
      </c>
      <c r="AI868" s="36" t="str">
        <f>IF(Mining_Import!H868="","",Mining_Import!H868)</f>
        <v/>
      </c>
      <c r="AJ868" s="36" t="str">
        <f>IF(Mining_Import!I868="","",Mining_Import!I868)</f>
        <v/>
      </c>
      <c r="BY868" s="120" t="str">
        <f t="shared" si="278"/>
        <v/>
      </c>
      <c r="BZ868" s="184" t="str">
        <f t="shared" si="291"/>
        <v/>
      </c>
      <c r="CA868" s="37" t="str">
        <f>IFERROR(VLOOKUP($BY868,Account_Value!$C$2:$F$2500,4,0),"")</f>
        <v/>
      </c>
      <c r="CB868" s="43" t="str">
        <f t="shared" si="279"/>
        <v/>
      </c>
      <c r="CC868" s="122" t="str">
        <f>IF($BZ868="","",SUM($BZ$2:$BZ868))</f>
        <v/>
      </c>
      <c r="CD868" s="43" t="str">
        <f>IF($BZ868="","",$BU$19*(SUM($BZ$2:$BZ868)))</f>
        <v/>
      </c>
    </row>
    <row r="869" spans="1:82">
      <c r="A869" s="4" t="str">
        <f t="shared" si="280"/>
        <v/>
      </c>
      <c r="B869" s="21" t="str">
        <f>IF(Investments_Import!A869="","",Investments_Import!A869)</f>
        <v/>
      </c>
      <c r="C869" s="22" t="str">
        <f t="shared" si="273"/>
        <v/>
      </c>
      <c r="D869" s="51" t="str">
        <f t="shared" si="281"/>
        <v/>
      </c>
      <c r="E869" s="3" t="str">
        <f>IF(Investments_Import!B869="","",Investments_Import!B869)</f>
        <v/>
      </c>
      <c r="F869" s="54" t="str">
        <f t="shared" si="282"/>
        <v xml:space="preserve"> </v>
      </c>
      <c r="G869" s="54" t="str">
        <f>IF($B869="","",COUNTIF($F$2:$F869,$F869))</f>
        <v/>
      </c>
      <c r="H869" s="53" t="str">
        <f t="shared" si="283"/>
        <v xml:space="preserve">  </v>
      </c>
      <c r="I869" s="3" t="str">
        <f>IF(Investments_Import!C869="","",Investments_Import!C869)</f>
        <v/>
      </c>
      <c r="J869" s="108" t="str">
        <f>IF(Investments_Import!D869="","",Investments_Import!D869)</f>
        <v/>
      </c>
      <c r="K869" s="108" t="str">
        <f t="shared" si="284"/>
        <v/>
      </c>
      <c r="L869" s="47" t="str">
        <f>IF(Investments_Import!E869="","",Investments_Import!E869)</f>
        <v/>
      </c>
      <c r="M869" s="47" t="str">
        <f t="shared" si="274"/>
        <v/>
      </c>
      <c r="N869" s="31" t="str">
        <f>IF(Investments_Import!F869="","",Investments_Import!F869)</f>
        <v/>
      </c>
      <c r="O869" s="31" t="str">
        <f t="shared" si="275"/>
        <v/>
      </c>
      <c r="P869" s="3" t="str">
        <f>IF(Investments_Import!G869="","",Investments_Import!G869)</f>
        <v/>
      </c>
      <c r="Q869" s="3" t="str">
        <f>IF(Investments_Import!H869="","",Investments_Import!H869)</f>
        <v/>
      </c>
      <c r="R869" s="37" t="str">
        <f t="shared" si="276"/>
        <v/>
      </c>
      <c r="S869" s="37" t="str">
        <f t="shared" si="277"/>
        <v/>
      </c>
      <c r="U869" s="36" t="str">
        <f>IF(Mining_Import!A869="","",Mining_Import!A869)</f>
        <v/>
      </c>
      <c r="V869" s="22" t="str">
        <f t="shared" si="285"/>
        <v/>
      </c>
      <c r="W869" s="127" t="str">
        <f t="shared" si="286"/>
        <v/>
      </c>
      <c r="X869" s="127" t="str">
        <f t="shared" si="287"/>
        <v/>
      </c>
      <c r="Y869" s="127" t="str">
        <f t="shared" si="288"/>
        <v/>
      </c>
      <c r="Z869" s="36" t="str">
        <f>IF(Mining_Import!B869="","",Mining_Import!B869)</f>
        <v/>
      </c>
      <c r="AA869" s="184" t="str">
        <f>IF(Mining_Import!$C869="","",Mining_Import!$C869)</f>
        <v/>
      </c>
      <c r="AB869" s="122" t="str">
        <f t="shared" si="289"/>
        <v/>
      </c>
      <c r="AC869" s="122" t="str">
        <f>IF($Y869&gt;Dashboard!$Q$19,$AB869,"")</f>
        <v/>
      </c>
      <c r="AD869" s="43" t="str">
        <f t="shared" si="290"/>
        <v/>
      </c>
      <c r="AE869" s="36" t="str">
        <f>IF(Mining_Import!D869="","",Mining_Import!D869)</f>
        <v/>
      </c>
      <c r="AF869" s="36" t="str">
        <f>IF(Mining_Import!E869="","",Mining_Import!E869)</f>
        <v/>
      </c>
      <c r="AG869" s="36" t="str">
        <f>IF(Mining_Import!F869="","",Mining_Import!F869)</f>
        <v/>
      </c>
      <c r="AH869" s="36" t="str">
        <f>IF(Mining_Import!G869="","",Mining_Import!G869)</f>
        <v/>
      </c>
      <c r="AI869" s="36" t="str">
        <f>IF(Mining_Import!H869="","",Mining_Import!H869)</f>
        <v/>
      </c>
      <c r="AJ869" s="36" t="str">
        <f>IF(Mining_Import!I869="","",Mining_Import!I869)</f>
        <v/>
      </c>
      <c r="BY869" s="120" t="str">
        <f t="shared" si="278"/>
        <v/>
      </c>
      <c r="BZ869" s="184" t="str">
        <f t="shared" si="291"/>
        <v/>
      </c>
      <c r="CA869" s="37" t="str">
        <f>IFERROR(VLOOKUP($BY869,Account_Value!$C$2:$F$2500,4,0),"")</f>
        <v/>
      </c>
      <c r="CB869" s="43" t="str">
        <f t="shared" si="279"/>
        <v/>
      </c>
      <c r="CC869" s="122" t="str">
        <f>IF($BZ869="","",SUM($BZ$2:$BZ869))</f>
        <v/>
      </c>
      <c r="CD869" s="43" t="str">
        <f>IF($BZ869="","",$BU$19*(SUM($BZ$2:$BZ869)))</f>
        <v/>
      </c>
    </row>
    <row r="870" spans="1:82">
      <c r="A870" s="4" t="str">
        <f t="shared" si="280"/>
        <v/>
      </c>
      <c r="B870" s="21" t="str">
        <f>IF(Investments_Import!A870="","",Investments_Import!A870)</f>
        <v/>
      </c>
      <c r="C870" s="22" t="str">
        <f t="shared" si="273"/>
        <v/>
      </c>
      <c r="D870" s="51" t="str">
        <f t="shared" si="281"/>
        <v/>
      </c>
      <c r="E870" s="3" t="str">
        <f>IF(Investments_Import!B870="","",Investments_Import!B870)</f>
        <v/>
      </c>
      <c r="F870" s="54" t="str">
        <f t="shared" si="282"/>
        <v xml:space="preserve"> </v>
      </c>
      <c r="G870" s="54" t="str">
        <f>IF($B870="","",COUNTIF($F$2:$F870,$F870))</f>
        <v/>
      </c>
      <c r="H870" s="53" t="str">
        <f t="shared" si="283"/>
        <v xml:space="preserve">  </v>
      </c>
      <c r="I870" s="3" t="str">
        <f>IF(Investments_Import!C870="","",Investments_Import!C870)</f>
        <v/>
      </c>
      <c r="J870" s="108" t="str">
        <f>IF(Investments_Import!D870="","",Investments_Import!D870)</f>
        <v/>
      </c>
      <c r="K870" s="108" t="str">
        <f t="shared" si="284"/>
        <v/>
      </c>
      <c r="L870" s="47" t="str">
        <f>IF(Investments_Import!E870="","",Investments_Import!E870)</f>
        <v/>
      </c>
      <c r="M870" s="47" t="str">
        <f t="shared" si="274"/>
        <v/>
      </c>
      <c r="N870" s="31" t="str">
        <f>IF(Investments_Import!F870="","",Investments_Import!F870)</f>
        <v/>
      </c>
      <c r="O870" s="31" t="str">
        <f t="shared" si="275"/>
        <v/>
      </c>
      <c r="P870" s="3" t="str">
        <f>IF(Investments_Import!G870="","",Investments_Import!G870)</f>
        <v/>
      </c>
      <c r="Q870" s="3" t="str">
        <f>IF(Investments_Import!H870="","",Investments_Import!H870)</f>
        <v/>
      </c>
      <c r="R870" s="37" t="str">
        <f t="shared" si="276"/>
        <v/>
      </c>
      <c r="S870" s="37" t="str">
        <f t="shared" si="277"/>
        <v/>
      </c>
      <c r="U870" s="36" t="str">
        <f>IF(Mining_Import!A870="","",Mining_Import!A870)</f>
        <v/>
      </c>
      <c r="V870" s="22" t="str">
        <f t="shared" si="285"/>
        <v/>
      </c>
      <c r="W870" s="127" t="str">
        <f t="shared" si="286"/>
        <v/>
      </c>
      <c r="X870" s="127" t="str">
        <f t="shared" si="287"/>
        <v/>
      </c>
      <c r="Y870" s="127" t="str">
        <f t="shared" si="288"/>
        <v/>
      </c>
      <c r="Z870" s="36" t="str">
        <f>IF(Mining_Import!B870="","",Mining_Import!B870)</f>
        <v/>
      </c>
      <c r="AA870" s="184" t="str">
        <f>IF(Mining_Import!$C870="","",Mining_Import!$C870)</f>
        <v/>
      </c>
      <c r="AB870" s="122" t="str">
        <f t="shared" si="289"/>
        <v/>
      </c>
      <c r="AC870" s="122" t="str">
        <f>IF($Y870&gt;Dashboard!$Q$19,$AB870,"")</f>
        <v/>
      </c>
      <c r="AD870" s="43" t="str">
        <f t="shared" si="290"/>
        <v/>
      </c>
      <c r="AE870" s="36" t="str">
        <f>IF(Mining_Import!D870="","",Mining_Import!D870)</f>
        <v/>
      </c>
      <c r="AF870" s="36" t="str">
        <f>IF(Mining_Import!E870="","",Mining_Import!E870)</f>
        <v/>
      </c>
      <c r="AG870" s="36" t="str">
        <f>IF(Mining_Import!F870="","",Mining_Import!F870)</f>
        <v/>
      </c>
      <c r="AH870" s="36" t="str">
        <f>IF(Mining_Import!G870="","",Mining_Import!G870)</f>
        <v/>
      </c>
      <c r="AI870" s="36" t="str">
        <f>IF(Mining_Import!H870="","",Mining_Import!H870)</f>
        <v/>
      </c>
      <c r="AJ870" s="36" t="str">
        <f>IF(Mining_Import!I870="","",Mining_Import!I870)</f>
        <v/>
      </c>
      <c r="BY870" s="120" t="str">
        <f t="shared" si="278"/>
        <v/>
      </c>
      <c r="BZ870" s="184" t="str">
        <f t="shared" si="291"/>
        <v/>
      </c>
      <c r="CA870" s="37" t="str">
        <f>IFERROR(VLOOKUP($BY870,Account_Value!$C$2:$F$2500,4,0),"")</f>
        <v/>
      </c>
      <c r="CB870" s="43" t="str">
        <f t="shared" si="279"/>
        <v/>
      </c>
      <c r="CC870" s="122" t="str">
        <f>IF($BZ870="","",SUM($BZ$2:$BZ870))</f>
        <v/>
      </c>
      <c r="CD870" s="43" t="str">
        <f>IF($BZ870="","",$BU$19*(SUM($BZ$2:$BZ870)))</f>
        <v/>
      </c>
    </row>
    <row r="871" spans="1:82">
      <c r="A871" s="4" t="str">
        <f t="shared" si="280"/>
        <v/>
      </c>
      <c r="B871" s="21" t="str">
        <f>IF(Investments_Import!A871="","",Investments_Import!A871)</f>
        <v/>
      </c>
      <c r="C871" s="22" t="str">
        <f t="shared" si="273"/>
        <v/>
      </c>
      <c r="D871" s="51" t="str">
        <f t="shared" si="281"/>
        <v/>
      </c>
      <c r="E871" s="3" t="str">
        <f>IF(Investments_Import!B871="","",Investments_Import!B871)</f>
        <v/>
      </c>
      <c r="F871" s="54" t="str">
        <f t="shared" si="282"/>
        <v xml:space="preserve"> </v>
      </c>
      <c r="G871" s="54" t="str">
        <f>IF($B871="","",COUNTIF($F$2:$F871,$F871))</f>
        <v/>
      </c>
      <c r="H871" s="53" t="str">
        <f t="shared" si="283"/>
        <v xml:space="preserve">  </v>
      </c>
      <c r="I871" s="3" t="str">
        <f>IF(Investments_Import!C871="","",Investments_Import!C871)</f>
        <v/>
      </c>
      <c r="J871" s="108" t="str">
        <f>IF(Investments_Import!D871="","",Investments_Import!D871)</f>
        <v/>
      </c>
      <c r="K871" s="108" t="str">
        <f t="shared" si="284"/>
        <v/>
      </c>
      <c r="L871" s="47" t="str">
        <f>IF(Investments_Import!E871="","",Investments_Import!E871)</f>
        <v/>
      </c>
      <c r="M871" s="47" t="str">
        <f t="shared" si="274"/>
        <v/>
      </c>
      <c r="N871" s="31" t="str">
        <f>IF(Investments_Import!F871="","",Investments_Import!F871)</f>
        <v/>
      </c>
      <c r="O871" s="31" t="str">
        <f t="shared" si="275"/>
        <v/>
      </c>
      <c r="P871" s="3" t="str">
        <f>IF(Investments_Import!G871="","",Investments_Import!G871)</f>
        <v/>
      </c>
      <c r="Q871" s="3" t="str">
        <f>IF(Investments_Import!H871="","",Investments_Import!H871)</f>
        <v/>
      </c>
      <c r="R871" s="37" t="str">
        <f t="shared" si="276"/>
        <v/>
      </c>
      <c r="S871" s="37" t="str">
        <f t="shared" si="277"/>
        <v/>
      </c>
      <c r="U871" s="36" t="str">
        <f>IF(Mining_Import!A871="","",Mining_Import!A871)</f>
        <v/>
      </c>
      <c r="V871" s="22" t="str">
        <f t="shared" si="285"/>
        <v/>
      </c>
      <c r="W871" s="127" t="str">
        <f t="shared" si="286"/>
        <v/>
      </c>
      <c r="X871" s="127" t="str">
        <f t="shared" si="287"/>
        <v/>
      </c>
      <c r="Y871" s="127" t="str">
        <f t="shared" si="288"/>
        <v/>
      </c>
      <c r="Z871" s="36" t="str">
        <f>IF(Mining_Import!B871="","",Mining_Import!B871)</f>
        <v/>
      </c>
      <c r="AA871" s="184" t="str">
        <f>IF(Mining_Import!$C871="","",Mining_Import!$C871)</f>
        <v/>
      </c>
      <c r="AB871" s="122" t="str">
        <f t="shared" si="289"/>
        <v/>
      </c>
      <c r="AC871" s="122" t="str">
        <f>IF($Y871&gt;Dashboard!$Q$19,$AB871,"")</f>
        <v/>
      </c>
      <c r="AD871" s="43" t="str">
        <f t="shared" si="290"/>
        <v/>
      </c>
      <c r="AE871" s="36" t="str">
        <f>IF(Mining_Import!D871="","",Mining_Import!D871)</f>
        <v/>
      </c>
      <c r="AF871" s="36" t="str">
        <f>IF(Mining_Import!E871="","",Mining_Import!E871)</f>
        <v/>
      </c>
      <c r="AG871" s="36" t="str">
        <f>IF(Mining_Import!F871="","",Mining_Import!F871)</f>
        <v/>
      </c>
      <c r="AH871" s="36" t="str">
        <f>IF(Mining_Import!G871="","",Mining_Import!G871)</f>
        <v/>
      </c>
      <c r="AI871" s="36" t="str">
        <f>IF(Mining_Import!H871="","",Mining_Import!H871)</f>
        <v/>
      </c>
      <c r="AJ871" s="36" t="str">
        <f>IF(Mining_Import!I871="","",Mining_Import!I871)</f>
        <v/>
      </c>
      <c r="BY871" s="120" t="str">
        <f t="shared" si="278"/>
        <v/>
      </c>
      <c r="BZ871" s="184" t="str">
        <f t="shared" si="291"/>
        <v/>
      </c>
      <c r="CA871" s="37" t="str">
        <f>IFERROR(VLOOKUP($BY871,Account_Value!$C$2:$F$2500,4,0),"")</f>
        <v/>
      </c>
      <c r="CB871" s="43" t="str">
        <f t="shared" si="279"/>
        <v/>
      </c>
      <c r="CC871" s="122" t="str">
        <f>IF($BZ871="","",SUM($BZ$2:$BZ871))</f>
        <v/>
      </c>
      <c r="CD871" s="43" t="str">
        <f>IF($BZ871="","",$BU$19*(SUM($BZ$2:$BZ871)))</f>
        <v/>
      </c>
    </row>
    <row r="872" spans="1:82">
      <c r="A872" s="4" t="str">
        <f t="shared" si="280"/>
        <v/>
      </c>
      <c r="B872" s="21" t="str">
        <f>IF(Investments_Import!A872="","",Investments_Import!A872)</f>
        <v/>
      </c>
      <c r="C872" s="22" t="str">
        <f t="shared" si="273"/>
        <v/>
      </c>
      <c r="D872" s="51" t="str">
        <f t="shared" si="281"/>
        <v/>
      </c>
      <c r="E872" s="3" t="str">
        <f>IF(Investments_Import!B872="","",Investments_Import!B872)</f>
        <v/>
      </c>
      <c r="F872" s="54" t="str">
        <f t="shared" si="282"/>
        <v xml:space="preserve"> </v>
      </c>
      <c r="G872" s="54" t="str">
        <f>IF($B872="","",COUNTIF($F$2:$F872,$F872))</f>
        <v/>
      </c>
      <c r="H872" s="53" t="str">
        <f t="shared" si="283"/>
        <v xml:space="preserve">  </v>
      </c>
      <c r="I872" s="3" t="str">
        <f>IF(Investments_Import!C872="","",Investments_Import!C872)</f>
        <v/>
      </c>
      <c r="J872" s="108" t="str">
        <f>IF(Investments_Import!D872="","",Investments_Import!D872)</f>
        <v/>
      </c>
      <c r="K872" s="108" t="str">
        <f t="shared" si="284"/>
        <v/>
      </c>
      <c r="L872" s="47" t="str">
        <f>IF(Investments_Import!E872="","",Investments_Import!E872)</f>
        <v/>
      </c>
      <c r="M872" s="47" t="str">
        <f t="shared" si="274"/>
        <v/>
      </c>
      <c r="N872" s="31" t="str">
        <f>IF(Investments_Import!F872="","",Investments_Import!F872)</f>
        <v/>
      </c>
      <c r="O872" s="31" t="str">
        <f t="shared" si="275"/>
        <v/>
      </c>
      <c r="P872" s="3" t="str">
        <f>IF(Investments_Import!G872="","",Investments_Import!G872)</f>
        <v/>
      </c>
      <c r="Q872" s="3" t="str">
        <f>IF(Investments_Import!H872="","",Investments_Import!H872)</f>
        <v/>
      </c>
      <c r="R872" s="37" t="str">
        <f t="shared" si="276"/>
        <v/>
      </c>
      <c r="S872" s="37" t="str">
        <f t="shared" si="277"/>
        <v/>
      </c>
      <c r="U872" s="36" t="str">
        <f>IF(Mining_Import!A872="","",Mining_Import!A872)</f>
        <v/>
      </c>
      <c r="V872" s="22" t="str">
        <f t="shared" si="285"/>
        <v/>
      </c>
      <c r="W872" s="127" t="str">
        <f t="shared" si="286"/>
        <v/>
      </c>
      <c r="X872" s="127" t="str">
        <f t="shared" si="287"/>
        <v/>
      </c>
      <c r="Y872" s="127" t="str">
        <f t="shared" si="288"/>
        <v/>
      </c>
      <c r="Z872" s="36" t="str">
        <f>IF(Mining_Import!B872="","",Mining_Import!B872)</f>
        <v/>
      </c>
      <c r="AA872" s="184" t="str">
        <f>IF(Mining_Import!$C872="","",Mining_Import!$C872)</f>
        <v/>
      </c>
      <c r="AB872" s="122" t="str">
        <f t="shared" si="289"/>
        <v/>
      </c>
      <c r="AC872" s="122" t="str">
        <f>IF($Y872&gt;Dashboard!$Q$19,$AB872,"")</f>
        <v/>
      </c>
      <c r="AD872" s="43" t="str">
        <f t="shared" si="290"/>
        <v/>
      </c>
      <c r="AE872" s="36" t="str">
        <f>IF(Mining_Import!D872="","",Mining_Import!D872)</f>
        <v/>
      </c>
      <c r="AF872" s="36" t="str">
        <f>IF(Mining_Import!E872="","",Mining_Import!E872)</f>
        <v/>
      </c>
      <c r="AG872" s="36" t="str">
        <f>IF(Mining_Import!F872="","",Mining_Import!F872)</f>
        <v/>
      </c>
      <c r="AH872" s="36" t="str">
        <f>IF(Mining_Import!G872="","",Mining_Import!G872)</f>
        <v/>
      </c>
      <c r="AI872" s="36" t="str">
        <f>IF(Mining_Import!H872="","",Mining_Import!H872)</f>
        <v/>
      </c>
      <c r="AJ872" s="36" t="str">
        <f>IF(Mining_Import!I872="","",Mining_Import!I872)</f>
        <v/>
      </c>
      <c r="BY872" s="120" t="str">
        <f t="shared" si="278"/>
        <v/>
      </c>
      <c r="BZ872" s="184" t="str">
        <f t="shared" si="291"/>
        <v/>
      </c>
      <c r="CA872" s="37" t="str">
        <f>IFERROR(VLOOKUP($BY872,Account_Value!$C$2:$F$2500,4,0),"")</f>
        <v/>
      </c>
      <c r="CB872" s="43" t="str">
        <f t="shared" si="279"/>
        <v/>
      </c>
      <c r="CC872" s="122" t="str">
        <f>IF($BZ872="","",SUM($BZ$2:$BZ872))</f>
        <v/>
      </c>
      <c r="CD872" s="43" t="str">
        <f>IF($BZ872="","",$BU$19*(SUM($BZ$2:$BZ872)))</f>
        <v/>
      </c>
    </row>
    <row r="873" spans="1:82">
      <c r="A873" s="4" t="str">
        <f t="shared" si="280"/>
        <v/>
      </c>
      <c r="B873" s="21" t="str">
        <f>IF(Investments_Import!A873="","",Investments_Import!A873)</f>
        <v/>
      </c>
      <c r="C873" s="22" t="str">
        <f t="shared" si="273"/>
        <v/>
      </c>
      <c r="D873" s="51" t="str">
        <f t="shared" si="281"/>
        <v/>
      </c>
      <c r="E873" s="3" t="str">
        <f>IF(Investments_Import!B873="","",Investments_Import!B873)</f>
        <v/>
      </c>
      <c r="F873" s="54" t="str">
        <f t="shared" si="282"/>
        <v xml:space="preserve"> </v>
      </c>
      <c r="G873" s="54" t="str">
        <f>IF($B873="","",COUNTIF($F$2:$F873,$F873))</f>
        <v/>
      </c>
      <c r="H873" s="53" t="str">
        <f t="shared" si="283"/>
        <v xml:space="preserve">  </v>
      </c>
      <c r="I873" s="3" t="str">
        <f>IF(Investments_Import!C873="","",Investments_Import!C873)</f>
        <v/>
      </c>
      <c r="J873" s="108" t="str">
        <f>IF(Investments_Import!D873="","",Investments_Import!D873)</f>
        <v/>
      </c>
      <c r="K873" s="108" t="str">
        <f t="shared" si="284"/>
        <v/>
      </c>
      <c r="L873" s="47" t="str">
        <f>IF(Investments_Import!E873="","",Investments_Import!E873)</f>
        <v/>
      </c>
      <c r="M873" s="47" t="str">
        <f t="shared" si="274"/>
        <v/>
      </c>
      <c r="N873" s="31" t="str">
        <f>IF(Investments_Import!F873="","",Investments_Import!F873)</f>
        <v/>
      </c>
      <c r="O873" s="31" t="str">
        <f t="shared" si="275"/>
        <v/>
      </c>
      <c r="P873" s="3" t="str">
        <f>IF(Investments_Import!G873="","",Investments_Import!G873)</f>
        <v/>
      </c>
      <c r="Q873" s="3" t="str">
        <f>IF(Investments_Import!H873="","",Investments_Import!H873)</f>
        <v/>
      </c>
      <c r="R873" s="37" t="str">
        <f t="shared" si="276"/>
        <v/>
      </c>
      <c r="S873" s="37" t="str">
        <f t="shared" si="277"/>
        <v/>
      </c>
      <c r="U873" s="36" t="str">
        <f>IF(Mining_Import!A873="","",Mining_Import!A873)</f>
        <v/>
      </c>
      <c r="V873" s="22" t="str">
        <f t="shared" si="285"/>
        <v/>
      </c>
      <c r="W873" s="127" t="str">
        <f t="shared" si="286"/>
        <v/>
      </c>
      <c r="X873" s="127" t="str">
        <f t="shared" si="287"/>
        <v/>
      </c>
      <c r="Y873" s="127" t="str">
        <f t="shared" si="288"/>
        <v/>
      </c>
      <c r="Z873" s="36" t="str">
        <f>IF(Mining_Import!B873="","",Mining_Import!B873)</f>
        <v/>
      </c>
      <c r="AA873" s="184" t="str">
        <f>IF(Mining_Import!$C873="","",Mining_Import!$C873)</f>
        <v/>
      </c>
      <c r="AB873" s="122" t="str">
        <f t="shared" si="289"/>
        <v/>
      </c>
      <c r="AC873" s="122" t="str">
        <f>IF($Y873&gt;Dashboard!$Q$19,$AB873,"")</f>
        <v/>
      </c>
      <c r="AD873" s="43" t="str">
        <f t="shared" si="290"/>
        <v/>
      </c>
      <c r="AE873" s="36" t="str">
        <f>IF(Mining_Import!D873="","",Mining_Import!D873)</f>
        <v/>
      </c>
      <c r="AF873" s="36" t="str">
        <f>IF(Mining_Import!E873="","",Mining_Import!E873)</f>
        <v/>
      </c>
      <c r="AG873" s="36" t="str">
        <f>IF(Mining_Import!F873="","",Mining_Import!F873)</f>
        <v/>
      </c>
      <c r="AH873" s="36" t="str">
        <f>IF(Mining_Import!G873="","",Mining_Import!G873)</f>
        <v/>
      </c>
      <c r="AI873" s="36" t="str">
        <f>IF(Mining_Import!H873="","",Mining_Import!H873)</f>
        <v/>
      </c>
      <c r="AJ873" s="36" t="str">
        <f>IF(Mining_Import!I873="","",Mining_Import!I873)</f>
        <v/>
      </c>
      <c r="BY873" s="120" t="str">
        <f t="shared" si="278"/>
        <v/>
      </c>
      <c r="BZ873" s="184" t="str">
        <f t="shared" si="291"/>
        <v/>
      </c>
      <c r="CA873" s="37" t="str">
        <f>IFERROR(VLOOKUP($BY873,Account_Value!$C$2:$F$2500,4,0),"")</f>
        <v/>
      </c>
      <c r="CB873" s="43" t="str">
        <f t="shared" si="279"/>
        <v/>
      </c>
      <c r="CC873" s="122" t="str">
        <f>IF($BZ873="","",SUM($BZ$2:$BZ873))</f>
        <v/>
      </c>
      <c r="CD873" s="43" t="str">
        <f>IF($BZ873="","",$BU$19*(SUM($BZ$2:$BZ873)))</f>
        <v/>
      </c>
    </row>
    <row r="874" spans="1:82">
      <c r="A874" s="4" t="str">
        <f t="shared" si="280"/>
        <v/>
      </c>
      <c r="B874" s="21" t="str">
        <f>IF(Investments_Import!A874="","",Investments_Import!A874)</f>
        <v/>
      </c>
      <c r="C874" s="22" t="str">
        <f t="shared" si="273"/>
        <v/>
      </c>
      <c r="D874" s="51" t="str">
        <f t="shared" si="281"/>
        <v/>
      </c>
      <c r="E874" s="3" t="str">
        <f>IF(Investments_Import!B874="","",Investments_Import!B874)</f>
        <v/>
      </c>
      <c r="F874" s="54" t="str">
        <f t="shared" si="282"/>
        <v xml:space="preserve"> </v>
      </c>
      <c r="G874" s="54" t="str">
        <f>IF($B874="","",COUNTIF($F$2:$F874,$F874))</f>
        <v/>
      </c>
      <c r="H874" s="53" t="str">
        <f t="shared" si="283"/>
        <v xml:space="preserve">  </v>
      </c>
      <c r="I874" s="3" t="str">
        <f>IF(Investments_Import!C874="","",Investments_Import!C874)</f>
        <v/>
      </c>
      <c r="J874" s="108" t="str">
        <f>IF(Investments_Import!D874="","",Investments_Import!D874)</f>
        <v/>
      </c>
      <c r="K874" s="108" t="str">
        <f t="shared" si="284"/>
        <v/>
      </c>
      <c r="L874" s="47" t="str">
        <f>IF(Investments_Import!E874="","",Investments_Import!E874)</f>
        <v/>
      </c>
      <c r="M874" s="47" t="str">
        <f t="shared" si="274"/>
        <v/>
      </c>
      <c r="N874" s="31" t="str">
        <f>IF(Investments_Import!F874="","",Investments_Import!F874)</f>
        <v/>
      </c>
      <c r="O874" s="31" t="str">
        <f t="shared" si="275"/>
        <v/>
      </c>
      <c r="P874" s="3" t="str">
        <f>IF(Investments_Import!G874="","",Investments_Import!G874)</f>
        <v/>
      </c>
      <c r="Q874" s="3" t="str">
        <f>IF(Investments_Import!H874="","",Investments_Import!H874)</f>
        <v/>
      </c>
      <c r="R874" s="37" t="str">
        <f t="shared" si="276"/>
        <v/>
      </c>
      <c r="S874" s="37" t="str">
        <f t="shared" si="277"/>
        <v/>
      </c>
      <c r="U874" s="36" t="str">
        <f>IF(Mining_Import!A874="","",Mining_Import!A874)</f>
        <v/>
      </c>
      <c r="V874" s="22" t="str">
        <f t="shared" si="285"/>
        <v/>
      </c>
      <c r="W874" s="127" t="str">
        <f t="shared" si="286"/>
        <v/>
      </c>
      <c r="X874" s="127" t="str">
        <f t="shared" si="287"/>
        <v/>
      </c>
      <c r="Y874" s="127" t="str">
        <f t="shared" si="288"/>
        <v/>
      </c>
      <c r="Z874" s="36" t="str">
        <f>IF(Mining_Import!B874="","",Mining_Import!B874)</f>
        <v/>
      </c>
      <c r="AA874" s="184" t="str">
        <f>IF(Mining_Import!$C874="","",Mining_Import!$C874)</f>
        <v/>
      </c>
      <c r="AB874" s="122" t="str">
        <f t="shared" si="289"/>
        <v/>
      </c>
      <c r="AC874" s="122" t="str">
        <f>IF($Y874&gt;Dashboard!$Q$19,$AB874,"")</f>
        <v/>
      </c>
      <c r="AD874" s="43" t="str">
        <f t="shared" si="290"/>
        <v/>
      </c>
      <c r="AE874" s="36" t="str">
        <f>IF(Mining_Import!D874="","",Mining_Import!D874)</f>
        <v/>
      </c>
      <c r="AF874" s="36" t="str">
        <f>IF(Mining_Import!E874="","",Mining_Import!E874)</f>
        <v/>
      </c>
      <c r="AG874" s="36" t="str">
        <f>IF(Mining_Import!F874="","",Mining_Import!F874)</f>
        <v/>
      </c>
      <c r="AH874" s="36" t="str">
        <f>IF(Mining_Import!G874="","",Mining_Import!G874)</f>
        <v/>
      </c>
      <c r="AI874" s="36" t="str">
        <f>IF(Mining_Import!H874="","",Mining_Import!H874)</f>
        <v/>
      </c>
      <c r="AJ874" s="36" t="str">
        <f>IF(Mining_Import!I874="","",Mining_Import!I874)</f>
        <v/>
      </c>
      <c r="BY874" s="120" t="str">
        <f t="shared" si="278"/>
        <v/>
      </c>
      <c r="BZ874" s="184" t="str">
        <f t="shared" si="291"/>
        <v/>
      </c>
      <c r="CA874" s="37" t="str">
        <f>IFERROR(VLOOKUP($BY874,Account_Value!$C$2:$F$2500,4,0),"")</f>
        <v/>
      </c>
      <c r="CB874" s="43" t="str">
        <f t="shared" si="279"/>
        <v/>
      </c>
      <c r="CC874" s="122" t="str">
        <f>IF($BZ874="","",SUM($BZ$2:$BZ874))</f>
        <v/>
      </c>
      <c r="CD874" s="43" t="str">
        <f>IF($BZ874="","",$BU$19*(SUM($BZ$2:$BZ874)))</f>
        <v/>
      </c>
    </row>
    <row r="875" spans="1:82">
      <c r="A875" s="4" t="str">
        <f t="shared" si="280"/>
        <v/>
      </c>
      <c r="B875" s="21" t="str">
        <f>IF(Investments_Import!A875="","",Investments_Import!A875)</f>
        <v/>
      </c>
      <c r="C875" s="22" t="str">
        <f t="shared" si="273"/>
        <v/>
      </c>
      <c r="D875" s="51" t="str">
        <f t="shared" si="281"/>
        <v/>
      </c>
      <c r="E875" s="3" t="str">
        <f>IF(Investments_Import!B875="","",Investments_Import!B875)</f>
        <v/>
      </c>
      <c r="F875" s="54" t="str">
        <f t="shared" si="282"/>
        <v xml:space="preserve"> </v>
      </c>
      <c r="G875" s="54" t="str">
        <f>IF($B875="","",COUNTIF($F$2:$F875,$F875))</f>
        <v/>
      </c>
      <c r="H875" s="53" t="str">
        <f t="shared" si="283"/>
        <v xml:space="preserve">  </v>
      </c>
      <c r="I875" s="3" t="str">
        <f>IF(Investments_Import!C875="","",Investments_Import!C875)</f>
        <v/>
      </c>
      <c r="J875" s="108" t="str">
        <f>IF(Investments_Import!D875="","",Investments_Import!D875)</f>
        <v/>
      </c>
      <c r="K875" s="108" t="str">
        <f t="shared" si="284"/>
        <v/>
      </c>
      <c r="L875" s="47" t="str">
        <f>IF(Investments_Import!E875="","",Investments_Import!E875)</f>
        <v/>
      </c>
      <c r="M875" s="47" t="str">
        <f t="shared" si="274"/>
        <v/>
      </c>
      <c r="N875" s="31" t="str">
        <f>IF(Investments_Import!F875="","",Investments_Import!F875)</f>
        <v/>
      </c>
      <c r="O875" s="31" t="str">
        <f t="shared" si="275"/>
        <v/>
      </c>
      <c r="P875" s="3" t="str">
        <f>IF(Investments_Import!G875="","",Investments_Import!G875)</f>
        <v/>
      </c>
      <c r="Q875" s="3" t="str">
        <f>IF(Investments_Import!H875="","",Investments_Import!H875)</f>
        <v/>
      </c>
      <c r="R875" s="37" t="str">
        <f t="shared" si="276"/>
        <v/>
      </c>
      <c r="S875" s="37" t="str">
        <f t="shared" si="277"/>
        <v/>
      </c>
      <c r="U875" s="36" t="str">
        <f>IF(Mining_Import!A875="","",Mining_Import!A875)</f>
        <v/>
      </c>
      <c r="V875" s="22" t="str">
        <f t="shared" si="285"/>
        <v/>
      </c>
      <c r="W875" s="127" t="str">
        <f t="shared" si="286"/>
        <v/>
      </c>
      <c r="X875" s="127" t="str">
        <f t="shared" si="287"/>
        <v/>
      </c>
      <c r="Y875" s="127" t="str">
        <f t="shared" si="288"/>
        <v/>
      </c>
      <c r="Z875" s="36" t="str">
        <f>IF(Mining_Import!B875="","",Mining_Import!B875)</f>
        <v/>
      </c>
      <c r="AA875" s="184" t="str">
        <f>IF(Mining_Import!$C875="","",Mining_Import!$C875)</f>
        <v/>
      </c>
      <c r="AB875" s="122" t="str">
        <f t="shared" si="289"/>
        <v/>
      </c>
      <c r="AC875" s="122" t="str">
        <f>IF($Y875&gt;Dashboard!$Q$19,$AB875,"")</f>
        <v/>
      </c>
      <c r="AD875" s="43" t="str">
        <f t="shared" si="290"/>
        <v/>
      </c>
      <c r="AE875" s="36" t="str">
        <f>IF(Mining_Import!D875="","",Mining_Import!D875)</f>
        <v/>
      </c>
      <c r="AF875" s="36" t="str">
        <f>IF(Mining_Import!E875="","",Mining_Import!E875)</f>
        <v/>
      </c>
      <c r="AG875" s="36" t="str">
        <f>IF(Mining_Import!F875="","",Mining_Import!F875)</f>
        <v/>
      </c>
      <c r="AH875" s="36" t="str">
        <f>IF(Mining_Import!G875="","",Mining_Import!G875)</f>
        <v/>
      </c>
      <c r="AI875" s="36" t="str">
        <f>IF(Mining_Import!H875="","",Mining_Import!H875)</f>
        <v/>
      </c>
      <c r="AJ875" s="36" t="str">
        <f>IF(Mining_Import!I875="","",Mining_Import!I875)</f>
        <v/>
      </c>
      <c r="BY875" s="120" t="str">
        <f t="shared" si="278"/>
        <v/>
      </c>
      <c r="BZ875" s="184" t="str">
        <f t="shared" si="291"/>
        <v/>
      </c>
      <c r="CA875" s="37" t="str">
        <f>IFERROR(VLOOKUP($BY875,Account_Value!$C$2:$F$2500,4,0),"")</f>
        <v/>
      </c>
      <c r="CB875" s="43" t="str">
        <f t="shared" si="279"/>
        <v/>
      </c>
      <c r="CC875" s="122" t="str">
        <f>IF($BZ875="","",SUM($BZ$2:$BZ875))</f>
        <v/>
      </c>
      <c r="CD875" s="43" t="str">
        <f>IF($BZ875="","",$BU$19*(SUM($BZ$2:$BZ875)))</f>
        <v/>
      </c>
    </row>
    <row r="876" spans="1:82">
      <c r="A876" s="4" t="str">
        <f t="shared" si="280"/>
        <v/>
      </c>
      <c r="B876" s="21" t="str">
        <f>IF(Investments_Import!A876="","",Investments_Import!A876)</f>
        <v/>
      </c>
      <c r="C876" s="22" t="str">
        <f t="shared" si="273"/>
        <v/>
      </c>
      <c r="D876" s="51" t="str">
        <f t="shared" si="281"/>
        <v/>
      </c>
      <c r="E876" s="3" t="str">
        <f>IF(Investments_Import!B876="","",Investments_Import!B876)</f>
        <v/>
      </c>
      <c r="F876" s="54" t="str">
        <f t="shared" si="282"/>
        <v xml:space="preserve"> </v>
      </c>
      <c r="G876" s="54" t="str">
        <f>IF($B876="","",COUNTIF($F$2:$F876,$F876))</f>
        <v/>
      </c>
      <c r="H876" s="53" t="str">
        <f t="shared" si="283"/>
        <v xml:space="preserve">  </v>
      </c>
      <c r="I876" s="3" t="str">
        <f>IF(Investments_Import!C876="","",Investments_Import!C876)</f>
        <v/>
      </c>
      <c r="J876" s="108" t="str">
        <f>IF(Investments_Import!D876="","",Investments_Import!D876)</f>
        <v/>
      </c>
      <c r="K876" s="108" t="str">
        <f t="shared" si="284"/>
        <v/>
      </c>
      <c r="L876" s="47" t="str">
        <f>IF(Investments_Import!E876="","",Investments_Import!E876)</f>
        <v/>
      </c>
      <c r="M876" s="47" t="str">
        <f t="shared" si="274"/>
        <v/>
      </c>
      <c r="N876" s="31" t="str">
        <f>IF(Investments_Import!F876="","",Investments_Import!F876)</f>
        <v/>
      </c>
      <c r="O876" s="31" t="str">
        <f t="shared" si="275"/>
        <v/>
      </c>
      <c r="P876" s="3" t="str">
        <f>IF(Investments_Import!G876="","",Investments_Import!G876)</f>
        <v/>
      </c>
      <c r="Q876" s="3" t="str">
        <f>IF(Investments_Import!H876="","",Investments_Import!H876)</f>
        <v/>
      </c>
      <c r="R876" s="37" t="str">
        <f t="shared" si="276"/>
        <v/>
      </c>
      <c r="S876" s="37" t="str">
        <f t="shared" si="277"/>
        <v/>
      </c>
      <c r="U876" s="36" t="str">
        <f>IF(Mining_Import!A876="","",Mining_Import!A876)</f>
        <v/>
      </c>
      <c r="V876" s="22" t="str">
        <f t="shared" si="285"/>
        <v/>
      </c>
      <c r="W876" s="127" t="str">
        <f t="shared" si="286"/>
        <v/>
      </c>
      <c r="X876" s="127" t="str">
        <f t="shared" si="287"/>
        <v/>
      </c>
      <c r="Y876" s="127" t="str">
        <f t="shared" si="288"/>
        <v/>
      </c>
      <c r="Z876" s="36" t="str">
        <f>IF(Mining_Import!B876="","",Mining_Import!B876)</f>
        <v/>
      </c>
      <c r="AA876" s="184" t="str">
        <f>IF(Mining_Import!$C876="","",Mining_Import!$C876)</f>
        <v/>
      </c>
      <c r="AB876" s="122" t="str">
        <f t="shared" si="289"/>
        <v/>
      </c>
      <c r="AC876" s="122" t="str">
        <f>IF($Y876&gt;Dashboard!$Q$19,$AB876,"")</f>
        <v/>
      </c>
      <c r="AD876" s="43" t="str">
        <f t="shared" si="290"/>
        <v/>
      </c>
      <c r="AE876" s="36" t="str">
        <f>IF(Mining_Import!D876="","",Mining_Import!D876)</f>
        <v/>
      </c>
      <c r="AF876" s="36" t="str">
        <f>IF(Mining_Import!E876="","",Mining_Import!E876)</f>
        <v/>
      </c>
      <c r="AG876" s="36" t="str">
        <f>IF(Mining_Import!F876="","",Mining_Import!F876)</f>
        <v/>
      </c>
      <c r="AH876" s="36" t="str">
        <f>IF(Mining_Import!G876="","",Mining_Import!G876)</f>
        <v/>
      </c>
      <c r="AI876" s="36" t="str">
        <f>IF(Mining_Import!H876="","",Mining_Import!H876)</f>
        <v/>
      </c>
      <c r="AJ876" s="36" t="str">
        <f>IF(Mining_Import!I876="","",Mining_Import!I876)</f>
        <v/>
      </c>
      <c r="BY876" s="120" t="str">
        <f t="shared" si="278"/>
        <v/>
      </c>
      <c r="BZ876" s="184" t="str">
        <f t="shared" si="291"/>
        <v/>
      </c>
      <c r="CA876" s="37" t="str">
        <f>IFERROR(VLOOKUP($BY876,Account_Value!$C$2:$F$2500,4,0),"")</f>
        <v/>
      </c>
      <c r="CB876" s="43" t="str">
        <f t="shared" si="279"/>
        <v/>
      </c>
      <c r="CC876" s="122" t="str">
        <f>IF($BZ876="","",SUM($BZ$2:$BZ876))</f>
        <v/>
      </c>
      <c r="CD876" s="43" t="str">
        <f>IF($BZ876="","",$BU$19*(SUM($BZ$2:$BZ876)))</f>
        <v/>
      </c>
    </row>
    <row r="877" spans="1:82">
      <c r="A877" s="4" t="str">
        <f t="shared" si="280"/>
        <v/>
      </c>
      <c r="B877" s="21" t="str">
        <f>IF(Investments_Import!A877="","",Investments_Import!A877)</f>
        <v/>
      </c>
      <c r="C877" s="22" t="str">
        <f t="shared" si="273"/>
        <v/>
      </c>
      <c r="D877" s="51" t="str">
        <f t="shared" si="281"/>
        <v/>
      </c>
      <c r="E877" s="3" t="str">
        <f>IF(Investments_Import!B877="","",Investments_Import!B877)</f>
        <v/>
      </c>
      <c r="F877" s="54" t="str">
        <f t="shared" si="282"/>
        <v xml:space="preserve"> </v>
      </c>
      <c r="G877" s="54" t="str">
        <f>IF($B877="","",COUNTIF($F$2:$F877,$F877))</f>
        <v/>
      </c>
      <c r="H877" s="53" t="str">
        <f t="shared" si="283"/>
        <v xml:space="preserve">  </v>
      </c>
      <c r="I877" s="3" t="str">
        <f>IF(Investments_Import!C877="","",Investments_Import!C877)</f>
        <v/>
      </c>
      <c r="J877" s="108" t="str">
        <f>IF(Investments_Import!D877="","",Investments_Import!D877)</f>
        <v/>
      </c>
      <c r="K877" s="108" t="str">
        <f t="shared" si="284"/>
        <v/>
      </c>
      <c r="L877" s="47" t="str">
        <f>IF(Investments_Import!E877="","",Investments_Import!E877)</f>
        <v/>
      </c>
      <c r="M877" s="47" t="str">
        <f t="shared" si="274"/>
        <v/>
      </c>
      <c r="N877" s="31" t="str">
        <f>IF(Investments_Import!F877="","",Investments_Import!F877)</f>
        <v/>
      </c>
      <c r="O877" s="31" t="str">
        <f t="shared" si="275"/>
        <v/>
      </c>
      <c r="P877" s="3" t="str">
        <f>IF(Investments_Import!G877="","",Investments_Import!G877)</f>
        <v/>
      </c>
      <c r="Q877" s="3" t="str">
        <f>IF(Investments_Import!H877="","",Investments_Import!H877)</f>
        <v/>
      </c>
      <c r="R877" s="37" t="str">
        <f t="shared" si="276"/>
        <v/>
      </c>
      <c r="S877" s="37" t="str">
        <f t="shared" si="277"/>
        <v/>
      </c>
      <c r="U877" s="36" t="str">
        <f>IF(Mining_Import!A877="","",Mining_Import!A877)</f>
        <v/>
      </c>
      <c r="V877" s="22" t="str">
        <f t="shared" si="285"/>
        <v/>
      </c>
      <c r="W877" s="127" t="str">
        <f t="shared" si="286"/>
        <v/>
      </c>
      <c r="X877" s="127" t="str">
        <f t="shared" si="287"/>
        <v/>
      </c>
      <c r="Y877" s="127" t="str">
        <f t="shared" si="288"/>
        <v/>
      </c>
      <c r="Z877" s="36" t="str">
        <f>IF(Mining_Import!B877="","",Mining_Import!B877)</f>
        <v/>
      </c>
      <c r="AA877" s="184" t="str">
        <f>IF(Mining_Import!$C877="","",Mining_Import!$C877)</f>
        <v/>
      </c>
      <c r="AB877" s="122" t="str">
        <f t="shared" si="289"/>
        <v/>
      </c>
      <c r="AC877" s="122" t="str">
        <f>IF($Y877&gt;Dashboard!$Q$19,$AB877,"")</f>
        <v/>
      </c>
      <c r="AD877" s="43" t="str">
        <f t="shared" si="290"/>
        <v/>
      </c>
      <c r="AE877" s="36" t="str">
        <f>IF(Mining_Import!D877="","",Mining_Import!D877)</f>
        <v/>
      </c>
      <c r="AF877" s="36" t="str">
        <f>IF(Mining_Import!E877="","",Mining_Import!E877)</f>
        <v/>
      </c>
      <c r="AG877" s="36" t="str">
        <f>IF(Mining_Import!F877="","",Mining_Import!F877)</f>
        <v/>
      </c>
      <c r="AH877" s="36" t="str">
        <f>IF(Mining_Import!G877="","",Mining_Import!G877)</f>
        <v/>
      </c>
      <c r="AI877" s="36" t="str">
        <f>IF(Mining_Import!H877="","",Mining_Import!H877)</f>
        <v/>
      </c>
      <c r="AJ877" s="36" t="str">
        <f>IF(Mining_Import!I877="","",Mining_Import!I877)</f>
        <v/>
      </c>
      <c r="BY877" s="120" t="str">
        <f t="shared" si="278"/>
        <v/>
      </c>
      <c r="BZ877" s="184" t="str">
        <f t="shared" si="291"/>
        <v/>
      </c>
      <c r="CA877" s="37" t="str">
        <f>IFERROR(VLOOKUP($BY877,Account_Value!$C$2:$F$2500,4,0),"")</f>
        <v/>
      </c>
      <c r="CB877" s="43" t="str">
        <f t="shared" si="279"/>
        <v/>
      </c>
      <c r="CC877" s="122" t="str">
        <f>IF($BZ877="","",SUM($BZ$2:$BZ877))</f>
        <v/>
      </c>
      <c r="CD877" s="43" t="str">
        <f>IF($BZ877="","",$BU$19*(SUM($BZ$2:$BZ877)))</f>
        <v/>
      </c>
    </row>
    <row r="878" spans="1:82">
      <c r="A878" s="4" t="str">
        <f t="shared" si="280"/>
        <v/>
      </c>
      <c r="B878" s="21" t="str">
        <f>IF(Investments_Import!A878="","",Investments_Import!A878)</f>
        <v/>
      </c>
      <c r="C878" s="22" t="str">
        <f t="shared" si="273"/>
        <v/>
      </c>
      <c r="D878" s="51" t="str">
        <f t="shared" si="281"/>
        <v/>
      </c>
      <c r="E878" s="3" t="str">
        <f>IF(Investments_Import!B878="","",Investments_Import!B878)</f>
        <v/>
      </c>
      <c r="F878" s="54" t="str">
        <f t="shared" si="282"/>
        <v xml:space="preserve"> </v>
      </c>
      <c r="G878" s="54" t="str">
        <f>IF($B878="","",COUNTIF($F$2:$F878,$F878))</f>
        <v/>
      </c>
      <c r="H878" s="53" t="str">
        <f t="shared" si="283"/>
        <v xml:space="preserve">  </v>
      </c>
      <c r="I878" s="3" t="str">
        <f>IF(Investments_Import!C878="","",Investments_Import!C878)</f>
        <v/>
      </c>
      <c r="J878" s="108" t="str">
        <f>IF(Investments_Import!D878="","",Investments_Import!D878)</f>
        <v/>
      </c>
      <c r="K878" s="108" t="str">
        <f t="shared" si="284"/>
        <v/>
      </c>
      <c r="L878" s="47" t="str">
        <f>IF(Investments_Import!E878="","",Investments_Import!E878)</f>
        <v/>
      </c>
      <c r="M878" s="47" t="str">
        <f t="shared" si="274"/>
        <v/>
      </c>
      <c r="N878" s="31" t="str">
        <f>IF(Investments_Import!F878="","",Investments_Import!F878)</f>
        <v/>
      </c>
      <c r="O878" s="31" t="str">
        <f t="shared" si="275"/>
        <v/>
      </c>
      <c r="P878" s="3" t="str">
        <f>IF(Investments_Import!G878="","",Investments_Import!G878)</f>
        <v/>
      </c>
      <c r="Q878" s="3" t="str">
        <f>IF(Investments_Import!H878="","",Investments_Import!H878)</f>
        <v/>
      </c>
      <c r="R878" s="37" t="str">
        <f t="shared" si="276"/>
        <v/>
      </c>
      <c r="S878" s="37" t="str">
        <f t="shared" si="277"/>
        <v/>
      </c>
      <c r="U878" s="36" t="str">
        <f>IF(Mining_Import!A878="","",Mining_Import!A878)</f>
        <v/>
      </c>
      <c r="V878" s="22" t="str">
        <f t="shared" si="285"/>
        <v/>
      </c>
      <c r="W878" s="127" t="str">
        <f t="shared" si="286"/>
        <v/>
      </c>
      <c r="X878" s="127" t="str">
        <f t="shared" si="287"/>
        <v/>
      </c>
      <c r="Y878" s="127" t="str">
        <f t="shared" si="288"/>
        <v/>
      </c>
      <c r="Z878" s="36" t="str">
        <f>IF(Mining_Import!B878="","",Mining_Import!B878)</f>
        <v/>
      </c>
      <c r="AA878" s="184" t="str">
        <f>IF(Mining_Import!$C878="","",Mining_Import!$C878)</f>
        <v/>
      </c>
      <c r="AB878" s="122" t="str">
        <f t="shared" si="289"/>
        <v/>
      </c>
      <c r="AC878" s="122" t="str">
        <f>IF($Y878&gt;Dashboard!$Q$19,$AB878,"")</f>
        <v/>
      </c>
      <c r="AD878" s="43" t="str">
        <f t="shared" si="290"/>
        <v/>
      </c>
      <c r="AE878" s="36" t="str">
        <f>IF(Mining_Import!D878="","",Mining_Import!D878)</f>
        <v/>
      </c>
      <c r="AF878" s="36" t="str">
        <f>IF(Mining_Import!E878="","",Mining_Import!E878)</f>
        <v/>
      </c>
      <c r="AG878" s="36" t="str">
        <f>IF(Mining_Import!F878="","",Mining_Import!F878)</f>
        <v/>
      </c>
      <c r="AH878" s="36" t="str">
        <f>IF(Mining_Import!G878="","",Mining_Import!G878)</f>
        <v/>
      </c>
      <c r="AI878" s="36" t="str">
        <f>IF(Mining_Import!H878="","",Mining_Import!H878)</f>
        <v/>
      </c>
      <c r="AJ878" s="36" t="str">
        <f>IF(Mining_Import!I878="","",Mining_Import!I878)</f>
        <v/>
      </c>
      <c r="BY878" s="120" t="str">
        <f t="shared" si="278"/>
        <v/>
      </c>
      <c r="BZ878" s="184" t="str">
        <f t="shared" si="291"/>
        <v/>
      </c>
      <c r="CA878" s="37" t="str">
        <f>IFERROR(VLOOKUP($BY878,Account_Value!$C$2:$F$2500,4,0),"")</f>
        <v/>
      </c>
      <c r="CB878" s="43" t="str">
        <f t="shared" si="279"/>
        <v/>
      </c>
      <c r="CC878" s="122" t="str">
        <f>IF($BZ878="","",SUM($BZ$2:$BZ878))</f>
        <v/>
      </c>
      <c r="CD878" s="43" t="str">
        <f>IF($BZ878="","",$BU$19*(SUM($BZ$2:$BZ878)))</f>
        <v/>
      </c>
    </row>
    <row r="879" spans="1:82">
      <c r="A879" s="4" t="str">
        <f t="shared" si="280"/>
        <v/>
      </c>
      <c r="B879" s="21" t="str">
        <f>IF(Investments_Import!A879="","",Investments_Import!A879)</f>
        <v/>
      </c>
      <c r="C879" s="22" t="str">
        <f t="shared" si="273"/>
        <v/>
      </c>
      <c r="D879" s="51" t="str">
        <f t="shared" si="281"/>
        <v/>
      </c>
      <c r="E879" s="3" t="str">
        <f>IF(Investments_Import!B879="","",Investments_Import!B879)</f>
        <v/>
      </c>
      <c r="F879" s="54" t="str">
        <f t="shared" si="282"/>
        <v xml:space="preserve"> </v>
      </c>
      <c r="G879" s="54" t="str">
        <f>IF($B879="","",COUNTIF($F$2:$F879,$F879))</f>
        <v/>
      </c>
      <c r="H879" s="53" t="str">
        <f t="shared" si="283"/>
        <v xml:space="preserve">  </v>
      </c>
      <c r="I879" s="3" t="str">
        <f>IF(Investments_Import!C879="","",Investments_Import!C879)</f>
        <v/>
      </c>
      <c r="J879" s="108" t="str">
        <f>IF(Investments_Import!D879="","",Investments_Import!D879)</f>
        <v/>
      </c>
      <c r="K879" s="108" t="str">
        <f t="shared" si="284"/>
        <v/>
      </c>
      <c r="L879" s="47" t="str">
        <f>IF(Investments_Import!E879="","",Investments_Import!E879)</f>
        <v/>
      </c>
      <c r="M879" s="47" t="str">
        <f t="shared" si="274"/>
        <v/>
      </c>
      <c r="N879" s="31" t="str">
        <f>IF(Investments_Import!F879="","",Investments_Import!F879)</f>
        <v/>
      </c>
      <c r="O879" s="31" t="str">
        <f t="shared" si="275"/>
        <v/>
      </c>
      <c r="P879" s="3" t="str">
        <f>IF(Investments_Import!G879="","",Investments_Import!G879)</f>
        <v/>
      </c>
      <c r="Q879" s="3" t="str">
        <f>IF(Investments_Import!H879="","",Investments_Import!H879)</f>
        <v/>
      </c>
      <c r="R879" s="37" t="str">
        <f t="shared" si="276"/>
        <v/>
      </c>
      <c r="S879" s="37" t="str">
        <f t="shared" si="277"/>
        <v/>
      </c>
      <c r="U879" s="36" t="str">
        <f>IF(Mining_Import!A879="","",Mining_Import!A879)</f>
        <v/>
      </c>
      <c r="V879" s="22" t="str">
        <f t="shared" si="285"/>
        <v/>
      </c>
      <c r="W879" s="127" t="str">
        <f t="shared" si="286"/>
        <v/>
      </c>
      <c r="X879" s="127" t="str">
        <f t="shared" si="287"/>
        <v/>
      </c>
      <c r="Y879" s="127" t="str">
        <f t="shared" si="288"/>
        <v/>
      </c>
      <c r="Z879" s="36" t="str">
        <f>IF(Mining_Import!B879="","",Mining_Import!B879)</f>
        <v/>
      </c>
      <c r="AA879" s="184" t="str">
        <f>IF(Mining_Import!$C879="","",Mining_Import!$C879)</f>
        <v/>
      </c>
      <c r="AB879" s="122" t="str">
        <f t="shared" si="289"/>
        <v/>
      </c>
      <c r="AC879" s="122" t="str">
        <f>IF($Y879&gt;Dashboard!$Q$19,$AB879,"")</f>
        <v/>
      </c>
      <c r="AD879" s="43" t="str">
        <f t="shared" si="290"/>
        <v/>
      </c>
      <c r="AE879" s="36" t="str">
        <f>IF(Mining_Import!D879="","",Mining_Import!D879)</f>
        <v/>
      </c>
      <c r="AF879" s="36" t="str">
        <f>IF(Mining_Import!E879="","",Mining_Import!E879)</f>
        <v/>
      </c>
      <c r="AG879" s="36" t="str">
        <f>IF(Mining_Import!F879="","",Mining_Import!F879)</f>
        <v/>
      </c>
      <c r="AH879" s="36" t="str">
        <f>IF(Mining_Import!G879="","",Mining_Import!G879)</f>
        <v/>
      </c>
      <c r="AI879" s="36" t="str">
        <f>IF(Mining_Import!H879="","",Mining_Import!H879)</f>
        <v/>
      </c>
      <c r="AJ879" s="36" t="str">
        <f>IF(Mining_Import!I879="","",Mining_Import!I879)</f>
        <v/>
      </c>
      <c r="BY879" s="120" t="str">
        <f t="shared" si="278"/>
        <v/>
      </c>
      <c r="BZ879" s="184" t="str">
        <f t="shared" si="291"/>
        <v/>
      </c>
      <c r="CA879" s="37" t="str">
        <f>IFERROR(VLOOKUP($BY879,Account_Value!$C$2:$F$2500,4,0),"")</f>
        <v/>
      </c>
      <c r="CB879" s="43" t="str">
        <f t="shared" si="279"/>
        <v/>
      </c>
      <c r="CC879" s="122" t="str">
        <f>IF($BZ879="","",SUM($BZ$2:$BZ879))</f>
        <v/>
      </c>
      <c r="CD879" s="43" t="str">
        <f>IF($BZ879="","",$BU$19*(SUM($BZ$2:$BZ879)))</f>
        <v/>
      </c>
    </row>
    <row r="880" spans="1:82">
      <c r="A880" s="4" t="str">
        <f t="shared" si="280"/>
        <v/>
      </c>
      <c r="B880" s="21" t="str">
        <f>IF(Investments_Import!A880="","",Investments_Import!A880)</f>
        <v/>
      </c>
      <c r="C880" s="22" t="str">
        <f t="shared" si="273"/>
        <v/>
      </c>
      <c r="D880" s="51" t="str">
        <f t="shared" si="281"/>
        <v/>
      </c>
      <c r="E880" s="3" t="str">
        <f>IF(Investments_Import!B880="","",Investments_Import!B880)</f>
        <v/>
      </c>
      <c r="F880" s="54" t="str">
        <f t="shared" si="282"/>
        <v xml:space="preserve"> </v>
      </c>
      <c r="G880" s="54" t="str">
        <f>IF($B880="","",COUNTIF($F$2:$F880,$F880))</f>
        <v/>
      </c>
      <c r="H880" s="53" t="str">
        <f t="shared" si="283"/>
        <v xml:space="preserve">  </v>
      </c>
      <c r="I880" s="3" t="str">
        <f>IF(Investments_Import!C880="","",Investments_Import!C880)</f>
        <v/>
      </c>
      <c r="J880" s="108" t="str">
        <f>IF(Investments_Import!D880="","",Investments_Import!D880)</f>
        <v/>
      </c>
      <c r="K880" s="108" t="str">
        <f t="shared" si="284"/>
        <v/>
      </c>
      <c r="L880" s="47" t="str">
        <f>IF(Investments_Import!E880="","",Investments_Import!E880)</f>
        <v/>
      </c>
      <c r="M880" s="47" t="str">
        <f t="shared" si="274"/>
        <v/>
      </c>
      <c r="N880" s="31" t="str">
        <f>IF(Investments_Import!F880="","",Investments_Import!F880)</f>
        <v/>
      </c>
      <c r="O880" s="31" t="str">
        <f t="shared" si="275"/>
        <v/>
      </c>
      <c r="P880" s="3" t="str">
        <f>IF(Investments_Import!G880="","",Investments_Import!G880)</f>
        <v/>
      </c>
      <c r="Q880" s="3" t="str">
        <f>IF(Investments_Import!H880="","",Investments_Import!H880)</f>
        <v/>
      </c>
      <c r="R880" s="37" t="str">
        <f t="shared" si="276"/>
        <v/>
      </c>
      <c r="S880" s="37" t="str">
        <f t="shared" si="277"/>
        <v/>
      </c>
      <c r="U880" s="36" t="str">
        <f>IF(Mining_Import!A880="","",Mining_Import!A880)</f>
        <v/>
      </c>
      <c r="V880" s="22" t="str">
        <f t="shared" si="285"/>
        <v/>
      </c>
      <c r="W880" s="127" t="str">
        <f t="shared" si="286"/>
        <v/>
      </c>
      <c r="X880" s="127" t="str">
        <f t="shared" si="287"/>
        <v/>
      </c>
      <c r="Y880" s="127" t="str">
        <f t="shared" si="288"/>
        <v/>
      </c>
      <c r="Z880" s="36" t="str">
        <f>IF(Mining_Import!B880="","",Mining_Import!B880)</f>
        <v/>
      </c>
      <c r="AA880" s="184" t="str">
        <f>IF(Mining_Import!$C880="","",Mining_Import!$C880)</f>
        <v/>
      </c>
      <c r="AB880" s="122" t="str">
        <f t="shared" si="289"/>
        <v/>
      </c>
      <c r="AC880" s="122" t="str">
        <f>IF($Y880&gt;Dashboard!$Q$19,$AB880,"")</f>
        <v/>
      </c>
      <c r="AD880" s="43" t="str">
        <f t="shared" si="290"/>
        <v/>
      </c>
      <c r="AE880" s="36" t="str">
        <f>IF(Mining_Import!D880="","",Mining_Import!D880)</f>
        <v/>
      </c>
      <c r="AF880" s="36" t="str">
        <f>IF(Mining_Import!E880="","",Mining_Import!E880)</f>
        <v/>
      </c>
      <c r="AG880" s="36" t="str">
        <f>IF(Mining_Import!F880="","",Mining_Import!F880)</f>
        <v/>
      </c>
      <c r="AH880" s="36" t="str">
        <f>IF(Mining_Import!G880="","",Mining_Import!G880)</f>
        <v/>
      </c>
      <c r="AI880" s="36" t="str">
        <f>IF(Mining_Import!H880="","",Mining_Import!H880)</f>
        <v/>
      </c>
      <c r="AJ880" s="36" t="str">
        <f>IF(Mining_Import!I880="","",Mining_Import!I880)</f>
        <v/>
      </c>
      <c r="BY880" s="120" t="str">
        <f t="shared" si="278"/>
        <v/>
      </c>
      <c r="BZ880" s="184" t="str">
        <f t="shared" si="291"/>
        <v/>
      </c>
      <c r="CA880" s="37" t="str">
        <f>IFERROR(VLOOKUP($BY880,Account_Value!$C$2:$F$2500,4,0),"")</f>
        <v/>
      </c>
      <c r="CB880" s="43" t="str">
        <f t="shared" si="279"/>
        <v/>
      </c>
      <c r="CC880" s="122" t="str">
        <f>IF($BZ880="","",SUM($BZ$2:$BZ880))</f>
        <v/>
      </c>
      <c r="CD880" s="43" t="str">
        <f>IF($BZ880="","",$BU$19*(SUM($BZ$2:$BZ880)))</f>
        <v/>
      </c>
    </row>
    <row r="881" spans="1:82">
      <c r="A881" s="4" t="str">
        <f t="shared" si="280"/>
        <v/>
      </c>
      <c r="B881" s="21" t="str">
        <f>IF(Investments_Import!A881="","",Investments_Import!A881)</f>
        <v/>
      </c>
      <c r="C881" s="22" t="str">
        <f t="shared" si="273"/>
        <v/>
      </c>
      <c r="D881" s="51" t="str">
        <f t="shared" si="281"/>
        <v/>
      </c>
      <c r="E881" s="3" t="str">
        <f>IF(Investments_Import!B881="","",Investments_Import!B881)</f>
        <v/>
      </c>
      <c r="F881" s="54" t="str">
        <f t="shared" si="282"/>
        <v xml:space="preserve"> </v>
      </c>
      <c r="G881" s="54" t="str">
        <f>IF($B881="","",COUNTIF($F$2:$F881,$F881))</f>
        <v/>
      </c>
      <c r="H881" s="53" t="str">
        <f t="shared" si="283"/>
        <v xml:space="preserve">  </v>
      </c>
      <c r="I881" s="3" t="str">
        <f>IF(Investments_Import!C881="","",Investments_Import!C881)</f>
        <v/>
      </c>
      <c r="J881" s="108" t="str">
        <f>IF(Investments_Import!D881="","",Investments_Import!D881)</f>
        <v/>
      </c>
      <c r="K881" s="108" t="str">
        <f t="shared" si="284"/>
        <v/>
      </c>
      <c r="L881" s="47" t="str">
        <f>IF(Investments_Import!E881="","",Investments_Import!E881)</f>
        <v/>
      </c>
      <c r="M881" s="47" t="str">
        <f t="shared" si="274"/>
        <v/>
      </c>
      <c r="N881" s="31" t="str">
        <f>IF(Investments_Import!F881="","",Investments_Import!F881)</f>
        <v/>
      </c>
      <c r="O881" s="31" t="str">
        <f t="shared" si="275"/>
        <v/>
      </c>
      <c r="P881" s="3" t="str">
        <f>IF(Investments_Import!G881="","",Investments_Import!G881)</f>
        <v/>
      </c>
      <c r="Q881" s="3" t="str">
        <f>IF(Investments_Import!H881="","",Investments_Import!H881)</f>
        <v/>
      </c>
      <c r="R881" s="37" t="str">
        <f t="shared" si="276"/>
        <v/>
      </c>
      <c r="S881" s="37" t="str">
        <f t="shared" si="277"/>
        <v/>
      </c>
      <c r="U881" s="36" t="str">
        <f>IF(Mining_Import!A881="","",Mining_Import!A881)</f>
        <v/>
      </c>
      <c r="V881" s="22" t="str">
        <f t="shared" si="285"/>
        <v/>
      </c>
      <c r="W881" s="127" t="str">
        <f t="shared" si="286"/>
        <v/>
      </c>
      <c r="X881" s="127" t="str">
        <f t="shared" si="287"/>
        <v/>
      </c>
      <c r="Y881" s="127" t="str">
        <f t="shared" si="288"/>
        <v/>
      </c>
      <c r="Z881" s="36" t="str">
        <f>IF(Mining_Import!B881="","",Mining_Import!B881)</f>
        <v/>
      </c>
      <c r="AA881" s="184" t="str">
        <f>IF(Mining_Import!$C881="","",Mining_Import!$C881)</f>
        <v/>
      </c>
      <c r="AB881" s="122" t="str">
        <f t="shared" si="289"/>
        <v/>
      </c>
      <c r="AC881" s="122" t="str">
        <f>IF($Y881&gt;Dashboard!$Q$19,$AB881,"")</f>
        <v/>
      </c>
      <c r="AD881" s="43" t="str">
        <f t="shared" si="290"/>
        <v/>
      </c>
      <c r="AE881" s="36" t="str">
        <f>IF(Mining_Import!D881="","",Mining_Import!D881)</f>
        <v/>
      </c>
      <c r="AF881" s="36" t="str">
        <f>IF(Mining_Import!E881="","",Mining_Import!E881)</f>
        <v/>
      </c>
      <c r="AG881" s="36" t="str">
        <f>IF(Mining_Import!F881="","",Mining_Import!F881)</f>
        <v/>
      </c>
      <c r="AH881" s="36" t="str">
        <f>IF(Mining_Import!G881="","",Mining_Import!G881)</f>
        <v/>
      </c>
      <c r="AI881" s="36" t="str">
        <f>IF(Mining_Import!H881="","",Mining_Import!H881)</f>
        <v/>
      </c>
      <c r="AJ881" s="36" t="str">
        <f>IF(Mining_Import!I881="","",Mining_Import!I881)</f>
        <v/>
      </c>
      <c r="BY881" s="120" t="str">
        <f t="shared" si="278"/>
        <v/>
      </c>
      <c r="BZ881" s="184" t="str">
        <f t="shared" si="291"/>
        <v/>
      </c>
      <c r="CA881" s="37" t="str">
        <f>IFERROR(VLOOKUP($BY881,Account_Value!$C$2:$F$2500,4,0),"")</f>
        <v/>
      </c>
      <c r="CB881" s="43" t="str">
        <f t="shared" si="279"/>
        <v/>
      </c>
      <c r="CC881" s="122" t="str">
        <f>IF($BZ881="","",SUM($BZ$2:$BZ881))</f>
        <v/>
      </c>
      <c r="CD881" s="43" t="str">
        <f>IF($BZ881="","",$BU$19*(SUM($BZ$2:$BZ881)))</f>
        <v/>
      </c>
    </row>
    <row r="882" spans="1:82">
      <c r="A882" s="4" t="str">
        <f t="shared" si="280"/>
        <v/>
      </c>
      <c r="B882" s="21" t="str">
        <f>IF(Investments_Import!A882="","",Investments_Import!A882)</f>
        <v/>
      </c>
      <c r="C882" s="22" t="str">
        <f t="shared" si="273"/>
        <v/>
      </c>
      <c r="D882" s="51" t="str">
        <f t="shared" si="281"/>
        <v/>
      </c>
      <c r="E882" s="3" t="str">
        <f>IF(Investments_Import!B882="","",Investments_Import!B882)</f>
        <v/>
      </c>
      <c r="F882" s="54" t="str">
        <f t="shared" si="282"/>
        <v xml:space="preserve"> </v>
      </c>
      <c r="G882" s="54" t="str">
        <f>IF($B882="","",COUNTIF($F$2:$F882,$F882))</f>
        <v/>
      </c>
      <c r="H882" s="53" t="str">
        <f t="shared" si="283"/>
        <v xml:space="preserve">  </v>
      </c>
      <c r="I882" s="3" t="str">
        <f>IF(Investments_Import!C882="","",Investments_Import!C882)</f>
        <v/>
      </c>
      <c r="J882" s="108" t="str">
        <f>IF(Investments_Import!D882="","",Investments_Import!D882)</f>
        <v/>
      </c>
      <c r="K882" s="108" t="str">
        <f t="shared" si="284"/>
        <v/>
      </c>
      <c r="L882" s="47" t="str">
        <f>IF(Investments_Import!E882="","",Investments_Import!E882)</f>
        <v/>
      </c>
      <c r="M882" s="47" t="str">
        <f t="shared" si="274"/>
        <v/>
      </c>
      <c r="N882" s="31" t="str">
        <f>IF(Investments_Import!F882="","",Investments_Import!F882)</f>
        <v/>
      </c>
      <c r="O882" s="31" t="str">
        <f t="shared" si="275"/>
        <v/>
      </c>
      <c r="P882" s="3" t="str">
        <f>IF(Investments_Import!G882="","",Investments_Import!G882)</f>
        <v/>
      </c>
      <c r="Q882" s="3" t="str">
        <f>IF(Investments_Import!H882="","",Investments_Import!H882)</f>
        <v/>
      </c>
      <c r="R882" s="37" t="str">
        <f t="shared" si="276"/>
        <v/>
      </c>
      <c r="S882" s="37" t="str">
        <f t="shared" si="277"/>
        <v/>
      </c>
      <c r="U882" s="36" t="str">
        <f>IF(Mining_Import!A882="","",Mining_Import!A882)</f>
        <v/>
      </c>
      <c r="V882" s="22" t="str">
        <f t="shared" si="285"/>
        <v/>
      </c>
      <c r="W882" s="127" t="str">
        <f t="shared" si="286"/>
        <v/>
      </c>
      <c r="X882" s="127" t="str">
        <f t="shared" si="287"/>
        <v/>
      </c>
      <c r="Y882" s="127" t="str">
        <f t="shared" si="288"/>
        <v/>
      </c>
      <c r="Z882" s="36" t="str">
        <f>IF(Mining_Import!B882="","",Mining_Import!B882)</f>
        <v/>
      </c>
      <c r="AA882" s="184" t="str">
        <f>IF(Mining_Import!$C882="","",Mining_Import!$C882)</f>
        <v/>
      </c>
      <c r="AB882" s="122" t="str">
        <f t="shared" si="289"/>
        <v/>
      </c>
      <c r="AC882" s="122" t="str">
        <f>IF($Y882&gt;Dashboard!$Q$19,$AB882,"")</f>
        <v/>
      </c>
      <c r="AD882" s="43" t="str">
        <f t="shared" si="290"/>
        <v/>
      </c>
      <c r="AE882" s="36" t="str">
        <f>IF(Mining_Import!D882="","",Mining_Import!D882)</f>
        <v/>
      </c>
      <c r="AF882" s="36" t="str">
        <f>IF(Mining_Import!E882="","",Mining_Import!E882)</f>
        <v/>
      </c>
      <c r="AG882" s="36" t="str">
        <f>IF(Mining_Import!F882="","",Mining_Import!F882)</f>
        <v/>
      </c>
      <c r="AH882" s="36" t="str">
        <f>IF(Mining_Import!G882="","",Mining_Import!G882)</f>
        <v/>
      </c>
      <c r="AI882" s="36" t="str">
        <f>IF(Mining_Import!H882="","",Mining_Import!H882)</f>
        <v/>
      </c>
      <c r="AJ882" s="36" t="str">
        <f>IF(Mining_Import!I882="","",Mining_Import!I882)</f>
        <v/>
      </c>
      <c r="BY882" s="120" t="str">
        <f t="shared" si="278"/>
        <v/>
      </c>
      <c r="BZ882" s="184" t="str">
        <f t="shared" si="291"/>
        <v/>
      </c>
      <c r="CA882" s="37" t="str">
        <f>IFERROR(VLOOKUP($BY882,Account_Value!$C$2:$F$2500,4,0),"")</f>
        <v/>
      </c>
      <c r="CB882" s="43" t="str">
        <f t="shared" si="279"/>
        <v/>
      </c>
      <c r="CC882" s="122" t="str">
        <f>IF($BZ882="","",SUM($BZ$2:$BZ882))</f>
        <v/>
      </c>
      <c r="CD882" s="43" t="str">
        <f>IF($BZ882="","",$BU$19*(SUM($BZ$2:$BZ882)))</f>
        <v/>
      </c>
    </row>
    <row r="883" spans="1:82">
      <c r="A883" s="4" t="str">
        <f t="shared" si="280"/>
        <v/>
      </c>
      <c r="B883" s="21" t="str">
        <f>IF(Investments_Import!A883="","",Investments_Import!A883)</f>
        <v/>
      </c>
      <c r="C883" s="22" t="str">
        <f t="shared" si="273"/>
        <v/>
      </c>
      <c r="D883" s="51" t="str">
        <f t="shared" si="281"/>
        <v/>
      </c>
      <c r="E883" s="3" t="str">
        <f>IF(Investments_Import!B883="","",Investments_Import!B883)</f>
        <v/>
      </c>
      <c r="F883" s="54" t="str">
        <f t="shared" si="282"/>
        <v xml:space="preserve"> </v>
      </c>
      <c r="G883" s="54" t="str">
        <f>IF($B883="","",COUNTIF($F$2:$F883,$F883))</f>
        <v/>
      </c>
      <c r="H883" s="53" t="str">
        <f t="shared" si="283"/>
        <v xml:space="preserve">  </v>
      </c>
      <c r="I883" s="3" t="str">
        <f>IF(Investments_Import!C883="","",Investments_Import!C883)</f>
        <v/>
      </c>
      <c r="J883" s="108" t="str">
        <f>IF(Investments_Import!D883="","",Investments_Import!D883)</f>
        <v/>
      </c>
      <c r="K883" s="108" t="str">
        <f t="shared" si="284"/>
        <v/>
      </c>
      <c r="L883" s="47" t="str">
        <f>IF(Investments_Import!E883="","",Investments_Import!E883)</f>
        <v/>
      </c>
      <c r="M883" s="47" t="str">
        <f t="shared" si="274"/>
        <v/>
      </c>
      <c r="N883" s="31" t="str">
        <f>IF(Investments_Import!F883="","",Investments_Import!F883)</f>
        <v/>
      </c>
      <c r="O883" s="31" t="str">
        <f t="shared" si="275"/>
        <v/>
      </c>
      <c r="P883" s="3" t="str">
        <f>IF(Investments_Import!G883="","",Investments_Import!G883)</f>
        <v/>
      </c>
      <c r="Q883" s="3" t="str">
        <f>IF(Investments_Import!H883="","",Investments_Import!H883)</f>
        <v/>
      </c>
      <c r="R883" s="37" t="str">
        <f t="shared" si="276"/>
        <v/>
      </c>
      <c r="S883" s="37" t="str">
        <f t="shared" si="277"/>
        <v/>
      </c>
      <c r="U883" s="36" t="str">
        <f>IF(Mining_Import!A883="","",Mining_Import!A883)</f>
        <v/>
      </c>
      <c r="V883" s="22" t="str">
        <f t="shared" si="285"/>
        <v/>
      </c>
      <c r="W883" s="127" t="str">
        <f t="shared" si="286"/>
        <v/>
      </c>
      <c r="X883" s="127" t="str">
        <f t="shared" si="287"/>
        <v/>
      </c>
      <c r="Y883" s="127" t="str">
        <f t="shared" si="288"/>
        <v/>
      </c>
      <c r="Z883" s="36" t="str">
        <f>IF(Mining_Import!B883="","",Mining_Import!B883)</f>
        <v/>
      </c>
      <c r="AA883" s="184" t="str">
        <f>IF(Mining_Import!$C883="","",Mining_Import!$C883)</f>
        <v/>
      </c>
      <c r="AB883" s="122" t="str">
        <f t="shared" si="289"/>
        <v/>
      </c>
      <c r="AC883" s="122" t="str">
        <f>IF($Y883&gt;Dashboard!$Q$19,$AB883,"")</f>
        <v/>
      </c>
      <c r="AD883" s="43" t="str">
        <f t="shared" si="290"/>
        <v/>
      </c>
      <c r="AE883" s="36" t="str">
        <f>IF(Mining_Import!D883="","",Mining_Import!D883)</f>
        <v/>
      </c>
      <c r="AF883" s="36" t="str">
        <f>IF(Mining_Import!E883="","",Mining_Import!E883)</f>
        <v/>
      </c>
      <c r="AG883" s="36" t="str">
        <f>IF(Mining_Import!F883="","",Mining_Import!F883)</f>
        <v/>
      </c>
      <c r="AH883" s="36" t="str">
        <f>IF(Mining_Import!G883="","",Mining_Import!G883)</f>
        <v/>
      </c>
      <c r="AI883" s="36" t="str">
        <f>IF(Mining_Import!H883="","",Mining_Import!H883)</f>
        <v/>
      </c>
      <c r="AJ883" s="36" t="str">
        <f>IF(Mining_Import!I883="","",Mining_Import!I883)</f>
        <v/>
      </c>
      <c r="BY883" s="120" t="str">
        <f t="shared" si="278"/>
        <v/>
      </c>
      <c r="BZ883" s="184" t="str">
        <f t="shared" si="291"/>
        <v/>
      </c>
      <c r="CA883" s="37" t="str">
        <f>IFERROR(VLOOKUP($BY883,Account_Value!$C$2:$F$2500,4,0),"")</f>
        <v/>
      </c>
      <c r="CB883" s="43" t="str">
        <f t="shared" si="279"/>
        <v/>
      </c>
      <c r="CC883" s="122" t="str">
        <f>IF($BZ883="","",SUM($BZ$2:$BZ883))</f>
        <v/>
      </c>
      <c r="CD883" s="43" t="str">
        <f>IF($BZ883="","",$BU$19*(SUM($BZ$2:$BZ883)))</f>
        <v/>
      </c>
    </row>
    <row r="884" spans="1:82">
      <c r="A884" s="4" t="str">
        <f t="shared" si="280"/>
        <v/>
      </c>
      <c r="B884" s="21" t="str">
        <f>IF(Investments_Import!A884="","",Investments_Import!A884)</f>
        <v/>
      </c>
      <c r="C884" s="22" t="str">
        <f t="shared" si="273"/>
        <v/>
      </c>
      <c r="D884" s="51" t="str">
        <f t="shared" si="281"/>
        <v/>
      </c>
      <c r="E884" s="3" t="str">
        <f>IF(Investments_Import!B884="","",Investments_Import!B884)</f>
        <v/>
      </c>
      <c r="F884" s="54" t="str">
        <f t="shared" si="282"/>
        <v xml:space="preserve"> </v>
      </c>
      <c r="G884" s="54" t="str">
        <f>IF($B884="","",COUNTIF($F$2:$F884,$F884))</f>
        <v/>
      </c>
      <c r="H884" s="53" t="str">
        <f t="shared" si="283"/>
        <v xml:space="preserve">  </v>
      </c>
      <c r="I884" s="3" t="str">
        <f>IF(Investments_Import!C884="","",Investments_Import!C884)</f>
        <v/>
      </c>
      <c r="J884" s="108" t="str">
        <f>IF(Investments_Import!D884="","",Investments_Import!D884)</f>
        <v/>
      </c>
      <c r="K884" s="108" t="str">
        <f t="shared" si="284"/>
        <v/>
      </c>
      <c r="L884" s="47" t="str">
        <f>IF(Investments_Import!E884="","",Investments_Import!E884)</f>
        <v/>
      </c>
      <c r="M884" s="47" t="str">
        <f t="shared" si="274"/>
        <v/>
      </c>
      <c r="N884" s="31" t="str">
        <f>IF(Investments_Import!F884="","",Investments_Import!F884)</f>
        <v/>
      </c>
      <c r="O884" s="31" t="str">
        <f t="shared" si="275"/>
        <v/>
      </c>
      <c r="P884" s="3" t="str">
        <f>IF(Investments_Import!G884="","",Investments_Import!G884)</f>
        <v/>
      </c>
      <c r="Q884" s="3" t="str">
        <f>IF(Investments_Import!H884="","",Investments_Import!H884)</f>
        <v/>
      </c>
      <c r="R884" s="37" t="str">
        <f t="shared" si="276"/>
        <v/>
      </c>
      <c r="S884" s="37" t="str">
        <f t="shared" si="277"/>
        <v/>
      </c>
      <c r="U884" s="36" t="str">
        <f>IF(Mining_Import!A884="","",Mining_Import!A884)</f>
        <v/>
      </c>
      <c r="V884" s="22" t="str">
        <f t="shared" si="285"/>
        <v/>
      </c>
      <c r="W884" s="127" t="str">
        <f t="shared" si="286"/>
        <v/>
      </c>
      <c r="X884" s="127" t="str">
        <f t="shared" si="287"/>
        <v/>
      </c>
      <c r="Y884" s="127" t="str">
        <f t="shared" si="288"/>
        <v/>
      </c>
      <c r="Z884" s="36" t="str">
        <f>IF(Mining_Import!B884="","",Mining_Import!B884)</f>
        <v/>
      </c>
      <c r="AA884" s="184" t="str">
        <f>IF(Mining_Import!$C884="","",Mining_Import!$C884)</f>
        <v/>
      </c>
      <c r="AB884" s="122" t="str">
        <f t="shared" si="289"/>
        <v/>
      </c>
      <c r="AC884" s="122" t="str">
        <f>IF($Y884&gt;Dashboard!$Q$19,$AB884,"")</f>
        <v/>
      </c>
      <c r="AD884" s="43" t="str">
        <f t="shared" si="290"/>
        <v/>
      </c>
      <c r="AE884" s="36" t="str">
        <f>IF(Mining_Import!D884="","",Mining_Import!D884)</f>
        <v/>
      </c>
      <c r="AF884" s="36" t="str">
        <f>IF(Mining_Import!E884="","",Mining_Import!E884)</f>
        <v/>
      </c>
      <c r="AG884" s="36" t="str">
        <f>IF(Mining_Import!F884="","",Mining_Import!F884)</f>
        <v/>
      </c>
      <c r="AH884" s="36" t="str">
        <f>IF(Mining_Import!G884="","",Mining_Import!G884)</f>
        <v/>
      </c>
      <c r="AI884" s="36" t="str">
        <f>IF(Mining_Import!H884="","",Mining_Import!H884)</f>
        <v/>
      </c>
      <c r="AJ884" s="36" t="str">
        <f>IF(Mining_Import!I884="","",Mining_Import!I884)</f>
        <v/>
      </c>
      <c r="BY884" s="120" t="str">
        <f t="shared" si="278"/>
        <v/>
      </c>
      <c r="BZ884" s="184" t="str">
        <f t="shared" si="291"/>
        <v/>
      </c>
      <c r="CA884" s="37" t="str">
        <f>IFERROR(VLOOKUP($BY884,Account_Value!$C$2:$F$2500,4,0),"")</f>
        <v/>
      </c>
      <c r="CB884" s="43" t="str">
        <f t="shared" si="279"/>
        <v/>
      </c>
      <c r="CC884" s="122" t="str">
        <f>IF($BZ884="","",SUM($BZ$2:$BZ884))</f>
        <v/>
      </c>
      <c r="CD884" s="43" t="str">
        <f>IF($BZ884="","",$BU$19*(SUM($BZ$2:$BZ884)))</f>
        <v/>
      </c>
    </row>
    <row r="885" spans="1:82">
      <c r="A885" s="4" t="str">
        <f t="shared" si="280"/>
        <v/>
      </c>
      <c r="B885" s="21" t="str">
        <f>IF(Investments_Import!A885="","",Investments_Import!A885)</f>
        <v/>
      </c>
      <c r="C885" s="22" t="str">
        <f t="shared" si="273"/>
        <v/>
      </c>
      <c r="D885" s="51" t="str">
        <f t="shared" si="281"/>
        <v/>
      </c>
      <c r="E885" s="3" t="str">
        <f>IF(Investments_Import!B885="","",Investments_Import!B885)</f>
        <v/>
      </c>
      <c r="F885" s="54" t="str">
        <f t="shared" si="282"/>
        <v xml:space="preserve"> </v>
      </c>
      <c r="G885" s="54" t="str">
        <f>IF($B885="","",COUNTIF($F$2:$F885,$F885))</f>
        <v/>
      </c>
      <c r="H885" s="53" t="str">
        <f t="shared" si="283"/>
        <v xml:space="preserve">  </v>
      </c>
      <c r="I885" s="3" t="str">
        <f>IF(Investments_Import!C885="","",Investments_Import!C885)</f>
        <v/>
      </c>
      <c r="J885" s="108" t="str">
        <f>IF(Investments_Import!D885="","",Investments_Import!D885)</f>
        <v/>
      </c>
      <c r="K885" s="108" t="str">
        <f t="shared" si="284"/>
        <v/>
      </c>
      <c r="L885" s="47" t="str">
        <f>IF(Investments_Import!E885="","",Investments_Import!E885)</f>
        <v/>
      </c>
      <c r="M885" s="47" t="str">
        <f t="shared" si="274"/>
        <v/>
      </c>
      <c r="N885" s="31" t="str">
        <f>IF(Investments_Import!F885="","",Investments_Import!F885)</f>
        <v/>
      </c>
      <c r="O885" s="31" t="str">
        <f t="shared" si="275"/>
        <v/>
      </c>
      <c r="P885" s="3" t="str">
        <f>IF(Investments_Import!G885="","",Investments_Import!G885)</f>
        <v/>
      </c>
      <c r="Q885" s="3" t="str">
        <f>IF(Investments_Import!H885="","",Investments_Import!H885)</f>
        <v/>
      </c>
      <c r="R885" s="37" t="str">
        <f t="shared" si="276"/>
        <v/>
      </c>
      <c r="S885" s="37" t="str">
        <f t="shared" si="277"/>
        <v/>
      </c>
      <c r="U885" s="36" t="str">
        <f>IF(Mining_Import!A885="","",Mining_Import!A885)</f>
        <v/>
      </c>
      <c r="V885" s="22" t="str">
        <f t="shared" si="285"/>
        <v/>
      </c>
      <c r="W885" s="127" t="str">
        <f t="shared" si="286"/>
        <v/>
      </c>
      <c r="X885" s="127" t="str">
        <f t="shared" si="287"/>
        <v/>
      </c>
      <c r="Y885" s="127" t="str">
        <f t="shared" si="288"/>
        <v/>
      </c>
      <c r="Z885" s="36" t="str">
        <f>IF(Mining_Import!B885="","",Mining_Import!B885)</f>
        <v/>
      </c>
      <c r="AA885" s="184" t="str">
        <f>IF(Mining_Import!$C885="","",Mining_Import!$C885)</f>
        <v/>
      </c>
      <c r="AB885" s="122" t="str">
        <f t="shared" si="289"/>
        <v/>
      </c>
      <c r="AC885" s="122" t="str">
        <f>IF($Y885&gt;Dashboard!$Q$19,$AB885,"")</f>
        <v/>
      </c>
      <c r="AD885" s="43" t="str">
        <f t="shared" si="290"/>
        <v/>
      </c>
      <c r="AE885" s="36" t="str">
        <f>IF(Mining_Import!D885="","",Mining_Import!D885)</f>
        <v/>
      </c>
      <c r="AF885" s="36" t="str">
        <f>IF(Mining_Import!E885="","",Mining_Import!E885)</f>
        <v/>
      </c>
      <c r="AG885" s="36" t="str">
        <f>IF(Mining_Import!F885="","",Mining_Import!F885)</f>
        <v/>
      </c>
      <c r="AH885" s="36" t="str">
        <f>IF(Mining_Import!G885="","",Mining_Import!G885)</f>
        <v/>
      </c>
      <c r="AI885" s="36" t="str">
        <f>IF(Mining_Import!H885="","",Mining_Import!H885)</f>
        <v/>
      </c>
      <c r="AJ885" s="36" t="str">
        <f>IF(Mining_Import!I885="","",Mining_Import!I885)</f>
        <v/>
      </c>
      <c r="BY885" s="120" t="str">
        <f t="shared" si="278"/>
        <v/>
      </c>
      <c r="BZ885" s="184" t="str">
        <f t="shared" si="291"/>
        <v/>
      </c>
      <c r="CA885" s="37" t="str">
        <f>IFERROR(VLOOKUP($BY885,Account_Value!$C$2:$F$2500,4,0),"")</f>
        <v/>
      </c>
      <c r="CB885" s="43" t="str">
        <f t="shared" si="279"/>
        <v/>
      </c>
      <c r="CC885" s="122" t="str">
        <f>IF($BZ885="","",SUM($BZ$2:$BZ885))</f>
        <v/>
      </c>
      <c r="CD885" s="43" t="str">
        <f>IF($BZ885="","",$BU$19*(SUM($BZ$2:$BZ885)))</f>
        <v/>
      </c>
    </row>
    <row r="886" spans="1:82">
      <c r="A886" s="4" t="str">
        <f t="shared" si="280"/>
        <v/>
      </c>
      <c r="B886" s="21" t="str">
        <f>IF(Investments_Import!A886="","",Investments_Import!A886)</f>
        <v/>
      </c>
      <c r="C886" s="22" t="str">
        <f t="shared" si="273"/>
        <v/>
      </c>
      <c r="D886" s="51" t="str">
        <f t="shared" si="281"/>
        <v/>
      </c>
      <c r="E886" s="3" t="str">
        <f>IF(Investments_Import!B886="","",Investments_Import!B886)</f>
        <v/>
      </c>
      <c r="F886" s="54" t="str">
        <f t="shared" si="282"/>
        <v xml:space="preserve"> </v>
      </c>
      <c r="G886" s="54" t="str">
        <f>IF($B886="","",COUNTIF($F$2:$F886,$F886))</f>
        <v/>
      </c>
      <c r="H886" s="53" t="str">
        <f t="shared" si="283"/>
        <v xml:space="preserve">  </v>
      </c>
      <c r="I886" s="3" t="str">
        <f>IF(Investments_Import!C886="","",Investments_Import!C886)</f>
        <v/>
      </c>
      <c r="J886" s="108" t="str">
        <f>IF(Investments_Import!D886="","",Investments_Import!D886)</f>
        <v/>
      </c>
      <c r="K886" s="108" t="str">
        <f t="shared" si="284"/>
        <v/>
      </c>
      <c r="L886" s="47" t="str">
        <f>IF(Investments_Import!E886="","",Investments_Import!E886)</f>
        <v/>
      </c>
      <c r="M886" s="47" t="str">
        <f t="shared" si="274"/>
        <v/>
      </c>
      <c r="N886" s="31" t="str">
        <f>IF(Investments_Import!F886="","",Investments_Import!F886)</f>
        <v/>
      </c>
      <c r="O886" s="31" t="str">
        <f t="shared" si="275"/>
        <v/>
      </c>
      <c r="P886" s="3" t="str">
        <f>IF(Investments_Import!G886="","",Investments_Import!G886)</f>
        <v/>
      </c>
      <c r="Q886" s="3" t="str">
        <f>IF(Investments_Import!H886="","",Investments_Import!H886)</f>
        <v/>
      </c>
      <c r="R886" s="37" t="str">
        <f t="shared" si="276"/>
        <v/>
      </c>
      <c r="S886" s="37" t="str">
        <f t="shared" si="277"/>
        <v/>
      </c>
      <c r="U886" s="36" t="str">
        <f>IF(Mining_Import!A886="","",Mining_Import!A886)</f>
        <v/>
      </c>
      <c r="V886" s="22" t="str">
        <f t="shared" si="285"/>
        <v/>
      </c>
      <c r="W886" s="127" t="str">
        <f t="shared" si="286"/>
        <v/>
      </c>
      <c r="X886" s="127" t="str">
        <f t="shared" si="287"/>
        <v/>
      </c>
      <c r="Y886" s="127" t="str">
        <f t="shared" si="288"/>
        <v/>
      </c>
      <c r="Z886" s="36" t="str">
        <f>IF(Mining_Import!B886="","",Mining_Import!B886)</f>
        <v/>
      </c>
      <c r="AA886" s="184" t="str">
        <f>IF(Mining_Import!$C886="","",Mining_Import!$C886)</f>
        <v/>
      </c>
      <c r="AB886" s="122" t="str">
        <f t="shared" si="289"/>
        <v/>
      </c>
      <c r="AC886" s="122" t="str">
        <f>IF($Y886&gt;Dashboard!$Q$19,$AB886,"")</f>
        <v/>
      </c>
      <c r="AD886" s="43" t="str">
        <f t="shared" si="290"/>
        <v/>
      </c>
      <c r="AE886" s="36" t="str">
        <f>IF(Mining_Import!D886="","",Mining_Import!D886)</f>
        <v/>
      </c>
      <c r="AF886" s="36" t="str">
        <f>IF(Mining_Import!E886="","",Mining_Import!E886)</f>
        <v/>
      </c>
      <c r="AG886" s="36" t="str">
        <f>IF(Mining_Import!F886="","",Mining_Import!F886)</f>
        <v/>
      </c>
      <c r="AH886" s="36" t="str">
        <f>IF(Mining_Import!G886="","",Mining_Import!G886)</f>
        <v/>
      </c>
      <c r="AI886" s="36" t="str">
        <f>IF(Mining_Import!H886="","",Mining_Import!H886)</f>
        <v/>
      </c>
      <c r="AJ886" s="36" t="str">
        <f>IF(Mining_Import!I886="","",Mining_Import!I886)</f>
        <v/>
      </c>
      <c r="BY886" s="120" t="str">
        <f t="shared" si="278"/>
        <v/>
      </c>
      <c r="BZ886" s="184" t="str">
        <f t="shared" si="291"/>
        <v/>
      </c>
      <c r="CA886" s="37" t="str">
        <f>IFERROR(VLOOKUP($BY886,Account_Value!$C$2:$F$2500,4,0),"")</f>
        <v/>
      </c>
      <c r="CB886" s="43" t="str">
        <f t="shared" si="279"/>
        <v/>
      </c>
      <c r="CC886" s="122" t="str">
        <f>IF($BZ886="","",SUM($BZ$2:$BZ886))</f>
        <v/>
      </c>
      <c r="CD886" s="43" t="str">
        <f>IF($BZ886="","",$BU$19*(SUM($BZ$2:$BZ886)))</f>
        <v/>
      </c>
    </row>
    <row r="887" spans="1:82">
      <c r="A887" s="4" t="str">
        <f t="shared" si="280"/>
        <v/>
      </c>
      <c r="B887" s="21" t="str">
        <f>IF(Investments_Import!A887="","",Investments_Import!A887)</f>
        <v/>
      </c>
      <c r="C887" s="22" t="str">
        <f t="shared" si="273"/>
        <v/>
      </c>
      <c r="D887" s="51" t="str">
        <f t="shared" si="281"/>
        <v/>
      </c>
      <c r="E887" s="3" t="str">
        <f>IF(Investments_Import!B887="","",Investments_Import!B887)</f>
        <v/>
      </c>
      <c r="F887" s="54" t="str">
        <f t="shared" si="282"/>
        <v xml:space="preserve"> </v>
      </c>
      <c r="G887" s="54" t="str">
        <f>IF($B887="","",COUNTIF($F$2:$F887,$F887))</f>
        <v/>
      </c>
      <c r="H887" s="53" t="str">
        <f t="shared" si="283"/>
        <v xml:space="preserve">  </v>
      </c>
      <c r="I887" s="3" t="str">
        <f>IF(Investments_Import!C887="","",Investments_Import!C887)</f>
        <v/>
      </c>
      <c r="J887" s="108" t="str">
        <f>IF(Investments_Import!D887="","",Investments_Import!D887)</f>
        <v/>
      </c>
      <c r="K887" s="108" t="str">
        <f t="shared" si="284"/>
        <v/>
      </c>
      <c r="L887" s="47" t="str">
        <f>IF(Investments_Import!E887="","",Investments_Import!E887)</f>
        <v/>
      </c>
      <c r="M887" s="47" t="str">
        <f t="shared" si="274"/>
        <v/>
      </c>
      <c r="N887" s="31" t="str">
        <f>IF(Investments_Import!F887="","",Investments_Import!F887)</f>
        <v/>
      </c>
      <c r="O887" s="31" t="str">
        <f t="shared" si="275"/>
        <v/>
      </c>
      <c r="P887" s="3" t="str">
        <f>IF(Investments_Import!G887="","",Investments_Import!G887)</f>
        <v/>
      </c>
      <c r="Q887" s="3" t="str">
        <f>IF(Investments_Import!H887="","",Investments_Import!H887)</f>
        <v/>
      </c>
      <c r="R887" s="37" t="str">
        <f t="shared" si="276"/>
        <v/>
      </c>
      <c r="S887" s="37" t="str">
        <f t="shared" si="277"/>
        <v/>
      </c>
      <c r="U887" s="36" t="str">
        <f>IF(Mining_Import!A887="","",Mining_Import!A887)</f>
        <v/>
      </c>
      <c r="V887" s="22" t="str">
        <f t="shared" si="285"/>
        <v/>
      </c>
      <c r="W887" s="127" t="str">
        <f t="shared" si="286"/>
        <v/>
      </c>
      <c r="X887" s="127" t="str">
        <f t="shared" si="287"/>
        <v/>
      </c>
      <c r="Y887" s="127" t="str">
        <f t="shared" si="288"/>
        <v/>
      </c>
      <c r="Z887" s="36" t="str">
        <f>IF(Mining_Import!B887="","",Mining_Import!B887)</f>
        <v/>
      </c>
      <c r="AA887" s="184" t="str">
        <f>IF(Mining_Import!$C887="","",Mining_Import!$C887)</f>
        <v/>
      </c>
      <c r="AB887" s="122" t="str">
        <f t="shared" si="289"/>
        <v/>
      </c>
      <c r="AC887" s="122" t="str">
        <f>IF($Y887&gt;Dashboard!$Q$19,$AB887,"")</f>
        <v/>
      </c>
      <c r="AD887" s="43" t="str">
        <f t="shared" si="290"/>
        <v/>
      </c>
      <c r="AE887" s="36" t="str">
        <f>IF(Mining_Import!D887="","",Mining_Import!D887)</f>
        <v/>
      </c>
      <c r="AF887" s="36" t="str">
        <f>IF(Mining_Import!E887="","",Mining_Import!E887)</f>
        <v/>
      </c>
      <c r="AG887" s="36" t="str">
        <f>IF(Mining_Import!F887="","",Mining_Import!F887)</f>
        <v/>
      </c>
      <c r="AH887" s="36" t="str">
        <f>IF(Mining_Import!G887="","",Mining_Import!G887)</f>
        <v/>
      </c>
      <c r="AI887" s="36" t="str">
        <f>IF(Mining_Import!H887="","",Mining_Import!H887)</f>
        <v/>
      </c>
      <c r="AJ887" s="36" t="str">
        <f>IF(Mining_Import!I887="","",Mining_Import!I887)</f>
        <v/>
      </c>
      <c r="BY887" s="120" t="str">
        <f t="shared" si="278"/>
        <v/>
      </c>
      <c r="BZ887" s="184" t="str">
        <f t="shared" si="291"/>
        <v/>
      </c>
      <c r="CA887" s="37" t="str">
        <f>IFERROR(VLOOKUP($BY887,Account_Value!$C$2:$F$2500,4,0),"")</f>
        <v/>
      </c>
      <c r="CB887" s="43" t="str">
        <f t="shared" si="279"/>
        <v/>
      </c>
      <c r="CC887" s="122" t="str">
        <f>IF($BZ887="","",SUM($BZ$2:$BZ887))</f>
        <v/>
      </c>
      <c r="CD887" s="43" t="str">
        <f>IF($BZ887="","",$BU$19*(SUM($BZ$2:$BZ887)))</f>
        <v/>
      </c>
    </row>
    <row r="888" spans="1:82">
      <c r="A888" s="4" t="str">
        <f t="shared" si="280"/>
        <v/>
      </c>
      <c r="B888" s="21" t="str">
        <f>IF(Investments_Import!A888="","",Investments_Import!A888)</f>
        <v/>
      </c>
      <c r="C888" s="22" t="str">
        <f t="shared" si="273"/>
        <v/>
      </c>
      <c r="D888" s="51" t="str">
        <f t="shared" si="281"/>
        <v/>
      </c>
      <c r="E888" s="3" t="str">
        <f>IF(Investments_Import!B888="","",Investments_Import!B888)</f>
        <v/>
      </c>
      <c r="F888" s="54" t="str">
        <f t="shared" si="282"/>
        <v xml:space="preserve"> </v>
      </c>
      <c r="G888" s="54" t="str">
        <f>IF($B888="","",COUNTIF($F$2:$F888,$F888))</f>
        <v/>
      </c>
      <c r="H888" s="53" t="str">
        <f t="shared" si="283"/>
        <v xml:space="preserve">  </v>
      </c>
      <c r="I888" s="3" t="str">
        <f>IF(Investments_Import!C888="","",Investments_Import!C888)</f>
        <v/>
      </c>
      <c r="J888" s="108" t="str">
        <f>IF(Investments_Import!D888="","",Investments_Import!D888)</f>
        <v/>
      </c>
      <c r="K888" s="108" t="str">
        <f t="shared" si="284"/>
        <v/>
      </c>
      <c r="L888" s="47" t="str">
        <f>IF(Investments_Import!E888="","",Investments_Import!E888)</f>
        <v/>
      </c>
      <c r="M888" s="47" t="str">
        <f t="shared" si="274"/>
        <v/>
      </c>
      <c r="N888" s="31" t="str">
        <f>IF(Investments_Import!F888="","",Investments_Import!F888)</f>
        <v/>
      </c>
      <c r="O888" s="31" t="str">
        <f t="shared" si="275"/>
        <v/>
      </c>
      <c r="P888" s="3" t="str">
        <f>IF(Investments_Import!G888="","",Investments_Import!G888)</f>
        <v/>
      </c>
      <c r="Q888" s="3" t="str">
        <f>IF(Investments_Import!H888="","",Investments_Import!H888)</f>
        <v/>
      </c>
      <c r="R888" s="37" t="str">
        <f t="shared" si="276"/>
        <v/>
      </c>
      <c r="S888" s="37" t="str">
        <f t="shared" si="277"/>
        <v/>
      </c>
      <c r="U888" s="36" t="str">
        <f>IF(Mining_Import!A888="","",Mining_Import!A888)</f>
        <v/>
      </c>
      <c r="V888" s="22" t="str">
        <f t="shared" si="285"/>
        <v/>
      </c>
      <c r="W888" s="127" t="str">
        <f t="shared" si="286"/>
        <v/>
      </c>
      <c r="X888" s="127" t="str">
        <f t="shared" si="287"/>
        <v/>
      </c>
      <c r="Y888" s="127" t="str">
        <f t="shared" si="288"/>
        <v/>
      </c>
      <c r="Z888" s="36" t="str">
        <f>IF(Mining_Import!B888="","",Mining_Import!B888)</f>
        <v/>
      </c>
      <c r="AA888" s="184" t="str">
        <f>IF(Mining_Import!$C888="","",Mining_Import!$C888)</f>
        <v/>
      </c>
      <c r="AB888" s="122" t="str">
        <f t="shared" si="289"/>
        <v/>
      </c>
      <c r="AC888" s="122" t="str">
        <f>IF($Y888&gt;Dashboard!$Q$19,$AB888,"")</f>
        <v/>
      </c>
      <c r="AD888" s="43" t="str">
        <f t="shared" si="290"/>
        <v/>
      </c>
      <c r="AE888" s="36" t="str">
        <f>IF(Mining_Import!D888="","",Mining_Import!D888)</f>
        <v/>
      </c>
      <c r="AF888" s="36" t="str">
        <f>IF(Mining_Import!E888="","",Mining_Import!E888)</f>
        <v/>
      </c>
      <c r="AG888" s="36" t="str">
        <f>IF(Mining_Import!F888="","",Mining_Import!F888)</f>
        <v/>
      </c>
      <c r="AH888" s="36" t="str">
        <f>IF(Mining_Import!G888="","",Mining_Import!G888)</f>
        <v/>
      </c>
      <c r="AI888" s="36" t="str">
        <f>IF(Mining_Import!H888="","",Mining_Import!H888)</f>
        <v/>
      </c>
      <c r="AJ888" s="36" t="str">
        <f>IF(Mining_Import!I888="","",Mining_Import!I888)</f>
        <v/>
      </c>
      <c r="BY888" s="120" t="str">
        <f t="shared" si="278"/>
        <v/>
      </c>
      <c r="BZ888" s="184" t="str">
        <f t="shared" si="291"/>
        <v/>
      </c>
      <c r="CA888" s="37" t="str">
        <f>IFERROR(VLOOKUP($BY888,Account_Value!$C$2:$F$2500,4,0),"")</f>
        <v/>
      </c>
      <c r="CB888" s="43" t="str">
        <f t="shared" si="279"/>
        <v/>
      </c>
      <c r="CC888" s="122" t="str">
        <f>IF($BZ888="","",SUM($BZ$2:$BZ888))</f>
        <v/>
      </c>
      <c r="CD888" s="43" t="str">
        <f>IF($BZ888="","",$BU$19*(SUM($BZ$2:$BZ888)))</f>
        <v/>
      </c>
    </row>
    <row r="889" spans="1:82">
      <c r="A889" s="4" t="str">
        <f t="shared" si="280"/>
        <v/>
      </c>
      <c r="B889" s="21" t="str">
        <f>IF(Investments_Import!A889="","",Investments_Import!A889)</f>
        <v/>
      </c>
      <c r="C889" s="22" t="str">
        <f t="shared" si="273"/>
        <v/>
      </c>
      <c r="D889" s="51" t="str">
        <f t="shared" si="281"/>
        <v/>
      </c>
      <c r="E889" s="3" t="str">
        <f>IF(Investments_Import!B889="","",Investments_Import!B889)</f>
        <v/>
      </c>
      <c r="F889" s="54" t="str">
        <f t="shared" si="282"/>
        <v xml:space="preserve"> </v>
      </c>
      <c r="G889" s="54" t="str">
        <f>IF($B889="","",COUNTIF($F$2:$F889,$F889))</f>
        <v/>
      </c>
      <c r="H889" s="53" t="str">
        <f t="shared" si="283"/>
        <v xml:space="preserve">  </v>
      </c>
      <c r="I889" s="3" t="str">
        <f>IF(Investments_Import!C889="","",Investments_Import!C889)</f>
        <v/>
      </c>
      <c r="J889" s="108" t="str">
        <f>IF(Investments_Import!D889="","",Investments_Import!D889)</f>
        <v/>
      </c>
      <c r="K889" s="108" t="str">
        <f t="shared" si="284"/>
        <v/>
      </c>
      <c r="L889" s="47" t="str">
        <f>IF(Investments_Import!E889="","",Investments_Import!E889)</f>
        <v/>
      </c>
      <c r="M889" s="47" t="str">
        <f t="shared" si="274"/>
        <v/>
      </c>
      <c r="N889" s="31" t="str">
        <f>IF(Investments_Import!F889="","",Investments_Import!F889)</f>
        <v/>
      </c>
      <c r="O889" s="31" t="str">
        <f t="shared" si="275"/>
        <v/>
      </c>
      <c r="P889" s="3" t="str">
        <f>IF(Investments_Import!G889="","",Investments_Import!G889)</f>
        <v/>
      </c>
      <c r="Q889" s="3" t="str">
        <f>IF(Investments_Import!H889="","",Investments_Import!H889)</f>
        <v/>
      </c>
      <c r="R889" s="37" t="str">
        <f t="shared" si="276"/>
        <v/>
      </c>
      <c r="S889" s="37" t="str">
        <f t="shared" si="277"/>
        <v/>
      </c>
      <c r="U889" s="36" t="str">
        <f>IF(Mining_Import!A889="","",Mining_Import!A889)</f>
        <v/>
      </c>
      <c r="V889" s="22" t="str">
        <f t="shared" si="285"/>
        <v/>
      </c>
      <c r="W889" s="127" t="str">
        <f t="shared" si="286"/>
        <v/>
      </c>
      <c r="X889" s="127" t="str">
        <f t="shared" si="287"/>
        <v/>
      </c>
      <c r="Y889" s="127" t="str">
        <f t="shared" si="288"/>
        <v/>
      </c>
      <c r="Z889" s="36" t="str">
        <f>IF(Mining_Import!B889="","",Mining_Import!B889)</f>
        <v/>
      </c>
      <c r="AA889" s="184" t="str">
        <f>IF(Mining_Import!$C889="","",Mining_Import!$C889)</f>
        <v/>
      </c>
      <c r="AB889" s="122" t="str">
        <f t="shared" si="289"/>
        <v/>
      </c>
      <c r="AC889" s="122" t="str">
        <f>IF($Y889&gt;Dashboard!$Q$19,$AB889,"")</f>
        <v/>
      </c>
      <c r="AD889" s="43" t="str">
        <f t="shared" si="290"/>
        <v/>
      </c>
      <c r="AE889" s="36" t="str">
        <f>IF(Mining_Import!D889="","",Mining_Import!D889)</f>
        <v/>
      </c>
      <c r="AF889" s="36" t="str">
        <f>IF(Mining_Import!E889="","",Mining_Import!E889)</f>
        <v/>
      </c>
      <c r="AG889" s="36" t="str">
        <f>IF(Mining_Import!F889="","",Mining_Import!F889)</f>
        <v/>
      </c>
      <c r="AH889" s="36" t="str">
        <f>IF(Mining_Import!G889="","",Mining_Import!G889)</f>
        <v/>
      </c>
      <c r="AI889" s="36" t="str">
        <f>IF(Mining_Import!H889="","",Mining_Import!H889)</f>
        <v/>
      </c>
      <c r="AJ889" s="36" t="str">
        <f>IF(Mining_Import!I889="","",Mining_Import!I889)</f>
        <v/>
      </c>
      <c r="BY889" s="120" t="str">
        <f t="shared" si="278"/>
        <v/>
      </c>
      <c r="BZ889" s="184" t="str">
        <f t="shared" si="291"/>
        <v/>
      </c>
      <c r="CA889" s="37" t="str">
        <f>IFERROR(VLOOKUP($BY889,Account_Value!$C$2:$F$2500,4,0),"")</f>
        <v/>
      </c>
      <c r="CB889" s="43" t="str">
        <f t="shared" si="279"/>
        <v/>
      </c>
      <c r="CC889" s="122" t="str">
        <f>IF($BZ889="","",SUM($BZ$2:$BZ889))</f>
        <v/>
      </c>
      <c r="CD889" s="43" t="str">
        <f>IF($BZ889="","",$BU$19*(SUM($BZ$2:$BZ889)))</f>
        <v/>
      </c>
    </row>
    <row r="890" spans="1:82">
      <c r="A890" s="4" t="str">
        <f t="shared" si="280"/>
        <v/>
      </c>
      <c r="B890" s="21" t="str">
        <f>IF(Investments_Import!A890="","",Investments_Import!A890)</f>
        <v/>
      </c>
      <c r="C890" s="22" t="str">
        <f t="shared" si="273"/>
        <v/>
      </c>
      <c r="D890" s="51" t="str">
        <f t="shared" si="281"/>
        <v/>
      </c>
      <c r="E890" s="3" t="str">
        <f>IF(Investments_Import!B890="","",Investments_Import!B890)</f>
        <v/>
      </c>
      <c r="F890" s="54" t="str">
        <f t="shared" si="282"/>
        <v xml:space="preserve"> </v>
      </c>
      <c r="G890" s="54" t="str">
        <f>IF($B890="","",COUNTIF($F$2:$F890,$F890))</f>
        <v/>
      </c>
      <c r="H890" s="53" t="str">
        <f t="shared" si="283"/>
        <v xml:space="preserve">  </v>
      </c>
      <c r="I890" s="3" t="str">
        <f>IF(Investments_Import!C890="","",Investments_Import!C890)</f>
        <v/>
      </c>
      <c r="J890" s="108" t="str">
        <f>IF(Investments_Import!D890="","",Investments_Import!D890)</f>
        <v/>
      </c>
      <c r="K890" s="108" t="str">
        <f t="shared" si="284"/>
        <v/>
      </c>
      <c r="L890" s="47" t="str">
        <f>IF(Investments_Import!E890="","",Investments_Import!E890)</f>
        <v/>
      </c>
      <c r="M890" s="47" t="str">
        <f t="shared" si="274"/>
        <v/>
      </c>
      <c r="N890" s="31" t="str">
        <f>IF(Investments_Import!F890="","",Investments_Import!F890)</f>
        <v/>
      </c>
      <c r="O890" s="31" t="str">
        <f t="shared" si="275"/>
        <v/>
      </c>
      <c r="P890" s="3" t="str">
        <f>IF(Investments_Import!G890="","",Investments_Import!G890)</f>
        <v/>
      </c>
      <c r="Q890" s="3" t="str">
        <f>IF(Investments_Import!H890="","",Investments_Import!H890)</f>
        <v/>
      </c>
      <c r="R890" s="37" t="str">
        <f t="shared" si="276"/>
        <v/>
      </c>
      <c r="S890" s="37" t="str">
        <f t="shared" si="277"/>
        <v/>
      </c>
      <c r="U890" s="36" t="str">
        <f>IF(Mining_Import!A890="","",Mining_Import!A890)</f>
        <v/>
      </c>
      <c r="V890" s="22" t="str">
        <f t="shared" si="285"/>
        <v/>
      </c>
      <c r="W890" s="127" t="str">
        <f t="shared" si="286"/>
        <v/>
      </c>
      <c r="X890" s="127" t="str">
        <f t="shared" si="287"/>
        <v/>
      </c>
      <c r="Y890" s="127" t="str">
        <f t="shared" si="288"/>
        <v/>
      </c>
      <c r="Z890" s="36" t="str">
        <f>IF(Mining_Import!B890="","",Mining_Import!B890)</f>
        <v/>
      </c>
      <c r="AA890" s="184" t="str">
        <f>IF(Mining_Import!$C890="","",Mining_Import!$C890)</f>
        <v/>
      </c>
      <c r="AB890" s="122" t="str">
        <f t="shared" si="289"/>
        <v/>
      </c>
      <c r="AC890" s="122" t="str">
        <f>IF($Y890&gt;Dashboard!$Q$19,$AB890,"")</f>
        <v/>
      </c>
      <c r="AD890" s="43" t="str">
        <f t="shared" si="290"/>
        <v/>
      </c>
      <c r="AE890" s="36" t="str">
        <f>IF(Mining_Import!D890="","",Mining_Import!D890)</f>
        <v/>
      </c>
      <c r="AF890" s="36" t="str">
        <f>IF(Mining_Import!E890="","",Mining_Import!E890)</f>
        <v/>
      </c>
      <c r="AG890" s="36" t="str">
        <f>IF(Mining_Import!F890="","",Mining_Import!F890)</f>
        <v/>
      </c>
      <c r="AH890" s="36" t="str">
        <f>IF(Mining_Import!G890="","",Mining_Import!G890)</f>
        <v/>
      </c>
      <c r="AI890" s="36" t="str">
        <f>IF(Mining_Import!H890="","",Mining_Import!H890)</f>
        <v/>
      </c>
      <c r="AJ890" s="36" t="str">
        <f>IF(Mining_Import!I890="","",Mining_Import!I890)</f>
        <v/>
      </c>
      <c r="BY890" s="120" t="str">
        <f t="shared" si="278"/>
        <v/>
      </c>
      <c r="BZ890" s="184" t="str">
        <f t="shared" si="291"/>
        <v/>
      </c>
      <c r="CA890" s="37" t="str">
        <f>IFERROR(VLOOKUP($BY890,Account_Value!$C$2:$F$2500,4,0),"")</f>
        <v/>
      </c>
      <c r="CB890" s="43" t="str">
        <f t="shared" si="279"/>
        <v/>
      </c>
      <c r="CC890" s="122" t="str">
        <f>IF($BZ890="","",SUM($BZ$2:$BZ890))</f>
        <v/>
      </c>
      <c r="CD890" s="43" t="str">
        <f>IF($BZ890="","",$BU$19*(SUM($BZ$2:$BZ890)))</f>
        <v/>
      </c>
    </row>
    <row r="891" spans="1:82">
      <c r="A891" s="4" t="str">
        <f t="shared" si="280"/>
        <v/>
      </c>
      <c r="B891" s="21" t="str">
        <f>IF(Investments_Import!A891="","",Investments_Import!A891)</f>
        <v/>
      </c>
      <c r="C891" s="22" t="str">
        <f t="shared" si="273"/>
        <v/>
      </c>
      <c r="D891" s="51" t="str">
        <f t="shared" si="281"/>
        <v/>
      </c>
      <c r="E891" s="3" t="str">
        <f>IF(Investments_Import!B891="","",Investments_Import!B891)</f>
        <v/>
      </c>
      <c r="F891" s="54" t="str">
        <f t="shared" si="282"/>
        <v xml:space="preserve"> </v>
      </c>
      <c r="G891" s="54" t="str">
        <f>IF($B891="","",COUNTIF($F$2:$F891,$F891))</f>
        <v/>
      </c>
      <c r="H891" s="53" t="str">
        <f t="shared" si="283"/>
        <v xml:space="preserve">  </v>
      </c>
      <c r="I891" s="3" t="str">
        <f>IF(Investments_Import!C891="","",Investments_Import!C891)</f>
        <v/>
      </c>
      <c r="J891" s="108" t="str">
        <f>IF(Investments_Import!D891="","",Investments_Import!D891)</f>
        <v/>
      </c>
      <c r="K891" s="108" t="str">
        <f t="shared" si="284"/>
        <v/>
      </c>
      <c r="L891" s="47" t="str">
        <f>IF(Investments_Import!E891="","",Investments_Import!E891)</f>
        <v/>
      </c>
      <c r="M891" s="47" t="str">
        <f t="shared" si="274"/>
        <v/>
      </c>
      <c r="N891" s="31" t="str">
        <f>IF(Investments_Import!F891="","",Investments_Import!F891)</f>
        <v/>
      </c>
      <c r="O891" s="31" t="str">
        <f t="shared" si="275"/>
        <v/>
      </c>
      <c r="P891" s="3" t="str">
        <f>IF(Investments_Import!G891="","",Investments_Import!G891)</f>
        <v/>
      </c>
      <c r="Q891" s="3" t="str">
        <f>IF(Investments_Import!H891="","",Investments_Import!H891)</f>
        <v/>
      </c>
      <c r="R891" s="37" t="str">
        <f t="shared" si="276"/>
        <v/>
      </c>
      <c r="S891" s="37" t="str">
        <f t="shared" si="277"/>
        <v/>
      </c>
      <c r="U891" s="36" t="str">
        <f>IF(Mining_Import!A891="","",Mining_Import!A891)</f>
        <v/>
      </c>
      <c r="V891" s="22" t="str">
        <f t="shared" si="285"/>
        <v/>
      </c>
      <c r="W891" s="127" t="str">
        <f t="shared" si="286"/>
        <v/>
      </c>
      <c r="X891" s="127" t="str">
        <f t="shared" si="287"/>
        <v/>
      </c>
      <c r="Y891" s="127" t="str">
        <f t="shared" si="288"/>
        <v/>
      </c>
      <c r="Z891" s="36" t="str">
        <f>IF(Mining_Import!B891="","",Mining_Import!B891)</f>
        <v/>
      </c>
      <c r="AA891" s="184" t="str">
        <f>IF(Mining_Import!$C891="","",Mining_Import!$C891)</f>
        <v/>
      </c>
      <c r="AB891" s="122" t="str">
        <f t="shared" si="289"/>
        <v/>
      </c>
      <c r="AC891" s="122" t="str">
        <f>IF($Y891&gt;Dashboard!$Q$19,$AB891,"")</f>
        <v/>
      </c>
      <c r="AD891" s="43" t="str">
        <f t="shared" si="290"/>
        <v/>
      </c>
      <c r="AE891" s="36" t="str">
        <f>IF(Mining_Import!D891="","",Mining_Import!D891)</f>
        <v/>
      </c>
      <c r="AF891" s="36" t="str">
        <f>IF(Mining_Import!E891="","",Mining_Import!E891)</f>
        <v/>
      </c>
      <c r="AG891" s="36" t="str">
        <f>IF(Mining_Import!F891="","",Mining_Import!F891)</f>
        <v/>
      </c>
      <c r="AH891" s="36" t="str">
        <f>IF(Mining_Import!G891="","",Mining_Import!G891)</f>
        <v/>
      </c>
      <c r="AI891" s="36" t="str">
        <f>IF(Mining_Import!H891="","",Mining_Import!H891)</f>
        <v/>
      </c>
      <c r="AJ891" s="36" t="str">
        <f>IF(Mining_Import!I891="","",Mining_Import!I891)</f>
        <v/>
      </c>
      <c r="BY891" s="120" t="str">
        <f t="shared" si="278"/>
        <v/>
      </c>
      <c r="BZ891" s="184" t="str">
        <f t="shared" si="291"/>
        <v/>
      </c>
      <c r="CA891" s="37" t="str">
        <f>IFERROR(VLOOKUP($BY891,Account_Value!$C$2:$F$2500,4,0),"")</f>
        <v/>
      </c>
      <c r="CB891" s="43" t="str">
        <f t="shared" si="279"/>
        <v/>
      </c>
      <c r="CC891" s="122" t="str">
        <f>IF($BZ891="","",SUM($BZ$2:$BZ891))</f>
        <v/>
      </c>
      <c r="CD891" s="43" t="str">
        <f>IF($BZ891="","",$BU$19*(SUM($BZ$2:$BZ891)))</f>
        <v/>
      </c>
    </row>
    <row r="892" spans="1:82">
      <c r="A892" s="4" t="str">
        <f t="shared" si="280"/>
        <v/>
      </c>
      <c r="B892" s="21" t="str">
        <f>IF(Investments_Import!A892="","",Investments_Import!A892)</f>
        <v/>
      </c>
      <c r="C892" s="22" t="str">
        <f t="shared" si="273"/>
        <v/>
      </c>
      <c r="D892" s="51" t="str">
        <f t="shared" si="281"/>
        <v/>
      </c>
      <c r="E892" s="3" t="str">
        <f>IF(Investments_Import!B892="","",Investments_Import!B892)</f>
        <v/>
      </c>
      <c r="F892" s="54" t="str">
        <f t="shared" si="282"/>
        <v xml:space="preserve"> </v>
      </c>
      <c r="G892" s="54" t="str">
        <f>IF($B892="","",COUNTIF($F$2:$F892,$F892))</f>
        <v/>
      </c>
      <c r="H892" s="53" t="str">
        <f t="shared" si="283"/>
        <v xml:space="preserve">  </v>
      </c>
      <c r="I892" s="3" t="str">
        <f>IF(Investments_Import!C892="","",Investments_Import!C892)</f>
        <v/>
      </c>
      <c r="J892" s="108" t="str">
        <f>IF(Investments_Import!D892="","",Investments_Import!D892)</f>
        <v/>
      </c>
      <c r="K892" s="108" t="str">
        <f t="shared" si="284"/>
        <v/>
      </c>
      <c r="L892" s="47" t="str">
        <f>IF(Investments_Import!E892="","",Investments_Import!E892)</f>
        <v/>
      </c>
      <c r="M892" s="47" t="str">
        <f t="shared" si="274"/>
        <v/>
      </c>
      <c r="N892" s="31" t="str">
        <f>IF(Investments_Import!F892="","",Investments_Import!F892)</f>
        <v/>
      </c>
      <c r="O892" s="31" t="str">
        <f t="shared" si="275"/>
        <v/>
      </c>
      <c r="P892" s="3" t="str">
        <f>IF(Investments_Import!G892="","",Investments_Import!G892)</f>
        <v/>
      </c>
      <c r="Q892" s="3" t="str">
        <f>IF(Investments_Import!H892="","",Investments_Import!H892)</f>
        <v/>
      </c>
      <c r="R892" s="37" t="str">
        <f t="shared" si="276"/>
        <v/>
      </c>
      <c r="S892" s="37" t="str">
        <f t="shared" si="277"/>
        <v/>
      </c>
      <c r="U892" s="36" t="str">
        <f>IF(Mining_Import!A892="","",Mining_Import!A892)</f>
        <v/>
      </c>
      <c r="V892" s="22" t="str">
        <f t="shared" si="285"/>
        <v/>
      </c>
      <c r="W892" s="127" t="str">
        <f t="shared" si="286"/>
        <v/>
      </c>
      <c r="X892" s="127" t="str">
        <f t="shared" si="287"/>
        <v/>
      </c>
      <c r="Y892" s="127" t="str">
        <f t="shared" si="288"/>
        <v/>
      </c>
      <c r="Z892" s="36" t="str">
        <f>IF(Mining_Import!B892="","",Mining_Import!B892)</f>
        <v/>
      </c>
      <c r="AA892" s="184" t="str">
        <f>IF(Mining_Import!$C892="","",Mining_Import!$C892)</f>
        <v/>
      </c>
      <c r="AB892" s="122" t="str">
        <f t="shared" si="289"/>
        <v/>
      </c>
      <c r="AC892" s="122" t="str">
        <f>IF($Y892&gt;Dashboard!$Q$19,$AB892,"")</f>
        <v/>
      </c>
      <c r="AD892" s="43" t="str">
        <f t="shared" si="290"/>
        <v/>
      </c>
      <c r="AE892" s="36" t="str">
        <f>IF(Mining_Import!D892="","",Mining_Import!D892)</f>
        <v/>
      </c>
      <c r="AF892" s="36" t="str">
        <f>IF(Mining_Import!E892="","",Mining_Import!E892)</f>
        <v/>
      </c>
      <c r="AG892" s="36" t="str">
        <f>IF(Mining_Import!F892="","",Mining_Import!F892)</f>
        <v/>
      </c>
      <c r="AH892" s="36" t="str">
        <f>IF(Mining_Import!G892="","",Mining_Import!G892)</f>
        <v/>
      </c>
      <c r="AI892" s="36" t="str">
        <f>IF(Mining_Import!H892="","",Mining_Import!H892)</f>
        <v/>
      </c>
      <c r="AJ892" s="36" t="str">
        <f>IF(Mining_Import!I892="","",Mining_Import!I892)</f>
        <v/>
      </c>
      <c r="BY892" s="120" t="str">
        <f t="shared" si="278"/>
        <v/>
      </c>
      <c r="BZ892" s="184" t="str">
        <f t="shared" si="291"/>
        <v/>
      </c>
      <c r="CA892" s="37" t="str">
        <f>IFERROR(VLOOKUP($BY892,Account_Value!$C$2:$F$2500,4,0),"")</f>
        <v/>
      </c>
      <c r="CB892" s="43" t="str">
        <f t="shared" si="279"/>
        <v/>
      </c>
      <c r="CC892" s="122" t="str">
        <f>IF($BZ892="","",SUM($BZ$2:$BZ892))</f>
        <v/>
      </c>
      <c r="CD892" s="43" t="str">
        <f>IF($BZ892="","",$BU$19*(SUM($BZ$2:$BZ892)))</f>
        <v/>
      </c>
    </row>
    <row r="893" spans="1:82">
      <c r="A893" s="4" t="str">
        <f t="shared" si="280"/>
        <v/>
      </c>
      <c r="B893" s="21" t="str">
        <f>IF(Investments_Import!A893="","",Investments_Import!A893)</f>
        <v/>
      </c>
      <c r="C893" s="22" t="str">
        <f t="shared" si="273"/>
        <v/>
      </c>
      <c r="D893" s="51" t="str">
        <f t="shared" si="281"/>
        <v/>
      </c>
      <c r="E893" s="3" t="str">
        <f>IF(Investments_Import!B893="","",Investments_Import!B893)</f>
        <v/>
      </c>
      <c r="F893" s="54" t="str">
        <f t="shared" si="282"/>
        <v xml:space="preserve"> </v>
      </c>
      <c r="G893" s="54" t="str">
        <f>IF($B893="","",COUNTIF($F$2:$F893,$F893))</f>
        <v/>
      </c>
      <c r="H893" s="53" t="str">
        <f t="shared" si="283"/>
        <v xml:space="preserve">  </v>
      </c>
      <c r="I893" s="3" t="str">
        <f>IF(Investments_Import!C893="","",Investments_Import!C893)</f>
        <v/>
      </c>
      <c r="J893" s="108" t="str">
        <f>IF(Investments_Import!D893="","",Investments_Import!D893)</f>
        <v/>
      </c>
      <c r="K893" s="108" t="str">
        <f t="shared" si="284"/>
        <v/>
      </c>
      <c r="L893" s="47" t="str">
        <f>IF(Investments_Import!E893="","",Investments_Import!E893)</f>
        <v/>
      </c>
      <c r="M893" s="47" t="str">
        <f t="shared" si="274"/>
        <v/>
      </c>
      <c r="N893" s="31" t="str">
        <f>IF(Investments_Import!F893="","",Investments_Import!F893)</f>
        <v/>
      </c>
      <c r="O893" s="31" t="str">
        <f t="shared" si="275"/>
        <v/>
      </c>
      <c r="P893" s="3" t="str">
        <f>IF(Investments_Import!G893="","",Investments_Import!G893)</f>
        <v/>
      </c>
      <c r="Q893" s="3" t="str">
        <f>IF(Investments_Import!H893="","",Investments_Import!H893)</f>
        <v/>
      </c>
      <c r="R893" s="37" t="str">
        <f t="shared" si="276"/>
        <v/>
      </c>
      <c r="S893" s="37" t="str">
        <f t="shared" si="277"/>
        <v/>
      </c>
      <c r="U893" s="36" t="str">
        <f>IF(Mining_Import!A893="","",Mining_Import!A893)</f>
        <v/>
      </c>
      <c r="V893" s="22" t="str">
        <f t="shared" si="285"/>
        <v/>
      </c>
      <c r="W893" s="127" t="str">
        <f t="shared" si="286"/>
        <v/>
      </c>
      <c r="X893" s="127" t="str">
        <f t="shared" si="287"/>
        <v/>
      </c>
      <c r="Y893" s="127" t="str">
        <f t="shared" si="288"/>
        <v/>
      </c>
      <c r="Z893" s="36" t="str">
        <f>IF(Mining_Import!B893="","",Mining_Import!B893)</f>
        <v/>
      </c>
      <c r="AA893" s="184" t="str">
        <f>IF(Mining_Import!$C893="","",Mining_Import!$C893)</f>
        <v/>
      </c>
      <c r="AB893" s="122" t="str">
        <f t="shared" si="289"/>
        <v/>
      </c>
      <c r="AC893" s="122" t="str">
        <f>IF($Y893&gt;Dashboard!$Q$19,$AB893,"")</f>
        <v/>
      </c>
      <c r="AD893" s="43" t="str">
        <f t="shared" si="290"/>
        <v/>
      </c>
      <c r="AE893" s="36" t="str">
        <f>IF(Mining_Import!D893="","",Mining_Import!D893)</f>
        <v/>
      </c>
      <c r="AF893" s="36" t="str">
        <f>IF(Mining_Import!E893="","",Mining_Import!E893)</f>
        <v/>
      </c>
      <c r="AG893" s="36" t="str">
        <f>IF(Mining_Import!F893="","",Mining_Import!F893)</f>
        <v/>
      </c>
      <c r="AH893" s="36" t="str">
        <f>IF(Mining_Import!G893="","",Mining_Import!G893)</f>
        <v/>
      </c>
      <c r="AI893" s="36" t="str">
        <f>IF(Mining_Import!H893="","",Mining_Import!H893)</f>
        <v/>
      </c>
      <c r="AJ893" s="36" t="str">
        <f>IF(Mining_Import!I893="","",Mining_Import!I893)</f>
        <v/>
      </c>
      <c r="BY893" s="120" t="str">
        <f t="shared" si="278"/>
        <v/>
      </c>
      <c r="BZ893" s="184" t="str">
        <f t="shared" si="291"/>
        <v/>
      </c>
      <c r="CA893" s="37" t="str">
        <f>IFERROR(VLOOKUP($BY893,Account_Value!$C$2:$F$2500,4,0),"")</f>
        <v/>
      </c>
      <c r="CB893" s="43" t="str">
        <f t="shared" si="279"/>
        <v/>
      </c>
      <c r="CC893" s="122" t="str">
        <f>IF($BZ893="","",SUM($BZ$2:$BZ893))</f>
        <v/>
      </c>
      <c r="CD893" s="43" t="str">
        <f>IF($BZ893="","",$BU$19*(SUM($BZ$2:$BZ893)))</f>
        <v/>
      </c>
    </row>
    <row r="894" spans="1:82">
      <c r="A894" s="4" t="str">
        <f t="shared" si="280"/>
        <v/>
      </c>
      <c r="B894" s="21" t="str">
        <f>IF(Investments_Import!A894="","",Investments_Import!A894)</f>
        <v/>
      </c>
      <c r="C894" s="22" t="str">
        <f t="shared" si="273"/>
        <v/>
      </c>
      <c r="D894" s="51" t="str">
        <f t="shared" si="281"/>
        <v/>
      </c>
      <c r="E894" s="3" t="str">
        <f>IF(Investments_Import!B894="","",Investments_Import!B894)</f>
        <v/>
      </c>
      <c r="F894" s="54" t="str">
        <f t="shared" si="282"/>
        <v xml:space="preserve"> </v>
      </c>
      <c r="G894" s="54" t="str">
        <f>IF($B894="","",COUNTIF($F$2:$F894,$F894))</f>
        <v/>
      </c>
      <c r="H894" s="53" t="str">
        <f t="shared" si="283"/>
        <v xml:space="preserve">  </v>
      </c>
      <c r="I894" s="3" t="str">
        <f>IF(Investments_Import!C894="","",Investments_Import!C894)</f>
        <v/>
      </c>
      <c r="J894" s="108" t="str">
        <f>IF(Investments_Import!D894="","",Investments_Import!D894)</f>
        <v/>
      </c>
      <c r="K894" s="108" t="str">
        <f t="shared" si="284"/>
        <v/>
      </c>
      <c r="L894" s="47" t="str">
        <f>IF(Investments_Import!E894="","",Investments_Import!E894)</f>
        <v/>
      </c>
      <c r="M894" s="47" t="str">
        <f t="shared" si="274"/>
        <v/>
      </c>
      <c r="N894" s="31" t="str">
        <f>IF(Investments_Import!F894="","",Investments_Import!F894)</f>
        <v/>
      </c>
      <c r="O894" s="31" t="str">
        <f t="shared" si="275"/>
        <v/>
      </c>
      <c r="P894" s="3" t="str">
        <f>IF(Investments_Import!G894="","",Investments_Import!G894)</f>
        <v/>
      </c>
      <c r="Q894" s="3" t="str">
        <f>IF(Investments_Import!H894="","",Investments_Import!H894)</f>
        <v/>
      </c>
      <c r="R894" s="37" t="str">
        <f t="shared" si="276"/>
        <v/>
      </c>
      <c r="S894" s="37" t="str">
        <f t="shared" si="277"/>
        <v/>
      </c>
      <c r="U894" s="36" t="str">
        <f>IF(Mining_Import!A894="","",Mining_Import!A894)</f>
        <v/>
      </c>
      <c r="V894" s="22" t="str">
        <f t="shared" si="285"/>
        <v/>
      </c>
      <c r="W894" s="127" t="str">
        <f t="shared" si="286"/>
        <v/>
      </c>
      <c r="X894" s="127" t="str">
        <f t="shared" si="287"/>
        <v/>
      </c>
      <c r="Y894" s="127" t="str">
        <f t="shared" si="288"/>
        <v/>
      </c>
      <c r="Z894" s="36" t="str">
        <f>IF(Mining_Import!B894="","",Mining_Import!B894)</f>
        <v/>
      </c>
      <c r="AA894" s="184" t="str">
        <f>IF(Mining_Import!$C894="","",Mining_Import!$C894)</f>
        <v/>
      </c>
      <c r="AB894" s="122" t="str">
        <f t="shared" si="289"/>
        <v/>
      </c>
      <c r="AC894" s="122" t="str">
        <f>IF($Y894&gt;Dashboard!$Q$19,$AB894,"")</f>
        <v/>
      </c>
      <c r="AD894" s="43" t="str">
        <f t="shared" si="290"/>
        <v/>
      </c>
      <c r="AE894" s="36" t="str">
        <f>IF(Mining_Import!D894="","",Mining_Import!D894)</f>
        <v/>
      </c>
      <c r="AF894" s="36" t="str">
        <f>IF(Mining_Import!E894="","",Mining_Import!E894)</f>
        <v/>
      </c>
      <c r="AG894" s="36" t="str">
        <f>IF(Mining_Import!F894="","",Mining_Import!F894)</f>
        <v/>
      </c>
      <c r="AH894" s="36" t="str">
        <f>IF(Mining_Import!G894="","",Mining_Import!G894)</f>
        <v/>
      </c>
      <c r="AI894" s="36" t="str">
        <f>IF(Mining_Import!H894="","",Mining_Import!H894)</f>
        <v/>
      </c>
      <c r="AJ894" s="36" t="str">
        <f>IF(Mining_Import!I894="","",Mining_Import!I894)</f>
        <v/>
      </c>
      <c r="BY894" s="120" t="str">
        <f t="shared" si="278"/>
        <v/>
      </c>
      <c r="BZ894" s="184" t="str">
        <f t="shared" si="291"/>
        <v/>
      </c>
      <c r="CA894" s="37" t="str">
        <f>IFERROR(VLOOKUP($BY894,Account_Value!$C$2:$F$2500,4,0),"")</f>
        <v/>
      </c>
      <c r="CB894" s="43" t="str">
        <f t="shared" si="279"/>
        <v/>
      </c>
      <c r="CC894" s="122" t="str">
        <f>IF($BZ894="","",SUM($BZ$2:$BZ894))</f>
        <v/>
      </c>
      <c r="CD894" s="43" t="str">
        <f>IF($BZ894="","",$BU$19*(SUM($BZ$2:$BZ894)))</f>
        <v/>
      </c>
    </row>
    <row r="895" spans="1:82">
      <c r="A895" s="4" t="str">
        <f t="shared" si="280"/>
        <v/>
      </c>
      <c r="B895" s="21" t="str">
        <f>IF(Investments_Import!A895="","",Investments_Import!A895)</f>
        <v/>
      </c>
      <c r="C895" s="22" t="str">
        <f t="shared" si="273"/>
        <v/>
      </c>
      <c r="D895" s="51" t="str">
        <f t="shared" si="281"/>
        <v/>
      </c>
      <c r="E895" s="3" t="str">
        <f>IF(Investments_Import!B895="","",Investments_Import!B895)</f>
        <v/>
      </c>
      <c r="F895" s="54" t="str">
        <f t="shared" si="282"/>
        <v xml:space="preserve"> </v>
      </c>
      <c r="G895" s="54" t="str">
        <f>IF($B895="","",COUNTIF($F$2:$F895,$F895))</f>
        <v/>
      </c>
      <c r="H895" s="53" t="str">
        <f t="shared" si="283"/>
        <v xml:space="preserve">  </v>
      </c>
      <c r="I895" s="3" t="str">
        <f>IF(Investments_Import!C895="","",Investments_Import!C895)</f>
        <v/>
      </c>
      <c r="J895" s="108" t="str">
        <f>IF(Investments_Import!D895="","",Investments_Import!D895)</f>
        <v/>
      </c>
      <c r="K895" s="108" t="str">
        <f t="shared" si="284"/>
        <v/>
      </c>
      <c r="L895" s="47" t="str">
        <f>IF(Investments_Import!E895="","",Investments_Import!E895)</f>
        <v/>
      </c>
      <c r="M895" s="47" t="str">
        <f t="shared" si="274"/>
        <v/>
      </c>
      <c r="N895" s="31" t="str">
        <f>IF(Investments_Import!F895="","",Investments_Import!F895)</f>
        <v/>
      </c>
      <c r="O895" s="31" t="str">
        <f t="shared" si="275"/>
        <v/>
      </c>
      <c r="P895" s="3" t="str">
        <f>IF(Investments_Import!G895="","",Investments_Import!G895)</f>
        <v/>
      </c>
      <c r="Q895" s="3" t="str">
        <f>IF(Investments_Import!H895="","",Investments_Import!H895)</f>
        <v/>
      </c>
      <c r="R895" s="37" t="str">
        <f t="shared" si="276"/>
        <v/>
      </c>
      <c r="S895" s="37" t="str">
        <f t="shared" si="277"/>
        <v/>
      </c>
      <c r="U895" s="36" t="str">
        <f>IF(Mining_Import!A895="","",Mining_Import!A895)</f>
        <v/>
      </c>
      <c r="V895" s="22" t="str">
        <f t="shared" si="285"/>
        <v/>
      </c>
      <c r="W895" s="127" t="str">
        <f t="shared" si="286"/>
        <v/>
      </c>
      <c r="X895" s="127" t="str">
        <f t="shared" si="287"/>
        <v/>
      </c>
      <c r="Y895" s="127" t="str">
        <f t="shared" si="288"/>
        <v/>
      </c>
      <c r="Z895" s="36" t="str">
        <f>IF(Mining_Import!B895="","",Mining_Import!B895)</f>
        <v/>
      </c>
      <c r="AA895" s="184" t="str">
        <f>IF(Mining_Import!$C895="","",Mining_Import!$C895)</f>
        <v/>
      </c>
      <c r="AB895" s="122" t="str">
        <f t="shared" si="289"/>
        <v/>
      </c>
      <c r="AC895" s="122" t="str">
        <f>IF($Y895&gt;Dashboard!$Q$19,$AB895,"")</f>
        <v/>
      </c>
      <c r="AD895" s="43" t="str">
        <f t="shared" si="290"/>
        <v/>
      </c>
      <c r="AE895" s="36" t="str">
        <f>IF(Mining_Import!D895="","",Mining_Import!D895)</f>
        <v/>
      </c>
      <c r="AF895" s="36" t="str">
        <f>IF(Mining_Import!E895="","",Mining_Import!E895)</f>
        <v/>
      </c>
      <c r="AG895" s="36" t="str">
        <f>IF(Mining_Import!F895="","",Mining_Import!F895)</f>
        <v/>
      </c>
      <c r="AH895" s="36" t="str">
        <f>IF(Mining_Import!G895="","",Mining_Import!G895)</f>
        <v/>
      </c>
      <c r="AI895" s="36" t="str">
        <f>IF(Mining_Import!H895="","",Mining_Import!H895)</f>
        <v/>
      </c>
      <c r="AJ895" s="36" t="str">
        <f>IF(Mining_Import!I895="","",Mining_Import!I895)</f>
        <v/>
      </c>
      <c r="BY895" s="120" t="str">
        <f t="shared" si="278"/>
        <v/>
      </c>
      <c r="BZ895" s="184" t="str">
        <f t="shared" si="291"/>
        <v/>
      </c>
      <c r="CA895" s="37" t="str">
        <f>IFERROR(VLOOKUP($BY895,Account_Value!$C$2:$F$2500,4,0),"")</f>
        <v/>
      </c>
      <c r="CB895" s="43" t="str">
        <f t="shared" si="279"/>
        <v/>
      </c>
      <c r="CC895" s="122" t="str">
        <f>IF($BZ895="","",SUM($BZ$2:$BZ895))</f>
        <v/>
      </c>
      <c r="CD895" s="43" t="str">
        <f>IF($BZ895="","",$BU$19*(SUM($BZ$2:$BZ895)))</f>
        <v/>
      </c>
    </row>
    <row r="896" spans="1:82">
      <c r="A896" s="4" t="str">
        <f t="shared" si="280"/>
        <v/>
      </c>
      <c r="B896" s="21" t="str">
        <f>IF(Investments_Import!A896="","",Investments_Import!A896)</f>
        <v/>
      </c>
      <c r="C896" s="22" t="str">
        <f t="shared" si="273"/>
        <v/>
      </c>
      <c r="D896" s="51" t="str">
        <f t="shared" si="281"/>
        <v/>
      </c>
      <c r="E896" s="3" t="str">
        <f>IF(Investments_Import!B896="","",Investments_Import!B896)</f>
        <v/>
      </c>
      <c r="F896" s="54" t="str">
        <f t="shared" si="282"/>
        <v xml:space="preserve"> </v>
      </c>
      <c r="G896" s="54" t="str">
        <f>IF($B896="","",COUNTIF($F$2:$F896,$F896))</f>
        <v/>
      </c>
      <c r="H896" s="53" t="str">
        <f t="shared" si="283"/>
        <v xml:space="preserve">  </v>
      </c>
      <c r="I896" s="3" t="str">
        <f>IF(Investments_Import!C896="","",Investments_Import!C896)</f>
        <v/>
      </c>
      <c r="J896" s="108" t="str">
        <f>IF(Investments_Import!D896="","",Investments_Import!D896)</f>
        <v/>
      </c>
      <c r="K896" s="108" t="str">
        <f t="shared" si="284"/>
        <v/>
      </c>
      <c r="L896" s="47" t="str">
        <f>IF(Investments_Import!E896="","",Investments_Import!E896)</f>
        <v/>
      </c>
      <c r="M896" s="47" t="str">
        <f t="shared" si="274"/>
        <v/>
      </c>
      <c r="N896" s="31" t="str">
        <f>IF(Investments_Import!F896="","",Investments_Import!F896)</f>
        <v/>
      </c>
      <c r="O896" s="31" t="str">
        <f t="shared" si="275"/>
        <v/>
      </c>
      <c r="P896" s="3" t="str">
        <f>IF(Investments_Import!G896="","",Investments_Import!G896)</f>
        <v/>
      </c>
      <c r="Q896" s="3" t="str">
        <f>IF(Investments_Import!H896="","",Investments_Import!H896)</f>
        <v/>
      </c>
      <c r="R896" s="37" t="str">
        <f t="shared" si="276"/>
        <v/>
      </c>
      <c r="S896" s="37" t="str">
        <f t="shared" si="277"/>
        <v/>
      </c>
      <c r="U896" s="36" t="str">
        <f>IF(Mining_Import!A896="","",Mining_Import!A896)</f>
        <v/>
      </c>
      <c r="V896" s="22" t="str">
        <f t="shared" si="285"/>
        <v/>
      </c>
      <c r="W896" s="127" t="str">
        <f t="shared" si="286"/>
        <v/>
      </c>
      <c r="X896" s="127" t="str">
        <f t="shared" si="287"/>
        <v/>
      </c>
      <c r="Y896" s="127" t="str">
        <f t="shared" si="288"/>
        <v/>
      </c>
      <c r="Z896" s="36" t="str">
        <f>IF(Mining_Import!B896="","",Mining_Import!B896)</f>
        <v/>
      </c>
      <c r="AA896" s="184" t="str">
        <f>IF(Mining_Import!$C896="","",Mining_Import!$C896)</f>
        <v/>
      </c>
      <c r="AB896" s="122" t="str">
        <f t="shared" si="289"/>
        <v/>
      </c>
      <c r="AC896" s="122" t="str">
        <f>IF($Y896&gt;Dashboard!$Q$19,$AB896,"")</f>
        <v/>
      </c>
      <c r="AD896" s="43" t="str">
        <f t="shared" si="290"/>
        <v/>
      </c>
      <c r="AE896" s="36" t="str">
        <f>IF(Mining_Import!D896="","",Mining_Import!D896)</f>
        <v/>
      </c>
      <c r="AF896" s="36" t="str">
        <f>IF(Mining_Import!E896="","",Mining_Import!E896)</f>
        <v/>
      </c>
      <c r="AG896" s="36" t="str">
        <f>IF(Mining_Import!F896="","",Mining_Import!F896)</f>
        <v/>
      </c>
      <c r="AH896" s="36" t="str">
        <f>IF(Mining_Import!G896="","",Mining_Import!G896)</f>
        <v/>
      </c>
      <c r="AI896" s="36" t="str">
        <f>IF(Mining_Import!H896="","",Mining_Import!H896)</f>
        <v/>
      </c>
      <c r="AJ896" s="36" t="str">
        <f>IF(Mining_Import!I896="","",Mining_Import!I896)</f>
        <v/>
      </c>
      <c r="BY896" s="120" t="str">
        <f t="shared" si="278"/>
        <v/>
      </c>
      <c r="BZ896" s="184" t="str">
        <f t="shared" si="291"/>
        <v/>
      </c>
      <c r="CA896" s="37" t="str">
        <f>IFERROR(VLOOKUP($BY896,Account_Value!$C$2:$F$2500,4,0),"")</f>
        <v/>
      </c>
      <c r="CB896" s="43" t="str">
        <f t="shared" si="279"/>
        <v/>
      </c>
      <c r="CC896" s="122" t="str">
        <f>IF($BZ896="","",SUM($BZ$2:$BZ896))</f>
        <v/>
      </c>
      <c r="CD896" s="43" t="str">
        <f>IF($BZ896="","",$BU$19*(SUM($BZ$2:$BZ896)))</f>
        <v/>
      </c>
    </row>
    <row r="897" spans="1:82">
      <c r="A897" s="4" t="str">
        <f t="shared" si="280"/>
        <v/>
      </c>
      <c r="B897" s="21" t="str">
        <f>IF(Investments_Import!A897="","",Investments_Import!A897)</f>
        <v/>
      </c>
      <c r="C897" s="22" t="str">
        <f t="shared" si="273"/>
        <v/>
      </c>
      <c r="D897" s="51" t="str">
        <f t="shared" si="281"/>
        <v/>
      </c>
      <c r="E897" s="3" t="str">
        <f>IF(Investments_Import!B897="","",Investments_Import!B897)</f>
        <v/>
      </c>
      <c r="F897" s="54" t="str">
        <f t="shared" si="282"/>
        <v xml:space="preserve"> </v>
      </c>
      <c r="G897" s="54" t="str">
        <f>IF($B897="","",COUNTIF($F$2:$F897,$F897))</f>
        <v/>
      </c>
      <c r="H897" s="53" t="str">
        <f t="shared" si="283"/>
        <v xml:space="preserve">  </v>
      </c>
      <c r="I897" s="3" t="str">
        <f>IF(Investments_Import!C897="","",Investments_Import!C897)</f>
        <v/>
      </c>
      <c r="J897" s="108" t="str">
        <f>IF(Investments_Import!D897="","",Investments_Import!D897)</f>
        <v/>
      </c>
      <c r="K897" s="108" t="str">
        <f t="shared" si="284"/>
        <v/>
      </c>
      <c r="L897" s="47" t="str">
        <f>IF(Investments_Import!E897="","",Investments_Import!E897)</f>
        <v/>
      </c>
      <c r="M897" s="47" t="str">
        <f t="shared" si="274"/>
        <v/>
      </c>
      <c r="N897" s="31" t="str">
        <f>IF(Investments_Import!F897="","",Investments_Import!F897)</f>
        <v/>
      </c>
      <c r="O897" s="31" t="str">
        <f t="shared" si="275"/>
        <v/>
      </c>
      <c r="P897" s="3" t="str">
        <f>IF(Investments_Import!G897="","",Investments_Import!G897)</f>
        <v/>
      </c>
      <c r="Q897" s="3" t="str">
        <f>IF(Investments_Import!H897="","",Investments_Import!H897)</f>
        <v/>
      </c>
      <c r="R897" s="37" t="str">
        <f t="shared" si="276"/>
        <v/>
      </c>
      <c r="S897" s="37" t="str">
        <f t="shared" si="277"/>
        <v/>
      </c>
      <c r="U897" s="36" t="str">
        <f>IF(Mining_Import!A897="","",Mining_Import!A897)</f>
        <v/>
      </c>
      <c r="V897" s="22" t="str">
        <f t="shared" si="285"/>
        <v/>
      </c>
      <c r="W897" s="127" t="str">
        <f t="shared" si="286"/>
        <v/>
      </c>
      <c r="X897" s="127" t="str">
        <f t="shared" si="287"/>
        <v/>
      </c>
      <c r="Y897" s="127" t="str">
        <f t="shared" si="288"/>
        <v/>
      </c>
      <c r="Z897" s="36" t="str">
        <f>IF(Mining_Import!B897="","",Mining_Import!B897)</f>
        <v/>
      </c>
      <c r="AA897" s="184" t="str">
        <f>IF(Mining_Import!$C897="","",Mining_Import!$C897)</f>
        <v/>
      </c>
      <c r="AB897" s="122" t="str">
        <f t="shared" si="289"/>
        <v/>
      </c>
      <c r="AC897" s="122" t="str">
        <f>IF($Y897&gt;Dashboard!$Q$19,$AB897,"")</f>
        <v/>
      </c>
      <c r="AD897" s="43" t="str">
        <f t="shared" si="290"/>
        <v/>
      </c>
      <c r="AE897" s="36" t="str">
        <f>IF(Mining_Import!D897="","",Mining_Import!D897)</f>
        <v/>
      </c>
      <c r="AF897" s="36" t="str">
        <f>IF(Mining_Import!E897="","",Mining_Import!E897)</f>
        <v/>
      </c>
      <c r="AG897" s="36" t="str">
        <f>IF(Mining_Import!F897="","",Mining_Import!F897)</f>
        <v/>
      </c>
      <c r="AH897" s="36" t="str">
        <f>IF(Mining_Import!G897="","",Mining_Import!G897)</f>
        <v/>
      </c>
      <c r="AI897" s="36" t="str">
        <f>IF(Mining_Import!H897="","",Mining_Import!H897)</f>
        <v/>
      </c>
      <c r="AJ897" s="36" t="str">
        <f>IF(Mining_Import!I897="","",Mining_Import!I897)</f>
        <v/>
      </c>
      <c r="BY897" s="120" t="str">
        <f t="shared" si="278"/>
        <v/>
      </c>
      <c r="BZ897" s="184" t="str">
        <f t="shared" si="291"/>
        <v/>
      </c>
      <c r="CA897" s="37" t="str">
        <f>IFERROR(VLOOKUP($BY897,Account_Value!$C$2:$F$2500,4,0),"")</f>
        <v/>
      </c>
      <c r="CB897" s="43" t="str">
        <f t="shared" si="279"/>
        <v/>
      </c>
      <c r="CC897" s="122" t="str">
        <f>IF($BZ897="","",SUM($BZ$2:$BZ897))</f>
        <v/>
      </c>
      <c r="CD897" s="43" t="str">
        <f>IF($BZ897="","",$BU$19*(SUM($BZ$2:$BZ897)))</f>
        <v/>
      </c>
    </row>
    <row r="898" spans="1:82">
      <c r="A898" s="4" t="str">
        <f t="shared" si="280"/>
        <v/>
      </c>
      <c r="B898" s="21" t="str">
        <f>IF(Investments_Import!A898="","",Investments_Import!A898)</f>
        <v/>
      </c>
      <c r="C898" s="22" t="str">
        <f t="shared" ref="C898:C961" si="292">IF(B898="","",B898*1)</f>
        <v/>
      </c>
      <c r="D898" s="51" t="str">
        <f t="shared" si="281"/>
        <v/>
      </c>
      <c r="E898" s="3" t="str">
        <f>IF(Investments_Import!B898="","",Investments_Import!B898)</f>
        <v/>
      </c>
      <c r="F898" s="54" t="str">
        <f t="shared" si="282"/>
        <v xml:space="preserve"> </v>
      </c>
      <c r="G898" s="54" t="str">
        <f>IF($B898="","",COUNTIF($F$2:$F898,$F898))</f>
        <v/>
      </c>
      <c r="H898" s="53" t="str">
        <f t="shared" si="283"/>
        <v xml:space="preserve">  </v>
      </c>
      <c r="I898" s="3" t="str">
        <f>IF(Investments_Import!C898="","",Investments_Import!C898)</f>
        <v/>
      </c>
      <c r="J898" s="108" t="str">
        <f>IF(Investments_Import!D898="","",Investments_Import!D898)</f>
        <v/>
      </c>
      <c r="K898" s="108" t="str">
        <f t="shared" si="284"/>
        <v/>
      </c>
      <c r="L898" s="47" t="str">
        <f>IF(Investments_Import!E898="","",Investments_Import!E898)</f>
        <v/>
      </c>
      <c r="M898" s="47" t="str">
        <f t="shared" ref="M898:M961" si="293">IF($L898="","",$L898*1)</f>
        <v/>
      </c>
      <c r="N898" s="31" t="str">
        <f>IF(Investments_Import!F898="","",Investments_Import!F898)</f>
        <v/>
      </c>
      <c r="O898" s="31" t="str">
        <f t="shared" ref="O898:O961" si="294">IF($N898="","",$N898*1)</f>
        <v/>
      </c>
      <c r="P898" s="3" t="str">
        <f>IF(Investments_Import!G898="","",Investments_Import!G898)</f>
        <v/>
      </c>
      <c r="Q898" s="3" t="str">
        <f>IF(Investments_Import!H898="","",Investments_Import!H898)</f>
        <v/>
      </c>
      <c r="R898" s="37" t="str">
        <f t="shared" ref="R898:R961" si="295">IF($Q898="","",IF($Q898="USD",$P898,$P898*$J898))</f>
        <v/>
      </c>
      <c r="S898" s="37" t="str">
        <f t="shared" ref="S898:S961" si="296">IF($R898="","",$R898*1)</f>
        <v/>
      </c>
      <c r="U898" s="36" t="str">
        <f>IF(Mining_Import!A898="","",Mining_Import!A898)</f>
        <v/>
      </c>
      <c r="V898" s="22" t="str">
        <f t="shared" si="285"/>
        <v/>
      </c>
      <c r="W898" s="127" t="str">
        <f t="shared" si="286"/>
        <v/>
      </c>
      <c r="X898" s="127" t="str">
        <f t="shared" si="287"/>
        <v/>
      </c>
      <c r="Y898" s="127" t="str">
        <f t="shared" si="288"/>
        <v/>
      </c>
      <c r="Z898" s="36" t="str">
        <f>IF(Mining_Import!B898="","",Mining_Import!B898)</f>
        <v/>
      </c>
      <c r="AA898" s="184" t="str">
        <f>IF(Mining_Import!$C898="","",Mining_Import!$C898)</f>
        <v/>
      </c>
      <c r="AB898" s="122" t="str">
        <f t="shared" si="289"/>
        <v/>
      </c>
      <c r="AC898" s="122" t="str">
        <f>IF($Y898&gt;Dashboard!$Q$19,$AB898,"")</f>
        <v/>
      </c>
      <c r="AD898" s="43" t="str">
        <f t="shared" si="290"/>
        <v/>
      </c>
      <c r="AE898" s="36" t="str">
        <f>IF(Mining_Import!D898="","",Mining_Import!D898)</f>
        <v/>
      </c>
      <c r="AF898" s="36" t="str">
        <f>IF(Mining_Import!E898="","",Mining_Import!E898)</f>
        <v/>
      </c>
      <c r="AG898" s="36" t="str">
        <f>IF(Mining_Import!F898="","",Mining_Import!F898)</f>
        <v/>
      </c>
      <c r="AH898" s="36" t="str">
        <f>IF(Mining_Import!G898="","",Mining_Import!G898)</f>
        <v/>
      </c>
      <c r="AI898" s="36" t="str">
        <f>IF(Mining_Import!H898="","",Mining_Import!H898)</f>
        <v/>
      </c>
      <c r="AJ898" s="36" t="str">
        <f>IF(Mining_Import!I898="","",Mining_Import!I898)</f>
        <v/>
      </c>
      <c r="BY898" s="120" t="str">
        <f t="shared" ref="BY898:BY961" si="297">Y898</f>
        <v/>
      </c>
      <c r="BZ898" s="184" t="str">
        <f t="shared" si="291"/>
        <v/>
      </c>
      <c r="CA898" s="37" t="str">
        <f>IFERROR(VLOOKUP($BY898,Account_Value!$C$2:$F$2500,4,0),"")</f>
        <v/>
      </c>
      <c r="CB898" s="43" t="str">
        <f t="shared" ref="CB898:CB961" si="298">IF(BZ898="","",BZ898*CA898)</f>
        <v/>
      </c>
      <c r="CC898" s="122" t="str">
        <f>IF($BZ898="","",SUM($BZ$2:$BZ898))</f>
        <v/>
      </c>
      <c r="CD898" s="43" t="str">
        <f>IF($BZ898="","",$BU$19*(SUM($BZ$2:$BZ898)))</f>
        <v/>
      </c>
    </row>
    <row r="899" spans="1:82">
      <c r="A899" s="4" t="str">
        <f t="shared" ref="A899:A962" si="299">IF($B899="","",$A898+1)</f>
        <v/>
      </c>
      <c r="B899" s="21" t="str">
        <f>IF(Investments_Import!A899="","",Investments_Import!A899)</f>
        <v/>
      </c>
      <c r="C899" s="22" t="str">
        <f t="shared" si="292"/>
        <v/>
      </c>
      <c r="D899" s="51" t="str">
        <f t="shared" ref="D899:D962" si="300">$C899</f>
        <v/>
      </c>
      <c r="E899" s="3" t="str">
        <f>IF(Investments_Import!B899="","",Investments_Import!B899)</f>
        <v/>
      </c>
      <c r="F899" s="54" t="str">
        <f t="shared" ref="F899:F962" si="301">CONCATENATE(TEXT($D899,"dd-mmm-yyyy")," ",$E899)</f>
        <v xml:space="preserve"> </v>
      </c>
      <c r="G899" s="54" t="str">
        <f>IF($B899="","",COUNTIF($F$2:$F899,$F899))</f>
        <v/>
      </c>
      <c r="H899" s="53" t="str">
        <f t="shared" ref="H899:H962" si="302">CONCATENATE(TEXT($D899,"dd-mmm-yyyy")," ",$E899," ",$G899)</f>
        <v xml:space="preserve">  </v>
      </c>
      <c r="I899" s="3" t="str">
        <f>IF(Investments_Import!C899="","",Investments_Import!C899)</f>
        <v/>
      </c>
      <c r="J899" s="108" t="str">
        <f>IF(Investments_Import!D899="","",Investments_Import!D899)</f>
        <v/>
      </c>
      <c r="K899" s="108" t="str">
        <f t="shared" ref="K899:K962" si="303">IF($B899="","",$J899*1)</f>
        <v/>
      </c>
      <c r="L899" s="47" t="str">
        <f>IF(Investments_Import!E899="","",Investments_Import!E899)</f>
        <v/>
      </c>
      <c r="M899" s="47" t="str">
        <f t="shared" si="293"/>
        <v/>
      </c>
      <c r="N899" s="31" t="str">
        <f>IF(Investments_Import!F899="","",Investments_Import!F899)</f>
        <v/>
      </c>
      <c r="O899" s="31" t="str">
        <f t="shared" si="294"/>
        <v/>
      </c>
      <c r="P899" s="3" t="str">
        <f>IF(Investments_Import!G899="","",Investments_Import!G899)</f>
        <v/>
      </c>
      <c r="Q899" s="3" t="str">
        <f>IF(Investments_Import!H899="","",Investments_Import!H899)</f>
        <v/>
      </c>
      <c r="R899" s="37" t="str">
        <f t="shared" si="295"/>
        <v/>
      </c>
      <c r="S899" s="37" t="str">
        <f t="shared" si="296"/>
        <v/>
      </c>
      <c r="U899" s="36" t="str">
        <f>IF(Mining_Import!A899="","",Mining_Import!A899)</f>
        <v/>
      </c>
      <c r="V899" s="22" t="str">
        <f t="shared" ref="V899:V962" si="304">IF(U899="","",U899*1)</f>
        <v/>
      </c>
      <c r="W899" s="127" t="str">
        <f t="shared" ref="W899:W962" si="305">V899</f>
        <v/>
      </c>
      <c r="X899" s="127" t="str">
        <f t="shared" ref="X899:X962" si="306">IFERROR(INT($W899),"")</f>
        <v/>
      </c>
      <c r="Y899" s="127" t="str">
        <f t="shared" ref="Y899:Y962" si="307">$X899</f>
        <v/>
      </c>
      <c r="Z899" s="36" t="str">
        <f>IF(Mining_Import!B899="","",Mining_Import!B899)</f>
        <v/>
      </c>
      <c r="AA899" s="184" t="str">
        <f>IF(Mining_Import!$C899="","",Mining_Import!$C899)</f>
        <v/>
      </c>
      <c r="AB899" s="122" t="str">
        <f t="shared" ref="AB899:AB962" si="308">IFERROR($AA899*1,"")</f>
        <v/>
      </c>
      <c r="AC899" s="122" t="str">
        <f>IF($Y899&gt;Dashboard!$Q$19,$AB899,"")</f>
        <v/>
      </c>
      <c r="AD899" s="43" t="str">
        <f t="shared" ref="AD899:AD962" si="309">IFERROR($AB899*$BU$19,"")</f>
        <v/>
      </c>
      <c r="AE899" s="36" t="str">
        <f>IF(Mining_Import!D899="","",Mining_Import!D899)</f>
        <v/>
      </c>
      <c r="AF899" s="36" t="str">
        <f>IF(Mining_Import!E899="","",Mining_Import!E899)</f>
        <v/>
      </c>
      <c r="AG899" s="36" t="str">
        <f>IF(Mining_Import!F899="","",Mining_Import!F899)</f>
        <v/>
      </c>
      <c r="AH899" s="36" t="str">
        <f>IF(Mining_Import!G899="","",Mining_Import!G899)</f>
        <v/>
      </c>
      <c r="AI899" s="36" t="str">
        <f>IF(Mining_Import!H899="","",Mining_Import!H899)</f>
        <v/>
      </c>
      <c r="AJ899" s="36" t="str">
        <f>IF(Mining_Import!I899="","",Mining_Import!I899)</f>
        <v/>
      </c>
      <c r="BY899" s="120" t="str">
        <f t="shared" si="297"/>
        <v/>
      </c>
      <c r="BZ899" s="184" t="str">
        <f t="shared" ref="BZ899:BZ962" si="310">AB899</f>
        <v/>
      </c>
      <c r="CA899" s="37" t="str">
        <f>IFERROR(VLOOKUP($BY899,Account_Value!$C$2:$F$2500,4,0),"")</f>
        <v/>
      </c>
      <c r="CB899" s="43" t="str">
        <f t="shared" si="298"/>
        <v/>
      </c>
      <c r="CC899" s="122" t="str">
        <f>IF($BZ899="","",SUM($BZ$2:$BZ899))</f>
        <v/>
      </c>
      <c r="CD899" s="43" t="str">
        <f>IF($BZ899="","",$BU$19*(SUM($BZ$2:$BZ899)))</f>
        <v/>
      </c>
    </row>
    <row r="900" spans="1:82">
      <c r="A900" s="4" t="str">
        <f t="shared" si="299"/>
        <v/>
      </c>
      <c r="B900" s="21" t="str">
        <f>IF(Investments_Import!A900="","",Investments_Import!A900)</f>
        <v/>
      </c>
      <c r="C900" s="22" t="str">
        <f t="shared" si="292"/>
        <v/>
      </c>
      <c r="D900" s="51" t="str">
        <f t="shared" si="300"/>
        <v/>
      </c>
      <c r="E900" s="3" t="str">
        <f>IF(Investments_Import!B900="","",Investments_Import!B900)</f>
        <v/>
      </c>
      <c r="F900" s="54" t="str">
        <f t="shared" si="301"/>
        <v xml:space="preserve"> </v>
      </c>
      <c r="G900" s="54" t="str">
        <f>IF($B900="","",COUNTIF($F$2:$F900,$F900))</f>
        <v/>
      </c>
      <c r="H900" s="53" t="str">
        <f t="shared" si="302"/>
        <v xml:space="preserve">  </v>
      </c>
      <c r="I900" s="3" t="str">
        <f>IF(Investments_Import!C900="","",Investments_Import!C900)</f>
        <v/>
      </c>
      <c r="J900" s="108" t="str">
        <f>IF(Investments_Import!D900="","",Investments_Import!D900)</f>
        <v/>
      </c>
      <c r="K900" s="108" t="str">
        <f t="shared" si="303"/>
        <v/>
      </c>
      <c r="L900" s="47" t="str">
        <f>IF(Investments_Import!E900="","",Investments_Import!E900)</f>
        <v/>
      </c>
      <c r="M900" s="47" t="str">
        <f t="shared" si="293"/>
        <v/>
      </c>
      <c r="N900" s="31" t="str">
        <f>IF(Investments_Import!F900="","",Investments_Import!F900)</f>
        <v/>
      </c>
      <c r="O900" s="31" t="str">
        <f t="shared" si="294"/>
        <v/>
      </c>
      <c r="P900" s="3" t="str">
        <f>IF(Investments_Import!G900="","",Investments_Import!G900)</f>
        <v/>
      </c>
      <c r="Q900" s="3" t="str">
        <f>IF(Investments_Import!H900="","",Investments_Import!H900)</f>
        <v/>
      </c>
      <c r="R900" s="37" t="str">
        <f t="shared" si="295"/>
        <v/>
      </c>
      <c r="S900" s="37" t="str">
        <f t="shared" si="296"/>
        <v/>
      </c>
      <c r="U900" s="36" t="str">
        <f>IF(Mining_Import!A900="","",Mining_Import!A900)</f>
        <v/>
      </c>
      <c r="V900" s="22" t="str">
        <f t="shared" si="304"/>
        <v/>
      </c>
      <c r="W900" s="127" t="str">
        <f t="shared" si="305"/>
        <v/>
      </c>
      <c r="X900" s="127" t="str">
        <f t="shared" si="306"/>
        <v/>
      </c>
      <c r="Y900" s="127" t="str">
        <f t="shared" si="307"/>
        <v/>
      </c>
      <c r="Z900" s="36" t="str">
        <f>IF(Mining_Import!B900="","",Mining_Import!B900)</f>
        <v/>
      </c>
      <c r="AA900" s="184" t="str">
        <f>IF(Mining_Import!$C900="","",Mining_Import!$C900)</f>
        <v/>
      </c>
      <c r="AB900" s="122" t="str">
        <f t="shared" si="308"/>
        <v/>
      </c>
      <c r="AC900" s="122" t="str">
        <f>IF($Y900&gt;Dashboard!$Q$19,$AB900,"")</f>
        <v/>
      </c>
      <c r="AD900" s="43" t="str">
        <f t="shared" si="309"/>
        <v/>
      </c>
      <c r="AE900" s="36" t="str">
        <f>IF(Mining_Import!D900="","",Mining_Import!D900)</f>
        <v/>
      </c>
      <c r="AF900" s="36" t="str">
        <f>IF(Mining_Import!E900="","",Mining_Import!E900)</f>
        <v/>
      </c>
      <c r="AG900" s="36" t="str">
        <f>IF(Mining_Import!F900="","",Mining_Import!F900)</f>
        <v/>
      </c>
      <c r="AH900" s="36" t="str">
        <f>IF(Mining_Import!G900="","",Mining_Import!G900)</f>
        <v/>
      </c>
      <c r="AI900" s="36" t="str">
        <f>IF(Mining_Import!H900="","",Mining_Import!H900)</f>
        <v/>
      </c>
      <c r="AJ900" s="36" t="str">
        <f>IF(Mining_Import!I900="","",Mining_Import!I900)</f>
        <v/>
      </c>
      <c r="BY900" s="120" t="str">
        <f t="shared" si="297"/>
        <v/>
      </c>
      <c r="BZ900" s="184" t="str">
        <f t="shared" si="310"/>
        <v/>
      </c>
      <c r="CA900" s="37" t="str">
        <f>IFERROR(VLOOKUP($BY900,Account_Value!$C$2:$F$2500,4,0),"")</f>
        <v/>
      </c>
      <c r="CB900" s="43" t="str">
        <f t="shared" si="298"/>
        <v/>
      </c>
      <c r="CC900" s="122" t="str">
        <f>IF($BZ900="","",SUM($BZ$2:$BZ900))</f>
        <v/>
      </c>
      <c r="CD900" s="43" t="str">
        <f>IF($BZ900="","",$BU$19*(SUM($BZ$2:$BZ900)))</f>
        <v/>
      </c>
    </row>
    <row r="901" spans="1:82">
      <c r="A901" s="4" t="str">
        <f t="shared" si="299"/>
        <v/>
      </c>
      <c r="B901" s="21" t="str">
        <f>IF(Investments_Import!A901="","",Investments_Import!A901)</f>
        <v/>
      </c>
      <c r="C901" s="22" t="str">
        <f t="shared" si="292"/>
        <v/>
      </c>
      <c r="D901" s="51" t="str">
        <f t="shared" si="300"/>
        <v/>
      </c>
      <c r="E901" s="3" t="str">
        <f>IF(Investments_Import!B901="","",Investments_Import!B901)</f>
        <v/>
      </c>
      <c r="F901" s="54" t="str">
        <f t="shared" si="301"/>
        <v xml:space="preserve"> </v>
      </c>
      <c r="G901" s="54" t="str">
        <f>IF($B901="","",COUNTIF($F$2:$F901,$F901))</f>
        <v/>
      </c>
      <c r="H901" s="53" t="str">
        <f t="shared" si="302"/>
        <v xml:space="preserve">  </v>
      </c>
      <c r="I901" s="3" t="str">
        <f>IF(Investments_Import!C901="","",Investments_Import!C901)</f>
        <v/>
      </c>
      <c r="J901" s="108" t="str">
        <f>IF(Investments_Import!D901="","",Investments_Import!D901)</f>
        <v/>
      </c>
      <c r="K901" s="108" t="str">
        <f t="shared" si="303"/>
        <v/>
      </c>
      <c r="L901" s="47" t="str">
        <f>IF(Investments_Import!E901="","",Investments_Import!E901)</f>
        <v/>
      </c>
      <c r="M901" s="47" t="str">
        <f t="shared" si="293"/>
        <v/>
      </c>
      <c r="N901" s="31" t="str">
        <f>IF(Investments_Import!F901="","",Investments_Import!F901)</f>
        <v/>
      </c>
      <c r="O901" s="31" t="str">
        <f t="shared" si="294"/>
        <v/>
      </c>
      <c r="P901" s="3" t="str">
        <f>IF(Investments_Import!G901="","",Investments_Import!G901)</f>
        <v/>
      </c>
      <c r="Q901" s="3" t="str">
        <f>IF(Investments_Import!H901="","",Investments_Import!H901)</f>
        <v/>
      </c>
      <c r="R901" s="37" t="str">
        <f t="shared" si="295"/>
        <v/>
      </c>
      <c r="S901" s="37" t="str">
        <f t="shared" si="296"/>
        <v/>
      </c>
      <c r="U901" s="36" t="str">
        <f>IF(Mining_Import!A901="","",Mining_Import!A901)</f>
        <v/>
      </c>
      <c r="V901" s="22" t="str">
        <f t="shared" si="304"/>
        <v/>
      </c>
      <c r="W901" s="127" t="str">
        <f t="shared" si="305"/>
        <v/>
      </c>
      <c r="X901" s="127" t="str">
        <f t="shared" si="306"/>
        <v/>
      </c>
      <c r="Y901" s="127" t="str">
        <f t="shared" si="307"/>
        <v/>
      </c>
      <c r="Z901" s="36" t="str">
        <f>IF(Mining_Import!B901="","",Mining_Import!B901)</f>
        <v/>
      </c>
      <c r="AA901" s="184" t="str">
        <f>IF(Mining_Import!$C901="","",Mining_Import!$C901)</f>
        <v/>
      </c>
      <c r="AB901" s="122" t="str">
        <f t="shared" si="308"/>
        <v/>
      </c>
      <c r="AC901" s="122" t="str">
        <f>IF($Y901&gt;Dashboard!$Q$19,$AB901,"")</f>
        <v/>
      </c>
      <c r="AD901" s="43" t="str">
        <f t="shared" si="309"/>
        <v/>
      </c>
      <c r="AE901" s="36" t="str">
        <f>IF(Mining_Import!D901="","",Mining_Import!D901)</f>
        <v/>
      </c>
      <c r="AF901" s="36" t="str">
        <f>IF(Mining_Import!E901="","",Mining_Import!E901)</f>
        <v/>
      </c>
      <c r="AG901" s="36" t="str">
        <f>IF(Mining_Import!F901="","",Mining_Import!F901)</f>
        <v/>
      </c>
      <c r="AH901" s="36" t="str">
        <f>IF(Mining_Import!G901="","",Mining_Import!G901)</f>
        <v/>
      </c>
      <c r="AI901" s="36" t="str">
        <f>IF(Mining_Import!H901="","",Mining_Import!H901)</f>
        <v/>
      </c>
      <c r="AJ901" s="36" t="str">
        <f>IF(Mining_Import!I901="","",Mining_Import!I901)</f>
        <v/>
      </c>
      <c r="BY901" s="120" t="str">
        <f t="shared" si="297"/>
        <v/>
      </c>
      <c r="BZ901" s="184" t="str">
        <f t="shared" si="310"/>
        <v/>
      </c>
      <c r="CA901" s="37" t="str">
        <f>IFERROR(VLOOKUP($BY901,Account_Value!$C$2:$F$2500,4,0),"")</f>
        <v/>
      </c>
      <c r="CB901" s="43" t="str">
        <f t="shared" si="298"/>
        <v/>
      </c>
      <c r="CC901" s="122" t="str">
        <f>IF($BZ901="","",SUM($BZ$2:$BZ901))</f>
        <v/>
      </c>
      <c r="CD901" s="43" t="str">
        <f>IF($BZ901="","",$BU$19*(SUM($BZ$2:$BZ901)))</f>
        <v/>
      </c>
    </row>
    <row r="902" spans="1:82">
      <c r="A902" s="4" t="str">
        <f t="shared" si="299"/>
        <v/>
      </c>
      <c r="B902" s="21" t="str">
        <f>IF(Investments_Import!A902="","",Investments_Import!A902)</f>
        <v/>
      </c>
      <c r="C902" s="22" t="str">
        <f t="shared" si="292"/>
        <v/>
      </c>
      <c r="D902" s="51" t="str">
        <f t="shared" si="300"/>
        <v/>
      </c>
      <c r="E902" s="3" t="str">
        <f>IF(Investments_Import!B902="","",Investments_Import!B902)</f>
        <v/>
      </c>
      <c r="F902" s="54" t="str">
        <f t="shared" si="301"/>
        <v xml:space="preserve"> </v>
      </c>
      <c r="G902" s="54" t="str">
        <f>IF($B902="","",COUNTIF($F$2:$F902,$F902))</f>
        <v/>
      </c>
      <c r="H902" s="53" t="str">
        <f t="shared" si="302"/>
        <v xml:space="preserve">  </v>
      </c>
      <c r="I902" s="3" t="str">
        <f>IF(Investments_Import!C902="","",Investments_Import!C902)</f>
        <v/>
      </c>
      <c r="J902" s="108" t="str">
        <f>IF(Investments_Import!D902="","",Investments_Import!D902)</f>
        <v/>
      </c>
      <c r="K902" s="108" t="str">
        <f t="shared" si="303"/>
        <v/>
      </c>
      <c r="L902" s="47" t="str">
        <f>IF(Investments_Import!E902="","",Investments_Import!E902)</f>
        <v/>
      </c>
      <c r="M902" s="47" t="str">
        <f t="shared" si="293"/>
        <v/>
      </c>
      <c r="N902" s="31" t="str">
        <f>IF(Investments_Import!F902="","",Investments_Import!F902)</f>
        <v/>
      </c>
      <c r="O902" s="31" t="str">
        <f t="shared" si="294"/>
        <v/>
      </c>
      <c r="P902" s="3" t="str">
        <f>IF(Investments_Import!G902="","",Investments_Import!G902)</f>
        <v/>
      </c>
      <c r="Q902" s="3" t="str">
        <f>IF(Investments_Import!H902="","",Investments_Import!H902)</f>
        <v/>
      </c>
      <c r="R902" s="37" t="str">
        <f t="shared" si="295"/>
        <v/>
      </c>
      <c r="S902" s="37" t="str">
        <f t="shared" si="296"/>
        <v/>
      </c>
      <c r="U902" s="36" t="str">
        <f>IF(Mining_Import!A902="","",Mining_Import!A902)</f>
        <v/>
      </c>
      <c r="V902" s="22" t="str">
        <f t="shared" si="304"/>
        <v/>
      </c>
      <c r="W902" s="127" t="str">
        <f t="shared" si="305"/>
        <v/>
      </c>
      <c r="X902" s="127" t="str">
        <f t="shared" si="306"/>
        <v/>
      </c>
      <c r="Y902" s="127" t="str">
        <f t="shared" si="307"/>
        <v/>
      </c>
      <c r="Z902" s="36" t="str">
        <f>IF(Mining_Import!B902="","",Mining_Import!B902)</f>
        <v/>
      </c>
      <c r="AA902" s="184" t="str">
        <f>IF(Mining_Import!$C902="","",Mining_Import!$C902)</f>
        <v/>
      </c>
      <c r="AB902" s="122" t="str">
        <f t="shared" si="308"/>
        <v/>
      </c>
      <c r="AC902" s="122" t="str">
        <f>IF($Y902&gt;Dashboard!$Q$19,$AB902,"")</f>
        <v/>
      </c>
      <c r="AD902" s="43" t="str">
        <f t="shared" si="309"/>
        <v/>
      </c>
      <c r="AE902" s="36" t="str">
        <f>IF(Mining_Import!D902="","",Mining_Import!D902)</f>
        <v/>
      </c>
      <c r="AF902" s="36" t="str">
        <f>IF(Mining_Import!E902="","",Mining_Import!E902)</f>
        <v/>
      </c>
      <c r="AG902" s="36" t="str">
        <f>IF(Mining_Import!F902="","",Mining_Import!F902)</f>
        <v/>
      </c>
      <c r="AH902" s="36" t="str">
        <f>IF(Mining_Import!G902="","",Mining_Import!G902)</f>
        <v/>
      </c>
      <c r="AI902" s="36" t="str">
        <f>IF(Mining_Import!H902="","",Mining_Import!H902)</f>
        <v/>
      </c>
      <c r="AJ902" s="36" t="str">
        <f>IF(Mining_Import!I902="","",Mining_Import!I902)</f>
        <v/>
      </c>
      <c r="BY902" s="120" t="str">
        <f t="shared" si="297"/>
        <v/>
      </c>
      <c r="BZ902" s="184" t="str">
        <f t="shared" si="310"/>
        <v/>
      </c>
      <c r="CA902" s="37" t="str">
        <f>IFERROR(VLOOKUP($BY902,Account_Value!$C$2:$F$2500,4,0),"")</f>
        <v/>
      </c>
      <c r="CB902" s="43" t="str">
        <f t="shared" si="298"/>
        <v/>
      </c>
      <c r="CC902" s="122" t="str">
        <f>IF($BZ902="","",SUM($BZ$2:$BZ902))</f>
        <v/>
      </c>
      <c r="CD902" s="43" t="str">
        <f>IF($BZ902="","",$BU$19*(SUM($BZ$2:$BZ902)))</f>
        <v/>
      </c>
    </row>
    <row r="903" spans="1:82">
      <c r="A903" s="4" t="str">
        <f t="shared" si="299"/>
        <v/>
      </c>
      <c r="B903" s="21" t="str">
        <f>IF(Investments_Import!A903="","",Investments_Import!A903)</f>
        <v/>
      </c>
      <c r="C903" s="22" t="str">
        <f t="shared" si="292"/>
        <v/>
      </c>
      <c r="D903" s="51" t="str">
        <f t="shared" si="300"/>
        <v/>
      </c>
      <c r="E903" s="3" t="str">
        <f>IF(Investments_Import!B903="","",Investments_Import!B903)</f>
        <v/>
      </c>
      <c r="F903" s="54" t="str">
        <f t="shared" si="301"/>
        <v xml:space="preserve"> </v>
      </c>
      <c r="G903" s="54" t="str">
        <f>IF($B903="","",COUNTIF($F$2:$F903,$F903))</f>
        <v/>
      </c>
      <c r="H903" s="53" t="str">
        <f t="shared" si="302"/>
        <v xml:space="preserve">  </v>
      </c>
      <c r="I903" s="3" t="str">
        <f>IF(Investments_Import!C903="","",Investments_Import!C903)</f>
        <v/>
      </c>
      <c r="J903" s="108" t="str">
        <f>IF(Investments_Import!D903="","",Investments_Import!D903)</f>
        <v/>
      </c>
      <c r="K903" s="108" t="str">
        <f t="shared" si="303"/>
        <v/>
      </c>
      <c r="L903" s="47" t="str">
        <f>IF(Investments_Import!E903="","",Investments_Import!E903)</f>
        <v/>
      </c>
      <c r="M903" s="47" t="str">
        <f t="shared" si="293"/>
        <v/>
      </c>
      <c r="N903" s="31" t="str">
        <f>IF(Investments_Import!F903="","",Investments_Import!F903)</f>
        <v/>
      </c>
      <c r="O903" s="31" t="str">
        <f t="shared" si="294"/>
        <v/>
      </c>
      <c r="P903" s="3" t="str">
        <f>IF(Investments_Import!G903="","",Investments_Import!G903)</f>
        <v/>
      </c>
      <c r="Q903" s="3" t="str">
        <f>IF(Investments_Import!H903="","",Investments_Import!H903)</f>
        <v/>
      </c>
      <c r="R903" s="37" t="str">
        <f t="shared" si="295"/>
        <v/>
      </c>
      <c r="S903" s="37" t="str">
        <f t="shared" si="296"/>
        <v/>
      </c>
      <c r="U903" s="36" t="str">
        <f>IF(Mining_Import!A903="","",Mining_Import!A903)</f>
        <v/>
      </c>
      <c r="V903" s="22" t="str">
        <f t="shared" si="304"/>
        <v/>
      </c>
      <c r="W903" s="127" t="str">
        <f t="shared" si="305"/>
        <v/>
      </c>
      <c r="X903" s="127" t="str">
        <f t="shared" si="306"/>
        <v/>
      </c>
      <c r="Y903" s="127" t="str">
        <f t="shared" si="307"/>
        <v/>
      </c>
      <c r="Z903" s="36" t="str">
        <f>IF(Mining_Import!B903="","",Mining_Import!B903)</f>
        <v/>
      </c>
      <c r="AA903" s="184" t="str">
        <f>IF(Mining_Import!$C903="","",Mining_Import!$C903)</f>
        <v/>
      </c>
      <c r="AB903" s="122" t="str">
        <f t="shared" si="308"/>
        <v/>
      </c>
      <c r="AC903" s="122" t="str">
        <f>IF($Y903&gt;Dashboard!$Q$19,$AB903,"")</f>
        <v/>
      </c>
      <c r="AD903" s="43" t="str">
        <f t="shared" si="309"/>
        <v/>
      </c>
      <c r="AE903" s="36" t="str">
        <f>IF(Mining_Import!D903="","",Mining_Import!D903)</f>
        <v/>
      </c>
      <c r="AF903" s="36" t="str">
        <f>IF(Mining_Import!E903="","",Mining_Import!E903)</f>
        <v/>
      </c>
      <c r="AG903" s="36" t="str">
        <f>IF(Mining_Import!F903="","",Mining_Import!F903)</f>
        <v/>
      </c>
      <c r="AH903" s="36" t="str">
        <f>IF(Mining_Import!G903="","",Mining_Import!G903)</f>
        <v/>
      </c>
      <c r="AI903" s="36" t="str">
        <f>IF(Mining_Import!H903="","",Mining_Import!H903)</f>
        <v/>
      </c>
      <c r="AJ903" s="36" t="str">
        <f>IF(Mining_Import!I903="","",Mining_Import!I903)</f>
        <v/>
      </c>
      <c r="BY903" s="120" t="str">
        <f t="shared" si="297"/>
        <v/>
      </c>
      <c r="BZ903" s="184" t="str">
        <f t="shared" si="310"/>
        <v/>
      </c>
      <c r="CA903" s="37" t="str">
        <f>IFERROR(VLOOKUP($BY903,Account_Value!$C$2:$F$2500,4,0),"")</f>
        <v/>
      </c>
      <c r="CB903" s="43" t="str">
        <f t="shared" si="298"/>
        <v/>
      </c>
      <c r="CC903" s="122" t="str">
        <f>IF($BZ903="","",SUM($BZ$2:$BZ903))</f>
        <v/>
      </c>
      <c r="CD903" s="43" t="str">
        <f>IF($BZ903="","",$BU$19*(SUM($BZ$2:$BZ903)))</f>
        <v/>
      </c>
    </row>
    <row r="904" spans="1:82">
      <c r="A904" s="4" t="str">
        <f t="shared" si="299"/>
        <v/>
      </c>
      <c r="B904" s="21" t="str">
        <f>IF(Investments_Import!A904="","",Investments_Import!A904)</f>
        <v/>
      </c>
      <c r="C904" s="22" t="str">
        <f t="shared" si="292"/>
        <v/>
      </c>
      <c r="D904" s="51" t="str">
        <f t="shared" si="300"/>
        <v/>
      </c>
      <c r="E904" s="3" t="str">
        <f>IF(Investments_Import!B904="","",Investments_Import!B904)</f>
        <v/>
      </c>
      <c r="F904" s="54" t="str">
        <f t="shared" si="301"/>
        <v xml:space="preserve"> </v>
      </c>
      <c r="G904" s="54" t="str">
        <f>IF($B904="","",COUNTIF($F$2:$F904,$F904))</f>
        <v/>
      </c>
      <c r="H904" s="53" t="str">
        <f t="shared" si="302"/>
        <v xml:space="preserve">  </v>
      </c>
      <c r="I904" s="3" t="str">
        <f>IF(Investments_Import!C904="","",Investments_Import!C904)</f>
        <v/>
      </c>
      <c r="J904" s="108" t="str">
        <f>IF(Investments_Import!D904="","",Investments_Import!D904)</f>
        <v/>
      </c>
      <c r="K904" s="108" t="str">
        <f t="shared" si="303"/>
        <v/>
      </c>
      <c r="L904" s="47" t="str">
        <f>IF(Investments_Import!E904="","",Investments_Import!E904)</f>
        <v/>
      </c>
      <c r="M904" s="47" t="str">
        <f t="shared" si="293"/>
        <v/>
      </c>
      <c r="N904" s="31" t="str">
        <f>IF(Investments_Import!F904="","",Investments_Import!F904)</f>
        <v/>
      </c>
      <c r="O904" s="31" t="str">
        <f t="shared" si="294"/>
        <v/>
      </c>
      <c r="P904" s="3" t="str">
        <f>IF(Investments_Import!G904="","",Investments_Import!G904)</f>
        <v/>
      </c>
      <c r="Q904" s="3" t="str">
        <f>IF(Investments_Import!H904="","",Investments_Import!H904)</f>
        <v/>
      </c>
      <c r="R904" s="37" t="str">
        <f t="shared" si="295"/>
        <v/>
      </c>
      <c r="S904" s="37" t="str">
        <f t="shared" si="296"/>
        <v/>
      </c>
      <c r="U904" s="36" t="str">
        <f>IF(Mining_Import!A904="","",Mining_Import!A904)</f>
        <v/>
      </c>
      <c r="V904" s="22" t="str">
        <f t="shared" si="304"/>
        <v/>
      </c>
      <c r="W904" s="127" t="str">
        <f t="shared" si="305"/>
        <v/>
      </c>
      <c r="X904" s="127" t="str">
        <f t="shared" si="306"/>
        <v/>
      </c>
      <c r="Y904" s="127" t="str">
        <f t="shared" si="307"/>
        <v/>
      </c>
      <c r="Z904" s="36" t="str">
        <f>IF(Mining_Import!B904="","",Mining_Import!B904)</f>
        <v/>
      </c>
      <c r="AA904" s="184" t="str">
        <f>IF(Mining_Import!$C904="","",Mining_Import!$C904)</f>
        <v/>
      </c>
      <c r="AB904" s="122" t="str">
        <f t="shared" si="308"/>
        <v/>
      </c>
      <c r="AC904" s="122" t="str">
        <f>IF($Y904&gt;Dashboard!$Q$19,$AB904,"")</f>
        <v/>
      </c>
      <c r="AD904" s="43" t="str">
        <f t="shared" si="309"/>
        <v/>
      </c>
      <c r="AE904" s="36" t="str">
        <f>IF(Mining_Import!D904="","",Mining_Import!D904)</f>
        <v/>
      </c>
      <c r="AF904" s="36" t="str">
        <f>IF(Mining_Import!E904="","",Mining_Import!E904)</f>
        <v/>
      </c>
      <c r="AG904" s="36" t="str">
        <f>IF(Mining_Import!F904="","",Mining_Import!F904)</f>
        <v/>
      </c>
      <c r="AH904" s="36" t="str">
        <f>IF(Mining_Import!G904="","",Mining_Import!G904)</f>
        <v/>
      </c>
      <c r="AI904" s="36" t="str">
        <f>IF(Mining_Import!H904="","",Mining_Import!H904)</f>
        <v/>
      </c>
      <c r="AJ904" s="36" t="str">
        <f>IF(Mining_Import!I904="","",Mining_Import!I904)</f>
        <v/>
      </c>
      <c r="BY904" s="120" t="str">
        <f t="shared" si="297"/>
        <v/>
      </c>
      <c r="BZ904" s="184" t="str">
        <f t="shared" si="310"/>
        <v/>
      </c>
      <c r="CA904" s="37" t="str">
        <f>IFERROR(VLOOKUP($BY904,Account_Value!$C$2:$F$2500,4,0),"")</f>
        <v/>
      </c>
      <c r="CB904" s="43" t="str">
        <f t="shared" si="298"/>
        <v/>
      </c>
      <c r="CC904" s="122" t="str">
        <f>IF($BZ904="","",SUM($BZ$2:$BZ904))</f>
        <v/>
      </c>
      <c r="CD904" s="43" t="str">
        <f>IF($BZ904="","",$BU$19*(SUM($BZ$2:$BZ904)))</f>
        <v/>
      </c>
    </row>
    <row r="905" spans="1:82">
      <c r="A905" s="4" t="str">
        <f t="shared" si="299"/>
        <v/>
      </c>
      <c r="B905" s="21" t="str">
        <f>IF(Investments_Import!A905="","",Investments_Import!A905)</f>
        <v/>
      </c>
      <c r="C905" s="22" t="str">
        <f t="shared" si="292"/>
        <v/>
      </c>
      <c r="D905" s="51" t="str">
        <f t="shared" si="300"/>
        <v/>
      </c>
      <c r="E905" s="3" t="str">
        <f>IF(Investments_Import!B905="","",Investments_Import!B905)</f>
        <v/>
      </c>
      <c r="F905" s="54" t="str">
        <f t="shared" si="301"/>
        <v xml:space="preserve"> </v>
      </c>
      <c r="G905" s="54" t="str">
        <f>IF($B905="","",COUNTIF($F$2:$F905,$F905))</f>
        <v/>
      </c>
      <c r="H905" s="53" t="str">
        <f t="shared" si="302"/>
        <v xml:space="preserve">  </v>
      </c>
      <c r="I905" s="3" t="str">
        <f>IF(Investments_Import!C905="","",Investments_Import!C905)</f>
        <v/>
      </c>
      <c r="J905" s="108" t="str">
        <f>IF(Investments_Import!D905="","",Investments_Import!D905)</f>
        <v/>
      </c>
      <c r="K905" s="108" t="str">
        <f t="shared" si="303"/>
        <v/>
      </c>
      <c r="L905" s="47" t="str">
        <f>IF(Investments_Import!E905="","",Investments_Import!E905)</f>
        <v/>
      </c>
      <c r="M905" s="47" t="str">
        <f t="shared" si="293"/>
        <v/>
      </c>
      <c r="N905" s="31" t="str">
        <f>IF(Investments_Import!F905="","",Investments_Import!F905)</f>
        <v/>
      </c>
      <c r="O905" s="31" t="str">
        <f t="shared" si="294"/>
        <v/>
      </c>
      <c r="P905" s="3" t="str">
        <f>IF(Investments_Import!G905="","",Investments_Import!G905)</f>
        <v/>
      </c>
      <c r="Q905" s="3" t="str">
        <f>IF(Investments_Import!H905="","",Investments_Import!H905)</f>
        <v/>
      </c>
      <c r="R905" s="37" t="str">
        <f t="shared" si="295"/>
        <v/>
      </c>
      <c r="S905" s="37" t="str">
        <f t="shared" si="296"/>
        <v/>
      </c>
      <c r="U905" s="36" t="str">
        <f>IF(Mining_Import!A905="","",Mining_Import!A905)</f>
        <v/>
      </c>
      <c r="V905" s="22" t="str">
        <f t="shared" si="304"/>
        <v/>
      </c>
      <c r="W905" s="127" t="str">
        <f t="shared" si="305"/>
        <v/>
      </c>
      <c r="X905" s="127" t="str">
        <f t="shared" si="306"/>
        <v/>
      </c>
      <c r="Y905" s="127" t="str">
        <f t="shared" si="307"/>
        <v/>
      </c>
      <c r="Z905" s="36" t="str">
        <f>IF(Mining_Import!B905="","",Mining_Import!B905)</f>
        <v/>
      </c>
      <c r="AA905" s="184" t="str">
        <f>IF(Mining_Import!$C905="","",Mining_Import!$C905)</f>
        <v/>
      </c>
      <c r="AB905" s="122" t="str">
        <f t="shared" si="308"/>
        <v/>
      </c>
      <c r="AC905" s="122" t="str">
        <f>IF($Y905&gt;Dashboard!$Q$19,$AB905,"")</f>
        <v/>
      </c>
      <c r="AD905" s="43" t="str">
        <f t="shared" si="309"/>
        <v/>
      </c>
      <c r="AE905" s="36" t="str">
        <f>IF(Mining_Import!D905="","",Mining_Import!D905)</f>
        <v/>
      </c>
      <c r="AF905" s="36" t="str">
        <f>IF(Mining_Import!E905="","",Mining_Import!E905)</f>
        <v/>
      </c>
      <c r="AG905" s="36" t="str">
        <f>IF(Mining_Import!F905="","",Mining_Import!F905)</f>
        <v/>
      </c>
      <c r="AH905" s="36" t="str">
        <f>IF(Mining_Import!G905="","",Mining_Import!G905)</f>
        <v/>
      </c>
      <c r="AI905" s="36" t="str">
        <f>IF(Mining_Import!H905="","",Mining_Import!H905)</f>
        <v/>
      </c>
      <c r="AJ905" s="36" t="str">
        <f>IF(Mining_Import!I905="","",Mining_Import!I905)</f>
        <v/>
      </c>
      <c r="BY905" s="120" t="str">
        <f t="shared" si="297"/>
        <v/>
      </c>
      <c r="BZ905" s="184" t="str">
        <f t="shared" si="310"/>
        <v/>
      </c>
      <c r="CA905" s="37" t="str">
        <f>IFERROR(VLOOKUP($BY905,Account_Value!$C$2:$F$2500,4,0),"")</f>
        <v/>
      </c>
      <c r="CB905" s="43" t="str">
        <f t="shared" si="298"/>
        <v/>
      </c>
      <c r="CC905" s="122" t="str">
        <f>IF($BZ905="","",SUM($BZ$2:$BZ905))</f>
        <v/>
      </c>
      <c r="CD905" s="43" t="str">
        <f>IF($BZ905="","",$BU$19*(SUM($BZ$2:$BZ905)))</f>
        <v/>
      </c>
    </row>
    <row r="906" spans="1:82">
      <c r="A906" s="4" t="str">
        <f t="shared" si="299"/>
        <v/>
      </c>
      <c r="B906" s="21" t="str">
        <f>IF(Investments_Import!A906="","",Investments_Import!A906)</f>
        <v/>
      </c>
      <c r="C906" s="22" t="str">
        <f t="shared" si="292"/>
        <v/>
      </c>
      <c r="D906" s="51" t="str">
        <f t="shared" si="300"/>
        <v/>
      </c>
      <c r="E906" s="3" t="str">
        <f>IF(Investments_Import!B906="","",Investments_Import!B906)</f>
        <v/>
      </c>
      <c r="F906" s="54" t="str">
        <f t="shared" si="301"/>
        <v xml:space="preserve"> </v>
      </c>
      <c r="G906" s="54" t="str">
        <f>IF($B906="","",COUNTIF($F$2:$F906,$F906))</f>
        <v/>
      </c>
      <c r="H906" s="53" t="str">
        <f t="shared" si="302"/>
        <v xml:space="preserve">  </v>
      </c>
      <c r="I906" s="3" t="str">
        <f>IF(Investments_Import!C906="","",Investments_Import!C906)</f>
        <v/>
      </c>
      <c r="J906" s="108" t="str">
        <f>IF(Investments_Import!D906="","",Investments_Import!D906)</f>
        <v/>
      </c>
      <c r="K906" s="108" t="str">
        <f t="shared" si="303"/>
        <v/>
      </c>
      <c r="L906" s="47" t="str">
        <f>IF(Investments_Import!E906="","",Investments_Import!E906)</f>
        <v/>
      </c>
      <c r="M906" s="47" t="str">
        <f t="shared" si="293"/>
        <v/>
      </c>
      <c r="N906" s="31" t="str">
        <f>IF(Investments_Import!F906="","",Investments_Import!F906)</f>
        <v/>
      </c>
      <c r="O906" s="31" t="str">
        <f t="shared" si="294"/>
        <v/>
      </c>
      <c r="P906" s="3" t="str">
        <f>IF(Investments_Import!G906="","",Investments_Import!G906)</f>
        <v/>
      </c>
      <c r="Q906" s="3" t="str">
        <f>IF(Investments_Import!H906="","",Investments_Import!H906)</f>
        <v/>
      </c>
      <c r="R906" s="37" t="str">
        <f t="shared" si="295"/>
        <v/>
      </c>
      <c r="S906" s="37" t="str">
        <f t="shared" si="296"/>
        <v/>
      </c>
      <c r="U906" s="36" t="str">
        <f>IF(Mining_Import!A906="","",Mining_Import!A906)</f>
        <v/>
      </c>
      <c r="V906" s="22" t="str">
        <f t="shared" si="304"/>
        <v/>
      </c>
      <c r="W906" s="127" t="str">
        <f t="shared" si="305"/>
        <v/>
      </c>
      <c r="X906" s="127" t="str">
        <f t="shared" si="306"/>
        <v/>
      </c>
      <c r="Y906" s="127" t="str">
        <f t="shared" si="307"/>
        <v/>
      </c>
      <c r="Z906" s="36" t="str">
        <f>IF(Mining_Import!B906="","",Mining_Import!B906)</f>
        <v/>
      </c>
      <c r="AA906" s="184" t="str">
        <f>IF(Mining_Import!$C906="","",Mining_Import!$C906)</f>
        <v/>
      </c>
      <c r="AB906" s="122" t="str">
        <f t="shared" si="308"/>
        <v/>
      </c>
      <c r="AC906" s="122" t="str">
        <f>IF($Y906&gt;Dashboard!$Q$19,$AB906,"")</f>
        <v/>
      </c>
      <c r="AD906" s="43" t="str">
        <f t="shared" si="309"/>
        <v/>
      </c>
      <c r="AE906" s="36" t="str">
        <f>IF(Mining_Import!D906="","",Mining_Import!D906)</f>
        <v/>
      </c>
      <c r="AF906" s="36" t="str">
        <f>IF(Mining_Import!E906="","",Mining_Import!E906)</f>
        <v/>
      </c>
      <c r="AG906" s="36" t="str">
        <f>IF(Mining_Import!F906="","",Mining_Import!F906)</f>
        <v/>
      </c>
      <c r="AH906" s="36" t="str">
        <f>IF(Mining_Import!G906="","",Mining_Import!G906)</f>
        <v/>
      </c>
      <c r="AI906" s="36" t="str">
        <f>IF(Mining_Import!H906="","",Mining_Import!H906)</f>
        <v/>
      </c>
      <c r="AJ906" s="36" t="str">
        <f>IF(Mining_Import!I906="","",Mining_Import!I906)</f>
        <v/>
      </c>
      <c r="BY906" s="120" t="str">
        <f t="shared" si="297"/>
        <v/>
      </c>
      <c r="BZ906" s="184" t="str">
        <f t="shared" si="310"/>
        <v/>
      </c>
      <c r="CA906" s="37" t="str">
        <f>IFERROR(VLOOKUP($BY906,Account_Value!$C$2:$F$2500,4,0),"")</f>
        <v/>
      </c>
      <c r="CB906" s="43" t="str">
        <f t="shared" si="298"/>
        <v/>
      </c>
      <c r="CC906" s="122" t="str">
        <f>IF($BZ906="","",SUM($BZ$2:$BZ906))</f>
        <v/>
      </c>
      <c r="CD906" s="43" t="str">
        <f>IF($BZ906="","",$BU$19*(SUM($BZ$2:$BZ906)))</f>
        <v/>
      </c>
    </row>
    <row r="907" spans="1:82">
      <c r="A907" s="4" t="str">
        <f t="shared" si="299"/>
        <v/>
      </c>
      <c r="B907" s="21" t="str">
        <f>IF(Investments_Import!A907="","",Investments_Import!A907)</f>
        <v/>
      </c>
      <c r="C907" s="22" t="str">
        <f t="shared" si="292"/>
        <v/>
      </c>
      <c r="D907" s="51" t="str">
        <f t="shared" si="300"/>
        <v/>
      </c>
      <c r="E907" s="3" t="str">
        <f>IF(Investments_Import!B907="","",Investments_Import!B907)</f>
        <v/>
      </c>
      <c r="F907" s="54" t="str">
        <f t="shared" si="301"/>
        <v xml:space="preserve"> </v>
      </c>
      <c r="G907" s="54" t="str">
        <f>IF($B907="","",COUNTIF($F$2:$F907,$F907))</f>
        <v/>
      </c>
      <c r="H907" s="53" t="str">
        <f t="shared" si="302"/>
        <v xml:space="preserve">  </v>
      </c>
      <c r="I907" s="3" t="str">
        <f>IF(Investments_Import!C907="","",Investments_Import!C907)</f>
        <v/>
      </c>
      <c r="J907" s="108" t="str">
        <f>IF(Investments_Import!D907="","",Investments_Import!D907)</f>
        <v/>
      </c>
      <c r="K907" s="108" t="str">
        <f t="shared" si="303"/>
        <v/>
      </c>
      <c r="L907" s="47" t="str">
        <f>IF(Investments_Import!E907="","",Investments_Import!E907)</f>
        <v/>
      </c>
      <c r="M907" s="47" t="str">
        <f t="shared" si="293"/>
        <v/>
      </c>
      <c r="N907" s="31" t="str">
        <f>IF(Investments_Import!F907="","",Investments_Import!F907)</f>
        <v/>
      </c>
      <c r="O907" s="31" t="str">
        <f t="shared" si="294"/>
        <v/>
      </c>
      <c r="P907" s="3" t="str">
        <f>IF(Investments_Import!G907="","",Investments_Import!G907)</f>
        <v/>
      </c>
      <c r="Q907" s="3" t="str">
        <f>IF(Investments_Import!H907="","",Investments_Import!H907)</f>
        <v/>
      </c>
      <c r="R907" s="37" t="str">
        <f t="shared" si="295"/>
        <v/>
      </c>
      <c r="S907" s="37" t="str">
        <f t="shared" si="296"/>
        <v/>
      </c>
      <c r="U907" s="36" t="str">
        <f>IF(Mining_Import!A907="","",Mining_Import!A907)</f>
        <v/>
      </c>
      <c r="V907" s="22" t="str">
        <f t="shared" si="304"/>
        <v/>
      </c>
      <c r="W907" s="127" t="str">
        <f t="shared" si="305"/>
        <v/>
      </c>
      <c r="X907" s="127" t="str">
        <f t="shared" si="306"/>
        <v/>
      </c>
      <c r="Y907" s="127" t="str">
        <f t="shared" si="307"/>
        <v/>
      </c>
      <c r="Z907" s="36" t="str">
        <f>IF(Mining_Import!B907="","",Mining_Import!B907)</f>
        <v/>
      </c>
      <c r="AA907" s="184" t="str">
        <f>IF(Mining_Import!$C907="","",Mining_Import!$C907)</f>
        <v/>
      </c>
      <c r="AB907" s="122" t="str">
        <f t="shared" si="308"/>
        <v/>
      </c>
      <c r="AC907" s="122" t="str">
        <f>IF($Y907&gt;Dashboard!$Q$19,$AB907,"")</f>
        <v/>
      </c>
      <c r="AD907" s="43" t="str">
        <f t="shared" si="309"/>
        <v/>
      </c>
      <c r="AE907" s="36" t="str">
        <f>IF(Mining_Import!D907="","",Mining_Import!D907)</f>
        <v/>
      </c>
      <c r="AF907" s="36" t="str">
        <f>IF(Mining_Import!E907="","",Mining_Import!E907)</f>
        <v/>
      </c>
      <c r="AG907" s="36" t="str">
        <f>IF(Mining_Import!F907="","",Mining_Import!F907)</f>
        <v/>
      </c>
      <c r="AH907" s="36" t="str">
        <f>IF(Mining_Import!G907="","",Mining_Import!G907)</f>
        <v/>
      </c>
      <c r="AI907" s="36" t="str">
        <f>IF(Mining_Import!H907="","",Mining_Import!H907)</f>
        <v/>
      </c>
      <c r="AJ907" s="36" t="str">
        <f>IF(Mining_Import!I907="","",Mining_Import!I907)</f>
        <v/>
      </c>
      <c r="BY907" s="120" t="str">
        <f t="shared" si="297"/>
        <v/>
      </c>
      <c r="BZ907" s="184" t="str">
        <f t="shared" si="310"/>
        <v/>
      </c>
      <c r="CA907" s="37" t="str">
        <f>IFERROR(VLOOKUP($BY907,Account_Value!$C$2:$F$2500,4,0),"")</f>
        <v/>
      </c>
      <c r="CB907" s="43" t="str">
        <f t="shared" si="298"/>
        <v/>
      </c>
      <c r="CC907" s="122" t="str">
        <f>IF($BZ907="","",SUM($BZ$2:$BZ907))</f>
        <v/>
      </c>
      <c r="CD907" s="43" t="str">
        <f>IF($BZ907="","",$BU$19*(SUM($BZ$2:$BZ907)))</f>
        <v/>
      </c>
    </row>
    <row r="908" spans="1:82">
      <c r="A908" s="4" t="str">
        <f t="shared" si="299"/>
        <v/>
      </c>
      <c r="B908" s="21" t="str">
        <f>IF(Investments_Import!A908="","",Investments_Import!A908)</f>
        <v/>
      </c>
      <c r="C908" s="22" t="str">
        <f t="shared" si="292"/>
        <v/>
      </c>
      <c r="D908" s="51" t="str">
        <f t="shared" si="300"/>
        <v/>
      </c>
      <c r="E908" s="3" t="str">
        <f>IF(Investments_Import!B908="","",Investments_Import!B908)</f>
        <v/>
      </c>
      <c r="F908" s="54" t="str">
        <f t="shared" si="301"/>
        <v xml:space="preserve"> </v>
      </c>
      <c r="G908" s="54" t="str">
        <f>IF($B908="","",COUNTIF($F$2:$F908,$F908))</f>
        <v/>
      </c>
      <c r="H908" s="53" t="str">
        <f t="shared" si="302"/>
        <v xml:space="preserve">  </v>
      </c>
      <c r="I908" s="3" t="str">
        <f>IF(Investments_Import!C908="","",Investments_Import!C908)</f>
        <v/>
      </c>
      <c r="J908" s="108" t="str">
        <f>IF(Investments_Import!D908="","",Investments_Import!D908)</f>
        <v/>
      </c>
      <c r="K908" s="108" t="str">
        <f t="shared" si="303"/>
        <v/>
      </c>
      <c r="L908" s="47" t="str">
        <f>IF(Investments_Import!E908="","",Investments_Import!E908)</f>
        <v/>
      </c>
      <c r="M908" s="47" t="str">
        <f t="shared" si="293"/>
        <v/>
      </c>
      <c r="N908" s="31" t="str">
        <f>IF(Investments_Import!F908="","",Investments_Import!F908)</f>
        <v/>
      </c>
      <c r="O908" s="31" t="str">
        <f t="shared" si="294"/>
        <v/>
      </c>
      <c r="P908" s="3" t="str">
        <f>IF(Investments_Import!G908="","",Investments_Import!G908)</f>
        <v/>
      </c>
      <c r="Q908" s="3" t="str">
        <f>IF(Investments_Import!H908="","",Investments_Import!H908)</f>
        <v/>
      </c>
      <c r="R908" s="37" t="str">
        <f t="shared" si="295"/>
        <v/>
      </c>
      <c r="S908" s="37" t="str">
        <f t="shared" si="296"/>
        <v/>
      </c>
      <c r="U908" s="36" t="str">
        <f>IF(Mining_Import!A908="","",Mining_Import!A908)</f>
        <v/>
      </c>
      <c r="V908" s="22" t="str">
        <f t="shared" si="304"/>
        <v/>
      </c>
      <c r="W908" s="127" t="str">
        <f t="shared" si="305"/>
        <v/>
      </c>
      <c r="X908" s="127" t="str">
        <f t="shared" si="306"/>
        <v/>
      </c>
      <c r="Y908" s="127" t="str">
        <f t="shared" si="307"/>
        <v/>
      </c>
      <c r="Z908" s="36" t="str">
        <f>IF(Mining_Import!B908="","",Mining_Import!B908)</f>
        <v/>
      </c>
      <c r="AA908" s="184" t="str">
        <f>IF(Mining_Import!$C908="","",Mining_Import!$C908)</f>
        <v/>
      </c>
      <c r="AB908" s="122" t="str">
        <f t="shared" si="308"/>
        <v/>
      </c>
      <c r="AC908" s="122" t="str">
        <f>IF($Y908&gt;Dashboard!$Q$19,$AB908,"")</f>
        <v/>
      </c>
      <c r="AD908" s="43" t="str">
        <f t="shared" si="309"/>
        <v/>
      </c>
      <c r="AE908" s="36" t="str">
        <f>IF(Mining_Import!D908="","",Mining_Import!D908)</f>
        <v/>
      </c>
      <c r="AF908" s="36" t="str">
        <f>IF(Mining_Import!E908="","",Mining_Import!E908)</f>
        <v/>
      </c>
      <c r="AG908" s="36" t="str">
        <f>IF(Mining_Import!F908="","",Mining_Import!F908)</f>
        <v/>
      </c>
      <c r="AH908" s="36" t="str">
        <f>IF(Mining_Import!G908="","",Mining_Import!G908)</f>
        <v/>
      </c>
      <c r="AI908" s="36" t="str">
        <f>IF(Mining_Import!H908="","",Mining_Import!H908)</f>
        <v/>
      </c>
      <c r="AJ908" s="36" t="str">
        <f>IF(Mining_Import!I908="","",Mining_Import!I908)</f>
        <v/>
      </c>
      <c r="BY908" s="120" t="str">
        <f t="shared" si="297"/>
        <v/>
      </c>
      <c r="BZ908" s="184" t="str">
        <f t="shared" si="310"/>
        <v/>
      </c>
      <c r="CA908" s="37" t="str">
        <f>IFERROR(VLOOKUP($BY908,Account_Value!$C$2:$F$2500,4,0),"")</f>
        <v/>
      </c>
      <c r="CB908" s="43" t="str">
        <f t="shared" si="298"/>
        <v/>
      </c>
      <c r="CC908" s="122" t="str">
        <f>IF($BZ908="","",SUM($BZ$2:$BZ908))</f>
        <v/>
      </c>
      <c r="CD908" s="43" t="str">
        <f>IF($BZ908="","",$BU$19*(SUM($BZ$2:$BZ908)))</f>
        <v/>
      </c>
    </row>
    <row r="909" spans="1:82">
      <c r="A909" s="4" t="str">
        <f t="shared" si="299"/>
        <v/>
      </c>
      <c r="B909" s="21" t="str">
        <f>IF(Investments_Import!A909="","",Investments_Import!A909)</f>
        <v/>
      </c>
      <c r="C909" s="22" t="str">
        <f t="shared" si="292"/>
        <v/>
      </c>
      <c r="D909" s="51" t="str">
        <f t="shared" si="300"/>
        <v/>
      </c>
      <c r="E909" s="3" t="str">
        <f>IF(Investments_Import!B909="","",Investments_Import!B909)</f>
        <v/>
      </c>
      <c r="F909" s="54" t="str">
        <f t="shared" si="301"/>
        <v xml:space="preserve"> </v>
      </c>
      <c r="G909" s="54" t="str">
        <f>IF($B909="","",COUNTIF($F$2:$F909,$F909))</f>
        <v/>
      </c>
      <c r="H909" s="53" t="str">
        <f t="shared" si="302"/>
        <v xml:space="preserve">  </v>
      </c>
      <c r="I909" s="3" t="str">
        <f>IF(Investments_Import!C909="","",Investments_Import!C909)</f>
        <v/>
      </c>
      <c r="J909" s="108" t="str">
        <f>IF(Investments_Import!D909="","",Investments_Import!D909)</f>
        <v/>
      </c>
      <c r="K909" s="108" t="str">
        <f t="shared" si="303"/>
        <v/>
      </c>
      <c r="L909" s="47" t="str">
        <f>IF(Investments_Import!E909="","",Investments_Import!E909)</f>
        <v/>
      </c>
      <c r="M909" s="47" t="str">
        <f t="shared" si="293"/>
        <v/>
      </c>
      <c r="N909" s="31" t="str">
        <f>IF(Investments_Import!F909="","",Investments_Import!F909)</f>
        <v/>
      </c>
      <c r="O909" s="31" t="str">
        <f t="shared" si="294"/>
        <v/>
      </c>
      <c r="P909" s="3" t="str">
        <f>IF(Investments_Import!G909="","",Investments_Import!G909)</f>
        <v/>
      </c>
      <c r="Q909" s="3" t="str">
        <f>IF(Investments_Import!H909="","",Investments_Import!H909)</f>
        <v/>
      </c>
      <c r="R909" s="37" t="str">
        <f t="shared" si="295"/>
        <v/>
      </c>
      <c r="S909" s="37" t="str">
        <f t="shared" si="296"/>
        <v/>
      </c>
      <c r="U909" s="36" t="str">
        <f>IF(Mining_Import!A909="","",Mining_Import!A909)</f>
        <v/>
      </c>
      <c r="V909" s="22" t="str">
        <f t="shared" si="304"/>
        <v/>
      </c>
      <c r="W909" s="127" t="str">
        <f t="shared" si="305"/>
        <v/>
      </c>
      <c r="X909" s="127" t="str">
        <f t="shared" si="306"/>
        <v/>
      </c>
      <c r="Y909" s="127" t="str">
        <f t="shared" si="307"/>
        <v/>
      </c>
      <c r="Z909" s="36" t="str">
        <f>IF(Mining_Import!B909="","",Mining_Import!B909)</f>
        <v/>
      </c>
      <c r="AA909" s="184" t="str">
        <f>IF(Mining_Import!$C909="","",Mining_Import!$C909)</f>
        <v/>
      </c>
      <c r="AB909" s="122" t="str">
        <f t="shared" si="308"/>
        <v/>
      </c>
      <c r="AC909" s="122" t="str">
        <f>IF($Y909&gt;Dashboard!$Q$19,$AB909,"")</f>
        <v/>
      </c>
      <c r="AD909" s="43" t="str">
        <f t="shared" si="309"/>
        <v/>
      </c>
      <c r="AE909" s="36" t="str">
        <f>IF(Mining_Import!D909="","",Mining_Import!D909)</f>
        <v/>
      </c>
      <c r="AF909" s="36" t="str">
        <f>IF(Mining_Import!E909="","",Mining_Import!E909)</f>
        <v/>
      </c>
      <c r="AG909" s="36" t="str">
        <f>IF(Mining_Import!F909="","",Mining_Import!F909)</f>
        <v/>
      </c>
      <c r="AH909" s="36" t="str">
        <f>IF(Mining_Import!G909="","",Mining_Import!G909)</f>
        <v/>
      </c>
      <c r="AI909" s="36" t="str">
        <f>IF(Mining_Import!H909="","",Mining_Import!H909)</f>
        <v/>
      </c>
      <c r="AJ909" s="36" t="str">
        <f>IF(Mining_Import!I909="","",Mining_Import!I909)</f>
        <v/>
      </c>
      <c r="BY909" s="120" t="str">
        <f t="shared" si="297"/>
        <v/>
      </c>
      <c r="BZ909" s="184" t="str">
        <f t="shared" si="310"/>
        <v/>
      </c>
      <c r="CA909" s="37" t="str">
        <f>IFERROR(VLOOKUP($BY909,Account_Value!$C$2:$F$2500,4,0),"")</f>
        <v/>
      </c>
      <c r="CB909" s="43" t="str">
        <f t="shared" si="298"/>
        <v/>
      </c>
      <c r="CC909" s="122" t="str">
        <f>IF($BZ909="","",SUM($BZ$2:$BZ909))</f>
        <v/>
      </c>
      <c r="CD909" s="43" t="str">
        <f>IF($BZ909="","",$BU$19*(SUM($BZ$2:$BZ909)))</f>
        <v/>
      </c>
    </row>
    <row r="910" spans="1:82">
      <c r="A910" s="4" t="str">
        <f t="shared" si="299"/>
        <v/>
      </c>
      <c r="B910" s="21" t="str">
        <f>IF(Investments_Import!A910="","",Investments_Import!A910)</f>
        <v/>
      </c>
      <c r="C910" s="22" t="str">
        <f t="shared" si="292"/>
        <v/>
      </c>
      <c r="D910" s="51" t="str">
        <f t="shared" si="300"/>
        <v/>
      </c>
      <c r="E910" s="3" t="str">
        <f>IF(Investments_Import!B910="","",Investments_Import!B910)</f>
        <v/>
      </c>
      <c r="F910" s="54" t="str">
        <f t="shared" si="301"/>
        <v xml:space="preserve"> </v>
      </c>
      <c r="G910" s="54" t="str">
        <f>IF($B910="","",COUNTIF($F$2:$F910,$F910))</f>
        <v/>
      </c>
      <c r="H910" s="53" t="str">
        <f t="shared" si="302"/>
        <v xml:space="preserve">  </v>
      </c>
      <c r="I910" s="3" t="str">
        <f>IF(Investments_Import!C910="","",Investments_Import!C910)</f>
        <v/>
      </c>
      <c r="J910" s="108" t="str">
        <f>IF(Investments_Import!D910="","",Investments_Import!D910)</f>
        <v/>
      </c>
      <c r="K910" s="108" t="str">
        <f t="shared" si="303"/>
        <v/>
      </c>
      <c r="L910" s="47" t="str">
        <f>IF(Investments_Import!E910="","",Investments_Import!E910)</f>
        <v/>
      </c>
      <c r="M910" s="47" t="str">
        <f t="shared" si="293"/>
        <v/>
      </c>
      <c r="N910" s="31" t="str">
        <f>IF(Investments_Import!F910="","",Investments_Import!F910)</f>
        <v/>
      </c>
      <c r="O910" s="31" t="str">
        <f t="shared" si="294"/>
        <v/>
      </c>
      <c r="P910" s="3" t="str">
        <f>IF(Investments_Import!G910="","",Investments_Import!G910)</f>
        <v/>
      </c>
      <c r="Q910" s="3" t="str">
        <f>IF(Investments_Import!H910="","",Investments_Import!H910)</f>
        <v/>
      </c>
      <c r="R910" s="37" t="str">
        <f t="shared" si="295"/>
        <v/>
      </c>
      <c r="S910" s="37" t="str">
        <f t="shared" si="296"/>
        <v/>
      </c>
      <c r="U910" s="36" t="str">
        <f>IF(Mining_Import!A910="","",Mining_Import!A910)</f>
        <v/>
      </c>
      <c r="V910" s="22" t="str">
        <f t="shared" si="304"/>
        <v/>
      </c>
      <c r="W910" s="127" t="str">
        <f t="shared" si="305"/>
        <v/>
      </c>
      <c r="X910" s="127" t="str">
        <f t="shared" si="306"/>
        <v/>
      </c>
      <c r="Y910" s="127" t="str">
        <f t="shared" si="307"/>
        <v/>
      </c>
      <c r="Z910" s="36" t="str">
        <f>IF(Mining_Import!B910="","",Mining_Import!B910)</f>
        <v/>
      </c>
      <c r="AA910" s="184" t="str">
        <f>IF(Mining_Import!$C910="","",Mining_Import!$C910)</f>
        <v/>
      </c>
      <c r="AB910" s="122" t="str">
        <f t="shared" si="308"/>
        <v/>
      </c>
      <c r="AC910" s="122" t="str">
        <f>IF($Y910&gt;Dashboard!$Q$19,$AB910,"")</f>
        <v/>
      </c>
      <c r="AD910" s="43" t="str">
        <f t="shared" si="309"/>
        <v/>
      </c>
      <c r="AE910" s="36" t="str">
        <f>IF(Mining_Import!D910="","",Mining_Import!D910)</f>
        <v/>
      </c>
      <c r="AF910" s="36" t="str">
        <f>IF(Mining_Import!E910="","",Mining_Import!E910)</f>
        <v/>
      </c>
      <c r="AG910" s="36" t="str">
        <f>IF(Mining_Import!F910="","",Mining_Import!F910)</f>
        <v/>
      </c>
      <c r="AH910" s="36" t="str">
        <f>IF(Mining_Import!G910="","",Mining_Import!G910)</f>
        <v/>
      </c>
      <c r="AI910" s="36" t="str">
        <f>IF(Mining_Import!H910="","",Mining_Import!H910)</f>
        <v/>
      </c>
      <c r="AJ910" s="36" t="str">
        <f>IF(Mining_Import!I910="","",Mining_Import!I910)</f>
        <v/>
      </c>
      <c r="BY910" s="120" t="str">
        <f t="shared" si="297"/>
        <v/>
      </c>
      <c r="BZ910" s="184" t="str">
        <f t="shared" si="310"/>
        <v/>
      </c>
      <c r="CA910" s="37" t="str">
        <f>IFERROR(VLOOKUP($BY910,Account_Value!$C$2:$F$2500,4,0),"")</f>
        <v/>
      </c>
      <c r="CB910" s="43" t="str">
        <f t="shared" si="298"/>
        <v/>
      </c>
      <c r="CC910" s="122" t="str">
        <f>IF($BZ910="","",SUM($BZ$2:$BZ910))</f>
        <v/>
      </c>
      <c r="CD910" s="43" t="str">
        <f>IF($BZ910="","",$BU$19*(SUM($BZ$2:$BZ910)))</f>
        <v/>
      </c>
    </row>
    <row r="911" spans="1:82">
      <c r="A911" s="4" t="str">
        <f t="shared" si="299"/>
        <v/>
      </c>
      <c r="B911" s="21" t="str">
        <f>IF(Investments_Import!A911="","",Investments_Import!A911)</f>
        <v/>
      </c>
      <c r="C911" s="22" t="str">
        <f t="shared" si="292"/>
        <v/>
      </c>
      <c r="D911" s="51" t="str">
        <f t="shared" si="300"/>
        <v/>
      </c>
      <c r="E911" s="3" t="str">
        <f>IF(Investments_Import!B911="","",Investments_Import!B911)</f>
        <v/>
      </c>
      <c r="F911" s="54" t="str">
        <f t="shared" si="301"/>
        <v xml:space="preserve"> </v>
      </c>
      <c r="G911" s="54" t="str">
        <f>IF($B911="","",COUNTIF($F$2:$F911,$F911))</f>
        <v/>
      </c>
      <c r="H911" s="53" t="str">
        <f t="shared" si="302"/>
        <v xml:space="preserve">  </v>
      </c>
      <c r="I911" s="3" t="str">
        <f>IF(Investments_Import!C911="","",Investments_Import!C911)</f>
        <v/>
      </c>
      <c r="J911" s="108" t="str">
        <f>IF(Investments_Import!D911="","",Investments_Import!D911)</f>
        <v/>
      </c>
      <c r="K911" s="108" t="str">
        <f t="shared" si="303"/>
        <v/>
      </c>
      <c r="L911" s="47" t="str">
        <f>IF(Investments_Import!E911="","",Investments_Import!E911)</f>
        <v/>
      </c>
      <c r="M911" s="47" t="str">
        <f t="shared" si="293"/>
        <v/>
      </c>
      <c r="N911" s="31" t="str">
        <f>IF(Investments_Import!F911="","",Investments_Import!F911)</f>
        <v/>
      </c>
      <c r="O911" s="31" t="str">
        <f t="shared" si="294"/>
        <v/>
      </c>
      <c r="P911" s="3" t="str">
        <f>IF(Investments_Import!G911="","",Investments_Import!G911)</f>
        <v/>
      </c>
      <c r="Q911" s="3" t="str">
        <f>IF(Investments_Import!H911="","",Investments_Import!H911)</f>
        <v/>
      </c>
      <c r="R911" s="37" t="str">
        <f t="shared" si="295"/>
        <v/>
      </c>
      <c r="S911" s="37" t="str">
        <f t="shared" si="296"/>
        <v/>
      </c>
      <c r="U911" s="36" t="str">
        <f>IF(Mining_Import!A911="","",Mining_Import!A911)</f>
        <v/>
      </c>
      <c r="V911" s="22" t="str">
        <f t="shared" si="304"/>
        <v/>
      </c>
      <c r="W911" s="127" t="str">
        <f t="shared" si="305"/>
        <v/>
      </c>
      <c r="X911" s="127" t="str">
        <f t="shared" si="306"/>
        <v/>
      </c>
      <c r="Y911" s="127" t="str">
        <f t="shared" si="307"/>
        <v/>
      </c>
      <c r="Z911" s="36" t="str">
        <f>IF(Mining_Import!B911="","",Mining_Import!B911)</f>
        <v/>
      </c>
      <c r="AA911" s="184" t="str">
        <f>IF(Mining_Import!$C911="","",Mining_Import!$C911)</f>
        <v/>
      </c>
      <c r="AB911" s="122" t="str">
        <f t="shared" si="308"/>
        <v/>
      </c>
      <c r="AC911" s="122" t="str">
        <f>IF($Y911&gt;Dashboard!$Q$19,$AB911,"")</f>
        <v/>
      </c>
      <c r="AD911" s="43" t="str">
        <f t="shared" si="309"/>
        <v/>
      </c>
      <c r="AE911" s="36" t="str">
        <f>IF(Mining_Import!D911="","",Mining_Import!D911)</f>
        <v/>
      </c>
      <c r="AF911" s="36" t="str">
        <f>IF(Mining_Import!E911="","",Mining_Import!E911)</f>
        <v/>
      </c>
      <c r="AG911" s="36" t="str">
        <f>IF(Mining_Import!F911="","",Mining_Import!F911)</f>
        <v/>
      </c>
      <c r="AH911" s="36" t="str">
        <f>IF(Mining_Import!G911="","",Mining_Import!G911)</f>
        <v/>
      </c>
      <c r="AI911" s="36" t="str">
        <f>IF(Mining_Import!H911="","",Mining_Import!H911)</f>
        <v/>
      </c>
      <c r="AJ911" s="36" t="str">
        <f>IF(Mining_Import!I911="","",Mining_Import!I911)</f>
        <v/>
      </c>
      <c r="BY911" s="120" t="str">
        <f t="shared" si="297"/>
        <v/>
      </c>
      <c r="BZ911" s="184" t="str">
        <f t="shared" si="310"/>
        <v/>
      </c>
      <c r="CA911" s="37" t="str">
        <f>IFERROR(VLOOKUP($BY911,Account_Value!$C$2:$F$2500,4,0),"")</f>
        <v/>
      </c>
      <c r="CB911" s="43" t="str">
        <f t="shared" si="298"/>
        <v/>
      </c>
      <c r="CC911" s="122" t="str">
        <f>IF($BZ911="","",SUM($BZ$2:$BZ911))</f>
        <v/>
      </c>
      <c r="CD911" s="43" t="str">
        <f>IF($BZ911="","",$BU$19*(SUM($BZ$2:$BZ911)))</f>
        <v/>
      </c>
    </row>
    <row r="912" spans="1:82">
      <c r="A912" s="4" t="str">
        <f t="shared" si="299"/>
        <v/>
      </c>
      <c r="B912" s="21" t="str">
        <f>IF(Investments_Import!A912="","",Investments_Import!A912)</f>
        <v/>
      </c>
      <c r="C912" s="22" t="str">
        <f t="shared" si="292"/>
        <v/>
      </c>
      <c r="D912" s="51" t="str">
        <f t="shared" si="300"/>
        <v/>
      </c>
      <c r="E912" s="3" t="str">
        <f>IF(Investments_Import!B912="","",Investments_Import!B912)</f>
        <v/>
      </c>
      <c r="F912" s="54" t="str">
        <f t="shared" si="301"/>
        <v xml:space="preserve"> </v>
      </c>
      <c r="G912" s="54" t="str">
        <f>IF($B912="","",COUNTIF($F$2:$F912,$F912))</f>
        <v/>
      </c>
      <c r="H912" s="53" t="str">
        <f t="shared" si="302"/>
        <v xml:space="preserve">  </v>
      </c>
      <c r="I912" s="3" t="str">
        <f>IF(Investments_Import!C912="","",Investments_Import!C912)</f>
        <v/>
      </c>
      <c r="J912" s="108" t="str">
        <f>IF(Investments_Import!D912="","",Investments_Import!D912)</f>
        <v/>
      </c>
      <c r="K912" s="108" t="str">
        <f t="shared" si="303"/>
        <v/>
      </c>
      <c r="L912" s="47" t="str">
        <f>IF(Investments_Import!E912="","",Investments_Import!E912)</f>
        <v/>
      </c>
      <c r="M912" s="47" t="str">
        <f t="shared" si="293"/>
        <v/>
      </c>
      <c r="N912" s="31" t="str">
        <f>IF(Investments_Import!F912="","",Investments_Import!F912)</f>
        <v/>
      </c>
      <c r="O912" s="31" t="str">
        <f t="shared" si="294"/>
        <v/>
      </c>
      <c r="P912" s="3" t="str">
        <f>IF(Investments_Import!G912="","",Investments_Import!G912)</f>
        <v/>
      </c>
      <c r="Q912" s="3" t="str">
        <f>IF(Investments_Import!H912="","",Investments_Import!H912)</f>
        <v/>
      </c>
      <c r="R912" s="37" t="str">
        <f t="shared" si="295"/>
        <v/>
      </c>
      <c r="S912" s="37" t="str">
        <f t="shared" si="296"/>
        <v/>
      </c>
      <c r="U912" s="36" t="str">
        <f>IF(Mining_Import!A912="","",Mining_Import!A912)</f>
        <v/>
      </c>
      <c r="V912" s="22" t="str">
        <f t="shared" si="304"/>
        <v/>
      </c>
      <c r="W912" s="127" t="str">
        <f t="shared" si="305"/>
        <v/>
      </c>
      <c r="X912" s="127" t="str">
        <f t="shared" si="306"/>
        <v/>
      </c>
      <c r="Y912" s="127" t="str">
        <f t="shared" si="307"/>
        <v/>
      </c>
      <c r="Z912" s="36" t="str">
        <f>IF(Mining_Import!B912="","",Mining_Import!B912)</f>
        <v/>
      </c>
      <c r="AA912" s="184" t="str">
        <f>IF(Mining_Import!$C912="","",Mining_Import!$C912)</f>
        <v/>
      </c>
      <c r="AB912" s="122" t="str">
        <f t="shared" si="308"/>
        <v/>
      </c>
      <c r="AC912" s="122" t="str">
        <f>IF($Y912&gt;Dashboard!$Q$19,$AB912,"")</f>
        <v/>
      </c>
      <c r="AD912" s="43" t="str">
        <f t="shared" si="309"/>
        <v/>
      </c>
      <c r="AE912" s="36" t="str">
        <f>IF(Mining_Import!D912="","",Mining_Import!D912)</f>
        <v/>
      </c>
      <c r="AF912" s="36" t="str">
        <f>IF(Mining_Import!E912="","",Mining_Import!E912)</f>
        <v/>
      </c>
      <c r="AG912" s="36" t="str">
        <f>IF(Mining_Import!F912="","",Mining_Import!F912)</f>
        <v/>
      </c>
      <c r="AH912" s="36" t="str">
        <f>IF(Mining_Import!G912="","",Mining_Import!G912)</f>
        <v/>
      </c>
      <c r="AI912" s="36" t="str">
        <f>IF(Mining_Import!H912="","",Mining_Import!H912)</f>
        <v/>
      </c>
      <c r="AJ912" s="36" t="str">
        <f>IF(Mining_Import!I912="","",Mining_Import!I912)</f>
        <v/>
      </c>
      <c r="BY912" s="120" t="str">
        <f t="shared" si="297"/>
        <v/>
      </c>
      <c r="BZ912" s="184" t="str">
        <f t="shared" si="310"/>
        <v/>
      </c>
      <c r="CA912" s="37" t="str">
        <f>IFERROR(VLOOKUP($BY912,Account_Value!$C$2:$F$2500,4,0),"")</f>
        <v/>
      </c>
      <c r="CB912" s="43" t="str">
        <f t="shared" si="298"/>
        <v/>
      </c>
      <c r="CC912" s="122" t="str">
        <f>IF($BZ912="","",SUM($BZ$2:$BZ912))</f>
        <v/>
      </c>
      <c r="CD912" s="43" t="str">
        <f>IF($BZ912="","",$BU$19*(SUM($BZ$2:$BZ912)))</f>
        <v/>
      </c>
    </row>
    <row r="913" spans="1:82">
      <c r="A913" s="4" t="str">
        <f t="shared" si="299"/>
        <v/>
      </c>
      <c r="B913" s="21" t="str">
        <f>IF(Investments_Import!A913="","",Investments_Import!A913)</f>
        <v/>
      </c>
      <c r="C913" s="22" t="str">
        <f t="shared" si="292"/>
        <v/>
      </c>
      <c r="D913" s="51" t="str">
        <f t="shared" si="300"/>
        <v/>
      </c>
      <c r="E913" s="3" t="str">
        <f>IF(Investments_Import!B913="","",Investments_Import!B913)</f>
        <v/>
      </c>
      <c r="F913" s="54" t="str">
        <f t="shared" si="301"/>
        <v xml:space="preserve"> </v>
      </c>
      <c r="G913" s="54" t="str">
        <f>IF($B913="","",COUNTIF($F$2:$F913,$F913))</f>
        <v/>
      </c>
      <c r="H913" s="53" t="str">
        <f t="shared" si="302"/>
        <v xml:space="preserve">  </v>
      </c>
      <c r="I913" s="3" t="str">
        <f>IF(Investments_Import!C913="","",Investments_Import!C913)</f>
        <v/>
      </c>
      <c r="J913" s="108" t="str">
        <f>IF(Investments_Import!D913="","",Investments_Import!D913)</f>
        <v/>
      </c>
      <c r="K913" s="108" t="str">
        <f t="shared" si="303"/>
        <v/>
      </c>
      <c r="L913" s="47" t="str">
        <f>IF(Investments_Import!E913="","",Investments_Import!E913)</f>
        <v/>
      </c>
      <c r="M913" s="47" t="str">
        <f t="shared" si="293"/>
        <v/>
      </c>
      <c r="N913" s="31" t="str">
        <f>IF(Investments_Import!F913="","",Investments_Import!F913)</f>
        <v/>
      </c>
      <c r="O913" s="31" t="str">
        <f t="shared" si="294"/>
        <v/>
      </c>
      <c r="P913" s="3" t="str">
        <f>IF(Investments_Import!G913="","",Investments_Import!G913)</f>
        <v/>
      </c>
      <c r="Q913" s="3" t="str">
        <f>IF(Investments_Import!H913="","",Investments_Import!H913)</f>
        <v/>
      </c>
      <c r="R913" s="37" t="str">
        <f t="shared" si="295"/>
        <v/>
      </c>
      <c r="S913" s="37" t="str">
        <f t="shared" si="296"/>
        <v/>
      </c>
      <c r="U913" s="36" t="str">
        <f>IF(Mining_Import!A913="","",Mining_Import!A913)</f>
        <v/>
      </c>
      <c r="V913" s="22" t="str">
        <f t="shared" si="304"/>
        <v/>
      </c>
      <c r="W913" s="127" t="str">
        <f t="shared" si="305"/>
        <v/>
      </c>
      <c r="X913" s="127" t="str">
        <f t="shared" si="306"/>
        <v/>
      </c>
      <c r="Y913" s="127" t="str">
        <f t="shared" si="307"/>
        <v/>
      </c>
      <c r="Z913" s="36" t="str">
        <f>IF(Mining_Import!B913="","",Mining_Import!B913)</f>
        <v/>
      </c>
      <c r="AA913" s="184" t="str">
        <f>IF(Mining_Import!$C913="","",Mining_Import!$C913)</f>
        <v/>
      </c>
      <c r="AB913" s="122" t="str">
        <f t="shared" si="308"/>
        <v/>
      </c>
      <c r="AC913" s="122" t="str">
        <f>IF($Y913&gt;Dashboard!$Q$19,$AB913,"")</f>
        <v/>
      </c>
      <c r="AD913" s="43" t="str">
        <f t="shared" si="309"/>
        <v/>
      </c>
      <c r="AE913" s="36" t="str">
        <f>IF(Mining_Import!D913="","",Mining_Import!D913)</f>
        <v/>
      </c>
      <c r="AF913" s="36" t="str">
        <f>IF(Mining_Import!E913="","",Mining_Import!E913)</f>
        <v/>
      </c>
      <c r="AG913" s="36" t="str">
        <f>IF(Mining_Import!F913="","",Mining_Import!F913)</f>
        <v/>
      </c>
      <c r="AH913" s="36" t="str">
        <f>IF(Mining_Import!G913="","",Mining_Import!G913)</f>
        <v/>
      </c>
      <c r="AI913" s="36" t="str">
        <f>IF(Mining_Import!H913="","",Mining_Import!H913)</f>
        <v/>
      </c>
      <c r="AJ913" s="36" t="str">
        <f>IF(Mining_Import!I913="","",Mining_Import!I913)</f>
        <v/>
      </c>
      <c r="BY913" s="120" t="str">
        <f t="shared" si="297"/>
        <v/>
      </c>
      <c r="BZ913" s="184" t="str">
        <f t="shared" si="310"/>
        <v/>
      </c>
      <c r="CA913" s="37" t="str">
        <f>IFERROR(VLOOKUP($BY913,Account_Value!$C$2:$F$2500,4,0),"")</f>
        <v/>
      </c>
      <c r="CB913" s="43" t="str">
        <f t="shared" si="298"/>
        <v/>
      </c>
      <c r="CC913" s="122" t="str">
        <f>IF($BZ913="","",SUM($BZ$2:$BZ913))</f>
        <v/>
      </c>
      <c r="CD913" s="43" t="str">
        <f>IF($BZ913="","",$BU$19*(SUM($BZ$2:$BZ913)))</f>
        <v/>
      </c>
    </row>
    <row r="914" spans="1:82">
      <c r="A914" s="4" t="str">
        <f t="shared" si="299"/>
        <v/>
      </c>
      <c r="B914" s="21" t="str">
        <f>IF(Investments_Import!A914="","",Investments_Import!A914)</f>
        <v/>
      </c>
      <c r="C914" s="22" t="str">
        <f t="shared" si="292"/>
        <v/>
      </c>
      <c r="D914" s="51" t="str">
        <f t="shared" si="300"/>
        <v/>
      </c>
      <c r="E914" s="3" t="str">
        <f>IF(Investments_Import!B914="","",Investments_Import!B914)</f>
        <v/>
      </c>
      <c r="F914" s="54" t="str">
        <f t="shared" si="301"/>
        <v xml:space="preserve"> </v>
      </c>
      <c r="G914" s="54" t="str">
        <f>IF($B914="","",COUNTIF($F$2:$F914,$F914))</f>
        <v/>
      </c>
      <c r="H914" s="53" t="str">
        <f t="shared" si="302"/>
        <v xml:space="preserve">  </v>
      </c>
      <c r="I914" s="3" t="str">
        <f>IF(Investments_Import!C914="","",Investments_Import!C914)</f>
        <v/>
      </c>
      <c r="J914" s="108" t="str">
        <f>IF(Investments_Import!D914="","",Investments_Import!D914)</f>
        <v/>
      </c>
      <c r="K914" s="108" t="str">
        <f t="shared" si="303"/>
        <v/>
      </c>
      <c r="L914" s="47" t="str">
        <f>IF(Investments_Import!E914="","",Investments_Import!E914)</f>
        <v/>
      </c>
      <c r="M914" s="47" t="str">
        <f t="shared" si="293"/>
        <v/>
      </c>
      <c r="N914" s="31" t="str">
        <f>IF(Investments_Import!F914="","",Investments_Import!F914)</f>
        <v/>
      </c>
      <c r="O914" s="31" t="str">
        <f t="shared" si="294"/>
        <v/>
      </c>
      <c r="P914" s="3" t="str">
        <f>IF(Investments_Import!G914="","",Investments_Import!G914)</f>
        <v/>
      </c>
      <c r="Q914" s="3" t="str">
        <f>IF(Investments_Import!H914="","",Investments_Import!H914)</f>
        <v/>
      </c>
      <c r="R914" s="37" t="str">
        <f t="shared" si="295"/>
        <v/>
      </c>
      <c r="S914" s="37" t="str">
        <f t="shared" si="296"/>
        <v/>
      </c>
      <c r="U914" s="36" t="str">
        <f>IF(Mining_Import!A914="","",Mining_Import!A914)</f>
        <v/>
      </c>
      <c r="V914" s="22" t="str">
        <f t="shared" si="304"/>
        <v/>
      </c>
      <c r="W914" s="127" t="str">
        <f t="shared" si="305"/>
        <v/>
      </c>
      <c r="X914" s="127" t="str">
        <f t="shared" si="306"/>
        <v/>
      </c>
      <c r="Y914" s="127" t="str">
        <f t="shared" si="307"/>
        <v/>
      </c>
      <c r="Z914" s="36" t="str">
        <f>IF(Mining_Import!B914="","",Mining_Import!B914)</f>
        <v/>
      </c>
      <c r="AA914" s="184" t="str">
        <f>IF(Mining_Import!$C914="","",Mining_Import!$C914)</f>
        <v/>
      </c>
      <c r="AB914" s="122" t="str">
        <f t="shared" si="308"/>
        <v/>
      </c>
      <c r="AC914" s="122" t="str">
        <f>IF($Y914&gt;Dashboard!$Q$19,$AB914,"")</f>
        <v/>
      </c>
      <c r="AD914" s="43" t="str">
        <f t="shared" si="309"/>
        <v/>
      </c>
      <c r="AE914" s="36" t="str">
        <f>IF(Mining_Import!D914="","",Mining_Import!D914)</f>
        <v/>
      </c>
      <c r="AF914" s="36" t="str">
        <f>IF(Mining_Import!E914="","",Mining_Import!E914)</f>
        <v/>
      </c>
      <c r="AG914" s="36" t="str">
        <f>IF(Mining_Import!F914="","",Mining_Import!F914)</f>
        <v/>
      </c>
      <c r="AH914" s="36" t="str">
        <f>IF(Mining_Import!G914="","",Mining_Import!G914)</f>
        <v/>
      </c>
      <c r="AI914" s="36" t="str">
        <f>IF(Mining_Import!H914="","",Mining_Import!H914)</f>
        <v/>
      </c>
      <c r="AJ914" s="36" t="str">
        <f>IF(Mining_Import!I914="","",Mining_Import!I914)</f>
        <v/>
      </c>
      <c r="BY914" s="120" t="str">
        <f t="shared" si="297"/>
        <v/>
      </c>
      <c r="BZ914" s="184" t="str">
        <f t="shared" si="310"/>
        <v/>
      </c>
      <c r="CA914" s="37" t="str">
        <f>IFERROR(VLOOKUP($BY914,Account_Value!$C$2:$F$2500,4,0),"")</f>
        <v/>
      </c>
      <c r="CB914" s="43" t="str">
        <f t="shared" si="298"/>
        <v/>
      </c>
      <c r="CC914" s="122" t="str">
        <f>IF($BZ914="","",SUM($BZ$2:$BZ914))</f>
        <v/>
      </c>
      <c r="CD914" s="43" t="str">
        <f>IF($BZ914="","",$BU$19*(SUM($BZ$2:$BZ914)))</f>
        <v/>
      </c>
    </row>
    <row r="915" spans="1:82">
      <c r="A915" s="4" t="str">
        <f t="shared" si="299"/>
        <v/>
      </c>
      <c r="B915" s="21" t="str">
        <f>IF(Investments_Import!A915="","",Investments_Import!A915)</f>
        <v/>
      </c>
      <c r="C915" s="22" t="str">
        <f t="shared" si="292"/>
        <v/>
      </c>
      <c r="D915" s="51" t="str">
        <f t="shared" si="300"/>
        <v/>
      </c>
      <c r="E915" s="3" t="str">
        <f>IF(Investments_Import!B915="","",Investments_Import!B915)</f>
        <v/>
      </c>
      <c r="F915" s="54" t="str">
        <f t="shared" si="301"/>
        <v xml:space="preserve"> </v>
      </c>
      <c r="G915" s="54" t="str">
        <f>IF($B915="","",COUNTIF($F$2:$F915,$F915))</f>
        <v/>
      </c>
      <c r="H915" s="53" t="str">
        <f t="shared" si="302"/>
        <v xml:space="preserve">  </v>
      </c>
      <c r="I915" s="3" t="str">
        <f>IF(Investments_Import!C915="","",Investments_Import!C915)</f>
        <v/>
      </c>
      <c r="J915" s="108" t="str">
        <f>IF(Investments_Import!D915="","",Investments_Import!D915)</f>
        <v/>
      </c>
      <c r="K915" s="108" t="str">
        <f t="shared" si="303"/>
        <v/>
      </c>
      <c r="L915" s="47" t="str">
        <f>IF(Investments_Import!E915="","",Investments_Import!E915)</f>
        <v/>
      </c>
      <c r="M915" s="47" t="str">
        <f t="shared" si="293"/>
        <v/>
      </c>
      <c r="N915" s="31" t="str">
        <f>IF(Investments_Import!F915="","",Investments_Import!F915)</f>
        <v/>
      </c>
      <c r="O915" s="31" t="str">
        <f t="shared" si="294"/>
        <v/>
      </c>
      <c r="P915" s="3" t="str">
        <f>IF(Investments_Import!G915="","",Investments_Import!G915)</f>
        <v/>
      </c>
      <c r="Q915" s="3" t="str">
        <f>IF(Investments_Import!H915="","",Investments_Import!H915)</f>
        <v/>
      </c>
      <c r="R915" s="37" t="str">
        <f t="shared" si="295"/>
        <v/>
      </c>
      <c r="S915" s="37" t="str">
        <f t="shared" si="296"/>
        <v/>
      </c>
      <c r="U915" s="36" t="str">
        <f>IF(Mining_Import!A915="","",Mining_Import!A915)</f>
        <v/>
      </c>
      <c r="V915" s="22" t="str">
        <f t="shared" si="304"/>
        <v/>
      </c>
      <c r="W915" s="127" t="str">
        <f t="shared" si="305"/>
        <v/>
      </c>
      <c r="X915" s="127" t="str">
        <f t="shared" si="306"/>
        <v/>
      </c>
      <c r="Y915" s="127" t="str">
        <f t="shared" si="307"/>
        <v/>
      </c>
      <c r="Z915" s="36" t="str">
        <f>IF(Mining_Import!B915="","",Mining_Import!B915)</f>
        <v/>
      </c>
      <c r="AA915" s="184" t="str">
        <f>IF(Mining_Import!$C915="","",Mining_Import!$C915)</f>
        <v/>
      </c>
      <c r="AB915" s="122" t="str">
        <f t="shared" si="308"/>
        <v/>
      </c>
      <c r="AC915" s="122" t="str">
        <f>IF($Y915&gt;Dashboard!$Q$19,$AB915,"")</f>
        <v/>
      </c>
      <c r="AD915" s="43" t="str">
        <f t="shared" si="309"/>
        <v/>
      </c>
      <c r="AE915" s="36" t="str">
        <f>IF(Mining_Import!D915="","",Mining_Import!D915)</f>
        <v/>
      </c>
      <c r="AF915" s="36" t="str">
        <f>IF(Mining_Import!E915="","",Mining_Import!E915)</f>
        <v/>
      </c>
      <c r="AG915" s="36" t="str">
        <f>IF(Mining_Import!F915="","",Mining_Import!F915)</f>
        <v/>
      </c>
      <c r="AH915" s="36" t="str">
        <f>IF(Mining_Import!G915="","",Mining_Import!G915)</f>
        <v/>
      </c>
      <c r="AI915" s="36" t="str">
        <f>IF(Mining_Import!H915="","",Mining_Import!H915)</f>
        <v/>
      </c>
      <c r="AJ915" s="36" t="str">
        <f>IF(Mining_Import!I915="","",Mining_Import!I915)</f>
        <v/>
      </c>
      <c r="BY915" s="120" t="str">
        <f t="shared" si="297"/>
        <v/>
      </c>
      <c r="BZ915" s="184" t="str">
        <f t="shared" si="310"/>
        <v/>
      </c>
      <c r="CA915" s="37" t="str">
        <f>IFERROR(VLOOKUP($BY915,Account_Value!$C$2:$F$2500,4,0),"")</f>
        <v/>
      </c>
      <c r="CB915" s="43" t="str">
        <f t="shared" si="298"/>
        <v/>
      </c>
      <c r="CC915" s="122" t="str">
        <f>IF($BZ915="","",SUM($BZ$2:$BZ915))</f>
        <v/>
      </c>
      <c r="CD915" s="43" t="str">
        <f>IF($BZ915="","",$BU$19*(SUM($BZ$2:$BZ915)))</f>
        <v/>
      </c>
    </row>
    <row r="916" spans="1:82">
      <c r="A916" s="4" t="str">
        <f t="shared" si="299"/>
        <v/>
      </c>
      <c r="B916" s="21" t="str">
        <f>IF(Investments_Import!A916="","",Investments_Import!A916)</f>
        <v/>
      </c>
      <c r="C916" s="22" t="str">
        <f t="shared" si="292"/>
        <v/>
      </c>
      <c r="D916" s="51" t="str">
        <f t="shared" si="300"/>
        <v/>
      </c>
      <c r="E916" s="3" t="str">
        <f>IF(Investments_Import!B916="","",Investments_Import!B916)</f>
        <v/>
      </c>
      <c r="F916" s="54" t="str">
        <f t="shared" si="301"/>
        <v xml:space="preserve"> </v>
      </c>
      <c r="G916" s="54" t="str">
        <f>IF($B916="","",COUNTIF($F$2:$F916,$F916))</f>
        <v/>
      </c>
      <c r="H916" s="53" t="str">
        <f t="shared" si="302"/>
        <v xml:space="preserve">  </v>
      </c>
      <c r="I916" s="3" t="str">
        <f>IF(Investments_Import!C916="","",Investments_Import!C916)</f>
        <v/>
      </c>
      <c r="J916" s="108" t="str">
        <f>IF(Investments_Import!D916="","",Investments_Import!D916)</f>
        <v/>
      </c>
      <c r="K916" s="108" t="str">
        <f t="shared" si="303"/>
        <v/>
      </c>
      <c r="L916" s="47" t="str">
        <f>IF(Investments_Import!E916="","",Investments_Import!E916)</f>
        <v/>
      </c>
      <c r="M916" s="47" t="str">
        <f t="shared" si="293"/>
        <v/>
      </c>
      <c r="N916" s="31" t="str">
        <f>IF(Investments_Import!F916="","",Investments_Import!F916)</f>
        <v/>
      </c>
      <c r="O916" s="31" t="str">
        <f t="shared" si="294"/>
        <v/>
      </c>
      <c r="P916" s="3" t="str">
        <f>IF(Investments_Import!G916="","",Investments_Import!G916)</f>
        <v/>
      </c>
      <c r="Q916" s="3" t="str">
        <f>IF(Investments_Import!H916="","",Investments_Import!H916)</f>
        <v/>
      </c>
      <c r="R916" s="37" t="str">
        <f t="shared" si="295"/>
        <v/>
      </c>
      <c r="S916" s="37" t="str">
        <f t="shared" si="296"/>
        <v/>
      </c>
      <c r="U916" s="36" t="str">
        <f>IF(Mining_Import!A916="","",Mining_Import!A916)</f>
        <v/>
      </c>
      <c r="V916" s="22" t="str">
        <f t="shared" si="304"/>
        <v/>
      </c>
      <c r="W916" s="127" t="str">
        <f t="shared" si="305"/>
        <v/>
      </c>
      <c r="X916" s="127" t="str">
        <f t="shared" si="306"/>
        <v/>
      </c>
      <c r="Y916" s="127" t="str">
        <f t="shared" si="307"/>
        <v/>
      </c>
      <c r="Z916" s="36" t="str">
        <f>IF(Mining_Import!B916="","",Mining_Import!B916)</f>
        <v/>
      </c>
      <c r="AA916" s="184" t="str">
        <f>IF(Mining_Import!$C916="","",Mining_Import!$C916)</f>
        <v/>
      </c>
      <c r="AB916" s="122" t="str">
        <f t="shared" si="308"/>
        <v/>
      </c>
      <c r="AC916" s="122" t="str">
        <f>IF($Y916&gt;Dashboard!$Q$19,$AB916,"")</f>
        <v/>
      </c>
      <c r="AD916" s="43" t="str">
        <f t="shared" si="309"/>
        <v/>
      </c>
      <c r="AE916" s="36" t="str">
        <f>IF(Mining_Import!D916="","",Mining_Import!D916)</f>
        <v/>
      </c>
      <c r="AF916" s="36" t="str">
        <f>IF(Mining_Import!E916="","",Mining_Import!E916)</f>
        <v/>
      </c>
      <c r="AG916" s="36" t="str">
        <f>IF(Mining_Import!F916="","",Mining_Import!F916)</f>
        <v/>
      </c>
      <c r="AH916" s="36" t="str">
        <f>IF(Mining_Import!G916="","",Mining_Import!G916)</f>
        <v/>
      </c>
      <c r="AI916" s="36" t="str">
        <f>IF(Mining_Import!H916="","",Mining_Import!H916)</f>
        <v/>
      </c>
      <c r="AJ916" s="36" t="str">
        <f>IF(Mining_Import!I916="","",Mining_Import!I916)</f>
        <v/>
      </c>
      <c r="BY916" s="120" t="str">
        <f t="shared" si="297"/>
        <v/>
      </c>
      <c r="BZ916" s="184" t="str">
        <f t="shared" si="310"/>
        <v/>
      </c>
      <c r="CA916" s="37" t="str">
        <f>IFERROR(VLOOKUP($BY916,Account_Value!$C$2:$F$2500,4,0),"")</f>
        <v/>
      </c>
      <c r="CB916" s="43" t="str">
        <f t="shared" si="298"/>
        <v/>
      </c>
      <c r="CC916" s="122" t="str">
        <f>IF($BZ916="","",SUM($BZ$2:$BZ916))</f>
        <v/>
      </c>
      <c r="CD916" s="43" t="str">
        <f>IF($BZ916="","",$BU$19*(SUM($BZ$2:$BZ916)))</f>
        <v/>
      </c>
    </row>
    <row r="917" spans="1:82">
      <c r="A917" s="4" t="str">
        <f t="shared" si="299"/>
        <v/>
      </c>
      <c r="B917" s="21" t="str">
        <f>IF(Investments_Import!A917="","",Investments_Import!A917)</f>
        <v/>
      </c>
      <c r="C917" s="22" t="str">
        <f t="shared" si="292"/>
        <v/>
      </c>
      <c r="D917" s="51" t="str">
        <f t="shared" si="300"/>
        <v/>
      </c>
      <c r="E917" s="3" t="str">
        <f>IF(Investments_Import!B917="","",Investments_Import!B917)</f>
        <v/>
      </c>
      <c r="F917" s="54" t="str">
        <f t="shared" si="301"/>
        <v xml:space="preserve"> </v>
      </c>
      <c r="G917" s="54" t="str">
        <f>IF($B917="","",COUNTIF($F$2:$F917,$F917))</f>
        <v/>
      </c>
      <c r="H917" s="53" t="str">
        <f t="shared" si="302"/>
        <v xml:space="preserve">  </v>
      </c>
      <c r="I917" s="3" t="str">
        <f>IF(Investments_Import!C917="","",Investments_Import!C917)</f>
        <v/>
      </c>
      <c r="J917" s="108" t="str">
        <f>IF(Investments_Import!D917="","",Investments_Import!D917)</f>
        <v/>
      </c>
      <c r="K917" s="108" t="str">
        <f t="shared" si="303"/>
        <v/>
      </c>
      <c r="L917" s="47" t="str">
        <f>IF(Investments_Import!E917="","",Investments_Import!E917)</f>
        <v/>
      </c>
      <c r="M917" s="47" t="str">
        <f t="shared" si="293"/>
        <v/>
      </c>
      <c r="N917" s="31" t="str">
        <f>IF(Investments_Import!F917="","",Investments_Import!F917)</f>
        <v/>
      </c>
      <c r="O917" s="31" t="str">
        <f t="shared" si="294"/>
        <v/>
      </c>
      <c r="P917" s="3" t="str">
        <f>IF(Investments_Import!G917="","",Investments_Import!G917)</f>
        <v/>
      </c>
      <c r="Q917" s="3" t="str">
        <f>IF(Investments_Import!H917="","",Investments_Import!H917)</f>
        <v/>
      </c>
      <c r="R917" s="37" t="str">
        <f t="shared" si="295"/>
        <v/>
      </c>
      <c r="S917" s="37" t="str">
        <f t="shared" si="296"/>
        <v/>
      </c>
      <c r="U917" s="36" t="str">
        <f>IF(Mining_Import!A917="","",Mining_Import!A917)</f>
        <v/>
      </c>
      <c r="V917" s="22" t="str">
        <f t="shared" si="304"/>
        <v/>
      </c>
      <c r="W917" s="127" t="str">
        <f t="shared" si="305"/>
        <v/>
      </c>
      <c r="X917" s="127" t="str">
        <f t="shared" si="306"/>
        <v/>
      </c>
      <c r="Y917" s="127" t="str">
        <f t="shared" si="307"/>
        <v/>
      </c>
      <c r="Z917" s="36" t="str">
        <f>IF(Mining_Import!B917="","",Mining_Import!B917)</f>
        <v/>
      </c>
      <c r="AA917" s="184" t="str">
        <f>IF(Mining_Import!$C917="","",Mining_Import!$C917)</f>
        <v/>
      </c>
      <c r="AB917" s="122" t="str">
        <f t="shared" si="308"/>
        <v/>
      </c>
      <c r="AC917" s="122" t="str">
        <f>IF($Y917&gt;Dashboard!$Q$19,$AB917,"")</f>
        <v/>
      </c>
      <c r="AD917" s="43" t="str">
        <f t="shared" si="309"/>
        <v/>
      </c>
      <c r="AE917" s="36" t="str">
        <f>IF(Mining_Import!D917="","",Mining_Import!D917)</f>
        <v/>
      </c>
      <c r="AF917" s="36" t="str">
        <f>IF(Mining_Import!E917="","",Mining_Import!E917)</f>
        <v/>
      </c>
      <c r="AG917" s="36" t="str">
        <f>IF(Mining_Import!F917="","",Mining_Import!F917)</f>
        <v/>
      </c>
      <c r="AH917" s="36" t="str">
        <f>IF(Mining_Import!G917="","",Mining_Import!G917)</f>
        <v/>
      </c>
      <c r="AI917" s="36" t="str">
        <f>IF(Mining_Import!H917="","",Mining_Import!H917)</f>
        <v/>
      </c>
      <c r="AJ917" s="36" t="str">
        <f>IF(Mining_Import!I917="","",Mining_Import!I917)</f>
        <v/>
      </c>
      <c r="BY917" s="120" t="str">
        <f t="shared" si="297"/>
        <v/>
      </c>
      <c r="BZ917" s="184" t="str">
        <f t="shared" si="310"/>
        <v/>
      </c>
      <c r="CA917" s="37" t="str">
        <f>IFERROR(VLOOKUP($BY917,Account_Value!$C$2:$F$2500,4,0),"")</f>
        <v/>
      </c>
      <c r="CB917" s="43" t="str">
        <f t="shared" si="298"/>
        <v/>
      </c>
      <c r="CC917" s="122" t="str">
        <f>IF($BZ917="","",SUM($BZ$2:$BZ917))</f>
        <v/>
      </c>
      <c r="CD917" s="43" t="str">
        <f>IF($BZ917="","",$BU$19*(SUM($BZ$2:$BZ917)))</f>
        <v/>
      </c>
    </row>
    <row r="918" spans="1:82">
      <c r="A918" s="4" t="str">
        <f t="shared" si="299"/>
        <v/>
      </c>
      <c r="B918" s="21" t="str">
        <f>IF(Investments_Import!A918="","",Investments_Import!A918)</f>
        <v/>
      </c>
      <c r="C918" s="22" t="str">
        <f t="shared" si="292"/>
        <v/>
      </c>
      <c r="D918" s="51" t="str">
        <f t="shared" si="300"/>
        <v/>
      </c>
      <c r="E918" s="3" t="str">
        <f>IF(Investments_Import!B918="","",Investments_Import!B918)</f>
        <v/>
      </c>
      <c r="F918" s="54" t="str">
        <f t="shared" si="301"/>
        <v xml:space="preserve"> </v>
      </c>
      <c r="G918" s="54" t="str">
        <f>IF($B918="","",COUNTIF($F$2:$F918,$F918))</f>
        <v/>
      </c>
      <c r="H918" s="53" t="str">
        <f t="shared" si="302"/>
        <v xml:space="preserve">  </v>
      </c>
      <c r="I918" s="3" t="str">
        <f>IF(Investments_Import!C918="","",Investments_Import!C918)</f>
        <v/>
      </c>
      <c r="J918" s="108" t="str">
        <f>IF(Investments_Import!D918="","",Investments_Import!D918)</f>
        <v/>
      </c>
      <c r="K918" s="108" t="str">
        <f t="shared" si="303"/>
        <v/>
      </c>
      <c r="L918" s="47" t="str">
        <f>IF(Investments_Import!E918="","",Investments_Import!E918)</f>
        <v/>
      </c>
      <c r="M918" s="47" t="str">
        <f t="shared" si="293"/>
        <v/>
      </c>
      <c r="N918" s="31" t="str">
        <f>IF(Investments_Import!F918="","",Investments_Import!F918)</f>
        <v/>
      </c>
      <c r="O918" s="31" t="str">
        <f t="shared" si="294"/>
        <v/>
      </c>
      <c r="P918" s="3" t="str">
        <f>IF(Investments_Import!G918="","",Investments_Import!G918)</f>
        <v/>
      </c>
      <c r="Q918" s="3" t="str">
        <f>IF(Investments_Import!H918="","",Investments_Import!H918)</f>
        <v/>
      </c>
      <c r="R918" s="37" t="str">
        <f t="shared" si="295"/>
        <v/>
      </c>
      <c r="S918" s="37" t="str">
        <f t="shared" si="296"/>
        <v/>
      </c>
      <c r="U918" s="36" t="str">
        <f>IF(Mining_Import!A918="","",Mining_Import!A918)</f>
        <v/>
      </c>
      <c r="V918" s="22" t="str">
        <f t="shared" si="304"/>
        <v/>
      </c>
      <c r="W918" s="127" t="str">
        <f t="shared" si="305"/>
        <v/>
      </c>
      <c r="X918" s="127" t="str">
        <f t="shared" si="306"/>
        <v/>
      </c>
      <c r="Y918" s="127" t="str">
        <f t="shared" si="307"/>
        <v/>
      </c>
      <c r="Z918" s="36" t="str">
        <f>IF(Mining_Import!B918="","",Mining_Import!B918)</f>
        <v/>
      </c>
      <c r="AA918" s="184" t="str">
        <f>IF(Mining_Import!$C918="","",Mining_Import!$C918)</f>
        <v/>
      </c>
      <c r="AB918" s="122" t="str">
        <f t="shared" si="308"/>
        <v/>
      </c>
      <c r="AC918" s="122" t="str">
        <f>IF($Y918&gt;Dashboard!$Q$19,$AB918,"")</f>
        <v/>
      </c>
      <c r="AD918" s="43" t="str">
        <f t="shared" si="309"/>
        <v/>
      </c>
      <c r="AE918" s="36" t="str">
        <f>IF(Mining_Import!D918="","",Mining_Import!D918)</f>
        <v/>
      </c>
      <c r="AF918" s="36" t="str">
        <f>IF(Mining_Import!E918="","",Mining_Import!E918)</f>
        <v/>
      </c>
      <c r="AG918" s="36" t="str">
        <f>IF(Mining_Import!F918="","",Mining_Import!F918)</f>
        <v/>
      </c>
      <c r="AH918" s="36" t="str">
        <f>IF(Mining_Import!G918="","",Mining_Import!G918)</f>
        <v/>
      </c>
      <c r="AI918" s="36" t="str">
        <f>IF(Mining_Import!H918="","",Mining_Import!H918)</f>
        <v/>
      </c>
      <c r="AJ918" s="36" t="str">
        <f>IF(Mining_Import!I918="","",Mining_Import!I918)</f>
        <v/>
      </c>
      <c r="BY918" s="120" t="str">
        <f t="shared" si="297"/>
        <v/>
      </c>
      <c r="BZ918" s="184" t="str">
        <f t="shared" si="310"/>
        <v/>
      </c>
      <c r="CA918" s="37" t="str">
        <f>IFERROR(VLOOKUP($BY918,Account_Value!$C$2:$F$2500,4,0),"")</f>
        <v/>
      </c>
      <c r="CB918" s="43" t="str">
        <f t="shared" si="298"/>
        <v/>
      </c>
      <c r="CC918" s="122" t="str">
        <f>IF($BZ918="","",SUM($BZ$2:$BZ918))</f>
        <v/>
      </c>
      <c r="CD918" s="43" t="str">
        <f>IF($BZ918="","",$BU$19*(SUM($BZ$2:$BZ918)))</f>
        <v/>
      </c>
    </row>
    <row r="919" spans="1:82">
      <c r="A919" s="4" t="str">
        <f t="shared" si="299"/>
        <v/>
      </c>
      <c r="B919" s="21" t="str">
        <f>IF(Investments_Import!A919="","",Investments_Import!A919)</f>
        <v/>
      </c>
      <c r="C919" s="22" t="str">
        <f t="shared" si="292"/>
        <v/>
      </c>
      <c r="D919" s="51" t="str">
        <f t="shared" si="300"/>
        <v/>
      </c>
      <c r="E919" s="3" t="str">
        <f>IF(Investments_Import!B919="","",Investments_Import!B919)</f>
        <v/>
      </c>
      <c r="F919" s="54" t="str">
        <f t="shared" si="301"/>
        <v xml:space="preserve"> </v>
      </c>
      <c r="G919" s="54" t="str">
        <f>IF($B919="","",COUNTIF($F$2:$F919,$F919))</f>
        <v/>
      </c>
      <c r="H919" s="53" t="str">
        <f t="shared" si="302"/>
        <v xml:space="preserve">  </v>
      </c>
      <c r="I919" s="3" t="str">
        <f>IF(Investments_Import!C919="","",Investments_Import!C919)</f>
        <v/>
      </c>
      <c r="J919" s="108" t="str">
        <f>IF(Investments_Import!D919="","",Investments_Import!D919)</f>
        <v/>
      </c>
      <c r="K919" s="108" t="str">
        <f t="shared" si="303"/>
        <v/>
      </c>
      <c r="L919" s="47" t="str">
        <f>IF(Investments_Import!E919="","",Investments_Import!E919)</f>
        <v/>
      </c>
      <c r="M919" s="47" t="str">
        <f t="shared" si="293"/>
        <v/>
      </c>
      <c r="N919" s="31" t="str">
        <f>IF(Investments_Import!F919="","",Investments_Import!F919)</f>
        <v/>
      </c>
      <c r="O919" s="31" t="str">
        <f t="shared" si="294"/>
        <v/>
      </c>
      <c r="P919" s="3" t="str">
        <f>IF(Investments_Import!G919="","",Investments_Import!G919)</f>
        <v/>
      </c>
      <c r="Q919" s="3" t="str">
        <f>IF(Investments_Import!H919="","",Investments_Import!H919)</f>
        <v/>
      </c>
      <c r="R919" s="37" t="str">
        <f t="shared" si="295"/>
        <v/>
      </c>
      <c r="S919" s="37" t="str">
        <f t="shared" si="296"/>
        <v/>
      </c>
      <c r="U919" s="36" t="str">
        <f>IF(Mining_Import!A919="","",Mining_Import!A919)</f>
        <v/>
      </c>
      <c r="V919" s="22" t="str">
        <f t="shared" si="304"/>
        <v/>
      </c>
      <c r="W919" s="127" t="str">
        <f t="shared" si="305"/>
        <v/>
      </c>
      <c r="X919" s="127" t="str">
        <f t="shared" si="306"/>
        <v/>
      </c>
      <c r="Y919" s="127" t="str">
        <f t="shared" si="307"/>
        <v/>
      </c>
      <c r="Z919" s="36" t="str">
        <f>IF(Mining_Import!B919="","",Mining_Import!B919)</f>
        <v/>
      </c>
      <c r="AA919" s="184" t="str">
        <f>IF(Mining_Import!$C919="","",Mining_Import!$C919)</f>
        <v/>
      </c>
      <c r="AB919" s="122" t="str">
        <f t="shared" si="308"/>
        <v/>
      </c>
      <c r="AC919" s="122" t="str">
        <f>IF($Y919&gt;Dashboard!$Q$19,$AB919,"")</f>
        <v/>
      </c>
      <c r="AD919" s="43" t="str">
        <f t="shared" si="309"/>
        <v/>
      </c>
      <c r="AE919" s="36" t="str">
        <f>IF(Mining_Import!D919="","",Mining_Import!D919)</f>
        <v/>
      </c>
      <c r="AF919" s="36" t="str">
        <f>IF(Mining_Import!E919="","",Mining_Import!E919)</f>
        <v/>
      </c>
      <c r="AG919" s="36" t="str">
        <f>IF(Mining_Import!F919="","",Mining_Import!F919)</f>
        <v/>
      </c>
      <c r="AH919" s="36" t="str">
        <f>IF(Mining_Import!G919="","",Mining_Import!G919)</f>
        <v/>
      </c>
      <c r="AI919" s="36" t="str">
        <f>IF(Mining_Import!H919="","",Mining_Import!H919)</f>
        <v/>
      </c>
      <c r="AJ919" s="36" t="str">
        <f>IF(Mining_Import!I919="","",Mining_Import!I919)</f>
        <v/>
      </c>
      <c r="BY919" s="120" t="str">
        <f t="shared" si="297"/>
        <v/>
      </c>
      <c r="BZ919" s="184" t="str">
        <f t="shared" si="310"/>
        <v/>
      </c>
      <c r="CA919" s="37" t="str">
        <f>IFERROR(VLOOKUP($BY919,Account_Value!$C$2:$F$2500,4,0),"")</f>
        <v/>
      </c>
      <c r="CB919" s="43" t="str">
        <f t="shared" si="298"/>
        <v/>
      </c>
      <c r="CC919" s="122" t="str">
        <f>IF($BZ919="","",SUM($BZ$2:$BZ919))</f>
        <v/>
      </c>
      <c r="CD919" s="43" t="str">
        <f>IF($BZ919="","",$BU$19*(SUM($BZ$2:$BZ919)))</f>
        <v/>
      </c>
    </row>
    <row r="920" spans="1:82">
      <c r="A920" s="4" t="str">
        <f t="shared" si="299"/>
        <v/>
      </c>
      <c r="B920" s="21" t="str">
        <f>IF(Investments_Import!A920="","",Investments_Import!A920)</f>
        <v/>
      </c>
      <c r="C920" s="22" t="str">
        <f t="shared" si="292"/>
        <v/>
      </c>
      <c r="D920" s="51" t="str">
        <f t="shared" si="300"/>
        <v/>
      </c>
      <c r="E920" s="3" t="str">
        <f>IF(Investments_Import!B920="","",Investments_Import!B920)</f>
        <v/>
      </c>
      <c r="F920" s="54" t="str">
        <f t="shared" si="301"/>
        <v xml:space="preserve"> </v>
      </c>
      <c r="G920" s="54" t="str">
        <f>IF($B920="","",COUNTIF($F$2:$F920,$F920))</f>
        <v/>
      </c>
      <c r="H920" s="53" t="str">
        <f t="shared" si="302"/>
        <v xml:space="preserve">  </v>
      </c>
      <c r="I920" s="3" t="str">
        <f>IF(Investments_Import!C920="","",Investments_Import!C920)</f>
        <v/>
      </c>
      <c r="J920" s="108" t="str">
        <f>IF(Investments_Import!D920="","",Investments_Import!D920)</f>
        <v/>
      </c>
      <c r="K920" s="108" t="str">
        <f t="shared" si="303"/>
        <v/>
      </c>
      <c r="L920" s="47" t="str">
        <f>IF(Investments_Import!E920="","",Investments_Import!E920)</f>
        <v/>
      </c>
      <c r="M920" s="47" t="str">
        <f t="shared" si="293"/>
        <v/>
      </c>
      <c r="N920" s="31" t="str">
        <f>IF(Investments_Import!F920="","",Investments_Import!F920)</f>
        <v/>
      </c>
      <c r="O920" s="31" t="str">
        <f t="shared" si="294"/>
        <v/>
      </c>
      <c r="P920" s="3" t="str">
        <f>IF(Investments_Import!G920="","",Investments_Import!G920)</f>
        <v/>
      </c>
      <c r="Q920" s="3" t="str">
        <f>IF(Investments_Import!H920="","",Investments_Import!H920)</f>
        <v/>
      </c>
      <c r="R920" s="37" t="str">
        <f t="shared" si="295"/>
        <v/>
      </c>
      <c r="S920" s="37" t="str">
        <f t="shared" si="296"/>
        <v/>
      </c>
      <c r="U920" s="36" t="str">
        <f>IF(Mining_Import!A920="","",Mining_Import!A920)</f>
        <v/>
      </c>
      <c r="V920" s="22" t="str">
        <f t="shared" si="304"/>
        <v/>
      </c>
      <c r="W920" s="127" t="str">
        <f t="shared" si="305"/>
        <v/>
      </c>
      <c r="X920" s="127" t="str">
        <f t="shared" si="306"/>
        <v/>
      </c>
      <c r="Y920" s="127" t="str">
        <f t="shared" si="307"/>
        <v/>
      </c>
      <c r="Z920" s="36" t="str">
        <f>IF(Mining_Import!B920="","",Mining_Import!B920)</f>
        <v/>
      </c>
      <c r="AA920" s="184" t="str">
        <f>IF(Mining_Import!$C920="","",Mining_Import!$C920)</f>
        <v/>
      </c>
      <c r="AB920" s="122" t="str">
        <f t="shared" si="308"/>
        <v/>
      </c>
      <c r="AC920" s="122" t="str">
        <f>IF($Y920&gt;Dashboard!$Q$19,$AB920,"")</f>
        <v/>
      </c>
      <c r="AD920" s="43" t="str">
        <f t="shared" si="309"/>
        <v/>
      </c>
      <c r="AE920" s="36" t="str">
        <f>IF(Mining_Import!D920="","",Mining_Import!D920)</f>
        <v/>
      </c>
      <c r="AF920" s="36" t="str">
        <f>IF(Mining_Import!E920="","",Mining_Import!E920)</f>
        <v/>
      </c>
      <c r="AG920" s="36" t="str">
        <f>IF(Mining_Import!F920="","",Mining_Import!F920)</f>
        <v/>
      </c>
      <c r="AH920" s="36" t="str">
        <f>IF(Mining_Import!G920="","",Mining_Import!G920)</f>
        <v/>
      </c>
      <c r="AI920" s="36" t="str">
        <f>IF(Mining_Import!H920="","",Mining_Import!H920)</f>
        <v/>
      </c>
      <c r="AJ920" s="36" t="str">
        <f>IF(Mining_Import!I920="","",Mining_Import!I920)</f>
        <v/>
      </c>
      <c r="BY920" s="120" t="str">
        <f t="shared" si="297"/>
        <v/>
      </c>
      <c r="BZ920" s="184" t="str">
        <f t="shared" si="310"/>
        <v/>
      </c>
      <c r="CA920" s="37" t="str">
        <f>IFERROR(VLOOKUP($BY920,Account_Value!$C$2:$F$2500,4,0),"")</f>
        <v/>
      </c>
      <c r="CB920" s="43" t="str">
        <f t="shared" si="298"/>
        <v/>
      </c>
      <c r="CC920" s="122" t="str">
        <f>IF($BZ920="","",SUM($BZ$2:$BZ920))</f>
        <v/>
      </c>
      <c r="CD920" s="43" t="str">
        <f>IF($BZ920="","",$BU$19*(SUM($BZ$2:$BZ920)))</f>
        <v/>
      </c>
    </row>
    <row r="921" spans="1:82">
      <c r="A921" s="4" t="str">
        <f t="shared" si="299"/>
        <v/>
      </c>
      <c r="B921" s="21" t="str">
        <f>IF(Investments_Import!A921="","",Investments_Import!A921)</f>
        <v/>
      </c>
      <c r="C921" s="22" t="str">
        <f t="shared" si="292"/>
        <v/>
      </c>
      <c r="D921" s="51" t="str">
        <f t="shared" si="300"/>
        <v/>
      </c>
      <c r="E921" s="3" t="str">
        <f>IF(Investments_Import!B921="","",Investments_Import!B921)</f>
        <v/>
      </c>
      <c r="F921" s="54" t="str">
        <f t="shared" si="301"/>
        <v xml:space="preserve"> </v>
      </c>
      <c r="G921" s="54" t="str">
        <f>IF($B921="","",COUNTIF($F$2:$F921,$F921))</f>
        <v/>
      </c>
      <c r="H921" s="53" t="str">
        <f t="shared" si="302"/>
        <v xml:space="preserve">  </v>
      </c>
      <c r="I921" s="3" t="str">
        <f>IF(Investments_Import!C921="","",Investments_Import!C921)</f>
        <v/>
      </c>
      <c r="J921" s="108" t="str">
        <f>IF(Investments_Import!D921="","",Investments_Import!D921)</f>
        <v/>
      </c>
      <c r="K921" s="108" t="str">
        <f t="shared" si="303"/>
        <v/>
      </c>
      <c r="L921" s="47" t="str">
        <f>IF(Investments_Import!E921="","",Investments_Import!E921)</f>
        <v/>
      </c>
      <c r="M921" s="47" t="str">
        <f t="shared" si="293"/>
        <v/>
      </c>
      <c r="N921" s="31" t="str">
        <f>IF(Investments_Import!F921="","",Investments_Import!F921)</f>
        <v/>
      </c>
      <c r="O921" s="31" t="str">
        <f t="shared" si="294"/>
        <v/>
      </c>
      <c r="P921" s="3" t="str">
        <f>IF(Investments_Import!G921="","",Investments_Import!G921)</f>
        <v/>
      </c>
      <c r="Q921" s="3" t="str">
        <f>IF(Investments_Import!H921="","",Investments_Import!H921)</f>
        <v/>
      </c>
      <c r="R921" s="37" t="str">
        <f t="shared" si="295"/>
        <v/>
      </c>
      <c r="S921" s="37" t="str">
        <f t="shared" si="296"/>
        <v/>
      </c>
      <c r="U921" s="36" t="str">
        <f>IF(Mining_Import!A921="","",Mining_Import!A921)</f>
        <v/>
      </c>
      <c r="V921" s="22" t="str">
        <f t="shared" si="304"/>
        <v/>
      </c>
      <c r="W921" s="127" t="str">
        <f t="shared" si="305"/>
        <v/>
      </c>
      <c r="X921" s="127" t="str">
        <f t="shared" si="306"/>
        <v/>
      </c>
      <c r="Y921" s="127" t="str">
        <f t="shared" si="307"/>
        <v/>
      </c>
      <c r="Z921" s="36" t="str">
        <f>IF(Mining_Import!B921="","",Mining_Import!B921)</f>
        <v/>
      </c>
      <c r="AA921" s="184" t="str">
        <f>IF(Mining_Import!$C921="","",Mining_Import!$C921)</f>
        <v/>
      </c>
      <c r="AB921" s="122" t="str">
        <f t="shared" si="308"/>
        <v/>
      </c>
      <c r="AC921" s="122" t="str">
        <f>IF($Y921&gt;Dashboard!$Q$19,$AB921,"")</f>
        <v/>
      </c>
      <c r="AD921" s="43" t="str">
        <f t="shared" si="309"/>
        <v/>
      </c>
      <c r="AE921" s="36" t="str">
        <f>IF(Mining_Import!D921="","",Mining_Import!D921)</f>
        <v/>
      </c>
      <c r="AF921" s="36" t="str">
        <f>IF(Mining_Import!E921="","",Mining_Import!E921)</f>
        <v/>
      </c>
      <c r="AG921" s="36" t="str">
        <f>IF(Mining_Import!F921="","",Mining_Import!F921)</f>
        <v/>
      </c>
      <c r="AH921" s="36" t="str">
        <f>IF(Mining_Import!G921="","",Mining_Import!G921)</f>
        <v/>
      </c>
      <c r="AI921" s="36" t="str">
        <f>IF(Mining_Import!H921="","",Mining_Import!H921)</f>
        <v/>
      </c>
      <c r="AJ921" s="36" t="str">
        <f>IF(Mining_Import!I921="","",Mining_Import!I921)</f>
        <v/>
      </c>
      <c r="BY921" s="120" t="str">
        <f t="shared" si="297"/>
        <v/>
      </c>
      <c r="BZ921" s="184" t="str">
        <f t="shared" si="310"/>
        <v/>
      </c>
      <c r="CA921" s="37" t="str">
        <f>IFERROR(VLOOKUP($BY921,Account_Value!$C$2:$F$2500,4,0),"")</f>
        <v/>
      </c>
      <c r="CB921" s="43" t="str">
        <f t="shared" si="298"/>
        <v/>
      </c>
      <c r="CC921" s="122" t="str">
        <f>IF($BZ921="","",SUM($BZ$2:$BZ921))</f>
        <v/>
      </c>
      <c r="CD921" s="43" t="str">
        <f>IF($BZ921="","",$BU$19*(SUM($BZ$2:$BZ921)))</f>
        <v/>
      </c>
    </row>
    <row r="922" spans="1:82">
      <c r="A922" s="4" t="str">
        <f t="shared" si="299"/>
        <v/>
      </c>
      <c r="B922" s="21" t="str">
        <f>IF(Investments_Import!A922="","",Investments_Import!A922)</f>
        <v/>
      </c>
      <c r="C922" s="22" t="str">
        <f t="shared" si="292"/>
        <v/>
      </c>
      <c r="D922" s="51" t="str">
        <f t="shared" si="300"/>
        <v/>
      </c>
      <c r="E922" s="3" t="str">
        <f>IF(Investments_Import!B922="","",Investments_Import!B922)</f>
        <v/>
      </c>
      <c r="F922" s="54" t="str">
        <f t="shared" si="301"/>
        <v xml:space="preserve"> </v>
      </c>
      <c r="G922" s="54" t="str">
        <f>IF($B922="","",COUNTIF($F$2:$F922,$F922))</f>
        <v/>
      </c>
      <c r="H922" s="53" t="str">
        <f t="shared" si="302"/>
        <v xml:space="preserve">  </v>
      </c>
      <c r="I922" s="3" t="str">
        <f>IF(Investments_Import!C922="","",Investments_Import!C922)</f>
        <v/>
      </c>
      <c r="J922" s="108" t="str">
        <f>IF(Investments_Import!D922="","",Investments_Import!D922)</f>
        <v/>
      </c>
      <c r="K922" s="108" t="str">
        <f t="shared" si="303"/>
        <v/>
      </c>
      <c r="L922" s="47" t="str">
        <f>IF(Investments_Import!E922="","",Investments_Import!E922)</f>
        <v/>
      </c>
      <c r="M922" s="47" t="str">
        <f t="shared" si="293"/>
        <v/>
      </c>
      <c r="N922" s="31" t="str">
        <f>IF(Investments_Import!F922="","",Investments_Import!F922)</f>
        <v/>
      </c>
      <c r="O922" s="31" t="str">
        <f t="shared" si="294"/>
        <v/>
      </c>
      <c r="P922" s="3" t="str">
        <f>IF(Investments_Import!G922="","",Investments_Import!G922)</f>
        <v/>
      </c>
      <c r="Q922" s="3" t="str">
        <f>IF(Investments_Import!H922="","",Investments_Import!H922)</f>
        <v/>
      </c>
      <c r="R922" s="37" t="str">
        <f t="shared" si="295"/>
        <v/>
      </c>
      <c r="S922" s="37" t="str">
        <f t="shared" si="296"/>
        <v/>
      </c>
      <c r="U922" s="36" t="str">
        <f>IF(Mining_Import!A922="","",Mining_Import!A922)</f>
        <v/>
      </c>
      <c r="V922" s="22" t="str">
        <f t="shared" si="304"/>
        <v/>
      </c>
      <c r="W922" s="127" t="str">
        <f t="shared" si="305"/>
        <v/>
      </c>
      <c r="X922" s="127" t="str">
        <f t="shared" si="306"/>
        <v/>
      </c>
      <c r="Y922" s="127" t="str">
        <f t="shared" si="307"/>
        <v/>
      </c>
      <c r="Z922" s="36" t="str">
        <f>IF(Mining_Import!B922="","",Mining_Import!B922)</f>
        <v/>
      </c>
      <c r="AA922" s="184" t="str">
        <f>IF(Mining_Import!$C922="","",Mining_Import!$C922)</f>
        <v/>
      </c>
      <c r="AB922" s="122" t="str">
        <f t="shared" si="308"/>
        <v/>
      </c>
      <c r="AC922" s="122" t="str">
        <f>IF($Y922&gt;Dashboard!$Q$19,$AB922,"")</f>
        <v/>
      </c>
      <c r="AD922" s="43" t="str">
        <f t="shared" si="309"/>
        <v/>
      </c>
      <c r="AE922" s="36" t="str">
        <f>IF(Mining_Import!D922="","",Mining_Import!D922)</f>
        <v/>
      </c>
      <c r="AF922" s="36" t="str">
        <f>IF(Mining_Import!E922="","",Mining_Import!E922)</f>
        <v/>
      </c>
      <c r="AG922" s="36" t="str">
        <f>IF(Mining_Import!F922="","",Mining_Import!F922)</f>
        <v/>
      </c>
      <c r="AH922" s="36" t="str">
        <f>IF(Mining_Import!G922="","",Mining_Import!G922)</f>
        <v/>
      </c>
      <c r="AI922" s="36" t="str">
        <f>IF(Mining_Import!H922="","",Mining_Import!H922)</f>
        <v/>
      </c>
      <c r="AJ922" s="36" t="str">
        <f>IF(Mining_Import!I922="","",Mining_Import!I922)</f>
        <v/>
      </c>
      <c r="BY922" s="120" t="str">
        <f t="shared" si="297"/>
        <v/>
      </c>
      <c r="BZ922" s="184" t="str">
        <f t="shared" si="310"/>
        <v/>
      </c>
      <c r="CA922" s="37" t="str">
        <f>IFERROR(VLOOKUP($BY922,Account_Value!$C$2:$F$2500,4,0),"")</f>
        <v/>
      </c>
      <c r="CB922" s="43" t="str">
        <f t="shared" si="298"/>
        <v/>
      </c>
      <c r="CC922" s="122" t="str">
        <f>IF($BZ922="","",SUM($BZ$2:$BZ922))</f>
        <v/>
      </c>
      <c r="CD922" s="43" t="str">
        <f>IF($BZ922="","",$BU$19*(SUM($BZ$2:$BZ922)))</f>
        <v/>
      </c>
    </row>
    <row r="923" spans="1:82">
      <c r="A923" s="4" t="str">
        <f t="shared" si="299"/>
        <v/>
      </c>
      <c r="B923" s="21" t="str">
        <f>IF(Investments_Import!A923="","",Investments_Import!A923)</f>
        <v/>
      </c>
      <c r="C923" s="22" t="str">
        <f t="shared" si="292"/>
        <v/>
      </c>
      <c r="D923" s="51" t="str">
        <f t="shared" si="300"/>
        <v/>
      </c>
      <c r="E923" s="3" t="str">
        <f>IF(Investments_Import!B923="","",Investments_Import!B923)</f>
        <v/>
      </c>
      <c r="F923" s="54" t="str">
        <f t="shared" si="301"/>
        <v xml:space="preserve"> </v>
      </c>
      <c r="G923" s="54" t="str">
        <f>IF($B923="","",COUNTIF($F$2:$F923,$F923))</f>
        <v/>
      </c>
      <c r="H923" s="53" t="str">
        <f t="shared" si="302"/>
        <v xml:space="preserve">  </v>
      </c>
      <c r="I923" s="3" t="str">
        <f>IF(Investments_Import!C923="","",Investments_Import!C923)</f>
        <v/>
      </c>
      <c r="J923" s="108" t="str">
        <f>IF(Investments_Import!D923="","",Investments_Import!D923)</f>
        <v/>
      </c>
      <c r="K923" s="108" t="str">
        <f t="shared" si="303"/>
        <v/>
      </c>
      <c r="L923" s="47" t="str">
        <f>IF(Investments_Import!E923="","",Investments_Import!E923)</f>
        <v/>
      </c>
      <c r="M923" s="47" t="str">
        <f t="shared" si="293"/>
        <v/>
      </c>
      <c r="N923" s="31" t="str">
        <f>IF(Investments_Import!F923="","",Investments_Import!F923)</f>
        <v/>
      </c>
      <c r="O923" s="31" t="str">
        <f t="shared" si="294"/>
        <v/>
      </c>
      <c r="P923" s="3" t="str">
        <f>IF(Investments_Import!G923="","",Investments_Import!G923)</f>
        <v/>
      </c>
      <c r="Q923" s="3" t="str">
        <f>IF(Investments_Import!H923="","",Investments_Import!H923)</f>
        <v/>
      </c>
      <c r="R923" s="37" t="str">
        <f t="shared" si="295"/>
        <v/>
      </c>
      <c r="S923" s="37" t="str">
        <f t="shared" si="296"/>
        <v/>
      </c>
      <c r="U923" s="36" t="str">
        <f>IF(Mining_Import!A923="","",Mining_Import!A923)</f>
        <v/>
      </c>
      <c r="V923" s="22" t="str">
        <f t="shared" si="304"/>
        <v/>
      </c>
      <c r="W923" s="127" t="str">
        <f t="shared" si="305"/>
        <v/>
      </c>
      <c r="X923" s="127" t="str">
        <f t="shared" si="306"/>
        <v/>
      </c>
      <c r="Y923" s="127" t="str">
        <f t="shared" si="307"/>
        <v/>
      </c>
      <c r="Z923" s="36" t="str">
        <f>IF(Mining_Import!B923="","",Mining_Import!B923)</f>
        <v/>
      </c>
      <c r="AA923" s="184" t="str">
        <f>IF(Mining_Import!$C923="","",Mining_Import!$C923)</f>
        <v/>
      </c>
      <c r="AB923" s="122" t="str">
        <f t="shared" si="308"/>
        <v/>
      </c>
      <c r="AC923" s="122" t="str">
        <f>IF($Y923&gt;Dashboard!$Q$19,$AB923,"")</f>
        <v/>
      </c>
      <c r="AD923" s="43" t="str">
        <f t="shared" si="309"/>
        <v/>
      </c>
      <c r="AE923" s="36" t="str">
        <f>IF(Mining_Import!D923="","",Mining_Import!D923)</f>
        <v/>
      </c>
      <c r="AF923" s="36" t="str">
        <f>IF(Mining_Import!E923="","",Mining_Import!E923)</f>
        <v/>
      </c>
      <c r="AG923" s="36" t="str">
        <f>IF(Mining_Import!F923="","",Mining_Import!F923)</f>
        <v/>
      </c>
      <c r="AH923" s="36" t="str">
        <f>IF(Mining_Import!G923="","",Mining_Import!G923)</f>
        <v/>
      </c>
      <c r="AI923" s="36" t="str">
        <f>IF(Mining_Import!H923="","",Mining_Import!H923)</f>
        <v/>
      </c>
      <c r="AJ923" s="36" t="str">
        <f>IF(Mining_Import!I923="","",Mining_Import!I923)</f>
        <v/>
      </c>
      <c r="BY923" s="120" t="str">
        <f t="shared" si="297"/>
        <v/>
      </c>
      <c r="BZ923" s="184" t="str">
        <f t="shared" si="310"/>
        <v/>
      </c>
      <c r="CA923" s="37" t="str">
        <f>IFERROR(VLOOKUP($BY923,Account_Value!$C$2:$F$2500,4,0),"")</f>
        <v/>
      </c>
      <c r="CB923" s="43" t="str">
        <f t="shared" si="298"/>
        <v/>
      </c>
      <c r="CC923" s="122" t="str">
        <f>IF($BZ923="","",SUM($BZ$2:$BZ923))</f>
        <v/>
      </c>
      <c r="CD923" s="43" t="str">
        <f>IF($BZ923="","",$BU$19*(SUM($BZ$2:$BZ923)))</f>
        <v/>
      </c>
    </row>
    <row r="924" spans="1:82">
      <c r="A924" s="4" t="str">
        <f t="shared" si="299"/>
        <v/>
      </c>
      <c r="B924" s="21" t="str">
        <f>IF(Investments_Import!A924="","",Investments_Import!A924)</f>
        <v/>
      </c>
      <c r="C924" s="22" t="str">
        <f t="shared" si="292"/>
        <v/>
      </c>
      <c r="D924" s="51" t="str">
        <f t="shared" si="300"/>
        <v/>
      </c>
      <c r="E924" s="3" t="str">
        <f>IF(Investments_Import!B924="","",Investments_Import!B924)</f>
        <v/>
      </c>
      <c r="F924" s="54" t="str">
        <f t="shared" si="301"/>
        <v xml:space="preserve"> </v>
      </c>
      <c r="G924" s="54" t="str">
        <f>IF($B924="","",COUNTIF($F$2:$F924,$F924))</f>
        <v/>
      </c>
      <c r="H924" s="53" t="str">
        <f t="shared" si="302"/>
        <v xml:space="preserve">  </v>
      </c>
      <c r="I924" s="3" t="str">
        <f>IF(Investments_Import!C924="","",Investments_Import!C924)</f>
        <v/>
      </c>
      <c r="J924" s="108" t="str">
        <f>IF(Investments_Import!D924="","",Investments_Import!D924)</f>
        <v/>
      </c>
      <c r="K924" s="108" t="str">
        <f t="shared" si="303"/>
        <v/>
      </c>
      <c r="L924" s="47" t="str">
        <f>IF(Investments_Import!E924="","",Investments_Import!E924)</f>
        <v/>
      </c>
      <c r="M924" s="47" t="str">
        <f t="shared" si="293"/>
        <v/>
      </c>
      <c r="N924" s="31" t="str">
        <f>IF(Investments_Import!F924="","",Investments_Import!F924)</f>
        <v/>
      </c>
      <c r="O924" s="31" t="str">
        <f t="shared" si="294"/>
        <v/>
      </c>
      <c r="P924" s="3" t="str">
        <f>IF(Investments_Import!G924="","",Investments_Import!G924)</f>
        <v/>
      </c>
      <c r="Q924" s="3" t="str">
        <f>IF(Investments_Import!H924="","",Investments_Import!H924)</f>
        <v/>
      </c>
      <c r="R924" s="37" t="str">
        <f t="shared" si="295"/>
        <v/>
      </c>
      <c r="S924" s="37" t="str">
        <f t="shared" si="296"/>
        <v/>
      </c>
      <c r="U924" s="36" t="str">
        <f>IF(Mining_Import!A924="","",Mining_Import!A924)</f>
        <v/>
      </c>
      <c r="V924" s="22" t="str">
        <f t="shared" si="304"/>
        <v/>
      </c>
      <c r="W924" s="127" t="str">
        <f t="shared" si="305"/>
        <v/>
      </c>
      <c r="X924" s="127" t="str">
        <f t="shared" si="306"/>
        <v/>
      </c>
      <c r="Y924" s="127" t="str">
        <f t="shared" si="307"/>
        <v/>
      </c>
      <c r="Z924" s="36" t="str">
        <f>IF(Mining_Import!B924="","",Mining_Import!B924)</f>
        <v/>
      </c>
      <c r="AA924" s="184" t="str">
        <f>IF(Mining_Import!$C924="","",Mining_Import!$C924)</f>
        <v/>
      </c>
      <c r="AB924" s="122" t="str">
        <f t="shared" si="308"/>
        <v/>
      </c>
      <c r="AC924" s="122" t="str">
        <f>IF($Y924&gt;Dashboard!$Q$19,$AB924,"")</f>
        <v/>
      </c>
      <c r="AD924" s="43" t="str">
        <f t="shared" si="309"/>
        <v/>
      </c>
      <c r="AE924" s="36" t="str">
        <f>IF(Mining_Import!D924="","",Mining_Import!D924)</f>
        <v/>
      </c>
      <c r="AF924" s="36" t="str">
        <f>IF(Mining_Import!E924="","",Mining_Import!E924)</f>
        <v/>
      </c>
      <c r="AG924" s="36" t="str">
        <f>IF(Mining_Import!F924="","",Mining_Import!F924)</f>
        <v/>
      </c>
      <c r="AH924" s="36" t="str">
        <f>IF(Mining_Import!G924="","",Mining_Import!G924)</f>
        <v/>
      </c>
      <c r="AI924" s="36" t="str">
        <f>IF(Mining_Import!H924="","",Mining_Import!H924)</f>
        <v/>
      </c>
      <c r="AJ924" s="36" t="str">
        <f>IF(Mining_Import!I924="","",Mining_Import!I924)</f>
        <v/>
      </c>
      <c r="BY924" s="120" t="str">
        <f t="shared" si="297"/>
        <v/>
      </c>
      <c r="BZ924" s="184" t="str">
        <f t="shared" si="310"/>
        <v/>
      </c>
      <c r="CA924" s="37" t="str">
        <f>IFERROR(VLOOKUP($BY924,Account_Value!$C$2:$F$2500,4,0),"")</f>
        <v/>
      </c>
      <c r="CB924" s="43" t="str">
        <f t="shared" si="298"/>
        <v/>
      </c>
      <c r="CC924" s="122" t="str">
        <f>IF($BZ924="","",SUM($BZ$2:$BZ924))</f>
        <v/>
      </c>
      <c r="CD924" s="43" t="str">
        <f>IF($BZ924="","",$BU$19*(SUM($BZ$2:$BZ924)))</f>
        <v/>
      </c>
    </row>
    <row r="925" spans="1:82">
      <c r="A925" s="4" t="str">
        <f t="shared" si="299"/>
        <v/>
      </c>
      <c r="B925" s="21" t="str">
        <f>IF(Investments_Import!A925="","",Investments_Import!A925)</f>
        <v/>
      </c>
      <c r="C925" s="22" t="str">
        <f t="shared" si="292"/>
        <v/>
      </c>
      <c r="D925" s="51" t="str">
        <f t="shared" si="300"/>
        <v/>
      </c>
      <c r="E925" s="3" t="str">
        <f>IF(Investments_Import!B925="","",Investments_Import!B925)</f>
        <v/>
      </c>
      <c r="F925" s="54" t="str">
        <f t="shared" si="301"/>
        <v xml:space="preserve"> </v>
      </c>
      <c r="G925" s="54" t="str">
        <f>IF($B925="","",COUNTIF($F$2:$F925,$F925))</f>
        <v/>
      </c>
      <c r="H925" s="53" t="str">
        <f t="shared" si="302"/>
        <v xml:space="preserve">  </v>
      </c>
      <c r="I925" s="3" t="str">
        <f>IF(Investments_Import!C925="","",Investments_Import!C925)</f>
        <v/>
      </c>
      <c r="J925" s="108" t="str">
        <f>IF(Investments_Import!D925="","",Investments_Import!D925)</f>
        <v/>
      </c>
      <c r="K925" s="108" t="str">
        <f t="shared" si="303"/>
        <v/>
      </c>
      <c r="L925" s="47" t="str">
        <f>IF(Investments_Import!E925="","",Investments_Import!E925)</f>
        <v/>
      </c>
      <c r="M925" s="47" t="str">
        <f t="shared" si="293"/>
        <v/>
      </c>
      <c r="N925" s="31" t="str">
        <f>IF(Investments_Import!F925="","",Investments_Import!F925)</f>
        <v/>
      </c>
      <c r="O925" s="31" t="str">
        <f t="shared" si="294"/>
        <v/>
      </c>
      <c r="P925" s="3" t="str">
        <f>IF(Investments_Import!G925="","",Investments_Import!G925)</f>
        <v/>
      </c>
      <c r="Q925" s="3" t="str">
        <f>IF(Investments_Import!H925="","",Investments_Import!H925)</f>
        <v/>
      </c>
      <c r="R925" s="37" t="str">
        <f t="shared" si="295"/>
        <v/>
      </c>
      <c r="S925" s="37" t="str">
        <f t="shared" si="296"/>
        <v/>
      </c>
      <c r="U925" s="36" t="str">
        <f>IF(Mining_Import!A925="","",Mining_Import!A925)</f>
        <v/>
      </c>
      <c r="V925" s="22" t="str">
        <f t="shared" si="304"/>
        <v/>
      </c>
      <c r="W925" s="127" t="str">
        <f t="shared" si="305"/>
        <v/>
      </c>
      <c r="X925" s="127" t="str">
        <f t="shared" si="306"/>
        <v/>
      </c>
      <c r="Y925" s="127" t="str">
        <f t="shared" si="307"/>
        <v/>
      </c>
      <c r="Z925" s="36" t="str">
        <f>IF(Mining_Import!B925="","",Mining_Import!B925)</f>
        <v/>
      </c>
      <c r="AA925" s="184" t="str">
        <f>IF(Mining_Import!$C925="","",Mining_Import!$C925)</f>
        <v/>
      </c>
      <c r="AB925" s="122" t="str">
        <f t="shared" si="308"/>
        <v/>
      </c>
      <c r="AC925" s="122" t="str">
        <f>IF($Y925&gt;Dashboard!$Q$19,$AB925,"")</f>
        <v/>
      </c>
      <c r="AD925" s="43" t="str">
        <f t="shared" si="309"/>
        <v/>
      </c>
      <c r="AE925" s="36" t="str">
        <f>IF(Mining_Import!D925="","",Mining_Import!D925)</f>
        <v/>
      </c>
      <c r="AF925" s="36" t="str">
        <f>IF(Mining_Import!E925="","",Mining_Import!E925)</f>
        <v/>
      </c>
      <c r="AG925" s="36" t="str">
        <f>IF(Mining_Import!F925="","",Mining_Import!F925)</f>
        <v/>
      </c>
      <c r="AH925" s="36" t="str">
        <f>IF(Mining_Import!G925="","",Mining_Import!G925)</f>
        <v/>
      </c>
      <c r="AI925" s="36" t="str">
        <f>IF(Mining_Import!H925="","",Mining_Import!H925)</f>
        <v/>
      </c>
      <c r="AJ925" s="36" t="str">
        <f>IF(Mining_Import!I925="","",Mining_Import!I925)</f>
        <v/>
      </c>
      <c r="BY925" s="120" t="str">
        <f t="shared" si="297"/>
        <v/>
      </c>
      <c r="BZ925" s="184" t="str">
        <f t="shared" si="310"/>
        <v/>
      </c>
      <c r="CA925" s="37" t="str">
        <f>IFERROR(VLOOKUP($BY925,Account_Value!$C$2:$F$2500,4,0),"")</f>
        <v/>
      </c>
      <c r="CB925" s="43" t="str">
        <f t="shared" si="298"/>
        <v/>
      </c>
      <c r="CC925" s="122" t="str">
        <f>IF($BZ925="","",SUM($BZ$2:$BZ925))</f>
        <v/>
      </c>
      <c r="CD925" s="43" t="str">
        <f>IF($BZ925="","",$BU$19*(SUM($BZ$2:$BZ925)))</f>
        <v/>
      </c>
    </row>
    <row r="926" spans="1:82">
      <c r="A926" s="4" t="str">
        <f t="shared" si="299"/>
        <v/>
      </c>
      <c r="B926" s="21" t="str">
        <f>IF(Investments_Import!A926="","",Investments_Import!A926)</f>
        <v/>
      </c>
      <c r="C926" s="22" t="str">
        <f t="shared" si="292"/>
        <v/>
      </c>
      <c r="D926" s="51" t="str">
        <f t="shared" si="300"/>
        <v/>
      </c>
      <c r="E926" s="3" t="str">
        <f>IF(Investments_Import!B926="","",Investments_Import!B926)</f>
        <v/>
      </c>
      <c r="F926" s="54" t="str">
        <f t="shared" si="301"/>
        <v xml:space="preserve"> </v>
      </c>
      <c r="G926" s="54" t="str">
        <f>IF($B926="","",COUNTIF($F$2:$F926,$F926))</f>
        <v/>
      </c>
      <c r="H926" s="53" t="str">
        <f t="shared" si="302"/>
        <v xml:space="preserve">  </v>
      </c>
      <c r="I926" s="3" t="str">
        <f>IF(Investments_Import!C926="","",Investments_Import!C926)</f>
        <v/>
      </c>
      <c r="J926" s="108" t="str">
        <f>IF(Investments_Import!D926="","",Investments_Import!D926)</f>
        <v/>
      </c>
      <c r="K926" s="108" t="str">
        <f t="shared" si="303"/>
        <v/>
      </c>
      <c r="L926" s="47" t="str">
        <f>IF(Investments_Import!E926="","",Investments_Import!E926)</f>
        <v/>
      </c>
      <c r="M926" s="47" t="str">
        <f t="shared" si="293"/>
        <v/>
      </c>
      <c r="N926" s="31" t="str">
        <f>IF(Investments_Import!F926="","",Investments_Import!F926)</f>
        <v/>
      </c>
      <c r="O926" s="31" t="str">
        <f t="shared" si="294"/>
        <v/>
      </c>
      <c r="P926" s="3" t="str">
        <f>IF(Investments_Import!G926="","",Investments_Import!G926)</f>
        <v/>
      </c>
      <c r="Q926" s="3" t="str">
        <f>IF(Investments_Import!H926="","",Investments_Import!H926)</f>
        <v/>
      </c>
      <c r="R926" s="37" t="str">
        <f t="shared" si="295"/>
        <v/>
      </c>
      <c r="S926" s="37" t="str">
        <f t="shared" si="296"/>
        <v/>
      </c>
      <c r="U926" s="36" t="str">
        <f>IF(Mining_Import!A926="","",Mining_Import!A926)</f>
        <v/>
      </c>
      <c r="V926" s="22" t="str">
        <f t="shared" si="304"/>
        <v/>
      </c>
      <c r="W926" s="127" t="str">
        <f t="shared" si="305"/>
        <v/>
      </c>
      <c r="X926" s="127" t="str">
        <f t="shared" si="306"/>
        <v/>
      </c>
      <c r="Y926" s="127" t="str">
        <f t="shared" si="307"/>
        <v/>
      </c>
      <c r="Z926" s="36" t="str">
        <f>IF(Mining_Import!B926="","",Mining_Import!B926)</f>
        <v/>
      </c>
      <c r="AA926" s="184" t="str">
        <f>IF(Mining_Import!$C926="","",Mining_Import!$C926)</f>
        <v/>
      </c>
      <c r="AB926" s="122" t="str">
        <f t="shared" si="308"/>
        <v/>
      </c>
      <c r="AC926" s="122" t="str">
        <f>IF($Y926&gt;Dashboard!$Q$19,$AB926,"")</f>
        <v/>
      </c>
      <c r="AD926" s="43" t="str">
        <f t="shared" si="309"/>
        <v/>
      </c>
      <c r="AE926" s="36" t="str">
        <f>IF(Mining_Import!D926="","",Mining_Import!D926)</f>
        <v/>
      </c>
      <c r="AF926" s="36" t="str">
        <f>IF(Mining_Import!E926="","",Mining_Import!E926)</f>
        <v/>
      </c>
      <c r="AG926" s="36" t="str">
        <f>IF(Mining_Import!F926="","",Mining_Import!F926)</f>
        <v/>
      </c>
      <c r="AH926" s="36" t="str">
        <f>IF(Mining_Import!G926="","",Mining_Import!G926)</f>
        <v/>
      </c>
      <c r="AI926" s="36" t="str">
        <f>IF(Mining_Import!H926="","",Mining_Import!H926)</f>
        <v/>
      </c>
      <c r="AJ926" s="36" t="str">
        <f>IF(Mining_Import!I926="","",Mining_Import!I926)</f>
        <v/>
      </c>
      <c r="BY926" s="120" t="str">
        <f t="shared" si="297"/>
        <v/>
      </c>
      <c r="BZ926" s="184" t="str">
        <f t="shared" si="310"/>
        <v/>
      </c>
      <c r="CA926" s="37" t="str">
        <f>IFERROR(VLOOKUP($BY926,Account_Value!$C$2:$F$2500,4,0),"")</f>
        <v/>
      </c>
      <c r="CB926" s="43" t="str">
        <f t="shared" si="298"/>
        <v/>
      </c>
      <c r="CC926" s="122" t="str">
        <f>IF($BZ926="","",SUM($BZ$2:$BZ926))</f>
        <v/>
      </c>
      <c r="CD926" s="43" t="str">
        <f>IF($BZ926="","",$BU$19*(SUM($BZ$2:$BZ926)))</f>
        <v/>
      </c>
    </row>
    <row r="927" spans="1:82">
      <c r="A927" s="4" t="str">
        <f t="shared" si="299"/>
        <v/>
      </c>
      <c r="B927" s="21" t="str">
        <f>IF(Investments_Import!A927="","",Investments_Import!A927)</f>
        <v/>
      </c>
      <c r="C927" s="22" t="str">
        <f t="shared" si="292"/>
        <v/>
      </c>
      <c r="D927" s="51" t="str">
        <f t="shared" si="300"/>
        <v/>
      </c>
      <c r="E927" s="3" t="str">
        <f>IF(Investments_Import!B927="","",Investments_Import!B927)</f>
        <v/>
      </c>
      <c r="F927" s="54" t="str">
        <f t="shared" si="301"/>
        <v xml:space="preserve"> </v>
      </c>
      <c r="G927" s="54" t="str">
        <f>IF($B927="","",COUNTIF($F$2:$F927,$F927))</f>
        <v/>
      </c>
      <c r="H927" s="53" t="str">
        <f t="shared" si="302"/>
        <v xml:space="preserve">  </v>
      </c>
      <c r="I927" s="3" t="str">
        <f>IF(Investments_Import!C927="","",Investments_Import!C927)</f>
        <v/>
      </c>
      <c r="J927" s="108" t="str">
        <f>IF(Investments_Import!D927="","",Investments_Import!D927)</f>
        <v/>
      </c>
      <c r="K927" s="108" t="str">
        <f t="shared" si="303"/>
        <v/>
      </c>
      <c r="L927" s="47" t="str">
        <f>IF(Investments_Import!E927="","",Investments_Import!E927)</f>
        <v/>
      </c>
      <c r="M927" s="47" t="str">
        <f t="shared" si="293"/>
        <v/>
      </c>
      <c r="N927" s="31" t="str">
        <f>IF(Investments_Import!F927="","",Investments_Import!F927)</f>
        <v/>
      </c>
      <c r="O927" s="31" t="str">
        <f t="shared" si="294"/>
        <v/>
      </c>
      <c r="P927" s="3" t="str">
        <f>IF(Investments_Import!G927="","",Investments_Import!G927)</f>
        <v/>
      </c>
      <c r="Q927" s="3" t="str">
        <f>IF(Investments_Import!H927="","",Investments_Import!H927)</f>
        <v/>
      </c>
      <c r="R927" s="37" t="str">
        <f t="shared" si="295"/>
        <v/>
      </c>
      <c r="S927" s="37" t="str">
        <f t="shared" si="296"/>
        <v/>
      </c>
      <c r="U927" s="36" t="str">
        <f>IF(Mining_Import!A927="","",Mining_Import!A927)</f>
        <v/>
      </c>
      <c r="V927" s="22" t="str">
        <f t="shared" si="304"/>
        <v/>
      </c>
      <c r="W927" s="127" t="str">
        <f t="shared" si="305"/>
        <v/>
      </c>
      <c r="X927" s="127" t="str">
        <f t="shared" si="306"/>
        <v/>
      </c>
      <c r="Y927" s="127" t="str">
        <f t="shared" si="307"/>
        <v/>
      </c>
      <c r="Z927" s="36" t="str">
        <f>IF(Mining_Import!B927="","",Mining_Import!B927)</f>
        <v/>
      </c>
      <c r="AA927" s="184" t="str">
        <f>IF(Mining_Import!$C927="","",Mining_Import!$C927)</f>
        <v/>
      </c>
      <c r="AB927" s="122" t="str">
        <f t="shared" si="308"/>
        <v/>
      </c>
      <c r="AC927" s="122" t="str">
        <f>IF($Y927&gt;Dashboard!$Q$19,$AB927,"")</f>
        <v/>
      </c>
      <c r="AD927" s="43" t="str">
        <f t="shared" si="309"/>
        <v/>
      </c>
      <c r="AE927" s="36" t="str">
        <f>IF(Mining_Import!D927="","",Mining_Import!D927)</f>
        <v/>
      </c>
      <c r="AF927" s="36" t="str">
        <f>IF(Mining_Import!E927="","",Mining_Import!E927)</f>
        <v/>
      </c>
      <c r="AG927" s="36" t="str">
        <f>IF(Mining_Import!F927="","",Mining_Import!F927)</f>
        <v/>
      </c>
      <c r="AH927" s="36" t="str">
        <f>IF(Mining_Import!G927="","",Mining_Import!G927)</f>
        <v/>
      </c>
      <c r="AI927" s="36" t="str">
        <f>IF(Mining_Import!H927="","",Mining_Import!H927)</f>
        <v/>
      </c>
      <c r="AJ927" s="36" t="str">
        <f>IF(Mining_Import!I927="","",Mining_Import!I927)</f>
        <v/>
      </c>
      <c r="BY927" s="120" t="str">
        <f t="shared" si="297"/>
        <v/>
      </c>
      <c r="BZ927" s="184" t="str">
        <f t="shared" si="310"/>
        <v/>
      </c>
      <c r="CA927" s="37" t="str">
        <f>IFERROR(VLOOKUP($BY927,Account_Value!$C$2:$F$2500,4,0),"")</f>
        <v/>
      </c>
      <c r="CB927" s="43" t="str">
        <f t="shared" si="298"/>
        <v/>
      </c>
      <c r="CC927" s="122" t="str">
        <f>IF($BZ927="","",SUM($BZ$2:$BZ927))</f>
        <v/>
      </c>
      <c r="CD927" s="43" t="str">
        <f>IF($BZ927="","",$BU$19*(SUM($BZ$2:$BZ927)))</f>
        <v/>
      </c>
    </row>
    <row r="928" spans="1:82">
      <c r="A928" s="4" t="str">
        <f t="shared" si="299"/>
        <v/>
      </c>
      <c r="B928" s="21" t="str">
        <f>IF(Investments_Import!A928="","",Investments_Import!A928)</f>
        <v/>
      </c>
      <c r="C928" s="22" t="str">
        <f t="shared" si="292"/>
        <v/>
      </c>
      <c r="D928" s="51" t="str">
        <f t="shared" si="300"/>
        <v/>
      </c>
      <c r="E928" s="3" t="str">
        <f>IF(Investments_Import!B928="","",Investments_Import!B928)</f>
        <v/>
      </c>
      <c r="F928" s="54" t="str">
        <f t="shared" si="301"/>
        <v xml:space="preserve"> </v>
      </c>
      <c r="G928" s="54" t="str">
        <f>IF($B928="","",COUNTIF($F$2:$F928,$F928))</f>
        <v/>
      </c>
      <c r="H928" s="53" t="str">
        <f t="shared" si="302"/>
        <v xml:space="preserve">  </v>
      </c>
      <c r="I928" s="3" t="str">
        <f>IF(Investments_Import!C928="","",Investments_Import!C928)</f>
        <v/>
      </c>
      <c r="J928" s="108" t="str">
        <f>IF(Investments_Import!D928="","",Investments_Import!D928)</f>
        <v/>
      </c>
      <c r="K928" s="108" t="str">
        <f t="shared" si="303"/>
        <v/>
      </c>
      <c r="L928" s="47" t="str">
        <f>IF(Investments_Import!E928="","",Investments_Import!E928)</f>
        <v/>
      </c>
      <c r="M928" s="47" t="str">
        <f t="shared" si="293"/>
        <v/>
      </c>
      <c r="N928" s="31" t="str">
        <f>IF(Investments_Import!F928="","",Investments_Import!F928)</f>
        <v/>
      </c>
      <c r="O928" s="31" t="str">
        <f t="shared" si="294"/>
        <v/>
      </c>
      <c r="P928" s="3" t="str">
        <f>IF(Investments_Import!G928="","",Investments_Import!G928)</f>
        <v/>
      </c>
      <c r="Q928" s="3" t="str">
        <f>IF(Investments_Import!H928="","",Investments_Import!H928)</f>
        <v/>
      </c>
      <c r="R928" s="37" t="str">
        <f t="shared" si="295"/>
        <v/>
      </c>
      <c r="S928" s="37" t="str">
        <f t="shared" si="296"/>
        <v/>
      </c>
      <c r="U928" s="36" t="str">
        <f>IF(Mining_Import!A928="","",Mining_Import!A928)</f>
        <v/>
      </c>
      <c r="V928" s="22" t="str">
        <f t="shared" si="304"/>
        <v/>
      </c>
      <c r="W928" s="127" t="str">
        <f t="shared" si="305"/>
        <v/>
      </c>
      <c r="X928" s="127" t="str">
        <f t="shared" si="306"/>
        <v/>
      </c>
      <c r="Y928" s="127" t="str">
        <f t="shared" si="307"/>
        <v/>
      </c>
      <c r="Z928" s="36" t="str">
        <f>IF(Mining_Import!B928="","",Mining_Import!B928)</f>
        <v/>
      </c>
      <c r="AA928" s="184" t="str">
        <f>IF(Mining_Import!$C928="","",Mining_Import!$C928)</f>
        <v/>
      </c>
      <c r="AB928" s="122" t="str">
        <f t="shared" si="308"/>
        <v/>
      </c>
      <c r="AC928" s="122" t="str">
        <f>IF($Y928&gt;Dashboard!$Q$19,$AB928,"")</f>
        <v/>
      </c>
      <c r="AD928" s="43" t="str">
        <f t="shared" si="309"/>
        <v/>
      </c>
      <c r="AE928" s="36" t="str">
        <f>IF(Mining_Import!D928="","",Mining_Import!D928)</f>
        <v/>
      </c>
      <c r="AF928" s="36" t="str">
        <f>IF(Mining_Import!E928="","",Mining_Import!E928)</f>
        <v/>
      </c>
      <c r="AG928" s="36" t="str">
        <f>IF(Mining_Import!F928="","",Mining_Import!F928)</f>
        <v/>
      </c>
      <c r="AH928" s="36" t="str">
        <f>IF(Mining_Import!G928="","",Mining_Import!G928)</f>
        <v/>
      </c>
      <c r="AI928" s="36" t="str">
        <f>IF(Mining_Import!H928="","",Mining_Import!H928)</f>
        <v/>
      </c>
      <c r="AJ928" s="36" t="str">
        <f>IF(Mining_Import!I928="","",Mining_Import!I928)</f>
        <v/>
      </c>
      <c r="BY928" s="120" t="str">
        <f t="shared" si="297"/>
        <v/>
      </c>
      <c r="BZ928" s="184" t="str">
        <f t="shared" si="310"/>
        <v/>
      </c>
      <c r="CA928" s="37" t="str">
        <f>IFERROR(VLOOKUP($BY928,Account_Value!$C$2:$F$2500,4,0),"")</f>
        <v/>
      </c>
      <c r="CB928" s="43" t="str">
        <f t="shared" si="298"/>
        <v/>
      </c>
      <c r="CC928" s="122" t="str">
        <f>IF($BZ928="","",SUM($BZ$2:$BZ928))</f>
        <v/>
      </c>
      <c r="CD928" s="43" t="str">
        <f>IF($BZ928="","",$BU$19*(SUM($BZ$2:$BZ928)))</f>
        <v/>
      </c>
    </row>
    <row r="929" spans="1:82">
      <c r="A929" s="4" t="str">
        <f t="shared" si="299"/>
        <v/>
      </c>
      <c r="B929" s="21" t="str">
        <f>IF(Investments_Import!A929="","",Investments_Import!A929)</f>
        <v/>
      </c>
      <c r="C929" s="22" t="str">
        <f t="shared" si="292"/>
        <v/>
      </c>
      <c r="D929" s="51" t="str">
        <f t="shared" si="300"/>
        <v/>
      </c>
      <c r="E929" s="3" t="str">
        <f>IF(Investments_Import!B929="","",Investments_Import!B929)</f>
        <v/>
      </c>
      <c r="F929" s="54" t="str">
        <f t="shared" si="301"/>
        <v xml:space="preserve"> </v>
      </c>
      <c r="G929" s="54" t="str">
        <f>IF($B929="","",COUNTIF($F$2:$F929,$F929))</f>
        <v/>
      </c>
      <c r="H929" s="53" t="str">
        <f t="shared" si="302"/>
        <v xml:space="preserve">  </v>
      </c>
      <c r="I929" s="3" t="str">
        <f>IF(Investments_Import!C929="","",Investments_Import!C929)</f>
        <v/>
      </c>
      <c r="J929" s="108" t="str">
        <f>IF(Investments_Import!D929="","",Investments_Import!D929)</f>
        <v/>
      </c>
      <c r="K929" s="108" t="str">
        <f t="shared" si="303"/>
        <v/>
      </c>
      <c r="L929" s="47" t="str">
        <f>IF(Investments_Import!E929="","",Investments_Import!E929)</f>
        <v/>
      </c>
      <c r="M929" s="47" t="str">
        <f t="shared" si="293"/>
        <v/>
      </c>
      <c r="N929" s="31" t="str">
        <f>IF(Investments_Import!F929="","",Investments_Import!F929)</f>
        <v/>
      </c>
      <c r="O929" s="31" t="str">
        <f t="shared" si="294"/>
        <v/>
      </c>
      <c r="P929" s="3" t="str">
        <f>IF(Investments_Import!G929="","",Investments_Import!G929)</f>
        <v/>
      </c>
      <c r="Q929" s="3" t="str">
        <f>IF(Investments_Import!H929="","",Investments_Import!H929)</f>
        <v/>
      </c>
      <c r="R929" s="37" t="str">
        <f t="shared" si="295"/>
        <v/>
      </c>
      <c r="S929" s="37" t="str">
        <f t="shared" si="296"/>
        <v/>
      </c>
      <c r="U929" s="36" t="str">
        <f>IF(Mining_Import!A929="","",Mining_Import!A929)</f>
        <v/>
      </c>
      <c r="V929" s="22" t="str">
        <f t="shared" si="304"/>
        <v/>
      </c>
      <c r="W929" s="127" t="str">
        <f t="shared" si="305"/>
        <v/>
      </c>
      <c r="X929" s="127" t="str">
        <f t="shared" si="306"/>
        <v/>
      </c>
      <c r="Y929" s="127" t="str">
        <f t="shared" si="307"/>
        <v/>
      </c>
      <c r="Z929" s="36" t="str">
        <f>IF(Mining_Import!B929="","",Mining_Import!B929)</f>
        <v/>
      </c>
      <c r="AA929" s="184" t="str">
        <f>IF(Mining_Import!$C929="","",Mining_Import!$C929)</f>
        <v/>
      </c>
      <c r="AB929" s="122" t="str">
        <f t="shared" si="308"/>
        <v/>
      </c>
      <c r="AC929" s="122" t="str">
        <f>IF($Y929&gt;Dashboard!$Q$19,$AB929,"")</f>
        <v/>
      </c>
      <c r="AD929" s="43" t="str">
        <f t="shared" si="309"/>
        <v/>
      </c>
      <c r="AE929" s="36" t="str">
        <f>IF(Mining_Import!D929="","",Mining_Import!D929)</f>
        <v/>
      </c>
      <c r="AF929" s="36" t="str">
        <f>IF(Mining_Import!E929="","",Mining_Import!E929)</f>
        <v/>
      </c>
      <c r="AG929" s="36" t="str">
        <f>IF(Mining_Import!F929="","",Mining_Import!F929)</f>
        <v/>
      </c>
      <c r="AH929" s="36" t="str">
        <f>IF(Mining_Import!G929="","",Mining_Import!G929)</f>
        <v/>
      </c>
      <c r="AI929" s="36" t="str">
        <f>IF(Mining_Import!H929="","",Mining_Import!H929)</f>
        <v/>
      </c>
      <c r="AJ929" s="36" t="str">
        <f>IF(Mining_Import!I929="","",Mining_Import!I929)</f>
        <v/>
      </c>
      <c r="BY929" s="120" t="str">
        <f t="shared" si="297"/>
        <v/>
      </c>
      <c r="BZ929" s="184" t="str">
        <f t="shared" si="310"/>
        <v/>
      </c>
      <c r="CA929" s="37" t="str">
        <f>IFERROR(VLOOKUP($BY929,Account_Value!$C$2:$F$2500,4,0),"")</f>
        <v/>
      </c>
      <c r="CB929" s="43" t="str">
        <f t="shared" si="298"/>
        <v/>
      </c>
      <c r="CC929" s="122" t="str">
        <f>IF($BZ929="","",SUM($BZ$2:$BZ929))</f>
        <v/>
      </c>
      <c r="CD929" s="43" t="str">
        <f>IF($BZ929="","",$BU$19*(SUM($BZ$2:$BZ929)))</f>
        <v/>
      </c>
    </row>
    <row r="930" spans="1:82">
      <c r="A930" s="4" t="str">
        <f t="shared" si="299"/>
        <v/>
      </c>
      <c r="B930" s="21" t="str">
        <f>IF(Investments_Import!A930="","",Investments_Import!A930)</f>
        <v/>
      </c>
      <c r="C930" s="22" t="str">
        <f t="shared" si="292"/>
        <v/>
      </c>
      <c r="D930" s="51" t="str">
        <f t="shared" si="300"/>
        <v/>
      </c>
      <c r="E930" s="3" t="str">
        <f>IF(Investments_Import!B930="","",Investments_Import!B930)</f>
        <v/>
      </c>
      <c r="F930" s="54" t="str">
        <f t="shared" si="301"/>
        <v xml:space="preserve"> </v>
      </c>
      <c r="G930" s="54" t="str">
        <f>IF($B930="","",COUNTIF($F$2:$F930,$F930))</f>
        <v/>
      </c>
      <c r="H930" s="53" t="str">
        <f t="shared" si="302"/>
        <v xml:space="preserve">  </v>
      </c>
      <c r="I930" s="3" t="str">
        <f>IF(Investments_Import!C930="","",Investments_Import!C930)</f>
        <v/>
      </c>
      <c r="J930" s="108" t="str">
        <f>IF(Investments_Import!D930="","",Investments_Import!D930)</f>
        <v/>
      </c>
      <c r="K930" s="108" t="str">
        <f t="shared" si="303"/>
        <v/>
      </c>
      <c r="L930" s="47" t="str">
        <f>IF(Investments_Import!E930="","",Investments_Import!E930)</f>
        <v/>
      </c>
      <c r="M930" s="47" t="str">
        <f t="shared" si="293"/>
        <v/>
      </c>
      <c r="N930" s="31" t="str">
        <f>IF(Investments_Import!F930="","",Investments_Import!F930)</f>
        <v/>
      </c>
      <c r="O930" s="31" t="str">
        <f t="shared" si="294"/>
        <v/>
      </c>
      <c r="P930" s="3" t="str">
        <f>IF(Investments_Import!G930="","",Investments_Import!G930)</f>
        <v/>
      </c>
      <c r="Q930" s="3" t="str">
        <f>IF(Investments_Import!H930="","",Investments_Import!H930)</f>
        <v/>
      </c>
      <c r="R930" s="37" t="str">
        <f t="shared" si="295"/>
        <v/>
      </c>
      <c r="S930" s="37" t="str">
        <f t="shared" si="296"/>
        <v/>
      </c>
      <c r="U930" s="36" t="str">
        <f>IF(Mining_Import!A930="","",Mining_Import!A930)</f>
        <v/>
      </c>
      <c r="V930" s="22" t="str">
        <f t="shared" si="304"/>
        <v/>
      </c>
      <c r="W930" s="127" t="str">
        <f t="shared" si="305"/>
        <v/>
      </c>
      <c r="X930" s="127" t="str">
        <f t="shared" si="306"/>
        <v/>
      </c>
      <c r="Y930" s="127" t="str">
        <f t="shared" si="307"/>
        <v/>
      </c>
      <c r="Z930" s="36" t="str">
        <f>IF(Mining_Import!B930="","",Mining_Import!B930)</f>
        <v/>
      </c>
      <c r="AA930" s="184" t="str">
        <f>IF(Mining_Import!$C930="","",Mining_Import!$C930)</f>
        <v/>
      </c>
      <c r="AB930" s="122" t="str">
        <f t="shared" si="308"/>
        <v/>
      </c>
      <c r="AC930" s="122" t="str">
        <f>IF($Y930&gt;Dashboard!$Q$19,$AB930,"")</f>
        <v/>
      </c>
      <c r="AD930" s="43" t="str">
        <f t="shared" si="309"/>
        <v/>
      </c>
      <c r="AE930" s="36" t="str">
        <f>IF(Mining_Import!D930="","",Mining_Import!D930)</f>
        <v/>
      </c>
      <c r="AF930" s="36" t="str">
        <f>IF(Mining_Import!E930="","",Mining_Import!E930)</f>
        <v/>
      </c>
      <c r="AG930" s="36" t="str">
        <f>IF(Mining_Import!F930="","",Mining_Import!F930)</f>
        <v/>
      </c>
      <c r="AH930" s="36" t="str">
        <f>IF(Mining_Import!G930="","",Mining_Import!G930)</f>
        <v/>
      </c>
      <c r="AI930" s="36" t="str">
        <f>IF(Mining_Import!H930="","",Mining_Import!H930)</f>
        <v/>
      </c>
      <c r="AJ930" s="36" t="str">
        <f>IF(Mining_Import!I930="","",Mining_Import!I930)</f>
        <v/>
      </c>
      <c r="BY930" s="120" t="str">
        <f t="shared" si="297"/>
        <v/>
      </c>
      <c r="BZ930" s="184" t="str">
        <f t="shared" si="310"/>
        <v/>
      </c>
      <c r="CA930" s="37" t="str">
        <f>IFERROR(VLOOKUP($BY930,Account_Value!$C$2:$F$2500,4,0),"")</f>
        <v/>
      </c>
      <c r="CB930" s="43" t="str">
        <f t="shared" si="298"/>
        <v/>
      </c>
      <c r="CC930" s="122" t="str">
        <f>IF($BZ930="","",SUM($BZ$2:$BZ930))</f>
        <v/>
      </c>
      <c r="CD930" s="43" t="str">
        <f>IF($BZ930="","",$BU$19*(SUM($BZ$2:$BZ930)))</f>
        <v/>
      </c>
    </row>
    <row r="931" spans="1:82">
      <c r="A931" s="4" t="str">
        <f t="shared" si="299"/>
        <v/>
      </c>
      <c r="B931" s="21" t="str">
        <f>IF(Investments_Import!A931="","",Investments_Import!A931)</f>
        <v/>
      </c>
      <c r="C931" s="22" t="str">
        <f t="shared" si="292"/>
        <v/>
      </c>
      <c r="D931" s="51" t="str">
        <f t="shared" si="300"/>
        <v/>
      </c>
      <c r="E931" s="3" t="str">
        <f>IF(Investments_Import!B931="","",Investments_Import!B931)</f>
        <v/>
      </c>
      <c r="F931" s="54" t="str">
        <f t="shared" si="301"/>
        <v xml:space="preserve"> </v>
      </c>
      <c r="G931" s="54" t="str">
        <f>IF($B931="","",COUNTIF($F$2:$F931,$F931))</f>
        <v/>
      </c>
      <c r="H931" s="53" t="str">
        <f t="shared" si="302"/>
        <v xml:space="preserve">  </v>
      </c>
      <c r="I931" s="3" t="str">
        <f>IF(Investments_Import!C931="","",Investments_Import!C931)</f>
        <v/>
      </c>
      <c r="J931" s="108" t="str">
        <f>IF(Investments_Import!D931="","",Investments_Import!D931)</f>
        <v/>
      </c>
      <c r="K931" s="108" t="str">
        <f t="shared" si="303"/>
        <v/>
      </c>
      <c r="L931" s="47" t="str">
        <f>IF(Investments_Import!E931="","",Investments_Import!E931)</f>
        <v/>
      </c>
      <c r="M931" s="47" t="str">
        <f t="shared" si="293"/>
        <v/>
      </c>
      <c r="N931" s="31" t="str">
        <f>IF(Investments_Import!F931="","",Investments_Import!F931)</f>
        <v/>
      </c>
      <c r="O931" s="31" t="str">
        <f t="shared" si="294"/>
        <v/>
      </c>
      <c r="P931" s="3" t="str">
        <f>IF(Investments_Import!G931="","",Investments_Import!G931)</f>
        <v/>
      </c>
      <c r="Q931" s="3" t="str">
        <f>IF(Investments_Import!H931="","",Investments_Import!H931)</f>
        <v/>
      </c>
      <c r="R931" s="37" t="str">
        <f t="shared" si="295"/>
        <v/>
      </c>
      <c r="S931" s="37" t="str">
        <f t="shared" si="296"/>
        <v/>
      </c>
      <c r="U931" s="36" t="str">
        <f>IF(Mining_Import!A931="","",Mining_Import!A931)</f>
        <v/>
      </c>
      <c r="V931" s="22" t="str">
        <f t="shared" si="304"/>
        <v/>
      </c>
      <c r="W931" s="127" t="str">
        <f t="shared" si="305"/>
        <v/>
      </c>
      <c r="X931" s="127" t="str">
        <f t="shared" si="306"/>
        <v/>
      </c>
      <c r="Y931" s="127" t="str">
        <f t="shared" si="307"/>
        <v/>
      </c>
      <c r="Z931" s="36" t="str">
        <f>IF(Mining_Import!B931="","",Mining_Import!B931)</f>
        <v/>
      </c>
      <c r="AA931" s="184" t="str">
        <f>IF(Mining_Import!$C931="","",Mining_Import!$C931)</f>
        <v/>
      </c>
      <c r="AB931" s="122" t="str">
        <f t="shared" si="308"/>
        <v/>
      </c>
      <c r="AC931" s="122" t="str">
        <f>IF($Y931&gt;Dashboard!$Q$19,$AB931,"")</f>
        <v/>
      </c>
      <c r="AD931" s="43" t="str">
        <f t="shared" si="309"/>
        <v/>
      </c>
      <c r="AE931" s="36" t="str">
        <f>IF(Mining_Import!D931="","",Mining_Import!D931)</f>
        <v/>
      </c>
      <c r="AF931" s="36" t="str">
        <f>IF(Mining_Import!E931="","",Mining_Import!E931)</f>
        <v/>
      </c>
      <c r="AG931" s="36" t="str">
        <f>IF(Mining_Import!F931="","",Mining_Import!F931)</f>
        <v/>
      </c>
      <c r="AH931" s="36" t="str">
        <f>IF(Mining_Import!G931="","",Mining_Import!G931)</f>
        <v/>
      </c>
      <c r="AI931" s="36" t="str">
        <f>IF(Mining_Import!H931="","",Mining_Import!H931)</f>
        <v/>
      </c>
      <c r="AJ931" s="36" t="str">
        <f>IF(Mining_Import!I931="","",Mining_Import!I931)</f>
        <v/>
      </c>
      <c r="BY931" s="120" t="str">
        <f t="shared" si="297"/>
        <v/>
      </c>
      <c r="BZ931" s="184" t="str">
        <f t="shared" si="310"/>
        <v/>
      </c>
      <c r="CA931" s="37" t="str">
        <f>IFERROR(VLOOKUP($BY931,Account_Value!$C$2:$F$2500,4,0),"")</f>
        <v/>
      </c>
      <c r="CB931" s="43" t="str">
        <f t="shared" si="298"/>
        <v/>
      </c>
      <c r="CC931" s="122" t="str">
        <f>IF($BZ931="","",SUM($BZ$2:$BZ931))</f>
        <v/>
      </c>
      <c r="CD931" s="43" t="str">
        <f>IF($BZ931="","",$BU$19*(SUM($BZ$2:$BZ931)))</f>
        <v/>
      </c>
    </row>
    <row r="932" spans="1:82">
      <c r="A932" s="4" t="str">
        <f t="shared" si="299"/>
        <v/>
      </c>
      <c r="B932" s="21" t="str">
        <f>IF(Investments_Import!A932="","",Investments_Import!A932)</f>
        <v/>
      </c>
      <c r="C932" s="22" t="str">
        <f t="shared" si="292"/>
        <v/>
      </c>
      <c r="D932" s="51" t="str">
        <f t="shared" si="300"/>
        <v/>
      </c>
      <c r="E932" s="3" t="str">
        <f>IF(Investments_Import!B932="","",Investments_Import!B932)</f>
        <v/>
      </c>
      <c r="F932" s="54" t="str">
        <f t="shared" si="301"/>
        <v xml:space="preserve"> </v>
      </c>
      <c r="G932" s="54" t="str">
        <f>IF($B932="","",COUNTIF($F$2:$F932,$F932))</f>
        <v/>
      </c>
      <c r="H932" s="53" t="str">
        <f t="shared" si="302"/>
        <v xml:space="preserve">  </v>
      </c>
      <c r="I932" s="3" t="str">
        <f>IF(Investments_Import!C932="","",Investments_Import!C932)</f>
        <v/>
      </c>
      <c r="J932" s="108" t="str">
        <f>IF(Investments_Import!D932="","",Investments_Import!D932)</f>
        <v/>
      </c>
      <c r="K932" s="108" t="str">
        <f t="shared" si="303"/>
        <v/>
      </c>
      <c r="L932" s="47" t="str">
        <f>IF(Investments_Import!E932="","",Investments_Import!E932)</f>
        <v/>
      </c>
      <c r="M932" s="47" t="str">
        <f t="shared" si="293"/>
        <v/>
      </c>
      <c r="N932" s="31" t="str">
        <f>IF(Investments_Import!F932="","",Investments_Import!F932)</f>
        <v/>
      </c>
      <c r="O932" s="31" t="str">
        <f t="shared" si="294"/>
        <v/>
      </c>
      <c r="P932" s="3" t="str">
        <f>IF(Investments_Import!G932="","",Investments_Import!G932)</f>
        <v/>
      </c>
      <c r="Q932" s="3" t="str">
        <f>IF(Investments_Import!H932="","",Investments_Import!H932)</f>
        <v/>
      </c>
      <c r="R932" s="37" t="str">
        <f t="shared" si="295"/>
        <v/>
      </c>
      <c r="S932" s="37" t="str">
        <f t="shared" si="296"/>
        <v/>
      </c>
      <c r="U932" s="36" t="str">
        <f>IF(Mining_Import!A932="","",Mining_Import!A932)</f>
        <v/>
      </c>
      <c r="V932" s="22" t="str">
        <f t="shared" si="304"/>
        <v/>
      </c>
      <c r="W932" s="127" t="str">
        <f t="shared" si="305"/>
        <v/>
      </c>
      <c r="X932" s="127" t="str">
        <f t="shared" si="306"/>
        <v/>
      </c>
      <c r="Y932" s="127" t="str">
        <f t="shared" si="307"/>
        <v/>
      </c>
      <c r="Z932" s="36" t="str">
        <f>IF(Mining_Import!B932="","",Mining_Import!B932)</f>
        <v/>
      </c>
      <c r="AA932" s="184" t="str">
        <f>IF(Mining_Import!$C932="","",Mining_Import!$C932)</f>
        <v/>
      </c>
      <c r="AB932" s="122" t="str">
        <f t="shared" si="308"/>
        <v/>
      </c>
      <c r="AC932" s="122" t="str">
        <f>IF($Y932&gt;Dashboard!$Q$19,$AB932,"")</f>
        <v/>
      </c>
      <c r="AD932" s="43" t="str">
        <f t="shared" si="309"/>
        <v/>
      </c>
      <c r="AE932" s="36" t="str">
        <f>IF(Mining_Import!D932="","",Mining_Import!D932)</f>
        <v/>
      </c>
      <c r="AF932" s="36" t="str">
        <f>IF(Mining_Import!E932="","",Mining_Import!E932)</f>
        <v/>
      </c>
      <c r="AG932" s="36" t="str">
        <f>IF(Mining_Import!F932="","",Mining_Import!F932)</f>
        <v/>
      </c>
      <c r="AH932" s="36" t="str">
        <f>IF(Mining_Import!G932="","",Mining_Import!G932)</f>
        <v/>
      </c>
      <c r="AI932" s="36" t="str">
        <f>IF(Mining_Import!H932="","",Mining_Import!H932)</f>
        <v/>
      </c>
      <c r="AJ932" s="36" t="str">
        <f>IF(Mining_Import!I932="","",Mining_Import!I932)</f>
        <v/>
      </c>
      <c r="BY932" s="120" t="str">
        <f t="shared" si="297"/>
        <v/>
      </c>
      <c r="BZ932" s="184" t="str">
        <f t="shared" si="310"/>
        <v/>
      </c>
      <c r="CA932" s="37" t="str">
        <f>IFERROR(VLOOKUP($BY932,Account_Value!$C$2:$F$2500,4,0),"")</f>
        <v/>
      </c>
      <c r="CB932" s="43" t="str">
        <f t="shared" si="298"/>
        <v/>
      </c>
      <c r="CC932" s="122" t="str">
        <f>IF($BZ932="","",SUM($BZ$2:$BZ932))</f>
        <v/>
      </c>
      <c r="CD932" s="43" t="str">
        <f>IF($BZ932="","",$BU$19*(SUM($BZ$2:$BZ932)))</f>
        <v/>
      </c>
    </row>
    <row r="933" spans="1:82">
      <c r="A933" s="4" t="str">
        <f t="shared" si="299"/>
        <v/>
      </c>
      <c r="B933" s="21" t="str">
        <f>IF(Investments_Import!A933="","",Investments_Import!A933)</f>
        <v/>
      </c>
      <c r="C933" s="22" t="str">
        <f t="shared" si="292"/>
        <v/>
      </c>
      <c r="D933" s="51" t="str">
        <f t="shared" si="300"/>
        <v/>
      </c>
      <c r="E933" s="3" t="str">
        <f>IF(Investments_Import!B933="","",Investments_Import!B933)</f>
        <v/>
      </c>
      <c r="F933" s="54" t="str">
        <f t="shared" si="301"/>
        <v xml:space="preserve"> </v>
      </c>
      <c r="G933" s="54" t="str">
        <f>IF($B933="","",COUNTIF($F$2:$F933,$F933))</f>
        <v/>
      </c>
      <c r="H933" s="53" t="str">
        <f t="shared" si="302"/>
        <v xml:space="preserve">  </v>
      </c>
      <c r="I933" s="3" t="str">
        <f>IF(Investments_Import!C933="","",Investments_Import!C933)</f>
        <v/>
      </c>
      <c r="J933" s="108" t="str">
        <f>IF(Investments_Import!D933="","",Investments_Import!D933)</f>
        <v/>
      </c>
      <c r="K933" s="108" t="str">
        <f t="shared" si="303"/>
        <v/>
      </c>
      <c r="L933" s="47" t="str">
        <f>IF(Investments_Import!E933="","",Investments_Import!E933)</f>
        <v/>
      </c>
      <c r="M933" s="47" t="str">
        <f t="shared" si="293"/>
        <v/>
      </c>
      <c r="N933" s="31" t="str">
        <f>IF(Investments_Import!F933="","",Investments_Import!F933)</f>
        <v/>
      </c>
      <c r="O933" s="31" t="str">
        <f t="shared" si="294"/>
        <v/>
      </c>
      <c r="P933" s="3" t="str">
        <f>IF(Investments_Import!G933="","",Investments_Import!G933)</f>
        <v/>
      </c>
      <c r="Q933" s="3" t="str">
        <f>IF(Investments_Import!H933="","",Investments_Import!H933)</f>
        <v/>
      </c>
      <c r="R933" s="37" t="str">
        <f t="shared" si="295"/>
        <v/>
      </c>
      <c r="S933" s="37" t="str">
        <f t="shared" si="296"/>
        <v/>
      </c>
      <c r="U933" s="36" t="str">
        <f>IF(Mining_Import!A933="","",Mining_Import!A933)</f>
        <v/>
      </c>
      <c r="V933" s="22" t="str">
        <f t="shared" si="304"/>
        <v/>
      </c>
      <c r="W933" s="127" t="str">
        <f t="shared" si="305"/>
        <v/>
      </c>
      <c r="X933" s="127" t="str">
        <f t="shared" si="306"/>
        <v/>
      </c>
      <c r="Y933" s="127" t="str">
        <f t="shared" si="307"/>
        <v/>
      </c>
      <c r="Z933" s="36" t="str">
        <f>IF(Mining_Import!B933="","",Mining_Import!B933)</f>
        <v/>
      </c>
      <c r="AA933" s="184" t="str">
        <f>IF(Mining_Import!$C933="","",Mining_Import!$C933)</f>
        <v/>
      </c>
      <c r="AB933" s="122" t="str">
        <f t="shared" si="308"/>
        <v/>
      </c>
      <c r="AC933" s="122" t="str">
        <f>IF($Y933&gt;Dashboard!$Q$19,$AB933,"")</f>
        <v/>
      </c>
      <c r="AD933" s="43" t="str">
        <f t="shared" si="309"/>
        <v/>
      </c>
      <c r="AE933" s="36" t="str">
        <f>IF(Mining_Import!D933="","",Mining_Import!D933)</f>
        <v/>
      </c>
      <c r="AF933" s="36" t="str">
        <f>IF(Mining_Import!E933="","",Mining_Import!E933)</f>
        <v/>
      </c>
      <c r="AG933" s="36" t="str">
        <f>IF(Mining_Import!F933="","",Mining_Import!F933)</f>
        <v/>
      </c>
      <c r="AH933" s="36" t="str">
        <f>IF(Mining_Import!G933="","",Mining_Import!G933)</f>
        <v/>
      </c>
      <c r="AI933" s="36" t="str">
        <f>IF(Mining_Import!H933="","",Mining_Import!H933)</f>
        <v/>
      </c>
      <c r="AJ933" s="36" t="str">
        <f>IF(Mining_Import!I933="","",Mining_Import!I933)</f>
        <v/>
      </c>
      <c r="BY933" s="120" t="str">
        <f t="shared" si="297"/>
        <v/>
      </c>
      <c r="BZ933" s="184" t="str">
        <f t="shared" si="310"/>
        <v/>
      </c>
      <c r="CA933" s="37" t="str">
        <f>IFERROR(VLOOKUP($BY933,Account_Value!$C$2:$F$2500,4,0),"")</f>
        <v/>
      </c>
      <c r="CB933" s="43" t="str">
        <f t="shared" si="298"/>
        <v/>
      </c>
      <c r="CC933" s="122" t="str">
        <f>IF($BZ933="","",SUM($BZ$2:$BZ933))</f>
        <v/>
      </c>
      <c r="CD933" s="43" t="str">
        <f>IF($BZ933="","",$BU$19*(SUM($BZ$2:$BZ933)))</f>
        <v/>
      </c>
    </row>
    <row r="934" spans="1:82">
      <c r="A934" s="4" t="str">
        <f t="shared" si="299"/>
        <v/>
      </c>
      <c r="B934" s="21" t="str">
        <f>IF(Investments_Import!A934="","",Investments_Import!A934)</f>
        <v/>
      </c>
      <c r="C934" s="22" t="str">
        <f t="shared" si="292"/>
        <v/>
      </c>
      <c r="D934" s="51" t="str">
        <f t="shared" si="300"/>
        <v/>
      </c>
      <c r="E934" s="3" t="str">
        <f>IF(Investments_Import!B934="","",Investments_Import!B934)</f>
        <v/>
      </c>
      <c r="F934" s="54" t="str">
        <f t="shared" si="301"/>
        <v xml:space="preserve"> </v>
      </c>
      <c r="G934" s="54" t="str">
        <f>IF($B934="","",COUNTIF($F$2:$F934,$F934))</f>
        <v/>
      </c>
      <c r="H934" s="53" t="str">
        <f t="shared" si="302"/>
        <v xml:space="preserve">  </v>
      </c>
      <c r="I934" s="3" t="str">
        <f>IF(Investments_Import!C934="","",Investments_Import!C934)</f>
        <v/>
      </c>
      <c r="J934" s="108" t="str">
        <f>IF(Investments_Import!D934="","",Investments_Import!D934)</f>
        <v/>
      </c>
      <c r="K934" s="108" t="str">
        <f t="shared" si="303"/>
        <v/>
      </c>
      <c r="L934" s="47" t="str">
        <f>IF(Investments_Import!E934="","",Investments_Import!E934)</f>
        <v/>
      </c>
      <c r="M934" s="47" t="str">
        <f t="shared" si="293"/>
        <v/>
      </c>
      <c r="N934" s="31" t="str">
        <f>IF(Investments_Import!F934="","",Investments_Import!F934)</f>
        <v/>
      </c>
      <c r="O934" s="31" t="str">
        <f t="shared" si="294"/>
        <v/>
      </c>
      <c r="P934" s="3" t="str">
        <f>IF(Investments_Import!G934="","",Investments_Import!G934)</f>
        <v/>
      </c>
      <c r="Q934" s="3" t="str">
        <f>IF(Investments_Import!H934="","",Investments_Import!H934)</f>
        <v/>
      </c>
      <c r="R934" s="37" t="str">
        <f t="shared" si="295"/>
        <v/>
      </c>
      <c r="S934" s="37" t="str">
        <f t="shared" si="296"/>
        <v/>
      </c>
      <c r="U934" s="36" t="str">
        <f>IF(Mining_Import!A934="","",Mining_Import!A934)</f>
        <v/>
      </c>
      <c r="V934" s="22" t="str">
        <f t="shared" si="304"/>
        <v/>
      </c>
      <c r="W934" s="127" t="str">
        <f t="shared" si="305"/>
        <v/>
      </c>
      <c r="X934" s="127" t="str">
        <f t="shared" si="306"/>
        <v/>
      </c>
      <c r="Y934" s="127" t="str">
        <f t="shared" si="307"/>
        <v/>
      </c>
      <c r="Z934" s="36" t="str">
        <f>IF(Mining_Import!B934="","",Mining_Import!B934)</f>
        <v/>
      </c>
      <c r="AA934" s="184" t="str">
        <f>IF(Mining_Import!$C934="","",Mining_Import!$C934)</f>
        <v/>
      </c>
      <c r="AB934" s="122" t="str">
        <f t="shared" si="308"/>
        <v/>
      </c>
      <c r="AC934" s="122" t="str">
        <f>IF($Y934&gt;Dashboard!$Q$19,$AB934,"")</f>
        <v/>
      </c>
      <c r="AD934" s="43" t="str">
        <f t="shared" si="309"/>
        <v/>
      </c>
      <c r="AE934" s="36" t="str">
        <f>IF(Mining_Import!D934="","",Mining_Import!D934)</f>
        <v/>
      </c>
      <c r="AF934" s="36" t="str">
        <f>IF(Mining_Import!E934="","",Mining_Import!E934)</f>
        <v/>
      </c>
      <c r="AG934" s="36" t="str">
        <f>IF(Mining_Import!F934="","",Mining_Import!F934)</f>
        <v/>
      </c>
      <c r="AH934" s="36" t="str">
        <f>IF(Mining_Import!G934="","",Mining_Import!G934)</f>
        <v/>
      </c>
      <c r="AI934" s="36" t="str">
        <f>IF(Mining_Import!H934="","",Mining_Import!H934)</f>
        <v/>
      </c>
      <c r="AJ934" s="36" t="str">
        <f>IF(Mining_Import!I934="","",Mining_Import!I934)</f>
        <v/>
      </c>
      <c r="BY934" s="120" t="str">
        <f t="shared" si="297"/>
        <v/>
      </c>
      <c r="BZ934" s="184" t="str">
        <f t="shared" si="310"/>
        <v/>
      </c>
      <c r="CA934" s="37" t="str">
        <f>IFERROR(VLOOKUP($BY934,Account_Value!$C$2:$F$2500,4,0),"")</f>
        <v/>
      </c>
      <c r="CB934" s="43" t="str">
        <f t="shared" si="298"/>
        <v/>
      </c>
      <c r="CC934" s="122" t="str">
        <f>IF($BZ934="","",SUM($BZ$2:$BZ934))</f>
        <v/>
      </c>
      <c r="CD934" s="43" t="str">
        <f>IF($BZ934="","",$BU$19*(SUM($BZ$2:$BZ934)))</f>
        <v/>
      </c>
    </row>
    <row r="935" spans="1:82">
      <c r="A935" s="4" t="str">
        <f t="shared" si="299"/>
        <v/>
      </c>
      <c r="B935" s="21" t="str">
        <f>IF(Investments_Import!A935="","",Investments_Import!A935)</f>
        <v/>
      </c>
      <c r="C935" s="22" t="str">
        <f t="shared" si="292"/>
        <v/>
      </c>
      <c r="D935" s="51" t="str">
        <f t="shared" si="300"/>
        <v/>
      </c>
      <c r="E935" s="3" t="str">
        <f>IF(Investments_Import!B935="","",Investments_Import!B935)</f>
        <v/>
      </c>
      <c r="F935" s="54" t="str">
        <f t="shared" si="301"/>
        <v xml:space="preserve"> </v>
      </c>
      <c r="G935" s="54" t="str">
        <f>IF($B935="","",COUNTIF($F$2:$F935,$F935))</f>
        <v/>
      </c>
      <c r="H935" s="53" t="str">
        <f t="shared" si="302"/>
        <v xml:space="preserve">  </v>
      </c>
      <c r="I935" s="3" t="str">
        <f>IF(Investments_Import!C935="","",Investments_Import!C935)</f>
        <v/>
      </c>
      <c r="J935" s="108" t="str">
        <f>IF(Investments_Import!D935="","",Investments_Import!D935)</f>
        <v/>
      </c>
      <c r="K935" s="108" t="str">
        <f t="shared" si="303"/>
        <v/>
      </c>
      <c r="L935" s="47" t="str">
        <f>IF(Investments_Import!E935="","",Investments_Import!E935)</f>
        <v/>
      </c>
      <c r="M935" s="47" t="str">
        <f t="shared" si="293"/>
        <v/>
      </c>
      <c r="N935" s="31" t="str">
        <f>IF(Investments_Import!F935="","",Investments_Import!F935)</f>
        <v/>
      </c>
      <c r="O935" s="31" t="str">
        <f t="shared" si="294"/>
        <v/>
      </c>
      <c r="P935" s="3" t="str">
        <f>IF(Investments_Import!G935="","",Investments_Import!G935)</f>
        <v/>
      </c>
      <c r="Q935" s="3" t="str">
        <f>IF(Investments_Import!H935="","",Investments_Import!H935)</f>
        <v/>
      </c>
      <c r="R935" s="37" t="str">
        <f t="shared" si="295"/>
        <v/>
      </c>
      <c r="S935" s="37" t="str">
        <f t="shared" si="296"/>
        <v/>
      </c>
      <c r="U935" s="36" t="str">
        <f>IF(Mining_Import!A935="","",Mining_Import!A935)</f>
        <v/>
      </c>
      <c r="V935" s="22" t="str">
        <f t="shared" si="304"/>
        <v/>
      </c>
      <c r="W935" s="127" t="str">
        <f t="shared" si="305"/>
        <v/>
      </c>
      <c r="X935" s="127" t="str">
        <f t="shared" si="306"/>
        <v/>
      </c>
      <c r="Y935" s="127" t="str">
        <f t="shared" si="307"/>
        <v/>
      </c>
      <c r="Z935" s="36" t="str">
        <f>IF(Mining_Import!B935="","",Mining_Import!B935)</f>
        <v/>
      </c>
      <c r="AA935" s="184" t="str">
        <f>IF(Mining_Import!$C935="","",Mining_Import!$C935)</f>
        <v/>
      </c>
      <c r="AB935" s="122" t="str">
        <f t="shared" si="308"/>
        <v/>
      </c>
      <c r="AC935" s="122" t="str">
        <f>IF($Y935&gt;Dashboard!$Q$19,$AB935,"")</f>
        <v/>
      </c>
      <c r="AD935" s="43" t="str">
        <f t="shared" si="309"/>
        <v/>
      </c>
      <c r="AE935" s="36" t="str">
        <f>IF(Mining_Import!D935="","",Mining_Import!D935)</f>
        <v/>
      </c>
      <c r="AF935" s="36" t="str">
        <f>IF(Mining_Import!E935="","",Mining_Import!E935)</f>
        <v/>
      </c>
      <c r="AG935" s="36" t="str">
        <f>IF(Mining_Import!F935="","",Mining_Import!F935)</f>
        <v/>
      </c>
      <c r="AH935" s="36" t="str">
        <f>IF(Mining_Import!G935="","",Mining_Import!G935)</f>
        <v/>
      </c>
      <c r="AI935" s="36" t="str">
        <f>IF(Mining_Import!H935="","",Mining_Import!H935)</f>
        <v/>
      </c>
      <c r="AJ935" s="36" t="str">
        <f>IF(Mining_Import!I935="","",Mining_Import!I935)</f>
        <v/>
      </c>
      <c r="BY935" s="120" t="str">
        <f t="shared" si="297"/>
        <v/>
      </c>
      <c r="BZ935" s="184" t="str">
        <f t="shared" si="310"/>
        <v/>
      </c>
      <c r="CA935" s="37" t="str">
        <f>IFERROR(VLOOKUP($BY935,Account_Value!$C$2:$F$2500,4,0),"")</f>
        <v/>
      </c>
      <c r="CB935" s="43" t="str">
        <f t="shared" si="298"/>
        <v/>
      </c>
      <c r="CC935" s="122" t="str">
        <f>IF($BZ935="","",SUM($BZ$2:$BZ935))</f>
        <v/>
      </c>
      <c r="CD935" s="43" t="str">
        <f>IF($BZ935="","",$BU$19*(SUM($BZ$2:$BZ935)))</f>
        <v/>
      </c>
    </row>
    <row r="936" spans="1:82">
      <c r="A936" s="4" t="str">
        <f t="shared" si="299"/>
        <v/>
      </c>
      <c r="B936" s="21" t="str">
        <f>IF(Investments_Import!A936="","",Investments_Import!A936)</f>
        <v/>
      </c>
      <c r="C936" s="22" t="str">
        <f t="shared" si="292"/>
        <v/>
      </c>
      <c r="D936" s="51" t="str">
        <f t="shared" si="300"/>
        <v/>
      </c>
      <c r="E936" s="3" t="str">
        <f>IF(Investments_Import!B936="","",Investments_Import!B936)</f>
        <v/>
      </c>
      <c r="F936" s="54" t="str">
        <f t="shared" si="301"/>
        <v xml:space="preserve"> </v>
      </c>
      <c r="G936" s="54" t="str">
        <f>IF($B936="","",COUNTIF($F$2:$F936,$F936))</f>
        <v/>
      </c>
      <c r="H936" s="53" t="str">
        <f t="shared" si="302"/>
        <v xml:space="preserve">  </v>
      </c>
      <c r="I936" s="3" t="str">
        <f>IF(Investments_Import!C936="","",Investments_Import!C936)</f>
        <v/>
      </c>
      <c r="J936" s="108" t="str">
        <f>IF(Investments_Import!D936="","",Investments_Import!D936)</f>
        <v/>
      </c>
      <c r="K936" s="108" t="str">
        <f t="shared" si="303"/>
        <v/>
      </c>
      <c r="L936" s="47" t="str">
        <f>IF(Investments_Import!E936="","",Investments_Import!E936)</f>
        <v/>
      </c>
      <c r="M936" s="47" t="str">
        <f t="shared" si="293"/>
        <v/>
      </c>
      <c r="N936" s="31" t="str">
        <f>IF(Investments_Import!F936="","",Investments_Import!F936)</f>
        <v/>
      </c>
      <c r="O936" s="31" t="str">
        <f t="shared" si="294"/>
        <v/>
      </c>
      <c r="P936" s="3" t="str">
        <f>IF(Investments_Import!G936="","",Investments_Import!G936)</f>
        <v/>
      </c>
      <c r="Q936" s="3" t="str">
        <f>IF(Investments_Import!H936="","",Investments_Import!H936)</f>
        <v/>
      </c>
      <c r="R936" s="37" t="str">
        <f t="shared" si="295"/>
        <v/>
      </c>
      <c r="S936" s="37" t="str">
        <f t="shared" si="296"/>
        <v/>
      </c>
      <c r="U936" s="36" t="str">
        <f>IF(Mining_Import!A936="","",Mining_Import!A936)</f>
        <v/>
      </c>
      <c r="V936" s="22" t="str">
        <f t="shared" si="304"/>
        <v/>
      </c>
      <c r="W936" s="127" t="str">
        <f t="shared" si="305"/>
        <v/>
      </c>
      <c r="X936" s="127" t="str">
        <f t="shared" si="306"/>
        <v/>
      </c>
      <c r="Y936" s="127" t="str">
        <f t="shared" si="307"/>
        <v/>
      </c>
      <c r="Z936" s="36" t="str">
        <f>IF(Mining_Import!B936="","",Mining_Import!B936)</f>
        <v/>
      </c>
      <c r="AA936" s="184" t="str">
        <f>IF(Mining_Import!$C936="","",Mining_Import!$C936)</f>
        <v/>
      </c>
      <c r="AB936" s="122" t="str">
        <f t="shared" si="308"/>
        <v/>
      </c>
      <c r="AC936" s="122" t="str">
        <f>IF($Y936&gt;Dashboard!$Q$19,$AB936,"")</f>
        <v/>
      </c>
      <c r="AD936" s="43" t="str">
        <f t="shared" si="309"/>
        <v/>
      </c>
      <c r="AE936" s="36" t="str">
        <f>IF(Mining_Import!D936="","",Mining_Import!D936)</f>
        <v/>
      </c>
      <c r="AF936" s="36" t="str">
        <f>IF(Mining_Import!E936="","",Mining_Import!E936)</f>
        <v/>
      </c>
      <c r="AG936" s="36" t="str">
        <f>IF(Mining_Import!F936="","",Mining_Import!F936)</f>
        <v/>
      </c>
      <c r="AH936" s="36" t="str">
        <f>IF(Mining_Import!G936="","",Mining_Import!G936)</f>
        <v/>
      </c>
      <c r="AI936" s="36" t="str">
        <f>IF(Mining_Import!H936="","",Mining_Import!H936)</f>
        <v/>
      </c>
      <c r="AJ936" s="36" t="str">
        <f>IF(Mining_Import!I936="","",Mining_Import!I936)</f>
        <v/>
      </c>
      <c r="BY936" s="120" t="str">
        <f t="shared" si="297"/>
        <v/>
      </c>
      <c r="BZ936" s="184" t="str">
        <f t="shared" si="310"/>
        <v/>
      </c>
      <c r="CA936" s="37" t="str">
        <f>IFERROR(VLOOKUP($BY936,Account_Value!$C$2:$F$2500,4,0),"")</f>
        <v/>
      </c>
      <c r="CB936" s="43" t="str">
        <f t="shared" si="298"/>
        <v/>
      </c>
      <c r="CC936" s="122" t="str">
        <f>IF($BZ936="","",SUM($BZ$2:$BZ936))</f>
        <v/>
      </c>
      <c r="CD936" s="43" t="str">
        <f>IF($BZ936="","",$BU$19*(SUM($BZ$2:$BZ936)))</f>
        <v/>
      </c>
    </row>
    <row r="937" spans="1:82">
      <c r="A937" s="4" t="str">
        <f t="shared" si="299"/>
        <v/>
      </c>
      <c r="B937" s="21" t="str">
        <f>IF(Investments_Import!A937="","",Investments_Import!A937)</f>
        <v/>
      </c>
      <c r="C937" s="22" t="str">
        <f t="shared" si="292"/>
        <v/>
      </c>
      <c r="D937" s="51" t="str">
        <f t="shared" si="300"/>
        <v/>
      </c>
      <c r="E937" s="3" t="str">
        <f>IF(Investments_Import!B937="","",Investments_Import!B937)</f>
        <v/>
      </c>
      <c r="F937" s="54" t="str">
        <f t="shared" si="301"/>
        <v xml:space="preserve"> </v>
      </c>
      <c r="G937" s="54" t="str">
        <f>IF($B937="","",COUNTIF($F$2:$F937,$F937))</f>
        <v/>
      </c>
      <c r="H937" s="53" t="str">
        <f t="shared" si="302"/>
        <v xml:space="preserve">  </v>
      </c>
      <c r="I937" s="3" t="str">
        <f>IF(Investments_Import!C937="","",Investments_Import!C937)</f>
        <v/>
      </c>
      <c r="J937" s="108" t="str">
        <f>IF(Investments_Import!D937="","",Investments_Import!D937)</f>
        <v/>
      </c>
      <c r="K937" s="108" t="str">
        <f t="shared" si="303"/>
        <v/>
      </c>
      <c r="L937" s="47" t="str">
        <f>IF(Investments_Import!E937="","",Investments_Import!E937)</f>
        <v/>
      </c>
      <c r="M937" s="47" t="str">
        <f t="shared" si="293"/>
        <v/>
      </c>
      <c r="N937" s="31" t="str">
        <f>IF(Investments_Import!F937="","",Investments_Import!F937)</f>
        <v/>
      </c>
      <c r="O937" s="31" t="str">
        <f t="shared" si="294"/>
        <v/>
      </c>
      <c r="P937" s="3" t="str">
        <f>IF(Investments_Import!G937="","",Investments_Import!G937)</f>
        <v/>
      </c>
      <c r="Q937" s="3" t="str">
        <f>IF(Investments_Import!H937="","",Investments_Import!H937)</f>
        <v/>
      </c>
      <c r="R937" s="37" t="str">
        <f t="shared" si="295"/>
        <v/>
      </c>
      <c r="S937" s="37" t="str">
        <f t="shared" si="296"/>
        <v/>
      </c>
      <c r="U937" s="36" t="str">
        <f>IF(Mining_Import!A937="","",Mining_Import!A937)</f>
        <v/>
      </c>
      <c r="V937" s="22" t="str">
        <f t="shared" si="304"/>
        <v/>
      </c>
      <c r="W937" s="127" t="str">
        <f t="shared" si="305"/>
        <v/>
      </c>
      <c r="X937" s="127" t="str">
        <f t="shared" si="306"/>
        <v/>
      </c>
      <c r="Y937" s="127" t="str">
        <f t="shared" si="307"/>
        <v/>
      </c>
      <c r="Z937" s="36" t="str">
        <f>IF(Mining_Import!B937="","",Mining_Import!B937)</f>
        <v/>
      </c>
      <c r="AA937" s="184" t="str">
        <f>IF(Mining_Import!$C937="","",Mining_Import!$C937)</f>
        <v/>
      </c>
      <c r="AB937" s="122" t="str">
        <f t="shared" si="308"/>
        <v/>
      </c>
      <c r="AC937" s="122" t="str">
        <f>IF($Y937&gt;Dashboard!$Q$19,$AB937,"")</f>
        <v/>
      </c>
      <c r="AD937" s="43" t="str">
        <f t="shared" si="309"/>
        <v/>
      </c>
      <c r="AE937" s="36" t="str">
        <f>IF(Mining_Import!D937="","",Mining_Import!D937)</f>
        <v/>
      </c>
      <c r="AF937" s="36" t="str">
        <f>IF(Mining_Import!E937="","",Mining_Import!E937)</f>
        <v/>
      </c>
      <c r="AG937" s="36" t="str">
        <f>IF(Mining_Import!F937="","",Mining_Import!F937)</f>
        <v/>
      </c>
      <c r="AH937" s="36" t="str">
        <f>IF(Mining_Import!G937="","",Mining_Import!G937)</f>
        <v/>
      </c>
      <c r="AI937" s="36" t="str">
        <f>IF(Mining_Import!H937="","",Mining_Import!H937)</f>
        <v/>
      </c>
      <c r="AJ937" s="36" t="str">
        <f>IF(Mining_Import!I937="","",Mining_Import!I937)</f>
        <v/>
      </c>
      <c r="BY937" s="120" t="str">
        <f t="shared" si="297"/>
        <v/>
      </c>
      <c r="BZ937" s="184" t="str">
        <f t="shared" si="310"/>
        <v/>
      </c>
      <c r="CA937" s="37" t="str">
        <f>IFERROR(VLOOKUP($BY937,Account_Value!$C$2:$F$2500,4,0),"")</f>
        <v/>
      </c>
      <c r="CB937" s="43" t="str">
        <f t="shared" si="298"/>
        <v/>
      </c>
      <c r="CC937" s="122" t="str">
        <f>IF($BZ937="","",SUM($BZ$2:$BZ937))</f>
        <v/>
      </c>
      <c r="CD937" s="43" t="str">
        <f>IF($BZ937="","",$BU$19*(SUM($BZ$2:$BZ937)))</f>
        <v/>
      </c>
    </row>
    <row r="938" spans="1:82">
      <c r="A938" s="4" t="str">
        <f t="shared" si="299"/>
        <v/>
      </c>
      <c r="B938" s="21" t="str">
        <f>IF(Investments_Import!A938="","",Investments_Import!A938)</f>
        <v/>
      </c>
      <c r="C938" s="22" t="str">
        <f t="shared" si="292"/>
        <v/>
      </c>
      <c r="D938" s="51" t="str">
        <f t="shared" si="300"/>
        <v/>
      </c>
      <c r="E938" s="3" t="str">
        <f>IF(Investments_Import!B938="","",Investments_Import!B938)</f>
        <v/>
      </c>
      <c r="F938" s="54" t="str">
        <f t="shared" si="301"/>
        <v xml:space="preserve"> </v>
      </c>
      <c r="G938" s="54" t="str">
        <f>IF($B938="","",COUNTIF($F$2:$F938,$F938))</f>
        <v/>
      </c>
      <c r="H938" s="53" t="str">
        <f t="shared" si="302"/>
        <v xml:space="preserve">  </v>
      </c>
      <c r="I938" s="3" t="str">
        <f>IF(Investments_Import!C938="","",Investments_Import!C938)</f>
        <v/>
      </c>
      <c r="J938" s="108" t="str">
        <f>IF(Investments_Import!D938="","",Investments_Import!D938)</f>
        <v/>
      </c>
      <c r="K938" s="108" t="str">
        <f t="shared" si="303"/>
        <v/>
      </c>
      <c r="L938" s="47" t="str">
        <f>IF(Investments_Import!E938="","",Investments_Import!E938)</f>
        <v/>
      </c>
      <c r="M938" s="47" t="str">
        <f t="shared" si="293"/>
        <v/>
      </c>
      <c r="N938" s="31" t="str">
        <f>IF(Investments_Import!F938="","",Investments_Import!F938)</f>
        <v/>
      </c>
      <c r="O938" s="31" t="str">
        <f t="shared" si="294"/>
        <v/>
      </c>
      <c r="P938" s="3" t="str">
        <f>IF(Investments_Import!G938="","",Investments_Import!G938)</f>
        <v/>
      </c>
      <c r="Q938" s="3" t="str">
        <f>IF(Investments_Import!H938="","",Investments_Import!H938)</f>
        <v/>
      </c>
      <c r="R938" s="37" t="str">
        <f t="shared" si="295"/>
        <v/>
      </c>
      <c r="S938" s="37" t="str">
        <f t="shared" si="296"/>
        <v/>
      </c>
      <c r="U938" s="36" t="str">
        <f>IF(Mining_Import!A938="","",Mining_Import!A938)</f>
        <v/>
      </c>
      <c r="V938" s="22" t="str">
        <f t="shared" si="304"/>
        <v/>
      </c>
      <c r="W938" s="127" t="str">
        <f t="shared" si="305"/>
        <v/>
      </c>
      <c r="X938" s="127" t="str">
        <f t="shared" si="306"/>
        <v/>
      </c>
      <c r="Y938" s="127" t="str">
        <f t="shared" si="307"/>
        <v/>
      </c>
      <c r="Z938" s="36" t="str">
        <f>IF(Mining_Import!B938="","",Mining_Import!B938)</f>
        <v/>
      </c>
      <c r="AA938" s="184" t="str">
        <f>IF(Mining_Import!$C938="","",Mining_Import!$C938)</f>
        <v/>
      </c>
      <c r="AB938" s="122" t="str">
        <f t="shared" si="308"/>
        <v/>
      </c>
      <c r="AC938" s="122" t="str">
        <f>IF($Y938&gt;Dashboard!$Q$19,$AB938,"")</f>
        <v/>
      </c>
      <c r="AD938" s="43" t="str">
        <f t="shared" si="309"/>
        <v/>
      </c>
      <c r="AE938" s="36" t="str">
        <f>IF(Mining_Import!D938="","",Mining_Import!D938)</f>
        <v/>
      </c>
      <c r="AF938" s="36" t="str">
        <f>IF(Mining_Import!E938="","",Mining_Import!E938)</f>
        <v/>
      </c>
      <c r="AG938" s="36" t="str">
        <f>IF(Mining_Import!F938="","",Mining_Import!F938)</f>
        <v/>
      </c>
      <c r="AH938" s="36" t="str">
        <f>IF(Mining_Import!G938="","",Mining_Import!G938)</f>
        <v/>
      </c>
      <c r="AI938" s="36" t="str">
        <f>IF(Mining_Import!H938="","",Mining_Import!H938)</f>
        <v/>
      </c>
      <c r="AJ938" s="36" t="str">
        <f>IF(Mining_Import!I938="","",Mining_Import!I938)</f>
        <v/>
      </c>
      <c r="BY938" s="120" t="str">
        <f t="shared" si="297"/>
        <v/>
      </c>
      <c r="BZ938" s="184" t="str">
        <f t="shared" si="310"/>
        <v/>
      </c>
      <c r="CA938" s="37" t="str">
        <f>IFERROR(VLOOKUP($BY938,Account_Value!$C$2:$F$2500,4,0),"")</f>
        <v/>
      </c>
      <c r="CB938" s="43" t="str">
        <f t="shared" si="298"/>
        <v/>
      </c>
      <c r="CC938" s="122" t="str">
        <f>IF($BZ938="","",SUM($BZ$2:$BZ938))</f>
        <v/>
      </c>
      <c r="CD938" s="43" t="str">
        <f>IF($BZ938="","",$BU$19*(SUM($BZ$2:$BZ938)))</f>
        <v/>
      </c>
    </row>
    <row r="939" spans="1:82">
      <c r="A939" s="4" t="str">
        <f t="shared" si="299"/>
        <v/>
      </c>
      <c r="B939" s="21" t="str">
        <f>IF(Investments_Import!A939="","",Investments_Import!A939)</f>
        <v/>
      </c>
      <c r="C939" s="22" t="str">
        <f t="shared" si="292"/>
        <v/>
      </c>
      <c r="D939" s="51" t="str">
        <f t="shared" si="300"/>
        <v/>
      </c>
      <c r="E939" s="3" t="str">
        <f>IF(Investments_Import!B939="","",Investments_Import!B939)</f>
        <v/>
      </c>
      <c r="F939" s="54" t="str">
        <f t="shared" si="301"/>
        <v xml:space="preserve"> </v>
      </c>
      <c r="G939" s="54" t="str">
        <f>IF($B939="","",COUNTIF($F$2:$F939,$F939))</f>
        <v/>
      </c>
      <c r="H939" s="53" t="str">
        <f t="shared" si="302"/>
        <v xml:space="preserve">  </v>
      </c>
      <c r="I939" s="3" t="str">
        <f>IF(Investments_Import!C939="","",Investments_Import!C939)</f>
        <v/>
      </c>
      <c r="J939" s="108" t="str">
        <f>IF(Investments_Import!D939="","",Investments_Import!D939)</f>
        <v/>
      </c>
      <c r="K939" s="108" t="str">
        <f t="shared" si="303"/>
        <v/>
      </c>
      <c r="L939" s="47" t="str">
        <f>IF(Investments_Import!E939="","",Investments_Import!E939)</f>
        <v/>
      </c>
      <c r="M939" s="47" t="str">
        <f t="shared" si="293"/>
        <v/>
      </c>
      <c r="N939" s="31" t="str">
        <f>IF(Investments_Import!F939="","",Investments_Import!F939)</f>
        <v/>
      </c>
      <c r="O939" s="31" t="str">
        <f t="shared" si="294"/>
        <v/>
      </c>
      <c r="P939" s="3" t="str">
        <f>IF(Investments_Import!G939="","",Investments_Import!G939)</f>
        <v/>
      </c>
      <c r="Q939" s="3" t="str">
        <f>IF(Investments_Import!H939="","",Investments_Import!H939)</f>
        <v/>
      </c>
      <c r="R939" s="37" t="str">
        <f t="shared" si="295"/>
        <v/>
      </c>
      <c r="S939" s="37" t="str">
        <f t="shared" si="296"/>
        <v/>
      </c>
      <c r="U939" s="36" t="str">
        <f>IF(Mining_Import!A939="","",Mining_Import!A939)</f>
        <v/>
      </c>
      <c r="V939" s="22" t="str">
        <f t="shared" si="304"/>
        <v/>
      </c>
      <c r="W939" s="127" t="str">
        <f t="shared" si="305"/>
        <v/>
      </c>
      <c r="X939" s="127" t="str">
        <f t="shared" si="306"/>
        <v/>
      </c>
      <c r="Y939" s="127" t="str">
        <f t="shared" si="307"/>
        <v/>
      </c>
      <c r="Z939" s="36" t="str">
        <f>IF(Mining_Import!B939="","",Mining_Import!B939)</f>
        <v/>
      </c>
      <c r="AA939" s="184" t="str">
        <f>IF(Mining_Import!$C939="","",Mining_Import!$C939)</f>
        <v/>
      </c>
      <c r="AB939" s="122" t="str">
        <f t="shared" si="308"/>
        <v/>
      </c>
      <c r="AC939" s="122" t="str">
        <f>IF($Y939&gt;Dashboard!$Q$19,$AB939,"")</f>
        <v/>
      </c>
      <c r="AD939" s="43" t="str">
        <f t="shared" si="309"/>
        <v/>
      </c>
      <c r="AE939" s="36" t="str">
        <f>IF(Mining_Import!D939="","",Mining_Import!D939)</f>
        <v/>
      </c>
      <c r="AF939" s="36" t="str">
        <f>IF(Mining_Import!E939="","",Mining_Import!E939)</f>
        <v/>
      </c>
      <c r="AG939" s="36" t="str">
        <f>IF(Mining_Import!F939="","",Mining_Import!F939)</f>
        <v/>
      </c>
      <c r="AH939" s="36" t="str">
        <f>IF(Mining_Import!G939="","",Mining_Import!G939)</f>
        <v/>
      </c>
      <c r="AI939" s="36" t="str">
        <f>IF(Mining_Import!H939="","",Mining_Import!H939)</f>
        <v/>
      </c>
      <c r="AJ939" s="36" t="str">
        <f>IF(Mining_Import!I939="","",Mining_Import!I939)</f>
        <v/>
      </c>
      <c r="BY939" s="120" t="str">
        <f t="shared" si="297"/>
        <v/>
      </c>
      <c r="BZ939" s="184" t="str">
        <f t="shared" si="310"/>
        <v/>
      </c>
      <c r="CA939" s="37" t="str">
        <f>IFERROR(VLOOKUP($BY939,Account_Value!$C$2:$F$2500,4,0),"")</f>
        <v/>
      </c>
      <c r="CB939" s="43" t="str">
        <f t="shared" si="298"/>
        <v/>
      </c>
      <c r="CC939" s="122" t="str">
        <f>IF($BZ939="","",SUM($BZ$2:$BZ939))</f>
        <v/>
      </c>
      <c r="CD939" s="43" t="str">
        <f>IF($BZ939="","",$BU$19*(SUM($BZ$2:$BZ939)))</f>
        <v/>
      </c>
    </row>
    <row r="940" spans="1:82">
      <c r="A940" s="4" t="str">
        <f t="shared" si="299"/>
        <v/>
      </c>
      <c r="B940" s="21" t="str">
        <f>IF(Investments_Import!A940="","",Investments_Import!A940)</f>
        <v/>
      </c>
      <c r="C940" s="22" t="str">
        <f t="shared" si="292"/>
        <v/>
      </c>
      <c r="D940" s="51" t="str">
        <f t="shared" si="300"/>
        <v/>
      </c>
      <c r="E940" s="3" t="str">
        <f>IF(Investments_Import!B940="","",Investments_Import!B940)</f>
        <v/>
      </c>
      <c r="F940" s="54" t="str">
        <f t="shared" si="301"/>
        <v xml:space="preserve"> </v>
      </c>
      <c r="G940" s="54" t="str">
        <f>IF($B940="","",COUNTIF($F$2:$F940,$F940))</f>
        <v/>
      </c>
      <c r="H940" s="53" t="str">
        <f t="shared" si="302"/>
        <v xml:space="preserve">  </v>
      </c>
      <c r="I940" s="3" t="str">
        <f>IF(Investments_Import!C940="","",Investments_Import!C940)</f>
        <v/>
      </c>
      <c r="J940" s="108" t="str">
        <f>IF(Investments_Import!D940="","",Investments_Import!D940)</f>
        <v/>
      </c>
      <c r="K940" s="108" t="str">
        <f t="shared" si="303"/>
        <v/>
      </c>
      <c r="L940" s="47" t="str">
        <f>IF(Investments_Import!E940="","",Investments_Import!E940)</f>
        <v/>
      </c>
      <c r="M940" s="47" t="str">
        <f t="shared" si="293"/>
        <v/>
      </c>
      <c r="N940" s="31" t="str">
        <f>IF(Investments_Import!F940="","",Investments_Import!F940)</f>
        <v/>
      </c>
      <c r="O940" s="31" t="str">
        <f t="shared" si="294"/>
        <v/>
      </c>
      <c r="P940" s="3" t="str">
        <f>IF(Investments_Import!G940="","",Investments_Import!G940)</f>
        <v/>
      </c>
      <c r="Q940" s="3" t="str">
        <f>IF(Investments_Import!H940="","",Investments_Import!H940)</f>
        <v/>
      </c>
      <c r="R940" s="37" t="str">
        <f t="shared" si="295"/>
        <v/>
      </c>
      <c r="S940" s="37" t="str">
        <f t="shared" si="296"/>
        <v/>
      </c>
      <c r="U940" s="36" t="str">
        <f>IF(Mining_Import!A940="","",Mining_Import!A940)</f>
        <v/>
      </c>
      <c r="V940" s="22" t="str">
        <f t="shared" si="304"/>
        <v/>
      </c>
      <c r="W940" s="127" t="str">
        <f t="shared" si="305"/>
        <v/>
      </c>
      <c r="X940" s="127" t="str">
        <f t="shared" si="306"/>
        <v/>
      </c>
      <c r="Y940" s="127" t="str">
        <f t="shared" si="307"/>
        <v/>
      </c>
      <c r="Z940" s="36" t="str">
        <f>IF(Mining_Import!B940="","",Mining_Import!B940)</f>
        <v/>
      </c>
      <c r="AA940" s="184" t="str">
        <f>IF(Mining_Import!$C940="","",Mining_Import!$C940)</f>
        <v/>
      </c>
      <c r="AB940" s="122" t="str">
        <f t="shared" si="308"/>
        <v/>
      </c>
      <c r="AC940" s="122" t="str">
        <f>IF($Y940&gt;Dashboard!$Q$19,$AB940,"")</f>
        <v/>
      </c>
      <c r="AD940" s="43" t="str">
        <f t="shared" si="309"/>
        <v/>
      </c>
      <c r="AE940" s="36" t="str">
        <f>IF(Mining_Import!D940="","",Mining_Import!D940)</f>
        <v/>
      </c>
      <c r="AF940" s="36" t="str">
        <f>IF(Mining_Import!E940="","",Mining_Import!E940)</f>
        <v/>
      </c>
      <c r="AG940" s="36" t="str">
        <f>IF(Mining_Import!F940="","",Mining_Import!F940)</f>
        <v/>
      </c>
      <c r="AH940" s="36" t="str">
        <f>IF(Mining_Import!G940="","",Mining_Import!G940)</f>
        <v/>
      </c>
      <c r="AI940" s="36" t="str">
        <f>IF(Mining_Import!H940="","",Mining_Import!H940)</f>
        <v/>
      </c>
      <c r="AJ940" s="36" t="str">
        <f>IF(Mining_Import!I940="","",Mining_Import!I940)</f>
        <v/>
      </c>
      <c r="BY940" s="120" t="str">
        <f t="shared" si="297"/>
        <v/>
      </c>
      <c r="BZ940" s="184" t="str">
        <f t="shared" si="310"/>
        <v/>
      </c>
      <c r="CA940" s="37" t="str">
        <f>IFERROR(VLOOKUP($BY940,Account_Value!$C$2:$F$2500,4,0),"")</f>
        <v/>
      </c>
      <c r="CB940" s="43" t="str">
        <f t="shared" si="298"/>
        <v/>
      </c>
      <c r="CC940" s="122" t="str">
        <f>IF($BZ940="","",SUM($BZ$2:$BZ940))</f>
        <v/>
      </c>
      <c r="CD940" s="43" t="str">
        <f>IF($BZ940="","",$BU$19*(SUM($BZ$2:$BZ940)))</f>
        <v/>
      </c>
    </row>
    <row r="941" spans="1:82">
      <c r="A941" s="4" t="str">
        <f t="shared" si="299"/>
        <v/>
      </c>
      <c r="B941" s="21" t="str">
        <f>IF(Investments_Import!A941="","",Investments_Import!A941)</f>
        <v/>
      </c>
      <c r="C941" s="22" t="str">
        <f t="shared" si="292"/>
        <v/>
      </c>
      <c r="D941" s="51" t="str">
        <f t="shared" si="300"/>
        <v/>
      </c>
      <c r="E941" s="3" t="str">
        <f>IF(Investments_Import!B941="","",Investments_Import!B941)</f>
        <v/>
      </c>
      <c r="F941" s="54" t="str">
        <f t="shared" si="301"/>
        <v xml:space="preserve"> </v>
      </c>
      <c r="G941" s="54" t="str">
        <f>IF($B941="","",COUNTIF($F$2:$F941,$F941))</f>
        <v/>
      </c>
      <c r="H941" s="53" t="str">
        <f t="shared" si="302"/>
        <v xml:space="preserve">  </v>
      </c>
      <c r="I941" s="3" t="str">
        <f>IF(Investments_Import!C941="","",Investments_Import!C941)</f>
        <v/>
      </c>
      <c r="J941" s="108" t="str">
        <f>IF(Investments_Import!D941="","",Investments_Import!D941)</f>
        <v/>
      </c>
      <c r="K941" s="108" t="str">
        <f t="shared" si="303"/>
        <v/>
      </c>
      <c r="L941" s="47" t="str">
        <f>IF(Investments_Import!E941="","",Investments_Import!E941)</f>
        <v/>
      </c>
      <c r="M941" s="47" t="str">
        <f t="shared" si="293"/>
        <v/>
      </c>
      <c r="N941" s="31" t="str">
        <f>IF(Investments_Import!F941="","",Investments_Import!F941)</f>
        <v/>
      </c>
      <c r="O941" s="31" t="str">
        <f t="shared" si="294"/>
        <v/>
      </c>
      <c r="P941" s="3" t="str">
        <f>IF(Investments_Import!G941="","",Investments_Import!G941)</f>
        <v/>
      </c>
      <c r="Q941" s="3" t="str">
        <f>IF(Investments_Import!H941="","",Investments_Import!H941)</f>
        <v/>
      </c>
      <c r="R941" s="37" t="str">
        <f t="shared" si="295"/>
        <v/>
      </c>
      <c r="S941" s="37" t="str">
        <f t="shared" si="296"/>
        <v/>
      </c>
      <c r="U941" s="36" t="str">
        <f>IF(Mining_Import!A941="","",Mining_Import!A941)</f>
        <v/>
      </c>
      <c r="V941" s="22" t="str">
        <f t="shared" si="304"/>
        <v/>
      </c>
      <c r="W941" s="127" t="str">
        <f t="shared" si="305"/>
        <v/>
      </c>
      <c r="X941" s="127" t="str">
        <f t="shared" si="306"/>
        <v/>
      </c>
      <c r="Y941" s="127" t="str">
        <f t="shared" si="307"/>
        <v/>
      </c>
      <c r="Z941" s="36" t="str">
        <f>IF(Mining_Import!B941="","",Mining_Import!B941)</f>
        <v/>
      </c>
      <c r="AA941" s="184" t="str">
        <f>IF(Mining_Import!$C941="","",Mining_Import!$C941)</f>
        <v/>
      </c>
      <c r="AB941" s="122" t="str">
        <f t="shared" si="308"/>
        <v/>
      </c>
      <c r="AC941" s="122" t="str">
        <f>IF($Y941&gt;Dashboard!$Q$19,$AB941,"")</f>
        <v/>
      </c>
      <c r="AD941" s="43" t="str">
        <f t="shared" si="309"/>
        <v/>
      </c>
      <c r="AE941" s="36" t="str">
        <f>IF(Mining_Import!D941="","",Mining_Import!D941)</f>
        <v/>
      </c>
      <c r="AF941" s="36" t="str">
        <f>IF(Mining_Import!E941="","",Mining_Import!E941)</f>
        <v/>
      </c>
      <c r="AG941" s="36" t="str">
        <f>IF(Mining_Import!F941="","",Mining_Import!F941)</f>
        <v/>
      </c>
      <c r="AH941" s="36" t="str">
        <f>IF(Mining_Import!G941="","",Mining_Import!G941)</f>
        <v/>
      </c>
      <c r="AI941" s="36" t="str">
        <f>IF(Mining_Import!H941="","",Mining_Import!H941)</f>
        <v/>
      </c>
      <c r="AJ941" s="36" t="str">
        <f>IF(Mining_Import!I941="","",Mining_Import!I941)</f>
        <v/>
      </c>
      <c r="BY941" s="120" t="str">
        <f t="shared" si="297"/>
        <v/>
      </c>
      <c r="BZ941" s="184" t="str">
        <f t="shared" si="310"/>
        <v/>
      </c>
      <c r="CA941" s="37" t="str">
        <f>IFERROR(VLOOKUP($BY941,Account_Value!$C$2:$F$2500,4,0),"")</f>
        <v/>
      </c>
      <c r="CB941" s="43" t="str">
        <f t="shared" si="298"/>
        <v/>
      </c>
      <c r="CC941" s="122" t="str">
        <f>IF($BZ941="","",SUM($BZ$2:$BZ941))</f>
        <v/>
      </c>
      <c r="CD941" s="43" t="str">
        <f>IF($BZ941="","",$BU$19*(SUM($BZ$2:$BZ941)))</f>
        <v/>
      </c>
    </row>
    <row r="942" spans="1:82">
      <c r="A942" s="4" t="str">
        <f t="shared" si="299"/>
        <v/>
      </c>
      <c r="B942" s="21" t="str">
        <f>IF(Investments_Import!A942="","",Investments_Import!A942)</f>
        <v/>
      </c>
      <c r="C942" s="22" t="str">
        <f t="shared" si="292"/>
        <v/>
      </c>
      <c r="D942" s="51" t="str">
        <f t="shared" si="300"/>
        <v/>
      </c>
      <c r="E942" s="3" t="str">
        <f>IF(Investments_Import!B942="","",Investments_Import!B942)</f>
        <v/>
      </c>
      <c r="F942" s="54" t="str">
        <f t="shared" si="301"/>
        <v xml:space="preserve"> </v>
      </c>
      <c r="G942" s="54" t="str">
        <f>IF($B942="","",COUNTIF($F$2:$F942,$F942))</f>
        <v/>
      </c>
      <c r="H942" s="53" t="str">
        <f t="shared" si="302"/>
        <v xml:space="preserve">  </v>
      </c>
      <c r="I942" s="3" t="str">
        <f>IF(Investments_Import!C942="","",Investments_Import!C942)</f>
        <v/>
      </c>
      <c r="J942" s="108" t="str">
        <f>IF(Investments_Import!D942="","",Investments_Import!D942)</f>
        <v/>
      </c>
      <c r="K942" s="108" t="str">
        <f t="shared" si="303"/>
        <v/>
      </c>
      <c r="L942" s="47" t="str">
        <f>IF(Investments_Import!E942="","",Investments_Import!E942)</f>
        <v/>
      </c>
      <c r="M942" s="47" t="str">
        <f t="shared" si="293"/>
        <v/>
      </c>
      <c r="N942" s="31" t="str">
        <f>IF(Investments_Import!F942="","",Investments_Import!F942)</f>
        <v/>
      </c>
      <c r="O942" s="31" t="str">
        <f t="shared" si="294"/>
        <v/>
      </c>
      <c r="P942" s="3" t="str">
        <f>IF(Investments_Import!G942="","",Investments_Import!G942)</f>
        <v/>
      </c>
      <c r="Q942" s="3" t="str">
        <f>IF(Investments_Import!H942="","",Investments_Import!H942)</f>
        <v/>
      </c>
      <c r="R942" s="37" t="str">
        <f t="shared" si="295"/>
        <v/>
      </c>
      <c r="S942" s="37" t="str">
        <f t="shared" si="296"/>
        <v/>
      </c>
      <c r="U942" s="36" t="str">
        <f>IF(Mining_Import!A942="","",Mining_Import!A942)</f>
        <v/>
      </c>
      <c r="V942" s="22" t="str">
        <f t="shared" si="304"/>
        <v/>
      </c>
      <c r="W942" s="127" t="str">
        <f t="shared" si="305"/>
        <v/>
      </c>
      <c r="X942" s="127" t="str">
        <f t="shared" si="306"/>
        <v/>
      </c>
      <c r="Y942" s="127" t="str">
        <f t="shared" si="307"/>
        <v/>
      </c>
      <c r="Z942" s="36" t="str">
        <f>IF(Mining_Import!B942="","",Mining_Import!B942)</f>
        <v/>
      </c>
      <c r="AA942" s="184" t="str">
        <f>IF(Mining_Import!$C942="","",Mining_Import!$C942)</f>
        <v/>
      </c>
      <c r="AB942" s="122" t="str">
        <f t="shared" si="308"/>
        <v/>
      </c>
      <c r="AC942" s="122" t="str">
        <f>IF($Y942&gt;Dashboard!$Q$19,$AB942,"")</f>
        <v/>
      </c>
      <c r="AD942" s="43" t="str">
        <f t="shared" si="309"/>
        <v/>
      </c>
      <c r="AE942" s="36" t="str">
        <f>IF(Mining_Import!D942="","",Mining_Import!D942)</f>
        <v/>
      </c>
      <c r="AF942" s="36" t="str">
        <f>IF(Mining_Import!E942="","",Mining_Import!E942)</f>
        <v/>
      </c>
      <c r="AG942" s="36" t="str">
        <f>IF(Mining_Import!F942="","",Mining_Import!F942)</f>
        <v/>
      </c>
      <c r="AH942" s="36" t="str">
        <f>IF(Mining_Import!G942="","",Mining_Import!G942)</f>
        <v/>
      </c>
      <c r="AI942" s="36" t="str">
        <f>IF(Mining_Import!H942="","",Mining_Import!H942)</f>
        <v/>
      </c>
      <c r="AJ942" s="36" t="str">
        <f>IF(Mining_Import!I942="","",Mining_Import!I942)</f>
        <v/>
      </c>
      <c r="BY942" s="120" t="str">
        <f t="shared" si="297"/>
        <v/>
      </c>
      <c r="BZ942" s="184" t="str">
        <f t="shared" si="310"/>
        <v/>
      </c>
      <c r="CA942" s="37" t="str">
        <f>IFERROR(VLOOKUP($BY942,Account_Value!$C$2:$F$2500,4,0),"")</f>
        <v/>
      </c>
      <c r="CB942" s="43" t="str">
        <f t="shared" si="298"/>
        <v/>
      </c>
      <c r="CC942" s="122" t="str">
        <f>IF($BZ942="","",SUM($BZ$2:$BZ942))</f>
        <v/>
      </c>
      <c r="CD942" s="43" t="str">
        <f>IF($BZ942="","",$BU$19*(SUM($BZ$2:$BZ942)))</f>
        <v/>
      </c>
    </row>
    <row r="943" spans="1:82">
      <c r="A943" s="4" t="str">
        <f t="shared" si="299"/>
        <v/>
      </c>
      <c r="B943" s="21" t="str">
        <f>IF(Investments_Import!A943="","",Investments_Import!A943)</f>
        <v/>
      </c>
      <c r="C943" s="22" t="str">
        <f t="shared" si="292"/>
        <v/>
      </c>
      <c r="D943" s="51" t="str">
        <f t="shared" si="300"/>
        <v/>
      </c>
      <c r="E943" s="3" t="str">
        <f>IF(Investments_Import!B943="","",Investments_Import!B943)</f>
        <v/>
      </c>
      <c r="F943" s="54" t="str">
        <f t="shared" si="301"/>
        <v xml:space="preserve"> </v>
      </c>
      <c r="G943" s="54" t="str">
        <f>IF($B943="","",COUNTIF($F$2:$F943,$F943))</f>
        <v/>
      </c>
      <c r="H943" s="53" t="str">
        <f t="shared" si="302"/>
        <v xml:space="preserve">  </v>
      </c>
      <c r="I943" s="3" t="str">
        <f>IF(Investments_Import!C943="","",Investments_Import!C943)</f>
        <v/>
      </c>
      <c r="J943" s="108" t="str">
        <f>IF(Investments_Import!D943="","",Investments_Import!D943)</f>
        <v/>
      </c>
      <c r="K943" s="108" t="str">
        <f t="shared" si="303"/>
        <v/>
      </c>
      <c r="L943" s="47" t="str">
        <f>IF(Investments_Import!E943="","",Investments_Import!E943)</f>
        <v/>
      </c>
      <c r="M943" s="47" t="str">
        <f t="shared" si="293"/>
        <v/>
      </c>
      <c r="N943" s="31" t="str">
        <f>IF(Investments_Import!F943="","",Investments_Import!F943)</f>
        <v/>
      </c>
      <c r="O943" s="31" t="str">
        <f t="shared" si="294"/>
        <v/>
      </c>
      <c r="P943" s="3" t="str">
        <f>IF(Investments_Import!G943="","",Investments_Import!G943)</f>
        <v/>
      </c>
      <c r="Q943" s="3" t="str">
        <f>IF(Investments_Import!H943="","",Investments_Import!H943)</f>
        <v/>
      </c>
      <c r="R943" s="37" t="str">
        <f t="shared" si="295"/>
        <v/>
      </c>
      <c r="S943" s="37" t="str">
        <f t="shared" si="296"/>
        <v/>
      </c>
      <c r="U943" s="36" t="str">
        <f>IF(Mining_Import!A943="","",Mining_Import!A943)</f>
        <v/>
      </c>
      <c r="V943" s="22" t="str">
        <f t="shared" si="304"/>
        <v/>
      </c>
      <c r="W943" s="127" t="str">
        <f t="shared" si="305"/>
        <v/>
      </c>
      <c r="X943" s="127" t="str">
        <f t="shared" si="306"/>
        <v/>
      </c>
      <c r="Y943" s="127" t="str">
        <f t="shared" si="307"/>
        <v/>
      </c>
      <c r="Z943" s="36" t="str">
        <f>IF(Mining_Import!B943="","",Mining_Import!B943)</f>
        <v/>
      </c>
      <c r="AA943" s="184" t="str">
        <f>IF(Mining_Import!$C943="","",Mining_Import!$C943)</f>
        <v/>
      </c>
      <c r="AB943" s="122" t="str">
        <f t="shared" si="308"/>
        <v/>
      </c>
      <c r="AC943" s="122" t="str">
        <f>IF($Y943&gt;Dashboard!$Q$19,$AB943,"")</f>
        <v/>
      </c>
      <c r="AD943" s="43" t="str">
        <f t="shared" si="309"/>
        <v/>
      </c>
      <c r="AE943" s="36" t="str">
        <f>IF(Mining_Import!D943="","",Mining_Import!D943)</f>
        <v/>
      </c>
      <c r="AF943" s="36" t="str">
        <f>IF(Mining_Import!E943="","",Mining_Import!E943)</f>
        <v/>
      </c>
      <c r="AG943" s="36" t="str">
        <f>IF(Mining_Import!F943="","",Mining_Import!F943)</f>
        <v/>
      </c>
      <c r="AH943" s="36" t="str">
        <f>IF(Mining_Import!G943="","",Mining_Import!G943)</f>
        <v/>
      </c>
      <c r="AI943" s="36" t="str">
        <f>IF(Mining_Import!H943="","",Mining_Import!H943)</f>
        <v/>
      </c>
      <c r="AJ943" s="36" t="str">
        <f>IF(Mining_Import!I943="","",Mining_Import!I943)</f>
        <v/>
      </c>
      <c r="BY943" s="120" t="str">
        <f t="shared" si="297"/>
        <v/>
      </c>
      <c r="BZ943" s="184" t="str">
        <f t="shared" si="310"/>
        <v/>
      </c>
      <c r="CA943" s="37" t="str">
        <f>IFERROR(VLOOKUP($BY943,Account_Value!$C$2:$F$2500,4,0),"")</f>
        <v/>
      </c>
      <c r="CB943" s="43" t="str">
        <f t="shared" si="298"/>
        <v/>
      </c>
      <c r="CC943" s="122" t="str">
        <f>IF($BZ943="","",SUM($BZ$2:$BZ943))</f>
        <v/>
      </c>
      <c r="CD943" s="43" t="str">
        <f>IF($BZ943="","",$BU$19*(SUM($BZ$2:$BZ943)))</f>
        <v/>
      </c>
    </row>
    <row r="944" spans="1:82">
      <c r="A944" s="4" t="str">
        <f t="shared" si="299"/>
        <v/>
      </c>
      <c r="B944" s="21" t="str">
        <f>IF(Investments_Import!A944="","",Investments_Import!A944)</f>
        <v/>
      </c>
      <c r="C944" s="22" t="str">
        <f t="shared" si="292"/>
        <v/>
      </c>
      <c r="D944" s="51" t="str">
        <f t="shared" si="300"/>
        <v/>
      </c>
      <c r="E944" s="3" t="str">
        <f>IF(Investments_Import!B944="","",Investments_Import!B944)</f>
        <v/>
      </c>
      <c r="F944" s="54" t="str">
        <f t="shared" si="301"/>
        <v xml:space="preserve"> </v>
      </c>
      <c r="G944" s="54" t="str">
        <f>IF($B944="","",COUNTIF($F$2:$F944,$F944))</f>
        <v/>
      </c>
      <c r="H944" s="53" t="str">
        <f t="shared" si="302"/>
        <v xml:space="preserve">  </v>
      </c>
      <c r="I944" s="3" t="str">
        <f>IF(Investments_Import!C944="","",Investments_Import!C944)</f>
        <v/>
      </c>
      <c r="J944" s="108" t="str">
        <f>IF(Investments_Import!D944="","",Investments_Import!D944)</f>
        <v/>
      </c>
      <c r="K944" s="108" t="str">
        <f t="shared" si="303"/>
        <v/>
      </c>
      <c r="L944" s="47" t="str">
        <f>IF(Investments_Import!E944="","",Investments_Import!E944)</f>
        <v/>
      </c>
      <c r="M944" s="47" t="str">
        <f t="shared" si="293"/>
        <v/>
      </c>
      <c r="N944" s="31" t="str">
        <f>IF(Investments_Import!F944="","",Investments_Import!F944)</f>
        <v/>
      </c>
      <c r="O944" s="31" t="str">
        <f t="shared" si="294"/>
        <v/>
      </c>
      <c r="P944" s="3" t="str">
        <f>IF(Investments_Import!G944="","",Investments_Import!G944)</f>
        <v/>
      </c>
      <c r="Q944" s="3" t="str">
        <f>IF(Investments_Import!H944="","",Investments_Import!H944)</f>
        <v/>
      </c>
      <c r="R944" s="37" t="str">
        <f t="shared" si="295"/>
        <v/>
      </c>
      <c r="S944" s="37" t="str">
        <f t="shared" si="296"/>
        <v/>
      </c>
      <c r="U944" s="36" t="str">
        <f>IF(Mining_Import!A944="","",Mining_Import!A944)</f>
        <v/>
      </c>
      <c r="V944" s="22" t="str">
        <f t="shared" si="304"/>
        <v/>
      </c>
      <c r="W944" s="127" t="str">
        <f t="shared" si="305"/>
        <v/>
      </c>
      <c r="X944" s="127" t="str">
        <f t="shared" si="306"/>
        <v/>
      </c>
      <c r="Y944" s="127" t="str">
        <f t="shared" si="307"/>
        <v/>
      </c>
      <c r="Z944" s="36" t="str">
        <f>IF(Mining_Import!B944="","",Mining_Import!B944)</f>
        <v/>
      </c>
      <c r="AA944" s="184" t="str">
        <f>IF(Mining_Import!$C944="","",Mining_Import!$C944)</f>
        <v/>
      </c>
      <c r="AB944" s="122" t="str">
        <f t="shared" si="308"/>
        <v/>
      </c>
      <c r="AC944" s="122" t="str">
        <f>IF($Y944&gt;Dashboard!$Q$19,$AB944,"")</f>
        <v/>
      </c>
      <c r="AD944" s="43" t="str">
        <f t="shared" si="309"/>
        <v/>
      </c>
      <c r="AE944" s="36" t="str">
        <f>IF(Mining_Import!D944="","",Mining_Import!D944)</f>
        <v/>
      </c>
      <c r="AF944" s="36" t="str">
        <f>IF(Mining_Import!E944="","",Mining_Import!E944)</f>
        <v/>
      </c>
      <c r="AG944" s="36" t="str">
        <f>IF(Mining_Import!F944="","",Mining_Import!F944)</f>
        <v/>
      </c>
      <c r="AH944" s="36" t="str">
        <f>IF(Mining_Import!G944="","",Mining_Import!G944)</f>
        <v/>
      </c>
      <c r="AI944" s="36" t="str">
        <f>IF(Mining_Import!H944="","",Mining_Import!H944)</f>
        <v/>
      </c>
      <c r="AJ944" s="36" t="str">
        <f>IF(Mining_Import!I944="","",Mining_Import!I944)</f>
        <v/>
      </c>
      <c r="BY944" s="120" t="str">
        <f t="shared" si="297"/>
        <v/>
      </c>
      <c r="BZ944" s="184" t="str">
        <f t="shared" si="310"/>
        <v/>
      </c>
      <c r="CA944" s="37" t="str">
        <f>IFERROR(VLOOKUP($BY944,Account_Value!$C$2:$F$2500,4,0),"")</f>
        <v/>
      </c>
      <c r="CB944" s="43" t="str">
        <f t="shared" si="298"/>
        <v/>
      </c>
      <c r="CC944" s="122" t="str">
        <f>IF($BZ944="","",SUM($BZ$2:$BZ944))</f>
        <v/>
      </c>
      <c r="CD944" s="43" t="str">
        <f>IF($BZ944="","",$BU$19*(SUM($BZ$2:$BZ944)))</f>
        <v/>
      </c>
    </row>
    <row r="945" spans="1:82">
      <c r="A945" s="4" t="str">
        <f t="shared" si="299"/>
        <v/>
      </c>
      <c r="B945" s="21" t="str">
        <f>IF(Investments_Import!A945="","",Investments_Import!A945)</f>
        <v/>
      </c>
      <c r="C945" s="22" t="str">
        <f t="shared" si="292"/>
        <v/>
      </c>
      <c r="D945" s="51" t="str">
        <f t="shared" si="300"/>
        <v/>
      </c>
      <c r="E945" s="3" t="str">
        <f>IF(Investments_Import!B945="","",Investments_Import!B945)</f>
        <v/>
      </c>
      <c r="F945" s="54" t="str">
        <f t="shared" si="301"/>
        <v xml:space="preserve"> </v>
      </c>
      <c r="G945" s="54" t="str">
        <f>IF($B945="","",COUNTIF($F$2:$F945,$F945))</f>
        <v/>
      </c>
      <c r="H945" s="53" t="str">
        <f t="shared" si="302"/>
        <v xml:space="preserve">  </v>
      </c>
      <c r="I945" s="3" t="str">
        <f>IF(Investments_Import!C945="","",Investments_Import!C945)</f>
        <v/>
      </c>
      <c r="J945" s="108" t="str">
        <f>IF(Investments_Import!D945="","",Investments_Import!D945)</f>
        <v/>
      </c>
      <c r="K945" s="108" t="str">
        <f t="shared" si="303"/>
        <v/>
      </c>
      <c r="L945" s="47" t="str">
        <f>IF(Investments_Import!E945="","",Investments_Import!E945)</f>
        <v/>
      </c>
      <c r="M945" s="47" t="str">
        <f t="shared" si="293"/>
        <v/>
      </c>
      <c r="N945" s="31" t="str">
        <f>IF(Investments_Import!F945="","",Investments_Import!F945)</f>
        <v/>
      </c>
      <c r="O945" s="31" t="str">
        <f t="shared" si="294"/>
        <v/>
      </c>
      <c r="P945" s="3" t="str">
        <f>IF(Investments_Import!G945="","",Investments_Import!G945)</f>
        <v/>
      </c>
      <c r="Q945" s="3" t="str">
        <f>IF(Investments_Import!H945="","",Investments_Import!H945)</f>
        <v/>
      </c>
      <c r="R945" s="37" t="str">
        <f t="shared" si="295"/>
        <v/>
      </c>
      <c r="S945" s="37" t="str">
        <f t="shared" si="296"/>
        <v/>
      </c>
      <c r="U945" s="36" t="str">
        <f>IF(Mining_Import!A945="","",Mining_Import!A945)</f>
        <v/>
      </c>
      <c r="V945" s="22" t="str">
        <f t="shared" si="304"/>
        <v/>
      </c>
      <c r="W945" s="127" t="str">
        <f t="shared" si="305"/>
        <v/>
      </c>
      <c r="X945" s="127" t="str">
        <f t="shared" si="306"/>
        <v/>
      </c>
      <c r="Y945" s="127" t="str">
        <f t="shared" si="307"/>
        <v/>
      </c>
      <c r="Z945" s="36" t="str">
        <f>IF(Mining_Import!B945="","",Mining_Import!B945)</f>
        <v/>
      </c>
      <c r="AA945" s="184" t="str">
        <f>IF(Mining_Import!$C945="","",Mining_Import!$C945)</f>
        <v/>
      </c>
      <c r="AB945" s="122" t="str">
        <f t="shared" si="308"/>
        <v/>
      </c>
      <c r="AC945" s="122" t="str">
        <f>IF($Y945&gt;Dashboard!$Q$19,$AB945,"")</f>
        <v/>
      </c>
      <c r="AD945" s="43" t="str">
        <f t="shared" si="309"/>
        <v/>
      </c>
      <c r="AE945" s="36" t="str">
        <f>IF(Mining_Import!D945="","",Mining_Import!D945)</f>
        <v/>
      </c>
      <c r="AF945" s="36" t="str">
        <f>IF(Mining_Import!E945="","",Mining_Import!E945)</f>
        <v/>
      </c>
      <c r="AG945" s="36" t="str">
        <f>IF(Mining_Import!F945="","",Mining_Import!F945)</f>
        <v/>
      </c>
      <c r="AH945" s="36" t="str">
        <f>IF(Mining_Import!G945="","",Mining_Import!G945)</f>
        <v/>
      </c>
      <c r="AI945" s="36" t="str">
        <f>IF(Mining_Import!H945="","",Mining_Import!H945)</f>
        <v/>
      </c>
      <c r="AJ945" s="36" t="str">
        <f>IF(Mining_Import!I945="","",Mining_Import!I945)</f>
        <v/>
      </c>
      <c r="BY945" s="120" t="str">
        <f t="shared" si="297"/>
        <v/>
      </c>
      <c r="BZ945" s="184" t="str">
        <f t="shared" si="310"/>
        <v/>
      </c>
      <c r="CA945" s="37" t="str">
        <f>IFERROR(VLOOKUP($BY945,Account_Value!$C$2:$F$2500,4,0),"")</f>
        <v/>
      </c>
      <c r="CB945" s="43" t="str">
        <f t="shared" si="298"/>
        <v/>
      </c>
      <c r="CC945" s="122" t="str">
        <f>IF($BZ945="","",SUM($BZ$2:$BZ945))</f>
        <v/>
      </c>
      <c r="CD945" s="43" t="str">
        <f>IF($BZ945="","",$BU$19*(SUM($BZ$2:$BZ945)))</f>
        <v/>
      </c>
    </row>
    <row r="946" spans="1:82">
      <c r="A946" s="4" t="str">
        <f t="shared" si="299"/>
        <v/>
      </c>
      <c r="B946" s="21" t="str">
        <f>IF(Investments_Import!A946="","",Investments_Import!A946)</f>
        <v/>
      </c>
      <c r="C946" s="22" t="str">
        <f t="shared" si="292"/>
        <v/>
      </c>
      <c r="D946" s="51" t="str">
        <f t="shared" si="300"/>
        <v/>
      </c>
      <c r="E946" s="3" t="str">
        <f>IF(Investments_Import!B946="","",Investments_Import!B946)</f>
        <v/>
      </c>
      <c r="F946" s="54" t="str">
        <f t="shared" si="301"/>
        <v xml:space="preserve"> </v>
      </c>
      <c r="G946" s="54" t="str">
        <f>IF($B946="","",COUNTIF($F$2:$F946,$F946))</f>
        <v/>
      </c>
      <c r="H946" s="53" t="str">
        <f t="shared" si="302"/>
        <v xml:space="preserve">  </v>
      </c>
      <c r="I946" s="3" t="str">
        <f>IF(Investments_Import!C946="","",Investments_Import!C946)</f>
        <v/>
      </c>
      <c r="J946" s="108" t="str">
        <f>IF(Investments_Import!D946="","",Investments_Import!D946)</f>
        <v/>
      </c>
      <c r="K946" s="108" t="str">
        <f t="shared" si="303"/>
        <v/>
      </c>
      <c r="L946" s="47" t="str">
        <f>IF(Investments_Import!E946="","",Investments_Import!E946)</f>
        <v/>
      </c>
      <c r="M946" s="47" t="str">
        <f t="shared" si="293"/>
        <v/>
      </c>
      <c r="N946" s="31" t="str">
        <f>IF(Investments_Import!F946="","",Investments_Import!F946)</f>
        <v/>
      </c>
      <c r="O946" s="31" t="str">
        <f t="shared" si="294"/>
        <v/>
      </c>
      <c r="P946" s="3" t="str">
        <f>IF(Investments_Import!G946="","",Investments_Import!G946)</f>
        <v/>
      </c>
      <c r="Q946" s="3" t="str">
        <f>IF(Investments_Import!H946="","",Investments_Import!H946)</f>
        <v/>
      </c>
      <c r="R946" s="37" t="str">
        <f t="shared" si="295"/>
        <v/>
      </c>
      <c r="S946" s="37" t="str">
        <f t="shared" si="296"/>
        <v/>
      </c>
      <c r="U946" s="36" t="str">
        <f>IF(Mining_Import!A946="","",Mining_Import!A946)</f>
        <v/>
      </c>
      <c r="V946" s="22" t="str">
        <f t="shared" si="304"/>
        <v/>
      </c>
      <c r="W946" s="127" t="str">
        <f t="shared" si="305"/>
        <v/>
      </c>
      <c r="X946" s="127" t="str">
        <f t="shared" si="306"/>
        <v/>
      </c>
      <c r="Y946" s="127" t="str">
        <f t="shared" si="307"/>
        <v/>
      </c>
      <c r="Z946" s="36" t="str">
        <f>IF(Mining_Import!B946="","",Mining_Import!B946)</f>
        <v/>
      </c>
      <c r="AA946" s="184" t="str">
        <f>IF(Mining_Import!$C946="","",Mining_Import!$C946)</f>
        <v/>
      </c>
      <c r="AB946" s="122" t="str">
        <f t="shared" si="308"/>
        <v/>
      </c>
      <c r="AC946" s="122" t="str">
        <f>IF($Y946&gt;Dashboard!$Q$19,$AB946,"")</f>
        <v/>
      </c>
      <c r="AD946" s="43" t="str">
        <f t="shared" si="309"/>
        <v/>
      </c>
      <c r="AE946" s="36" t="str">
        <f>IF(Mining_Import!D946="","",Mining_Import!D946)</f>
        <v/>
      </c>
      <c r="AF946" s="36" t="str">
        <f>IF(Mining_Import!E946="","",Mining_Import!E946)</f>
        <v/>
      </c>
      <c r="AG946" s="36" t="str">
        <f>IF(Mining_Import!F946="","",Mining_Import!F946)</f>
        <v/>
      </c>
      <c r="AH946" s="36" t="str">
        <f>IF(Mining_Import!G946="","",Mining_Import!G946)</f>
        <v/>
      </c>
      <c r="AI946" s="36" t="str">
        <f>IF(Mining_Import!H946="","",Mining_Import!H946)</f>
        <v/>
      </c>
      <c r="AJ946" s="36" t="str">
        <f>IF(Mining_Import!I946="","",Mining_Import!I946)</f>
        <v/>
      </c>
      <c r="BY946" s="120" t="str">
        <f t="shared" si="297"/>
        <v/>
      </c>
      <c r="BZ946" s="184" t="str">
        <f t="shared" si="310"/>
        <v/>
      </c>
      <c r="CA946" s="37" t="str">
        <f>IFERROR(VLOOKUP($BY946,Account_Value!$C$2:$F$2500,4,0),"")</f>
        <v/>
      </c>
      <c r="CB946" s="43" t="str">
        <f t="shared" si="298"/>
        <v/>
      </c>
      <c r="CC946" s="122" t="str">
        <f>IF($BZ946="","",SUM($BZ$2:$BZ946))</f>
        <v/>
      </c>
      <c r="CD946" s="43" t="str">
        <f>IF($BZ946="","",$BU$19*(SUM($BZ$2:$BZ946)))</f>
        <v/>
      </c>
    </row>
    <row r="947" spans="1:82">
      <c r="A947" s="4" t="str">
        <f t="shared" si="299"/>
        <v/>
      </c>
      <c r="B947" s="21" t="str">
        <f>IF(Investments_Import!A947="","",Investments_Import!A947)</f>
        <v/>
      </c>
      <c r="C947" s="22" t="str">
        <f t="shared" si="292"/>
        <v/>
      </c>
      <c r="D947" s="51" t="str">
        <f t="shared" si="300"/>
        <v/>
      </c>
      <c r="E947" s="3" t="str">
        <f>IF(Investments_Import!B947="","",Investments_Import!B947)</f>
        <v/>
      </c>
      <c r="F947" s="54" t="str">
        <f t="shared" si="301"/>
        <v xml:space="preserve"> </v>
      </c>
      <c r="G947" s="54" t="str">
        <f>IF($B947="","",COUNTIF($F$2:$F947,$F947))</f>
        <v/>
      </c>
      <c r="H947" s="53" t="str">
        <f t="shared" si="302"/>
        <v xml:space="preserve">  </v>
      </c>
      <c r="I947" s="3" t="str">
        <f>IF(Investments_Import!C947="","",Investments_Import!C947)</f>
        <v/>
      </c>
      <c r="J947" s="108" t="str">
        <f>IF(Investments_Import!D947="","",Investments_Import!D947)</f>
        <v/>
      </c>
      <c r="K947" s="108" t="str">
        <f t="shared" si="303"/>
        <v/>
      </c>
      <c r="L947" s="47" t="str">
        <f>IF(Investments_Import!E947="","",Investments_Import!E947)</f>
        <v/>
      </c>
      <c r="M947" s="47" t="str">
        <f t="shared" si="293"/>
        <v/>
      </c>
      <c r="N947" s="31" t="str">
        <f>IF(Investments_Import!F947="","",Investments_Import!F947)</f>
        <v/>
      </c>
      <c r="O947" s="31" t="str">
        <f t="shared" si="294"/>
        <v/>
      </c>
      <c r="P947" s="3" t="str">
        <f>IF(Investments_Import!G947="","",Investments_Import!G947)</f>
        <v/>
      </c>
      <c r="Q947" s="3" t="str">
        <f>IF(Investments_Import!H947="","",Investments_Import!H947)</f>
        <v/>
      </c>
      <c r="R947" s="37" t="str">
        <f t="shared" si="295"/>
        <v/>
      </c>
      <c r="S947" s="37" t="str">
        <f t="shared" si="296"/>
        <v/>
      </c>
      <c r="U947" s="36" t="str">
        <f>IF(Mining_Import!A947="","",Mining_Import!A947)</f>
        <v/>
      </c>
      <c r="V947" s="22" t="str">
        <f t="shared" si="304"/>
        <v/>
      </c>
      <c r="W947" s="127" t="str">
        <f t="shared" si="305"/>
        <v/>
      </c>
      <c r="X947" s="127" t="str">
        <f t="shared" si="306"/>
        <v/>
      </c>
      <c r="Y947" s="127" t="str">
        <f t="shared" si="307"/>
        <v/>
      </c>
      <c r="Z947" s="36" t="str">
        <f>IF(Mining_Import!B947="","",Mining_Import!B947)</f>
        <v/>
      </c>
      <c r="AA947" s="184" t="str">
        <f>IF(Mining_Import!$C947="","",Mining_Import!$C947)</f>
        <v/>
      </c>
      <c r="AB947" s="122" t="str">
        <f t="shared" si="308"/>
        <v/>
      </c>
      <c r="AC947" s="122" t="str">
        <f>IF($Y947&gt;Dashboard!$Q$19,$AB947,"")</f>
        <v/>
      </c>
      <c r="AD947" s="43" t="str">
        <f t="shared" si="309"/>
        <v/>
      </c>
      <c r="AE947" s="36" t="str">
        <f>IF(Mining_Import!D947="","",Mining_Import!D947)</f>
        <v/>
      </c>
      <c r="AF947" s="36" t="str">
        <f>IF(Mining_Import!E947="","",Mining_Import!E947)</f>
        <v/>
      </c>
      <c r="AG947" s="36" t="str">
        <f>IF(Mining_Import!F947="","",Mining_Import!F947)</f>
        <v/>
      </c>
      <c r="AH947" s="36" t="str">
        <f>IF(Mining_Import!G947="","",Mining_Import!G947)</f>
        <v/>
      </c>
      <c r="AI947" s="36" t="str">
        <f>IF(Mining_Import!H947="","",Mining_Import!H947)</f>
        <v/>
      </c>
      <c r="AJ947" s="36" t="str">
        <f>IF(Mining_Import!I947="","",Mining_Import!I947)</f>
        <v/>
      </c>
      <c r="BY947" s="120" t="str">
        <f t="shared" si="297"/>
        <v/>
      </c>
      <c r="BZ947" s="184" t="str">
        <f t="shared" si="310"/>
        <v/>
      </c>
      <c r="CA947" s="37" t="str">
        <f>IFERROR(VLOOKUP($BY947,Account_Value!$C$2:$F$2500,4,0),"")</f>
        <v/>
      </c>
      <c r="CB947" s="43" t="str">
        <f t="shared" si="298"/>
        <v/>
      </c>
      <c r="CC947" s="122" t="str">
        <f>IF($BZ947="","",SUM($BZ$2:$BZ947))</f>
        <v/>
      </c>
      <c r="CD947" s="43" t="str">
        <f>IF($BZ947="","",$BU$19*(SUM($BZ$2:$BZ947)))</f>
        <v/>
      </c>
    </row>
    <row r="948" spans="1:82">
      <c r="A948" s="4" t="str">
        <f t="shared" si="299"/>
        <v/>
      </c>
      <c r="B948" s="21" t="str">
        <f>IF(Investments_Import!A948="","",Investments_Import!A948)</f>
        <v/>
      </c>
      <c r="C948" s="22" t="str">
        <f t="shared" si="292"/>
        <v/>
      </c>
      <c r="D948" s="51" t="str">
        <f t="shared" si="300"/>
        <v/>
      </c>
      <c r="E948" s="3" t="str">
        <f>IF(Investments_Import!B948="","",Investments_Import!B948)</f>
        <v/>
      </c>
      <c r="F948" s="54" t="str">
        <f t="shared" si="301"/>
        <v xml:space="preserve"> </v>
      </c>
      <c r="G948" s="54" t="str">
        <f>IF($B948="","",COUNTIF($F$2:$F948,$F948))</f>
        <v/>
      </c>
      <c r="H948" s="53" t="str">
        <f t="shared" si="302"/>
        <v xml:space="preserve">  </v>
      </c>
      <c r="I948" s="3" t="str">
        <f>IF(Investments_Import!C948="","",Investments_Import!C948)</f>
        <v/>
      </c>
      <c r="J948" s="108" t="str">
        <f>IF(Investments_Import!D948="","",Investments_Import!D948)</f>
        <v/>
      </c>
      <c r="K948" s="108" t="str">
        <f t="shared" si="303"/>
        <v/>
      </c>
      <c r="L948" s="47" t="str">
        <f>IF(Investments_Import!E948="","",Investments_Import!E948)</f>
        <v/>
      </c>
      <c r="M948" s="47" t="str">
        <f t="shared" si="293"/>
        <v/>
      </c>
      <c r="N948" s="31" t="str">
        <f>IF(Investments_Import!F948="","",Investments_Import!F948)</f>
        <v/>
      </c>
      <c r="O948" s="31" t="str">
        <f t="shared" si="294"/>
        <v/>
      </c>
      <c r="P948" s="3" t="str">
        <f>IF(Investments_Import!G948="","",Investments_Import!G948)</f>
        <v/>
      </c>
      <c r="Q948" s="3" t="str">
        <f>IF(Investments_Import!H948="","",Investments_Import!H948)</f>
        <v/>
      </c>
      <c r="R948" s="37" t="str">
        <f t="shared" si="295"/>
        <v/>
      </c>
      <c r="S948" s="37" t="str">
        <f t="shared" si="296"/>
        <v/>
      </c>
      <c r="U948" s="36" t="str">
        <f>IF(Mining_Import!A948="","",Mining_Import!A948)</f>
        <v/>
      </c>
      <c r="V948" s="22" t="str">
        <f t="shared" si="304"/>
        <v/>
      </c>
      <c r="W948" s="127" t="str">
        <f t="shared" si="305"/>
        <v/>
      </c>
      <c r="X948" s="127" t="str">
        <f t="shared" si="306"/>
        <v/>
      </c>
      <c r="Y948" s="127" t="str">
        <f t="shared" si="307"/>
        <v/>
      </c>
      <c r="Z948" s="36" t="str">
        <f>IF(Mining_Import!B948="","",Mining_Import!B948)</f>
        <v/>
      </c>
      <c r="AA948" s="184" t="str">
        <f>IF(Mining_Import!$C948="","",Mining_Import!$C948)</f>
        <v/>
      </c>
      <c r="AB948" s="122" t="str">
        <f t="shared" si="308"/>
        <v/>
      </c>
      <c r="AC948" s="122" t="str">
        <f>IF($Y948&gt;Dashboard!$Q$19,$AB948,"")</f>
        <v/>
      </c>
      <c r="AD948" s="43" t="str">
        <f t="shared" si="309"/>
        <v/>
      </c>
      <c r="AE948" s="36" t="str">
        <f>IF(Mining_Import!D948="","",Mining_Import!D948)</f>
        <v/>
      </c>
      <c r="AF948" s="36" t="str">
        <f>IF(Mining_Import!E948="","",Mining_Import!E948)</f>
        <v/>
      </c>
      <c r="AG948" s="36" t="str">
        <f>IF(Mining_Import!F948="","",Mining_Import!F948)</f>
        <v/>
      </c>
      <c r="AH948" s="36" t="str">
        <f>IF(Mining_Import!G948="","",Mining_Import!G948)</f>
        <v/>
      </c>
      <c r="AI948" s="36" t="str">
        <f>IF(Mining_Import!H948="","",Mining_Import!H948)</f>
        <v/>
      </c>
      <c r="AJ948" s="36" t="str">
        <f>IF(Mining_Import!I948="","",Mining_Import!I948)</f>
        <v/>
      </c>
      <c r="BY948" s="120" t="str">
        <f t="shared" si="297"/>
        <v/>
      </c>
      <c r="BZ948" s="184" t="str">
        <f t="shared" si="310"/>
        <v/>
      </c>
      <c r="CA948" s="37" t="str">
        <f>IFERROR(VLOOKUP($BY948,Account_Value!$C$2:$F$2500,4,0),"")</f>
        <v/>
      </c>
      <c r="CB948" s="43" t="str">
        <f t="shared" si="298"/>
        <v/>
      </c>
      <c r="CC948" s="122" t="str">
        <f>IF($BZ948="","",SUM($BZ$2:$BZ948))</f>
        <v/>
      </c>
      <c r="CD948" s="43" t="str">
        <f>IF($BZ948="","",$BU$19*(SUM($BZ$2:$BZ948)))</f>
        <v/>
      </c>
    </row>
    <row r="949" spans="1:82">
      <c r="A949" s="4" t="str">
        <f t="shared" si="299"/>
        <v/>
      </c>
      <c r="B949" s="21" t="str">
        <f>IF(Investments_Import!A949="","",Investments_Import!A949)</f>
        <v/>
      </c>
      <c r="C949" s="22" t="str">
        <f t="shared" si="292"/>
        <v/>
      </c>
      <c r="D949" s="51" t="str">
        <f t="shared" si="300"/>
        <v/>
      </c>
      <c r="E949" s="3" t="str">
        <f>IF(Investments_Import!B949="","",Investments_Import!B949)</f>
        <v/>
      </c>
      <c r="F949" s="54" t="str">
        <f t="shared" si="301"/>
        <v xml:space="preserve"> </v>
      </c>
      <c r="G949" s="54" t="str">
        <f>IF($B949="","",COUNTIF($F$2:$F949,$F949))</f>
        <v/>
      </c>
      <c r="H949" s="53" t="str">
        <f t="shared" si="302"/>
        <v xml:space="preserve">  </v>
      </c>
      <c r="I949" s="3" t="str">
        <f>IF(Investments_Import!C949="","",Investments_Import!C949)</f>
        <v/>
      </c>
      <c r="J949" s="108" t="str">
        <f>IF(Investments_Import!D949="","",Investments_Import!D949)</f>
        <v/>
      </c>
      <c r="K949" s="108" t="str">
        <f t="shared" si="303"/>
        <v/>
      </c>
      <c r="L949" s="47" t="str">
        <f>IF(Investments_Import!E949="","",Investments_Import!E949)</f>
        <v/>
      </c>
      <c r="M949" s="47" t="str">
        <f t="shared" si="293"/>
        <v/>
      </c>
      <c r="N949" s="31" t="str">
        <f>IF(Investments_Import!F949="","",Investments_Import!F949)</f>
        <v/>
      </c>
      <c r="O949" s="31" t="str">
        <f t="shared" si="294"/>
        <v/>
      </c>
      <c r="P949" s="3" t="str">
        <f>IF(Investments_Import!G949="","",Investments_Import!G949)</f>
        <v/>
      </c>
      <c r="Q949" s="3" t="str">
        <f>IF(Investments_Import!H949="","",Investments_Import!H949)</f>
        <v/>
      </c>
      <c r="R949" s="37" t="str">
        <f t="shared" si="295"/>
        <v/>
      </c>
      <c r="S949" s="37" t="str">
        <f t="shared" si="296"/>
        <v/>
      </c>
      <c r="U949" s="36" t="str">
        <f>IF(Mining_Import!A949="","",Mining_Import!A949)</f>
        <v/>
      </c>
      <c r="V949" s="22" t="str">
        <f t="shared" si="304"/>
        <v/>
      </c>
      <c r="W949" s="127" t="str">
        <f t="shared" si="305"/>
        <v/>
      </c>
      <c r="X949" s="127" t="str">
        <f t="shared" si="306"/>
        <v/>
      </c>
      <c r="Y949" s="127" t="str">
        <f t="shared" si="307"/>
        <v/>
      </c>
      <c r="Z949" s="36" t="str">
        <f>IF(Mining_Import!B949="","",Mining_Import!B949)</f>
        <v/>
      </c>
      <c r="AA949" s="184" t="str">
        <f>IF(Mining_Import!$C949="","",Mining_Import!$C949)</f>
        <v/>
      </c>
      <c r="AB949" s="122" t="str">
        <f t="shared" si="308"/>
        <v/>
      </c>
      <c r="AC949" s="122" t="str">
        <f>IF($Y949&gt;Dashboard!$Q$19,$AB949,"")</f>
        <v/>
      </c>
      <c r="AD949" s="43" t="str">
        <f t="shared" si="309"/>
        <v/>
      </c>
      <c r="AE949" s="36" t="str">
        <f>IF(Mining_Import!D949="","",Mining_Import!D949)</f>
        <v/>
      </c>
      <c r="AF949" s="36" t="str">
        <f>IF(Mining_Import!E949="","",Mining_Import!E949)</f>
        <v/>
      </c>
      <c r="AG949" s="36" t="str">
        <f>IF(Mining_Import!F949="","",Mining_Import!F949)</f>
        <v/>
      </c>
      <c r="AH949" s="36" t="str">
        <f>IF(Mining_Import!G949="","",Mining_Import!G949)</f>
        <v/>
      </c>
      <c r="AI949" s="36" t="str">
        <f>IF(Mining_Import!H949="","",Mining_Import!H949)</f>
        <v/>
      </c>
      <c r="AJ949" s="36" t="str">
        <f>IF(Mining_Import!I949="","",Mining_Import!I949)</f>
        <v/>
      </c>
      <c r="BY949" s="120" t="str">
        <f t="shared" si="297"/>
        <v/>
      </c>
      <c r="BZ949" s="184" t="str">
        <f t="shared" si="310"/>
        <v/>
      </c>
      <c r="CA949" s="37" t="str">
        <f>IFERROR(VLOOKUP($BY949,Account_Value!$C$2:$F$2500,4,0),"")</f>
        <v/>
      </c>
      <c r="CB949" s="43" t="str">
        <f t="shared" si="298"/>
        <v/>
      </c>
      <c r="CC949" s="122" t="str">
        <f>IF($BZ949="","",SUM($BZ$2:$BZ949))</f>
        <v/>
      </c>
      <c r="CD949" s="43" t="str">
        <f>IF($BZ949="","",$BU$19*(SUM($BZ$2:$BZ949)))</f>
        <v/>
      </c>
    </row>
    <row r="950" spans="1:82">
      <c r="A950" s="4" t="str">
        <f t="shared" si="299"/>
        <v/>
      </c>
      <c r="B950" s="21" t="str">
        <f>IF(Investments_Import!A950="","",Investments_Import!A950)</f>
        <v/>
      </c>
      <c r="C950" s="22" t="str">
        <f t="shared" si="292"/>
        <v/>
      </c>
      <c r="D950" s="51" t="str">
        <f t="shared" si="300"/>
        <v/>
      </c>
      <c r="E950" s="3" t="str">
        <f>IF(Investments_Import!B950="","",Investments_Import!B950)</f>
        <v/>
      </c>
      <c r="F950" s="54" t="str">
        <f t="shared" si="301"/>
        <v xml:space="preserve"> </v>
      </c>
      <c r="G950" s="54" t="str">
        <f>IF($B950="","",COUNTIF($F$2:$F950,$F950))</f>
        <v/>
      </c>
      <c r="H950" s="53" t="str">
        <f t="shared" si="302"/>
        <v xml:space="preserve">  </v>
      </c>
      <c r="I950" s="3" t="str">
        <f>IF(Investments_Import!C950="","",Investments_Import!C950)</f>
        <v/>
      </c>
      <c r="J950" s="108" t="str">
        <f>IF(Investments_Import!D950="","",Investments_Import!D950)</f>
        <v/>
      </c>
      <c r="K950" s="108" t="str">
        <f t="shared" si="303"/>
        <v/>
      </c>
      <c r="L950" s="47" t="str">
        <f>IF(Investments_Import!E950="","",Investments_Import!E950)</f>
        <v/>
      </c>
      <c r="M950" s="47" t="str">
        <f t="shared" si="293"/>
        <v/>
      </c>
      <c r="N950" s="31" t="str">
        <f>IF(Investments_Import!F950="","",Investments_Import!F950)</f>
        <v/>
      </c>
      <c r="O950" s="31" t="str">
        <f t="shared" si="294"/>
        <v/>
      </c>
      <c r="P950" s="3" t="str">
        <f>IF(Investments_Import!G950="","",Investments_Import!G950)</f>
        <v/>
      </c>
      <c r="Q950" s="3" t="str">
        <f>IF(Investments_Import!H950="","",Investments_Import!H950)</f>
        <v/>
      </c>
      <c r="R950" s="37" t="str">
        <f t="shared" si="295"/>
        <v/>
      </c>
      <c r="S950" s="37" t="str">
        <f t="shared" si="296"/>
        <v/>
      </c>
      <c r="U950" s="36" t="str">
        <f>IF(Mining_Import!A950="","",Mining_Import!A950)</f>
        <v/>
      </c>
      <c r="V950" s="22" t="str">
        <f t="shared" si="304"/>
        <v/>
      </c>
      <c r="W950" s="127" t="str">
        <f t="shared" si="305"/>
        <v/>
      </c>
      <c r="X950" s="127" t="str">
        <f t="shared" si="306"/>
        <v/>
      </c>
      <c r="Y950" s="127" t="str">
        <f t="shared" si="307"/>
        <v/>
      </c>
      <c r="Z950" s="36" t="str">
        <f>IF(Mining_Import!B950="","",Mining_Import!B950)</f>
        <v/>
      </c>
      <c r="AA950" s="184" t="str">
        <f>IF(Mining_Import!$C950="","",Mining_Import!$C950)</f>
        <v/>
      </c>
      <c r="AB950" s="122" t="str">
        <f t="shared" si="308"/>
        <v/>
      </c>
      <c r="AC950" s="122" t="str">
        <f>IF($Y950&gt;Dashboard!$Q$19,$AB950,"")</f>
        <v/>
      </c>
      <c r="AD950" s="43" t="str">
        <f t="shared" si="309"/>
        <v/>
      </c>
      <c r="AE950" s="36" t="str">
        <f>IF(Mining_Import!D950="","",Mining_Import!D950)</f>
        <v/>
      </c>
      <c r="AF950" s="36" t="str">
        <f>IF(Mining_Import!E950="","",Mining_Import!E950)</f>
        <v/>
      </c>
      <c r="AG950" s="36" t="str">
        <f>IF(Mining_Import!F950="","",Mining_Import!F950)</f>
        <v/>
      </c>
      <c r="AH950" s="36" t="str">
        <f>IF(Mining_Import!G950="","",Mining_Import!G950)</f>
        <v/>
      </c>
      <c r="AI950" s="36" t="str">
        <f>IF(Mining_Import!H950="","",Mining_Import!H950)</f>
        <v/>
      </c>
      <c r="AJ950" s="36" t="str">
        <f>IF(Mining_Import!I950="","",Mining_Import!I950)</f>
        <v/>
      </c>
      <c r="BY950" s="120" t="str">
        <f t="shared" si="297"/>
        <v/>
      </c>
      <c r="BZ950" s="184" t="str">
        <f t="shared" si="310"/>
        <v/>
      </c>
      <c r="CA950" s="37" t="str">
        <f>IFERROR(VLOOKUP($BY950,Account_Value!$C$2:$F$2500,4,0),"")</f>
        <v/>
      </c>
      <c r="CB950" s="43" t="str">
        <f t="shared" si="298"/>
        <v/>
      </c>
      <c r="CC950" s="122" t="str">
        <f>IF($BZ950="","",SUM($BZ$2:$BZ950))</f>
        <v/>
      </c>
      <c r="CD950" s="43" t="str">
        <f>IF($BZ950="","",$BU$19*(SUM($BZ$2:$BZ950)))</f>
        <v/>
      </c>
    </row>
    <row r="951" spans="1:82">
      <c r="A951" s="4" t="str">
        <f t="shared" si="299"/>
        <v/>
      </c>
      <c r="B951" s="21" t="str">
        <f>IF(Investments_Import!A951="","",Investments_Import!A951)</f>
        <v/>
      </c>
      <c r="C951" s="22" t="str">
        <f t="shared" si="292"/>
        <v/>
      </c>
      <c r="D951" s="51" t="str">
        <f t="shared" si="300"/>
        <v/>
      </c>
      <c r="E951" s="3" t="str">
        <f>IF(Investments_Import!B951="","",Investments_Import!B951)</f>
        <v/>
      </c>
      <c r="F951" s="54" t="str">
        <f t="shared" si="301"/>
        <v xml:space="preserve"> </v>
      </c>
      <c r="G951" s="54" t="str">
        <f>IF($B951="","",COUNTIF($F$2:$F951,$F951))</f>
        <v/>
      </c>
      <c r="H951" s="53" t="str">
        <f t="shared" si="302"/>
        <v xml:space="preserve">  </v>
      </c>
      <c r="I951" s="3" t="str">
        <f>IF(Investments_Import!C951="","",Investments_Import!C951)</f>
        <v/>
      </c>
      <c r="J951" s="108" t="str">
        <f>IF(Investments_Import!D951="","",Investments_Import!D951)</f>
        <v/>
      </c>
      <c r="K951" s="108" t="str">
        <f t="shared" si="303"/>
        <v/>
      </c>
      <c r="L951" s="47" t="str">
        <f>IF(Investments_Import!E951="","",Investments_Import!E951)</f>
        <v/>
      </c>
      <c r="M951" s="47" t="str">
        <f t="shared" si="293"/>
        <v/>
      </c>
      <c r="N951" s="31" t="str">
        <f>IF(Investments_Import!F951="","",Investments_Import!F951)</f>
        <v/>
      </c>
      <c r="O951" s="31" t="str">
        <f t="shared" si="294"/>
        <v/>
      </c>
      <c r="P951" s="3" t="str">
        <f>IF(Investments_Import!G951="","",Investments_Import!G951)</f>
        <v/>
      </c>
      <c r="Q951" s="3" t="str">
        <f>IF(Investments_Import!H951="","",Investments_Import!H951)</f>
        <v/>
      </c>
      <c r="R951" s="37" t="str">
        <f t="shared" si="295"/>
        <v/>
      </c>
      <c r="S951" s="37" t="str">
        <f t="shared" si="296"/>
        <v/>
      </c>
      <c r="U951" s="36" t="str">
        <f>IF(Mining_Import!A951="","",Mining_Import!A951)</f>
        <v/>
      </c>
      <c r="V951" s="22" t="str">
        <f t="shared" si="304"/>
        <v/>
      </c>
      <c r="W951" s="127" t="str">
        <f t="shared" si="305"/>
        <v/>
      </c>
      <c r="X951" s="127" t="str">
        <f t="shared" si="306"/>
        <v/>
      </c>
      <c r="Y951" s="127" t="str">
        <f t="shared" si="307"/>
        <v/>
      </c>
      <c r="Z951" s="36" t="str">
        <f>IF(Mining_Import!B951="","",Mining_Import!B951)</f>
        <v/>
      </c>
      <c r="AA951" s="184" t="str">
        <f>IF(Mining_Import!$C951="","",Mining_Import!$C951)</f>
        <v/>
      </c>
      <c r="AB951" s="122" t="str">
        <f t="shared" si="308"/>
        <v/>
      </c>
      <c r="AC951" s="122" t="str">
        <f>IF($Y951&gt;Dashboard!$Q$19,$AB951,"")</f>
        <v/>
      </c>
      <c r="AD951" s="43" t="str">
        <f t="shared" si="309"/>
        <v/>
      </c>
      <c r="AE951" s="36" t="str">
        <f>IF(Mining_Import!D951="","",Mining_Import!D951)</f>
        <v/>
      </c>
      <c r="AF951" s="36" t="str">
        <f>IF(Mining_Import!E951="","",Mining_Import!E951)</f>
        <v/>
      </c>
      <c r="AG951" s="36" t="str">
        <f>IF(Mining_Import!F951="","",Mining_Import!F951)</f>
        <v/>
      </c>
      <c r="AH951" s="36" t="str">
        <f>IF(Mining_Import!G951="","",Mining_Import!G951)</f>
        <v/>
      </c>
      <c r="AI951" s="36" t="str">
        <f>IF(Mining_Import!H951="","",Mining_Import!H951)</f>
        <v/>
      </c>
      <c r="AJ951" s="36" t="str">
        <f>IF(Mining_Import!I951="","",Mining_Import!I951)</f>
        <v/>
      </c>
      <c r="BY951" s="120" t="str">
        <f t="shared" si="297"/>
        <v/>
      </c>
      <c r="BZ951" s="184" t="str">
        <f t="shared" si="310"/>
        <v/>
      </c>
      <c r="CA951" s="37" t="str">
        <f>IFERROR(VLOOKUP($BY951,Account_Value!$C$2:$F$2500,4,0),"")</f>
        <v/>
      </c>
      <c r="CB951" s="43" t="str">
        <f t="shared" si="298"/>
        <v/>
      </c>
      <c r="CC951" s="122" t="str">
        <f>IF($BZ951="","",SUM($BZ$2:$BZ951))</f>
        <v/>
      </c>
      <c r="CD951" s="43" t="str">
        <f>IF($BZ951="","",$BU$19*(SUM($BZ$2:$BZ951)))</f>
        <v/>
      </c>
    </row>
    <row r="952" spans="1:82">
      <c r="A952" s="4" t="str">
        <f t="shared" si="299"/>
        <v/>
      </c>
      <c r="B952" s="21" t="str">
        <f>IF(Investments_Import!A952="","",Investments_Import!A952)</f>
        <v/>
      </c>
      <c r="C952" s="22" t="str">
        <f t="shared" si="292"/>
        <v/>
      </c>
      <c r="D952" s="51" t="str">
        <f t="shared" si="300"/>
        <v/>
      </c>
      <c r="E952" s="3" t="str">
        <f>IF(Investments_Import!B952="","",Investments_Import!B952)</f>
        <v/>
      </c>
      <c r="F952" s="54" t="str">
        <f t="shared" si="301"/>
        <v xml:space="preserve"> </v>
      </c>
      <c r="G952" s="54" t="str">
        <f>IF($B952="","",COUNTIF($F$2:$F952,$F952))</f>
        <v/>
      </c>
      <c r="H952" s="53" t="str">
        <f t="shared" si="302"/>
        <v xml:space="preserve">  </v>
      </c>
      <c r="I952" s="3" t="str">
        <f>IF(Investments_Import!C952="","",Investments_Import!C952)</f>
        <v/>
      </c>
      <c r="J952" s="108" t="str">
        <f>IF(Investments_Import!D952="","",Investments_Import!D952)</f>
        <v/>
      </c>
      <c r="K952" s="108" t="str">
        <f t="shared" si="303"/>
        <v/>
      </c>
      <c r="L952" s="47" t="str">
        <f>IF(Investments_Import!E952="","",Investments_Import!E952)</f>
        <v/>
      </c>
      <c r="M952" s="47" t="str">
        <f t="shared" si="293"/>
        <v/>
      </c>
      <c r="N952" s="31" t="str">
        <f>IF(Investments_Import!F952="","",Investments_Import!F952)</f>
        <v/>
      </c>
      <c r="O952" s="31" t="str">
        <f t="shared" si="294"/>
        <v/>
      </c>
      <c r="P952" s="3" t="str">
        <f>IF(Investments_Import!G952="","",Investments_Import!G952)</f>
        <v/>
      </c>
      <c r="Q952" s="3" t="str">
        <f>IF(Investments_Import!H952="","",Investments_Import!H952)</f>
        <v/>
      </c>
      <c r="R952" s="37" t="str">
        <f t="shared" si="295"/>
        <v/>
      </c>
      <c r="S952" s="37" t="str">
        <f t="shared" si="296"/>
        <v/>
      </c>
      <c r="U952" s="36" t="str">
        <f>IF(Mining_Import!A952="","",Mining_Import!A952)</f>
        <v/>
      </c>
      <c r="V952" s="22" t="str">
        <f t="shared" si="304"/>
        <v/>
      </c>
      <c r="W952" s="127" t="str">
        <f t="shared" si="305"/>
        <v/>
      </c>
      <c r="X952" s="127" t="str">
        <f t="shared" si="306"/>
        <v/>
      </c>
      <c r="Y952" s="127" t="str">
        <f t="shared" si="307"/>
        <v/>
      </c>
      <c r="Z952" s="36" t="str">
        <f>IF(Mining_Import!B952="","",Mining_Import!B952)</f>
        <v/>
      </c>
      <c r="AA952" s="184" t="str">
        <f>IF(Mining_Import!$C952="","",Mining_Import!$C952)</f>
        <v/>
      </c>
      <c r="AB952" s="122" t="str">
        <f t="shared" si="308"/>
        <v/>
      </c>
      <c r="AC952" s="122" t="str">
        <f>IF($Y952&gt;Dashboard!$Q$19,$AB952,"")</f>
        <v/>
      </c>
      <c r="AD952" s="43" t="str">
        <f t="shared" si="309"/>
        <v/>
      </c>
      <c r="AE952" s="36" t="str">
        <f>IF(Mining_Import!D952="","",Mining_Import!D952)</f>
        <v/>
      </c>
      <c r="AF952" s="36" t="str">
        <f>IF(Mining_Import!E952="","",Mining_Import!E952)</f>
        <v/>
      </c>
      <c r="AG952" s="36" t="str">
        <f>IF(Mining_Import!F952="","",Mining_Import!F952)</f>
        <v/>
      </c>
      <c r="AH952" s="36" t="str">
        <f>IF(Mining_Import!G952="","",Mining_Import!G952)</f>
        <v/>
      </c>
      <c r="AI952" s="36" t="str">
        <f>IF(Mining_Import!H952="","",Mining_Import!H952)</f>
        <v/>
      </c>
      <c r="AJ952" s="36" t="str">
        <f>IF(Mining_Import!I952="","",Mining_Import!I952)</f>
        <v/>
      </c>
      <c r="BY952" s="120" t="str">
        <f t="shared" si="297"/>
        <v/>
      </c>
      <c r="BZ952" s="184" t="str">
        <f t="shared" si="310"/>
        <v/>
      </c>
      <c r="CA952" s="37" t="str">
        <f>IFERROR(VLOOKUP($BY952,Account_Value!$C$2:$F$2500,4,0),"")</f>
        <v/>
      </c>
      <c r="CB952" s="43" t="str">
        <f t="shared" si="298"/>
        <v/>
      </c>
      <c r="CC952" s="122" t="str">
        <f>IF($BZ952="","",SUM($BZ$2:$BZ952))</f>
        <v/>
      </c>
      <c r="CD952" s="43" t="str">
        <f>IF($BZ952="","",$BU$19*(SUM($BZ$2:$BZ952)))</f>
        <v/>
      </c>
    </row>
    <row r="953" spans="1:82">
      <c r="A953" s="4" t="str">
        <f t="shared" si="299"/>
        <v/>
      </c>
      <c r="B953" s="21" t="str">
        <f>IF(Investments_Import!A953="","",Investments_Import!A953)</f>
        <v/>
      </c>
      <c r="C953" s="22" t="str">
        <f t="shared" si="292"/>
        <v/>
      </c>
      <c r="D953" s="51" t="str">
        <f t="shared" si="300"/>
        <v/>
      </c>
      <c r="E953" s="3" t="str">
        <f>IF(Investments_Import!B953="","",Investments_Import!B953)</f>
        <v/>
      </c>
      <c r="F953" s="54" t="str">
        <f t="shared" si="301"/>
        <v xml:space="preserve"> </v>
      </c>
      <c r="G953" s="54" t="str">
        <f>IF($B953="","",COUNTIF($F$2:$F953,$F953))</f>
        <v/>
      </c>
      <c r="H953" s="53" t="str">
        <f t="shared" si="302"/>
        <v xml:space="preserve">  </v>
      </c>
      <c r="I953" s="3" t="str">
        <f>IF(Investments_Import!C953="","",Investments_Import!C953)</f>
        <v/>
      </c>
      <c r="J953" s="108" t="str">
        <f>IF(Investments_Import!D953="","",Investments_Import!D953)</f>
        <v/>
      </c>
      <c r="K953" s="108" t="str">
        <f t="shared" si="303"/>
        <v/>
      </c>
      <c r="L953" s="47" t="str">
        <f>IF(Investments_Import!E953="","",Investments_Import!E953)</f>
        <v/>
      </c>
      <c r="M953" s="47" t="str">
        <f t="shared" si="293"/>
        <v/>
      </c>
      <c r="N953" s="31" t="str">
        <f>IF(Investments_Import!F953="","",Investments_Import!F953)</f>
        <v/>
      </c>
      <c r="O953" s="31" t="str">
        <f t="shared" si="294"/>
        <v/>
      </c>
      <c r="P953" s="3" t="str">
        <f>IF(Investments_Import!G953="","",Investments_Import!G953)</f>
        <v/>
      </c>
      <c r="Q953" s="3" t="str">
        <f>IF(Investments_Import!H953="","",Investments_Import!H953)</f>
        <v/>
      </c>
      <c r="R953" s="37" t="str">
        <f t="shared" si="295"/>
        <v/>
      </c>
      <c r="S953" s="37" t="str">
        <f t="shared" si="296"/>
        <v/>
      </c>
      <c r="U953" s="36" t="str">
        <f>IF(Mining_Import!A953="","",Mining_Import!A953)</f>
        <v/>
      </c>
      <c r="V953" s="22" t="str">
        <f t="shared" si="304"/>
        <v/>
      </c>
      <c r="W953" s="127" t="str">
        <f t="shared" si="305"/>
        <v/>
      </c>
      <c r="X953" s="127" t="str">
        <f t="shared" si="306"/>
        <v/>
      </c>
      <c r="Y953" s="127" t="str">
        <f t="shared" si="307"/>
        <v/>
      </c>
      <c r="Z953" s="36" t="str">
        <f>IF(Mining_Import!B953="","",Mining_Import!B953)</f>
        <v/>
      </c>
      <c r="AA953" s="184" t="str">
        <f>IF(Mining_Import!$C953="","",Mining_Import!$C953)</f>
        <v/>
      </c>
      <c r="AB953" s="122" t="str">
        <f t="shared" si="308"/>
        <v/>
      </c>
      <c r="AC953" s="122" t="str">
        <f>IF($Y953&gt;Dashboard!$Q$19,$AB953,"")</f>
        <v/>
      </c>
      <c r="AD953" s="43" t="str">
        <f t="shared" si="309"/>
        <v/>
      </c>
      <c r="AE953" s="36" t="str">
        <f>IF(Mining_Import!D953="","",Mining_Import!D953)</f>
        <v/>
      </c>
      <c r="AF953" s="36" t="str">
        <f>IF(Mining_Import!E953="","",Mining_Import!E953)</f>
        <v/>
      </c>
      <c r="AG953" s="36" t="str">
        <f>IF(Mining_Import!F953="","",Mining_Import!F953)</f>
        <v/>
      </c>
      <c r="AH953" s="36" t="str">
        <f>IF(Mining_Import!G953="","",Mining_Import!G953)</f>
        <v/>
      </c>
      <c r="AI953" s="36" t="str">
        <f>IF(Mining_Import!H953="","",Mining_Import!H953)</f>
        <v/>
      </c>
      <c r="AJ953" s="36" t="str">
        <f>IF(Mining_Import!I953="","",Mining_Import!I953)</f>
        <v/>
      </c>
      <c r="BY953" s="120" t="str">
        <f t="shared" si="297"/>
        <v/>
      </c>
      <c r="BZ953" s="184" t="str">
        <f t="shared" si="310"/>
        <v/>
      </c>
      <c r="CA953" s="37" t="str">
        <f>IFERROR(VLOOKUP($BY953,Account_Value!$C$2:$F$2500,4,0),"")</f>
        <v/>
      </c>
      <c r="CB953" s="43" t="str">
        <f t="shared" si="298"/>
        <v/>
      </c>
      <c r="CC953" s="122" t="str">
        <f>IF($BZ953="","",SUM($BZ$2:$BZ953))</f>
        <v/>
      </c>
      <c r="CD953" s="43" t="str">
        <f>IF($BZ953="","",$BU$19*(SUM($BZ$2:$BZ953)))</f>
        <v/>
      </c>
    </row>
    <row r="954" spans="1:82">
      <c r="A954" s="4" t="str">
        <f t="shared" si="299"/>
        <v/>
      </c>
      <c r="B954" s="21" t="str">
        <f>IF(Investments_Import!A954="","",Investments_Import!A954)</f>
        <v/>
      </c>
      <c r="C954" s="22" t="str">
        <f t="shared" si="292"/>
        <v/>
      </c>
      <c r="D954" s="51" t="str">
        <f t="shared" si="300"/>
        <v/>
      </c>
      <c r="E954" s="3" t="str">
        <f>IF(Investments_Import!B954="","",Investments_Import!B954)</f>
        <v/>
      </c>
      <c r="F954" s="54" t="str">
        <f t="shared" si="301"/>
        <v xml:space="preserve"> </v>
      </c>
      <c r="G954" s="54" t="str">
        <f>IF($B954="","",COUNTIF($F$2:$F954,$F954))</f>
        <v/>
      </c>
      <c r="H954" s="53" t="str">
        <f t="shared" si="302"/>
        <v xml:space="preserve">  </v>
      </c>
      <c r="I954" s="3" t="str">
        <f>IF(Investments_Import!C954="","",Investments_Import!C954)</f>
        <v/>
      </c>
      <c r="J954" s="108" t="str">
        <f>IF(Investments_Import!D954="","",Investments_Import!D954)</f>
        <v/>
      </c>
      <c r="K954" s="108" t="str">
        <f t="shared" si="303"/>
        <v/>
      </c>
      <c r="L954" s="47" t="str">
        <f>IF(Investments_Import!E954="","",Investments_Import!E954)</f>
        <v/>
      </c>
      <c r="M954" s="47" t="str">
        <f t="shared" si="293"/>
        <v/>
      </c>
      <c r="N954" s="31" t="str">
        <f>IF(Investments_Import!F954="","",Investments_Import!F954)</f>
        <v/>
      </c>
      <c r="O954" s="31" t="str">
        <f t="shared" si="294"/>
        <v/>
      </c>
      <c r="P954" s="3" t="str">
        <f>IF(Investments_Import!G954="","",Investments_Import!G954)</f>
        <v/>
      </c>
      <c r="Q954" s="3" t="str">
        <f>IF(Investments_Import!H954="","",Investments_Import!H954)</f>
        <v/>
      </c>
      <c r="R954" s="37" t="str">
        <f t="shared" si="295"/>
        <v/>
      </c>
      <c r="S954" s="37" t="str">
        <f t="shared" si="296"/>
        <v/>
      </c>
      <c r="U954" s="36" t="str">
        <f>IF(Mining_Import!A954="","",Mining_Import!A954)</f>
        <v/>
      </c>
      <c r="V954" s="22" t="str">
        <f t="shared" si="304"/>
        <v/>
      </c>
      <c r="W954" s="127" t="str">
        <f t="shared" si="305"/>
        <v/>
      </c>
      <c r="X954" s="127" t="str">
        <f t="shared" si="306"/>
        <v/>
      </c>
      <c r="Y954" s="127" t="str">
        <f t="shared" si="307"/>
        <v/>
      </c>
      <c r="Z954" s="36" t="str">
        <f>IF(Mining_Import!B954="","",Mining_Import!B954)</f>
        <v/>
      </c>
      <c r="AA954" s="184" t="str">
        <f>IF(Mining_Import!$C954="","",Mining_Import!$C954)</f>
        <v/>
      </c>
      <c r="AB954" s="122" t="str">
        <f t="shared" si="308"/>
        <v/>
      </c>
      <c r="AC954" s="122" t="str">
        <f>IF($Y954&gt;Dashboard!$Q$19,$AB954,"")</f>
        <v/>
      </c>
      <c r="AD954" s="43" t="str">
        <f t="shared" si="309"/>
        <v/>
      </c>
      <c r="AE954" s="36" t="str">
        <f>IF(Mining_Import!D954="","",Mining_Import!D954)</f>
        <v/>
      </c>
      <c r="AF954" s="36" t="str">
        <f>IF(Mining_Import!E954="","",Mining_Import!E954)</f>
        <v/>
      </c>
      <c r="AG954" s="36" t="str">
        <f>IF(Mining_Import!F954="","",Mining_Import!F954)</f>
        <v/>
      </c>
      <c r="AH954" s="36" t="str">
        <f>IF(Mining_Import!G954="","",Mining_Import!G954)</f>
        <v/>
      </c>
      <c r="AI954" s="36" t="str">
        <f>IF(Mining_Import!H954="","",Mining_Import!H954)</f>
        <v/>
      </c>
      <c r="AJ954" s="36" t="str">
        <f>IF(Mining_Import!I954="","",Mining_Import!I954)</f>
        <v/>
      </c>
      <c r="BY954" s="120" t="str">
        <f t="shared" si="297"/>
        <v/>
      </c>
      <c r="BZ954" s="184" t="str">
        <f t="shared" si="310"/>
        <v/>
      </c>
      <c r="CA954" s="37" t="str">
        <f>IFERROR(VLOOKUP($BY954,Account_Value!$C$2:$F$2500,4,0),"")</f>
        <v/>
      </c>
      <c r="CB954" s="43" t="str">
        <f t="shared" si="298"/>
        <v/>
      </c>
      <c r="CC954" s="122" t="str">
        <f>IF($BZ954="","",SUM($BZ$2:$BZ954))</f>
        <v/>
      </c>
      <c r="CD954" s="43" t="str">
        <f>IF($BZ954="","",$BU$19*(SUM($BZ$2:$BZ954)))</f>
        <v/>
      </c>
    </row>
    <row r="955" spans="1:82">
      <c r="A955" s="4" t="str">
        <f t="shared" si="299"/>
        <v/>
      </c>
      <c r="B955" s="21" t="str">
        <f>IF(Investments_Import!A955="","",Investments_Import!A955)</f>
        <v/>
      </c>
      <c r="C955" s="22" t="str">
        <f t="shared" si="292"/>
        <v/>
      </c>
      <c r="D955" s="51" t="str">
        <f t="shared" si="300"/>
        <v/>
      </c>
      <c r="E955" s="3" t="str">
        <f>IF(Investments_Import!B955="","",Investments_Import!B955)</f>
        <v/>
      </c>
      <c r="F955" s="54" t="str">
        <f t="shared" si="301"/>
        <v xml:space="preserve"> </v>
      </c>
      <c r="G955" s="54" t="str">
        <f>IF($B955="","",COUNTIF($F$2:$F955,$F955))</f>
        <v/>
      </c>
      <c r="H955" s="53" t="str">
        <f t="shared" si="302"/>
        <v xml:space="preserve">  </v>
      </c>
      <c r="I955" s="3" t="str">
        <f>IF(Investments_Import!C955="","",Investments_Import!C955)</f>
        <v/>
      </c>
      <c r="J955" s="108" t="str">
        <f>IF(Investments_Import!D955="","",Investments_Import!D955)</f>
        <v/>
      </c>
      <c r="K955" s="108" t="str">
        <f t="shared" si="303"/>
        <v/>
      </c>
      <c r="L955" s="47" t="str">
        <f>IF(Investments_Import!E955="","",Investments_Import!E955)</f>
        <v/>
      </c>
      <c r="M955" s="47" t="str">
        <f t="shared" si="293"/>
        <v/>
      </c>
      <c r="N955" s="31" t="str">
        <f>IF(Investments_Import!F955="","",Investments_Import!F955)</f>
        <v/>
      </c>
      <c r="O955" s="31" t="str">
        <f t="shared" si="294"/>
        <v/>
      </c>
      <c r="P955" s="3" t="str">
        <f>IF(Investments_Import!G955="","",Investments_Import!G955)</f>
        <v/>
      </c>
      <c r="Q955" s="3" t="str">
        <f>IF(Investments_Import!H955="","",Investments_Import!H955)</f>
        <v/>
      </c>
      <c r="R955" s="37" t="str">
        <f t="shared" si="295"/>
        <v/>
      </c>
      <c r="S955" s="37" t="str">
        <f t="shared" si="296"/>
        <v/>
      </c>
      <c r="U955" s="36" t="str">
        <f>IF(Mining_Import!A955="","",Mining_Import!A955)</f>
        <v/>
      </c>
      <c r="V955" s="22" t="str">
        <f t="shared" si="304"/>
        <v/>
      </c>
      <c r="W955" s="127" t="str">
        <f t="shared" si="305"/>
        <v/>
      </c>
      <c r="X955" s="127" t="str">
        <f t="shared" si="306"/>
        <v/>
      </c>
      <c r="Y955" s="127" t="str">
        <f t="shared" si="307"/>
        <v/>
      </c>
      <c r="Z955" s="36" t="str">
        <f>IF(Mining_Import!B955="","",Mining_Import!B955)</f>
        <v/>
      </c>
      <c r="AA955" s="184" t="str">
        <f>IF(Mining_Import!$C955="","",Mining_Import!$C955)</f>
        <v/>
      </c>
      <c r="AB955" s="122" t="str">
        <f t="shared" si="308"/>
        <v/>
      </c>
      <c r="AC955" s="122" t="str">
        <f>IF($Y955&gt;Dashboard!$Q$19,$AB955,"")</f>
        <v/>
      </c>
      <c r="AD955" s="43" t="str">
        <f t="shared" si="309"/>
        <v/>
      </c>
      <c r="AE955" s="36" t="str">
        <f>IF(Mining_Import!D955="","",Mining_Import!D955)</f>
        <v/>
      </c>
      <c r="AF955" s="36" t="str">
        <f>IF(Mining_Import!E955="","",Mining_Import!E955)</f>
        <v/>
      </c>
      <c r="AG955" s="36" t="str">
        <f>IF(Mining_Import!F955="","",Mining_Import!F955)</f>
        <v/>
      </c>
      <c r="AH955" s="36" t="str">
        <f>IF(Mining_Import!G955="","",Mining_Import!G955)</f>
        <v/>
      </c>
      <c r="AI955" s="36" t="str">
        <f>IF(Mining_Import!H955="","",Mining_Import!H955)</f>
        <v/>
      </c>
      <c r="AJ955" s="36" t="str">
        <f>IF(Mining_Import!I955="","",Mining_Import!I955)</f>
        <v/>
      </c>
      <c r="BY955" s="120" t="str">
        <f t="shared" si="297"/>
        <v/>
      </c>
      <c r="BZ955" s="184" t="str">
        <f t="shared" si="310"/>
        <v/>
      </c>
      <c r="CA955" s="37" t="str">
        <f>IFERROR(VLOOKUP($BY955,Account_Value!$C$2:$F$2500,4,0),"")</f>
        <v/>
      </c>
      <c r="CB955" s="43" t="str">
        <f t="shared" si="298"/>
        <v/>
      </c>
      <c r="CC955" s="122" t="str">
        <f>IF($BZ955="","",SUM($BZ$2:$BZ955))</f>
        <v/>
      </c>
      <c r="CD955" s="43" t="str">
        <f>IF($BZ955="","",$BU$19*(SUM($BZ$2:$BZ955)))</f>
        <v/>
      </c>
    </row>
    <row r="956" spans="1:82">
      <c r="A956" s="4" t="str">
        <f t="shared" si="299"/>
        <v/>
      </c>
      <c r="B956" s="21" t="str">
        <f>IF(Investments_Import!A956="","",Investments_Import!A956)</f>
        <v/>
      </c>
      <c r="C956" s="22" t="str">
        <f t="shared" si="292"/>
        <v/>
      </c>
      <c r="D956" s="51" t="str">
        <f t="shared" si="300"/>
        <v/>
      </c>
      <c r="E956" s="3" t="str">
        <f>IF(Investments_Import!B956="","",Investments_Import!B956)</f>
        <v/>
      </c>
      <c r="F956" s="54" t="str">
        <f t="shared" si="301"/>
        <v xml:space="preserve"> </v>
      </c>
      <c r="G956" s="54" t="str">
        <f>IF($B956="","",COUNTIF($F$2:$F956,$F956))</f>
        <v/>
      </c>
      <c r="H956" s="53" t="str">
        <f t="shared" si="302"/>
        <v xml:space="preserve">  </v>
      </c>
      <c r="I956" s="3" t="str">
        <f>IF(Investments_Import!C956="","",Investments_Import!C956)</f>
        <v/>
      </c>
      <c r="J956" s="108" t="str">
        <f>IF(Investments_Import!D956="","",Investments_Import!D956)</f>
        <v/>
      </c>
      <c r="K956" s="108" t="str">
        <f t="shared" si="303"/>
        <v/>
      </c>
      <c r="L956" s="47" t="str">
        <f>IF(Investments_Import!E956="","",Investments_Import!E956)</f>
        <v/>
      </c>
      <c r="M956" s="47" t="str">
        <f t="shared" si="293"/>
        <v/>
      </c>
      <c r="N956" s="31" t="str">
        <f>IF(Investments_Import!F956="","",Investments_Import!F956)</f>
        <v/>
      </c>
      <c r="O956" s="31" t="str">
        <f t="shared" si="294"/>
        <v/>
      </c>
      <c r="P956" s="3" t="str">
        <f>IF(Investments_Import!G956="","",Investments_Import!G956)</f>
        <v/>
      </c>
      <c r="Q956" s="3" t="str">
        <f>IF(Investments_Import!H956="","",Investments_Import!H956)</f>
        <v/>
      </c>
      <c r="R956" s="37" t="str">
        <f t="shared" si="295"/>
        <v/>
      </c>
      <c r="S956" s="37" t="str">
        <f t="shared" si="296"/>
        <v/>
      </c>
      <c r="U956" s="36" t="str">
        <f>IF(Mining_Import!A956="","",Mining_Import!A956)</f>
        <v/>
      </c>
      <c r="V956" s="22" t="str">
        <f t="shared" si="304"/>
        <v/>
      </c>
      <c r="W956" s="127" t="str">
        <f t="shared" si="305"/>
        <v/>
      </c>
      <c r="X956" s="127" t="str">
        <f t="shared" si="306"/>
        <v/>
      </c>
      <c r="Y956" s="127" t="str">
        <f t="shared" si="307"/>
        <v/>
      </c>
      <c r="Z956" s="36" t="str">
        <f>IF(Mining_Import!B956="","",Mining_Import!B956)</f>
        <v/>
      </c>
      <c r="AA956" s="184" t="str">
        <f>IF(Mining_Import!$C956="","",Mining_Import!$C956)</f>
        <v/>
      </c>
      <c r="AB956" s="122" t="str">
        <f t="shared" si="308"/>
        <v/>
      </c>
      <c r="AC956" s="122" t="str">
        <f>IF($Y956&gt;Dashboard!$Q$19,$AB956,"")</f>
        <v/>
      </c>
      <c r="AD956" s="43" t="str">
        <f t="shared" si="309"/>
        <v/>
      </c>
      <c r="AE956" s="36" t="str">
        <f>IF(Mining_Import!D956="","",Mining_Import!D956)</f>
        <v/>
      </c>
      <c r="AF956" s="36" t="str">
        <f>IF(Mining_Import!E956="","",Mining_Import!E956)</f>
        <v/>
      </c>
      <c r="AG956" s="36" t="str">
        <f>IF(Mining_Import!F956="","",Mining_Import!F956)</f>
        <v/>
      </c>
      <c r="AH956" s="36" t="str">
        <f>IF(Mining_Import!G956="","",Mining_Import!G956)</f>
        <v/>
      </c>
      <c r="AI956" s="36" t="str">
        <f>IF(Mining_Import!H956="","",Mining_Import!H956)</f>
        <v/>
      </c>
      <c r="AJ956" s="36" t="str">
        <f>IF(Mining_Import!I956="","",Mining_Import!I956)</f>
        <v/>
      </c>
      <c r="BY956" s="120" t="str">
        <f t="shared" si="297"/>
        <v/>
      </c>
      <c r="BZ956" s="184" t="str">
        <f t="shared" si="310"/>
        <v/>
      </c>
      <c r="CA956" s="37" t="str">
        <f>IFERROR(VLOOKUP($BY956,Account_Value!$C$2:$F$2500,4,0),"")</f>
        <v/>
      </c>
      <c r="CB956" s="43" t="str">
        <f t="shared" si="298"/>
        <v/>
      </c>
      <c r="CC956" s="122" t="str">
        <f>IF($BZ956="","",SUM($BZ$2:$BZ956))</f>
        <v/>
      </c>
      <c r="CD956" s="43" t="str">
        <f>IF($BZ956="","",$BU$19*(SUM($BZ$2:$BZ956)))</f>
        <v/>
      </c>
    </row>
    <row r="957" spans="1:82">
      <c r="A957" s="4" t="str">
        <f t="shared" si="299"/>
        <v/>
      </c>
      <c r="B957" s="21" t="str">
        <f>IF(Investments_Import!A957="","",Investments_Import!A957)</f>
        <v/>
      </c>
      <c r="C957" s="22" t="str">
        <f t="shared" si="292"/>
        <v/>
      </c>
      <c r="D957" s="51" t="str">
        <f t="shared" si="300"/>
        <v/>
      </c>
      <c r="E957" s="3" t="str">
        <f>IF(Investments_Import!B957="","",Investments_Import!B957)</f>
        <v/>
      </c>
      <c r="F957" s="54" t="str">
        <f t="shared" si="301"/>
        <v xml:space="preserve"> </v>
      </c>
      <c r="G957" s="54" t="str">
        <f>IF($B957="","",COUNTIF($F$2:$F957,$F957))</f>
        <v/>
      </c>
      <c r="H957" s="53" t="str">
        <f t="shared" si="302"/>
        <v xml:space="preserve">  </v>
      </c>
      <c r="I957" s="3" t="str">
        <f>IF(Investments_Import!C957="","",Investments_Import!C957)</f>
        <v/>
      </c>
      <c r="J957" s="108" t="str">
        <f>IF(Investments_Import!D957="","",Investments_Import!D957)</f>
        <v/>
      </c>
      <c r="K957" s="108" t="str">
        <f t="shared" si="303"/>
        <v/>
      </c>
      <c r="L957" s="47" t="str">
        <f>IF(Investments_Import!E957="","",Investments_Import!E957)</f>
        <v/>
      </c>
      <c r="M957" s="47" t="str">
        <f t="shared" si="293"/>
        <v/>
      </c>
      <c r="N957" s="31" t="str">
        <f>IF(Investments_Import!F957="","",Investments_Import!F957)</f>
        <v/>
      </c>
      <c r="O957" s="31" t="str">
        <f t="shared" si="294"/>
        <v/>
      </c>
      <c r="P957" s="3" t="str">
        <f>IF(Investments_Import!G957="","",Investments_Import!G957)</f>
        <v/>
      </c>
      <c r="Q957" s="3" t="str">
        <f>IF(Investments_Import!H957="","",Investments_Import!H957)</f>
        <v/>
      </c>
      <c r="R957" s="37" t="str">
        <f t="shared" si="295"/>
        <v/>
      </c>
      <c r="S957" s="37" t="str">
        <f t="shared" si="296"/>
        <v/>
      </c>
      <c r="U957" s="36" t="str">
        <f>IF(Mining_Import!A957="","",Mining_Import!A957)</f>
        <v/>
      </c>
      <c r="V957" s="22" t="str">
        <f t="shared" si="304"/>
        <v/>
      </c>
      <c r="W957" s="127" t="str">
        <f t="shared" si="305"/>
        <v/>
      </c>
      <c r="X957" s="127" t="str">
        <f t="shared" si="306"/>
        <v/>
      </c>
      <c r="Y957" s="127" t="str">
        <f t="shared" si="307"/>
        <v/>
      </c>
      <c r="Z957" s="36" t="str">
        <f>IF(Mining_Import!B957="","",Mining_Import!B957)</f>
        <v/>
      </c>
      <c r="AA957" s="184" t="str">
        <f>IF(Mining_Import!$C957="","",Mining_Import!$C957)</f>
        <v/>
      </c>
      <c r="AB957" s="122" t="str">
        <f t="shared" si="308"/>
        <v/>
      </c>
      <c r="AC957" s="122" t="str">
        <f>IF($Y957&gt;Dashboard!$Q$19,$AB957,"")</f>
        <v/>
      </c>
      <c r="AD957" s="43" t="str">
        <f t="shared" si="309"/>
        <v/>
      </c>
      <c r="AE957" s="36" t="str">
        <f>IF(Mining_Import!D957="","",Mining_Import!D957)</f>
        <v/>
      </c>
      <c r="AF957" s="36" t="str">
        <f>IF(Mining_Import!E957="","",Mining_Import!E957)</f>
        <v/>
      </c>
      <c r="AG957" s="36" t="str">
        <f>IF(Mining_Import!F957="","",Mining_Import!F957)</f>
        <v/>
      </c>
      <c r="AH957" s="36" t="str">
        <f>IF(Mining_Import!G957="","",Mining_Import!G957)</f>
        <v/>
      </c>
      <c r="AI957" s="36" t="str">
        <f>IF(Mining_Import!H957="","",Mining_Import!H957)</f>
        <v/>
      </c>
      <c r="AJ957" s="36" t="str">
        <f>IF(Mining_Import!I957="","",Mining_Import!I957)</f>
        <v/>
      </c>
      <c r="BY957" s="120" t="str">
        <f t="shared" si="297"/>
        <v/>
      </c>
      <c r="BZ957" s="184" t="str">
        <f t="shared" si="310"/>
        <v/>
      </c>
      <c r="CA957" s="37" t="str">
        <f>IFERROR(VLOOKUP($BY957,Account_Value!$C$2:$F$2500,4,0),"")</f>
        <v/>
      </c>
      <c r="CB957" s="43" t="str">
        <f t="shared" si="298"/>
        <v/>
      </c>
      <c r="CC957" s="122" t="str">
        <f>IF($BZ957="","",SUM($BZ$2:$BZ957))</f>
        <v/>
      </c>
      <c r="CD957" s="43" t="str">
        <f>IF($BZ957="","",$BU$19*(SUM($BZ$2:$BZ957)))</f>
        <v/>
      </c>
    </row>
    <row r="958" spans="1:82">
      <c r="A958" s="4" t="str">
        <f t="shared" si="299"/>
        <v/>
      </c>
      <c r="B958" s="21" t="str">
        <f>IF(Investments_Import!A958="","",Investments_Import!A958)</f>
        <v/>
      </c>
      <c r="C958" s="22" t="str">
        <f t="shared" si="292"/>
        <v/>
      </c>
      <c r="D958" s="51" t="str">
        <f t="shared" si="300"/>
        <v/>
      </c>
      <c r="E958" s="3" t="str">
        <f>IF(Investments_Import!B958="","",Investments_Import!B958)</f>
        <v/>
      </c>
      <c r="F958" s="54" t="str">
        <f t="shared" si="301"/>
        <v xml:space="preserve"> </v>
      </c>
      <c r="G958" s="54" t="str">
        <f>IF($B958="","",COUNTIF($F$2:$F958,$F958))</f>
        <v/>
      </c>
      <c r="H958" s="53" t="str">
        <f t="shared" si="302"/>
        <v xml:space="preserve">  </v>
      </c>
      <c r="I958" s="3" t="str">
        <f>IF(Investments_Import!C958="","",Investments_Import!C958)</f>
        <v/>
      </c>
      <c r="J958" s="108" t="str">
        <f>IF(Investments_Import!D958="","",Investments_Import!D958)</f>
        <v/>
      </c>
      <c r="K958" s="108" t="str">
        <f t="shared" si="303"/>
        <v/>
      </c>
      <c r="L958" s="47" t="str">
        <f>IF(Investments_Import!E958="","",Investments_Import!E958)</f>
        <v/>
      </c>
      <c r="M958" s="47" t="str">
        <f t="shared" si="293"/>
        <v/>
      </c>
      <c r="N958" s="31" t="str">
        <f>IF(Investments_Import!F958="","",Investments_Import!F958)</f>
        <v/>
      </c>
      <c r="O958" s="31" t="str">
        <f t="shared" si="294"/>
        <v/>
      </c>
      <c r="P958" s="3" t="str">
        <f>IF(Investments_Import!G958="","",Investments_Import!G958)</f>
        <v/>
      </c>
      <c r="Q958" s="3" t="str">
        <f>IF(Investments_Import!H958="","",Investments_Import!H958)</f>
        <v/>
      </c>
      <c r="R958" s="37" t="str">
        <f t="shared" si="295"/>
        <v/>
      </c>
      <c r="S958" s="37" t="str">
        <f t="shared" si="296"/>
        <v/>
      </c>
      <c r="U958" s="36" t="str">
        <f>IF(Mining_Import!A958="","",Mining_Import!A958)</f>
        <v/>
      </c>
      <c r="V958" s="22" t="str">
        <f t="shared" si="304"/>
        <v/>
      </c>
      <c r="W958" s="127" t="str">
        <f t="shared" si="305"/>
        <v/>
      </c>
      <c r="X958" s="127" t="str">
        <f t="shared" si="306"/>
        <v/>
      </c>
      <c r="Y958" s="127" t="str">
        <f t="shared" si="307"/>
        <v/>
      </c>
      <c r="Z958" s="36" t="str">
        <f>IF(Mining_Import!B958="","",Mining_Import!B958)</f>
        <v/>
      </c>
      <c r="AA958" s="184" t="str">
        <f>IF(Mining_Import!$C958="","",Mining_Import!$C958)</f>
        <v/>
      </c>
      <c r="AB958" s="122" t="str">
        <f t="shared" si="308"/>
        <v/>
      </c>
      <c r="AC958" s="122" t="str">
        <f>IF($Y958&gt;Dashboard!$Q$19,$AB958,"")</f>
        <v/>
      </c>
      <c r="AD958" s="43" t="str">
        <f t="shared" si="309"/>
        <v/>
      </c>
      <c r="AE958" s="36" t="str">
        <f>IF(Mining_Import!D958="","",Mining_Import!D958)</f>
        <v/>
      </c>
      <c r="AF958" s="36" t="str">
        <f>IF(Mining_Import!E958="","",Mining_Import!E958)</f>
        <v/>
      </c>
      <c r="AG958" s="36" t="str">
        <f>IF(Mining_Import!F958="","",Mining_Import!F958)</f>
        <v/>
      </c>
      <c r="AH958" s="36" t="str">
        <f>IF(Mining_Import!G958="","",Mining_Import!G958)</f>
        <v/>
      </c>
      <c r="AI958" s="36" t="str">
        <f>IF(Mining_Import!H958="","",Mining_Import!H958)</f>
        <v/>
      </c>
      <c r="AJ958" s="36" t="str">
        <f>IF(Mining_Import!I958="","",Mining_Import!I958)</f>
        <v/>
      </c>
      <c r="BY958" s="120" t="str">
        <f t="shared" si="297"/>
        <v/>
      </c>
      <c r="BZ958" s="184" t="str">
        <f t="shared" si="310"/>
        <v/>
      </c>
      <c r="CA958" s="37" t="str">
        <f>IFERROR(VLOOKUP($BY958,Account_Value!$C$2:$F$2500,4,0),"")</f>
        <v/>
      </c>
      <c r="CB958" s="43" t="str">
        <f t="shared" si="298"/>
        <v/>
      </c>
      <c r="CC958" s="122" t="str">
        <f>IF($BZ958="","",SUM($BZ$2:$BZ958))</f>
        <v/>
      </c>
      <c r="CD958" s="43" t="str">
        <f>IF($BZ958="","",$BU$19*(SUM($BZ$2:$BZ958)))</f>
        <v/>
      </c>
    </row>
    <row r="959" spans="1:82">
      <c r="A959" s="4" t="str">
        <f t="shared" si="299"/>
        <v/>
      </c>
      <c r="B959" s="21" t="str">
        <f>IF(Investments_Import!A959="","",Investments_Import!A959)</f>
        <v/>
      </c>
      <c r="C959" s="22" t="str">
        <f t="shared" si="292"/>
        <v/>
      </c>
      <c r="D959" s="51" t="str">
        <f t="shared" si="300"/>
        <v/>
      </c>
      <c r="E959" s="3" t="str">
        <f>IF(Investments_Import!B959="","",Investments_Import!B959)</f>
        <v/>
      </c>
      <c r="F959" s="54" t="str">
        <f t="shared" si="301"/>
        <v xml:space="preserve"> </v>
      </c>
      <c r="G959" s="54" t="str">
        <f>IF($B959="","",COUNTIF($F$2:$F959,$F959))</f>
        <v/>
      </c>
      <c r="H959" s="53" t="str">
        <f t="shared" si="302"/>
        <v xml:space="preserve">  </v>
      </c>
      <c r="I959" s="3" t="str">
        <f>IF(Investments_Import!C959="","",Investments_Import!C959)</f>
        <v/>
      </c>
      <c r="J959" s="108" t="str">
        <f>IF(Investments_Import!D959="","",Investments_Import!D959)</f>
        <v/>
      </c>
      <c r="K959" s="108" t="str">
        <f t="shared" si="303"/>
        <v/>
      </c>
      <c r="L959" s="47" t="str">
        <f>IF(Investments_Import!E959="","",Investments_Import!E959)</f>
        <v/>
      </c>
      <c r="M959" s="47" t="str">
        <f t="shared" si="293"/>
        <v/>
      </c>
      <c r="N959" s="31" t="str">
        <f>IF(Investments_Import!F959="","",Investments_Import!F959)</f>
        <v/>
      </c>
      <c r="O959" s="31" t="str">
        <f t="shared" si="294"/>
        <v/>
      </c>
      <c r="P959" s="3" t="str">
        <f>IF(Investments_Import!G959="","",Investments_Import!G959)</f>
        <v/>
      </c>
      <c r="Q959" s="3" t="str">
        <f>IF(Investments_Import!H959="","",Investments_Import!H959)</f>
        <v/>
      </c>
      <c r="R959" s="37" t="str">
        <f t="shared" si="295"/>
        <v/>
      </c>
      <c r="S959" s="37" t="str">
        <f t="shared" si="296"/>
        <v/>
      </c>
      <c r="U959" s="36" t="str">
        <f>IF(Mining_Import!A959="","",Mining_Import!A959)</f>
        <v/>
      </c>
      <c r="V959" s="22" t="str">
        <f t="shared" si="304"/>
        <v/>
      </c>
      <c r="W959" s="127" t="str">
        <f t="shared" si="305"/>
        <v/>
      </c>
      <c r="X959" s="127" t="str">
        <f t="shared" si="306"/>
        <v/>
      </c>
      <c r="Y959" s="127" t="str">
        <f t="shared" si="307"/>
        <v/>
      </c>
      <c r="Z959" s="36" t="str">
        <f>IF(Mining_Import!B959="","",Mining_Import!B959)</f>
        <v/>
      </c>
      <c r="AA959" s="184" t="str">
        <f>IF(Mining_Import!$C959="","",Mining_Import!$C959)</f>
        <v/>
      </c>
      <c r="AB959" s="122" t="str">
        <f t="shared" si="308"/>
        <v/>
      </c>
      <c r="AC959" s="122" t="str">
        <f>IF($Y959&gt;Dashboard!$Q$19,$AB959,"")</f>
        <v/>
      </c>
      <c r="AD959" s="43" t="str">
        <f t="shared" si="309"/>
        <v/>
      </c>
      <c r="AE959" s="36" t="str">
        <f>IF(Mining_Import!D959="","",Mining_Import!D959)</f>
        <v/>
      </c>
      <c r="AF959" s="36" t="str">
        <f>IF(Mining_Import!E959="","",Mining_Import!E959)</f>
        <v/>
      </c>
      <c r="AG959" s="36" t="str">
        <f>IF(Mining_Import!F959="","",Mining_Import!F959)</f>
        <v/>
      </c>
      <c r="AH959" s="36" t="str">
        <f>IF(Mining_Import!G959="","",Mining_Import!G959)</f>
        <v/>
      </c>
      <c r="AI959" s="36" t="str">
        <f>IF(Mining_Import!H959="","",Mining_Import!H959)</f>
        <v/>
      </c>
      <c r="AJ959" s="36" t="str">
        <f>IF(Mining_Import!I959="","",Mining_Import!I959)</f>
        <v/>
      </c>
      <c r="BY959" s="120" t="str">
        <f t="shared" si="297"/>
        <v/>
      </c>
      <c r="BZ959" s="184" t="str">
        <f t="shared" si="310"/>
        <v/>
      </c>
      <c r="CA959" s="37" t="str">
        <f>IFERROR(VLOOKUP($BY959,Account_Value!$C$2:$F$2500,4,0),"")</f>
        <v/>
      </c>
      <c r="CB959" s="43" t="str">
        <f t="shared" si="298"/>
        <v/>
      </c>
      <c r="CC959" s="122" t="str">
        <f>IF($BZ959="","",SUM($BZ$2:$BZ959))</f>
        <v/>
      </c>
      <c r="CD959" s="43" t="str">
        <f>IF($BZ959="","",$BU$19*(SUM($BZ$2:$BZ959)))</f>
        <v/>
      </c>
    </row>
    <row r="960" spans="1:82">
      <c r="A960" s="4" t="str">
        <f t="shared" si="299"/>
        <v/>
      </c>
      <c r="B960" s="21" t="str">
        <f>IF(Investments_Import!A960="","",Investments_Import!A960)</f>
        <v/>
      </c>
      <c r="C960" s="22" t="str">
        <f t="shared" si="292"/>
        <v/>
      </c>
      <c r="D960" s="51" t="str">
        <f t="shared" si="300"/>
        <v/>
      </c>
      <c r="E960" s="3" t="str">
        <f>IF(Investments_Import!B960="","",Investments_Import!B960)</f>
        <v/>
      </c>
      <c r="F960" s="54" t="str">
        <f t="shared" si="301"/>
        <v xml:space="preserve"> </v>
      </c>
      <c r="G960" s="54" t="str">
        <f>IF($B960="","",COUNTIF($F$2:$F960,$F960))</f>
        <v/>
      </c>
      <c r="H960" s="53" t="str">
        <f t="shared" si="302"/>
        <v xml:space="preserve">  </v>
      </c>
      <c r="I960" s="3" t="str">
        <f>IF(Investments_Import!C960="","",Investments_Import!C960)</f>
        <v/>
      </c>
      <c r="J960" s="108" t="str">
        <f>IF(Investments_Import!D960="","",Investments_Import!D960)</f>
        <v/>
      </c>
      <c r="K960" s="108" t="str">
        <f t="shared" si="303"/>
        <v/>
      </c>
      <c r="L960" s="47" t="str">
        <f>IF(Investments_Import!E960="","",Investments_Import!E960)</f>
        <v/>
      </c>
      <c r="M960" s="47" t="str">
        <f t="shared" si="293"/>
        <v/>
      </c>
      <c r="N960" s="31" t="str">
        <f>IF(Investments_Import!F960="","",Investments_Import!F960)</f>
        <v/>
      </c>
      <c r="O960" s="31" t="str">
        <f t="shared" si="294"/>
        <v/>
      </c>
      <c r="P960" s="3" t="str">
        <f>IF(Investments_Import!G960="","",Investments_Import!G960)</f>
        <v/>
      </c>
      <c r="Q960" s="3" t="str">
        <f>IF(Investments_Import!H960="","",Investments_Import!H960)</f>
        <v/>
      </c>
      <c r="R960" s="37" t="str">
        <f t="shared" si="295"/>
        <v/>
      </c>
      <c r="S960" s="37" t="str">
        <f t="shared" si="296"/>
        <v/>
      </c>
      <c r="U960" s="36" t="str">
        <f>IF(Mining_Import!A960="","",Mining_Import!A960)</f>
        <v/>
      </c>
      <c r="V960" s="22" t="str">
        <f t="shared" si="304"/>
        <v/>
      </c>
      <c r="W960" s="127" t="str">
        <f t="shared" si="305"/>
        <v/>
      </c>
      <c r="X960" s="127" t="str">
        <f t="shared" si="306"/>
        <v/>
      </c>
      <c r="Y960" s="127" t="str">
        <f t="shared" si="307"/>
        <v/>
      </c>
      <c r="Z960" s="36" t="str">
        <f>IF(Mining_Import!B960="","",Mining_Import!B960)</f>
        <v/>
      </c>
      <c r="AA960" s="184" t="str">
        <f>IF(Mining_Import!$C960="","",Mining_Import!$C960)</f>
        <v/>
      </c>
      <c r="AB960" s="122" t="str">
        <f t="shared" si="308"/>
        <v/>
      </c>
      <c r="AC960" s="122" t="str">
        <f>IF($Y960&gt;Dashboard!$Q$19,$AB960,"")</f>
        <v/>
      </c>
      <c r="AD960" s="43" t="str">
        <f t="shared" si="309"/>
        <v/>
      </c>
      <c r="AE960" s="36" t="str">
        <f>IF(Mining_Import!D960="","",Mining_Import!D960)</f>
        <v/>
      </c>
      <c r="AF960" s="36" t="str">
        <f>IF(Mining_Import!E960="","",Mining_Import!E960)</f>
        <v/>
      </c>
      <c r="AG960" s="36" t="str">
        <f>IF(Mining_Import!F960="","",Mining_Import!F960)</f>
        <v/>
      </c>
      <c r="AH960" s="36" t="str">
        <f>IF(Mining_Import!G960="","",Mining_Import!G960)</f>
        <v/>
      </c>
      <c r="AI960" s="36" t="str">
        <f>IF(Mining_Import!H960="","",Mining_Import!H960)</f>
        <v/>
      </c>
      <c r="AJ960" s="36" t="str">
        <f>IF(Mining_Import!I960="","",Mining_Import!I960)</f>
        <v/>
      </c>
      <c r="BY960" s="120" t="str">
        <f t="shared" si="297"/>
        <v/>
      </c>
      <c r="BZ960" s="184" t="str">
        <f t="shared" si="310"/>
        <v/>
      </c>
      <c r="CA960" s="37" t="str">
        <f>IFERROR(VLOOKUP($BY960,Account_Value!$C$2:$F$2500,4,0),"")</f>
        <v/>
      </c>
      <c r="CB960" s="43" t="str">
        <f t="shared" si="298"/>
        <v/>
      </c>
      <c r="CC960" s="122" t="str">
        <f>IF($BZ960="","",SUM($BZ$2:$BZ960))</f>
        <v/>
      </c>
      <c r="CD960" s="43" t="str">
        <f>IF($BZ960="","",$BU$19*(SUM($BZ$2:$BZ960)))</f>
        <v/>
      </c>
    </row>
    <row r="961" spans="1:82">
      <c r="A961" s="4" t="str">
        <f t="shared" si="299"/>
        <v/>
      </c>
      <c r="B961" s="21" t="str">
        <f>IF(Investments_Import!A961="","",Investments_Import!A961)</f>
        <v/>
      </c>
      <c r="C961" s="22" t="str">
        <f t="shared" si="292"/>
        <v/>
      </c>
      <c r="D961" s="51" t="str">
        <f t="shared" si="300"/>
        <v/>
      </c>
      <c r="E961" s="3" t="str">
        <f>IF(Investments_Import!B961="","",Investments_Import!B961)</f>
        <v/>
      </c>
      <c r="F961" s="54" t="str">
        <f t="shared" si="301"/>
        <v xml:space="preserve"> </v>
      </c>
      <c r="G961" s="54" t="str">
        <f>IF($B961="","",COUNTIF($F$2:$F961,$F961))</f>
        <v/>
      </c>
      <c r="H961" s="53" t="str">
        <f t="shared" si="302"/>
        <v xml:space="preserve">  </v>
      </c>
      <c r="I961" s="3" t="str">
        <f>IF(Investments_Import!C961="","",Investments_Import!C961)</f>
        <v/>
      </c>
      <c r="J961" s="108" t="str">
        <f>IF(Investments_Import!D961="","",Investments_Import!D961)</f>
        <v/>
      </c>
      <c r="K961" s="108" t="str">
        <f t="shared" si="303"/>
        <v/>
      </c>
      <c r="L961" s="47" t="str">
        <f>IF(Investments_Import!E961="","",Investments_Import!E961)</f>
        <v/>
      </c>
      <c r="M961" s="47" t="str">
        <f t="shared" si="293"/>
        <v/>
      </c>
      <c r="N961" s="31" t="str">
        <f>IF(Investments_Import!F961="","",Investments_Import!F961)</f>
        <v/>
      </c>
      <c r="O961" s="31" t="str">
        <f t="shared" si="294"/>
        <v/>
      </c>
      <c r="P961" s="3" t="str">
        <f>IF(Investments_Import!G961="","",Investments_Import!G961)</f>
        <v/>
      </c>
      <c r="Q961" s="3" t="str">
        <f>IF(Investments_Import!H961="","",Investments_Import!H961)</f>
        <v/>
      </c>
      <c r="R961" s="37" t="str">
        <f t="shared" si="295"/>
        <v/>
      </c>
      <c r="S961" s="37" t="str">
        <f t="shared" si="296"/>
        <v/>
      </c>
      <c r="U961" s="36" t="str">
        <f>IF(Mining_Import!A961="","",Mining_Import!A961)</f>
        <v/>
      </c>
      <c r="V961" s="22" t="str">
        <f t="shared" si="304"/>
        <v/>
      </c>
      <c r="W961" s="127" t="str">
        <f t="shared" si="305"/>
        <v/>
      </c>
      <c r="X961" s="127" t="str">
        <f t="shared" si="306"/>
        <v/>
      </c>
      <c r="Y961" s="127" t="str">
        <f t="shared" si="307"/>
        <v/>
      </c>
      <c r="Z961" s="36" t="str">
        <f>IF(Mining_Import!B961="","",Mining_Import!B961)</f>
        <v/>
      </c>
      <c r="AA961" s="184" t="str">
        <f>IF(Mining_Import!$C961="","",Mining_Import!$C961)</f>
        <v/>
      </c>
      <c r="AB961" s="122" t="str">
        <f t="shared" si="308"/>
        <v/>
      </c>
      <c r="AC961" s="122" t="str">
        <f>IF($Y961&gt;Dashboard!$Q$19,$AB961,"")</f>
        <v/>
      </c>
      <c r="AD961" s="43" t="str">
        <f t="shared" si="309"/>
        <v/>
      </c>
      <c r="AE961" s="36" t="str">
        <f>IF(Mining_Import!D961="","",Mining_Import!D961)</f>
        <v/>
      </c>
      <c r="AF961" s="36" t="str">
        <f>IF(Mining_Import!E961="","",Mining_Import!E961)</f>
        <v/>
      </c>
      <c r="AG961" s="36" t="str">
        <f>IF(Mining_Import!F961="","",Mining_Import!F961)</f>
        <v/>
      </c>
      <c r="AH961" s="36" t="str">
        <f>IF(Mining_Import!G961="","",Mining_Import!G961)</f>
        <v/>
      </c>
      <c r="AI961" s="36" t="str">
        <f>IF(Mining_Import!H961="","",Mining_Import!H961)</f>
        <v/>
      </c>
      <c r="AJ961" s="36" t="str">
        <f>IF(Mining_Import!I961="","",Mining_Import!I961)</f>
        <v/>
      </c>
      <c r="BY961" s="120" t="str">
        <f t="shared" si="297"/>
        <v/>
      </c>
      <c r="BZ961" s="184" t="str">
        <f t="shared" si="310"/>
        <v/>
      </c>
      <c r="CA961" s="37" t="str">
        <f>IFERROR(VLOOKUP($BY961,Account_Value!$C$2:$F$2500,4,0),"")</f>
        <v/>
      </c>
      <c r="CB961" s="43" t="str">
        <f t="shared" si="298"/>
        <v/>
      </c>
      <c r="CC961" s="122" t="str">
        <f>IF($BZ961="","",SUM($BZ$2:$BZ961))</f>
        <v/>
      </c>
      <c r="CD961" s="43" t="str">
        <f>IF($BZ961="","",$BU$19*(SUM($BZ$2:$BZ961)))</f>
        <v/>
      </c>
    </row>
    <row r="962" spans="1:82">
      <c r="A962" s="4" t="str">
        <f t="shared" si="299"/>
        <v/>
      </c>
      <c r="B962" s="21" t="str">
        <f>IF(Investments_Import!A962="","",Investments_Import!A962)</f>
        <v/>
      </c>
      <c r="C962" s="22" t="str">
        <f t="shared" ref="C962:C1025" si="311">IF(B962="","",B962*1)</f>
        <v/>
      </c>
      <c r="D962" s="51" t="str">
        <f t="shared" si="300"/>
        <v/>
      </c>
      <c r="E962" s="3" t="str">
        <f>IF(Investments_Import!B962="","",Investments_Import!B962)</f>
        <v/>
      </c>
      <c r="F962" s="54" t="str">
        <f t="shared" si="301"/>
        <v xml:space="preserve"> </v>
      </c>
      <c r="G962" s="54" t="str">
        <f>IF($B962="","",COUNTIF($F$2:$F962,$F962))</f>
        <v/>
      </c>
      <c r="H962" s="53" t="str">
        <f t="shared" si="302"/>
        <v xml:space="preserve">  </v>
      </c>
      <c r="I962" s="3" t="str">
        <f>IF(Investments_Import!C962="","",Investments_Import!C962)</f>
        <v/>
      </c>
      <c r="J962" s="108" t="str">
        <f>IF(Investments_Import!D962="","",Investments_Import!D962)</f>
        <v/>
      </c>
      <c r="K962" s="108" t="str">
        <f t="shared" si="303"/>
        <v/>
      </c>
      <c r="L962" s="47" t="str">
        <f>IF(Investments_Import!E962="","",Investments_Import!E962)</f>
        <v/>
      </c>
      <c r="M962" s="47" t="str">
        <f t="shared" ref="M962:M1025" si="312">IF($L962="","",$L962*1)</f>
        <v/>
      </c>
      <c r="N962" s="31" t="str">
        <f>IF(Investments_Import!F962="","",Investments_Import!F962)</f>
        <v/>
      </c>
      <c r="O962" s="31" t="str">
        <f t="shared" ref="O962:O1025" si="313">IF($N962="","",$N962*1)</f>
        <v/>
      </c>
      <c r="P962" s="3" t="str">
        <f>IF(Investments_Import!G962="","",Investments_Import!G962)</f>
        <v/>
      </c>
      <c r="Q962" s="3" t="str">
        <f>IF(Investments_Import!H962="","",Investments_Import!H962)</f>
        <v/>
      </c>
      <c r="R962" s="37" t="str">
        <f t="shared" ref="R962:R1025" si="314">IF($Q962="","",IF($Q962="USD",$P962,$P962*$J962))</f>
        <v/>
      </c>
      <c r="S962" s="37" t="str">
        <f t="shared" ref="S962:S1025" si="315">IF($R962="","",$R962*1)</f>
        <v/>
      </c>
      <c r="U962" s="36" t="str">
        <f>IF(Mining_Import!A962="","",Mining_Import!A962)</f>
        <v/>
      </c>
      <c r="V962" s="22" t="str">
        <f t="shared" si="304"/>
        <v/>
      </c>
      <c r="W962" s="127" t="str">
        <f t="shared" si="305"/>
        <v/>
      </c>
      <c r="X962" s="127" t="str">
        <f t="shared" si="306"/>
        <v/>
      </c>
      <c r="Y962" s="127" t="str">
        <f t="shared" si="307"/>
        <v/>
      </c>
      <c r="Z962" s="36" t="str">
        <f>IF(Mining_Import!B962="","",Mining_Import!B962)</f>
        <v/>
      </c>
      <c r="AA962" s="184" t="str">
        <f>IF(Mining_Import!$C962="","",Mining_Import!$C962)</f>
        <v/>
      </c>
      <c r="AB962" s="122" t="str">
        <f t="shared" si="308"/>
        <v/>
      </c>
      <c r="AC962" s="122" t="str">
        <f>IF($Y962&gt;Dashboard!$Q$19,$AB962,"")</f>
        <v/>
      </c>
      <c r="AD962" s="43" t="str">
        <f t="shared" si="309"/>
        <v/>
      </c>
      <c r="AE962" s="36" t="str">
        <f>IF(Mining_Import!D962="","",Mining_Import!D962)</f>
        <v/>
      </c>
      <c r="AF962" s="36" t="str">
        <f>IF(Mining_Import!E962="","",Mining_Import!E962)</f>
        <v/>
      </c>
      <c r="AG962" s="36" t="str">
        <f>IF(Mining_Import!F962="","",Mining_Import!F962)</f>
        <v/>
      </c>
      <c r="AH962" s="36" t="str">
        <f>IF(Mining_Import!G962="","",Mining_Import!G962)</f>
        <v/>
      </c>
      <c r="AI962" s="36" t="str">
        <f>IF(Mining_Import!H962="","",Mining_Import!H962)</f>
        <v/>
      </c>
      <c r="AJ962" s="36" t="str">
        <f>IF(Mining_Import!I962="","",Mining_Import!I962)</f>
        <v/>
      </c>
      <c r="BY962" s="120" t="str">
        <f t="shared" ref="BY962:BY1025" si="316">Y962</f>
        <v/>
      </c>
      <c r="BZ962" s="184" t="str">
        <f t="shared" si="310"/>
        <v/>
      </c>
      <c r="CA962" s="37" t="str">
        <f>IFERROR(VLOOKUP($BY962,Account_Value!$C$2:$F$2500,4,0),"")</f>
        <v/>
      </c>
      <c r="CB962" s="43" t="str">
        <f t="shared" ref="CB962:CB1025" si="317">IF(BZ962="","",BZ962*CA962)</f>
        <v/>
      </c>
      <c r="CC962" s="122" t="str">
        <f>IF($BZ962="","",SUM($BZ$2:$BZ962))</f>
        <v/>
      </c>
      <c r="CD962" s="43" t="str">
        <f>IF($BZ962="","",$BU$19*(SUM($BZ$2:$BZ962)))</f>
        <v/>
      </c>
    </row>
    <row r="963" spans="1:82">
      <c r="A963" s="4" t="str">
        <f t="shared" ref="A963:A1026" si="318">IF($B963="","",$A962+1)</f>
        <v/>
      </c>
      <c r="B963" s="21" t="str">
        <f>IF(Investments_Import!A963="","",Investments_Import!A963)</f>
        <v/>
      </c>
      <c r="C963" s="22" t="str">
        <f t="shared" si="311"/>
        <v/>
      </c>
      <c r="D963" s="51" t="str">
        <f t="shared" ref="D963:D1026" si="319">$C963</f>
        <v/>
      </c>
      <c r="E963" s="3" t="str">
        <f>IF(Investments_Import!B963="","",Investments_Import!B963)</f>
        <v/>
      </c>
      <c r="F963" s="54" t="str">
        <f t="shared" ref="F963:F1026" si="320">CONCATENATE(TEXT($D963,"dd-mmm-yyyy")," ",$E963)</f>
        <v xml:space="preserve"> </v>
      </c>
      <c r="G963" s="54" t="str">
        <f>IF($B963="","",COUNTIF($F$2:$F963,$F963))</f>
        <v/>
      </c>
      <c r="H963" s="53" t="str">
        <f t="shared" ref="H963:H1026" si="321">CONCATENATE(TEXT($D963,"dd-mmm-yyyy")," ",$E963," ",$G963)</f>
        <v xml:space="preserve">  </v>
      </c>
      <c r="I963" s="3" t="str">
        <f>IF(Investments_Import!C963="","",Investments_Import!C963)</f>
        <v/>
      </c>
      <c r="J963" s="108" t="str">
        <f>IF(Investments_Import!D963="","",Investments_Import!D963)</f>
        <v/>
      </c>
      <c r="K963" s="108" t="str">
        <f t="shared" ref="K963:K1026" si="322">IF($B963="","",$J963*1)</f>
        <v/>
      </c>
      <c r="L963" s="47" t="str">
        <f>IF(Investments_Import!E963="","",Investments_Import!E963)</f>
        <v/>
      </c>
      <c r="M963" s="47" t="str">
        <f t="shared" si="312"/>
        <v/>
      </c>
      <c r="N963" s="31" t="str">
        <f>IF(Investments_Import!F963="","",Investments_Import!F963)</f>
        <v/>
      </c>
      <c r="O963" s="31" t="str">
        <f t="shared" si="313"/>
        <v/>
      </c>
      <c r="P963" s="3" t="str">
        <f>IF(Investments_Import!G963="","",Investments_Import!G963)</f>
        <v/>
      </c>
      <c r="Q963" s="3" t="str">
        <f>IF(Investments_Import!H963="","",Investments_Import!H963)</f>
        <v/>
      </c>
      <c r="R963" s="37" t="str">
        <f t="shared" si="314"/>
        <v/>
      </c>
      <c r="S963" s="37" t="str">
        <f t="shared" si="315"/>
        <v/>
      </c>
      <c r="U963" s="36" t="str">
        <f>IF(Mining_Import!A963="","",Mining_Import!A963)</f>
        <v/>
      </c>
      <c r="V963" s="22" t="str">
        <f t="shared" ref="V963:V1026" si="323">IF(U963="","",U963*1)</f>
        <v/>
      </c>
      <c r="W963" s="127" t="str">
        <f t="shared" ref="W963:W1026" si="324">V963</f>
        <v/>
      </c>
      <c r="X963" s="127" t="str">
        <f t="shared" ref="X963:X1026" si="325">IFERROR(INT($W963),"")</f>
        <v/>
      </c>
      <c r="Y963" s="127" t="str">
        <f t="shared" ref="Y963:Y1026" si="326">$X963</f>
        <v/>
      </c>
      <c r="Z963" s="36" t="str">
        <f>IF(Mining_Import!B963="","",Mining_Import!B963)</f>
        <v/>
      </c>
      <c r="AA963" s="184" t="str">
        <f>IF(Mining_Import!$C963="","",Mining_Import!$C963)</f>
        <v/>
      </c>
      <c r="AB963" s="122" t="str">
        <f t="shared" ref="AB963:AB1026" si="327">IFERROR($AA963*1,"")</f>
        <v/>
      </c>
      <c r="AC963" s="122" t="str">
        <f>IF($Y963&gt;Dashboard!$Q$19,$AB963,"")</f>
        <v/>
      </c>
      <c r="AD963" s="43" t="str">
        <f t="shared" ref="AD963:AD1026" si="328">IFERROR($AB963*$BU$19,"")</f>
        <v/>
      </c>
      <c r="AE963" s="36" t="str">
        <f>IF(Mining_Import!D963="","",Mining_Import!D963)</f>
        <v/>
      </c>
      <c r="AF963" s="36" t="str">
        <f>IF(Mining_Import!E963="","",Mining_Import!E963)</f>
        <v/>
      </c>
      <c r="AG963" s="36" t="str">
        <f>IF(Mining_Import!F963="","",Mining_Import!F963)</f>
        <v/>
      </c>
      <c r="AH963" s="36" t="str">
        <f>IF(Mining_Import!G963="","",Mining_Import!G963)</f>
        <v/>
      </c>
      <c r="AI963" s="36" t="str">
        <f>IF(Mining_Import!H963="","",Mining_Import!H963)</f>
        <v/>
      </c>
      <c r="AJ963" s="36" t="str">
        <f>IF(Mining_Import!I963="","",Mining_Import!I963)</f>
        <v/>
      </c>
      <c r="BY963" s="120" t="str">
        <f t="shared" si="316"/>
        <v/>
      </c>
      <c r="BZ963" s="184" t="str">
        <f t="shared" ref="BZ963:BZ1026" si="329">AB963</f>
        <v/>
      </c>
      <c r="CA963" s="37" t="str">
        <f>IFERROR(VLOOKUP($BY963,Account_Value!$C$2:$F$2500,4,0),"")</f>
        <v/>
      </c>
      <c r="CB963" s="43" t="str">
        <f t="shared" si="317"/>
        <v/>
      </c>
      <c r="CC963" s="122" t="str">
        <f>IF($BZ963="","",SUM($BZ$2:$BZ963))</f>
        <v/>
      </c>
      <c r="CD963" s="43" t="str">
        <f>IF($BZ963="","",$BU$19*(SUM($BZ$2:$BZ963)))</f>
        <v/>
      </c>
    </row>
    <row r="964" spans="1:82">
      <c r="A964" s="4" t="str">
        <f t="shared" si="318"/>
        <v/>
      </c>
      <c r="B964" s="21" t="str">
        <f>IF(Investments_Import!A964="","",Investments_Import!A964)</f>
        <v/>
      </c>
      <c r="C964" s="22" t="str">
        <f t="shared" si="311"/>
        <v/>
      </c>
      <c r="D964" s="51" t="str">
        <f t="shared" si="319"/>
        <v/>
      </c>
      <c r="E964" s="3" t="str">
        <f>IF(Investments_Import!B964="","",Investments_Import!B964)</f>
        <v/>
      </c>
      <c r="F964" s="54" t="str">
        <f t="shared" si="320"/>
        <v xml:space="preserve"> </v>
      </c>
      <c r="G964" s="54" t="str">
        <f>IF($B964="","",COUNTIF($F$2:$F964,$F964))</f>
        <v/>
      </c>
      <c r="H964" s="53" t="str">
        <f t="shared" si="321"/>
        <v xml:space="preserve">  </v>
      </c>
      <c r="I964" s="3" t="str">
        <f>IF(Investments_Import!C964="","",Investments_Import!C964)</f>
        <v/>
      </c>
      <c r="J964" s="108" t="str">
        <f>IF(Investments_Import!D964="","",Investments_Import!D964)</f>
        <v/>
      </c>
      <c r="K964" s="108" t="str">
        <f t="shared" si="322"/>
        <v/>
      </c>
      <c r="L964" s="47" t="str">
        <f>IF(Investments_Import!E964="","",Investments_Import!E964)</f>
        <v/>
      </c>
      <c r="M964" s="47" t="str">
        <f t="shared" si="312"/>
        <v/>
      </c>
      <c r="N964" s="31" t="str">
        <f>IF(Investments_Import!F964="","",Investments_Import!F964)</f>
        <v/>
      </c>
      <c r="O964" s="31" t="str">
        <f t="shared" si="313"/>
        <v/>
      </c>
      <c r="P964" s="3" t="str">
        <f>IF(Investments_Import!G964="","",Investments_Import!G964)</f>
        <v/>
      </c>
      <c r="Q964" s="3" t="str">
        <f>IF(Investments_Import!H964="","",Investments_Import!H964)</f>
        <v/>
      </c>
      <c r="R964" s="37" t="str">
        <f t="shared" si="314"/>
        <v/>
      </c>
      <c r="S964" s="37" t="str">
        <f t="shared" si="315"/>
        <v/>
      </c>
      <c r="U964" s="36" t="str">
        <f>IF(Mining_Import!A964="","",Mining_Import!A964)</f>
        <v/>
      </c>
      <c r="V964" s="22" t="str">
        <f t="shared" si="323"/>
        <v/>
      </c>
      <c r="W964" s="127" t="str">
        <f t="shared" si="324"/>
        <v/>
      </c>
      <c r="X964" s="127" t="str">
        <f t="shared" si="325"/>
        <v/>
      </c>
      <c r="Y964" s="127" t="str">
        <f t="shared" si="326"/>
        <v/>
      </c>
      <c r="Z964" s="36" t="str">
        <f>IF(Mining_Import!B964="","",Mining_Import!B964)</f>
        <v/>
      </c>
      <c r="AA964" s="184" t="str">
        <f>IF(Mining_Import!$C964="","",Mining_Import!$C964)</f>
        <v/>
      </c>
      <c r="AB964" s="122" t="str">
        <f t="shared" si="327"/>
        <v/>
      </c>
      <c r="AC964" s="122" t="str">
        <f>IF($Y964&gt;Dashboard!$Q$19,$AB964,"")</f>
        <v/>
      </c>
      <c r="AD964" s="43" t="str">
        <f t="shared" si="328"/>
        <v/>
      </c>
      <c r="AE964" s="36" t="str">
        <f>IF(Mining_Import!D964="","",Mining_Import!D964)</f>
        <v/>
      </c>
      <c r="AF964" s="36" t="str">
        <f>IF(Mining_Import!E964="","",Mining_Import!E964)</f>
        <v/>
      </c>
      <c r="AG964" s="36" t="str">
        <f>IF(Mining_Import!F964="","",Mining_Import!F964)</f>
        <v/>
      </c>
      <c r="AH964" s="36" t="str">
        <f>IF(Mining_Import!G964="","",Mining_Import!G964)</f>
        <v/>
      </c>
      <c r="AI964" s="36" t="str">
        <f>IF(Mining_Import!H964="","",Mining_Import!H964)</f>
        <v/>
      </c>
      <c r="AJ964" s="36" t="str">
        <f>IF(Mining_Import!I964="","",Mining_Import!I964)</f>
        <v/>
      </c>
      <c r="BY964" s="120" t="str">
        <f t="shared" si="316"/>
        <v/>
      </c>
      <c r="BZ964" s="184" t="str">
        <f t="shared" si="329"/>
        <v/>
      </c>
      <c r="CA964" s="37" t="str">
        <f>IFERROR(VLOOKUP($BY964,Account_Value!$C$2:$F$2500,4,0),"")</f>
        <v/>
      </c>
      <c r="CB964" s="43" t="str">
        <f t="shared" si="317"/>
        <v/>
      </c>
      <c r="CC964" s="122" t="str">
        <f>IF($BZ964="","",SUM($BZ$2:$BZ964))</f>
        <v/>
      </c>
      <c r="CD964" s="43" t="str">
        <f>IF($BZ964="","",$BU$19*(SUM($BZ$2:$BZ964)))</f>
        <v/>
      </c>
    </row>
    <row r="965" spans="1:82">
      <c r="A965" s="4" t="str">
        <f t="shared" si="318"/>
        <v/>
      </c>
      <c r="B965" s="21" t="str">
        <f>IF(Investments_Import!A965="","",Investments_Import!A965)</f>
        <v/>
      </c>
      <c r="C965" s="22" t="str">
        <f t="shared" si="311"/>
        <v/>
      </c>
      <c r="D965" s="51" t="str">
        <f t="shared" si="319"/>
        <v/>
      </c>
      <c r="E965" s="3" t="str">
        <f>IF(Investments_Import!B965="","",Investments_Import!B965)</f>
        <v/>
      </c>
      <c r="F965" s="54" t="str">
        <f t="shared" si="320"/>
        <v xml:space="preserve"> </v>
      </c>
      <c r="G965" s="54" t="str">
        <f>IF($B965="","",COUNTIF($F$2:$F965,$F965))</f>
        <v/>
      </c>
      <c r="H965" s="53" t="str">
        <f t="shared" si="321"/>
        <v xml:space="preserve">  </v>
      </c>
      <c r="I965" s="3" t="str">
        <f>IF(Investments_Import!C965="","",Investments_Import!C965)</f>
        <v/>
      </c>
      <c r="J965" s="108" t="str">
        <f>IF(Investments_Import!D965="","",Investments_Import!D965)</f>
        <v/>
      </c>
      <c r="K965" s="108" t="str">
        <f t="shared" si="322"/>
        <v/>
      </c>
      <c r="L965" s="47" t="str">
        <f>IF(Investments_Import!E965="","",Investments_Import!E965)</f>
        <v/>
      </c>
      <c r="M965" s="47" t="str">
        <f t="shared" si="312"/>
        <v/>
      </c>
      <c r="N965" s="31" t="str">
        <f>IF(Investments_Import!F965="","",Investments_Import!F965)</f>
        <v/>
      </c>
      <c r="O965" s="31" t="str">
        <f t="shared" si="313"/>
        <v/>
      </c>
      <c r="P965" s="3" t="str">
        <f>IF(Investments_Import!G965="","",Investments_Import!G965)</f>
        <v/>
      </c>
      <c r="Q965" s="3" t="str">
        <f>IF(Investments_Import!H965="","",Investments_Import!H965)</f>
        <v/>
      </c>
      <c r="R965" s="37" t="str">
        <f t="shared" si="314"/>
        <v/>
      </c>
      <c r="S965" s="37" t="str">
        <f t="shared" si="315"/>
        <v/>
      </c>
      <c r="U965" s="36" t="str">
        <f>IF(Mining_Import!A965="","",Mining_Import!A965)</f>
        <v/>
      </c>
      <c r="V965" s="22" t="str">
        <f t="shared" si="323"/>
        <v/>
      </c>
      <c r="W965" s="127" t="str">
        <f t="shared" si="324"/>
        <v/>
      </c>
      <c r="X965" s="127" t="str">
        <f t="shared" si="325"/>
        <v/>
      </c>
      <c r="Y965" s="127" t="str">
        <f t="shared" si="326"/>
        <v/>
      </c>
      <c r="Z965" s="36" t="str">
        <f>IF(Mining_Import!B965="","",Mining_Import!B965)</f>
        <v/>
      </c>
      <c r="AA965" s="184" t="str">
        <f>IF(Mining_Import!$C965="","",Mining_Import!$C965)</f>
        <v/>
      </c>
      <c r="AB965" s="122" t="str">
        <f t="shared" si="327"/>
        <v/>
      </c>
      <c r="AC965" s="122" t="str">
        <f>IF($Y965&gt;Dashboard!$Q$19,$AB965,"")</f>
        <v/>
      </c>
      <c r="AD965" s="43" t="str">
        <f t="shared" si="328"/>
        <v/>
      </c>
      <c r="AE965" s="36" t="str">
        <f>IF(Mining_Import!D965="","",Mining_Import!D965)</f>
        <v/>
      </c>
      <c r="AF965" s="36" t="str">
        <f>IF(Mining_Import!E965="","",Mining_Import!E965)</f>
        <v/>
      </c>
      <c r="AG965" s="36" t="str">
        <f>IF(Mining_Import!F965="","",Mining_Import!F965)</f>
        <v/>
      </c>
      <c r="AH965" s="36" t="str">
        <f>IF(Mining_Import!G965="","",Mining_Import!G965)</f>
        <v/>
      </c>
      <c r="AI965" s="36" t="str">
        <f>IF(Mining_Import!H965="","",Mining_Import!H965)</f>
        <v/>
      </c>
      <c r="AJ965" s="36" t="str">
        <f>IF(Mining_Import!I965="","",Mining_Import!I965)</f>
        <v/>
      </c>
      <c r="BY965" s="120" t="str">
        <f t="shared" si="316"/>
        <v/>
      </c>
      <c r="BZ965" s="184" t="str">
        <f t="shared" si="329"/>
        <v/>
      </c>
      <c r="CA965" s="37" t="str">
        <f>IFERROR(VLOOKUP($BY965,Account_Value!$C$2:$F$2500,4,0),"")</f>
        <v/>
      </c>
      <c r="CB965" s="43" t="str">
        <f t="shared" si="317"/>
        <v/>
      </c>
      <c r="CC965" s="122" t="str">
        <f>IF($BZ965="","",SUM($BZ$2:$BZ965))</f>
        <v/>
      </c>
      <c r="CD965" s="43" t="str">
        <f>IF($BZ965="","",$BU$19*(SUM($BZ$2:$BZ965)))</f>
        <v/>
      </c>
    </row>
    <row r="966" spans="1:82">
      <c r="A966" s="4" t="str">
        <f t="shared" si="318"/>
        <v/>
      </c>
      <c r="B966" s="21" t="str">
        <f>IF(Investments_Import!A966="","",Investments_Import!A966)</f>
        <v/>
      </c>
      <c r="C966" s="22" t="str">
        <f t="shared" si="311"/>
        <v/>
      </c>
      <c r="D966" s="51" t="str">
        <f t="shared" si="319"/>
        <v/>
      </c>
      <c r="E966" s="3" t="str">
        <f>IF(Investments_Import!B966="","",Investments_Import!B966)</f>
        <v/>
      </c>
      <c r="F966" s="54" t="str">
        <f t="shared" si="320"/>
        <v xml:space="preserve"> </v>
      </c>
      <c r="G966" s="54" t="str">
        <f>IF($B966="","",COUNTIF($F$2:$F966,$F966))</f>
        <v/>
      </c>
      <c r="H966" s="53" t="str">
        <f t="shared" si="321"/>
        <v xml:space="preserve">  </v>
      </c>
      <c r="I966" s="3" t="str">
        <f>IF(Investments_Import!C966="","",Investments_Import!C966)</f>
        <v/>
      </c>
      <c r="J966" s="108" t="str">
        <f>IF(Investments_Import!D966="","",Investments_Import!D966)</f>
        <v/>
      </c>
      <c r="K966" s="108" t="str">
        <f t="shared" si="322"/>
        <v/>
      </c>
      <c r="L966" s="47" t="str">
        <f>IF(Investments_Import!E966="","",Investments_Import!E966)</f>
        <v/>
      </c>
      <c r="M966" s="47" t="str">
        <f t="shared" si="312"/>
        <v/>
      </c>
      <c r="N966" s="31" t="str">
        <f>IF(Investments_Import!F966="","",Investments_Import!F966)</f>
        <v/>
      </c>
      <c r="O966" s="31" t="str">
        <f t="shared" si="313"/>
        <v/>
      </c>
      <c r="P966" s="3" t="str">
        <f>IF(Investments_Import!G966="","",Investments_Import!G966)</f>
        <v/>
      </c>
      <c r="Q966" s="3" t="str">
        <f>IF(Investments_Import!H966="","",Investments_Import!H966)</f>
        <v/>
      </c>
      <c r="R966" s="37" t="str">
        <f t="shared" si="314"/>
        <v/>
      </c>
      <c r="S966" s="37" t="str">
        <f t="shared" si="315"/>
        <v/>
      </c>
      <c r="U966" s="36" t="str">
        <f>IF(Mining_Import!A966="","",Mining_Import!A966)</f>
        <v/>
      </c>
      <c r="V966" s="22" t="str">
        <f t="shared" si="323"/>
        <v/>
      </c>
      <c r="W966" s="127" t="str">
        <f t="shared" si="324"/>
        <v/>
      </c>
      <c r="X966" s="127" t="str">
        <f t="shared" si="325"/>
        <v/>
      </c>
      <c r="Y966" s="127" t="str">
        <f t="shared" si="326"/>
        <v/>
      </c>
      <c r="Z966" s="36" t="str">
        <f>IF(Mining_Import!B966="","",Mining_Import!B966)</f>
        <v/>
      </c>
      <c r="AA966" s="184" t="str">
        <f>IF(Mining_Import!$C966="","",Mining_Import!$C966)</f>
        <v/>
      </c>
      <c r="AB966" s="122" t="str">
        <f t="shared" si="327"/>
        <v/>
      </c>
      <c r="AC966" s="122" t="str">
        <f>IF($Y966&gt;Dashboard!$Q$19,$AB966,"")</f>
        <v/>
      </c>
      <c r="AD966" s="43" t="str">
        <f t="shared" si="328"/>
        <v/>
      </c>
      <c r="AE966" s="36" t="str">
        <f>IF(Mining_Import!D966="","",Mining_Import!D966)</f>
        <v/>
      </c>
      <c r="AF966" s="36" t="str">
        <f>IF(Mining_Import!E966="","",Mining_Import!E966)</f>
        <v/>
      </c>
      <c r="AG966" s="36" t="str">
        <f>IF(Mining_Import!F966="","",Mining_Import!F966)</f>
        <v/>
      </c>
      <c r="AH966" s="36" t="str">
        <f>IF(Mining_Import!G966="","",Mining_Import!G966)</f>
        <v/>
      </c>
      <c r="AI966" s="36" t="str">
        <f>IF(Mining_Import!H966="","",Mining_Import!H966)</f>
        <v/>
      </c>
      <c r="AJ966" s="36" t="str">
        <f>IF(Mining_Import!I966="","",Mining_Import!I966)</f>
        <v/>
      </c>
      <c r="BY966" s="120" t="str">
        <f t="shared" si="316"/>
        <v/>
      </c>
      <c r="BZ966" s="184" t="str">
        <f t="shared" si="329"/>
        <v/>
      </c>
      <c r="CA966" s="37" t="str">
        <f>IFERROR(VLOOKUP($BY966,Account_Value!$C$2:$F$2500,4,0),"")</f>
        <v/>
      </c>
      <c r="CB966" s="43" t="str">
        <f t="shared" si="317"/>
        <v/>
      </c>
      <c r="CC966" s="122" t="str">
        <f>IF($BZ966="","",SUM($BZ$2:$BZ966))</f>
        <v/>
      </c>
      <c r="CD966" s="43" t="str">
        <f>IF($BZ966="","",$BU$19*(SUM($BZ$2:$BZ966)))</f>
        <v/>
      </c>
    </row>
    <row r="967" spans="1:82">
      <c r="A967" s="4" t="str">
        <f t="shared" si="318"/>
        <v/>
      </c>
      <c r="B967" s="21" t="str">
        <f>IF(Investments_Import!A967="","",Investments_Import!A967)</f>
        <v/>
      </c>
      <c r="C967" s="22" t="str">
        <f t="shared" si="311"/>
        <v/>
      </c>
      <c r="D967" s="51" t="str">
        <f t="shared" si="319"/>
        <v/>
      </c>
      <c r="E967" s="3" t="str">
        <f>IF(Investments_Import!B967="","",Investments_Import!B967)</f>
        <v/>
      </c>
      <c r="F967" s="54" t="str">
        <f t="shared" si="320"/>
        <v xml:space="preserve"> </v>
      </c>
      <c r="G967" s="54" t="str">
        <f>IF($B967="","",COUNTIF($F$2:$F967,$F967))</f>
        <v/>
      </c>
      <c r="H967" s="53" t="str">
        <f t="shared" si="321"/>
        <v xml:space="preserve">  </v>
      </c>
      <c r="I967" s="3" t="str">
        <f>IF(Investments_Import!C967="","",Investments_Import!C967)</f>
        <v/>
      </c>
      <c r="J967" s="108" t="str">
        <f>IF(Investments_Import!D967="","",Investments_Import!D967)</f>
        <v/>
      </c>
      <c r="K967" s="108" t="str">
        <f t="shared" si="322"/>
        <v/>
      </c>
      <c r="L967" s="47" t="str">
        <f>IF(Investments_Import!E967="","",Investments_Import!E967)</f>
        <v/>
      </c>
      <c r="M967" s="47" t="str">
        <f t="shared" si="312"/>
        <v/>
      </c>
      <c r="N967" s="31" t="str">
        <f>IF(Investments_Import!F967="","",Investments_Import!F967)</f>
        <v/>
      </c>
      <c r="O967" s="31" t="str">
        <f t="shared" si="313"/>
        <v/>
      </c>
      <c r="P967" s="3" t="str">
        <f>IF(Investments_Import!G967="","",Investments_Import!G967)</f>
        <v/>
      </c>
      <c r="Q967" s="3" t="str">
        <f>IF(Investments_Import!H967="","",Investments_Import!H967)</f>
        <v/>
      </c>
      <c r="R967" s="37" t="str">
        <f t="shared" si="314"/>
        <v/>
      </c>
      <c r="S967" s="37" t="str">
        <f t="shared" si="315"/>
        <v/>
      </c>
      <c r="U967" s="36" t="str">
        <f>IF(Mining_Import!A967="","",Mining_Import!A967)</f>
        <v/>
      </c>
      <c r="V967" s="22" t="str">
        <f t="shared" si="323"/>
        <v/>
      </c>
      <c r="W967" s="127" t="str">
        <f t="shared" si="324"/>
        <v/>
      </c>
      <c r="X967" s="127" t="str">
        <f t="shared" si="325"/>
        <v/>
      </c>
      <c r="Y967" s="127" t="str">
        <f t="shared" si="326"/>
        <v/>
      </c>
      <c r="Z967" s="36" t="str">
        <f>IF(Mining_Import!B967="","",Mining_Import!B967)</f>
        <v/>
      </c>
      <c r="AA967" s="184" t="str">
        <f>IF(Mining_Import!$C967="","",Mining_Import!$C967)</f>
        <v/>
      </c>
      <c r="AB967" s="122" t="str">
        <f t="shared" si="327"/>
        <v/>
      </c>
      <c r="AC967" s="122" t="str">
        <f>IF($Y967&gt;Dashboard!$Q$19,$AB967,"")</f>
        <v/>
      </c>
      <c r="AD967" s="43" t="str">
        <f t="shared" si="328"/>
        <v/>
      </c>
      <c r="AE967" s="36" t="str">
        <f>IF(Mining_Import!D967="","",Mining_Import!D967)</f>
        <v/>
      </c>
      <c r="AF967" s="36" t="str">
        <f>IF(Mining_Import!E967="","",Mining_Import!E967)</f>
        <v/>
      </c>
      <c r="AG967" s="36" t="str">
        <f>IF(Mining_Import!F967="","",Mining_Import!F967)</f>
        <v/>
      </c>
      <c r="AH967" s="36" t="str">
        <f>IF(Mining_Import!G967="","",Mining_Import!G967)</f>
        <v/>
      </c>
      <c r="AI967" s="36" t="str">
        <f>IF(Mining_Import!H967="","",Mining_Import!H967)</f>
        <v/>
      </c>
      <c r="AJ967" s="36" t="str">
        <f>IF(Mining_Import!I967="","",Mining_Import!I967)</f>
        <v/>
      </c>
      <c r="BY967" s="120" t="str">
        <f t="shared" si="316"/>
        <v/>
      </c>
      <c r="BZ967" s="184" t="str">
        <f t="shared" si="329"/>
        <v/>
      </c>
      <c r="CA967" s="37" t="str">
        <f>IFERROR(VLOOKUP($BY967,Account_Value!$C$2:$F$2500,4,0),"")</f>
        <v/>
      </c>
      <c r="CB967" s="43" t="str">
        <f t="shared" si="317"/>
        <v/>
      </c>
      <c r="CC967" s="122" t="str">
        <f>IF($BZ967="","",SUM($BZ$2:$BZ967))</f>
        <v/>
      </c>
      <c r="CD967" s="43" t="str">
        <f>IF($BZ967="","",$BU$19*(SUM($BZ$2:$BZ967)))</f>
        <v/>
      </c>
    </row>
    <row r="968" spans="1:82">
      <c r="A968" s="4" t="str">
        <f t="shared" si="318"/>
        <v/>
      </c>
      <c r="B968" s="21" t="str">
        <f>IF(Investments_Import!A968="","",Investments_Import!A968)</f>
        <v/>
      </c>
      <c r="C968" s="22" t="str">
        <f t="shared" si="311"/>
        <v/>
      </c>
      <c r="D968" s="51" t="str">
        <f t="shared" si="319"/>
        <v/>
      </c>
      <c r="E968" s="3" t="str">
        <f>IF(Investments_Import!B968="","",Investments_Import!B968)</f>
        <v/>
      </c>
      <c r="F968" s="54" t="str">
        <f t="shared" si="320"/>
        <v xml:space="preserve"> </v>
      </c>
      <c r="G968" s="54" t="str">
        <f>IF($B968="","",COUNTIF($F$2:$F968,$F968))</f>
        <v/>
      </c>
      <c r="H968" s="53" t="str">
        <f t="shared" si="321"/>
        <v xml:space="preserve">  </v>
      </c>
      <c r="I968" s="3" t="str">
        <f>IF(Investments_Import!C968="","",Investments_Import!C968)</f>
        <v/>
      </c>
      <c r="J968" s="108" t="str">
        <f>IF(Investments_Import!D968="","",Investments_Import!D968)</f>
        <v/>
      </c>
      <c r="K968" s="108" t="str">
        <f t="shared" si="322"/>
        <v/>
      </c>
      <c r="L968" s="47" t="str">
        <f>IF(Investments_Import!E968="","",Investments_Import!E968)</f>
        <v/>
      </c>
      <c r="M968" s="47" t="str">
        <f t="shared" si="312"/>
        <v/>
      </c>
      <c r="N968" s="31" t="str">
        <f>IF(Investments_Import!F968="","",Investments_Import!F968)</f>
        <v/>
      </c>
      <c r="O968" s="31" t="str">
        <f t="shared" si="313"/>
        <v/>
      </c>
      <c r="P968" s="3" t="str">
        <f>IF(Investments_Import!G968="","",Investments_Import!G968)</f>
        <v/>
      </c>
      <c r="Q968" s="3" t="str">
        <f>IF(Investments_Import!H968="","",Investments_Import!H968)</f>
        <v/>
      </c>
      <c r="R968" s="37" t="str">
        <f t="shared" si="314"/>
        <v/>
      </c>
      <c r="S968" s="37" t="str">
        <f t="shared" si="315"/>
        <v/>
      </c>
      <c r="U968" s="36" t="str">
        <f>IF(Mining_Import!A968="","",Mining_Import!A968)</f>
        <v/>
      </c>
      <c r="V968" s="22" t="str">
        <f t="shared" si="323"/>
        <v/>
      </c>
      <c r="W968" s="127" t="str">
        <f t="shared" si="324"/>
        <v/>
      </c>
      <c r="X968" s="127" t="str">
        <f t="shared" si="325"/>
        <v/>
      </c>
      <c r="Y968" s="127" t="str">
        <f t="shared" si="326"/>
        <v/>
      </c>
      <c r="Z968" s="36" t="str">
        <f>IF(Mining_Import!B968="","",Mining_Import!B968)</f>
        <v/>
      </c>
      <c r="AA968" s="184" t="str">
        <f>IF(Mining_Import!$C968="","",Mining_Import!$C968)</f>
        <v/>
      </c>
      <c r="AB968" s="122" t="str">
        <f t="shared" si="327"/>
        <v/>
      </c>
      <c r="AC968" s="122" t="str">
        <f>IF($Y968&gt;Dashboard!$Q$19,$AB968,"")</f>
        <v/>
      </c>
      <c r="AD968" s="43" t="str">
        <f t="shared" si="328"/>
        <v/>
      </c>
      <c r="AE968" s="36" t="str">
        <f>IF(Mining_Import!D968="","",Mining_Import!D968)</f>
        <v/>
      </c>
      <c r="AF968" s="36" t="str">
        <f>IF(Mining_Import!E968="","",Mining_Import!E968)</f>
        <v/>
      </c>
      <c r="AG968" s="36" t="str">
        <f>IF(Mining_Import!F968="","",Mining_Import!F968)</f>
        <v/>
      </c>
      <c r="AH968" s="36" t="str">
        <f>IF(Mining_Import!G968="","",Mining_Import!G968)</f>
        <v/>
      </c>
      <c r="AI968" s="36" t="str">
        <f>IF(Mining_Import!H968="","",Mining_Import!H968)</f>
        <v/>
      </c>
      <c r="AJ968" s="36" t="str">
        <f>IF(Mining_Import!I968="","",Mining_Import!I968)</f>
        <v/>
      </c>
      <c r="BY968" s="120" t="str">
        <f t="shared" si="316"/>
        <v/>
      </c>
      <c r="BZ968" s="184" t="str">
        <f t="shared" si="329"/>
        <v/>
      </c>
      <c r="CA968" s="37" t="str">
        <f>IFERROR(VLOOKUP($BY968,Account_Value!$C$2:$F$2500,4,0),"")</f>
        <v/>
      </c>
      <c r="CB968" s="43" t="str">
        <f t="shared" si="317"/>
        <v/>
      </c>
      <c r="CC968" s="122" t="str">
        <f>IF($BZ968="","",SUM($BZ$2:$BZ968))</f>
        <v/>
      </c>
      <c r="CD968" s="43" t="str">
        <f>IF($BZ968="","",$BU$19*(SUM($BZ$2:$BZ968)))</f>
        <v/>
      </c>
    </row>
    <row r="969" spans="1:82">
      <c r="A969" s="4" t="str">
        <f t="shared" si="318"/>
        <v/>
      </c>
      <c r="B969" s="21" t="str">
        <f>IF(Investments_Import!A969="","",Investments_Import!A969)</f>
        <v/>
      </c>
      <c r="C969" s="22" t="str">
        <f t="shared" si="311"/>
        <v/>
      </c>
      <c r="D969" s="51" t="str">
        <f t="shared" si="319"/>
        <v/>
      </c>
      <c r="E969" s="3" t="str">
        <f>IF(Investments_Import!B969="","",Investments_Import!B969)</f>
        <v/>
      </c>
      <c r="F969" s="54" t="str">
        <f t="shared" si="320"/>
        <v xml:space="preserve"> </v>
      </c>
      <c r="G969" s="54" t="str">
        <f>IF($B969="","",COUNTIF($F$2:$F969,$F969))</f>
        <v/>
      </c>
      <c r="H969" s="53" t="str">
        <f t="shared" si="321"/>
        <v xml:space="preserve">  </v>
      </c>
      <c r="I969" s="3" t="str">
        <f>IF(Investments_Import!C969="","",Investments_Import!C969)</f>
        <v/>
      </c>
      <c r="J969" s="108" t="str">
        <f>IF(Investments_Import!D969="","",Investments_Import!D969)</f>
        <v/>
      </c>
      <c r="K969" s="108" t="str">
        <f t="shared" si="322"/>
        <v/>
      </c>
      <c r="L969" s="47" t="str">
        <f>IF(Investments_Import!E969="","",Investments_Import!E969)</f>
        <v/>
      </c>
      <c r="M969" s="47" t="str">
        <f t="shared" si="312"/>
        <v/>
      </c>
      <c r="N969" s="31" t="str">
        <f>IF(Investments_Import!F969="","",Investments_Import!F969)</f>
        <v/>
      </c>
      <c r="O969" s="31" t="str">
        <f t="shared" si="313"/>
        <v/>
      </c>
      <c r="P969" s="3" t="str">
        <f>IF(Investments_Import!G969="","",Investments_Import!G969)</f>
        <v/>
      </c>
      <c r="Q969" s="3" t="str">
        <f>IF(Investments_Import!H969="","",Investments_Import!H969)</f>
        <v/>
      </c>
      <c r="R969" s="37" t="str">
        <f t="shared" si="314"/>
        <v/>
      </c>
      <c r="S969" s="37" t="str">
        <f t="shared" si="315"/>
        <v/>
      </c>
      <c r="U969" s="36" t="str">
        <f>IF(Mining_Import!A969="","",Mining_Import!A969)</f>
        <v/>
      </c>
      <c r="V969" s="22" t="str">
        <f t="shared" si="323"/>
        <v/>
      </c>
      <c r="W969" s="127" t="str">
        <f t="shared" si="324"/>
        <v/>
      </c>
      <c r="X969" s="127" t="str">
        <f t="shared" si="325"/>
        <v/>
      </c>
      <c r="Y969" s="127" t="str">
        <f t="shared" si="326"/>
        <v/>
      </c>
      <c r="Z969" s="36" t="str">
        <f>IF(Mining_Import!B969="","",Mining_Import!B969)</f>
        <v/>
      </c>
      <c r="AA969" s="184" t="str">
        <f>IF(Mining_Import!$C969="","",Mining_Import!$C969)</f>
        <v/>
      </c>
      <c r="AB969" s="122" t="str">
        <f t="shared" si="327"/>
        <v/>
      </c>
      <c r="AC969" s="122" t="str">
        <f>IF($Y969&gt;Dashboard!$Q$19,$AB969,"")</f>
        <v/>
      </c>
      <c r="AD969" s="43" t="str">
        <f t="shared" si="328"/>
        <v/>
      </c>
      <c r="AE969" s="36" t="str">
        <f>IF(Mining_Import!D969="","",Mining_Import!D969)</f>
        <v/>
      </c>
      <c r="AF969" s="36" t="str">
        <f>IF(Mining_Import!E969="","",Mining_Import!E969)</f>
        <v/>
      </c>
      <c r="AG969" s="36" t="str">
        <f>IF(Mining_Import!F969="","",Mining_Import!F969)</f>
        <v/>
      </c>
      <c r="AH969" s="36" t="str">
        <f>IF(Mining_Import!G969="","",Mining_Import!G969)</f>
        <v/>
      </c>
      <c r="AI969" s="36" t="str">
        <f>IF(Mining_Import!H969="","",Mining_Import!H969)</f>
        <v/>
      </c>
      <c r="AJ969" s="36" t="str">
        <f>IF(Mining_Import!I969="","",Mining_Import!I969)</f>
        <v/>
      </c>
      <c r="BY969" s="120" t="str">
        <f t="shared" si="316"/>
        <v/>
      </c>
      <c r="BZ969" s="184" t="str">
        <f t="shared" si="329"/>
        <v/>
      </c>
      <c r="CA969" s="37" t="str">
        <f>IFERROR(VLOOKUP($BY969,Account_Value!$C$2:$F$2500,4,0),"")</f>
        <v/>
      </c>
      <c r="CB969" s="43" t="str">
        <f t="shared" si="317"/>
        <v/>
      </c>
      <c r="CC969" s="122" t="str">
        <f>IF($BZ969="","",SUM($BZ$2:$BZ969))</f>
        <v/>
      </c>
      <c r="CD969" s="43" t="str">
        <f>IF($BZ969="","",$BU$19*(SUM($BZ$2:$BZ969)))</f>
        <v/>
      </c>
    </row>
    <row r="970" spans="1:82">
      <c r="A970" s="4" t="str">
        <f t="shared" si="318"/>
        <v/>
      </c>
      <c r="B970" s="21" t="str">
        <f>IF(Investments_Import!A970="","",Investments_Import!A970)</f>
        <v/>
      </c>
      <c r="C970" s="22" t="str">
        <f t="shared" si="311"/>
        <v/>
      </c>
      <c r="D970" s="51" t="str">
        <f t="shared" si="319"/>
        <v/>
      </c>
      <c r="E970" s="3" t="str">
        <f>IF(Investments_Import!B970="","",Investments_Import!B970)</f>
        <v/>
      </c>
      <c r="F970" s="54" t="str">
        <f t="shared" si="320"/>
        <v xml:space="preserve"> </v>
      </c>
      <c r="G970" s="54" t="str">
        <f>IF($B970="","",COUNTIF($F$2:$F970,$F970))</f>
        <v/>
      </c>
      <c r="H970" s="53" t="str">
        <f t="shared" si="321"/>
        <v xml:space="preserve">  </v>
      </c>
      <c r="I970" s="3" t="str">
        <f>IF(Investments_Import!C970="","",Investments_Import!C970)</f>
        <v/>
      </c>
      <c r="J970" s="108" t="str">
        <f>IF(Investments_Import!D970="","",Investments_Import!D970)</f>
        <v/>
      </c>
      <c r="K970" s="108" t="str">
        <f t="shared" si="322"/>
        <v/>
      </c>
      <c r="L970" s="47" t="str">
        <f>IF(Investments_Import!E970="","",Investments_Import!E970)</f>
        <v/>
      </c>
      <c r="M970" s="47" t="str">
        <f t="shared" si="312"/>
        <v/>
      </c>
      <c r="N970" s="31" t="str">
        <f>IF(Investments_Import!F970="","",Investments_Import!F970)</f>
        <v/>
      </c>
      <c r="O970" s="31" t="str">
        <f t="shared" si="313"/>
        <v/>
      </c>
      <c r="P970" s="3" t="str">
        <f>IF(Investments_Import!G970="","",Investments_Import!G970)</f>
        <v/>
      </c>
      <c r="Q970" s="3" t="str">
        <f>IF(Investments_Import!H970="","",Investments_Import!H970)</f>
        <v/>
      </c>
      <c r="R970" s="37" t="str">
        <f t="shared" si="314"/>
        <v/>
      </c>
      <c r="S970" s="37" t="str">
        <f t="shared" si="315"/>
        <v/>
      </c>
      <c r="U970" s="36" t="str">
        <f>IF(Mining_Import!A970="","",Mining_Import!A970)</f>
        <v/>
      </c>
      <c r="V970" s="22" t="str">
        <f t="shared" si="323"/>
        <v/>
      </c>
      <c r="W970" s="127" t="str">
        <f t="shared" si="324"/>
        <v/>
      </c>
      <c r="X970" s="127" t="str">
        <f t="shared" si="325"/>
        <v/>
      </c>
      <c r="Y970" s="127" t="str">
        <f t="shared" si="326"/>
        <v/>
      </c>
      <c r="Z970" s="36" t="str">
        <f>IF(Mining_Import!B970="","",Mining_Import!B970)</f>
        <v/>
      </c>
      <c r="AA970" s="184" t="str">
        <f>IF(Mining_Import!$C970="","",Mining_Import!$C970)</f>
        <v/>
      </c>
      <c r="AB970" s="122" t="str">
        <f t="shared" si="327"/>
        <v/>
      </c>
      <c r="AC970" s="122" t="str">
        <f>IF($Y970&gt;Dashboard!$Q$19,$AB970,"")</f>
        <v/>
      </c>
      <c r="AD970" s="43" t="str">
        <f t="shared" si="328"/>
        <v/>
      </c>
      <c r="AE970" s="36" t="str">
        <f>IF(Mining_Import!D970="","",Mining_Import!D970)</f>
        <v/>
      </c>
      <c r="AF970" s="36" t="str">
        <f>IF(Mining_Import!E970="","",Mining_Import!E970)</f>
        <v/>
      </c>
      <c r="AG970" s="36" t="str">
        <f>IF(Mining_Import!F970="","",Mining_Import!F970)</f>
        <v/>
      </c>
      <c r="AH970" s="36" t="str">
        <f>IF(Mining_Import!G970="","",Mining_Import!G970)</f>
        <v/>
      </c>
      <c r="AI970" s="36" t="str">
        <f>IF(Mining_Import!H970="","",Mining_Import!H970)</f>
        <v/>
      </c>
      <c r="AJ970" s="36" t="str">
        <f>IF(Mining_Import!I970="","",Mining_Import!I970)</f>
        <v/>
      </c>
      <c r="BY970" s="120" t="str">
        <f t="shared" si="316"/>
        <v/>
      </c>
      <c r="BZ970" s="184" t="str">
        <f t="shared" si="329"/>
        <v/>
      </c>
      <c r="CA970" s="37" t="str">
        <f>IFERROR(VLOOKUP($BY970,Account_Value!$C$2:$F$2500,4,0),"")</f>
        <v/>
      </c>
      <c r="CB970" s="43" t="str">
        <f t="shared" si="317"/>
        <v/>
      </c>
      <c r="CC970" s="122" t="str">
        <f>IF($BZ970="","",SUM($BZ$2:$BZ970))</f>
        <v/>
      </c>
      <c r="CD970" s="43" t="str">
        <f>IF($BZ970="","",$BU$19*(SUM($BZ$2:$BZ970)))</f>
        <v/>
      </c>
    </row>
    <row r="971" spans="1:82">
      <c r="A971" s="4" t="str">
        <f t="shared" si="318"/>
        <v/>
      </c>
      <c r="B971" s="21" t="str">
        <f>IF(Investments_Import!A971="","",Investments_Import!A971)</f>
        <v/>
      </c>
      <c r="C971" s="22" t="str">
        <f t="shared" si="311"/>
        <v/>
      </c>
      <c r="D971" s="51" t="str">
        <f t="shared" si="319"/>
        <v/>
      </c>
      <c r="E971" s="3" t="str">
        <f>IF(Investments_Import!B971="","",Investments_Import!B971)</f>
        <v/>
      </c>
      <c r="F971" s="54" t="str">
        <f t="shared" si="320"/>
        <v xml:space="preserve"> </v>
      </c>
      <c r="G971" s="54" t="str">
        <f>IF($B971="","",COUNTIF($F$2:$F971,$F971))</f>
        <v/>
      </c>
      <c r="H971" s="53" t="str">
        <f t="shared" si="321"/>
        <v xml:space="preserve">  </v>
      </c>
      <c r="I971" s="3" t="str">
        <f>IF(Investments_Import!C971="","",Investments_Import!C971)</f>
        <v/>
      </c>
      <c r="J971" s="108" t="str">
        <f>IF(Investments_Import!D971="","",Investments_Import!D971)</f>
        <v/>
      </c>
      <c r="K971" s="108" t="str">
        <f t="shared" si="322"/>
        <v/>
      </c>
      <c r="L971" s="47" t="str">
        <f>IF(Investments_Import!E971="","",Investments_Import!E971)</f>
        <v/>
      </c>
      <c r="M971" s="47" t="str">
        <f t="shared" si="312"/>
        <v/>
      </c>
      <c r="N971" s="31" t="str">
        <f>IF(Investments_Import!F971="","",Investments_Import!F971)</f>
        <v/>
      </c>
      <c r="O971" s="31" t="str">
        <f t="shared" si="313"/>
        <v/>
      </c>
      <c r="P971" s="3" t="str">
        <f>IF(Investments_Import!G971="","",Investments_Import!G971)</f>
        <v/>
      </c>
      <c r="Q971" s="3" t="str">
        <f>IF(Investments_Import!H971="","",Investments_Import!H971)</f>
        <v/>
      </c>
      <c r="R971" s="37" t="str">
        <f t="shared" si="314"/>
        <v/>
      </c>
      <c r="S971" s="37" t="str">
        <f t="shared" si="315"/>
        <v/>
      </c>
      <c r="U971" s="36" t="str">
        <f>IF(Mining_Import!A971="","",Mining_Import!A971)</f>
        <v/>
      </c>
      <c r="V971" s="22" t="str">
        <f t="shared" si="323"/>
        <v/>
      </c>
      <c r="W971" s="127" t="str">
        <f t="shared" si="324"/>
        <v/>
      </c>
      <c r="X971" s="127" t="str">
        <f t="shared" si="325"/>
        <v/>
      </c>
      <c r="Y971" s="127" t="str">
        <f t="shared" si="326"/>
        <v/>
      </c>
      <c r="Z971" s="36" t="str">
        <f>IF(Mining_Import!B971="","",Mining_Import!B971)</f>
        <v/>
      </c>
      <c r="AA971" s="184" t="str">
        <f>IF(Mining_Import!$C971="","",Mining_Import!$C971)</f>
        <v/>
      </c>
      <c r="AB971" s="122" t="str">
        <f t="shared" si="327"/>
        <v/>
      </c>
      <c r="AC971" s="122" t="str">
        <f>IF($Y971&gt;Dashboard!$Q$19,$AB971,"")</f>
        <v/>
      </c>
      <c r="AD971" s="43" t="str">
        <f t="shared" si="328"/>
        <v/>
      </c>
      <c r="AE971" s="36" t="str">
        <f>IF(Mining_Import!D971="","",Mining_Import!D971)</f>
        <v/>
      </c>
      <c r="AF971" s="36" t="str">
        <f>IF(Mining_Import!E971="","",Mining_Import!E971)</f>
        <v/>
      </c>
      <c r="AG971" s="36" t="str">
        <f>IF(Mining_Import!F971="","",Mining_Import!F971)</f>
        <v/>
      </c>
      <c r="AH971" s="36" t="str">
        <f>IF(Mining_Import!G971="","",Mining_Import!G971)</f>
        <v/>
      </c>
      <c r="AI971" s="36" t="str">
        <f>IF(Mining_Import!H971="","",Mining_Import!H971)</f>
        <v/>
      </c>
      <c r="AJ971" s="36" t="str">
        <f>IF(Mining_Import!I971="","",Mining_Import!I971)</f>
        <v/>
      </c>
      <c r="BY971" s="120" t="str">
        <f t="shared" si="316"/>
        <v/>
      </c>
      <c r="BZ971" s="184" t="str">
        <f t="shared" si="329"/>
        <v/>
      </c>
      <c r="CA971" s="37" t="str">
        <f>IFERROR(VLOOKUP($BY971,Account_Value!$C$2:$F$2500,4,0),"")</f>
        <v/>
      </c>
      <c r="CB971" s="43" t="str">
        <f t="shared" si="317"/>
        <v/>
      </c>
      <c r="CC971" s="122" t="str">
        <f>IF($BZ971="","",SUM($BZ$2:$BZ971))</f>
        <v/>
      </c>
      <c r="CD971" s="43" t="str">
        <f>IF($BZ971="","",$BU$19*(SUM($BZ$2:$BZ971)))</f>
        <v/>
      </c>
    </row>
    <row r="972" spans="1:82">
      <c r="A972" s="4" t="str">
        <f t="shared" si="318"/>
        <v/>
      </c>
      <c r="B972" s="21" t="str">
        <f>IF(Investments_Import!A972="","",Investments_Import!A972)</f>
        <v/>
      </c>
      <c r="C972" s="22" t="str">
        <f t="shared" si="311"/>
        <v/>
      </c>
      <c r="D972" s="51" t="str">
        <f t="shared" si="319"/>
        <v/>
      </c>
      <c r="E972" s="3" t="str">
        <f>IF(Investments_Import!B972="","",Investments_Import!B972)</f>
        <v/>
      </c>
      <c r="F972" s="54" t="str">
        <f t="shared" si="320"/>
        <v xml:space="preserve"> </v>
      </c>
      <c r="G972" s="54" t="str">
        <f>IF($B972="","",COUNTIF($F$2:$F972,$F972))</f>
        <v/>
      </c>
      <c r="H972" s="53" t="str">
        <f t="shared" si="321"/>
        <v xml:space="preserve">  </v>
      </c>
      <c r="I972" s="3" t="str">
        <f>IF(Investments_Import!C972="","",Investments_Import!C972)</f>
        <v/>
      </c>
      <c r="J972" s="108" t="str">
        <f>IF(Investments_Import!D972="","",Investments_Import!D972)</f>
        <v/>
      </c>
      <c r="K972" s="108" t="str">
        <f t="shared" si="322"/>
        <v/>
      </c>
      <c r="L972" s="47" t="str">
        <f>IF(Investments_Import!E972="","",Investments_Import!E972)</f>
        <v/>
      </c>
      <c r="M972" s="47" t="str">
        <f t="shared" si="312"/>
        <v/>
      </c>
      <c r="N972" s="31" t="str">
        <f>IF(Investments_Import!F972="","",Investments_Import!F972)</f>
        <v/>
      </c>
      <c r="O972" s="31" t="str">
        <f t="shared" si="313"/>
        <v/>
      </c>
      <c r="P972" s="3" t="str">
        <f>IF(Investments_Import!G972="","",Investments_Import!G972)</f>
        <v/>
      </c>
      <c r="Q972" s="3" t="str">
        <f>IF(Investments_Import!H972="","",Investments_Import!H972)</f>
        <v/>
      </c>
      <c r="R972" s="37" t="str">
        <f t="shared" si="314"/>
        <v/>
      </c>
      <c r="S972" s="37" t="str">
        <f t="shared" si="315"/>
        <v/>
      </c>
      <c r="U972" s="36" t="str">
        <f>IF(Mining_Import!A972="","",Mining_Import!A972)</f>
        <v/>
      </c>
      <c r="V972" s="22" t="str">
        <f t="shared" si="323"/>
        <v/>
      </c>
      <c r="W972" s="127" t="str">
        <f t="shared" si="324"/>
        <v/>
      </c>
      <c r="X972" s="127" t="str">
        <f t="shared" si="325"/>
        <v/>
      </c>
      <c r="Y972" s="127" t="str">
        <f t="shared" si="326"/>
        <v/>
      </c>
      <c r="Z972" s="36" t="str">
        <f>IF(Mining_Import!B972="","",Mining_Import!B972)</f>
        <v/>
      </c>
      <c r="AA972" s="184" t="str">
        <f>IF(Mining_Import!$C972="","",Mining_Import!$C972)</f>
        <v/>
      </c>
      <c r="AB972" s="122" t="str">
        <f t="shared" si="327"/>
        <v/>
      </c>
      <c r="AC972" s="122" t="str">
        <f>IF($Y972&gt;Dashboard!$Q$19,$AB972,"")</f>
        <v/>
      </c>
      <c r="AD972" s="43" t="str">
        <f t="shared" si="328"/>
        <v/>
      </c>
      <c r="AE972" s="36" t="str">
        <f>IF(Mining_Import!D972="","",Mining_Import!D972)</f>
        <v/>
      </c>
      <c r="AF972" s="36" t="str">
        <f>IF(Mining_Import!E972="","",Mining_Import!E972)</f>
        <v/>
      </c>
      <c r="AG972" s="36" t="str">
        <f>IF(Mining_Import!F972="","",Mining_Import!F972)</f>
        <v/>
      </c>
      <c r="AH972" s="36" t="str">
        <f>IF(Mining_Import!G972="","",Mining_Import!G972)</f>
        <v/>
      </c>
      <c r="AI972" s="36" t="str">
        <f>IF(Mining_Import!H972="","",Mining_Import!H972)</f>
        <v/>
      </c>
      <c r="AJ972" s="36" t="str">
        <f>IF(Mining_Import!I972="","",Mining_Import!I972)</f>
        <v/>
      </c>
      <c r="BY972" s="120" t="str">
        <f t="shared" si="316"/>
        <v/>
      </c>
      <c r="BZ972" s="184" t="str">
        <f t="shared" si="329"/>
        <v/>
      </c>
      <c r="CA972" s="37" t="str">
        <f>IFERROR(VLOOKUP($BY972,Account_Value!$C$2:$F$2500,4,0),"")</f>
        <v/>
      </c>
      <c r="CB972" s="43" t="str">
        <f t="shared" si="317"/>
        <v/>
      </c>
      <c r="CC972" s="122" t="str">
        <f>IF($BZ972="","",SUM($BZ$2:$BZ972))</f>
        <v/>
      </c>
      <c r="CD972" s="43" t="str">
        <f>IF($BZ972="","",$BU$19*(SUM($BZ$2:$BZ972)))</f>
        <v/>
      </c>
    </row>
    <row r="973" spans="1:82">
      <c r="A973" s="4" t="str">
        <f t="shared" si="318"/>
        <v/>
      </c>
      <c r="B973" s="21" t="str">
        <f>IF(Investments_Import!A973="","",Investments_Import!A973)</f>
        <v/>
      </c>
      <c r="C973" s="22" t="str">
        <f t="shared" si="311"/>
        <v/>
      </c>
      <c r="D973" s="51" t="str">
        <f t="shared" si="319"/>
        <v/>
      </c>
      <c r="E973" s="3" t="str">
        <f>IF(Investments_Import!B973="","",Investments_Import!B973)</f>
        <v/>
      </c>
      <c r="F973" s="54" t="str">
        <f t="shared" si="320"/>
        <v xml:space="preserve"> </v>
      </c>
      <c r="G973" s="54" t="str">
        <f>IF($B973="","",COUNTIF($F$2:$F973,$F973))</f>
        <v/>
      </c>
      <c r="H973" s="53" t="str">
        <f t="shared" si="321"/>
        <v xml:space="preserve">  </v>
      </c>
      <c r="I973" s="3" t="str">
        <f>IF(Investments_Import!C973="","",Investments_Import!C973)</f>
        <v/>
      </c>
      <c r="J973" s="108" t="str">
        <f>IF(Investments_Import!D973="","",Investments_Import!D973)</f>
        <v/>
      </c>
      <c r="K973" s="108" t="str">
        <f t="shared" si="322"/>
        <v/>
      </c>
      <c r="L973" s="47" t="str">
        <f>IF(Investments_Import!E973="","",Investments_Import!E973)</f>
        <v/>
      </c>
      <c r="M973" s="47" t="str">
        <f t="shared" si="312"/>
        <v/>
      </c>
      <c r="N973" s="31" t="str">
        <f>IF(Investments_Import!F973="","",Investments_Import!F973)</f>
        <v/>
      </c>
      <c r="O973" s="31" t="str">
        <f t="shared" si="313"/>
        <v/>
      </c>
      <c r="P973" s="3" t="str">
        <f>IF(Investments_Import!G973="","",Investments_Import!G973)</f>
        <v/>
      </c>
      <c r="Q973" s="3" t="str">
        <f>IF(Investments_Import!H973="","",Investments_Import!H973)</f>
        <v/>
      </c>
      <c r="R973" s="37" t="str">
        <f t="shared" si="314"/>
        <v/>
      </c>
      <c r="S973" s="37" t="str">
        <f t="shared" si="315"/>
        <v/>
      </c>
      <c r="U973" s="36" t="str">
        <f>IF(Mining_Import!A973="","",Mining_Import!A973)</f>
        <v/>
      </c>
      <c r="V973" s="22" t="str">
        <f t="shared" si="323"/>
        <v/>
      </c>
      <c r="W973" s="127" t="str">
        <f t="shared" si="324"/>
        <v/>
      </c>
      <c r="X973" s="127" t="str">
        <f t="shared" si="325"/>
        <v/>
      </c>
      <c r="Y973" s="127" t="str">
        <f t="shared" si="326"/>
        <v/>
      </c>
      <c r="Z973" s="36" t="str">
        <f>IF(Mining_Import!B973="","",Mining_Import!B973)</f>
        <v/>
      </c>
      <c r="AA973" s="184" t="str">
        <f>IF(Mining_Import!$C973="","",Mining_Import!$C973)</f>
        <v/>
      </c>
      <c r="AB973" s="122" t="str">
        <f t="shared" si="327"/>
        <v/>
      </c>
      <c r="AC973" s="122" t="str">
        <f>IF($Y973&gt;Dashboard!$Q$19,$AB973,"")</f>
        <v/>
      </c>
      <c r="AD973" s="43" t="str">
        <f t="shared" si="328"/>
        <v/>
      </c>
      <c r="AE973" s="36" t="str">
        <f>IF(Mining_Import!D973="","",Mining_Import!D973)</f>
        <v/>
      </c>
      <c r="AF973" s="36" t="str">
        <f>IF(Mining_Import!E973="","",Mining_Import!E973)</f>
        <v/>
      </c>
      <c r="AG973" s="36" t="str">
        <f>IF(Mining_Import!F973="","",Mining_Import!F973)</f>
        <v/>
      </c>
      <c r="AH973" s="36" t="str">
        <f>IF(Mining_Import!G973="","",Mining_Import!G973)</f>
        <v/>
      </c>
      <c r="AI973" s="36" t="str">
        <f>IF(Mining_Import!H973="","",Mining_Import!H973)</f>
        <v/>
      </c>
      <c r="AJ973" s="36" t="str">
        <f>IF(Mining_Import!I973="","",Mining_Import!I973)</f>
        <v/>
      </c>
      <c r="BY973" s="120" t="str">
        <f t="shared" si="316"/>
        <v/>
      </c>
      <c r="BZ973" s="184" t="str">
        <f t="shared" si="329"/>
        <v/>
      </c>
      <c r="CA973" s="37" t="str">
        <f>IFERROR(VLOOKUP($BY973,Account_Value!$C$2:$F$2500,4,0),"")</f>
        <v/>
      </c>
      <c r="CB973" s="43" t="str">
        <f t="shared" si="317"/>
        <v/>
      </c>
      <c r="CC973" s="122" t="str">
        <f>IF($BZ973="","",SUM($BZ$2:$BZ973))</f>
        <v/>
      </c>
      <c r="CD973" s="43" t="str">
        <f>IF($BZ973="","",$BU$19*(SUM($BZ$2:$BZ973)))</f>
        <v/>
      </c>
    </row>
    <row r="974" spans="1:82">
      <c r="A974" s="4" t="str">
        <f t="shared" si="318"/>
        <v/>
      </c>
      <c r="B974" s="21" t="str">
        <f>IF(Investments_Import!A974="","",Investments_Import!A974)</f>
        <v/>
      </c>
      <c r="C974" s="22" t="str">
        <f t="shared" si="311"/>
        <v/>
      </c>
      <c r="D974" s="51" t="str">
        <f t="shared" si="319"/>
        <v/>
      </c>
      <c r="E974" s="3" t="str">
        <f>IF(Investments_Import!B974="","",Investments_Import!B974)</f>
        <v/>
      </c>
      <c r="F974" s="54" t="str">
        <f t="shared" si="320"/>
        <v xml:space="preserve"> </v>
      </c>
      <c r="G974" s="54" t="str">
        <f>IF($B974="","",COUNTIF($F$2:$F974,$F974))</f>
        <v/>
      </c>
      <c r="H974" s="53" t="str">
        <f t="shared" si="321"/>
        <v xml:space="preserve">  </v>
      </c>
      <c r="I974" s="3" t="str">
        <f>IF(Investments_Import!C974="","",Investments_Import!C974)</f>
        <v/>
      </c>
      <c r="J974" s="108" t="str">
        <f>IF(Investments_Import!D974="","",Investments_Import!D974)</f>
        <v/>
      </c>
      <c r="K974" s="108" t="str">
        <f t="shared" si="322"/>
        <v/>
      </c>
      <c r="L974" s="47" t="str">
        <f>IF(Investments_Import!E974="","",Investments_Import!E974)</f>
        <v/>
      </c>
      <c r="M974" s="47" t="str">
        <f t="shared" si="312"/>
        <v/>
      </c>
      <c r="N974" s="31" t="str">
        <f>IF(Investments_Import!F974="","",Investments_Import!F974)</f>
        <v/>
      </c>
      <c r="O974" s="31" t="str">
        <f t="shared" si="313"/>
        <v/>
      </c>
      <c r="P974" s="3" t="str">
        <f>IF(Investments_Import!G974="","",Investments_Import!G974)</f>
        <v/>
      </c>
      <c r="Q974" s="3" t="str">
        <f>IF(Investments_Import!H974="","",Investments_Import!H974)</f>
        <v/>
      </c>
      <c r="R974" s="37" t="str">
        <f t="shared" si="314"/>
        <v/>
      </c>
      <c r="S974" s="37" t="str">
        <f t="shared" si="315"/>
        <v/>
      </c>
      <c r="U974" s="36" t="str">
        <f>IF(Mining_Import!A974="","",Mining_Import!A974)</f>
        <v/>
      </c>
      <c r="V974" s="22" t="str">
        <f t="shared" si="323"/>
        <v/>
      </c>
      <c r="W974" s="127" t="str">
        <f t="shared" si="324"/>
        <v/>
      </c>
      <c r="X974" s="127" t="str">
        <f t="shared" si="325"/>
        <v/>
      </c>
      <c r="Y974" s="127" t="str">
        <f t="shared" si="326"/>
        <v/>
      </c>
      <c r="Z974" s="36" t="str">
        <f>IF(Mining_Import!B974="","",Mining_Import!B974)</f>
        <v/>
      </c>
      <c r="AA974" s="184" t="str">
        <f>IF(Mining_Import!$C974="","",Mining_Import!$C974)</f>
        <v/>
      </c>
      <c r="AB974" s="122" t="str">
        <f t="shared" si="327"/>
        <v/>
      </c>
      <c r="AC974" s="122" t="str">
        <f>IF($Y974&gt;Dashboard!$Q$19,$AB974,"")</f>
        <v/>
      </c>
      <c r="AD974" s="43" t="str">
        <f t="shared" si="328"/>
        <v/>
      </c>
      <c r="AE974" s="36" t="str">
        <f>IF(Mining_Import!D974="","",Mining_Import!D974)</f>
        <v/>
      </c>
      <c r="AF974" s="36" t="str">
        <f>IF(Mining_Import!E974="","",Mining_Import!E974)</f>
        <v/>
      </c>
      <c r="AG974" s="36" t="str">
        <f>IF(Mining_Import!F974="","",Mining_Import!F974)</f>
        <v/>
      </c>
      <c r="AH974" s="36" t="str">
        <f>IF(Mining_Import!G974="","",Mining_Import!G974)</f>
        <v/>
      </c>
      <c r="AI974" s="36" t="str">
        <f>IF(Mining_Import!H974="","",Mining_Import!H974)</f>
        <v/>
      </c>
      <c r="AJ974" s="36" t="str">
        <f>IF(Mining_Import!I974="","",Mining_Import!I974)</f>
        <v/>
      </c>
      <c r="BY974" s="120" t="str">
        <f t="shared" si="316"/>
        <v/>
      </c>
      <c r="BZ974" s="184" t="str">
        <f t="shared" si="329"/>
        <v/>
      </c>
      <c r="CA974" s="37" t="str">
        <f>IFERROR(VLOOKUP($BY974,Account_Value!$C$2:$F$2500,4,0),"")</f>
        <v/>
      </c>
      <c r="CB974" s="43" t="str">
        <f t="shared" si="317"/>
        <v/>
      </c>
      <c r="CC974" s="122" t="str">
        <f>IF($BZ974="","",SUM($BZ$2:$BZ974))</f>
        <v/>
      </c>
      <c r="CD974" s="43" t="str">
        <f>IF($BZ974="","",$BU$19*(SUM($BZ$2:$BZ974)))</f>
        <v/>
      </c>
    </row>
    <row r="975" spans="1:82">
      <c r="A975" s="4" t="str">
        <f t="shared" si="318"/>
        <v/>
      </c>
      <c r="B975" s="21" t="str">
        <f>IF(Investments_Import!A975="","",Investments_Import!A975)</f>
        <v/>
      </c>
      <c r="C975" s="22" t="str">
        <f t="shared" si="311"/>
        <v/>
      </c>
      <c r="D975" s="51" t="str">
        <f t="shared" si="319"/>
        <v/>
      </c>
      <c r="E975" s="3" t="str">
        <f>IF(Investments_Import!B975="","",Investments_Import!B975)</f>
        <v/>
      </c>
      <c r="F975" s="54" t="str">
        <f t="shared" si="320"/>
        <v xml:space="preserve"> </v>
      </c>
      <c r="G975" s="54" t="str">
        <f>IF($B975="","",COUNTIF($F$2:$F975,$F975))</f>
        <v/>
      </c>
      <c r="H975" s="53" t="str">
        <f t="shared" si="321"/>
        <v xml:space="preserve">  </v>
      </c>
      <c r="I975" s="3" t="str">
        <f>IF(Investments_Import!C975="","",Investments_Import!C975)</f>
        <v/>
      </c>
      <c r="J975" s="108" t="str">
        <f>IF(Investments_Import!D975="","",Investments_Import!D975)</f>
        <v/>
      </c>
      <c r="K975" s="108" t="str">
        <f t="shared" si="322"/>
        <v/>
      </c>
      <c r="L975" s="47" t="str">
        <f>IF(Investments_Import!E975="","",Investments_Import!E975)</f>
        <v/>
      </c>
      <c r="M975" s="47" t="str">
        <f t="shared" si="312"/>
        <v/>
      </c>
      <c r="N975" s="31" t="str">
        <f>IF(Investments_Import!F975="","",Investments_Import!F975)</f>
        <v/>
      </c>
      <c r="O975" s="31" t="str">
        <f t="shared" si="313"/>
        <v/>
      </c>
      <c r="P975" s="3" t="str">
        <f>IF(Investments_Import!G975="","",Investments_Import!G975)</f>
        <v/>
      </c>
      <c r="Q975" s="3" t="str">
        <f>IF(Investments_Import!H975="","",Investments_Import!H975)</f>
        <v/>
      </c>
      <c r="R975" s="37" t="str">
        <f t="shared" si="314"/>
        <v/>
      </c>
      <c r="S975" s="37" t="str">
        <f t="shared" si="315"/>
        <v/>
      </c>
      <c r="U975" s="36" t="str">
        <f>IF(Mining_Import!A975="","",Mining_Import!A975)</f>
        <v/>
      </c>
      <c r="V975" s="22" t="str">
        <f t="shared" si="323"/>
        <v/>
      </c>
      <c r="W975" s="127" t="str">
        <f t="shared" si="324"/>
        <v/>
      </c>
      <c r="X975" s="127" t="str">
        <f t="shared" si="325"/>
        <v/>
      </c>
      <c r="Y975" s="127" t="str">
        <f t="shared" si="326"/>
        <v/>
      </c>
      <c r="Z975" s="36" t="str">
        <f>IF(Mining_Import!B975="","",Mining_Import!B975)</f>
        <v/>
      </c>
      <c r="AA975" s="184" t="str">
        <f>IF(Mining_Import!$C975="","",Mining_Import!$C975)</f>
        <v/>
      </c>
      <c r="AB975" s="122" t="str">
        <f t="shared" si="327"/>
        <v/>
      </c>
      <c r="AC975" s="122" t="str">
        <f>IF($Y975&gt;Dashboard!$Q$19,$AB975,"")</f>
        <v/>
      </c>
      <c r="AD975" s="43" t="str">
        <f t="shared" si="328"/>
        <v/>
      </c>
      <c r="AE975" s="36" t="str">
        <f>IF(Mining_Import!D975="","",Mining_Import!D975)</f>
        <v/>
      </c>
      <c r="AF975" s="36" t="str">
        <f>IF(Mining_Import!E975="","",Mining_Import!E975)</f>
        <v/>
      </c>
      <c r="AG975" s="36" t="str">
        <f>IF(Mining_Import!F975="","",Mining_Import!F975)</f>
        <v/>
      </c>
      <c r="AH975" s="36" t="str">
        <f>IF(Mining_Import!G975="","",Mining_Import!G975)</f>
        <v/>
      </c>
      <c r="AI975" s="36" t="str">
        <f>IF(Mining_Import!H975="","",Mining_Import!H975)</f>
        <v/>
      </c>
      <c r="AJ975" s="36" t="str">
        <f>IF(Mining_Import!I975="","",Mining_Import!I975)</f>
        <v/>
      </c>
      <c r="BY975" s="120" t="str">
        <f t="shared" si="316"/>
        <v/>
      </c>
      <c r="BZ975" s="184" t="str">
        <f t="shared" si="329"/>
        <v/>
      </c>
      <c r="CA975" s="37" t="str">
        <f>IFERROR(VLOOKUP($BY975,Account_Value!$C$2:$F$2500,4,0),"")</f>
        <v/>
      </c>
      <c r="CB975" s="43" t="str">
        <f t="shared" si="317"/>
        <v/>
      </c>
      <c r="CC975" s="122" t="str">
        <f>IF($BZ975="","",SUM($BZ$2:$BZ975))</f>
        <v/>
      </c>
      <c r="CD975" s="43" t="str">
        <f>IF($BZ975="","",$BU$19*(SUM($BZ$2:$BZ975)))</f>
        <v/>
      </c>
    </row>
    <row r="976" spans="1:82">
      <c r="A976" s="4" t="str">
        <f t="shared" si="318"/>
        <v/>
      </c>
      <c r="B976" s="21" t="str">
        <f>IF(Investments_Import!A976="","",Investments_Import!A976)</f>
        <v/>
      </c>
      <c r="C976" s="22" t="str">
        <f t="shared" si="311"/>
        <v/>
      </c>
      <c r="D976" s="51" t="str">
        <f t="shared" si="319"/>
        <v/>
      </c>
      <c r="E976" s="3" t="str">
        <f>IF(Investments_Import!B976="","",Investments_Import!B976)</f>
        <v/>
      </c>
      <c r="F976" s="54" t="str">
        <f t="shared" si="320"/>
        <v xml:space="preserve"> </v>
      </c>
      <c r="G976" s="54" t="str">
        <f>IF($B976="","",COUNTIF($F$2:$F976,$F976))</f>
        <v/>
      </c>
      <c r="H976" s="53" t="str">
        <f t="shared" si="321"/>
        <v xml:space="preserve">  </v>
      </c>
      <c r="I976" s="3" t="str">
        <f>IF(Investments_Import!C976="","",Investments_Import!C976)</f>
        <v/>
      </c>
      <c r="J976" s="108" t="str">
        <f>IF(Investments_Import!D976="","",Investments_Import!D976)</f>
        <v/>
      </c>
      <c r="K976" s="108" t="str">
        <f t="shared" si="322"/>
        <v/>
      </c>
      <c r="L976" s="47" t="str">
        <f>IF(Investments_Import!E976="","",Investments_Import!E976)</f>
        <v/>
      </c>
      <c r="M976" s="47" t="str">
        <f t="shared" si="312"/>
        <v/>
      </c>
      <c r="N976" s="31" t="str">
        <f>IF(Investments_Import!F976="","",Investments_Import!F976)</f>
        <v/>
      </c>
      <c r="O976" s="31" t="str">
        <f t="shared" si="313"/>
        <v/>
      </c>
      <c r="P976" s="3" t="str">
        <f>IF(Investments_Import!G976="","",Investments_Import!G976)</f>
        <v/>
      </c>
      <c r="Q976" s="3" t="str">
        <f>IF(Investments_Import!H976="","",Investments_Import!H976)</f>
        <v/>
      </c>
      <c r="R976" s="37" t="str">
        <f t="shared" si="314"/>
        <v/>
      </c>
      <c r="S976" s="37" t="str">
        <f t="shared" si="315"/>
        <v/>
      </c>
      <c r="U976" s="36" t="str">
        <f>IF(Mining_Import!A976="","",Mining_Import!A976)</f>
        <v/>
      </c>
      <c r="V976" s="22" t="str">
        <f t="shared" si="323"/>
        <v/>
      </c>
      <c r="W976" s="127" t="str">
        <f t="shared" si="324"/>
        <v/>
      </c>
      <c r="X976" s="127" t="str">
        <f t="shared" si="325"/>
        <v/>
      </c>
      <c r="Y976" s="127" t="str">
        <f t="shared" si="326"/>
        <v/>
      </c>
      <c r="Z976" s="36" t="str">
        <f>IF(Mining_Import!B976="","",Mining_Import!B976)</f>
        <v/>
      </c>
      <c r="AA976" s="184" t="str">
        <f>IF(Mining_Import!$C976="","",Mining_Import!$C976)</f>
        <v/>
      </c>
      <c r="AB976" s="122" t="str">
        <f t="shared" si="327"/>
        <v/>
      </c>
      <c r="AC976" s="122" t="str">
        <f>IF($Y976&gt;Dashboard!$Q$19,$AB976,"")</f>
        <v/>
      </c>
      <c r="AD976" s="43" t="str">
        <f t="shared" si="328"/>
        <v/>
      </c>
      <c r="AE976" s="36" t="str">
        <f>IF(Mining_Import!D976="","",Mining_Import!D976)</f>
        <v/>
      </c>
      <c r="AF976" s="36" t="str">
        <f>IF(Mining_Import!E976="","",Mining_Import!E976)</f>
        <v/>
      </c>
      <c r="AG976" s="36" t="str">
        <f>IF(Mining_Import!F976="","",Mining_Import!F976)</f>
        <v/>
      </c>
      <c r="AH976" s="36" t="str">
        <f>IF(Mining_Import!G976="","",Mining_Import!G976)</f>
        <v/>
      </c>
      <c r="AI976" s="36" t="str">
        <f>IF(Mining_Import!H976="","",Mining_Import!H976)</f>
        <v/>
      </c>
      <c r="AJ976" s="36" t="str">
        <f>IF(Mining_Import!I976="","",Mining_Import!I976)</f>
        <v/>
      </c>
      <c r="BY976" s="120" t="str">
        <f t="shared" si="316"/>
        <v/>
      </c>
      <c r="BZ976" s="184" t="str">
        <f t="shared" si="329"/>
        <v/>
      </c>
      <c r="CA976" s="37" t="str">
        <f>IFERROR(VLOOKUP($BY976,Account_Value!$C$2:$F$2500,4,0),"")</f>
        <v/>
      </c>
      <c r="CB976" s="43" t="str">
        <f t="shared" si="317"/>
        <v/>
      </c>
      <c r="CC976" s="122" t="str">
        <f>IF($BZ976="","",SUM($BZ$2:$BZ976))</f>
        <v/>
      </c>
      <c r="CD976" s="43" t="str">
        <f>IF($BZ976="","",$BU$19*(SUM($BZ$2:$BZ976)))</f>
        <v/>
      </c>
    </row>
    <row r="977" spans="1:82">
      <c r="A977" s="4" t="str">
        <f t="shared" si="318"/>
        <v/>
      </c>
      <c r="B977" s="21" t="str">
        <f>IF(Investments_Import!A977="","",Investments_Import!A977)</f>
        <v/>
      </c>
      <c r="C977" s="22" t="str">
        <f t="shared" si="311"/>
        <v/>
      </c>
      <c r="D977" s="51" t="str">
        <f t="shared" si="319"/>
        <v/>
      </c>
      <c r="E977" s="3" t="str">
        <f>IF(Investments_Import!B977="","",Investments_Import!B977)</f>
        <v/>
      </c>
      <c r="F977" s="54" t="str">
        <f t="shared" si="320"/>
        <v xml:space="preserve"> </v>
      </c>
      <c r="G977" s="54" t="str">
        <f>IF($B977="","",COUNTIF($F$2:$F977,$F977))</f>
        <v/>
      </c>
      <c r="H977" s="53" t="str">
        <f t="shared" si="321"/>
        <v xml:space="preserve">  </v>
      </c>
      <c r="I977" s="3" t="str">
        <f>IF(Investments_Import!C977="","",Investments_Import!C977)</f>
        <v/>
      </c>
      <c r="J977" s="108" t="str">
        <f>IF(Investments_Import!D977="","",Investments_Import!D977)</f>
        <v/>
      </c>
      <c r="K977" s="108" t="str">
        <f t="shared" si="322"/>
        <v/>
      </c>
      <c r="L977" s="47" t="str">
        <f>IF(Investments_Import!E977="","",Investments_Import!E977)</f>
        <v/>
      </c>
      <c r="M977" s="47" t="str">
        <f t="shared" si="312"/>
        <v/>
      </c>
      <c r="N977" s="31" t="str">
        <f>IF(Investments_Import!F977="","",Investments_Import!F977)</f>
        <v/>
      </c>
      <c r="O977" s="31" t="str">
        <f t="shared" si="313"/>
        <v/>
      </c>
      <c r="P977" s="3" t="str">
        <f>IF(Investments_Import!G977="","",Investments_Import!G977)</f>
        <v/>
      </c>
      <c r="Q977" s="3" t="str">
        <f>IF(Investments_Import!H977="","",Investments_Import!H977)</f>
        <v/>
      </c>
      <c r="R977" s="37" t="str">
        <f t="shared" si="314"/>
        <v/>
      </c>
      <c r="S977" s="37" t="str">
        <f t="shared" si="315"/>
        <v/>
      </c>
      <c r="U977" s="36" t="str">
        <f>IF(Mining_Import!A977="","",Mining_Import!A977)</f>
        <v/>
      </c>
      <c r="V977" s="22" t="str">
        <f t="shared" si="323"/>
        <v/>
      </c>
      <c r="W977" s="127" t="str">
        <f t="shared" si="324"/>
        <v/>
      </c>
      <c r="X977" s="127" t="str">
        <f t="shared" si="325"/>
        <v/>
      </c>
      <c r="Y977" s="127" t="str">
        <f t="shared" si="326"/>
        <v/>
      </c>
      <c r="Z977" s="36" t="str">
        <f>IF(Mining_Import!B977="","",Mining_Import!B977)</f>
        <v/>
      </c>
      <c r="AA977" s="184" t="str">
        <f>IF(Mining_Import!$C977="","",Mining_Import!$C977)</f>
        <v/>
      </c>
      <c r="AB977" s="122" t="str">
        <f t="shared" si="327"/>
        <v/>
      </c>
      <c r="AC977" s="122" t="str">
        <f>IF($Y977&gt;Dashboard!$Q$19,$AB977,"")</f>
        <v/>
      </c>
      <c r="AD977" s="43" t="str">
        <f t="shared" si="328"/>
        <v/>
      </c>
      <c r="AE977" s="36" t="str">
        <f>IF(Mining_Import!D977="","",Mining_Import!D977)</f>
        <v/>
      </c>
      <c r="AF977" s="36" t="str">
        <f>IF(Mining_Import!E977="","",Mining_Import!E977)</f>
        <v/>
      </c>
      <c r="AG977" s="36" t="str">
        <f>IF(Mining_Import!F977="","",Mining_Import!F977)</f>
        <v/>
      </c>
      <c r="AH977" s="36" t="str">
        <f>IF(Mining_Import!G977="","",Mining_Import!G977)</f>
        <v/>
      </c>
      <c r="AI977" s="36" t="str">
        <f>IF(Mining_Import!H977="","",Mining_Import!H977)</f>
        <v/>
      </c>
      <c r="AJ977" s="36" t="str">
        <f>IF(Mining_Import!I977="","",Mining_Import!I977)</f>
        <v/>
      </c>
      <c r="BY977" s="120" t="str">
        <f t="shared" si="316"/>
        <v/>
      </c>
      <c r="BZ977" s="184" t="str">
        <f t="shared" si="329"/>
        <v/>
      </c>
      <c r="CA977" s="37" t="str">
        <f>IFERROR(VLOOKUP($BY977,Account_Value!$C$2:$F$2500,4,0),"")</f>
        <v/>
      </c>
      <c r="CB977" s="43" t="str">
        <f t="shared" si="317"/>
        <v/>
      </c>
      <c r="CC977" s="122" t="str">
        <f>IF($BZ977="","",SUM($BZ$2:$BZ977))</f>
        <v/>
      </c>
      <c r="CD977" s="43" t="str">
        <f>IF($BZ977="","",$BU$19*(SUM($BZ$2:$BZ977)))</f>
        <v/>
      </c>
    </row>
    <row r="978" spans="1:82">
      <c r="A978" s="4" t="str">
        <f t="shared" si="318"/>
        <v/>
      </c>
      <c r="B978" s="21" t="str">
        <f>IF(Investments_Import!A978="","",Investments_Import!A978)</f>
        <v/>
      </c>
      <c r="C978" s="22" t="str">
        <f t="shared" si="311"/>
        <v/>
      </c>
      <c r="D978" s="51" t="str">
        <f t="shared" si="319"/>
        <v/>
      </c>
      <c r="E978" s="3" t="str">
        <f>IF(Investments_Import!B978="","",Investments_Import!B978)</f>
        <v/>
      </c>
      <c r="F978" s="54" t="str">
        <f t="shared" si="320"/>
        <v xml:space="preserve"> </v>
      </c>
      <c r="G978" s="54" t="str">
        <f>IF($B978="","",COUNTIF($F$2:$F978,$F978))</f>
        <v/>
      </c>
      <c r="H978" s="53" t="str">
        <f t="shared" si="321"/>
        <v xml:space="preserve">  </v>
      </c>
      <c r="I978" s="3" t="str">
        <f>IF(Investments_Import!C978="","",Investments_Import!C978)</f>
        <v/>
      </c>
      <c r="J978" s="108" t="str">
        <f>IF(Investments_Import!D978="","",Investments_Import!D978)</f>
        <v/>
      </c>
      <c r="K978" s="108" t="str">
        <f t="shared" si="322"/>
        <v/>
      </c>
      <c r="L978" s="47" t="str">
        <f>IF(Investments_Import!E978="","",Investments_Import!E978)</f>
        <v/>
      </c>
      <c r="M978" s="47" t="str">
        <f t="shared" si="312"/>
        <v/>
      </c>
      <c r="N978" s="31" t="str">
        <f>IF(Investments_Import!F978="","",Investments_Import!F978)</f>
        <v/>
      </c>
      <c r="O978" s="31" t="str">
        <f t="shared" si="313"/>
        <v/>
      </c>
      <c r="P978" s="3" t="str">
        <f>IF(Investments_Import!G978="","",Investments_Import!G978)</f>
        <v/>
      </c>
      <c r="Q978" s="3" t="str">
        <f>IF(Investments_Import!H978="","",Investments_Import!H978)</f>
        <v/>
      </c>
      <c r="R978" s="37" t="str">
        <f t="shared" si="314"/>
        <v/>
      </c>
      <c r="S978" s="37" t="str">
        <f t="shared" si="315"/>
        <v/>
      </c>
      <c r="U978" s="36" t="str">
        <f>IF(Mining_Import!A978="","",Mining_Import!A978)</f>
        <v/>
      </c>
      <c r="V978" s="22" t="str">
        <f t="shared" si="323"/>
        <v/>
      </c>
      <c r="W978" s="127" t="str">
        <f t="shared" si="324"/>
        <v/>
      </c>
      <c r="X978" s="127" t="str">
        <f t="shared" si="325"/>
        <v/>
      </c>
      <c r="Y978" s="127" t="str">
        <f t="shared" si="326"/>
        <v/>
      </c>
      <c r="Z978" s="36" t="str">
        <f>IF(Mining_Import!B978="","",Mining_Import!B978)</f>
        <v/>
      </c>
      <c r="AA978" s="184" t="str">
        <f>IF(Mining_Import!$C978="","",Mining_Import!$C978)</f>
        <v/>
      </c>
      <c r="AB978" s="122" t="str">
        <f t="shared" si="327"/>
        <v/>
      </c>
      <c r="AC978" s="122" t="str">
        <f>IF($Y978&gt;Dashboard!$Q$19,$AB978,"")</f>
        <v/>
      </c>
      <c r="AD978" s="43" t="str">
        <f t="shared" si="328"/>
        <v/>
      </c>
      <c r="AE978" s="36" t="str">
        <f>IF(Mining_Import!D978="","",Mining_Import!D978)</f>
        <v/>
      </c>
      <c r="AF978" s="36" t="str">
        <f>IF(Mining_Import!E978="","",Mining_Import!E978)</f>
        <v/>
      </c>
      <c r="AG978" s="36" t="str">
        <f>IF(Mining_Import!F978="","",Mining_Import!F978)</f>
        <v/>
      </c>
      <c r="AH978" s="36" t="str">
        <f>IF(Mining_Import!G978="","",Mining_Import!G978)</f>
        <v/>
      </c>
      <c r="AI978" s="36" t="str">
        <f>IF(Mining_Import!H978="","",Mining_Import!H978)</f>
        <v/>
      </c>
      <c r="AJ978" s="36" t="str">
        <f>IF(Mining_Import!I978="","",Mining_Import!I978)</f>
        <v/>
      </c>
      <c r="BY978" s="120" t="str">
        <f t="shared" si="316"/>
        <v/>
      </c>
      <c r="BZ978" s="184" t="str">
        <f t="shared" si="329"/>
        <v/>
      </c>
      <c r="CA978" s="37" t="str">
        <f>IFERROR(VLOOKUP($BY978,Account_Value!$C$2:$F$2500,4,0),"")</f>
        <v/>
      </c>
      <c r="CB978" s="43" t="str">
        <f t="shared" si="317"/>
        <v/>
      </c>
      <c r="CC978" s="122" t="str">
        <f>IF($BZ978="","",SUM($BZ$2:$BZ978))</f>
        <v/>
      </c>
      <c r="CD978" s="43" t="str">
        <f>IF($BZ978="","",$BU$19*(SUM($BZ$2:$BZ978)))</f>
        <v/>
      </c>
    </row>
    <row r="979" spans="1:82">
      <c r="A979" s="4" t="str">
        <f t="shared" si="318"/>
        <v/>
      </c>
      <c r="B979" s="21" t="str">
        <f>IF(Investments_Import!A979="","",Investments_Import!A979)</f>
        <v/>
      </c>
      <c r="C979" s="22" t="str">
        <f t="shared" si="311"/>
        <v/>
      </c>
      <c r="D979" s="51" t="str">
        <f t="shared" si="319"/>
        <v/>
      </c>
      <c r="E979" s="3" t="str">
        <f>IF(Investments_Import!B979="","",Investments_Import!B979)</f>
        <v/>
      </c>
      <c r="F979" s="54" t="str">
        <f t="shared" si="320"/>
        <v xml:space="preserve"> </v>
      </c>
      <c r="G979" s="54" t="str">
        <f>IF($B979="","",COUNTIF($F$2:$F979,$F979))</f>
        <v/>
      </c>
      <c r="H979" s="53" t="str">
        <f t="shared" si="321"/>
        <v xml:space="preserve">  </v>
      </c>
      <c r="I979" s="3" t="str">
        <f>IF(Investments_Import!C979="","",Investments_Import!C979)</f>
        <v/>
      </c>
      <c r="J979" s="108" t="str">
        <f>IF(Investments_Import!D979="","",Investments_Import!D979)</f>
        <v/>
      </c>
      <c r="K979" s="108" t="str">
        <f t="shared" si="322"/>
        <v/>
      </c>
      <c r="L979" s="47" t="str">
        <f>IF(Investments_Import!E979="","",Investments_Import!E979)</f>
        <v/>
      </c>
      <c r="M979" s="47" t="str">
        <f t="shared" si="312"/>
        <v/>
      </c>
      <c r="N979" s="31" t="str">
        <f>IF(Investments_Import!F979="","",Investments_Import!F979)</f>
        <v/>
      </c>
      <c r="O979" s="31" t="str">
        <f t="shared" si="313"/>
        <v/>
      </c>
      <c r="P979" s="3" t="str">
        <f>IF(Investments_Import!G979="","",Investments_Import!G979)</f>
        <v/>
      </c>
      <c r="Q979" s="3" t="str">
        <f>IF(Investments_Import!H979="","",Investments_Import!H979)</f>
        <v/>
      </c>
      <c r="R979" s="37" t="str">
        <f t="shared" si="314"/>
        <v/>
      </c>
      <c r="S979" s="37" t="str">
        <f t="shared" si="315"/>
        <v/>
      </c>
      <c r="U979" s="36" t="str">
        <f>IF(Mining_Import!A979="","",Mining_Import!A979)</f>
        <v/>
      </c>
      <c r="V979" s="22" t="str">
        <f t="shared" si="323"/>
        <v/>
      </c>
      <c r="W979" s="127" t="str">
        <f t="shared" si="324"/>
        <v/>
      </c>
      <c r="X979" s="127" t="str">
        <f t="shared" si="325"/>
        <v/>
      </c>
      <c r="Y979" s="127" t="str">
        <f t="shared" si="326"/>
        <v/>
      </c>
      <c r="Z979" s="36" t="str">
        <f>IF(Mining_Import!B979="","",Mining_Import!B979)</f>
        <v/>
      </c>
      <c r="AA979" s="184" t="str">
        <f>IF(Mining_Import!$C979="","",Mining_Import!$C979)</f>
        <v/>
      </c>
      <c r="AB979" s="122" t="str">
        <f t="shared" si="327"/>
        <v/>
      </c>
      <c r="AC979" s="122" t="str">
        <f>IF($Y979&gt;Dashboard!$Q$19,$AB979,"")</f>
        <v/>
      </c>
      <c r="AD979" s="43" t="str">
        <f t="shared" si="328"/>
        <v/>
      </c>
      <c r="AE979" s="36" t="str">
        <f>IF(Mining_Import!D979="","",Mining_Import!D979)</f>
        <v/>
      </c>
      <c r="AF979" s="36" t="str">
        <f>IF(Mining_Import!E979="","",Mining_Import!E979)</f>
        <v/>
      </c>
      <c r="AG979" s="36" t="str">
        <f>IF(Mining_Import!F979="","",Mining_Import!F979)</f>
        <v/>
      </c>
      <c r="AH979" s="36" t="str">
        <f>IF(Mining_Import!G979="","",Mining_Import!G979)</f>
        <v/>
      </c>
      <c r="AI979" s="36" t="str">
        <f>IF(Mining_Import!H979="","",Mining_Import!H979)</f>
        <v/>
      </c>
      <c r="AJ979" s="36" t="str">
        <f>IF(Mining_Import!I979="","",Mining_Import!I979)</f>
        <v/>
      </c>
      <c r="BY979" s="120" t="str">
        <f t="shared" si="316"/>
        <v/>
      </c>
      <c r="BZ979" s="184" t="str">
        <f t="shared" si="329"/>
        <v/>
      </c>
      <c r="CA979" s="37" t="str">
        <f>IFERROR(VLOOKUP($BY979,Account_Value!$C$2:$F$2500,4,0),"")</f>
        <v/>
      </c>
      <c r="CB979" s="43" t="str">
        <f t="shared" si="317"/>
        <v/>
      </c>
      <c r="CC979" s="122" t="str">
        <f>IF($BZ979="","",SUM($BZ$2:$BZ979))</f>
        <v/>
      </c>
      <c r="CD979" s="43" t="str">
        <f>IF($BZ979="","",$BU$19*(SUM($BZ$2:$BZ979)))</f>
        <v/>
      </c>
    </row>
    <row r="980" spans="1:82">
      <c r="A980" s="4" t="str">
        <f t="shared" si="318"/>
        <v/>
      </c>
      <c r="B980" s="21" t="str">
        <f>IF(Investments_Import!A980="","",Investments_Import!A980)</f>
        <v/>
      </c>
      <c r="C980" s="22" t="str">
        <f t="shared" si="311"/>
        <v/>
      </c>
      <c r="D980" s="51" t="str">
        <f t="shared" si="319"/>
        <v/>
      </c>
      <c r="E980" s="3" t="str">
        <f>IF(Investments_Import!B980="","",Investments_Import!B980)</f>
        <v/>
      </c>
      <c r="F980" s="54" t="str">
        <f t="shared" si="320"/>
        <v xml:space="preserve"> </v>
      </c>
      <c r="G980" s="54" t="str">
        <f>IF($B980="","",COUNTIF($F$2:$F980,$F980))</f>
        <v/>
      </c>
      <c r="H980" s="53" t="str">
        <f t="shared" si="321"/>
        <v xml:space="preserve">  </v>
      </c>
      <c r="I980" s="3" t="str">
        <f>IF(Investments_Import!C980="","",Investments_Import!C980)</f>
        <v/>
      </c>
      <c r="J980" s="108" t="str">
        <f>IF(Investments_Import!D980="","",Investments_Import!D980)</f>
        <v/>
      </c>
      <c r="K980" s="108" t="str">
        <f t="shared" si="322"/>
        <v/>
      </c>
      <c r="L980" s="47" t="str">
        <f>IF(Investments_Import!E980="","",Investments_Import!E980)</f>
        <v/>
      </c>
      <c r="M980" s="47" t="str">
        <f t="shared" si="312"/>
        <v/>
      </c>
      <c r="N980" s="31" t="str">
        <f>IF(Investments_Import!F980="","",Investments_Import!F980)</f>
        <v/>
      </c>
      <c r="O980" s="31" t="str">
        <f t="shared" si="313"/>
        <v/>
      </c>
      <c r="P980" s="3" t="str">
        <f>IF(Investments_Import!G980="","",Investments_Import!G980)</f>
        <v/>
      </c>
      <c r="Q980" s="3" t="str">
        <f>IF(Investments_Import!H980="","",Investments_Import!H980)</f>
        <v/>
      </c>
      <c r="R980" s="37" t="str">
        <f t="shared" si="314"/>
        <v/>
      </c>
      <c r="S980" s="37" t="str">
        <f t="shared" si="315"/>
        <v/>
      </c>
      <c r="U980" s="36" t="str">
        <f>IF(Mining_Import!A980="","",Mining_Import!A980)</f>
        <v/>
      </c>
      <c r="V980" s="22" t="str">
        <f t="shared" si="323"/>
        <v/>
      </c>
      <c r="W980" s="127" t="str">
        <f t="shared" si="324"/>
        <v/>
      </c>
      <c r="X980" s="127" t="str">
        <f t="shared" si="325"/>
        <v/>
      </c>
      <c r="Y980" s="127" t="str">
        <f t="shared" si="326"/>
        <v/>
      </c>
      <c r="Z980" s="36" t="str">
        <f>IF(Mining_Import!B980="","",Mining_Import!B980)</f>
        <v/>
      </c>
      <c r="AA980" s="184" t="str">
        <f>IF(Mining_Import!$C980="","",Mining_Import!$C980)</f>
        <v/>
      </c>
      <c r="AB980" s="122" t="str">
        <f t="shared" si="327"/>
        <v/>
      </c>
      <c r="AC980" s="122" t="str">
        <f>IF($Y980&gt;Dashboard!$Q$19,$AB980,"")</f>
        <v/>
      </c>
      <c r="AD980" s="43" t="str">
        <f t="shared" si="328"/>
        <v/>
      </c>
      <c r="AE980" s="36" t="str">
        <f>IF(Mining_Import!D980="","",Mining_Import!D980)</f>
        <v/>
      </c>
      <c r="AF980" s="36" t="str">
        <f>IF(Mining_Import!E980="","",Mining_Import!E980)</f>
        <v/>
      </c>
      <c r="AG980" s="36" t="str">
        <f>IF(Mining_Import!F980="","",Mining_Import!F980)</f>
        <v/>
      </c>
      <c r="AH980" s="36" t="str">
        <f>IF(Mining_Import!G980="","",Mining_Import!G980)</f>
        <v/>
      </c>
      <c r="AI980" s="36" t="str">
        <f>IF(Mining_Import!H980="","",Mining_Import!H980)</f>
        <v/>
      </c>
      <c r="AJ980" s="36" t="str">
        <f>IF(Mining_Import!I980="","",Mining_Import!I980)</f>
        <v/>
      </c>
      <c r="BY980" s="120" t="str">
        <f t="shared" si="316"/>
        <v/>
      </c>
      <c r="BZ980" s="184" t="str">
        <f t="shared" si="329"/>
        <v/>
      </c>
      <c r="CA980" s="37" t="str">
        <f>IFERROR(VLOOKUP($BY980,Account_Value!$C$2:$F$2500,4,0),"")</f>
        <v/>
      </c>
      <c r="CB980" s="43" t="str">
        <f t="shared" si="317"/>
        <v/>
      </c>
      <c r="CC980" s="122" t="str">
        <f>IF($BZ980="","",SUM($BZ$2:$BZ980))</f>
        <v/>
      </c>
      <c r="CD980" s="43" t="str">
        <f>IF($BZ980="","",$BU$19*(SUM($BZ$2:$BZ980)))</f>
        <v/>
      </c>
    </row>
    <row r="981" spans="1:82">
      <c r="A981" s="4" t="str">
        <f t="shared" si="318"/>
        <v/>
      </c>
      <c r="B981" s="21" t="str">
        <f>IF(Investments_Import!A981="","",Investments_Import!A981)</f>
        <v/>
      </c>
      <c r="C981" s="22" t="str">
        <f t="shared" si="311"/>
        <v/>
      </c>
      <c r="D981" s="51" t="str">
        <f t="shared" si="319"/>
        <v/>
      </c>
      <c r="E981" s="3" t="str">
        <f>IF(Investments_Import!B981="","",Investments_Import!B981)</f>
        <v/>
      </c>
      <c r="F981" s="54" t="str">
        <f t="shared" si="320"/>
        <v xml:space="preserve"> </v>
      </c>
      <c r="G981" s="54" t="str">
        <f>IF($B981="","",COUNTIF($F$2:$F981,$F981))</f>
        <v/>
      </c>
      <c r="H981" s="53" t="str">
        <f t="shared" si="321"/>
        <v xml:space="preserve">  </v>
      </c>
      <c r="I981" s="3" t="str">
        <f>IF(Investments_Import!C981="","",Investments_Import!C981)</f>
        <v/>
      </c>
      <c r="J981" s="108" t="str">
        <f>IF(Investments_Import!D981="","",Investments_Import!D981)</f>
        <v/>
      </c>
      <c r="K981" s="108" t="str">
        <f t="shared" si="322"/>
        <v/>
      </c>
      <c r="L981" s="47" t="str">
        <f>IF(Investments_Import!E981="","",Investments_Import!E981)</f>
        <v/>
      </c>
      <c r="M981" s="47" t="str">
        <f t="shared" si="312"/>
        <v/>
      </c>
      <c r="N981" s="31" t="str">
        <f>IF(Investments_Import!F981="","",Investments_Import!F981)</f>
        <v/>
      </c>
      <c r="O981" s="31" t="str">
        <f t="shared" si="313"/>
        <v/>
      </c>
      <c r="P981" s="3" t="str">
        <f>IF(Investments_Import!G981="","",Investments_Import!G981)</f>
        <v/>
      </c>
      <c r="Q981" s="3" t="str">
        <f>IF(Investments_Import!H981="","",Investments_Import!H981)</f>
        <v/>
      </c>
      <c r="R981" s="37" t="str">
        <f t="shared" si="314"/>
        <v/>
      </c>
      <c r="S981" s="37" t="str">
        <f t="shared" si="315"/>
        <v/>
      </c>
      <c r="U981" s="36" t="str">
        <f>IF(Mining_Import!A981="","",Mining_Import!A981)</f>
        <v/>
      </c>
      <c r="V981" s="22" t="str">
        <f t="shared" si="323"/>
        <v/>
      </c>
      <c r="W981" s="127" t="str">
        <f t="shared" si="324"/>
        <v/>
      </c>
      <c r="X981" s="127" t="str">
        <f t="shared" si="325"/>
        <v/>
      </c>
      <c r="Y981" s="127" t="str">
        <f t="shared" si="326"/>
        <v/>
      </c>
      <c r="Z981" s="36" t="str">
        <f>IF(Mining_Import!B981="","",Mining_Import!B981)</f>
        <v/>
      </c>
      <c r="AA981" s="184" t="str">
        <f>IF(Mining_Import!$C981="","",Mining_Import!$C981)</f>
        <v/>
      </c>
      <c r="AB981" s="122" t="str">
        <f t="shared" si="327"/>
        <v/>
      </c>
      <c r="AC981" s="122" t="str">
        <f>IF($Y981&gt;Dashboard!$Q$19,$AB981,"")</f>
        <v/>
      </c>
      <c r="AD981" s="43" t="str">
        <f t="shared" si="328"/>
        <v/>
      </c>
      <c r="AE981" s="36" t="str">
        <f>IF(Mining_Import!D981="","",Mining_Import!D981)</f>
        <v/>
      </c>
      <c r="AF981" s="36" t="str">
        <f>IF(Mining_Import!E981="","",Mining_Import!E981)</f>
        <v/>
      </c>
      <c r="AG981" s="36" t="str">
        <f>IF(Mining_Import!F981="","",Mining_Import!F981)</f>
        <v/>
      </c>
      <c r="AH981" s="36" t="str">
        <f>IF(Mining_Import!G981="","",Mining_Import!G981)</f>
        <v/>
      </c>
      <c r="AI981" s="36" t="str">
        <f>IF(Mining_Import!H981="","",Mining_Import!H981)</f>
        <v/>
      </c>
      <c r="AJ981" s="36" t="str">
        <f>IF(Mining_Import!I981="","",Mining_Import!I981)</f>
        <v/>
      </c>
      <c r="BY981" s="120" t="str">
        <f t="shared" si="316"/>
        <v/>
      </c>
      <c r="BZ981" s="184" t="str">
        <f t="shared" si="329"/>
        <v/>
      </c>
      <c r="CA981" s="37" t="str">
        <f>IFERROR(VLOOKUP($BY981,Account_Value!$C$2:$F$2500,4,0),"")</f>
        <v/>
      </c>
      <c r="CB981" s="43" t="str">
        <f t="shared" si="317"/>
        <v/>
      </c>
      <c r="CC981" s="122" t="str">
        <f>IF($BZ981="","",SUM($BZ$2:$BZ981))</f>
        <v/>
      </c>
      <c r="CD981" s="43" t="str">
        <f>IF($BZ981="","",$BU$19*(SUM($BZ$2:$BZ981)))</f>
        <v/>
      </c>
    </row>
    <row r="982" spans="1:82">
      <c r="A982" s="4" t="str">
        <f t="shared" si="318"/>
        <v/>
      </c>
      <c r="B982" s="21" t="str">
        <f>IF(Investments_Import!A982="","",Investments_Import!A982)</f>
        <v/>
      </c>
      <c r="C982" s="22" t="str">
        <f t="shared" si="311"/>
        <v/>
      </c>
      <c r="D982" s="51" t="str">
        <f t="shared" si="319"/>
        <v/>
      </c>
      <c r="E982" s="3" t="str">
        <f>IF(Investments_Import!B982="","",Investments_Import!B982)</f>
        <v/>
      </c>
      <c r="F982" s="54" t="str">
        <f t="shared" si="320"/>
        <v xml:space="preserve"> </v>
      </c>
      <c r="G982" s="54" t="str">
        <f>IF($B982="","",COUNTIF($F$2:$F982,$F982))</f>
        <v/>
      </c>
      <c r="H982" s="53" t="str">
        <f t="shared" si="321"/>
        <v xml:space="preserve">  </v>
      </c>
      <c r="I982" s="3" t="str">
        <f>IF(Investments_Import!C982="","",Investments_Import!C982)</f>
        <v/>
      </c>
      <c r="J982" s="108" t="str">
        <f>IF(Investments_Import!D982="","",Investments_Import!D982)</f>
        <v/>
      </c>
      <c r="K982" s="108" t="str">
        <f t="shared" si="322"/>
        <v/>
      </c>
      <c r="L982" s="47" t="str">
        <f>IF(Investments_Import!E982="","",Investments_Import!E982)</f>
        <v/>
      </c>
      <c r="M982" s="47" t="str">
        <f t="shared" si="312"/>
        <v/>
      </c>
      <c r="N982" s="31" t="str">
        <f>IF(Investments_Import!F982="","",Investments_Import!F982)</f>
        <v/>
      </c>
      <c r="O982" s="31" t="str">
        <f t="shared" si="313"/>
        <v/>
      </c>
      <c r="P982" s="3" t="str">
        <f>IF(Investments_Import!G982="","",Investments_Import!G982)</f>
        <v/>
      </c>
      <c r="Q982" s="3" t="str">
        <f>IF(Investments_Import!H982="","",Investments_Import!H982)</f>
        <v/>
      </c>
      <c r="R982" s="37" t="str">
        <f t="shared" si="314"/>
        <v/>
      </c>
      <c r="S982" s="37" t="str">
        <f t="shared" si="315"/>
        <v/>
      </c>
      <c r="U982" s="36" t="str">
        <f>IF(Mining_Import!A982="","",Mining_Import!A982)</f>
        <v/>
      </c>
      <c r="V982" s="22" t="str">
        <f t="shared" si="323"/>
        <v/>
      </c>
      <c r="W982" s="127" t="str">
        <f t="shared" si="324"/>
        <v/>
      </c>
      <c r="X982" s="127" t="str">
        <f t="shared" si="325"/>
        <v/>
      </c>
      <c r="Y982" s="127" t="str">
        <f t="shared" si="326"/>
        <v/>
      </c>
      <c r="Z982" s="36" t="str">
        <f>IF(Mining_Import!B982="","",Mining_Import!B982)</f>
        <v/>
      </c>
      <c r="AA982" s="184" t="str">
        <f>IF(Mining_Import!$C982="","",Mining_Import!$C982)</f>
        <v/>
      </c>
      <c r="AB982" s="122" t="str">
        <f t="shared" si="327"/>
        <v/>
      </c>
      <c r="AC982" s="122" t="str">
        <f>IF($Y982&gt;Dashboard!$Q$19,$AB982,"")</f>
        <v/>
      </c>
      <c r="AD982" s="43" t="str">
        <f t="shared" si="328"/>
        <v/>
      </c>
      <c r="AE982" s="36" t="str">
        <f>IF(Mining_Import!D982="","",Mining_Import!D982)</f>
        <v/>
      </c>
      <c r="AF982" s="36" t="str">
        <f>IF(Mining_Import!E982="","",Mining_Import!E982)</f>
        <v/>
      </c>
      <c r="AG982" s="36" t="str">
        <f>IF(Mining_Import!F982="","",Mining_Import!F982)</f>
        <v/>
      </c>
      <c r="AH982" s="36" t="str">
        <f>IF(Mining_Import!G982="","",Mining_Import!G982)</f>
        <v/>
      </c>
      <c r="AI982" s="36" t="str">
        <f>IF(Mining_Import!H982="","",Mining_Import!H982)</f>
        <v/>
      </c>
      <c r="AJ982" s="36" t="str">
        <f>IF(Mining_Import!I982="","",Mining_Import!I982)</f>
        <v/>
      </c>
      <c r="BY982" s="120" t="str">
        <f t="shared" si="316"/>
        <v/>
      </c>
      <c r="BZ982" s="184" t="str">
        <f t="shared" si="329"/>
        <v/>
      </c>
      <c r="CA982" s="37" t="str">
        <f>IFERROR(VLOOKUP($BY982,Account_Value!$C$2:$F$2500,4,0),"")</f>
        <v/>
      </c>
      <c r="CB982" s="43" t="str">
        <f t="shared" si="317"/>
        <v/>
      </c>
      <c r="CC982" s="122" t="str">
        <f>IF($BZ982="","",SUM($BZ$2:$BZ982))</f>
        <v/>
      </c>
      <c r="CD982" s="43" t="str">
        <f>IF($BZ982="","",$BU$19*(SUM($BZ$2:$BZ982)))</f>
        <v/>
      </c>
    </row>
    <row r="983" spans="1:82">
      <c r="A983" s="4" t="str">
        <f t="shared" si="318"/>
        <v/>
      </c>
      <c r="B983" s="21" t="str">
        <f>IF(Investments_Import!A983="","",Investments_Import!A983)</f>
        <v/>
      </c>
      <c r="C983" s="22" t="str">
        <f t="shared" si="311"/>
        <v/>
      </c>
      <c r="D983" s="51" t="str">
        <f t="shared" si="319"/>
        <v/>
      </c>
      <c r="E983" s="3" t="str">
        <f>IF(Investments_Import!B983="","",Investments_Import!B983)</f>
        <v/>
      </c>
      <c r="F983" s="54" t="str">
        <f t="shared" si="320"/>
        <v xml:space="preserve"> </v>
      </c>
      <c r="G983" s="54" t="str">
        <f>IF($B983="","",COUNTIF($F$2:$F983,$F983))</f>
        <v/>
      </c>
      <c r="H983" s="53" t="str">
        <f t="shared" si="321"/>
        <v xml:space="preserve">  </v>
      </c>
      <c r="I983" s="3" t="str">
        <f>IF(Investments_Import!C983="","",Investments_Import!C983)</f>
        <v/>
      </c>
      <c r="J983" s="108" t="str">
        <f>IF(Investments_Import!D983="","",Investments_Import!D983)</f>
        <v/>
      </c>
      <c r="K983" s="108" t="str">
        <f t="shared" si="322"/>
        <v/>
      </c>
      <c r="L983" s="47" t="str">
        <f>IF(Investments_Import!E983="","",Investments_Import!E983)</f>
        <v/>
      </c>
      <c r="M983" s="47" t="str">
        <f t="shared" si="312"/>
        <v/>
      </c>
      <c r="N983" s="31" t="str">
        <f>IF(Investments_Import!F983="","",Investments_Import!F983)</f>
        <v/>
      </c>
      <c r="O983" s="31" t="str">
        <f t="shared" si="313"/>
        <v/>
      </c>
      <c r="P983" s="3" t="str">
        <f>IF(Investments_Import!G983="","",Investments_Import!G983)</f>
        <v/>
      </c>
      <c r="Q983" s="3" t="str">
        <f>IF(Investments_Import!H983="","",Investments_Import!H983)</f>
        <v/>
      </c>
      <c r="R983" s="37" t="str">
        <f t="shared" si="314"/>
        <v/>
      </c>
      <c r="S983" s="37" t="str">
        <f t="shared" si="315"/>
        <v/>
      </c>
      <c r="U983" s="36" t="str">
        <f>IF(Mining_Import!A983="","",Mining_Import!A983)</f>
        <v/>
      </c>
      <c r="V983" s="22" t="str">
        <f t="shared" si="323"/>
        <v/>
      </c>
      <c r="W983" s="127" t="str">
        <f t="shared" si="324"/>
        <v/>
      </c>
      <c r="X983" s="127" t="str">
        <f t="shared" si="325"/>
        <v/>
      </c>
      <c r="Y983" s="127" t="str">
        <f t="shared" si="326"/>
        <v/>
      </c>
      <c r="Z983" s="36" t="str">
        <f>IF(Mining_Import!B983="","",Mining_Import!B983)</f>
        <v/>
      </c>
      <c r="AA983" s="184" t="str">
        <f>IF(Mining_Import!$C983="","",Mining_Import!$C983)</f>
        <v/>
      </c>
      <c r="AB983" s="122" t="str">
        <f t="shared" si="327"/>
        <v/>
      </c>
      <c r="AC983" s="122" t="str">
        <f>IF($Y983&gt;Dashboard!$Q$19,$AB983,"")</f>
        <v/>
      </c>
      <c r="AD983" s="43" t="str">
        <f t="shared" si="328"/>
        <v/>
      </c>
      <c r="AE983" s="36" t="str">
        <f>IF(Mining_Import!D983="","",Mining_Import!D983)</f>
        <v/>
      </c>
      <c r="AF983" s="36" t="str">
        <f>IF(Mining_Import!E983="","",Mining_Import!E983)</f>
        <v/>
      </c>
      <c r="AG983" s="36" t="str">
        <f>IF(Mining_Import!F983="","",Mining_Import!F983)</f>
        <v/>
      </c>
      <c r="AH983" s="36" t="str">
        <f>IF(Mining_Import!G983="","",Mining_Import!G983)</f>
        <v/>
      </c>
      <c r="AI983" s="36" t="str">
        <f>IF(Mining_Import!H983="","",Mining_Import!H983)</f>
        <v/>
      </c>
      <c r="AJ983" s="36" t="str">
        <f>IF(Mining_Import!I983="","",Mining_Import!I983)</f>
        <v/>
      </c>
      <c r="BY983" s="120" t="str">
        <f t="shared" si="316"/>
        <v/>
      </c>
      <c r="BZ983" s="184" t="str">
        <f t="shared" si="329"/>
        <v/>
      </c>
      <c r="CA983" s="37" t="str">
        <f>IFERROR(VLOOKUP($BY983,Account_Value!$C$2:$F$2500,4,0),"")</f>
        <v/>
      </c>
      <c r="CB983" s="43" t="str">
        <f t="shared" si="317"/>
        <v/>
      </c>
      <c r="CC983" s="122" t="str">
        <f>IF($BZ983="","",SUM($BZ$2:$BZ983))</f>
        <v/>
      </c>
      <c r="CD983" s="43" t="str">
        <f>IF($BZ983="","",$BU$19*(SUM($BZ$2:$BZ983)))</f>
        <v/>
      </c>
    </row>
    <row r="984" spans="1:82">
      <c r="A984" s="4" t="str">
        <f t="shared" si="318"/>
        <v/>
      </c>
      <c r="B984" s="21" t="str">
        <f>IF(Investments_Import!A984="","",Investments_Import!A984)</f>
        <v/>
      </c>
      <c r="C984" s="22" t="str">
        <f t="shared" si="311"/>
        <v/>
      </c>
      <c r="D984" s="51" t="str">
        <f t="shared" si="319"/>
        <v/>
      </c>
      <c r="E984" s="3" t="str">
        <f>IF(Investments_Import!B984="","",Investments_Import!B984)</f>
        <v/>
      </c>
      <c r="F984" s="54" t="str">
        <f t="shared" si="320"/>
        <v xml:space="preserve"> </v>
      </c>
      <c r="G984" s="54" t="str">
        <f>IF($B984="","",COUNTIF($F$2:$F984,$F984))</f>
        <v/>
      </c>
      <c r="H984" s="53" t="str">
        <f t="shared" si="321"/>
        <v xml:space="preserve">  </v>
      </c>
      <c r="I984" s="3" t="str">
        <f>IF(Investments_Import!C984="","",Investments_Import!C984)</f>
        <v/>
      </c>
      <c r="J984" s="108" t="str">
        <f>IF(Investments_Import!D984="","",Investments_Import!D984)</f>
        <v/>
      </c>
      <c r="K984" s="108" t="str">
        <f t="shared" si="322"/>
        <v/>
      </c>
      <c r="L984" s="47" t="str">
        <f>IF(Investments_Import!E984="","",Investments_Import!E984)</f>
        <v/>
      </c>
      <c r="M984" s="47" t="str">
        <f t="shared" si="312"/>
        <v/>
      </c>
      <c r="N984" s="31" t="str">
        <f>IF(Investments_Import!F984="","",Investments_Import!F984)</f>
        <v/>
      </c>
      <c r="O984" s="31" t="str">
        <f t="shared" si="313"/>
        <v/>
      </c>
      <c r="P984" s="3" t="str">
        <f>IF(Investments_Import!G984="","",Investments_Import!G984)</f>
        <v/>
      </c>
      <c r="Q984" s="3" t="str">
        <f>IF(Investments_Import!H984="","",Investments_Import!H984)</f>
        <v/>
      </c>
      <c r="R984" s="37" t="str">
        <f t="shared" si="314"/>
        <v/>
      </c>
      <c r="S984" s="37" t="str">
        <f t="shared" si="315"/>
        <v/>
      </c>
      <c r="U984" s="36" t="str">
        <f>IF(Mining_Import!A984="","",Mining_Import!A984)</f>
        <v/>
      </c>
      <c r="V984" s="22" t="str">
        <f t="shared" si="323"/>
        <v/>
      </c>
      <c r="W984" s="127" t="str">
        <f t="shared" si="324"/>
        <v/>
      </c>
      <c r="X984" s="127" t="str">
        <f t="shared" si="325"/>
        <v/>
      </c>
      <c r="Y984" s="127" t="str">
        <f t="shared" si="326"/>
        <v/>
      </c>
      <c r="Z984" s="36" t="str">
        <f>IF(Mining_Import!B984="","",Mining_Import!B984)</f>
        <v/>
      </c>
      <c r="AA984" s="184" t="str">
        <f>IF(Mining_Import!$C984="","",Mining_Import!$C984)</f>
        <v/>
      </c>
      <c r="AB984" s="122" t="str">
        <f t="shared" si="327"/>
        <v/>
      </c>
      <c r="AC984" s="122" t="str">
        <f>IF($Y984&gt;Dashboard!$Q$19,$AB984,"")</f>
        <v/>
      </c>
      <c r="AD984" s="43" t="str">
        <f t="shared" si="328"/>
        <v/>
      </c>
      <c r="AE984" s="36" t="str">
        <f>IF(Mining_Import!D984="","",Mining_Import!D984)</f>
        <v/>
      </c>
      <c r="AF984" s="36" t="str">
        <f>IF(Mining_Import!E984="","",Mining_Import!E984)</f>
        <v/>
      </c>
      <c r="AG984" s="36" t="str">
        <f>IF(Mining_Import!F984="","",Mining_Import!F984)</f>
        <v/>
      </c>
      <c r="AH984" s="36" t="str">
        <f>IF(Mining_Import!G984="","",Mining_Import!G984)</f>
        <v/>
      </c>
      <c r="AI984" s="36" t="str">
        <f>IF(Mining_Import!H984="","",Mining_Import!H984)</f>
        <v/>
      </c>
      <c r="AJ984" s="36" t="str">
        <f>IF(Mining_Import!I984="","",Mining_Import!I984)</f>
        <v/>
      </c>
      <c r="BY984" s="120" t="str">
        <f t="shared" si="316"/>
        <v/>
      </c>
      <c r="BZ984" s="184" t="str">
        <f t="shared" si="329"/>
        <v/>
      </c>
      <c r="CA984" s="37" t="str">
        <f>IFERROR(VLOOKUP($BY984,Account_Value!$C$2:$F$2500,4,0),"")</f>
        <v/>
      </c>
      <c r="CB984" s="43" t="str">
        <f t="shared" si="317"/>
        <v/>
      </c>
      <c r="CC984" s="122" t="str">
        <f>IF($BZ984="","",SUM($BZ$2:$BZ984))</f>
        <v/>
      </c>
      <c r="CD984" s="43" t="str">
        <f>IF($BZ984="","",$BU$19*(SUM($BZ$2:$BZ984)))</f>
        <v/>
      </c>
    </row>
    <row r="985" spans="1:82">
      <c r="A985" s="4" t="str">
        <f t="shared" si="318"/>
        <v/>
      </c>
      <c r="B985" s="21" t="str">
        <f>IF(Investments_Import!A985="","",Investments_Import!A985)</f>
        <v/>
      </c>
      <c r="C985" s="22" t="str">
        <f t="shared" si="311"/>
        <v/>
      </c>
      <c r="D985" s="51" t="str">
        <f t="shared" si="319"/>
        <v/>
      </c>
      <c r="E985" s="3" t="str">
        <f>IF(Investments_Import!B985="","",Investments_Import!B985)</f>
        <v/>
      </c>
      <c r="F985" s="54" t="str">
        <f t="shared" si="320"/>
        <v xml:space="preserve"> </v>
      </c>
      <c r="G985" s="54" t="str">
        <f>IF($B985="","",COUNTIF($F$2:$F985,$F985))</f>
        <v/>
      </c>
      <c r="H985" s="53" t="str">
        <f t="shared" si="321"/>
        <v xml:space="preserve">  </v>
      </c>
      <c r="I985" s="3" t="str">
        <f>IF(Investments_Import!C985="","",Investments_Import!C985)</f>
        <v/>
      </c>
      <c r="J985" s="108" t="str">
        <f>IF(Investments_Import!D985="","",Investments_Import!D985)</f>
        <v/>
      </c>
      <c r="K985" s="108" t="str">
        <f t="shared" si="322"/>
        <v/>
      </c>
      <c r="L985" s="47" t="str">
        <f>IF(Investments_Import!E985="","",Investments_Import!E985)</f>
        <v/>
      </c>
      <c r="M985" s="47" t="str">
        <f t="shared" si="312"/>
        <v/>
      </c>
      <c r="N985" s="31" t="str">
        <f>IF(Investments_Import!F985="","",Investments_Import!F985)</f>
        <v/>
      </c>
      <c r="O985" s="31" t="str">
        <f t="shared" si="313"/>
        <v/>
      </c>
      <c r="P985" s="3" t="str">
        <f>IF(Investments_Import!G985="","",Investments_Import!G985)</f>
        <v/>
      </c>
      <c r="Q985" s="3" t="str">
        <f>IF(Investments_Import!H985="","",Investments_Import!H985)</f>
        <v/>
      </c>
      <c r="R985" s="37" t="str">
        <f t="shared" si="314"/>
        <v/>
      </c>
      <c r="S985" s="37" t="str">
        <f t="shared" si="315"/>
        <v/>
      </c>
      <c r="U985" s="36" t="str">
        <f>IF(Mining_Import!A985="","",Mining_Import!A985)</f>
        <v/>
      </c>
      <c r="V985" s="22" t="str">
        <f t="shared" si="323"/>
        <v/>
      </c>
      <c r="W985" s="127" t="str">
        <f t="shared" si="324"/>
        <v/>
      </c>
      <c r="X985" s="127" t="str">
        <f t="shared" si="325"/>
        <v/>
      </c>
      <c r="Y985" s="127" t="str">
        <f t="shared" si="326"/>
        <v/>
      </c>
      <c r="Z985" s="36" t="str">
        <f>IF(Mining_Import!B985="","",Mining_Import!B985)</f>
        <v/>
      </c>
      <c r="AA985" s="184" t="str">
        <f>IF(Mining_Import!$C985="","",Mining_Import!$C985)</f>
        <v/>
      </c>
      <c r="AB985" s="122" t="str">
        <f t="shared" si="327"/>
        <v/>
      </c>
      <c r="AC985" s="122" t="str">
        <f>IF($Y985&gt;Dashboard!$Q$19,$AB985,"")</f>
        <v/>
      </c>
      <c r="AD985" s="43" t="str">
        <f t="shared" si="328"/>
        <v/>
      </c>
      <c r="AE985" s="36" t="str">
        <f>IF(Mining_Import!D985="","",Mining_Import!D985)</f>
        <v/>
      </c>
      <c r="AF985" s="36" t="str">
        <f>IF(Mining_Import!E985="","",Mining_Import!E985)</f>
        <v/>
      </c>
      <c r="AG985" s="36" t="str">
        <f>IF(Mining_Import!F985="","",Mining_Import!F985)</f>
        <v/>
      </c>
      <c r="AH985" s="36" t="str">
        <f>IF(Mining_Import!G985="","",Mining_Import!G985)</f>
        <v/>
      </c>
      <c r="AI985" s="36" t="str">
        <f>IF(Mining_Import!H985="","",Mining_Import!H985)</f>
        <v/>
      </c>
      <c r="AJ985" s="36" t="str">
        <f>IF(Mining_Import!I985="","",Mining_Import!I985)</f>
        <v/>
      </c>
      <c r="BY985" s="120" t="str">
        <f t="shared" si="316"/>
        <v/>
      </c>
      <c r="BZ985" s="184" t="str">
        <f t="shared" si="329"/>
        <v/>
      </c>
      <c r="CA985" s="37" t="str">
        <f>IFERROR(VLOOKUP($BY985,Account_Value!$C$2:$F$2500,4,0),"")</f>
        <v/>
      </c>
      <c r="CB985" s="43" t="str">
        <f t="shared" si="317"/>
        <v/>
      </c>
      <c r="CC985" s="122" t="str">
        <f>IF($BZ985="","",SUM($BZ$2:$BZ985))</f>
        <v/>
      </c>
      <c r="CD985" s="43" t="str">
        <f>IF($BZ985="","",$BU$19*(SUM($BZ$2:$BZ985)))</f>
        <v/>
      </c>
    </row>
    <row r="986" spans="1:82">
      <c r="A986" s="4" t="str">
        <f t="shared" si="318"/>
        <v/>
      </c>
      <c r="B986" s="21" t="str">
        <f>IF(Investments_Import!A986="","",Investments_Import!A986)</f>
        <v/>
      </c>
      <c r="C986" s="22" t="str">
        <f t="shared" si="311"/>
        <v/>
      </c>
      <c r="D986" s="51" t="str">
        <f t="shared" si="319"/>
        <v/>
      </c>
      <c r="E986" s="3" t="str">
        <f>IF(Investments_Import!B986="","",Investments_Import!B986)</f>
        <v/>
      </c>
      <c r="F986" s="54" t="str">
        <f t="shared" si="320"/>
        <v xml:space="preserve"> </v>
      </c>
      <c r="G986" s="54" t="str">
        <f>IF($B986="","",COUNTIF($F$2:$F986,$F986))</f>
        <v/>
      </c>
      <c r="H986" s="53" t="str">
        <f t="shared" si="321"/>
        <v xml:space="preserve">  </v>
      </c>
      <c r="I986" s="3" t="str">
        <f>IF(Investments_Import!C986="","",Investments_Import!C986)</f>
        <v/>
      </c>
      <c r="J986" s="108" t="str">
        <f>IF(Investments_Import!D986="","",Investments_Import!D986)</f>
        <v/>
      </c>
      <c r="K986" s="108" t="str">
        <f t="shared" si="322"/>
        <v/>
      </c>
      <c r="L986" s="47" t="str">
        <f>IF(Investments_Import!E986="","",Investments_Import!E986)</f>
        <v/>
      </c>
      <c r="M986" s="47" t="str">
        <f t="shared" si="312"/>
        <v/>
      </c>
      <c r="N986" s="31" t="str">
        <f>IF(Investments_Import!F986="","",Investments_Import!F986)</f>
        <v/>
      </c>
      <c r="O986" s="31" t="str">
        <f t="shared" si="313"/>
        <v/>
      </c>
      <c r="P986" s="3" t="str">
        <f>IF(Investments_Import!G986="","",Investments_Import!G986)</f>
        <v/>
      </c>
      <c r="Q986" s="3" t="str">
        <f>IF(Investments_Import!H986="","",Investments_Import!H986)</f>
        <v/>
      </c>
      <c r="R986" s="37" t="str">
        <f t="shared" si="314"/>
        <v/>
      </c>
      <c r="S986" s="37" t="str">
        <f t="shared" si="315"/>
        <v/>
      </c>
      <c r="U986" s="36" t="str">
        <f>IF(Mining_Import!A986="","",Mining_Import!A986)</f>
        <v/>
      </c>
      <c r="V986" s="22" t="str">
        <f t="shared" si="323"/>
        <v/>
      </c>
      <c r="W986" s="127" t="str">
        <f t="shared" si="324"/>
        <v/>
      </c>
      <c r="X986" s="127" t="str">
        <f t="shared" si="325"/>
        <v/>
      </c>
      <c r="Y986" s="127" t="str">
        <f t="shared" si="326"/>
        <v/>
      </c>
      <c r="Z986" s="36" t="str">
        <f>IF(Mining_Import!B986="","",Mining_Import!B986)</f>
        <v/>
      </c>
      <c r="AA986" s="184" t="str">
        <f>IF(Mining_Import!$C986="","",Mining_Import!$C986)</f>
        <v/>
      </c>
      <c r="AB986" s="122" t="str">
        <f t="shared" si="327"/>
        <v/>
      </c>
      <c r="AC986" s="122" t="str">
        <f>IF($Y986&gt;Dashboard!$Q$19,$AB986,"")</f>
        <v/>
      </c>
      <c r="AD986" s="43" t="str">
        <f t="shared" si="328"/>
        <v/>
      </c>
      <c r="AE986" s="36" t="str">
        <f>IF(Mining_Import!D986="","",Mining_Import!D986)</f>
        <v/>
      </c>
      <c r="AF986" s="36" t="str">
        <f>IF(Mining_Import!E986="","",Mining_Import!E986)</f>
        <v/>
      </c>
      <c r="AG986" s="36" t="str">
        <f>IF(Mining_Import!F986="","",Mining_Import!F986)</f>
        <v/>
      </c>
      <c r="AH986" s="36" t="str">
        <f>IF(Mining_Import!G986="","",Mining_Import!G986)</f>
        <v/>
      </c>
      <c r="AI986" s="36" t="str">
        <f>IF(Mining_Import!H986="","",Mining_Import!H986)</f>
        <v/>
      </c>
      <c r="AJ986" s="36" t="str">
        <f>IF(Mining_Import!I986="","",Mining_Import!I986)</f>
        <v/>
      </c>
      <c r="BY986" s="120" t="str">
        <f t="shared" si="316"/>
        <v/>
      </c>
      <c r="BZ986" s="184" t="str">
        <f t="shared" si="329"/>
        <v/>
      </c>
      <c r="CA986" s="37" t="str">
        <f>IFERROR(VLOOKUP($BY986,Account_Value!$C$2:$F$2500,4,0),"")</f>
        <v/>
      </c>
      <c r="CB986" s="43" t="str">
        <f t="shared" si="317"/>
        <v/>
      </c>
      <c r="CC986" s="122" t="str">
        <f>IF($BZ986="","",SUM($BZ$2:$BZ986))</f>
        <v/>
      </c>
      <c r="CD986" s="43" t="str">
        <f>IF($BZ986="","",$BU$19*(SUM($BZ$2:$BZ986)))</f>
        <v/>
      </c>
    </row>
    <row r="987" spans="1:82">
      <c r="A987" s="4" t="str">
        <f t="shared" si="318"/>
        <v/>
      </c>
      <c r="B987" s="21" t="str">
        <f>IF(Investments_Import!A987="","",Investments_Import!A987)</f>
        <v/>
      </c>
      <c r="C987" s="22" t="str">
        <f t="shared" si="311"/>
        <v/>
      </c>
      <c r="D987" s="51" t="str">
        <f t="shared" si="319"/>
        <v/>
      </c>
      <c r="E987" s="3" t="str">
        <f>IF(Investments_Import!B987="","",Investments_Import!B987)</f>
        <v/>
      </c>
      <c r="F987" s="54" t="str">
        <f t="shared" si="320"/>
        <v xml:space="preserve"> </v>
      </c>
      <c r="G987" s="54" t="str">
        <f>IF($B987="","",COUNTIF($F$2:$F987,$F987))</f>
        <v/>
      </c>
      <c r="H987" s="53" t="str">
        <f t="shared" si="321"/>
        <v xml:space="preserve">  </v>
      </c>
      <c r="I987" s="3" t="str">
        <f>IF(Investments_Import!C987="","",Investments_Import!C987)</f>
        <v/>
      </c>
      <c r="J987" s="108" t="str">
        <f>IF(Investments_Import!D987="","",Investments_Import!D987)</f>
        <v/>
      </c>
      <c r="K987" s="108" t="str">
        <f t="shared" si="322"/>
        <v/>
      </c>
      <c r="L987" s="47" t="str">
        <f>IF(Investments_Import!E987="","",Investments_Import!E987)</f>
        <v/>
      </c>
      <c r="M987" s="47" t="str">
        <f t="shared" si="312"/>
        <v/>
      </c>
      <c r="N987" s="31" t="str">
        <f>IF(Investments_Import!F987="","",Investments_Import!F987)</f>
        <v/>
      </c>
      <c r="O987" s="31" t="str">
        <f t="shared" si="313"/>
        <v/>
      </c>
      <c r="P987" s="3" t="str">
        <f>IF(Investments_Import!G987="","",Investments_Import!G987)</f>
        <v/>
      </c>
      <c r="Q987" s="3" t="str">
        <f>IF(Investments_Import!H987="","",Investments_Import!H987)</f>
        <v/>
      </c>
      <c r="R987" s="37" t="str">
        <f t="shared" si="314"/>
        <v/>
      </c>
      <c r="S987" s="37" t="str">
        <f t="shared" si="315"/>
        <v/>
      </c>
      <c r="U987" s="36" t="str">
        <f>IF(Mining_Import!A987="","",Mining_Import!A987)</f>
        <v/>
      </c>
      <c r="V987" s="22" t="str">
        <f t="shared" si="323"/>
        <v/>
      </c>
      <c r="W987" s="127" t="str">
        <f t="shared" si="324"/>
        <v/>
      </c>
      <c r="X987" s="127" t="str">
        <f t="shared" si="325"/>
        <v/>
      </c>
      <c r="Y987" s="127" t="str">
        <f t="shared" si="326"/>
        <v/>
      </c>
      <c r="Z987" s="36" t="str">
        <f>IF(Mining_Import!B987="","",Mining_Import!B987)</f>
        <v/>
      </c>
      <c r="AA987" s="184" t="str">
        <f>IF(Mining_Import!$C987="","",Mining_Import!$C987)</f>
        <v/>
      </c>
      <c r="AB987" s="122" t="str">
        <f t="shared" si="327"/>
        <v/>
      </c>
      <c r="AC987" s="122" t="str">
        <f>IF($Y987&gt;Dashboard!$Q$19,$AB987,"")</f>
        <v/>
      </c>
      <c r="AD987" s="43" t="str">
        <f t="shared" si="328"/>
        <v/>
      </c>
      <c r="AE987" s="36" t="str">
        <f>IF(Mining_Import!D987="","",Mining_Import!D987)</f>
        <v/>
      </c>
      <c r="AF987" s="36" t="str">
        <f>IF(Mining_Import!E987="","",Mining_Import!E987)</f>
        <v/>
      </c>
      <c r="AG987" s="36" t="str">
        <f>IF(Mining_Import!F987="","",Mining_Import!F987)</f>
        <v/>
      </c>
      <c r="AH987" s="36" t="str">
        <f>IF(Mining_Import!G987="","",Mining_Import!G987)</f>
        <v/>
      </c>
      <c r="AI987" s="36" t="str">
        <f>IF(Mining_Import!H987="","",Mining_Import!H987)</f>
        <v/>
      </c>
      <c r="AJ987" s="36" t="str">
        <f>IF(Mining_Import!I987="","",Mining_Import!I987)</f>
        <v/>
      </c>
      <c r="BY987" s="120" t="str">
        <f t="shared" si="316"/>
        <v/>
      </c>
      <c r="BZ987" s="184" t="str">
        <f t="shared" si="329"/>
        <v/>
      </c>
      <c r="CA987" s="37" t="str">
        <f>IFERROR(VLOOKUP($BY987,Account_Value!$C$2:$F$2500,4,0),"")</f>
        <v/>
      </c>
      <c r="CB987" s="43" t="str">
        <f t="shared" si="317"/>
        <v/>
      </c>
      <c r="CC987" s="122" t="str">
        <f>IF($BZ987="","",SUM($BZ$2:$BZ987))</f>
        <v/>
      </c>
      <c r="CD987" s="43" t="str">
        <f>IF($BZ987="","",$BU$19*(SUM($BZ$2:$BZ987)))</f>
        <v/>
      </c>
    </row>
    <row r="988" spans="1:82">
      <c r="A988" s="4" t="str">
        <f t="shared" si="318"/>
        <v/>
      </c>
      <c r="B988" s="21" t="str">
        <f>IF(Investments_Import!A988="","",Investments_Import!A988)</f>
        <v/>
      </c>
      <c r="C988" s="22" t="str">
        <f t="shared" si="311"/>
        <v/>
      </c>
      <c r="D988" s="51" t="str">
        <f t="shared" si="319"/>
        <v/>
      </c>
      <c r="E988" s="3" t="str">
        <f>IF(Investments_Import!B988="","",Investments_Import!B988)</f>
        <v/>
      </c>
      <c r="F988" s="54" t="str">
        <f t="shared" si="320"/>
        <v xml:space="preserve"> </v>
      </c>
      <c r="G988" s="54" t="str">
        <f>IF($B988="","",COUNTIF($F$2:$F988,$F988))</f>
        <v/>
      </c>
      <c r="H988" s="53" t="str">
        <f t="shared" si="321"/>
        <v xml:space="preserve">  </v>
      </c>
      <c r="I988" s="3" t="str">
        <f>IF(Investments_Import!C988="","",Investments_Import!C988)</f>
        <v/>
      </c>
      <c r="J988" s="108" t="str">
        <f>IF(Investments_Import!D988="","",Investments_Import!D988)</f>
        <v/>
      </c>
      <c r="K988" s="108" t="str">
        <f t="shared" si="322"/>
        <v/>
      </c>
      <c r="L988" s="47" t="str">
        <f>IF(Investments_Import!E988="","",Investments_Import!E988)</f>
        <v/>
      </c>
      <c r="M988" s="47" t="str">
        <f t="shared" si="312"/>
        <v/>
      </c>
      <c r="N988" s="31" t="str">
        <f>IF(Investments_Import!F988="","",Investments_Import!F988)</f>
        <v/>
      </c>
      <c r="O988" s="31" t="str">
        <f t="shared" si="313"/>
        <v/>
      </c>
      <c r="P988" s="3" t="str">
        <f>IF(Investments_Import!G988="","",Investments_Import!G988)</f>
        <v/>
      </c>
      <c r="Q988" s="3" t="str">
        <f>IF(Investments_Import!H988="","",Investments_Import!H988)</f>
        <v/>
      </c>
      <c r="R988" s="37" t="str">
        <f t="shared" si="314"/>
        <v/>
      </c>
      <c r="S988" s="37" t="str">
        <f t="shared" si="315"/>
        <v/>
      </c>
      <c r="U988" s="36" t="str">
        <f>IF(Mining_Import!A988="","",Mining_Import!A988)</f>
        <v/>
      </c>
      <c r="V988" s="22" t="str">
        <f t="shared" si="323"/>
        <v/>
      </c>
      <c r="W988" s="127" t="str">
        <f t="shared" si="324"/>
        <v/>
      </c>
      <c r="X988" s="127" t="str">
        <f t="shared" si="325"/>
        <v/>
      </c>
      <c r="Y988" s="127" t="str">
        <f t="shared" si="326"/>
        <v/>
      </c>
      <c r="Z988" s="36" t="str">
        <f>IF(Mining_Import!B988="","",Mining_Import!B988)</f>
        <v/>
      </c>
      <c r="AA988" s="184" t="str">
        <f>IF(Mining_Import!$C988="","",Mining_Import!$C988)</f>
        <v/>
      </c>
      <c r="AB988" s="122" t="str">
        <f t="shared" si="327"/>
        <v/>
      </c>
      <c r="AC988" s="122" t="str">
        <f>IF($Y988&gt;Dashboard!$Q$19,$AB988,"")</f>
        <v/>
      </c>
      <c r="AD988" s="43" t="str">
        <f t="shared" si="328"/>
        <v/>
      </c>
      <c r="AE988" s="36" t="str">
        <f>IF(Mining_Import!D988="","",Mining_Import!D988)</f>
        <v/>
      </c>
      <c r="AF988" s="36" t="str">
        <f>IF(Mining_Import!E988="","",Mining_Import!E988)</f>
        <v/>
      </c>
      <c r="AG988" s="36" t="str">
        <f>IF(Mining_Import!F988="","",Mining_Import!F988)</f>
        <v/>
      </c>
      <c r="AH988" s="36" t="str">
        <f>IF(Mining_Import!G988="","",Mining_Import!G988)</f>
        <v/>
      </c>
      <c r="AI988" s="36" t="str">
        <f>IF(Mining_Import!H988="","",Mining_Import!H988)</f>
        <v/>
      </c>
      <c r="AJ988" s="36" t="str">
        <f>IF(Mining_Import!I988="","",Mining_Import!I988)</f>
        <v/>
      </c>
      <c r="BY988" s="120" t="str">
        <f t="shared" si="316"/>
        <v/>
      </c>
      <c r="BZ988" s="184" t="str">
        <f t="shared" si="329"/>
        <v/>
      </c>
      <c r="CA988" s="37" t="str">
        <f>IFERROR(VLOOKUP($BY988,Account_Value!$C$2:$F$2500,4,0),"")</f>
        <v/>
      </c>
      <c r="CB988" s="43" t="str">
        <f t="shared" si="317"/>
        <v/>
      </c>
      <c r="CC988" s="122" t="str">
        <f>IF($BZ988="","",SUM($BZ$2:$BZ988))</f>
        <v/>
      </c>
      <c r="CD988" s="43" t="str">
        <f>IF($BZ988="","",$BU$19*(SUM($BZ$2:$BZ988)))</f>
        <v/>
      </c>
    </row>
    <row r="989" spans="1:82">
      <c r="A989" s="4" t="str">
        <f t="shared" si="318"/>
        <v/>
      </c>
      <c r="B989" s="21" t="str">
        <f>IF(Investments_Import!A989="","",Investments_Import!A989)</f>
        <v/>
      </c>
      <c r="C989" s="22" t="str">
        <f t="shared" si="311"/>
        <v/>
      </c>
      <c r="D989" s="51" t="str">
        <f t="shared" si="319"/>
        <v/>
      </c>
      <c r="E989" s="3" t="str">
        <f>IF(Investments_Import!B989="","",Investments_Import!B989)</f>
        <v/>
      </c>
      <c r="F989" s="54" t="str">
        <f t="shared" si="320"/>
        <v xml:space="preserve"> </v>
      </c>
      <c r="G989" s="54" t="str">
        <f>IF($B989="","",COUNTIF($F$2:$F989,$F989))</f>
        <v/>
      </c>
      <c r="H989" s="53" t="str">
        <f t="shared" si="321"/>
        <v xml:space="preserve">  </v>
      </c>
      <c r="I989" s="3" t="str">
        <f>IF(Investments_Import!C989="","",Investments_Import!C989)</f>
        <v/>
      </c>
      <c r="J989" s="108" t="str">
        <f>IF(Investments_Import!D989="","",Investments_Import!D989)</f>
        <v/>
      </c>
      <c r="K989" s="108" t="str">
        <f t="shared" si="322"/>
        <v/>
      </c>
      <c r="L989" s="47" t="str">
        <f>IF(Investments_Import!E989="","",Investments_Import!E989)</f>
        <v/>
      </c>
      <c r="M989" s="47" t="str">
        <f t="shared" si="312"/>
        <v/>
      </c>
      <c r="N989" s="31" t="str">
        <f>IF(Investments_Import!F989="","",Investments_Import!F989)</f>
        <v/>
      </c>
      <c r="O989" s="31" t="str">
        <f t="shared" si="313"/>
        <v/>
      </c>
      <c r="P989" s="3" t="str">
        <f>IF(Investments_Import!G989="","",Investments_Import!G989)</f>
        <v/>
      </c>
      <c r="Q989" s="3" t="str">
        <f>IF(Investments_Import!H989="","",Investments_Import!H989)</f>
        <v/>
      </c>
      <c r="R989" s="37" t="str">
        <f t="shared" si="314"/>
        <v/>
      </c>
      <c r="S989" s="37" t="str">
        <f t="shared" si="315"/>
        <v/>
      </c>
      <c r="U989" s="36" t="str">
        <f>IF(Mining_Import!A989="","",Mining_Import!A989)</f>
        <v/>
      </c>
      <c r="V989" s="22" t="str">
        <f t="shared" si="323"/>
        <v/>
      </c>
      <c r="W989" s="127" t="str">
        <f t="shared" si="324"/>
        <v/>
      </c>
      <c r="X989" s="127" t="str">
        <f t="shared" si="325"/>
        <v/>
      </c>
      <c r="Y989" s="127" t="str">
        <f t="shared" si="326"/>
        <v/>
      </c>
      <c r="Z989" s="36" t="str">
        <f>IF(Mining_Import!B989="","",Mining_Import!B989)</f>
        <v/>
      </c>
      <c r="AA989" s="184" t="str">
        <f>IF(Mining_Import!$C989="","",Mining_Import!$C989)</f>
        <v/>
      </c>
      <c r="AB989" s="122" t="str">
        <f t="shared" si="327"/>
        <v/>
      </c>
      <c r="AC989" s="122" t="str">
        <f>IF($Y989&gt;Dashboard!$Q$19,$AB989,"")</f>
        <v/>
      </c>
      <c r="AD989" s="43" t="str">
        <f t="shared" si="328"/>
        <v/>
      </c>
      <c r="AE989" s="36" t="str">
        <f>IF(Mining_Import!D989="","",Mining_Import!D989)</f>
        <v/>
      </c>
      <c r="AF989" s="36" t="str">
        <f>IF(Mining_Import!E989="","",Mining_Import!E989)</f>
        <v/>
      </c>
      <c r="AG989" s="36" t="str">
        <f>IF(Mining_Import!F989="","",Mining_Import!F989)</f>
        <v/>
      </c>
      <c r="AH989" s="36" t="str">
        <f>IF(Mining_Import!G989="","",Mining_Import!G989)</f>
        <v/>
      </c>
      <c r="AI989" s="36" t="str">
        <f>IF(Mining_Import!H989="","",Mining_Import!H989)</f>
        <v/>
      </c>
      <c r="AJ989" s="36" t="str">
        <f>IF(Mining_Import!I989="","",Mining_Import!I989)</f>
        <v/>
      </c>
      <c r="BY989" s="120" t="str">
        <f t="shared" si="316"/>
        <v/>
      </c>
      <c r="BZ989" s="184" t="str">
        <f t="shared" si="329"/>
        <v/>
      </c>
      <c r="CA989" s="37" t="str">
        <f>IFERROR(VLOOKUP($BY989,Account_Value!$C$2:$F$2500,4,0),"")</f>
        <v/>
      </c>
      <c r="CB989" s="43" t="str">
        <f t="shared" si="317"/>
        <v/>
      </c>
      <c r="CC989" s="122" t="str">
        <f>IF($BZ989="","",SUM($BZ$2:$BZ989))</f>
        <v/>
      </c>
      <c r="CD989" s="43" t="str">
        <f>IF($BZ989="","",$BU$19*(SUM($BZ$2:$BZ989)))</f>
        <v/>
      </c>
    </row>
    <row r="990" spans="1:82">
      <c r="A990" s="4" t="str">
        <f t="shared" si="318"/>
        <v/>
      </c>
      <c r="B990" s="21" t="str">
        <f>IF(Investments_Import!A990="","",Investments_Import!A990)</f>
        <v/>
      </c>
      <c r="C990" s="22" t="str">
        <f t="shared" si="311"/>
        <v/>
      </c>
      <c r="D990" s="51" t="str">
        <f t="shared" si="319"/>
        <v/>
      </c>
      <c r="E990" s="3" t="str">
        <f>IF(Investments_Import!B990="","",Investments_Import!B990)</f>
        <v/>
      </c>
      <c r="F990" s="54" t="str">
        <f t="shared" si="320"/>
        <v xml:space="preserve"> </v>
      </c>
      <c r="G990" s="54" t="str">
        <f>IF($B990="","",COUNTIF($F$2:$F990,$F990))</f>
        <v/>
      </c>
      <c r="H990" s="53" t="str">
        <f t="shared" si="321"/>
        <v xml:space="preserve">  </v>
      </c>
      <c r="I990" s="3" t="str">
        <f>IF(Investments_Import!C990="","",Investments_Import!C990)</f>
        <v/>
      </c>
      <c r="J990" s="108" t="str">
        <f>IF(Investments_Import!D990="","",Investments_Import!D990)</f>
        <v/>
      </c>
      <c r="K990" s="108" t="str">
        <f t="shared" si="322"/>
        <v/>
      </c>
      <c r="L990" s="47" t="str">
        <f>IF(Investments_Import!E990="","",Investments_Import!E990)</f>
        <v/>
      </c>
      <c r="M990" s="47" t="str">
        <f t="shared" si="312"/>
        <v/>
      </c>
      <c r="N990" s="31" t="str">
        <f>IF(Investments_Import!F990="","",Investments_Import!F990)</f>
        <v/>
      </c>
      <c r="O990" s="31" t="str">
        <f t="shared" si="313"/>
        <v/>
      </c>
      <c r="P990" s="3" t="str">
        <f>IF(Investments_Import!G990="","",Investments_Import!G990)</f>
        <v/>
      </c>
      <c r="Q990" s="3" t="str">
        <f>IF(Investments_Import!H990="","",Investments_Import!H990)</f>
        <v/>
      </c>
      <c r="R990" s="37" t="str">
        <f t="shared" si="314"/>
        <v/>
      </c>
      <c r="S990" s="37" t="str">
        <f t="shared" si="315"/>
        <v/>
      </c>
      <c r="U990" s="36" t="str">
        <f>IF(Mining_Import!A990="","",Mining_Import!A990)</f>
        <v/>
      </c>
      <c r="V990" s="22" t="str">
        <f t="shared" si="323"/>
        <v/>
      </c>
      <c r="W990" s="127" t="str">
        <f t="shared" si="324"/>
        <v/>
      </c>
      <c r="X990" s="127" t="str">
        <f t="shared" si="325"/>
        <v/>
      </c>
      <c r="Y990" s="127" t="str">
        <f t="shared" si="326"/>
        <v/>
      </c>
      <c r="Z990" s="36" t="str">
        <f>IF(Mining_Import!B990="","",Mining_Import!B990)</f>
        <v/>
      </c>
      <c r="AA990" s="184" t="str">
        <f>IF(Mining_Import!$C990="","",Mining_Import!$C990)</f>
        <v/>
      </c>
      <c r="AB990" s="122" t="str">
        <f t="shared" si="327"/>
        <v/>
      </c>
      <c r="AC990" s="122" t="str">
        <f>IF($Y990&gt;Dashboard!$Q$19,$AB990,"")</f>
        <v/>
      </c>
      <c r="AD990" s="43" t="str">
        <f t="shared" si="328"/>
        <v/>
      </c>
      <c r="AE990" s="36" t="str">
        <f>IF(Mining_Import!D990="","",Mining_Import!D990)</f>
        <v/>
      </c>
      <c r="AF990" s="36" t="str">
        <f>IF(Mining_Import!E990="","",Mining_Import!E990)</f>
        <v/>
      </c>
      <c r="AG990" s="36" t="str">
        <f>IF(Mining_Import!F990="","",Mining_Import!F990)</f>
        <v/>
      </c>
      <c r="AH990" s="36" t="str">
        <f>IF(Mining_Import!G990="","",Mining_Import!G990)</f>
        <v/>
      </c>
      <c r="AI990" s="36" t="str">
        <f>IF(Mining_Import!H990="","",Mining_Import!H990)</f>
        <v/>
      </c>
      <c r="AJ990" s="36" t="str">
        <f>IF(Mining_Import!I990="","",Mining_Import!I990)</f>
        <v/>
      </c>
      <c r="BY990" s="120" t="str">
        <f t="shared" si="316"/>
        <v/>
      </c>
      <c r="BZ990" s="184" t="str">
        <f t="shared" si="329"/>
        <v/>
      </c>
      <c r="CA990" s="37" t="str">
        <f>IFERROR(VLOOKUP($BY990,Account_Value!$C$2:$F$2500,4,0),"")</f>
        <v/>
      </c>
      <c r="CB990" s="43" t="str">
        <f t="shared" si="317"/>
        <v/>
      </c>
      <c r="CC990" s="122" t="str">
        <f>IF($BZ990="","",SUM($BZ$2:$BZ990))</f>
        <v/>
      </c>
      <c r="CD990" s="43" t="str">
        <f>IF($BZ990="","",$BU$19*(SUM($BZ$2:$BZ990)))</f>
        <v/>
      </c>
    </row>
    <row r="991" spans="1:82">
      <c r="A991" s="4" t="str">
        <f t="shared" si="318"/>
        <v/>
      </c>
      <c r="B991" s="21" t="str">
        <f>IF(Investments_Import!A991="","",Investments_Import!A991)</f>
        <v/>
      </c>
      <c r="C991" s="22" t="str">
        <f t="shared" si="311"/>
        <v/>
      </c>
      <c r="D991" s="51" t="str">
        <f t="shared" si="319"/>
        <v/>
      </c>
      <c r="E991" s="3" t="str">
        <f>IF(Investments_Import!B991="","",Investments_Import!B991)</f>
        <v/>
      </c>
      <c r="F991" s="54" t="str">
        <f t="shared" si="320"/>
        <v xml:space="preserve"> </v>
      </c>
      <c r="G991" s="54" t="str">
        <f>IF($B991="","",COUNTIF($F$2:$F991,$F991))</f>
        <v/>
      </c>
      <c r="H991" s="53" t="str">
        <f t="shared" si="321"/>
        <v xml:space="preserve">  </v>
      </c>
      <c r="I991" s="3" t="str">
        <f>IF(Investments_Import!C991="","",Investments_Import!C991)</f>
        <v/>
      </c>
      <c r="J991" s="108" t="str">
        <f>IF(Investments_Import!D991="","",Investments_Import!D991)</f>
        <v/>
      </c>
      <c r="K991" s="108" t="str">
        <f t="shared" si="322"/>
        <v/>
      </c>
      <c r="L991" s="47" t="str">
        <f>IF(Investments_Import!E991="","",Investments_Import!E991)</f>
        <v/>
      </c>
      <c r="M991" s="47" t="str">
        <f t="shared" si="312"/>
        <v/>
      </c>
      <c r="N991" s="31" t="str">
        <f>IF(Investments_Import!F991="","",Investments_Import!F991)</f>
        <v/>
      </c>
      <c r="O991" s="31" t="str">
        <f t="shared" si="313"/>
        <v/>
      </c>
      <c r="P991" s="3" t="str">
        <f>IF(Investments_Import!G991="","",Investments_Import!G991)</f>
        <v/>
      </c>
      <c r="Q991" s="3" t="str">
        <f>IF(Investments_Import!H991="","",Investments_Import!H991)</f>
        <v/>
      </c>
      <c r="R991" s="37" t="str">
        <f t="shared" si="314"/>
        <v/>
      </c>
      <c r="S991" s="37" t="str">
        <f t="shared" si="315"/>
        <v/>
      </c>
      <c r="U991" s="36" t="str">
        <f>IF(Mining_Import!A991="","",Mining_Import!A991)</f>
        <v/>
      </c>
      <c r="V991" s="22" t="str">
        <f t="shared" si="323"/>
        <v/>
      </c>
      <c r="W991" s="127" t="str">
        <f t="shared" si="324"/>
        <v/>
      </c>
      <c r="X991" s="127" t="str">
        <f t="shared" si="325"/>
        <v/>
      </c>
      <c r="Y991" s="127" t="str">
        <f t="shared" si="326"/>
        <v/>
      </c>
      <c r="Z991" s="36" t="str">
        <f>IF(Mining_Import!B991="","",Mining_Import!B991)</f>
        <v/>
      </c>
      <c r="AA991" s="184" t="str">
        <f>IF(Mining_Import!$C991="","",Mining_Import!$C991)</f>
        <v/>
      </c>
      <c r="AB991" s="122" t="str">
        <f t="shared" si="327"/>
        <v/>
      </c>
      <c r="AC991" s="122" t="str">
        <f>IF($Y991&gt;Dashboard!$Q$19,$AB991,"")</f>
        <v/>
      </c>
      <c r="AD991" s="43" t="str">
        <f t="shared" si="328"/>
        <v/>
      </c>
      <c r="AE991" s="36" t="str">
        <f>IF(Mining_Import!D991="","",Mining_Import!D991)</f>
        <v/>
      </c>
      <c r="AF991" s="36" t="str">
        <f>IF(Mining_Import!E991="","",Mining_Import!E991)</f>
        <v/>
      </c>
      <c r="AG991" s="36" t="str">
        <f>IF(Mining_Import!F991="","",Mining_Import!F991)</f>
        <v/>
      </c>
      <c r="AH991" s="36" t="str">
        <f>IF(Mining_Import!G991="","",Mining_Import!G991)</f>
        <v/>
      </c>
      <c r="AI991" s="36" t="str">
        <f>IF(Mining_Import!H991="","",Mining_Import!H991)</f>
        <v/>
      </c>
      <c r="AJ991" s="36" t="str">
        <f>IF(Mining_Import!I991="","",Mining_Import!I991)</f>
        <v/>
      </c>
      <c r="BY991" s="120" t="str">
        <f t="shared" si="316"/>
        <v/>
      </c>
      <c r="BZ991" s="184" t="str">
        <f t="shared" si="329"/>
        <v/>
      </c>
      <c r="CA991" s="37" t="str">
        <f>IFERROR(VLOOKUP($BY991,Account_Value!$C$2:$F$2500,4,0),"")</f>
        <v/>
      </c>
      <c r="CB991" s="43" t="str">
        <f t="shared" si="317"/>
        <v/>
      </c>
      <c r="CC991" s="122" t="str">
        <f>IF($BZ991="","",SUM($BZ$2:$BZ991))</f>
        <v/>
      </c>
      <c r="CD991" s="43" t="str">
        <f>IF($BZ991="","",$BU$19*(SUM($BZ$2:$BZ991)))</f>
        <v/>
      </c>
    </row>
    <row r="992" spans="1:82">
      <c r="A992" s="4" t="str">
        <f t="shared" si="318"/>
        <v/>
      </c>
      <c r="B992" s="21" t="str">
        <f>IF(Investments_Import!A992="","",Investments_Import!A992)</f>
        <v/>
      </c>
      <c r="C992" s="22" t="str">
        <f t="shared" si="311"/>
        <v/>
      </c>
      <c r="D992" s="51" t="str">
        <f t="shared" si="319"/>
        <v/>
      </c>
      <c r="E992" s="3" t="str">
        <f>IF(Investments_Import!B992="","",Investments_Import!B992)</f>
        <v/>
      </c>
      <c r="F992" s="54" t="str">
        <f t="shared" si="320"/>
        <v xml:space="preserve"> </v>
      </c>
      <c r="G992" s="54" t="str">
        <f>IF($B992="","",COUNTIF($F$2:$F992,$F992))</f>
        <v/>
      </c>
      <c r="H992" s="53" t="str">
        <f t="shared" si="321"/>
        <v xml:space="preserve">  </v>
      </c>
      <c r="I992" s="3" t="str">
        <f>IF(Investments_Import!C992="","",Investments_Import!C992)</f>
        <v/>
      </c>
      <c r="J992" s="108" t="str">
        <f>IF(Investments_Import!D992="","",Investments_Import!D992)</f>
        <v/>
      </c>
      <c r="K992" s="108" t="str">
        <f t="shared" si="322"/>
        <v/>
      </c>
      <c r="L992" s="47" t="str">
        <f>IF(Investments_Import!E992="","",Investments_Import!E992)</f>
        <v/>
      </c>
      <c r="M992" s="47" t="str">
        <f t="shared" si="312"/>
        <v/>
      </c>
      <c r="N992" s="31" t="str">
        <f>IF(Investments_Import!F992="","",Investments_Import!F992)</f>
        <v/>
      </c>
      <c r="O992" s="31" t="str">
        <f t="shared" si="313"/>
        <v/>
      </c>
      <c r="P992" s="3" t="str">
        <f>IF(Investments_Import!G992="","",Investments_Import!G992)</f>
        <v/>
      </c>
      <c r="Q992" s="3" t="str">
        <f>IF(Investments_Import!H992="","",Investments_Import!H992)</f>
        <v/>
      </c>
      <c r="R992" s="37" t="str">
        <f t="shared" si="314"/>
        <v/>
      </c>
      <c r="S992" s="37" t="str">
        <f t="shared" si="315"/>
        <v/>
      </c>
      <c r="U992" s="36" t="str">
        <f>IF(Mining_Import!A992="","",Mining_Import!A992)</f>
        <v/>
      </c>
      <c r="V992" s="22" t="str">
        <f t="shared" si="323"/>
        <v/>
      </c>
      <c r="W992" s="127" t="str">
        <f t="shared" si="324"/>
        <v/>
      </c>
      <c r="X992" s="127" t="str">
        <f t="shared" si="325"/>
        <v/>
      </c>
      <c r="Y992" s="127" t="str">
        <f t="shared" si="326"/>
        <v/>
      </c>
      <c r="Z992" s="36" t="str">
        <f>IF(Mining_Import!B992="","",Mining_Import!B992)</f>
        <v/>
      </c>
      <c r="AA992" s="184" t="str">
        <f>IF(Mining_Import!$C992="","",Mining_Import!$C992)</f>
        <v/>
      </c>
      <c r="AB992" s="122" t="str">
        <f t="shared" si="327"/>
        <v/>
      </c>
      <c r="AC992" s="122" t="str">
        <f>IF($Y992&gt;Dashboard!$Q$19,$AB992,"")</f>
        <v/>
      </c>
      <c r="AD992" s="43" t="str">
        <f t="shared" si="328"/>
        <v/>
      </c>
      <c r="AE992" s="36" t="str">
        <f>IF(Mining_Import!D992="","",Mining_Import!D992)</f>
        <v/>
      </c>
      <c r="AF992" s="36" t="str">
        <f>IF(Mining_Import!E992="","",Mining_Import!E992)</f>
        <v/>
      </c>
      <c r="AG992" s="36" t="str">
        <f>IF(Mining_Import!F992="","",Mining_Import!F992)</f>
        <v/>
      </c>
      <c r="AH992" s="36" t="str">
        <f>IF(Mining_Import!G992="","",Mining_Import!G992)</f>
        <v/>
      </c>
      <c r="AI992" s="36" t="str">
        <f>IF(Mining_Import!H992="","",Mining_Import!H992)</f>
        <v/>
      </c>
      <c r="AJ992" s="36" t="str">
        <f>IF(Mining_Import!I992="","",Mining_Import!I992)</f>
        <v/>
      </c>
      <c r="BY992" s="120" t="str">
        <f t="shared" si="316"/>
        <v/>
      </c>
      <c r="BZ992" s="184" t="str">
        <f t="shared" si="329"/>
        <v/>
      </c>
      <c r="CA992" s="37" t="str">
        <f>IFERROR(VLOOKUP($BY992,Account_Value!$C$2:$F$2500,4,0),"")</f>
        <v/>
      </c>
      <c r="CB992" s="43" t="str">
        <f t="shared" si="317"/>
        <v/>
      </c>
      <c r="CC992" s="122" t="str">
        <f>IF($BZ992="","",SUM($BZ$2:$BZ992))</f>
        <v/>
      </c>
      <c r="CD992" s="43" t="str">
        <f>IF($BZ992="","",$BU$19*(SUM($BZ$2:$BZ992)))</f>
        <v/>
      </c>
    </row>
    <row r="993" spans="1:82">
      <c r="A993" s="4" t="str">
        <f t="shared" si="318"/>
        <v/>
      </c>
      <c r="B993" s="21" t="str">
        <f>IF(Investments_Import!A993="","",Investments_Import!A993)</f>
        <v/>
      </c>
      <c r="C993" s="22" t="str">
        <f t="shared" si="311"/>
        <v/>
      </c>
      <c r="D993" s="51" t="str">
        <f t="shared" si="319"/>
        <v/>
      </c>
      <c r="E993" s="3" t="str">
        <f>IF(Investments_Import!B993="","",Investments_Import!B993)</f>
        <v/>
      </c>
      <c r="F993" s="54" t="str">
        <f t="shared" si="320"/>
        <v xml:space="preserve"> </v>
      </c>
      <c r="G993" s="54" t="str">
        <f>IF($B993="","",COUNTIF($F$2:$F993,$F993))</f>
        <v/>
      </c>
      <c r="H993" s="53" t="str">
        <f t="shared" si="321"/>
        <v xml:space="preserve">  </v>
      </c>
      <c r="I993" s="3" t="str">
        <f>IF(Investments_Import!C993="","",Investments_Import!C993)</f>
        <v/>
      </c>
      <c r="J993" s="108" t="str">
        <f>IF(Investments_Import!D993="","",Investments_Import!D993)</f>
        <v/>
      </c>
      <c r="K993" s="108" t="str">
        <f t="shared" si="322"/>
        <v/>
      </c>
      <c r="L993" s="47" t="str">
        <f>IF(Investments_Import!E993="","",Investments_Import!E993)</f>
        <v/>
      </c>
      <c r="M993" s="47" t="str">
        <f t="shared" si="312"/>
        <v/>
      </c>
      <c r="N993" s="31" t="str">
        <f>IF(Investments_Import!F993="","",Investments_Import!F993)</f>
        <v/>
      </c>
      <c r="O993" s="31" t="str">
        <f t="shared" si="313"/>
        <v/>
      </c>
      <c r="P993" s="3" t="str">
        <f>IF(Investments_Import!G993="","",Investments_Import!G993)</f>
        <v/>
      </c>
      <c r="Q993" s="3" t="str">
        <f>IF(Investments_Import!H993="","",Investments_Import!H993)</f>
        <v/>
      </c>
      <c r="R993" s="37" t="str">
        <f t="shared" si="314"/>
        <v/>
      </c>
      <c r="S993" s="37" t="str">
        <f t="shared" si="315"/>
        <v/>
      </c>
      <c r="U993" s="36" t="str">
        <f>IF(Mining_Import!A993="","",Mining_Import!A993)</f>
        <v/>
      </c>
      <c r="V993" s="22" t="str">
        <f t="shared" si="323"/>
        <v/>
      </c>
      <c r="W993" s="127" t="str">
        <f t="shared" si="324"/>
        <v/>
      </c>
      <c r="X993" s="127" t="str">
        <f t="shared" si="325"/>
        <v/>
      </c>
      <c r="Y993" s="127" t="str">
        <f t="shared" si="326"/>
        <v/>
      </c>
      <c r="Z993" s="36" t="str">
        <f>IF(Mining_Import!B993="","",Mining_Import!B993)</f>
        <v/>
      </c>
      <c r="AA993" s="184" t="str">
        <f>IF(Mining_Import!$C993="","",Mining_Import!$C993)</f>
        <v/>
      </c>
      <c r="AB993" s="122" t="str">
        <f t="shared" si="327"/>
        <v/>
      </c>
      <c r="AC993" s="122" t="str">
        <f>IF($Y993&gt;Dashboard!$Q$19,$AB993,"")</f>
        <v/>
      </c>
      <c r="AD993" s="43" t="str">
        <f t="shared" si="328"/>
        <v/>
      </c>
      <c r="AE993" s="36" t="str">
        <f>IF(Mining_Import!D993="","",Mining_Import!D993)</f>
        <v/>
      </c>
      <c r="AF993" s="36" t="str">
        <f>IF(Mining_Import!E993="","",Mining_Import!E993)</f>
        <v/>
      </c>
      <c r="AG993" s="36" t="str">
        <f>IF(Mining_Import!F993="","",Mining_Import!F993)</f>
        <v/>
      </c>
      <c r="AH993" s="36" t="str">
        <f>IF(Mining_Import!G993="","",Mining_Import!G993)</f>
        <v/>
      </c>
      <c r="AI993" s="36" t="str">
        <f>IF(Mining_Import!H993="","",Mining_Import!H993)</f>
        <v/>
      </c>
      <c r="AJ993" s="36" t="str">
        <f>IF(Mining_Import!I993="","",Mining_Import!I993)</f>
        <v/>
      </c>
      <c r="BY993" s="120" t="str">
        <f t="shared" si="316"/>
        <v/>
      </c>
      <c r="BZ993" s="184" t="str">
        <f t="shared" si="329"/>
        <v/>
      </c>
      <c r="CA993" s="37" t="str">
        <f>IFERROR(VLOOKUP($BY993,Account_Value!$C$2:$F$2500,4,0),"")</f>
        <v/>
      </c>
      <c r="CB993" s="43" t="str">
        <f t="shared" si="317"/>
        <v/>
      </c>
      <c r="CC993" s="122" t="str">
        <f>IF($BZ993="","",SUM($BZ$2:$BZ993))</f>
        <v/>
      </c>
      <c r="CD993" s="43" t="str">
        <f>IF($BZ993="","",$BU$19*(SUM($BZ$2:$BZ993)))</f>
        <v/>
      </c>
    </row>
    <row r="994" spans="1:82">
      <c r="A994" s="4" t="str">
        <f t="shared" si="318"/>
        <v/>
      </c>
      <c r="B994" s="21" t="str">
        <f>IF(Investments_Import!A994="","",Investments_Import!A994)</f>
        <v/>
      </c>
      <c r="C994" s="22" t="str">
        <f t="shared" si="311"/>
        <v/>
      </c>
      <c r="D994" s="51" t="str">
        <f t="shared" si="319"/>
        <v/>
      </c>
      <c r="E994" s="3" t="str">
        <f>IF(Investments_Import!B994="","",Investments_Import!B994)</f>
        <v/>
      </c>
      <c r="F994" s="54" t="str">
        <f t="shared" si="320"/>
        <v xml:space="preserve"> </v>
      </c>
      <c r="G994" s="54" t="str">
        <f>IF($B994="","",COUNTIF($F$2:$F994,$F994))</f>
        <v/>
      </c>
      <c r="H994" s="53" t="str">
        <f t="shared" si="321"/>
        <v xml:space="preserve">  </v>
      </c>
      <c r="I994" s="3" t="str">
        <f>IF(Investments_Import!C994="","",Investments_Import!C994)</f>
        <v/>
      </c>
      <c r="J994" s="108" t="str">
        <f>IF(Investments_Import!D994="","",Investments_Import!D994)</f>
        <v/>
      </c>
      <c r="K994" s="108" t="str">
        <f t="shared" si="322"/>
        <v/>
      </c>
      <c r="L994" s="47" t="str">
        <f>IF(Investments_Import!E994="","",Investments_Import!E994)</f>
        <v/>
      </c>
      <c r="M994" s="47" t="str">
        <f t="shared" si="312"/>
        <v/>
      </c>
      <c r="N994" s="31" t="str">
        <f>IF(Investments_Import!F994="","",Investments_Import!F994)</f>
        <v/>
      </c>
      <c r="O994" s="31" t="str">
        <f t="shared" si="313"/>
        <v/>
      </c>
      <c r="P994" s="3" t="str">
        <f>IF(Investments_Import!G994="","",Investments_Import!G994)</f>
        <v/>
      </c>
      <c r="Q994" s="3" t="str">
        <f>IF(Investments_Import!H994="","",Investments_Import!H994)</f>
        <v/>
      </c>
      <c r="R994" s="37" t="str">
        <f t="shared" si="314"/>
        <v/>
      </c>
      <c r="S994" s="37" t="str">
        <f t="shared" si="315"/>
        <v/>
      </c>
      <c r="U994" s="36" t="str">
        <f>IF(Mining_Import!A994="","",Mining_Import!A994)</f>
        <v/>
      </c>
      <c r="V994" s="22" t="str">
        <f t="shared" si="323"/>
        <v/>
      </c>
      <c r="W994" s="127" t="str">
        <f t="shared" si="324"/>
        <v/>
      </c>
      <c r="X994" s="127" t="str">
        <f t="shared" si="325"/>
        <v/>
      </c>
      <c r="Y994" s="127" t="str">
        <f t="shared" si="326"/>
        <v/>
      </c>
      <c r="Z994" s="36" t="str">
        <f>IF(Mining_Import!B994="","",Mining_Import!B994)</f>
        <v/>
      </c>
      <c r="AA994" s="184" t="str">
        <f>IF(Mining_Import!$C994="","",Mining_Import!$C994)</f>
        <v/>
      </c>
      <c r="AB994" s="122" t="str">
        <f t="shared" si="327"/>
        <v/>
      </c>
      <c r="AC994" s="122" t="str">
        <f>IF($Y994&gt;Dashboard!$Q$19,$AB994,"")</f>
        <v/>
      </c>
      <c r="AD994" s="43" t="str">
        <f t="shared" si="328"/>
        <v/>
      </c>
      <c r="AE994" s="36" t="str">
        <f>IF(Mining_Import!D994="","",Mining_Import!D994)</f>
        <v/>
      </c>
      <c r="AF994" s="36" t="str">
        <f>IF(Mining_Import!E994="","",Mining_Import!E994)</f>
        <v/>
      </c>
      <c r="AG994" s="36" t="str">
        <f>IF(Mining_Import!F994="","",Mining_Import!F994)</f>
        <v/>
      </c>
      <c r="AH994" s="36" t="str">
        <f>IF(Mining_Import!G994="","",Mining_Import!G994)</f>
        <v/>
      </c>
      <c r="AI994" s="36" t="str">
        <f>IF(Mining_Import!H994="","",Mining_Import!H994)</f>
        <v/>
      </c>
      <c r="AJ994" s="36" t="str">
        <f>IF(Mining_Import!I994="","",Mining_Import!I994)</f>
        <v/>
      </c>
      <c r="BY994" s="120" t="str">
        <f t="shared" si="316"/>
        <v/>
      </c>
      <c r="BZ994" s="184" t="str">
        <f t="shared" si="329"/>
        <v/>
      </c>
      <c r="CA994" s="37" t="str">
        <f>IFERROR(VLOOKUP($BY994,Account_Value!$C$2:$F$2500,4,0),"")</f>
        <v/>
      </c>
      <c r="CB994" s="43" t="str">
        <f t="shared" si="317"/>
        <v/>
      </c>
      <c r="CC994" s="122" t="str">
        <f>IF($BZ994="","",SUM($BZ$2:$BZ994))</f>
        <v/>
      </c>
      <c r="CD994" s="43" t="str">
        <f>IF($BZ994="","",$BU$19*(SUM($BZ$2:$BZ994)))</f>
        <v/>
      </c>
    </row>
    <row r="995" spans="1:82">
      <c r="A995" s="4" t="str">
        <f t="shared" si="318"/>
        <v/>
      </c>
      <c r="B995" s="21" t="str">
        <f>IF(Investments_Import!A995="","",Investments_Import!A995)</f>
        <v/>
      </c>
      <c r="C995" s="22" t="str">
        <f t="shared" si="311"/>
        <v/>
      </c>
      <c r="D995" s="51" t="str">
        <f t="shared" si="319"/>
        <v/>
      </c>
      <c r="E995" s="3" t="str">
        <f>IF(Investments_Import!B995="","",Investments_Import!B995)</f>
        <v/>
      </c>
      <c r="F995" s="54" t="str">
        <f t="shared" si="320"/>
        <v xml:space="preserve"> </v>
      </c>
      <c r="G995" s="54" t="str">
        <f>IF($B995="","",COUNTIF($F$2:$F995,$F995))</f>
        <v/>
      </c>
      <c r="H995" s="53" t="str">
        <f t="shared" si="321"/>
        <v xml:space="preserve">  </v>
      </c>
      <c r="I995" s="3" t="str">
        <f>IF(Investments_Import!C995="","",Investments_Import!C995)</f>
        <v/>
      </c>
      <c r="J995" s="108" t="str">
        <f>IF(Investments_Import!D995="","",Investments_Import!D995)</f>
        <v/>
      </c>
      <c r="K995" s="108" t="str">
        <f t="shared" si="322"/>
        <v/>
      </c>
      <c r="L995" s="47" t="str">
        <f>IF(Investments_Import!E995="","",Investments_Import!E995)</f>
        <v/>
      </c>
      <c r="M995" s="47" t="str">
        <f t="shared" si="312"/>
        <v/>
      </c>
      <c r="N995" s="31" t="str">
        <f>IF(Investments_Import!F995="","",Investments_Import!F995)</f>
        <v/>
      </c>
      <c r="O995" s="31" t="str">
        <f t="shared" si="313"/>
        <v/>
      </c>
      <c r="P995" s="3" t="str">
        <f>IF(Investments_Import!G995="","",Investments_Import!G995)</f>
        <v/>
      </c>
      <c r="Q995" s="3" t="str">
        <f>IF(Investments_Import!H995="","",Investments_Import!H995)</f>
        <v/>
      </c>
      <c r="R995" s="37" t="str">
        <f t="shared" si="314"/>
        <v/>
      </c>
      <c r="S995" s="37" t="str">
        <f t="shared" si="315"/>
        <v/>
      </c>
      <c r="U995" s="36" t="str">
        <f>IF(Mining_Import!A995="","",Mining_Import!A995)</f>
        <v/>
      </c>
      <c r="V995" s="22" t="str">
        <f t="shared" si="323"/>
        <v/>
      </c>
      <c r="W995" s="127" t="str">
        <f t="shared" si="324"/>
        <v/>
      </c>
      <c r="X995" s="127" t="str">
        <f t="shared" si="325"/>
        <v/>
      </c>
      <c r="Y995" s="127" t="str">
        <f t="shared" si="326"/>
        <v/>
      </c>
      <c r="Z995" s="36" t="str">
        <f>IF(Mining_Import!B995="","",Mining_Import!B995)</f>
        <v/>
      </c>
      <c r="AA995" s="184" t="str">
        <f>IF(Mining_Import!$C995="","",Mining_Import!$C995)</f>
        <v/>
      </c>
      <c r="AB995" s="122" t="str">
        <f t="shared" si="327"/>
        <v/>
      </c>
      <c r="AC995" s="122" t="str">
        <f>IF($Y995&gt;Dashboard!$Q$19,$AB995,"")</f>
        <v/>
      </c>
      <c r="AD995" s="43" t="str">
        <f t="shared" si="328"/>
        <v/>
      </c>
      <c r="AE995" s="36" t="str">
        <f>IF(Mining_Import!D995="","",Mining_Import!D995)</f>
        <v/>
      </c>
      <c r="AF995" s="36" t="str">
        <f>IF(Mining_Import!E995="","",Mining_Import!E995)</f>
        <v/>
      </c>
      <c r="AG995" s="36" t="str">
        <f>IF(Mining_Import!F995="","",Mining_Import!F995)</f>
        <v/>
      </c>
      <c r="AH995" s="36" t="str">
        <f>IF(Mining_Import!G995="","",Mining_Import!G995)</f>
        <v/>
      </c>
      <c r="AI995" s="36" t="str">
        <f>IF(Mining_Import!H995="","",Mining_Import!H995)</f>
        <v/>
      </c>
      <c r="AJ995" s="36" t="str">
        <f>IF(Mining_Import!I995="","",Mining_Import!I995)</f>
        <v/>
      </c>
      <c r="BY995" s="120" t="str">
        <f t="shared" si="316"/>
        <v/>
      </c>
      <c r="BZ995" s="184" t="str">
        <f t="shared" si="329"/>
        <v/>
      </c>
      <c r="CA995" s="37" t="str">
        <f>IFERROR(VLOOKUP($BY995,Account_Value!$C$2:$F$2500,4,0),"")</f>
        <v/>
      </c>
      <c r="CB995" s="43" t="str">
        <f t="shared" si="317"/>
        <v/>
      </c>
      <c r="CC995" s="122" t="str">
        <f>IF($BZ995="","",SUM($BZ$2:$BZ995))</f>
        <v/>
      </c>
      <c r="CD995" s="43" t="str">
        <f>IF($BZ995="","",$BU$19*(SUM($BZ$2:$BZ995)))</f>
        <v/>
      </c>
    </row>
    <row r="996" spans="1:82">
      <c r="A996" s="4" t="str">
        <f t="shared" si="318"/>
        <v/>
      </c>
      <c r="B996" s="21" t="str">
        <f>IF(Investments_Import!A996="","",Investments_Import!A996)</f>
        <v/>
      </c>
      <c r="C996" s="22" t="str">
        <f t="shared" si="311"/>
        <v/>
      </c>
      <c r="D996" s="51" t="str">
        <f t="shared" si="319"/>
        <v/>
      </c>
      <c r="E996" s="3" t="str">
        <f>IF(Investments_Import!B996="","",Investments_Import!B996)</f>
        <v/>
      </c>
      <c r="F996" s="54" t="str">
        <f t="shared" si="320"/>
        <v xml:space="preserve"> </v>
      </c>
      <c r="G996" s="54" t="str">
        <f>IF($B996="","",COUNTIF($F$2:$F996,$F996))</f>
        <v/>
      </c>
      <c r="H996" s="53" t="str">
        <f t="shared" si="321"/>
        <v xml:space="preserve">  </v>
      </c>
      <c r="I996" s="3" t="str">
        <f>IF(Investments_Import!C996="","",Investments_Import!C996)</f>
        <v/>
      </c>
      <c r="J996" s="108" t="str">
        <f>IF(Investments_Import!D996="","",Investments_Import!D996)</f>
        <v/>
      </c>
      <c r="K996" s="108" t="str">
        <f t="shared" si="322"/>
        <v/>
      </c>
      <c r="L996" s="47" t="str">
        <f>IF(Investments_Import!E996="","",Investments_Import!E996)</f>
        <v/>
      </c>
      <c r="M996" s="47" t="str">
        <f t="shared" si="312"/>
        <v/>
      </c>
      <c r="N996" s="31" t="str">
        <f>IF(Investments_Import!F996="","",Investments_Import!F996)</f>
        <v/>
      </c>
      <c r="O996" s="31" t="str">
        <f t="shared" si="313"/>
        <v/>
      </c>
      <c r="P996" s="3" t="str">
        <f>IF(Investments_Import!G996="","",Investments_Import!G996)</f>
        <v/>
      </c>
      <c r="Q996" s="3" t="str">
        <f>IF(Investments_Import!H996="","",Investments_Import!H996)</f>
        <v/>
      </c>
      <c r="R996" s="37" t="str">
        <f t="shared" si="314"/>
        <v/>
      </c>
      <c r="S996" s="37" t="str">
        <f t="shared" si="315"/>
        <v/>
      </c>
      <c r="U996" s="36" t="str">
        <f>IF(Mining_Import!A996="","",Mining_Import!A996)</f>
        <v/>
      </c>
      <c r="V996" s="22" t="str">
        <f t="shared" si="323"/>
        <v/>
      </c>
      <c r="W996" s="127" t="str">
        <f t="shared" si="324"/>
        <v/>
      </c>
      <c r="X996" s="127" t="str">
        <f t="shared" si="325"/>
        <v/>
      </c>
      <c r="Y996" s="127" t="str">
        <f t="shared" si="326"/>
        <v/>
      </c>
      <c r="Z996" s="36" t="str">
        <f>IF(Mining_Import!B996="","",Mining_Import!B996)</f>
        <v/>
      </c>
      <c r="AA996" s="184" t="str">
        <f>IF(Mining_Import!$C996="","",Mining_Import!$C996)</f>
        <v/>
      </c>
      <c r="AB996" s="122" t="str">
        <f t="shared" si="327"/>
        <v/>
      </c>
      <c r="AC996" s="122" t="str">
        <f>IF($Y996&gt;Dashboard!$Q$19,$AB996,"")</f>
        <v/>
      </c>
      <c r="AD996" s="43" t="str">
        <f t="shared" si="328"/>
        <v/>
      </c>
      <c r="AE996" s="36" t="str">
        <f>IF(Mining_Import!D996="","",Mining_Import!D996)</f>
        <v/>
      </c>
      <c r="AF996" s="36" t="str">
        <f>IF(Mining_Import!E996="","",Mining_Import!E996)</f>
        <v/>
      </c>
      <c r="AG996" s="36" t="str">
        <f>IF(Mining_Import!F996="","",Mining_Import!F996)</f>
        <v/>
      </c>
      <c r="AH996" s="36" t="str">
        <f>IF(Mining_Import!G996="","",Mining_Import!G996)</f>
        <v/>
      </c>
      <c r="AI996" s="36" t="str">
        <f>IF(Mining_Import!H996="","",Mining_Import!H996)</f>
        <v/>
      </c>
      <c r="AJ996" s="36" t="str">
        <f>IF(Mining_Import!I996="","",Mining_Import!I996)</f>
        <v/>
      </c>
      <c r="BY996" s="120" t="str">
        <f t="shared" si="316"/>
        <v/>
      </c>
      <c r="BZ996" s="184" t="str">
        <f t="shared" si="329"/>
        <v/>
      </c>
      <c r="CA996" s="37" t="str">
        <f>IFERROR(VLOOKUP($BY996,Account_Value!$C$2:$F$2500,4,0),"")</f>
        <v/>
      </c>
      <c r="CB996" s="43" t="str">
        <f t="shared" si="317"/>
        <v/>
      </c>
      <c r="CC996" s="122" t="str">
        <f>IF($BZ996="","",SUM($BZ$2:$BZ996))</f>
        <v/>
      </c>
      <c r="CD996" s="43" t="str">
        <f>IF($BZ996="","",$BU$19*(SUM($BZ$2:$BZ996)))</f>
        <v/>
      </c>
    </row>
    <row r="997" spans="1:82">
      <c r="A997" s="4" t="str">
        <f t="shared" si="318"/>
        <v/>
      </c>
      <c r="B997" s="21" t="str">
        <f>IF(Investments_Import!A997="","",Investments_Import!A997)</f>
        <v/>
      </c>
      <c r="C997" s="22" t="str">
        <f t="shared" si="311"/>
        <v/>
      </c>
      <c r="D997" s="51" t="str">
        <f t="shared" si="319"/>
        <v/>
      </c>
      <c r="E997" s="3" t="str">
        <f>IF(Investments_Import!B997="","",Investments_Import!B997)</f>
        <v/>
      </c>
      <c r="F997" s="54" t="str">
        <f t="shared" si="320"/>
        <v xml:space="preserve"> </v>
      </c>
      <c r="G997" s="54" t="str">
        <f>IF($B997="","",COUNTIF($F$2:$F997,$F997))</f>
        <v/>
      </c>
      <c r="H997" s="53" t="str">
        <f t="shared" si="321"/>
        <v xml:space="preserve">  </v>
      </c>
      <c r="I997" s="3" t="str">
        <f>IF(Investments_Import!C997="","",Investments_Import!C997)</f>
        <v/>
      </c>
      <c r="J997" s="108" t="str">
        <f>IF(Investments_Import!D997="","",Investments_Import!D997)</f>
        <v/>
      </c>
      <c r="K997" s="108" t="str">
        <f t="shared" si="322"/>
        <v/>
      </c>
      <c r="L997" s="47" t="str">
        <f>IF(Investments_Import!E997="","",Investments_Import!E997)</f>
        <v/>
      </c>
      <c r="M997" s="47" t="str">
        <f t="shared" si="312"/>
        <v/>
      </c>
      <c r="N997" s="31" t="str">
        <f>IF(Investments_Import!F997="","",Investments_Import!F997)</f>
        <v/>
      </c>
      <c r="O997" s="31" t="str">
        <f t="shared" si="313"/>
        <v/>
      </c>
      <c r="P997" s="3" t="str">
        <f>IF(Investments_Import!G997="","",Investments_Import!G997)</f>
        <v/>
      </c>
      <c r="Q997" s="3" t="str">
        <f>IF(Investments_Import!H997="","",Investments_Import!H997)</f>
        <v/>
      </c>
      <c r="R997" s="37" t="str">
        <f t="shared" si="314"/>
        <v/>
      </c>
      <c r="S997" s="37" t="str">
        <f t="shared" si="315"/>
        <v/>
      </c>
      <c r="U997" s="36" t="str">
        <f>IF(Mining_Import!A997="","",Mining_Import!A997)</f>
        <v/>
      </c>
      <c r="V997" s="22" t="str">
        <f t="shared" si="323"/>
        <v/>
      </c>
      <c r="W997" s="127" t="str">
        <f t="shared" si="324"/>
        <v/>
      </c>
      <c r="X997" s="127" t="str">
        <f t="shared" si="325"/>
        <v/>
      </c>
      <c r="Y997" s="127" t="str">
        <f t="shared" si="326"/>
        <v/>
      </c>
      <c r="Z997" s="36" t="str">
        <f>IF(Mining_Import!B997="","",Mining_Import!B997)</f>
        <v/>
      </c>
      <c r="AA997" s="184" t="str">
        <f>IF(Mining_Import!$C997="","",Mining_Import!$C997)</f>
        <v/>
      </c>
      <c r="AB997" s="122" t="str">
        <f t="shared" si="327"/>
        <v/>
      </c>
      <c r="AC997" s="122" t="str">
        <f>IF($Y997&gt;Dashboard!$Q$19,$AB997,"")</f>
        <v/>
      </c>
      <c r="AD997" s="43" t="str">
        <f t="shared" si="328"/>
        <v/>
      </c>
      <c r="AE997" s="36" t="str">
        <f>IF(Mining_Import!D997="","",Mining_Import!D997)</f>
        <v/>
      </c>
      <c r="AF997" s="36" t="str">
        <f>IF(Mining_Import!E997="","",Mining_Import!E997)</f>
        <v/>
      </c>
      <c r="AG997" s="36" t="str">
        <f>IF(Mining_Import!F997="","",Mining_Import!F997)</f>
        <v/>
      </c>
      <c r="AH997" s="36" t="str">
        <f>IF(Mining_Import!G997="","",Mining_Import!G997)</f>
        <v/>
      </c>
      <c r="AI997" s="36" t="str">
        <f>IF(Mining_Import!H997="","",Mining_Import!H997)</f>
        <v/>
      </c>
      <c r="AJ997" s="36" t="str">
        <f>IF(Mining_Import!I997="","",Mining_Import!I997)</f>
        <v/>
      </c>
      <c r="BY997" s="120" t="str">
        <f t="shared" si="316"/>
        <v/>
      </c>
      <c r="BZ997" s="184" t="str">
        <f t="shared" si="329"/>
        <v/>
      </c>
      <c r="CA997" s="37" t="str">
        <f>IFERROR(VLOOKUP($BY997,Account_Value!$C$2:$F$2500,4,0),"")</f>
        <v/>
      </c>
      <c r="CB997" s="43" t="str">
        <f t="shared" si="317"/>
        <v/>
      </c>
      <c r="CC997" s="122" t="str">
        <f>IF($BZ997="","",SUM($BZ$2:$BZ997))</f>
        <v/>
      </c>
      <c r="CD997" s="43" t="str">
        <f>IF($BZ997="","",$BU$19*(SUM($BZ$2:$BZ997)))</f>
        <v/>
      </c>
    </row>
    <row r="998" spans="1:82">
      <c r="A998" s="4" t="str">
        <f t="shared" si="318"/>
        <v/>
      </c>
      <c r="B998" s="21" t="str">
        <f>IF(Investments_Import!A998="","",Investments_Import!A998)</f>
        <v/>
      </c>
      <c r="C998" s="22" t="str">
        <f t="shared" si="311"/>
        <v/>
      </c>
      <c r="D998" s="51" t="str">
        <f t="shared" si="319"/>
        <v/>
      </c>
      <c r="E998" s="3" t="str">
        <f>IF(Investments_Import!B998="","",Investments_Import!B998)</f>
        <v/>
      </c>
      <c r="F998" s="54" t="str">
        <f t="shared" si="320"/>
        <v xml:space="preserve"> </v>
      </c>
      <c r="G998" s="54" t="str">
        <f>IF($B998="","",COUNTIF($F$2:$F998,$F998))</f>
        <v/>
      </c>
      <c r="H998" s="53" t="str">
        <f t="shared" si="321"/>
        <v xml:space="preserve">  </v>
      </c>
      <c r="I998" s="3" t="str">
        <f>IF(Investments_Import!C998="","",Investments_Import!C998)</f>
        <v/>
      </c>
      <c r="J998" s="108" t="str">
        <f>IF(Investments_Import!D998="","",Investments_Import!D998)</f>
        <v/>
      </c>
      <c r="K998" s="108" t="str">
        <f t="shared" si="322"/>
        <v/>
      </c>
      <c r="L998" s="47" t="str">
        <f>IF(Investments_Import!E998="","",Investments_Import!E998)</f>
        <v/>
      </c>
      <c r="M998" s="47" t="str">
        <f t="shared" si="312"/>
        <v/>
      </c>
      <c r="N998" s="31" t="str">
        <f>IF(Investments_Import!F998="","",Investments_Import!F998)</f>
        <v/>
      </c>
      <c r="O998" s="31" t="str">
        <f t="shared" si="313"/>
        <v/>
      </c>
      <c r="P998" s="3" t="str">
        <f>IF(Investments_Import!G998="","",Investments_Import!G998)</f>
        <v/>
      </c>
      <c r="Q998" s="3" t="str">
        <f>IF(Investments_Import!H998="","",Investments_Import!H998)</f>
        <v/>
      </c>
      <c r="R998" s="37" t="str">
        <f t="shared" si="314"/>
        <v/>
      </c>
      <c r="S998" s="37" t="str">
        <f t="shared" si="315"/>
        <v/>
      </c>
      <c r="U998" s="36" t="str">
        <f>IF(Mining_Import!A998="","",Mining_Import!A998)</f>
        <v/>
      </c>
      <c r="V998" s="22" t="str">
        <f t="shared" si="323"/>
        <v/>
      </c>
      <c r="W998" s="127" t="str">
        <f t="shared" si="324"/>
        <v/>
      </c>
      <c r="X998" s="127" t="str">
        <f t="shared" si="325"/>
        <v/>
      </c>
      <c r="Y998" s="127" t="str">
        <f t="shared" si="326"/>
        <v/>
      </c>
      <c r="Z998" s="36" t="str">
        <f>IF(Mining_Import!B998="","",Mining_Import!B998)</f>
        <v/>
      </c>
      <c r="AA998" s="184" t="str">
        <f>IF(Mining_Import!$C998="","",Mining_Import!$C998)</f>
        <v/>
      </c>
      <c r="AB998" s="122" t="str">
        <f t="shared" si="327"/>
        <v/>
      </c>
      <c r="AC998" s="122" t="str">
        <f>IF($Y998&gt;Dashboard!$Q$19,$AB998,"")</f>
        <v/>
      </c>
      <c r="AD998" s="43" t="str">
        <f t="shared" si="328"/>
        <v/>
      </c>
      <c r="AE998" s="36" t="str">
        <f>IF(Mining_Import!D998="","",Mining_Import!D998)</f>
        <v/>
      </c>
      <c r="AF998" s="36" t="str">
        <f>IF(Mining_Import!E998="","",Mining_Import!E998)</f>
        <v/>
      </c>
      <c r="AG998" s="36" t="str">
        <f>IF(Mining_Import!F998="","",Mining_Import!F998)</f>
        <v/>
      </c>
      <c r="AH998" s="36" t="str">
        <f>IF(Mining_Import!G998="","",Mining_Import!G998)</f>
        <v/>
      </c>
      <c r="AI998" s="36" t="str">
        <f>IF(Mining_Import!H998="","",Mining_Import!H998)</f>
        <v/>
      </c>
      <c r="AJ998" s="36" t="str">
        <f>IF(Mining_Import!I998="","",Mining_Import!I998)</f>
        <v/>
      </c>
      <c r="BY998" s="120" t="str">
        <f t="shared" si="316"/>
        <v/>
      </c>
      <c r="BZ998" s="184" t="str">
        <f t="shared" si="329"/>
        <v/>
      </c>
      <c r="CA998" s="37" t="str">
        <f>IFERROR(VLOOKUP($BY998,Account_Value!$C$2:$F$2500,4,0),"")</f>
        <v/>
      </c>
      <c r="CB998" s="43" t="str">
        <f t="shared" si="317"/>
        <v/>
      </c>
      <c r="CC998" s="122" t="str">
        <f>IF($BZ998="","",SUM($BZ$2:$BZ998))</f>
        <v/>
      </c>
      <c r="CD998" s="43" t="str">
        <f>IF($BZ998="","",$BU$19*(SUM($BZ$2:$BZ998)))</f>
        <v/>
      </c>
    </row>
    <row r="999" spans="1:82">
      <c r="A999" s="4" t="str">
        <f t="shared" si="318"/>
        <v/>
      </c>
      <c r="B999" s="21" t="str">
        <f>IF(Investments_Import!A999="","",Investments_Import!A999)</f>
        <v/>
      </c>
      <c r="C999" s="22" t="str">
        <f t="shared" si="311"/>
        <v/>
      </c>
      <c r="D999" s="51" t="str">
        <f t="shared" si="319"/>
        <v/>
      </c>
      <c r="E999" s="3" t="str">
        <f>IF(Investments_Import!B999="","",Investments_Import!B999)</f>
        <v/>
      </c>
      <c r="F999" s="54" t="str">
        <f t="shared" si="320"/>
        <v xml:space="preserve"> </v>
      </c>
      <c r="G999" s="54" t="str">
        <f>IF($B999="","",COUNTIF($F$2:$F999,$F999))</f>
        <v/>
      </c>
      <c r="H999" s="53" t="str">
        <f t="shared" si="321"/>
        <v xml:space="preserve">  </v>
      </c>
      <c r="I999" s="3" t="str">
        <f>IF(Investments_Import!C999="","",Investments_Import!C999)</f>
        <v/>
      </c>
      <c r="J999" s="108" t="str">
        <f>IF(Investments_Import!D999="","",Investments_Import!D999)</f>
        <v/>
      </c>
      <c r="K999" s="108" t="str">
        <f t="shared" si="322"/>
        <v/>
      </c>
      <c r="L999" s="47" t="str">
        <f>IF(Investments_Import!E999="","",Investments_Import!E999)</f>
        <v/>
      </c>
      <c r="M999" s="47" t="str">
        <f t="shared" si="312"/>
        <v/>
      </c>
      <c r="N999" s="31" t="str">
        <f>IF(Investments_Import!F999="","",Investments_Import!F999)</f>
        <v/>
      </c>
      <c r="O999" s="31" t="str">
        <f t="shared" si="313"/>
        <v/>
      </c>
      <c r="P999" s="3" t="str">
        <f>IF(Investments_Import!G999="","",Investments_Import!G999)</f>
        <v/>
      </c>
      <c r="Q999" s="3" t="str">
        <f>IF(Investments_Import!H999="","",Investments_Import!H999)</f>
        <v/>
      </c>
      <c r="R999" s="37" t="str">
        <f t="shared" si="314"/>
        <v/>
      </c>
      <c r="S999" s="37" t="str">
        <f t="shared" si="315"/>
        <v/>
      </c>
      <c r="U999" s="36" t="str">
        <f>IF(Mining_Import!A999="","",Mining_Import!A999)</f>
        <v/>
      </c>
      <c r="V999" s="22" t="str">
        <f t="shared" si="323"/>
        <v/>
      </c>
      <c r="W999" s="127" t="str">
        <f t="shared" si="324"/>
        <v/>
      </c>
      <c r="X999" s="127" t="str">
        <f t="shared" si="325"/>
        <v/>
      </c>
      <c r="Y999" s="127" t="str">
        <f t="shared" si="326"/>
        <v/>
      </c>
      <c r="Z999" s="36" t="str">
        <f>IF(Mining_Import!B999="","",Mining_Import!B999)</f>
        <v/>
      </c>
      <c r="AA999" s="184" t="str">
        <f>IF(Mining_Import!$C999="","",Mining_Import!$C999)</f>
        <v/>
      </c>
      <c r="AB999" s="122" t="str">
        <f t="shared" si="327"/>
        <v/>
      </c>
      <c r="AC999" s="122" t="str">
        <f>IF($Y999&gt;Dashboard!$Q$19,$AB999,"")</f>
        <v/>
      </c>
      <c r="AD999" s="43" t="str">
        <f t="shared" si="328"/>
        <v/>
      </c>
      <c r="AE999" s="36" t="str">
        <f>IF(Mining_Import!D999="","",Mining_Import!D999)</f>
        <v/>
      </c>
      <c r="AF999" s="36" t="str">
        <f>IF(Mining_Import!E999="","",Mining_Import!E999)</f>
        <v/>
      </c>
      <c r="AG999" s="36" t="str">
        <f>IF(Mining_Import!F999="","",Mining_Import!F999)</f>
        <v/>
      </c>
      <c r="AH999" s="36" t="str">
        <f>IF(Mining_Import!G999="","",Mining_Import!G999)</f>
        <v/>
      </c>
      <c r="AI999" s="36" t="str">
        <f>IF(Mining_Import!H999="","",Mining_Import!H999)</f>
        <v/>
      </c>
      <c r="AJ999" s="36" t="str">
        <f>IF(Mining_Import!I999="","",Mining_Import!I999)</f>
        <v/>
      </c>
      <c r="BY999" s="120" t="str">
        <f t="shared" si="316"/>
        <v/>
      </c>
      <c r="BZ999" s="184" t="str">
        <f t="shared" si="329"/>
        <v/>
      </c>
      <c r="CA999" s="37" t="str">
        <f>IFERROR(VLOOKUP($BY999,Account_Value!$C$2:$F$2500,4,0),"")</f>
        <v/>
      </c>
      <c r="CB999" s="43" t="str">
        <f t="shared" si="317"/>
        <v/>
      </c>
      <c r="CC999" s="122" t="str">
        <f>IF($BZ999="","",SUM($BZ$2:$BZ999))</f>
        <v/>
      </c>
      <c r="CD999" s="43" t="str">
        <f>IF($BZ999="","",$BU$19*(SUM($BZ$2:$BZ999)))</f>
        <v/>
      </c>
    </row>
    <row r="1000" spans="1:82">
      <c r="A1000" s="4" t="str">
        <f t="shared" si="318"/>
        <v/>
      </c>
      <c r="B1000" s="21" t="str">
        <f>IF(Investments_Import!A1000="","",Investments_Import!A1000)</f>
        <v/>
      </c>
      <c r="C1000" s="22" t="str">
        <f t="shared" si="311"/>
        <v/>
      </c>
      <c r="D1000" s="51" t="str">
        <f t="shared" si="319"/>
        <v/>
      </c>
      <c r="E1000" s="3" t="str">
        <f>IF(Investments_Import!B1000="","",Investments_Import!B1000)</f>
        <v/>
      </c>
      <c r="F1000" s="54" t="str">
        <f t="shared" si="320"/>
        <v xml:space="preserve"> </v>
      </c>
      <c r="G1000" s="54" t="str">
        <f>IF($B1000="","",COUNTIF($F$2:$F1000,$F1000))</f>
        <v/>
      </c>
      <c r="H1000" s="53" t="str">
        <f t="shared" si="321"/>
        <v xml:space="preserve">  </v>
      </c>
      <c r="I1000" s="3" t="str">
        <f>IF(Investments_Import!C1000="","",Investments_Import!C1000)</f>
        <v/>
      </c>
      <c r="J1000" s="108" t="str">
        <f>IF(Investments_Import!D1000="","",Investments_Import!D1000)</f>
        <v/>
      </c>
      <c r="K1000" s="108" t="str">
        <f t="shared" si="322"/>
        <v/>
      </c>
      <c r="L1000" s="47" t="str">
        <f>IF(Investments_Import!E1000="","",Investments_Import!E1000)</f>
        <v/>
      </c>
      <c r="M1000" s="47" t="str">
        <f t="shared" si="312"/>
        <v/>
      </c>
      <c r="N1000" s="31" t="str">
        <f>IF(Investments_Import!F1000="","",Investments_Import!F1000)</f>
        <v/>
      </c>
      <c r="O1000" s="31" t="str">
        <f t="shared" si="313"/>
        <v/>
      </c>
      <c r="P1000" s="3" t="str">
        <f>IF(Investments_Import!G1000="","",Investments_Import!G1000)</f>
        <v/>
      </c>
      <c r="Q1000" s="3" t="str">
        <f>IF(Investments_Import!H1000="","",Investments_Import!H1000)</f>
        <v/>
      </c>
      <c r="R1000" s="37" t="str">
        <f t="shared" si="314"/>
        <v/>
      </c>
      <c r="S1000" s="37" t="str">
        <f t="shared" si="315"/>
        <v/>
      </c>
      <c r="U1000" s="36" t="str">
        <f>IF(Mining_Import!A1000="","",Mining_Import!A1000)</f>
        <v/>
      </c>
      <c r="V1000" s="22" t="str">
        <f t="shared" si="323"/>
        <v/>
      </c>
      <c r="W1000" s="127" t="str">
        <f t="shared" si="324"/>
        <v/>
      </c>
      <c r="X1000" s="127" t="str">
        <f t="shared" si="325"/>
        <v/>
      </c>
      <c r="Y1000" s="127" t="str">
        <f t="shared" si="326"/>
        <v/>
      </c>
      <c r="Z1000" s="36" t="str">
        <f>IF(Mining_Import!B1000="","",Mining_Import!B1000)</f>
        <v/>
      </c>
      <c r="AA1000" s="184" t="str">
        <f>IF(Mining_Import!$C1000="","",Mining_Import!$C1000)</f>
        <v/>
      </c>
      <c r="AB1000" s="122" t="str">
        <f t="shared" si="327"/>
        <v/>
      </c>
      <c r="AC1000" s="122" t="str">
        <f>IF($Y1000&gt;Dashboard!$Q$19,$AB1000,"")</f>
        <v/>
      </c>
      <c r="AD1000" s="43" t="str">
        <f t="shared" si="328"/>
        <v/>
      </c>
      <c r="AE1000" s="36" t="str">
        <f>IF(Mining_Import!D1000="","",Mining_Import!D1000)</f>
        <v/>
      </c>
      <c r="AF1000" s="36" t="str">
        <f>IF(Mining_Import!E1000="","",Mining_Import!E1000)</f>
        <v/>
      </c>
      <c r="AG1000" s="36" t="str">
        <f>IF(Mining_Import!F1000="","",Mining_Import!F1000)</f>
        <v/>
      </c>
      <c r="AH1000" s="36" t="str">
        <f>IF(Mining_Import!G1000="","",Mining_Import!G1000)</f>
        <v/>
      </c>
      <c r="AI1000" s="36" t="str">
        <f>IF(Mining_Import!H1000="","",Mining_Import!H1000)</f>
        <v/>
      </c>
      <c r="AJ1000" s="36" t="str">
        <f>IF(Mining_Import!I1000="","",Mining_Import!I1000)</f>
        <v/>
      </c>
      <c r="BY1000" s="120" t="str">
        <f t="shared" si="316"/>
        <v/>
      </c>
      <c r="BZ1000" s="184" t="str">
        <f t="shared" si="329"/>
        <v/>
      </c>
      <c r="CA1000" s="37" t="str">
        <f>IFERROR(VLOOKUP($BY1000,Account_Value!$C$2:$F$2500,4,0),"")</f>
        <v/>
      </c>
      <c r="CB1000" s="43" t="str">
        <f t="shared" si="317"/>
        <v/>
      </c>
      <c r="CC1000" s="122" t="str">
        <f>IF($BZ1000="","",SUM($BZ$2:$BZ1000))</f>
        <v/>
      </c>
      <c r="CD1000" s="43" t="str">
        <f>IF($BZ1000="","",$BU$19*(SUM($BZ$2:$BZ1000)))</f>
        <v/>
      </c>
    </row>
    <row r="1001" spans="1:82">
      <c r="A1001" s="4" t="str">
        <f t="shared" si="318"/>
        <v/>
      </c>
      <c r="B1001" s="21" t="str">
        <f>IF(Investments_Import!A1001="","",Investments_Import!A1001)</f>
        <v/>
      </c>
      <c r="C1001" s="22" t="str">
        <f t="shared" si="311"/>
        <v/>
      </c>
      <c r="D1001" s="51" t="str">
        <f t="shared" si="319"/>
        <v/>
      </c>
      <c r="E1001" s="3" t="str">
        <f>IF(Investments_Import!B1001="","",Investments_Import!B1001)</f>
        <v/>
      </c>
      <c r="F1001" s="54" t="str">
        <f t="shared" si="320"/>
        <v xml:space="preserve"> </v>
      </c>
      <c r="G1001" s="54" t="str">
        <f>IF($B1001="","",COUNTIF($F$2:$F1001,$F1001))</f>
        <v/>
      </c>
      <c r="H1001" s="53" t="str">
        <f t="shared" si="321"/>
        <v xml:space="preserve">  </v>
      </c>
      <c r="I1001" s="3" t="str">
        <f>IF(Investments_Import!C1001="","",Investments_Import!C1001)</f>
        <v/>
      </c>
      <c r="J1001" s="108" t="str">
        <f>IF(Investments_Import!D1001="","",Investments_Import!D1001)</f>
        <v/>
      </c>
      <c r="K1001" s="108" t="str">
        <f t="shared" si="322"/>
        <v/>
      </c>
      <c r="L1001" s="47" t="str">
        <f>IF(Investments_Import!E1001="","",Investments_Import!E1001)</f>
        <v/>
      </c>
      <c r="M1001" s="47" t="str">
        <f t="shared" si="312"/>
        <v/>
      </c>
      <c r="N1001" s="31" t="str">
        <f>IF(Investments_Import!F1001="","",Investments_Import!F1001)</f>
        <v/>
      </c>
      <c r="O1001" s="31" t="str">
        <f t="shared" si="313"/>
        <v/>
      </c>
      <c r="P1001" s="3" t="str">
        <f>IF(Investments_Import!G1001="","",Investments_Import!G1001)</f>
        <v/>
      </c>
      <c r="Q1001" s="3" t="str">
        <f>IF(Investments_Import!H1001="","",Investments_Import!H1001)</f>
        <v/>
      </c>
      <c r="R1001" s="37" t="str">
        <f t="shared" si="314"/>
        <v/>
      </c>
      <c r="S1001" s="37" t="str">
        <f t="shared" si="315"/>
        <v/>
      </c>
      <c r="U1001" s="36" t="str">
        <f>IF(Mining_Import!A1001="","",Mining_Import!A1001)</f>
        <v/>
      </c>
      <c r="V1001" s="22" t="str">
        <f t="shared" si="323"/>
        <v/>
      </c>
      <c r="W1001" s="127" t="str">
        <f t="shared" si="324"/>
        <v/>
      </c>
      <c r="X1001" s="127" t="str">
        <f t="shared" si="325"/>
        <v/>
      </c>
      <c r="Y1001" s="127" t="str">
        <f t="shared" si="326"/>
        <v/>
      </c>
      <c r="Z1001" s="36" t="str">
        <f>IF(Mining_Import!B1001="","",Mining_Import!B1001)</f>
        <v/>
      </c>
      <c r="AA1001" s="184" t="str">
        <f>IF(Mining_Import!$C1001="","",Mining_Import!$C1001)</f>
        <v/>
      </c>
      <c r="AB1001" s="122" t="str">
        <f t="shared" si="327"/>
        <v/>
      </c>
      <c r="AC1001" s="122" t="str">
        <f>IF($Y1001&gt;Dashboard!$Q$19,$AB1001,"")</f>
        <v/>
      </c>
      <c r="AD1001" s="43" t="str">
        <f t="shared" si="328"/>
        <v/>
      </c>
      <c r="AE1001" s="36" t="str">
        <f>IF(Mining_Import!D1001="","",Mining_Import!D1001)</f>
        <v/>
      </c>
      <c r="AF1001" s="36" t="str">
        <f>IF(Mining_Import!E1001="","",Mining_Import!E1001)</f>
        <v/>
      </c>
      <c r="AG1001" s="36" t="str">
        <f>IF(Mining_Import!F1001="","",Mining_Import!F1001)</f>
        <v/>
      </c>
      <c r="AH1001" s="36" t="str">
        <f>IF(Mining_Import!G1001="","",Mining_Import!G1001)</f>
        <v/>
      </c>
      <c r="AI1001" s="36" t="str">
        <f>IF(Mining_Import!H1001="","",Mining_Import!H1001)</f>
        <v/>
      </c>
      <c r="AJ1001" s="36" t="str">
        <f>IF(Mining_Import!I1001="","",Mining_Import!I1001)</f>
        <v/>
      </c>
      <c r="BY1001" s="120" t="str">
        <f t="shared" si="316"/>
        <v/>
      </c>
      <c r="BZ1001" s="184" t="str">
        <f t="shared" si="329"/>
        <v/>
      </c>
      <c r="CA1001" s="37" t="str">
        <f>IFERROR(VLOOKUP($BY1001,Account_Value!$C$2:$F$2500,4,0),"")</f>
        <v/>
      </c>
      <c r="CB1001" s="43" t="str">
        <f t="shared" si="317"/>
        <v/>
      </c>
      <c r="CC1001" s="122" t="str">
        <f>IF($BZ1001="","",SUM($BZ$2:$BZ1001))</f>
        <v/>
      </c>
      <c r="CD1001" s="43" t="str">
        <f>IF($BZ1001="","",$BU$19*(SUM($BZ$2:$BZ1001)))</f>
        <v/>
      </c>
    </row>
    <row r="1002" spans="1:82">
      <c r="A1002" s="4" t="str">
        <f t="shared" si="318"/>
        <v/>
      </c>
      <c r="B1002" s="21" t="str">
        <f>IF(Investments_Import!A1002="","",Investments_Import!A1002)</f>
        <v/>
      </c>
      <c r="C1002" s="22" t="str">
        <f t="shared" si="311"/>
        <v/>
      </c>
      <c r="D1002" s="51" t="str">
        <f t="shared" si="319"/>
        <v/>
      </c>
      <c r="E1002" s="3" t="str">
        <f>IF(Investments_Import!B1002="","",Investments_Import!B1002)</f>
        <v/>
      </c>
      <c r="F1002" s="54" t="str">
        <f t="shared" si="320"/>
        <v xml:space="preserve"> </v>
      </c>
      <c r="G1002" s="54" t="str">
        <f>IF($B1002="","",COUNTIF($F$2:$F1002,$F1002))</f>
        <v/>
      </c>
      <c r="H1002" s="53" t="str">
        <f t="shared" si="321"/>
        <v xml:space="preserve">  </v>
      </c>
      <c r="I1002" s="3" t="str">
        <f>IF(Investments_Import!C1002="","",Investments_Import!C1002)</f>
        <v/>
      </c>
      <c r="J1002" s="108" t="str">
        <f>IF(Investments_Import!D1002="","",Investments_Import!D1002)</f>
        <v/>
      </c>
      <c r="K1002" s="108" t="str">
        <f t="shared" si="322"/>
        <v/>
      </c>
      <c r="L1002" s="47" t="str">
        <f>IF(Investments_Import!E1002="","",Investments_Import!E1002)</f>
        <v/>
      </c>
      <c r="M1002" s="47" t="str">
        <f t="shared" si="312"/>
        <v/>
      </c>
      <c r="N1002" s="31" t="str">
        <f>IF(Investments_Import!F1002="","",Investments_Import!F1002)</f>
        <v/>
      </c>
      <c r="O1002" s="31" t="str">
        <f t="shared" si="313"/>
        <v/>
      </c>
      <c r="P1002" s="3" t="str">
        <f>IF(Investments_Import!G1002="","",Investments_Import!G1002)</f>
        <v/>
      </c>
      <c r="Q1002" s="3" t="str">
        <f>IF(Investments_Import!H1002="","",Investments_Import!H1002)</f>
        <v/>
      </c>
      <c r="R1002" s="37" t="str">
        <f t="shared" si="314"/>
        <v/>
      </c>
      <c r="S1002" s="37" t="str">
        <f t="shared" si="315"/>
        <v/>
      </c>
      <c r="U1002" s="36" t="str">
        <f>IF(Mining_Import!A1002="","",Mining_Import!A1002)</f>
        <v/>
      </c>
      <c r="V1002" s="22" t="str">
        <f t="shared" si="323"/>
        <v/>
      </c>
      <c r="W1002" s="127" t="str">
        <f t="shared" si="324"/>
        <v/>
      </c>
      <c r="X1002" s="127" t="str">
        <f t="shared" si="325"/>
        <v/>
      </c>
      <c r="Y1002" s="127" t="str">
        <f t="shared" si="326"/>
        <v/>
      </c>
      <c r="Z1002" s="36" t="str">
        <f>IF(Mining_Import!B1002="","",Mining_Import!B1002)</f>
        <v/>
      </c>
      <c r="AA1002" s="184" t="str">
        <f>IF(Mining_Import!$C1002="","",Mining_Import!$C1002)</f>
        <v/>
      </c>
      <c r="AB1002" s="122" t="str">
        <f t="shared" si="327"/>
        <v/>
      </c>
      <c r="AC1002" s="122" t="str">
        <f>IF($Y1002&gt;Dashboard!$Q$19,$AB1002,"")</f>
        <v/>
      </c>
      <c r="AD1002" s="43" t="str">
        <f t="shared" si="328"/>
        <v/>
      </c>
      <c r="AE1002" s="36" t="str">
        <f>IF(Mining_Import!D1002="","",Mining_Import!D1002)</f>
        <v/>
      </c>
      <c r="AF1002" s="36" t="str">
        <f>IF(Mining_Import!E1002="","",Mining_Import!E1002)</f>
        <v/>
      </c>
      <c r="AG1002" s="36" t="str">
        <f>IF(Mining_Import!F1002="","",Mining_Import!F1002)</f>
        <v/>
      </c>
      <c r="AH1002" s="36" t="str">
        <f>IF(Mining_Import!G1002="","",Mining_Import!G1002)</f>
        <v/>
      </c>
      <c r="AI1002" s="36" t="str">
        <f>IF(Mining_Import!H1002="","",Mining_Import!H1002)</f>
        <v/>
      </c>
      <c r="AJ1002" s="36" t="str">
        <f>IF(Mining_Import!I1002="","",Mining_Import!I1002)</f>
        <v/>
      </c>
      <c r="BY1002" s="120" t="str">
        <f t="shared" si="316"/>
        <v/>
      </c>
      <c r="BZ1002" s="184" t="str">
        <f t="shared" si="329"/>
        <v/>
      </c>
      <c r="CA1002" s="37" t="str">
        <f>IFERROR(VLOOKUP($BY1002,Account_Value!$C$2:$F$2500,4,0),"")</f>
        <v/>
      </c>
      <c r="CB1002" s="43" t="str">
        <f t="shared" si="317"/>
        <v/>
      </c>
      <c r="CC1002" s="122" t="str">
        <f>IF($BZ1002="","",SUM($BZ$2:$BZ1002))</f>
        <v/>
      </c>
      <c r="CD1002" s="43" t="str">
        <f>IF($BZ1002="","",$BU$19*(SUM($BZ$2:$BZ1002)))</f>
        <v/>
      </c>
    </row>
    <row r="1003" spans="1:82">
      <c r="A1003" s="4" t="str">
        <f t="shared" si="318"/>
        <v/>
      </c>
      <c r="B1003" s="21" t="str">
        <f>IF(Investments_Import!A1003="","",Investments_Import!A1003)</f>
        <v/>
      </c>
      <c r="C1003" s="22" t="str">
        <f t="shared" si="311"/>
        <v/>
      </c>
      <c r="D1003" s="51" t="str">
        <f t="shared" si="319"/>
        <v/>
      </c>
      <c r="E1003" s="3" t="str">
        <f>IF(Investments_Import!B1003="","",Investments_Import!B1003)</f>
        <v/>
      </c>
      <c r="F1003" s="54" t="str">
        <f t="shared" si="320"/>
        <v xml:space="preserve"> </v>
      </c>
      <c r="G1003" s="54" t="str">
        <f>IF($B1003="","",COUNTIF($F$2:$F1003,$F1003))</f>
        <v/>
      </c>
      <c r="H1003" s="53" t="str">
        <f t="shared" si="321"/>
        <v xml:space="preserve">  </v>
      </c>
      <c r="I1003" s="3" t="str">
        <f>IF(Investments_Import!C1003="","",Investments_Import!C1003)</f>
        <v/>
      </c>
      <c r="J1003" s="108" t="str">
        <f>IF(Investments_Import!D1003="","",Investments_Import!D1003)</f>
        <v/>
      </c>
      <c r="K1003" s="108" t="str">
        <f t="shared" si="322"/>
        <v/>
      </c>
      <c r="L1003" s="47" t="str">
        <f>IF(Investments_Import!E1003="","",Investments_Import!E1003)</f>
        <v/>
      </c>
      <c r="M1003" s="47" t="str">
        <f t="shared" si="312"/>
        <v/>
      </c>
      <c r="N1003" s="31" t="str">
        <f>IF(Investments_Import!F1003="","",Investments_Import!F1003)</f>
        <v/>
      </c>
      <c r="O1003" s="31" t="str">
        <f t="shared" si="313"/>
        <v/>
      </c>
      <c r="P1003" s="3" t="str">
        <f>IF(Investments_Import!G1003="","",Investments_Import!G1003)</f>
        <v/>
      </c>
      <c r="Q1003" s="3" t="str">
        <f>IF(Investments_Import!H1003="","",Investments_Import!H1003)</f>
        <v/>
      </c>
      <c r="R1003" s="37" t="str">
        <f t="shared" si="314"/>
        <v/>
      </c>
      <c r="S1003" s="37" t="str">
        <f t="shared" si="315"/>
        <v/>
      </c>
      <c r="U1003" s="36" t="str">
        <f>IF(Mining_Import!A1003="","",Mining_Import!A1003)</f>
        <v/>
      </c>
      <c r="V1003" s="22" t="str">
        <f t="shared" si="323"/>
        <v/>
      </c>
      <c r="W1003" s="127" t="str">
        <f t="shared" si="324"/>
        <v/>
      </c>
      <c r="X1003" s="127" t="str">
        <f t="shared" si="325"/>
        <v/>
      </c>
      <c r="Y1003" s="127" t="str">
        <f t="shared" si="326"/>
        <v/>
      </c>
      <c r="Z1003" s="36" t="str">
        <f>IF(Mining_Import!B1003="","",Mining_Import!B1003)</f>
        <v/>
      </c>
      <c r="AA1003" s="184" t="str">
        <f>IF(Mining_Import!$C1003="","",Mining_Import!$C1003)</f>
        <v/>
      </c>
      <c r="AB1003" s="122" t="str">
        <f t="shared" si="327"/>
        <v/>
      </c>
      <c r="AC1003" s="122" t="str">
        <f>IF($Y1003&gt;Dashboard!$Q$19,$AB1003,"")</f>
        <v/>
      </c>
      <c r="AD1003" s="43" t="str">
        <f t="shared" si="328"/>
        <v/>
      </c>
      <c r="AE1003" s="36" t="str">
        <f>IF(Mining_Import!D1003="","",Mining_Import!D1003)</f>
        <v/>
      </c>
      <c r="AF1003" s="36" t="str">
        <f>IF(Mining_Import!E1003="","",Mining_Import!E1003)</f>
        <v/>
      </c>
      <c r="AG1003" s="36" t="str">
        <f>IF(Mining_Import!F1003="","",Mining_Import!F1003)</f>
        <v/>
      </c>
      <c r="AH1003" s="36" t="str">
        <f>IF(Mining_Import!G1003="","",Mining_Import!G1003)</f>
        <v/>
      </c>
      <c r="AI1003" s="36" t="str">
        <f>IF(Mining_Import!H1003="","",Mining_Import!H1003)</f>
        <v/>
      </c>
      <c r="AJ1003" s="36" t="str">
        <f>IF(Mining_Import!I1003="","",Mining_Import!I1003)</f>
        <v/>
      </c>
      <c r="BY1003" s="120" t="str">
        <f t="shared" si="316"/>
        <v/>
      </c>
      <c r="BZ1003" s="184" t="str">
        <f t="shared" si="329"/>
        <v/>
      </c>
      <c r="CA1003" s="37" t="str">
        <f>IFERROR(VLOOKUP($BY1003,Account_Value!$C$2:$F$2500,4,0),"")</f>
        <v/>
      </c>
      <c r="CB1003" s="43" t="str">
        <f t="shared" si="317"/>
        <v/>
      </c>
      <c r="CC1003" s="122" t="str">
        <f>IF($BZ1003="","",SUM($BZ$2:$BZ1003))</f>
        <v/>
      </c>
      <c r="CD1003" s="43" t="str">
        <f>IF($BZ1003="","",$BU$19*(SUM($BZ$2:$BZ1003)))</f>
        <v/>
      </c>
    </row>
    <row r="1004" spans="1:82">
      <c r="A1004" s="4" t="str">
        <f t="shared" si="318"/>
        <v/>
      </c>
      <c r="B1004" s="21" t="str">
        <f>IF(Investments_Import!A1004="","",Investments_Import!A1004)</f>
        <v/>
      </c>
      <c r="C1004" s="22" t="str">
        <f t="shared" si="311"/>
        <v/>
      </c>
      <c r="D1004" s="51" t="str">
        <f t="shared" si="319"/>
        <v/>
      </c>
      <c r="E1004" s="3" t="str">
        <f>IF(Investments_Import!B1004="","",Investments_Import!B1004)</f>
        <v/>
      </c>
      <c r="F1004" s="54" t="str">
        <f t="shared" si="320"/>
        <v xml:space="preserve"> </v>
      </c>
      <c r="G1004" s="54" t="str">
        <f>IF($B1004="","",COUNTIF($F$2:$F1004,$F1004))</f>
        <v/>
      </c>
      <c r="H1004" s="53" t="str">
        <f t="shared" si="321"/>
        <v xml:space="preserve">  </v>
      </c>
      <c r="I1004" s="3" t="str">
        <f>IF(Investments_Import!C1004="","",Investments_Import!C1004)</f>
        <v/>
      </c>
      <c r="J1004" s="108" t="str">
        <f>IF(Investments_Import!D1004="","",Investments_Import!D1004)</f>
        <v/>
      </c>
      <c r="K1004" s="108" t="str">
        <f t="shared" si="322"/>
        <v/>
      </c>
      <c r="L1004" s="47" t="str">
        <f>IF(Investments_Import!E1004="","",Investments_Import!E1004)</f>
        <v/>
      </c>
      <c r="M1004" s="47" t="str">
        <f t="shared" si="312"/>
        <v/>
      </c>
      <c r="N1004" s="31" t="str">
        <f>IF(Investments_Import!F1004="","",Investments_Import!F1004)</f>
        <v/>
      </c>
      <c r="O1004" s="31" t="str">
        <f t="shared" si="313"/>
        <v/>
      </c>
      <c r="P1004" s="3" t="str">
        <f>IF(Investments_Import!G1004="","",Investments_Import!G1004)</f>
        <v/>
      </c>
      <c r="Q1004" s="3" t="str">
        <f>IF(Investments_Import!H1004="","",Investments_Import!H1004)</f>
        <v/>
      </c>
      <c r="R1004" s="37" t="str">
        <f t="shared" si="314"/>
        <v/>
      </c>
      <c r="S1004" s="37" t="str">
        <f t="shared" si="315"/>
        <v/>
      </c>
      <c r="U1004" s="36" t="str">
        <f>IF(Mining_Import!A1004="","",Mining_Import!A1004)</f>
        <v/>
      </c>
      <c r="V1004" s="22" t="str">
        <f t="shared" si="323"/>
        <v/>
      </c>
      <c r="W1004" s="127" t="str">
        <f t="shared" si="324"/>
        <v/>
      </c>
      <c r="X1004" s="127" t="str">
        <f t="shared" si="325"/>
        <v/>
      </c>
      <c r="Y1004" s="127" t="str">
        <f t="shared" si="326"/>
        <v/>
      </c>
      <c r="Z1004" s="36" t="str">
        <f>IF(Mining_Import!B1004="","",Mining_Import!B1004)</f>
        <v/>
      </c>
      <c r="AA1004" s="184" t="str">
        <f>IF(Mining_Import!$C1004="","",Mining_Import!$C1004)</f>
        <v/>
      </c>
      <c r="AB1004" s="122" t="str">
        <f t="shared" si="327"/>
        <v/>
      </c>
      <c r="AC1004" s="122" t="str">
        <f>IF($Y1004&gt;Dashboard!$Q$19,$AB1004,"")</f>
        <v/>
      </c>
      <c r="AD1004" s="43" t="str">
        <f t="shared" si="328"/>
        <v/>
      </c>
      <c r="AE1004" s="36" t="str">
        <f>IF(Mining_Import!D1004="","",Mining_Import!D1004)</f>
        <v/>
      </c>
      <c r="AF1004" s="36" t="str">
        <f>IF(Mining_Import!E1004="","",Mining_Import!E1004)</f>
        <v/>
      </c>
      <c r="AG1004" s="36" t="str">
        <f>IF(Mining_Import!F1004="","",Mining_Import!F1004)</f>
        <v/>
      </c>
      <c r="AH1004" s="36" t="str">
        <f>IF(Mining_Import!G1004="","",Mining_Import!G1004)</f>
        <v/>
      </c>
      <c r="AI1004" s="36" t="str">
        <f>IF(Mining_Import!H1004="","",Mining_Import!H1004)</f>
        <v/>
      </c>
      <c r="AJ1004" s="36" t="str">
        <f>IF(Mining_Import!I1004="","",Mining_Import!I1004)</f>
        <v/>
      </c>
      <c r="BY1004" s="120" t="str">
        <f t="shared" si="316"/>
        <v/>
      </c>
      <c r="BZ1004" s="184" t="str">
        <f t="shared" si="329"/>
        <v/>
      </c>
      <c r="CA1004" s="37" t="str">
        <f>IFERROR(VLOOKUP($BY1004,Account_Value!$C$2:$F$2500,4,0),"")</f>
        <v/>
      </c>
      <c r="CB1004" s="43" t="str">
        <f t="shared" si="317"/>
        <v/>
      </c>
      <c r="CC1004" s="122" t="str">
        <f>IF($BZ1004="","",SUM($BZ$2:$BZ1004))</f>
        <v/>
      </c>
      <c r="CD1004" s="43" t="str">
        <f>IF($BZ1004="","",$BU$19*(SUM($BZ$2:$BZ1004)))</f>
        <v/>
      </c>
    </row>
    <row r="1005" spans="1:82">
      <c r="A1005" s="4" t="str">
        <f t="shared" si="318"/>
        <v/>
      </c>
      <c r="B1005" s="21" t="str">
        <f>IF(Investments_Import!A1005="","",Investments_Import!A1005)</f>
        <v/>
      </c>
      <c r="C1005" s="22" t="str">
        <f t="shared" si="311"/>
        <v/>
      </c>
      <c r="D1005" s="51" t="str">
        <f t="shared" si="319"/>
        <v/>
      </c>
      <c r="E1005" s="3" t="str">
        <f>IF(Investments_Import!B1005="","",Investments_Import!B1005)</f>
        <v/>
      </c>
      <c r="F1005" s="54" t="str">
        <f t="shared" si="320"/>
        <v xml:space="preserve"> </v>
      </c>
      <c r="G1005" s="54" t="str">
        <f>IF($B1005="","",COUNTIF($F$2:$F1005,$F1005))</f>
        <v/>
      </c>
      <c r="H1005" s="53" t="str">
        <f t="shared" si="321"/>
        <v xml:space="preserve">  </v>
      </c>
      <c r="I1005" s="3" t="str">
        <f>IF(Investments_Import!C1005="","",Investments_Import!C1005)</f>
        <v/>
      </c>
      <c r="J1005" s="108" t="str">
        <f>IF(Investments_Import!D1005="","",Investments_Import!D1005)</f>
        <v/>
      </c>
      <c r="K1005" s="108" t="str">
        <f t="shared" si="322"/>
        <v/>
      </c>
      <c r="L1005" s="47" t="str">
        <f>IF(Investments_Import!E1005="","",Investments_Import!E1005)</f>
        <v/>
      </c>
      <c r="M1005" s="47" t="str">
        <f t="shared" si="312"/>
        <v/>
      </c>
      <c r="N1005" s="31" t="str">
        <f>IF(Investments_Import!F1005="","",Investments_Import!F1005)</f>
        <v/>
      </c>
      <c r="O1005" s="31" t="str">
        <f t="shared" si="313"/>
        <v/>
      </c>
      <c r="P1005" s="3" t="str">
        <f>IF(Investments_Import!G1005="","",Investments_Import!G1005)</f>
        <v/>
      </c>
      <c r="Q1005" s="3" t="str">
        <f>IF(Investments_Import!H1005="","",Investments_Import!H1005)</f>
        <v/>
      </c>
      <c r="R1005" s="37" t="str">
        <f t="shared" si="314"/>
        <v/>
      </c>
      <c r="S1005" s="37" t="str">
        <f t="shared" si="315"/>
        <v/>
      </c>
      <c r="U1005" s="36" t="str">
        <f>IF(Mining_Import!A1005="","",Mining_Import!A1005)</f>
        <v/>
      </c>
      <c r="V1005" s="22" t="str">
        <f t="shared" si="323"/>
        <v/>
      </c>
      <c r="W1005" s="127" t="str">
        <f t="shared" si="324"/>
        <v/>
      </c>
      <c r="X1005" s="127" t="str">
        <f t="shared" si="325"/>
        <v/>
      </c>
      <c r="Y1005" s="127" t="str">
        <f t="shared" si="326"/>
        <v/>
      </c>
      <c r="Z1005" s="36" t="str">
        <f>IF(Mining_Import!B1005="","",Mining_Import!B1005)</f>
        <v/>
      </c>
      <c r="AA1005" s="184" t="str">
        <f>IF(Mining_Import!$C1005="","",Mining_Import!$C1005)</f>
        <v/>
      </c>
      <c r="AB1005" s="122" t="str">
        <f t="shared" si="327"/>
        <v/>
      </c>
      <c r="AC1005" s="122" t="str">
        <f>IF($Y1005&gt;Dashboard!$Q$19,$AB1005,"")</f>
        <v/>
      </c>
      <c r="AD1005" s="43" t="str">
        <f t="shared" si="328"/>
        <v/>
      </c>
      <c r="AE1005" s="36" t="str">
        <f>IF(Mining_Import!D1005="","",Mining_Import!D1005)</f>
        <v/>
      </c>
      <c r="AF1005" s="36" t="str">
        <f>IF(Mining_Import!E1005="","",Mining_Import!E1005)</f>
        <v/>
      </c>
      <c r="AG1005" s="36" t="str">
        <f>IF(Mining_Import!F1005="","",Mining_Import!F1005)</f>
        <v/>
      </c>
      <c r="AH1005" s="36" t="str">
        <f>IF(Mining_Import!G1005="","",Mining_Import!G1005)</f>
        <v/>
      </c>
      <c r="AI1005" s="36" t="str">
        <f>IF(Mining_Import!H1005="","",Mining_Import!H1005)</f>
        <v/>
      </c>
      <c r="AJ1005" s="36" t="str">
        <f>IF(Mining_Import!I1005="","",Mining_Import!I1005)</f>
        <v/>
      </c>
      <c r="BY1005" s="120" t="str">
        <f t="shared" si="316"/>
        <v/>
      </c>
      <c r="BZ1005" s="184" t="str">
        <f t="shared" si="329"/>
        <v/>
      </c>
      <c r="CA1005" s="37" t="str">
        <f>IFERROR(VLOOKUP($BY1005,Account_Value!$C$2:$F$2500,4,0),"")</f>
        <v/>
      </c>
      <c r="CB1005" s="43" t="str">
        <f t="shared" si="317"/>
        <v/>
      </c>
      <c r="CC1005" s="122" t="str">
        <f>IF($BZ1005="","",SUM($BZ$2:$BZ1005))</f>
        <v/>
      </c>
      <c r="CD1005" s="43" t="str">
        <f>IF($BZ1005="","",$BU$19*(SUM($BZ$2:$BZ1005)))</f>
        <v/>
      </c>
    </row>
    <row r="1006" spans="1:82">
      <c r="A1006" s="4" t="str">
        <f t="shared" si="318"/>
        <v/>
      </c>
      <c r="B1006" s="21" t="str">
        <f>IF(Investments_Import!A1006="","",Investments_Import!A1006)</f>
        <v/>
      </c>
      <c r="C1006" s="22" t="str">
        <f t="shared" si="311"/>
        <v/>
      </c>
      <c r="D1006" s="51" t="str">
        <f t="shared" si="319"/>
        <v/>
      </c>
      <c r="E1006" s="3" t="str">
        <f>IF(Investments_Import!B1006="","",Investments_Import!B1006)</f>
        <v/>
      </c>
      <c r="F1006" s="54" t="str">
        <f t="shared" si="320"/>
        <v xml:space="preserve"> </v>
      </c>
      <c r="G1006" s="54" t="str">
        <f>IF($B1006="","",COUNTIF($F$2:$F1006,$F1006))</f>
        <v/>
      </c>
      <c r="H1006" s="53" t="str">
        <f t="shared" si="321"/>
        <v xml:space="preserve">  </v>
      </c>
      <c r="I1006" s="3" t="str">
        <f>IF(Investments_Import!C1006="","",Investments_Import!C1006)</f>
        <v/>
      </c>
      <c r="J1006" s="108" t="str">
        <f>IF(Investments_Import!D1006="","",Investments_Import!D1006)</f>
        <v/>
      </c>
      <c r="K1006" s="108" t="str">
        <f t="shared" si="322"/>
        <v/>
      </c>
      <c r="L1006" s="47" t="str">
        <f>IF(Investments_Import!E1006="","",Investments_Import!E1006)</f>
        <v/>
      </c>
      <c r="M1006" s="47" t="str">
        <f t="shared" si="312"/>
        <v/>
      </c>
      <c r="N1006" s="31" t="str">
        <f>IF(Investments_Import!F1006="","",Investments_Import!F1006)</f>
        <v/>
      </c>
      <c r="O1006" s="31" t="str">
        <f t="shared" si="313"/>
        <v/>
      </c>
      <c r="P1006" s="3" t="str">
        <f>IF(Investments_Import!G1006="","",Investments_Import!G1006)</f>
        <v/>
      </c>
      <c r="Q1006" s="3" t="str">
        <f>IF(Investments_Import!H1006="","",Investments_Import!H1006)</f>
        <v/>
      </c>
      <c r="R1006" s="37" t="str">
        <f t="shared" si="314"/>
        <v/>
      </c>
      <c r="S1006" s="37" t="str">
        <f t="shared" si="315"/>
        <v/>
      </c>
      <c r="U1006" s="36" t="str">
        <f>IF(Mining_Import!A1006="","",Mining_Import!A1006)</f>
        <v/>
      </c>
      <c r="V1006" s="22" t="str">
        <f t="shared" si="323"/>
        <v/>
      </c>
      <c r="W1006" s="127" t="str">
        <f t="shared" si="324"/>
        <v/>
      </c>
      <c r="X1006" s="127" t="str">
        <f t="shared" si="325"/>
        <v/>
      </c>
      <c r="Y1006" s="127" t="str">
        <f t="shared" si="326"/>
        <v/>
      </c>
      <c r="Z1006" s="36" t="str">
        <f>IF(Mining_Import!B1006="","",Mining_Import!B1006)</f>
        <v/>
      </c>
      <c r="AA1006" s="184" t="str">
        <f>IF(Mining_Import!$C1006="","",Mining_Import!$C1006)</f>
        <v/>
      </c>
      <c r="AB1006" s="122" t="str">
        <f t="shared" si="327"/>
        <v/>
      </c>
      <c r="AC1006" s="122" t="str">
        <f>IF($Y1006&gt;Dashboard!$Q$19,$AB1006,"")</f>
        <v/>
      </c>
      <c r="AD1006" s="43" t="str">
        <f t="shared" si="328"/>
        <v/>
      </c>
      <c r="AE1006" s="36" t="str">
        <f>IF(Mining_Import!D1006="","",Mining_Import!D1006)</f>
        <v/>
      </c>
      <c r="AF1006" s="36" t="str">
        <f>IF(Mining_Import!E1006="","",Mining_Import!E1006)</f>
        <v/>
      </c>
      <c r="AG1006" s="36" t="str">
        <f>IF(Mining_Import!F1006="","",Mining_Import!F1006)</f>
        <v/>
      </c>
      <c r="AH1006" s="36" t="str">
        <f>IF(Mining_Import!G1006="","",Mining_Import!G1006)</f>
        <v/>
      </c>
      <c r="AI1006" s="36" t="str">
        <f>IF(Mining_Import!H1006="","",Mining_Import!H1006)</f>
        <v/>
      </c>
      <c r="AJ1006" s="36" t="str">
        <f>IF(Mining_Import!I1006="","",Mining_Import!I1006)</f>
        <v/>
      </c>
      <c r="BY1006" s="120" t="str">
        <f t="shared" si="316"/>
        <v/>
      </c>
      <c r="BZ1006" s="184" t="str">
        <f t="shared" si="329"/>
        <v/>
      </c>
      <c r="CA1006" s="37" t="str">
        <f>IFERROR(VLOOKUP($BY1006,Account_Value!$C$2:$F$2500,4,0),"")</f>
        <v/>
      </c>
      <c r="CB1006" s="43" t="str">
        <f t="shared" si="317"/>
        <v/>
      </c>
      <c r="CC1006" s="122" t="str">
        <f>IF($BZ1006="","",SUM($BZ$2:$BZ1006))</f>
        <v/>
      </c>
      <c r="CD1006" s="43" t="str">
        <f>IF($BZ1006="","",$BU$19*(SUM($BZ$2:$BZ1006)))</f>
        <v/>
      </c>
    </row>
    <row r="1007" spans="1:82">
      <c r="A1007" s="4" t="str">
        <f t="shared" si="318"/>
        <v/>
      </c>
      <c r="B1007" s="21" t="str">
        <f>IF(Investments_Import!A1007="","",Investments_Import!A1007)</f>
        <v/>
      </c>
      <c r="C1007" s="22" t="str">
        <f t="shared" si="311"/>
        <v/>
      </c>
      <c r="D1007" s="51" t="str">
        <f t="shared" si="319"/>
        <v/>
      </c>
      <c r="E1007" s="3" t="str">
        <f>IF(Investments_Import!B1007="","",Investments_Import!B1007)</f>
        <v/>
      </c>
      <c r="F1007" s="54" t="str">
        <f t="shared" si="320"/>
        <v xml:space="preserve"> </v>
      </c>
      <c r="G1007" s="54" t="str">
        <f>IF($B1007="","",COUNTIF($F$2:$F1007,$F1007))</f>
        <v/>
      </c>
      <c r="H1007" s="53" t="str">
        <f t="shared" si="321"/>
        <v xml:space="preserve">  </v>
      </c>
      <c r="I1007" s="3" t="str">
        <f>IF(Investments_Import!C1007="","",Investments_Import!C1007)</f>
        <v/>
      </c>
      <c r="J1007" s="108" t="str">
        <f>IF(Investments_Import!D1007="","",Investments_Import!D1007)</f>
        <v/>
      </c>
      <c r="K1007" s="108" t="str">
        <f t="shared" si="322"/>
        <v/>
      </c>
      <c r="L1007" s="47" t="str">
        <f>IF(Investments_Import!E1007="","",Investments_Import!E1007)</f>
        <v/>
      </c>
      <c r="M1007" s="47" t="str">
        <f t="shared" si="312"/>
        <v/>
      </c>
      <c r="N1007" s="31" t="str">
        <f>IF(Investments_Import!F1007="","",Investments_Import!F1007)</f>
        <v/>
      </c>
      <c r="O1007" s="31" t="str">
        <f t="shared" si="313"/>
        <v/>
      </c>
      <c r="P1007" s="3" t="str">
        <f>IF(Investments_Import!G1007="","",Investments_Import!G1007)</f>
        <v/>
      </c>
      <c r="Q1007" s="3" t="str">
        <f>IF(Investments_Import!H1007="","",Investments_Import!H1007)</f>
        <v/>
      </c>
      <c r="R1007" s="37" t="str">
        <f t="shared" si="314"/>
        <v/>
      </c>
      <c r="S1007" s="37" t="str">
        <f t="shared" si="315"/>
        <v/>
      </c>
      <c r="U1007" s="36" t="str">
        <f>IF(Mining_Import!A1007="","",Mining_Import!A1007)</f>
        <v/>
      </c>
      <c r="V1007" s="22" t="str">
        <f t="shared" si="323"/>
        <v/>
      </c>
      <c r="W1007" s="127" t="str">
        <f t="shared" si="324"/>
        <v/>
      </c>
      <c r="X1007" s="127" t="str">
        <f t="shared" si="325"/>
        <v/>
      </c>
      <c r="Y1007" s="127" t="str">
        <f t="shared" si="326"/>
        <v/>
      </c>
      <c r="Z1007" s="36" t="str">
        <f>IF(Mining_Import!B1007="","",Mining_Import!B1007)</f>
        <v/>
      </c>
      <c r="AA1007" s="184" t="str">
        <f>IF(Mining_Import!$C1007="","",Mining_Import!$C1007)</f>
        <v/>
      </c>
      <c r="AB1007" s="122" t="str">
        <f t="shared" si="327"/>
        <v/>
      </c>
      <c r="AC1007" s="122" t="str">
        <f>IF($Y1007&gt;Dashboard!$Q$19,$AB1007,"")</f>
        <v/>
      </c>
      <c r="AD1007" s="43" t="str">
        <f t="shared" si="328"/>
        <v/>
      </c>
      <c r="AE1007" s="36" t="str">
        <f>IF(Mining_Import!D1007="","",Mining_Import!D1007)</f>
        <v/>
      </c>
      <c r="AF1007" s="36" t="str">
        <f>IF(Mining_Import!E1007="","",Mining_Import!E1007)</f>
        <v/>
      </c>
      <c r="AG1007" s="36" t="str">
        <f>IF(Mining_Import!F1007="","",Mining_Import!F1007)</f>
        <v/>
      </c>
      <c r="AH1007" s="36" t="str">
        <f>IF(Mining_Import!G1007="","",Mining_Import!G1007)</f>
        <v/>
      </c>
      <c r="AI1007" s="36" t="str">
        <f>IF(Mining_Import!H1007="","",Mining_Import!H1007)</f>
        <v/>
      </c>
      <c r="AJ1007" s="36" t="str">
        <f>IF(Mining_Import!I1007="","",Mining_Import!I1007)</f>
        <v/>
      </c>
      <c r="BY1007" s="120" t="str">
        <f t="shared" si="316"/>
        <v/>
      </c>
      <c r="BZ1007" s="184" t="str">
        <f t="shared" si="329"/>
        <v/>
      </c>
      <c r="CA1007" s="37" t="str">
        <f>IFERROR(VLOOKUP($BY1007,Account_Value!$C$2:$F$2500,4,0),"")</f>
        <v/>
      </c>
      <c r="CB1007" s="43" t="str">
        <f t="shared" si="317"/>
        <v/>
      </c>
      <c r="CC1007" s="122" t="str">
        <f>IF($BZ1007="","",SUM($BZ$2:$BZ1007))</f>
        <v/>
      </c>
      <c r="CD1007" s="43" t="str">
        <f>IF($BZ1007="","",$BU$19*(SUM($BZ$2:$BZ1007)))</f>
        <v/>
      </c>
    </row>
    <row r="1008" spans="1:82">
      <c r="A1008" s="4" t="str">
        <f t="shared" si="318"/>
        <v/>
      </c>
      <c r="B1008" s="21" t="str">
        <f>IF(Investments_Import!A1008="","",Investments_Import!A1008)</f>
        <v/>
      </c>
      <c r="C1008" s="22" t="str">
        <f t="shared" si="311"/>
        <v/>
      </c>
      <c r="D1008" s="51" t="str">
        <f t="shared" si="319"/>
        <v/>
      </c>
      <c r="E1008" s="3" t="str">
        <f>IF(Investments_Import!B1008="","",Investments_Import!B1008)</f>
        <v/>
      </c>
      <c r="F1008" s="54" t="str">
        <f t="shared" si="320"/>
        <v xml:space="preserve"> </v>
      </c>
      <c r="G1008" s="54" t="str">
        <f>IF($B1008="","",COUNTIF($F$2:$F1008,$F1008))</f>
        <v/>
      </c>
      <c r="H1008" s="53" t="str">
        <f t="shared" si="321"/>
        <v xml:space="preserve">  </v>
      </c>
      <c r="I1008" s="3" t="str">
        <f>IF(Investments_Import!C1008="","",Investments_Import!C1008)</f>
        <v/>
      </c>
      <c r="J1008" s="108" t="str">
        <f>IF(Investments_Import!D1008="","",Investments_Import!D1008)</f>
        <v/>
      </c>
      <c r="K1008" s="108" t="str">
        <f t="shared" si="322"/>
        <v/>
      </c>
      <c r="L1008" s="47" t="str">
        <f>IF(Investments_Import!E1008="","",Investments_Import!E1008)</f>
        <v/>
      </c>
      <c r="M1008" s="47" t="str">
        <f t="shared" si="312"/>
        <v/>
      </c>
      <c r="N1008" s="31" t="str">
        <f>IF(Investments_Import!F1008="","",Investments_Import!F1008)</f>
        <v/>
      </c>
      <c r="O1008" s="31" t="str">
        <f t="shared" si="313"/>
        <v/>
      </c>
      <c r="P1008" s="3" t="str">
        <f>IF(Investments_Import!G1008="","",Investments_Import!G1008)</f>
        <v/>
      </c>
      <c r="Q1008" s="3" t="str">
        <f>IF(Investments_Import!H1008="","",Investments_Import!H1008)</f>
        <v/>
      </c>
      <c r="R1008" s="37" t="str">
        <f t="shared" si="314"/>
        <v/>
      </c>
      <c r="S1008" s="37" t="str">
        <f t="shared" si="315"/>
        <v/>
      </c>
      <c r="U1008" s="36" t="str">
        <f>IF(Mining_Import!A1008="","",Mining_Import!A1008)</f>
        <v/>
      </c>
      <c r="V1008" s="22" t="str">
        <f t="shared" si="323"/>
        <v/>
      </c>
      <c r="W1008" s="127" t="str">
        <f t="shared" si="324"/>
        <v/>
      </c>
      <c r="X1008" s="127" t="str">
        <f t="shared" si="325"/>
        <v/>
      </c>
      <c r="Y1008" s="127" t="str">
        <f t="shared" si="326"/>
        <v/>
      </c>
      <c r="Z1008" s="36" t="str">
        <f>IF(Mining_Import!B1008="","",Mining_Import!B1008)</f>
        <v/>
      </c>
      <c r="AA1008" s="184" t="str">
        <f>IF(Mining_Import!$C1008="","",Mining_Import!$C1008)</f>
        <v/>
      </c>
      <c r="AB1008" s="122" t="str">
        <f t="shared" si="327"/>
        <v/>
      </c>
      <c r="AC1008" s="122" t="str">
        <f>IF($Y1008&gt;Dashboard!$Q$19,$AB1008,"")</f>
        <v/>
      </c>
      <c r="AD1008" s="43" t="str">
        <f t="shared" si="328"/>
        <v/>
      </c>
      <c r="AE1008" s="36" t="str">
        <f>IF(Mining_Import!D1008="","",Mining_Import!D1008)</f>
        <v/>
      </c>
      <c r="AF1008" s="36" t="str">
        <f>IF(Mining_Import!E1008="","",Mining_Import!E1008)</f>
        <v/>
      </c>
      <c r="AG1008" s="36" t="str">
        <f>IF(Mining_Import!F1008="","",Mining_Import!F1008)</f>
        <v/>
      </c>
      <c r="AH1008" s="36" t="str">
        <f>IF(Mining_Import!G1008="","",Mining_Import!G1008)</f>
        <v/>
      </c>
      <c r="AI1008" s="36" t="str">
        <f>IF(Mining_Import!H1008="","",Mining_Import!H1008)</f>
        <v/>
      </c>
      <c r="AJ1008" s="36" t="str">
        <f>IF(Mining_Import!I1008="","",Mining_Import!I1008)</f>
        <v/>
      </c>
      <c r="BY1008" s="120" t="str">
        <f t="shared" si="316"/>
        <v/>
      </c>
      <c r="BZ1008" s="184" t="str">
        <f t="shared" si="329"/>
        <v/>
      </c>
      <c r="CA1008" s="37" t="str">
        <f>IFERROR(VLOOKUP($BY1008,Account_Value!$C$2:$F$2500,4,0),"")</f>
        <v/>
      </c>
      <c r="CB1008" s="43" t="str">
        <f t="shared" si="317"/>
        <v/>
      </c>
      <c r="CC1008" s="122" t="str">
        <f>IF($BZ1008="","",SUM($BZ$2:$BZ1008))</f>
        <v/>
      </c>
      <c r="CD1008" s="43" t="str">
        <f>IF($BZ1008="","",$BU$19*(SUM($BZ$2:$BZ1008)))</f>
        <v/>
      </c>
    </row>
    <row r="1009" spans="1:82">
      <c r="A1009" s="4" t="str">
        <f t="shared" si="318"/>
        <v/>
      </c>
      <c r="B1009" s="21" t="str">
        <f>IF(Investments_Import!A1009="","",Investments_Import!A1009)</f>
        <v/>
      </c>
      <c r="C1009" s="22" t="str">
        <f t="shared" si="311"/>
        <v/>
      </c>
      <c r="D1009" s="51" t="str">
        <f t="shared" si="319"/>
        <v/>
      </c>
      <c r="E1009" s="3" t="str">
        <f>IF(Investments_Import!B1009="","",Investments_Import!B1009)</f>
        <v/>
      </c>
      <c r="F1009" s="54" t="str">
        <f t="shared" si="320"/>
        <v xml:space="preserve"> </v>
      </c>
      <c r="G1009" s="54" t="str">
        <f>IF($B1009="","",COUNTIF($F$2:$F1009,$F1009))</f>
        <v/>
      </c>
      <c r="H1009" s="53" t="str">
        <f t="shared" si="321"/>
        <v xml:space="preserve">  </v>
      </c>
      <c r="I1009" s="3" t="str">
        <f>IF(Investments_Import!C1009="","",Investments_Import!C1009)</f>
        <v/>
      </c>
      <c r="J1009" s="108" t="str">
        <f>IF(Investments_Import!D1009="","",Investments_Import!D1009)</f>
        <v/>
      </c>
      <c r="K1009" s="108" t="str">
        <f t="shared" si="322"/>
        <v/>
      </c>
      <c r="L1009" s="47" t="str">
        <f>IF(Investments_Import!E1009="","",Investments_Import!E1009)</f>
        <v/>
      </c>
      <c r="M1009" s="47" t="str">
        <f t="shared" si="312"/>
        <v/>
      </c>
      <c r="N1009" s="31" t="str">
        <f>IF(Investments_Import!F1009="","",Investments_Import!F1009)</f>
        <v/>
      </c>
      <c r="O1009" s="31" t="str">
        <f t="shared" si="313"/>
        <v/>
      </c>
      <c r="P1009" s="3" t="str">
        <f>IF(Investments_Import!G1009="","",Investments_Import!G1009)</f>
        <v/>
      </c>
      <c r="Q1009" s="3" t="str">
        <f>IF(Investments_Import!H1009="","",Investments_Import!H1009)</f>
        <v/>
      </c>
      <c r="R1009" s="37" t="str">
        <f t="shared" si="314"/>
        <v/>
      </c>
      <c r="S1009" s="37" t="str">
        <f t="shared" si="315"/>
        <v/>
      </c>
      <c r="U1009" s="36" t="str">
        <f>IF(Mining_Import!A1009="","",Mining_Import!A1009)</f>
        <v/>
      </c>
      <c r="V1009" s="22" t="str">
        <f t="shared" si="323"/>
        <v/>
      </c>
      <c r="W1009" s="127" t="str">
        <f t="shared" si="324"/>
        <v/>
      </c>
      <c r="X1009" s="127" t="str">
        <f t="shared" si="325"/>
        <v/>
      </c>
      <c r="Y1009" s="127" t="str">
        <f t="shared" si="326"/>
        <v/>
      </c>
      <c r="Z1009" s="36" t="str">
        <f>IF(Mining_Import!B1009="","",Mining_Import!B1009)</f>
        <v/>
      </c>
      <c r="AA1009" s="184" t="str">
        <f>IF(Mining_Import!$C1009="","",Mining_Import!$C1009)</f>
        <v/>
      </c>
      <c r="AB1009" s="122" t="str">
        <f t="shared" si="327"/>
        <v/>
      </c>
      <c r="AC1009" s="122" t="str">
        <f>IF($Y1009&gt;Dashboard!$Q$19,$AB1009,"")</f>
        <v/>
      </c>
      <c r="AD1009" s="43" t="str">
        <f t="shared" si="328"/>
        <v/>
      </c>
      <c r="AE1009" s="36" t="str">
        <f>IF(Mining_Import!D1009="","",Mining_Import!D1009)</f>
        <v/>
      </c>
      <c r="AF1009" s="36" t="str">
        <f>IF(Mining_Import!E1009="","",Mining_Import!E1009)</f>
        <v/>
      </c>
      <c r="AG1009" s="36" t="str">
        <f>IF(Mining_Import!F1009="","",Mining_Import!F1009)</f>
        <v/>
      </c>
      <c r="AH1009" s="36" t="str">
        <f>IF(Mining_Import!G1009="","",Mining_Import!G1009)</f>
        <v/>
      </c>
      <c r="AI1009" s="36" t="str">
        <f>IF(Mining_Import!H1009="","",Mining_Import!H1009)</f>
        <v/>
      </c>
      <c r="AJ1009" s="36" t="str">
        <f>IF(Mining_Import!I1009="","",Mining_Import!I1009)</f>
        <v/>
      </c>
      <c r="BY1009" s="120" t="str">
        <f t="shared" si="316"/>
        <v/>
      </c>
      <c r="BZ1009" s="184" t="str">
        <f t="shared" si="329"/>
        <v/>
      </c>
      <c r="CA1009" s="37" t="str">
        <f>IFERROR(VLOOKUP($BY1009,Account_Value!$C$2:$F$2500,4,0),"")</f>
        <v/>
      </c>
      <c r="CB1009" s="43" t="str">
        <f t="shared" si="317"/>
        <v/>
      </c>
      <c r="CC1009" s="122" t="str">
        <f>IF($BZ1009="","",SUM($BZ$2:$BZ1009))</f>
        <v/>
      </c>
      <c r="CD1009" s="43" t="str">
        <f>IF($BZ1009="","",$BU$19*(SUM($BZ$2:$BZ1009)))</f>
        <v/>
      </c>
    </row>
    <row r="1010" spans="1:82">
      <c r="A1010" s="4" t="str">
        <f t="shared" si="318"/>
        <v/>
      </c>
      <c r="B1010" s="21" t="str">
        <f>IF(Investments_Import!A1010="","",Investments_Import!A1010)</f>
        <v/>
      </c>
      <c r="C1010" s="22" t="str">
        <f t="shared" si="311"/>
        <v/>
      </c>
      <c r="D1010" s="51" t="str">
        <f t="shared" si="319"/>
        <v/>
      </c>
      <c r="E1010" s="3" t="str">
        <f>IF(Investments_Import!B1010="","",Investments_Import!B1010)</f>
        <v/>
      </c>
      <c r="F1010" s="54" t="str">
        <f t="shared" si="320"/>
        <v xml:space="preserve"> </v>
      </c>
      <c r="G1010" s="54" t="str">
        <f>IF($B1010="","",COUNTIF($F$2:$F1010,$F1010))</f>
        <v/>
      </c>
      <c r="H1010" s="53" t="str">
        <f t="shared" si="321"/>
        <v xml:space="preserve">  </v>
      </c>
      <c r="I1010" s="3" t="str">
        <f>IF(Investments_Import!C1010="","",Investments_Import!C1010)</f>
        <v/>
      </c>
      <c r="J1010" s="108" t="str">
        <f>IF(Investments_Import!D1010="","",Investments_Import!D1010)</f>
        <v/>
      </c>
      <c r="K1010" s="108" t="str">
        <f t="shared" si="322"/>
        <v/>
      </c>
      <c r="L1010" s="47" t="str">
        <f>IF(Investments_Import!E1010="","",Investments_Import!E1010)</f>
        <v/>
      </c>
      <c r="M1010" s="47" t="str">
        <f t="shared" si="312"/>
        <v/>
      </c>
      <c r="N1010" s="31" t="str">
        <f>IF(Investments_Import!F1010="","",Investments_Import!F1010)</f>
        <v/>
      </c>
      <c r="O1010" s="31" t="str">
        <f t="shared" si="313"/>
        <v/>
      </c>
      <c r="P1010" s="3" t="str">
        <f>IF(Investments_Import!G1010="","",Investments_Import!G1010)</f>
        <v/>
      </c>
      <c r="Q1010" s="3" t="str">
        <f>IF(Investments_Import!H1010="","",Investments_Import!H1010)</f>
        <v/>
      </c>
      <c r="R1010" s="37" t="str">
        <f t="shared" si="314"/>
        <v/>
      </c>
      <c r="S1010" s="37" t="str">
        <f t="shared" si="315"/>
        <v/>
      </c>
      <c r="U1010" s="36" t="str">
        <f>IF(Mining_Import!A1010="","",Mining_Import!A1010)</f>
        <v/>
      </c>
      <c r="V1010" s="22" t="str">
        <f t="shared" si="323"/>
        <v/>
      </c>
      <c r="W1010" s="127" t="str">
        <f t="shared" si="324"/>
        <v/>
      </c>
      <c r="X1010" s="127" t="str">
        <f t="shared" si="325"/>
        <v/>
      </c>
      <c r="Y1010" s="127" t="str">
        <f t="shared" si="326"/>
        <v/>
      </c>
      <c r="Z1010" s="36" t="str">
        <f>IF(Mining_Import!B1010="","",Mining_Import!B1010)</f>
        <v/>
      </c>
      <c r="AA1010" s="184" t="str">
        <f>IF(Mining_Import!$C1010="","",Mining_Import!$C1010)</f>
        <v/>
      </c>
      <c r="AB1010" s="122" t="str">
        <f t="shared" si="327"/>
        <v/>
      </c>
      <c r="AC1010" s="122" t="str">
        <f>IF($Y1010&gt;Dashboard!$Q$19,$AB1010,"")</f>
        <v/>
      </c>
      <c r="AD1010" s="43" t="str">
        <f t="shared" si="328"/>
        <v/>
      </c>
      <c r="AE1010" s="36" t="str">
        <f>IF(Mining_Import!D1010="","",Mining_Import!D1010)</f>
        <v/>
      </c>
      <c r="AF1010" s="36" t="str">
        <f>IF(Mining_Import!E1010="","",Mining_Import!E1010)</f>
        <v/>
      </c>
      <c r="AG1010" s="36" t="str">
        <f>IF(Mining_Import!F1010="","",Mining_Import!F1010)</f>
        <v/>
      </c>
      <c r="AH1010" s="36" t="str">
        <f>IF(Mining_Import!G1010="","",Mining_Import!G1010)</f>
        <v/>
      </c>
      <c r="AI1010" s="36" t="str">
        <f>IF(Mining_Import!H1010="","",Mining_Import!H1010)</f>
        <v/>
      </c>
      <c r="AJ1010" s="36" t="str">
        <f>IF(Mining_Import!I1010="","",Mining_Import!I1010)</f>
        <v/>
      </c>
      <c r="BY1010" s="120" t="str">
        <f t="shared" si="316"/>
        <v/>
      </c>
      <c r="BZ1010" s="184" t="str">
        <f t="shared" si="329"/>
        <v/>
      </c>
      <c r="CA1010" s="37" t="str">
        <f>IFERROR(VLOOKUP($BY1010,Account_Value!$C$2:$F$2500,4,0),"")</f>
        <v/>
      </c>
      <c r="CB1010" s="43" t="str">
        <f t="shared" si="317"/>
        <v/>
      </c>
      <c r="CC1010" s="122" t="str">
        <f>IF($BZ1010="","",SUM($BZ$2:$BZ1010))</f>
        <v/>
      </c>
      <c r="CD1010" s="43" t="str">
        <f>IF($BZ1010="","",$BU$19*(SUM($BZ$2:$BZ1010)))</f>
        <v/>
      </c>
    </row>
    <row r="1011" spans="1:82">
      <c r="A1011" s="4" t="str">
        <f t="shared" si="318"/>
        <v/>
      </c>
      <c r="B1011" s="21" t="str">
        <f>IF(Investments_Import!A1011="","",Investments_Import!A1011)</f>
        <v/>
      </c>
      <c r="C1011" s="22" t="str">
        <f t="shared" si="311"/>
        <v/>
      </c>
      <c r="D1011" s="51" t="str">
        <f t="shared" si="319"/>
        <v/>
      </c>
      <c r="E1011" s="3" t="str">
        <f>IF(Investments_Import!B1011="","",Investments_Import!B1011)</f>
        <v/>
      </c>
      <c r="F1011" s="54" t="str">
        <f t="shared" si="320"/>
        <v xml:space="preserve"> </v>
      </c>
      <c r="G1011" s="54" t="str">
        <f>IF($B1011="","",COUNTIF($F$2:$F1011,$F1011))</f>
        <v/>
      </c>
      <c r="H1011" s="53" t="str">
        <f t="shared" si="321"/>
        <v xml:space="preserve">  </v>
      </c>
      <c r="I1011" s="3" t="str">
        <f>IF(Investments_Import!C1011="","",Investments_Import!C1011)</f>
        <v/>
      </c>
      <c r="J1011" s="108" t="str">
        <f>IF(Investments_Import!D1011="","",Investments_Import!D1011)</f>
        <v/>
      </c>
      <c r="K1011" s="108" t="str">
        <f t="shared" si="322"/>
        <v/>
      </c>
      <c r="L1011" s="47" t="str">
        <f>IF(Investments_Import!E1011="","",Investments_Import!E1011)</f>
        <v/>
      </c>
      <c r="M1011" s="47" t="str">
        <f t="shared" si="312"/>
        <v/>
      </c>
      <c r="N1011" s="31" t="str">
        <f>IF(Investments_Import!F1011="","",Investments_Import!F1011)</f>
        <v/>
      </c>
      <c r="O1011" s="31" t="str">
        <f t="shared" si="313"/>
        <v/>
      </c>
      <c r="P1011" s="3" t="str">
        <f>IF(Investments_Import!G1011="","",Investments_Import!G1011)</f>
        <v/>
      </c>
      <c r="Q1011" s="3" t="str">
        <f>IF(Investments_Import!H1011="","",Investments_Import!H1011)</f>
        <v/>
      </c>
      <c r="R1011" s="37" t="str">
        <f t="shared" si="314"/>
        <v/>
      </c>
      <c r="S1011" s="37" t="str">
        <f t="shared" si="315"/>
        <v/>
      </c>
      <c r="U1011" s="36" t="str">
        <f>IF(Mining_Import!A1011="","",Mining_Import!A1011)</f>
        <v/>
      </c>
      <c r="V1011" s="22" t="str">
        <f t="shared" si="323"/>
        <v/>
      </c>
      <c r="W1011" s="127" t="str">
        <f t="shared" si="324"/>
        <v/>
      </c>
      <c r="X1011" s="127" t="str">
        <f t="shared" si="325"/>
        <v/>
      </c>
      <c r="Y1011" s="127" t="str">
        <f t="shared" si="326"/>
        <v/>
      </c>
      <c r="Z1011" s="36" t="str">
        <f>IF(Mining_Import!B1011="","",Mining_Import!B1011)</f>
        <v/>
      </c>
      <c r="AA1011" s="184" t="str">
        <f>IF(Mining_Import!$C1011="","",Mining_Import!$C1011)</f>
        <v/>
      </c>
      <c r="AB1011" s="122" t="str">
        <f t="shared" si="327"/>
        <v/>
      </c>
      <c r="AC1011" s="122" t="str">
        <f>IF($Y1011&gt;Dashboard!$Q$19,$AB1011,"")</f>
        <v/>
      </c>
      <c r="AD1011" s="43" t="str">
        <f t="shared" si="328"/>
        <v/>
      </c>
      <c r="AE1011" s="36" t="str">
        <f>IF(Mining_Import!D1011="","",Mining_Import!D1011)</f>
        <v/>
      </c>
      <c r="AF1011" s="36" t="str">
        <f>IF(Mining_Import!E1011="","",Mining_Import!E1011)</f>
        <v/>
      </c>
      <c r="AG1011" s="36" t="str">
        <f>IF(Mining_Import!F1011="","",Mining_Import!F1011)</f>
        <v/>
      </c>
      <c r="AH1011" s="36" t="str">
        <f>IF(Mining_Import!G1011="","",Mining_Import!G1011)</f>
        <v/>
      </c>
      <c r="AI1011" s="36" t="str">
        <f>IF(Mining_Import!H1011="","",Mining_Import!H1011)</f>
        <v/>
      </c>
      <c r="AJ1011" s="36" t="str">
        <f>IF(Mining_Import!I1011="","",Mining_Import!I1011)</f>
        <v/>
      </c>
      <c r="BY1011" s="120" t="str">
        <f t="shared" si="316"/>
        <v/>
      </c>
      <c r="BZ1011" s="184" t="str">
        <f t="shared" si="329"/>
        <v/>
      </c>
      <c r="CA1011" s="37" t="str">
        <f>IFERROR(VLOOKUP($BY1011,Account_Value!$C$2:$F$2500,4,0),"")</f>
        <v/>
      </c>
      <c r="CB1011" s="43" t="str">
        <f t="shared" si="317"/>
        <v/>
      </c>
      <c r="CC1011" s="122" t="str">
        <f>IF($BZ1011="","",SUM($BZ$2:$BZ1011))</f>
        <v/>
      </c>
      <c r="CD1011" s="43" t="str">
        <f>IF($BZ1011="","",$BU$19*(SUM($BZ$2:$BZ1011)))</f>
        <v/>
      </c>
    </row>
    <row r="1012" spans="1:82">
      <c r="A1012" s="4" t="str">
        <f t="shared" si="318"/>
        <v/>
      </c>
      <c r="B1012" s="21" t="str">
        <f>IF(Investments_Import!A1012="","",Investments_Import!A1012)</f>
        <v/>
      </c>
      <c r="C1012" s="22" t="str">
        <f t="shared" si="311"/>
        <v/>
      </c>
      <c r="D1012" s="51" t="str">
        <f t="shared" si="319"/>
        <v/>
      </c>
      <c r="E1012" s="3" t="str">
        <f>IF(Investments_Import!B1012="","",Investments_Import!B1012)</f>
        <v/>
      </c>
      <c r="F1012" s="54" t="str">
        <f t="shared" si="320"/>
        <v xml:space="preserve"> </v>
      </c>
      <c r="G1012" s="54" t="str">
        <f>IF($B1012="","",COUNTIF($F$2:$F1012,$F1012))</f>
        <v/>
      </c>
      <c r="H1012" s="53" t="str">
        <f t="shared" si="321"/>
        <v xml:space="preserve">  </v>
      </c>
      <c r="I1012" s="3" t="str">
        <f>IF(Investments_Import!C1012="","",Investments_Import!C1012)</f>
        <v/>
      </c>
      <c r="J1012" s="108" t="str">
        <f>IF(Investments_Import!D1012="","",Investments_Import!D1012)</f>
        <v/>
      </c>
      <c r="K1012" s="108" t="str">
        <f t="shared" si="322"/>
        <v/>
      </c>
      <c r="L1012" s="47" t="str">
        <f>IF(Investments_Import!E1012="","",Investments_Import!E1012)</f>
        <v/>
      </c>
      <c r="M1012" s="47" t="str">
        <f t="shared" si="312"/>
        <v/>
      </c>
      <c r="N1012" s="31" t="str">
        <f>IF(Investments_Import!F1012="","",Investments_Import!F1012)</f>
        <v/>
      </c>
      <c r="O1012" s="31" t="str">
        <f t="shared" si="313"/>
        <v/>
      </c>
      <c r="P1012" s="3" t="str">
        <f>IF(Investments_Import!G1012="","",Investments_Import!G1012)</f>
        <v/>
      </c>
      <c r="Q1012" s="3" t="str">
        <f>IF(Investments_Import!H1012="","",Investments_Import!H1012)</f>
        <v/>
      </c>
      <c r="R1012" s="37" t="str">
        <f t="shared" si="314"/>
        <v/>
      </c>
      <c r="S1012" s="37" t="str">
        <f t="shared" si="315"/>
        <v/>
      </c>
      <c r="U1012" s="36" t="str">
        <f>IF(Mining_Import!A1012="","",Mining_Import!A1012)</f>
        <v/>
      </c>
      <c r="V1012" s="22" t="str">
        <f t="shared" si="323"/>
        <v/>
      </c>
      <c r="W1012" s="127" t="str">
        <f t="shared" si="324"/>
        <v/>
      </c>
      <c r="X1012" s="127" t="str">
        <f t="shared" si="325"/>
        <v/>
      </c>
      <c r="Y1012" s="127" t="str">
        <f t="shared" si="326"/>
        <v/>
      </c>
      <c r="Z1012" s="36" t="str">
        <f>IF(Mining_Import!B1012="","",Mining_Import!B1012)</f>
        <v/>
      </c>
      <c r="AA1012" s="184" t="str">
        <f>IF(Mining_Import!$C1012="","",Mining_Import!$C1012)</f>
        <v/>
      </c>
      <c r="AB1012" s="122" t="str">
        <f t="shared" si="327"/>
        <v/>
      </c>
      <c r="AC1012" s="122" t="str">
        <f>IF($Y1012&gt;Dashboard!$Q$19,$AB1012,"")</f>
        <v/>
      </c>
      <c r="AD1012" s="43" t="str">
        <f t="shared" si="328"/>
        <v/>
      </c>
      <c r="AE1012" s="36" t="str">
        <f>IF(Mining_Import!D1012="","",Mining_Import!D1012)</f>
        <v/>
      </c>
      <c r="AF1012" s="36" t="str">
        <f>IF(Mining_Import!E1012="","",Mining_Import!E1012)</f>
        <v/>
      </c>
      <c r="AG1012" s="36" t="str">
        <f>IF(Mining_Import!F1012="","",Mining_Import!F1012)</f>
        <v/>
      </c>
      <c r="AH1012" s="36" t="str">
        <f>IF(Mining_Import!G1012="","",Mining_Import!G1012)</f>
        <v/>
      </c>
      <c r="AI1012" s="36" t="str">
        <f>IF(Mining_Import!H1012="","",Mining_Import!H1012)</f>
        <v/>
      </c>
      <c r="AJ1012" s="36" t="str">
        <f>IF(Mining_Import!I1012="","",Mining_Import!I1012)</f>
        <v/>
      </c>
      <c r="BY1012" s="120" t="str">
        <f t="shared" si="316"/>
        <v/>
      </c>
      <c r="BZ1012" s="184" t="str">
        <f t="shared" si="329"/>
        <v/>
      </c>
      <c r="CA1012" s="37" t="str">
        <f>IFERROR(VLOOKUP($BY1012,Account_Value!$C$2:$F$2500,4,0),"")</f>
        <v/>
      </c>
      <c r="CB1012" s="43" t="str">
        <f t="shared" si="317"/>
        <v/>
      </c>
      <c r="CC1012" s="122" t="str">
        <f>IF($BZ1012="","",SUM($BZ$2:$BZ1012))</f>
        <v/>
      </c>
      <c r="CD1012" s="43" t="str">
        <f>IF($BZ1012="","",$BU$19*(SUM($BZ$2:$BZ1012)))</f>
        <v/>
      </c>
    </row>
    <row r="1013" spans="1:82">
      <c r="A1013" s="4" t="str">
        <f t="shared" si="318"/>
        <v/>
      </c>
      <c r="B1013" s="21" t="str">
        <f>IF(Investments_Import!A1013="","",Investments_Import!A1013)</f>
        <v/>
      </c>
      <c r="C1013" s="22" t="str">
        <f t="shared" si="311"/>
        <v/>
      </c>
      <c r="D1013" s="51" t="str">
        <f t="shared" si="319"/>
        <v/>
      </c>
      <c r="E1013" s="3" t="str">
        <f>IF(Investments_Import!B1013="","",Investments_Import!B1013)</f>
        <v/>
      </c>
      <c r="F1013" s="54" t="str">
        <f t="shared" si="320"/>
        <v xml:space="preserve"> </v>
      </c>
      <c r="G1013" s="54" t="str">
        <f>IF($B1013="","",COUNTIF($F$2:$F1013,$F1013))</f>
        <v/>
      </c>
      <c r="H1013" s="53" t="str">
        <f t="shared" si="321"/>
        <v xml:space="preserve">  </v>
      </c>
      <c r="I1013" s="3" t="str">
        <f>IF(Investments_Import!C1013="","",Investments_Import!C1013)</f>
        <v/>
      </c>
      <c r="J1013" s="108" t="str">
        <f>IF(Investments_Import!D1013="","",Investments_Import!D1013)</f>
        <v/>
      </c>
      <c r="K1013" s="108" t="str">
        <f t="shared" si="322"/>
        <v/>
      </c>
      <c r="L1013" s="47" t="str">
        <f>IF(Investments_Import!E1013="","",Investments_Import!E1013)</f>
        <v/>
      </c>
      <c r="M1013" s="47" t="str">
        <f t="shared" si="312"/>
        <v/>
      </c>
      <c r="N1013" s="31" t="str">
        <f>IF(Investments_Import!F1013="","",Investments_Import!F1013)</f>
        <v/>
      </c>
      <c r="O1013" s="31" t="str">
        <f t="shared" si="313"/>
        <v/>
      </c>
      <c r="P1013" s="3" t="str">
        <f>IF(Investments_Import!G1013="","",Investments_Import!G1013)</f>
        <v/>
      </c>
      <c r="Q1013" s="3" t="str">
        <f>IF(Investments_Import!H1013="","",Investments_Import!H1013)</f>
        <v/>
      </c>
      <c r="R1013" s="37" t="str">
        <f t="shared" si="314"/>
        <v/>
      </c>
      <c r="S1013" s="37" t="str">
        <f t="shared" si="315"/>
        <v/>
      </c>
      <c r="U1013" s="36" t="str">
        <f>IF(Mining_Import!A1013="","",Mining_Import!A1013)</f>
        <v/>
      </c>
      <c r="V1013" s="22" t="str">
        <f t="shared" si="323"/>
        <v/>
      </c>
      <c r="W1013" s="127" t="str">
        <f t="shared" si="324"/>
        <v/>
      </c>
      <c r="X1013" s="127" t="str">
        <f t="shared" si="325"/>
        <v/>
      </c>
      <c r="Y1013" s="127" t="str">
        <f t="shared" si="326"/>
        <v/>
      </c>
      <c r="Z1013" s="36" t="str">
        <f>IF(Mining_Import!B1013="","",Mining_Import!B1013)</f>
        <v/>
      </c>
      <c r="AA1013" s="184" t="str">
        <f>IF(Mining_Import!$C1013="","",Mining_Import!$C1013)</f>
        <v/>
      </c>
      <c r="AB1013" s="122" t="str">
        <f t="shared" si="327"/>
        <v/>
      </c>
      <c r="AC1013" s="122" t="str">
        <f>IF($Y1013&gt;Dashboard!$Q$19,$AB1013,"")</f>
        <v/>
      </c>
      <c r="AD1013" s="43" t="str">
        <f t="shared" si="328"/>
        <v/>
      </c>
      <c r="AE1013" s="36" t="str">
        <f>IF(Mining_Import!D1013="","",Mining_Import!D1013)</f>
        <v/>
      </c>
      <c r="AF1013" s="36" t="str">
        <f>IF(Mining_Import!E1013="","",Mining_Import!E1013)</f>
        <v/>
      </c>
      <c r="AG1013" s="36" t="str">
        <f>IF(Mining_Import!F1013="","",Mining_Import!F1013)</f>
        <v/>
      </c>
      <c r="AH1013" s="36" t="str">
        <f>IF(Mining_Import!G1013="","",Mining_Import!G1013)</f>
        <v/>
      </c>
      <c r="AI1013" s="36" t="str">
        <f>IF(Mining_Import!H1013="","",Mining_Import!H1013)</f>
        <v/>
      </c>
      <c r="AJ1013" s="36" t="str">
        <f>IF(Mining_Import!I1013="","",Mining_Import!I1013)</f>
        <v/>
      </c>
      <c r="BY1013" s="120" t="str">
        <f t="shared" si="316"/>
        <v/>
      </c>
      <c r="BZ1013" s="184" t="str">
        <f t="shared" si="329"/>
        <v/>
      </c>
      <c r="CA1013" s="37" t="str">
        <f>IFERROR(VLOOKUP($BY1013,Account_Value!$C$2:$F$2500,4,0),"")</f>
        <v/>
      </c>
      <c r="CB1013" s="43" t="str">
        <f t="shared" si="317"/>
        <v/>
      </c>
      <c r="CC1013" s="122" t="str">
        <f>IF($BZ1013="","",SUM($BZ$2:$BZ1013))</f>
        <v/>
      </c>
      <c r="CD1013" s="43" t="str">
        <f>IF($BZ1013="","",$BU$19*(SUM($BZ$2:$BZ1013)))</f>
        <v/>
      </c>
    </row>
    <row r="1014" spans="1:82">
      <c r="A1014" s="4" t="str">
        <f t="shared" si="318"/>
        <v/>
      </c>
      <c r="B1014" s="21" t="str">
        <f>IF(Investments_Import!A1014="","",Investments_Import!A1014)</f>
        <v/>
      </c>
      <c r="C1014" s="22" t="str">
        <f t="shared" si="311"/>
        <v/>
      </c>
      <c r="D1014" s="51" t="str">
        <f t="shared" si="319"/>
        <v/>
      </c>
      <c r="E1014" s="3" t="str">
        <f>IF(Investments_Import!B1014="","",Investments_Import!B1014)</f>
        <v/>
      </c>
      <c r="F1014" s="54" t="str">
        <f t="shared" si="320"/>
        <v xml:space="preserve"> </v>
      </c>
      <c r="G1014" s="54" t="str">
        <f>IF($B1014="","",COUNTIF($F$2:$F1014,$F1014))</f>
        <v/>
      </c>
      <c r="H1014" s="53" t="str">
        <f t="shared" si="321"/>
        <v xml:space="preserve">  </v>
      </c>
      <c r="I1014" s="3" t="str">
        <f>IF(Investments_Import!C1014="","",Investments_Import!C1014)</f>
        <v/>
      </c>
      <c r="J1014" s="108" t="str">
        <f>IF(Investments_Import!D1014="","",Investments_Import!D1014)</f>
        <v/>
      </c>
      <c r="K1014" s="108" t="str">
        <f t="shared" si="322"/>
        <v/>
      </c>
      <c r="L1014" s="47" t="str">
        <f>IF(Investments_Import!E1014="","",Investments_Import!E1014)</f>
        <v/>
      </c>
      <c r="M1014" s="47" t="str">
        <f t="shared" si="312"/>
        <v/>
      </c>
      <c r="N1014" s="31" t="str">
        <f>IF(Investments_Import!F1014="","",Investments_Import!F1014)</f>
        <v/>
      </c>
      <c r="O1014" s="31" t="str">
        <f t="shared" si="313"/>
        <v/>
      </c>
      <c r="P1014" s="3" t="str">
        <f>IF(Investments_Import!G1014="","",Investments_Import!G1014)</f>
        <v/>
      </c>
      <c r="Q1014" s="3" t="str">
        <f>IF(Investments_Import!H1014="","",Investments_Import!H1014)</f>
        <v/>
      </c>
      <c r="R1014" s="37" t="str">
        <f t="shared" si="314"/>
        <v/>
      </c>
      <c r="S1014" s="37" t="str">
        <f t="shared" si="315"/>
        <v/>
      </c>
      <c r="U1014" s="36" t="str">
        <f>IF(Mining_Import!A1014="","",Mining_Import!A1014)</f>
        <v/>
      </c>
      <c r="V1014" s="22" t="str">
        <f t="shared" si="323"/>
        <v/>
      </c>
      <c r="W1014" s="127" t="str">
        <f t="shared" si="324"/>
        <v/>
      </c>
      <c r="X1014" s="127" t="str">
        <f t="shared" si="325"/>
        <v/>
      </c>
      <c r="Y1014" s="127" t="str">
        <f t="shared" si="326"/>
        <v/>
      </c>
      <c r="Z1014" s="36" t="str">
        <f>IF(Mining_Import!B1014="","",Mining_Import!B1014)</f>
        <v/>
      </c>
      <c r="AA1014" s="184" t="str">
        <f>IF(Mining_Import!$C1014="","",Mining_Import!$C1014)</f>
        <v/>
      </c>
      <c r="AB1014" s="122" t="str">
        <f t="shared" si="327"/>
        <v/>
      </c>
      <c r="AC1014" s="122" t="str">
        <f>IF($Y1014&gt;Dashboard!$Q$19,$AB1014,"")</f>
        <v/>
      </c>
      <c r="AD1014" s="43" t="str">
        <f t="shared" si="328"/>
        <v/>
      </c>
      <c r="AE1014" s="36" t="str">
        <f>IF(Mining_Import!D1014="","",Mining_Import!D1014)</f>
        <v/>
      </c>
      <c r="AF1014" s="36" t="str">
        <f>IF(Mining_Import!E1014="","",Mining_Import!E1014)</f>
        <v/>
      </c>
      <c r="AG1014" s="36" t="str">
        <f>IF(Mining_Import!F1014="","",Mining_Import!F1014)</f>
        <v/>
      </c>
      <c r="AH1014" s="36" t="str">
        <f>IF(Mining_Import!G1014="","",Mining_Import!G1014)</f>
        <v/>
      </c>
      <c r="AI1014" s="36" t="str">
        <f>IF(Mining_Import!H1014="","",Mining_Import!H1014)</f>
        <v/>
      </c>
      <c r="AJ1014" s="36" t="str">
        <f>IF(Mining_Import!I1014="","",Mining_Import!I1014)</f>
        <v/>
      </c>
      <c r="BY1014" s="120" t="str">
        <f t="shared" si="316"/>
        <v/>
      </c>
      <c r="BZ1014" s="184" t="str">
        <f t="shared" si="329"/>
        <v/>
      </c>
      <c r="CA1014" s="37" t="str">
        <f>IFERROR(VLOOKUP($BY1014,Account_Value!$C$2:$F$2500,4,0),"")</f>
        <v/>
      </c>
      <c r="CB1014" s="43" t="str">
        <f t="shared" si="317"/>
        <v/>
      </c>
      <c r="CC1014" s="122" t="str">
        <f>IF($BZ1014="","",SUM($BZ$2:$BZ1014))</f>
        <v/>
      </c>
      <c r="CD1014" s="43" t="str">
        <f>IF($BZ1014="","",$BU$19*(SUM($BZ$2:$BZ1014)))</f>
        <v/>
      </c>
    </row>
    <row r="1015" spans="1:82">
      <c r="A1015" s="4" t="str">
        <f t="shared" si="318"/>
        <v/>
      </c>
      <c r="B1015" s="21" t="str">
        <f>IF(Investments_Import!A1015="","",Investments_Import!A1015)</f>
        <v/>
      </c>
      <c r="C1015" s="22" t="str">
        <f t="shared" si="311"/>
        <v/>
      </c>
      <c r="D1015" s="51" t="str">
        <f t="shared" si="319"/>
        <v/>
      </c>
      <c r="E1015" s="3" t="str">
        <f>IF(Investments_Import!B1015="","",Investments_Import!B1015)</f>
        <v/>
      </c>
      <c r="F1015" s="54" t="str">
        <f t="shared" si="320"/>
        <v xml:space="preserve"> </v>
      </c>
      <c r="G1015" s="54" t="str">
        <f>IF($B1015="","",COUNTIF($F$2:$F1015,$F1015))</f>
        <v/>
      </c>
      <c r="H1015" s="53" t="str">
        <f t="shared" si="321"/>
        <v xml:space="preserve">  </v>
      </c>
      <c r="I1015" s="3" t="str">
        <f>IF(Investments_Import!C1015="","",Investments_Import!C1015)</f>
        <v/>
      </c>
      <c r="J1015" s="108" t="str">
        <f>IF(Investments_Import!D1015="","",Investments_Import!D1015)</f>
        <v/>
      </c>
      <c r="K1015" s="108" t="str">
        <f t="shared" si="322"/>
        <v/>
      </c>
      <c r="L1015" s="47" t="str">
        <f>IF(Investments_Import!E1015="","",Investments_Import!E1015)</f>
        <v/>
      </c>
      <c r="M1015" s="47" t="str">
        <f t="shared" si="312"/>
        <v/>
      </c>
      <c r="N1015" s="31" t="str">
        <f>IF(Investments_Import!F1015="","",Investments_Import!F1015)</f>
        <v/>
      </c>
      <c r="O1015" s="31" t="str">
        <f t="shared" si="313"/>
        <v/>
      </c>
      <c r="P1015" s="3" t="str">
        <f>IF(Investments_Import!G1015="","",Investments_Import!G1015)</f>
        <v/>
      </c>
      <c r="Q1015" s="3" t="str">
        <f>IF(Investments_Import!H1015="","",Investments_Import!H1015)</f>
        <v/>
      </c>
      <c r="R1015" s="37" t="str">
        <f t="shared" si="314"/>
        <v/>
      </c>
      <c r="S1015" s="37" t="str">
        <f t="shared" si="315"/>
        <v/>
      </c>
      <c r="U1015" s="36" t="str">
        <f>IF(Mining_Import!A1015="","",Mining_Import!A1015)</f>
        <v/>
      </c>
      <c r="V1015" s="22" t="str">
        <f t="shared" si="323"/>
        <v/>
      </c>
      <c r="W1015" s="127" t="str">
        <f t="shared" si="324"/>
        <v/>
      </c>
      <c r="X1015" s="127" t="str">
        <f t="shared" si="325"/>
        <v/>
      </c>
      <c r="Y1015" s="127" t="str">
        <f t="shared" si="326"/>
        <v/>
      </c>
      <c r="Z1015" s="36" t="str">
        <f>IF(Mining_Import!B1015="","",Mining_Import!B1015)</f>
        <v/>
      </c>
      <c r="AA1015" s="184" t="str">
        <f>IF(Mining_Import!$C1015="","",Mining_Import!$C1015)</f>
        <v/>
      </c>
      <c r="AB1015" s="122" t="str">
        <f t="shared" si="327"/>
        <v/>
      </c>
      <c r="AC1015" s="122" t="str">
        <f>IF($Y1015&gt;Dashboard!$Q$19,$AB1015,"")</f>
        <v/>
      </c>
      <c r="AD1015" s="43" t="str">
        <f t="shared" si="328"/>
        <v/>
      </c>
      <c r="AE1015" s="36" t="str">
        <f>IF(Mining_Import!D1015="","",Mining_Import!D1015)</f>
        <v/>
      </c>
      <c r="AF1015" s="36" t="str">
        <f>IF(Mining_Import!E1015="","",Mining_Import!E1015)</f>
        <v/>
      </c>
      <c r="AG1015" s="36" t="str">
        <f>IF(Mining_Import!F1015="","",Mining_Import!F1015)</f>
        <v/>
      </c>
      <c r="AH1015" s="36" t="str">
        <f>IF(Mining_Import!G1015="","",Mining_Import!G1015)</f>
        <v/>
      </c>
      <c r="AI1015" s="36" t="str">
        <f>IF(Mining_Import!H1015="","",Mining_Import!H1015)</f>
        <v/>
      </c>
      <c r="AJ1015" s="36" t="str">
        <f>IF(Mining_Import!I1015="","",Mining_Import!I1015)</f>
        <v/>
      </c>
      <c r="BY1015" s="120" t="str">
        <f t="shared" si="316"/>
        <v/>
      </c>
      <c r="BZ1015" s="184" t="str">
        <f t="shared" si="329"/>
        <v/>
      </c>
      <c r="CA1015" s="37" t="str">
        <f>IFERROR(VLOOKUP($BY1015,Account_Value!$C$2:$F$2500,4,0),"")</f>
        <v/>
      </c>
      <c r="CB1015" s="43" t="str">
        <f t="shared" si="317"/>
        <v/>
      </c>
      <c r="CC1015" s="122" t="str">
        <f>IF($BZ1015="","",SUM($BZ$2:$BZ1015))</f>
        <v/>
      </c>
      <c r="CD1015" s="43" t="str">
        <f>IF($BZ1015="","",$BU$19*(SUM($BZ$2:$BZ1015)))</f>
        <v/>
      </c>
    </row>
    <row r="1016" spans="1:82">
      <c r="A1016" s="4" t="str">
        <f t="shared" si="318"/>
        <v/>
      </c>
      <c r="B1016" s="21" t="str">
        <f>IF(Investments_Import!A1016="","",Investments_Import!A1016)</f>
        <v/>
      </c>
      <c r="C1016" s="22" t="str">
        <f t="shared" si="311"/>
        <v/>
      </c>
      <c r="D1016" s="51" t="str">
        <f t="shared" si="319"/>
        <v/>
      </c>
      <c r="E1016" s="3" t="str">
        <f>IF(Investments_Import!B1016="","",Investments_Import!B1016)</f>
        <v/>
      </c>
      <c r="F1016" s="54" t="str">
        <f t="shared" si="320"/>
        <v xml:space="preserve"> </v>
      </c>
      <c r="G1016" s="54" t="str">
        <f>IF($B1016="","",COUNTIF($F$2:$F1016,$F1016))</f>
        <v/>
      </c>
      <c r="H1016" s="53" t="str">
        <f t="shared" si="321"/>
        <v xml:space="preserve">  </v>
      </c>
      <c r="I1016" s="3" t="str">
        <f>IF(Investments_Import!C1016="","",Investments_Import!C1016)</f>
        <v/>
      </c>
      <c r="J1016" s="108" t="str">
        <f>IF(Investments_Import!D1016="","",Investments_Import!D1016)</f>
        <v/>
      </c>
      <c r="K1016" s="108" t="str">
        <f t="shared" si="322"/>
        <v/>
      </c>
      <c r="L1016" s="47" t="str">
        <f>IF(Investments_Import!E1016="","",Investments_Import!E1016)</f>
        <v/>
      </c>
      <c r="M1016" s="47" t="str">
        <f t="shared" si="312"/>
        <v/>
      </c>
      <c r="N1016" s="31" t="str">
        <f>IF(Investments_Import!F1016="","",Investments_Import!F1016)</f>
        <v/>
      </c>
      <c r="O1016" s="31" t="str">
        <f t="shared" si="313"/>
        <v/>
      </c>
      <c r="P1016" s="3" t="str">
        <f>IF(Investments_Import!G1016="","",Investments_Import!G1016)</f>
        <v/>
      </c>
      <c r="Q1016" s="3" t="str">
        <f>IF(Investments_Import!H1016="","",Investments_Import!H1016)</f>
        <v/>
      </c>
      <c r="R1016" s="37" t="str">
        <f t="shared" si="314"/>
        <v/>
      </c>
      <c r="S1016" s="37" t="str">
        <f t="shared" si="315"/>
        <v/>
      </c>
      <c r="U1016" s="36" t="str">
        <f>IF(Mining_Import!A1016="","",Mining_Import!A1016)</f>
        <v/>
      </c>
      <c r="V1016" s="22" t="str">
        <f t="shared" si="323"/>
        <v/>
      </c>
      <c r="W1016" s="127" t="str">
        <f t="shared" si="324"/>
        <v/>
      </c>
      <c r="X1016" s="127" t="str">
        <f t="shared" si="325"/>
        <v/>
      </c>
      <c r="Y1016" s="127" t="str">
        <f t="shared" si="326"/>
        <v/>
      </c>
      <c r="Z1016" s="36" t="str">
        <f>IF(Mining_Import!B1016="","",Mining_Import!B1016)</f>
        <v/>
      </c>
      <c r="AA1016" s="184" t="str">
        <f>IF(Mining_Import!$C1016="","",Mining_Import!$C1016)</f>
        <v/>
      </c>
      <c r="AB1016" s="122" t="str">
        <f t="shared" si="327"/>
        <v/>
      </c>
      <c r="AC1016" s="122" t="str">
        <f>IF($Y1016&gt;Dashboard!$Q$19,$AB1016,"")</f>
        <v/>
      </c>
      <c r="AD1016" s="43" t="str">
        <f t="shared" si="328"/>
        <v/>
      </c>
      <c r="AE1016" s="36" t="str">
        <f>IF(Mining_Import!D1016="","",Mining_Import!D1016)</f>
        <v/>
      </c>
      <c r="AF1016" s="36" t="str">
        <f>IF(Mining_Import!E1016="","",Mining_Import!E1016)</f>
        <v/>
      </c>
      <c r="AG1016" s="36" t="str">
        <f>IF(Mining_Import!F1016="","",Mining_Import!F1016)</f>
        <v/>
      </c>
      <c r="AH1016" s="36" t="str">
        <f>IF(Mining_Import!G1016="","",Mining_Import!G1016)</f>
        <v/>
      </c>
      <c r="AI1016" s="36" t="str">
        <f>IF(Mining_Import!H1016="","",Mining_Import!H1016)</f>
        <v/>
      </c>
      <c r="AJ1016" s="36" t="str">
        <f>IF(Mining_Import!I1016="","",Mining_Import!I1016)</f>
        <v/>
      </c>
      <c r="BY1016" s="120" t="str">
        <f t="shared" si="316"/>
        <v/>
      </c>
      <c r="BZ1016" s="184" t="str">
        <f t="shared" si="329"/>
        <v/>
      </c>
      <c r="CA1016" s="37" t="str">
        <f>IFERROR(VLOOKUP($BY1016,Account_Value!$C$2:$F$2500,4,0),"")</f>
        <v/>
      </c>
      <c r="CB1016" s="43" t="str">
        <f t="shared" si="317"/>
        <v/>
      </c>
      <c r="CC1016" s="122" t="str">
        <f>IF($BZ1016="","",SUM($BZ$2:$BZ1016))</f>
        <v/>
      </c>
      <c r="CD1016" s="43" t="str">
        <f>IF($BZ1016="","",$BU$19*(SUM($BZ$2:$BZ1016)))</f>
        <v/>
      </c>
    </row>
    <row r="1017" spans="1:82">
      <c r="A1017" s="4" t="str">
        <f t="shared" si="318"/>
        <v/>
      </c>
      <c r="B1017" s="21" t="str">
        <f>IF(Investments_Import!A1017="","",Investments_Import!A1017)</f>
        <v/>
      </c>
      <c r="C1017" s="22" t="str">
        <f t="shared" si="311"/>
        <v/>
      </c>
      <c r="D1017" s="51" t="str">
        <f t="shared" si="319"/>
        <v/>
      </c>
      <c r="E1017" s="3" t="str">
        <f>IF(Investments_Import!B1017="","",Investments_Import!B1017)</f>
        <v/>
      </c>
      <c r="F1017" s="54" t="str">
        <f t="shared" si="320"/>
        <v xml:space="preserve"> </v>
      </c>
      <c r="G1017" s="54" t="str">
        <f>IF($B1017="","",COUNTIF($F$2:$F1017,$F1017))</f>
        <v/>
      </c>
      <c r="H1017" s="53" t="str">
        <f t="shared" si="321"/>
        <v xml:space="preserve">  </v>
      </c>
      <c r="I1017" s="3" t="str">
        <f>IF(Investments_Import!C1017="","",Investments_Import!C1017)</f>
        <v/>
      </c>
      <c r="J1017" s="108" t="str">
        <f>IF(Investments_Import!D1017="","",Investments_Import!D1017)</f>
        <v/>
      </c>
      <c r="K1017" s="108" t="str">
        <f t="shared" si="322"/>
        <v/>
      </c>
      <c r="L1017" s="47" t="str">
        <f>IF(Investments_Import!E1017="","",Investments_Import!E1017)</f>
        <v/>
      </c>
      <c r="M1017" s="47" t="str">
        <f t="shared" si="312"/>
        <v/>
      </c>
      <c r="N1017" s="31" t="str">
        <f>IF(Investments_Import!F1017="","",Investments_Import!F1017)</f>
        <v/>
      </c>
      <c r="O1017" s="31" t="str">
        <f t="shared" si="313"/>
        <v/>
      </c>
      <c r="P1017" s="3" t="str">
        <f>IF(Investments_Import!G1017="","",Investments_Import!G1017)</f>
        <v/>
      </c>
      <c r="Q1017" s="3" t="str">
        <f>IF(Investments_Import!H1017="","",Investments_Import!H1017)</f>
        <v/>
      </c>
      <c r="R1017" s="37" t="str">
        <f t="shared" si="314"/>
        <v/>
      </c>
      <c r="S1017" s="37" t="str">
        <f t="shared" si="315"/>
        <v/>
      </c>
      <c r="U1017" s="36" t="str">
        <f>IF(Mining_Import!A1017="","",Mining_Import!A1017)</f>
        <v/>
      </c>
      <c r="V1017" s="22" t="str">
        <f t="shared" si="323"/>
        <v/>
      </c>
      <c r="W1017" s="127" t="str">
        <f t="shared" si="324"/>
        <v/>
      </c>
      <c r="X1017" s="127" t="str">
        <f t="shared" si="325"/>
        <v/>
      </c>
      <c r="Y1017" s="127" t="str">
        <f t="shared" si="326"/>
        <v/>
      </c>
      <c r="Z1017" s="36" t="str">
        <f>IF(Mining_Import!B1017="","",Mining_Import!B1017)</f>
        <v/>
      </c>
      <c r="AA1017" s="184" t="str">
        <f>IF(Mining_Import!$C1017="","",Mining_Import!$C1017)</f>
        <v/>
      </c>
      <c r="AB1017" s="122" t="str">
        <f t="shared" si="327"/>
        <v/>
      </c>
      <c r="AC1017" s="122" t="str">
        <f>IF($Y1017&gt;Dashboard!$Q$19,$AB1017,"")</f>
        <v/>
      </c>
      <c r="AD1017" s="43" t="str">
        <f t="shared" si="328"/>
        <v/>
      </c>
      <c r="AE1017" s="36" t="str">
        <f>IF(Mining_Import!D1017="","",Mining_Import!D1017)</f>
        <v/>
      </c>
      <c r="AF1017" s="36" t="str">
        <f>IF(Mining_Import!E1017="","",Mining_Import!E1017)</f>
        <v/>
      </c>
      <c r="AG1017" s="36" t="str">
        <f>IF(Mining_Import!F1017="","",Mining_Import!F1017)</f>
        <v/>
      </c>
      <c r="AH1017" s="36" t="str">
        <f>IF(Mining_Import!G1017="","",Mining_Import!G1017)</f>
        <v/>
      </c>
      <c r="AI1017" s="36" t="str">
        <f>IF(Mining_Import!H1017="","",Mining_Import!H1017)</f>
        <v/>
      </c>
      <c r="AJ1017" s="36" t="str">
        <f>IF(Mining_Import!I1017="","",Mining_Import!I1017)</f>
        <v/>
      </c>
      <c r="BY1017" s="120" t="str">
        <f t="shared" si="316"/>
        <v/>
      </c>
      <c r="BZ1017" s="184" t="str">
        <f t="shared" si="329"/>
        <v/>
      </c>
      <c r="CA1017" s="37" t="str">
        <f>IFERROR(VLOOKUP($BY1017,Account_Value!$C$2:$F$2500,4,0),"")</f>
        <v/>
      </c>
      <c r="CB1017" s="43" t="str">
        <f t="shared" si="317"/>
        <v/>
      </c>
      <c r="CC1017" s="122" t="str">
        <f>IF($BZ1017="","",SUM($BZ$2:$BZ1017))</f>
        <v/>
      </c>
      <c r="CD1017" s="43" t="str">
        <f>IF($BZ1017="","",$BU$19*(SUM($BZ$2:$BZ1017)))</f>
        <v/>
      </c>
    </row>
    <row r="1018" spans="1:82">
      <c r="A1018" s="4" t="str">
        <f t="shared" si="318"/>
        <v/>
      </c>
      <c r="B1018" s="21" t="str">
        <f>IF(Investments_Import!A1018="","",Investments_Import!A1018)</f>
        <v/>
      </c>
      <c r="C1018" s="22" t="str">
        <f t="shared" si="311"/>
        <v/>
      </c>
      <c r="D1018" s="51" t="str">
        <f t="shared" si="319"/>
        <v/>
      </c>
      <c r="E1018" s="3" t="str">
        <f>IF(Investments_Import!B1018="","",Investments_Import!B1018)</f>
        <v/>
      </c>
      <c r="F1018" s="54" t="str">
        <f t="shared" si="320"/>
        <v xml:space="preserve"> </v>
      </c>
      <c r="G1018" s="54" t="str">
        <f>IF($B1018="","",COUNTIF($F$2:$F1018,$F1018))</f>
        <v/>
      </c>
      <c r="H1018" s="53" t="str">
        <f t="shared" si="321"/>
        <v xml:space="preserve">  </v>
      </c>
      <c r="I1018" s="3" t="str">
        <f>IF(Investments_Import!C1018="","",Investments_Import!C1018)</f>
        <v/>
      </c>
      <c r="J1018" s="108" t="str">
        <f>IF(Investments_Import!D1018="","",Investments_Import!D1018)</f>
        <v/>
      </c>
      <c r="K1018" s="108" t="str">
        <f t="shared" si="322"/>
        <v/>
      </c>
      <c r="L1018" s="47" t="str">
        <f>IF(Investments_Import!E1018="","",Investments_Import!E1018)</f>
        <v/>
      </c>
      <c r="M1018" s="47" t="str">
        <f t="shared" si="312"/>
        <v/>
      </c>
      <c r="N1018" s="31" t="str">
        <f>IF(Investments_Import!F1018="","",Investments_Import!F1018)</f>
        <v/>
      </c>
      <c r="O1018" s="31" t="str">
        <f t="shared" si="313"/>
        <v/>
      </c>
      <c r="P1018" s="3" t="str">
        <f>IF(Investments_Import!G1018="","",Investments_Import!G1018)</f>
        <v/>
      </c>
      <c r="Q1018" s="3" t="str">
        <f>IF(Investments_Import!H1018="","",Investments_Import!H1018)</f>
        <v/>
      </c>
      <c r="R1018" s="37" t="str">
        <f t="shared" si="314"/>
        <v/>
      </c>
      <c r="S1018" s="37" t="str">
        <f t="shared" si="315"/>
        <v/>
      </c>
      <c r="U1018" s="36" t="str">
        <f>IF(Mining_Import!A1018="","",Mining_Import!A1018)</f>
        <v/>
      </c>
      <c r="V1018" s="22" t="str">
        <f t="shared" si="323"/>
        <v/>
      </c>
      <c r="W1018" s="127" t="str">
        <f t="shared" si="324"/>
        <v/>
      </c>
      <c r="X1018" s="127" t="str">
        <f t="shared" si="325"/>
        <v/>
      </c>
      <c r="Y1018" s="127" t="str">
        <f t="shared" si="326"/>
        <v/>
      </c>
      <c r="Z1018" s="36" t="str">
        <f>IF(Mining_Import!B1018="","",Mining_Import!B1018)</f>
        <v/>
      </c>
      <c r="AA1018" s="184" t="str">
        <f>IF(Mining_Import!$C1018="","",Mining_Import!$C1018)</f>
        <v/>
      </c>
      <c r="AB1018" s="122" t="str">
        <f t="shared" si="327"/>
        <v/>
      </c>
      <c r="AC1018" s="122" t="str">
        <f>IF($Y1018&gt;Dashboard!$Q$19,$AB1018,"")</f>
        <v/>
      </c>
      <c r="AD1018" s="43" t="str">
        <f t="shared" si="328"/>
        <v/>
      </c>
      <c r="AE1018" s="36" t="str">
        <f>IF(Mining_Import!D1018="","",Mining_Import!D1018)</f>
        <v/>
      </c>
      <c r="AF1018" s="36" t="str">
        <f>IF(Mining_Import!E1018="","",Mining_Import!E1018)</f>
        <v/>
      </c>
      <c r="AG1018" s="36" t="str">
        <f>IF(Mining_Import!F1018="","",Mining_Import!F1018)</f>
        <v/>
      </c>
      <c r="AH1018" s="36" t="str">
        <f>IF(Mining_Import!G1018="","",Mining_Import!G1018)</f>
        <v/>
      </c>
      <c r="AI1018" s="36" t="str">
        <f>IF(Mining_Import!H1018="","",Mining_Import!H1018)</f>
        <v/>
      </c>
      <c r="AJ1018" s="36" t="str">
        <f>IF(Mining_Import!I1018="","",Mining_Import!I1018)</f>
        <v/>
      </c>
      <c r="BY1018" s="120" t="str">
        <f t="shared" si="316"/>
        <v/>
      </c>
      <c r="BZ1018" s="184" t="str">
        <f t="shared" si="329"/>
        <v/>
      </c>
      <c r="CA1018" s="37" t="str">
        <f>IFERROR(VLOOKUP($BY1018,Account_Value!$C$2:$F$2500,4,0),"")</f>
        <v/>
      </c>
      <c r="CB1018" s="43" t="str">
        <f t="shared" si="317"/>
        <v/>
      </c>
      <c r="CC1018" s="122" t="str">
        <f>IF($BZ1018="","",SUM($BZ$2:$BZ1018))</f>
        <v/>
      </c>
      <c r="CD1018" s="43" t="str">
        <f>IF($BZ1018="","",$BU$19*(SUM($BZ$2:$BZ1018)))</f>
        <v/>
      </c>
    </row>
    <row r="1019" spans="1:82">
      <c r="A1019" s="4" t="str">
        <f t="shared" si="318"/>
        <v/>
      </c>
      <c r="B1019" s="21" t="str">
        <f>IF(Investments_Import!A1019="","",Investments_Import!A1019)</f>
        <v/>
      </c>
      <c r="C1019" s="22" t="str">
        <f t="shared" si="311"/>
        <v/>
      </c>
      <c r="D1019" s="51" t="str">
        <f t="shared" si="319"/>
        <v/>
      </c>
      <c r="E1019" s="3" t="str">
        <f>IF(Investments_Import!B1019="","",Investments_Import!B1019)</f>
        <v/>
      </c>
      <c r="F1019" s="54" t="str">
        <f t="shared" si="320"/>
        <v xml:space="preserve"> </v>
      </c>
      <c r="G1019" s="54" t="str">
        <f>IF($B1019="","",COUNTIF($F$2:$F1019,$F1019))</f>
        <v/>
      </c>
      <c r="H1019" s="53" t="str">
        <f t="shared" si="321"/>
        <v xml:space="preserve">  </v>
      </c>
      <c r="I1019" s="3" t="str">
        <f>IF(Investments_Import!C1019="","",Investments_Import!C1019)</f>
        <v/>
      </c>
      <c r="J1019" s="108" t="str">
        <f>IF(Investments_Import!D1019="","",Investments_Import!D1019)</f>
        <v/>
      </c>
      <c r="K1019" s="108" t="str">
        <f t="shared" si="322"/>
        <v/>
      </c>
      <c r="L1019" s="47" t="str">
        <f>IF(Investments_Import!E1019="","",Investments_Import!E1019)</f>
        <v/>
      </c>
      <c r="M1019" s="47" t="str">
        <f t="shared" si="312"/>
        <v/>
      </c>
      <c r="N1019" s="31" t="str">
        <f>IF(Investments_Import!F1019="","",Investments_Import!F1019)</f>
        <v/>
      </c>
      <c r="O1019" s="31" t="str">
        <f t="shared" si="313"/>
        <v/>
      </c>
      <c r="P1019" s="3" t="str">
        <f>IF(Investments_Import!G1019="","",Investments_Import!G1019)</f>
        <v/>
      </c>
      <c r="Q1019" s="3" t="str">
        <f>IF(Investments_Import!H1019="","",Investments_Import!H1019)</f>
        <v/>
      </c>
      <c r="R1019" s="37" t="str">
        <f t="shared" si="314"/>
        <v/>
      </c>
      <c r="S1019" s="37" t="str">
        <f t="shared" si="315"/>
        <v/>
      </c>
      <c r="U1019" s="36" t="str">
        <f>IF(Mining_Import!A1019="","",Mining_Import!A1019)</f>
        <v/>
      </c>
      <c r="V1019" s="22" t="str">
        <f t="shared" si="323"/>
        <v/>
      </c>
      <c r="W1019" s="127" t="str">
        <f t="shared" si="324"/>
        <v/>
      </c>
      <c r="X1019" s="127" t="str">
        <f t="shared" si="325"/>
        <v/>
      </c>
      <c r="Y1019" s="127" t="str">
        <f t="shared" si="326"/>
        <v/>
      </c>
      <c r="Z1019" s="36" t="str">
        <f>IF(Mining_Import!B1019="","",Mining_Import!B1019)</f>
        <v/>
      </c>
      <c r="AA1019" s="184" t="str">
        <f>IF(Mining_Import!$C1019="","",Mining_Import!$C1019)</f>
        <v/>
      </c>
      <c r="AB1019" s="122" t="str">
        <f t="shared" si="327"/>
        <v/>
      </c>
      <c r="AC1019" s="122" t="str">
        <f>IF($Y1019&gt;Dashboard!$Q$19,$AB1019,"")</f>
        <v/>
      </c>
      <c r="AD1019" s="43" t="str">
        <f t="shared" si="328"/>
        <v/>
      </c>
      <c r="AE1019" s="36" t="str">
        <f>IF(Mining_Import!D1019="","",Mining_Import!D1019)</f>
        <v/>
      </c>
      <c r="AF1019" s="36" t="str">
        <f>IF(Mining_Import!E1019="","",Mining_Import!E1019)</f>
        <v/>
      </c>
      <c r="AG1019" s="36" t="str">
        <f>IF(Mining_Import!F1019="","",Mining_Import!F1019)</f>
        <v/>
      </c>
      <c r="AH1019" s="36" t="str">
        <f>IF(Mining_Import!G1019="","",Mining_Import!G1019)</f>
        <v/>
      </c>
      <c r="AI1019" s="36" t="str">
        <f>IF(Mining_Import!H1019="","",Mining_Import!H1019)</f>
        <v/>
      </c>
      <c r="AJ1019" s="36" t="str">
        <f>IF(Mining_Import!I1019="","",Mining_Import!I1019)</f>
        <v/>
      </c>
      <c r="BY1019" s="120" t="str">
        <f t="shared" si="316"/>
        <v/>
      </c>
      <c r="BZ1019" s="184" t="str">
        <f t="shared" si="329"/>
        <v/>
      </c>
      <c r="CA1019" s="37" t="str">
        <f>IFERROR(VLOOKUP($BY1019,Account_Value!$C$2:$F$2500,4,0),"")</f>
        <v/>
      </c>
      <c r="CB1019" s="43" t="str">
        <f t="shared" si="317"/>
        <v/>
      </c>
      <c r="CC1019" s="122" t="str">
        <f>IF($BZ1019="","",SUM($BZ$2:$BZ1019))</f>
        <v/>
      </c>
      <c r="CD1019" s="43" t="str">
        <f>IF($BZ1019="","",$BU$19*(SUM($BZ$2:$BZ1019)))</f>
        <v/>
      </c>
    </row>
    <row r="1020" spans="1:82">
      <c r="A1020" s="4" t="str">
        <f t="shared" si="318"/>
        <v/>
      </c>
      <c r="B1020" s="21" t="str">
        <f>IF(Investments_Import!A1020="","",Investments_Import!A1020)</f>
        <v/>
      </c>
      <c r="C1020" s="22" t="str">
        <f t="shared" si="311"/>
        <v/>
      </c>
      <c r="D1020" s="51" t="str">
        <f t="shared" si="319"/>
        <v/>
      </c>
      <c r="E1020" s="3" t="str">
        <f>IF(Investments_Import!B1020="","",Investments_Import!B1020)</f>
        <v/>
      </c>
      <c r="F1020" s="54" t="str">
        <f t="shared" si="320"/>
        <v xml:space="preserve"> </v>
      </c>
      <c r="G1020" s="54" t="str">
        <f>IF($B1020="","",COUNTIF($F$2:$F1020,$F1020))</f>
        <v/>
      </c>
      <c r="H1020" s="53" t="str">
        <f t="shared" si="321"/>
        <v xml:space="preserve">  </v>
      </c>
      <c r="I1020" s="3" t="str">
        <f>IF(Investments_Import!C1020="","",Investments_Import!C1020)</f>
        <v/>
      </c>
      <c r="J1020" s="108" t="str">
        <f>IF(Investments_Import!D1020="","",Investments_Import!D1020)</f>
        <v/>
      </c>
      <c r="K1020" s="108" t="str">
        <f t="shared" si="322"/>
        <v/>
      </c>
      <c r="L1020" s="47" t="str">
        <f>IF(Investments_Import!E1020="","",Investments_Import!E1020)</f>
        <v/>
      </c>
      <c r="M1020" s="47" t="str">
        <f t="shared" si="312"/>
        <v/>
      </c>
      <c r="N1020" s="31" t="str">
        <f>IF(Investments_Import!F1020="","",Investments_Import!F1020)</f>
        <v/>
      </c>
      <c r="O1020" s="31" t="str">
        <f t="shared" si="313"/>
        <v/>
      </c>
      <c r="P1020" s="3" t="str">
        <f>IF(Investments_Import!G1020="","",Investments_Import!G1020)</f>
        <v/>
      </c>
      <c r="Q1020" s="3" t="str">
        <f>IF(Investments_Import!H1020="","",Investments_Import!H1020)</f>
        <v/>
      </c>
      <c r="R1020" s="37" t="str">
        <f t="shared" si="314"/>
        <v/>
      </c>
      <c r="S1020" s="37" t="str">
        <f t="shared" si="315"/>
        <v/>
      </c>
      <c r="U1020" s="36" t="str">
        <f>IF(Mining_Import!A1020="","",Mining_Import!A1020)</f>
        <v/>
      </c>
      <c r="V1020" s="22" t="str">
        <f t="shared" si="323"/>
        <v/>
      </c>
      <c r="W1020" s="127" t="str">
        <f t="shared" si="324"/>
        <v/>
      </c>
      <c r="X1020" s="127" t="str">
        <f t="shared" si="325"/>
        <v/>
      </c>
      <c r="Y1020" s="127" t="str">
        <f t="shared" si="326"/>
        <v/>
      </c>
      <c r="Z1020" s="36" t="str">
        <f>IF(Mining_Import!B1020="","",Mining_Import!B1020)</f>
        <v/>
      </c>
      <c r="AA1020" s="184" t="str">
        <f>IF(Mining_Import!$C1020="","",Mining_Import!$C1020)</f>
        <v/>
      </c>
      <c r="AB1020" s="122" t="str">
        <f t="shared" si="327"/>
        <v/>
      </c>
      <c r="AC1020" s="122" t="str">
        <f>IF($Y1020&gt;Dashboard!$Q$19,$AB1020,"")</f>
        <v/>
      </c>
      <c r="AD1020" s="43" t="str">
        <f t="shared" si="328"/>
        <v/>
      </c>
      <c r="AE1020" s="36" t="str">
        <f>IF(Mining_Import!D1020="","",Mining_Import!D1020)</f>
        <v/>
      </c>
      <c r="AF1020" s="36" t="str">
        <f>IF(Mining_Import!E1020="","",Mining_Import!E1020)</f>
        <v/>
      </c>
      <c r="AG1020" s="36" t="str">
        <f>IF(Mining_Import!F1020="","",Mining_Import!F1020)</f>
        <v/>
      </c>
      <c r="AH1020" s="36" t="str">
        <f>IF(Mining_Import!G1020="","",Mining_Import!G1020)</f>
        <v/>
      </c>
      <c r="AI1020" s="36" t="str">
        <f>IF(Mining_Import!H1020="","",Mining_Import!H1020)</f>
        <v/>
      </c>
      <c r="AJ1020" s="36" t="str">
        <f>IF(Mining_Import!I1020="","",Mining_Import!I1020)</f>
        <v/>
      </c>
      <c r="BY1020" s="120" t="str">
        <f t="shared" si="316"/>
        <v/>
      </c>
      <c r="BZ1020" s="184" t="str">
        <f t="shared" si="329"/>
        <v/>
      </c>
      <c r="CA1020" s="37" t="str">
        <f>IFERROR(VLOOKUP($BY1020,Account_Value!$C$2:$F$2500,4,0),"")</f>
        <v/>
      </c>
      <c r="CB1020" s="43" t="str">
        <f t="shared" si="317"/>
        <v/>
      </c>
      <c r="CC1020" s="122" t="str">
        <f>IF($BZ1020="","",SUM($BZ$2:$BZ1020))</f>
        <v/>
      </c>
      <c r="CD1020" s="43" t="str">
        <f>IF($BZ1020="","",$BU$19*(SUM($BZ$2:$BZ1020)))</f>
        <v/>
      </c>
    </row>
    <row r="1021" spans="1:82">
      <c r="A1021" s="4" t="str">
        <f t="shared" si="318"/>
        <v/>
      </c>
      <c r="B1021" s="21" t="str">
        <f>IF(Investments_Import!A1021="","",Investments_Import!A1021)</f>
        <v/>
      </c>
      <c r="C1021" s="22" t="str">
        <f t="shared" si="311"/>
        <v/>
      </c>
      <c r="D1021" s="51" t="str">
        <f t="shared" si="319"/>
        <v/>
      </c>
      <c r="E1021" s="3" t="str">
        <f>IF(Investments_Import!B1021="","",Investments_Import!B1021)</f>
        <v/>
      </c>
      <c r="F1021" s="54" t="str">
        <f t="shared" si="320"/>
        <v xml:space="preserve"> </v>
      </c>
      <c r="G1021" s="54" t="str">
        <f>IF($B1021="","",COUNTIF($F$2:$F1021,$F1021))</f>
        <v/>
      </c>
      <c r="H1021" s="53" t="str">
        <f t="shared" si="321"/>
        <v xml:space="preserve">  </v>
      </c>
      <c r="I1021" s="3" t="str">
        <f>IF(Investments_Import!C1021="","",Investments_Import!C1021)</f>
        <v/>
      </c>
      <c r="J1021" s="108" t="str">
        <f>IF(Investments_Import!D1021="","",Investments_Import!D1021)</f>
        <v/>
      </c>
      <c r="K1021" s="108" t="str">
        <f t="shared" si="322"/>
        <v/>
      </c>
      <c r="L1021" s="47" t="str">
        <f>IF(Investments_Import!E1021="","",Investments_Import!E1021)</f>
        <v/>
      </c>
      <c r="M1021" s="47" t="str">
        <f t="shared" si="312"/>
        <v/>
      </c>
      <c r="N1021" s="31" t="str">
        <f>IF(Investments_Import!F1021="","",Investments_Import!F1021)</f>
        <v/>
      </c>
      <c r="O1021" s="31" t="str">
        <f t="shared" si="313"/>
        <v/>
      </c>
      <c r="P1021" s="3" t="str">
        <f>IF(Investments_Import!G1021="","",Investments_Import!G1021)</f>
        <v/>
      </c>
      <c r="Q1021" s="3" t="str">
        <f>IF(Investments_Import!H1021="","",Investments_Import!H1021)</f>
        <v/>
      </c>
      <c r="R1021" s="37" t="str">
        <f t="shared" si="314"/>
        <v/>
      </c>
      <c r="S1021" s="37" t="str">
        <f t="shared" si="315"/>
        <v/>
      </c>
      <c r="U1021" s="36" t="str">
        <f>IF(Mining_Import!A1021="","",Mining_Import!A1021)</f>
        <v/>
      </c>
      <c r="V1021" s="22" t="str">
        <f t="shared" si="323"/>
        <v/>
      </c>
      <c r="W1021" s="127" t="str">
        <f t="shared" si="324"/>
        <v/>
      </c>
      <c r="X1021" s="127" t="str">
        <f t="shared" si="325"/>
        <v/>
      </c>
      <c r="Y1021" s="127" t="str">
        <f t="shared" si="326"/>
        <v/>
      </c>
      <c r="Z1021" s="36" t="str">
        <f>IF(Mining_Import!B1021="","",Mining_Import!B1021)</f>
        <v/>
      </c>
      <c r="AA1021" s="184" t="str">
        <f>IF(Mining_Import!$C1021="","",Mining_Import!$C1021)</f>
        <v/>
      </c>
      <c r="AB1021" s="122" t="str">
        <f t="shared" si="327"/>
        <v/>
      </c>
      <c r="AC1021" s="122" t="str">
        <f>IF($Y1021&gt;Dashboard!$Q$19,$AB1021,"")</f>
        <v/>
      </c>
      <c r="AD1021" s="43" t="str">
        <f t="shared" si="328"/>
        <v/>
      </c>
      <c r="AE1021" s="36" t="str">
        <f>IF(Mining_Import!D1021="","",Mining_Import!D1021)</f>
        <v/>
      </c>
      <c r="AF1021" s="36" t="str">
        <f>IF(Mining_Import!E1021="","",Mining_Import!E1021)</f>
        <v/>
      </c>
      <c r="AG1021" s="36" t="str">
        <f>IF(Mining_Import!F1021="","",Mining_Import!F1021)</f>
        <v/>
      </c>
      <c r="AH1021" s="36" t="str">
        <f>IF(Mining_Import!G1021="","",Mining_Import!G1021)</f>
        <v/>
      </c>
      <c r="AI1021" s="36" t="str">
        <f>IF(Mining_Import!H1021="","",Mining_Import!H1021)</f>
        <v/>
      </c>
      <c r="AJ1021" s="36" t="str">
        <f>IF(Mining_Import!I1021="","",Mining_Import!I1021)</f>
        <v/>
      </c>
      <c r="BY1021" s="120" t="str">
        <f t="shared" si="316"/>
        <v/>
      </c>
      <c r="BZ1021" s="184" t="str">
        <f t="shared" si="329"/>
        <v/>
      </c>
      <c r="CA1021" s="37" t="str">
        <f>IFERROR(VLOOKUP($BY1021,Account_Value!$C$2:$F$2500,4,0),"")</f>
        <v/>
      </c>
      <c r="CB1021" s="43" t="str">
        <f t="shared" si="317"/>
        <v/>
      </c>
      <c r="CC1021" s="122" t="str">
        <f>IF($BZ1021="","",SUM($BZ$2:$BZ1021))</f>
        <v/>
      </c>
      <c r="CD1021" s="43" t="str">
        <f>IF($BZ1021="","",$BU$19*(SUM($BZ$2:$BZ1021)))</f>
        <v/>
      </c>
    </row>
    <row r="1022" spans="1:82">
      <c r="A1022" s="4" t="str">
        <f t="shared" si="318"/>
        <v/>
      </c>
      <c r="B1022" s="21" t="str">
        <f>IF(Investments_Import!A1022="","",Investments_Import!A1022)</f>
        <v/>
      </c>
      <c r="C1022" s="22" t="str">
        <f t="shared" si="311"/>
        <v/>
      </c>
      <c r="D1022" s="51" t="str">
        <f t="shared" si="319"/>
        <v/>
      </c>
      <c r="E1022" s="3" t="str">
        <f>IF(Investments_Import!B1022="","",Investments_Import!B1022)</f>
        <v/>
      </c>
      <c r="F1022" s="54" t="str">
        <f t="shared" si="320"/>
        <v xml:space="preserve"> </v>
      </c>
      <c r="G1022" s="54" t="str">
        <f>IF($B1022="","",COUNTIF($F$2:$F1022,$F1022))</f>
        <v/>
      </c>
      <c r="H1022" s="53" t="str">
        <f t="shared" si="321"/>
        <v xml:space="preserve">  </v>
      </c>
      <c r="I1022" s="3" t="str">
        <f>IF(Investments_Import!C1022="","",Investments_Import!C1022)</f>
        <v/>
      </c>
      <c r="J1022" s="108" t="str">
        <f>IF(Investments_Import!D1022="","",Investments_Import!D1022)</f>
        <v/>
      </c>
      <c r="K1022" s="108" t="str">
        <f t="shared" si="322"/>
        <v/>
      </c>
      <c r="L1022" s="47" t="str">
        <f>IF(Investments_Import!E1022="","",Investments_Import!E1022)</f>
        <v/>
      </c>
      <c r="M1022" s="47" t="str">
        <f t="shared" si="312"/>
        <v/>
      </c>
      <c r="N1022" s="31" t="str">
        <f>IF(Investments_Import!F1022="","",Investments_Import!F1022)</f>
        <v/>
      </c>
      <c r="O1022" s="31" t="str">
        <f t="shared" si="313"/>
        <v/>
      </c>
      <c r="P1022" s="3" t="str">
        <f>IF(Investments_Import!G1022="","",Investments_Import!G1022)</f>
        <v/>
      </c>
      <c r="Q1022" s="3" t="str">
        <f>IF(Investments_Import!H1022="","",Investments_Import!H1022)</f>
        <v/>
      </c>
      <c r="R1022" s="37" t="str">
        <f t="shared" si="314"/>
        <v/>
      </c>
      <c r="S1022" s="37" t="str">
        <f t="shared" si="315"/>
        <v/>
      </c>
      <c r="U1022" s="36" t="str">
        <f>IF(Mining_Import!A1022="","",Mining_Import!A1022)</f>
        <v/>
      </c>
      <c r="V1022" s="22" t="str">
        <f t="shared" si="323"/>
        <v/>
      </c>
      <c r="W1022" s="127" t="str">
        <f t="shared" si="324"/>
        <v/>
      </c>
      <c r="X1022" s="127" t="str">
        <f t="shared" si="325"/>
        <v/>
      </c>
      <c r="Y1022" s="127" t="str">
        <f t="shared" si="326"/>
        <v/>
      </c>
      <c r="Z1022" s="36" t="str">
        <f>IF(Mining_Import!B1022="","",Mining_Import!B1022)</f>
        <v/>
      </c>
      <c r="AA1022" s="184" t="str">
        <f>IF(Mining_Import!$C1022="","",Mining_Import!$C1022)</f>
        <v/>
      </c>
      <c r="AB1022" s="122" t="str">
        <f t="shared" si="327"/>
        <v/>
      </c>
      <c r="AC1022" s="122" t="str">
        <f>IF($Y1022&gt;Dashboard!$Q$19,$AB1022,"")</f>
        <v/>
      </c>
      <c r="AD1022" s="43" t="str">
        <f t="shared" si="328"/>
        <v/>
      </c>
      <c r="AE1022" s="36" t="str">
        <f>IF(Mining_Import!D1022="","",Mining_Import!D1022)</f>
        <v/>
      </c>
      <c r="AF1022" s="36" t="str">
        <f>IF(Mining_Import!E1022="","",Mining_Import!E1022)</f>
        <v/>
      </c>
      <c r="AG1022" s="36" t="str">
        <f>IF(Mining_Import!F1022="","",Mining_Import!F1022)</f>
        <v/>
      </c>
      <c r="AH1022" s="36" t="str">
        <f>IF(Mining_Import!G1022="","",Mining_Import!G1022)</f>
        <v/>
      </c>
      <c r="AI1022" s="36" t="str">
        <f>IF(Mining_Import!H1022="","",Mining_Import!H1022)</f>
        <v/>
      </c>
      <c r="AJ1022" s="36" t="str">
        <f>IF(Mining_Import!I1022="","",Mining_Import!I1022)</f>
        <v/>
      </c>
      <c r="BY1022" s="120" t="str">
        <f t="shared" si="316"/>
        <v/>
      </c>
      <c r="BZ1022" s="184" t="str">
        <f t="shared" si="329"/>
        <v/>
      </c>
      <c r="CA1022" s="37" t="str">
        <f>IFERROR(VLOOKUP($BY1022,Account_Value!$C$2:$F$2500,4,0),"")</f>
        <v/>
      </c>
      <c r="CB1022" s="43" t="str">
        <f t="shared" si="317"/>
        <v/>
      </c>
      <c r="CC1022" s="122" t="str">
        <f>IF($BZ1022="","",SUM($BZ$2:$BZ1022))</f>
        <v/>
      </c>
      <c r="CD1022" s="43" t="str">
        <f>IF($BZ1022="","",$BU$19*(SUM($BZ$2:$BZ1022)))</f>
        <v/>
      </c>
    </row>
    <row r="1023" spans="1:82">
      <c r="A1023" s="4" t="str">
        <f t="shared" si="318"/>
        <v/>
      </c>
      <c r="B1023" s="21" t="str">
        <f>IF(Investments_Import!A1023="","",Investments_Import!A1023)</f>
        <v/>
      </c>
      <c r="C1023" s="22" t="str">
        <f t="shared" si="311"/>
        <v/>
      </c>
      <c r="D1023" s="51" t="str">
        <f t="shared" si="319"/>
        <v/>
      </c>
      <c r="E1023" s="3" t="str">
        <f>IF(Investments_Import!B1023="","",Investments_Import!B1023)</f>
        <v/>
      </c>
      <c r="F1023" s="54" t="str">
        <f t="shared" si="320"/>
        <v xml:space="preserve"> </v>
      </c>
      <c r="G1023" s="54" t="str">
        <f>IF($B1023="","",COUNTIF($F$2:$F1023,$F1023))</f>
        <v/>
      </c>
      <c r="H1023" s="53" t="str">
        <f t="shared" si="321"/>
        <v xml:space="preserve">  </v>
      </c>
      <c r="I1023" s="3" t="str">
        <f>IF(Investments_Import!C1023="","",Investments_Import!C1023)</f>
        <v/>
      </c>
      <c r="J1023" s="108" t="str">
        <f>IF(Investments_Import!D1023="","",Investments_Import!D1023)</f>
        <v/>
      </c>
      <c r="K1023" s="108" t="str">
        <f t="shared" si="322"/>
        <v/>
      </c>
      <c r="L1023" s="47" t="str">
        <f>IF(Investments_Import!E1023="","",Investments_Import!E1023)</f>
        <v/>
      </c>
      <c r="M1023" s="47" t="str">
        <f t="shared" si="312"/>
        <v/>
      </c>
      <c r="N1023" s="31" t="str">
        <f>IF(Investments_Import!F1023="","",Investments_Import!F1023)</f>
        <v/>
      </c>
      <c r="O1023" s="31" t="str">
        <f t="shared" si="313"/>
        <v/>
      </c>
      <c r="P1023" s="3" t="str">
        <f>IF(Investments_Import!G1023="","",Investments_Import!G1023)</f>
        <v/>
      </c>
      <c r="Q1023" s="3" t="str">
        <f>IF(Investments_Import!H1023="","",Investments_Import!H1023)</f>
        <v/>
      </c>
      <c r="R1023" s="37" t="str">
        <f t="shared" si="314"/>
        <v/>
      </c>
      <c r="S1023" s="37" t="str">
        <f t="shared" si="315"/>
        <v/>
      </c>
      <c r="U1023" s="36" t="str">
        <f>IF(Mining_Import!A1023="","",Mining_Import!A1023)</f>
        <v/>
      </c>
      <c r="V1023" s="22" t="str">
        <f t="shared" si="323"/>
        <v/>
      </c>
      <c r="W1023" s="127" t="str">
        <f t="shared" si="324"/>
        <v/>
      </c>
      <c r="X1023" s="127" t="str">
        <f t="shared" si="325"/>
        <v/>
      </c>
      <c r="Y1023" s="127" t="str">
        <f t="shared" si="326"/>
        <v/>
      </c>
      <c r="Z1023" s="36" t="str">
        <f>IF(Mining_Import!B1023="","",Mining_Import!B1023)</f>
        <v/>
      </c>
      <c r="AA1023" s="184" t="str">
        <f>IF(Mining_Import!$C1023="","",Mining_Import!$C1023)</f>
        <v/>
      </c>
      <c r="AB1023" s="122" t="str">
        <f t="shared" si="327"/>
        <v/>
      </c>
      <c r="AC1023" s="122" t="str">
        <f>IF($Y1023&gt;Dashboard!$Q$19,$AB1023,"")</f>
        <v/>
      </c>
      <c r="AD1023" s="43" t="str">
        <f t="shared" si="328"/>
        <v/>
      </c>
      <c r="AE1023" s="36" t="str">
        <f>IF(Mining_Import!D1023="","",Mining_Import!D1023)</f>
        <v/>
      </c>
      <c r="AF1023" s="36" t="str">
        <f>IF(Mining_Import!E1023="","",Mining_Import!E1023)</f>
        <v/>
      </c>
      <c r="AG1023" s="36" t="str">
        <f>IF(Mining_Import!F1023="","",Mining_Import!F1023)</f>
        <v/>
      </c>
      <c r="AH1023" s="36" t="str">
        <f>IF(Mining_Import!G1023="","",Mining_Import!G1023)</f>
        <v/>
      </c>
      <c r="AI1023" s="36" t="str">
        <f>IF(Mining_Import!H1023="","",Mining_Import!H1023)</f>
        <v/>
      </c>
      <c r="AJ1023" s="36" t="str">
        <f>IF(Mining_Import!I1023="","",Mining_Import!I1023)</f>
        <v/>
      </c>
      <c r="BY1023" s="120" t="str">
        <f t="shared" si="316"/>
        <v/>
      </c>
      <c r="BZ1023" s="184" t="str">
        <f t="shared" si="329"/>
        <v/>
      </c>
      <c r="CA1023" s="37" t="str">
        <f>IFERROR(VLOOKUP($BY1023,Account_Value!$C$2:$F$2500,4,0),"")</f>
        <v/>
      </c>
      <c r="CB1023" s="43" t="str">
        <f t="shared" si="317"/>
        <v/>
      </c>
      <c r="CC1023" s="122" t="str">
        <f>IF($BZ1023="","",SUM($BZ$2:$BZ1023))</f>
        <v/>
      </c>
      <c r="CD1023" s="43" t="str">
        <f>IF($BZ1023="","",$BU$19*(SUM($BZ$2:$BZ1023)))</f>
        <v/>
      </c>
    </row>
    <row r="1024" spans="1:82">
      <c r="A1024" s="4" t="str">
        <f t="shared" si="318"/>
        <v/>
      </c>
      <c r="B1024" s="21" t="str">
        <f>IF(Investments_Import!A1024="","",Investments_Import!A1024)</f>
        <v/>
      </c>
      <c r="C1024" s="22" t="str">
        <f t="shared" si="311"/>
        <v/>
      </c>
      <c r="D1024" s="51" t="str">
        <f t="shared" si="319"/>
        <v/>
      </c>
      <c r="E1024" s="3" t="str">
        <f>IF(Investments_Import!B1024="","",Investments_Import!B1024)</f>
        <v/>
      </c>
      <c r="F1024" s="54" t="str">
        <f t="shared" si="320"/>
        <v xml:space="preserve"> </v>
      </c>
      <c r="G1024" s="54" t="str">
        <f>IF($B1024="","",COUNTIF($F$2:$F1024,$F1024))</f>
        <v/>
      </c>
      <c r="H1024" s="53" t="str">
        <f t="shared" si="321"/>
        <v xml:space="preserve">  </v>
      </c>
      <c r="I1024" s="3" t="str">
        <f>IF(Investments_Import!C1024="","",Investments_Import!C1024)</f>
        <v/>
      </c>
      <c r="J1024" s="108" t="str">
        <f>IF(Investments_Import!D1024="","",Investments_Import!D1024)</f>
        <v/>
      </c>
      <c r="K1024" s="108" t="str">
        <f t="shared" si="322"/>
        <v/>
      </c>
      <c r="L1024" s="47" t="str">
        <f>IF(Investments_Import!E1024="","",Investments_Import!E1024)</f>
        <v/>
      </c>
      <c r="M1024" s="47" t="str">
        <f t="shared" si="312"/>
        <v/>
      </c>
      <c r="N1024" s="31" t="str">
        <f>IF(Investments_Import!F1024="","",Investments_Import!F1024)</f>
        <v/>
      </c>
      <c r="O1024" s="31" t="str">
        <f t="shared" si="313"/>
        <v/>
      </c>
      <c r="P1024" s="3" t="str">
        <f>IF(Investments_Import!G1024="","",Investments_Import!G1024)</f>
        <v/>
      </c>
      <c r="Q1024" s="3" t="str">
        <f>IF(Investments_Import!H1024="","",Investments_Import!H1024)</f>
        <v/>
      </c>
      <c r="R1024" s="37" t="str">
        <f t="shared" si="314"/>
        <v/>
      </c>
      <c r="S1024" s="37" t="str">
        <f t="shared" si="315"/>
        <v/>
      </c>
      <c r="U1024" s="36" t="str">
        <f>IF(Mining_Import!A1024="","",Mining_Import!A1024)</f>
        <v/>
      </c>
      <c r="V1024" s="22" t="str">
        <f t="shared" si="323"/>
        <v/>
      </c>
      <c r="W1024" s="127" t="str">
        <f t="shared" si="324"/>
        <v/>
      </c>
      <c r="X1024" s="127" t="str">
        <f t="shared" si="325"/>
        <v/>
      </c>
      <c r="Y1024" s="127" t="str">
        <f t="shared" si="326"/>
        <v/>
      </c>
      <c r="Z1024" s="36" t="str">
        <f>IF(Mining_Import!B1024="","",Mining_Import!B1024)</f>
        <v/>
      </c>
      <c r="AA1024" s="184" t="str">
        <f>IF(Mining_Import!$C1024="","",Mining_Import!$C1024)</f>
        <v/>
      </c>
      <c r="AB1024" s="122" t="str">
        <f t="shared" si="327"/>
        <v/>
      </c>
      <c r="AC1024" s="122" t="str">
        <f>IF($Y1024&gt;Dashboard!$Q$19,$AB1024,"")</f>
        <v/>
      </c>
      <c r="AD1024" s="43" t="str">
        <f t="shared" si="328"/>
        <v/>
      </c>
      <c r="AE1024" s="36" t="str">
        <f>IF(Mining_Import!D1024="","",Mining_Import!D1024)</f>
        <v/>
      </c>
      <c r="AF1024" s="36" t="str">
        <f>IF(Mining_Import!E1024="","",Mining_Import!E1024)</f>
        <v/>
      </c>
      <c r="AG1024" s="36" t="str">
        <f>IF(Mining_Import!F1024="","",Mining_Import!F1024)</f>
        <v/>
      </c>
      <c r="AH1024" s="36" t="str">
        <f>IF(Mining_Import!G1024="","",Mining_Import!G1024)</f>
        <v/>
      </c>
      <c r="AI1024" s="36" t="str">
        <f>IF(Mining_Import!H1024="","",Mining_Import!H1024)</f>
        <v/>
      </c>
      <c r="AJ1024" s="36" t="str">
        <f>IF(Mining_Import!I1024="","",Mining_Import!I1024)</f>
        <v/>
      </c>
      <c r="BY1024" s="120" t="str">
        <f t="shared" si="316"/>
        <v/>
      </c>
      <c r="BZ1024" s="184" t="str">
        <f t="shared" si="329"/>
        <v/>
      </c>
      <c r="CA1024" s="37" t="str">
        <f>IFERROR(VLOOKUP($BY1024,Account_Value!$C$2:$F$2500,4,0),"")</f>
        <v/>
      </c>
      <c r="CB1024" s="43" t="str">
        <f t="shared" si="317"/>
        <v/>
      </c>
      <c r="CC1024" s="122" t="str">
        <f>IF($BZ1024="","",SUM($BZ$2:$BZ1024))</f>
        <v/>
      </c>
      <c r="CD1024" s="43" t="str">
        <f>IF($BZ1024="","",$BU$19*(SUM($BZ$2:$BZ1024)))</f>
        <v/>
      </c>
    </row>
    <row r="1025" spans="1:82">
      <c r="A1025" s="4" t="str">
        <f t="shared" si="318"/>
        <v/>
      </c>
      <c r="B1025" s="21" t="str">
        <f>IF(Investments_Import!A1025="","",Investments_Import!A1025)</f>
        <v/>
      </c>
      <c r="C1025" s="22" t="str">
        <f t="shared" si="311"/>
        <v/>
      </c>
      <c r="D1025" s="51" t="str">
        <f t="shared" si="319"/>
        <v/>
      </c>
      <c r="E1025" s="3" t="str">
        <f>IF(Investments_Import!B1025="","",Investments_Import!B1025)</f>
        <v/>
      </c>
      <c r="F1025" s="54" t="str">
        <f t="shared" si="320"/>
        <v xml:space="preserve"> </v>
      </c>
      <c r="G1025" s="54" t="str">
        <f>IF($B1025="","",COUNTIF($F$2:$F1025,$F1025))</f>
        <v/>
      </c>
      <c r="H1025" s="53" t="str">
        <f t="shared" si="321"/>
        <v xml:space="preserve">  </v>
      </c>
      <c r="I1025" s="3" t="str">
        <f>IF(Investments_Import!C1025="","",Investments_Import!C1025)</f>
        <v/>
      </c>
      <c r="J1025" s="108" t="str">
        <f>IF(Investments_Import!D1025="","",Investments_Import!D1025)</f>
        <v/>
      </c>
      <c r="K1025" s="108" t="str">
        <f t="shared" si="322"/>
        <v/>
      </c>
      <c r="L1025" s="47" t="str">
        <f>IF(Investments_Import!E1025="","",Investments_Import!E1025)</f>
        <v/>
      </c>
      <c r="M1025" s="47" t="str">
        <f t="shared" si="312"/>
        <v/>
      </c>
      <c r="N1025" s="31" t="str">
        <f>IF(Investments_Import!F1025="","",Investments_Import!F1025)</f>
        <v/>
      </c>
      <c r="O1025" s="31" t="str">
        <f t="shared" si="313"/>
        <v/>
      </c>
      <c r="P1025" s="3" t="str">
        <f>IF(Investments_Import!G1025="","",Investments_Import!G1025)</f>
        <v/>
      </c>
      <c r="Q1025" s="3" t="str">
        <f>IF(Investments_Import!H1025="","",Investments_Import!H1025)</f>
        <v/>
      </c>
      <c r="R1025" s="37" t="str">
        <f t="shared" si="314"/>
        <v/>
      </c>
      <c r="S1025" s="37" t="str">
        <f t="shared" si="315"/>
        <v/>
      </c>
      <c r="U1025" s="36" t="str">
        <f>IF(Mining_Import!A1025="","",Mining_Import!A1025)</f>
        <v/>
      </c>
      <c r="V1025" s="22" t="str">
        <f t="shared" si="323"/>
        <v/>
      </c>
      <c r="W1025" s="127" t="str">
        <f t="shared" si="324"/>
        <v/>
      </c>
      <c r="X1025" s="127" t="str">
        <f t="shared" si="325"/>
        <v/>
      </c>
      <c r="Y1025" s="127" t="str">
        <f t="shared" si="326"/>
        <v/>
      </c>
      <c r="Z1025" s="36" t="str">
        <f>IF(Mining_Import!B1025="","",Mining_Import!B1025)</f>
        <v/>
      </c>
      <c r="AA1025" s="184" t="str">
        <f>IF(Mining_Import!$C1025="","",Mining_Import!$C1025)</f>
        <v/>
      </c>
      <c r="AB1025" s="122" t="str">
        <f t="shared" si="327"/>
        <v/>
      </c>
      <c r="AC1025" s="122" t="str">
        <f>IF($Y1025&gt;Dashboard!$Q$19,$AB1025,"")</f>
        <v/>
      </c>
      <c r="AD1025" s="43" t="str">
        <f t="shared" si="328"/>
        <v/>
      </c>
      <c r="AE1025" s="36" t="str">
        <f>IF(Mining_Import!D1025="","",Mining_Import!D1025)</f>
        <v/>
      </c>
      <c r="AF1025" s="36" t="str">
        <f>IF(Mining_Import!E1025="","",Mining_Import!E1025)</f>
        <v/>
      </c>
      <c r="AG1025" s="36" t="str">
        <f>IF(Mining_Import!F1025="","",Mining_Import!F1025)</f>
        <v/>
      </c>
      <c r="AH1025" s="36" t="str">
        <f>IF(Mining_Import!G1025="","",Mining_Import!G1025)</f>
        <v/>
      </c>
      <c r="AI1025" s="36" t="str">
        <f>IF(Mining_Import!H1025="","",Mining_Import!H1025)</f>
        <v/>
      </c>
      <c r="AJ1025" s="36" t="str">
        <f>IF(Mining_Import!I1025="","",Mining_Import!I1025)</f>
        <v/>
      </c>
      <c r="BY1025" s="120" t="str">
        <f t="shared" si="316"/>
        <v/>
      </c>
      <c r="BZ1025" s="184" t="str">
        <f t="shared" si="329"/>
        <v/>
      </c>
      <c r="CA1025" s="37" t="str">
        <f>IFERROR(VLOOKUP($BY1025,Account_Value!$C$2:$F$2500,4,0),"")</f>
        <v/>
      </c>
      <c r="CB1025" s="43" t="str">
        <f t="shared" si="317"/>
        <v/>
      </c>
      <c r="CC1025" s="122" t="str">
        <f>IF($BZ1025="","",SUM($BZ$2:$BZ1025))</f>
        <v/>
      </c>
      <c r="CD1025" s="43" t="str">
        <f>IF($BZ1025="","",$BU$19*(SUM($BZ$2:$BZ1025)))</f>
        <v/>
      </c>
    </row>
    <row r="1026" spans="1:82">
      <c r="A1026" s="4" t="str">
        <f t="shared" si="318"/>
        <v/>
      </c>
      <c r="B1026" s="21" t="str">
        <f>IF(Investments_Import!A1026="","",Investments_Import!A1026)</f>
        <v/>
      </c>
      <c r="C1026" s="22" t="str">
        <f t="shared" ref="C1026:C1089" si="330">IF(B1026="","",B1026*1)</f>
        <v/>
      </c>
      <c r="D1026" s="51" t="str">
        <f t="shared" si="319"/>
        <v/>
      </c>
      <c r="E1026" s="3" t="str">
        <f>IF(Investments_Import!B1026="","",Investments_Import!B1026)</f>
        <v/>
      </c>
      <c r="F1026" s="54" t="str">
        <f t="shared" si="320"/>
        <v xml:space="preserve"> </v>
      </c>
      <c r="G1026" s="54" t="str">
        <f>IF($B1026="","",COUNTIF($F$2:$F1026,$F1026))</f>
        <v/>
      </c>
      <c r="H1026" s="53" t="str">
        <f t="shared" si="321"/>
        <v xml:space="preserve">  </v>
      </c>
      <c r="I1026" s="3" t="str">
        <f>IF(Investments_Import!C1026="","",Investments_Import!C1026)</f>
        <v/>
      </c>
      <c r="J1026" s="108" t="str">
        <f>IF(Investments_Import!D1026="","",Investments_Import!D1026)</f>
        <v/>
      </c>
      <c r="K1026" s="108" t="str">
        <f t="shared" si="322"/>
        <v/>
      </c>
      <c r="L1026" s="47" t="str">
        <f>IF(Investments_Import!E1026="","",Investments_Import!E1026)</f>
        <v/>
      </c>
      <c r="M1026" s="47" t="str">
        <f t="shared" ref="M1026:M1089" si="331">IF($L1026="","",$L1026*1)</f>
        <v/>
      </c>
      <c r="N1026" s="31" t="str">
        <f>IF(Investments_Import!F1026="","",Investments_Import!F1026)</f>
        <v/>
      </c>
      <c r="O1026" s="31" t="str">
        <f t="shared" ref="O1026:O1089" si="332">IF($N1026="","",$N1026*1)</f>
        <v/>
      </c>
      <c r="P1026" s="3" t="str">
        <f>IF(Investments_Import!G1026="","",Investments_Import!G1026)</f>
        <v/>
      </c>
      <c r="Q1026" s="3" t="str">
        <f>IF(Investments_Import!H1026="","",Investments_Import!H1026)</f>
        <v/>
      </c>
      <c r="R1026" s="37" t="str">
        <f t="shared" ref="R1026:R1089" si="333">IF($Q1026="","",IF($Q1026="USD",$P1026,$P1026*$J1026))</f>
        <v/>
      </c>
      <c r="S1026" s="37" t="str">
        <f t="shared" ref="S1026:S1089" si="334">IF($R1026="","",$R1026*1)</f>
        <v/>
      </c>
      <c r="U1026" s="36" t="str">
        <f>IF(Mining_Import!A1026="","",Mining_Import!A1026)</f>
        <v/>
      </c>
      <c r="V1026" s="22" t="str">
        <f t="shared" si="323"/>
        <v/>
      </c>
      <c r="W1026" s="127" t="str">
        <f t="shared" si="324"/>
        <v/>
      </c>
      <c r="X1026" s="127" t="str">
        <f t="shared" si="325"/>
        <v/>
      </c>
      <c r="Y1026" s="127" t="str">
        <f t="shared" si="326"/>
        <v/>
      </c>
      <c r="Z1026" s="36" t="str">
        <f>IF(Mining_Import!B1026="","",Mining_Import!B1026)</f>
        <v/>
      </c>
      <c r="AA1026" s="184" t="str">
        <f>IF(Mining_Import!$C1026="","",Mining_Import!$C1026)</f>
        <v/>
      </c>
      <c r="AB1026" s="122" t="str">
        <f t="shared" si="327"/>
        <v/>
      </c>
      <c r="AC1026" s="122" t="str">
        <f>IF($Y1026&gt;Dashboard!$Q$19,$AB1026,"")</f>
        <v/>
      </c>
      <c r="AD1026" s="43" t="str">
        <f t="shared" si="328"/>
        <v/>
      </c>
      <c r="AE1026" s="36" t="str">
        <f>IF(Mining_Import!D1026="","",Mining_Import!D1026)</f>
        <v/>
      </c>
      <c r="AF1026" s="36" t="str">
        <f>IF(Mining_Import!E1026="","",Mining_Import!E1026)</f>
        <v/>
      </c>
      <c r="AG1026" s="36" t="str">
        <f>IF(Mining_Import!F1026="","",Mining_Import!F1026)</f>
        <v/>
      </c>
      <c r="AH1026" s="36" t="str">
        <f>IF(Mining_Import!G1026="","",Mining_Import!G1026)</f>
        <v/>
      </c>
      <c r="AI1026" s="36" t="str">
        <f>IF(Mining_Import!H1026="","",Mining_Import!H1026)</f>
        <v/>
      </c>
      <c r="AJ1026" s="36" t="str">
        <f>IF(Mining_Import!I1026="","",Mining_Import!I1026)</f>
        <v/>
      </c>
      <c r="BY1026" s="120" t="str">
        <f t="shared" ref="BY1026:BY1089" si="335">Y1026</f>
        <v/>
      </c>
      <c r="BZ1026" s="184" t="str">
        <f t="shared" si="329"/>
        <v/>
      </c>
      <c r="CA1026" s="37" t="str">
        <f>IFERROR(VLOOKUP($BY1026,Account_Value!$C$2:$F$2500,4,0),"")</f>
        <v/>
      </c>
      <c r="CB1026" s="43" t="str">
        <f t="shared" ref="CB1026:CB1089" si="336">IF(BZ1026="","",BZ1026*CA1026)</f>
        <v/>
      </c>
      <c r="CC1026" s="122" t="str">
        <f>IF($BZ1026="","",SUM($BZ$2:$BZ1026))</f>
        <v/>
      </c>
      <c r="CD1026" s="43" t="str">
        <f>IF($BZ1026="","",$BU$19*(SUM($BZ$2:$BZ1026)))</f>
        <v/>
      </c>
    </row>
    <row r="1027" spans="1:82">
      <c r="A1027" s="4" t="str">
        <f t="shared" ref="A1027:A1090" si="337">IF($B1027="","",$A1026+1)</f>
        <v/>
      </c>
      <c r="B1027" s="21" t="str">
        <f>IF(Investments_Import!A1027="","",Investments_Import!A1027)</f>
        <v/>
      </c>
      <c r="C1027" s="22" t="str">
        <f t="shared" si="330"/>
        <v/>
      </c>
      <c r="D1027" s="51" t="str">
        <f t="shared" ref="D1027:D1090" si="338">$C1027</f>
        <v/>
      </c>
      <c r="E1027" s="3" t="str">
        <f>IF(Investments_Import!B1027="","",Investments_Import!B1027)</f>
        <v/>
      </c>
      <c r="F1027" s="54" t="str">
        <f t="shared" ref="F1027:F1090" si="339">CONCATENATE(TEXT($D1027,"dd-mmm-yyyy")," ",$E1027)</f>
        <v xml:space="preserve"> </v>
      </c>
      <c r="G1027" s="54" t="str">
        <f>IF($B1027="","",COUNTIF($F$2:$F1027,$F1027))</f>
        <v/>
      </c>
      <c r="H1027" s="53" t="str">
        <f t="shared" ref="H1027:H1090" si="340">CONCATENATE(TEXT($D1027,"dd-mmm-yyyy")," ",$E1027," ",$G1027)</f>
        <v xml:space="preserve">  </v>
      </c>
      <c r="I1027" s="3" t="str">
        <f>IF(Investments_Import!C1027="","",Investments_Import!C1027)</f>
        <v/>
      </c>
      <c r="J1027" s="108" t="str">
        <f>IF(Investments_Import!D1027="","",Investments_Import!D1027)</f>
        <v/>
      </c>
      <c r="K1027" s="108" t="str">
        <f t="shared" ref="K1027:K1090" si="341">IF($B1027="","",$J1027*1)</f>
        <v/>
      </c>
      <c r="L1027" s="47" t="str">
        <f>IF(Investments_Import!E1027="","",Investments_Import!E1027)</f>
        <v/>
      </c>
      <c r="M1027" s="47" t="str">
        <f t="shared" si="331"/>
        <v/>
      </c>
      <c r="N1027" s="31" t="str">
        <f>IF(Investments_Import!F1027="","",Investments_Import!F1027)</f>
        <v/>
      </c>
      <c r="O1027" s="31" t="str">
        <f t="shared" si="332"/>
        <v/>
      </c>
      <c r="P1027" s="3" t="str">
        <f>IF(Investments_Import!G1027="","",Investments_Import!G1027)</f>
        <v/>
      </c>
      <c r="Q1027" s="3" t="str">
        <f>IF(Investments_Import!H1027="","",Investments_Import!H1027)</f>
        <v/>
      </c>
      <c r="R1027" s="37" t="str">
        <f t="shared" si="333"/>
        <v/>
      </c>
      <c r="S1027" s="37" t="str">
        <f t="shared" si="334"/>
        <v/>
      </c>
      <c r="U1027" s="36" t="str">
        <f>IF(Mining_Import!A1027="","",Mining_Import!A1027)</f>
        <v/>
      </c>
      <c r="V1027" s="22" t="str">
        <f t="shared" ref="V1027:V1090" si="342">IF(U1027="","",U1027*1)</f>
        <v/>
      </c>
      <c r="W1027" s="127" t="str">
        <f t="shared" ref="W1027:W1090" si="343">V1027</f>
        <v/>
      </c>
      <c r="X1027" s="127" t="str">
        <f t="shared" ref="X1027:X1090" si="344">IFERROR(INT($W1027),"")</f>
        <v/>
      </c>
      <c r="Y1027" s="127" t="str">
        <f t="shared" ref="Y1027:Y1090" si="345">$X1027</f>
        <v/>
      </c>
      <c r="Z1027" s="36" t="str">
        <f>IF(Mining_Import!B1027="","",Mining_Import!B1027)</f>
        <v/>
      </c>
      <c r="AA1027" s="184" t="str">
        <f>IF(Mining_Import!$C1027="","",Mining_Import!$C1027)</f>
        <v/>
      </c>
      <c r="AB1027" s="122" t="str">
        <f t="shared" ref="AB1027:AB1090" si="346">IFERROR($AA1027*1,"")</f>
        <v/>
      </c>
      <c r="AC1027" s="122" t="str">
        <f>IF($Y1027&gt;Dashboard!$Q$19,$AB1027,"")</f>
        <v/>
      </c>
      <c r="AD1027" s="43" t="str">
        <f t="shared" ref="AD1027:AD1090" si="347">IFERROR($AB1027*$BU$19,"")</f>
        <v/>
      </c>
      <c r="AE1027" s="36" t="str">
        <f>IF(Mining_Import!D1027="","",Mining_Import!D1027)</f>
        <v/>
      </c>
      <c r="AF1027" s="36" t="str">
        <f>IF(Mining_Import!E1027="","",Mining_Import!E1027)</f>
        <v/>
      </c>
      <c r="AG1027" s="36" t="str">
        <f>IF(Mining_Import!F1027="","",Mining_Import!F1027)</f>
        <v/>
      </c>
      <c r="AH1027" s="36" t="str">
        <f>IF(Mining_Import!G1027="","",Mining_Import!G1027)</f>
        <v/>
      </c>
      <c r="AI1027" s="36" t="str">
        <f>IF(Mining_Import!H1027="","",Mining_Import!H1027)</f>
        <v/>
      </c>
      <c r="AJ1027" s="36" t="str">
        <f>IF(Mining_Import!I1027="","",Mining_Import!I1027)</f>
        <v/>
      </c>
      <c r="BY1027" s="120" t="str">
        <f t="shared" si="335"/>
        <v/>
      </c>
      <c r="BZ1027" s="184" t="str">
        <f t="shared" ref="BZ1027:BZ1090" si="348">AB1027</f>
        <v/>
      </c>
      <c r="CA1027" s="37" t="str">
        <f>IFERROR(VLOOKUP($BY1027,Account_Value!$C$2:$F$2500,4,0),"")</f>
        <v/>
      </c>
      <c r="CB1027" s="43" t="str">
        <f t="shared" si="336"/>
        <v/>
      </c>
      <c r="CC1027" s="122" t="str">
        <f>IF($BZ1027="","",SUM($BZ$2:$BZ1027))</f>
        <v/>
      </c>
      <c r="CD1027" s="43" t="str">
        <f>IF($BZ1027="","",$BU$19*(SUM($BZ$2:$BZ1027)))</f>
        <v/>
      </c>
    </row>
    <row r="1028" spans="1:82">
      <c r="A1028" s="4" t="str">
        <f t="shared" si="337"/>
        <v/>
      </c>
      <c r="B1028" s="21" t="str">
        <f>IF(Investments_Import!A1028="","",Investments_Import!A1028)</f>
        <v/>
      </c>
      <c r="C1028" s="22" t="str">
        <f t="shared" si="330"/>
        <v/>
      </c>
      <c r="D1028" s="51" t="str">
        <f t="shared" si="338"/>
        <v/>
      </c>
      <c r="E1028" s="3" t="str">
        <f>IF(Investments_Import!B1028="","",Investments_Import!B1028)</f>
        <v/>
      </c>
      <c r="F1028" s="54" t="str">
        <f t="shared" si="339"/>
        <v xml:space="preserve"> </v>
      </c>
      <c r="G1028" s="54" t="str">
        <f>IF($B1028="","",COUNTIF($F$2:$F1028,$F1028))</f>
        <v/>
      </c>
      <c r="H1028" s="53" t="str">
        <f t="shared" si="340"/>
        <v xml:space="preserve">  </v>
      </c>
      <c r="I1028" s="3" t="str">
        <f>IF(Investments_Import!C1028="","",Investments_Import!C1028)</f>
        <v/>
      </c>
      <c r="J1028" s="108" t="str">
        <f>IF(Investments_Import!D1028="","",Investments_Import!D1028)</f>
        <v/>
      </c>
      <c r="K1028" s="108" t="str">
        <f t="shared" si="341"/>
        <v/>
      </c>
      <c r="L1028" s="47" t="str">
        <f>IF(Investments_Import!E1028="","",Investments_Import!E1028)</f>
        <v/>
      </c>
      <c r="M1028" s="47" t="str">
        <f t="shared" si="331"/>
        <v/>
      </c>
      <c r="N1028" s="31" t="str">
        <f>IF(Investments_Import!F1028="","",Investments_Import!F1028)</f>
        <v/>
      </c>
      <c r="O1028" s="31" t="str">
        <f t="shared" si="332"/>
        <v/>
      </c>
      <c r="P1028" s="3" t="str">
        <f>IF(Investments_Import!G1028="","",Investments_Import!G1028)</f>
        <v/>
      </c>
      <c r="Q1028" s="3" t="str">
        <f>IF(Investments_Import!H1028="","",Investments_Import!H1028)</f>
        <v/>
      </c>
      <c r="R1028" s="37" t="str">
        <f t="shared" si="333"/>
        <v/>
      </c>
      <c r="S1028" s="37" t="str">
        <f t="shared" si="334"/>
        <v/>
      </c>
      <c r="U1028" s="36" t="str">
        <f>IF(Mining_Import!A1028="","",Mining_Import!A1028)</f>
        <v/>
      </c>
      <c r="V1028" s="22" t="str">
        <f t="shared" si="342"/>
        <v/>
      </c>
      <c r="W1028" s="127" t="str">
        <f t="shared" si="343"/>
        <v/>
      </c>
      <c r="X1028" s="127" t="str">
        <f t="shared" si="344"/>
        <v/>
      </c>
      <c r="Y1028" s="127" t="str">
        <f t="shared" si="345"/>
        <v/>
      </c>
      <c r="Z1028" s="36" t="str">
        <f>IF(Mining_Import!B1028="","",Mining_Import!B1028)</f>
        <v/>
      </c>
      <c r="AA1028" s="184" t="str">
        <f>IF(Mining_Import!$C1028="","",Mining_Import!$C1028)</f>
        <v/>
      </c>
      <c r="AB1028" s="122" t="str">
        <f t="shared" si="346"/>
        <v/>
      </c>
      <c r="AC1028" s="122" t="str">
        <f>IF($Y1028&gt;Dashboard!$Q$19,$AB1028,"")</f>
        <v/>
      </c>
      <c r="AD1028" s="43" t="str">
        <f t="shared" si="347"/>
        <v/>
      </c>
      <c r="AE1028" s="36" t="str">
        <f>IF(Mining_Import!D1028="","",Mining_Import!D1028)</f>
        <v/>
      </c>
      <c r="AF1028" s="36" t="str">
        <f>IF(Mining_Import!E1028="","",Mining_Import!E1028)</f>
        <v/>
      </c>
      <c r="AG1028" s="36" t="str">
        <f>IF(Mining_Import!F1028="","",Mining_Import!F1028)</f>
        <v/>
      </c>
      <c r="AH1028" s="36" t="str">
        <f>IF(Mining_Import!G1028="","",Mining_Import!G1028)</f>
        <v/>
      </c>
      <c r="AI1028" s="36" t="str">
        <f>IF(Mining_Import!H1028="","",Mining_Import!H1028)</f>
        <v/>
      </c>
      <c r="AJ1028" s="36" t="str">
        <f>IF(Mining_Import!I1028="","",Mining_Import!I1028)</f>
        <v/>
      </c>
      <c r="BY1028" s="120" t="str">
        <f t="shared" si="335"/>
        <v/>
      </c>
      <c r="BZ1028" s="184" t="str">
        <f t="shared" si="348"/>
        <v/>
      </c>
      <c r="CA1028" s="37" t="str">
        <f>IFERROR(VLOOKUP($BY1028,Account_Value!$C$2:$F$2500,4,0),"")</f>
        <v/>
      </c>
      <c r="CB1028" s="43" t="str">
        <f t="shared" si="336"/>
        <v/>
      </c>
      <c r="CC1028" s="122" t="str">
        <f>IF($BZ1028="","",SUM($BZ$2:$BZ1028))</f>
        <v/>
      </c>
      <c r="CD1028" s="43" t="str">
        <f>IF($BZ1028="","",$BU$19*(SUM($BZ$2:$BZ1028)))</f>
        <v/>
      </c>
    </row>
    <row r="1029" spans="1:82">
      <c r="A1029" s="4" t="str">
        <f t="shared" si="337"/>
        <v/>
      </c>
      <c r="B1029" s="21" t="str">
        <f>IF(Investments_Import!A1029="","",Investments_Import!A1029)</f>
        <v/>
      </c>
      <c r="C1029" s="22" t="str">
        <f t="shared" si="330"/>
        <v/>
      </c>
      <c r="D1029" s="51" t="str">
        <f t="shared" si="338"/>
        <v/>
      </c>
      <c r="E1029" s="3" t="str">
        <f>IF(Investments_Import!B1029="","",Investments_Import!B1029)</f>
        <v/>
      </c>
      <c r="F1029" s="54" t="str">
        <f t="shared" si="339"/>
        <v xml:space="preserve"> </v>
      </c>
      <c r="G1029" s="54" t="str">
        <f>IF($B1029="","",COUNTIF($F$2:$F1029,$F1029))</f>
        <v/>
      </c>
      <c r="H1029" s="53" t="str">
        <f t="shared" si="340"/>
        <v xml:space="preserve">  </v>
      </c>
      <c r="I1029" s="3" t="str">
        <f>IF(Investments_Import!C1029="","",Investments_Import!C1029)</f>
        <v/>
      </c>
      <c r="J1029" s="108" t="str">
        <f>IF(Investments_Import!D1029="","",Investments_Import!D1029)</f>
        <v/>
      </c>
      <c r="K1029" s="108" t="str">
        <f t="shared" si="341"/>
        <v/>
      </c>
      <c r="L1029" s="47" t="str">
        <f>IF(Investments_Import!E1029="","",Investments_Import!E1029)</f>
        <v/>
      </c>
      <c r="M1029" s="47" t="str">
        <f t="shared" si="331"/>
        <v/>
      </c>
      <c r="N1029" s="31" t="str">
        <f>IF(Investments_Import!F1029="","",Investments_Import!F1029)</f>
        <v/>
      </c>
      <c r="O1029" s="31" t="str">
        <f t="shared" si="332"/>
        <v/>
      </c>
      <c r="P1029" s="3" t="str">
        <f>IF(Investments_Import!G1029="","",Investments_Import!G1029)</f>
        <v/>
      </c>
      <c r="Q1029" s="3" t="str">
        <f>IF(Investments_Import!H1029="","",Investments_Import!H1029)</f>
        <v/>
      </c>
      <c r="R1029" s="37" t="str">
        <f t="shared" si="333"/>
        <v/>
      </c>
      <c r="S1029" s="37" t="str">
        <f t="shared" si="334"/>
        <v/>
      </c>
      <c r="U1029" s="36" t="str">
        <f>IF(Mining_Import!A1029="","",Mining_Import!A1029)</f>
        <v/>
      </c>
      <c r="V1029" s="22" t="str">
        <f t="shared" si="342"/>
        <v/>
      </c>
      <c r="W1029" s="127" t="str">
        <f t="shared" si="343"/>
        <v/>
      </c>
      <c r="X1029" s="127" t="str">
        <f t="shared" si="344"/>
        <v/>
      </c>
      <c r="Y1029" s="127" t="str">
        <f t="shared" si="345"/>
        <v/>
      </c>
      <c r="Z1029" s="36" t="str">
        <f>IF(Mining_Import!B1029="","",Mining_Import!B1029)</f>
        <v/>
      </c>
      <c r="AA1029" s="184" t="str">
        <f>IF(Mining_Import!$C1029="","",Mining_Import!$C1029)</f>
        <v/>
      </c>
      <c r="AB1029" s="122" t="str">
        <f t="shared" si="346"/>
        <v/>
      </c>
      <c r="AC1029" s="122" t="str">
        <f>IF($Y1029&gt;Dashboard!$Q$19,$AB1029,"")</f>
        <v/>
      </c>
      <c r="AD1029" s="43" t="str">
        <f t="shared" si="347"/>
        <v/>
      </c>
      <c r="AE1029" s="36" t="str">
        <f>IF(Mining_Import!D1029="","",Mining_Import!D1029)</f>
        <v/>
      </c>
      <c r="AF1029" s="36" t="str">
        <f>IF(Mining_Import!E1029="","",Mining_Import!E1029)</f>
        <v/>
      </c>
      <c r="AG1029" s="36" t="str">
        <f>IF(Mining_Import!F1029="","",Mining_Import!F1029)</f>
        <v/>
      </c>
      <c r="AH1029" s="36" t="str">
        <f>IF(Mining_Import!G1029="","",Mining_Import!G1029)</f>
        <v/>
      </c>
      <c r="AI1029" s="36" t="str">
        <f>IF(Mining_Import!H1029="","",Mining_Import!H1029)</f>
        <v/>
      </c>
      <c r="AJ1029" s="36" t="str">
        <f>IF(Mining_Import!I1029="","",Mining_Import!I1029)</f>
        <v/>
      </c>
      <c r="BY1029" s="120" t="str">
        <f t="shared" si="335"/>
        <v/>
      </c>
      <c r="BZ1029" s="184" t="str">
        <f t="shared" si="348"/>
        <v/>
      </c>
      <c r="CA1029" s="37" t="str">
        <f>IFERROR(VLOOKUP($BY1029,Account_Value!$C$2:$F$2500,4,0),"")</f>
        <v/>
      </c>
      <c r="CB1029" s="43" t="str">
        <f t="shared" si="336"/>
        <v/>
      </c>
      <c r="CC1029" s="122" t="str">
        <f>IF($BZ1029="","",SUM($BZ$2:$BZ1029))</f>
        <v/>
      </c>
      <c r="CD1029" s="43" t="str">
        <f>IF($BZ1029="","",$BU$19*(SUM($BZ$2:$BZ1029)))</f>
        <v/>
      </c>
    </row>
    <row r="1030" spans="1:82">
      <c r="A1030" s="4" t="str">
        <f t="shared" si="337"/>
        <v/>
      </c>
      <c r="B1030" s="21" t="str">
        <f>IF(Investments_Import!A1030="","",Investments_Import!A1030)</f>
        <v/>
      </c>
      <c r="C1030" s="22" t="str">
        <f t="shared" si="330"/>
        <v/>
      </c>
      <c r="D1030" s="51" t="str">
        <f t="shared" si="338"/>
        <v/>
      </c>
      <c r="E1030" s="3" t="str">
        <f>IF(Investments_Import!B1030="","",Investments_Import!B1030)</f>
        <v/>
      </c>
      <c r="F1030" s="54" t="str">
        <f t="shared" si="339"/>
        <v xml:space="preserve"> </v>
      </c>
      <c r="G1030" s="54" t="str">
        <f>IF($B1030="","",COUNTIF($F$2:$F1030,$F1030))</f>
        <v/>
      </c>
      <c r="H1030" s="53" t="str">
        <f t="shared" si="340"/>
        <v xml:space="preserve">  </v>
      </c>
      <c r="I1030" s="3" t="str">
        <f>IF(Investments_Import!C1030="","",Investments_Import!C1030)</f>
        <v/>
      </c>
      <c r="J1030" s="108" t="str">
        <f>IF(Investments_Import!D1030="","",Investments_Import!D1030)</f>
        <v/>
      </c>
      <c r="K1030" s="108" t="str">
        <f t="shared" si="341"/>
        <v/>
      </c>
      <c r="L1030" s="47" t="str">
        <f>IF(Investments_Import!E1030="","",Investments_Import!E1030)</f>
        <v/>
      </c>
      <c r="M1030" s="47" t="str">
        <f t="shared" si="331"/>
        <v/>
      </c>
      <c r="N1030" s="31" t="str">
        <f>IF(Investments_Import!F1030="","",Investments_Import!F1030)</f>
        <v/>
      </c>
      <c r="O1030" s="31" t="str">
        <f t="shared" si="332"/>
        <v/>
      </c>
      <c r="P1030" s="3" t="str">
        <f>IF(Investments_Import!G1030="","",Investments_Import!G1030)</f>
        <v/>
      </c>
      <c r="Q1030" s="3" t="str">
        <f>IF(Investments_Import!H1030="","",Investments_Import!H1030)</f>
        <v/>
      </c>
      <c r="R1030" s="37" t="str">
        <f t="shared" si="333"/>
        <v/>
      </c>
      <c r="S1030" s="37" t="str">
        <f t="shared" si="334"/>
        <v/>
      </c>
      <c r="U1030" s="36" t="str">
        <f>IF(Mining_Import!A1030="","",Mining_Import!A1030)</f>
        <v/>
      </c>
      <c r="V1030" s="22" t="str">
        <f t="shared" si="342"/>
        <v/>
      </c>
      <c r="W1030" s="127" t="str">
        <f t="shared" si="343"/>
        <v/>
      </c>
      <c r="X1030" s="127" t="str">
        <f t="shared" si="344"/>
        <v/>
      </c>
      <c r="Y1030" s="127" t="str">
        <f t="shared" si="345"/>
        <v/>
      </c>
      <c r="Z1030" s="36" t="str">
        <f>IF(Mining_Import!B1030="","",Mining_Import!B1030)</f>
        <v/>
      </c>
      <c r="AA1030" s="184" t="str">
        <f>IF(Mining_Import!$C1030="","",Mining_Import!$C1030)</f>
        <v/>
      </c>
      <c r="AB1030" s="122" t="str">
        <f t="shared" si="346"/>
        <v/>
      </c>
      <c r="AC1030" s="122" t="str">
        <f>IF($Y1030&gt;Dashboard!$Q$19,$AB1030,"")</f>
        <v/>
      </c>
      <c r="AD1030" s="43" t="str">
        <f t="shared" si="347"/>
        <v/>
      </c>
      <c r="AE1030" s="36" t="str">
        <f>IF(Mining_Import!D1030="","",Mining_Import!D1030)</f>
        <v/>
      </c>
      <c r="AF1030" s="36" t="str">
        <f>IF(Mining_Import!E1030="","",Mining_Import!E1030)</f>
        <v/>
      </c>
      <c r="AG1030" s="36" t="str">
        <f>IF(Mining_Import!F1030="","",Mining_Import!F1030)</f>
        <v/>
      </c>
      <c r="AH1030" s="36" t="str">
        <f>IF(Mining_Import!G1030="","",Mining_Import!G1030)</f>
        <v/>
      </c>
      <c r="AI1030" s="36" t="str">
        <f>IF(Mining_Import!H1030="","",Mining_Import!H1030)</f>
        <v/>
      </c>
      <c r="AJ1030" s="36" t="str">
        <f>IF(Mining_Import!I1030="","",Mining_Import!I1030)</f>
        <v/>
      </c>
      <c r="BY1030" s="120" t="str">
        <f t="shared" si="335"/>
        <v/>
      </c>
      <c r="BZ1030" s="184" t="str">
        <f t="shared" si="348"/>
        <v/>
      </c>
      <c r="CA1030" s="37" t="str">
        <f>IFERROR(VLOOKUP($BY1030,Account_Value!$C$2:$F$2500,4,0),"")</f>
        <v/>
      </c>
      <c r="CB1030" s="43" t="str">
        <f t="shared" si="336"/>
        <v/>
      </c>
      <c r="CC1030" s="122" t="str">
        <f>IF($BZ1030="","",SUM($BZ$2:$BZ1030))</f>
        <v/>
      </c>
      <c r="CD1030" s="43" t="str">
        <f>IF($BZ1030="","",$BU$19*(SUM($BZ$2:$BZ1030)))</f>
        <v/>
      </c>
    </row>
    <row r="1031" spans="1:82">
      <c r="A1031" s="4" t="str">
        <f t="shared" si="337"/>
        <v/>
      </c>
      <c r="B1031" s="21" t="str">
        <f>IF(Investments_Import!A1031="","",Investments_Import!A1031)</f>
        <v/>
      </c>
      <c r="C1031" s="22" t="str">
        <f t="shared" si="330"/>
        <v/>
      </c>
      <c r="D1031" s="51" t="str">
        <f t="shared" si="338"/>
        <v/>
      </c>
      <c r="E1031" s="3" t="str">
        <f>IF(Investments_Import!B1031="","",Investments_Import!B1031)</f>
        <v/>
      </c>
      <c r="F1031" s="54" t="str">
        <f t="shared" si="339"/>
        <v xml:space="preserve"> </v>
      </c>
      <c r="G1031" s="54" t="str">
        <f>IF($B1031="","",COUNTIF($F$2:$F1031,$F1031))</f>
        <v/>
      </c>
      <c r="H1031" s="53" t="str">
        <f t="shared" si="340"/>
        <v xml:space="preserve">  </v>
      </c>
      <c r="I1031" s="3" t="str">
        <f>IF(Investments_Import!C1031="","",Investments_Import!C1031)</f>
        <v/>
      </c>
      <c r="J1031" s="108" t="str">
        <f>IF(Investments_Import!D1031="","",Investments_Import!D1031)</f>
        <v/>
      </c>
      <c r="K1031" s="108" t="str">
        <f t="shared" si="341"/>
        <v/>
      </c>
      <c r="L1031" s="47" t="str">
        <f>IF(Investments_Import!E1031="","",Investments_Import!E1031)</f>
        <v/>
      </c>
      <c r="M1031" s="47" t="str">
        <f t="shared" si="331"/>
        <v/>
      </c>
      <c r="N1031" s="31" t="str">
        <f>IF(Investments_Import!F1031="","",Investments_Import!F1031)</f>
        <v/>
      </c>
      <c r="O1031" s="31" t="str">
        <f t="shared" si="332"/>
        <v/>
      </c>
      <c r="P1031" s="3" t="str">
        <f>IF(Investments_Import!G1031="","",Investments_Import!G1031)</f>
        <v/>
      </c>
      <c r="Q1031" s="3" t="str">
        <f>IF(Investments_Import!H1031="","",Investments_Import!H1031)</f>
        <v/>
      </c>
      <c r="R1031" s="37" t="str">
        <f t="shared" si="333"/>
        <v/>
      </c>
      <c r="S1031" s="37" t="str">
        <f t="shared" si="334"/>
        <v/>
      </c>
      <c r="U1031" s="36" t="str">
        <f>IF(Mining_Import!A1031="","",Mining_Import!A1031)</f>
        <v/>
      </c>
      <c r="V1031" s="22" t="str">
        <f t="shared" si="342"/>
        <v/>
      </c>
      <c r="W1031" s="127" t="str">
        <f t="shared" si="343"/>
        <v/>
      </c>
      <c r="X1031" s="127" t="str">
        <f t="shared" si="344"/>
        <v/>
      </c>
      <c r="Y1031" s="127" t="str">
        <f t="shared" si="345"/>
        <v/>
      </c>
      <c r="Z1031" s="36" t="str">
        <f>IF(Mining_Import!B1031="","",Mining_Import!B1031)</f>
        <v/>
      </c>
      <c r="AA1031" s="184" t="str">
        <f>IF(Mining_Import!$C1031="","",Mining_Import!$C1031)</f>
        <v/>
      </c>
      <c r="AB1031" s="122" t="str">
        <f t="shared" si="346"/>
        <v/>
      </c>
      <c r="AC1031" s="122" t="str">
        <f>IF($Y1031&gt;Dashboard!$Q$19,$AB1031,"")</f>
        <v/>
      </c>
      <c r="AD1031" s="43" t="str">
        <f t="shared" si="347"/>
        <v/>
      </c>
      <c r="AE1031" s="36" t="str">
        <f>IF(Mining_Import!D1031="","",Mining_Import!D1031)</f>
        <v/>
      </c>
      <c r="AF1031" s="36" t="str">
        <f>IF(Mining_Import!E1031="","",Mining_Import!E1031)</f>
        <v/>
      </c>
      <c r="AG1031" s="36" t="str">
        <f>IF(Mining_Import!F1031="","",Mining_Import!F1031)</f>
        <v/>
      </c>
      <c r="AH1031" s="36" t="str">
        <f>IF(Mining_Import!G1031="","",Mining_Import!G1031)</f>
        <v/>
      </c>
      <c r="AI1031" s="36" t="str">
        <f>IF(Mining_Import!H1031="","",Mining_Import!H1031)</f>
        <v/>
      </c>
      <c r="AJ1031" s="36" t="str">
        <f>IF(Mining_Import!I1031="","",Mining_Import!I1031)</f>
        <v/>
      </c>
      <c r="BY1031" s="120" t="str">
        <f t="shared" si="335"/>
        <v/>
      </c>
      <c r="BZ1031" s="184" t="str">
        <f t="shared" si="348"/>
        <v/>
      </c>
      <c r="CA1031" s="37" t="str">
        <f>IFERROR(VLOOKUP($BY1031,Account_Value!$C$2:$F$2500,4,0),"")</f>
        <v/>
      </c>
      <c r="CB1031" s="43" t="str">
        <f t="shared" si="336"/>
        <v/>
      </c>
      <c r="CC1031" s="122" t="str">
        <f>IF($BZ1031="","",SUM($BZ$2:$BZ1031))</f>
        <v/>
      </c>
      <c r="CD1031" s="43" t="str">
        <f>IF($BZ1031="","",$BU$19*(SUM($BZ$2:$BZ1031)))</f>
        <v/>
      </c>
    </row>
    <row r="1032" spans="1:82">
      <c r="A1032" s="4" t="str">
        <f t="shared" si="337"/>
        <v/>
      </c>
      <c r="B1032" s="21" t="str">
        <f>IF(Investments_Import!A1032="","",Investments_Import!A1032)</f>
        <v/>
      </c>
      <c r="C1032" s="22" t="str">
        <f t="shared" si="330"/>
        <v/>
      </c>
      <c r="D1032" s="51" t="str">
        <f t="shared" si="338"/>
        <v/>
      </c>
      <c r="E1032" s="3" t="str">
        <f>IF(Investments_Import!B1032="","",Investments_Import!B1032)</f>
        <v/>
      </c>
      <c r="F1032" s="54" t="str">
        <f t="shared" si="339"/>
        <v xml:space="preserve"> </v>
      </c>
      <c r="G1032" s="54" t="str">
        <f>IF($B1032="","",COUNTIF($F$2:$F1032,$F1032))</f>
        <v/>
      </c>
      <c r="H1032" s="53" t="str">
        <f t="shared" si="340"/>
        <v xml:space="preserve">  </v>
      </c>
      <c r="I1032" s="3" t="str">
        <f>IF(Investments_Import!C1032="","",Investments_Import!C1032)</f>
        <v/>
      </c>
      <c r="J1032" s="108" t="str">
        <f>IF(Investments_Import!D1032="","",Investments_Import!D1032)</f>
        <v/>
      </c>
      <c r="K1032" s="108" t="str">
        <f t="shared" si="341"/>
        <v/>
      </c>
      <c r="L1032" s="47" t="str">
        <f>IF(Investments_Import!E1032="","",Investments_Import!E1032)</f>
        <v/>
      </c>
      <c r="M1032" s="47" t="str">
        <f t="shared" si="331"/>
        <v/>
      </c>
      <c r="N1032" s="31" t="str">
        <f>IF(Investments_Import!F1032="","",Investments_Import!F1032)</f>
        <v/>
      </c>
      <c r="O1032" s="31" t="str">
        <f t="shared" si="332"/>
        <v/>
      </c>
      <c r="P1032" s="3" t="str">
        <f>IF(Investments_Import!G1032="","",Investments_Import!G1032)</f>
        <v/>
      </c>
      <c r="Q1032" s="3" t="str">
        <f>IF(Investments_Import!H1032="","",Investments_Import!H1032)</f>
        <v/>
      </c>
      <c r="R1032" s="37" t="str">
        <f t="shared" si="333"/>
        <v/>
      </c>
      <c r="S1032" s="37" t="str">
        <f t="shared" si="334"/>
        <v/>
      </c>
      <c r="U1032" s="36" t="str">
        <f>IF(Mining_Import!A1032="","",Mining_Import!A1032)</f>
        <v/>
      </c>
      <c r="V1032" s="22" t="str">
        <f t="shared" si="342"/>
        <v/>
      </c>
      <c r="W1032" s="127" t="str">
        <f t="shared" si="343"/>
        <v/>
      </c>
      <c r="X1032" s="127" t="str">
        <f t="shared" si="344"/>
        <v/>
      </c>
      <c r="Y1032" s="127" t="str">
        <f t="shared" si="345"/>
        <v/>
      </c>
      <c r="Z1032" s="36" t="str">
        <f>IF(Mining_Import!B1032="","",Mining_Import!B1032)</f>
        <v/>
      </c>
      <c r="AA1032" s="184" t="str">
        <f>IF(Mining_Import!$C1032="","",Mining_Import!$C1032)</f>
        <v/>
      </c>
      <c r="AB1032" s="122" t="str">
        <f t="shared" si="346"/>
        <v/>
      </c>
      <c r="AC1032" s="122" t="str">
        <f>IF($Y1032&gt;Dashboard!$Q$19,$AB1032,"")</f>
        <v/>
      </c>
      <c r="AD1032" s="43" t="str">
        <f t="shared" si="347"/>
        <v/>
      </c>
      <c r="AE1032" s="36" t="str">
        <f>IF(Mining_Import!D1032="","",Mining_Import!D1032)</f>
        <v/>
      </c>
      <c r="AF1032" s="36" t="str">
        <f>IF(Mining_Import!E1032="","",Mining_Import!E1032)</f>
        <v/>
      </c>
      <c r="AG1032" s="36" t="str">
        <f>IF(Mining_Import!F1032="","",Mining_Import!F1032)</f>
        <v/>
      </c>
      <c r="AH1032" s="36" t="str">
        <f>IF(Mining_Import!G1032="","",Mining_Import!G1032)</f>
        <v/>
      </c>
      <c r="AI1032" s="36" t="str">
        <f>IF(Mining_Import!H1032="","",Mining_Import!H1032)</f>
        <v/>
      </c>
      <c r="AJ1032" s="36" t="str">
        <f>IF(Mining_Import!I1032="","",Mining_Import!I1032)</f>
        <v/>
      </c>
      <c r="BY1032" s="120" t="str">
        <f t="shared" si="335"/>
        <v/>
      </c>
      <c r="BZ1032" s="184" t="str">
        <f t="shared" si="348"/>
        <v/>
      </c>
      <c r="CA1032" s="37" t="str">
        <f>IFERROR(VLOOKUP($BY1032,Account_Value!$C$2:$F$2500,4,0),"")</f>
        <v/>
      </c>
      <c r="CB1032" s="43" t="str">
        <f t="shared" si="336"/>
        <v/>
      </c>
      <c r="CC1032" s="122" t="str">
        <f>IF($BZ1032="","",SUM($BZ$2:$BZ1032))</f>
        <v/>
      </c>
      <c r="CD1032" s="43" t="str">
        <f>IF($BZ1032="","",$BU$19*(SUM($BZ$2:$BZ1032)))</f>
        <v/>
      </c>
    </row>
    <row r="1033" spans="1:82">
      <c r="A1033" s="4" t="str">
        <f t="shared" si="337"/>
        <v/>
      </c>
      <c r="B1033" s="21" t="str">
        <f>IF(Investments_Import!A1033="","",Investments_Import!A1033)</f>
        <v/>
      </c>
      <c r="C1033" s="22" t="str">
        <f t="shared" si="330"/>
        <v/>
      </c>
      <c r="D1033" s="51" t="str">
        <f t="shared" si="338"/>
        <v/>
      </c>
      <c r="E1033" s="3" t="str">
        <f>IF(Investments_Import!B1033="","",Investments_Import!B1033)</f>
        <v/>
      </c>
      <c r="F1033" s="54" t="str">
        <f t="shared" si="339"/>
        <v xml:space="preserve"> </v>
      </c>
      <c r="G1033" s="54" t="str">
        <f>IF($B1033="","",COUNTIF($F$2:$F1033,$F1033))</f>
        <v/>
      </c>
      <c r="H1033" s="53" t="str">
        <f t="shared" si="340"/>
        <v xml:space="preserve">  </v>
      </c>
      <c r="I1033" s="3" t="str">
        <f>IF(Investments_Import!C1033="","",Investments_Import!C1033)</f>
        <v/>
      </c>
      <c r="J1033" s="108" t="str">
        <f>IF(Investments_Import!D1033="","",Investments_Import!D1033)</f>
        <v/>
      </c>
      <c r="K1033" s="108" t="str">
        <f t="shared" si="341"/>
        <v/>
      </c>
      <c r="L1033" s="47" t="str">
        <f>IF(Investments_Import!E1033="","",Investments_Import!E1033)</f>
        <v/>
      </c>
      <c r="M1033" s="47" t="str">
        <f t="shared" si="331"/>
        <v/>
      </c>
      <c r="N1033" s="31" t="str">
        <f>IF(Investments_Import!F1033="","",Investments_Import!F1033)</f>
        <v/>
      </c>
      <c r="O1033" s="31" t="str">
        <f t="shared" si="332"/>
        <v/>
      </c>
      <c r="P1033" s="3" t="str">
        <f>IF(Investments_Import!G1033="","",Investments_Import!G1033)</f>
        <v/>
      </c>
      <c r="Q1033" s="3" t="str">
        <f>IF(Investments_Import!H1033="","",Investments_Import!H1033)</f>
        <v/>
      </c>
      <c r="R1033" s="37" t="str">
        <f t="shared" si="333"/>
        <v/>
      </c>
      <c r="S1033" s="37" t="str">
        <f t="shared" si="334"/>
        <v/>
      </c>
      <c r="U1033" s="36" t="str">
        <f>IF(Mining_Import!A1033="","",Mining_Import!A1033)</f>
        <v/>
      </c>
      <c r="V1033" s="22" t="str">
        <f t="shared" si="342"/>
        <v/>
      </c>
      <c r="W1033" s="127" t="str">
        <f t="shared" si="343"/>
        <v/>
      </c>
      <c r="X1033" s="127" t="str">
        <f t="shared" si="344"/>
        <v/>
      </c>
      <c r="Y1033" s="127" t="str">
        <f t="shared" si="345"/>
        <v/>
      </c>
      <c r="Z1033" s="36" t="str">
        <f>IF(Mining_Import!B1033="","",Mining_Import!B1033)</f>
        <v/>
      </c>
      <c r="AA1033" s="184" t="str">
        <f>IF(Mining_Import!$C1033="","",Mining_Import!$C1033)</f>
        <v/>
      </c>
      <c r="AB1033" s="122" t="str">
        <f t="shared" si="346"/>
        <v/>
      </c>
      <c r="AC1033" s="122" t="str">
        <f>IF($Y1033&gt;Dashboard!$Q$19,$AB1033,"")</f>
        <v/>
      </c>
      <c r="AD1033" s="43" t="str">
        <f t="shared" si="347"/>
        <v/>
      </c>
      <c r="AE1033" s="36" t="str">
        <f>IF(Mining_Import!D1033="","",Mining_Import!D1033)</f>
        <v/>
      </c>
      <c r="AF1033" s="36" t="str">
        <f>IF(Mining_Import!E1033="","",Mining_Import!E1033)</f>
        <v/>
      </c>
      <c r="AG1033" s="36" t="str">
        <f>IF(Mining_Import!F1033="","",Mining_Import!F1033)</f>
        <v/>
      </c>
      <c r="AH1033" s="36" t="str">
        <f>IF(Mining_Import!G1033="","",Mining_Import!G1033)</f>
        <v/>
      </c>
      <c r="AI1033" s="36" t="str">
        <f>IF(Mining_Import!H1033="","",Mining_Import!H1033)</f>
        <v/>
      </c>
      <c r="AJ1033" s="36" t="str">
        <f>IF(Mining_Import!I1033="","",Mining_Import!I1033)</f>
        <v/>
      </c>
      <c r="BY1033" s="120" t="str">
        <f t="shared" si="335"/>
        <v/>
      </c>
      <c r="BZ1033" s="184" t="str">
        <f t="shared" si="348"/>
        <v/>
      </c>
      <c r="CA1033" s="37" t="str">
        <f>IFERROR(VLOOKUP($BY1033,Account_Value!$C$2:$F$2500,4,0),"")</f>
        <v/>
      </c>
      <c r="CB1033" s="43" t="str">
        <f t="shared" si="336"/>
        <v/>
      </c>
      <c r="CC1033" s="122" t="str">
        <f>IF($BZ1033="","",SUM($BZ$2:$BZ1033))</f>
        <v/>
      </c>
      <c r="CD1033" s="43" t="str">
        <f>IF($BZ1033="","",$BU$19*(SUM($BZ$2:$BZ1033)))</f>
        <v/>
      </c>
    </row>
    <row r="1034" spans="1:82">
      <c r="A1034" s="4" t="str">
        <f t="shared" si="337"/>
        <v/>
      </c>
      <c r="B1034" s="21" t="str">
        <f>IF(Investments_Import!A1034="","",Investments_Import!A1034)</f>
        <v/>
      </c>
      <c r="C1034" s="22" t="str">
        <f t="shared" si="330"/>
        <v/>
      </c>
      <c r="D1034" s="51" t="str">
        <f t="shared" si="338"/>
        <v/>
      </c>
      <c r="E1034" s="3" t="str">
        <f>IF(Investments_Import!B1034="","",Investments_Import!B1034)</f>
        <v/>
      </c>
      <c r="F1034" s="54" t="str">
        <f t="shared" si="339"/>
        <v xml:space="preserve"> </v>
      </c>
      <c r="G1034" s="54" t="str">
        <f>IF($B1034="","",COUNTIF($F$2:$F1034,$F1034))</f>
        <v/>
      </c>
      <c r="H1034" s="53" t="str">
        <f t="shared" si="340"/>
        <v xml:space="preserve">  </v>
      </c>
      <c r="I1034" s="3" t="str">
        <f>IF(Investments_Import!C1034="","",Investments_Import!C1034)</f>
        <v/>
      </c>
      <c r="J1034" s="108" t="str">
        <f>IF(Investments_Import!D1034="","",Investments_Import!D1034)</f>
        <v/>
      </c>
      <c r="K1034" s="108" t="str">
        <f t="shared" si="341"/>
        <v/>
      </c>
      <c r="L1034" s="47" t="str">
        <f>IF(Investments_Import!E1034="","",Investments_Import!E1034)</f>
        <v/>
      </c>
      <c r="M1034" s="47" t="str">
        <f t="shared" si="331"/>
        <v/>
      </c>
      <c r="N1034" s="31" t="str">
        <f>IF(Investments_Import!F1034="","",Investments_Import!F1034)</f>
        <v/>
      </c>
      <c r="O1034" s="31" t="str">
        <f t="shared" si="332"/>
        <v/>
      </c>
      <c r="P1034" s="3" t="str">
        <f>IF(Investments_Import!G1034="","",Investments_Import!G1034)</f>
        <v/>
      </c>
      <c r="Q1034" s="3" t="str">
        <f>IF(Investments_Import!H1034="","",Investments_Import!H1034)</f>
        <v/>
      </c>
      <c r="R1034" s="37" t="str">
        <f t="shared" si="333"/>
        <v/>
      </c>
      <c r="S1034" s="37" t="str">
        <f t="shared" si="334"/>
        <v/>
      </c>
      <c r="U1034" s="36" t="str">
        <f>IF(Mining_Import!A1034="","",Mining_Import!A1034)</f>
        <v/>
      </c>
      <c r="V1034" s="22" t="str">
        <f t="shared" si="342"/>
        <v/>
      </c>
      <c r="W1034" s="127" t="str">
        <f t="shared" si="343"/>
        <v/>
      </c>
      <c r="X1034" s="127" t="str">
        <f t="shared" si="344"/>
        <v/>
      </c>
      <c r="Y1034" s="127" t="str">
        <f t="shared" si="345"/>
        <v/>
      </c>
      <c r="Z1034" s="36" t="str">
        <f>IF(Mining_Import!B1034="","",Mining_Import!B1034)</f>
        <v/>
      </c>
      <c r="AA1034" s="184" t="str">
        <f>IF(Mining_Import!$C1034="","",Mining_Import!$C1034)</f>
        <v/>
      </c>
      <c r="AB1034" s="122" t="str">
        <f t="shared" si="346"/>
        <v/>
      </c>
      <c r="AC1034" s="122" t="str">
        <f>IF($Y1034&gt;Dashboard!$Q$19,$AB1034,"")</f>
        <v/>
      </c>
      <c r="AD1034" s="43" t="str">
        <f t="shared" si="347"/>
        <v/>
      </c>
      <c r="AE1034" s="36" t="str">
        <f>IF(Mining_Import!D1034="","",Mining_Import!D1034)</f>
        <v/>
      </c>
      <c r="AF1034" s="36" t="str">
        <f>IF(Mining_Import!E1034="","",Mining_Import!E1034)</f>
        <v/>
      </c>
      <c r="AG1034" s="36" t="str">
        <f>IF(Mining_Import!F1034="","",Mining_Import!F1034)</f>
        <v/>
      </c>
      <c r="AH1034" s="36" t="str">
        <f>IF(Mining_Import!G1034="","",Mining_Import!G1034)</f>
        <v/>
      </c>
      <c r="AI1034" s="36" t="str">
        <f>IF(Mining_Import!H1034="","",Mining_Import!H1034)</f>
        <v/>
      </c>
      <c r="AJ1034" s="36" t="str">
        <f>IF(Mining_Import!I1034="","",Mining_Import!I1034)</f>
        <v/>
      </c>
      <c r="BY1034" s="120" t="str">
        <f t="shared" si="335"/>
        <v/>
      </c>
      <c r="BZ1034" s="184" t="str">
        <f t="shared" si="348"/>
        <v/>
      </c>
      <c r="CA1034" s="37" t="str">
        <f>IFERROR(VLOOKUP($BY1034,Account_Value!$C$2:$F$2500,4,0),"")</f>
        <v/>
      </c>
      <c r="CB1034" s="43" t="str">
        <f t="shared" si="336"/>
        <v/>
      </c>
      <c r="CC1034" s="122" t="str">
        <f>IF($BZ1034="","",SUM($BZ$2:$BZ1034))</f>
        <v/>
      </c>
      <c r="CD1034" s="43" t="str">
        <f>IF($BZ1034="","",$BU$19*(SUM($BZ$2:$BZ1034)))</f>
        <v/>
      </c>
    </row>
    <row r="1035" spans="1:82">
      <c r="A1035" s="4" t="str">
        <f t="shared" si="337"/>
        <v/>
      </c>
      <c r="B1035" s="21" t="str">
        <f>IF(Investments_Import!A1035="","",Investments_Import!A1035)</f>
        <v/>
      </c>
      <c r="C1035" s="22" t="str">
        <f t="shared" si="330"/>
        <v/>
      </c>
      <c r="D1035" s="51" t="str">
        <f t="shared" si="338"/>
        <v/>
      </c>
      <c r="E1035" s="3" t="str">
        <f>IF(Investments_Import!B1035="","",Investments_Import!B1035)</f>
        <v/>
      </c>
      <c r="F1035" s="54" t="str">
        <f t="shared" si="339"/>
        <v xml:space="preserve"> </v>
      </c>
      <c r="G1035" s="54" t="str">
        <f>IF($B1035="","",COUNTIF($F$2:$F1035,$F1035))</f>
        <v/>
      </c>
      <c r="H1035" s="53" t="str">
        <f t="shared" si="340"/>
        <v xml:space="preserve">  </v>
      </c>
      <c r="I1035" s="3" t="str">
        <f>IF(Investments_Import!C1035="","",Investments_Import!C1035)</f>
        <v/>
      </c>
      <c r="J1035" s="108" t="str">
        <f>IF(Investments_Import!D1035="","",Investments_Import!D1035)</f>
        <v/>
      </c>
      <c r="K1035" s="108" t="str">
        <f t="shared" si="341"/>
        <v/>
      </c>
      <c r="L1035" s="47" t="str">
        <f>IF(Investments_Import!E1035="","",Investments_Import!E1035)</f>
        <v/>
      </c>
      <c r="M1035" s="47" t="str">
        <f t="shared" si="331"/>
        <v/>
      </c>
      <c r="N1035" s="31" t="str">
        <f>IF(Investments_Import!F1035="","",Investments_Import!F1035)</f>
        <v/>
      </c>
      <c r="O1035" s="31" t="str">
        <f t="shared" si="332"/>
        <v/>
      </c>
      <c r="P1035" s="3" t="str">
        <f>IF(Investments_Import!G1035="","",Investments_Import!G1035)</f>
        <v/>
      </c>
      <c r="Q1035" s="3" t="str">
        <f>IF(Investments_Import!H1035="","",Investments_Import!H1035)</f>
        <v/>
      </c>
      <c r="R1035" s="37" t="str">
        <f t="shared" si="333"/>
        <v/>
      </c>
      <c r="S1035" s="37" t="str">
        <f t="shared" si="334"/>
        <v/>
      </c>
      <c r="U1035" s="36" t="str">
        <f>IF(Mining_Import!A1035="","",Mining_Import!A1035)</f>
        <v/>
      </c>
      <c r="V1035" s="22" t="str">
        <f t="shared" si="342"/>
        <v/>
      </c>
      <c r="W1035" s="127" t="str">
        <f t="shared" si="343"/>
        <v/>
      </c>
      <c r="X1035" s="127" t="str">
        <f t="shared" si="344"/>
        <v/>
      </c>
      <c r="Y1035" s="127" t="str">
        <f t="shared" si="345"/>
        <v/>
      </c>
      <c r="Z1035" s="36" t="str">
        <f>IF(Mining_Import!B1035="","",Mining_Import!B1035)</f>
        <v/>
      </c>
      <c r="AA1035" s="184" t="str">
        <f>IF(Mining_Import!$C1035="","",Mining_Import!$C1035)</f>
        <v/>
      </c>
      <c r="AB1035" s="122" t="str">
        <f t="shared" si="346"/>
        <v/>
      </c>
      <c r="AC1035" s="122" t="str">
        <f>IF($Y1035&gt;Dashboard!$Q$19,$AB1035,"")</f>
        <v/>
      </c>
      <c r="AD1035" s="43" t="str">
        <f t="shared" si="347"/>
        <v/>
      </c>
      <c r="AE1035" s="36" t="str">
        <f>IF(Mining_Import!D1035="","",Mining_Import!D1035)</f>
        <v/>
      </c>
      <c r="AF1035" s="36" t="str">
        <f>IF(Mining_Import!E1035="","",Mining_Import!E1035)</f>
        <v/>
      </c>
      <c r="AG1035" s="36" t="str">
        <f>IF(Mining_Import!F1035="","",Mining_Import!F1035)</f>
        <v/>
      </c>
      <c r="AH1035" s="36" t="str">
        <f>IF(Mining_Import!G1035="","",Mining_Import!G1035)</f>
        <v/>
      </c>
      <c r="AI1035" s="36" t="str">
        <f>IF(Mining_Import!H1035="","",Mining_Import!H1035)</f>
        <v/>
      </c>
      <c r="AJ1035" s="36" t="str">
        <f>IF(Mining_Import!I1035="","",Mining_Import!I1035)</f>
        <v/>
      </c>
      <c r="BY1035" s="120" t="str">
        <f t="shared" si="335"/>
        <v/>
      </c>
      <c r="BZ1035" s="184" t="str">
        <f t="shared" si="348"/>
        <v/>
      </c>
      <c r="CA1035" s="37" t="str">
        <f>IFERROR(VLOOKUP($BY1035,Account_Value!$C$2:$F$2500,4,0),"")</f>
        <v/>
      </c>
      <c r="CB1035" s="43" t="str">
        <f t="shared" si="336"/>
        <v/>
      </c>
      <c r="CC1035" s="122" t="str">
        <f>IF($BZ1035="","",SUM($BZ$2:$BZ1035))</f>
        <v/>
      </c>
      <c r="CD1035" s="43" t="str">
        <f>IF($BZ1035="","",$BU$19*(SUM($BZ$2:$BZ1035)))</f>
        <v/>
      </c>
    </row>
    <row r="1036" spans="1:82">
      <c r="A1036" s="4" t="str">
        <f t="shared" si="337"/>
        <v/>
      </c>
      <c r="B1036" s="21" t="str">
        <f>IF(Investments_Import!A1036="","",Investments_Import!A1036)</f>
        <v/>
      </c>
      <c r="C1036" s="22" t="str">
        <f t="shared" si="330"/>
        <v/>
      </c>
      <c r="D1036" s="51" t="str">
        <f t="shared" si="338"/>
        <v/>
      </c>
      <c r="E1036" s="3" t="str">
        <f>IF(Investments_Import!B1036="","",Investments_Import!B1036)</f>
        <v/>
      </c>
      <c r="F1036" s="54" t="str">
        <f t="shared" si="339"/>
        <v xml:space="preserve"> </v>
      </c>
      <c r="G1036" s="54" t="str">
        <f>IF($B1036="","",COUNTIF($F$2:$F1036,$F1036))</f>
        <v/>
      </c>
      <c r="H1036" s="53" t="str">
        <f t="shared" si="340"/>
        <v xml:space="preserve">  </v>
      </c>
      <c r="I1036" s="3" t="str">
        <f>IF(Investments_Import!C1036="","",Investments_Import!C1036)</f>
        <v/>
      </c>
      <c r="J1036" s="108" t="str">
        <f>IF(Investments_Import!D1036="","",Investments_Import!D1036)</f>
        <v/>
      </c>
      <c r="K1036" s="108" t="str">
        <f t="shared" si="341"/>
        <v/>
      </c>
      <c r="L1036" s="47" t="str">
        <f>IF(Investments_Import!E1036="","",Investments_Import!E1036)</f>
        <v/>
      </c>
      <c r="M1036" s="47" t="str">
        <f t="shared" si="331"/>
        <v/>
      </c>
      <c r="N1036" s="31" t="str">
        <f>IF(Investments_Import!F1036="","",Investments_Import!F1036)</f>
        <v/>
      </c>
      <c r="O1036" s="31" t="str">
        <f t="shared" si="332"/>
        <v/>
      </c>
      <c r="P1036" s="3" t="str">
        <f>IF(Investments_Import!G1036="","",Investments_Import!G1036)</f>
        <v/>
      </c>
      <c r="Q1036" s="3" t="str">
        <f>IF(Investments_Import!H1036="","",Investments_Import!H1036)</f>
        <v/>
      </c>
      <c r="R1036" s="37" t="str">
        <f t="shared" si="333"/>
        <v/>
      </c>
      <c r="S1036" s="37" t="str">
        <f t="shared" si="334"/>
        <v/>
      </c>
      <c r="U1036" s="36" t="str">
        <f>IF(Mining_Import!A1036="","",Mining_Import!A1036)</f>
        <v/>
      </c>
      <c r="V1036" s="22" t="str">
        <f t="shared" si="342"/>
        <v/>
      </c>
      <c r="W1036" s="127" t="str">
        <f t="shared" si="343"/>
        <v/>
      </c>
      <c r="X1036" s="127" t="str">
        <f t="shared" si="344"/>
        <v/>
      </c>
      <c r="Y1036" s="127" t="str">
        <f t="shared" si="345"/>
        <v/>
      </c>
      <c r="Z1036" s="36" t="str">
        <f>IF(Mining_Import!B1036="","",Mining_Import!B1036)</f>
        <v/>
      </c>
      <c r="AA1036" s="184" t="str">
        <f>IF(Mining_Import!$C1036="","",Mining_Import!$C1036)</f>
        <v/>
      </c>
      <c r="AB1036" s="122" t="str">
        <f t="shared" si="346"/>
        <v/>
      </c>
      <c r="AC1036" s="122" t="str">
        <f>IF($Y1036&gt;Dashboard!$Q$19,$AB1036,"")</f>
        <v/>
      </c>
      <c r="AD1036" s="43" t="str">
        <f t="shared" si="347"/>
        <v/>
      </c>
      <c r="AE1036" s="36" t="str">
        <f>IF(Mining_Import!D1036="","",Mining_Import!D1036)</f>
        <v/>
      </c>
      <c r="AF1036" s="36" t="str">
        <f>IF(Mining_Import!E1036="","",Mining_Import!E1036)</f>
        <v/>
      </c>
      <c r="AG1036" s="36" t="str">
        <f>IF(Mining_Import!F1036="","",Mining_Import!F1036)</f>
        <v/>
      </c>
      <c r="AH1036" s="36" t="str">
        <f>IF(Mining_Import!G1036="","",Mining_Import!G1036)</f>
        <v/>
      </c>
      <c r="AI1036" s="36" t="str">
        <f>IF(Mining_Import!H1036="","",Mining_Import!H1036)</f>
        <v/>
      </c>
      <c r="AJ1036" s="36" t="str">
        <f>IF(Mining_Import!I1036="","",Mining_Import!I1036)</f>
        <v/>
      </c>
      <c r="BY1036" s="120" t="str">
        <f t="shared" si="335"/>
        <v/>
      </c>
      <c r="BZ1036" s="184" t="str">
        <f t="shared" si="348"/>
        <v/>
      </c>
      <c r="CA1036" s="37" t="str">
        <f>IFERROR(VLOOKUP($BY1036,Account_Value!$C$2:$F$2500,4,0),"")</f>
        <v/>
      </c>
      <c r="CB1036" s="43" t="str">
        <f t="shared" si="336"/>
        <v/>
      </c>
      <c r="CC1036" s="122" t="str">
        <f>IF($BZ1036="","",SUM($BZ$2:$BZ1036))</f>
        <v/>
      </c>
      <c r="CD1036" s="43" t="str">
        <f>IF($BZ1036="","",$BU$19*(SUM($BZ$2:$BZ1036)))</f>
        <v/>
      </c>
    </row>
    <row r="1037" spans="1:82">
      <c r="A1037" s="4" t="str">
        <f t="shared" si="337"/>
        <v/>
      </c>
      <c r="B1037" s="21" t="str">
        <f>IF(Investments_Import!A1037="","",Investments_Import!A1037)</f>
        <v/>
      </c>
      <c r="C1037" s="22" t="str">
        <f t="shared" si="330"/>
        <v/>
      </c>
      <c r="D1037" s="51" t="str">
        <f t="shared" si="338"/>
        <v/>
      </c>
      <c r="E1037" s="3" t="str">
        <f>IF(Investments_Import!B1037="","",Investments_Import!B1037)</f>
        <v/>
      </c>
      <c r="F1037" s="54" t="str">
        <f t="shared" si="339"/>
        <v xml:space="preserve"> </v>
      </c>
      <c r="G1037" s="54" t="str">
        <f>IF($B1037="","",COUNTIF($F$2:$F1037,$F1037))</f>
        <v/>
      </c>
      <c r="H1037" s="53" t="str">
        <f t="shared" si="340"/>
        <v xml:space="preserve">  </v>
      </c>
      <c r="I1037" s="3" t="str">
        <f>IF(Investments_Import!C1037="","",Investments_Import!C1037)</f>
        <v/>
      </c>
      <c r="J1037" s="108" t="str">
        <f>IF(Investments_Import!D1037="","",Investments_Import!D1037)</f>
        <v/>
      </c>
      <c r="K1037" s="108" t="str">
        <f t="shared" si="341"/>
        <v/>
      </c>
      <c r="L1037" s="47" t="str">
        <f>IF(Investments_Import!E1037="","",Investments_Import!E1037)</f>
        <v/>
      </c>
      <c r="M1037" s="47" t="str">
        <f t="shared" si="331"/>
        <v/>
      </c>
      <c r="N1037" s="31" t="str">
        <f>IF(Investments_Import!F1037="","",Investments_Import!F1037)</f>
        <v/>
      </c>
      <c r="O1037" s="31" t="str">
        <f t="shared" si="332"/>
        <v/>
      </c>
      <c r="P1037" s="3" t="str">
        <f>IF(Investments_Import!G1037="","",Investments_Import!G1037)</f>
        <v/>
      </c>
      <c r="Q1037" s="3" t="str">
        <f>IF(Investments_Import!H1037="","",Investments_Import!H1037)</f>
        <v/>
      </c>
      <c r="R1037" s="37" t="str">
        <f t="shared" si="333"/>
        <v/>
      </c>
      <c r="S1037" s="37" t="str">
        <f t="shared" si="334"/>
        <v/>
      </c>
      <c r="U1037" s="36" t="str">
        <f>IF(Mining_Import!A1037="","",Mining_Import!A1037)</f>
        <v/>
      </c>
      <c r="V1037" s="22" t="str">
        <f t="shared" si="342"/>
        <v/>
      </c>
      <c r="W1037" s="127" t="str">
        <f t="shared" si="343"/>
        <v/>
      </c>
      <c r="X1037" s="127" t="str">
        <f t="shared" si="344"/>
        <v/>
      </c>
      <c r="Y1037" s="127" t="str">
        <f t="shared" si="345"/>
        <v/>
      </c>
      <c r="Z1037" s="36" t="str">
        <f>IF(Mining_Import!B1037="","",Mining_Import!B1037)</f>
        <v/>
      </c>
      <c r="AA1037" s="184" t="str">
        <f>IF(Mining_Import!$C1037="","",Mining_Import!$C1037)</f>
        <v/>
      </c>
      <c r="AB1037" s="122" t="str">
        <f t="shared" si="346"/>
        <v/>
      </c>
      <c r="AC1037" s="122" t="str">
        <f>IF($Y1037&gt;Dashboard!$Q$19,$AB1037,"")</f>
        <v/>
      </c>
      <c r="AD1037" s="43" t="str">
        <f t="shared" si="347"/>
        <v/>
      </c>
      <c r="AE1037" s="36" t="str">
        <f>IF(Mining_Import!D1037="","",Mining_Import!D1037)</f>
        <v/>
      </c>
      <c r="AF1037" s="36" t="str">
        <f>IF(Mining_Import!E1037="","",Mining_Import!E1037)</f>
        <v/>
      </c>
      <c r="AG1037" s="36" t="str">
        <f>IF(Mining_Import!F1037="","",Mining_Import!F1037)</f>
        <v/>
      </c>
      <c r="AH1037" s="36" t="str">
        <f>IF(Mining_Import!G1037="","",Mining_Import!G1037)</f>
        <v/>
      </c>
      <c r="AI1037" s="36" t="str">
        <f>IF(Mining_Import!H1037="","",Mining_Import!H1037)</f>
        <v/>
      </c>
      <c r="AJ1037" s="36" t="str">
        <f>IF(Mining_Import!I1037="","",Mining_Import!I1037)</f>
        <v/>
      </c>
      <c r="BY1037" s="120" t="str">
        <f t="shared" si="335"/>
        <v/>
      </c>
      <c r="BZ1037" s="184" t="str">
        <f t="shared" si="348"/>
        <v/>
      </c>
      <c r="CA1037" s="37" t="str">
        <f>IFERROR(VLOOKUP($BY1037,Account_Value!$C$2:$F$2500,4,0),"")</f>
        <v/>
      </c>
      <c r="CB1037" s="43" t="str">
        <f t="shared" si="336"/>
        <v/>
      </c>
      <c r="CC1037" s="122" t="str">
        <f>IF($BZ1037="","",SUM($BZ$2:$BZ1037))</f>
        <v/>
      </c>
      <c r="CD1037" s="43" t="str">
        <f>IF($BZ1037="","",$BU$19*(SUM($BZ$2:$BZ1037)))</f>
        <v/>
      </c>
    </row>
    <row r="1038" spans="1:82">
      <c r="A1038" s="4" t="str">
        <f t="shared" si="337"/>
        <v/>
      </c>
      <c r="B1038" s="21" t="str">
        <f>IF(Investments_Import!A1038="","",Investments_Import!A1038)</f>
        <v/>
      </c>
      <c r="C1038" s="22" t="str">
        <f t="shared" si="330"/>
        <v/>
      </c>
      <c r="D1038" s="51" t="str">
        <f t="shared" si="338"/>
        <v/>
      </c>
      <c r="E1038" s="3" t="str">
        <f>IF(Investments_Import!B1038="","",Investments_Import!B1038)</f>
        <v/>
      </c>
      <c r="F1038" s="54" t="str">
        <f t="shared" si="339"/>
        <v xml:space="preserve"> </v>
      </c>
      <c r="G1038" s="54" t="str">
        <f>IF($B1038="","",COUNTIF($F$2:$F1038,$F1038))</f>
        <v/>
      </c>
      <c r="H1038" s="53" t="str">
        <f t="shared" si="340"/>
        <v xml:space="preserve">  </v>
      </c>
      <c r="I1038" s="3" t="str">
        <f>IF(Investments_Import!C1038="","",Investments_Import!C1038)</f>
        <v/>
      </c>
      <c r="J1038" s="108" t="str">
        <f>IF(Investments_Import!D1038="","",Investments_Import!D1038)</f>
        <v/>
      </c>
      <c r="K1038" s="108" t="str">
        <f t="shared" si="341"/>
        <v/>
      </c>
      <c r="L1038" s="47" t="str">
        <f>IF(Investments_Import!E1038="","",Investments_Import!E1038)</f>
        <v/>
      </c>
      <c r="M1038" s="47" t="str">
        <f t="shared" si="331"/>
        <v/>
      </c>
      <c r="N1038" s="31" t="str">
        <f>IF(Investments_Import!F1038="","",Investments_Import!F1038)</f>
        <v/>
      </c>
      <c r="O1038" s="31" t="str">
        <f t="shared" si="332"/>
        <v/>
      </c>
      <c r="P1038" s="3" t="str">
        <f>IF(Investments_Import!G1038="","",Investments_Import!G1038)</f>
        <v/>
      </c>
      <c r="Q1038" s="3" t="str">
        <f>IF(Investments_Import!H1038="","",Investments_Import!H1038)</f>
        <v/>
      </c>
      <c r="R1038" s="37" t="str">
        <f t="shared" si="333"/>
        <v/>
      </c>
      <c r="S1038" s="37" t="str">
        <f t="shared" si="334"/>
        <v/>
      </c>
      <c r="U1038" s="36" t="str">
        <f>IF(Mining_Import!A1038="","",Mining_Import!A1038)</f>
        <v/>
      </c>
      <c r="V1038" s="22" t="str">
        <f t="shared" si="342"/>
        <v/>
      </c>
      <c r="W1038" s="127" t="str">
        <f t="shared" si="343"/>
        <v/>
      </c>
      <c r="X1038" s="127" t="str">
        <f t="shared" si="344"/>
        <v/>
      </c>
      <c r="Y1038" s="127" t="str">
        <f t="shared" si="345"/>
        <v/>
      </c>
      <c r="Z1038" s="36" t="str">
        <f>IF(Mining_Import!B1038="","",Mining_Import!B1038)</f>
        <v/>
      </c>
      <c r="AA1038" s="184" t="str">
        <f>IF(Mining_Import!$C1038="","",Mining_Import!$C1038)</f>
        <v/>
      </c>
      <c r="AB1038" s="122" t="str">
        <f t="shared" si="346"/>
        <v/>
      </c>
      <c r="AC1038" s="122" t="str">
        <f>IF($Y1038&gt;Dashboard!$Q$19,$AB1038,"")</f>
        <v/>
      </c>
      <c r="AD1038" s="43" t="str">
        <f t="shared" si="347"/>
        <v/>
      </c>
      <c r="AE1038" s="36" t="str">
        <f>IF(Mining_Import!D1038="","",Mining_Import!D1038)</f>
        <v/>
      </c>
      <c r="AF1038" s="36" t="str">
        <f>IF(Mining_Import!E1038="","",Mining_Import!E1038)</f>
        <v/>
      </c>
      <c r="AG1038" s="36" t="str">
        <f>IF(Mining_Import!F1038="","",Mining_Import!F1038)</f>
        <v/>
      </c>
      <c r="AH1038" s="36" t="str">
        <f>IF(Mining_Import!G1038="","",Mining_Import!G1038)</f>
        <v/>
      </c>
      <c r="AI1038" s="36" t="str">
        <f>IF(Mining_Import!H1038="","",Mining_Import!H1038)</f>
        <v/>
      </c>
      <c r="AJ1038" s="36" t="str">
        <f>IF(Mining_Import!I1038="","",Mining_Import!I1038)</f>
        <v/>
      </c>
      <c r="BY1038" s="120" t="str">
        <f t="shared" si="335"/>
        <v/>
      </c>
      <c r="BZ1038" s="184" t="str">
        <f t="shared" si="348"/>
        <v/>
      </c>
      <c r="CA1038" s="37" t="str">
        <f>IFERROR(VLOOKUP($BY1038,Account_Value!$C$2:$F$2500,4,0),"")</f>
        <v/>
      </c>
      <c r="CB1038" s="43" t="str">
        <f t="shared" si="336"/>
        <v/>
      </c>
      <c r="CC1038" s="122" t="str">
        <f>IF($BZ1038="","",SUM($BZ$2:$BZ1038))</f>
        <v/>
      </c>
      <c r="CD1038" s="43" t="str">
        <f>IF($BZ1038="","",$BU$19*(SUM($BZ$2:$BZ1038)))</f>
        <v/>
      </c>
    </row>
    <row r="1039" spans="1:82">
      <c r="A1039" s="4" t="str">
        <f t="shared" si="337"/>
        <v/>
      </c>
      <c r="B1039" s="21" t="str">
        <f>IF(Investments_Import!A1039="","",Investments_Import!A1039)</f>
        <v/>
      </c>
      <c r="C1039" s="22" t="str">
        <f t="shared" si="330"/>
        <v/>
      </c>
      <c r="D1039" s="51" t="str">
        <f t="shared" si="338"/>
        <v/>
      </c>
      <c r="E1039" s="3" t="str">
        <f>IF(Investments_Import!B1039="","",Investments_Import!B1039)</f>
        <v/>
      </c>
      <c r="F1039" s="54" t="str">
        <f t="shared" si="339"/>
        <v xml:space="preserve"> </v>
      </c>
      <c r="G1039" s="54" t="str">
        <f>IF($B1039="","",COUNTIF($F$2:$F1039,$F1039))</f>
        <v/>
      </c>
      <c r="H1039" s="53" t="str">
        <f t="shared" si="340"/>
        <v xml:space="preserve">  </v>
      </c>
      <c r="I1039" s="3" t="str">
        <f>IF(Investments_Import!C1039="","",Investments_Import!C1039)</f>
        <v/>
      </c>
      <c r="J1039" s="108" t="str">
        <f>IF(Investments_Import!D1039="","",Investments_Import!D1039)</f>
        <v/>
      </c>
      <c r="K1039" s="108" t="str">
        <f t="shared" si="341"/>
        <v/>
      </c>
      <c r="L1039" s="47" t="str">
        <f>IF(Investments_Import!E1039="","",Investments_Import!E1039)</f>
        <v/>
      </c>
      <c r="M1039" s="47" t="str">
        <f t="shared" si="331"/>
        <v/>
      </c>
      <c r="N1039" s="31" t="str">
        <f>IF(Investments_Import!F1039="","",Investments_Import!F1039)</f>
        <v/>
      </c>
      <c r="O1039" s="31" t="str">
        <f t="shared" si="332"/>
        <v/>
      </c>
      <c r="P1039" s="3" t="str">
        <f>IF(Investments_Import!G1039="","",Investments_Import!G1039)</f>
        <v/>
      </c>
      <c r="Q1039" s="3" t="str">
        <f>IF(Investments_Import!H1039="","",Investments_Import!H1039)</f>
        <v/>
      </c>
      <c r="R1039" s="37" t="str">
        <f t="shared" si="333"/>
        <v/>
      </c>
      <c r="S1039" s="37" t="str">
        <f t="shared" si="334"/>
        <v/>
      </c>
      <c r="U1039" s="36" t="str">
        <f>IF(Mining_Import!A1039="","",Mining_Import!A1039)</f>
        <v/>
      </c>
      <c r="V1039" s="22" t="str">
        <f t="shared" si="342"/>
        <v/>
      </c>
      <c r="W1039" s="127" t="str">
        <f t="shared" si="343"/>
        <v/>
      </c>
      <c r="X1039" s="127" t="str">
        <f t="shared" si="344"/>
        <v/>
      </c>
      <c r="Y1039" s="127" t="str">
        <f t="shared" si="345"/>
        <v/>
      </c>
      <c r="Z1039" s="36" t="str">
        <f>IF(Mining_Import!B1039="","",Mining_Import!B1039)</f>
        <v/>
      </c>
      <c r="AA1039" s="184" t="str">
        <f>IF(Mining_Import!$C1039="","",Mining_Import!$C1039)</f>
        <v/>
      </c>
      <c r="AB1039" s="122" t="str">
        <f t="shared" si="346"/>
        <v/>
      </c>
      <c r="AC1039" s="122" t="str">
        <f>IF($Y1039&gt;Dashboard!$Q$19,$AB1039,"")</f>
        <v/>
      </c>
      <c r="AD1039" s="43" t="str">
        <f t="shared" si="347"/>
        <v/>
      </c>
      <c r="AE1039" s="36" t="str">
        <f>IF(Mining_Import!D1039="","",Mining_Import!D1039)</f>
        <v/>
      </c>
      <c r="AF1039" s="36" t="str">
        <f>IF(Mining_Import!E1039="","",Mining_Import!E1039)</f>
        <v/>
      </c>
      <c r="AG1039" s="36" t="str">
        <f>IF(Mining_Import!F1039="","",Mining_Import!F1039)</f>
        <v/>
      </c>
      <c r="AH1039" s="36" t="str">
        <f>IF(Mining_Import!G1039="","",Mining_Import!G1039)</f>
        <v/>
      </c>
      <c r="AI1039" s="36" t="str">
        <f>IF(Mining_Import!H1039="","",Mining_Import!H1039)</f>
        <v/>
      </c>
      <c r="AJ1039" s="36" t="str">
        <f>IF(Mining_Import!I1039="","",Mining_Import!I1039)</f>
        <v/>
      </c>
      <c r="BY1039" s="120" t="str">
        <f t="shared" si="335"/>
        <v/>
      </c>
      <c r="BZ1039" s="184" t="str">
        <f t="shared" si="348"/>
        <v/>
      </c>
      <c r="CA1039" s="37" t="str">
        <f>IFERROR(VLOOKUP($BY1039,Account_Value!$C$2:$F$2500,4,0),"")</f>
        <v/>
      </c>
      <c r="CB1039" s="43" t="str">
        <f t="shared" si="336"/>
        <v/>
      </c>
      <c r="CC1039" s="122" t="str">
        <f>IF($BZ1039="","",SUM($BZ$2:$BZ1039))</f>
        <v/>
      </c>
      <c r="CD1039" s="43" t="str">
        <f>IF($BZ1039="","",$BU$19*(SUM($BZ$2:$BZ1039)))</f>
        <v/>
      </c>
    </row>
    <row r="1040" spans="1:82">
      <c r="A1040" s="4" t="str">
        <f t="shared" si="337"/>
        <v/>
      </c>
      <c r="B1040" s="21" t="str">
        <f>IF(Investments_Import!A1040="","",Investments_Import!A1040)</f>
        <v/>
      </c>
      <c r="C1040" s="22" t="str">
        <f t="shared" si="330"/>
        <v/>
      </c>
      <c r="D1040" s="51" t="str">
        <f t="shared" si="338"/>
        <v/>
      </c>
      <c r="E1040" s="3" t="str">
        <f>IF(Investments_Import!B1040="","",Investments_Import!B1040)</f>
        <v/>
      </c>
      <c r="F1040" s="54" t="str">
        <f t="shared" si="339"/>
        <v xml:space="preserve"> </v>
      </c>
      <c r="G1040" s="54" t="str">
        <f>IF($B1040="","",COUNTIF($F$2:$F1040,$F1040))</f>
        <v/>
      </c>
      <c r="H1040" s="53" t="str">
        <f t="shared" si="340"/>
        <v xml:space="preserve">  </v>
      </c>
      <c r="I1040" s="3" t="str">
        <f>IF(Investments_Import!C1040="","",Investments_Import!C1040)</f>
        <v/>
      </c>
      <c r="J1040" s="108" t="str">
        <f>IF(Investments_Import!D1040="","",Investments_Import!D1040)</f>
        <v/>
      </c>
      <c r="K1040" s="108" t="str">
        <f t="shared" si="341"/>
        <v/>
      </c>
      <c r="L1040" s="47" t="str">
        <f>IF(Investments_Import!E1040="","",Investments_Import!E1040)</f>
        <v/>
      </c>
      <c r="M1040" s="47" t="str">
        <f t="shared" si="331"/>
        <v/>
      </c>
      <c r="N1040" s="31" t="str">
        <f>IF(Investments_Import!F1040="","",Investments_Import!F1040)</f>
        <v/>
      </c>
      <c r="O1040" s="31" t="str">
        <f t="shared" si="332"/>
        <v/>
      </c>
      <c r="P1040" s="3" t="str">
        <f>IF(Investments_Import!G1040="","",Investments_Import!G1040)</f>
        <v/>
      </c>
      <c r="Q1040" s="3" t="str">
        <f>IF(Investments_Import!H1040="","",Investments_Import!H1040)</f>
        <v/>
      </c>
      <c r="R1040" s="37" t="str">
        <f t="shared" si="333"/>
        <v/>
      </c>
      <c r="S1040" s="37" t="str">
        <f t="shared" si="334"/>
        <v/>
      </c>
      <c r="U1040" s="36" t="str">
        <f>IF(Mining_Import!A1040="","",Mining_Import!A1040)</f>
        <v/>
      </c>
      <c r="V1040" s="22" t="str">
        <f t="shared" si="342"/>
        <v/>
      </c>
      <c r="W1040" s="127" t="str">
        <f t="shared" si="343"/>
        <v/>
      </c>
      <c r="X1040" s="127" t="str">
        <f t="shared" si="344"/>
        <v/>
      </c>
      <c r="Y1040" s="127" t="str">
        <f t="shared" si="345"/>
        <v/>
      </c>
      <c r="Z1040" s="36" t="str">
        <f>IF(Mining_Import!B1040="","",Mining_Import!B1040)</f>
        <v/>
      </c>
      <c r="AA1040" s="184" t="str">
        <f>IF(Mining_Import!$C1040="","",Mining_Import!$C1040)</f>
        <v/>
      </c>
      <c r="AB1040" s="122" t="str">
        <f t="shared" si="346"/>
        <v/>
      </c>
      <c r="AC1040" s="122" t="str">
        <f>IF($Y1040&gt;Dashboard!$Q$19,$AB1040,"")</f>
        <v/>
      </c>
      <c r="AD1040" s="43" t="str">
        <f t="shared" si="347"/>
        <v/>
      </c>
      <c r="AE1040" s="36" t="str">
        <f>IF(Mining_Import!D1040="","",Mining_Import!D1040)</f>
        <v/>
      </c>
      <c r="AF1040" s="36" t="str">
        <f>IF(Mining_Import!E1040="","",Mining_Import!E1040)</f>
        <v/>
      </c>
      <c r="AG1040" s="36" t="str">
        <f>IF(Mining_Import!F1040="","",Mining_Import!F1040)</f>
        <v/>
      </c>
      <c r="AH1040" s="36" t="str">
        <f>IF(Mining_Import!G1040="","",Mining_Import!G1040)</f>
        <v/>
      </c>
      <c r="AI1040" s="36" t="str">
        <f>IF(Mining_Import!H1040="","",Mining_Import!H1040)</f>
        <v/>
      </c>
      <c r="AJ1040" s="36" t="str">
        <f>IF(Mining_Import!I1040="","",Mining_Import!I1040)</f>
        <v/>
      </c>
      <c r="BY1040" s="120" t="str">
        <f t="shared" si="335"/>
        <v/>
      </c>
      <c r="BZ1040" s="184" t="str">
        <f t="shared" si="348"/>
        <v/>
      </c>
      <c r="CA1040" s="37" t="str">
        <f>IFERROR(VLOOKUP($BY1040,Account_Value!$C$2:$F$2500,4,0),"")</f>
        <v/>
      </c>
      <c r="CB1040" s="43" t="str">
        <f t="shared" si="336"/>
        <v/>
      </c>
      <c r="CC1040" s="122" t="str">
        <f>IF($BZ1040="","",SUM($BZ$2:$BZ1040))</f>
        <v/>
      </c>
      <c r="CD1040" s="43" t="str">
        <f>IF($BZ1040="","",$BU$19*(SUM($BZ$2:$BZ1040)))</f>
        <v/>
      </c>
    </row>
    <row r="1041" spans="1:82">
      <c r="A1041" s="4" t="str">
        <f t="shared" si="337"/>
        <v/>
      </c>
      <c r="B1041" s="21" t="str">
        <f>IF(Investments_Import!A1041="","",Investments_Import!A1041)</f>
        <v/>
      </c>
      <c r="C1041" s="22" t="str">
        <f t="shared" si="330"/>
        <v/>
      </c>
      <c r="D1041" s="51" t="str">
        <f t="shared" si="338"/>
        <v/>
      </c>
      <c r="E1041" s="3" t="str">
        <f>IF(Investments_Import!B1041="","",Investments_Import!B1041)</f>
        <v/>
      </c>
      <c r="F1041" s="54" t="str">
        <f t="shared" si="339"/>
        <v xml:space="preserve"> </v>
      </c>
      <c r="G1041" s="54" t="str">
        <f>IF($B1041="","",COUNTIF($F$2:$F1041,$F1041))</f>
        <v/>
      </c>
      <c r="H1041" s="53" t="str">
        <f t="shared" si="340"/>
        <v xml:space="preserve">  </v>
      </c>
      <c r="I1041" s="3" t="str">
        <f>IF(Investments_Import!C1041="","",Investments_Import!C1041)</f>
        <v/>
      </c>
      <c r="J1041" s="108" t="str">
        <f>IF(Investments_Import!D1041="","",Investments_Import!D1041)</f>
        <v/>
      </c>
      <c r="K1041" s="108" t="str">
        <f t="shared" si="341"/>
        <v/>
      </c>
      <c r="L1041" s="47" t="str">
        <f>IF(Investments_Import!E1041="","",Investments_Import!E1041)</f>
        <v/>
      </c>
      <c r="M1041" s="47" t="str">
        <f t="shared" si="331"/>
        <v/>
      </c>
      <c r="N1041" s="31" t="str">
        <f>IF(Investments_Import!F1041="","",Investments_Import!F1041)</f>
        <v/>
      </c>
      <c r="O1041" s="31" t="str">
        <f t="shared" si="332"/>
        <v/>
      </c>
      <c r="P1041" s="3" t="str">
        <f>IF(Investments_Import!G1041="","",Investments_Import!G1041)</f>
        <v/>
      </c>
      <c r="Q1041" s="3" t="str">
        <f>IF(Investments_Import!H1041="","",Investments_Import!H1041)</f>
        <v/>
      </c>
      <c r="R1041" s="37" t="str">
        <f t="shared" si="333"/>
        <v/>
      </c>
      <c r="S1041" s="37" t="str">
        <f t="shared" si="334"/>
        <v/>
      </c>
      <c r="U1041" s="36" t="str">
        <f>IF(Mining_Import!A1041="","",Mining_Import!A1041)</f>
        <v/>
      </c>
      <c r="V1041" s="22" t="str">
        <f t="shared" si="342"/>
        <v/>
      </c>
      <c r="W1041" s="127" t="str">
        <f t="shared" si="343"/>
        <v/>
      </c>
      <c r="X1041" s="127" t="str">
        <f t="shared" si="344"/>
        <v/>
      </c>
      <c r="Y1041" s="127" t="str">
        <f t="shared" si="345"/>
        <v/>
      </c>
      <c r="Z1041" s="36" t="str">
        <f>IF(Mining_Import!B1041="","",Mining_Import!B1041)</f>
        <v/>
      </c>
      <c r="AA1041" s="184" t="str">
        <f>IF(Mining_Import!$C1041="","",Mining_Import!$C1041)</f>
        <v/>
      </c>
      <c r="AB1041" s="122" t="str">
        <f t="shared" si="346"/>
        <v/>
      </c>
      <c r="AC1041" s="122" t="str">
        <f>IF($Y1041&gt;Dashboard!$Q$19,$AB1041,"")</f>
        <v/>
      </c>
      <c r="AD1041" s="43" t="str">
        <f t="shared" si="347"/>
        <v/>
      </c>
      <c r="AE1041" s="36" t="str">
        <f>IF(Mining_Import!D1041="","",Mining_Import!D1041)</f>
        <v/>
      </c>
      <c r="AF1041" s="36" t="str">
        <f>IF(Mining_Import!E1041="","",Mining_Import!E1041)</f>
        <v/>
      </c>
      <c r="AG1041" s="36" t="str">
        <f>IF(Mining_Import!F1041="","",Mining_Import!F1041)</f>
        <v/>
      </c>
      <c r="AH1041" s="36" t="str">
        <f>IF(Mining_Import!G1041="","",Mining_Import!G1041)</f>
        <v/>
      </c>
      <c r="AI1041" s="36" t="str">
        <f>IF(Mining_Import!H1041="","",Mining_Import!H1041)</f>
        <v/>
      </c>
      <c r="AJ1041" s="36" t="str">
        <f>IF(Mining_Import!I1041="","",Mining_Import!I1041)</f>
        <v/>
      </c>
      <c r="BY1041" s="120" t="str">
        <f t="shared" si="335"/>
        <v/>
      </c>
      <c r="BZ1041" s="184" t="str">
        <f t="shared" si="348"/>
        <v/>
      </c>
      <c r="CA1041" s="37" t="str">
        <f>IFERROR(VLOOKUP($BY1041,Account_Value!$C$2:$F$2500,4,0),"")</f>
        <v/>
      </c>
      <c r="CB1041" s="43" t="str">
        <f t="shared" si="336"/>
        <v/>
      </c>
      <c r="CC1041" s="122" t="str">
        <f>IF($BZ1041="","",SUM($BZ$2:$BZ1041))</f>
        <v/>
      </c>
      <c r="CD1041" s="43" t="str">
        <f>IF($BZ1041="","",$BU$19*(SUM($BZ$2:$BZ1041)))</f>
        <v/>
      </c>
    </row>
    <row r="1042" spans="1:82">
      <c r="A1042" s="4" t="str">
        <f t="shared" si="337"/>
        <v/>
      </c>
      <c r="B1042" s="21" t="str">
        <f>IF(Investments_Import!A1042="","",Investments_Import!A1042)</f>
        <v/>
      </c>
      <c r="C1042" s="22" t="str">
        <f t="shared" si="330"/>
        <v/>
      </c>
      <c r="D1042" s="51" t="str">
        <f t="shared" si="338"/>
        <v/>
      </c>
      <c r="E1042" s="3" t="str">
        <f>IF(Investments_Import!B1042="","",Investments_Import!B1042)</f>
        <v/>
      </c>
      <c r="F1042" s="54" t="str">
        <f t="shared" si="339"/>
        <v xml:space="preserve"> </v>
      </c>
      <c r="G1042" s="54" t="str">
        <f>IF($B1042="","",COUNTIF($F$2:$F1042,$F1042))</f>
        <v/>
      </c>
      <c r="H1042" s="53" t="str">
        <f t="shared" si="340"/>
        <v xml:space="preserve">  </v>
      </c>
      <c r="I1042" s="3" t="str">
        <f>IF(Investments_Import!C1042="","",Investments_Import!C1042)</f>
        <v/>
      </c>
      <c r="J1042" s="108" t="str">
        <f>IF(Investments_Import!D1042="","",Investments_Import!D1042)</f>
        <v/>
      </c>
      <c r="K1042" s="108" t="str">
        <f t="shared" si="341"/>
        <v/>
      </c>
      <c r="L1042" s="47" t="str">
        <f>IF(Investments_Import!E1042="","",Investments_Import!E1042)</f>
        <v/>
      </c>
      <c r="M1042" s="47" t="str">
        <f t="shared" si="331"/>
        <v/>
      </c>
      <c r="N1042" s="31" t="str">
        <f>IF(Investments_Import!F1042="","",Investments_Import!F1042)</f>
        <v/>
      </c>
      <c r="O1042" s="31" t="str">
        <f t="shared" si="332"/>
        <v/>
      </c>
      <c r="P1042" s="3" t="str">
        <f>IF(Investments_Import!G1042="","",Investments_Import!G1042)</f>
        <v/>
      </c>
      <c r="Q1042" s="3" t="str">
        <f>IF(Investments_Import!H1042="","",Investments_Import!H1042)</f>
        <v/>
      </c>
      <c r="R1042" s="37" t="str">
        <f t="shared" si="333"/>
        <v/>
      </c>
      <c r="S1042" s="37" t="str">
        <f t="shared" si="334"/>
        <v/>
      </c>
      <c r="U1042" s="36" t="str">
        <f>IF(Mining_Import!A1042="","",Mining_Import!A1042)</f>
        <v/>
      </c>
      <c r="V1042" s="22" t="str">
        <f t="shared" si="342"/>
        <v/>
      </c>
      <c r="W1042" s="127" t="str">
        <f t="shared" si="343"/>
        <v/>
      </c>
      <c r="X1042" s="127" t="str">
        <f t="shared" si="344"/>
        <v/>
      </c>
      <c r="Y1042" s="127" t="str">
        <f t="shared" si="345"/>
        <v/>
      </c>
      <c r="Z1042" s="36" t="str">
        <f>IF(Mining_Import!B1042="","",Mining_Import!B1042)</f>
        <v/>
      </c>
      <c r="AA1042" s="184" t="str">
        <f>IF(Mining_Import!$C1042="","",Mining_Import!$C1042)</f>
        <v/>
      </c>
      <c r="AB1042" s="122" t="str">
        <f t="shared" si="346"/>
        <v/>
      </c>
      <c r="AC1042" s="122" t="str">
        <f>IF($Y1042&gt;Dashboard!$Q$19,$AB1042,"")</f>
        <v/>
      </c>
      <c r="AD1042" s="43" t="str">
        <f t="shared" si="347"/>
        <v/>
      </c>
      <c r="AE1042" s="36" t="str">
        <f>IF(Mining_Import!D1042="","",Mining_Import!D1042)</f>
        <v/>
      </c>
      <c r="AF1042" s="36" t="str">
        <f>IF(Mining_Import!E1042="","",Mining_Import!E1042)</f>
        <v/>
      </c>
      <c r="AG1042" s="36" t="str">
        <f>IF(Mining_Import!F1042="","",Mining_Import!F1042)</f>
        <v/>
      </c>
      <c r="AH1042" s="36" t="str">
        <f>IF(Mining_Import!G1042="","",Mining_Import!G1042)</f>
        <v/>
      </c>
      <c r="AI1042" s="36" t="str">
        <f>IF(Mining_Import!H1042="","",Mining_Import!H1042)</f>
        <v/>
      </c>
      <c r="AJ1042" s="36" t="str">
        <f>IF(Mining_Import!I1042="","",Mining_Import!I1042)</f>
        <v/>
      </c>
      <c r="BY1042" s="120" t="str">
        <f t="shared" si="335"/>
        <v/>
      </c>
      <c r="BZ1042" s="184" t="str">
        <f t="shared" si="348"/>
        <v/>
      </c>
      <c r="CA1042" s="37" t="str">
        <f>IFERROR(VLOOKUP($BY1042,Account_Value!$C$2:$F$2500,4,0),"")</f>
        <v/>
      </c>
      <c r="CB1042" s="43" t="str">
        <f t="shared" si="336"/>
        <v/>
      </c>
      <c r="CC1042" s="122" t="str">
        <f>IF($BZ1042="","",SUM($BZ$2:$BZ1042))</f>
        <v/>
      </c>
      <c r="CD1042" s="43" t="str">
        <f>IF($BZ1042="","",$BU$19*(SUM($BZ$2:$BZ1042)))</f>
        <v/>
      </c>
    </row>
    <row r="1043" spans="1:82">
      <c r="A1043" s="4" t="str">
        <f t="shared" si="337"/>
        <v/>
      </c>
      <c r="B1043" s="21" t="str">
        <f>IF(Investments_Import!A1043="","",Investments_Import!A1043)</f>
        <v/>
      </c>
      <c r="C1043" s="22" t="str">
        <f t="shared" si="330"/>
        <v/>
      </c>
      <c r="D1043" s="51" t="str">
        <f t="shared" si="338"/>
        <v/>
      </c>
      <c r="E1043" s="3" t="str">
        <f>IF(Investments_Import!B1043="","",Investments_Import!B1043)</f>
        <v/>
      </c>
      <c r="F1043" s="54" t="str">
        <f t="shared" si="339"/>
        <v xml:space="preserve"> </v>
      </c>
      <c r="G1043" s="54" t="str">
        <f>IF($B1043="","",COUNTIF($F$2:$F1043,$F1043))</f>
        <v/>
      </c>
      <c r="H1043" s="53" t="str">
        <f t="shared" si="340"/>
        <v xml:space="preserve">  </v>
      </c>
      <c r="I1043" s="3" t="str">
        <f>IF(Investments_Import!C1043="","",Investments_Import!C1043)</f>
        <v/>
      </c>
      <c r="J1043" s="108" t="str">
        <f>IF(Investments_Import!D1043="","",Investments_Import!D1043)</f>
        <v/>
      </c>
      <c r="K1043" s="108" t="str">
        <f t="shared" si="341"/>
        <v/>
      </c>
      <c r="L1043" s="47" t="str">
        <f>IF(Investments_Import!E1043="","",Investments_Import!E1043)</f>
        <v/>
      </c>
      <c r="M1043" s="47" t="str">
        <f t="shared" si="331"/>
        <v/>
      </c>
      <c r="N1043" s="31" t="str">
        <f>IF(Investments_Import!F1043="","",Investments_Import!F1043)</f>
        <v/>
      </c>
      <c r="O1043" s="31" t="str">
        <f t="shared" si="332"/>
        <v/>
      </c>
      <c r="P1043" s="3" t="str">
        <f>IF(Investments_Import!G1043="","",Investments_Import!G1043)</f>
        <v/>
      </c>
      <c r="Q1043" s="3" t="str">
        <f>IF(Investments_Import!H1043="","",Investments_Import!H1043)</f>
        <v/>
      </c>
      <c r="R1043" s="37" t="str">
        <f t="shared" si="333"/>
        <v/>
      </c>
      <c r="S1043" s="37" t="str">
        <f t="shared" si="334"/>
        <v/>
      </c>
      <c r="U1043" s="36" t="str">
        <f>IF(Mining_Import!A1043="","",Mining_Import!A1043)</f>
        <v/>
      </c>
      <c r="V1043" s="22" t="str">
        <f t="shared" si="342"/>
        <v/>
      </c>
      <c r="W1043" s="127" t="str">
        <f t="shared" si="343"/>
        <v/>
      </c>
      <c r="X1043" s="127" t="str">
        <f t="shared" si="344"/>
        <v/>
      </c>
      <c r="Y1043" s="127" t="str">
        <f t="shared" si="345"/>
        <v/>
      </c>
      <c r="Z1043" s="36" t="str">
        <f>IF(Mining_Import!B1043="","",Mining_Import!B1043)</f>
        <v/>
      </c>
      <c r="AA1043" s="184" t="str">
        <f>IF(Mining_Import!$C1043="","",Mining_Import!$C1043)</f>
        <v/>
      </c>
      <c r="AB1043" s="122" t="str">
        <f t="shared" si="346"/>
        <v/>
      </c>
      <c r="AC1043" s="122" t="str">
        <f>IF($Y1043&gt;Dashboard!$Q$19,$AB1043,"")</f>
        <v/>
      </c>
      <c r="AD1043" s="43" t="str">
        <f t="shared" si="347"/>
        <v/>
      </c>
      <c r="AE1043" s="36" t="str">
        <f>IF(Mining_Import!D1043="","",Mining_Import!D1043)</f>
        <v/>
      </c>
      <c r="AF1043" s="36" t="str">
        <f>IF(Mining_Import!E1043="","",Mining_Import!E1043)</f>
        <v/>
      </c>
      <c r="AG1043" s="36" t="str">
        <f>IF(Mining_Import!F1043="","",Mining_Import!F1043)</f>
        <v/>
      </c>
      <c r="AH1043" s="36" t="str">
        <f>IF(Mining_Import!G1043="","",Mining_Import!G1043)</f>
        <v/>
      </c>
      <c r="AI1043" s="36" t="str">
        <f>IF(Mining_Import!H1043="","",Mining_Import!H1043)</f>
        <v/>
      </c>
      <c r="AJ1043" s="36" t="str">
        <f>IF(Mining_Import!I1043="","",Mining_Import!I1043)</f>
        <v/>
      </c>
      <c r="BY1043" s="120" t="str">
        <f t="shared" si="335"/>
        <v/>
      </c>
      <c r="BZ1043" s="184" t="str">
        <f t="shared" si="348"/>
        <v/>
      </c>
      <c r="CA1043" s="37" t="str">
        <f>IFERROR(VLOOKUP($BY1043,Account_Value!$C$2:$F$2500,4,0),"")</f>
        <v/>
      </c>
      <c r="CB1043" s="43" t="str">
        <f t="shared" si="336"/>
        <v/>
      </c>
      <c r="CC1043" s="122" t="str">
        <f>IF($BZ1043="","",SUM($BZ$2:$BZ1043))</f>
        <v/>
      </c>
      <c r="CD1043" s="43" t="str">
        <f>IF($BZ1043="","",$BU$19*(SUM($BZ$2:$BZ1043)))</f>
        <v/>
      </c>
    </row>
    <row r="1044" spans="1:82">
      <c r="A1044" s="4" t="str">
        <f t="shared" si="337"/>
        <v/>
      </c>
      <c r="B1044" s="21" t="str">
        <f>IF(Investments_Import!A1044="","",Investments_Import!A1044)</f>
        <v/>
      </c>
      <c r="C1044" s="22" t="str">
        <f t="shared" si="330"/>
        <v/>
      </c>
      <c r="D1044" s="51" t="str">
        <f t="shared" si="338"/>
        <v/>
      </c>
      <c r="E1044" s="3" t="str">
        <f>IF(Investments_Import!B1044="","",Investments_Import!B1044)</f>
        <v/>
      </c>
      <c r="F1044" s="54" t="str">
        <f t="shared" si="339"/>
        <v xml:space="preserve"> </v>
      </c>
      <c r="G1044" s="54" t="str">
        <f>IF($B1044="","",COUNTIF($F$2:$F1044,$F1044))</f>
        <v/>
      </c>
      <c r="H1044" s="53" t="str">
        <f t="shared" si="340"/>
        <v xml:space="preserve">  </v>
      </c>
      <c r="I1044" s="3" t="str">
        <f>IF(Investments_Import!C1044="","",Investments_Import!C1044)</f>
        <v/>
      </c>
      <c r="J1044" s="108" t="str">
        <f>IF(Investments_Import!D1044="","",Investments_Import!D1044)</f>
        <v/>
      </c>
      <c r="K1044" s="108" t="str">
        <f t="shared" si="341"/>
        <v/>
      </c>
      <c r="L1044" s="47" t="str">
        <f>IF(Investments_Import!E1044="","",Investments_Import!E1044)</f>
        <v/>
      </c>
      <c r="M1044" s="47" t="str">
        <f t="shared" si="331"/>
        <v/>
      </c>
      <c r="N1044" s="31" t="str">
        <f>IF(Investments_Import!F1044="","",Investments_Import!F1044)</f>
        <v/>
      </c>
      <c r="O1044" s="31" t="str">
        <f t="shared" si="332"/>
        <v/>
      </c>
      <c r="P1044" s="3" t="str">
        <f>IF(Investments_Import!G1044="","",Investments_Import!G1044)</f>
        <v/>
      </c>
      <c r="Q1044" s="3" t="str">
        <f>IF(Investments_Import!H1044="","",Investments_Import!H1044)</f>
        <v/>
      </c>
      <c r="R1044" s="37" t="str">
        <f t="shared" si="333"/>
        <v/>
      </c>
      <c r="S1044" s="37" t="str">
        <f t="shared" si="334"/>
        <v/>
      </c>
      <c r="U1044" s="36" t="str">
        <f>IF(Mining_Import!A1044="","",Mining_Import!A1044)</f>
        <v/>
      </c>
      <c r="V1044" s="22" t="str">
        <f t="shared" si="342"/>
        <v/>
      </c>
      <c r="W1044" s="127" t="str">
        <f t="shared" si="343"/>
        <v/>
      </c>
      <c r="X1044" s="127" t="str">
        <f t="shared" si="344"/>
        <v/>
      </c>
      <c r="Y1044" s="127" t="str">
        <f t="shared" si="345"/>
        <v/>
      </c>
      <c r="Z1044" s="36" t="str">
        <f>IF(Mining_Import!B1044="","",Mining_Import!B1044)</f>
        <v/>
      </c>
      <c r="AA1044" s="184" t="str">
        <f>IF(Mining_Import!$C1044="","",Mining_Import!$C1044)</f>
        <v/>
      </c>
      <c r="AB1044" s="122" t="str">
        <f t="shared" si="346"/>
        <v/>
      </c>
      <c r="AC1044" s="122" t="str">
        <f>IF($Y1044&gt;Dashboard!$Q$19,$AB1044,"")</f>
        <v/>
      </c>
      <c r="AD1044" s="43" t="str">
        <f t="shared" si="347"/>
        <v/>
      </c>
      <c r="AE1044" s="36" t="str">
        <f>IF(Mining_Import!D1044="","",Mining_Import!D1044)</f>
        <v/>
      </c>
      <c r="AF1044" s="36" t="str">
        <f>IF(Mining_Import!E1044="","",Mining_Import!E1044)</f>
        <v/>
      </c>
      <c r="AG1044" s="36" t="str">
        <f>IF(Mining_Import!F1044="","",Mining_Import!F1044)</f>
        <v/>
      </c>
      <c r="AH1044" s="36" t="str">
        <f>IF(Mining_Import!G1044="","",Mining_Import!G1044)</f>
        <v/>
      </c>
      <c r="AI1044" s="36" t="str">
        <f>IF(Mining_Import!H1044="","",Mining_Import!H1044)</f>
        <v/>
      </c>
      <c r="AJ1044" s="36" t="str">
        <f>IF(Mining_Import!I1044="","",Mining_Import!I1044)</f>
        <v/>
      </c>
      <c r="BY1044" s="120" t="str">
        <f t="shared" si="335"/>
        <v/>
      </c>
      <c r="BZ1044" s="184" t="str">
        <f t="shared" si="348"/>
        <v/>
      </c>
      <c r="CA1044" s="37" t="str">
        <f>IFERROR(VLOOKUP($BY1044,Account_Value!$C$2:$F$2500,4,0),"")</f>
        <v/>
      </c>
      <c r="CB1044" s="43" t="str">
        <f t="shared" si="336"/>
        <v/>
      </c>
      <c r="CC1044" s="122" t="str">
        <f>IF($BZ1044="","",SUM($BZ$2:$BZ1044))</f>
        <v/>
      </c>
      <c r="CD1044" s="43" t="str">
        <f>IF($BZ1044="","",$BU$19*(SUM($BZ$2:$BZ1044)))</f>
        <v/>
      </c>
    </row>
    <row r="1045" spans="1:82">
      <c r="A1045" s="4" t="str">
        <f t="shared" si="337"/>
        <v/>
      </c>
      <c r="B1045" s="21" t="str">
        <f>IF(Investments_Import!A1045="","",Investments_Import!A1045)</f>
        <v/>
      </c>
      <c r="C1045" s="22" t="str">
        <f t="shared" si="330"/>
        <v/>
      </c>
      <c r="D1045" s="51" t="str">
        <f t="shared" si="338"/>
        <v/>
      </c>
      <c r="E1045" s="3" t="str">
        <f>IF(Investments_Import!B1045="","",Investments_Import!B1045)</f>
        <v/>
      </c>
      <c r="F1045" s="54" t="str">
        <f t="shared" si="339"/>
        <v xml:space="preserve"> </v>
      </c>
      <c r="G1045" s="54" t="str">
        <f>IF($B1045="","",COUNTIF($F$2:$F1045,$F1045))</f>
        <v/>
      </c>
      <c r="H1045" s="53" t="str">
        <f t="shared" si="340"/>
        <v xml:space="preserve">  </v>
      </c>
      <c r="I1045" s="3" t="str">
        <f>IF(Investments_Import!C1045="","",Investments_Import!C1045)</f>
        <v/>
      </c>
      <c r="J1045" s="108" t="str">
        <f>IF(Investments_Import!D1045="","",Investments_Import!D1045)</f>
        <v/>
      </c>
      <c r="K1045" s="108" t="str">
        <f t="shared" si="341"/>
        <v/>
      </c>
      <c r="L1045" s="47" t="str">
        <f>IF(Investments_Import!E1045="","",Investments_Import!E1045)</f>
        <v/>
      </c>
      <c r="M1045" s="47" t="str">
        <f t="shared" si="331"/>
        <v/>
      </c>
      <c r="N1045" s="31" t="str">
        <f>IF(Investments_Import!F1045="","",Investments_Import!F1045)</f>
        <v/>
      </c>
      <c r="O1045" s="31" t="str">
        <f t="shared" si="332"/>
        <v/>
      </c>
      <c r="P1045" s="3" t="str">
        <f>IF(Investments_Import!G1045="","",Investments_Import!G1045)</f>
        <v/>
      </c>
      <c r="Q1045" s="3" t="str">
        <f>IF(Investments_Import!H1045="","",Investments_Import!H1045)</f>
        <v/>
      </c>
      <c r="R1045" s="37" t="str">
        <f t="shared" si="333"/>
        <v/>
      </c>
      <c r="S1045" s="37" t="str">
        <f t="shared" si="334"/>
        <v/>
      </c>
      <c r="U1045" s="36" t="str">
        <f>IF(Mining_Import!A1045="","",Mining_Import!A1045)</f>
        <v/>
      </c>
      <c r="V1045" s="22" t="str">
        <f t="shared" si="342"/>
        <v/>
      </c>
      <c r="W1045" s="127" t="str">
        <f t="shared" si="343"/>
        <v/>
      </c>
      <c r="X1045" s="127" t="str">
        <f t="shared" si="344"/>
        <v/>
      </c>
      <c r="Y1045" s="127" t="str">
        <f t="shared" si="345"/>
        <v/>
      </c>
      <c r="Z1045" s="36" t="str">
        <f>IF(Mining_Import!B1045="","",Mining_Import!B1045)</f>
        <v/>
      </c>
      <c r="AA1045" s="184" t="str">
        <f>IF(Mining_Import!$C1045="","",Mining_Import!$C1045)</f>
        <v/>
      </c>
      <c r="AB1045" s="122" t="str">
        <f t="shared" si="346"/>
        <v/>
      </c>
      <c r="AC1045" s="122" t="str">
        <f>IF($Y1045&gt;Dashboard!$Q$19,$AB1045,"")</f>
        <v/>
      </c>
      <c r="AD1045" s="43" t="str">
        <f t="shared" si="347"/>
        <v/>
      </c>
      <c r="AE1045" s="36" t="str">
        <f>IF(Mining_Import!D1045="","",Mining_Import!D1045)</f>
        <v/>
      </c>
      <c r="AF1045" s="36" t="str">
        <f>IF(Mining_Import!E1045="","",Mining_Import!E1045)</f>
        <v/>
      </c>
      <c r="AG1045" s="36" t="str">
        <f>IF(Mining_Import!F1045="","",Mining_Import!F1045)</f>
        <v/>
      </c>
      <c r="AH1045" s="36" t="str">
        <f>IF(Mining_Import!G1045="","",Mining_Import!G1045)</f>
        <v/>
      </c>
      <c r="AI1045" s="36" t="str">
        <f>IF(Mining_Import!H1045="","",Mining_Import!H1045)</f>
        <v/>
      </c>
      <c r="AJ1045" s="36" t="str">
        <f>IF(Mining_Import!I1045="","",Mining_Import!I1045)</f>
        <v/>
      </c>
      <c r="BY1045" s="120" t="str">
        <f t="shared" si="335"/>
        <v/>
      </c>
      <c r="BZ1045" s="184" t="str">
        <f t="shared" si="348"/>
        <v/>
      </c>
      <c r="CA1045" s="37" t="str">
        <f>IFERROR(VLOOKUP($BY1045,Account_Value!$C$2:$F$2500,4,0),"")</f>
        <v/>
      </c>
      <c r="CB1045" s="43" t="str">
        <f t="shared" si="336"/>
        <v/>
      </c>
      <c r="CC1045" s="122" t="str">
        <f>IF($BZ1045="","",SUM($BZ$2:$BZ1045))</f>
        <v/>
      </c>
      <c r="CD1045" s="43" t="str">
        <f>IF($BZ1045="","",$BU$19*(SUM($BZ$2:$BZ1045)))</f>
        <v/>
      </c>
    </row>
    <row r="1046" spans="1:82">
      <c r="A1046" s="4" t="str">
        <f t="shared" si="337"/>
        <v/>
      </c>
      <c r="B1046" s="21" t="str">
        <f>IF(Investments_Import!A1046="","",Investments_Import!A1046)</f>
        <v/>
      </c>
      <c r="C1046" s="22" t="str">
        <f t="shared" si="330"/>
        <v/>
      </c>
      <c r="D1046" s="51" t="str">
        <f t="shared" si="338"/>
        <v/>
      </c>
      <c r="E1046" s="3" t="str">
        <f>IF(Investments_Import!B1046="","",Investments_Import!B1046)</f>
        <v/>
      </c>
      <c r="F1046" s="54" t="str">
        <f t="shared" si="339"/>
        <v xml:space="preserve"> </v>
      </c>
      <c r="G1046" s="54" t="str">
        <f>IF($B1046="","",COUNTIF($F$2:$F1046,$F1046))</f>
        <v/>
      </c>
      <c r="H1046" s="53" t="str">
        <f t="shared" si="340"/>
        <v xml:space="preserve">  </v>
      </c>
      <c r="I1046" s="3" t="str">
        <f>IF(Investments_Import!C1046="","",Investments_Import!C1046)</f>
        <v/>
      </c>
      <c r="J1046" s="108" t="str">
        <f>IF(Investments_Import!D1046="","",Investments_Import!D1046)</f>
        <v/>
      </c>
      <c r="K1046" s="108" t="str">
        <f t="shared" si="341"/>
        <v/>
      </c>
      <c r="L1046" s="47" t="str">
        <f>IF(Investments_Import!E1046="","",Investments_Import!E1046)</f>
        <v/>
      </c>
      <c r="M1046" s="47" t="str">
        <f t="shared" si="331"/>
        <v/>
      </c>
      <c r="N1046" s="31" t="str">
        <f>IF(Investments_Import!F1046="","",Investments_Import!F1046)</f>
        <v/>
      </c>
      <c r="O1046" s="31" t="str">
        <f t="shared" si="332"/>
        <v/>
      </c>
      <c r="P1046" s="3" t="str">
        <f>IF(Investments_Import!G1046="","",Investments_Import!G1046)</f>
        <v/>
      </c>
      <c r="Q1046" s="3" t="str">
        <f>IF(Investments_Import!H1046="","",Investments_Import!H1046)</f>
        <v/>
      </c>
      <c r="R1046" s="37" t="str">
        <f t="shared" si="333"/>
        <v/>
      </c>
      <c r="S1046" s="37" t="str">
        <f t="shared" si="334"/>
        <v/>
      </c>
      <c r="U1046" s="36" t="str">
        <f>IF(Mining_Import!A1046="","",Mining_Import!A1046)</f>
        <v/>
      </c>
      <c r="V1046" s="22" t="str">
        <f t="shared" si="342"/>
        <v/>
      </c>
      <c r="W1046" s="127" t="str">
        <f t="shared" si="343"/>
        <v/>
      </c>
      <c r="X1046" s="127" t="str">
        <f t="shared" si="344"/>
        <v/>
      </c>
      <c r="Y1046" s="127" t="str">
        <f t="shared" si="345"/>
        <v/>
      </c>
      <c r="Z1046" s="36" t="str">
        <f>IF(Mining_Import!B1046="","",Mining_Import!B1046)</f>
        <v/>
      </c>
      <c r="AA1046" s="184" t="str">
        <f>IF(Mining_Import!$C1046="","",Mining_Import!$C1046)</f>
        <v/>
      </c>
      <c r="AB1046" s="122" t="str">
        <f t="shared" si="346"/>
        <v/>
      </c>
      <c r="AC1046" s="122" t="str">
        <f>IF($Y1046&gt;Dashboard!$Q$19,$AB1046,"")</f>
        <v/>
      </c>
      <c r="AD1046" s="43" t="str">
        <f t="shared" si="347"/>
        <v/>
      </c>
      <c r="AE1046" s="36" t="str">
        <f>IF(Mining_Import!D1046="","",Mining_Import!D1046)</f>
        <v/>
      </c>
      <c r="AF1046" s="36" t="str">
        <f>IF(Mining_Import!E1046="","",Mining_Import!E1046)</f>
        <v/>
      </c>
      <c r="AG1046" s="36" t="str">
        <f>IF(Mining_Import!F1046="","",Mining_Import!F1046)</f>
        <v/>
      </c>
      <c r="AH1046" s="36" t="str">
        <f>IF(Mining_Import!G1046="","",Mining_Import!G1046)</f>
        <v/>
      </c>
      <c r="AI1046" s="36" t="str">
        <f>IF(Mining_Import!H1046="","",Mining_Import!H1046)</f>
        <v/>
      </c>
      <c r="AJ1046" s="36" t="str">
        <f>IF(Mining_Import!I1046="","",Mining_Import!I1046)</f>
        <v/>
      </c>
      <c r="BY1046" s="120" t="str">
        <f t="shared" si="335"/>
        <v/>
      </c>
      <c r="BZ1046" s="184" t="str">
        <f t="shared" si="348"/>
        <v/>
      </c>
      <c r="CA1046" s="37" t="str">
        <f>IFERROR(VLOOKUP($BY1046,Account_Value!$C$2:$F$2500,4,0),"")</f>
        <v/>
      </c>
      <c r="CB1046" s="43" t="str">
        <f t="shared" si="336"/>
        <v/>
      </c>
      <c r="CC1046" s="122" t="str">
        <f>IF($BZ1046="","",SUM($BZ$2:$BZ1046))</f>
        <v/>
      </c>
      <c r="CD1046" s="43" t="str">
        <f>IF($BZ1046="","",$BU$19*(SUM($BZ$2:$BZ1046)))</f>
        <v/>
      </c>
    </row>
    <row r="1047" spans="1:82">
      <c r="A1047" s="4" t="str">
        <f t="shared" si="337"/>
        <v/>
      </c>
      <c r="B1047" s="21" t="str">
        <f>IF(Investments_Import!A1047="","",Investments_Import!A1047)</f>
        <v/>
      </c>
      <c r="C1047" s="22" t="str">
        <f t="shared" si="330"/>
        <v/>
      </c>
      <c r="D1047" s="51" t="str">
        <f t="shared" si="338"/>
        <v/>
      </c>
      <c r="E1047" s="3" t="str">
        <f>IF(Investments_Import!B1047="","",Investments_Import!B1047)</f>
        <v/>
      </c>
      <c r="F1047" s="54" t="str">
        <f t="shared" si="339"/>
        <v xml:space="preserve"> </v>
      </c>
      <c r="G1047" s="54" t="str">
        <f>IF($B1047="","",COUNTIF($F$2:$F1047,$F1047))</f>
        <v/>
      </c>
      <c r="H1047" s="53" t="str">
        <f t="shared" si="340"/>
        <v xml:space="preserve">  </v>
      </c>
      <c r="I1047" s="3" t="str">
        <f>IF(Investments_Import!C1047="","",Investments_Import!C1047)</f>
        <v/>
      </c>
      <c r="J1047" s="108" t="str">
        <f>IF(Investments_Import!D1047="","",Investments_Import!D1047)</f>
        <v/>
      </c>
      <c r="K1047" s="108" t="str">
        <f t="shared" si="341"/>
        <v/>
      </c>
      <c r="L1047" s="47" t="str">
        <f>IF(Investments_Import!E1047="","",Investments_Import!E1047)</f>
        <v/>
      </c>
      <c r="M1047" s="47" t="str">
        <f t="shared" si="331"/>
        <v/>
      </c>
      <c r="N1047" s="31" t="str">
        <f>IF(Investments_Import!F1047="","",Investments_Import!F1047)</f>
        <v/>
      </c>
      <c r="O1047" s="31" t="str">
        <f t="shared" si="332"/>
        <v/>
      </c>
      <c r="P1047" s="3" t="str">
        <f>IF(Investments_Import!G1047="","",Investments_Import!G1047)</f>
        <v/>
      </c>
      <c r="Q1047" s="3" t="str">
        <f>IF(Investments_Import!H1047="","",Investments_Import!H1047)</f>
        <v/>
      </c>
      <c r="R1047" s="37" t="str">
        <f t="shared" si="333"/>
        <v/>
      </c>
      <c r="S1047" s="37" t="str">
        <f t="shared" si="334"/>
        <v/>
      </c>
      <c r="U1047" s="36" t="str">
        <f>IF(Mining_Import!A1047="","",Mining_Import!A1047)</f>
        <v/>
      </c>
      <c r="V1047" s="22" t="str">
        <f t="shared" si="342"/>
        <v/>
      </c>
      <c r="W1047" s="127" t="str">
        <f t="shared" si="343"/>
        <v/>
      </c>
      <c r="X1047" s="127" t="str">
        <f t="shared" si="344"/>
        <v/>
      </c>
      <c r="Y1047" s="127" t="str">
        <f t="shared" si="345"/>
        <v/>
      </c>
      <c r="Z1047" s="36" t="str">
        <f>IF(Mining_Import!B1047="","",Mining_Import!B1047)</f>
        <v/>
      </c>
      <c r="AA1047" s="184" t="str">
        <f>IF(Mining_Import!$C1047="","",Mining_Import!$C1047)</f>
        <v/>
      </c>
      <c r="AB1047" s="122" t="str">
        <f t="shared" si="346"/>
        <v/>
      </c>
      <c r="AC1047" s="122" t="str">
        <f>IF($Y1047&gt;Dashboard!$Q$19,$AB1047,"")</f>
        <v/>
      </c>
      <c r="AD1047" s="43" t="str">
        <f t="shared" si="347"/>
        <v/>
      </c>
      <c r="AE1047" s="36" t="str">
        <f>IF(Mining_Import!D1047="","",Mining_Import!D1047)</f>
        <v/>
      </c>
      <c r="AF1047" s="36" t="str">
        <f>IF(Mining_Import!E1047="","",Mining_Import!E1047)</f>
        <v/>
      </c>
      <c r="AG1047" s="36" t="str">
        <f>IF(Mining_Import!F1047="","",Mining_Import!F1047)</f>
        <v/>
      </c>
      <c r="AH1047" s="36" t="str">
        <f>IF(Mining_Import!G1047="","",Mining_Import!G1047)</f>
        <v/>
      </c>
      <c r="AI1047" s="36" t="str">
        <f>IF(Mining_Import!H1047="","",Mining_Import!H1047)</f>
        <v/>
      </c>
      <c r="AJ1047" s="36" t="str">
        <f>IF(Mining_Import!I1047="","",Mining_Import!I1047)</f>
        <v/>
      </c>
      <c r="BY1047" s="120" t="str">
        <f t="shared" si="335"/>
        <v/>
      </c>
      <c r="BZ1047" s="184" t="str">
        <f t="shared" si="348"/>
        <v/>
      </c>
      <c r="CA1047" s="37" t="str">
        <f>IFERROR(VLOOKUP($BY1047,Account_Value!$C$2:$F$2500,4,0),"")</f>
        <v/>
      </c>
      <c r="CB1047" s="43" t="str">
        <f t="shared" si="336"/>
        <v/>
      </c>
      <c r="CC1047" s="122" t="str">
        <f>IF($BZ1047="","",SUM($BZ$2:$BZ1047))</f>
        <v/>
      </c>
      <c r="CD1047" s="43" t="str">
        <f>IF($BZ1047="","",$BU$19*(SUM($BZ$2:$BZ1047)))</f>
        <v/>
      </c>
    </row>
    <row r="1048" spans="1:82">
      <c r="A1048" s="4" t="str">
        <f t="shared" si="337"/>
        <v/>
      </c>
      <c r="B1048" s="21" t="str">
        <f>IF(Investments_Import!A1048="","",Investments_Import!A1048)</f>
        <v/>
      </c>
      <c r="C1048" s="22" t="str">
        <f t="shared" si="330"/>
        <v/>
      </c>
      <c r="D1048" s="51" t="str">
        <f t="shared" si="338"/>
        <v/>
      </c>
      <c r="E1048" s="3" t="str">
        <f>IF(Investments_Import!B1048="","",Investments_Import!B1048)</f>
        <v/>
      </c>
      <c r="F1048" s="54" t="str">
        <f t="shared" si="339"/>
        <v xml:space="preserve"> </v>
      </c>
      <c r="G1048" s="54" t="str">
        <f>IF($B1048="","",COUNTIF($F$2:$F1048,$F1048))</f>
        <v/>
      </c>
      <c r="H1048" s="53" t="str">
        <f t="shared" si="340"/>
        <v xml:space="preserve">  </v>
      </c>
      <c r="I1048" s="3" t="str">
        <f>IF(Investments_Import!C1048="","",Investments_Import!C1048)</f>
        <v/>
      </c>
      <c r="J1048" s="108" t="str">
        <f>IF(Investments_Import!D1048="","",Investments_Import!D1048)</f>
        <v/>
      </c>
      <c r="K1048" s="108" t="str">
        <f t="shared" si="341"/>
        <v/>
      </c>
      <c r="L1048" s="47" t="str">
        <f>IF(Investments_Import!E1048="","",Investments_Import!E1048)</f>
        <v/>
      </c>
      <c r="M1048" s="47" t="str">
        <f t="shared" si="331"/>
        <v/>
      </c>
      <c r="N1048" s="31" t="str">
        <f>IF(Investments_Import!F1048="","",Investments_Import!F1048)</f>
        <v/>
      </c>
      <c r="O1048" s="31" t="str">
        <f t="shared" si="332"/>
        <v/>
      </c>
      <c r="P1048" s="3" t="str">
        <f>IF(Investments_Import!G1048="","",Investments_Import!G1048)</f>
        <v/>
      </c>
      <c r="Q1048" s="3" t="str">
        <f>IF(Investments_Import!H1048="","",Investments_Import!H1048)</f>
        <v/>
      </c>
      <c r="R1048" s="37" t="str">
        <f t="shared" si="333"/>
        <v/>
      </c>
      <c r="S1048" s="37" t="str">
        <f t="shared" si="334"/>
        <v/>
      </c>
      <c r="U1048" s="36" t="str">
        <f>IF(Mining_Import!A1048="","",Mining_Import!A1048)</f>
        <v/>
      </c>
      <c r="V1048" s="22" t="str">
        <f t="shared" si="342"/>
        <v/>
      </c>
      <c r="W1048" s="127" t="str">
        <f t="shared" si="343"/>
        <v/>
      </c>
      <c r="X1048" s="127" t="str">
        <f t="shared" si="344"/>
        <v/>
      </c>
      <c r="Y1048" s="127" t="str">
        <f t="shared" si="345"/>
        <v/>
      </c>
      <c r="Z1048" s="36" t="str">
        <f>IF(Mining_Import!B1048="","",Mining_Import!B1048)</f>
        <v/>
      </c>
      <c r="AA1048" s="184" t="str">
        <f>IF(Mining_Import!$C1048="","",Mining_Import!$C1048)</f>
        <v/>
      </c>
      <c r="AB1048" s="122" t="str">
        <f t="shared" si="346"/>
        <v/>
      </c>
      <c r="AC1048" s="122" t="str">
        <f>IF($Y1048&gt;Dashboard!$Q$19,$AB1048,"")</f>
        <v/>
      </c>
      <c r="AD1048" s="43" t="str">
        <f t="shared" si="347"/>
        <v/>
      </c>
      <c r="AE1048" s="36" t="str">
        <f>IF(Mining_Import!D1048="","",Mining_Import!D1048)</f>
        <v/>
      </c>
      <c r="AF1048" s="36" t="str">
        <f>IF(Mining_Import!E1048="","",Mining_Import!E1048)</f>
        <v/>
      </c>
      <c r="AG1048" s="36" t="str">
        <f>IF(Mining_Import!F1048="","",Mining_Import!F1048)</f>
        <v/>
      </c>
      <c r="AH1048" s="36" t="str">
        <f>IF(Mining_Import!G1048="","",Mining_Import!G1048)</f>
        <v/>
      </c>
      <c r="AI1048" s="36" t="str">
        <f>IF(Mining_Import!H1048="","",Mining_Import!H1048)</f>
        <v/>
      </c>
      <c r="AJ1048" s="36" t="str">
        <f>IF(Mining_Import!I1048="","",Mining_Import!I1048)</f>
        <v/>
      </c>
      <c r="BY1048" s="120" t="str">
        <f t="shared" si="335"/>
        <v/>
      </c>
      <c r="BZ1048" s="184" t="str">
        <f t="shared" si="348"/>
        <v/>
      </c>
      <c r="CA1048" s="37" t="str">
        <f>IFERROR(VLOOKUP($BY1048,Account_Value!$C$2:$F$2500,4,0),"")</f>
        <v/>
      </c>
      <c r="CB1048" s="43" t="str">
        <f t="shared" si="336"/>
        <v/>
      </c>
      <c r="CC1048" s="122" t="str">
        <f>IF($BZ1048="","",SUM($BZ$2:$BZ1048))</f>
        <v/>
      </c>
      <c r="CD1048" s="43" t="str">
        <f>IF($BZ1048="","",$BU$19*(SUM($BZ$2:$BZ1048)))</f>
        <v/>
      </c>
    </row>
    <row r="1049" spans="1:82">
      <c r="A1049" s="4" t="str">
        <f t="shared" si="337"/>
        <v/>
      </c>
      <c r="B1049" s="21" t="str">
        <f>IF(Investments_Import!A1049="","",Investments_Import!A1049)</f>
        <v/>
      </c>
      <c r="C1049" s="22" t="str">
        <f t="shared" si="330"/>
        <v/>
      </c>
      <c r="D1049" s="51" t="str">
        <f t="shared" si="338"/>
        <v/>
      </c>
      <c r="E1049" s="3" t="str">
        <f>IF(Investments_Import!B1049="","",Investments_Import!B1049)</f>
        <v/>
      </c>
      <c r="F1049" s="54" t="str">
        <f t="shared" si="339"/>
        <v xml:space="preserve"> </v>
      </c>
      <c r="G1049" s="54" t="str">
        <f>IF($B1049="","",COUNTIF($F$2:$F1049,$F1049))</f>
        <v/>
      </c>
      <c r="H1049" s="53" t="str">
        <f t="shared" si="340"/>
        <v xml:space="preserve">  </v>
      </c>
      <c r="I1049" s="3" t="str">
        <f>IF(Investments_Import!C1049="","",Investments_Import!C1049)</f>
        <v/>
      </c>
      <c r="J1049" s="108" t="str">
        <f>IF(Investments_Import!D1049="","",Investments_Import!D1049)</f>
        <v/>
      </c>
      <c r="K1049" s="108" t="str">
        <f t="shared" si="341"/>
        <v/>
      </c>
      <c r="L1049" s="47" t="str">
        <f>IF(Investments_Import!E1049="","",Investments_Import!E1049)</f>
        <v/>
      </c>
      <c r="M1049" s="47" t="str">
        <f t="shared" si="331"/>
        <v/>
      </c>
      <c r="N1049" s="31" t="str">
        <f>IF(Investments_Import!F1049="","",Investments_Import!F1049)</f>
        <v/>
      </c>
      <c r="O1049" s="31" t="str">
        <f t="shared" si="332"/>
        <v/>
      </c>
      <c r="P1049" s="3" t="str">
        <f>IF(Investments_Import!G1049="","",Investments_Import!G1049)</f>
        <v/>
      </c>
      <c r="Q1049" s="3" t="str">
        <f>IF(Investments_Import!H1049="","",Investments_Import!H1049)</f>
        <v/>
      </c>
      <c r="R1049" s="37" t="str">
        <f t="shared" si="333"/>
        <v/>
      </c>
      <c r="S1049" s="37" t="str">
        <f t="shared" si="334"/>
        <v/>
      </c>
      <c r="U1049" s="36" t="str">
        <f>IF(Mining_Import!A1049="","",Mining_Import!A1049)</f>
        <v/>
      </c>
      <c r="V1049" s="22" t="str">
        <f t="shared" si="342"/>
        <v/>
      </c>
      <c r="W1049" s="127" t="str">
        <f t="shared" si="343"/>
        <v/>
      </c>
      <c r="X1049" s="127" t="str">
        <f t="shared" si="344"/>
        <v/>
      </c>
      <c r="Y1049" s="127" t="str">
        <f t="shared" si="345"/>
        <v/>
      </c>
      <c r="Z1049" s="36" t="str">
        <f>IF(Mining_Import!B1049="","",Mining_Import!B1049)</f>
        <v/>
      </c>
      <c r="AA1049" s="184" t="str">
        <f>IF(Mining_Import!$C1049="","",Mining_Import!$C1049)</f>
        <v/>
      </c>
      <c r="AB1049" s="122" t="str">
        <f t="shared" si="346"/>
        <v/>
      </c>
      <c r="AC1049" s="122" t="str">
        <f>IF($Y1049&gt;Dashboard!$Q$19,$AB1049,"")</f>
        <v/>
      </c>
      <c r="AD1049" s="43" t="str">
        <f t="shared" si="347"/>
        <v/>
      </c>
      <c r="AE1049" s="36" t="str">
        <f>IF(Mining_Import!D1049="","",Mining_Import!D1049)</f>
        <v/>
      </c>
      <c r="AF1049" s="36" t="str">
        <f>IF(Mining_Import!E1049="","",Mining_Import!E1049)</f>
        <v/>
      </c>
      <c r="AG1049" s="36" t="str">
        <f>IF(Mining_Import!F1049="","",Mining_Import!F1049)</f>
        <v/>
      </c>
      <c r="AH1049" s="36" t="str">
        <f>IF(Mining_Import!G1049="","",Mining_Import!G1049)</f>
        <v/>
      </c>
      <c r="AI1049" s="36" t="str">
        <f>IF(Mining_Import!H1049="","",Mining_Import!H1049)</f>
        <v/>
      </c>
      <c r="AJ1049" s="36" t="str">
        <f>IF(Mining_Import!I1049="","",Mining_Import!I1049)</f>
        <v/>
      </c>
      <c r="BY1049" s="120" t="str">
        <f t="shared" si="335"/>
        <v/>
      </c>
      <c r="BZ1049" s="184" t="str">
        <f t="shared" si="348"/>
        <v/>
      </c>
      <c r="CA1049" s="37" t="str">
        <f>IFERROR(VLOOKUP($BY1049,Account_Value!$C$2:$F$2500,4,0),"")</f>
        <v/>
      </c>
      <c r="CB1049" s="43" t="str">
        <f t="shared" si="336"/>
        <v/>
      </c>
      <c r="CC1049" s="122" t="str">
        <f>IF($BZ1049="","",SUM($BZ$2:$BZ1049))</f>
        <v/>
      </c>
      <c r="CD1049" s="43" t="str">
        <f>IF($BZ1049="","",$BU$19*(SUM($BZ$2:$BZ1049)))</f>
        <v/>
      </c>
    </row>
    <row r="1050" spans="1:82">
      <c r="A1050" s="4" t="str">
        <f t="shared" si="337"/>
        <v/>
      </c>
      <c r="B1050" s="21" t="str">
        <f>IF(Investments_Import!A1050="","",Investments_Import!A1050)</f>
        <v/>
      </c>
      <c r="C1050" s="22" t="str">
        <f t="shared" si="330"/>
        <v/>
      </c>
      <c r="D1050" s="51" t="str">
        <f t="shared" si="338"/>
        <v/>
      </c>
      <c r="E1050" s="3" t="str">
        <f>IF(Investments_Import!B1050="","",Investments_Import!B1050)</f>
        <v/>
      </c>
      <c r="F1050" s="54" t="str">
        <f t="shared" si="339"/>
        <v xml:space="preserve"> </v>
      </c>
      <c r="G1050" s="54" t="str">
        <f>IF($B1050="","",COUNTIF($F$2:$F1050,$F1050))</f>
        <v/>
      </c>
      <c r="H1050" s="53" t="str">
        <f t="shared" si="340"/>
        <v xml:space="preserve">  </v>
      </c>
      <c r="I1050" s="3" t="str">
        <f>IF(Investments_Import!C1050="","",Investments_Import!C1050)</f>
        <v/>
      </c>
      <c r="J1050" s="108" t="str">
        <f>IF(Investments_Import!D1050="","",Investments_Import!D1050)</f>
        <v/>
      </c>
      <c r="K1050" s="108" t="str">
        <f t="shared" si="341"/>
        <v/>
      </c>
      <c r="L1050" s="47" t="str">
        <f>IF(Investments_Import!E1050="","",Investments_Import!E1050)</f>
        <v/>
      </c>
      <c r="M1050" s="47" t="str">
        <f t="shared" si="331"/>
        <v/>
      </c>
      <c r="N1050" s="31" t="str">
        <f>IF(Investments_Import!F1050="","",Investments_Import!F1050)</f>
        <v/>
      </c>
      <c r="O1050" s="31" t="str">
        <f t="shared" si="332"/>
        <v/>
      </c>
      <c r="P1050" s="3" t="str">
        <f>IF(Investments_Import!G1050="","",Investments_Import!G1050)</f>
        <v/>
      </c>
      <c r="Q1050" s="3" t="str">
        <f>IF(Investments_Import!H1050="","",Investments_Import!H1050)</f>
        <v/>
      </c>
      <c r="R1050" s="37" t="str">
        <f t="shared" si="333"/>
        <v/>
      </c>
      <c r="S1050" s="37" t="str">
        <f t="shared" si="334"/>
        <v/>
      </c>
      <c r="U1050" s="36" t="str">
        <f>IF(Mining_Import!A1050="","",Mining_Import!A1050)</f>
        <v/>
      </c>
      <c r="V1050" s="22" t="str">
        <f t="shared" si="342"/>
        <v/>
      </c>
      <c r="W1050" s="127" t="str">
        <f t="shared" si="343"/>
        <v/>
      </c>
      <c r="X1050" s="127" t="str">
        <f t="shared" si="344"/>
        <v/>
      </c>
      <c r="Y1050" s="127" t="str">
        <f t="shared" si="345"/>
        <v/>
      </c>
      <c r="Z1050" s="36" t="str">
        <f>IF(Mining_Import!B1050="","",Mining_Import!B1050)</f>
        <v/>
      </c>
      <c r="AA1050" s="184" t="str">
        <f>IF(Mining_Import!$C1050="","",Mining_Import!$C1050)</f>
        <v/>
      </c>
      <c r="AB1050" s="122" t="str">
        <f t="shared" si="346"/>
        <v/>
      </c>
      <c r="AC1050" s="122" t="str">
        <f>IF($Y1050&gt;Dashboard!$Q$19,$AB1050,"")</f>
        <v/>
      </c>
      <c r="AD1050" s="43" t="str">
        <f t="shared" si="347"/>
        <v/>
      </c>
      <c r="AE1050" s="36" t="str">
        <f>IF(Mining_Import!D1050="","",Mining_Import!D1050)</f>
        <v/>
      </c>
      <c r="AF1050" s="36" t="str">
        <f>IF(Mining_Import!E1050="","",Mining_Import!E1050)</f>
        <v/>
      </c>
      <c r="AG1050" s="36" t="str">
        <f>IF(Mining_Import!F1050="","",Mining_Import!F1050)</f>
        <v/>
      </c>
      <c r="AH1050" s="36" t="str">
        <f>IF(Mining_Import!G1050="","",Mining_Import!G1050)</f>
        <v/>
      </c>
      <c r="AI1050" s="36" t="str">
        <f>IF(Mining_Import!H1050="","",Mining_Import!H1050)</f>
        <v/>
      </c>
      <c r="AJ1050" s="36" t="str">
        <f>IF(Mining_Import!I1050="","",Mining_Import!I1050)</f>
        <v/>
      </c>
      <c r="BY1050" s="120" t="str">
        <f t="shared" si="335"/>
        <v/>
      </c>
      <c r="BZ1050" s="184" t="str">
        <f t="shared" si="348"/>
        <v/>
      </c>
      <c r="CA1050" s="37" t="str">
        <f>IFERROR(VLOOKUP($BY1050,Account_Value!$C$2:$F$2500,4,0),"")</f>
        <v/>
      </c>
      <c r="CB1050" s="43" t="str">
        <f t="shared" si="336"/>
        <v/>
      </c>
      <c r="CC1050" s="122" t="str">
        <f>IF($BZ1050="","",SUM($BZ$2:$BZ1050))</f>
        <v/>
      </c>
      <c r="CD1050" s="43" t="str">
        <f>IF($BZ1050="","",$BU$19*(SUM($BZ$2:$BZ1050)))</f>
        <v/>
      </c>
    </row>
    <row r="1051" spans="1:82">
      <c r="A1051" s="4" t="str">
        <f t="shared" si="337"/>
        <v/>
      </c>
      <c r="B1051" s="21" t="str">
        <f>IF(Investments_Import!A1051="","",Investments_Import!A1051)</f>
        <v/>
      </c>
      <c r="C1051" s="22" t="str">
        <f t="shared" si="330"/>
        <v/>
      </c>
      <c r="D1051" s="51" t="str">
        <f t="shared" si="338"/>
        <v/>
      </c>
      <c r="E1051" s="3" t="str">
        <f>IF(Investments_Import!B1051="","",Investments_Import!B1051)</f>
        <v/>
      </c>
      <c r="F1051" s="54" t="str">
        <f t="shared" si="339"/>
        <v xml:space="preserve"> </v>
      </c>
      <c r="G1051" s="54" t="str">
        <f>IF($B1051="","",COUNTIF($F$2:$F1051,$F1051))</f>
        <v/>
      </c>
      <c r="H1051" s="53" t="str">
        <f t="shared" si="340"/>
        <v xml:space="preserve">  </v>
      </c>
      <c r="I1051" s="3" t="str">
        <f>IF(Investments_Import!C1051="","",Investments_Import!C1051)</f>
        <v/>
      </c>
      <c r="J1051" s="108" t="str">
        <f>IF(Investments_Import!D1051="","",Investments_Import!D1051)</f>
        <v/>
      </c>
      <c r="K1051" s="108" t="str">
        <f t="shared" si="341"/>
        <v/>
      </c>
      <c r="L1051" s="47" t="str">
        <f>IF(Investments_Import!E1051="","",Investments_Import!E1051)</f>
        <v/>
      </c>
      <c r="M1051" s="47" t="str">
        <f t="shared" si="331"/>
        <v/>
      </c>
      <c r="N1051" s="31" t="str">
        <f>IF(Investments_Import!F1051="","",Investments_Import!F1051)</f>
        <v/>
      </c>
      <c r="O1051" s="31" t="str">
        <f t="shared" si="332"/>
        <v/>
      </c>
      <c r="P1051" s="3" t="str">
        <f>IF(Investments_Import!G1051="","",Investments_Import!G1051)</f>
        <v/>
      </c>
      <c r="Q1051" s="3" t="str">
        <f>IF(Investments_Import!H1051="","",Investments_Import!H1051)</f>
        <v/>
      </c>
      <c r="R1051" s="37" t="str">
        <f t="shared" si="333"/>
        <v/>
      </c>
      <c r="S1051" s="37" t="str">
        <f t="shared" si="334"/>
        <v/>
      </c>
      <c r="U1051" s="36" t="str">
        <f>IF(Mining_Import!A1051="","",Mining_Import!A1051)</f>
        <v/>
      </c>
      <c r="V1051" s="22" t="str">
        <f t="shared" si="342"/>
        <v/>
      </c>
      <c r="W1051" s="127" t="str">
        <f t="shared" si="343"/>
        <v/>
      </c>
      <c r="X1051" s="127" t="str">
        <f t="shared" si="344"/>
        <v/>
      </c>
      <c r="Y1051" s="127" t="str">
        <f t="shared" si="345"/>
        <v/>
      </c>
      <c r="Z1051" s="36" t="str">
        <f>IF(Mining_Import!B1051="","",Mining_Import!B1051)</f>
        <v/>
      </c>
      <c r="AA1051" s="184" t="str">
        <f>IF(Mining_Import!$C1051="","",Mining_Import!$C1051)</f>
        <v/>
      </c>
      <c r="AB1051" s="122" t="str">
        <f t="shared" si="346"/>
        <v/>
      </c>
      <c r="AC1051" s="122" t="str">
        <f>IF($Y1051&gt;Dashboard!$Q$19,$AB1051,"")</f>
        <v/>
      </c>
      <c r="AD1051" s="43" t="str">
        <f t="shared" si="347"/>
        <v/>
      </c>
      <c r="AE1051" s="36" t="str">
        <f>IF(Mining_Import!D1051="","",Mining_Import!D1051)</f>
        <v/>
      </c>
      <c r="AF1051" s="36" t="str">
        <f>IF(Mining_Import!E1051="","",Mining_Import!E1051)</f>
        <v/>
      </c>
      <c r="AG1051" s="36" t="str">
        <f>IF(Mining_Import!F1051="","",Mining_Import!F1051)</f>
        <v/>
      </c>
      <c r="AH1051" s="36" t="str">
        <f>IF(Mining_Import!G1051="","",Mining_Import!G1051)</f>
        <v/>
      </c>
      <c r="AI1051" s="36" t="str">
        <f>IF(Mining_Import!H1051="","",Mining_Import!H1051)</f>
        <v/>
      </c>
      <c r="AJ1051" s="36" t="str">
        <f>IF(Mining_Import!I1051="","",Mining_Import!I1051)</f>
        <v/>
      </c>
      <c r="BY1051" s="120" t="str">
        <f t="shared" si="335"/>
        <v/>
      </c>
      <c r="BZ1051" s="184" t="str">
        <f t="shared" si="348"/>
        <v/>
      </c>
      <c r="CA1051" s="37" t="str">
        <f>IFERROR(VLOOKUP($BY1051,Account_Value!$C$2:$F$2500,4,0),"")</f>
        <v/>
      </c>
      <c r="CB1051" s="43" t="str">
        <f t="shared" si="336"/>
        <v/>
      </c>
      <c r="CC1051" s="122" t="str">
        <f>IF($BZ1051="","",SUM($BZ$2:$BZ1051))</f>
        <v/>
      </c>
      <c r="CD1051" s="43" t="str">
        <f>IF($BZ1051="","",$BU$19*(SUM($BZ$2:$BZ1051)))</f>
        <v/>
      </c>
    </row>
    <row r="1052" spans="1:82">
      <c r="A1052" s="4" t="str">
        <f t="shared" si="337"/>
        <v/>
      </c>
      <c r="B1052" s="21" t="str">
        <f>IF(Investments_Import!A1052="","",Investments_Import!A1052)</f>
        <v/>
      </c>
      <c r="C1052" s="22" t="str">
        <f t="shared" si="330"/>
        <v/>
      </c>
      <c r="D1052" s="51" t="str">
        <f t="shared" si="338"/>
        <v/>
      </c>
      <c r="E1052" s="3" t="str">
        <f>IF(Investments_Import!B1052="","",Investments_Import!B1052)</f>
        <v/>
      </c>
      <c r="F1052" s="54" t="str">
        <f t="shared" si="339"/>
        <v xml:space="preserve"> </v>
      </c>
      <c r="G1052" s="54" t="str">
        <f>IF($B1052="","",COUNTIF($F$2:$F1052,$F1052))</f>
        <v/>
      </c>
      <c r="H1052" s="53" t="str">
        <f t="shared" si="340"/>
        <v xml:space="preserve">  </v>
      </c>
      <c r="I1052" s="3" t="str">
        <f>IF(Investments_Import!C1052="","",Investments_Import!C1052)</f>
        <v/>
      </c>
      <c r="J1052" s="108" t="str">
        <f>IF(Investments_Import!D1052="","",Investments_Import!D1052)</f>
        <v/>
      </c>
      <c r="K1052" s="108" t="str">
        <f t="shared" si="341"/>
        <v/>
      </c>
      <c r="L1052" s="47" t="str">
        <f>IF(Investments_Import!E1052="","",Investments_Import!E1052)</f>
        <v/>
      </c>
      <c r="M1052" s="47" t="str">
        <f t="shared" si="331"/>
        <v/>
      </c>
      <c r="N1052" s="31" t="str">
        <f>IF(Investments_Import!F1052="","",Investments_Import!F1052)</f>
        <v/>
      </c>
      <c r="O1052" s="31" t="str">
        <f t="shared" si="332"/>
        <v/>
      </c>
      <c r="P1052" s="3" t="str">
        <f>IF(Investments_Import!G1052="","",Investments_Import!G1052)</f>
        <v/>
      </c>
      <c r="Q1052" s="3" t="str">
        <f>IF(Investments_Import!H1052="","",Investments_Import!H1052)</f>
        <v/>
      </c>
      <c r="R1052" s="37" t="str">
        <f t="shared" si="333"/>
        <v/>
      </c>
      <c r="S1052" s="37" t="str">
        <f t="shared" si="334"/>
        <v/>
      </c>
      <c r="U1052" s="36" t="str">
        <f>IF(Mining_Import!A1052="","",Mining_Import!A1052)</f>
        <v/>
      </c>
      <c r="V1052" s="22" t="str">
        <f t="shared" si="342"/>
        <v/>
      </c>
      <c r="W1052" s="127" t="str">
        <f t="shared" si="343"/>
        <v/>
      </c>
      <c r="X1052" s="127" t="str">
        <f t="shared" si="344"/>
        <v/>
      </c>
      <c r="Y1052" s="127" t="str">
        <f t="shared" si="345"/>
        <v/>
      </c>
      <c r="Z1052" s="36" t="str">
        <f>IF(Mining_Import!B1052="","",Mining_Import!B1052)</f>
        <v/>
      </c>
      <c r="AA1052" s="184" t="str">
        <f>IF(Mining_Import!$C1052="","",Mining_Import!$C1052)</f>
        <v/>
      </c>
      <c r="AB1052" s="122" t="str">
        <f t="shared" si="346"/>
        <v/>
      </c>
      <c r="AC1052" s="122" t="str">
        <f>IF($Y1052&gt;Dashboard!$Q$19,$AB1052,"")</f>
        <v/>
      </c>
      <c r="AD1052" s="43" t="str">
        <f t="shared" si="347"/>
        <v/>
      </c>
      <c r="AE1052" s="36" t="str">
        <f>IF(Mining_Import!D1052="","",Mining_Import!D1052)</f>
        <v/>
      </c>
      <c r="AF1052" s="36" t="str">
        <f>IF(Mining_Import!E1052="","",Mining_Import!E1052)</f>
        <v/>
      </c>
      <c r="AG1052" s="36" t="str">
        <f>IF(Mining_Import!F1052="","",Mining_Import!F1052)</f>
        <v/>
      </c>
      <c r="AH1052" s="36" t="str">
        <f>IF(Mining_Import!G1052="","",Mining_Import!G1052)</f>
        <v/>
      </c>
      <c r="AI1052" s="36" t="str">
        <f>IF(Mining_Import!H1052="","",Mining_Import!H1052)</f>
        <v/>
      </c>
      <c r="AJ1052" s="36" t="str">
        <f>IF(Mining_Import!I1052="","",Mining_Import!I1052)</f>
        <v/>
      </c>
      <c r="BY1052" s="120" t="str">
        <f t="shared" si="335"/>
        <v/>
      </c>
      <c r="BZ1052" s="184" t="str">
        <f t="shared" si="348"/>
        <v/>
      </c>
      <c r="CA1052" s="37" t="str">
        <f>IFERROR(VLOOKUP($BY1052,Account_Value!$C$2:$F$2500,4,0),"")</f>
        <v/>
      </c>
      <c r="CB1052" s="43" t="str">
        <f t="shared" si="336"/>
        <v/>
      </c>
      <c r="CC1052" s="122" t="str">
        <f>IF($BZ1052="","",SUM($BZ$2:$BZ1052))</f>
        <v/>
      </c>
      <c r="CD1052" s="43" t="str">
        <f>IF($BZ1052="","",$BU$19*(SUM($BZ$2:$BZ1052)))</f>
        <v/>
      </c>
    </row>
    <row r="1053" spans="1:82">
      <c r="A1053" s="4" t="str">
        <f t="shared" si="337"/>
        <v/>
      </c>
      <c r="B1053" s="21" t="str">
        <f>IF(Investments_Import!A1053="","",Investments_Import!A1053)</f>
        <v/>
      </c>
      <c r="C1053" s="22" t="str">
        <f t="shared" si="330"/>
        <v/>
      </c>
      <c r="D1053" s="51" t="str">
        <f t="shared" si="338"/>
        <v/>
      </c>
      <c r="E1053" s="3" t="str">
        <f>IF(Investments_Import!B1053="","",Investments_Import!B1053)</f>
        <v/>
      </c>
      <c r="F1053" s="54" t="str">
        <f t="shared" si="339"/>
        <v xml:space="preserve"> </v>
      </c>
      <c r="G1053" s="54" t="str">
        <f>IF($B1053="","",COUNTIF($F$2:$F1053,$F1053))</f>
        <v/>
      </c>
      <c r="H1053" s="53" t="str">
        <f t="shared" si="340"/>
        <v xml:space="preserve">  </v>
      </c>
      <c r="I1053" s="3" t="str">
        <f>IF(Investments_Import!C1053="","",Investments_Import!C1053)</f>
        <v/>
      </c>
      <c r="J1053" s="108" t="str">
        <f>IF(Investments_Import!D1053="","",Investments_Import!D1053)</f>
        <v/>
      </c>
      <c r="K1053" s="108" t="str">
        <f t="shared" si="341"/>
        <v/>
      </c>
      <c r="L1053" s="47" t="str">
        <f>IF(Investments_Import!E1053="","",Investments_Import!E1053)</f>
        <v/>
      </c>
      <c r="M1053" s="47" t="str">
        <f t="shared" si="331"/>
        <v/>
      </c>
      <c r="N1053" s="31" t="str">
        <f>IF(Investments_Import!F1053="","",Investments_Import!F1053)</f>
        <v/>
      </c>
      <c r="O1053" s="31" t="str">
        <f t="shared" si="332"/>
        <v/>
      </c>
      <c r="P1053" s="3" t="str">
        <f>IF(Investments_Import!G1053="","",Investments_Import!G1053)</f>
        <v/>
      </c>
      <c r="Q1053" s="3" t="str">
        <f>IF(Investments_Import!H1053="","",Investments_Import!H1053)</f>
        <v/>
      </c>
      <c r="R1053" s="37" t="str">
        <f t="shared" si="333"/>
        <v/>
      </c>
      <c r="S1053" s="37" t="str">
        <f t="shared" si="334"/>
        <v/>
      </c>
      <c r="U1053" s="36" t="str">
        <f>IF(Mining_Import!A1053="","",Mining_Import!A1053)</f>
        <v/>
      </c>
      <c r="V1053" s="22" t="str">
        <f t="shared" si="342"/>
        <v/>
      </c>
      <c r="W1053" s="127" t="str">
        <f t="shared" si="343"/>
        <v/>
      </c>
      <c r="X1053" s="127" t="str">
        <f t="shared" si="344"/>
        <v/>
      </c>
      <c r="Y1053" s="127" t="str">
        <f t="shared" si="345"/>
        <v/>
      </c>
      <c r="Z1053" s="36" t="str">
        <f>IF(Mining_Import!B1053="","",Mining_Import!B1053)</f>
        <v/>
      </c>
      <c r="AA1053" s="184" t="str">
        <f>IF(Mining_Import!$C1053="","",Mining_Import!$C1053)</f>
        <v/>
      </c>
      <c r="AB1053" s="122" t="str">
        <f t="shared" si="346"/>
        <v/>
      </c>
      <c r="AC1053" s="122" t="str">
        <f>IF($Y1053&gt;Dashboard!$Q$19,$AB1053,"")</f>
        <v/>
      </c>
      <c r="AD1053" s="43" t="str">
        <f t="shared" si="347"/>
        <v/>
      </c>
      <c r="AE1053" s="36" t="str">
        <f>IF(Mining_Import!D1053="","",Mining_Import!D1053)</f>
        <v/>
      </c>
      <c r="AF1053" s="36" t="str">
        <f>IF(Mining_Import!E1053="","",Mining_Import!E1053)</f>
        <v/>
      </c>
      <c r="AG1053" s="36" t="str">
        <f>IF(Mining_Import!F1053="","",Mining_Import!F1053)</f>
        <v/>
      </c>
      <c r="AH1053" s="36" t="str">
        <f>IF(Mining_Import!G1053="","",Mining_Import!G1053)</f>
        <v/>
      </c>
      <c r="AI1053" s="36" t="str">
        <f>IF(Mining_Import!H1053="","",Mining_Import!H1053)</f>
        <v/>
      </c>
      <c r="AJ1053" s="36" t="str">
        <f>IF(Mining_Import!I1053="","",Mining_Import!I1053)</f>
        <v/>
      </c>
      <c r="BY1053" s="120" t="str">
        <f t="shared" si="335"/>
        <v/>
      </c>
      <c r="BZ1053" s="184" t="str">
        <f t="shared" si="348"/>
        <v/>
      </c>
      <c r="CA1053" s="37" t="str">
        <f>IFERROR(VLOOKUP($BY1053,Account_Value!$C$2:$F$2500,4,0),"")</f>
        <v/>
      </c>
      <c r="CB1053" s="43" t="str">
        <f t="shared" si="336"/>
        <v/>
      </c>
      <c r="CC1053" s="122" t="str">
        <f>IF($BZ1053="","",SUM($BZ$2:$BZ1053))</f>
        <v/>
      </c>
      <c r="CD1053" s="43" t="str">
        <f>IF($BZ1053="","",$BU$19*(SUM($BZ$2:$BZ1053)))</f>
        <v/>
      </c>
    </row>
    <row r="1054" spans="1:82">
      <c r="A1054" s="4" t="str">
        <f t="shared" si="337"/>
        <v/>
      </c>
      <c r="B1054" s="21" t="str">
        <f>IF(Investments_Import!A1054="","",Investments_Import!A1054)</f>
        <v/>
      </c>
      <c r="C1054" s="22" t="str">
        <f t="shared" si="330"/>
        <v/>
      </c>
      <c r="D1054" s="51" t="str">
        <f t="shared" si="338"/>
        <v/>
      </c>
      <c r="E1054" s="3" t="str">
        <f>IF(Investments_Import!B1054="","",Investments_Import!B1054)</f>
        <v/>
      </c>
      <c r="F1054" s="54" t="str">
        <f t="shared" si="339"/>
        <v xml:space="preserve"> </v>
      </c>
      <c r="G1054" s="54" t="str">
        <f>IF($B1054="","",COUNTIF($F$2:$F1054,$F1054))</f>
        <v/>
      </c>
      <c r="H1054" s="53" t="str">
        <f t="shared" si="340"/>
        <v xml:space="preserve">  </v>
      </c>
      <c r="I1054" s="3" t="str">
        <f>IF(Investments_Import!C1054="","",Investments_Import!C1054)</f>
        <v/>
      </c>
      <c r="J1054" s="108" t="str">
        <f>IF(Investments_Import!D1054="","",Investments_Import!D1054)</f>
        <v/>
      </c>
      <c r="K1054" s="108" t="str">
        <f t="shared" si="341"/>
        <v/>
      </c>
      <c r="L1054" s="47" t="str">
        <f>IF(Investments_Import!E1054="","",Investments_Import!E1054)</f>
        <v/>
      </c>
      <c r="M1054" s="47" t="str">
        <f t="shared" si="331"/>
        <v/>
      </c>
      <c r="N1054" s="31" t="str">
        <f>IF(Investments_Import!F1054="","",Investments_Import!F1054)</f>
        <v/>
      </c>
      <c r="O1054" s="31" t="str">
        <f t="shared" si="332"/>
        <v/>
      </c>
      <c r="P1054" s="3" t="str">
        <f>IF(Investments_Import!G1054="","",Investments_Import!G1054)</f>
        <v/>
      </c>
      <c r="Q1054" s="3" t="str">
        <f>IF(Investments_Import!H1054="","",Investments_Import!H1054)</f>
        <v/>
      </c>
      <c r="R1054" s="37" t="str">
        <f t="shared" si="333"/>
        <v/>
      </c>
      <c r="S1054" s="37" t="str">
        <f t="shared" si="334"/>
        <v/>
      </c>
      <c r="U1054" s="36" t="str">
        <f>IF(Mining_Import!A1054="","",Mining_Import!A1054)</f>
        <v/>
      </c>
      <c r="V1054" s="22" t="str">
        <f t="shared" si="342"/>
        <v/>
      </c>
      <c r="W1054" s="127" t="str">
        <f t="shared" si="343"/>
        <v/>
      </c>
      <c r="X1054" s="127" t="str">
        <f t="shared" si="344"/>
        <v/>
      </c>
      <c r="Y1054" s="127" t="str">
        <f t="shared" si="345"/>
        <v/>
      </c>
      <c r="Z1054" s="36" t="str">
        <f>IF(Mining_Import!B1054="","",Mining_Import!B1054)</f>
        <v/>
      </c>
      <c r="AA1054" s="184" t="str">
        <f>IF(Mining_Import!$C1054="","",Mining_Import!$C1054)</f>
        <v/>
      </c>
      <c r="AB1054" s="122" t="str">
        <f t="shared" si="346"/>
        <v/>
      </c>
      <c r="AC1054" s="122" t="str">
        <f>IF($Y1054&gt;Dashboard!$Q$19,$AB1054,"")</f>
        <v/>
      </c>
      <c r="AD1054" s="43" t="str">
        <f t="shared" si="347"/>
        <v/>
      </c>
      <c r="AE1054" s="36" t="str">
        <f>IF(Mining_Import!D1054="","",Mining_Import!D1054)</f>
        <v/>
      </c>
      <c r="AF1054" s="36" t="str">
        <f>IF(Mining_Import!E1054="","",Mining_Import!E1054)</f>
        <v/>
      </c>
      <c r="AG1054" s="36" t="str">
        <f>IF(Mining_Import!F1054="","",Mining_Import!F1054)</f>
        <v/>
      </c>
      <c r="AH1054" s="36" t="str">
        <f>IF(Mining_Import!G1054="","",Mining_Import!G1054)</f>
        <v/>
      </c>
      <c r="AI1054" s="36" t="str">
        <f>IF(Mining_Import!H1054="","",Mining_Import!H1054)</f>
        <v/>
      </c>
      <c r="AJ1054" s="36" t="str">
        <f>IF(Mining_Import!I1054="","",Mining_Import!I1054)</f>
        <v/>
      </c>
      <c r="BY1054" s="120" t="str">
        <f t="shared" si="335"/>
        <v/>
      </c>
      <c r="BZ1054" s="184" t="str">
        <f t="shared" si="348"/>
        <v/>
      </c>
      <c r="CA1054" s="37" t="str">
        <f>IFERROR(VLOOKUP($BY1054,Account_Value!$C$2:$F$2500,4,0),"")</f>
        <v/>
      </c>
      <c r="CB1054" s="43" t="str">
        <f t="shared" si="336"/>
        <v/>
      </c>
      <c r="CC1054" s="122" t="str">
        <f>IF($BZ1054="","",SUM($BZ$2:$BZ1054))</f>
        <v/>
      </c>
      <c r="CD1054" s="43" t="str">
        <f>IF($BZ1054="","",$BU$19*(SUM($BZ$2:$BZ1054)))</f>
        <v/>
      </c>
    </row>
    <row r="1055" spans="1:82">
      <c r="A1055" s="4" t="str">
        <f t="shared" si="337"/>
        <v/>
      </c>
      <c r="B1055" s="21" t="str">
        <f>IF(Investments_Import!A1055="","",Investments_Import!A1055)</f>
        <v/>
      </c>
      <c r="C1055" s="22" t="str">
        <f t="shared" si="330"/>
        <v/>
      </c>
      <c r="D1055" s="51" t="str">
        <f t="shared" si="338"/>
        <v/>
      </c>
      <c r="E1055" s="3" t="str">
        <f>IF(Investments_Import!B1055="","",Investments_Import!B1055)</f>
        <v/>
      </c>
      <c r="F1055" s="54" t="str">
        <f t="shared" si="339"/>
        <v xml:space="preserve"> </v>
      </c>
      <c r="G1055" s="54" t="str">
        <f>IF($B1055="","",COUNTIF($F$2:$F1055,$F1055))</f>
        <v/>
      </c>
      <c r="H1055" s="53" t="str">
        <f t="shared" si="340"/>
        <v xml:space="preserve">  </v>
      </c>
      <c r="I1055" s="3" t="str">
        <f>IF(Investments_Import!C1055="","",Investments_Import!C1055)</f>
        <v/>
      </c>
      <c r="J1055" s="108" t="str">
        <f>IF(Investments_Import!D1055="","",Investments_Import!D1055)</f>
        <v/>
      </c>
      <c r="K1055" s="108" t="str">
        <f t="shared" si="341"/>
        <v/>
      </c>
      <c r="L1055" s="47" t="str">
        <f>IF(Investments_Import!E1055="","",Investments_Import!E1055)</f>
        <v/>
      </c>
      <c r="M1055" s="47" t="str">
        <f t="shared" si="331"/>
        <v/>
      </c>
      <c r="N1055" s="31" t="str">
        <f>IF(Investments_Import!F1055="","",Investments_Import!F1055)</f>
        <v/>
      </c>
      <c r="O1055" s="31" t="str">
        <f t="shared" si="332"/>
        <v/>
      </c>
      <c r="P1055" s="3" t="str">
        <f>IF(Investments_Import!G1055="","",Investments_Import!G1055)</f>
        <v/>
      </c>
      <c r="Q1055" s="3" t="str">
        <f>IF(Investments_Import!H1055="","",Investments_Import!H1055)</f>
        <v/>
      </c>
      <c r="R1055" s="37" t="str">
        <f t="shared" si="333"/>
        <v/>
      </c>
      <c r="S1055" s="37" t="str">
        <f t="shared" si="334"/>
        <v/>
      </c>
      <c r="U1055" s="36" t="str">
        <f>IF(Mining_Import!A1055="","",Mining_Import!A1055)</f>
        <v/>
      </c>
      <c r="V1055" s="22" t="str">
        <f t="shared" si="342"/>
        <v/>
      </c>
      <c r="W1055" s="127" t="str">
        <f t="shared" si="343"/>
        <v/>
      </c>
      <c r="X1055" s="127" t="str">
        <f t="shared" si="344"/>
        <v/>
      </c>
      <c r="Y1055" s="127" t="str">
        <f t="shared" si="345"/>
        <v/>
      </c>
      <c r="Z1055" s="36" t="str">
        <f>IF(Mining_Import!B1055="","",Mining_Import!B1055)</f>
        <v/>
      </c>
      <c r="AA1055" s="184" t="str">
        <f>IF(Mining_Import!$C1055="","",Mining_Import!$C1055)</f>
        <v/>
      </c>
      <c r="AB1055" s="122" t="str">
        <f t="shared" si="346"/>
        <v/>
      </c>
      <c r="AC1055" s="122" t="str">
        <f>IF($Y1055&gt;Dashboard!$Q$19,$AB1055,"")</f>
        <v/>
      </c>
      <c r="AD1055" s="43" t="str">
        <f t="shared" si="347"/>
        <v/>
      </c>
      <c r="AE1055" s="36" t="str">
        <f>IF(Mining_Import!D1055="","",Mining_Import!D1055)</f>
        <v/>
      </c>
      <c r="AF1055" s="36" t="str">
        <f>IF(Mining_Import!E1055="","",Mining_Import!E1055)</f>
        <v/>
      </c>
      <c r="AG1055" s="36" t="str">
        <f>IF(Mining_Import!F1055="","",Mining_Import!F1055)</f>
        <v/>
      </c>
      <c r="AH1055" s="36" t="str">
        <f>IF(Mining_Import!G1055="","",Mining_Import!G1055)</f>
        <v/>
      </c>
      <c r="AI1055" s="36" t="str">
        <f>IF(Mining_Import!H1055="","",Mining_Import!H1055)</f>
        <v/>
      </c>
      <c r="AJ1055" s="36" t="str">
        <f>IF(Mining_Import!I1055="","",Mining_Import!I1055)</f>
        <v/>
      </c>
      <c r="BY1055" s="120" t="str">
        <f t="shared" si="335"/>
        <v/>
      </c>
      <c r="BZ1055" s="184" t="str">
        <f t="shared" si="348"/>
        <v/>
      </c>
      <c r="CA1055" s="37" t="str">
        <f>IFERROR(VLOOKUP($BY1055,Account_Value!$C$2:$F$2500,4,0),"")</f>
        <v/>
      </c>
      <c r="CB1055" s="43" t="str">
        <f t="shared" si="336"/>
        <v/>
      </c>
      <c r="CC1055" s="122" t="str">
        <f>IF($BZ1055="","",SUM($BZ$2:$BZ1055))</f>
        <v/>
      </c>
      <c r="CD1055" s="43" t="str">
        <f>IF($BZ1055="","",$BU$19*(SUM($BZ$2:$BZ1055)))</f>
        <v/>
      </c>
    </row>
    <row r="1056" spans="1:82">
      <c r="A1056" s="4" t="str">
        <f t="shared" si="337"/>
        <v/>
      </c>
      <c r="B1056" s="21" t="str">
        <f>IF(Investments_Import!A1056="","",Investments_Import!A1056)</f>
        <v/>
      </c>
      <c r="C1056" s="22" t="str">
        <f t="shared" si="330"/>
        <v/>
      </c>
      <c r="D1056" s="51" t="str">
        <f t="shared" si="338"/>
        <v/>
      </c>
      <c r="E1056" s="3" t="str">
        <f>IF(Investments_Import!B1056="","",Investments_Import!B1056)</f>
        <v/>
      </c>
      <c r="F1056" s="54" t="str">
        <f t="shared" si="339"/>
        <v xml:space="preserve"> </v>
      </c>
      <c r="G1056" s="54" t="str">
        <f>IF($B1056="","",COUNTIF($F$2:$F1056,$F1056))</f>
        <v/>
      </c>
      <c r="H1056" s="53" t="str">
        <f t="shared" si="340"/>
        <v xml:space="preserve">  </v>
      </c>
      <c r="I1056" s="3" t="str">
        <f>IF(Investments_Import!C1056="","",Investments_Import!C1056)</f>
        <v/>
      </c>
      <c r="J1056" s="108" t="str">
        <f>IF(Investments_Import!D1056="","",Investments_Import!D1056)</f>
        <v/>
      </c>
      <c r="K1056" s="108" t="str">
        <f t="shared" si="341"/>
        <v/>
      </c>
      <c r="L1056" s="47" t="str">
        <f>IF(Investments_Import!E1056="","",Investments_Import!E1056)</f>
        <v/>
      </c>
      <c r="M1056" s="47" t="str">
        <f t="shared" si="331"/>
        <v/>
      </c>
      <c r="N1056" s="31" t="str">
        <f>IF(Investments_Import!F1056="","",Investments_Import!F1056)</f>
        <v/>
      </c>
      <c r="O1056" s="31" t="str">
        <f t="shared" si="332"/>
        <v/>
      </c>
      <c r="P1056" s="3" t="str">
        <f>IF(Investments_Import!G1056="","",Investments_Import!G1056)</f>
        <v/>
      </c>
      <c r="Q1056" s="3" t="str">
        <f>IF(Investments_Import!H1056="","",Investments_Import!H1056)</f>
        <v/>
      </c>
      <c r="R1056" s="37" t="str">
        <f t="shared" si="333"/>
        <v/>
      </c>
      <c r="S1056" s="37" t="str">
        <f t="shared" si="334"/>
        <v/>
      </c>
      <c r="U1056" s="36" t="str">
        <f>IF(Mining_Import!A1056="","",Mining_Import!A1056)</f>
        <v/>
      </c>
      <c r="V1056" s="22" t="str">
        <f t="shared" si="342"/>
        <v/>
      </c>
      <c r="W1056" s="127" t="str">
        <f t="shared" si="343"/>
        <v/>
      </c>
      <c r="X1056" s="127" t="str">
        <f t="shared" si="344"/>
        <v/>
      </c>
      <c r="Y1056" s="127" t="str">
        <f t="shared" si="345"/>
        <v/>
      </c>
      <c r="Z1056" s="36" t="str">
        <f>IF(Mining_Import!B1056="","",Mining_Import!B1056)</f>
        <v/>
      </c>
      <c r="AA1056" s="184" t="str">
        <f>IF(Mining_Import!$C1056="","",Mining_Import!$C1056)</f>
        <v/>
      </c>
      <c r="AB1056" s="122" t="str">
        <f t="shared" si="346"/>
        <v/>
      </c>
      <c r="AC1056" s="122" t="str">
        <f>IF($Y1056&gt;Dashboard!$Q$19,$AB1056,"")</f>
        <v/>
      </c>
      <c r="AD1056" s="43" t="str">
        <f t="shared" si="347"/>
        <v/>
      </c>
      <c r="AE1056" s="36" t="str">
        <f>IF(Mining_Import!D1056="","",Mining_Import!D1056)</f>
        <v/>
      </c>
      <c r="AF1056" s="36" t="str">
        <f>IF(Mining_Import!E1056="","",Mining_Import!E1056)</f>
        <v/>
      </c>
      <c r="AG1056" s="36" t="str">
        <f>IF(Mining_Import!F1056="","",Mining_Import!F1056)</f>
        <v/>
      </c>
      <c r="AH1056" s="36" t="str">
        <f>IF(Mining_Import!G1056="","",Mining_Import!G1056)</f>
        <v/>
      </c>
      <c r="AI1056" s="36" t="str">
        <f>IF(Mining_Import!H1056="","",Mining_Import!H1056)</f>
        <v/>
      </c>
      <c r="AJ1056" s="36" t="str">
        <f>IF(Mining_Import!I1056="","",Mining_Import!I1056)</f>
        <v/>
      </c>
      <c r="BY1056" s="120" t="str">
        <f t="shared" si="335"/>
        <v/>
      </c>
      <c r="BZ1056" s="184" t="str">
        <f t="shared" si="348"/>
        <v/>
      </c>
      <c r="CA1056" s="37" t="str">
        <f>IFERROR(VLOOKUP($BY1056,Account_Value!$C$2:$F$2500,4,0),"")</f>
        <v/>
      </c>
      <c r="CB1056" s="43" t="str">
        <f t="shared" si="336"/>
        <v/>
      </c>
      <c r="CC1056" s="122" t="str">
        <f>IF($BZ1056="","",SUM($BZ$2:$BZ1056))</f>
        <v/>
      </c>
      <c r="CD1056" s="43" t="str">
        <f>IF($BZ1056="","",$BU$19*(SUM($BZ$2:$BZ1056)))</f>
        <v/>
      </c>
    </row>
    <row r="1057" spans="1:82">
      <c r="A1057" s="4" t="str">
        <f t="shared" si="337"/>
        <v/>
      </c>
      <c r="B1057" s="21" t="str">
        <f>IF(Investments_Import!A1057="","",Investments_Import!A1057)</f>
        <v/>
      </c>
      <c r="C1057" s="22" t="str">
        <f t="shared" si="330"/>
        <v/>
      </c>
      <c r="D1057" s="51" t="str">
        <f t="shared" si="338"/>
        <v/>
      </c>
      <c r="E1057" s="3" t="str">
        <f>IF(Investments_Import!B1057="","",Investments_Import!B1057)</f>
        <v/>
      </c>
      <c r="F1057" s="54" t="str">
        <f t="shared" si="339"/>
        <v xml:space="preserve"> </v>
      </c>
      <c r="G1057" s="54" t="str">
        <f>IF($B1057="","",COUNTIF($F$2:$F1057,$F1057))</f>
        <v/>
      </c>
      <c r="H1057" s="53" t="str">
        <f t="shared" si="340"/>
        <v xml:space="preserve">  </v>
      </c>
      <c r="I1057" s="3" t="str">
        <f>IF(Investments_Import!C1057="","",Investments_Import!C1057)</f>
        <v/>
      </c>
      <c r="J1057" s="108" t="str">
        <f>IF(Investments_Import!D1057="","",Investments_Import!D1057)</f>
        <v/>
      </c>
      <c r="K1057" s="108" t="str">
        <f t="shared" si="341"/>
        <v/>
      </c>
      <c r="L1057" s="47" t="str">
        <f>IF(Investments_Import!E1057="","",Investments_Import!E1057)</f>
        <v/>
      </c>
      <c r="M1057" s="47" t="str">
        <f t="shared" si="331"/>
        <v/>
      </c>
      <c r="N1057" s="31" t="str">
        <f>IF(Investments_Import!F1057="","",Investments_Import!F1057)</f>
        <v/>
      </c>
      <c r="O1057" s="31" t="str">
        <f t="shared" si="332"/>
        <v/>
      </c>
      <c r="P1057" s="3" t="str">
        <f>IF(Investments_Import!G1057="","",Investments_Import!G1057)</f>
        <v/>
      </c>
      <c r="Q1057" s="3" t="str">
        <f>IF(Investments_Import!H1057="","",Investments_Import!H1057)</f>
        <v/>
      </c>
      <c r="R1057" s="37" t="str">
        <f t="shared" si="333"/>
        <v/>
      </c>
      <c r="S1057" s="37" t="str">
        <f t="shared" si="334"/>
        <v/>
      </c>
      <c r="U1057" s="36" t="str">
        <f>IF(Mining_Import!A1057="","",Mining_Import!A1057)</f>
        <v/>
      </c>
      <c r="V1057" s="22" t="str">
        <f t="shared" si="342"/>
        <v/>
      </c>
      <c r="W1057" s="127" t="str">
        <f t="shared" si="343"/>
        <v/>
      </c>
      <c r="X1057" s="127" t="str">
        <f t="shared" si="344"/>
        <v/>
      </c>
      <c r="Y1057" s="127" t="str">
        <f t="shared" si="345"/>
        <v/>
      </c>
      <c r="Z1057" s="36" t="str">
        <f>IF(Mining_Import!B1057="","",Mining_Import!B1057)</f>
        <v/>
      </c>
      <c r="AA1057" s="184" t="str">
        <f>IF(Mining_Import!$C1057="","",Mining_Import!$C1057)</f>
        <v/>
      </c>
      <c r="AB1057" s="122" t="str">
        <f t="shared" si="346"/>
        <v/>
      </c>
      <c r="AC1057" s="122" t="str">
        <f>IF($Y1057&gt;Dashboard!$Q$19,$AB1057,"")</f>
        <v/>
      </c>
      <c r="AD1057" s="43" t="str">
        <f t="shared" si="347"/>
        <v/>
      </c>
      <c r="AE1057" s="36" t="str">
        <f>IF(Mining_Import!D1057="","",Mining_Import!D1057)</f>
        <v/>
      </c>
      <c r="AF1057" s="36" t="str">
        <f>IF(Mining_Import!E1057="","",Mining_Import!E1057)</f>
        <v/>
      </c>
      <c r="AG1057" s="36" t="str">
        <f>IF(Mining_Import!F1057="","",Mining_Import!F1057)</f>
        <v/>
      </c>
      <c r="AH1057" s="36" t="str">
        <f>IF(Mining_Import!G1057="","",Mining_Import!G1057)</f>
        <v/>
      </c>
      <c r="AI1057" s="36" t="str">
        <f>IF(Mining_Import!H1057="","",Mining_Import!H1057)</f>
        <v/>
      </c>
      <c r="AJ1057" s="36" t="str">
        <f>IF(Mining_Import!I1057="","",Mining_Import!I1057)</f>
        <v/>
      </c>
      <c r="BY1057" s="120" t="str">
        <f t="shared" si="335"/>
        <v/>
      </c>
      <c r="BZ1057" s="184" t="str">
        <f t="shared" si="348"/>
        <v/>
      </c>
      <c r="CA1057" s="37" t="str">
        <f>IFERROR(VLOOKUP($BY1057,Account_Value!$C$2:$F$2500,4,0),"")</f>
        <v/>
      </c>
      <c r="CB1057" s="43" t="str">
        <f t="shared" si="336"/>
        <v/>
      </c>
      <c r="CC1057" s="122" t="str">
        <f>IF($BZ1057="","",SUM($BZ$2:$BZ1057))</f>
        <v/>
      </c>
      <c r="CD1057" s="43" t="str">
        <f>IF($BZ1057="","",$BU$19*(SUM($BZ$2:$BZ1057)))</f>
        <v/>
      </c>
    </row>
    <row r="1058" spans="1:82">
      <c r="A1058" s="4" t="str">
        <f t="shared" si="337"/>
        <v/>
      </c>
      <c r="B1058" s="21" t="str">
        <f>IF(Investments_Import!A1058="","",Investments_Import!A1058)</f>
        <v/>
      </c>
      <c r="C1058" s="22" t="str">
        <f t="shared" si="330"/>
        <v/>
      </c>
      <c r="D1058" s="51" t="str">
        <f t="shared" si="338"/>
        <v/>
      </c>
      <c r="E1058" s="3" t="str">
        <f>IF(Investments_Import!B1058="","",Investments_Import!B1058)</f>
        <v/>
      </c>
      <c r="F1058" s="54" t="str">
        <f t="shared" si="339"/>
        <v xml:space="preserve"> </v>
      </c>
      <c r="G1058" s="54" t="str">
        <f>IF($B1058="","",COUNTIF($F$2:$F1058,$F1058))</f>
        <v/>
      </c>
      <c r="H1058" s="53" t="str">
        <f t="shared" si="340"/>
        <v xml:space="preserve">  </v>
      </c>
      <c r="I1058" s="3" t="str">
        <f>IF(Investments_Import!C1058="","",Investments_Import!C1058)</f>
        <v/>
      </c>
      <c r="J1058" s="108" t="str">
        <f>IF(Investments_Import!D1058="","",Investments_Import!D1058)</f>
        <v/>
      </c>
      <c r="K1058" s="108" t="str">
        <f t="shared" si="341"/>
        <v/>
      </c>
      <c r="L1058" s="47" t="str">
        <f>IF(Investments_Import!E1058="","",Investments_Import!E1058)</f>
        <v/>
      </c>
      <c r="M1058" s="47" t="str">
        <f t="shared" si="331"/>
        <v/>
      </c>
      <c r="N1058" s="31" t="str">
        <f>IF(Investments_Import!F1058="","",Investments_Import!F1058)</f>
        <v/>
      </c>
      <c r="O1058" s="31" t="str">
        <f t="shared" si="332"/>
        <v/>
      </c>
      <c r="P1058" s="3" t="str">
        <f>IF(Investments_Import!G1058="","",Investments_Import!G1058)</f>
        <v/>
      </c>
      <c r="Q1058" s="3" t="str">
        <f>IF(Investments_Import!H1058="","",Investments_Import!H1058)</f>
        <v/>
      </c>
      <c r="R1058" s="37" t="str">
        <f t="shared" si="333"/>
        <v/>
      </c>
      <c r="S1058" s="37" t="str">
        <f t="shared" si="334"/>
        <v/>
      </c>
      <c r="U1058" s="36" t="str">
        <f>IF(Mining_Import!A1058="","",Mining_Import!A1058)</f>
        <v/>
      </c>
      <c r="V1058" s="22" t="str">
        <f t="shared" si="342"/>
        <v/>
      </c>
      <c r="W1058" s="127" t="str">
        <f t="shared" si="343"/>
        <v/>
      </c>
      <c r="X1058" s="127" t="str">
        <f t="shared" si="344"/>
        <v/>
      </c>
      <c r="Y1058" s="127" t="str">
        <f t="shared" si="345"/>
        <v/>
      </c>
      <c r="Z1058" s="36" t="str">
        <f>IF(Mining_Import!B1058="","",Mining_Import!B1058)</f>
        <v/>
      </c>
      <c r="AA1058" s="184" t="str">
        <f>IF(Mining_Import!$C1058="","",Mining_Import!$C1058)</f>
        <v/>
      </c>
      <c r="AB1058" s="122" t="str">
        <f t="shared" si="346"/>
        <v/>
      </c>
      <c r="AC1058" s="122" t="str">
        <f>IF($Y1058&gt;Dashboard!$Q$19,$AB1058,"")</f>
        <v/>
      </c>
      <c r="AD1058" s="43" t="str">
        <f t="shared" si="347"/>
        <v/>
      </c>
      <c r="AE1058" s="36" t="str">
        <f>IF(Mining_Import!D1058="","",Mining_Import!D1058)</f>
        <v/>
      </c>
      <c r="AF1058" s="36" t="str">
        <f>IF(Mining_Import!E1058="","",Mining_Import!E1058)</f>
        <v/>
      </c>
      <c r="AG1058" s="36" t="str">
        <f>IF(Mining_Import!F1058="","",Mining_Import!F1058)</f>
        <v/>
      </c>
      <c r="AH1058" s="36" t="str">
        <f>IF(Mining_Import!G1058="","",Mining_Import!G1058)</f>
        <v/>
      </c>
      <c r="AI1058" s="36" t="str">
        <f>IF(Mining_Import!H1058="","",Mining_Import!H1058)</f>
        <v/>
      </c>
      <c r="AJ1058" s="36" t="str">
        <f>IF(Mining_Import!I1058="","",Mining_Import!I1058)</f>
        <v/>
      </c>
      <c r="BY1058" s="120" t="str">
        <f t="shared" si="335"/>
        <v/>
      </c>
      <c r="BZ1058" s="184" t="str">
        <f t="shared" si="348"/>
        <v/>
      </c>
      <c r="CA1058" s="37" t="str">
        <f>IFERROR(VLOOKUP($BY1058,Account_Value!$C$2:$F$2500,4,0),"")</f>
        <v/>
      </c>
      <c r="CB1058" s="43" t="str">
        <f t="shared" si="336"/>
        <v/>
      </c>
      <c r="CC1058" s="122" t="str">
        <f>IF($BZ1058="","",SUM($BZ$2:$BZ1058))</f>
        <v/>
      </c>
      <c r="CD1058" s="43" t="str">
        <f>IF($BZ1058="","",$BU$19*(SUM($BZ$2:$BZ1058)))</f>
        <v/>
      </c>
    </row>
    <row r="1059" spans="1:82">
      <c r="A1059" s="4" t="str">
        <f t="shared" si="337"/>
        <v/>
      </c>
      <c r="B1059" s="21" t="str">
        <f>IF(Investments_Import!A1059="","",Investments_Import!A1059)</f>
        <v/>
      </c>
      <c r="C1059" s="22" t="str">
        <f t="shared" si="330"/>
        <v/>
      </c>
      <c r="D1059" s="51" t="str">
        <f t="shared" si="338"/>
        <v/>
      </c>
      <c r="E1059" s="3" t="str">
        <f>IF(Investments_Import!B1059="","",Investments_Import!B1059)</f>
        <v/>
      </c>
      <c r="F1059" s="54" t="str">
        <f t="shared" si="339"/>
        <v xml:space="preserve"> </v>
      </c>
      <c r="G1059" s="54" t="str">
        <f>IF($B1059="","",COUNTIF($F$2:$F1059,$F1059))</f>
        <v/>
      </c>
      <c r="H1059" s="53" t="str">
        <f t="shared" si="340"/>
        <v xml:space="preserve">  </v>
      </c>
      <c r="I1059" s="3" t="str">
        <f>IF(Investments_Import!C1059="","",Investments_Import!C1059)</f>
        <v/>
      </c>
      <c r="J1059" s="108" t="str">
        <f>IF(Investments_Import!D1059="","",Investments_Import!D1059)</f>
        <v/>
      </c>
      <c r="K1059" s="108" t="str">
        <f t="shared" si="341"/>
        <v/>
      </c>
      <c r="L1059" s="47" t="str">
        <f>IF(Investments_Import!E1059="","",Investments_Import!E1059)</f>
        <v/>
      </c>
      <c r="M1059" s="47" t="str">
        <f t="shared" si="331"/>
        <v/>
      </c>
      <c r="N1059" s="31" t="str">
        <f>IF(Investments_Import!F1059="","",Investments_Import!F1059)</f>
        <v/>
      </c>
      <c r="O1059" s="31" t="str">
        <f t="shared" si="332"/>
        <v/>
      </c>
      <c r="P1059" s="3" t="str">
        <f>IF(Investments_Import!G1059="","",Investments_Import!G1059)</f>
        <v/>
      </c>
      <c r="Q1059" s="3" t="str">
        <f>IF(Investments_Import!H1059="","",Investments_Import!H1059)</f>
        <v/>
      </c>
      <c r="R1059" s="37" t="str">
        <f t="shared" si="333"/>
        <v/>
      </c>
      <c r="S1059" s="37" t="str">
        <f t="shared" si="334"/>
        <v/>
      </c>
      <c r="U1059" s="36" t="str">
        <f>IF(Mining_Import!A1059="","",Mining_Import!A1059)</f>
        <v/>
      </c>
      <c r="V1059" s="22" t="str">
        <f t="shared" si="342"/>
        <v/>
      </c>
      <c r="W1059" s="127" t="str">
        <f t="shared" si="343"/>
        <v/>
      </c>
      <c r="X1059" s="127" t="str">
        <f t="shared" si="344"/>
        <v/>
      </c>
      <c r="Y1059" s="127" t="str">
        <f t="shared" si="345"/>
        <v/>
      </c>
      <c r="Z1059" s="36" t="str">
        <f>IF(Mining_Import!B1059="","",Mining_Import!B1059)</f>
        <v/>
      </c>
      <c r="AA1059" s="184" t="str">
        <f>IF(Mining_Import!$C1059="","",Mining_Import!$C1059)</f>
        <v/>
      </c>
      <c r="AB1059" s="122" t="str">
        <f t="shared" si="346"/>
        <v/>
      </c>
      <c r="AC1059" s="122" t="str">
        <f>IF($Y1059&gt;Dashboard!$Q$19,$AB1059,"")</f>
        <v/>
      </c>
      <c r="AD1059" s="43" t="str">
        <f t="shared" si="347"/>
        <v/>
      </c>
      <c r="AE1059" s="36" t="str">
        <f>IF(Mining_Import!D1059="","",Mining_Import!D1059)</f>
        <v/>
      </c>
      <c r="AF1059" s="36" t="str">
        <f>IF(Mining_Import!E1059="","",Mining_Import!E1059)</f>
        <v/>
      </c>
      <c r="AG1059" s="36" t="str">
        <f>IF(Mining_Import!F1059="","",Mining_Import!F1059)</f>
        <v/>
      </c>
      <c r="AH1059" s="36" t="str">
        <f>IF(Mining_Import!G1059="","",Mining_Import!G1059)</f>
        <v/>
      </c>
      <c r="AI1059" s="36" t="str">
        <f>IF(Mining_Import!H1059="","",Mining_Import!H1059)</f>
        <v/>
      </c>
      <c r="AJ1059" s="36" t="str">
        <f>IF(Mining_Import!I1059="","",Mining_Import!I1059)</f>
        <v/>
      </c>
      <c r="BY1059" s="120" t="str">
        <f t="shared" si="335"/>
        <v/>
      </c>
      <c r="BZ1059" s="184" t="str">
        <f t="shared" si="348"/>
        <v/>
      </c>
      <c r="CA1059" s="37" t="str">
        <f>IFERROR(VLOOKUP($BY1059,Account_Value!$C$2:$F$2500,4,0),"")</f>
        <v/>
      </c>
      <c r="CB1059" s="43" t="str">
        <f t="shared" si="336"/>
        <v/>
      </c>
      <c r="CC1059" s="122" t="str">
        <f>IF($BZ1059="","",SUM($BZ$2:$BZ1059))</f>
        <v/>
      </c>
      <c r="CD1059" s="43" t="str">
        <f>IF($BZ1059="","",$BU$19*(SUM($BZ$2:$BZ1059)))</f>
        <v/>
      </c>
    </row>
    <row r="1060" spans="1:82">
      <c r="A1060" s="4" t="str">
        <f t="shared" si="337"/>
        <v/>
      </c>
      <c r="B1060" s="21" t="str">
        <f>IF(Investments_Import!A1060="","",Investments_Import!A1060)</f>
        <v/>
      </c>
      <c r="C1060" s="22" t="str">
        <f t="shared" si="330"/>
        <v/>
      </c>
      <c r="D1060" s="51" t="str">
        <f t="shared" si="338"/>
        <v/>
      </c>
      <c r="E1060" s="3" t="str">
        <f>IF(Investments_Import!B1060="","",Investments_Import!B1060)</f>
        <v/>
      </c>
      <c r="F1060" s="54" t="str">
        <f t="shared" si="339"/>
        <v xml:space="preserve"> </v>
      </c>
      <c r="G1060" s="54" t="str">
        <f>IF($B1060="","",COUNTIF($F$2:$F1060,$F1060))</f>
        <v/>
      </c>
      <c r="H1060" s="53" t="str">
        <f t="shared" si="340"/>
        <v xml:space="preserve">  </v>
      </c>
      <c r="I1060" s="3" t="str">
        <f>IF(Investments_Import!C1060="","",Investments_Import!C1060)</f>
        <v/>
      </c>
      <c r="J1060" s="108" t="str">
        <f>IF(Investments_Import!D1060="","",Investments_Import!D1060)</f>
        <v/>
      </c>
      <c r="K1060" s="108" t="str">
        <f t="shared" si="341"/>
        <v/>
      </c>
      <c r="L1060" s="47" t="str">
        <f>IF(Investments_Import!E1060="","",Investments_Import!E1060)</f>
        <v/>
      </c>
      <c r="M1060" s="47" t="str">
        <f t="shared" si="331"/>
        <v/>
      </c>
      <c r="N1060" s="31" t="str">
        <f>IF(Investments_Import!F1060="","",Investments_Import!F1060)</f>
        <v/>
      </c>
      <c r="O1060" s="31" t="str">
        <f t="shared" si="332"/>
        <v/>
      </c>
      <c r="P1060" s="3" t="str">
        <f>IF(Investments_Import!G1060="","",Investments_Import!G1060)</f>
        <v/>
      </c>
      <c r="Q1060" s="3" t="str">
        <f>IF(Investments_Import!H1060="","",Investments_Import!H1060)</f>
        <v/>
      </c>
      <c r="R1060" s="37" t="str">
        <f t="shared" si="333"/>
        <v/>
      </c>
      <c r="S1060" s="37" t="str">
        <f t="shared" si="334"/>
        <v/>
      </c>
      <c r="U1060" s="36" t="str">
        <f>IF(Mining_Import!A1060="","",Mining_Import!A1060)</f>
        <v/>
      </c>
      <c r="V1060" s="22" t="str">
        <f t="shared" si="342"/>
        <v/>
      </c>
      <c r="W1060" s="127" t="str">
        <f t="shared" si="343"/>
        <v/>
      </c>
      <c r="X1060" s="127" t="str">
        <f t="shared" si="344"/>
        <v/>
      </c>
      <c r="Y1060" s="127" t="str">
        <f t="shared" si="345"/>
        <v/>
      </c>
      <c r="Z1060" s="36" t="str">
        <f>IF(Mining_Import!B1060="","",Mining_Import!B1060)</f>
        <v/>
      </c>
      <c r="AA1060" s="184" t="str">
        <f>IF(Mining_Import!$C1060="","",Mining_Import!$C1060)</f>
        <v/>
      </c>
      <c r="AB1060" s="122" t="str">
        <f t="shared" si="346"/>
        <v/>
      </c>
      <c r="AC1060" s="122" t="str">
        <f>IF($Y1060&gt;Dashboard!$Q$19,$AB1060,"")</f>
        <v/>
      </c>
      <c r="AD1060" s="43" t="str">
        <f t="shared" si="347"/>
        <v/>
      </c>
      <c r="AE1060" s="36" t="str">
        <f>IF(Mining_Import!D1060="","",Mining_Import!D1060)</f>
        <v/>
      </c>
      <c r="AF1060" s="36" t="str">
        <f>IF(Mining_Import!E1060="","",Mining_Import!E1060)</f>
        <v/>
      </c>
      <c r="AG1060" s="36" t="str">
        <f>IF(Mining_Import!F1060="","",Mining_Import!F1060)</f>
        <v/>
      </c>
      <c r="AH1060" s="36" t="str">
        <f>IF(Mining_Import!G1060="","",Mining_Import!G1060)</f>
        <v/>
      </c>
      <c r="AI1060" s="36" t="str">
        <f>IF(Mining_Import!H1060="","",Mining_Import!H1060)</f>
        <v/>
      </c>
      <c r="AJ1060" s="36" t="str">
        <f>IF(Mining_Import!I1060="","",Mining_Import!I1060)</f>
        <v/>
      </c>
      <c r="BY1060" s="120" t="str">
        <f t="shared" si="335"/>
        <v/>
      </c>
      <c r="BZ1060" s="184" t="str">
        <f t="shared" si="348"/>
        <v/>
      </c>
      <c r="CA1060" s="37" t="str">
        <f>IFERROR(VLOOKUP($BY1060,Account_Value!$C$2:$F$2500,4,0),"")</f>
        <v/>
      </c>
      <c r="CB1060" s="43" t="str">
        <f t="shared" si="336"/>
        <v/>
      </c>
      <c r="CC1060" s="122" t="str">
        <f>IF($BZ1060="","",SUM($BZ$2:$BZ1060))</f>
        <v/>
      </c>
      <c r="CD1060" s="43" t="str">
        <f>IF($BZ1060="","",$BU$19*(SUM($BZ$2:$BZ1060)))</f>
        <v/>
      </c>
    </row>
    <row r="1061" spans="1:82">
      <c r="A1061" s="4" t="str">
        <f t="shared" si="337"/>
        <v/>
      </c>
      <c r="B1061" s="21" t="str">
        <f>IF(Investments_Import!A1061="","",Investments_Import!A1061)</f>
        <v/>
      </c>
      <c r="C1061" s="22" t="str">
        <f t="shared" si="330"/>
        <v/>
      </c>
      <c r="D1061" s="51" t="str">
        <f t="shared" si="338"/>
        <v/>
      </c>
      <c r="E1061" s="3" t="str">
        <f>IF(Investments_Import!B1061="","",Investments_Import!B1061)</f>
        <v/>
      </c>
      <c r="F1061" s="54" t="str">
        <f t="shared" si="339"/>
        <v xml:space="preserve"> </v>
      </c>
      <c r="G1061" s="54" t="str">
        <f>IF($B1061="","",COUNTIF($F$2:$F1061,$F1061))</f>
        <v/>
      </c>
      <c r="H1061" s="53" t="str">
        <f t="shared" si="340"/>
        <v xml:space="preserve">  </v>
      </c>
      <c r="I1061" s="3" t="str">
        <f>IF(Investments_Import!C1061="","",Investments_Import!C1061)</f>
        <v/>
      </c>
      <c r="J1061" s="108" t="str">
        <f>IF(Investments_Import!D1061="","",Investments_Import!D1061)</f>
        <v/>
      </c>
      <c r="K1061" s="108" t="str">
        <f t="shared" si="341"/>
        <v/>
      </c>
      <c r="L1061" s="47" t="str">
        <f>IF(Investments_Import!E1061="","",Investments_Import!E1061)</f>
        <v/>
      </c>
      <c r="M1061" s="47" t="str">
        <f t="shared" si="331"/>
        <v/>
      </c>
      <c r="N1061" s="31" t="str">
        <f>IF(Investments_Import!F1061="","",Investments_Import!F1061)</f>
        <v/>
      </c>
      <c r="O1061" s="31" t="str">
        <f t="shared" si="332"/>
        <v/>
      </c>
      <c r="P1061" s="3" t="str">
        <f>IF(Investments_Import!G1061="","",Investments_Import!G1061)</f>
        <v/>
      </c>
      <c r="Q1061" s="3" t="str">
        <f>IF(Investments_Import!H1061="","",Investments_Import!H1061)</f>
        <v/>
      </c>
      <c r="R1061" s="37" t="str">
        <f t="shared" si="333"/>
        <v/>
      </c>
      <c r="S1061" s="37" t="str">
        <f t="shared" si="334"/>
        <v/>
      </c>
      <c r="U1061" s="36" t="str">
        <f>IF(Mining_Import!A1061="","",Mining_Import!A1061)</f>
        <v/>
      </c>
      <c r="V1061" s="22" t="str">
        <f t="shared" si="342"/>
        <v/>
      </c>
      <c r="W1061" s="127" t="str">
        <f t="shared" si="343"/>
        <v/>
      </c>
      <c r="X1061" s="127" t="str">
        <f t="shared" si="344"/>
        <v/>
      </c>
      <c r="Y1061" s="127" t="str">
        <f t="shared" si="345"/>
        <v/>
      </c>
      <c r="Z1061" s="36" t="str">
        <f>IF(Mining_Import!B1061="","",Mining_Import!B1061)</f>
        <v/>
      </c>
      <c r="AA1061" s="184" t="str">
        <f>IF(Mining_Import!$C1061="","",Mining_Import!$C1061)</f>
        <v/>
      </c>
      <c r="AB1061" s="122" t="str">
        <f t="shared" si="346"/>
        <v/>
      </c>
      <c r="AC1061" s="122" t="str">
        <f>IF($Y1061&gt;Dashboard!$Q$19,$AB1061,"")</f>
        <v/>
      </c>
      <c r="AD1061" s="43" t="str">
        <f t="shared" si="347"/>
        <v/>
      </c>
      <c r="AE1061" s="36" t="str">
        <f>IF(Mining_Import!D1061="","",Mining_Import!D1061)</f>
        <v/>
      </c>
      <c r="AF1061" s="36" t="str">
        <f>IF(Mining_Import!E1061="","",Mining_Import!E1061)</f>
        <v/>
      </c>
      <c r="AG1061" s="36" t="str">
        <f>IF(Mining_Import!F1061="","",Mining_Import!F1061)</f>
        <v/>
      </c>
      <c r="AH1061" s="36" t="str">
        <f>IF(Mining_Import!G1061="","",Mining_Import!G1061)</f>
        <v/>
      </c>
      <c r="AI1061" s="36" t="str">
        <f>IF(Mining_Import!H1061="","",Mining_Import!H1061)</f>
        <v/>
      </c>
      <c r="AJ1061" s="36" t="str">
        <f>IF(Mining_Import!I1061="","",Mining_Import!I1061)</f>
        <v/>
      </c>
      <c r="BY1061" s="120" t="str">
        <f t="shared" si="335"/>
        <v/>
      </c>
      <c r="BZ1061" s="184" t="str">
        <f t="shared" si="348"/>
        <v/>
      </c>
      <c r="CA1061" s="37" t="str">
        <f>IFERROR(VLOOKUP($BY1061,Account_Value!$C$2:$F$2500,4,0),"")</f>
        <v/>
      </c>
      <c r="CB1061" s="43" t="str">
        <f t="shared" si="336"/>
        <v/>
      </c>
      <c r="CC1061" s="122" t="str">
        <f>IF($BZ1061="","",SUM($BZ$2:$BZ1061))</f>
        <v/>
      </c>
      <c r="CD1061" s="43" t="str">
        <f>IF($BZ1061="","",$BU$19*(SUM($BZ$2:$BZ1061)))</f>
        <v/>
      </c>
    </row>
    <row r="1062" spans="1:82">
      <c r="A1062" s="4" t="str">
        <f t="shared" si="337"/>
        <v/>
      </c>
      <c r="B1062" s="21" t="str">
        <f>IF(Investments_Import!A1062="","",Investments_Import!A1062)</f>
        <v/>
      </c>
      <c r="C1062" s="22" t="str">
        <f t="shared" si="330"/>
        <v/>
      </c>
      <c r="D1062" s="51" t="str">
        <f t="shared" si="338"/>
        <v/>
      </c>
      <c r="E1062" s="3" t="str">
        <f>IF(Investments_Import!B1062="","",Investments_Import!B1062)</f>
        <v/>
      </c>
      <c r="F1062" s="54" t="str">
        <f t="shared" si="339"/>
        <v xml:space="preserve"> </v>
      </c>
      <c r="G1062" s="54" t="str">
        <f>IF($B1062="","",COUNTIF($F$2:$F1062,$F1062))</f>
        <v/>
      </c>
      <c r="H1062" s="53" t="str">
        <f t="shared" si="340"/>
        <v xml:space="preserve">  </v>
      </c>
      <c r="I1062" s="3" t="str">
        <f>IF(Investments_Import!C1062="","",Investments_Import!C1062)</f>
        <v/>
      </c>
      <c r="J1062" s="108" t="str">
        <f>IF(Investments_Import!D1062="","",Investments_Import!D1062)</f>
        <v/>
      </c>
      <c r="K1062" s="108" t="str">
        <f t="shared" si="341"/>
        <v/>
      </c>
      <c r="L1062" s="47" t="str">
        <f>IF(Investments_Import!E1062="","",Investments_Import!E1062)</f>
        <v/>
      </c>
      <c r="M1062" s="47" t="str">
        <f t="shared" si="331"/>
        <v/>
      </c>
      <c r="N1062" s="31" t="str">
        <f>IF(Investments_Import!F1062="","",Investments_Import!F1062)</f>
        <v/>
      </c>
      <c r="O1062" s="31" t="str">
        <f t="shared" si="332"/>
        <v/>
      </c>
      <c r="P1062" s="3" t="str">
        <f>IF(Investments_Import!G1062="","",Investments_Import!G1062)</f>
        <v/>
      </c>
      <c r="Q1062" s="3" t="str">
        <f>IF(Investments_Import!H1062="","",Investments_Import!H1062)</f>
        <v/>
      </c>
      <c r="R1062" s="37" t="str">
        <f t="shared" si="333"/>
        <v/>
      </c>
      <c r="S1062" s="37" t="str">
        <f t="shared" si="334"/>
        <v/>
      </c>
      <c r="U1062" s="36" t="str">
        <f>IF(Mining_Import!A1062="","",Mining_Import!A1062)</f>
        <v/>
      </c>
      <c r="V1062" s="22" t="str">
        <f t="shared" si="342"/>
        <v/>
      </c>
      <c r="W1062" s="127" t="str">
        <f t="shared" si="343"/>
        <v/>
      </c>
      <c r="X1062" s="127" t="str">
        <f t="shared" si="344"/>
        <v/>
      </c>
      <c r="Y1062" s="127" t="str">
        <f t="shared" si="345"/>
        <v/>
      </c>
      <c r="Z1062" s="36" t="str">
        <f>IF(Mining_Import!B1062="","",Mining_Import!B1062)</f>
        <v/>
      </c>
      <c r="AA1062" s="184" t="str">
        <f>IF(Mining_Import!$C1062="","",Mining_Import!$C1062)</f>
        <v/>
      </c>
      <c r="AB1062" s="122" t="str">
        <f t="shared" si="346"/>
        <v/>
      </c>
      <c r="AC1062" s="122" t="str">
        <f>IF($Y1062&gt;Dashboard!$Q$19,$AB1062,"")</f>
        <v/>
      </c>
      <c r="AD1062" s="43" t="str">
        <f t="shared" si="347"/>
        <v/>
      </c>
      <c r="AE1062" s="36" t="str">
        <f>IF(Mining_Import!D1062="","",Mining_Import!D1062)</f>
        <v/>
      </c>
      <c r="AF1062" s="36" t="str">
        <f>IF(Mining_Import!E1062="","",Mining_Import!E1062)</f>
        <v/>
      </c>
      <c r="AG1062" s="36" t="str">
        <f>IF(Mining_Import!F1062="","",Mining_Import!F1062)</f>
        <v/>
      </c>
      <c r="AH1062" s="36" t="str">
        <f>IF(Mining_Import!G1062="","",Mining_Import!G1062)</f>
        <v/>
      </c>
      <c r="AI1062" s="36" t="str">
        <f>IF(Mining_Import!H1062="","",Mining_Import!H1062)</f>
        <v/>
      </c>
      <c r="AJ1062" s="36" t="str">
        <f>IF(Mining_Import!I1062="","",Mining_Import!I1062)</f>
        <v/>
      </c>
      <c r="BY1062" s="120" t="str">
        <f t="shared" si="335"/>
        <v/>
      </c>
      <c r="BZ1062" s="184" t="str">
        <f t="shared" si="348"/>
        <v/>
      </c>
      <c r="CA1062" s="37" t="str">
        <f>IFERROR(VLOOKUP($BY1062,Account_Value!$C$2:$F$2500,4,0),"")</f>
        <v/>
      </c>
      <c r="CB1062" s="43" t="str">
        <f t="shared" si="336"/>
        <v/>
      </c>
      <c r="CC1062" s="122" t="str">
        <f>IF($BZ1062="","",SUM($BZ$2:$BZ1062))</f>
        <v/>
      </c>
      <c r="CD1062" s="43" t="str">
        <f>IF($BZ1062="","",$BU$19*(SUM($BZ$2:$BZ1062)))</f>
        <v/>
      </c>
    </row>
    <row r="1063" spans="1:82">
      <c r="A1063" s="4" t="str">
        <f t="shared" si="337"/>
        <v/>
      </c>
      <c r="B1063" s="21" t="str">
        <f>IF(Investments_Import!A1063="","",Investments_Import!A1063)</f>
        <v/>
      </c>
      <c r="C1063" s="22" t="str">
        <f t="shared" si="330"/>
        <v/>
      </c>
      <c r="D1063" s="51" t="str">
        <f t="shared" si="338"/>
        <v/>
      </c>
      <c r="E1063" s="3" t="str">
        <f>IF(Investments_Import!B1063="","",Investments_Import!B1063)</f>
        <v/>
      </c>
      <c r="F1063" s="54" t="str">
        <f t="shared" si="339"/>
        <v xml:space="preserve"> </v>
      </c>
      <c r="G1063" s="54" t="str">
        <f>IF($B1063="","",COUNTIF($F$2:$F1063,$F1063))</f>
        <v/>
      </c>
      <c r="H1063" s="53" t="str">
        <f t="shared" si="340"/>
        <v xml:space="preserve">  </v>
      </c>
      <c r="I1063" s="3" t="str">
        <f>IF(Investments_Import!C1063="","",Investments_Import!C1063)</f>
        <v/>
      </c>
      <c r="J1063" s="108" t="str">
        <f>IF(Investments_Import!D1063="","",Investments_Import!D1063)</f>
        <v/>
      </c>
      <c r="K1063" s="108" t="str">
        <f t="shared" si="341"/>
        <v/>
      </c>
      <c r="L1063" s="47" t="str">
        <f>IF(Investments_Import!E1063="","",Investments_Import!E1063)</f>
        <v/>
      </c>
      <c r="M1063" s="47" t="str">
        <f t="shared" si="331"/>
        <v/>
      </c>
      <c r="N1063" s="31" t="str">
        <f>IF(Investments_Import!F1063="","",Investments_Import!F1063)</f>
        <v/>
      </c>
      <c r="O1063" s="31" t="str">
        <f t="shared" si="332"/>
        <v/>
      </c>
      <c r="P1063" s="3" t="str">
        <f>IF(Investments_Import!G1063="","",Investments_Import!G1063)</f>
        <v/>
      </c>
      <c r="Q1063" s="3" t="str">
        <f>IF(Investments_Import!H1063="","",Investments_Import!H1063)</f>
        <v/>
      </c>
      <c r="R1063" s="37" t="str">
        <f t="shared" si="333"/>
        <v/>
      </c>
      <c r="S1063" s="37" t="str">
        <f t="shared" si="334"/>
        <v/>
      </c>
      <c r="U1063" s="36" t="str">
        <f>IF(Mining_Import!A1063="","",Mining_Import!A1063)</f>
        <v/>
      </c>
      <c r="V1063" s="22" t="str">
        <f t="shared" si="342"/>
        <v/>
      </c>
      <c r="W1063" s="127" t="str">
        <f t="shared" si="343"/>
        <v/>
      </c>
      <c r="X1063" s="127" t="str">
        <f t="shared" si="344"/>
        <v/>
      </c>
      <c r="Y1063" s="127" t="str">
        <f t="shared" si="345"/>
        <v/>
      </c>
      <c r="Z1063" s="36" t="str">
        <f>IF(Mining_Import!B1063="","",Mining_Import!B1063)</f>
        <v/>
      </c>
      <c r="AA1063" s="184" t="str">
        <f>IF(Mining_Import!$C1063="","",Mining_Import!$C1063)</f>
        <v/>
      </c>
      <c r="AB1063" s="122" t="str">
        <f t="shared" si="346"/>
        <v/>
      </c>
      <c r="AC1063" s="122" t="str">
        <f>IF($Y1063&gt;Dashboard!$Q$19,$AB1063,"")</f>
        <v/>
      </c>
      <c r="AD1063" s="43" t="str">
        <f t="shared" si="347"/>
        <v/>
      </c>
      <c r="AE1063" s="36" t="str">
        <f>IF(Mining_Import!D1063="","",Mining_Import!D1063)</f>
        <v/>
      </c>
      <c r="AF1063" s="36" t="str">
        <f>IF(Mining_Import!E1063="","",Mining_Import!E1063)</f>
        <v/>
      </c>
      <c r="AG1063" s="36" t="str">
        <f>IF(Mining_Import!F1063="","",Mining_Import!F1063)</f>
        <v/>
      </c>
      <c r="AH1063" s="36" t="str">
        <f>IF(Mining_Import!G1063="","",Mining_Import!G1063)</f>
        <v/>
      </c>
      <c r="AI1063" s="36" t="str">
        <f>IF(Mining_Import!H1063="","",Mining_Import!H1063)</f>
        <v/>
      </c>
      <c r="AJ1063" s="36" t="str">
        <f>IF(Mining_Import!I1063="","",Mining_Import!I1063)</f>
        <v/>
      </c>
      <c r="BY1063" s="120" t="str">
        <f t="shared" si="335"/>
        <v/>
      </c>
      <c r="BZ1063" s="184" t="str">
        <f t="shared" si="348"/>
        <v/>
      </c>
      <c r="CA1063" s="37" t="str">
        <f>IFERROR(VLOOKUP($BY1063,Account_Value!$C$2:$F$2500,4,0),"")</f>
        <v/>
      </c>
      <c r="CB1063" s="43" t="str">
        <f t="shared" si="336"/>
        <v/>
      </c>
      <c r="CC1063" s="122" t="str">
        <f>IF($BZ1063="","",SUM($BZ$2:$BZ1063))</f>
        <v/>
      </c>
      <c r="CD1063" s="43" t="str">
        <f>IF($BZ1063="","",$BU$19*(SUM($BZ$2:$BZ1063)))</f>
        <v/>
      </c>
    </row>
    <row r="1064" spans="1:82">
      <c r="A1064" s="4" t="str">
        <f t="shared" si="337"/>
        <v/>
      </c>
      <c r="B1064" s="21" t="str">
        <f>IF(Investments_Import!A1064="","",Investments_Import!A1064)</f>
        <v/>
      </c>
      <c r="C1064" s="22" t="str">
        <f t="shared" si="330"/>
        <v/>
      </c>
      <c r="D1064" s="51" t="str">
        <f t="shared" si="338"/>
        <v/>
      </c>
      <c r="E1064" s="3" t="str">
        <f>IF(Investments_Import!B1064="","",Investments_Import!B1064)</f>
        <v/>
      </c>
      <c r="F1064" s="54" t="str">
        <f t="shared" si="339"/>
        <v xml:space="preserve"> </v>
      </c>
      <c r="G1064" s="54" t="str">
        <f>IF($B1064="","",COUNTIF($F$2:$F1064,$F1064))</f>
        <v/>
      </c>
      <c r="H1064" s="53" t="str">
        <f t="shared" si="340"/>
        <v xml:space="preserve">  </v>
      </c>
      <c r="I1064" s="3" t="str">
        <f>IF(Investments_Import!C1064="","",Investments_Import!C1064)</f>
        <v/>
      </c>
      <c r="J1064" s="108" t="str">
        <f>IF(Investments_Import!D1064="","",Investments_Import!D1064)</f>
        <v/>
      </c>
      <c r="K1064" s="108" t="str">
        <f t="shared" si="341"/>
        <v/>
      </c>
      <c r="L1064" s="47" t="str">
        <f>IF(Investments_Import!E1064="","",Investments_Import!E1064)</f>
        <v/>
      </c>
      <c r="M1064" s="47" t="str">
        <f t="shared" si="331"/>
        <v/>
      </c>
      <c r="N1064" s="31" t="str">
        <f>IF(Investments_Import!F1064="","",Investments_Import!F1064)</f>
        <v/>
      </c>
      <c r="O1064" s="31" t="str">
        <f t="shared" si="332"/>
        <v/>
      </c>
      <c r="P1064" s="3" t="str">
        <f>IF(Investments_Import!G1064="","",Investments_Import!G1064)</f>
        <v/>
      </c>
      <c r="Q1064" s="3" t="str">
        <f>IF(Investments_Import!H1064="","",Investments_Import!H1064)</f>
        <v/>
      </c>
      <c r="R1064" s="37" t="str">
        <f t="shared" si="333"/>
        <v/>
      </c>
      <c r="S1064" s="37" t="str">
        <f t="shared" si="334"/>
        <v/>
      </c>
      <c r="U1064" s="36" t="str">
        <f>IF(Mining_Import!A1064="","",Mining_Import!A1064)</f>
        <v/>
      </c>
      <c r="V1064" s="22" t="str">
        <f t="shared" si="342"/>
        <v/>
      </c>
      <c r="W1064" s="127" t="str">
        <f t="shared" si="343"/>
        <v/>
      </c>
      <c r="X1064" s="127" t="str">
        <f t="shared" si="344"/>
        <v/>
      </c>
      <c r="Y1064" s="127" t="str">
        <f t="shared" si="345"/>
        <v/>
      </c>
      <c r="Z1064" s="36" t="str">
        <f>IF(Mining_Import!B1064="","",Mining_Import!B1064)</f>
        <v/>
      </c>
      <c r="AA1064" s="184" t="str">
        <f>IF(Mining_Import!$C1064="","",Mining_Import!$C1064)</f>
        <v/>
      </c>
      <c r="AB1064" s="122" t="str">
        <f t="shared" si="346"/>
        <v/>
      </c>
      <c r="AC1064" s="122" t="str">
        <f>IF($Y1064&gt;Dashboard!$Q$19,$AB1064,"")</f>
        <v/>
      </c>
      <c r="AD1064" s="43" t="str">
        <f t="shared" si="347"/>
        <v/>
      </c>
      <c r="AE1064" s="36" t="str">
        <f>IF(Mining_Import!D1064="","",Mining_Import!D1064)</f>
        <v/>
      </c>
      <c r="AF1064" s="36" t="str">
        <f>IF(Mining_Import!E1064="","",Mining_Import!E1064)</f>
        <v/>
      </c>
      <c r="AG1064" s="36" t="str">
        <f>IF(Mining_Import!F1064="","",Mining_Import!F1064)</f>
        <v/>
      </c>
      <c r="AH1064" s="36" t="str">
        <f>IF(Mining_Import!G1064="","",Mining_Import!G1064)</f>
        <v/>
      </c>
      <c r="AI1064" s="36" t="str">
        <f>IF(Mining_Import!H1064="","",Mining_Import!H1064)</f>
        <v/>
      </c>
      <c r="AJ1064" s="36" t="str">
        <f>IF(Mining_Import!I1064="","",Mining_Import!I1064)</f>
        <v/>
      </c>
      <c r="BY1064" s="120" t="str">
        <f t="shared" si="335"/>
        <v/>
      </c>
      <c r="BZ1064" s="184" t="str">
        <f t="shared" si="348"/>
        <v/>
      </c>
      <c r="CA1064" s="37" t="str">
        <f>IFERROR(VLOOKUP($BY1064,Account_Value!$C$2:$F$2500,4,0),"")</f>
        <v/>
      </c>
      <c r="CB1064" s="43" t="str">
        <f t="shared" si="336"/>
        <v/>
      </c>
      <c r="CC1064" s="122" t="str">
        <f>IF($BZ1064="","",SUM($BZ$2:$BZ1064))</f>
        <v/>
      </c>
      <c r="CD1064" s="43" t="str">
        <f>IF($BZ1064="","",$BU$19*(SUM($BZ$2:$BZ1064)))</f>
        <v/>
      </c>
    </row>
    <row r="1065" spans="1:82">
      <c r="A1065" s="4" t="str">
        <f t="shared" si="337"/>
        <v/>
      </c>
      <c r="B1065" s="21" t="str">
        <f>IF(Investments_Import!A1065="","",Investments_Import!A1065)</f>
        <v/>
      </c>
      <c r="C1065" s="22" t="str">
        <f t="shared" si="330"/>
        <v/>
      </c>
      <c r="D1065" s="51" t="str">
        <f t="shared" si="338"/>
        <v/>
      </c>
      <c r="E1065" s="3" t="str">
        <f>IF(Investments_Import!B1065="","",Investments_Import!B1065)</f>
        <v/>
      </c>
      <c r="F1065" s="54" t="str">
        <f t="shared" si="339"/>
        <v xml:space="preserve"> </v>
      </c>
      <c r="G1065" s="54" t="str">
        <f>IF($B1065="","",COUNTIF($F$2:$F1065,$F1065))</f>
        <v/>
      </c>
      <c r="H1065" s="53" t="str">
        <f t="shared" si="340"/>
        <v xml:space="preserve">  </v>
      </c>
      <c r="I1065" s="3" t="str">
        <f>IF(Investments_Import!C1065="","",Investments_Import!C1065)</f>
        <v/>
      </c>
      <c r="J1065" s="108" t="str">
        <f>IF(Investments_Import!D1065="","",Investments_Import!D1065)</f>
        <v/>
      </c>
      <c r="K1065" s="108" t="str">
        <f t="shared" si="341"/>
        <v/>
      </c>
      <c r="L1065" s="47" t="str">
        <f>IF(Investments_Import!E1065="","",Investments_Import!E1065)</f>
        <v/>
      </c>
      <c r="M1065" s="47" t="str">
        <f t="shared" si="331"/>
        <v/>
      </c>
      <c r="N1065" s="31" t="str">
        <f>IF(Investments_Import!F1065="","",Investments_Import!F1065)</f>
        <v/>
      </c>
      <c r="O1065" s="31" t="str">
        <f t="shared" si="332"/>
        <v/>
      </c>
      <c r="P1065" s="3" t="str">
        <f>IF(Investments_Import!G1065="","",Investments_Import!G1065)</f>
        <v/>
      </c>
      <c r="Q1065" s="3" t="str">
        <f>IF(Investments_Import!H1065="","",Investments_Import!H1065)</f>
        <v/>
      </c>
      <c r="R1065" s="37" t="str">
        <f t="shared" si="333"/>
        <v/>
      </c>
      <c r="S1065" s="37" t="str">
        <f t="shared" si="334"/>
        <v/>
      </c>
      <c r="U1065" s="36" t="str">
        <f>IF(Mining_Import!A1065="","",Mining_Import!A1065)</f>
        <v/>
      </c>
      <c r="V1065" s="22" t="str">
        <f t="shared" si="342"/>
        <v/>
      </c>
      <c r="W1065" s="127" t="str">
        <f t="shared" si="343"/>
        <v/>
      </c>
      <c r="X1065" s="127" t="str">
        <f t="shared" si="344"/>
        <v/>
      </c>
      <c r="Y1065" s="127" t="str">
        <f t="shared" si="345"/>
        <v/>
      </c>
      <c r="Z1065" s="36" t="str">
        <f>IF(Mining_Import!B1065="","",Mining_Import!B1065)</f>
        <v/>
      </c>
      <c r="AA1065" s="184" t="str">
        <f>IF(Mining_Import!$C1065="","",Mining_Import!$C1065)</f>
        <v/>
      </c>
      <c r="AB1065" s="122" t="str">
        <f t="shared" si="346"/>
        <v/>
      </c>
      <c r="AC1065" s="122" t="str">
        <f>IF($Y1065&gt;Dashboard!$Q$19,$AB1065,"")</f>
        <v/>
      </c>
      <c r="AD1065" s="43" t="str">
        <f t="shared" si="347"/>
        <v/>
      </c>
      <c r="AE1065" s="36" t="str">
        <f>IF(Mining_Import!D1065="","",Mining_Import!D1065)</f>
        <v/>
      </c>
      <c r="AF1065" s="36" t="str">
        <f>IF(Mining_Import!E1065="","",Mining_Import!E1065)</f>
        <v/>
      </c>
      <c r="AG1065" s="36" t="str">
        <f>IF(Mining_Import!F1065="","",Mining_Import!F1065)</f>
        <v/>
      </c>
      <c r="AH1065" s="36" t="str">
        <f>IF(Mining_Import!G1065="","",Mining_Import!G1065)</f>
        <v/>
      </c>
      <c r="AI1065" s="36" t="str">
        <f>IF(Mining_Import!H1065="","",Mining_Import!H1065)</f>
        <v/>
      </c>
      <c r="AJ1065" s="36" t="str">
        <f>IF(Mining_Import!I1065="","",Mining_Import!I1065)</f>
        <v/>
      </c>
      <c r="BY1065" s="120" t="str">
        <f t="shared" si="335"/>
        <v/>
      </c>
      <c r="BZ1065" s="184" t="str">
        <f t="shared" si="348"/>
        <v/>
      </c>
      <c r="CA1065" s="37" t="str">
        <f>IFERROR(VLOOKUP($BY1065,Account_Value!$C$2:$F$2500,4,0),"")</f>
        <v/>
      </c>
      <c r="CB1065" s="43" t="str">
        <f t="shared" si="336"/>
        <v/>
      </c>
      <c r="CC1065" s="122" t="str">
        <f>IF($BZ1065="","",SUM($BZ$2:$BZ1065))</f>
        <v/>
      </c>
      <c r="CD1065" s="43" t="str">
        <f>IF($BZ1065="","",$BU$19*(SUM($BZ$2:$BZ1065)))</f>
        <v/>
      </c>
    </row>
    <row r="1066" spans="1:82">
      <c r="A1066" s="4" t="str">
        <f t="shared" si="337"/>
        <v/>
      </c>
      <c r="B1066" s="21" t="str">
        <f>IF(Investments_Import!A1066="","",Investments_Import!A1066)</f>
        <v/>
      </c>
      <c r="C1066" s="22" t="str">
        <f t="shared" si="330"/>
        <v/>
      </c>
      <c r="D1066" s="51" t="str">
        <f t="shared" si="338"/>
        <v/>
      </c>
      <c r="E1066" s="3" t="str">
        <f>IF(Investments_Import!B1066="","",Investments_Import!B1066)</f>
        <v/>
      </c>
      <c r="F1066" s="54" t="str">
        <f t="shared" si="339"/>
        <v xml:space="preserve"> </v>
      </c>
      <c r="G1066" s="54" t="str">
        <f>IF($B1066="","",COUNTIF($F$2:$F1066,$F1066))</f>
        <v/>
      </c>
      <c r="H1066" s="53" t="str">
        <f t="shared" si="340"/>
        <v xml:space="preserve">  </v>
      </c>
      <c r="I1066" s="3" t="str">
        <f>IF(Investments_Import!C1066="","",Investments_Import!C1066)</f>
        <v/>
      </c>
      <c r="J1066" s="108" t="str">
        <f>IF(Investments_Import!D1066="","",Investments_Import!D1066)</f>
        <v/>
      </c>
      <c r="K1066" s="108" t="str">
        <f t="shared" si="341"/>
        <v/>
      </c>
      <c r="L1066" s="47" t="str">
        <f>IF(Investments_Import!E1066="","",Investments_Import!E1066)</f>
        <v/>
      </c>
      <c r="M1066" s="47" t="str">
        <f t="shared" si="331"/>
        <v/>
      </c>
      <c r="N1066" s="31" t="str">
        <f>IF(Investments_Import!F1066="","",Investments_Import!F1066)</f>
        <v/>
      </c>
      <c r="O1066" s="31" t="str">
        <f t="shared" si="332"/>
        <v/>
      </c>
      <c r="P1066" s="3" t="str">
        <f>IF(Investments_Import!G1066="","",Investments_Import!G1066)</f>
        <v/>
      </c>
      <c r="Q1066" s="3" t="str">
        <f>IF(Investments_Import!H1066="","",Investments_Import!H1066)</f>
        <v/>
      </c>
      <c r="R1066" s="37" t="str">
        <f t="shared" si="333"/>
        <v/>
      </c>
      <c r="S1066" s="37" t="str">
        <f t="shared" si="334"/>
        <v/>
      </c>
      <c r="U1066" s="36" t="str">
        <f>IF(Mining_Import!A1066="","",Mining_Import!A1066)</f>
        <v/>
      </c>
      <c r="V1066" s="22" t="str">
        <f t="shared" si="342"/>
        <v/>
      </c>
      <c r="W1066" s="127" t="str">
        <f t="shared" si="343"/>
        <v/>
      </c>
      <c r="X1066" s="127" t="str">
        <f t="shared" si="344"/>
        <v/>
      </c>
      <c r="Y1066" s="127" t="str">
        <f t="shared" si="345"/>
        <v/>
      </c>
      <c r="Z1066" s="36" t="str">
        <f>IF(Mining_Import!B1066="","",Mining_Import!B1066)</f>
        <v/>
      </c>
      <c r="AA1066" s="184" t="str">
        <f>IF(Mining_Import!$C1066="","",Mining_Import!$C1066)</f>
        <v/>
      </c>
      <c r="AB1066" s="122" t="str">
        <f t="shared" si="346"/>
        <v/>
      </c>
      <c r="AC1066" s="122" t="str">
        <f>IF($Y1066&gt;Dashboard!$Q$19,$AB1066,"")</f>
        <v/>
      </c>
      <c r="AD1066" s="43" t="str">
        <f t="shared" si="347"/>
        <v/>
      </c>
      <c r="AE1066" s="36" t="str">
        <f>IF(Mining_Import!D1066="","",Mining_Import!D1066)</f>
        <v/>
      </c>
      <c r="AF1066" s="36" t="str">
        <f>IF(Mining_Import!E1066="","",Mining_Import!E1066)</f>
        <v/>
      </c>
      <c r="AG1066" s="36" t="str">
        <f>IF(Mining_Import!F1066="","",Mining_Import!F1066)</f>
        <v/>
      </c>
      <c r="AH1066" s="36" t="str">
        <f>IF(Mining_Import!G1066="","",Mining_Import!G1066)</f>
        <v/>
      </c>
      <c r="AI1066" s="36" t="str">
        <f>IF(Mining_Import!H1066="","",Mining_Import!H1066)</f>
        <v/>
      </c>
      <c r="AJ1066" s="36" t="str">
        <f>IF(Mining_Import!I1066="","",Mining_Import!I1066)</f>
        <v/>
      </c>
      <c r="BY1066" s="120" t="str">
        <f t="shared" si="335"/>
        <v/>
      </c>
      <c r="BZ1066" s="184" t="str">
        <f t="shared" si="348"/>
        <v/>
      </c>
      <c r="CA1066" s="37" t="str">
        <f>IFERROR(VLOOKUP($BY1066,Account_Value!$C$2:$F$2500,4,0),"")</f>
        <v/>
      </c>
      <c r="CB1066" s="43" t="str">
        <f t="shared" si="336"/>
        <v/>
      </c>
      <c r="CC1066" s="122" t="str">
        <f>IF($BZ1066="","",SUM($BZ$2:$BZ1066))</f>
        <v/>
      </c>
      <c r="CD1066" s="43" t="str">
        <f>IF($BZ1066="","",$BU$19*(SUM($BZ$2:$BZ1066)))</f>
        <v/>
      </c>
    </row>
    <row r="1067" spans="1:82">
      <c r="A1067" s="4" t="str">
        <f t="shared" si="337"/>
        <v/>
      </c>
      <c r="B1067" s="21" t="str">
        <f>IF(Investments_Import!A1067="","",Investments_Import!A1067)</f>
        <v/>
      </c>
      <c r="C1067" s="22" t="str">
        <f t="shared" si="330"/>
        <v/>
      </c>
      <c r="D1067" s="51" t="str">
        <f t="shared" si="338"/>
        <v/>
      </c>
      <c r="E1067" s="3" t="str">
        <f>IF(Investments_Import!B1067="","",Investments_Import!B1067)</f>
        <v/>
      </c>
      <c r="F1067" s="54" t="str">
        <f t="shared" si="339"/>
        <v xml:space="preserve"> </v>
      </c>
      <c r="G1067" s="54" t="str">
        <f>IF($B1067="","",COUNTIF($F$2:$F1067,$F1067))</f>
        <v/>
      </c>
      <c r="H1067" s="53" t="str">
        <f t="shared" si="340"/>
        <v xml:space="preserve">  </v>
      </c>
      <c r="I1067" s="3" t="str">
        <f>IF(Investments_Import!C1067="","",Investments_Import!C1067)</f>
        <v/>
      </c>
      <c r="J1067" s="108" t="str">
        <f>IF(Investments_Import!D1067="","",Investments_Import!D1067)</f>
        <v/>
      </c>
      <c r="K1067" s="108" t="str">
        <f t="shared" si="341"/>
        <v/>
      </c>
      <c r="L1067" s="47" t="str">
        <f>IF(Investments_Import!E1067="","",Investments_Import!E1067)</f>
        <v/>
      </c>
      <c r="M1067" s="47" t="str">
        <f t="shared" si="331"/>
        <v/>
      </c>
      <c r="N1067" s="31" t="str">
        <f>IF(Investments_Import!F1067="","",Investments_Import!F1067)</f>
        <v/>
      </c>
      <c r="O1067" s="31" t="str">
        <f t="shared" si="332"/>
        <v/>
      </c>
      <c r="P1067" s="3" t="str">
        <f>IF(Investments_Import!G1067="","",Investments_Import!G1067)</f>
        <v/>
      </c>
      <c r="Q1067" s="3" t="str">
        <f>IF(Investments_Import!H1067="","",Investments_Import!H1067)</f>
        <v/>
      </c>
      <c r="R1067" s="37" t="str">
        <f t="shared" si="333"/>
        <v/>
      </c>
      <c r="S1067" s="37" t="str">
        <f t="shared" si="334"/>
        <v/>
      </c>
      <c r="U1067" s="36" t="str">
        <f>IF(Mining_Import!A1067="","",Mining_Import!A1067)</f>
        <v/>
      </c>
      <c r="V1067" s="22" t="str">
        <f t="shared" si="342"/>
        <v/>
      </c>
      <c r="W1067" s="127" t="str">
        <f t="shared" si="343"/>
        <v/>
      </c>
      <c r="X1067" s="127" t="str">
        <f t="shared" si="344"/>
        <v/>
      </c>
      <c r="Y1067" s="127" t="str">
        <f t="shared" si="345"/>
        <v/>
      </c>
      <c r="Z1067" s="36" t="str">
        <f>IF(Mining_Import!B1067="","",Mining_Import!B1067)</f>
        <v/>
      </c>
      <c r="AA1067" s="184" t="str">
        <f>IF(Mining_Import!$C1067="","",Mining_Import!$C1067)</f>
        <v/>
      </c>
      <c r="AB1067" s="122" t="str">
        <f t="shared" si="346"/>
        <v/>
      </c>
      <c r="AC1067" s="122" t="str">
        <f>IF($Y1067&gt;Dashboard!$Q$19,$AB1067,"")</f>
        <v/>
      </c>
      <c r="AD1067" s="43" t="str">
        <f t="shared" si="347"/>
        <v/>
      </c>
      <c r="AE1067" s="36" t="str">
        <f>IF(Mining_Import!D1067="","",Mining_Import!D1067)</f>
        <v/>
      </c>
      <c r="AF1067" s="36" t="str">
        <f>IF(Mining_Import!E1067="","",Mining_Import!E1067)</f>
        <v/>
      </c>
      <c r="AG1067" s="36" t="str">
        <f>IF(Mining_Import!F1067="","",Mining_Import!F1067)</f>
        <v/>
      </c>
      <c r="AH1067" s="36" t="str">
        <f>IF(Mining_Import!G1067="","",Mining_Import!G1067)</f>
        <v/>
      </c>
      <c r="AI1067" s="36" t="str">
        <f>IF(Mining_Import!H1067="","",Mining_Import!H1067)</f>
        <v/>
      </c>
      <c r="AJ1067" s="36" t="str">
        <f>IF(Mining_Import!I1067="","",Mining_Import!I1067)</f>
        <v/>
      </c>
      <c r="BY1067" s="120" t="str">
        <f t="shared" si="335"/>
        <v/>
      </c>
      <c r="BZ1067" s="184" t="str">
        <f t="shared" si="348"/>
        <v/>
      </c>
      <c r="CA1067" s="37" t="str">
        <f>IFERROR(VLOOKUP($BY1067,Account_Value!$C$2:$F$2500,4,0),"")</f>
        <v/>
      </c>
      <c r="CB1067" s="43" t="str">
        <f t="shared" si="336"/>
        <v/>
      </c>
      <c r="CC1067" s="122" t="str">
        <f>IF($BZ1067="","",SUM($BZ$2:$BZ1067))</f>
        <v/>
      </c>
      <c r="CD1067" s="43" t="str">
        <f>IF($BZ1067="","",$BU$19*(SUM($BZ$2:$BZ1067)))</f>
        <v/>
      </c>
    </row>
    <row r="1068" spans="1:82">
      <c r="A1068" s="4" t="str">
        <f t="shared" si="337"/>
        <v/>
      </c>
      <c r="B1068" s="21" t="str">
        <f>IF(Investments_Import!A1068="","",Investments_Import!A1068)</f>
        <v/>
      </c>
      <c r="C1068" s="22" t="str">
        <f t="shared" si="330"/>
        <v/>
      </c>
      <c r="D1068" s="51" t="str">
        <f t="shared" si="338"/>
        <v/>
      </c>
      <c r="E1068" s="3" t="str">
        <f>IF(Investments_Import!B1068="","",Investments_Import!B1068)</f>
        <v/>
      </c>
      <c r="F1068" s="54" t="str">
        <f t="shared" si="339"/>
        <v xml:space="preserve"> </v>
      </c>
      <c r="G1068" s="54" t="str">
        <f>IF($B1068="","",COUNTIF($F$2:$F1068,$F1068))</f>
        <v/>
      </c>
      <c r="H1068" s="53" t="str">
        <f t="shared" si="340"/>
        <v xml:space="preserve">  </v>
      </c>
      <c r="I1068" s="3" t="str">
        <f>IF(Investments_Import!C1068="","",Investments_Import!C1068)</f>
        <v/>
      </c>
      <c r="J1068" s="108" t="str">
        <f>IF(Investments_Import!D1068="","",Investments_Import!D1068)</f>
        <v/>
      </c>
      <c r="K1068" s="108" t="str">
        <f t="shared" si="341"/>
        <v/>
      </c>
      <c r="L1068" s="47" t="str">
        <f>IF(Investments_Import!E1068="","",Investments_Import!E1068)</f>
        <v/>
      </c>
      <c r="M1068" s="47" t="str">
        <f t="shared" si="331"/>
        <v/>
      </c>
      <c r="N1068" s="31" t="str">
        <f>IF(Investments_Import!F1068="","",Investments_Import!F1068)</f>
        <v/>
      </c>
      <c r="O1068" s="31" t="str">
        <f t="shared" si="332"/>
        <v/>
      </c>
      <c r="P1068" s="3" t="str">
        <f>IF(Investments_Import!G1068="","",Investments_Import!G1068)</f>
        <v/>
      </c>
      <c r="Q1068" s="3" t="str">
        <f>IF(Investments_Import!H1068="","",Investments_Import!H1068)</f>
        <v/>
      </c>
      <c r="R1068" s="37" t="str">
        <f t="shared" si="333"/>
        <v/>
      </c>
      <c r="S1068" s="37" t="str">
        <f t="shared" si="334"/>
        <v/>
      </c>
      <c r="U1068" s="36" t="str">
        <f>IF(Mining_Import!A1068="","",Mining_Import!A1068)</f>
        <v/>
      </c>
      <c r="V1068" s="22" t="str">
        <f t="shared" si="342"/>
        <v/>
      </c>
      <c r="W1068" s="127" t="str">
        <f t="shared" si="343"/>
        <v/>
      </c>
      <c r="X1068" s="127" t="str">
        <f t="shared" si="344"/>
        <v/>
      </c>
      <c r="Y1068" s="127" t="str">
        <f t="shared" si="345"/>
        <v/>
      </c>
      <c r="Z1068" s="36" t="str">
        <f>IF(Mining_Import!B1068="","",Mining_Import!B1068)</f>
        <v/>
      </c>
      <c r="AA1068" s="184" t="str">
        <f>IF(Mining_Import!$C1068="","",Mining_Import!$C1068)</f>
        <v/>
      </c>
      <c r="AB1068" s="122" t="str">
        <f t="shared" si="346"/>
        <v/>
      </c>
      <c r="AC1068" s="122" t="str">
        <f>IF($Y1068&gt;Dashboard!$Q$19,$AB1068,"")</f>
        <v/>
      </c>
      <c r="AD1068" s="43" t="str">
        <f t="shared" si="347"/>
        <v/>
      </c>
      <c r="AE1068" s="36" t="str">
        <f>IF(Mining_Import!D1068="","",Mining_Import!D1068)</f>
        <v/>
      </c>
      <c r="AF1068" s="36" t="str">
        <f>IF(Mining_Import!E1068="","",Mining_Import!E1068)</f>
        <v/>
      </c>
      <c r="AG1068" s="36" t="str">
        <f>IF(Mining_Import!F1068="","",Mining_Import!F1068)</f>
        <v/>
      </c>
      <c r="AH1068" s="36" t="str">
        <f>IF(Mining_Import!G1068="","",Mining_Import!G1068)</f>
        <v/>
      </c>
      <c r="AI1068" s="36" t="str">
        <f>IF(Mining_Import!H1068="","",Mining_Import!H1068)</f>
        <v/>
      </c>
      <c r="AJ1068" s="36" t="str">
        <f>IF(Mining_Import!I1068="","",Mining_Import!I1068)</f>
        <v/>
      </c>
      <c r="BY1068" s="120" t="str">
        <f t="shared" si="335"/>
        <v/>
      </c>
      <c r="BZ1068" s="184" t="str">
        <f t="shared" si="348"/>
        <v/>
      </c>
      <c r="CA1068" s="37" t="str">
        <f>IFERROR(VLOOKUP($BY1068,Account_Value!$C$2:$F$2500,4,0),"")</f>
        <v/>
      </c>
      <c r="CB1068" s="43" t="str">
        <f t="shared" si="336"/>
        <v/>
      </c>
      <c r="CC1068" s="122" t="str">
        <f>IF($BZ1068="","",SUM($BZ$2:$BZ1068))</f>
        <v/>
      </c>
      <c r="CD1068" s="43" t="str">
        <f>IF($BZ1068="","",$BU$19*(SUM($BZ$2:$BZ1068)))</f>
        <v/>
      </c>
    </row>
    <row r="1069" spans="1:82">
      <c r="A1069" s="4" t="str">
        <f t="shared" si="337"/>
        <v/>
      </c>
      <c r="B1069" s="21" t="str">
        <f>IF(Investments_Import!A1069="","",Investments_Import!A1069)</f>
        <v/>
      </c>
      <c r="C1069" s="22" t="str">
        <f t="shared" si="330"/>
        <v/>
      </c>
      <c r="D1069" s="51" t="str">
        <f t="shared" si="338"/>
        <v/>
      </c>
      <c r="E1069" s="3" t="str">
        <f>IF(Investments_Import!B1069="","",Investments_Import!B1069)</f>
        <v/>
      </c>
      <c r="F1069" s="54" t="str">
        <f t="shared" si="339"/>
        <v xml:space="preserve"> </v>
      </c>
      <c r="G1069" s="54" t="str">
        <f>IF($B1069="","",COUNTIF($F$2:$F1069,$F1069))</f>
        <v/>
      </c>
      <c r="H1069" s="53" t="str">
        <f t="shared" si="340"/>
        <v xml:space="preserve">  </v>
      </c>
      <c r="I1069" s="3" t="str">
        <f>IF(Investments_Import!C1069="","",Investments_Import!C1069)</f>
        <v/>
      </c>
      <c r="J1069" s="108" t="str">
        <f>IF(Investments_Import!D1069="","",Investments_Import!D1069)</f>
        <v/>
      </c>
      <c r="K1069" s="108" t="str">
        <f t="shared" si="341"/>
        <v/>
      </c>
      <c r="L1069" s="47" t="str">
        <f>IF(Investments_Import!E1069="","",Investments_Import!E1069)</f>
        <v/>
      </c>
      <c r="M1069" s="47" t="str">
        <f t="shared" si="331"/>
        <v/>
      </c>
      <c r="N1069" s="31" t="str">
        <f>IF(Investments_Import!F1069="","",Investments_Import!F1069)</f>
        <v/>
      </c>
      <c r="O1069" s="31" t="str">
        <f t="shared" si="332"/>
        <v/>
      </c>
      <c r="P1069" s="3" t="str">
        <f>IF(Investments_Import!G1069="","",Investments_Import!G1069)</f>
        <v/>
      </c>
      <c r="Q1069" s="3" t="str">
        <f>IF(Investments_Import!H1069="","",Investments_Import!H1069)</f>
        <v/>
      </c>
      <c r="R1069" s="37" t="str">
        <f t="shared" si="333"/>
        <v/>
      </c>
      <c r="S1069" s="37" t="str">
        <f t="shared" si="334"/>
        <v/>
      </c>
      <c r="U1069" s="36" t="str">
        <f>IF(Mining_Import!A1069="","",Mining_Import!A1069)</f>
        <v/>
      </c>
      <c r="V1069" s="22" t="str">
        <f t="shared" si="342"/>
        <v/>
      </c>
      <c r="W1069" s="127" t="str">
        <f t="shared" si="343"/>
        <v/>
      </c>
      <c r="X1069" s="127" t="str">
        <f t="shared" si="344"/>
        <v/>
      </c>
      <c r="Y1069" s="127" t="str">
        <f t="shared" si="345"/>
        <v/>
      </c>
      <c r="Z1069" s="36" t="str">
        <f>IF(Mining_Import!B1069="","",Mining_Import!B1069)</f>
        <v/>
      </c>
      <c r="AA1069" s="184" t="str">
        <f>IF(Mining_Import!$C1069="","",Mining_Import!$C1069)</f>
        <v/>
      </c>
      <c r="AB1069" s="122" t="str">
        <f t="shared" si="346"/>
        <v/>
      </c>
      <c r="AC1069" s="122" t="str">
        <f>IF($Y1069&gt;Dashboard!$Q$19,$AB1069,"")</f>
        <v/>
      </c>
      <c r="AD1069" s="43" t="str">
        <f t="shared" si="347"/>
        <v/>
      </c>
      <c r="AE1069" s="36" t="str">
        <f>IF(Mining_Import!D1069="","",Mining_Import!D1069)</f>
        <v/>
      </c>
      <c r="AF1069" s="36" t="str">
        <f>IF(Mining_Import!E1069="","",Mining_Import!E1069)</f>
        <v/>
      </c>
      <c r="AG1069" s="36" t="str">
        <f>IF(Mining_Import!F1069="","",Mining_Import!F1069)</f>
        <v/>
      </c>
      <c r="AH1069" s="36" t="str">
        <f>IF(Mining_Import!G1069="","",Mining_Import!G1069)</f>
        <v/>
      </c>
      <c r="AI1069" s="36" t="str">
        <f>IF(Mining_Import!H1069="","",Mining_Import!H1069)</f>
        <v/>
      </c>
      <c r="AJ1069" s="36" t="str">
        <f>IF(Mining_Import!I1069="","",Mining_Import!I1069)</f>
        <v/>
      </c>
      <c r="BY1069" s="120" t="str">
        <f t="shared" si="335"/>
        <v/>
      </c>
      <c r="BZ1069" s="184" t="str">
        <f t="shared" si="348"/>
        <v/>
      </c>
      <c r="CA1069" s="37" t="str">
        <f>IFERROR(VLOOKUP($BY1069,Account_Value!$C$2:$F$2500,4,0),"")</f>
        <v/>
      </c>
      <c r="CB1069" s="43" t="str">
        <f t="shared" si="336"/>
        <v/>
      </c>
      <c r="CC1069" s="122" t="str">
        <f>IF($BZ1069="","",SUM($BZ$2:$BZ1069))</f>
        <v/>
      </c>
      <c r="CD1069" s="43" t="str">
        <f>IF($BZ1069="","",$BU$19*(SUM($BZ$2:$BZ1069)))</f>
        <v/>
      </c>
    </row>
    <row r="1070" spans="1:82">
      <c r="A1070" s="4" t="str">
        <f t="shared" si="337"/>
        <v/>
      </c>
      <c r="B1070" s="21" t="str">
        <f>IF(Investments_Import!A1070="","",Investments_Import!A1070)</f>
        <v/>
      </c>
      <c r="C1070" s="22" t="str">
        <f t="shared" si="330"/>
        <v/>
      </c>
      <c r="D1070" s="51" t="str">
        <f t="shared" si="338"/>
        <v/>
      </c>
      <c r="E1070" s="3" t="str">
        <f>IF(Investments_Import!B1070="","",Investments_Import!B1070)</f>
        <v/>
      </c>
      <c r="F1070" s="54" t="str">
        <f t="shared" si="339"/>
        <v xml:space="preserve"> </v>
      </c>
      <c r="G1070" s="54" t="str">
        <f>IF($B1070="","",COUNTIF($F$2:$F1070,$F1070))</f>
        <v/>
      </c>
      <c r="H1070" s="53" t="str">
        <f t="shared" si="340"/>
        <v xml:space="preserve">  </v>
      </c>
      <c r="I1070" s="3" t="str">
        <f>IF(Investments_Import!C1070="","",Investments_Import!C1070)</f>
        <v/>
      </c>
      <c r="J1070" s="108" t="str">
        <f>IF(Investments_Import!D1070="","",Investments_Import!D1070)</f>
        <v/>
      </c>
      <c r="K1070" s="108" t="str">
        <f t="shared" si="341"/>
        <v/>
      </c>
      <c r="L1070" s="47" t="str">
        <f>IF(Investments_Import!E1070="","",Investments_Import!E1070)</f>
        <v/>
      </c>
      <c r="M1070" s="47" t="str">
        <f t="shared" si="331"/>
        <v/>
      </c>
      <c r="N1070" s="31" t="str">
        <f>IF(Investments_Import!F1070="","",Investments_Import!F1070)</f>
        <v/>
      </c>
      <c r="O1070" s="31" t="str">
        <f t="shared" si="332"/>
        <v/>
      </c>
      <c r="P1070" s="3" t="str">
        <f>IF(Investments_Import!G1070="","",Investments_Import!G1070)</f>
        <v/>
      </c>
      <c r="Q1070" s="3" t="str">
        <f>IF(Investments_Import!H1070="","",Investments_Import!H1070)</f>
        <v/>
      </c>
      <c r="R1070" s="37" t="str">
        <f t="shared" si="333"/>
        <v/>
      </c>
      <c r="S1070" s="37" t="str">
        <f t="shared" si="334"/>
        <v/>
      </c>
      <c r="U1070" s="36" t="str">
        <f>IF(Mining_Import!A1070="","",Mining_Import!A1070)</f>
        <v/>
      </c>
      <c r="V1070" s="22" t="str">
        <f t="shared" si="342"/>
        <v/>
      </c>
      <c r="W1070" s="127" t="str">
        <f t="shared" si="343"/>
        <v/>
      </c>
      <c r="X1070" s="127" t="str">
        <f t="shared" si="344"/>
        <v/>
      </c>
      <c r="Y1070" s="127" t="str">
        <f t="shared" si="345"/>
        <v/>
      </c>
      <c r="Z1070" s="36" t="str">
        <f>IF(Mining_Import!B1070="","",Mining_Import!B1070)</f>
        <v/>
      </c>
      <c r="AA1070" s="184" t="str">
        <f>IF(Mining_Import!$C1070="","",Mining_Import!$C1070)</f>
        <v/>
      </c>
      <c r="AB1070" s="122" t="str">
        <f t="shared" si="346"/>
        <v/>
      </c>
      <c r="AC1070" s="122" t="str">
        <f>IF($Y1070&gt;Dashboard!$Q$19,$AB1070,"")</f>
        <v/>
      </c>
      <c r="AD1070" s="43" t="str">
        <f t="shared" si="347"/>
        <v/>
      </c>
      <c r="AE1070" s="36" t="str">
        <f>IF(Mining_Import!D1070="","",Mining_Import!D1070)</f>
        <v/>
      </c>
      <c r="AF1070" s="36" t="str">
        <f>IF(Mining_Import!E1070="","",Mining_Import!E1070)</f>
        <v/>
      </c>
      <c r="AG1070" s="36" t="str">
        <f>IF(Mining_Import!F1070="","",Mining_Import!F1070)</f>
        <v/>
      </c>
      <c r="AH1070" s="36" t="str">
        <f>IF(Mining_Import!G1070="","",Mining_Import!G1070)</f>
        <v/>
      </c>
      <c r="AI1070" s="36" t="str">
        <f>IF(Mining_Import!H1070="","",Mining_Import!H1070)</f>
        <v/>
      </c>
      <c r="AJ1070" s="36" t="str">
        <f>IF(Mining_Import!I1070="","",Mining_Import!I1070)</f>
        <v/>
      </c>
      <c r="BY1070" s="120" t="str">
        <f t="shared" si="335"/>
        <v/>
      </c>
      <c r="BZ1070" s="184" t="str">
        <f t="shared" si="348"/>
        <v/>
      </c>
      <c r="CA1070" s="37" t="str">
        <f>IFERROR(VLOOKUP($BY1070,Account_Value!$C$2:$F$2500,4,0),"")</f>
        <v/>
      </c>
      <c r="CB1070" s="43" t="str">
        <f t="shared" si="336"/>
        <v/>
      </c>
      <c r="CC1070" s="122" t="str">
        <f>IF($BZ1070="","",SUM($BZ$2:$BZ1070))</f>
        <v/>
      </c>
      <c r="CD1070" s="43" t="str">
        <f>IF($BZ1070="","",$BU$19*(SUM($BZ$2:$BZ1070)))</f>
        <v/>
      </c>
    </row>
    <row r="1071" spans="1:82">
      <c r="A1071" s="4" t="str">
        <f t="shared" si="337"/>
        <v/>
      </c>
      <c r="B1071" s="21" t="str">
        <f>IF(Investments_Import!A1071="","",Investments_Import!A1071)</f>
        <v/>
      </c>
      <c r="C1071" s="22" t="str">
        <f t="shared" si="330"/>
        <v/>
      </c>
      <c r="D1071" s="51" t="str">
        <f t="shared" si="338"/>
        <v/>
      </c>
      <c r="E1071" s="3" t="str">
        <f>IF(Investments_Import!B1071="","",Investments_Import!B1071)</f>
        <v/>
      </c>
      <c r="F1071" s="54" t="str">
        <f t="shared" si="339"/>
        <v xml:space="preserve"> </v>
      </c>
      <c r="G1071" s="54" t="str">
        <f>IF($B1071="","",COUNTIF($F$2:$F1071,$F1071))</f>
        <v/>
      </c>
      <c r="H1071" s="53" t="str">
        <f t="shared" si="340"/>
        <v xml:space="preserve">  </v>
      </c>
      <c r="I1071" s="3" t="str">
        <f>IF(Investments_Import!C1071="","",Investments_Import!C1071)</f>
        <v/>
      </c>
      <c r="J1071" s="108" t="str">
        <f>IF(Investments_Import!D1071="","",Investments_Import!D1071)</f>
        <v/>
      </c>
      <c r="K1071" s="108" t="str">
        <f t="shared" si="341"/>
        <v/>
      </c>
      <c r="L1071" s="47" t="str">
        <f>IF(Investments_Import!E1071="","",Investments_Import!E1071)</f>
        <v/>
      </c>
      <c r="M1071" s="47" t="str">
        <f t="shared" si="331"/>
        <v/>
      </c>
      <c r="N1071" s="31" t="str">
        <f>IF(Investments_Import!F1071="","",Investments_Import!F1071)</f>
        <v/>
      </c>
      <c r="O1071" s="31" t="str">
        <f t="shared" si="332"/>
        <v/>
      </c>
      <c r="P1071" s="3" t="str">
        <f>IF(Investments_Import!G1071="","",Investments_Import!G1071)</f>
        <v/>
      </c>
      <c r="Q1071" s="3" t="str">
        <f>IF(Investments_Import!H1071="","",Investments_Import!H1071)</f>
        <v/>
      </c>
      <c r="R1071" s="37" t="str">
        <f t="shared" si="333"/>
        <v/>
      </c>
      <c r="S1071" s="37" t="str">
        <f t="shared" si="334"/>
        <v/>
      </c>
      <c r="U1071" s="36" t="str">
        <f>IF(Mining_Import!A1071="","",Mining_Import!A1071)</f>
        <v/>
      </c>
      <c r="V1071" s="22" t="str">
        <f t="shared" si="342"/>
        <v/>
      </c>
      <c r="W1071" s="127" t="str">
        <f t="shared" si="343"/>
        <v/>
      </c>
      <c r="X1071" s="127" t="str">
        <f t="shared" si="344"/>
        <v/>
      </c>
      <c r="Y1071" s="127" t="str">
        <f t="shared" si="345"/>
        <v/>
      </c>
      <c r="Z1071" s="36" t="str">
        <f>IF(Mining_Import!B1071="","",Mining_Import!B1071)</f>
        <v/>
      </c>
      <c r="AA1071" s="184" t="str">
        <f>IF(Mining_Import!$C1071="","",Mining_Import!$C1071)</f>
        <v/>
      </c>
      <c r="AB1071" s="122" t="str">
        <f t="shared" si="346"/>
        <v/>
      </c>
      <c r="AC1071" s="122" t="str">
        <f>IF($Y1071&gt;Dashboard!$Q$19,$AB1071,"")</f>
        <v/>
      </c>
      <c r="AD1071" s="43" t="str">
        <f t="shared" si="347"/>
        <v/>
      </c>
      <c r="AE1071" s="36" t="str">
        <f>IF(Mining_Import!D1071="","",Mining_Import!D1071)</f>
        <v/>
      </c>
      <c r="AF1071" s="36" t="str">
        <f>IF(Mining_Import!E1071="","",Mining_Import!E1071)</f>
        <v/>
      </c>
      <c r="AG1071" s="36" t="str">
        <f>IF(Mining_Import!F1071="","",Mining_Import!F1071)</f>
        <v/>
      </c>
      <c r="AH1071" s="36" t="str">
        <f>IF(Mining_Import!G1071="","",Mining_Import!G1071)</f>
        <v/>
      </c>
      <c r="AI1071" s="36" t="str">
        <f>IF(Mining_Import!H1071="","",Mining_Import!H1071)</f>
        <v/>
      </c>
      <c r="AJ1071" s="36" t="str">
        <f>IF(Mining_Import!I1071="","",Mining_Import!I1071)</f>
        <v/>
      </c>
      <c r="BY1071" s="120" t="str">
        <f t="shared" si="335"/>
        <v/>
      </c>
      <c r="BZ1071" s="184" t="str">
        <f t="shared" si="348"/>
        <v/>
      </c>
      <c r="CA1071" s="37" t="str">
        <f>IFERROR(VLOOKUP($BY1071,Account_Value!$C$2:$F$2500,4,0),"")</f>
        <v/>
      </c>
      <c r="CB1071" s="43" t="str">
        <f t="shared" si="336"/>
        <v/>
      </c>
      <c r="CC1071" s="122" t="str">
        <f>IF($BZ1071="","",SUM($BZ$2:$BZ1071))</f>
        <v/>
      </c>
      <c r="CD1071" s="43" t="str">
        <f>IF($BZ1071="","",$BU$19*(SUM($BZ$2:$BZ1071)))</f>
        <v/>
      </c>
    </row>
    <row r="1072" spans="1:82">
      <c r="A1072" s="4" t="str">
        <f t="shared" si="337"/>
        <v/>
      </c>
      <c r="B1072" s="21" t="str">
        <f>IF(Investments_Import!A1072="","",Investments_Import!A1072)</f>
        <v/>
      </c>
      <c r="C1072" s="22" t="str">
        <f t="shared" si="330"/>
        <v/>
      </c>
      <c r="D1072" s="51" t="str">
        <f t="shared" si="338"/>
        <v/>
      </c>
      <c r="E1072" s="3" t="str">
        <f>IF(Investments_Import!B1072="","",Investments_Import!B1072)</f>
        <v/>
      </c>
      <c r="F1072" s="54" t="str">
        <f t="shared" si="339"/>
        <v xml:space="preserve"> </v>
      </c>
      <c r="G1072" s="54" t="str">
        <f>IF($B1072="","",COUNTIF($F$2:$F1072,$F1072))</f>
        <v/>
      </c>
      <c r="H1072" s="53" t="str">
        <f t="shared" si="340"/>
        <v xml:space="preserve">  </v>
      </c>
      <c r="I1072" s="3" t="str">
        <f>IF(Investments_Import!C1072="","",Investments_Import!C1072)</f>
        <v/>
      </c>
      <c r="J1072" s="108" t="str">
        <f>IF(Investments_Import!D1072="","",Investments_Import!D1072)</f>
        <v/>
      </c>
      <c r="K1072" s="108" t="str">
        <f t="shared" si="341"/>
        <v/>
      </c>
      <c r="L1072" s="47" t="str">
        <f>IF(Investments_Import!E1072="","",Investments_Import!E1072)</f>
        <v/>
      </c>
      <c r="M1072" s="47" t="str">
        <f t="shared" si="331"/>
        <v/>
      </c>
      <c r="N1072" s="31" t="str">
        <f>IF(Investments_Import!F1072="","",Investments_Import!F1072)</f>
        <v/>
      </c>
      <c r="O1072" s="31" t="str">
        <f t="shared" si="332"/>
        <v/>
      </c>
      <c r="P1072" s="3" t="str">
        <f>IF(Investments_Import!G1072="","",Investments_Import!G1072)</f>
        <v/>
      </c>
      <c r="Q1072" s="3" t="str">
        <f>IF(Investments_Import!H1072="","",Investments_Import!H1072)</f>
        <v/>
      </c>
      <c r="R1072" s="37" t="str">
        <f t="shared" si="333"/>
        <v/>
      </c>
      <c r="S1072" s="37" t="str">
        <f t="shared" si="334"/>
        <v/>
      </c>
      <c r="U1072" s="36" t="str">
        <f>IF(Mining_Import!A1072="","",Mining_Import!A1072)</f>
        <v/>
      </c>
      <c r="V1072" s="22" t="str">
        <f t="shared" si="342"/>
        <v/>
      </c>
      <c r="W1072" s="127" t="str">
        <f t="shared" si="343"/>
        <v/>
      </c>
      <c r="X1072" s="127" t="str">
        <f t="shared" si="344"/>
        <v/>
      </c>
      <c r="Y1072" s="127" t="str">
        <f t="shared" si="345"/>
        <v/>
      </c>
      <c r="Z1072" s="36" t="str">
        <f>IF(Mining_Import!B1072="","",Mining_Import!B1072)</f>
        <v/>
      </c>
      <c r="AA1072" s="184" t="str">
        <f>IF(Mining_Import!$C1072="","",Mining_Import!$C1072)</f>
        <v/>
      </c>
      <c r="AB1072" s="122" t="str">
        <f t="shared" si="346"/>
        <v/>
      </c>
      <c r="AC1072" s="122" t="str">
        <f>IF($Y1072&gt;Dashboard!$Q$19,$AB1072,"")</f>
        <v/>
      </c>
      <c r="AD1072" s="43" t="str">
        <f t="shared" si="347"/>
        <v/>
      </c>
      <c r="AE1072" s="36" t="str">
        <f>IF(Mining_Import!D1072="","",Mining_Import!D1072)</f>
        <v/>
      </c>
      <c r="AF1072" s="36" t="str">
        <f>IF(Mining_Import!E1072="","",Mining_Import!E1072)</f>
        <v/>
      </c>
      <c r="AG1072" s="36" t="str">
        <f>IF(Mining_Import!F1072="","",Mining_Import!F1072)</f>
        <v/>
      </c>
      <c r="AH1072" s="36" t="str">
        <f>IF(Mining_Import!G1072="","",Mining_Import!G1072)</f>
        <v/>
      </c>
      <c r="AI1072" s="36" t="str">
        <f>IF(Mining_Import!H1072="","",Mining_Import!H1072)</f>
        <v/>
      </c>
      <c r="AJ1072" s="36" t="str">
        <f>IF(Mining_Import!I1072="","",Mining_Import!I1072)</f>
        <v/>
      </c>
      <c r="BY1072" s="120" t="str">
        <f t="shared" si="335"/>
        <v/>
      </c>
      <c r="BZ1072" s="184" t="str">
        <f t="shared" si="348"/>
        <v/>
      </c>
      <c r="CA1072" s="37" t="str">
        <f>IFERROR(VLOOKUP($BY1072,Account_Value!$C$2:$F$2500,4,0),"")</f>
        <v/>
      </c>
      <c r="CB1072" s="43" t="str">
        <f t="shared" si="336"/>
        <v/>
      </c>
      <c r="CC1072" s="122" t="str">
        <f>IF($BZ1072="","",SUM($BZ$2:$BZ1072))</f>
        <v/>
      </c>
      <c r="CD1072" s="43" t="str">
        <f>IF($BZ1072="","",$BU$19*(SUM($BZ$2:$BZ1072)))</f>
        <v/>
      </c>
    </row>
    <row r="1073" spans="1:82">
      <c r="A1073" s="4" t="str">
        <f t="shared" si="337"/>
        <v/>
      </c>
      <c r="B1073" s="21" t="str">
        <f>IF(Investments_Import!A1073="","",Investments_Import!A1073)</f>
        <v/>
      </c>
      <c r="C1073" s="22" t="str">
        <f t="shared" si="330"/>
        <v/>
      </c>
      <c r="D1073" s="51" t="str">
        <f t="shared" si="338"/>
        <v/>
      </c>
      <c r="E1073" s="3" t="str">
        <f>IF(Investments_Import!B1073="","",Investments_Import!B1073)</f>
        <v/>
      </c>
      <c r="F1073" s="54" t="str">
        <f t="shared" si="339"/>
        <v xml:space="preserve"> </v>
      </c>
      <c r="G1073" s="54" t="str">
        <f>IF($B1073="","",COUNTIF($F$2:$F1073,$F1073))</f>
        <v/>
      </c>
      <c r="H1073" s="53" t="str">
        <f t="shared" si="340"/>
        <v xml:space="preserve">  </v>
      </c>
      <c r="I1073" s="3" t="str">
        <f>IF(Investments_Import!C1073="","",Investments_Import!C1073)</f>
        <v/>
      </c>
      <c r="J1073" s="108" t="str">
        <f>IF(Investments_Import!D1073="","",Investments_Import!D1073)</f>
        <v/>
      </c>
      <c r="K1073" s="108" t="str">
        <f t="shared" si="341"/>
        <v/>
      </c>
      <c r="L1073" s="47" t="str">
        <f>IF(Investments_Import!E1073="","",Investments_Import!E1073)</f>
        <v/>
      </c>
      <c r="M1073" s="47" t="str">
        <f t="shared" si="331"/>
        <v/>
      </c>
      <c r="N1073" s="31" t="str">
        <f>IF(Investments_Import!F1073="","",Investments_Import!F1073)</f>
        <v/>
      </c>
      <c r="O1073" s="31" t="str">
        <f t="shared" si="332"/>
        <v/>
      </c>
      <c r="P1073" s="3" t="str">
        <f>IF(Investments_Import!G1073="","",Investments_Import!G1073)</f>
        <v/>
      </c>
      <c r="Q1073" s="3" t="str">
        <f>IF(Investments_Import!H1073="","",Investments_Import!H1073)</f>
        <v/>
      </c>
      <c r="R1073" s="37" t="str">
        <f t="shared" si="333"/>
        <v/>
      </c>
      <c r="S1073" s="37" t="str">
        <f t="shared" si="334"/>
        <v/>
      </c>
      <c r="U1073" s="36" t="str">
        <f>IF(Mining_Import!A1073="","",Mining_Import!A1073)</f>
        <v/>
      </c>
      <c r="V1073" s="22" t="str">
        <f t="shared" si="342"/>
        <v/>
      </c>
      <c r="W1073" s="127" t="str">
        <f t="shared" si="343"/>
        <v/>
      </c>
      <c r="X1073" s="127" t="str">
        <f t="shared" si="344"/>
        <v/>
      </c>
      <c r="Y1073" s="127" t="str">
        <f t="shared" si="345"/>
        <v/>
      </c>
      <c r="Z1073" s="36" t="str">
        <f>IF(Mining_Import!B1073="","",Mining_Import!B1073)</f>
        <v/>
      </c>
      <c r="AA1073" s="184" t="str">
        <f>IF(Mining_Import!$C1073="","",Mining_Import!$C1073)</f>
        <v/>
      </c>
      <c r="AB1073" s="122" t="str">
        <f t="shared" si="346"/>
        <v/>
      </c>
      <c r="AC1073" s="122" t="str">
        <f>IF($Y1073&gt;Dashboard!$Q$19,$AB1073,"")</f>
        <v/>
      </c>
      <c r="AD1073" s="43" t="str">
        <f t="shared" si="347"/>
        <v/>
      </c>
      <c r="AE1073" s="36" t="str">
        <f>IF(Mining_Import!D1073="","",Mining_Import!D1073)</f>
        <v/>
      </c>
      <c r="AF1073" s="36" t="str">
        <f>IF(Mining_Import!E1073="","",Mining_Import!E1073)</f>
        <v/>
      </c>
      <c r="AG1073" s="36" t="str">
        <f>IF(Mining_Import!F1073="","",Mining_Import!F1073)</f>
        <v/>
      </c>
      <c r="AH1073" s="36" t="str">
        <f>IF(Mining_Import!G1073="","",Mining_Import!G1073)</f>
        <v/>
      </c>
      <c r="AI1073" s="36" t="str">
        <f>IF(Mining_Import!H1073="","",Mining_Import!H1073)</f>
        <v/>
      </c>
      <c r="AJ1073" s="36" t="str">
        <f>IF(Mining_Import!I1073="","",Mining_Import!I1073)</f>
        <v/>
      </c>
      <c r="BY1073" s="120" t="str">
        <f t="shared" si="335"/>
        <v/>
      </c>
      <c r="BZ1073" s="184" t="str">
        <f t="shared" si="348"/>
        <v/>
      </c>
      <c r="CA1073" s="37" t="str">
        <f>IFERROR(VLOOKUP($BY1073,Account_Value!$C$2:$F$2500,4,0),"")</f>
        <v/>
      </c>
      <c r="CB1073" s="43" t="str">
        <f t="shared" si="336"/>
        <v/>
      </c>
      <c r="CC1073" s="122" t="str">
        <f>IF($BZ1073="","",SUM($BZ$2:$BZ1073))</f>
        <v/>
      </c>
      <c r="CD1073" s="43" t="str">
        <f>IF($BZ1073="","",$BU$19*(SUM($BZ$2:$BZ1073)))</f>
        <v/>
      </c>
    </row>
    <row r="1074" spans="1:82">
      <c r="A1074" s="4" t="str">
        <f t="shared" si="337"/>
        <v/>
      </c>
      <c r="B1074" s="21" t="str">
        <f>IF(Investments_Import!A1074="","",Investments_Import!A1074)</f>
        <v/>
      </c>
      <c r="C1074" s="22" t="str">
        <f t="shared" si="330"/>
        <v/>
      </c>
      <c r="D1074" s="51" t="str">
        <f t="shared" si="338"/>
        <v/>
      </c>
      <c r="E1074" s="3" t="str">
        <f>IF(Investments_Import!B1074="","",Investments_Import!B1074)</f>
        <v/>
      </c>
      <c r="F1074" s="54" t="str">
        <f t="shared" si="339"/>
        <v xml:space="preserve"> </v>
      </c>
      <c r="G1074" s="54" t="str">
        <f>IF($B1074="","",COUNTIF($F$2:$F1074,$F1074))</f>
        <v/>
      </c>
      <c r="H1074" s="53" t="str">
        <f t="shared" si="340"/>
        <v xml:space="preserve">  </v>
      </c>
      <c r="I1074" s="3" t="str">
        <f>IF(Investments_Import!C1074="","",Investments_Import!C1074)</f>
        <v/>
      </c>
      <c r="J1074" s="108" t="str">
        <f>IF(Investments_Import!D1074="","",Investments_Import!D1074)</f>
        <v/>
      </c>
      <c r="K1074" s="108" t="str">
        <f t="shared" si="341"/>
        <v/>
      </c>
      <c r="L1074" s="47" t="str">
        <f>IF(Investments_Import!E1074="","",Investments_Import!E1074)</f>
        <v/>
      </c>
      <c r="M1074" s="47" t="str">
        <f t="shared" si="331"/>
        <v/>
      </c>
      <c r="N1074" s="31" t="str">
        <f>IF(Investments_Import!F1074="","",Investments_Import!F1074)</f>
        <v/>
      </c>
      <c r="O1074" s="31" t="str">
        <f t="shared" si="332"/>
        <v/>
      </c>
      <c r="P1074" s="3" t="str">
        <f>IF(Investments_Import!G1074="","",Investments_Import!G1074)</f>
        <v/>
      </c>
      <c r="Q1074" s="3" t="str">
        <f>IF(Investments_Import!H1074="","",Investments_Import!H1074)</f>
        <v/>
      </c>
      <c r="R1074" s="37" t="str">
        <f t="shared" si="333"/>
        <v/>
      </c>
      <c r="S1074" s="37" t="str">
        <f t="shared" si="334"/>
        <v/>
      </c>
      <c r="U1074" s="36" t="str">
        <f>IF(Mining_Import!A1074="","",Mining_Import!A1074)</f>
        <v/>
      </c>
      <c r="V1074" s="22" t="str">
        <f t="shared" si="342"/>
        <v/>
      </c>
      <c r="W1074" s="127" t="str">
        <f t="shared" si="343"/>
        <v/>
      </c>
      <c r="X1074" s="127" t="str">
        <f t="shared" si="344"/>
        <v/>
      </c>
      <c r="Y1074" s="127" t="str">
        <f t="shared" si="345"/>
        <v/>
      </c>
      <c r="Z1074" s="36" t="str">
        <f>IF(Mining_Import!B1074="","",Mining_Import!B1074)</f>
        <v/>
      </c>
      <c r="AA1074" s="184" t="str">
        <f>IF(Mining_Import!$C1074="","",Mining_Import!$C1074)</f>
        <v/>
      </c>
      <c r="AB1074" s="122" t="str">
        <f t="shared" si="346"/>
        <v/>
      </c>
      <c r="AC1074" s="122" t="str">
        <f>IF($Y1074&gt;Dashboard!$Q$19,$AB1074,"")</f>
        <v/>
      </c>
      <c r="AD1074" s="43" t="str">
        <f t="shared" si="347"/>
        <v/>
      </c>
      <c r="AE1074" s="36" t="str">
        <f>IF(Mining_Import!D1074="","",Mining_Import!D1074)</f>
        <v/>
      </c>
      <c r="AF1074" s="36" t="str">
        <f>IF(Mining_Import!E1074="","",Mining_Import!E1074)</f>
        <v/>
      </c>
      <c r="AG1074" s="36" t="str">
        <f>IF(Mining_Import!F1074="","",Mining_Import!F1074)</f>
        <v/>
      </c>
      <c r="AH1074" s="36" t="str">
        <f>IF(Mining_Import!G1074="","",Mining_Import!G1074)</f>
        <v/>
      </c>
      <c r="AI1074" s="36" t="str">
        <f>IF(Mining_Import!H1074="","",Mining_Import!H1074)</f>
        <v/>
      </c>
      <c r="AJ1074" s="36" t="str">
        <f>IF(Mining_Import!I1074="","",Mining_Import!I1074)</f>
        <v/>
      </c>
      <c r="BY1074" s="120" t="str">
        <f t="shared" si="335"/>
        <v/>
      </c>
      <c r="BZ1074" s="184" t="str">
        <f t="shared" si="348"/>
        <v/>
      </c>
      <c r="CA1074" s="37" t="str">
        <f>IFERROR(VLOOKUP($BY1074,Account_Value!$C$2:$F$2500,4,0),"")</f>
        <v/>
      </c>
      <c r="CB1074" s="43" t="str">
        <f t="shared" si="336"/>
        <v/>
      </c>
      <c r="CC1074" s="122" t="str">
        <f>IF($BZ1074="","",SUM($BZ$2:$BZ1074))</f>
        <v/>
      </c>
      <c r="CD1074" s="43" t="str">
        <f>IF($BZ1074="","",$BU$19*(SUM($BZ$2:$BZ1074)))</f>
        <v/>
      </c>
    </row>
    <row r="1075" spans="1:82">
      <c r="A1075" s="4" t="str">
        <f t="shared" si="337"/>
        <v/>
      </c>
      <c r="B1075" s="21" t="str">
        <f>IF(Investments_Import!A1075="","",Investments_Import!A1075)</f>
        <v/>
      </c>
      <c r="C1075" s="22" t="str">
        <f t="shared" si="330"/>
        <v/>
      </c>
      <c r="D1075" s="51" t="str">
        <f t="shared" si="338"/>
        <v/>
      </c>
      <c r="E1075" s="3" t="str">
        <f>IF(Investments_Import!B1075="","",Investments_Import!B1075)</f>
        <v/>
      </c>
      <c r="F1075" s="54" t="str">
        <f t="shared" si="339"/>
        <v xml:space="preserve"> </v>
      </c>
      <c r="G1075" s="54" t="str">
        <f>IF($B1075="","",COUNTIF($F$2:$F1075,$F1075))</f>
        <v/>
      </c>
      <c r="H1075" s="53" t="str">
        <f t="shared" si="340"/>
        <v xml:space="preserve">  </v>
      </c>
      <c r="I1075" s="3" t="str">
        <f>IF(Investments_Import!C1075="","",Investments_Import!C1075)</f>
        <v/>
      </c>
      <c r="J1075" s="108" t="str">
        <f>IF(Investments_Import!D1075="","",Investments_Import!D1075)</f>
        <v/>
      </c>
      <c r="K1075" s="108" t="str">
        <f t="shared" si="341"/>
        <v/>
      </c>
      <c r="L1075" s="47" t="str">
        <f>IF(Investments_Import!E1075="","",Investments_Import!E1075)</f>
        <v/>
      </c>
      <c r="M1075" s="47" t="str">
        <f t="shared" si="331"/>
        <v/>
      </c>
      <c r="N1075" s="31" t="str">
        <f>IF(Investments_Import!F1075="","",Investments_Import!F1075)</f>
        <v/>
      </c>
      <c r="O1075" s="31" t="str">
        <f t="shared" si="332"/>
        <v/>
      </c>
      <c r="P1075" s="3" t="str">
        <f>IF(Investments_Import!G1075="","",Investments_Import!G1075)</f>
        <v/>
      </c>
      <c r="Q1075" s="3" t="str">
        <f>IF(Investments_Import!H1075="","",Investments_Import!H1075)</f>
        <v/>
      </c>
      <c r="R1075" s="37" t="str">
        <f t="shared" si="333"/>
        <v/>
      </c>
      <c r="S1075" s="37" t="str">
        <f t="shared" si="334"/>
        <v/>
      </c>
      <c r="U1075" s="36" t="str">
        <f>IF(Mining_Import!A1075="","",Mining_Import!A1075)</f>
        <v/>
      </c>
      <c r="V1075" s="22" t="str">
        <f t="shared" si="342"/>
        <v/>
      </c>
      <c r="W1075" s="127" t="str">
        <f t="shared" si="343"/>
        <v/>
      </c>
      <c r="X1075" s="127" t="str">
        <f t="shared" si="344"/>
        <v/>
      </c>
      <c r="Y1075" s="127" t="str">
        <f t="shared" si="345"/>
        <v/>
      </c>
      <c r="Z1075" s="36" t="str">
        <f>IF(Mining_Import!B1075="","",Mining_Import!B1075)</f>
        <v/>
      </c>
      <c r="AA1075" s="184" t="str">
        <f>IF(Mining_Import!$C1075="","",Mining_Import!$C1075)</f>
        <v/>
      </c>
      <c r="AB1075" s="122" t="str">
        <f t="shared" si="346"/>
        <v/>
      </c>
      <c r="AC1075" s="122" t="str">
        <f>IF($Y1075&gt;Dashboard!$Q$19,$AB1075,"")</f>
        <v/>
      </c>
      <c r="AD1075" s="43" t="str">
        <f t="shared" si="347"/>
        <v/>
      </c>
      <c r="AE1075" s="36" t="str">
        <f>IF(Mining_Import!D1075="","",Mining_Import!D1075)</f>
        <v/>
      </c>
      <c r="AF1075" s="36" t="str">
        <f>IF(Mining_Import!E1075="","",Mining_Import!E1075)</f>
        <v/>
      </c>
      <c r="AG1075" s="36" t="str">
        <f>IF(Mining_Import!F1075="","",Mining_Import!F1075)</f>
        <v/>
      </c>
      <c r="AH1075" s="36" t="str">
        <f>IF(Mining_Import!G1075="","",Mining_Import!G1075)</f>
        <v/>
      </c>
      <c r="AI1075" s="36" t="str">
        <f>IF(Mining_Import!H1075="","",Mining_Import!H1075)</f>
        <v/>
      </c>
      <c r="AJ1075" s="36" t="str">
        <f>IF(Mining_Import!I1075="","",Mining_Import!I1075)</f>
        <v/>
      </c>
      <c r="BY1075" s="120" t="str">
        <f t="shared" si="335"/>
        <v/>
      </c>
      <c r="BZ1075" s="184" t="str">
        <f t="shared" si="348"/>
        <v/>
      </c>
      <c r="CA1075" s="37" t="str">
        <f>IFERROR(VLOOKUP($BY1075,Account_Value!$C$2:$F$2500,4,0),"")</f>
        <v/>
      </c>
      <c r="CB1075" s="43" t="str">
        <f t="shared" si="336"/>
        <v/>
      </c>
      <c r="CC1075" s="122" t="str">
        <f>IF($BZ1075="","",SUM($BZ$2:$BZ1075))</f>
        <v/>
      </c>
      <c r="CD1075" s="43" t="str">
        <f>IF($BZ1075="","",$BU$19*(SUM($BZ$2:$BZ1075)))</f>
        <v/>
      </c>
    </row>
    <row r="1076" spans="1:82">
      <c r="A1076" s="4" t="str">
        <f t="shared" si="337"/>
        <v/>
      </c>
      <c r="B1076" s="21" t="str">
        <f>IF(Investments_Import!A1076="","",Investments_Import!A1076)</f>
        <v/>
      </c>
      <c r="C1076" s="22" t="str">
        <f t="shared" si="330"/>
        <v/>
      </c>
      <c r="D1076" s="51" t="str">
        <f t="shared" si="338"/>
        <v/>
      </c>
      <c r="E1076" s="3" t="str">
        <f>IF(Investments_Import!B1076="","",Investments_Import!B1076)</f>
        <v/>
      </c>
      <c r="F1076" s="54" t="str">
        <f t="shared" si="339"/>
        <v xml:space="preserve"> </v>
      </c>
      <c r="G1076" s="54" t="str">
        <f>IF($B1076="","",COUNTIF($F$2:$F1076,$F1076))</f>
        <v/>
      </c>
      <c r="H1076" s="53" t="str">
        <f t="shared" si="340"/>
        <v xml:space="preserve">  </v>
      </c>
      <c r="I1076" s="3" t="str">
        <f>IF(Investments_Import!C1076="","",Investments_Import!C1076)</f>
        <v/>
      </c>
      <c r="J1076" s="108" t="str">
        <f>IF(Investments_Import!D1076="","",Investments_Import!D1076)</f>
        <v/>
      </c>
      <c r="K1076" s="108" t="str">
        <f t="shared" si="341"/>
        <v/>
      </c>
      <c r="L1076" s="47" t="str">
        <f>IF(Investments_Import!E1076="","",Investments_Import!E1076)</f>
        <v/>
      </c>
      <c r="M1076" s="47" t="str">
        <f t="shared" si="331"/>
        <v/>
      </c>
      <c r="N1076" s="31" t="str">
        <f>IF(Investments_Import!F1076="","",Investments_Import!F1076)</f>
        <v/>
      </c>
      <c r="O1076" s="31" t="str">
        <f t="shared" si="332"/>
        <v/>
      </c>
      <c r="P1076" s="3" t="str">
        <f>IF(Investments_Import!G1076="","",Investments_Import!G1076)</f>
        <v/>
      </c>
      <c r="Q1076" s="3" t="str">
        <f>IF(Investments_Import!H1076="","",Investments_Import!H1076)</f>
        <v/>
      </c>
      <c r="R1076" s="37" t="str">
        <f t="shared" si="333"/>
        <v/>
      </c>
      <c r="S1076" s="37" t="str">
        <f t="shared" si="334"/>
        <v/>
      </c>
      <c r="U1076" s="36" t="str">
        <f>IF(Mining_Import!A1076="","",Mining_Import!A1076)</f>
        <v/>
      </c>
      <c r="V1076" s="22" t="str">
        <f t="shared" si="342"/>
        <v/>
      </c>
      <c r="W1076" s="127" t="str">
        <f t="shared" si="343"/>
        <v/>
      </c>
      <c r="X1076" s="127" t="str">
        <f t="shared" si="344"/>
        <v/>
      </c>
      <c r="Y1076" s="127" t="str">
        <f t="shared" si="345"/>
        <v/>
      </c>
      <c r="Z1076" s="36" t="str">
        <f>IF(Mining_Import!B1076="","",Mining_Import!B1076)</f>
        <v/>
      </c>
      <c r="AA1076" s="184" t="str">
        <f>IF(Mining_Import!$C1076="","",Mining_Import!$C1076)</f>
        <v/>
      </c>
      <c r="AB1076" s="122" t="str">
        <f t="shared" si="346"/>
        <v/>
      </c>
      <c r="AC1076" s="122" t="str">
        <f>IF($Y1076&gt;Dashboard!$Q$19,$AB1076,"")</f>
        <v/>
      </c>
      <c r="AD1076" s="43" t="str">
        <f t="shared" si="347"/>
        <v/>
      </c>
      <c r="AE1076" s="36" t="str">
        <f>IF(Mining_Import!D1076="","",Mining_Import!D1076)</f>
        <v/>
      </c>
      <c r="AF1076" s="36" t="str">
        <f>IF(Mining_Import!E1076="","",Mining_Import!E1076)</f>
        <v/>
      </c>
      <c r="AG1076" s="36" t="str">
        <f>IF(Mining_Import!F1076="","",Mining_Import!F1076)</f>
        <v/>
      </c>
      <c r="AH1076" s="36" t="str">
        <f>IF(Mining_Import!G1076="","",Mining_Import!G1076)</f>
        <v/>
      </c>
      <c r="AI1076" s="36" t="str">
        <f>IF(Mining_Import!H1076="","",Mining_Import!H1076)</f>
        <v/>
      </c>
      <c r="AJ1076" s="36" t="str">
        <f>IF(Mining_Import!I1076="","",Mining_Import!I1076)</f>
        <v/>
      </c>
      <c r="BY1076" s="120" t="str">
        <f t="shared" si="335"/>
        <v/>
      </c>
      <c r="BZ1076" s="184" t="str">
        <f t="shared" si="348"/>
        <v/>
      </c>
      <c r="CA1076" s="37" t="str">
        <f>IFERROR(VLOOKUP($BY1076,Account_Value!$C$2:$F$2500,4,0),"")</f>
        <v/>
      </c>
      <c r="CB1076" s="43" t="str">
        <f t="shared" si="336"/>
        <v/>
      </c>
      <c r="CC1076" s="122" t="str">
        <f>IF($BZ1076="","",SUM($BZ$2:$BZ1076))</f>
        <v/>
      </c>
      <c r="CD1076" s="43" t="str">
        <f>IF($BZ1076="","",$BU$19*(SUM($BZ$2:$BZ1076)))</f>
        <v/>
      </c>
    </row>
    <row r="1077" spans="1:82">
      <c r="A1077" s="4" t="str">
        <f t="shared" si="337"/>
        <v/>
      </c>
      <c r="B1077" s="21" t="str">
        <f>IF(Investments_Import!A1077="","",Investments_Import!A1077)</f>
        <v/>
      </c>
      <c r="C1077" s="22" t="str">
        <f t="shared" si="330"/>
        <v/>
      </c>
      <c r="D1077" s="51" t="str">
        <f t="shared" si="338"/>
        <v/>
      </c>
      <c r="E1077" s="3" t="str">
        <f>IF(Investments_Import!B1077="","",Investments_Import!B1077)</f>
        <v/>
      </c>
      <c r="F1077" s="54" t="str">
        <f t="shared" si="339"/>
        <v xml:space="preserve"> </v>
      </c>
      <c r="G1077" s="54" t="str">
        <f>IF($B1077="","",COUNTIF($F$2:$F1077,$F1077))</f>
        <v/>
      </c>
      <c r="H1077" s="53" t="str">
        <f t="shared" si="340"/>
        <v xml:space="preserve">  </v>
      </c>
      <c r="I1077" s="3" t="str">
        <f>IF(Investments_Import!C1077="","",Investments_Import!C1077)</f>
        <v/>
      </c>
      <c r="J1077" s="108" t="str">
        <f>IF(Investments_Import!D1077="","",Investments_Import!D1077)</f>
        <v/>
      </c>
      <c r="K1077" s="108" t="str">
        <f t="shared" si="341"/>
        <v/>
      </c>
      <c r="L1077" s="47" t="str">
        <f>IF(Investments_Import!E1077="","",Investments_Import!E1077)</f>
        <v/>
      </c>
      <c r="M1077" s="47" t="str">
        <f t="shared" si="331"/>
        <v/>
      </c>
      <c r="N1077" s="31" t="str">
        <f>IF(Investments_Import!F1077="","",Investments_Import!F1077)</f>
        <v/>
      </c>
      <c r="O1077" s="31" t="str">
        <f t="shared" si="332"/>
        <v/>
      </c>
      <c r="P1077" s="3" t="str">
        <f>IF(Investments_Import!G1077="","",Investments_Import!G1077)</f>
        <v/>
      </c>
      <c r="Q1077" s="3" t="str">
        <f>IF(Investments_Import!H1077="","",Investments_Import!H1077)</f>
        <v/>
      </c>
      <c r="R1077" s="37" t="str">
        <f t="shared" si="333"/>
        <v/>
      </c>
      <c r="S1077" s="37" t="str">
        <f t="shared" si="334"/>
        <v/>
      </c>
      <c r="U1077" s="36" t="str">
        <f>IF(Mining_Import!A1077="","",Mining_Import!A1077)</f>
        <v/>
      </c>
      <c r="V1077" s="22" t="str">
        <f t="shared" si="342"/>
        <v/>
      </c>
      <c r="W1077" s="127" t="str">
        <f t="shared" si="343"/>
        <v/>
      </c>
      <c r="X1077" s="127" t="str">
        <f t="shared" si="344"/>
        <v/>
      </c>
      <c r="Y1077" s="127" t="str">
        <f t="shared" si="345"/>
        <v/>
      </c>
      <c r="Z1077" s="36" t="str">
        <f>IF(Mining_Import!B1077="","",Mining_Import!B1077)</f>
        <v/>
      </c>
      <c r="AA1077" s="184" t="str">
        <f>IF(Mining_Import!$C1077="","",Mining_Import!$C1077)</f>
        <v/>
      </c>
      <c r="AB1077" s="122" t="str">
        <f t="shared" si="346"/>
        <v/>
      </c>
      <c r="AC1077" s="122" t="str">
        <f>IF($Y1077&gt;Dashboard!$Q$19,$AB1077,"")</f>
        <v/>
      </c>
      <c r="AD1077" s="43" t="str">
        <f t="shared" si="347"/>
        <v/>
      </c>
      <c r="AE1077" s="36" t="str">
        <f>IF(Mining_Import!D1077="","",Mining_Import!D1077)</f>
        <v/>
      </c>
      <c r="AF1077" s="36" t="str">
        <f>IF(Mining_Import!E1077="","",Mining_Import!E1077)</f>
        <v/>
      </c>
      <c r="AG1077" s="36" t="str">
        <f>IF(Mining_Import!F1077="","",Mining_Import!F1077)</f>
        <v/>
      </c>
      <c r="AH1077" s="36" t="str">
        <f>IF(Mining_Import!G1077="","",Mining_Import!G1077)</f>
        <v/>
      </c>
      <c r="AI1077" s="36" t="str">
        <f>IF(Mining_Import!H1077="","",Mining_Import!H1077)</f>
        <v/>
      </c>
      <c r="AJ1077" s="36" t="str">
        <f>IF(Mining_Import!I1077="","",Mining_Import!I1077)</f>
        <v/>
      </c>
      <c r="BY1077" s="120" t="str">
        <f t="shared" si="335"/>
        <v/>
      </c>
      <c r="BZ1077" s="184" t="str">
        <f t="shared" si="348"/>
        <v/>
      </c>
      <c r="CA1077" s="37" t="str">
        <f>IFERROR(VLOOKUP($BY1077,Account_Value!$C$2:$F$2500,4,0),"")</f>
        <v/>
      </c>
      <c r="CB1077" s="43" t="str">
        <f t="shared" si="336"/>
        <v/>
      </c>
      <c r="CC1077" s="122" t="str">
        <f>IF($BZ1077="","",SUM($BZ$2:$BZ1077))</f>
        <v/>
      </c>
      <c r="CD1077" s="43" t="str">
        <f>IF($BZ1077="","",$BU$19*(SUM($BZ$2:$BZ1077)))</f>
        <v/>
      </c>
    </row>
    <row r="1078" spans="1:82">
      <c r="A1078" s="4" t="str">
        <f t="shared" si="337"/>
        <v/>
      </c>
      <c r="B1078" s="21" t="str">
        <f>IF(Investments_Import!A1078="","",Investments_Import!A1078)</f>
        <v/>
      </c>
      <c r="C1078" s="22" t="str">
        <f t="shared" si="330"/>
        <v/>
      </c>
      <c r="D1078" s="51" t="str">
        <f t="shared" si="338"/>
        <v/>
      </c>
      <c r="E1078" s="3" t="str">
        <f>IF(Investments_Import!B1078="","",Investments_Import!B1078)</f>
        <v/>
      </c>
      <c r="F1078" s="54" t="str">
        <f t="shared" si="339"/>
        <v xml:space="preserve"> </v>
      </c>
      <c r="G1078" s="54" t="str">
        <f>IF($B1078="","",COUNTIF($F$2:$F1078,$F1078))</f>
        <v/>
      </c>
      <c r="H1078" s="53" t="str">
        <f t="shared" si="340"/>
        <v xml:space="preserve">  </v>
      </c>
      <c r="I1078" s="3" t="str">
        <f>IF(Investments_Import!C1078="","",Investments_Import!C1078)</f>
        <v/>
      </c>
      <c r="J1078" s="108" t="str">
        <f>IF(Investments_Import!D1078="","",Investments_Import!D1078)</f>
        <v/>
      </c>
      <c r="K1078" s="108" t="str">
        <f t="shared" si="341"/>
        <v/>
      </c>
      <c r="L1078" s="47" t="str">
        <f>IF(Investments_Import!E1078="","",Investments_Import!E1078)</f>
        <v/>
      </c>
      <c r="M1078" s="47" t="str">
        <f t="shared" si="331"/>
        <v/>
      </c>
      <c r="N1078" s="31" t="str">
        <f>IF(Investments_Import!F1078="","",Investments_Import!F1078)</f>
        <v/>
      </c>
      <c r="O1078" s="31" t="str">
        <f t="shared" si="332"/>
        <v/>
      </c>
      <c r="P1078" s="3" t="str">
        <f>IF(Investments_Import!G1078="","",Investments_Import!G1078)</f>
        <v/>
      </c>
      <c r="Q1078" s="3" t="str">
        <f>IF(Investments_Import!H1078="","",Investments_Import!H1078)</f>
        <v/>
      </c>
      <c r="R1078" s="37" t="str">
        <f t="shared" si="333"/>
        <v/>
      </c>
      <c r="S1078" s="37" t="str">
        <f t="shared" si="334"/>
        <v/>
      </c>
      <c r="U1078" s="36" t="str">
        <f>IF(Mining_Import!A1078="","",Mining_Import!A1078)</f>
        <v/>
      </c>
      <c r="V1078" s="22" t="str">
        <f t="shared" si="342"/>
        <v/>
      </c>
      <c r="W1078" s="127" t="str">
        <f t="shared" si="343"/>
        <v/>
      </c>
      <c r="X1078" s="127" t="str">
        <f t="shared" si="344"/>
        <v/>
      </c>
      <c r="Y1078" s="127" t="str">
        <f t="shared" si="345"/>
        <v/>
      </c>
      <c r="Z1078" s="36" t="str">
        <f>IF(Mining_Import!B1078="","",Mining_Import!B1078)</f>
        <v/>
      </c>
      <c r="AA1078" s="184" t="str">
        <f>IF(Mining_Import!$C1078="","",Mining_Import!$C1078)</f>
        <v/>
      </c>
      <c r="AB1078" s="122" t="str">
        <f t="shared" si="346"/>
        <v/>
      </c>
      <c r="AC1078" s="122" t="str">
        <f>IF($Y1078&gt;Dashboard!$Q$19,$AB1078,"")</f>
        <v/>
      </c>
      <c r="AD1078" s="43" t="str">
        <f t="shared" si="347"/>
        <v/>
      </c>
      <c r="AE1078" s="36" t="str">
        <f>IF(Mining_Import!D1078="","",Mining_Import!D1078)</f>
        <v/>
      </c>
      <c r="AF1078" s="36" t="str">
        <f>IF(Mining_Import!E1078="","",Mining_Import!E1078)</f>
        <v/>
      </c>
      <c r="AG1078" s="36" t="str">
        <f>IF(Mining_Import!F1078="","",Mining_Import!F1078)</f>
        <v/>
      </c>
      <c r="AH1078" s="36" t="str">
        <f>IF(Mining_Import!G1078="","",Mining_Import!G1078)</f>
        <v/>
      </c>
      <c r="AI1078" s="36" t="str">
        <f>IF(Mining_Import!H1078="","",Mining_Import!H1078)</f>
        <v/>
      </c>
      <c r="AJ1078" s="36" t="str">
        <f>IF(Mining_Import!I1078="","",Mining_Import!I1078)</f>
        <v/>
      </c>
      <c r="BY1078" s="120" t="str">
        <f t="shared" si="335"/>
        <v/>
      </c>
      <c r="BZ1078" s="184" t="str">
        <f t="shared" si="348"/>
        <v/>
      </c>
      <c r="CA1078" s="37" t="str">
        <f>IFERROR(VLOOKUP($BY1078,Account_Value!$C$2:$F$2500,4,0),"")</f>
        <v/>
      </c>
      <c r="CB1078" s="43" t="str">
        <f t="shared" si="336"/>
        <v/>
      </c>
      <c r="CC1078" s="122" t="str">
        <f>IF($BZ1078="","",SUM($BZ$2:$BZ1078))</f>
        <v/>
      </c>
      <c r="CD1078" s="43" t="str">
        <f>IF($BZ1078="","",$BU$19*(SUM($BZ$2:$BZ1078)))</f>
        <v/>
      </c>
    </row>
    <row r="1079" spans="1:82">
      <c r="A1079" s="4" t="str">
        <f t="shared" si="337"/>
        <v/>
      </c>
      <c r="B1079" s="21" t="str">
        <f>IF(Investments_Import!A1079="","",Investments_Import!A1079)</f>
        <v/>
      </c>
      <c r="C1079" s="22" t="str">
        <f t="shared" si="330"/>
        <v/>
      </c>
      <c r="D1079" s="51" t="str">
        <f t="shared" si="338"/>
        <v/>
      </c>
      <c r="E1079" s="3" t="str">
        <f>IF(Investments_Import!B1079="","",Investments_Import!B1079)</f>
        <v/>
      </c>
      <c r="F1079" s="54" t="str">
        <f t="shared" si="339"/>
        <v xml:space="preserve"> </v>
      </c>
      <c r="G1079" s="54" t="str">
        <f>IF($B1079="","",COUNTIF($F$2:$F1079,$F1079))</f>
        <v/>
      </c>
      <c r="H1079" s="53" t="str">
        <f t="shared" si="340"/>
        <v xml:space="preserve">  </v>
      </c>
      <c r="I1079" s="3" t="str">
        <f>IF(Investments_Import!C1079="","",Investments_Import!C1079)</f>
        <v/>
      </c>
      <c r="J1079" s="108" t="str">
        <f>IF(Investments_Import!D1079="","",Investments_Import!D1079)</f>
        <v/>
      </c>
      <c r="K1079" s="108" t="str">
        <f t="shared" si="341"/>
        <v/>
      </c>
      <c r="L1079" s="47" t="str">
        <f>IF(Investments_Import!E1079="","",Investments_Import!E1079)</f>
        <v/>
      </c>
      <c r="M1079" s="47" t="str">
        <f t="shared" si="331"/>
        <v/>
      </c>
      <c r="N1079" s="31" t="str">
        <f>IF(Investments_Import!F1079="","",Investments_Import!F1079)</f>
        <v/>
      </c>
      <c r="O1079" s="31" t="str">
        <f t="shared" si="332"/>
        <v/>
      </c>
      <c r="P1079" s="3" t="str">
        <f>IF(Investments_Import!G1079="","",Investments_Import!G1079)</f>
        <v/>
      </c>
      <c r="Q1079" s="3" t="str">
        <f>IF(Investments_Import!H1079="","",Investments_Import!H1079)</f>
        <v/>
      </c>
      <c r="R1079" s="37" t="str">
        <f t="shared" si="333"/>
        <v/>
      </c>
      <c r="S1079" s="37" t="str">
        <f t="shared" si="334"/>
        <v/>
      </c>
      <c r="U1079" s="36" t="str">
        <f>IF(Mining_Import!A1079="","",Mining_Import!A1079)</f>
        <v/>
      </c>
      <c r="V1079" s="22" t="str">
        <f t="shared" si="342"/>
        <v/>
      </c>
      <c r="W1079" s="127" t="str">
        <f t="shared" si="343"/>
        <v/>
      </c>
      <c r="X1079" s="127" t="str">
        <f t="shared" si="344"/>
        <v/>
      </c>
      <c r="Y1079" s="127" t="str">
        <f t="shared" si="345"/>
        <v/>
      </c>
      <c r="Z1079" s="36" t="str">
        <f>IF(Mining_Import!B1079="","",Mining_Import!B1079)</f>
        <v/>
      </c>
      <c r="AA1079" s="184" t="str">
        <f>IF(Mining_Import!$C1079="","",Mining_Import!$C1079)</f>
        <v/>
      </c>
      <c r="AB1079" s="122" t="str">
        <f t="shared" si="346"/>
        <v/>
      </c>
      <c r="AC1079" s="122" t="str">
        <f>IF($Y1079&gt;Dashboard!$Q$19,$AB1079,"")</f>
        <v/>
      </c>
      <c r="AD1079" s="43" t="str">
        <f t="shared" si="347"/>
        <v/>
      </c>
      <c r="AE1079" s="36" t="str">
        <f>IF(Mining_Import!D1079="","",Mining_Import!D1079)</f>
        <v/>
      </c>
      <c r="AF1079" s="36" t="str">
        <f>IF(Mining_Import!E1079="","",Mining_Import!E1079)</f>
        <v/>
      </c>
      <c r="AG1079" s="36" t="str">
        <f>IF(Mining_Import!F1079="","",Mining_Import!F1079)</f>
        <v/>
      </c>
      <c r="AH1079" s="36" t="str">
        <f>IF(Mining_Import!G1079="","",Mining_Import!G1079)</f>
        <v/>
      </c>
      <c r="AI1079" s="36" t="str">
        <f>IF(Mining_Import!H1079="","",Mining_Import!H1079)</f>
        <v/>
      </c>
      <c r="AJ1079" s="36" t="str">
        <f>IF(Mining_Import!I1079="","",Mining_Import!I1079)</f>
        <v/>
      </c>
      <c r="BY1079" s="120" t="str">
        <f t="shared" si="335"/>
        <v/>
      </c>
      <c r="BZ1079" s="184" t="str">
        <f t="shared" si="348"/>
        <v/>
      </c>
      <c r="CA1079" s="37" t="str">
        <f>IFERROR(VLOOKUP($BY1079,Account_Value!$C$2:$F$2500,4,0),"")</f>
        <v/>
      </c>
      <c r="CB1079" s="43" t="str">
        <f t="shared" si="336"/>
        <v/>
      </c>
      <c r="CC1079" s="122" t="str">
        <f>IF($BZ1079="","",SUM($BZ$2:$BZ1079))</f>
        <v/>
      </c>
      <c r="CD1079" s="43" t="str">
        <f>IF($BZ1079="","",$BU$19*(SUM($BZ$2:$BZ1079)))</f>
        <v/>
      </c>
    </row>
    <row r="1080" spans="1:82">
      <c r="A1080" s="4" t="str">
        <f t="shared" si="337"/>
        <v/>
      </c>
      <c r="B1080" s="21" t="str">
        <f>IF(Investments_Import!A1080="","",Investments_Import!A1080)</f>
        <v/>
      </c>
      <c r="C1080" s="22" t="str">
        <f t="shared" si="330"/>
        <v/>
      </c>
      <c r="D1080" s="51" t="str">
        <f t="shared" si="338"/>
        <v/>
      </c>
      <c r="E1080" s="3" t="str">
        <f>IF(Investments_Import!B1080="","",Investments_Import!B1080)</f>
        <v/>
      </c>
      <c r="F1080" s="54" t="str">
        <f t="shared" si="339"/>
        <v xml:space="preserve"> </v>
      </c>
      <c r="G1080" s="54" t="str">
        <f>IF($B1080="","",COUNTIF($F$2:$F1080,$F1080))</f>
        <v/>
      </c>
      <c r="H1080" s="53" t="str">
        <f t="shared" si="340"/>
        <v xml:space="preserve">  </v>
      </c>
      <c r="I1080" s="3" t="str">
        <f>IF(Investments_Import!C1080="","",Investments_Import!C1080)</f>
        <v/>
      </c>
      <c r="J1080" s="108" t="str">
        <f>IF(Investments_Import!D1080="","",Investments_Import!D1080)</f>
        <v/>
      </c>
      <c r="K1080" s="108" t="str">
        <f t="shared" si="341"/>
        <v/>
      </c>
      <c r="L1080" s="47" t="str">
        <f>IF(Investments_Import!E1080="","",Investments_Import!E1080)</f>
        <v/>
      </c>
      <c r="M1080" s="47" t="str">
        <f t="shared" si="331"/>
        <v/>
      </c>
      <c r="N1080" s="31" t="str">
        <f>IF(Investments_Import!F1080="","",Investments_Import!F1080)</f>
        <v/>
      </c>
      <c r="O1080" s="31" t="str">
        <f t="shared" si="332"/>
        <v/>
      </c>
      <c r="P1080" s="3" t="str">
        <f>IF(Investments_Import!G1080="","",Investments_Import!G1080)</f>
        <v/>
      </c>
      <c r="Q1080" s="3" t="str">
        <f>IF(Investments_Import!H1080="","",Investments_Import!H1080)</f>
        <v/>
      </c>
      <c r="R1080" s="37" t="str">
        <f t="shared" si="333"/>
        <v/>
      </c>
      <c r="S1080" s="37" t="str">
        <f t="shared" si="334"/>
        <v/>
      </c>
      <c r="U1080" s="36" t="str">
        <f>IF(Mining_Import!A1080="","",Mining_Import!A1080)</f>
        <v/>
      </c>
      <c r="V1080" s="22" t="str">
        <f t="shared" si="342"/>
        <v/>
      </c>
      <c r="W1080" s="127" t="str">
        <f t="shared" si="343"/>
        <v/>
      </c>
      <c r="X1080" s="127" t="str">
        <f t="shared" si="344"/>
        <v/>
      </c>
      <c r="Y1080" s="127" t="str">
        <f t="shared" si="345"/>
        <v/>
      </c>
      <c r="Z1080" s="36" t="str">
        <f>IF(Mining_Import!B1080="","",Mining_Import!B1080)</f>
        <v/>
      </c>
      <c r="AA1080" s="184" t="str">
        <f>IF(Mining_Import!$C1080="","",Mining_Import!$C1080)</f>
        <v/>
      </c>
      <c r="AB1080" s="122" t="str">
        <f t="shared" si="346"/>
        <v/>
      </c>
      <c r="AC1080" s="122" t="str">
        <f>IF($Y1080&gt;Dashboard!$Q$19,$AB1080,"")</f>
        <v/>
      </c>
      <c r="AD1080" s="43" t="str">
        <f t="shared" si="347"/>
        <v/>
      </c>
      <c r="AE1080" s="36" t="str">
        <f>IF(Mining_Import!D1080="","",Mining_Import!D1080)</f>
        <v/>
      </c>
      <c r="AF1080" s="36" t="str">
        <f>IF(Mining_Import!E1080="","",Mining_Import!E1080)</f>
        <v/>
      </c>
      <c r="AG1080" s="36" t="str">
        <f>IF(Mining_Import!F1080="","",Mining_Import!F1080)</f>
        <v/>
      </c>
      <c r="AH1080" s="36" t="str">
        <f>IF(Mining_Import!G1080="","",Mining_Import!G1080)</f>
        <v/>
      </c>
      <c r="AI1080" s="36" t="str">
        <f>IF(Mining_Import!H1080="","",Mining_Import!H1080)</f>
        <v/>
      </c>
      <c r="AJ1080" s="36" t="str">
        <f>IF(Mining_Import!I1080="","",Mining_Import!I1080)</f>
        <v/>
      </c>
      <c r="BY1080" s="120" t="str">
        <f t="shared" si="335"/>
        <v/>
      </c>
      <c r="BZ1080" s="184" t="str">
        <f t="shared" si="348"/>
        <v/>
      </c>
      <c r="CA1080" s="37" t="str">
        <f>IFERROR(VLOOKUP($BY1080,Account_Value!$C$2:$F$2500,4,0),"")</f>
        <v/>
      </c>
      <c r="CB1080" s="43" t="str">
        <f t="shared" si="336"/>
        <v/>
      </c>
      <c r="CC1080" s="122" t="str">
        <f>IF($BZ1080="","",SUM($BZ$2:$BZ1080))</f>
        <v/>
      </c>
      <c r="CD1080" s="43" t="str">
        <f>IF($BZ1080="","",$BU$19*(SUM($BZ$2:$BZ1080)))</f>
        <v/>
      </c>
    </row>
    <row r="1081" spans="1:82">
      <c r="A1081" s="4" t="str">
        <f t="shared" si="337"/>
        <v/>
      </c>
      <c r="B1081" s="21" t="str">
        <f>IF(Investments_Import!A1081="","",Investments_Import!A1081)</f>
        <v/>
      </c>
      <c r="C1081" s="22" t="str">
        <f t="shared" si="330"/>
        <v/>
      </c>
      <c r="D1081" s="51" t="str">
        <f t="shared" si="338"/>
        <v/>
      </c>
      <c r="E1081" s="3" t="str">
        <f>IF(Investments_Import!B1081="","",Investments_Import!B1081)</f>
        <v/>
      </c>
      <c r="F1081" s="54" t="str">
        <f t="shared" si="339"/>
        <v xml:space="preserve"> </v>
      </c>
      <c r="G1081" s="54" t="str">
        <f>IF($B1081="","",COUNTIF($F$2:$F1081,$F1081))</f>
        <v/>
      </c>
      <c r="H1081" s="53" t="str">
        <f t="shared" si="340"/>
        <v xml:space="preserve">  </v>
      </c>
      <c r="I1081" s="3" t="str">
        <f>IF(Investments_Import!C1081="","",Investments_Import!C1081)</f>
        <v/>
      </c>
      <c r="J1081" s="108" t="str">
        <f>IF(Investments_Import!D1081="","",Investments_Import!D1081)</f>
        <v/>
      </c>
      <c r="K1081" s="108" t="str">
        <f t="shared" si="341"/>
        <v/>
      </c>
      <c r="L1081" s="47" t="str">
        <f>IF(Investments_Import!E1081="","",Investments_Import!E1081)</f>
        <v/>
      </c>
      <c r="M1081" s="47" t="str">
        <f t="shared" si="331"/>
        <v/>
      </c>
      <c r="N1081" s="31" t="str">
        <f>IF(Investments_Import!F1081="","",Investments_Import!F1081)</f>
        <v/>
      </c>
      <c r="O1081" s="31" t="str">
        <f t="shared" si="332"/>
        <v/>
      </c>
      <c r="P1081" s="3" t="str">
        <f>IF(Investments_Import!G1081="","",Investments_Import!G1081)</f>
        <v/>
      </c>
      <c r="Q1081" s="3" t="str">
        <f>IF(Investments_Import!H1081="","",Investments_Import!H1081)</f>
        <v/>
      </c>
      <c r="R1081" s="37" t="str">
        <f t="shared" si="333"/>
        <v/>
      </c>
      <c r="S1081" s="37" t="str">
        <f t="shared" si="334"/>
        <v/>
      </c>
      <c r="U1081" s="36" t="str">
        <f>IF(Mining_Import!A1081="","",Mining_Import!A1081)</f>
        <v/>
      </c>
      <c r="V1081" s="22" t="str">
        <f t="shared" si="342"/>
        <v/>
      </c>
      <c r="W1081" s="127" t="str">
        <f t="shared" si="343"/>
        <v/>
      </c>
      <c r="X1081" s="127" t="str">
        <f t="shared" si="344"/>
        <v/>
      </c>
      <c r="Y1081" s="127" t="str">
        <f t="shared" si="345"/>
        <v/>
      </c>
      <c r="Z1081" s="36" t="str">
        <f>IF(Mining_Import!B1081="","",Mining_Import!B1081)</f>
        <v/>
      </c>
      <c r="AA1081" s="184" t="str">
        <f>IF(Mining_Import!$C1081="","",Mining_Import!$C1081)</f>
        <v/>
      </c>
      <c r="AB1081" s="122" t="str">
        <f t="shared" si="346"/>
        <v/>
      </c>
      <c r="AC1081" s="122" t="str">
        <f>IF($Y1081&gt;Dashboard!$Q$19,$AB1081,"")</f>
        <v/>
      </c>
      <c r="AD1081" s="43" t="str">
        <f t="shared" si="347"/>
        <v/>
      </c>
      <c r="AE1081" s="36" t="str">
        <f>IF(Mining_Import!D1081="","",Mining_Import!D1081)</f>
        <v/>
      </c>
      <c r="AF1081" s="36" t="str">
        <f>IF(Mining_Import!E1081="","",Mining_Import!E1081)</f>
        <v/>
      </c>
      <c r="AG1081" s="36" t="str">
        <f>IF(Mining_Import!F1081="","",Mining_Import!F1081)</f>
        <v/>
      </c>
      <c r="AH1081" s="36" t="str">
        <f>IF(Mining_Import!G1081="","",Mining_Import!G1081)</f>
        <v/>
      </c>
      <c r="AI1081" s="36" t="str">
        <f>IF(Mining_Import!H1081="","",Mining_Import!H1081)</f>
        <v/>
      </c>
      <c r="AJ1081" s="36" t="str">
        <f>IF(Mining_Import!I1081="","",Mining_Import!I1081)</f>
        <v/>
      </c>
      <c r="BY1081" s="120" t="str">
        <f t="shared" si="335"/>
        <v/>
      </c>
      <c r="BZ1081" s="184" t="str">
        <f t="shared" si="348"/>
        <v/>
      </c>
      <c r="CA1081" s="37" t="str">
        <f>IFERROR(VLOOKUP($BY1081,Account_Value!$C$2:$F$2500,4,0),"")</f>
        <v/>
      </c>
      <c r="CB1081" s="43" t="str">
        <f t="shared" si="336"/>
        <v/>
      </c>
      <c r="CC1081" s="122" t="str">
        <f>IF($BZ1081="","",SUM($BZ$2:$BZ1081))</f>
        <v/>
      </c>
      <c r="CD1081" s="43" t="str">
        <f>IF($BZ1081="","",$BU$19*(SUM($BZ$2:$BZ1081)))</f>
        <v/>
      </c>
    </row>
    <row r="1082" spans="1:82">
      <c r="A1082" s="4" t="str">
        <f t="shared" si="337"/>
        <v/>
      </c>
      <c r="B1082" s="21" t="str">
        <f>IF(Investments_Import!A1082="","",Investments_Import!A1082)</f>
        <v/>
      </c>
      <c r="C1082" s="22" t="str">
        <f t="shared" si="330"/>
        <v/>
      </c>
      <c r="D1082" s="51" t="str">
        <f t="shared" si="338"/>
        <v/>
      </c>
      <c r="E1082" s="3" t="str">
        <f>IF(Investments_Import!B1082="","",Investments_Import!B1082)</f>
        <v/>
      </c>
      <c r="F1082" s="54" t="str">
        <f t="shared" si="339"/>
        <v xml:space="preserve"> </v>
      </c>
      <c r="G1082" s="54" t="str">
        <f>IF($B1082="","",COUNTIF($F$2:$F1082,$F1082))</f>
        <v/>
      </c>
      <c r="H1082" s="53" t="str">
        <f t="shared" si="340"/>
        <v xml:space="preserve">  </v>
      </c>
      <c r="I1082" s="3" t="str">
        <f>IF(Investments_Import!C1082="","",Investments_Import!C1082)</f>
        <v/>
      </c>
      <c r="J1082" s="108" t="str">
        <f>IF(Investments_Import!D1082="","",Investments_Import!D1082)</f>
        <v/>
      </c>
      <c r="K1082" s="108" t="str">
        <f t="shared" si="341"/>
        <v/>
      </c>
      <c r="L1082" s="47" t="str">
        <f>IF(Investments_Import!E1082="","",Investments_Import!E1082)</f>
        <v/>
      </c>
      <c r="M1082" s="47" t="str">
        <f t="shared" si="331"/>
        <v/>
      </c>
      <c r="N1082" s="31" t="str">
        <f>IF(Investments_Import!F1082="","",Investments_Import!F1082)</f>
        <v/>
      </c>
      <c r="O1082" s="31" t="str">
        <f t="shared" si="332"/>
        <v/>
      </c>
      <c r="P1082" s="3" t="str">
        <f>IF(Investments_Import!G1082="","",Investments_Import!G1082)</f>
        <v/>
      </c>
      <c r="Q1082" s="3" t="str">
        <f>IF(Investments_Import!H1082="","",Investments_Import!H1082)</f>
        <v/>
      </c>
      <c r="R1082" s="37" t="str">
        <f t="shared" si="333"/>
        <v/>
      </c>
      <c r="S1082" s="37" t="str">
        <f t="shared" si="334"/>
        <v/>
      </c>
      <c r="U1082" s="36" t="str">
        <f>IF(Mining_Import!A1082="","",Mining_Import!A1082)</f>
        <v/>
      </c>
      <c r="V1082" s="22" t="str">
        <f t="shared" si="342"/>
        <v/>
      </c>
      <c r="W1082" s="127" t="str">
        <f t="shared" si="343"/>
        <v/>
      </c>
      <c r="X1082" s="127" t="str">
        <f t="shared" si="344"/>
        <v/>
      </c>
      <c r="Y1082" s="127" t="str">
        <f t="shared" si="345"/>
        <v/>
      </c>
      <c r="Z1082" s="36" t="str">
        <f>IF(Mining_Import!B1082="","",Mining_Import!B1082)</f>
        <v/>
      </c>
      <c r="AA1082" s="184" t="str">
        <f>IF(Mining_Import!$C1082="","",Mining_Import!$C1082)</f>
        <v/>
      </c>
      <c r="AB1082" s="122" t="str">
        <f t="shared" si="346"/>
        <v/>
      </c>
      <c r="AC1082" s="122" t="str">
        <f>IF($Y1082&gt;Dashboard!$Q$19,$AB1082,"")</f>
        <v/>
      </c>
      <c r="AD1082" s="43" t="str">
        <f t="shared" si="347"/>
        <v/>
      </c>
      <c r="AE1082" s="36" t="str">
        <f>IF(Mining_Import!D1082="","",Mining_Import!D1082)</f>
        <v/>
      </c>
      <c r="AF1082" s="36" t="str">
        <f>IF(Mining_Import!E1082="","",Mining_Import!E1082)</f>
        <v/>
      </c>
      <c r="AG1082" s="36" t="str">
        <f>IF(Mining_Import!F1082="","",Mining_Import!F1082)</f>
        <v/>
      </c>
      <c r="AH1082" s="36" t="str">
        <f>IF(Mining_Import!G1082="","",Mining_Import!G1082)</f>
        <v/>
      </c>
      <c r="AI1082" s="36" t="str">
        <f>IF(Mining_Import!H1082="","",Mining_Import!H1082)</f>
        <v/>
      </c>
      <c r="AJ1082" s="36" t="str">
        <f>IF(Mining_Import!I1082="","",Mining_Import!I1082)</f>
        <v/>
      </c>
      <c r="BY1082" s="120" t="str">
        <f t="shared" si="335"/>
        <v/>
      </c>
      <c r="BZ1082" s="184" t="str">
        <f t="shared" si="348"/>
        <v/>
      </c>
      <c r="CA1082" s="37" t="str">
        <f>IFERROR(VLOOKUP($BY1082,Account_Value!$C$2:$F$2500,4,0),"")</f>
        <v/>
      </c>
      <c r="CB1082" s="43" t="str">
        <f t="shared" si="336"/>
        <v/>
      </c>
      <c r="CC1082" s="122" t="str">
        <f>IF($BZ1082="","",SUM($BZ$2:$BZ1082))</f>
        <v/>
      </c>
      <c r="CD1082" s="43" t="str">
        <f>IF($BZ1082="","",$BU$19*(SUM($BZ$2:$BZ1082)))</f>
        <v/>
      </c>
    </row>
    <row r="1083" spans="1:82">
      <c r="A1083" s="4" t="str">
        <f t="shared" si="337"/>
        <v/>
      </c>
      <c r="B1083" s="21" t="str">
        <f>IF(Investments_Import!A1083="","",Investments_Import!A1083)</f>
        <v/>
      </c>
      <c r="C1083" s="22" t="str">
        <f t="shared" si="330"/>
        <v/>
      </c>
      <c r="D1083" s="51" t="str">
        <f t="shared" si="338"/>
        <v/>
      </c>
      <c r="E1083" s="3" t="str">
        <f>IF(Investments_Import!B1083="","",Investments_Import!B1083)</f>
        <v/>
      </c>
      <c r="F1083" s="54" t="str">
        <f t="shared" si="339"/>
        <v xml:space="preserve"> </v>
      </c>
      <c r="G1083" s="54" t="str">
        <f>IF($B1083="","",COUNTIF($F$2:$F1083,$F1083))</f>
        <v/>
      </c>
      <c r="H1083" s="53" t="str">
        <f t="shared" si="340"/>
        <v xml:space="preserve">  </v>
      </c>
      <c r="I1083" s="3" t="str">
        <f>IF(Investments_Import!C1083="","",Investments_Import!C1083)</f>
        <v/>
      </c>
      <c r="J1083" s="108" t="str">
        <f>IF(Investments_Import!D1083="","",Investments_Import!D1083)</f>
        <v/>
      </c>
      <c r="K1083" s="108" t="str">
        <f t="shared" si="341"/>
        <v/>
      </c>
      <c r="L1083" s="47" t="str">
        <f>IF(Investments_Import!E1083="","",Investments_Import!E1083)</f>
        <v/>
      </c>
      <c r="M1083" s="47" t="str">
        <f t="shared" si="331"/>
        <v/>
      </c>
      <c r="N1083" s="31" t="str">
        <f>IF(Investments_Import!F1083="","",Investments_Import!F1083)</f>
        <v/>
      </c>
      <c r="O1083" s="31" t="str">
        <f t="shared" si="332"/>
        <v/>
      </c>
      <c r="P1083" s="3" t="str">
        <f>IF(Investments_Import!G1083="","",Investments_Import!G1083)</f>
        <v/>
      </c>
      <c r="Q1083" s="3" t="str">
        <f>IF(Investments_Import!H1083="","",Investments_Import!H1083)</f>
        <v/>
      </c>
      <c r="R1083" s="37" t="str">
        <f t="shared" si="333"/>
        <v/>
      </c>
      <c r="S1083" s="37" t="str">
        <f t="shared" si="334"/>
        <v/>
      </c>
      <c r="U1083" s="36" t="str">
        <f>IF(Mining_Import!A1083="","",Mining_Import!A1083)</f>
        <v/>
      </c>
      <c r="V1083" s="22" t="str">
        <f t="shared" si="342"/>
        <v/>
      </c>
      <c r="W1083" s="127" t="str">
        <f t="shared" si="343"/>
        <v/>
      </c>
      <c r="X1083" s="127" t="str">
        <f t="shared" si="344"/>
        <v/>
      </c>
      <c r="Y1083" s="127" t="str">
        <f t="shared" si="345"/>
        <v/>
      </c>
      <c r="Z1083" s="36" t="str">
        <f>IF(Mining_Import!B1083="","",Mining_Import!B1083)</f>
        <v/>
      </c>
      <c r="AA1083" s="184" t="str">
        <f>IF(Mining_Import!$C1083="","",Mining_Import!$C1083)</f>
        <v/>
      </c>
      <c r="AB1083" s="122" t="str">
        <f t="shared" si="346"/>
        <v/>
      </c>
      <c r="AC1083" s="122" t="str">
        <f>IF($Y1083&gt;Dashboard!$Q$19,$AB1083,"")</f>
        <v/>
      </c>
      <c r="AD1083" s="43" t="str">
        <f t="shared" si="347"/>
        <v/>
      </c>
      <c r="AE1083" s="36" t="str">
        <f>IF(Mining_Import!D1083="","",Mining_Import!D1083)</f>
        <v/>
      </c>
      <c r="AF1083" s="36" t="str">
        <f>IF(Mining_Import!E1083="","",Mining_Import!E1083)</f>
        <v/>
      </c>
      <c r="AG1083" s="36" t="str">
        <f>IF(Mining_Import!F1083="","",Mining_Import!F1083)</f>
        <v/>
      </c>
      <c r="AH1083" s="36" t="str">
        <f>IF(Mining_Import!G1083="","",Mining_Import!G1083)</f>
        <v/>
      </c>
      <c r="AI1083" s="36" t="str">
        <f>IF(Mining_Import!H1083="","",Mining_Import!H1083)</f>
        <v/>
      </c>
      <c r="AJ1083" s="36" t="str">
        <f>IF(Mining_Import!I1083="","",Mining_Import!I1083)</f>
        <v/>
      </c>
      <c r="BY1083" s="120" t="str">
        <f t="shared" si="335"/>
        <v/>
      </c>
      <c r="BZ1083" s="184" t="str">
        <f t="shared" si="348"/>
        <v/>
      </c>
      <c r="CA1083" s="37" t="str">
        <f>IFERROR(VLOOKUP($BY1083,Account_Value!$C$2:$F$2500,4,0),"")</f>
        <v/>
      </c>
      <c r="CB1083" s="43" t="str">
        <f t="shared" si="336"/>
        <v/>
      </c>
      <c r="CC1083" s="122" t="str">
        <f>IF($BZ1083="","",SUM($BZ$2:$BZ1083))</f>
        <v/>
      </c>
      <c r="CD1083" s="43" t="str">
        <f>IF($BZ1083="","",$BU$19*(SUM($BZ$2:$BZ1083)))</f>
        <v/>
      </c>
    </row>
    <row r="1084" spans="1:82">
      <c r="A1084" s="4" t="str">
        <f t="shared" si="337"/>
        <v/>
      </c>
      <c r="B1084" s="21" t="str">
        <f>IF(Investments_Import!A1084="","",Investments_Import!A1084)</f>
        <v/>
      </c>
      <c r="C1084" s="22" t="str">
        <f t="shared" si="330"/>
        <v/>
      </c>
      <c r="D1084" s="51" t="str">
        <f t="shared" si="338"/>
        <v/>
      </c>
      <c r="E1084" s="3" t="str">
        <f>IF(Investments_Import!B1084="","",Investments_Import!B1084)</f>
        <v/>
      </c>
      <c r="F1084" s="54" t="str">
        <f t="shared" si="339"/>
        <v xml:space="preserve"> </v>
      </c>
      <c r="G1084" s="54" t="str">
        <f>IF($B1084="","",COUNTIF($F$2:$F1084,$F1084))</f>
        <v/>
      </c>
      <c r="H1084" s="53" t="str">
        <f t="shared" si="340"/>
        <v xml:space="preserve">  </v>
      </c>
      <c r="I1084" s="3" t="str">
        <f>IF(Investments_Import!C1084="","",Investments_Import!C1084)</f>
        <v/>
      </c>
      <c r="J1084" s="108" t="str">
        <f>IF(Investments_Import!D1084="","",Investments_Import!D1084)</f>
        <v/>
      </c>
      <c r="K1084" s="108" t="str">
        <f t="shared" si="341"/>
        <v/>
      </c>
      <c r="L1084" s="47" t="str">
        <f>IF(Investments_Import!E1084="","",Investments_Import!E1084)</f>
        <v/>
      </c>
      <c r="M1084" s="47" t="str">
        <f t="shared" si="331"/>
        <v/>
      </c>
      <c r="N1084" s="31" t="str">
        <f>IF(Investments_Import!F1084="","",Investments_Import!F1084)</f>
        <v/>
      </c>
      <c r="O1084" s="31" t="str">
        <f t="shared" si="332"/>
        <v/>
      </c>
      <c r="P1084" s="3" t="str">
        <f>IF(Investments_Import!G1084="","",Investments_Import!G1084)</f>
        <v/>
      </c>
      <c r="Q1084" s="3" t="str">
        <f>IF(Investments_Import!H1084="","",Investments_Import!H1084)</f>
        <v/>
      </c>
      <c r="R1084" s="37" t="str">
        <f t="shared" si="333"/>
        <v/>
      </c>
      <c r="S1084" s="37" t="str">
        <f t="shared" si="334"/>
        <v/>
      </c>
      <c r="U1084" s="36" t="str">
        <f>IF(Mining_Import!A1084="","",Mining_Import!A1084)</f>
        <v/>
      </c>
      <c r="V1084" s="22" t="str">
        <f t="shared" si="342"/>
        <v/>
      </c>
      <c r="W1084" s="127" t="str">
        <f t="shared" si="343"/>
        <v/>
      </c>
      <c r="X1084" s="127" t="str">
        <f t="shared" si="344"/>
        <v/>
      </c>
      <c r="Y1084" s="127" t="str">
        <f t="shared" si="345"/>
        <v/>
      </c>
      <c r="Z1084" s="36" t="str">
        <f>IF(Mining_Import!B1084="","",Mining_Import!B1084)</f>
        <v/>
      </c>
      <c r="AA1084" s="184" t="str">
        <f>IF(Mining_Import!$C1084="","",Mining_Import!$C1084)</f>
        <v/>
      </c>
      <c r="AB1084" s="122" t="str">
        <f t="shared" si="346"/>
        <v/>
      </c>
      <c r="AC1084" s="122" t="str">
        <f>IF($Y1084&gt;Dashboard!$Q$19,$AB1084,"")</f>
        <v/>
      </c>
      <c r="AD1084" s="43" t="str">
        <f t="shared" si="347"/>
        <v/>
      </c>
      <c r="AE1084" s="36" t="str">
        <f>IF(Mining_Import!D1084="","",Mining_Import!D1084)</f>
        <v/>
      </c>
      <c r="AF1084" s="36" t="str">
        <f>IF(Mining_Import!E1084="","",Mining_Import!E1084)</f>
        <v/>
      </c>
      <c r="AG1084" s="36" t="str">
        <f>IF(Mining_Import!F1084="","",Mining_Import!F1084)</f>
        <v/>
      </c>
      <c r="AH1084" s="36" t="str">
        <f>IF(Mining_Import!G1084="","",Mining_Import!G1084)</f>
        <v/>
      </c>
      <c r="AI1084" s="36" t="str">
        <f>IF(Mining_Import!H1084="","",Mining_Import!H1084)</f>
        <v/>
      </c>
      <c r="AJ1084" s="36" t="str">
        <f>IF(Mining_Import!I1084="","",Mining_Import!I1084)</f>
        <v/>
      </c>
      <c r="BY1084" s="120" t="str">
        <f t="shared" si="335"/>
        <v/>
      </c>
      <c r="BZ1084" s="184" t="str">
        <f t="shared" si="348"/>
        <v/>
      </c>
      <c r="CA1084" s="37" t="str">
        <f>IFERROR(VLOOKUP($BY1084,Account_Value!$C$2:$F$2500,4,0),"")</f>
        <v/>
      </c>
      <c r="CB1084" s="43" t="str">
        <f t="shared" si="336"/>
        <v/>
      </c>
      <c r="CC1084" s="122" t="str">
        <f>IF($BZ1084="","",SUM($BZ$2:$BZ1084))</f>
        <v/>
      </c>
      <c r="CD1084" s="43" t="str">
        <f>IF($BZ1084="","",$BU$19*(SUM($BZ$2:$BZ1084)))</f>
        <v/>
      </c>
    </row>
    <row r="1085" spans="1:82">
      <c r="A1085" s="4" t="str">
        <f t="shared" si="337"/>
        <v/>
      </c>
      <c r="B1085" s="21" t="str">
        <f>IF(Investments_Import!A1085="","",Investments_Import!A1085)</f>
        <v/>
      </c>
      <c r="C1085" s="22" t="str">
        <f t="shared" si="330"/>
        <v/>
      </c>
      <c r="D1085" s="51" t="str">
        <f t="shared" si="338"/>
        <v/>
      </c>
      <c r="E1085" s="3" t="str">
        <f>IF(Investments_Import!B1085="","",Investments_Import!B1085)</f>
        <v/>
      </c>
      <c r="F1085" s="54" t="str">
        <f t="shared" si="339"/>
        <v xml:space="preserve"> </v>
      </c>
      <c r="G1085" s="54" t="str">
        <f>IF($B1085="","",COUNTIF($F$2:$F1085,$F1085))</f>
        <v/>
      </c>
      <c r="H1085" s="53" t="str">
        <f t="shared" si="340"/>
        <v xml:space="preserve">  </v>
      </c>
      <c r="I1085" s="3" t="str">
        <f>IF(Investments_Import!C1085="","",Investments_Import!C1085)</f>
        <v/>
      </c>
      <c r="J1085" s="108" t="str">
        <f>IF(Investments_Import!D1085="","",Investments_Import!D1085)</f>
        <v/>
      </c>
      <c r="K1085" s="108" t="str">
        <f t="shared" si="341"/>
        <v/>
      </c>
      <c r="L1085" s="47" t="str">
        <f>IF(Investments_Import!E1085="","",Investments_Import!E1085)</f>
        <v/>
      </c>
      <c r="M1085" s="47" t="str">
        <f t="shared" si="331"/>
        <v/>
      </c>
      <c r="N1085" s="31" t="str">
        <f>IF(Investments_Import!F1085="","",Investments_Import!F1085)</f>
        <v/>
      </c>
      <c r="O1085" s="31" t="str">
        <f t="shared" si="332"/>
        <v/>
      </c>
      <c r="P1085" s="3" t="str">
        <f>IF(Investments_Import!G1085="","",Investments_Import!G1085)</f>
        <v/>
      </c>
      <c r="Q1085" s="3" t="str">
        <f>IF(Investments_Import!H1085="","",Investments_Import!H1085)</f>
        <v/>
      </c>
      <c r="R1085" s="37" t="str">
        <f t="shared" si="333"/>
        <v/>
      </c>
      <c r="S1085" s="37" t="str">
        <f t="shared" si="334"/>
        <v/>
      </c>
      <c r="U1085" s="36" t="str">
        <f>IF(Mining_Import!A1085="","",Mining_Import!A1085)</f>
        <v/>
      </c>
      <c r="V1085" s="22" t="str">
        <f t="shared" si="342"/>
        <v/>
      </c>
      <c r="W1085" s="127" t="str">
        <f t="shared" si="343"/>
        <v/>
      </c>
      <c r="X1085" s="127" t="str">
        <f t="shared" si="344"/>
        <v/>
      </c>
      <c r="Y1085" s="127" t="str">
        <f t="shared" si="345"/>
        <v/>
      </c>
      <c r="Z1085" s="36" t="str">
        <f>IF(Mining_Import!B1085="","",Mining_Import!B1085)</f>
        <v/>
      </c>
      <c r="AA1085" s="184" t="str">
        <f>IF(Mining_Import!$C1085="","",Mining_Import!$C1085)</f>
        <v/>
      </c>
      <c r="AB1085" s="122" t="str">
        <f t="shared" si="346"/>
        <v/>
      </c>
      <c r="AC1085" s="122" t="str">
        <f>IF($Y1085&gt;Dashboard!$Q$19,$AB1085,"")</f>
        <v/>
      </c>
      <c r="AD1085" s="43" t="str">
        <f t="shared" si="347"/>
        <v/>
      </c>
      <c r="AE1085" s="36" t="str">
        <f>IF(Mining_Import!D1085="","",Mining_Import!D1085)</f>
        <v/>
      </c>
      <c r="AF1085" s="36" t="str">
        <f>IF(Mining_Import!E1085="","",Mining_Import!E1085)</f>
        <v/>
      </c>
      <c r="AG1085" s="36" t="str">
        <f>IF(Mining_Import!F1085="","",Mining_Import!F1085)</f>
        <v/>
      </c>
      <c r="AH1085" s="36" t="str">
        <f>IF(Mining_Import!G1085="","",Mining_Import!G1085)</f>
        <v/>
      </c>
      <c r="AI1085" s="36" t="str">
        <f>IF(Mining_Import!H1085="","",Mining_Import!H1085)</f>
        <v/>
      </c>
      <c r="AJ1085" s="36" t="str">
        <f>IF(Mining_Import!I1085="","",Mining_Import!I1085)</f>
        <v/>
      </c>
      <c r="BY1085" s="120" t="str">
        <f t="shared" si="335"/>
        <v/>
      </c>
      <c r="BZ1085" s="184" t="str">
        <f t="shared" si="348"/>
        <v/>
      </c>
      <c r="CA1085" s="37" t="str">
        <f>IFERROR(VLOOKUP($BY1085,Account_Value!$C$2:$F$2500,4,0),"")</f>
        <v/>
      </c>
      <c r="CB1085" s="43" t="str">
        <f t="shared" si="336"/>
        <v/>
      </c>
      <c r="CC1085" s="122" t="str">
        <f>IF($BZ1085="","",SUM($BZ$2:$BZ1085))</f>
        <v/>
      </c>
      <c r="CD1085" s="43" t="str">
        <f>IF($BZ1085="","",$BU$19*(SUM($BZ$2:$BZ1085)))</f>
        <v/>
      </c>
    </row>
    <row r="1086" spans="1:82">
      <c r="A1086" s="4" t="str">
        <f t="shared" si="337"/>
        <v/>
      </c>
      <c r="B1086" s="21" t="str">
        <f>IF(Investments_Import!A1086="","",Investments_Import!A1086)</f>
        <v/>
      </c>
      <c r="C1086" s="22" t="str">
        <f t="shared" si="330"/>
        <v/>
      </c>
      <c r="D1086" s="51" t="str">
        <f t="shared" si="338"/>
        <v/>
      </c>
      <c r="E1086" s="3" t="str">
        <f>IF(Investments_Import!B1086="","",Investments_Import!B1086)</f>
        <v/>
      </c>
      <c r="F1086" s="54" t="str">
        <f t="shared" si="339"/>
        <v xml:space="preserve"> </v>
      </c>
      <c r="G1086" s="54" t="str">
        <f>IF($B1086="","",COUNTIF($F$2:$F1086,$F1086))</f>
        <v/>
      </c>
      <c r="H1086" s="53" t="str">
        <f t="shared" si="340"/>
        <v xml:space="preserve">  </v>
      </c>
      <c r="I1086" s="3" t="str">
        <f>IF(Investments_Import!C1086="","",Investments_Import!C1086)</f>
        <v/>
      </c>
      <c r="J1086" s="108" t="str">
        <f>IF(Investments_Import!D1086="","",Investments_Import!D1086)</f>
        <v/>
      </c>
      <c r="K1086" s="108" t="str">
        <f t="shared" si="341"/>
        <v/>
      </c>
      <c r="L1086" s="47" t="str">
        <f>IF(Investments_Import!E1086="","",Investments_Import!E1086)</f>
        <v/>
      </c>
      <c r="M1086" s="47" t="str">
        <f t="shared" si="331"/>
        <v/>
      </c>
      <c r="N1086" s="31" t="str">
        <f>IF(Investments_Import!F1086="","",Investments_Import!F1086)</f>
        <v/>
      </c>
      <c r="O1086" s="31" t="str">
        <f t="shared" si="332"/>
        <v/>
      </c>
      <c r="P1086" s="3" t="str">
        <f>IF(Investments_Import!G1086="","",Investments_Import!G1086)</f>
        <v/>
      </c>
      <c r="Q1086" s="3" t="str">
        <f>IF(Investments_Import!H1086="","",Investments_Import!H1086)</f>
        <v/>
      </c>
      <c r="R1086" s="37" t="str">
        <f t="shared" si="333"/>
        <v/>
      </c>
      <c r="S1086" s="37" t="str">
        <f t="shared" si="334"/>
        <v/>
      </c>
      <c r="U1086" s="36" t="str">
        <f>IF(Mining_Import!A1086="","",Mining_Import!A1086)</f>
        <v/>
      </c>
      <c r="V1086" s="22" t="str">
        <f t="shared" si="342"/>
        <v/>
      </c>
      <c r="W1086" s="127" t="str">
        <f t="shared" si="343"/>
        <v/>
      </c>
      <c r="X1086" s="127" t="str">
        <f t="shared" si="344"/>
        <v/>
      </c>
      <c r="Y1086" s="127" t="str">
        <f t="shared" si="345"/>
        <v/>
      </c>
      <c r="Z1086" s="36" t="str">
        <f>IF(Mining_Import!B1086="","",Mining_Import!B1086)</f>
        <v/>
      </c>
      <c r="AA1086" s="184" t="str">
        <f>IF(Mining_Import!$C1086="","",Mining_Import!$C1086)</f>
        <v/>
      </c>
      <c r="AB1086" s="122" t="str">
        <f t="shared" si="346"/>
        <v/>
      </c>
      <c r="AC1086" s="122" t="str">
        <f>IF($Y1086&gt;Dashboard!$Q$19,$AB1086,"")</f>
        <v/>
      </c>
      <c r="AD1086" s="43" t="str">
        <f t="shared" si="347"/>
        <v/>
      </c>
      <c r="AE1086" s="36" t="str">
        <f>IF(Mining_Import!D1086="","",Mining_Import!D1086)</f>
        <v/>
      </c>
      <c r="AF1086" s="36" t="str">
        <f>IF(Mining_Import!E1086="","",Mining_Import!E1086)</f>
        <v/>
      </c>
      <c r="AG1086" s="36" t="str">
        <f>IF(Mining_Import!F1086="","",Mining_Import!F1086)</f>
        <v/>
      </c>
      <c r="AH1086" s="36" t="str">
        <f>IF(Mining_Import!G1086="","",Mining_Import!G1086)</f>
        <v/>
      </c>
      <c r="AI1086" s="36" t="str">
        <f>IF(Mining_Import!H1086="","",Mining_Import!H1086)</f>
        <v/>
      </c>
      <c r="AJ1086" s="36" t="str">
        <f>IF(Mining_Import!I1086="","",Mining_Import!I1086)</f>
        <v/>
      </c>
      <c r="BY1086" s="120" t="str">
        <f t="shared" si="335"/>
        <v/>
      </c>
      <c r="BZ1086" s="184" t="str">
        <f t="shared" si="348"/>
        <v/>
      </c>
      <c r="CA1086" s="37" t="str">
        <f>IFERROR(VLOOKUP($BY1086,Account_Value!$C$2:$F$2500,4,0),"")</f>
        <v/>
      </c>
      <c r="CB1086" s="43" t="str">
        <f t="shared" si="336"/>
        <v/>
      </c>
      <c r="CC1086" s="122" t="str">
        <f>IF($BZ1086="","",SUM($BZ$2:$BZ1086))</f>
        <v/>
      </c>
      <c r="CD1086" s="43" t="str">
        <f>IF($BZ1086="","",$BU$19*(SUM($BZ$2:$BZ1086)))</f>
        <v/>
      </c>
    </row>
    <row r="1087" spans="1:82">
      <c r="A1087" s="4" t="str">
        <f t="shared" si="337"/>
        <v/>
      </c>
      <c r="B1087" s="21" t="str">
        <f>IF(Investments_Import!A1087="","",Investments_Import!A1087)</f>
        <v/>
      </c>
      <c r="C1087" s="22" t="str">
        <f t="shared" si="330"/>
        <v/>
      </c>
      <c r="D1087" s="51" t="str">
        <f t="shared" si="338"/>
        <v/>
      </c>
      <c r="E1087" s="3" t="str">
        <f>IF(Investments_Import!B1087="","",Investments_Import!B1087)</f>
        <v/>
      </c>
      <c r="F1087" s="54" t="str">
        <f t="shared" si="339"/>
        <v xml:space="preserve"> </v>
      </c>
      <c r="G1087" s="54" t="str">
        <f>IF($B1087="","",COUNTIF($F$2:$F1087,$F1087))</f>
        <v/>
      </c>
      <c r="H1087" s="53" t="str">
        <f t="shared" si="340"/>
        <v xml:space="preserve">  </v>
      </c>
      <c r="I1087" s="3" t="str">
        <f>IF(Investments_Import!C1087="","",Investments_Import!C1087)</f>
        <v/>
      </c>
      <c r="J1087" s="108" t="str">
        <f>IF(Investments_Import!D1087="","",Investments_Import!D1087)</f>
        <v/>
      </c>
      <c r="K1087" s="108" t="str">
        <f t="shared" si="341"/>
        <v/>
      </c>
      <c r="L1087" s="47" t="str">
        <f>IF(Investments_Import!E1087="","",Investments_Import!E1087)</f>
        <v/>
      </c>
      <c r="M1087" s="47" t="str">
        <f t="shared" si="331"/>
        <v/>
      </c>
      <c r="N1087" s="31" t="str">
        <f>IF(Investments_Import!F1087="","",Investments_Import!F1087)</f>
        <v/>
      </c>
      <c r="O1087" s="31" t="str">
        <f t="shared" si="332"/>
        <v/>
      </c>
      <c r="P1087" s="3" t="str">
        <f>IF(Investments_Import!G1087="","",Investments_Import!G1087)</f>
        <v/>
      </c>
      <c r="Q1087" s="3" t="str">
        <f>IF(Investments_Import!H1087="","",Investments_Import!H1087)</f>
        <v/>
      </c>
      <c r="R1087" s="37" t="str">
        <f t="shared" si="333"/>
        <v/>
      </c>
      <c r="S1087" s="37" t="str">
        <f t="shared" si="334"/>
        <v/>
      </c>
      <c r="U1087" s="36" t="str">
        <f>IF(Mining_Import!A1087="","",Mining_Import!A1087)</f>
        <v/>
      </c>
      <c r="V1087" s="22" t="str">
        <f t="shared" si="342"/>
        <v/>
      </c>
      <c r="W1087" s="127" t="str">
        <f t="shared" si="343"/>
        <v/>
      </c>
      <c r="X1087" s="127" t="str">
        <f t="shared" si="344"/>
        <v/>
      </c>
      <c r="Y1087" s="127" t="str">
        <f t="shared" si="345"/>
        <v/>
      </c>
      <c r="Z1087" s="36" t="str">
        <f>IF(Mining_Import!B1087="","",Mining_Import!B1087)</f>
        <v/>
      </c>
      <c r="AA1087" s="184" t="str">
        <f>IF(Mining_Import!$C1087="","",Mining_Import!$C1087)</f>
        <v/>
      </c>
      <c r="AB1087" s="122" t="str">
        <f t="shared" si="346"/>
        <v/>
      </c>
      <c r="AC1087" s="122" t="str">
        <f>IF($Y1087&gt;Dashboard!$Q$19,$AB1087,"")</f>
        <v/>
      </c>
      <c r="AD1087" s="43" t="str">
        <f t="shared" si="347"/>
        <v/>
      </c>
      <c r="AE1087" s="36" t="str">
        <f>IF(Mining_Import!D1087="","",Mining_Import!D1087)</f>
        <v/>
      </c>
      <c r="AF1087" s="36" t="str">
        <f>IF(Mining_Import!E1087="","",Mining_Import!E1087)</f>
        <v/>
      </c>
      <c r="AG1087" s="36" t="str">
        <f>IF(Mining_Import!F1087="","",Mining_Import!F1087)</f>
        <v/>
      </c>
      <c r="AH1087" s="36" t="str">
        <f>IF(Mining_Import!G1087="","",Mining_Import!G1087)</f>
        <v/>
      </c>
      <c r="AI1087" s="36" t="str">
        <f>IF(Mining_Import!H1087="","",Mining_Import!H1087)</f>
        <v/>
      </c>
      <c r="AJ1087" s="36" t="str">
        <f>IF(Mining_Import!I1087="","",Mining_Import!I1087)</f>
        <v/>
      </c>
      <c r="BY1087" s="120" t="str">
        <f t="shared" si="335"/>
        <v/>
      </c>
      <c r="BZ1087" s="184" t="str">
        <f t="shared" si="348"/>
        <v/>
      </c>
      <c r="CA1087" s="37" t="str">
        <f>IFERROR(VLOOKUP($BY1087,Account_Value!$C$2:$F$2500,4,0),"")</f>
        <v/>
      </c>
      <c r="CB1087" s="43" t="str">
        <f t="shared" si="336"/>
        <v/>
      </c>
      <c r="CC1087" s="122" t="str">
        <f>IF($BZ1087="","",SUM($BZ$2:$BZ1087))</f>
        <v/>
      </c>
      <c r="CD1087" s="43" t="str">
        <f>IF($BZ1087="","",$BU$19*(SUM($BZ$2:$BZ1087)))</f>
        <v/>
      </c>
    </row>
    <row r="1088" spans="1:82">
      <c r="A1088" s="4" t="str">
        <f t="shared" si="337"/>
        <v/>
      </c>
      <c r="B1088" s="21" t="str">
        <f>IF(Investments_Import!A1088="","",Investments_Import!A1088)</f>
        <v/>
      </c>
      <c r="C1088" s="22" t="str">
        <f t="shared" si="330"/>
        <v/>
      </c>
      <c r="D1088" s="51" t="str">
        <f t="shared" si="338"/>
        <v/>
      </c>
      <c r="E1088" s="3" t="str">
        <f>IF(Investments_Import!B1088="","",Investments_Import!B1088)</f>
        <v/>
      </c>
      <c r="F1088" s="54" t="str">
        <f t="shared" si="339"/>
        <v xml:space="preserve"> </v>
      </c>
      <c r="G1088" s="54" t="str">
        <f>IF($B1088="","",COUNTIF($F$2:$F1088,$F1088))</f>
        <v/>
      </c>
      <c r="H1088" s="53" t="str">
        <f t="shared" si="340"/>
        <v xml:space="preserve">  </v>
      </c>
      <c r="I1088" s="3" t="str">
        <f>IF(Investments_Import!C1088="","",Investments_Import!C1088)</f>
        <v/>
      </c>
      <c r="J1088" s="108" t="str">
        <f>IF(Investments_Import!D1088="","",Investments_Import!D1088)</f>
        <v/>
      </c>
      <c r="K1088" s="108" t="str">
        <f t="shared" si="341"/>
        <v/>
      </c>
      <c r="L1088" s="47" t="str">
        <f>IF(Investments_Import!E1088="","",Investments_Import!E1088)</f>
        <v/>
      </c>
      <c r="M1088" s="47" t="str">
        <f t="shared" si="331"/>
        <v/>
      </c>
      <c r="N1088" s="31" t="str">
        <f>IF(Investments_Import!F1088="","",Investments_Import!F1088)</f>
        <v/>
      </c>
      <c r="O1088" s="31" t="str">
        <f t="shared" si="332"/>
        <v/>
      </c>
      <c r="P1088" s="3" t="str">
        <f>IF(Investments_Import!G1088="","",Investments_Import!G1088)</f>
        <v/>
      </c>
      <c r="Q1088" s="3" t="str">
        <f>IF(Investments_Import!H1088="","",Investments_Import!H1088)</f>
        <v/>
      </c>
      <c r="R1088" s="37" t="str">
        <f t="shared" si="333"/>
        <v/>
      </c>
      <c r="S1088" s="37" t="str">
        <f t="shared" si="334"/>
        <v/>
      </c>
      <c r="U1088" s="36" t="str">
        <f>IF(Mining_Import!A1088="","",Mining_Import!A1088)</f>
        <v/>
      </c>
      <c r="V1088" s="22" t="str">
        <f t="shared" si="342"/>
        <v/>
      </c>
      <c r="W1088" s="127" t="str">
        <f t="shared" si="343"/>
        <v/>
      </c>
      <c r="X1088" s="127" t="str">
        <f t="shared" si="344"/>
        <v/>
      </c>
      <c r="Y1088" s="127" t="str">
        <f t="shared" si="345"/>
        <v/>
      </c>
      <c r="Z1088" s="36" t="str">
        <f>IF(Mining_Import!B1088="","",Mining_Import!B1088)</f>
        <v/>
      </c>
      <c r="AA1088" s="184" t="str">
        <f>IF(Mining_Import!$C1088="","",Mining_Import!$C1088)</f>
        <v/>
      </c>
      <c r="AB1088" s="122" t="str">
        <f t="shared" si="346"/>
        <v/>
      </c>
      <c r="AC1088" s="122" t="str">
        <f>IF($Y1088&gt;Dashboard!$Q$19,$AB1088,"")</f>
        <v/>
      </c>
      <c r="AD1088" s="43" t="str">
        <f t="shared" si="347"/>
        <v/>
      </c>
      <c r="AE1088" s="36" t="str">
        <f>IF(Mining_Import!D1088="","",Mining_Import!D1088)</f>
        <v/>
      </c>
      <c r="AF1088" s="36" t="str">
        <f>IF(Mining_Import!E1088="","",Mining_Import!E1088)</f>
        <v/>
      </c>
      <c r="AG1088" s="36" t="str">
        <f>IF(Mining_Import!F1088="","",Mining_Import!F1088)</f>
        <v/>
      </c>
      <c r="AH1088" s="36" t="str">
        <f>IF(Mining_Import!G1088="","",Mining_Import!G1088)</f>
        <v/>
      </c>
      <c r="AI1088" s="36" t="str">
        <f>IF(Mining_Import!H1088="","",Mining_Import!H1088)</f>
        <v/>
      </c>
      <c r="AJ1088" s="36" t="str">
        <f>IF(Mining_Import!I1088="","",Mining_Import!I1088)</f>
        <v/>
      </c>
      <c r="BY1088" s="120" t="str">
        <f t="shared" si="335"/>
        <v/>
      </c>
      <c r="BZ1088" s="184" t="str">
        <f t="shared" si="348"/>
        <v/>
      </c>
      <c r="CA1088" s="37" t="str">
        <f>IFERROR(VLOOKUP($BY1088,Account_Value!$C$2:$F$2500,4,0),"")</f>
        <v/>
      </c>
      <c r="CB1088" s="43" t="str">
        <f t="shared" si="336"/>
        <v/>
      </c>
      <c r="CC1088" s="122" t="str">
        <f>IF($BZ1088="","",SUM($BZ$2:$BZ1088))</f>
        <v/>
      </c>
      <c r="CD1088" s="43" t="str">
        <f>IF($BZ1088="","",$BU$19*(SUM($BZ$2:$BZ1088)))</f>
        <v/>
      </c>
    </row>
    <row r="1089" spans="1:82">
      <c r="A1089" s="4" t="str">
        <f t="shared" si="337"/>
        <v/>
      </c>
      <c r="B1089" s="21" t="str">
        <f>IF(Investments_Import!A1089="","",Investments_Import!A1089)</f>
        <v/>
      </c>
      <c r="C1089" s="22" t="str">
        <f t="shared" si="330"/>
        <v/>
      </c>
      <c r="D1089" s="51" t="str">
        <f t="shared" si="338"/>
        <v/>
      </c>
      <c r="E1089" s="3" t="str">
        <f>IF(Investments_Import!B1089="","",Investments_Import!B1089)</f>
        <v/>
      </c>
      <c r="F1089" s="54" t="str">
        <f t="shared" si="339"/>
        <v xml:space="preserve"> </v>
      </c>
      <c r="G1089" s="54" t="str">
        <f>IF($B1089="","",COUNTIF($F$2:$F1089,$F1089))</f>
        <v/>
      </c>
      <c r="H1089" s="53" t="str">
        <f t="shared" si="340"/>
        <v xml:space="preserve">  </v>
      </c>
      <c r="I1089" s="3" t="str">
        <f>IF(Investments_Import!C1089="","",Investments_Import!C1089)</f>
        <v/>
      </c>
      <c r="J1089" s="108" t="str">
        <f>IF(Investments_Import!D1089="","",Investments_Import!D1089)</f>
        <v/>
      </c>
      <c r="K1089" s="108" t="str">
        <f t="shared" si="341"/>
        <v/>
      </c>
      <c r="L1089" s="47" t="str">
        <f>IF(Investments_Import!E1089="","",Investments_Import!E1089)</f>
        <v/>
      </c>
      <c r="M1089" s="47" t="str">
        <f t="shared" si="331"/>
        <v/>
      </c>
      <c r="N1089" s="31" t="str">
        <f>IF(Investments_Import!F1089="","",Investments_Import!F1089)</f>
        <v/>
      </c>
      <c r="O1089" s="31" t="str">
        <f t="shared" si="332"/>
        <v/>
      </c>
      <c r="P1089" s="3" t="str">
        <f>IF(Investments_Import!G1089="","",Investments_Import!G1089)</f>
        <v/>
      </c>
      <c r="Q1089" s="3" t="str">
        <f>IF(Investments_Import!H1089="","",Investments_Import!H1089)</f>
        <v/>
      </c>
      <c r="R1089" s="37" t="str">
        <f t="shared" si="333"/>
        <v/>
      </c>
      <c r="S1089" s="37" t="str">
        <f t="shared" si="334"/>
        <v/>
      </c>
      <c r="U1089" s="36" t="str">
        <f>IF(Mining_Import!A1089="","",Mining_Import!A1089)</f>
        <v/>
      </c>
      <c r="V1089" s="22" t="str">
        <f t="shared" si="342"/>
        <v/>
      </c>
      <c r="W1089" s="127" t="str">
        <f t="shared" si="343"/>
        <v/>
      </c>
      <c r="X1089" s="127" t="str">
        <f t="shared" si="344"/>
        <v/>
      </c>
      <c r="Y1089" s="127" t="str">
        <f t="shared" si="345"/>
        <v/>
      </c>
      <c r="Z1089" s="36" t="str">
        <f>IF(Mining_Import!B1089="","",Mining_Import!B1089)</f>
        <v/>
      </c>
      <c r="AA1089" s="184" t="str">
        <f>IF(Mining_Import!$C1089="","",Mining_Import!$C1089)</f>
        <v/>
      </c>
      <c r="AB1089" s="122" t="str">
        <f t="shared" si="346"/>
        <v/>
      </c>
      <c r="AC1089" s="122" t="str">
        <f>IF($Y1089&gt;Dashboard!$Q$19,$AB1089,"")</f>
        <v/>
      </c>
      <c r="AD1089" s="43" t="str">
        <f t="shared" si="347"/>
        <v/>
      </c>
      <c r="AE1089" s="36" t="str">
        <f>IF(Mining_Import!D1089="","",Mining_Import!D1089)</f>
        <v/>
      </c>
      <c r="AF1089" s="36" t="str">
        <f>IF(Mining_Import!E1089="","",Mining_Import!E1089)</f>
        <v/>
      </c>
      <c r="AG1089" s="36" t="str">
        <f>IF(Mining_Import!F1089="","",Mining_Import!F1089)</f>
        <v/>
      </c>
      <c r="AH1089" s="36" t="str">
        <f>IF(Mining_Import!G1089="","",Mining_Import!G1089)</f>
        <v/>
      </c>
      <c r="AI1089" s="36" t="str">
        <f>IF(Mining_Import!H1089="","",Mining_Import!H1089)</f>
        <v/>
      </c>
      <c r="AJ1089" s="36" t="str">
        <f>IF(Mining_Import!I1089="","",Mining_Import!I1089)</f>
        <v/>
      </c>
      <c r="BY1089" s="120" t="str">
        <f t="shared" si="335"/>
        <v/>
      </c>
      <c r="BZ1089" s="184" t="str">
        <f t="shared" si="348"/>
        <v/>
      </c>
      <c r="CA1089" s="37" t="str">
        <f>IFERROR(VLOOKUP($BY1089,Account_Value!$C$2:$F$2500,4,0),"")</f>
        <v/>
      </c>
      <c r="CB1089" s="43" t="str">
        <f t="shared" si="336"/>
        <v/>
      </c>
      <c r="CC1089" s="122" t="str">
        <f>IF($BZ1089="","",SUM($BZ$2:$BZ1089))</f>
        <v/>
      </c>
      <c r="CD1089" s="43" t="str">
        <f>IF($BZ1089="","",$BU$19*(SUM($BZ$2:$BZ1089)))</f>
        <v/>
      </c>
    </row>
    <row r="1090" spans="1:82">
      <c r="A1090" s="4" t="str">
        <f t="shared" si="337"/>
        <v/>
      </c>
      <c r="B1090" s="21" t="str">
        <f>IF(Investments_Import!A1090="","",Investments_Import!A1090)</f>
        <v/>
      </c>
      <c r="C1090" s="22" t="str">
        <f t="shared" ref="C1090:C1153" si="349">IF(B1090="","",B1090*1)</f>
        <v/>
      </c>
      <c r="D1090" s="51" t="str">
        <f t="shared" si="338"/>
        <v/>
      </c>
      <c r="E1090" s="3" t="str">
        <f>IF(Investments_Import!B1090="","",Investments_Import!B1090)</f>
        <v/>
      </c>
      <c r="F1090" s="54" t="str">
        <f t="shared" si="339"/>
        <v xml:space="preserve"> </v>
      </c>
      <c r="G1090" s="54" t="str">
        <f>IF($B1090="","",COUNTIF($F$2:$F1090,$F1090))</f>
        <v/>
      </c>
      <c r="H1090" s="53" t="str">
        <f t="shared" si="340"/>
        <v xml:space="preserve">  </v>
      </c>
      <c r="I1090" s="3" t="str">
        <f>IF(Investments_Import!C1090="","",Investments_Import!C1090)</f>
        <v/>
      </c>
      <c r="J1090" s="108" t="str">
        <f>IF(Investments_Import!D1090="","",Investments_Import!D1090)</f>
        <v/>
      </c>
      <c r="K1090" s="108" t="str">
        <f t="shared" si="341"/>
        <v/>
      </c>
      <c r="L1090" s="47" t="str">
        <f>IF(Investments_Import!E1090="","",Investments_Import!E1090)</f>
        <v/>
      </c>
      <c r="M1090" s="47" t="str">
        <f t="shared" ref="M1090:M1153" si="350">IF($L1090="","",$L1090*1)</f>
        <v/>
      </c>
      <c r="N1090" s="31" t="str">
        <f>IF(Investments_Import!F1090="","",Investments_Import!F1090)</f>
        <v/>
      </c>
      <c r="O1090" s="31" t="str">
        <f t="shared" ref="O1090:O1153" si="351">IF($N1090="","",$N1090*1)</f>
        <v/>
      </c>
      <c r="P1090" s="3" t="str">
        <f>IF(Investments_Import!G1090="","",Investments_Import!G1090)</f>
        <v/>
      </c>
      <c r="Q1090" s="3" t="str">
        <f>IF(Investments_Import!H1090="","",Investments_Import!H1090)</f>
        <v/>
      </c>
      <c r="R1090" s="37" t="str">
        <f t="shared" ref="R1090:R1153" si="352">IF($Q1090="","",IF($Q1090="USD",$P1090,$P1090*$J1090))</f>
        <v/>
      </c>
      <c r="S1090" s="37" t="str">
        <f t="shared" ref="S1090:S1153" si="353">IF($R1090="","",$R1090*1)</f>
        <v/>
      </c>
      <c r="U1090" s="36" t="str">
        <f>IF(Mining_Import!A1090="","",Mining_Import!A1090)</f>
        <v/>
      </c>
      <c r="V1090" s="22" t="str">
        <f t="shared" si="342"/>
        <v/>
      </c>
      <c r="W1090" s="127" t="str">
        <f t="shared" si="343"/>
        <v/>
      </c>
      <c r="X1090" s="127" t="str">
        <f t="shared" si="344"/>
        <v/>
      </c>
      <c r="Y1090" s="127" t="str">
        <f t="shared" si="345"/>
        <v/>
      </c>
      <c r="Z1090" s="36" t="str">
        <f>IF(Mining_Import!B1090="","",Mining_Import!B1090)</f>
        <v/>
      </c>
      <c r="AA1090" s="184" t="str">
        <f>IF(Mining_Import!$C1090="","",Mining_Import!$C1090)</f>
        <v/>
      </c>
      <c r="AB1090" s="122" t="str">
        <f t="shared" si="346"/>
        <v/>
      </c>
      <c r="AC1090" s="122" t="str">
        <f>IF($Y1090&gt;Dashboard!$Q$19,$AB1090,"")</f>
        <v/>
      </c>
      <c r="AD1090" s="43" t="str">
        <f t="shared" si="347"/>
        <v/>
      </c>
      <c r="AE1090" s="36" t="str">
        <f>IF(Mining_Import!D1090="","",Mining_Import!D1090)</f>
        <v/>
      </c>
      <c r="AF1090" s="36" t="str">
        <f>IF(Mining_Import!E1090="","",Mining_Import!E1090)</f>
        <v/>
      </c>
      <c r="AG1090" s="36" t="str">
        <f>IF(Mining_Import!F1090="","",Mining_Import!F1090)</f>
        <v/>
      </c>
      <c r="AH1090" s="36" t="str">
        <f>IF(Mining_Import!G1090="","",Mining_Import!G1090)</f>
        <v/>
      </c>
      <c r="AI1090" s="36" t="str">
        <f>IF(Mining_Import!H1090="","",Mining_Import!H1090)</f>
        <v/>
      </c>
      <c r="AJ1090" s="36" t="str">
        <f>IF(Mining_Import!I1090="","",Mining_Import!I1090)</f>
        <v/>
      </c>
      <c r="BY1090" s="120" t="str">
        <f t="shared" ref="BY1090:BY1153" si="354">Y1090</f>
        <v/>
      </c>
      <c r="BZ1090" s="184" t="str">
        <f t="shared" si="348"/>
        <v/>
      </c>
      <c r="CA1090" s="37" t="str">
        <f>IFERROR(VLOOKUP($BY1090,Account_Value!$C$2:$F$2500,4,0),"")</f>
        <v/>
      </c>
      <c r="CB1090" s="43" t="str">
        <f t="shared" ref="CB1090:CB1153" si="355">IF(BZ1090="","",BZ1090*CA1090)</f>
        <v/>
      </c>
      <c r="CC1090" s="122" t="str">
        <f>IF($BZ1090="","",SUM($BZ$2:$BZ1090))</f>
        <v/>
      </c>
      <c r="CD1090" s="43" t="str">
        <f>IF($BZ1090="","",$BU$19*(SUM($BZ$2:$BZ1090)))</f>
        <v/>
      </c>
    </row>
    <row r="1091" spans="1:82">
      <c r="A1091" s="4" t="str">
        <f t="shared" ref="A1091:A1154" si="356">IF($B1091="","",$A1090+1)</f>
        <v/>
      </c>
      <c r="B1091" s="21" t="str">
        <f>IF(Investments_Import!A1091="","",Investments_Import!A1091)</f>
        <v/>
      </c>
      <c r="C1091" s="22" t="str">
        <f t="shared" si="349"/>
        <v/>
      </c>
      <c r="D1091" s="51" t="str">
        <f t="shared" ref="D1091:D1154" si="357">$C1091</f>
        <v/>
      </c>
      <c r="E1091" s="3" t="str">
        <f>IF(Investments_Import!B1091="","",Investments_Import!B1091)</f>
        <v/>
      </c>
      <c r="F1091" s="54" t="str">
        <f t="shared" ref="F1091:F1154" si="358">CONCATENATE(TEXT($D1091,"dd-mmm-yyyy")," ",$E1091)</f>
        <v xml:space="preserve"> </v>
      </c>
      <c r="G1091" s="54" t="str">
        <f>IF($B1091="","",COUNTIF($F$2:$F1091,$F1091))</f>
        <v/>
      </c>
      <c r="H1091" s="53" t="str">
        <f t="shared" ref="H1091:H1154" si="359">CONCATENATE(TEXT($D1091,"dd-mmm-yyyy")," ",$E1091," ",$G1091)</f>
        <v xml:space="preserve">  </v>
      </c>
      <c r="I1091" s="3" t="str">
        <f>IF(Investments_Import!C1091="","",Investments_Import!C1091)</f>
        <v/>
      </c>
      <c r="J1091" s="108" t="str">
        <f>IF(Investments_Import!D1091="","",Investments_Import!D1091)</f>
        <v/>
      </c>
      <c r="K1091" s="108" t="str">
        <f t="shared" ref="K1091:K1154" si="360">IF($B1091="","",$J1091*1)</f>
        <v/>
      </c>
      <c r="L1091" s="47" t="str">
        <f>IF(Investments_Import!E1091="","",Investments_Import!E1091)</f>
        <v/>
      </c>
      <c r="M1091" s="47" t="str">
        <f t="shared" si="350"/>
        <v/>
      </c>
      <c r="N1091" s="31" t="str">
        <f>IF(Investments_Import!F1091="","",Investments_Import!F1091)</f>
        <v/>
      </c>
      <c r="O1091" s="31" t="str">
        <f t="shared" si="351"/>
        <v/>
      </c>
      <c r="P1091" s="3" t="str">
        <f>IF(Investments_Import!G1091="","",Investments_Import!G1091)</f>
        <v/>
      </c>
      <c r="Q1091" s="3" t="str">
        <f>IF(Investments_Import!H1091="","",Investments_Import!H1091)</f>
        <v/>
      </c>
      <c r="R1091" s="37" t="str">
        <f t="shared" si="352"/>
        <v/>
      </c>
      <c r="S1091" s="37" t="str">
        <f t="shared" si="353"/>
        <v/>
      </c>
      <c r="U1091" s="36" t="str">
        <f>IF(Mining_Import!A1091="","",Mining_Import!A1091)</f>
        <v/>
      </c>
      <c r="V1091" s="22" t="str">
        <f t="shared" ref="V1091:V1154" si="361">IF(U1091="","",U1091*1)</f>
        <v/>
      </c>
      <c r="W1091" s="127" t="str">
        <f t="shared" ref="W1091:W1154" si="362">V1091</f>
        <v/>
      </c>
      <c r="X1091" s="127" t="str">
        <f t="shared" ref="X1091:X1154" si="363">IFERROR(INT($W1091),"")</f>
        <v/>
      </c>
      <c r="Y1091" s="127" t="str">
        <f t="shared" ref="Y1091:Y1154" si="364">$X1091</f>
        <v/>
      </c>
      <c r="Z1091" s="36" t="str">
        <f>IF(Mining_Import!B1091="","",Mining_Import!B1091)</f>
        <v/>
      </c>
      <c r="AA1091" s="184" t="str">
        <f>IF(Mining_Import!$C1091="","",Mining_Import!$C1091)</f>
        <v/>
      </c>
      <c r="AB1091" s="122" t="str">
        <f t="shared" ref="AB1091:AB1154" si="365">IFERROR($AA1091*1,"")</f>
        <v/>
      </c>
      <c r="AC1091" s="122" t="str">
        <f>IF($Y1091&gt;Dashboard!$Q$19,$AB1091,"")</f>
        <v/>
      </c>
      <c r="AD1091" s="43" t="str">
        <f t="shared" ref="AD1091:AD1154" si="366">IFERROR($AB1091*$BU$19,"")</f>
        <v/>
      </c>
      <c r="AE1091" s="36" t="str">
        <f>IF(Mining_Import!D1091="","",Mining_Import!D1091)</f>
        <v/>
      </c>
      <c r="AF1091" s="36" t="str">
        <f>IF(Mining_Import!E1091="","",Mining_Import!E1091)</f>
        <v/>
      </c>
      <c r="AG1091" s="36" t="str">
        <f>IF(Mining_Import!F1091="","",Mining_Import!F1091)</f>
        <v/>
      </c>
      <c r="AH1091" s="36" t="str">
        <f>IF(Mining_Import!G1091="","",Mining_Import!G1091)</f>
        <v/>
      </c>
      <c r="AI1091" s="36" t="str">
        <f>IF(Mining_Import!H1091="","",Mining_Import!H1091)</f>
        <v/>
      </c>
      <c r="AJ1091" s="36" t="str">
        <f>IF(Mining_Import!I1091="","",Mining_Import!I1091)</f>
        <v/>
      </c>
      <c r="BY1091" s="120" t="str">
        <f t="shared" si="354"/>
        <v/>
      </c>
      <c r="BZ1091" s="184" t="str">
        <f t="shared" ref="BZ1091:BZ1154" si="367">AB1091</f>
        <v/>
      </c>
      <c r="CA1091" s="37" t="str">
        <f>IFERROR(VLOOKUP($BY1091,Account_Value!$C$2:$F$2500,4,0),"")</f>
        <v/>
      </c>
      <c r="CB1091" s="43" t="str">
        <f t="shared" si="355"/>
        <v/>
      </c>
      <c r="CC1091" s="122" t="str">
        <f>IF($BZ1091="","",SUM($BZ$2:$BZ1091))</f>
        <v/>
      </c>
      <c r="CD1091" s="43" t="str">
        <f>IF($BZ1091="","",$BU$19*(SUM($BZ$2:$BZ1091)))</f>
        <v/>
      </c>
    </row>
    <row r="1092" spans="1:82">
      <c r="A1092" s="4" t="str">
        <f t="shared" si="356"/>
        <v/>
      </c>
      <c r="B1092" s="21" t="str">
        <f>IF(Investments_Import!A1092="","",Investments_Import!A1092)</f>
        <v/>
      </c>
      <c r="C1092" s="22" t="str">
        <f t="shared" si="349"/>
        <v/>
      </c>
      <c r="D1092" s="51" t="str">
        <f t="shared" si="357"/>
        <v/>
      </c>
      <c r="E1092" s="3" t="str">
        <f>IF(Investments_Import!B1092="","",Investments_Import!B1092)</f>
        <v/>
      </c>
      <c r="F1092" s="54" t="str">
        <f t="shared" si="358"/>
        <v xml:space="preserve"> </v>
      </c>
      <c r="G1092" s="54" t="str">
        <f>IF($B1092="","",COUNTIF($F$2:$F1092,$F1092))</f>
        <v/>
      </c>
      <c r="H1092" s="53" t="str">
        <f t="shared" si="359"/>
        <v xml:space="preserve">  </v>
      </c>
      <c r="I1092" s="3" t="str">
        <f>IF(Investments_Import!C1092="","",Investments_Import!C1092)</f>
        <v/>
      </c>
      <c r="J1092" s="108" t="str">
        <f>IF(Investments_Import!D1092="","",Investments_Import!D1092)</f>
        <v/>
      </c>
      <c r="K1092" s="108" t="str">
        <f t="shared" si="360"/>
        <v/>
      </c>
      <c r="L1092" s="47" t="str">
        <f>IF(Investments_Import!E1092="","",Investments_Import!E1092)</f>
        <v/>
      </c>
      <c r="M1092" s="47" t="str">
        <f t="shared" si="350"/>
        <v/>
      </c>
      <c r="N1092" s="31" t="str">
        <f>IF(Investments_Import!F1092="","",Investments_Import!F1092)</f>
        <v/>
      </c>
      <c r="O1092" s="31" t="str">
        <f t="shared" si="351"/>
        <v/>
      </c>
      <c r="P1092" s="3" t="str">
        <f>IF(Investments_Import!G1092="","",Investments_Import!G1092)</f>
        <v/>
      </c>
      <c r="Q1092" s="3" t="str">
        <f>IF(Investments_Import!H1092="","",Investments_Import!H1092)</f>
        <v/>
      </c>
      <c r="R1092" s="37" t="str">
        <f t="shared" si="352"/>
        <v/>
      </c>
      <c r="S1092" s="37" t="str">
        <f t="shared" si="353"/>
        <v/>
      </c>
      <c r="U1092" s="36" t="str">
        <f>IF(Mining_Import!A1092="","",Mining_Import!A1092)</f>
        <v/>
      </c>
      <c r="V1092" s="22" t="str">
        <f t="shared" si="361"/>
        <v/>
      </c>
      <c r="W1092" s="127" t="str">
        <f t="shared" si="362"/>
        <v/>
      </c>
      <c r="X1092" s="127" t="str">
        <f t="shared" si="363"/>
        <v/>
      </c>
      <c r="Y1092" s="127" t="str">
        <f t="shared" si="364"/>
        <v/>
      </c>
      <c r="Z1092" s="36" t="str">
        <f>IF(Mining_Import!B1092="","",Mining_Import!B1092)</f>
        <v/>
      </c>
      <c r="AA1092" s="184" t="str">
        <f>IF(Mining_Import!$C1092="","",Mining_Import!$C1092)</f>
        <v/>
      </c>
      <c r="AB1092" s="122" t="str">
        <f t="shared" si="365"/>
        <v/>
      </c>
      <c r="AC1092" s="122" t="str">
        <f>IF($Y1092&gt;Dashboard!$Q$19,$AB1092,"")</f>
        <v/>
      </c>
      <c r="AD1092" s="43" t="str">
        <f t="shared" si="366"/>
        <v/>
      </c>
      <c r="AE1092" s="36" t="str">
        <f>IF(Mining_Import!D1092="","",Mining_Import!D1092)</f>
        <v/>
      </c>
      <c r="AF1092" s="36" t="str">
        <f>IF(Mining_Import!E1092="","",Mining_Import!E1092)</f>
        <v/>
      </c>
      <c r="AG1092" s="36" t="str">
        <f>IF(Mining_Import!F1092="","",Mining_Import!F1092)</f>
        <v/>
      </c>
      <c r="AH1092" s="36" t="str">
        <f>IF(Mining_Import!G1092="","",Mining_Import!G1092)</f>
        <v/>
      </c>
      <c r="AI1092" s="36" t="str">
        <f>IF(Mining_Import!H1092="","",Mining_Import!H1092)</f>
        <v/>
      </c>
      <c r="AJ1092" s="36" t="str">
        <f>IF(Mining_Import!I1092="","",Mining_Import!I1092)</f>
        <v/>
      </c>
      <c r="BY1092" s="120" t="str">
        <f t="shared" si="354"/>
        <v/>
      </c>
      <c r="BZ1092" s="184" t="str">
        <f t="shared" si="367"/>
        <v/>
      </c>
      <c r="CA1092" s="37" t="str">
        <f>IFERROR(VLOOKUP($BY1092,Account_Value!$C$2:$F$2500,4,0),"")</f>
        <v/>
      </c>
      <c r="CB1092" s="43" t="str">
        <f t="shared" si="355"/>
        <v/>
      </c>
      <c r="CC1092" s="122" t="str">
        <f>IF($BZ1092="","",SUM($BZ$2:$BZ1092))</f>
        <v/>
      </c>
      <c r="CD1092" s="43" t="str">
        <f>IF($BZ1092="","",$BU$19*(SUM($BZ$2:$BZ1092)))</f>
        <v/>
      </c>
    </row>
    <row r="1093" spans="1:82">
      <c r="A1093" s="4" t="str">
        <f t="shared" si="356"/>
        <v/>
      </c>
      <c r="B1093" s="21" t="str">
        <f>IF(Investments_Import!A1093="","",Investments_Import!A1093)</f>
        <v/>
      </c>
      <c r="C1093" s="22" t="str">
        <f t="shared" si="349"/>
        <v/>
      </c>
      <c r="D1093" s="51" t="str">
        <f t="shared" si="357"/>
        <v/>
      </c>
      <c r="E1093" s="3" t="str">
        <f>IF(Investments_Import!B1093="","",Investments_Import!B1093)</f>
        <v/>
      </c>
      <c r="F1093" s="54" t="str">
        <f t="shared" si="358"/>
        <v xml:space="preserve"> </v>
      </c>
      <c r="G1093" s="54" t="str">
        <f>IF($B1093="","",COUNTIF($F$2:$F1093,$F1093))</f>
        <v/>
      </c>
      <c r="H1093" s="53" t="str">
        <f t="shared" si="359"/>
        <v xml:space="preserve">  </v>
      </c>
      <c r="I1093" s="3" t="str">
        <f>IF(Investments_Import!C1093="","",Investments_Import!C1093)</f>
        <v/>
      </c>
      <c r="J1093" s="108" t="str">
        <f>IF(Investments_Import!D1093="","",Investments_Import!D1093)</f>
        <v/>
      </c>
      <c r="K1093" s="108" t="str">
        <f t="shared" si="360"/>
        <v/>
      </c>
      <c r="L1093" s="47" t="str">
        <f>IF(Investments_Import!E1093="","",Investments_Import!E1093)</f>
        <v/>
      </c>
      <c r="M1093" s="47" t="str">
        <f t="shared" si="350"/>
        <v/>
      </c>
      <c r="N1093" s="31" t="str">
        <f>IF(Investments_Import!F1093="","",Investments_Import!F1093)</f>
        <v/>
      </c>
      <c r="O1093" s="31" t="str">
        <f t="shared" si="351"/>
        <v/>
      </c>
      <c r="P1093" s="3" t="str">
        <f>IF(Investments_Import!G1093="","",Investments_Import!G1093)</f>
        <v/>
      </c>
      <c r="Q1093" s="3" t="str">
        <f>IF(Investments_Import!H1093="","",Investments_Import!H1093)</f>
        <v/>
      </c>
      <c r="R1093" s="37" t="str">
        <f t="shared" si="352"/>
        <v/>
      </c>
      <c r="S1093" s="37" t="str">
        <f t="shared" si="353"/>
        <v/>
      </c>
      <c r="U1093" s="36" t="str">
        <f>IF(Mining_Import!A1093="","",Mining_Import!A1093)</f>
        <v/>
      </c>
      <c r="V1093" s="22" t="str">
        <f t="shared" si="361"/>
        <v/>
      </c>
      <c r="W1093" s="127" t="str">
        <f t="shared" si="362"/>
        <v/>
      </c>
      <c r="X1093" s="127" t="str">
        <f t="shared" si="363"/>
        <v/>
      </c>
      <c r="Y1093" s="127" t="str">
        <f t="shared" si="364"/>
        <v/>
      </c>
      <c r="Z1093" s="36" t="str">
        <f>IF(Mining_Import!B1093="","",Mining_Import!B1093)</f>
        <v/>
      </c>
      <c r="AA1093" s="184" t="str">
        <f>IF(Mining_Import!$C1093="","",Mining_Import!$C1093)</f>
        <v/>
      </c>
      <c r="AB1093" s="122" t="str">
        <f t="shared" si="365"/>
        <v/>
      </c>
      <c r="AC1093" s="122" t="str">
        <f>IF($Y1093&gt;Dashboard!$Q$19,$AB1093,"")</f>
        <v/>
      </c>
      <c r="AD1093" s="43" t="str">
        <f t="shared" si="366"/>
        <v/>
      </c>
      <c r="AE1093" s="36" t="str">
        <f>IF(Mining_Import!D1093="","",Mining_Import!D1093)</f>
        <v/>
      </c>
      <c r="AF1093" s="36" t="str">
        <f>IF(Mining_Import!E1093="","",Mining_Import!E1093)</f>
        <v/>
      </c>
      <c r="AG1093" s="36" t="str">
        <f>IF(Mining_Import!F1093="","",Mining_Import!F1093)</f>
        <v/>
      </c>
      <c r="AH1093" s="36" t="str">
        <f>IF(Mining_Import!G1093="","",Mining_Import!G1093)</f>
        <v/>
      </c>
      <c r="AI1093" s="36" t="str">
        <f>IF(Mining_Import!H1093="","",Mining_Import!H1093)</f>
        <v/>
      </c>
      <c r="AJ1093" s="36" t="str">
        <f>IF(Mining_Import!I1093="","",Mining_Import!I1093)</f>
        <v/>
      </c>
      <c r="BY1093" s="120" t="str">
        <f t="shared" si="354"/>
        <v/>
      </c>
      <c r="BZ1093" s="184" t="str">
        <f t="shared" si="367"/>
        <v/>
      </c>
      <c r="CA1093" s="37" t="str">
        <f>IFERROR(VLOOKUP($BY1093,Account_Value!$C$2:$F$2500,4,0),"")</f>
        <v/>
      </c>
      <c r="CB1093" s="43" t="str">
        <f t="shared" si="355"/>
        <v/>
      </c>
      <c r="CC1093" s="122" t="str">
        <f>IF($BZ1093="","",SUM($BZ$2:$BZ1093))</f>
        <v/>
      </c>
      <c r="CD1093" s="43" t="str">
        <f>IF($BZ1093="","",$BU$19*(SUM($BZ$2:$BZ1093)))</f>
        <v/>
      </c>
    </row>
    <row r="1094" spans="1:82">
      <c r="A1094" s="4" t="str">
        <f t="shared" si="356"/>
        <v/>
      </c>
      <c r="B1094" s="21" t="str">
        <f>IF(Investments_Import!A1094="","",Investments_Import!A1094)</f>
        <v/>
      </c>
      <c r="C1094" s="22" t="str">
        <f t="shared" si="349"/>
        <v/>
      </c>
      <c r="D1094" s="51" t="str">
        <f t="shared" si="357"/>
        <v/>
      </c>
      <c r="E1094" s="3" t="str">
        <f>IF(Investments_Import!B1094="","",Investments_Import!B1094)</f>
        <v/>
      </c>
      <c r="F1094" s="54" t="str">
        <f t="shared" si="358"/>
        <v xml:space="preserve"> </v>
      </c>
      <c r="G1094" s="54" t="str">
        <f>IF($B1094="","",COUNTIF($F$2:$F1094,$F1094))</f>
        <v/>
      </c>
      <c r="H1094" s="53" t="str">
        <f t="shared" si="359"/>
        <v xml:space="preserve">  </v>
      </c>
      <c r="I1094" s="3" t="str">
        <f>IF(Investments_Import!C1094="","",Investments_Import!C1094)</f>
        <v/>
      </c>
      <c r="J1094" s="108" t="str">
        <f>IF(Investments_Import!D1094="","",Investments_Import!D1094)</f>
        <v/>
      </c>
      <c r="K1094" s="108" t="str">
        <f t="shared" si="360"/>
        <v/>
      </c>
      <c r="L1094" s="47" t="str">
        <f>IF(Investments_Import!E1094="","",Investments_Import!E1094)</f>
        <v/>
      </c>
      <c r="M1094" s="47" t="str">
        <f t="shared" si="350"/>
        <v/>
      </c>
      <c r="N1094" s="31" t="str">
        <f>IF(Investments_Import!F1094="","",Investments_Import!F1094)</f>
        <v/>
      </c>
      <c r="O1094" s="31" t="str">
        <f t="shared" si="351"/>
        <v/>
      </c>
      <c r="P1094" s="3" t="str">
        <f>IF(Investments_Import!G1094="","",Investments_Import!G1094)</f>
        <v/>
      </c>
      <c r="Q1094" s="3" t="str">
        <f>IF(Investments_Import!H1094="","",Investments_Import!H1094)</f>
        <v/>
      </c>
      <c r="R1094" s="37" t="str">
        <f t="shared" si="352"/>
        <v/>
      </c>
      <c r="S1094" s="37" t="str">
        <f t="shared" si="353"/>
        <v/>
      </c>
      <c r="U1094" s="36" t="str">
        <f>IF(Mining_Import!A1094="","",Mining_Import!A1094)</f>
        <v/>
      </c>
      <c r="V1094" s="22" t="str">
        <f t="shared" si="361"/>
        <v/>
      </c>
      <c r="W1094" s="127" t="str">
        <f t="shared" si="362"/>
        <v/>
      </c>
      <c r="X1094" s="127" t="str">
        <f t="shared" si="363"/>
        <v/>
      </c>
      <c r="Y1094" s="127" t="str">
        <f t="shared" si="364"/>
        <v/>
      </c>
      <c r="Z1094" s="36" t="str">
        <f>IF(Mining_Import!B1094="","",Mining_Import!B1094)</f>
        <v/>
      </c>
      <c r="AA1094" s="184" t="str">
        <f>IF(Mining_Import!$C1094="","",Mining_Import!$C1094)</f>
        <v/>
      </c>
      <c r="AB1094" s="122" t="str">
        <f t="shared" si="365"/>
        <v/>
      </c>
      <c r="AC1094" s="122" t="str">
        <f>IF($Y1094&gt;Dashboard!$Q$19,$AB1094,"")</f>
        <v/>
      </c>
      <c r="AD1094" s="43" t="str">
        <f t="shared" si="366"/>
        <v/>
      </c>
      <c r="AE1094" s="36" t="str">
        <f>IF(Mining_Import!D1094="","",Mining_Import!D1094)</f>
        <v/>
      </c>
      <c r="AF1094" s="36" t="str">
        <f>IF(Mining_Import!E1094="","",Mining_Import!E1094)</f>
        <v/>
      </c>
      <c r="AG1094" s="36" t="str">
        <f>IF(Mining_Import!F1094="","",Mining_Import!F1094)</f>
        <v/>
      </c>
      <c r="AH1094" s="36" t="str">
        <f>IF(Mining_Import!G1094="","",Mining_Import!G1094)</f>
        <v/>
      </c>
      <c r="AI1094" s="36" t="str">
        <f>IF(Mining_Import!H1094="","",Mining_Import!H1094)</f>
        <v/>
      </c>
      <c r="AJ1094" s="36" t="str">
        <f>IF(Mining_Import!I1094="","",Mining_Import!I1094)</f>
        <v/>
      </c>
      <c r="BY1094" s="120" t="str">
        <f t="shared" si="354"/>
        <v/>
      </c>
      <c r="BZ1094" s="184" t="str">
        <f t="shared" si="367"/>
        <v/>
      </c>
      <c r="CA1094" s="37" t="str">
        <f>IFERROR(VLOOKUP($BY1094,Account_Value!$C$2:$F$2500,4,0),"")</f>
        <v/>
      </c>
      <c r="CB1094" s="43" t="str">
        <f t="shared" si="355"/>
        <v/>
      </c>
      <c r="CC1094" s="122" t="str">
        <f>IF($BZ1094="","",SUM($BZ$2:$BZ1094))</f>
        <v/>
      </c>
      <c r="CD1094" s="43" t="str">
        <f>IF($BZ1094="","",$BU$19*(SUM($BZ$2:$BZ1094)))</f>
        <v/>
      </c>
    </row>
    <row r="1095" spans="1:82">
      <c r="A1095" s="4" t="str">
        <f t="shared" si="356"/>
        <v/>
      </c>
      <c r="B1095" s="21" t="str">
        <f>IF(Investments_Import!A1095="","",Investments_Import!A1095)</f>
        <v/>
      </c>
      <c r="C1095" s="22" t="str">
        <f t="shared" si="349"/>
        <v/>
      </c>
      <c r="D1095" s="51" t="str">
        <f t="shared" si="357"/>
        <v/>
      </c>
      <c r="E1095" s="3" t="str">
        <f>IF(Investments_Import!B1095="","",Investments_Import!B1095)</f>
        <v/>
      </c>
      <c r="F1095" s="54" t="str">
        <f t="shared" si="358"/>
        <v xml:space="preserve"> </v>
      </c>
      <c r="G1095" s="54" t="str">
        <f>IF($B1095="","",COUNTIF($F$2:$F1095,$F1095))</f>
        <v/>
      </c>
      <c r="H1095" s="53" t="str">
        <f t="shared" si="359"/>
        <v xml:space="preserve">  </v>
      </c>
      <c r="I1095" s="3" t="str">
        <f>IF(Investments_Import!C1095="","",Investments_Import!C1095)</f>
        <v/>
      </c>
      <c r="J1095" s="108" t="str">
        <f>IF(Investments_Import!D1095="","",Investments_Import!D1095)</f>
        <v/>
      </c>
      <c r="K1095" s="108" t="str">
        <f t="shared" si="360"/>
        <v/>
      </c>
      <c r="L1095" s="47" t="str">
        <f>IF(Investments_Import!E1095="","",Investments_Import!E1095)</f>
        <v/>
      </c>
      <c r="M1095" s="47" t="str">
        <f t="shared" si="350"/>
        <v/>
      </c>
      <c r="N1095" s="31" t="str">
        <f>IF(Investments_Import!F1095="","",Investments_Import!F1095)</f>
        <v/>
      </c>
      <c r="O1095" s="31" t="str">
        <f t="shared" si="351"/>
        <v/>
      </c>
      <c r="P1095" s="3" t="str">
        <f>IF(Investments_Import!G1095="","",Investments_Import!G1095)</f>
        <v/>
      </c>
      <c r="Q1095" s="3" t="str">
        <f>IF(Investments_Import!H1095="","",Investments_Import!H1095)</f>
        <v/>
      </c>
      <c r="R1095" s="37" t="str">
        <f t="shared" si="352"/>
        <v/>
      </c>
      <c r="S1095" s="37" t="str">
        <f t="shared" si="353"/>
        <v/>
      </c>
      <c r="U1095" s="36" t="str">
        <f>IF(Mining_Import!A1095="","",Mining_Import!A1095)</f>
        <v/>
      </c>
      <c r="V1095" s="22" t="str">
        <f t="shared" si="361"/>
        <v/>
      </c>
      <c r="W1095" s="127" t="str">
        <f t="shared" si="362"/>
        <v/>
      </c>
      <c r="X1095" s="127" t="str">
        <f t="shared" si="363"/>
        <v/>
      </c>
      <c r="Y1095" s="127" t="str">
        <f t="shared" si="364"/>
        <v/>
      </c>
      <c r="Z1095" s="36" t="str">
        <f>IF(Mining_Import!B1095="","",Mining_Import!B1095)</f>
        <v/>
      </c>
      <c r="AA1095" s="184" t="str">
        <f>IF(Mining_Import!$C1095="","",Mining_Import!$C1095)</f>
        <v/>
      </c>
      <c r="AB1095" s="122" t="str">
        <f t="shared" si="365"/>
        <v/>
      </c>
      <c r="AC1095" s="122" t="str">
        <f>IF($Y1095&gt;Dashboard!$Q$19,$AB1095,"")</f>
        <v/>
      </c>
      <c r="AD1095" s="43" t="str">
        <f t="shared" si="366"/>
        <v/>
      </c>
      <c r="AE1095" s="36" t="str">
        <f>IF(Mining_Import!D1095="","",Mining_Import!D1095)</f>
        <v/>
      </c>
      <c r="AF1095" s="36" t="str">
        <f>IF(Mining_Import!E1095="","",Mining_Import!E1095)</f>
        <v/>
      </c>
      <c r="AG1095" s="36" t="str">
        <f>IF(Mining_Import!F1095="","",Mining_Import!F1095)</f>
        <v/>
      </c>
      <c r="AH1095" s="36" t="str">
        <f>IF(Mining_Import!G1095="","",Mining_Import!G1095)</f>
        <v/>
      </c>
      <c r="AI1095" s="36" t="str">
        <f>IF(Mining_Import!H1095="","",Mining_Import!H1095)</f>
        <v/>
      </c>
      <c r="AJ1095" s="36" t="str">
        <f>IF(Mining_Import!I1095="","",Mining_Import!I1095)</f>
        <v/>
      </c>
      <c r="BY1095" s="120" t="str">
        <f t="shared" si="354"/>
        <v/>
      </c>
      <c r="BZ1095" s="184" t="str">
        <f t="shared" si="367"/>
        <v/>
      </c>
      <c r="CA1095" s="37" t="str">
        <f>IFERROR(VLOOKUP($BY1095,Account_Value!$C$2:$F$2500,4,0),"")</f>
        <v/>
      </c>
      <c r="CB1095" s="43" t="str">
        <f t="shared" si="355"/>
        <v/>
      </c>
      <c r="CC1095" s="122" t="str">
        <f>IF($BZ1095="","",SUM($BZ$2:$BZ1095))</f>
        <v/>
      </c>
      <c r="CD1095" s="43" t="str">
        <f>IF($BZ1095="","",$BU$19*(SUM($BZ$2:$BZ1095)))</f>
        <v/>
      </c>
    </row>
    <row r="1096" spans="1:82">
      <c r="A1096" s="4" t="str">
        <f t="shared" si="356"/>
        <v/>
      </c>
      <c r="B1096" s="21" t="str">
        <f>IF(Investments_Import!A1096="","",Investments_Import!A1096)</f>
        <v/>
      </c>
      <c r="C1096" s="22" t="str">
        <f t="shared" si="349"/>
        <v/>
      </c>
      <c r="D1096" s="51" t="str">
        <f t="shared" si="357"/>
        <v/>
      </c>
      <c r="E1096" s="3" t="str">
        <f>IF(Investments_Import!B1096="","",Investments_Import!B1096)</f>
        <v/>
      </c>
      <c r="F1096" s="54" t="str">
        <f t="shared" si="358"/>
        <v xml:space="preserve"> </v>
      </c>
      <c r="G1096" s="54" t="str">
        <f>IF($B1096="","",COUNTIF($F$2:$F1096,$F1096))</f>
        <v/>
      </c>
      <c r="H1096" s="53" t="str">
        <f t="shared" si="359"/>
        <v xml:space="preserve">  </v>
      </c>
      <c r="I1096" s="3" t="str">
        <f>IF(Investments_Import!C1096="","",Investments_Import!C1096)</f>
        <v/>
      </c>
      <c r="J1096" s="108" t="str">
        <f>IF(Investments_Import!D1096="","",Investments_Import!D1096)</f>
        <v/>
      </c>
      <c r="K1096" s="108" t="str">
        <f t="shared" si="360"/>
        <v/>
      </c>
      <c r="L1096" s="47" t="str">
        <f>IF(Investments_Import!E1096="","",Investments_Import!E1096)</f>
        <v/>
      </c>
      <c r="M1096" s="47" t="str">
        <f t="shared" si="350"/>
        <v/>
      </c>
      <c r="N1096" s="31" t="str">
        <f>IF(Investments_Import!F1096="","",Investments_Import!F1096)</f>
        <v/>
      </c>
      <c r="O1096" s="31" t="str">
        <f t="shared" si="351"/>
        <v/>
      </c>
      <c r="P1096" s="3" t="str">
        <f>IF(Investments_Import!G1096="","",Investments_Import!G1096)</f>
        <v/>
      </c>
      <c r="Q1096" s="3" t="str">
        <f>IF(Investments_Import!H1096="","",Investments_Import!H1096)</f>
        <v/>
      </c>
      <c r="R1096" s="37" t="str">
        <f t="shared" si="352"/>
        <v/>
      </c>
      <c r="S1096" s="37" t="str">
        <f t="shared" si="353"/>
        <v/>
      </c>
      <c r="U1096" s="36" t="str">
        <f>IF(Mining_Import!A1096="","",Mining_Import!A1096)</f>
        <v/>
      </c>
      <c r="V1096" s="22" t="str">
        <f t="shared" si="361"/>
        <v/>
      </c>
      <c r="W1096" s="127" t="str">
        <f t="shared" si="362"/>
        <v/>
      </c>
      <c r="X1096" s="127" t="str">
        <f t="shared" si="363"/>
        <v/>
      </c>
      <c r="Y1096" s="127" t="str">
        <f t="shared" si="364"/>
        <v/>
      </c>
      <c r="Z1096" s="36" t="str">
        <f>IF(Mining_Import!B1096="","",Mining_Import!B1096)</f>
        <v/>
      </c>
      <c r="AA1096" s="184" t="str">
        <f>IF(Mining_Import!$C1096="","",Mining_Import!$C1096)</f>
        <v/>
      </c>
      <c r="AB1096" s="122" t="str">
        <f t="shared" si="365"/>
        <v/>
      </c>
      <c r="AC1096" s="122" t="str">
        <f>IF($Y1096&gt;Dashboard!$Q$19,$AB1096,"")</f>
        <v/>
      </c>
      <c r="AD1096" s="43" t="str">
        <f t="shared" si="366"/>
        <v/>
      </c>
      <c r="AE1096" s="36" t="str">
        <f>IF(Mining_Import!D1096="","",Mining_Import!D1096)</f>
        <v/>
      </c>
      <c r="AF1096" s="36" t="str">
        <f>IF(Mining_Import!E1096="","",Mining_Import!E1096)</f>
        <v/>
      </c>
      <c r="AG1096" s="36" t="str">
        <f>IF(Mining_Import!F1096="","",Mining_Import!F1096)</f>
        <v/>
      </c>
      <c r="AH1096" s="36" t="str">
        <f>IF(Mining_Import!G1096="","",Mining_Import!G1096)</f>
        <v/>
      </c>
      <c r="AI1096" s="36" t="str">
        <f>IF(Mining_Import!H1096="","",Mining_Import!H1096)</f>
        <v/>
      </c>
      <c r="AJ1096" s="36" t="str">
        <f>IF(Mining_Import!I1096="","",Mining_Import!I1096)</f>
        <v/>
      </c>
      <c r="BY1096" s="120" t="str">
        <f t="shared" si="354"/>
        <v/>
      </c>
      <c r="BZ1096" s="184" t="str">
        <f t="shared" si="367"/>
        <v/>
      </c>
      <c r="CA1096" s="37" t="str">
        <f>IFERROR(VLOOKUP($BY1096,Account_Value!$C$2:$F$2500,4,0),"")</f>
        <v/>
      </c>
      <c r="CB1096" s="43" t="str">
        <f t="shared" si="355"/>
        <v/>
      </c>
      <c r="CC1096" s="122" t="str">
        <f>IF($BZ1096="","",SUM($BZ$2:$BZ1096))</f>
        <v/>
      </c>
      <c r="CD1096" s="43" t="str">
        <f>IF($BZ1096="","",$BU$19*(SUM($BZ$2:$BZ1096)))</f>
        <v/>
      </c>
    </row>
    <row r="1097" spans="1:82">
      <c r="A1097" s="4" t="str">
        <f t="shared" si="356"/>
        <v/>
      </c>
      <c r="B1097" s="21" t="str">
        <f>IF(Investments_Import!A1097="","",Investments_Import!A1097)</f>
        <v/>
      </c>
      <c r="C1097" s="22" t="str">
        <f t="shared" si="349"/>
        <v/>
      </c>
      <c r="D1097" s="51" t="str">
        <f t="shared" si="357"/>
        <v/>
      </c>
      <c r="E1097" s="3" t="str">
        <f>IF(Investments_Import!B1097="","",Investments_Import!B1097)</f>
        <v/>
      </c>
      <c r="F1097" s="54" t="str">
        <f t="shared" si="358"/>
        <v xml:space="preserve"> </v>
      </c>
      <c r="G1097" s="54" t="str">
        <f>IF($B1097="","",COUNTIF($F$2:$F1097,$F1097))</f>
        <v/>
      </c>
      <c r="H1097" s="53" t="str">
        <f t="shared" si="359"/>
        <v xml:space="preserve">  </v>
      </c>
      <c r="I1097" s="3" t="str">
        <f>IF(Investments_Import!C1097="","",Investments_Import!C1097)</f>
        <v/>
      </c>
      <c r="J1097" s="108" t="str">
        <f>IF(Investments_Import!D1097="","",Investments_Import!D1097)</f>
        <v/>
      </c>
      <c r="K1097" s="108" t="str">
        <f t="shared" si="360"/>
        <v/>
      </c>
      <c r="L1097" s="47" t="str">
        <f>IF(Investments_Import!E1097="","",Investments_Import!E1097)</f>
        <v/>
      </c>
      <c r="M1097" s="47" t="str">
        <f t="shared" si="350"/>
        <v/>
      </c>
      <c r="N1097" s="31" t="str">
        <f>IF(Investments_Import!F1097="","",Investments_Import!F1097)</f>
        <v/>
      </c>
      <c r="O1097" s="31" t="str">
        <f t="shared" si="351"/>
        <v/>
      </c>
      <c r="P1097" s="3" t="str">
        <f>IF(Investments_Import!G1097="","",Investments_Import!G1097)</f>
        <v/>
      </c>
      <c r="Q1097" s="3" t="str">
        <f>IF(Investments_Import!H1097="","",Investments_Import!H1097)</f>
        <v/>
      </c>
      <c r="R1097" s="37" t="str">
        <f t="shared" si="352"/>
        <v/>
      </c>
      <c r="S1097" s="37" t="str">
        <f t="shared" si="353"/>
        <v/>
      </c>
      <c r="U1097" s="36" t="str">
        <f>IF(Mining_Import!A1097="","",Mining_Import!A1097)</f>
        <v/>
      </c>
      <c r="V1097" s="22" t="str">
        <f t="shared" si="361"/>
        <v/>
      </c>
      <c r="W1097" s="127" t="str">
        <f t="shared" si="362"/>
        <v/>
      </c>
      <c r="X1097" s="127" t="str">
        <f t="shared" si="363"/>
        <v/>
      </c>
      <c r="Y1097" s="127" t="str">
        <f t="shared" si="364"/>
        <v/>
      </c>
      <c r="Z1097" s="36" t="str">
        <f>IF(Mining_Import!B1097="","",Mining_Import!B1097)</f>
        <v/>
      </c>
      <c r="AA1097" s="184" t="str">
        <f>IF(Mining_Import!$C1097="","",Mining_Import!$C1097)</f>
        <v/>
      </c>
      <c r="AB1097" s="122" t="str">
        <f t="shared" si="365"/>
        <v/>
      </c>
      <c r="AC1097" s="122" t="str">
        <f>IF($Y1097&gt;Dashboard!$Q$19,$AB1097,"")</f>
        <v/>
      </c>
      <c r="AD1097" s="43" t="str">
        <f t="shared" si="366"/>
        <v/>
      </c>
      <c r="AE1097" s="36" t="str">
        <f>IF(Mining_Import!D1097="","",Mining_Import!D1097)</f>
        <v/>
      </c>
      <c r="AF1097" s="36" t="str">
        <f>IF(Mining_Import!E1097="","",Mining_Import!E1097)</f>
        <v/>
      </c>
      <c r="AG1097" s="36" t="str">
        <f>IF(Mining_Import!F1097="","",Mining_Import!F1097)</f>
        <v/>
      </c>
      <c r="AH1097" s="36" t="str">
        <f>IF(Mining_Import!G1097="","",Mining_Import!G1097)</f>
        <v/>
      </c>
      <c r="AI1097" s="36" t="str">
        <f>IF(Mining_Import!H1097="","",Mining_Import!H1097)</f>
        <v/>
      </c>
      <c r="AJ1097" s="36" t="str">
        <f>IF(Mining_Import!I1097="","",Mining_Import!I1097)</f>
        <v/>
      </c>
      <c r="BY1097" s="120" t="str">
        <f t="shared" si="354"/>
        <v/>
      </c>
      <c r="BZ1097" s="184" t="str">
        <f t="shared" si="367"/>
        <v/>
      </c>
      <c r="CA1097" s="37" t="str">
        <f>IFERROR(VLOOKUP($BY1097,Account_Value!$C$2:$F$2500,4,0),"")</f>
        <v/>
      </c>
      <c r="CB1097" s="43" t="str">
        <f t="shared" si="355"/>
        <v/>
      </c>
      <c r="CC1097" s="122" t="str">
        <f>IF($BZ1097="","",SUM($BZ$2:$BZ1097))</f>
        <v/>
      </c>
      <c r="CD1097" s="43" t="str">
        <f>IF($BZ1097="","",$BU$19*(SUM($BZ$2:$BZ1097)))</f>
        <v/>
      </c>
    </row>
    <row r="1098" spans="1:82">
      <c r="A1098" s="4" t="str">
        <f t="shared" si="356"/>
        <v/>
      </c>
      <c r="B1098" s="21" t="str">
        <f>IF(Investments_Import!A1098="","",Investments_Import!A1098)</f>
        <v/>
      </c>
      <c r="C1098" s="22" t="str">
        <f t="shared" si="349"/>
        <v/>
      </c>
      <c r="D1098" s="51" t="str">
        <f t="shared" si="357"/>
        <v/>
      </c>
      <c r="E1098" s="3" t="str">
        <f>IF(Investments_Import!B1098="","",Investments_Import!B1098)</f>
        <v/>
      </c>
      <c r="F1098" s="54" t="str">
        <f t="shared" si="358"/>
        <v xml:space="preserve"> </v>
      </c>
      <c r="G1098" s="54" t="str">
        <f>IF($B1098="","",COUNTIF($F$2:$F1098,$F1098))</f>
        <v/>
      </c>
      <c r="H1098" s="53" t="str">
        <f t="shared" si="359"/>
        <v xml:space="preserve">  </v>
      </c>
      <c r="I1098" s="3" t="str">
        <f>IF(Investments_Import!C1098="","",Investments_Import!C1098)</f>
        <v/>
      </c>
      <c r="J1098" s="108" t="str">
        <f>IF(Investments_Import!D1098="","",Investments_Import!D1098)</f>
        <v/>
      </c>
      <c r="K1098" s="108" t="str">
        <f t="shared" si="360"/>
        <v/>
      </c>
      <c r="L1098" s="47" t="str">
        <f>IF(Investments_Import!E1098="","",Investments_Import!E1098)</f>
        <v/>
      </c>
      <c r="M1098" s="47" t="str">
        <f t="shared" si="350"/>
        <v/>
      </c>
      <c r="N1098" s="31" t="str">
        <f>IF(Investments_Import!F1098="","",Investments_Import!F1098)</f>
        <v/>
      </c>
      <c r="O1098" s="31" t="str">
        <f t="shared" si="351"/>
        <v/>
      </c>
      <c r="P1098" s="3" t="str">
        <f>IF(Investments_Import!G1098="","",Investments_Import!G1098)</f>
        <v/>
      </c>
      <c r="Q1098" s="3" t="str">
        <f>IF(Investments_Import!H1098="","",Investments_Import!H1098)</f>
        <v/>
      </c>
      <c r="R1098" s="37" t="str">
        <f t="shared" si="352"/>
        <v/>
      </c>
      <c r="S1098" s="37" t="str">
        <f t="shared" si="353"/>
        <v/>
      </c>
      <c r="U1098" s="36" t="str">
        <f>IF(Mining_Import!A1098="","",Mining_Import!A1098)</f>
        <v/>
      </c>
      <c r="V1098" s="22" t="str">
        <f t="shared" si="361"/>
        <v/>
      </c>
      <c r="W1098" s="127" t="str">
        <f t="shared" si="362"/>
        <v/>
      </c>
      <c r="X1098" s="127" t="str">
        <f t="shared" si="363"/>
        <v/>
      </c>
      <c r="Y1098" s="127" t="str">
        <f t="shared" si="364"/>
        <v/>
      </c>
      <c r="Z1098" s="36" t="str">
        <f>IF(Mining_Import!B1098="","",Mining_Import!B1098)</f>
        <v/>
      </c>
      <c r="AA1098" s="184" t="str">
        <f>IF(Mining_Import!$C1098="","",Mining_Import!$C1098)</f>
        <v/>
      </c>
      <c r="AB1098" s="122" t="str">
        <f t="shared" si="365"/>
        <v/>
      </c>
      <c r="AC1098" s="122" t="str">
        <f>IF($Y1098&gt;Dashboard!$Q$19,$AB1098,"")</f>
        <v/>
      </c>
      <c r="AD1098" s="43" t="str">
        <f t="shared" si="366"/>
        <v/>
      </c>
      <c r="AE1098" s="36" t="str">
        <f>IF(Mining_Import!D1098="","",Mining_Import!D1098)</f>
        <v/>
      </c>
      <c r="AF1098" s="36" t="str">
        <f>IF(Mining_Import!E1098="","",Mining_Import!E1098)</f>
        <v/>
      </c>
      <c r="AG1098" s="36" t="str">
        <f>IF(Mining_Import!F1098="","",Mining_Import!F1098)</f>
        <v/>
      </c>
      <c r="AH1098" s="36" t="str">
        <f>IF(Mining_Import!G1098="","",Mining_Import!G1098)</f>
        <v/>
      </c>
      <c r="AI1098" s="36" t="str">
        <f>IF(Mining_Import!H1098="","",Mining_Import!H1098)</f>
        <v/>
      </c>
      <c r="AJ1098" s="36" t="str">
        <f>IF(Mining_Import!I1098="","",Mining_Import!I1098)</f>
        <v/>
      </c>
      <c r="BY1098" s="120" t="str">
        <f t="shared" si="354"/>
        <v/>
      </c>
      <c r="BZ1098" s="184" t="str">
        <f t="shared" si="367"/>
        <v/>
      </c>
      <c r="CA1098" s="37" t="str">
        <f>IFERROR(VLOOKUP($BY1098,Account_Value!$C$2:$F$2500,4,0),"")</f>
        <v/>
      </c>
      <c r="CB1098" s="43" t="str">
        <f t="shared" si="355"/>
        <v/>
      </c>
      <c r="CC1098" s="122" t="str">
        <f>IF($BZ1098="","",SUM($BZ$2:$BZ1098))</f>
        <v/>
      </c>
      <c r="CD1098" s="43" t="str">
        <f>IF($BZ1098="","",$BU$19*(SUM($BZ$2:$BZ1098)))</f>
        <v/>
      </c>
    </row>
    <row r="1099" spans="1:82">
      <c r="A1099" s="4" t="str">
        <f t="shared" si="356"/>
        <v/>
      </c>
      <c r="B1099" s="21" t="str">
        <f>IF(Investments_Import!A1099="","",Investments_Import!A1099)</f>
        <v/>
      </c>
      <c r="C1099" s="22" t="str">
        <f t="shared" si="349"/>
        <v/>
      </c>
      <c r="D1099" s="51" t="str">
        <f t="shared" si="357"/>
        <v/>
      </c>
      <c r="E1099" s="3" t="str">
        <f>IF(Investments_Import!B1099="","",Investments_Import!B1099)</f>
        <v/>
      </c>
      <c r="F1099" s="54" t="str">
        <f t="shared" si="358"/>
        <v xml:space="preserve"> </v>
      </c>
      <c r="G1099" s="54" t="str">
        <f>IF($B1099="","",COUNTIF($F$2:$F1099,$F1099))</f>
        <v/>
      </c>
      <c r="H1099" s="53" t="str">
        <f t="shared" si="359"/>
        <v xml:space="preserve">  </v>
      </c>
      <c r="I1099" s="3" t="str">
        <f>IF(Investments_Import!C1099="","",Investments_Import!C1099)</f>
        <v/>
      </c>
      <c r="J1099" s="108" t="str">
        <f>IF(Investments_Import!D1099="","",Investments_Import!D1099)</f>
        <v/>
      </c>
      <c r="K1099" s="108" t="str">
        <f t="shared" si="360"/>
        <v/>
      </c>
      <c r="L1099" s="47" t="str">
        <f>IF(Investments_Import!E1099="","",Investments_Import!E1099)</f>
        <v/>
      </c>
      <c r="M1099" s="47" t="str">
        <f t="shared" si="350"/>
        <v/>
      </c>
      <c r="N1099" s="31" t="str">
        <f>IF(Investments_Import!F1099="","",Investments_Import!F1099)</f>
        <v/>
      </c>
      <c r="O1099" s="31" t="str">
        <f t="shared" si="351"/>
        <v/>
      </c>
      <c r="P1099" s="3" t="str">
        <f>IF(Investments_Import!G1099="","",Investments_Import!G1099)</f>
        <v/>
      </c>
      <c r="Q1099" s="3" t="str">
        <f>IF(Investments_Import!H1099="","",Investments_Import!H1099)</f>
        <v/>
      </c>
      <c r="R1099" s="37" t="str">
        <f t="shared" si="352"/>
        <v/>
      </c>
      <c r="S1099" s="37" t="str">
        <f t="shared" si="353"/>
        <v/>
      </c>
      <c r="U1099" s="36" t="str">
        <f>IF(Mining_Import!A1099="","",Mining_Import!A1099)</f>
        <v/>
      </c>
      <c r="V1099" s="22" t="str">
        <f t="shared" si="361"/>
        <v/>
      </c>
      <c r="W1099" s="127" t="str">
        <f t="shared" si="362"/>
        <v/>
      </c>
      <c r="X1099" s="127" t="str">
        <f t="shared" si="363"/>
        <v/>
      </c>
      <c r="Y1099" s="127" t="str">
        <f t="shared" si="364"/>
        <v/>
      </c>
      <c r="Z1099" s="36" t="str">
        <f>IF(Mining_Import!B1099="","",Mining_Import!B1099)</f>
        <v/>
      </c>
      <c r="AA1099" s="184" t="str">
        <f>IF(Mining_Import!$C1099="","",Mining_Import!$C1099)</f>
        <v/>
      </c>
      <c r="AB1099" s="122" t="str">
        <f t="shared" si="365"/>
        <v/>
      </c>
      <c r="AC1099" s="122" t="str">
        <f>IF($Y1099&gt;Dashboard!$Q$19,$AB1099,"")</f>
        <v/>
      </c>
      <c r="AD1099" s="43" t="str">
        <f t="shared" si="366"/>
        <v/>
      </c>
      <c r="AE1099" s="36" t="str">
        <f>IF(Mining_Import!D1099="","",Mining_Import!D1099)</f>
        <v/>
      </c>
      <c r="AF1099" s="36" t="str">
        <f>IF(Mining_Import!E1099="","",Mining_Import!E1099)</f>
        <v/>
      </c>
      <c r="AG1099" s="36" t="str">
        <f>IF(Mining_Import!F1099="","",Mining_Import!F1099)</f>
        <v/>
      </c>
      <c r="AH1099" s="36" t="str">
        <f>IF(Mining_Import!G1099="","",Mining_Import!G1099)</f>
        <v/>
      </c>
      <c r="AI1099" s="36" t="str">
        <f>IF(Mining_Import!H1099="","",Mining_Import!H1099)</f>
        <v/>
      </c>
      <c r="AJ1099" s="36" t="str">
        <f>IF(Mining_Import!I1099="","",Mining_Import!I1099)</f>
        <v/>
      </c>
      <c r="BY1099" s="120" t="str">
        <f t="shared" si="354"/>
        <v/>
      </c>
      <c r="BZ1099" s="184" t="str">
        <f t="shared" si="367"/>
        <v/>
      </c>
      <c r="CA1099" s="37" t="str">
        <f>IFERROR(VLOOKUP($BY1099,Account_Value!$C$2:$F$2500,4,0),"")</f>
        <v/>
      </c>
      <c r="CB1099" s="43" t="str">
        <f t="shared" si="355"/>
        <v/>
      </c>
      <c r="CC1099" s="122" t="str">
        <f>IF($BZ1099="","",SUM($BZ$2:$BZ1099))</f>
        <v/>
      </c>
      <c r="CD1099" s="43" t="str">
        <f>IF($BZ1099="","",$BU$19*(SUM($BZ$2:$BZ1099)))</f>
        <v/>
      </c>
    </row>
    <row r="1100" spans="1:82">
      <c r="A1100" s="4" t="str">
        <f t="shared" si="356"/>
        <v/>
      </c>
      <c r="B1100" s="21" t="str">
        <f>IF(Investments_Import!A1100="","",Investments_Import!A1100)</f>
        <v/>
      </c>
      <c r="C1100" s="22" t="str">
        <f t="shared" si="349"/>
        <v/>
      </c>
      <c r="D1100" s="51" t="str">
        <f t="shared" si="357"/>
        <v/>
      </c>
      <c r="E1100" s="3" t="str">
        <f>IF(Investments_Import!B1100="","",Investments_Import!B1100)</f>
        <v/>
      </c>
      <c r="F1100" s="54" t="str">
        <f t="shared" si="358"/>
        <v xml:space="preserve"> </v>
      </c>
      <c r="G1100" s="54" t="str">
        <f>IF($B1100="","",COUNTIF($F$2:$F1100,$F1100))</f>
        <v/>
      </c>
      <c r="H1100" s="53" t="str">
        <f t="shared" si="359"/>
        <v xml:space="preserve">  </v>
      </c>
      <c r="I1100" s="3" t="str">
        <f>IF(Investments_Import!C1100="","",Investments_Import!C1100)</f>
        <v/>
      </c>
      <c r="J1100" s="108" t="str">
        <f>IF(Investments_Import!D1100="","",Investments_Import!D1100)</f>
        <v/>
      </c>
      <c r="K1100" s="108" t="str">
        <f t="shared" si="360"/>
        <v/>
      </c>
      <c r="L1100" s="47" t="str">
        <f>IF(Investments_Import!E1100="","",Investments_Import!E1100)</f>
        <v/>
      </c>
      <c r="M1100" s="47" t="str">
        <f t="shared" si="350"/>
        <v/>
      </c>
      <c r="N1100" s="31" t="str">
        <f>IF(Investments_Import!F1100="","",Investments_Import!F1100)</f>
        <v/>
      </c>
      <c r="O1100" s="31" t="str">
        <f t="shared" si="351"/>
        <v/>
      </c>
      <c r="P1100" s="3" t="str">
        <f>IF(Investments_Import!G1100="","",Investments_Import!G1100)</f>
        <v/>
      </c>
      <c r="Q1100" s="3" t="str">
        <f>IF(Investments_Import!H1100="","",Investments_Import!H1100)</f>
        <v/>
      </c>
      <c r="R1100" s="37" t="str">
        <f t="shared" si="352"/>
        <v/>
      </c>
      <c r="S1100" s="37" t="str">
        <f t="shared" si="353"/>
        <v/>
      </c>
      <c r="U1100" s="36" t="str">
        <f>IF(Mining_Import!A1100="","",Mining_Import!A1100)</f>
        <v/>
      </c>
      <c r="V1100" s="22" t="str">
        <f t="shared" si="361"/>
        <v/>
      </c>
      <c r="W1100" s="127" t="str">
        <f t="shared" si="362"/>
        <v/>
      </c>
      <c r="X1100" s="127" t="str">
        <f t="shared" si="363"/>
        <v/>
      </c>
      <c r="Y1100" s="127" t="str">
        <f t="shared" si="364"/>
        <v/>
      </c>
      <c r="Z1100" s="36" t="str">
        <f>IF(Mining_Import!B1100="","",Mining_Import!B1100)</f>
        <v/>
      </c>
      <c r="AA1100" s="184" t="str">
        <f>IF(Mining_Import!$C1100="","",Mining_Import!$C1100)</f>
        <v/>
      </c>
      <c r="AB1100" s="122" t="str">
        <f t="shared" si="365"/>
        <v/>
      </c>
      <c r="AC1100" s="122" t="str">
        <f>IF($Y1100&gt;Dashboard!$Q$19,$AB1100,"")</f>
        <v/>
      </c>
      <c r="AD1100" s="43" t="str">
        <f t="shared" si="366"/>
        <v/>
      </c>
      <c r="AE1100" s="36" t="str">
        <f>IF(Mining_Import!D1100="","",Mining_Import!D1100)</f>
        <v/>
      </c>
      <c r="AF1100" s="36" t="str">
        <f>IF(Mining_Import!E1100="","",Mining_Import!E1100)</f>
        <v/>
      </c>
      <c r="AG1100" s="36" t="str">
        <f>IF(Mining_Import!F1100="","",Mining_Import!F1100)</f>
        <v/>
      </c>
      <c r="AH1100" s="36" t="str">
        <f>IF(Mining_Import!G1100="","",Mining_Import!G1100)</f>
        <v/>
      </c>
      <c r="AI1100" s="36" t="str">
        <f>IF(Mining_Import!H1100="","",Mining_Import!H1100)</f>
        <v/>
      </c>
      <c r="AJ1100" s="36" t="str">
        <f>IF(Mining_Import!I1100="","",Mining_Import!I1100)</f>
        <v/>
      </c>
      <c r="BY1100" s="120" t="str">
        <f t="shared" si="354"/>
        <v/>
      </c>
      <c r="BZ1100" s="184" t="str">
        <f t="shared" si="367"/>
        <v/>
      </c>
      <c r="CA1100" s="37" t="str">
        <f>IFERROR(VLOOKUP($BY1100,Account_Value!$C$2:$F$2500,4,0),"")</f>
        <v/>
      </c>
      <c r="CB1100" s="43" t="str">
        <f t="shared" si="355"/>
        <v/>
      </c>
      <c r="CC1100" s="122" t="str">
        <f>IF($BZ1100="","",SUM($BZ$2:$BZ1100))</f>
        <v/>
      </c>
      <c r="CD1100" s="43" t="str">
        <f>IF($BZ1100="","",$BU$19*(SUM($BZ$2:$BZ1100)))</f>
        <v/>
      </c>
    </row>
    <row r="1101" spans="1:82">
      <c r="A1101" s="4" t="str">
        <f t="shared" si="356"/>
        <v/>
      </c>
      <c r="B1101" s="21" t="str">
        <f>IF(Investments_Import!A1101="","",Investments_Import!A1101)</f>
        <v/>
      </c>
      <c r="C1101" s="22" t="str">
        <f t="shared" si="349"/>
        <v/>
      </c>
      <c r="D1101" s="51" t="str">
        <f t="shared" si="357"/>
        <v/>
      </c>
      <c r="E1101" s="3" t="str">
        <f>IF(Investments_Import!B1101="","",Investments_Import!B1101)</f>
        <v/>
      </c>
      <c r="F1101" s="54" t="str">
        <f t="shared" si="358"/>
        <v xml:space="preserve"> </v>
      </c>
      <c r="G1101" s="54" t="str">
        <f>IF($B1101="","",COUNTIF($F$2:$F1101,$F1101))</f>
        <v/>
      </c>
      <c r="H1101" s="53" t="str">
        <f t="shared" si="359"/>
        <v xml:space="preserve">  </v>
      </c>
      <c r="I1101" s="3" t="str">
        <f>IF(Investments_Import!C1101="","",Investments_Import!C1101)</f>
        <v/>
      </c>
      <c r="J1101" s="108" t="str">
        <f>IF(Investments_Import!D1101="","",Investments_Import!D1101)</f>
        <v/>
      </c>
      <c r="K1101" s="108" t="str">
        <f t="shared" si="360"/>
        <v/>
      </c>
      <c r="L1101" s="47" t="str">
        <f>IF(Investments_Import!E1101="","",Investments_Import!E1101)</f>
        <v/>
      </c>
      <c r="M1101" s="47" t="str">
        <f t="shared" si="350"/>
        <v/>
      </c>
      <c r="N1101" s="31" t="str">
        <f>IF(Investments_Import!F1101="","",Investments_Import!F1101)</f>
        <v/>
      </c>
      <c r="O1101" s="31" t="str">
        <f t="shared" si="351"/>
        <v/>
      </c>
      <c r="P1101" s="3" t="str">
        <f>IF(Investments_Import!G1101="","",Investments_Import!G1101)</f>
        <v/>
      </c>
      <c r="Q1101" s="3" t="str">
        <f>IF(Investments_Import!H1101="","",Investments_Import!H1101)</f>
        <v/>
      </c>
      <c r="R1101" s="37" t="str">
        <f t="shared" si="352"/>
        <v/>
      </c>
      <c r="S1101" s="37" t="str">
        <f t="shared" si="353"/>
        <v/>
      </c>
      <c r="U1101" s="36" t="str">
        <f>IF(Mining_Import!A1101="","",Mining_Import!A1101)</f>
        <v/>
      </c>
      <c r="V1101" s="22" t="str">
        <f t="shared" si="361"/>
        <v/>
      </c>
      <c r="W1101" s="127" t="str">
        <f t="shared" si="362"/>
        <v/>
      </c>
      <c r="X1101" s="127" t="str">
        <f t="shared" si="363"/>
        <v/>
      </c>
      <c r="Y1101" s="127" t="str">
        <f t="shared" si="364"/>
        <v/>
      </c>
      <c r="Z1101" s="36" t="str">
        <f>IF(Mining_Import!B1101="","",Mining_Import!B1101)</f>
        <v/>
      </c>
      <c r="AA1101" s="184" t="str">
        <f>IF(Mining_Import!$C1101="","",Mining_Import!$C1101)</f>
        <v/>
      </c>
      <c r="AB1101" s="122" t="str">
        <f t="shared" si="365"/>
        <v/>
      </c>
      <c r="AC1101" s="122" t="str">
        <f>IF($Y1101&gt;Dashboard!$Q$19,$AB1101,"")</f>
        <v/>
      </c>
      <c r="AD1101" s="43" t="str">
        <f t="shared" si="366"/>
        <v/>
      </c>
      <c r="AE1101" s="36" t="str">
        <f>IF(Mining_Import!D1101="","",Mining_Import!D1101)</f>
        <v/>
      </c>
      <c r="AF1101" s="36" t="str">
        <f>IF(Mining_Import!E1101="","",Mining_Import!E1101)</f>
        <v/>
      </c>
      <c r="AG1101" s="36" t="str">
        <f>IF(Mining_Import!F1101="","",Mining_Import!F1101)</f>
        <v/>
      </c>
      <c r="AH1101" s="36" t="str">
        <f>IF(Mining_Import!G1101="","",Mining_Import!G1101)</f>
        <v/>
      </c>
      <c r="AI1101" s="36" t="str">
        <f>IF(Mining_Import!H1101="","",Mining_Import!H1101)</f>
        <v/>
      </c>
      <c r="AJ1101" s="36" t="str">
        <f>IF(Mining_Import!I1101="","",Mining_Import!I1101)</f>
        <v/>
      </c>
      <c r="BY1101" s="120" t="str">
        <f t="shared" si="354"/>
        <v/>
      </c>
      <c r="BZ1101" s="184" t="str">
        <f t="shared" si="367"/>
        <v/>
      </c>
      <c r="CA1101" s="37" t="str">
        <f>IFERROR(VLOOKUP($BY1101,Account_Value!$C$2:$F$2500,4,0),"")</f>
        <v/>
      </c>
      <c r="CB1101" s="43" t="str">
        <f t="shared" si="355"/>
        <v/>
      </c>
      <c r="CC1101" s="122" t="str">
        <f>IF($BZ1101="","",SUM($BZ$2:$BZ1101))</f>
        <v/>
      </c>
      <c r="CD1101" s="43" t="str">
        <f>IF($BZ1101="","",$BU$19*(SUM($BZ$2:$BZ1101)))</f>
        <v/>
      </c>
    </row>
    <row r="1102" spans="1:82">
      <c r="A1102" s="4" t="str">
        <f t="shared" si="356"/>
        <v/>
      </c>
      <c r="B1102" s="21" t="str">
        <f>IF(Investments_Import!A1102="","",Investments_Import!A1102)</f>
        <v/>
      </c>
      <c r="C1102" s="22" t="str">
        <f t="shared" si="349"/>
        <v/>
      </c>
      <c r="D1102" s="51" t="str">
        <f t="shared" si="357"/>
        <v/>
      </c>
      <c r="E1102" s="3" t="str">
        <f>IF(Investments_Import!B1102="","",Investments_Import!B1102)</f>
        <v/>
      </c>
      <c r="F1102" s="54" t="str">
        <f t="shared" si="358"/>
        <v xml:space="preserve"> </v>
      </c>
      <c r="G1102" s="54" t="str">
        <f>IF($B1102="","",COUNTIF($F$2:$F1102,$F1102))</f>
        <v/>
      </c>
      <c r="H1102" s="53" t="str">
        <f t="shared" si="359"/>
        <v xml:space="preserve">  </v>
      </c>
      <c r="I1102" s="3" t="str">
        <f>IF(Investments_Import!C1102="","",Investments_Import!C1102)</f>
        <v/>
      </c>
      <c r="J1102" s="108" t="str">
        <f>IF(Investments_Import!D1102="","",Investments_Import!D1102)</f>
        <v/>
      </c>
      <c r="K1102" s="108" t="str">
        <f t="shared" si="360"/>
        <v/>
      </c>
      <c r="L1102" s="47" t="str">
        <f>IF(Investments_Import!E1102="","",Investments_Import!E1102)</f>
        <v/>
      </c>
      <c r="M1102" s="47" t="str">
        <f t="shared" si="350"/>
        <v/>
      </c>
      <c r="N1102" s="31" t="str">
        <f>IF(Investments_Import!F1102="","",Investments_Import!F1102)</f>
        <v/>
      </c>
      <c r="O1102" s="31" t="str">
        <f t="shared" si="351"/>
        <v/>
      </c>
      <c r="P1102" s="3" t="str">
        <f>IF(Investments_Import!G1102="","",Investments_Import!G1102)</f>
        <v/>
      </c>
      <c r="Q1102" s="3" t="str">
        <f>IF(Investments_Import!H1102="","",Investments_Import!H1102)</f>
        <v/>
      </c>
      <c r="R1102" s="37" t="str">
        <f t="shared" si="352"/>
        <v/>
      </c>
      <c r="S1102" s="37" t="str">
        <f t="shared" si="353"/>
        <v/>
      </c>
      <c r="U1102" s="36" t="str">
        <f>IF(Mining_Import!A1102="","",Mining_Import!A1102)</f>
        <v/>
      </c>
      <c r="V1102" s="22" t="str">
        <f t="shared" si="361"/>
        <v/>
      </c>
      <c r="W1102" s="127" t="str">
        <f t="shared" si="362"/>
        <v/>
      </c>
      <c r="X1102" s="127" t="str">
        <f t="shared" si="363"/>
        <v/>
      </c>
      <c r="Y1102" s="127" t="str">
        <f t="shared" si="364"/>
        <v/>
      </c>
      <c r="Z1102" s="36" t="str">
        <f>IF(Mining_Import!B1102="","",Mining_Import!B1102)</f>
        <v/>
      </c>
      <c r="AA1102" s="184" t="str">
        <f>IF(Mining_Import!$C1102="","",Mining_Import!$C1102)</f>
        <v/>
      </c>
      <c r="AB1102" s="122" t="str">
        <f t="shared" si="365"/>
        <v/>
      </c>
      <c r="AC1102" s="122" t="str">
        <f>IF($Y1102&gt;Dashboard!$Q$19,$AB1102,"")</f>
        <v/>
      </c>
      <c r="AD1102" s="43" t="str">
        <f t="shared" si="366"/>
        <v/>
      </c>
      <c r="AE1102" s="36" t="str">
        <f>IF(Mining_Import!D1102="","",Mining_Import!D1102)</f>
        <v/>
      </c>
      <c r="AF1102" s="36" t="str">
        <f>IF(Mining_Import!E1102="","",Mining_Import!E1102)</f>
        <v/>
      </c>
      <c r="AG1102" s="36" t="str">
        <f>IF(Mining_Import!F1102="","",Mining_Import!F1102)</f>
        <v/>
      </c>
      <c r="AH1102" s="36" t="str">
        <f>IF(Mining_Import!G1102="","",Mining_Import!G1102)</f>
        <v/>
      </c>
      <c r="AI1102" s="36" t="str">
        <f>IF(Mining_Import!H1102="","",Mining_Import!H1102)</f>
        <v/>
      </c>
      <c r="AJ1102" s="36" t="str">
        <f>IF(Mining_Import!I1102="","",Mining_Import!I1102)</f>
        <v/>
      </c>
      <c r="BY1102" s="120" t="str">
        <f t="shared" si="354"/>
        <v/>
      </c>
      <c r="BZ1102" s="184" t="str">
        <f t="shared" si="367"/>
        <v/>
      </c>
      <c r="CA1102" s="37" t="str">
        <f>IFERROR(VLOOKUP($BY1102,Account_Value!$C$2:$F$2500,4,0),"")</f>
        <v/>
      </c>
      <c r="CB1102" s="43" t="str">
        <f t="shared" si="355"/>
        <v/>
      </c>
      <c r="CC1102" s="122" t="str">
        <f>IF($BZ1102="","",SUM($BZ$2:$BZ1102))</f>
        <v/>
      </c>
      <c r="CD1102" s="43" t="str">
        <f>IF($BZ1102="","",$BU$19*(SUM($BZ$2:$BZ1102)))</f>
        <v/>
      </c>
    </row>
    <row r="1103" spans="1:82">
      <c r="A1103" s="4" t="str">
        <f t="shared" si="356"/>
        <v/>
      </c>
      <c r="B1103" s="21" t="str">
        <f>IF(Investments_Import!A1103="","",Investments_Import!A1103)</f>
        <v/>
      </c>
      <c r="C1103" s="22" t="str">
        <f t="shared" si="349"/>
        <v/>
      </c>
      <c r="D1103" s="51" t="str">
        <f t="shared" si="357"/>
        <v/>
      </c>
      <c r="E1103" s="3" t="str">
        <f>IF(Investments_Import!B1103="","",Investments_Import!B1103)</f>
        <v/>
      </c>
      <c r="F1103" s="54" t="str">
        <f t="shared" si="358"/>
        <v xml:space="preserve"> </v>
      </c>
      <c r="G1103" s="54" t="str">
        <f>IF($B1103="","",COUNTIF($F$2:$F1103,$F1103))</f>
        <v/>
      </c>
      <c r="H1103" s="53" t="str">
        <f t="shared" si="359"/>
        <v xml:space="preserve">  </v>
      </c>
      <c r="I1103" s="3" t="str">
        <f>IF(Investments_Import!C1103="","",Investments_Import!C1103)</f>
        <v/>
      </c>
      <c r="J1103" s="108" t="str">
        <f>IF(Investments_Import!D1103="","",Investments_Import!D1103)</f>
        <v/>
      </c>
      <c r="K1103" s="108" t="str">
        <f t="shared" si="360"/>
        <v/>
      </c>
      <c r="L1103" s="47" t="str">
        <f>IF(Investments_Import!E1103="","",Investments_Import!E1103)</f>
        <v/>
      </c>
      <c r="M1103" s="47" t="str">
        <f t="shared" si="350"/>
        <v/>
      </c>
      <c r="N1103" s="31" t="str">
        <f>IF(Investments_Import!F1103="","",Investments_Import!F1103)</f>
        <v/>
      </c>
      <c r="O1103" s="31" t="str">
        <f t="shared" si="351"/>
        <v/>
      </c>
      <c r="P1103" s="3" t="str">
        <f>IF(Investments_Import!G1103="","",Investments_Import!G1103)</f>
        <v/>
      </c>
      <c r="Q1103" s="3" t="str">
        <f>IF(Investments_Import!H1103="","",Investments_Import!H1103)</f>
        <v/>
      </c>
      <c r="R1103" s="37" t="str">
        <f t="shared" si="352"/>
        <v/>
      </c>
      <c r="S1103" s="37" t="str">
        <f t="shared" si="353"/>
        <v/>
      </c>
      <c r="U1103" s="36" t="str">
        <f>IF(Mining_Import!A1103="","",Mining_Import!A1103)</f>
        <v/>
      </c>
      <c r="V1103" s="22" t="str">
        <f t="shared" si="361"/>
        <v/>
      </c>
      <c r="W1103" s="127" t="str">
        <f t="shared" si="362"/>
        <v/>
      </c>
      <c r="X1103" s="127" t="str">
        <f t="shared" si="363"/>
        <v/>
      </c>
      <c r="Y1103" s="127" t="str">
        <f t="shared" si="364"/>
        <v/>
      </c>
      <c r="Z1103" s="36" t="str">
        <f>IF(Mining_Import!B1103="","",Mining_Import!B1103)</f>
        <v/>
      </c>
      <c r="AA1103" s="184" t="str">
        <f>IF(Mining_Import!$C1103="","",Mining_Import!$C1103)</f>
        <v/>
      </c>
      <c r="AB1103" s="122" t="str">
        <f t="shared" si="365"/>
        <v/>
      </c>
      <c r="AC1103" s="122" t="str">
        <f>IF($Y1103&gt;Dashboard!$Q$19,$AB1103,"")</f>
        <v/>
      </c>
      <c r="AD1103" s="43" t="str">
        <f t="shared" si="366"/>
        <v/>
      </c>
      <c r="AE1103" s="36" t="str">
        <f>IF(Mining_Import!D1103="","",Mining_Import!D1103)</f>
        <v/>
      </c>
      <c r="AF1103" s="36" t="str">
        <f>IF(Mining_Import!E1103="","",Mining_Import!E1103)</f>
        <v/>
      </c>
      <c r="AG1103" s="36" t="str">
        <f>IF(Mining_Import!F1103="","",Mining_Import!F1103)</f>
        <v/>
      </c>
      <c r="AH1103" s="36" t="str">
        <f>IF(Mining_Import!G1103="","",Mining_Import!G1103)</f>
        <v/>
      </c>
      <c r="AI1103" s="36" t="str">
        <f>IF(Mining_Import!H1103="","",Mining_Import!H1103)</f>
        <v/>
      </c>
      <c r="AJ1103" s="36" t="str">
        <f>IF(Mining_Import!I1103="","",Mining_Import!I1103)</f>
        <v/>
      </c>
      <c r="BY1103" s="120" t="str">
        <f t="shared" si="354"/>
        <v/>
      </c>
      <c r="BZ1103" s="184" t="str">
        <f t="shared" si="367"/>
        <v/>
      </c>
      <c r="CA1103" s="37" t="str">
        <f>IFERROR(VLOOKUP($BY1103,Account_Value!$C$2:$F$2500,4,0),"")</f>
        <v/>
      </c>
      <c r="CB1103" s="43" t="str">
        <f t="shared" si="355"/>
        <v/>
      </c>
      <c r="CC1103" s="122" t="str">
        <f>IF($BZ1103="","",SUM($BZ$2:$BZ1103))</f>
        <v/>
      </c>
      <c r="CD1103" s="43" t="str">
        <f>IF($BZ1103="","",$BU$19*(SUM($BZ$2:$BZ1103)))</f>
        <v/>
      </c>
    </row>
    <row r="1104" spans="1:82">
      <c r="A1104" s="4" t="str">
        <f t="shared" si="356"/>
        <v/>
      </c>
      <c r="B1104" s="21" t="str">
        <f>IF(Investments_Import!A1104="","",Investments_Import!A1104)</f>
        <v/>
      </c>
      <c r="C1104" s="22" t="str">
        <f t="shared" si="349"/>
        <v/>
      </c>
      <c r="D1104" s="51" t="str">
        <f t="shared" si="357"/>
        <v/>
      </c>
      <c r="E1104" s="3" t="str">
        <f>IF(Investments_Import!B1104="","",Investments_Import!B1104)</f>
        <v/>
      </c>
      <c r="F1104" s="54" t="str">
        <f t="shared" si="358"/>
        <v xml:space="preserve"> </v>
      </c>
      <c r="G1104" s="54" t="str">
        <f>IF($B1104="","",COUNTIF($F$2:$F1104,$F1104))</f>
        <v/>
      </c>
      <c r="H1104" s="53" t="str">
        <f t="shared" si="359"/>
        <v xml:space="preserve">  </v>
      </c>
      <c r="I1104" s="3" t="str">
        <f>IF(Investments_Import!C1104="","",Investments_Import!C1104)</f>
        <v/>
      </c>
      <c r="J1104" s="108" t="str">
        <f>IF(Investments_Import!D1104="","",Investments_Import!D1104)</f>
        <v/>
      </c>
      <c r="K1104" s="108" t="str">
        <f t="shared" si="360"/>
        <v/>
      </c>
      <c r="L1104" s="47" t="str">
        <f>IF(Investments_Import!E1104="","",Investments_Import!E1104)</f>
        <v/>
      </c>
      <c r="M1104" s="47" t="str">
        <f t="shared" si="350"/>
        <v/>
      </c>
      <c r="N1104" s="31" t="str">
        <f>IF(Investments_Import!F1104="","",Investments_Import!F1104)</f>
        <v/>
      </c>
      <c r="O1104" s="31" t="str">
        <f t="shared" si="351"/>
        <v/>
      </c>
      <c r="P1104" s="3" t="str">
        <f>IF(Investments_Import!G1104="","",Investments_Import!G1104)</f>
        <v/>
      </c>
      <c r="Q1104" s="3" t="str">
        <f>IF(Investments_Import!H1104="","",Investments_Import!H1104)</f>
        <v/>
      </c>
      <c r="R1104" s="37" t="str">
        <f t="shared" si="352"/>
        <v/>
      </c>
      <c r="S1104" s="37" t="str">
        <f t="shared" si="353"/>
        <v/>
      </c>
      <c r="U1104" s="36" t="str">
        <f>IF(Mining_Import!A1104="","",Mining_Import!A1104)</f>
        <v/>
      </c>
      <c r="V1104" s="22" t="str">
        <f t="shared" si="361"/>
        <v/>
      </c>
      <c r="W1104" s="127" t="str">
        <f t="shared" si="362"/>
        <v/>
      </c>
      <c r="X1104" s="127" t="str">
        <f t="shared" si="363"/>
        <v/>
      </c>
      <c r="Y1104" s="127" t="str">
        <f t="shared" si="364"/>
        <v/>
      </c>
      <c r="Z1104" s="36" t="str">
        <f>IF(Mining_Import!B1104="","",Mining_Import!B1104)</f>
        <v/>
      </c>
      <c r="AA1104" s="184" t="str">
        <f>IF(Mining_Import!$C1104="","",Mining_Import!$C1104)</f>
        <v/>
      </c>
      <c r="AB1104" s="122" t="str">
        <f t="shared" si="365"/>
        <v/>
      </c>
      <c r="AC1104" s="122" t="str">
        <f>IF($Y1104&gt;Dashboard!$Q$19,$AB1104,"")</f>
        <v/>
      </c>
      <c r="AD1104" s="43" t="str">
        <f t="shared" si="366"/>
        <v/>
      </c>
      <c r="AE1104" s="36" t="str">
        <f>IF(Mining_Import!D1104="","",Mining_Import!D1104)</f>
        <v/>
      </c>
      <c r="AF1104" s="36" t="str">
        <f>IF(Mining_Import!E1104="","",Mining_Import!E1104)</f>
        <v/>
      </c>
      <c r="AG1104" s="36" t="str">
        <f>IF(Mining_Import!F1104="","",Mining_Import!F1104)</f>
        <v/>
      </c>
      <c r="AH1104" s="36" t="str">
        <f>IF(Mining_Import!G1104="","",Mining_Import!G1104)</f>
        <v/>
      </c>
      <c r="AI1104" s="36" t="str">
        <f>IF(Mining_Import!H1104="","",Mining_Import!H1104)</f>
        <v/>
      </c>
      <c r="AJ1104" s="36" t="str">
        <f>IF(Mining_Import!I1104="","",Mining_Import!I1104)</f>
        <v/>
      </c>
      <c r="BY1104" s="120" t="str">
        <f t="shared" si="354"/>
        <v/>
      </c>
      <c r="BZ1104" s="184" t="str">
        <f t="shared" si="367"/>
        <v/>
      </c>
      <c r="CA1104" s="37" t="str">
        <f>IFERROR(VLOOKUP($BY1104,Account_Value!$C$2:$F$2500,4,0),"")</f>
        <v/>
      </c>
      <c r="CB1104" s="43" t="str">
        <f t="shared" si="355"/>
        <v/>
      </c>
      <c r="CC1104" s="122" t="str">
        <f>IF($BZ1104="","",SUM($BZ$2:$BZ1104))</f>
        <v/>
      </c>
      <c r="CD1104" s="43" t="str">
        <f>IF($BZ1104="","",$BU$19*(SUM($BZ$2:$BZ1104)))</f>
        <v/>
      </c>
    </row>
    <row r="1105" spans="1:82">
      <c r="A1105" s="4" t="str">
        <f t="shared" si="356"/>
        <v/>
      </c>
      <c r="B1105" s="21" t="str">
        <f>IF(Investments_Import!A1105="","",Investments_Import!A1105)</f>
        <v/>
      </c>
      <c r="C1105" s="22" t="str">
        <f t="shared" si="349"/>
        <v/>
      </c>
      <c r="D1105" s="51" t="str">
        <f t="shared" si="357"/>
        <v/>
      </c>
      <c r="E1105" s="3" t="str">
        <f>IF(Investments_Import!B1105="","",Investments_Import!B1105)</f>
        <v/>
      </c>
      <c r="F1105" s="54" t="str">
        <f t="shared" si="358"/>
        <v xml:space="preserve"> </v>
      </c>
      <c r="G1105" s="54" t="str">
        <f>IF($B1105="","",COUNTIF($F$2:$F1105,$F1105))</f>
        <v/>
      </c>
      <c r="H1105" s="53" t="str">
        <f t="shared" si="359"/>
        <v xml:space="preserve">  </v>
      </c>
      <c r="I1105" s="3" t="str">
        <f>IF(Investments_Import!C1105="","",Investments_Import!C1105)</f>
        <v/>
      </c>
      <c r="J1105" s="108" t="str">
        <f>IF(Investments_Import!D1105="","",Investments_Import!D1105)</f>
        <v/>
      </c>
      <c r="K1105" s="108" t="str">
        <f t="shared" si="360"/>
        <v/>
      </c>
      <c r="L1105" s="47" t="str">
        <f>IF(Investments_Import!E1105="","",Investments_Import!E1105)</f>
        <v/>
      </c>
      <c r="M1105" s="47" t="str">
        <f t="shared" si="350"/>
        <v/>
      </c>
      <c r="N1105" s="31" t="str">
        <f>IF(Investments_Import!F1105="","",Investments_Import!F1105)</f>
        <v/>
      </c>
      <c r="O1105" s="31" t="str">
        <f t="shared" si="351"/>
        <v/>
      </c>
      <c r="P1105" s="3" t="str">
        <f>IF(Investments_Import!G1105="","",Investments_Import!G1105)</f>
        <v/>
      </c>
      <c r="Q1105" s="3" t="str">
        <f>IF(Investments_Import!H1105="","",Investments_Import!H1105)</f>
        <v/>
      </c>
      <c r="R1105" s="37" t="str">
        <f t="shared" si="352"/>
        <v/>
      </c>
      <c r="S1105" s="37" t="str">
        <f t="shared" si="353"/>
        <v/>
      </c>
      <c r="U1105" s="36" t="str">
        <f>IF(Mining_Import!A1105="","",Mining_Import!A1105)</f>
        <v/>
      </c>
      <c r="V1105" s="22" t="str">
        <f t="shared" si="361"/>
        <v/>
      </c>
      <c r="W1105" s="127" t="str">
        <f t="shared" si="362"/>
        <v/>
      </c>
      <c r="X1105" s="127" t="str">
        <f t="shared" si="363"/>
        <v/>
      </c>
      <c r="Y1105" s="127" t="str">
        <f t="shared" si="364"/>
        <v/>
      </c>
      <c r="Z1105" s="36" t="str">
        <f>IF(Mining_Import!B1105="","",Mining_Import!B1105)</f>
        <v/>
      </c>
      <c r="AA1105" s="184" t="str">
        <f>IF(Mining_Import!$C1105="","",Mining_Import!$C1105)</f>
        <v/>
      </c>
      <c r="AB1105" s="122" t="str">
        <f t="shared" si="365"/>
        <v/>
      </c>
      <c r="AC1105" s="122" t="str">
        <f>IF($Y1105&gt;Dashboard!$Q$19,$AB1105,"")</f>
        <v/>
      </c>
      <c r="AD1105" s="43" t="str">
        <f t="shared" si="366"/>
        <v/>
      </c>
      <c r="AE1105" s="36" t="str">
        <f>IF(Mining_Import!D1105="","",Mining_Import!D1105)</f>
        <v/>
      </c>
      <c r="AF1105" s="36" t="str">
        <f>IF(Mining_Import!E1105="","",Mining_Import!E1105)</f>
        <v/>
      </c>
      <c r="AG1105" s="36" t="str">
        <f>IF(Mining_Import!F1105="","",Mining_Import!F1105)</f>
        <v/>
      </c>
      <c r="AH1105" s="36" t="str">
        <f>IF(Mining_Import!G1105="","",Mining_Import!G1105)</f>
        <v/>
      </c>
      <c r="AI1105" s="36" t="str">
        <f>IF(Mining_Import!H1105="","",Mining_Import!H1105)</f>
        <v/>
      </c>
      <c r="AJ1105" s="36" t="str">
        <f>IF(Mining_Import!I1105="","",Mining_Import!I1105)</f>
        <v/>
      </c>
      <c r="BY1105" s="120" t="str">
        <f t="shared" si="354"/>
        <v/>
      </c>
      <c r="BZ1105" s="184" t="str">
        <f t="shared" si="367"/>
        <v/>
      </c>
      <c r="CA1105" s="37" t="str">
        <f>IFERROR(VLOOKUP($BY1105,Account_Value!$C$2:$F$2500,4,0),"")</f>
        <v/>
      </c>
      <c r="CB1105" s="43" t="str">
        <f t="shared" si="355"/>
        <v/>
      </c>
      <c r="CC1105" s="122" t="str">
        <f>IF($BZ1105="","",SUM($BZ$2:$BZ1105))</f>
        <v/>
      </c>
      <c r="CD1105" s="43" t="str">
        <f>IF($BZ1105="","",$BU$19*(SUM($BZ$2:$BZ1105)))</f>
        <v/>
      </c>
    </row>
    <row r="1106" spans="1:82">
      <c r="A1106" s="4" t="str">
        <f t="shared" si="356"/>
        <v/>
      </c>
      <c r="B1106" s="21" t="str">
        <f>IF(Investments_Import!A1106="","",Investments_Import!A1106)</f>
        <v/>
      </c>
      <c r="C1106" s="22" t="str">
        <f t="shared" si="349"/>
        <v/>
      </c>
      <c r="D1106" s="51" t="str">
        <f t="shared" si="357"/>
        <v/>
      </c>
      <c r="E1106" s="3" t="str">
        <f>IF(Investments_Import!B1106="","",Investments_Import!B1106)</f>
        <v/>
      </c>
      <c r="F1106" s="54" t="str">
        <f t="shared" si="358"/>
        <v xml:space="preserve"> </v>
      </c>
      <c r="G1106" s="54" t="str">
        <f>IF($B1106="","",COUNTIF($F$2:$F1106,$F1106))</f>
        <v/>
      </c>
      <c r="H1106" s="53" t="str">
        <f t="shared" si="359"/>
        <v xml:space="preserve">  </v>
      </c>
      <c r="I1106" s="3" t="str">
        <f>IF(Investments_Import!C1106="","",Investments_Import!C1106)</f>
        <v/>
      </c>
      <c r="J1106" s="108" t="str">
        <f>IF(Investments_Import!D1106="","",Investments_Import!D1106)</f>
        <v/>
      </c>
      <c r="K1106" s="108" t="str">
        <f t="shared" si="360"/>
        <v/>
      </c>
      <c r="L1106" s="47" t="str">
        <f>IF(Investments_Import!E1106="","",Investments_Import!E1106)</f>
        <v/>
      </c>
      <c r="M1106" s="47" t="str">
        <f t="shared" si="350"/>
        <v/>
      </c>
      <c r="N1106" s="31" t="str">
        <f>IF(Investments_Import!F1106="","",Investments_Import!F1106)</f>
        <v/>
      </c>
      <c r="O1106" s="31" t="str">
        <f t="shared" si="351"/>
        <v/>
      </c>
      <c r="P1106" s="3" t="str">
        <f>IF(Investments_Import!G1106="","",Investments_Import!G1106)</f>
        <v/>
      </c>
      <c r="Q1106" s="3" t="str">
        <f>IF(Investments_Import!H1106="","",Investments_Import!H1106)</f>
        <v/>
      </c>
      <c r="R1106" s="37" t="str">
        <f t="shared" si="352"/>
        <v/>
      </c>
      <c r="S1106" s="37" t="str">
        <f t="shared" si="353"/>
        <v/>
      </c>
      <c r="U1106" s="36" t="str">
        <f>IF(Mining_Import!A1106="","",Mining_Import!A1106)</f>
        <v/>
      </c>
      <c r="V1106" s="22" t="str">
        <f t="shared" si="361"/>
        <v/>
      </c>
      <c r="W1106" s="127" t="str">
        <f t="shared" si="362"/>
        <v/>
      </c>
      <c r="X1106" s="127" t="str">
        <f t="shared" si="363"/>
        <v/>
      </c>
      <c r="Y1106" s="127" t="str">
        <f t="shared" si="364"/>
        <v/>
      </c>
      <c r="Z1106" s="36" t="str">
        <f>IF(Mining_Import!B1106="","",Mining_Import!B1106)</f>
        <v/>
      </c>
      <c r="AA1106" s="184" t="str">
        <f>IF(Mining_Import!$C1106="","",Mining_Import!$C1106)</f>
        <v/>
      </c>
      <c r="AB1106" s="122" t="str">
        <f t="shared" si="365"/>
        <v/>
      </c>
      <c r="AC1106" s="122" t="str">
        <f>IF($Y1106&gt;Dashboard!$Q$19,$AB1106,"")</f>
        <v/>
      </c>
      <c r="AD1106" s="43" t="str">
        <f t="shared" si="366"/>
        <v/>
      </c>
      <c r="AE1106" s="36" t="str">
        <f>IF(Mining_Import!D1106="","",Mining_Import!D1106)</f>
        <v/>
      </c>
      <c r="AF1106" s="36" t="str">
        <f>IF(Mining_Import!E1106="","",Mining_Import!E1106)</f>
        <v/>
      </c>
      <c r="AG1106" s="36" t="str">
        <f>IF(Mining_Import!F1106="","",Mining_Import!F1106)</f>
        <v/>
      </c>
      <c r="AH1106" s="36" t="str">
        <f>IF(Mining_Import!G1106="","",Mining_Import!G1106)</f>
        <v/>
      </c>
      <c r="AI1106" s="36" t="str">
        <f>IF(Mining_Import!H1106="","",Mining_Import!H1106)</f>
        <v/>
      </c>
      <c r="AJ1106" s="36" t="str">
        <f>IF(Mining_Import!I1106="","",Mining_Import!I1106)</f>
        <v/>
      </c>
      <c r="BY1106" s="120" t="str">
        <f t="shared" si="354"/>
        <v/>
      </c>
      <c r="BZ1106" s="184" t="str">
        <f t="shared" si="367"/>
        <v/>
      </c>
      <c r="CA1106" s="37" t="str">
        <f>IFERROR(VLOOKUP($BY1106,Account_Value!$C$2:$F$2500,4,0),"")</f>
        <v/>
      </c>
      <c r="CB1106" s="43" t="str">
        <f t="shared" si="355"/>
        <v/>
      </c>
      <c r="CC1106" s="122" t="str">
        <f>IF($BZ1106="","",SUM($BZ$2:$BZ1106))</f>
        <v/>
      </c>
      <c r="CD1106" s="43" t="str">
        <f>IF($BZ1106="","",$BU$19*(SUM($BZ$2:$BZ1106)))</f>
        <v/>
      </c>
    </row>
    <row r="1107" spans="1:82">
      <c r="A1107" s="4" t="str">
        <f t="shared" si="356"/>
        <v/>
      </c>
      <c r="B1107" s="21" t="str">
        <f>IF(Investments_Import!A1107="","",Investments_Import!A1107)</f>
        <v/>
      </c>
      <c r="C1107" s="22" t="str">
        <f t="shared" si="349"/>
        <v/>
      </c>
      <c r="D1107" s="51" t="str">
        <f t="shared" si="357"/>
        <v/>
      </c>
      <c r="E1107" s="3" t="str">
        <f>IF(Investments_Import!B1107="","",Investments_Import!B1107)</f>
        <v/>
      </c>
      <c r="F1107" s="54" t="str">
        <f t="shared" si="358"/>
        <v xml:space="preserve"> </v>
      </c>
      <c r="G1107" s="54" t="str">
        <f>IF($B1107="","",COUNTIF($F$2:$F1107,$F1107))</f>
        <v/>
      </c>
      <c r="H1107" s="53" t="str">
        <f t="shared" si="359"/>
        <v xml:space="preserve">  </v>
      </c>
      <c r="I1107" s="3" t="str">
        <f>IF(Investments_Import!C1107="","",Investments_Import!C1107)</f>
        <v/>
      </c>
      <c r="J1107" s="108" t="str">
        <f>IF(Investments_Import!D1107="","",Investments_Import!D1107)</f>
        <v/>
      </c>
      <c r="K1107" s="108" t="str">
        <f t="shared" si="360"/>
        <v/>
      </c>
      <c r="L1107" s="47" t="str">
        <f>IF(Investments_Import!E1107="","",Investments_Import!E1107)</f>
        <v/>
      </c>
      <c r="M1107" s="47" t="str">
        <f t="shared" si="350"/>
        <v/>
      </c>
      <c r="N1107" s="31" t="str">
        <f>IF(Investments_Import!F1107="","",Investments_Import!F1107)</f>
        <v/>
      </c>
      <c r="O1107" s="31" t="str">
        <f t="shared" si="351"/>
        <v/>
      </c>
      <c r="P1107" s="3" t="str">
        <f>IF(Investments_Import!G1107="","",Investments_Import!G1107)</f>
        <v/>
      </c>
      <c r="Q1107" s="3" t="str">
        <f>IF(Investments_Import!H1107="","",Investments_Import!H1107)</f>
        <v/>
      </c>
      <c r="R1107" s="37" t="str">
        <f t="shared" si="352"/>
        <v/>
      </c>
      <c r="S1107" s="37" t="str">
        <f t="shared" si="353"/>
        <v/>
      </c>
      <c r="U1107" s="36" t="str">
        <f>IF(Mining_Import!A1107="","",Mining_Import!A1107)</f>
        <v/>
      </c>
      <c r="V1107" s="22" t="str">
        <f t="shared" si="361"/>
        <v/>
      </c>
      <c r="W1107" s="127" t="str">
        <f t="shared" si="362"/>
        <v/>
      </c>
      <c r="X1107" s="127" t="str">
        <f t="shared" si="363"/>
        <v/>
      </c>
      <c r="Y1107" s="127" t="str">
        <f t="shared" si="364"/>
        <v/>
      </c>
      <c r="Z1107" s="36" t="str">
        <f>IF(Mining_Import!B1107="","",Mining_Import!B1107)</f>
        <v/>
      </c>
      <c r="AA1107" s="184" t="str">
        <f>IF(Mining_Import!$C1107="","",Mining_Import!$C1107)</f>
        <v/>
      </c>
      <c r="AB1107" s="122" t="str">
        <f t="shared" si="365"/>
        <v/>
      </c>
      <c r="AC1107" s="122" t="str">
        <f>IF($Y1107&gt;Dashboard!$Q$19,$AB1107,"")</f>
        <v/>
      </c>
      <c r="AD1107" s="43" t="str">
        <f t="shared" si="366"/>
        <v/>
      </c>
      <c r="AE1107" s="36" t="str">
        <f>IF(Mining_Import!D1107="","",Mining_Import!D1107)</f>
        <v/>
      </c>
      <c r="AF1107" s="36" t="str">
        <f>IF(Mining_Import!E1107="","",Mining_Import!E1107)</f>
        <v/>
      </c>
      <c r="AG1107" s="36" t="str">
        <f>IF(Mining_Import!F1107="","",Mining_Import!F1107)</f>
        <v/>
      </c>
      <c r="AH1107" s="36" t="str">
        <f>IF(Mining_Import!G1107="","",Mining_Import!G1107)</f>
        <v/>
      </c>
      <c r="AI1107" s="36" t="str">
        <f>IF(Mining_Import!H1107="","",Mining_Import!H1107)</f>
        <v/>
      </c>
      <c r="AJ1107" s="36" t="str">
        <f>IF(Mining_Import!I1107="","",Mining_Import!I1107)</f>
        <v/>
      </c>
      <c r="BY1107" s="120" t="str">
        <f t="shared" si="354"/>
        <v/>
      </c>
      <c r="BZ1107" s="184" t="str">
        <f t="shared" si="367"/>
        <v/>
      </c>
      <c r="CA1107" s="37" t="str">
        <f>IFERROR(VLOOKUP($BY1107,Account_Value!$C$2:$F$2500,4,0),"")</f>
        <v/>
      </c>
      <c r="CB1107" s="43" t="str">
        <f t="shared" si="355"/>
        <v/>
      </c>
      <c r="CC1107" s="122" t="str">
        <f>IF($BZ1107="","",SUM($BZ$2:$BZ1107))</f>
        <v/>
      </c>
      <c r="CD1107" s="43" t="str">
        <f>IF($BZ1107="","",$BU$19*(SUM($BZ$2:$BZ1107)))</f>
        <v/>
      </c>
    </row>
    <row r="1108" spans="1:82">
      <c r="A1108" s="4" t="str">
        <f t="shared" si="356"/>
        <v/>
      </c>
      <c r="B1108" s="21" t="str">
        <f>IF(Investments_Import!A1108="","",Investments_Import!A1108)</f>
        <v/>
      </c>
      <c r="C1108" s="22" t="str">
        <f t="shared" si="349"/>
        <v/>
      </c>
      <c r="D1108" s="51" t="str">
        <f t="shared" si="357"/>
        <v/>
      </c>
      <c r="E1108" s="3" t="str">
        <f>IF(Investments_Import!B1108="","",Investments_Import!B1108)</f>
        <v/>
      </c>
      <c r="F1108" s="54" t="str">
        <f t="shared" si="358"/>
        <v xml:space="preserve"> </v>
      </c>
      <c r="G1108" s="54" t="str">
        <f>IF($B1108="","",COUNTIF($F$2:$F1108,$F1108))</f>
        <v/>
      </c>
      <c r="H1108" s="53" t="str">
        <f t="shared" si="359"/>
        <v xml:space="preserve">  </v>
      </c>
      <c r="I1108" s="3" t="str">
        <f>IF(Investments_Import!C1108="","",Investments_Import!C1108)</f>
        <v/>
      </c>
      <c r="J1108" s="108" t="str">
        <f>IF(Investments_Import!D1108="","",Investments_Import!D1108)</f>
        <v/>
      </c>
      <c r="K1108" s="108" t="str">
        <f t="shared" si="360"/>
        <v/>
      </c>
      <c r="L1108" s="47" t="str">
        <f>IF(Investments_Import!E1108="","",Investments_Import!E1108)</f>
        <v/>
      </c>
      <c r="M1108" s="47" t="str">
        <f t="shared" si="350"/>
        <v/>
      </c>
      <c r="N1108" s="31" t="str">
        <f>IF(Investments_Import!F1108="","",Investments_Import!F1108)</f>
        <v/>
      </c>
      <c r="O1108" s="31" t="str">
        <f t="shared" si="351"/>
        <v/>
      </c>
      <c r="P1108" s="3" t="str">
        <f>IF(Investments_Import!G1108="","",Investments_Import!G1108)</f>
        <v/>
      </c>
      <c r="Q1108" s="3" t="str">
        <f>IF(Investments_Import!H1108="","",Investments_Import!H1108)</f>
        <v/>
      </c>
      <c r="R1108" s="37" t="str">
        <f t="shared" si="352"/>
        <v/>
      </c>
      <c r="S1108" s="37" t="str">
        <f t="shared" si="353"/>
        <v/>
      </c>
      <c r="U1108" s="36" t="str">
        <f>IF(Mining_Import!A1108="","",Mining_Import!A1108)</f>
        <v/>
      </c>
      <c r="V1108" s="22" t="str">
        <f t="shared" si="361"/>
        <v/>
      </c>
      <c r="W1108" s="127" t="str">
        <f t="shared" si="362"/>
        <v/>
      </c>
      <c r="X1108" s="127" t="str">
        <f t="shared" si="363"/>
        <v/>
      </c>
      <c r="Y1108" s="127" t="str">
        <f t="shared" si="364"/>
        <v/>
      </c>
      <c r="Z1108" s="36" t="str">
        <f>IF(Mining_Import!B1108="","",Mining_Import!B1108)</f>
        <v/>
      </c>
      <c r="AA1108" s="184" t="str">
        <f>IF(Mining_Import!$C1108="","",Mining_Import!$C1108)</f>
        <v/>
      </c>
      <c r="AB1108" s="122" t="str">
        <f t="shared" si="365"/>
        <v/>
      </c>
      <c r="AC1108" s="122" t="str">
        <f>IF($Y1108&gt;Dashboard!$Q$19,$AB1108,"")</f>
        <v/>
      </c>
      <c r="AD1108" s="43" t="str">
        <f t="shared" si="366"/>
        <v/>
      </c>
      <c r="AE1108" s="36" t="str">
        <f>IF(Mining_Import!D1108="","",Mining_Import!D1108)</f>
        <v/>
      </c>
      <c r="AF1108" s="36" t="str">
        <f>IF(Mining_Import!E1108="","",Mining_Import!E1108)</f>
        <v/>
      </c>
      <c r="AG1108" s="36" t="str">
        <f>IF(Mining_Import!F1108="","",Mining_Import!F1108)</f>
        <v/>
      </c>
      <c r="AH1108" s="36" t="str">
        <f>IF(Mining_Import!G1108="","",Mining_Import!G1108)</f>
        <v/>
      </c>
      <c r="AI1108" s="36" t="str">
        <f>IF(Mining_Import!H1108="","",Mining_Import!H1108)</f>
        <v/>
      </c>
      <c r="AJ1108" s="36" t="str">
        <f>IF(Mining_Import!I1108="","",Mining_Import!I1108)</f>
        <v/>
      </c>
      <c r="BY1108" s="120" t="str">
        <f t="shared" si="354"/>
        <v/>
      </c>
      <c r="BZ1108" s="184" t="str">
        <f t="shared" si="367"/>
        <v/>
      </c>
      <c r="CA1108" s="37" t="str">
        <f>IFERROR(VLOOKUP($BY1108,Account_Value!$C$2:$F$2500,4,0),"")</f>
        <v/>
      </c>
      <c r="CB1108" s="43" t="str">
        <f t="shared" si="355"/>
        <v/>
      </c>
      <c r="CC1108" s="122" t="str">
        <f>IF($BZ1108="","",SUM($BZ$2:$BZ1108))</f>
        <v/>
      </c>
      <c r="CD1108" s="43" t="str">
        <f>IF($BZ1108="","",$BU$19*(SUM($BZ$2:$BZ1108)))</f>
        <v/>
      </c>
    </row>
    <row r="1109" spans="1:82">
      <c r="A1109" s="4" t="str">
        <f t="shared" si="356"/>
        <v/>
      </c>
      <c r="B1109" s="21" t="str">
        <f>IF(Investments_Import!A1109="","",Investments_Import!A1109)</f>
        <v/>
      </c>
      <c r="C1109" s="22" t="str">
        <f t="shared" si="349"/>
        <v/>
      </c>
      <c r="D1109" s="51" t="str">
        <f t="shared" si="357"/>
        <v/>
      </c>
      <c r="E1109" s="3" t="str">
        <f>IF(Investments_Import!B1109="","",Investments_Import!B1109)</f>
        <v/>
      </c>
      <c r="F1109" s="54" t="str">
        <f t="shared" si="358"/>
        <v xml:space="preserve"> </v>
      </c>
      <c r="G1109" s="54" t="str">
        <f>IF($B1109="","",COUNTIF($F$2:$F1109,$F1109))</f>
        <v/>
      </c>
      <c r="H1109" s="53" t="str">
        <f t="shared" si="359"/>
        <v xml:space="preserve">  </v>
      </c>
      <c r="I1109" s="3" t="str">
        <f>IF(Investments_Import!C1109="","",Investments_Import!C1109)</f>
        <v/>
      </c>
      <c r="J1109" s="108" t="str">
        <f>IF(Investments_Import!D1109="","",Investments_Import!D1109)</f>
        <v/>
      </c>
      <c r="K1109" s="108" t="str">
        <f t="shared" si="360"/>
        <v/>
      </c>
      <c r="L1109" s="47" t="str">
        <f>IF(Investments_Import!E1109="","",Investments_Import!E1109)</f>
        <v/>
      </c>
      <c r="M1109" s="47" t="str">
        <f t="shared" si="350"/>
        <v/>
      </c>
      <c r="N1109" s="31" t="str">
        <f>IF(Investments_Import!F1109="","",Investments_Import!F1109)</f>
        <v/>
      </c>
      <c r="O1109" s="31" t="str">
        <f t="shared" si="351"/>
        <v/>
      </c>
      <c r="P1109" s="3" t="str">
        <f>IF(Investments_Import!G1109="","",Investments_Import!G1109)</f>
        <v/>
      </c>
      <c r="Q1109" s="3" t="str">
        <f>IF(Investments_Import!H1109="","",Investments_Import!H1109)</f>
        <v/>
      </c>
      <c r="R1109" s="37" t="str">
        <f t="shared" si="352"/>
        <v/>
      </c>
      <c r="S1109" s="37" t="str">
        <f t="shared" si="353"/>
        <v/>
      </c>
      <c r="U1109" s="36" t="str">
        <f>IF(Mining_Import!A1109="","",Mining_Import!A1109)</f>
        <v/>
      </c>
      <c r="V1109" s="22" t="str">
        <f t="shared" si="361"/>
        <v/>
      </c>
      <c r="W1109" s="127" t="str">
        <f t="shared" si="362"/>
        <v/>
      </c>
      <c r="X1109" s="127" t="str">
        <f t="shared" si="363"/>
        <v/>
      </c>
      <c r="Y1109" s="127" t="str">
        <f t="shared" si="364"/>
        <v/>
      </c>
      <c r="Z1109" s="36" t="str">
        <f>IF(Mining_Import!B1109="","",Mining_Import!B1109)</f>
        <v/>
      </c>
      <c r="AA1109" s="184" t="str">
        <f>IF(Mining_Import!$C1109="","",Mining_Import!$C1109)</f>
        <v/>
      </c>
      <c r="AB1109" s="122" t="str">
        <f t="shared" si="365"/>
        <v/>
      </c>
      <c r="AC1109" s="122" t="str">
        <f>IF($Y1109&gt;Dashboard!$Q$19,$AB1109,"")</f>
        <v/>
      </c>
      <c r="AD1109" s="43" t="str">
        <f t="shared" si="366"/>
        <v/>
      </c>
      <c r="AE1109" s="36" t="str">
        <f>IF(Mining_Import!D1109="","",Mining_Import!D1109)</f>
        <v/>
      </c>
      <c r="AF1109" s="36" t="str">
        <f>IF(Mining_Import!E1109="","",Mining_Import!E1109)</f>
        <v/>
      </c>
      <c r="AG1109" s="36" t="str">
        <f>IF(Mining_Import!F1109="","",Mining_Import!F1109)</f>
        <v/>
      </c>
      <c r="AH1109" s="36" t="str">
        <f>IF(Mining_Import!G1109="","",Mining_Import!G1109)</f>
        <v/>
      </c>
      <c r="AI1109" s="36" t="str">
        <f>IF(Mining_Import!H1109="","",Mining_Import!H1109)</f>
        <v/>
      </c>
      <c r="AJ1109" s="36" t="str">
        <f>IF(Mining_Import!I1109="","",Mining_Import!I1109)</f>
        <v/>
      </c>
      <c r="BY1109" s="120" t="str">
        <f t="shared" si="354"/>
        <v/>
      </c>
      <c r="BZ1109" s="184" t="str">
        <f t="shared" si="367"/>
        <v/>
      </c>
      <c r="CA1109" s="37" t="str">
        <f>IFERROR(VLOOKUP($BY1109,Account_Value!$C$2:$F$2500,4,0),"")</f>
        <v/>
      </c>
      <c r="CB1109" s="43" t="str">
        <f t="shared" si="355"/>
        <v/>
      </c>
      <c r="CC1109" s="122" t="str">
        <f>IF($BZ1109="","",SUM($BZ$2:$BZ1109))</f>
        <v/>
      </c>
      <c r="CD1109" s="43" t="str">
        <f>IF($BZ1109="","",$BU$19*(SUM($BZ$2:$BZ1109)))</f>
        <v/>
      </c>
    </row>
    <row r="1110" spans="1:82">
      <c r="A1110" s="4" t="str">
        <f t="shared" si="356"/>
        <v/>
      </c>
      <c r="B1110" s="21" t="str">
        <f>IF(Investments_Import!A1110="","",Investments_Import!A1110)</f>
        <v/>
      </c>
      <c r="C1110" s="22" t="str">
        <f t="shared" si="349"/>
        <v/>
      </c>
      <c r="D1110" s="51" t="str">
        <f t="shared" si="357"/>
        <v/>
      </c>
      <c r="E1110" s="3" t="str">
        <f>IF(Investments_Import!B1110="","",Investments_Import!B1110)</f>
        <v/>
      </c>
      <c r="F1110" s="54" t="str">
        <f t="shared" si="358"/>
        <v xml:space="preserve"> </v>
      </c>
      <c r="G1110" s="54" t="str">
        <f>IF($B1110="","",COUNTIF($F$2:$F1110,$F1110))</f>
        <v/>
      </c>
      <c r="H1110" s="53" t="str">
        <f t="shared" si="359"/>
        <v xml:space="preserve">  </v>
      </c>
      <c r="I1110" s="3" t="str">
        <f>IF(Investments_Import!C1110="","",Investments_Import!C1110)</f>
        <v/>
      </c>
      <c r="J1110" s="108" t="str">
        <f>IF(Investments_Import!D1110="","",Investments_Import!D1110)</f>
        <v/>
      </c>
      <c r="K1110" s="108" t="str">
        <f t="shared" si="360"/>
        <v/>
      </c>
      <c r="L1110" s="47" t="str">
        <f>IF(Investments_Import!E1110="","",Investments_Import!E1110)</f>
        <v/>
      </c>
      <c r="M1110" s="47" t="str">
        <f t="shared" si="350"/>
        <v/>
      </c>
      <c r="N1110" s="31" t="str">
        <f>IF(Investments_Import!F1110="","",Investments_Import!F1110)</f>
        <v/>
      </c>
      <c r="O1110" s="31" t="str">
        <f t="shared" si="351"/>
        <v/>
      </c>
      <c r="P1110" s="3" t="str">
        <f>IF(Investments_Import!G1110="","",Investments_Import!G1110)</f>
        <v/>
      </c>
      <c r="Q1110" s="3" t="str">
        <f>IF(Investments_Import!H1110="","",Investments_Import!H1110)</f>
        <v/>
      </c>
      <c r="R1110" s="37" t="str">
        <f t="shared" si="352"/>
        <v/>
      </c>
      <c r="S1110" s="37" t="str">
        <f t="shared" si="353"/>
        <v/>
      </c>
      <c r="U1110" s="36" t="str">
        <f>IF(Mining_Import!A1110="","",Mining_Import!A1110)</f>
        <v/>
      </c>
      <c r="V1110" s="22" t="str">
        <f t="shared" si="361"/>
        <v/>
      </c>
      <c r="W1110" s="127" t="str">
        <f t="shared" si="362"/>
        <v/>
      </c>
      <c r="X1110" s="127" t="str">
        <f t="shared" si="363"/>
        <v/>
      </c>
      <c r="Y1110" s="127" t="str">
        <f t="shared" si="364"/>
        <v/>
      </c>
      <c r="Z1110" s="36" t="str">
        <f>IF(Mining_Import!B1110="","",Mining_Import!B1110)</f>
        <v/>
      </c>
      <c r="AA1110" s="184" t="str">
        <f>IF(Mining_Import!$C1110="","",Mining_Import!$C1110)</f>
        <v/>
      </c>
      <c r="AB1110" s="122" t="str">
        <f t="shared" si="365"/>
        <v/>
      </c>
      <c r="AC1110" s="122" t="str">
        <f>IF($Y1110&gt;Dashboard!$Q$19,$AB1110,"")</f>
        <v/>
      </c>
      <c r="AD1110" s="43" t="str">
        <f t="shared" si="366"/>
        <v/>
      </c>
      <c r="AE1110" s="36" t="str">
        <f>IF(Mining_Import!D1110="","",Mining_Import!D1110)</f>
        <v/>
      </c>
      <c r="AF1110" s="36" t="str">
        <f>IF(Mining_Import!E1110="","",Mining_Import!E1110)</f>
        <v/>
      </c>
      <c r="AG1110" s="36" t="str">
        <f>IF(Mining_Import!F1110="","",Mining_Import!F1110)</f>
        <v/>
      </c>
      <c r="AH1110" s="36" t="str">
        <f>IF(Mining_Import!G1110="","",Mining_Import!G1110)</f>
        <v/>
      </c>
      <c r="AI1110" s="36" t="str">
        <f>IF(Mining_Import!H1110="","",Mining_Import!H1110)</f>
        <v/>
      </c>
      <c r="AJ1110" s="36" t="str">
        <f>IF(Mining_Import!I1110="","",Mining_Import!I1110)</f>
        <v/>
      </c>
      <c r="BY1110" s="120" t="str">
        <f t="shared" si="354"/>
        <v/>
      </c>
      <c r="BZ1110" s="184" t="str">
        <f t="shared" si="367"/>
        <v/>
      </c>
      <c r="CA1110" s="37" t="str">
        <f>IFERROR(VLOOKUP($BY1110,Account_Value!$C$2:$F$2500,4,0),"")</f>
        <v/>
      </c>
      <c r="CB1110" s="43" t="str">
        <f t="shared" si="355"/>
        <v/>
      </c>
      <c r="CC1110" s="122" t="str">
        <f>IF($BZ1110="","",SUM($BZ$2:$BZ1110))</f>
        <v/>
      </c>
      <c r="CD1110" s="43" t="str">
        <f>IF($BZ1110="","",$BU$19*(SUM($BZ$2:$BZ1110)))</f>
        <v/>
      </c>
    </row>
    <row r="1111" spans="1:82">
      <c r="A1111" s="4" t="str">
        <f t="shared" si="356"/>
        <v/>
      </c>
      <c r="B1111" s="21" t="str">
        <f>IF(Investments_Import!A1111="","",Investments_Import!A1111)</f>
        <v/>
      </c>
      <c r="C1111" s="22" t="str">
        <f t="shared" si="349"/>
        <v/>
      </c>
      <c r="D1111" s="51" t="str">
        <f t="shared" si="357"/>
        <v/>
      </c>
      <c r="E1111" s="3" t="str">
        <f>IF(Investments_Import!B1111="","",Investments_Import!B1111)</f>
        <v/>
      </c>
      <c r="F1111" s="54" t="str">
        <f t="shared" si="358"/>
        <v xml:space="preserve"> </v>
      </c>
      <c r="G1111" s="54" t="str">
        <f>IF($B1111="","",COUNTIF($F$2:$F1111,$F1111))</f>
        <v/>
      </c>
      <c r="H1111" s="53" t="str">
        <f t="shared" si="359"/>
        <v xml:space="preserve">  </v>
      </c>
      <c r="I1111" s="3" t="str">
        <f>IF(Investments_Import!C1111="","",Investments_Import!C1111)</f>
        <v/>
      </c>
      <c r="J1111" s="108" t="str">
        <f>IF(Investments_Import!D1111="","",Investments_Import!D1111)</f>
        <v/>
      </c>
      <c r="K1111" s="108" t="str">
        <f t="shared" si="360"/>
        <v/>
      </c>
      <c r="L1111" s="47" t="str">
        <f>IF(Investments_Import!E1111="","",Investments_Import!E1111)</f>
        <v/>
      </c>
      <c r="M1111" s="47" t="str">
        <f t="shared" si="350"/>
        <v/>
      </c>
      <c r="N1111" s="31" t="str">
        <f>IF(Investments_Import!F1111="","",Investments_Import!F1111)</f>
        <v/>
      </c>
      <c r="O1111" s="31" t="str">
        <f t="shared" si="351"/>
        <v/>
      </c>
      <c r="P1111" s="3" t="str">
        <f>IF(Investments_Import!G1111="","",Investments_Import!G1111)</f>
        <v/>
      </c>
      <c r="Q1111" s="3" t="str">
        <f>IF(Investments_Import!H1111="","",Investments_Import!H1111)</f>
        <v/>
      </c>
      <c r="R1111" s="37" t="str">
        <f t="shared" si="352"/>
        <v/>
      </c>
      <c r="S1111" s="37" t="str">
        <f t="shared" si="353"/>
        <v/>
      </c>
      <c r="U1111" s="36" t="str">
        <f>IF(Mining_Import!A1111="","",Mining_Import!A1111)</f>
        <v/>
      </c>
      <c r="V1111" s="22" t="str">
        <f t="shared" si="361"/>
        <v/>
      </c>
      <c r="W1111" s="127" t="str">
        <f t="shared" si="362"/>
        <v/>
      </c>
      <c r="X1111" s="127" t="str">
        <f t="shared" si="363"/>
        <v/>
      </c>
      <c r="Y1111" s="127" t="str">
        <f t="shared" si="364"/>
        <v/>
      </c>
      <c r="Z1111" s="36" t="str">
        <f>IF(Mining_Import!B1111="","",Mining_Import!B1111)</f>
        <v/>
      </c>
      <c r="AA1111" s="184" t="str">
        <f>IF(Mining_Import!$C1111="","",Mining_Import!$C1111)</f>
        <v/>
      </c>
      <c r="AB1111" s="122" t="str">
        <f t="shared" si="365"/>
        <v/>
      </c>
      <c r="AC1111" s="122" t="str">
        <f>IF($Y1111&gt;Dashboard!$Q$19,$AB1111,"")</f>
        <v/>
      </c>
      <c r="AD1111" s="43" t="str">
        <f t="shared" si="366"/>
        <v/>
      </c>
      <c r="AE1111" s="36" t="str">
        <f>IF(Mining_Import!D1111="","",Mining_Import!D1111)</f>
        <v/>
      </c>
      <c r="AF1111" s="36" t="str">
        <f>IF(Mining_Import!E1111="","",Mining_Import!E1111)</f>
        <v/>
      </c>
      <c r="AG1111" s="36" t="str">
        <f>IF(Mining_Import!F1111="","",Mining_Import!F1111)</f>
        <v/>
      </c>
      <c r="AH1111" s="36" t="str">
        <f>IF(Mining_Import!G1111="","",Mining_Import!G1111)</f>
        <v/>
      </c>
      <c r="AI1111" s="36" t="str">
        <f>IF(Mining_Import!H1111="","",Mining_Import!H1111)</f>
        <v/>
      </c>
      <c r="AJ1111" s="36" t="str">
        <f>IF(Mining_Import!I1111="","",Mining_Import!I1111)</f>
        <v/>
      </c>
      <c r="BY1111" s="120" t="str">
        <f t="shared" si="354"/>
        <v/>
      </c>
      <c r="BZ1111" s="184" t="str">
        <f t="shared" si="367"/>
        <v/>
      </c>
      <c r="CA1111" s="37" t="str">
        <f>IFERROR(VLOOKUP($BY1111,Account_Value!$C$2:$F$2500,4,0),"")</f>
        <v/>
      </c>
      <c r="CB1111" s="43" t="str">
        <f t="shared" si="355"/>
        <v/>
      </c>
      <c r="CC1111" s="122" t="str">
        <f>IF($BZ1111="","",SUM($BZ$2:$BZ1111))</f>
        <v/>
      </c>
      <c r="CD1111" s="43" t="str">
        <f>IF($BZ1111="","",$BU$19*(SUM($BZ$2:$BZ1111)))</f>
        <v/>
      </c>
    </row>
    <row r="1112" spans="1:82">
      <c r="A1112" s="4" t="str">
        <f t="shared" si="356"/>
        <v/>
      </c>
      <c r="B1112" s="21" t="str">
        <f>IF(Investments_Import!A1112="","",Investments_Import!A1112)</f>
        <v/>
      </c>
      <c r="C1112" s="22" t="str">
        <f t="shared" si="349"/>
        <v/>
      </c>
      <c r="D1112" s="51" t="str">
        <f t="shared" si="357"/>
        <v/>
      </c>
      <c r="E1112" s="3" t="str">
        <f>IF(Investments_Import!B1112="","",Investments_Import!B1112)</f>
        <v/>
      </c>
      <c r="F1112" s="54" t="str">
        <f t="shared" si="358"/>
        <v xml:space="preserve"> </v>
      </c>
      <c r="G1112" s="54" t="str">
        <f>IF($B1112="","",COUNTIF($F$2:$F1112,$F1112))</f>
        <v/>
      </c>
      <c r="H1112" s="53" t="str">
        <f t="shared" si="359"/>
        <v xml:space="preserve">  </v>
      </c>
      <c r="I1112" s="3" t="str">
        <f>IF(Investments_Import!C1112="","",Investments_Import!C1112)</f>
        <v/>
      </c>
      <c r="J1112" s="108" t="str">
        <f>IF(Investments_Import!D1112="","",Investments_Import!D1112)</f>
        <v/>
      </c>
      <c r="K1112" s="108" t="str">
        <f t="shared" si="360"/>
        <v/>
      </c>
      <c r="L1112" s="47" t="str">
        <f>IF(Investments_Import!E1112="","",Investments_Import!E1112)</f>
        <v/>
      </c>
      <c r="M1112" s="47" t="str">
        <f t="shared" si="350"/>
        <v/>
      </c>
      <c r="N1112" s="31" t="str">
        <f>IF(Investments_Import!F1112="","",Investments_Import!F1112)</f>
        <v/>
      </c>
      <c r="O1112" s="31" t="str">
        <f t="shared" si="351"/>
        <v/>
      </c>
      <c r="P1112" s="3" t="str">
        <f>IF(Investments_Import!G1112="","",Investments_Import!G1112)</f>
        <v/>
      </c>
      <c r="Q1112" s="3" t="str">
        <f>IF(Investments_Import!H1112="","",Investments_Import!H1112)</f>
        <v/>
      </c>
      <c r="R1112" s="37" t="str">
        <f t="shared" si="352"/>
        <v/>
      </c>
      <c r="S1112" s="37" t="str">
        <f t="shared" si="353"/>
        <v/>
      </c>
      <c r="U1112" s="36" t="str">
        <f>IF(Mining_Import!A1112="","",Mining_Import!A1112)</f>
        <v/>
      </c>
      <c r="V1112" s="22" t="str">
        <f t="shared" si="361"/>
        <v/>
      </c>
      <c r="W1112" s="127" t="str">
        <f t="shared" si="362"/>
        <v/>
      </c>
      <c r="X1112" s="127" t="str">
        <f t="shared" si="363"/>
        <v/>
      </c>
      <c r="Y1112" s="127" t="str">
        <f t="shared" si="364"/>
        <v/>
      </c>
      <c r="Z1112" s="36" t="str">
        <f>IF(Mining_Import!B1112="","",Mining_Import!B1112)</f>
        <v/>
      </c>
      <c r="AA1112" s="184" t="str">
        <f>IF(Mining_Import!$C1112="","",Mining_Import!$C1112)</f>
        <v/>
      </c>
      <c r="AB1112" s="122" t="str">
        <f t="shared" si="365"/>
        <v/>
      </c>
      <c r="AC1112" s="122" t="str">
        <f>IF($Y1112&gt;Dashboard!$Q$19,$AB1112,"")</f>
        <v/>
      </c>
      <c r="AD1112" s="43" t="str">
        <f t="shared" si="366"/>
        <v/>
      </c>
      <c r="AE1112" s="36" t="str">
        <f>IF(Mining_Import!D1112="","",Mining_Import!D1112)</f>
        <v/>
      </c>
      <c r="AF1112" s="36" t="str">
        <f>IF(Mining_Import!E1112="","",Mining_Import!E1112)</f>
        <v/>
      </c>
      <c r="AG1112" s="36" t="str">
        <f>IF(Mining_Import!F1112="","",Mining_Import!F1112)</f>
        <v/>
      </c>
      <c r="AH1112" s="36" t="str">
        <f>IF(Mining_Import!G1112="","",Mining_Import!G1112)</f>
        <v/>
      </c>
      <c r="AI1112" s="36" t="str">
        <f>IF(Mining_Import!H1112="","",Mining_Import!H1112)</f>
        <v/>
      </c>
      <c r="AJ1112" s="36" t="str">
        <f>IF(Mining_Import!I1112="","",Mining_Import!I1112)</f>
        <v/>
      </c>
      <c r="BY1112" s="120" t="str">
        <f t="shared" si="354"/>
        <v/>
      </c>
      <c r="BZ1112" s="184" t="str">
        <f t="shared" si="367"/>
        <v/>
      </c>
      <c r="CA1112" s="37" t="str">
        <f>IFERROR(VLOOKUP($BY1112,Account_Value!$C$2:$F$2500,4,0),"")</f>
        <v/>
      </c>
      <c r="CB1112" s="43" t="str">
        <f t="shared" si="355"/>
        <v/>
      </c>
      <c r="CC1112" s="122" t="str">
        <f>IF($BZ1112="","",SUM($BZ$2:$BZ1112))</f>
        <v/>
      </c>
      <c r="CD1112" s="43" t="str">
        <f>IF($BZ1112="","",$BU$19*(SUM($BZ$2:$BZ1112)))</f>
        <v/>
      </c>
    </row>
    <row r="1113" spans="1:82">
      <c r="A1113" s="4" t="str">
        <f t="shared" si="356"/>
        <v/>
      </c>
      <c r="B1113" s="21" t="str">
        <f>IF(Investments_Import!A1113="","",Investments_Import!A1113)</f>
        <v/>
      </c>
      <c r="C1113" s="22" t="str">
        <f t="shared" si="349"/>
        <v/>
      </c>
      <c r="D1113" s="51" t="str">
        <f t="shared" si="357"/>
        <v/>
      </c>
      <c r="E1113" s="3" t="str">
        <f>IF(Investments_Import!B1113="","",Investments_Import!B1113)</f>
        <v/>
      </c>
      <c r="F1113" s="54" t="str">
        <f t="shared" si="358"/>
        <v xml:space="preserve"> </v>
      </c>
      <c r="G1113" s="54" t="str">
        <f>IF($B1113="","",COUNTIF($F$2:$F1113,$F1113))</f>
        <v/>
      </c>
      <c r="H1113" s="53" t="str">
        <f t="shared" si="359"/>
        <v xml:space="preserve">  </v>
      </c>
      <c r="I1113" s="3" t="str">
        <f>IF(Investments_Import!C1113="","",Investments_Import!C1113)</f>
        <v/>
      </c>
      <c r="J1113" s="108" t="str">
        <f>IF(Investments_Import!D1113="","",Investments_Import!D1113)</f>
        <v/>
      </c>
      <c r="K1113" s="108" t="str">
        <f t="shared" si="360"/>
        <v/>
      </c>
      <c r="L1113" s="47" t="str">
        <f>IF(Investments_Import!E1113="","",Investments_Import!E1113)</f>
        <v/>
      </c>
      <c r="M1113" s="47" t="str">
        <f t="shared" si="350"/>
        <v/>
      </c>
      <c r="N1113" s="31" t="str">
        <f>IF(Investments_Import!F1113="","",Investments_Import!F1113)</f>
        <v/>
      </c>
      <c r="O1113" s="31" t="str">
        <f t="shared" si="351"/>
        <v/>
      </c>
      <c r="P1113" s="3" t="str">
        <f>IF(Investments_Import!G1113="","",Investments_Import!G1113)</f>
        <v/>
      </c>
      <c r="Q1113" s="3" t="str">
        <f>IF(Investments_Import!H1113="","",Investments_Import!H1113)</f>
        <v/>
      </c>
      <c r="R1113" s="37" t="str">
        <f t="shared" si="352"/>
        <v/>
      </c>
      <c r="S1113" s="37" t="str">
        <f t="shared" si="353"/>
        <v/>
      </c>
      <c r="U1113" s="36" t="str">
        <f>IF(Mining_Import!A1113="","",Mining_Import!A1113)</f>
        <v/>
      </c>
      <c r="V1113" s="22" t="str">
        <f t="shared" si="361"/>
        <v/>
      </c>
      <c r="W1113" s="127" t="str">
        <f t="shared" si="362"/>
        <v/>
      </c>
      <c r="X1113" s="127" t="str">
        <f t="shared" si="363"/>
        <v/>
      </c>
      <c r="Y1113" s="127" t="str">
        <f t="shared" si="364"/>
        <v/>
      </c>
      <c r="Z1113" s="36" t="str">
        <f>IF(Mining_Import!B1113="","",Mining_Import!B1113)</f>
        <v/>
      </c>
      <c r="AA1113" s="184" t="str">
        <f>IF(Mining_Import!$C1113="","",Mining_Import!$C1113)</f>
        <v/>
      </c>
      <c r="AB1113" s="122" t="str">
        <f t="shared" si="365"/>
        <v/>
      </c>
      <c r="AC1113" s="122" t="str">
        <f>IF($Y1113&gt;Dashboard!$Q$19,$AB1113,"")</f>
        <v/>
      </c>
      <c r="AD1113" s="43" t="str">
        <f t="shared" si="366"/>
        <v/>
      </c>
      <c r="AE1113" s="36" t="str">
        <f>IF(Mining_Import!D1113="","",Mining_Import!D1113)</f>
        <v/>
      </c>
      <c r="AF1113" s="36" t="str">
        <f>IF(Mining_Import!E1113="","",Mining_Import!E1113)</f>
        <v/>
      </c>
      <c r="AG1113" s="36" t="str">
        <f>IF(Mining_Import!F1113="","",Mining_Import!F1113)</f>
        <v/>
      </c>
      <c r="AH1113" s="36" t="str">
        <f>IF(Mining_Import!G1113="","",Mining_Import!G1113)</f>
        <v/>
      </c>
      <c r="AI1113" s="36" t="str">
        <f>IF(Mining_Import!H1113="","",Mining_Import!H1113)</f>
        <v/>
      </c>
      <c r="AJ1113" s="36" t="str">
        <f>IF(Mining_Import!I1113="","",Mining_Import!I1113)</f>
        <v/>
      </c>
      <c r="BY1113" s="120" t="str">
        <f t="shared" si="354"/>
        <v/>
      </c>
      <c r="BZ1113" s="184" t="str">
        <f t="shared" si="367"/>
        <v/>
      </c>
      <c r="CA1113" s="37" t="str">
        <f>IFERROR(VLOOKUP($BY1113,Account_Value!$C$2:$F$2500,4,0),"")</f>
        <v/>
      </c>
      <c r="CB1113" s="43" t="str">
        <f t="shared" si="355"/>
        <v/>
      </c>
      <c r="CC1113" s="122" t="str">
        <f>IF($BZ1113="","",SUM($BZ$2:$BZ1113))</f>
        <v/>
      </c>
      <c r="CD1113" s="43" t="str">
        <f>IF($BZ1113="","",$BU$19*(SUM($BZ$2:$BZ1113)))</f>
        <v/>
      </c>
    </row>
    <row r="1114" spans="1:82">
      <c r="A1114" s="4" t="str">
        <f t="shared" si="356"/>
        <v/>
      </c>
      <c r="B1114" s="21" t="str">
        <f>IF(Investments_Import!A1114="","",Investments_Import!A1114)</f>
        <v/>
      </c>
      <c r="C1114" s="22" t="str">
        <f t="shared" si="349"/>
        <v/>
      </c>
      <c r="D1114" s="51" t="str">
        <f t="shared" si="357"/>
        <v/>
      </c>
      <c r="E1114" s="3" t="str">
        <f>IF(Investments_Import!B1114="","",Investments_Import!B1114)</f>
        <v/>
      </c>
      <c r="F1114" s="54" t="str">
        <f t="shared" si="358"/>
        <v xml:space="preserve"> </v>
      </c>
      <c r="G1114" s="54" t="str">
        <f>IF($B1114="","",COUNTIF($F$2:$F1114,$F1114))</f>
        <v/>
      </c>
      <c r="H1114" s="53" t="str">
        <f t="shared" si="359"/>
        <v xml:space="preserve">  </v>
      </c>
      <c r="I1114" s="3" t="str">
        <f>IF(Investments_Import!C1114="","",Investments_Import!C1114)</f>
        <v/>
      </c>
      <c r="J1114" s="108" t="str">
        <f>IF(Investments_Import!D1114="","",Investments_Import!D1114)</f>
        <v/>
      </c>
      <c r="K1114" s="108" t="str">
        <f t="shared" si="360"/>
        <v/>
      </c>
      <c r="L1114" s="47" t="str">
        <f>IF(Investments_Import!E1114="","",Investments_Import!E1114)</f>
        <v/>
      </c>
      <c r="M1114" s="47" t="str">
        <f t="shared" si="350"/>
        <v/>
      </c>
      <c r="N1114" s="31" t="str">
        <f>IF(Investments_Import!F1114="","",Investments_Import!F1114)</f>
        <v/>
      </c>
      <c r="O1114" s="31" t="str">
        <f t="shared" si="351"/>
        <v/>
      </c>
      <c r="P1114" s="3" t="str">
        <f>IF(Investments_Import!G1114="","",Investments_Import!G1114)</f>
        <v/>
      </c>
      <c r="Q1114" s="3" t="str">
        <f>IF(Investments_Import!H1114="","",Investments_Import!H1114)</f>
        <v/>
      </c>
      <c r="R1114" s="37" t="str">
        <f t="shared" si="352"/>
        <v/>
      </c>
      <c r="S1114" s="37" t="str">
        <f t="shared" si="353"/>
        <v/>
      </c>
      <c r="U1114" s="36" t="str">
        <f>IF(Mining_Import!A1114="","",Mining_Import!A1114)</f>
        <v/>
      </c>
      <c r="V1114" s="22" t="str">
        <f t="shared" si="361"/>
        <v/>
      </c>
      <c r="W1114" s="127" t="str">
        <f t="shared" si="362"/>
        <v/>
      </c>
      <c r="X1114" s="127" t="str">
        <f t="shared" si="363"/>
        <v/>
      </c>
      <c r="Y1114" s="127" t="str">
        <f t="shared" si="364"/>
        <v/>
      </c>
      <c r="Z1114" s="36" t="str">
        <f>IF(Mining_Import!B1114="","",Mining_Import!B1114)</f>
        <v/>
      </c>
      <c r="AA1114" s="184" t="str">
        <f>IF(Mining_Import!$C1114="","",Mining_Import!$C1114)</f>
        <v/>
      </c>
      <c r="AB1114" s="122" t="str">
        <f t="shared" si="365"/>
        <v/>
      </c>
      <c r="AC1114" s="122" t="str">
        <f>IF($Y1114&gt;Dashboard!$Q$19,$AB1114,"")</f>
        <v/>
      </c>
      <c r="AD1114" s="43" t="str">
        <f t="shared" si="366"/>
        <v/>
      </c>
      <c r="AE1114" s="36" t="str">
        <f>IF(Mining_Import!D1114="","",Mining_Import!D1114)</f>
        <v/>
      </c>
      <c r="AF1114" s="36" t="str">
        <f>IF(Mining_Import!E1114="","",Mining_Import!E1114)</f>
        <v/>
      </c>
      <c r="AG1114" s="36" t="str">
        <f>IF(Mining_Import!F1114="","",Mining_Import!F1114)</f>
        <v/>
      </c>
      <c r="AH1114" s="36" t="str">
        <f>IF(Mining_Import!G1114="","",Mining_Import!G1114)</f>
        <v/>
      </c>
      <c r="AI1114" s="36" t="str">
        <f>IF(Mining_Import!H1114="","",Mining_Import!H1114)</f>
        <v/>
      </c>
      <c r="AJ1114" s="36" t="str">
        <f>IF(Mining_Import!I1114="","",Mining_Import!I1114)</f>
        <v/>
      </c>
      <c r="BY1114" s="120" t="str">
        <f t="shared" si="354"/>
        <v/>
      </c>
      <c r="BZ1114" s="184" t="str">
        <f t="shared" si="367"/>
        <v/>
      </c>
      <c r="CA1114" s="37" t="str">
        <f>IFERROR(VLOOKUP($BY1114,Account_Value!$C$2:$F$2500,4,0),"")</f>
        <v/>
      </c>
      <c r="CB1114" s="43" t="str">
        <f t="shared" si="355"/>
        <v/>
      </c>
      <c r="CC1114" s="122" t="str">
        <f>IF($BZ1114="","",SUM($BZ$2:$BZ1114))</f>
        <v/>
      </c>
      <c r="CD1114" s="43" t="str">
        <f>IF($BZ1114="","",$BU$19*(SUM($BZ$2:$BZ1114)))</f>
        <v/>
      </c>
    </row>
    <row r="1115" spans="1:82">
      <c r="A1115" s="4" t="str">
        <f t="shared" si="356"/>
        <v/>
      </c>
      <c r="B1115" s="21" t="str">
        <f>IF(Investments_Import!A1115="","",Investments_Import!A1115)</f>
        <v/>
      </c>
      <c r="C1115" s="22" t="str">
        <f t="shared" si="349"/>
        <v/>
      </c>
      <c r="D1115" s="51" t="str">
        <f t="shared" si="357"/>
        <v/>
      </c>
      <c r="E1115" s="3" t="str">
        <f>IF(Investments_Import!B1115="","",Investments_Import!B1115)</f>
        <v/>
      </c>
      <c r="F1115" s="54" t="str">
        <f t="shared" si="358"/>
        <v xml:space="preserve"> </v>
      </c>
      <c r="G1115" s="54" t="str">
        <f>IF($B1115="","",COUNTIF($F$2:$F1115,$F1115))</f>
        <v/>
      </c>
      <c r="H1115" s="53" t="str">
        <f t="shared" si="359"/>
        <v xml:space="preserve">  </v>
      </c>
      <c r="I1115" s="3" t="str">
        <f>IF(Investments_Import!C1115="","",Investments_Import!C1115)</f>
        <v/>
      </c>
      <c r="J1115" s="108" t="str">
        <f>IF(Investments_Import!D1115="","",Investments_Import!D1115)</f>
        <v/>
      </c>
      <c r="K1115" s="108" t="str">
        <f t="shared" si="360"/>
        <v/>
      </c>
      <c r="L1115" s="47" t="str">
        <f>IF(Investments_Import!E1115="","",Investments_Import!E1115)</f>
        <v/>
      </c>
      <c r="M1115" s="47" t="str">
        <f t="shared" si="350"/>
        <v/>
      </c>
      <c r="N1115" s="31" t="str">
        <f>IF(Investments_Import!F1115="","",Investments_Import!F1115)</f>
        <v/>
      </c>
      <c r="O1115" s="31" t="str">
        <f t="shared" si="351"/>
        <v/>
      </c>
      <c r="P1115" s="3" t="str">
        <f>IF(Investments_Import!G1115="","",Investments_Import!G1115)</f>
        <v/>
      </c>
      <c r="Q1115" s="3" t="str">
        <f>IF(Investments_Import!H1115="","",Investments_Import!H1115)</f>
        <v/>
      </c>
      <c r="R1115" s="37" t="str">
        <f t="shared" si="352"/>
        <v/>
      </c>
      <c r="S1115" s="37" t="str">
        <f t="shared" si="353"/>
        <v/>
      </c>
      <c r="U1115" s="36" t="str">
        <f>IF(Mining_Import!A1115="","",Mining_Import!A1115)</f>
        <v/>
      </c>
      <c r="V1115" s="22" t="str">
        <f t="shared" si="361"/>
        <v/>
      </c>
      <c r="W1115" s="127" t="str">
        <f t="shared" si="362"/>
        <v/>
      </c>
      <c r="X1115" s="127" t="str">
        <f t="shared" si="363"/>
        <v/>
      </c>
      <c r="Y1115" s="127" t="str">
        <f t="shared" si="364"/>
        <v/>
      </c>
      <c r="Z1115" s="36" t="str">
        <f>IF(Mining_Import!B1115="","",Mining_Import!B1115)</f>
        <v/>
      </c>
      <c r="AA1115" s="184" t="str">
        <f>IF(Mining_Import!$C1115="","",Mining_Import!$C1115)</f>
        <v/>
      </c>
      <c r="AB1115" s="122" t="str">
        <f t="shared" si="365"/>
        <v/>
      </c>
      <c r="AC1115" s="122" t="str">
        <f>IF($Y1115&gt;Dashboard!$Q$19,$AB1115,"")</f>
        <v/>
      </c>
      <c r="AD1115" s="43" t="str">
        <f t="shared" si="366"/>
        <v/>
      </c>
      <c r="AE1115" s="36" t="str">
        <f>IF(Mining_Import!D1115="","",Mining_Import!D1115)</f>
        <v/>
      </c>
      <c r="AF1115" s="36" t="str">
        <f>IF(Mining_Import!E1115="","",Mining_Import!E1115)</f>
        <v/>
      </c>
      <c r="AG1115" s="36" t="str">
        <f>IF(Mining_Import!F1115="","",Mining_Import!F1115)</f>
        <v/>
      </c>
      <c r="AH1115" s="36" t="str">
        <f>IF(Mining_Import!G1115="","",Mining_Import!G1115)</f>
        <v/>
      </c>
      <c r="AI1115" s="36" t="str">
        <f>IF(Mining_Import!H1115="","",Mining_Import!H1115)</f>
        <v/>
      </c>
      <c r="AJ1115" s="36" t="str">
        <f>IF(Mining_Import!I1115="","",Mining_Import!I1115)</f>
        <v/>
      </c>
      <c r="BY1115" s="120" t="str">
        <f t="shared" si="354"/>
        <v/>
      </c>
      <c r="BZ1115" s="184" t="str">
        <f t="shared" si="367"/>
        <v/>
      </c>
      <c r="CA1115" s="37" t="str">
        <f>IFERROR(VLOOKUP($BY1115,Account_Value!$C$2:$F$2500,4,0),"")</f>
        <v/>
      </c>
      <c r="CB1115" s="43" t="str">
        <f t="shared" si="355"/>
        <v/>
      </c>
      <c r="CC1115" s="122" t="str">
        <f>IF($BZ1115="","",SUM($BZ$2:$BZ1115))</f>
        <v/>
      </c>
      <c r="CD1115" s="43" t="str">
        <f>IF($BZ1115="","",$BU$19*(SUM($BZ$2:$BZ1115)))</f>
        <v/>
      </c>
    </row>
    <row r="1116" spans="1:82">
      <c r="A1116" s="4" t="str">
        <f t="shared" si="356"/>
        <v/>
      </c>
      <c r="B1116" s="21" t="str">
        <f>IF(Investments_Import!A1116="","",Investments_Import!A1116)</f>
        <v/>
      </c>
      <c r="C1116" s="22" t="str">
        <f t="shared" si="349"/>
        <v/>
      </c>
      <c r="D1116" s="51" t="str">
        <f t="shared" si="357"/>
        <v/>
      </c>
      <c r="E1116" s="3" t="str">
        <f>IF(Investments_Import!B1116="","",Investments_Import!B1116)</f>
        <v/>
      </c>
      <c r="F1116" s="54" t="str">
        <f t="shared" si="358"/>
        <v xml:space="preserve"> </v>
      </c>
      <c r="G1116" s="54" t="str">
        <f>IF($B1116="","",COUNTIF($F$2:$F1116,$F1116))</f>
        <v/>
      </c>
      <c r="H1116" s="53" t="str">
        <f t="shared" si="359"/>
        <v xml:space="preserve">  </v>
      </c>
      <c r="I1116" s="3" t="str">
        <f>IF(Investments_Import!C1116="","",Investments_Import!C1116)</f>
        <v/>
      </c>
      <c r="J1116" s="108" t="str">
        <f>IF(Investments_Import!D1116="","",Investments_Import!D1116)</f>
        <v/>
      </c>
      <c r="K1116" s="108" t="str">
        <f t="shared" si="360"/>
        <v/>
      </c>
      <c r="L1116" s="47" t="str">
        <f>IF(Investments_Import!E1116="","",Investments_Import!E1116)</f>
        <v/>
      </c>
      <c r="M1116" s="47" t="str">
        <f t="shared" si="350"/>
        <v/>
      </c>
      <c r="N1116" s="31" t="str">
        <f>IF(Investments_Import!F1116="","",Investments_Import!F1116)</f>
        <v/>
      </c>
      <c r="O1116" s="31" t="str">
        <f t="shared" si="351"/>
        <v/>
      </c>
      <c r="P1116" s="3" t="str">
        <f>IF(Investments_Import!G1116="","",Investments_Import!G1116)</f>
        <v/>
      </c>
      <c r="Q1116" s="3" t="str">
        <f>IF(Investments_Import!H1116="","",Investments_Import!H1116)</f>
        <v/>
      </c>
      <c r="R1116" s="37" t="str">
        <f t="shared" si="352"/>
        <v/>
      </c>
      <c r="S1116" s="37" t="str">
        <f t="shared" si="353"/>
        <v/>
      </c>
      <c r="U1116" s="36" t="str">
        <f>IF(Mining_Import!A1116="","",Mining_Import!A1116)</f>
        <v/>
      </c>
      <c r="V1116" s="22" t="str">
        <f t="shared" si="361"/>
        <v/>
      </c>
      <c r="W1116" s="127" t="str">
        <f t="shared" si="362"/>
        <v/>
      </c>
      <c r="X1116" s="127" t="str">
        <f t="shared" si="363"/>
        <v/>
      </c>
      <c r="Y1116" s="127" t="str">
        <f t="shared" si="364"/>
        <v/>
      </c>
      <c r="Z1116" s="36" t="str">
        <f>IF(Mining_Import!B1116="","",Mining_Import!B1116)</f>
        <v/>
      </c>
      <c r="AA1116" s="184" t="str">
        <f>IF(Mining_Import!$C1116="","",Mining_Import!$C1116)</f>
        <v/>
      </c>
      <c r="AB1116" s="122" t="str">
        <f t="shared" si="365"/>
        <v/>
      </c>
      <c r="AC1116" s="122" t="str">
        <f>IF($Y1116&gt;Dashboard!$Q$19,$AB1116,"")</f>
        <v/>
      </c>
      <c r="AD1116" s="43" t="str">
        <f t="shared" si="366"/>
        <v/>
      </c>
      <c r="AE1116" s="36" t="str">
        <f>IF(Mining_Import!D1116="","",Mining_Import!D1116)</f>
        <v/>
      </c>
      <c r="AF1116" s="36" t="str">
        <f>IF(Mining_Import!E1116="","",Mining_Import!E1116)</f>
        <v/>
      </c>
      <c r="AG1116" s="36" t="str">
        <f>IF(Mining_Import!F1116="","",Mining_Import!F1116)</f>
        <v/>
      </c>
      <c r="AH1116" s="36" t="str">
        <f>IF(Mining_Import!G1116="","",Mining_Import!G1116)</f>
        <v/>
      </c>
      <c r="AI1116" s="36" t="str">
        <f>IF(Mining_Import!H1116="","",Mining_Import!H1116)</f>
        <v/>
      </c>
      <c r="AJ1116" s="36" t="str">
        <f>IF(Mining_Import!I1116="","",Mining_Import!I1116)</f>
        <v/>
      </c>
      <c r="BY1116" s="120" t="str">
        <f t="shared" si="354"/>
        <v/>
      </c>
      <c r="BZ1116" s="184" t="str">
        <f t="shared" si="367"/>
        <v/>
      </c>
      <c r="CA1116" s="37" t="str">
        <f>IFERROR(VLOOKUP($BY1116,Account_Value!$C$2:$F$2500,4,0),"")</f>
        <v/>
      </c>
      <c r="CB1116" s="43" t="str">
        <f t="shared" si="355"/>
        <v/>
      </c>
      <c r="CC1116" s="122" t="str">
        <f>IF($BZ1116="","",SUM($BZ$2:$BZ1116))</f>
        <v/>
      </c>
      <c r="CD1116" s="43" t="str">
        <f>IF($BZ1116="","",$BU$19*(SUM($BZ$2:$BZ1116)))</f>
        <v/>
      </c>
    </row>
    <row r="1117" spans="1:82">
      <c r="A1117" s="4" t="str">
        <f t="shared" si="356"/>
        <v/>
      </c>
      <c r="B1117" s="21" t="str">
        <f>IF(Investments_Import!A1117="","",Investments_Import!A1117)</f>
        <v/>
      </c>
      <c r="C1117" s="22" t="str">
        <f t="shared" si="349"/>
        <v/>
      </c>
      <c r="D1117" s="51" t="str">
        <f t="shared" si="357"/>
        <v/>
      </c>
      <c r="E1117" s="3" t="str">
        <f>IF(Investments_Import!B1117="","",Investments_Import!B1117)</f>
        <v/>
      </c>
      <c r="F1117" s="54" t="str">
        <f t="shared" si="358"/>
        <v xml:space="preserve"> </v>
      </c>
      <c r="G1117" s="54" t="str">
        <f>IF($B1117="","",COUNTIF($F$2:$F1117,$F1117))</f>
        <v/>
      </c>
      <c r="H1117" s="53" t="str">
        <f t="shared" si="359"/>
        <v xml:space="preserve">  </v>
      </c>
      <c r="I1117" s="3" t="str">
        <f>IF(Investments_Import!C1117="","",Investments_Import!C1117)</f>
        <v/>
      </c>
      <c r="J1117" s="108" t="str">
        <f>IF(Investments_Import!D1117="","",Investments_Import!D1117)</f>
        <v/>
      </c>
      <c r="K1117" s="108" t="str">
        <f t="shared" si="360"/>
        <v/>
      </c>
      <c r="L1117" s="47" t="str">
        <f>IF(Investments_Import!E1117="","",Investments_Import!E1117)</f>
        <v/>
      </c>
      <c r="M1117" s="47" t="str">
        <f t="shared" si="350"/>
        <v/>
      </c>
      <c r="N1117" s="31" t="str">
        <f>IF(Investments_Import!F1117="","",Investments_Import!F1117)</f>
        <v/>
      </c>
      <c r="O1117" s="31" t="str">
        <f t="shared" si="351"/>
        <v/>
      </c>
      <c r="P1117" s="3" t="str">
        <f>IF(Investments_Import!G1117="","",Investments_Import!G1117)</f>
        <v/>
      </c>
      <c r="Q1117" s="3" t="str">
        <f>IF(Investments_Import!H1117="","",Investments_Import!H1117)</f>
        <v/>
      </c>
      <c r="R1117" s="37" t="str">
        <f t="shared" si="352"/>
        <v/>
      </c>
      <c r="S1117" s="37" t="str">
        <f t="shared" si="353"/>
        <v/>
      </c>
      <c r="U1117" s="36" t="str">
        <f>IF(Mining_Import!A1117="","",Mining_Import!A1117)</f>
        <v/>
      </c>
      <c r="V1117" s="22" t="str">
        <f t="shared" si="361"/>
        <v/>
      </c>
      <c r="W1117" s="127" t="str">
        <f t="shared" si="362"/>
        <v/>
      </c>
      <c r="X1117" s="127" t="str">
        <f t="shared" si="363"/>
        <v/>
      </c>
      <c r="Y1117" s="127" t="str">
        <f t="shared" si="364"/>
        <v/>
      </c>
      <c r="Z1117" s="36" t="str">
        <f>IF(Mining_Import!B1117="","",Mining_Import!B1117)</f>
        <v/>
      </c>
      <c r="AA1117" s="184" t="str">
        <f>IF(Mining_Import!$C1117="","",Mining_Import!$C1117)</f>
        <v/>
      </c>
      <c r="AB1117" s="122" t="str">
        <f t="shared" si="365"/>
        <v/>
      </c>
      <c r="AC1117" s="122" t="str">
        <f>IF($Y1117&gt;Dashboard!$Q$19,$AB1117,"")</f>
        <v/>
      </c>
      <c r="AD1117" s="43" t="str">
        <f t="shared" si="366"/>
        <v/>
      </c>
      <c r="AE1117" s="36" t="str">
        <f>IF(Mining_Import!D1117="","",Mining_Import!D1117)</f>
        <v/>
      </c>
      <c r="AF1117" s="36" t="str">
        <f>IF(Mining_Import!E1117="","",Mining_Import!E1117)</f>
        <v/>
      </c>
      <c r="AG1117" s="36" t="str">
        <f>IF(Mining_Import!F1117="","",Mining_Import!F1117)</f>
        <v/>
      </c>
      <c r="AH1117" s="36" t="str">
        <f>IF(Mining_Import!G1117="","",Mining_Import!G1117)</f>
        <v/>
      </c>
      <c r="AI1117" s="36" t="str">
        <f>IF(Mining_Import!H1117="","",Mining_Import!H1117)</f>
        <v/>
      </c>
      <c r="AJ1117" s="36" t="str">
        <f>IF(Mining_Import!I1117="","",Mining_Import!I1117)</f>
        <v/>
      </c>
      <c r="BY1117" s="120" t="str">
        <f t="shared" si="354"/>
        <v/>
      </c>
      <c r="BZ1117" s="184" t="str">
        <f t="shared" si="367"/>
        <v/>
      </c>
      <c r="CA1117" s="37" t="str">
        <f>IFERROR(VLOOKUP($BY1117,Account_Value!$C$2:$F$2500,4,0),"")</f>
        <v/>
      </c>
      <c r="CB1117" s="43" t="str">
        <f t="shared" si="355"/>
        <v/>
      </c>
      <c r="CC1117" s="122" t="str">
        <f>IF($BZ1117="","",SUM($BZ$2:$BZ1117))</f>
        <v/>
      </c>
      <c r="CD1117" s="43" t="str">
        <f>IF($BZ1117="","",$BU$19*(SUM($BZ$2:$BZ1117)))</f>
        <v/>
      </c>
    </row>
    <row r="1118" spans="1:82">
      <c r="A1118" s="4" t="str">
        <f t="shared" si="356"/>
        <v/>
      </c>
      <c r="B1118" s="21" t="str">
        <f>IF(Investments_Import!A1118="","",Investments_Import!A1118)</f>
        <v/>
      </c>
      <c r="C1118" s="22" t="str">
        <f t="shared" si="349"/>
        <v/>
      </c>
      <c r="D1118" s="51" t="str">
        <f t="shared" si="357"/>
        <v/>
      </c>
      <c r="E1118" s="3" t="str">
        <f>IF(Investments_Import!B1118="","",Investments_Import!B1118)</f>
        <v/>
      </c>
      <c r="F1118" s="54" t="str">
        <f t="shared" si="358"/>
        <v xml:space="preserve"> </v>
      </c>
      <c r="G1118" s="54" t="str">
        <f>IF($B1118="","",COUNTIF($F$2:$F1118,$F1118))</f>
        <v/>
      </c>
      <c r="H1118" s="53" t="str">
        <f t="shared" si="359"/>
        <v xml:space="preserve">  </v>
      </c>
      <c r="I1118" s="3" t="str">
        <f>IF(Investments_Import!C1118="","",Investments_Import!C1118)</f>
        <v/>
      </c>
      <c r="J1118" s="108" t="str">
        <f>IF(Investments_Import!D1118="","",Investments_Import!D1118)</f>
        <v/>
      </c>
      <c r="K1118" s="108" t="str">
        <f t="shared" si="360"/>
        <v/>
      </c>
      <c r="L1118" s="47" t="str">
        <f>IF(Investments_Import!E1118="","",Investments_Import!E1118)</f>
        <v/>
      </c>
      <c r="M1118" s="47" t="str">
        <f t="shared" si="350"/>
        <v/>
      </c>
      <c r="N1118" s="31" t="str">
        <f>IF(Investments_Import!F1118="","",Investments_Import!F1118)</f>
        <v/>
      </c>
      <c r="O1118" s="31" t="str">
        <f t="shared" si="351"/>
        <v/>
      </c>
      <c r="P1118" s="3" t="str">
        <f>IF(Investments_Import!G1118="","",Investments_Import!G1118)</f>
        <v/>
      </c>
      <c r="Q1118" s="3" t="str">
        <f>IF(Investments_Import!H1118="","",Investments_Import!H1118)</f>
        <v/>
      </c>
      <c r="R1118" s="37" t="str">
        <f t="shared" si="352"/>
        <v/>
      </c>
      <c r="S1118" s="37" t="str">
        <f t="shared" si="353"/>
        <v/>
      </c>
      <c r="U1118" s="36" t="str">
        <f>IF(Mining_Import!A1118="","",Mining_Import!A1118)</f>
        <v/>
      </c>
      <c r="V1118" s="22" t="str">
        <f t="shared" si="361"/>
        <v/>
      </c>
      <c r="W1118" s="127" t="str">
        <f t="shared" si="362"/>
        <v/>
      </c>
      <c r="X1118" s="127" t="str">
        <f t="shared" si="363"/>
        <v/>
      </c>
      <c r="Y1118" s="127" t="str">
        <f t="shared" si="364"/>
        <v/>
      </c>
      <c r="Z1118" s="36" t="str">
        <f>IF(Mining_Import!B1118="","",Mining_Import!B1118)</f>
        <v/>
      </c>
      <c r="AA1118" s="184" t="str">
        <f>IF(Mining_Import!$C1118="","",Mining_Import!$C1118)</f>
        <v/>
      </c>
      <c r="AB1118" s="122" t="str">
        <f t="shared" si="365"/>
        <v/>
      </c>
      <c r="AC1118" s="122" t="str">
        <f>IF($Y1118&gt;Dashboard!$Q$19,$AB1118,"")</f>
        <v/>
      </c>
      <c r="AD1118" s="43" t="str">
        <f t="shared" si="366"/>
        <v/>
      </c>
      <c r="AE1118" s="36" t="str">
        <f>IF(Mining_Import!D1118="","",Mining_Import!D1118)</f>
        <v/>
      </c>
      <c r="AF1118" s="36" t="str">
        <f>IF(Mining_Import!E1118="","",Mining_Import!E1118)</f>
        <v/>
      </c>
      <c r="AG1118" s="36" t="str">
        <f>IF(Mining_Import!F1118="","",Mining_Import!F1118)</f>
        <v/>
      </c>
      <c r="AH1118" s="36" t="str">
        <f>IF(Mining_Import!G1118="","",Mining_Import!G1118)</f>
        <v/>
      </c>
      <c r="AI1118" s="36" t="str">
        <f>IF(Mining_Import!H1118="","",Mining_Import!H1118)</f>
        <v/>
      </c>
      <c r="AJ1118" s="36" t="str">
        <f>IF(Mining_Import!I1118="","",Mining_Import!I1118)</f>
        <v/>
      </c>
      <c r="BY1118" s="120" t="str">
        <f t="shared" si="354"/>
        <v/>
      </c>
      <c r="BZ1118" s="184" t="str">
        <f t="shared" si="367"/>
        <v/>
      </c>
      <c r="CA1118" s="37" t="str">
        <f>IFERROR(VLOOKUP($BY1118,Account_Value!$C$2:$F$2500,4,0),"")</f>
        <v/>
      </c>
      <c r="CB1118" s="43" t="str">
        <f t="shared" si="355"/>
        <v/>
      </c>
      <c r="CC1118" s="122" t="str">
        <f>IF($BZ1118="","",SUM($BZ$2:$BZ1118))</f>
        <v/>
      </c>
      <c r="CD1118" s="43" t="str">
        <f>IF($BZ1118="","",$BU$19*(SUM($BZ$2:$BZ1118)))</f>
        <v/>
      </c>
    </row>
    <row r="1119" spans="1:82">
      <c r="A1119" s="4" t="str">
        <f t="shared" si="356"/>
        <v/>
      </c>
      <c r="B1119" s="21" t="str">
        <f>IF(Investments_Import!A1119="","",Investments_Import!A1119)</f>
        <v/>
      </c>
      <c r="C1119" s="22" t="str">
        <f t="shared" si="349"/>
        <v/>
      </c>
      <c r="D1119" s="51" t="str">
        <f t="shared" si="357"/>
        <v/>
      </c>
      <c r="E1119" s="3" t="str">
        <f>IF(Investments_Import!B1119="","",Investments_Import!B1119)</f>
        <v/>
      </c>
      <c r="F1119" s="54" t="str">
        <f t="shared" si="358"/>
        <v xml:space="preserve"> </v>
      </c>
      <c r="G1119" s="54" t="str">
        <f>IF($B1119="","",COUNTIF($F$2:$F1119,$F1119))</f>
        <v/>
      </c>
      <c r="H1119" s="53" t="str">
        <f t="shared" si="359"/>
        <v xml:space="preserve">  </v>
      </c>
      <c r="I1119" s="3" t="str">
        <f>IF(Investments_Import!C1119="","",Investments_Import!C1119)</f>
        <v/>
      </c>
      <c r="J1119" s="108" t="str">
        <f>IF(Investments_Import!D1119="","",Investments_Import!D1119)</f>
        <v/>
      </c>
      <c r="K1119" s="108" t="str">
        <f t="shared" si="360"/>
        <v/>
      </c>
      <c r="L1119" s="47" t="str">
        <f>IF(Investments_Import!E1119="","",Investments_Import!E1119)</f>
        <v/>
      </c>
      <c r="M1119" s="47" t="str">
        <f t="shared" si="350"/>
        <v/>
      </c>
      <c r="N1119" s="31" t="str">
        <f>IF(Investments_Import!F1119="","",Investments_Import!F1119)</f>
        <v/>
      </c>
      <c r="O1119" s="31" t="str">
        <f t="shared" si="351"/>
        <v/>
      </c>
      <c r="P1119" s="3" t="str">
        <f>IF(Investments_Import!G1119="","",Investments_Import!G1119)</f>
        <v/>
      </c>
      <c r="Q1119" s="3" t="str">
        <f>IF(Investments_Import!H1119="","",Investments_Import!H1119)</f>
        <v/>
      </c>
      <c r="R1119" s="37" t="str">
        <f t="shared" si="352"/>
        <v/>
      </c>
      <c r="S1119" s="37" t="str">
        <f t="shared" si="353"/>
        <v/>
      </c>
      <c r="U1119" s="36" t="str">
        <f>IF(Mining_Import!A1119="","",Mining_Import!A1119)</f>
        <v/>
      </c>
      <c r="V1119" s="22" t="str">
        <f t="shared" si="361"/>
        <v/>
      </c>
      <c r="W1119" s="127" t="str">
        <f t="shared" si="362"/>
        <v/>
      </c>
      <c r="X1119" s="127" t="str">
        <f t="shared" si="363"/>
        <v/>
      </c>
      <c r="Y1119" s="127" t="str">
        <f t="shared" si="364"/>
        <v/>
      </c>
      <c r="Z1119" s="36" t="str">
        <f>IF(Mining_Import!B1119="","",Mining_Import!B1119)</f>
        <v/>
      </c>
      <c r="AA1119" s="184" t="str">
        <f>IF(Mining_Import!$C1119="","",Mining_Import!$C1119)</f>
        <v/>
      </c>
      <c r="AB1119" s="122" t="str">
        <f t="shared" si="365"/>
        <v/>
      </c>
      <c r="AC1119" s="122" t="str">
        <f>IF($Y1119&gt;Dashboard!$Q$19,$AB1119,"")</f>
        <v/>
      </c>
      <c r="AD1119" s="43" t="str">
        <f t="shared" si="366"/>
        <v/>
      </c>
      <c r="AE1119" s="36" t="str">
        <f>IF(Mining_Import!D1119="","",Mining_Import!D1119)</f>
        <v/>
      </c>
      <c r="AF1119" s="36" t="str">
        <f>IF(Mining_Import!E1119="","",Mining_Import!E1119)</f>
        <v/>
      </c>
      <c r="AG1119" s="36" t="str">
        <f>IF(Mining_Import!F1119="","",Mining_Import!F1119)</f>
        <v/>
      </c>
      <c r="AH1119" s="36" t="str">
        <f>IF(Mining_Import!G1119="","",Mining_Import!G1119)</f>
        <v/>
      </c>
      <c r="AI1119" s="36" t="str">
        <f>IF(Mining_Import!H1119="","",Mining_Import!H1119)</f>
        <v/>
      </c>
      <c r="AJ1119" s="36" t="str">
        <f>IF(Mining_Import!I1119="","",Mining_Import!I1119)</f>
        <v/>
      </c>
      <c r="BY1119" s="120" t="str">
        <f t="shared" si="354"/>
        <v/>
      </c>
      <c r="BZ1119" s="184" t="str">
        <f t="shared" si="367"/>
        <v/>
      </c>
      <c r="CA1119" s="37" t="str">
        <f>IFERROR(VLOOKUP($BY1119,Account_Value!$C$2:$F$2500,4,0),"")</f>
        <v/>
      </c>
      <c r="CB1119" s="43" t="str">
        <f t="shared" si="355"/>
        <v/>
      </c>
      <c r="CC1119" s="122" t="str">
        <f>IF($BZ1119="","",SUM($BZ$2:$BZ1119))</f>
        <v/>
      </c>
      <c r="CD1119" s="43" t="str">
        <f>IF($BZ1119="","",$BU$19*(SUM($BZ$2:$BZ1119)))</f>
        <v/>
      </c>
    </row>
    <row r="1120" spans="1:82">
      <c r="A1120" s="4" t="str">
        <f t="shared" si="356"/>
        <v/>
      </c>
      <c r="B1120" s="21" t="str">
        <f>IF(Investments_Import!A1120="","",Investments_Import!A1120)</f>
        <v/>
      </c>
      <c r="C1120" s="22" t="str">
        <f t="shared" si="349"/>
        <v/>
      </c>
      <c r="D1120" s="51" t="str">
        <f t="shared" si="357"/>
        <v/>
      </c>
      <c r="E1120" s="3" t="str">
        <f>IF(Investments_Import!B1120="","",Investments_Import!B1120)</f>
        <v/>
      </c>
      <c r="F1120" s="54" t="str">
        <f t="shared" si="358"/>
        <v xml:space="preserve"> </v>
      </c>
      <c r="G1120" s="54" t="str">
        <f>IF($B1120="","",COUNTIF($F$2:$F1120,$F1120))</f>
        <v/>
      </c>
      <c r="H1120" s="53" t="str">
        <f t="shared" si="359"/>
        <v xml:space="preserve">  </v>
      </c>
      <c r="I1120" s="3" t="str">
        <f>IF(Investments_Import!C1120="","",Investments_Import!C1120)</f>
        <v/>
      </c>
      <c r="J1120" s="108" t="str">
        <f>IF(Investments_Import!D1120="","",Investments_Import!D1120)</f>
        <v/>
      </c>
      <c r="K1120" s="108" t="str">
        <f t="shared" si="360"/>
        <v/>
      </c>
      <c r="L1120" s="47" t="str">
        <f>IF(Investments_Import!E1120="","",Investments_Import!E1120)</f>
        <v/>
      </c>
      <c r="M1120" s="47" t="str">
        <f t="shared" si="350"/>
        <v/>
      </c>
      <c r="N1120" s="31" t="str">
        <f>IF(Investments_Import!F1120="","",Investments_Import!F1120)</f>
        <v/>
      </c>
      <c r="O1120" s="31" t="str">
        <f t="shared" si="351"/>
        <v/>
      </c>
      <c r="P1120" s="3" t="str">
        <f>IF(Investments_Import!G1120="","",Investments_Import!G1120)</f>
        <v/>
      </c>
      <c r="Q1120" s="3" t="str">
        <f>IF(Investments_Import!H1120="","",Investments_Import!H1120)</f>
        <v/>
      </c>
      <c r="R1120" s="37" t="str">
        <f t="shared" si="352"/>
        <v/>
      </c>
      <c r="S1120" s="37" t="str">
        <f t="shared" si="353"/>
        <v/>
      </c>
      <c r="U1120" s="36" t="str">
        <f>IF(Mining_Import!A1120="","",Mining_Import!A1120)</f>
        <v/>
      </c>
      <c r="V1120" s="22" t="str">
        <f t="shared" si="361"/>
        <v/>
      </c>
      <c r="W1120" s="127" t="str">
        <f t="shared" si="362"/>
        <v/>
      </c>
      <c r="X1120" s="127" t="str">
        <f t="shared" si="363"/>
        <v/>
      </c>
      <c r="Y1120" s="127" t="str">
        <f t="shared" si="364"/>
        <v/>
      </c>
      <c r="Z1120" s="36" t="str">
        <f>IF(Mining_Import!B1120="","",Mining_Import!B1120)</f>
        <v/>
      </c>
      <c r="AA1120" s="184" t="str">
        <f>IF(Mining_Import!$C1120="","",Mining_Import!$C1120)</f>
        <v/>
      </c>
      <c r="AB1120" s="122" t="str">
        <f t="shared" si="365"/>
        <v/>
      </c>
      <c r="AC1120" s="122" t="str">
        <f>IF($Y1120&gt;Dashboard!$Q$19,$AB1120,"")</f>
        <v/>
      </c>
      <c r="AD1120" s="43" t="str">
        <f t="shared" si="366"/>
        <v/>
      </c>
      <c r="AE1120" s="36" t="str">
        <f>IF(Mining_Import!D1120="","",Mining_Import!D1120)</f>
        <v/>
      </c>
      <c r="AF1120" s="36" t="str">
        <f>IF(Mining_Import!E1120="","",Mining_Import!E1120)</f>
        <v/>
      </c>
      <c r="AG1120" s="36" t="str">
        <f>IF(Mining_Import!F1120="","",Mining_Import!F1120)</f>
        <v/>
      </c>
      <c r="AH1120" s="36" t="str">
        <f>IF(Mining_Import!G1120="","",Mining_Import!G1120)</f>
        <v/>
      </c>
      <c r="AI1120" s="36" t="str">
        <f>IF(Mining_Import!H1120="","",Mining_Import!H1120)</f>
        <v/>
      </c>
      <c r="AJ1120" s="36" t="str">
        <f>IF(Mining_Import!I1120="","",Mining_Import!I1120)</f>
        <v/>
      </c>
      <c r="BY1120" s="120" t="str">
        <f t="shared" si="354"/>
        <v/>
      </c>
      <c r="BZ1120" s="184" t="str">
        <f t="shared" si="367"/>
        <v/>
      </c>
      <c r="CA1120" s="37" t="str">
        <f>IFERROR(VLOOKUP($BY1120,Account_Value!$C$2:$F$2500,4,0),"")</f>
        <v/>
      </c>
      <c r="CB1120" s="43" t="str">
        <f t="shared" si="355"/>
        <v/>
      </c>
      <c r="CC1120" s="122" t="str">
        <f>IF($BZ1120="","",SUM($BZ$2:$BZ1120))</f>
        <v/>
      </c>
      <c r="CD1120" s="43" t="str">
        <f>IF($BZ1120="","",$BU$19*(SUM($BZ$2:$BZ1120)))</f>
        <v/>
      </c>
    </row>
    <row r="1121" spans="1:82">
      <c r="A1121" s="4" t="str">
        <f t="shared" si="356"/>
        <v/>
      </c>
      <c r="B1121" s="21" t="str">
        <f>IF(Investments_Import!A1121="","",Investments_Import!A1121)</f>
        <v/>
      </c>
      <c r="C1121" s="22" t="str">
        <f t="shared" si="349"/>
        <v/>
      </c>
      <c r="D1121" s="51" t="str">
        <f t="shared" si="357"/>
        <v/>
      </c>
      <c r="E1121" s="3" t="str">
        <f>IF(Investments_Import!B1121="","",Investments_Import!B1121)</f>
        <v/>
      </c>
      <c r="F1121" s="54" t="str">
        <f t="shared" si="358"/>
        <v xml:space="preserve"> </v>
      </c>
      <c r="G1121" s="54" t="str">
        <f>IF($B1121="","",COUNTIF($F$2:$F1121,$F1121))</f>
        <v/>
      </c>
      <c r="H1121" s="53" t="str">
        <f t="shared" si="359"/>
        <v xml:space="preserve">  </v>
      </c>
      <c r="I1121" s="3" t="str">
        <f>IF(Investments_Import!C1121="","",Investments_Import!C1121)</f>
        <v/>
      </c>
      <c r="J1121" s="108" t="str">
        <f>IF(Investments_Import!D1121="","",Investments_Import!D1121)</f>
        <v/>
      </c>
      <c r="K1121" s="108" t="str">
        <f t="shared" si="360"/>
        <v/>
      </c>
      <c r="L1121" s="47" t="str">
        <f>IF(Investments_Import!E1121="","",Investments_Import!E1121)</f>
        <v/>
      </c>
      <c r="M1121" s="47" t="str">
        <f t="shared" si="350"/>
        <v/>
      </c>
      <c r="N1121" s="31" t="str">
        <f>IF(Investments_Import!F1121="","",Investments_Import!F1121)</f>
        <v/>
      </c>
      <c r="O1121" s="31" t="str">
        <f t="shared" si="351"/>
        <v/>
      </c>
      <c r="P1121" s="3" t="str">
        <f>IF(Investments_Import!G1121="","",Investments_Import!G1121)</f>
        <v/>
      </c>
      <c r="Q1121" s="3" t="str">
        <f>IF(Investments_Import!H1121="","",Investments_Import!H1121)</f>
        <v/>
      </c>
      <c r="R1121" s="37" t="str">
        <f t="shared" si="352"/>
        <v/>
      </c>
      <c r="S1121" s="37" t="str">
        <f t="shared" si="353"/>
        <v/>
      </c>
      <c r="U1121" s="36" t="str">
        <f>IF(Mining_Import!A1121="","",Mining_Import!A1121)</f>
        <v/>
      </c>
      <c r="V1121" s="22" t="str">
        <f t="shared" si="361"/>
        <v/>
      </c>
      <c r="W1121" s="127" t="str">
        <f t="shared" si="362"/>
        <v/>
      </c>
      <c r="X1121" s="127" t="str">
        <f t="shared" si="363"/>
        <v/>
      </c>
      <c r="Y1121" s="127" t="str">
        <f t="shared" si="364"/>
        <v/>
      </c>
      <c r="Z1121" s="36" t="str">
        <f>IF(Mining_Import!B1121="","",Mining_Import!B1121)</f>
        <v/>
      </c>
      <c r="AA1121" s="184" t="str">
        <f>IF(Mining_Import!$C1121="","",Mining_Import!$C1121)</f>
        <v/>
      </c>
      <c r="AB1121" s="122" t="str">
        <f t="shared" si="365"/>
        <v/>
      </c>
      <c r="AC1121" s="122" t="str">
        <f>IF($Y1121&gt;Dashboard!$Q$19,$AB1121,"")</f>
        <v/>
      </c>
      <c r="AD1121" s="43" t="str">
        <f t="shared" si="366"/>
        <v/>
      </c>
      <c r="AE1121" s="36" t="str">
        <f>IF(Mining_Import!D1121="","",Mining_Import!D1121)</f>
        <v/>
      </c>
      <c r="AF1121" s="36" t="str">
        <f>IF(Mining_Import!E1121="","",Mining_Import!E1121)</f>
        <v/>
      </c>
      <c r="AG1121" s="36" t="str">
        <f>IF(Mining_Import!F1121="","",Mining_Import!F1121)</f>
        <v/>
      </c>
      <c r="AH1121" s="36" t="str">
        <f>IF(Mining_Import!G1121="","",Mining_Import!G1121)</f>
        <v/>
      </c>
      <c r="AI1121" s="36" t="str">
        <f>IF(Mining_Import!H1121="","",Mining_Import!H1121)</f>
        <v/>
      </c>
      <c r="AJ1121" s="36" t="str">
        <f>IF(Mining_Import!I1121="","",Mining_Import!I1121)</f>
        <v/>
      </c>
      <c r="BY1121" s="120" t="str">
        <f t="shared" si="354"/>
        <v/>
      </c>
      <c r="BZ1121" s="184" t="str">
        <f t="shared" si="367"/>
        <v/>
      </c>
      <c r="CA1121" s="37" t="str">
        <f>IFERROR(VLOOKUP($BY1121,Account_Value!$C$2:$F$2500,4,0),"")</f>
        <v/>
      </c>
      <c r="CB1121" s="43" t="str">
        <f t="shared" si="355"/>
        <v/>
      </c>
      <c r="CC1121" s="122" t="str">
        <f>IF($BZ1121="","",SUM($BZ$2:$BZ1121))</f>
        <v/>
      </c>
      <c r="CD1121" s="43" t="str">
        <f>IF($BZ1121="","",$BU$19*(SUM($BZ$2:$BZ1121)))</f>
        <v/>
      </c>
    </row>
    <row r="1122" spans="1:82">
      <c r="A1122" s="4" t="str">
        <f t="shared" si="356"/>
        <v/>
      </c>
      <c r="B1122" s="21" t="str">
        <f>IF(Investments_Import!A1122="","",Investments_Import!A1122)</f>
        <v/>
      </c>
      <c r="C1122" s="22" t="str">
        <f t="shared" si="349"/>
        <v/>
      </c>
      <c r="D1122" s="51" t="str">
        <f t="shared" si="357"/>
        <v/>
      </c>
      <c r="E1122" s="3" t="str">
        <f>IF(Investments_Import!B1122="","",Investments_Import!B1122)</f>
        <v/>
      </c>
      <c r="F1122" s="54" t="str">
        <f t="shared" si="358"/>
        <v xml:space="preserve"> </v>
      </c>
      <c r="G1122" s="54" t="str">
        <f>IF($B1122="","",COUNTIF($F$2:$F1122,$F1122))</f>
        <v/>
      </c>
      <c r="H1122" s="53" t="str">
        <f t="shared" si="359"/>
        <v xml:space="preserve">  </v>
      </c>
      <c r="I1122" s="3" t="str">
        <f>IF(Investments_Import!C1122="","",Investments_Import!C1122)</f>
        <v/>
      </c>
      <c r="J1122" s="108" t="str">
        <f>IF(Investments_Import!D1122="","",Investments_Import!D1122)</f>
        <v/>
      </c>
      <c r="K1122" s="108" t="str">
        <f t="shared" si="360"/>
        <v/>
      </c>
      <c r="L1122" s="47" t="str">
        <f>IF(Investments_Import!E1122="","",Investments_Import!E1122)</f>
        <v/>
      </c>
      <c r="M1122" s="47" t="str">
        <f t="shared" si="350"/>
        <v/>
      </c>
      <c r="N1122" s="31" t="str">
        <f>IF(Investments_Import!F1122="","",Investments_Import!F1122)</f>
        <v/>
      </c>
      <c r="O1122" s="31" t="str">
        <f t="shared" si="351"/>
        <v/>
      </c>
      <c r="P1122" s="3" t="str">
        <f>IF(Investments_Import!G1122="","",Investments_Import!G1122)</f>
        <v/>
      </c>
      <c r="Q1122" s="3" t="str">
        <f>IF(Investments_Import!H1122="","",Investments_Import!H1122)</f>
        <v/>
      </c>
      <c r="R1122" s="37" t="str">
        <f t="shared" si="352"/>
        <v/>
      </c>
      <c r="S1122" s="37" t="str">
        <f t="shared" si="353"/>
        <v/>
      </c>
      <c r="U1122" s="36" t="str">
        <f>IF(Mining_Import!A1122="","",Mining_Import!A1122)</f>
        <v/>
      </c>
      <c r="V1122" s="22" t="str">
        <f t="shared" si="361"/>
        <v/>
      </c>
      <c r="W1122" s="127" t="str">
        <f t="shared" si="362"/>
        <v/>
      </c>
      <c r="X1122" s="127" t="str">
        <f t="shared" si="363"/>
        <v/>
      </c>
      <c r="Y1122" s="127" t="str">
        <f t="shared" si="364"/>
        <v/>
      </c>
      <c r="Z1122" s="36" t="str">
        <f>IF(Mining_Import!B1122="","",Mining_Import!B1122)</f>
        <v/>
      </c>
      <c r="AA1122" s="184" t="str">
        <f>IF(Mining_Import!$C1122="","",Mining_Import!$C1122)</f>
        <v/>
      </c>
      <c r="AB1122" s="122" t="str">
        <f t="shared" si="365"/>
        <v/>
      </c>
      <c r="AC1122" s="122" t="str">
        <f>IF($Y1122&gt;Dashboard!$Q$19,$AB1122,"")</f>
        <v/>
      </c>
      <c r="AD1122" s="43" t="str">
        <f t="shared" si="366"/>
        <v/>
      </c>
      <c r="AE1122" s="36" t="str">
        <f>IF(Mining_Import!D1122="","",Mining_Import!D1122)</f>
        <v/>
      </c>
      <c r="AF1122" s="36" t="str">
        <f>IF(Mining_Import!E1122="","",Mining_Import!E1122)</f>
        <v/>
      </c>
      <c r="AG1122" s="36" t="str">
        <f>IF(Mining_Import!F1122="","",Mining_Import!F1122)</f>
        <v/>
      </c>
      <c r="AH1122" s="36" t="str">
        <f>IF(Mining_Import!G1122="","",Mining_Import!G1122)</f>
        <v/>
      </c>
      <c r="AI1122" s="36" t="str">
        <f>IF(Mining_Import!H1122="","",Mining_Import!H1122)</f>
        <v/>
      </c>
      <c r="AJ1122" s="36" t="str">
        <f>IF(Mining_Import!I1122="","",Mining_Import!I1122)</f>
        <v/>
      </c>
      <c r="BY1122" s="120" t="str">
        <f t="shared" si="354"/>
        <v/>
      </c>
      <c r="BZ1122" s="184" t="str">
        <f t="shared" si="367"/>
        <v/>
      </c>
      <c r="CA1122" s="37" t="str">
        <f>IFERROR(VLOOKUP($BY1122,Account_Value!$C$2:$F$2500,4,0),"")</f>
        <v/>
      </c>
      <c r="CB1122" s="43" t="str">
        <f t="shared" si="355"/>
        <v/>
      </c>
      <c r="CC1122" s="122" t="str">
        <f>IF($BZ1122="","",SUM($BZ$2:$BZ1122))</f>
        <v/>
      </c>
      <c r="CD1122" s="43" t="str">
        <f>IF($BZ1122="","",$BU$19*(SUM($BZ$2:$BZ1122)))</f>
        <v/>
      </c>
    </row>
    <row r="1123" spans="1:82">
      <c r="A1123" s="4" t="str">
        <f t="shared" si="356"/>
        <v/>
      </c>
      <c r="B1123" s="21" t="str">
        <f>IF(Investments_Import!A1123="","",Investments_Import!A1123)</f>
        <v/>
      </c>
      <c r="C1123" s="22" t="str">
        <f t="shared" si="349"/>
        <v/>
      </c>
      <c r="D1123" s="51" t="str">
        <f t="shared" si="357"/>
        <v/>
      </c>
      <c r="E1123" s="3" t="str">
        <f>IF(Investments_Import!B1123="","",Investments_Import!B1123)</f>
        <v/>
      </c>
      <c r="F1123" s="54" t="str">
        <f t="shared" si="358"/>
        <v xml:space="preserve"> </v>
      </c>
      <c r="G1123" s="54" t="str">
        <f>IF($B1123="","",COUNTIF($F$2:$F1123,$F1123))</f>
        <v/>
      </c>
      <c r="H1123" s="53" t="str">
        <f t="shared" si="359"/>
        <v xml:space="preserve">  </v>
      </c>
      <c r="I1123" s="3" t="str">
        <f>IF(Investments_Import!C1123="","",Investments_Import!C1123)</f>
        <v/>
      </c>
      <c r="J1123" s="108" t="str">
        <f>IF(Investments_Import!D1123="","",Investments_Import!D1123)</f>
        <v/>
      </c>
      <c r="K1123" s="108" t="str">
        <f t="shared" si="360"/>
        <v/>
      </c>
      <c r="L1123" s="47" t="str">
        <f>IF(Investments_Import!E1123="","",Investments_Import!E1123)</f>
        <v/>
      </c>
      <c r="M1123" s="47" t="str">
        <f t="shared" si="350"/>
        <v/>
      </c>
      <c r="N1123" s="31" t="str">
        <f>IF(Investments_Import!F1123="","",Investments_Import!F1123)</f>
        <v/>
      </c>
      <c r="O1123" s="31" t="str">
        <f t="shared" si="351"/>
        <v/>
      </c>
      <c r="P1123" s="3" t="str">
        <f>IF(Investments_Import!G1123="","",Investments_Import!G1123)</f>
        <v/>
      </c>
      <c r="Q1123" s="3" t="str">
        <f>IF(Investments_Import!H1123="","",Investments_Import!H1123)</f>
        <v/>
      </c>
      <c r="R1123" s="37" t="str">
        <f t="shared" si="352"/>
        <v/>
      </c>
      <c r="S1123" s="37" t="str">
        <f t="shared" si="353"/>
        <v/>
      </c>
      <c r="U1123" s="36" t="str">
        <f>IF(Mining_Import!A1123="","",Mining_Import!A1123)</f>
        <v/>
      </c>
      <c r="V1123" s="22" t="str">
        <f t="shared" si="361"/>
        <v/>
      </c>
      <c r="W1123" s="127" t="str">
        <f t="shared" si="362"/>
        <v/>
      </c>
      <c r="X1123" s="127" t="str">
        <f t="shared" si="363"/>
        <v/>
      </c>
      <c r="Y1123" s="127" t="str">
        <f t="shared" si="364"/>
        <v/>
      </c>
      <c r="Z1123" s="36" t="str">
        <f>IF(Mining_Import!B1123="","",Mining_Import!B1123)</f>
        <v/>
      </c>
      <c r="AA1123" s="184" t="str">
        <f>IF(Mining_Import!$C1123="","",Mining_Import!$C1123)</f>
        <v/>
      </c>
      <c r="AB1123" s="122" t="str">
        <f t="shared" si="365"/>
        <v/>
      </c>
      <c r="AC1123" s="122" t="str">
        <f>IF($Y1123&gt;Dashboard!$Q$19,$AB1123,"")</f>
        <v/>
      </c>
      <c r="AD1123" s="43" t="str">
        <f t="shared" si="366"/>
        <v/>
      </c>
      <c r="AE1123" s="36" t="str">
        <f>IF(Mining_Import!D1123="","",Mining_Import!D1123)</f>
        <v/>
      </c>
      <c r="AF1123" s="36" t="str">
        <f>IF(Mining_Import!E1123="","",Mining_Import!E1123)</f>
        <v/>
      </c>
      <c r="AG1123" s="36" t="str">
        <f>IF(Mining_Import!F1123="","",Mining_Import!F1123)</f>
        <v/>
      </c>
      <c r="AH1123" s="36" t="str">
        <f>IF(Mining_Import!G1123="","",Mining_Import!G1123)</f>
        <v/>
      </c>
      <c r="AI1123" s="36" t="str">
        <f>IF(Mining_Import!H1123="","",Mining_Import!H1123)</f>
        <v/>
      </c>
      <c r="AJ1123" s="36" t="str">
        <f>IF(Mining_Import!I1123="","",Mining_Import!I1123)</f>
        <v/>
      </c>
      <c r="BY1123" s="120" t="str">
        <f t="shared" si="354"/>
        <v/>
      </c>
      <c r="BZ1123" s="184" t="str">
        <f t="shared" si="367"/>
        <v/>
      </c>
      <c r="CA1123" s="37" t="str">
        <f>IFERROR(VLOOKUP($BY1123,Account_Value!$C$2:$F$2500,4,0),"")</f>
        <v/>
      </c>
      <c r="CB1123" s="43" t="str">
        <f t="shared" si="355"/>
        <v/>
      </c>
      <c r="CC1123" s="122" t="str">
        <f>IF($BZ1123="","",SUM($BZ$2:$BZ1123))</f>
        <v/>
      </c>
      <c r="CD1123" s="43" t="str">
        <f>IF($BZ1123="","",$BU$19*(SUM($BZ$2:$BZ1123)))</f>
        <v/>
      </c>
    </row>
    <row r="1124" spans="1:82">
      <c r="A1124" s="4" t="str">
        <f t="shared" si="356"/>
        <v/>
      </c>
      <c r="B1124" s="21" t="str">
        <f>IF(Investments_Import!A1124="","",Investments_Import!A1124)</f>
        <v/>
      </c>
      <c r="C1124" s="22" t="str">
        <f t="shared" si="349"/>
        <v/>
      </c>
      <c r="D1124" s="51" t="str">
        <f t="shared" si="357"/>
        <v/>
      </c>
      <c r="E1124" s="3" t="str">
        <f>IF(Investments_Import!B1124="","",Investments_Import!B1124)</f>
        <v/>
      </c>
      <c r="F1124" s="54" t="str">
        <f t="shared" si="358"/>
        <v xml:space="preserve"> </v>
      </c>
      <c r="G1124" s="54" t="str">
        <f>IF($B1124="","",COUNTIF($F$2:$F1124,$F1124))</f>
        <v/>
      </c>
      <c r="H1124" s="53" t="str">
        <f t="shared" si="359"/>
        <v xml:space="preserve">  </v>
      </c>
      <c r="I1124" s="3" t="str">
        <f>IF(Investments_Import!C1124="","",Investments_Import!C1124)</f>
        <v/>
      </c>
      <c r="J1124" s="108" t="str">
        <f>IF(Investments_Import!D1124="","",Investments_Import!D1124)</f>
        <v/>
      </c>
      <c r="K1124" s="108" t="str">
        <f t="shared" si="360"/>
        <v/>
      </c>
      <c r="L1124" s="47" t="str">
        <f>IF(Investments_Import!E1124="","",Investments_Import!E1124)</f>
        <v/>
      </c>
      <c r="M1124" s="47" t="str">
        <f t="shared" si="350"/>
        <v/>
      </c>
      <c r="N1124" s="31" t="str">
        <f>IF(Investments_Import!F1124="","",Investments_Import!F1124)</f>
        <v/>
      </c>
      <c r="O1124" s="31" t="str">
        <f t="shared" si="351"/>
        <v/>
      </c>
      <c r="P1124" s="3" t="str">
        <f>IF(Investments_Import!G1124="","",Investments_Import!G1124)</f>
        <v/>
      </c>
      <c r="Q1124" s="3" t="str">
        <f>IF(Investments_Import!H1124="","",Investments_Import!H1124)</f>
        <v/>
      </c>
      <c r="R1124" s="37" t="str">
        <f t="shared" si="352"/>
        <v/>
      </c>
      <c r="S1124" s="37" t="str">
        <f t="shared" si="353"/>
        <v/>
      </c>
      <c r="U1124" s="36" t="str">
        <f>IF(Mining_Import!A1124="","",Mining_Import!A1124)</f>
        <v/>
      </c>
      <c r="V1124" s="22" t="str">
        <f t="shared" si="361"/>
        <v/>
      </c>
      <c r="W1124" s="127" t="str">
        <f t="shared" si="362"/>
        <v/>
      </c>
      <c r="X1124" s="127" t="str">
        <f t="shared" si="363"/>
        <v/>
      </c>
      <c r="Y1124" s="127" t="str">
        <f t="shared" si="364"/>
        <v/>
      </c>
      <c r="Z1124" s="36" t="str">
        <f>IF(Mining_Import!B1124="","",Mining_Import!B1124)</f>
        <v/>
      </c>
      <c r="AA1124" s="184" t="str">
        <f>IF(Mining_Import!$C1124="","",Mining_Import!$C1124)</f>
        <v/>
      </c>
      <c r="AB1124" s="122" t="str">
        <f t="shared" si="365"/>
        <v/>
      </c>
      <c r="AC1124" s="122" t="str">
        <f>IF($Y1124&gt;Dashboard!$Q$19,$AB1124,"")</f>
        <v/>
      </c>
      <c r="AD1124" s="43" t="str">
        <f t="shared" si="366"/>
        <v/>
      </c>
      <c r="AE1124" s="36" t="str">
        <f>IF(Mining_Import!D1124="","",Mining_Import!D1124)</f>
        <v/>
      </c>
      <c r="AF1124" s="36" t="str">
        <f>IF(Mining_Import!E1124="","",Mining_Import!E1124)</f>
        <v/>
      </c>
      <c r="AG1124" s="36" t="str">
        <f>IF(Mining_Import!F1124="","",Mining_Import!F1124)</f>
        <v/>
      </c>
      <c r="AH1124" s="36" t="str">
        <f>IF(Mining_Import!G1124="","",Mining_Import!G1124)</f>
        <v/>
      </c>
      <c r="AI1124" s="36" t="str">
        <f>IF(Mining_Import!H1124="","",Mining_Import!H1124)</f>
        <v/>
      </c>
      <c r="AJ1124" s="36" t="str">
        <f>IF(Mining_Import!I1124="","",Mining_Import!I1124)</f>
        <v/>
      </c>
      <c r="BY1124" s="120" t="str">
        <f t="shared" si="354"/>
        <v/>
      </c>
      <c r="BZ1124" s="184" t="str">
        <f t="shared" si="367"/>
        <v/>
      </c>
      <c r="CA1124" s="37" t="str">
        <f>IFERROR(VLOOKUP($BY1124,Account_Value!$C$2:$F$2500,4,0),"")</f>
        <v/>
      </c>
      <c r="CB1124" s="43" t="str">
        <f t="shared" si="355"/>
        <v/>
      </c>
      <c r="CC1124" s="122" t="str">
        <f>IF($BZ1124="","",SUM($BZ$2:$BZ1124))</f>
        <v/>
      </c>
      <c r="CD1124" s="43" t="str">
        <f>IF($BZ1124="","",$BU$19*(SUM($BZ$2:$BZ1124)))</f>
        <v/>
      </c>
    </row>
    <row r="1125" spans="1:82">
      <c r="A1125" s="4" t="str">
        <f t="shared" si="356"/>
        <v/>
      </c>
      <c r="B1125" s="21" t="str">
        <f>IF(Investments_Import!A1125="","",Investments_Import!A1125)</f>
        <v/>
      </c>
      <c r="C1125" s="22" t="str">
        <f t="shared" si="349"/>
        <v/>
      </c>
      <c r="D1125" s="51" t="str">
        <f t="shared" si="357"/>
        <v/>
      </c>
      <c r="E1125" s="3" t="str">
        <f>IF(Investments_Import!B1125="","",Investments_Import!B1125)</f>
        <v/>
      </c>
      <c r="F1125" s="54" t="str">
        <f t="shared" si="358"/>
        <v xml:space="preserve"> </v>
      </c>
      <c r="G1125" s="54" t="str">
        <f>IF($B1125="","",COUNTIF($F$2:$F1125,$F1125))</f>
        <v/>
      </c>
      <c r="H1125" s="53" t="str">
        <f t="shared" si="359"/>
        <v xml:space="preserve">  </v>
      </c>
      <c r="I1125" s="3" t="str">
        <f>IF(Investments_Import!C1125="","",Investments_Import!C1125)</f>
        <v/>
      </c>
      <c r="J1125" s="108" t="str">
        <f>IF(Investments_Import!D1125="","",Investments_Import!D1125)</f>
        <v/>
      </c>
      <c r="K1125" s="108" t="str">
        <f t="shared" si="360"/>
        <v/>
      </c>
      <c r="L1125" s="47" t="str">
        <f>IF(Investments_Import!E1125="","",Investments_Import!E1125)</f>
        <v/>
      </c>
      <c r="M1125" s="47" t="str">
        <f t="shared" si="350"/>
        <v/>
      </c>
      <c r="N1125" s="31" t="str">
        <f>IF(Investments_Import!F1125="","",Investments_Import!F1125)</f>
        <v/>
      </c>
      <c r="O1125" s="31" t="str">
        <f t="shared" si="351"/>
        <v/>
      </c>
      <c r="P1125" s="3" t="str">
        <f>IF(Investments_Import!G1125="","",Investments_Import!G1125)</f>
        <v/>
      </c>
      <c r="Q1125" s="3" t="str">
        <f>IF(Investments_Import!H1125="","",Investments_Import!H1125)</f>
        <v/>
      </c>
      <c r="R1125" s="37" t="str">
        <f t="shared" si="352"/>
        <v/>
      </c>
      <c r="S1125" s="37" t="str">
        <f t="shared" si="353"/>
        <v/>
      </c>
      <c r="U1125" s="36" t="str">
        <f>IF(Mining_Import!A1125="","",Mining_Import!A1125)</f>
        <v/>
      </c>
      <c r="V1125" s="22" t="str">
        <f t="shared" si="361"/>
        <v/>
      </c>
      <c r="W1125" s="127" t="str">
        <f t="shared" si="362"/>
        <v/>
      </c>
      <c r="X1125" s="127" t="str">
        <f t="shared" si="363"/>
        <v/>
      </c>
      <c r="Y1125" s="127" t="str">
        <f t="shared" si="364"/>
        <v/>
      </c>
      <c r="Z1125" s="36" t="str">
        <f>IF(Mining_Import!B1125="","",Mining_Import!B1125)</f>
        <v/>
      </c>
      <c r="AA1125" s="184" t="str">
        <f>IF(Mining_Import!$C1125="","",Mining_Import!$C1125)</f>
        <v/>
      </c>
      <c r="AB1125" s="122" t="str">
        <f t="shared" si="365"/>
        <v/>
      </c>
      <c r="AC1125" s="122" t="str">
        <f>IF($Y1125&gt;Dashboard!$Q$19,$AB1125,"")</f>
        <v/>
      </c>
      <c r="AD1125" s="43" t="str">
        <f t="shared" si="366"/>
        <v/>
      </c>
      <c r="AE1125" s="36" t="str">
        <f>IF(Mining_Import!D1125="","",Mining_Import!D1125)</f>
        <v/>
      </c>
      <c r="AF1125" s="36" t="str">
        <f>IF(Mining_Import!E1125="","",Mining_Import!E1125)</f>
        <v/>
      </c>
      <c r="AG1125" s="36" t="str">
        <f>IF(Mining_Import!F1125="","",Mining_Import!F1125)</f>
        <v/>
      </c>
      <c r="AH1125" s="36" t="str">
        <f>IF(Mining_Import!G1125="","",Mining_Import!G1125)</f>
        <v/>
      </c>
      <c r="AI1125" s="36" t="str">
        <f>IF(Mining_Import!H1125="","",Mining_Import!H1125)</f>
        <v/>
      </c>
      <c r="AJ1125" s="36" t="str">
        <f>IF(Mining_Import!I1125="","",Mining_Import!I1125)</f>
        <v/>
      </c>
      <c r="BY1125" s="120" t="str">
        <f t="shared" si="354"/>
        <v/>
      </c>
      <c r="BZ1125" s="184" t="str">
        <f t="shared" si="367"/>
        <v/>
      </c>
      <c r="CA1125" s="37" t="str">
        <f>IFERROR(VLOOKUP($BY1125,Account_Value!$C$2:$F$2500,4,0),"")</f>
        <v/>
      </c>
      <c r="CB1125" s="43" t="str">
        <f t="shared" si="355"/>
        <v/>
      </c>
      <c r="CC1125" s="122" t="str">
        <f>IF($BZ1125="","",SUM($BZ$2:$BZ1125))</f>
        <v/>
      </c>
      <c r="CD1125" s="43" t="str">
        <f>IF($BZ1125="","",$BU$19*(SUM($BZ$2:$BZ1125)))</f>
        <v/>
      </c>
    </row>
    <row r="1126" spans="1:82">
      <c r="A1126" s="4" t="str">
        <f t="shared" si="356"/>
        <v/>
      </c>
      <c r="B1126" s="21" t="str">
        <f>IF(Investments_Import!A1126="","",Investments_Import!A1126)</f>
        <v/>
      </c>
      <c r="C1126" s="22" t="str">
        <f t="shared" si="349"/>
        <v/>
      </c>
      <c r="D1126" s="51" t="str">
        <f t="shared" si="357"/>
        <v/>
      </c>
      <c r="E1126" s="3" t="str">
        <f>IF(Investments_Import!B1126="","",Investments_Import!B1126)</f>
        <v/>
      </c>
      <c r="F1126" s="54" t="str">
        <f t="shared" si="358"/>
        <v xml:space="preserve"> </v>
      </c>
      <c r="G1126" s="54" t="str">
        <f>IF($B1126="","",COUNTIF($F$2:$F1126,$F1126))</f>
        <v/>
      </c>
      <c r="H1126" s="53" t="str">
        <f t="shared" si="359"/>
        <v xml:space="preserve">  </v>
      </c>
      <c r="I1126" s="3" t="str">
        <f>IF(Investments_Import!C1126="","",Investments_Import!C1126)</f>
        <v/>
      </c>
      <c r="J1126" s="108" t="str">
        <f>IF(Investments_Import!D1126="","",Investments_Import!D1126)</f>
        <v/>
      </c>
      <c r="K1126" s="108" t="str">
        <f t="shared" si="360"/>
        <v/>
      </c>
      <c r="L1126" s="47" t="str">
        <f>IF(Investments_Import!E1126="","",Investments_Import!E1126)</f>
        <v/>
      </c>
      <c r="M1126" s="47" t="str">
        <f t="shared" si="350"/>
        <v/>
      </c>
      <c r="N1126" s="31" t="str">
        <f>IF(Investments_Import!F1126="","",Investments_Import!F1126)</f>
        <v/>
      </c>
      <c r="O1126" s="31" t="str">
        <f t="shared" si="351"/>
        <v/>
      </c>
      <c r="P1126" s="3" t="str">
        <f>IF(Investments_Import!G1126="","",Investments_Import!G1126)</f>
        <v/>
      </c>
      <c r="Q1126" s="3" t="str">
        <f>IF(Investments_Import!H1126="","",Investments_Import!H1126)</f>
        <v/>
      </c>
      <c r="R1126" s="37" t="str">
        <f t="shared" si="352"/>
        <v/>
      </c>
      <c r="S1126" s="37" t="str">
        <f t="shared" si="353"/>
        <v/>
      </c>
      <c r="U1126" s="36" t="str">
        <f>IF(Mining_Import!A1126="","",Mining_Import!A1126)</f>
        <v/>
      </c>
      <c r="V1126" s="22" t="str">
        <f t="shared" si="361"/>
        <v/>
      </c>
      <c r="W1126" s="127" t="str">
        <f t="shared" si="362"/>
        <v/>
      </c>
      <c r="X1126" s="127" t="str">
        <f t="shared" si="363"/>
        <v/>
      </c>
      <c r="Y1126" s="127" t="str">
        <f t="shared" si="364"/>
        <v/>
      </c>
      <c r="Z1126" s="36" t="str">
        <f>IF(Mining_Import!B1126="","",Mining_Import!B1126)</f>
        <v/>
      </c>
      <c r="AA1126" s="184" t="str">
        <f>IF(Mining_Import!$C1126="","",Mining_Import!$C1126)</f>
        <v/>
      </c>
      <c r="AB1126" s="122" t="str">
        <f t="shared" si="365"/>
        <v/>
      </c>
      <c r="AC1126" s="122" t="str">
        <f>IF($Y1126&gt;Dashboard!$Q$19,$AB1126,"")</f>
        <v/>
      </c>
      <c r="AD1126" s="43" t="str">
        <f t="shared" si="366"/>
        <v/>
      </c>
      <c r="AE1126" s="36" t="str">
        <f>IF(Mining_Import!D1126="","",Mining_Import!D1126)</f>
        <v/>
      </c>
      <c r="AF1126" s="36" t="str">
        <f>IF(Mining_Import!E1126="","",Mining_Import!E1126)</f>
        <v/>
      </c>
      <c r="AG1126" s="36" t="str">
        <f>IF(Mining_Import!F1126="","",Mining_Import!F1126)</f>
        <v/>
      </c>
      <c r="AH1126" s="36" t="str">
        <f>IF(Mining_Import!G1126="","",Mining_Import!G1126)</f>
        <v/>
      </c>
      <c r="AI1126" s="36" t="str">
        <f>IF(Mining_Import!H1126="","",Mining_Import!H1126)</f>
        <v/>
      </c>
      <c r="AJ1126" s="36" t="str">
        <f>IF(Mining_Import!I1126="","",Mining_Import!I1126)</f>
        <v/>
      </c>
      <c r="BY1126" s="120" t="str">
        <f t="shared" si="354"/>
        <v/>
      </c>
      <c r="BZ1126" s="184" t="str">
        <f t="shared" si="367"/>
        <v/>
      </c>
      <c r="CA1126" s="37" t="str">
        <f>IFERROR(VLOOKUP($BY1126,Account_Value!$C$2:$F$2500,4,0),"")</f>
        <v/>
      </c>
      <c r="CB1126" s="43" t="str">
        <f t="shared" si="355"/>
        <v/>
      </c>
      <c r="CC1126" s="122" t="str">
        <f>IF($BZ1126="","",SUM($BZ$2:$BZ1126))</f>
        <v/>
      </c>
      <c r="CD1126" s="43" t="str">
        <f>IF($BZ1126="","",$BU$19*(SUM($BZ$2:$BZ1126)))</f>
        <v/>
      </c>
    </row>
    <row r="1127" spans="1:82">
      <c r="A1127" s="4" t="str">
        <f t="shared" si="356"/>
        <v/>
      </c>
      <c r="B1127" s="21" t="str">
        <f>IF(Investments_Import!A1127="","",Investments_Import!A1127)</f>
        <v/>
      </c>
      <c r="C1127" s="22" t="str">
        <f t="shared" si="349"/>
        <v/>
      </c>
      <c r="D1127" s="51" t="str">
        <f t="shared" si="357"/>
        <v/>
      </c>
      <c r="E1127" s="3" t="str">
        <f>IF(Investments_Import!B1127="","",Investments_Import!B1127)</f>
        <v/>
      </c>
      <c r="F1127" s="54" t="str">
        <f t="shared" si="358"/>
        <v xml:space="preserve"> </v>
      </c>
      <c r="G1127" s="54" t="str">
        <f>IF($B1127="","",COUNTIF($F$2:$F1127,$F1127))</f>
        <v/>
      </c>
      <c r="H1127" s="53" t="str">
        <f t="shared" si="359"/>
        <v xml:space="preserve">  </v>
      </c>
      <c r="I1127" s="3" t="str">
        <f>IF(Investments_Import!C1127="","",Investments_Import!C1127)</f>
        <v/>
      </c>
      <c r="J1127" s="108" t="str">
        <f>IF(Investments_Import!D1127="","",Investments_Import!D1127)</f>
        <v/>
      </c>
      <c r="K1127" s="108" t="str">
        <f t="shared" si="360"/>
        <v/>
      </c>
      <c r="L1127" s="47" t="str">
        <f>IF(Investments_Import!E1127="","",Investments_Import!E1127)</f>
        <v/>
      </c>
      <c r="M1127" s="47" t="str">
        <f t="shared" si="350"/>
        <v/>
      </c>
      <c r="N1127" s="31" t="str">
        <f>IF(Investments_Import!F1127="","",Investments_Import!F1127)</f>
        <v/>
      </c>
      <c r="O1127" s="31" t="str">
        <f t="shared" si="351"/>
        <v/>
      </c>
      <c r="P1127" s="3" t="str">
        <f>IF(Investments_Import!G1127="","",Investments_Import!G1127)</f>
        <v/>
      </c>
      <c r="Q1127" s="3" t="str">
        <f>IF(Investments_Import!H1127="","",Investments_Import!H1127)</f>
        <v/>
      </c>
      <c r="R1127" s="37" t="str">
        <f t="shared" si="352"/>
        <v/>
      </c>
      <c r="S1127" s="37" t="str">
        <f t="shared" si="353"/>
        <v/>
      </c>
      <c r="U1127" s="36" t="str">
        <f>IF(Mining_Import!A1127="","",Mining_Import!A1127)</f>
        <v/>
      </c>
      <c r="V1127" s="22" t="str">
        <f t="shared" si="361"/>
        <v/>
      </c>
      <c r="W1127" s="127" t="str">
        <f t="shared" si="362"/>
        <v/>
      </c>
      <c r="X1127" s="127" t="str">
        <f t="shared" si="363"/>
        <v/>
      </c>
      <c r="Y1127" s="127" t="str">
        <f t="shared" si="364"/>
        <v/>
      </c>
      <c r="Z1127" s="36" t="str">
        <f>IF(Mining_Import!B1127="","",Mining_Import!B1127)</f>
        <v/>
      </c>
      <c r="AA1127" s="184" t="str">
        <f>IF(Mining_Import!$C1127="","",Mining_Import!$C1127)</f>
        <v/>
      </c>
      <c r="AB1127" s="122" t="str">
        <f t="shared" si="365"/>
        <v/>
      </c>
      <c r="AC1127" s="122" t="str">
        <f>IF($Y1127&gt;Dashboard!$Q$19,$AB1127,"")</f>
        <v/>
      </c>
      <c r="AD1127" s="43" t="str">
        <f t="shared" si="366"/>
        <v/>
      </c>
      <c r="AE1127" s="36" t="str">
        <f>IF(Mining_Import!D1127="","",Mining_Import!D1127)</f>
        <v/>
      </c>
      <c r="AF1127" s="36" t="str">
        <f>IF(Mining_Import!E1127="","",Mining_Import!E1127)</f>
        <v/>
      </c>
      <c r="AG1127" s="36" t="str">
        <f>IF(Mining_Import!F1127="","",Mining_Import!F1127)</f>
        <v/>
      </c>
      <c r="AH1127" s="36" t="str">
        <f>IF(Mining_Import!G1127="","",Mining_Import!G1127)</f>
        <v/>
      </c>
      <c r="AI1127" s="36" t="str">
        <f>IF(Mining_Import!H1127="","",Mining_Import!H1127)</f>
        <v/>
      </c>
      <c r="AJ1127" s="36" t="str">
        <f>IF(Mining_Import!I1127="","",Mining_Import!I1127)</f>
        <v/>
      </c>
      <c r="BY1127" s="120" t="str">
        <f t="shared" si="354"/>
        <v/>
      </c>
      <c r="BZ1127" s="184" t="str">
        <f t="shared" si="367"/>
        <v/>
      </c>
      <c r="CA1127" s="37" t="str">
        <f>IFERROR(VLOOKUP($BY1127,Account_Value!$C$2:$F$2500,4,0),"")</f>
        <v/>
      </c>
      <c r="CB1127" s="43" t="str">
        <f t="shared" si="355"/>
        <v/>
      </c>
      <c r="CC1127" s="122" t="str">
        <f>IF($BZ1127="","",SUM($BZ$2:$BZ1127))</f>
        <v/>
      </c>
      <c r="CD1127" s="43" t="str">
        <f>IF($BZ1127="","",$BU$19*(SUM($BZ$2:$BZ1127)))</f>
        <v/>
      </c>
    </row>
    <row r="1128" spans="1:82">
      <c r="A1128" s="4" t="str">
        <f t="shared" si="356"/>
        <v/>
      </c>
      <c r="B1128" s="21" t="str">
        <f>IF(Investments_Import!A1128="","",Investments_Import!A1128)</f>
        <v/>
      </c>
      <c r="C1128" s="22" t="str">
        <f t="shared" si="349"/>
        <v/>
      </c>
      <c r="D1128" s="51" t="str">
        <f t="shared" si="357"/>
        <v/>
      </c>
      <c r="E1128" s="3" t="str">
        <f>IF(Investments_Import!B1128="","",Investments_Import!B1128)</f>
        <v/>
      </c>
      <c r="F1128" s="54" t="str">
        <f t="shared" si="358"/>
        <v xml:space="preserve"> </v>
      </c>
      <c r="G1128" s="54" t="str">
        <f>IF($B1128="","",COUNTIF($F$2:$F1128,$F1128))</f>
        <v/>
      </c>
      <c r="H1128" s="53" t="str">
        <f t="shared" si="359"/>
        <v xml:space="preserve">  </v>
      </c>
      <c r="I1128" s="3" t="str">
        <f>IF(Investments_Import!C1128="","",Investments_Import!C1128)</f>
        <v/>
      </c>
      <c r="J1128" s="108" t="str">
        <f>IF(Investments_Import!D1128="","",Investments_Import!D1128)</f>
        <v/>
      </c>
      <c r="K1128" s="108" t="str">
        <f t="shared" si="360"/>
        <v/>
      </c>
      <c r="L1128" s="47" t="str">
        <f>IF(Investments_Import!E1128="","",Investments_Import!E1128)</f>
        <v/>
      </c>
      <c r="M1128" s="47" t="str">
        <f t="shared" si="350"/>
        <v/>
      </c>
      <c r="N1128" s="31" t="str">
        <f>IF(Investments_Import!F1128="","",Investments_Import!F1128)</f>
        <v/>
      </c>
      <c r="O1128" s="31" t="str">
        <f t="shared" si="351"/>
        <v/>
      </c>
      <c r="P1128" s="3" t="str">
        <f>IF(Investments_Import!G1128="","",Investments_Import!G1128)</f>
        <v/>
      </c>
      <c r="Q1128" s="3" t="str">
        <f>IF(Investments_Import!H1128="","",Investments_Import!H1128)</f>
        <v/>
      </c>
      <c r="R1128" s="37" t="str">
        <f t="shared" si="352"/>
        <v/>
      </c>
      <c r="S1128" s="37" t="str">
        <f t="shared" si="353"/>
        <v/>
      </c>
      <c r="U1128" s="36" t="str">
        <f>IF(Mining_Import!A1128="","",Mining_Import!A1128)</f>
        <v/>
      </c>
      <c r="V1128" s="22" t="str">
        <f t="shared" si="361"/>
        <v/>
      </c>
      <c r="W1128" s="127" t="str">
        <f t="shared" si="362"/>
        <v/>
      </c>
      <c r="X1128" s="127" t="str">
        <f t="shared" si="363"/>
        <v/>
      </c>
      <c r="Y1128" s="127" t="str">
        <f t="shared" si="364"/>
        <v/>
      </c>
      <c r="Z1128" s="36" t="str">
        <f>IF(Mining_Import!B1128="","",Mining_Import!B1128)</f>
        <v/>
      </c>
      <c r="AA1128" s="184" t="str">
        <f>IF(Mining_Import!$C1128="","",Mining_Import!$C1128)</f>
        <v/>
      </c>
      <c r="AB1128" s="122" t="str">
        <f t="shared" si="365"/>
        <v/>
      </c>
      <c r="AC1128" s="122" t="str">
        <f>IF($Y1128&gt;Dashboard!$Q$19,$AB1128,"")</f>
        <v/>
      </c>
      <c r="AD1128" s="43" t="str">
        <f t="shared" si="366"/>
        <v/>
      </c>
      <c r="AE1128" s="36" t="str">
        <f>IF(Mining_Import!D1128="","",Mining_Import!D1128)</f>
        <v/>
      </c>
      <c r="AF1128" s="36" t="str">
        <f>IF(Mining_Import!E1128="","",Mining_Import!E1128)</f>
        <v/>
      </c>
      <c r="AG1128" s="36" t="str">
        <f>IF(Mining_Import!F1128="","",Mining_Import!F1128)</f>
        <v/>
      </c>
      <c r="AH1128" s="36" t="str">
        <f>IF(Mining_Import!G1128="","",Mining_Import!G1128)</f>
        <v/>
      </c>
      <c r="AI1128" s="36" t="str">
        <f>IF(Mining_Import!H1128="","",Mining_Import!H1128)</f>
        <v/>
      </c>
      <c r="AJ1128" s="36" t="str">
        <f>IF(Mining_Import!I1128="","",Mining_Import!I1128)</f>
        <v/>
      </c>
      <c r="BY1128" s="120" t="str">
        <f t="shared" si="354"/>
        <v/>
      </c>
      <c r="BZ1128" s="184" t="str">
        <f t="shared" si="367"/>
        <v/>
      </c>
      <c r="CA1128" s="37" t="str">
        <f>IFERROR(VLOOKUP($BY1128,Account_Value!$C$2:$F$2500,4,0),"")</f>
        <v/>
      </c>
      <c r="CB1128" s="43" t="str">
        <f t="shared" si="355"/>
        <v/>
      </c>
      <c r="CC1128" s="122" t="str">
        <f>IF($BZ1128="","",SUM($BZ$2:$BZ1128))</f>
        <v/>
      </c>
      <c r="CD1128" s="43" t="str">
        <f>IF($BZ1128="","",$BU$19*(SUM($BZ$2:$BZ1128)))</f>
        <v/>
      </c>
    </row>
    <row r="1129" spans="1:82">
      <c r="A1129" s="4" t="str">
        <f t="shared" si="356"/>
        <v/>
      </c>
      <c r="B1129" s="21" t="str">
        <f>IF(Investments_Import!A1129="","",Investments_Import!A1129)</f>
        <v/>
      </c>
      <c r="C1129" s="22" t="str">
        <f t="shared" si="349"/>
        <v/>
      </c>
      <c r="D1129" s="51" t="str">
        <f t="shared" si="357"/>
        <v/>
      </c>
      <c r="E1129" s="3" t="str">
        <f>IF(Investments_Import!B1129="","",Investments_Import!B1129)</f>
        <v/>
      </c>
      <c r="F1129" s="54" t="str">
        <f t="shared" si="358"/>
        <v xml:space="preserve"> </v>
      </c>
      <c r="G1129" s="54" t="str">
        <f>IF($B1129="","",COUNTIF($F$2:$F1129,$F1129))</f>
        <v/>
      </c>
      <c r="H1129" s="53" t="str">
        <f t="shared" si="359"/>
        <v xml:space="preserve">  </v>
      </c>
      <c r="I1129" s="3" t="str">
        <f>IF(Investments_Import!C1129="","",Investments_Import!C1129)</f>
        <v/>
      </c>
      <c r="J1129" s="108" t="str">
        <f>IF(Investments_Import!D1129="","",Investments_Import!D1129)</f>
        <v/>
      </c>
      <c r="K1129" s="108" t="str">
        <f t="shared" si="360"/>
        <v/>
      </c>
      <c r="L1129" s="47" t="str">
        <f>IF(Investments_Import!E1129="","",Investments_Import!E1129)</f>
        <v/>
      </c>
      <c r="M1129" s="47" t="str">
        <f t="shared" si="350"/>
        <v/>
      </c>
      <c r="N1129" s="31" t="str">
        <f>IF(Investments_Import!F1129="","",Investments_Import!F1129)</f>
        <v/>
      </c>
      <c r="O1129" s="31" t="str">
        <f t="shared" si="351"/>
        <v/>
      </c>
      <c r="P1129" s="3" t="str">
        <f>IF(Investments_Import!G1129="","",Investments_Import!G1129)</f>
        <v/>
      </c>
      <c r="Q1129" s="3" t="str">
        <f>IF(Investments_Import!H1129="","",Investments_Import!H1129)</f>
        <v/>
      </c>
      <c r="R1129" s="37" t="str">
        <f t="shared" si="352"/>
        <v/>
      </c>
      <c r="S1129" s="37" t="str">
        <f t="shared" si="353"/>
        <v/>
      </c>
      <c r="U1129" s="36" t="str">
        <f>IF(Mining_Import!A1129="","",Mining_Import!A1129)</f>
        <v/>
      </c>
      <c r="V1129" s="22" t="str">
        <f t="shared" si="361"/>
        <v/>
      </c>
      <c r="W1129" s="127" t="str">
        <f t="shared" si="362"/>
        <v/>
      </c>
      <c r="X1129" s="127" t="str">
        <f t="shared" si="363"/>
        <v/>
      </c>
      <c r="Y1129" s="127" t="str">
        <f t="shared" si="364"/>
        <v/>
      </c>
      <c r="Z1129" s="36" t="str">
        <f>IF(Mining_Import!B1129="","",Mining_Import!B1129)</f>
        <v/>
      </c>
      <c r="AA1129" s="184" t="str">
        <f>IF(Mining_Import!$C1129="","",Mining_Import!$C1129)</f>
        <v/>
      </c>
      <c r="AB1129" s="122" t="str">
        <f t="shared" si="365"/>
        <v/>
      </c>
      <c r="AC1129" s="122" t="str">
        <f>IF($Y1129&gt;Dashboard!$Q$19,$AB1129,"")</f>
        <v/>
      </c>
      <c r="AD1129" s="43" t="str">
        <f t="shared" si="366"/>
        <v/>
      </c>
      <c r="AE1129" s="36" t="str">
        <f>IF(Mining_Import!D1129="","",Mining_Import!D1129)</f>
        <v/>
      </c>
      <c r="AF1129" s="36" t="str">
        <f>IF(Mining_Import!E1129="","",Mining_Import!E1129)</f>
        <v/>
      </c>
      <c r="AG1129" s="36" t="str">
        <f>IF(Mining_Import!F1129="","",Mining_Import!F1129)</f>
        <v/>
      </c>
      <c r="AH1129" s="36" t="str">
        <f>IF(Mining_Import!G1129="","",Mining_Import!G1129)</f>
        <v/>
      </c>
      <c r="AI1129" s="36" t="str">
        <f>IF(Mining_Import!H1129="","",Mining_Import!H1129)</f>
        <v/>
      </c>
      <c r="AJ1129" s="36" t="str">
        <f>IF(Mining_Import!I1129="","",Mining_Import!I1129)</f>
        <v/>
      </c>
      <c r="BY1129" s="120" t="str">
        <f t="shared" si="354"/>
        <v/>
      </c>
      <c r="BZ1129" s="184" t="str">
        <f t="shared" si="367"/>
        <v/>
      </c>
      <c r="CA1129" s="37" t="str">
        <f>IFERROR(VLOOKUP($BY1129,Account_Value!$C$2:$F$2500,4,0),"")</f>
        <v/>
      </c>
      <c r="CB1129" s="43" t="str">
        <f t="shared" si="355"/>
        <v/>
      </c>
      <c r="CC1129" s="122" t="str">
        <f>IF($BZ1129="","",SUM($BZ$2:$BZ1129))</f>
        <v/>
      </c>
      <c r="CD1129" s="43" t="str">
        <f>IF($BZ1129="","",$BU$19*(SUM($BZ$2:$BZ1129)))</f>
        <v/>
      </c>
    </row>
    <row r="1130" spans="1:82">
      <c r="A1130" s="4" t="str">
        <f t="shared" si="356"/>
        <v/>
      </c>
      <c r="B1130" s="21" t="str">
        <f>IF(Investments_Import!A1130="","",Investments_Import!A1130)</f>
        <v/>
      </c>
      <c r="C1130" s="22" t="str">
        <f t="shared" si="349"/>
        <v/>
      </c>
      <c r="D1130" s="51" t="str">
        <f t="shared" si="357"/>
        <v/>
      </c>
      <c r="E1130" s="3" t="str">
        <f>IF(Investments_Import!B1130="","",Investments_Import!B1130)</f>
        <v/>
      </c>
      <c r="F1130" s="54" t="str">
        <f t="shared" si="358"/>
        <v xml:space="preserve"> </v>
      </c>
      <c r="G1130" s="54" t="str">
        <f>IF($B1130="","",COUNTIF($F$2:$F1130,$F1130))</f>
        <v/>
      </c>
      <c r="H1130" s="53" t="str">
        <f t="shared" si="359"/>
        <v xml:space="preserve">  </v>
      </c>
      <c r="I1130" s="3" t="str">
        <f>IF(Investments_Import!C1130="","",Investments_Import!C1130)</f>
        <v/>
      </c>
      <c r="J1130" s="108" t="str">
        <f>IF(Investments_Import!D1130="","",Investments_Import!D1130)</f>
        <v/>
      </c>
      <c r="K1130" s="108" t="str">
        <f t="shared" si="360"/>
        <v/>
      </c>
      <c r="L1130" s="47" t="str">
        <f>IF(Investments_Import!E1130="","",Investments_Import!E1130)</f>
        <v/>
      </c>
      <c r="M1130" s="47" t="str">
        <f t="shared" si="350"/>
        <v/>
      </c>
      <c r="N1130" s="31" t="str">
        <f>IF(Investments_Import!F1130="","",Investments_Import!F1130)</f>
        <v/>
      </c>
      <c r="O1130" s="31" t="str">
        <f t="shared" si="351"/>
        <v/>
      </c>
      <c r="P1130" s="3" t="str">
        <f>IF(Investments_Import!G1130="","",Investments_Import!G1130)</f>
        <v/>
      </c>
      <c r="Q1130" s="3" t="str">
        <f>IF(Investments_Import!H1130="","",Investments_Import!H1130)</f>
        <v/>
      </c>
      <c r="R1130" s="37" t="str">
        <f t="shared" si="352"/>
        <v/>
      </c>
      <c r="S1130" s="37" t="str">
        <f t="shared" si="353"/>
        <v/>
      </c>
      <c r="U1130" s="36" t="str">
        <f>IF(Mining_Import!A1130="","",Mining_Import!A1130)</f>
        <v/>
      </c>
      <c r="V1130" s="22" t="str">
        <f t="shared" si="361"/>
        <v/>
      </c>
      <c r="W1130" s="127" t="str">
        <f t="shared" si="362"/>
        <v/>
      </c>
      <c r="X1130" s="127" t="str">
        <f t="shared" si="363"/>
        <v/>
      </c>
      <c r="Y1130" s="127" t="str">
        <f t="shared" si="364"/>
        <v/>
      </c>
      <c r="Z1130" s="36" t="str">
        <f>IF(Mining_Import!B1130="","",Mining_Import!B1130)</f>
        <v/>
      </c>
      <c r="AA1130" s="184" t="str">
        <f>IF(Mining_Import!$C1130="","",Mining_Import!$C1130)</f>
        <v/>
      </c>
      <c r="AB1130" s="122" t="str">
        <f t="shared" si="365"/>
        <v/>
      </c>
      <c r="AC1130" s="122" t="str">
        <f>IF($Y1130&gt;Dashboard!$Q$19,$AB1130,"")</f>
        <v/>
      </c>
      <c r="AD1130" s="43" t="str">
        <f t="shared" si="366"/>
        <v/>
      </c>
      <c r="AE1130" s="36" t="str">
        <f>IF(Mining_Import!D1130="","",Mining_Import!D1130)</f>
        <v/>
      </c>
      <c r="AF1130" s="36" t="str">
        <f>IF(Mining_Import!E1130="","",Mining_Import!E1130)</f>
        <v/>
      </c>
      <c r="AG1130" s="36" t="str">
        <f>IF(Mining_Import!F1130="","",Mining_Import!F1130)</f>
        <v/>
      </c>
      <c r="AH1130" s="36" t="str">
        <f>IF(Mining_Import!G1130="","",Mining_Import!G1130)</f>
        <v/>
      </c>
      <c r="AI1130" s="36" t="str">
        <f>IF(Mining_Import!H1130="","",Mining_Import!H1130)</f>
        <v/>
      </c>
      <c r="AJ1130" s="36" t="str">
        <f>IF(Mining_Import!I1130="","",Mining_Import!I1130)</f>
        <v/>
      </c>
      <c r="BY1130" s="120" t="str">
        <f t="shared" si="354"/>
        <v/>
      </c>
      <c r="BZ1130" s="184" t="str">
        <f t="shared" si="367"/>
        <v/>
      </c>
      <c r="CA1130" s="37" t="str">
        <f>IFERROR(VLOOKUP($BY1130,Account_Value!$C$2:$F$2500,4,0),"")</f>
        <v/>
      </c>
      <c r="CB1130" s="43" t="str">
        <f t="shared" si="355"/>
        <v/>
      </c>
      <c r="CC1130" s="122" t="str">
        <f>IF($BZ1130="","",SUM($BZ$2:$BZ1130))</f>
        <v/>
      </c>
      <c r="CD1130" s="43" t="str">
        <f>IF($BZ1130="","",$BU$19*(SUM($BZ$2:$BZ1130)))</f>
        <v/>
      </c>
    </row>
    <row r="1131" spans="1:82">
      <c r="A1131" s="4" t="str">
        <f t="shared" si="356"/>
        <v/>
      </c>
      <c r="B1131" s="21" t="str">
        <f>IF(Investments_Import!A1131="","",Investments_Import!A1131)</f>
        <v/>
      </c>
      <c r="C1131" s="22" t="str">
        <f t="shared" si="349"/>
        <v/>
      </c>
      <c r="D1131" s="51" t="str">
        <f t="shared" si="357"/>
        <v/>
      </c>
      <c r="E1131" s="3" t="str">
        <f>IF(Investments_Import!B1131="","",Investments_Import!B1131)</f>
        <v/>
      </c>
      <c r="F1131" s="54" t="str">
        <f t="shared" si="358"/>
        <v xml:space="preserve"> </v>
      </c>
      <c r="G1131" s="54" t="str">
        <f>IF($B1131="","",COUNTIF($F$2:$F1131,$F1131))</f>
        <v/>
      </c>
      <c r="H1131" s="53" t="str">
        <f t="shared" si="359"/>
        <v xml:space="preserve">  </v>
      </c>
      <c r="I1131" s="3" t="str">
        <f>IF(Investments_Import!C1131="","",Investments_Import!C1131)</f>
        <v/>
      </c>
      <c r="J1131" s="108" t="str">
        <f>IF(Investments_Import!D1131="","",Investments_Import!D1131)</f>
        <v/>
      </c>
      <c r="K1131" s="108" t="str">
        <f t="shared" si="360"/>
        <v/>
      </c>
      <c r="L1131" s="47" t="str">
        <f>IF(Investments_Import!E1131="","",Investments_Import!E1131)</f>
        <v/>
      </c>
      <c r="M1131" s="47" t="str">
        <f t="shared" si="350"/>
        <v/>
      </c>
      <c r="N1131" s="31" t="str">
        <f>IF(Investments_Import!F1131="","",Investments_Import!F1131)</f>
        <v/>
      </c>
      <c r="O1131" s="31" t="str">
        <f t="shared" si="351"/>
        <v/>
      </c>
      <c r="P1131" s="3" t="str">
        <f>IF(Investments_Import!G1131="","",Investments_Import!G1131)</f>
        <v/>
      </c>
      <c r="Q1131" s="3" t="str">
        <f>IF(Investments_Import!H1131="","",Investments_Import!H1131)</f>
        <v/>
      </c>
      <c r="R1131" s="37" t="str">
        <f t="shared" si="352"/>
        <v/>
      </c>
      <c r="S1131" s="37" t="str">
        <f t="shared" si="353"/>
        <v/>
      </c>
      <c r="U1131" s="36" t="str">
        <f>IF(Mining_Import!A1131="","",Mining_Import!A1131)</f>
        <v/>
      </c>
      <c r="V1131" s="22" t="str">
        <f t="shared" si="361"/>
        <v/>
      </c>
      <c r="W1131" s="127" t="str">
        <f t="shared" si="362"/>
        <v/>
      </c>
      <c r="X1131" s="127" t="str">
        <f t="shared" si="363"/>
        <v/>
      </c>
      <c r="Y1131" s="127" t="str">
        <f t="shared" si="364"/>
        <v/>
      </c>
      <c r="Z1131" s="36" t="str">
        <f>IF(Mining_Import!B1131="","",Mining_Import!B1131)</f>
        <v/>
      </c>
      <c r="AA1131" s="184" t="str">
        <f>IF(Mining_Import!$C1131="","",Mining_Import!$C1131)</f>
        <v/>
      </c>
      <c r="AB1131" s="122" t="str">
        <f t="shared" si="365"/>
        <v/>
      </c>
      <c r="AC1131" s="122" t="str">
        <f>IF($Y1131&gt;Dashboard!$Q$19,$AB1131,"")</f>
        <v/>
      </c>
      <c r="AD1131" s="43" t="str">
        <f t="shared" si="366"/>
        <v/>
      </c>
      <c r="AE1131" s="36" t="str">
        <f>IF(Mining_Import!D1131="","",Mining_Import!D1131)</f>
        <v/>
      </c>
      <c r="AF1131" s="36" t="str">
        <f>IF(Mining_Import!E1131="","",Mining_Import!E1131)</f>
        <v/>
      </c>
      <c r="AG1131" s="36" t="str">
        <f>IF(Mining_Import!F1131="","",Mining_Import!F1131)</f>
        <v/>
      </c>
      <c r="AH1131" s="36" t="str">
        <f>IF(Mining_Import!G1131="","",Mining_Import!G1131)</f>
        <v/>
      </c>
      <c r="AI1131" s="36" t="str">
        <f>IF(Mining_Import!H1131="","",Mining_Import!H1131)</f>
        <v/>
      </c>
      <c r="AJ1131" s="36" t="str">
        <f>IF(Mining_Import!I1131="","",Mining_Import!I1131)</f>
        <v/>
      </c>
      <c r="BY1131" s="120" t="str">
        <f t="shared" si="354"/>
        <v/>
      </c>
      <c r="BZ1131" s="184" t="str">
        <f t="shared" si="367"/>
        <v/>
      </c>
      <c r="CA1131" s="37" t="str">
        <f>IFERROR(VLOOKUP($BY1131,Account_Value!$C$2:$F$2500,4,0),"")</f>
        <v/>
      </c>
      <c r="CB1131" s="43" t="str">
        <f t="shared" si="355"/>
        <v/>
      </c>
      <c r="CC1131" s="122" t="str">
        <f>IF($BZ1131="","",SUM($BZ$2:$BZ1131))</f>
        <v/>
      </c>
      <c r="CD1131" s="43" t="str">
        <f>IF($BZ1131="","",$BU$19*(SUM($BZ$2:$BZ1131)))</f>
        <v/>
      </c>
    </row>
    <row r="1132" spans="1:82">
      <c r="A1132" s="4" t="str">
        <f t="shared" si="356"/>
        <v/>
      </c>
      <c r="B1132" s="21" t="str">
        <f>IF(Investments_Import!A1132="","",Investments_Import!A1132)</f>
        <v/>
      </c>
      <c r="C1132" s="22" t="str">
        <f t="shared" si="349"/>
        <v/>
      </c>
      <c r="D1132" s="51" t="str">
        <f t="shared" si="357"/>
        <v/>
      </c>
      <c r="E1132" s="3" t="str">
        <f>IF(Investments_Import!B1132="","",Investments_Import!B1132)</f>
        <v/>
      </c>
      <c r="F1132" s="54" t="str">
        <f t="shared" si="358"/>
        <v xml:space="preserve"> </v>
      </c>
      <c r="G1132" s="54" t="str">
        <f>IF($B1132="","",COUNTIF($F$2:$F1132,$F1132))</f>
        <v/>
      </c>
      <c r="H1132" s="53" t="str">
        <f t="shared" si="359"/>
        <v xml:space="preserve">  </v>
      </c>
      <c r="I1132" s="3" t="str">
        <f>IF(Investments_Import!C1132="","",Investments_Import!C1132)</f>
        <v/>
      </c>
      <c r="J1132" s="108" t="str">
        <f>IF(Investments_Import!D1132="","",Investments_Import!D1132)</f>
        <v/>
      </c>
      <c r="K1132" s="108" t="str">
        <f t="shared" si="360"/>
        <v/>
      </c>
      <c r="L1132" s="47" t="str">
        <f>IF(Investments_Import!E1132="","",Investments_Import!E1132)</f>
        <v/>
      </c>
      <c r="M1132" s="47" t="str">
        <f t="shared" si="350"/>
        <v/>
      </c>
      <c r="N1132" s="31" t="str">
        <f>IF(Investments_Import!F1132="","",Investments_Import!F1132)</f>
        <v/>
      </c>
      <c r="O1132" s="31" t="str">
        <f t="shared" si="351"/>
        <v/>
      </c>
      <c r="P1132" s="3" t="str">
        <f>IF(Investments_Import!G1132="","",Investments_Import!G1132)</f>
        <v/>
      </c>
      <c r="Q1132" s="3" t="str">
        <f>IF(Investments_Import!H1132="","",Investments_Import!H1132)</f>
        <v/>
      </c>
      <c r="R1132" s="37" t="str">
        <f t="shared" si="352"/>
        <v/>
      </c>
      <c r="S1132" s="37" t="str">
        <f t="shared" si="353"/>
        <v/>
      </c>
      <c r="U1132" s="36" t="str">
        <f>IF(Mining_Import!A1132="","",Mining_Import!A1132)</f>
        <v/>
      </c>
      <c r="V1132" s="22" t="str">
        <f t="shared" si="361"/>
        <v/>
      </c>
      <c r="W1132" s="127" t="str">
        <f t="shared" si="362"/>
        <v/>
      </c>
      <c r="X1132" s="127" t="str">
        <f t="shared" si="363"/>
        <v/>
      </c>
      <c r="Y1132" s="127" t="str">
        <f t="shared" si="364"/>
        <v/>
      </c>
      <c r="Z1132" s="36" t="str">
        <f>IF(Mining_Import!B1132="","",Mining_Import!B1132)</f>
        <v/>
      </c>
      <c r="AA1132" s="184" t="str">
        <f>IF(Mining_Import!$C1132="","",Mining_Import!$C1132)</f>
        <v/>
      </c>
      <c r="AB1132" s="122" t="str">
        <f t="shared" si="365"/>
        <v/>
      </c>
      <c r="AC1132" s="122" t="str">
        <f>IF($Y1132&gt;Dashboard!$Q$19,$AB1132,"")</f>
        <v/>
      </c>
      <c r="AD1132" s="43" t="str">
        <f t="shared" si="366"/>
        <v/>
      </c>
      <c r="AE1132" s="36" t="str">
        <f>IF(Mining_Import!D1132="","",Mining_Import!D1132)</f>
        <v/>
      </c>
      <c r="AF1132" s="36" t="str">
        <f>IF(Mining_Import!E1132="","",Mining_Import!E1132)</f>
        <v/>
      </c>
      <c r="AG1132" s="36" t="str">
        <f>IF(Mining_Import!F1132="","",Mining_Import!F1132)</f>
        <v/>
      </c>
      <c r="AH1132" s="36" t="str">
        <f>IF(Mining_Import!G1132="","",Mining_Import!G1132)</f>
        <v/>
      </c>
      <c r="AI1132" s="36" t="str">
        <f>IF(Mining_Import!H1132="","",Mining_Import!H1132)</f>
        <v/>
      </c>
      <c r="AJ1132" s="36" t="str">
        <f>IF(Mining_Import!I1132="","",Mining_Import!I1132)</f>
        <v/>
      </c>
      <c r="BY1132" s="120" t="str">
        <f t="shared" si="354"/>
        <v/>
      </c>
      <c r="BZ1132" s="184" t="str">
        <f t="shared" si="367"/>
        <v/>
      </c>
      <c r="CA1132" s="37" t="str">
        <f>IFERROR(VLOOKUP($BY1132,Account_Value!$C$2:$F$2500,4,0),"")</f>
        <v/>
      </c>
      <c r="CB1132" s="43" t="str">
        <f t="shared" si="355"/>
        <v/>
      </c>
      <c r="CC1132" s="122" t="str">
        <f>IF($BZ1132="","",SUM($BZ$2:$BZ1132))</f>
        <v/>
      </c>
      <c r="CD1132" s="43" t="str">
        <f>IF($BZ1132="","",$BU$19*(SUM($BZ$2:$BZ1132)))</f>
        <v/>
      </c>
    </row>
    <row r="1133" spans="1:82">
      <c r="A1133" s="4" t="str">
        <f t="shared" si="356"/>
        <v/>
      </c>
      <c r="B1133" s="21" t="str">
        <f>IF(Investments_Import!A1133="","",Investments_Import!A1133)</f>
        <v/>
      </c>
      <c r="C1133" s="22" t="str">
        <f t="shared" si="349"/>
        <v/>
      </c>
      <c r="D1133" s="51" t="str">
        <f t="shared" si="357"/>
        <v/>
      </c>
      <c r="E1133" s="3" t="str">
        <f>IF(Investments_Import!B1133="","",Investments_Import!B1133)</f>
        <v/>
      </c>
      <c r="F1133" s="54" t="str">
        <f t="shared" si="358"/>
        <v xml:space="preserve"> </v>
      </c>
      <c r="G1133" s="54" t="str">
        <f>IF($B1133="","",COUNTIF($F$2:$F1133,$F1133))</f>
        <v/>
      </c>
      <c r="H1133" s="53" t="str">
        <f t="shared" si="359"/>
        <v xml:space="preserve">  </v>
      </c>
      <c r="I1133" s="3" t="str">
        <f>IF(Investments_Import!C1133="","",Investments_Import!C1133)</f>
        <v/>
      </c>
      <c r="J1133" s="108" t="str">
        <f>IF(Investments_Import!D1133="","",Investments_Import!D1133)</f>
        <v/>
      </c>
      <c r="K1133" s="108" t="str">
        <f t="shared" si="360"/>
        <v/>
      </c>
      <c r="L1133" s="47" t="str">
        <f>IF(Investments_Import!E1133="","",Investments_Import!E1133)</f>
        <v/>
      </c>
      <c r="M1133" s="47" t="str">
        <f t="shared" si="350"/>
        <v/>
      </c>
      <c r="N1133" s="31" t="str">
        <f>IF(Investments_Import!F1133="","",Investments_Import!F1133)</f>
        <v/>
      </c>
      <c r="O1133" s="31" t="str">
        <f t="shared" si="351"/>
        <v/>
      </c>
      <c r="P1133" s="3" t="str">
        <f>IF(Investments_Import!G1133="","",Investments_Import!G1133)</f>
        <v/>
      </c>
      <c r="Q1133" s="3" t="str">
        <f>IF(Investments_Import!H1133="","",Investments_Import!H1133)</f>
        <v/>
      </c>
      <c r="R1133" s="37" t="str">
        <f t="shared" si="352"/>
        <v/>
      </c>
      <c r="S1133" s="37" t="str">
        <f t="shared" si="353"/>
        <v/>
      </c>
      <c r="U1133" s="36" t="str">
        <f>IF(Mining_Import!A1133="","",Mining_Import!A1133)</f>
        <v/>
      </c>
      <c r="V1133" s="22" t="str">
        <f t="shared" si="361"/>
        <v/>
      </c>
      <c r="W1133" s="127" t="str">
        <f t="shared" si="362"/>
        <v/>
      </c>
      <c r="X1133" s="127" t="str">
        <f t="shared" si="363"/>
        <v/>
      </c>
      <c r="Y1133" s="127" t="str">
        <f t="shared" si="364"/>
        <v/>
      </c>
      <c r="Z1133" s="36" t="str">
        <f>IF(Mining_Import!B1133="","",Mining_Import!B1133)</f>
        <v/>
      </c>
      <c r="AA1133" s="184" t="str">
        <f>IF(Mining_Import!$C1133="","",Mining_Import!$C1133)</f>
        <v/>
      </c>
      <c r="AB1133" s="122" t="str">
        <f t="shared" si="365"/>
        <v/>
      </c>
      <c r="AC1133" s="122" t="str">
        <f>IF($Y1133&gt;Dashboard!$Q$19,$AB1133,"")</f>
        <v/>
      </c>
      <c r="AD1133" s="43" t="str">
        <f t="shared" si="366"/>
        <v/>
      </c>
      <c r="AE1133" s="36" t="str">
        <f>IF(Mining_Import!D1133="","",Mining_Import!D1133)</f>
        <v/>
      </c>
      <c r="AF1133" s="36" t="str">
        <f>IF(Mining_Import!E1133="","",Mining_Import!E1133)</f>
        <v/>
      </c>
      <c r="AG1133" s="36" t="str">
        <f>IF(Mining_Import!F1133="","",Mining_Import!F1133)</f>
        <v/>
      </c>
      <c r="AH1133" s="36" t="str">
        <f>IF(Mining_Import!G1133="","",Mining_Import!G1133)</f>
        <v/>
      </c>
      <c r="AI1133" s="36" t="str">
        <f>IF(Mining_Import!H1133="","",Mining_Import!H1133)</f>
        <v/>
      </c>
      <c r="AJ1133" s="36" t="str">
        <f>IF(Mining_Import!I1133="","",Mining_Import!I1133)</f>
        <v/>
      </c>
      <c r="BY1133" s="120" t="str">
        <f t="shared" si="354"/>
        <v/>
      </c>
      <c r="BZ1133" s="184" t="str">
        <f t="shared" si="367"/>
        <v/>
      </c>
      <c r="CA1133" s="37" t="str">
        <f>IFERROR(VLOOKUP($BY1133,Account_Value!$C$2:$F$2500,4,0),"")</f>
        <v/>
      </c>
      <c r="CB1133" s="43" t="str">
        <f t="shared" si="355"/>
        <v/>
      </c>
      <c r="CC1133" s="122" t="str">
        <f>IF($BZ1133="","",SUM($BZ$2:$BZ1133))</f>
        <v/>
      </c>
      <c r="CD1133" s="43" t="str">
        <f>IF($BZ1133="","",$BU$19*(SUM($BZ$2:$BZ1133)))</f>
        <v/>
      </c>
    </row>
    <row r="1134" spans="1:82">
      <c r="A1134" s="4" t="str">
        <f t="shared" si="356"/>
        <v/>
      </c>
      <c r="B1134" s="21" t="str">
        <f>IF(Investments_Import!A1134="","",Investments_Import!A1134)</f>
        <v/>
      </c>
      <c r="C1134" s="22" t="str">
        <f t="shared" si="349"/>
        <v/>
      </c>
      <c r="D1134" s="51" t="str">
        <f t="shared" si="357"/>
        <v/>
      </c>
      <c r="E1134" s="3" t="str">
        <f>IF(Investments_Import!B1134="","",Investments_Import!B1134)</f>
        <v/>
      </c>
      <c r="F1134" s="54" t="str">
        <f t="shared" si="358"/>
        <v xml:space="preserve"> </v>
      </c>
      <c r="G1134" s="54" t="str">
        <f>IF($B1134="","",COUNTIF($F$2:$F1134,$F1134))</f>
        <v/>
      </c>
      <c r="H1134" s="53" t="str">
        <f t="shared" si="359"/>
        <v xml:space="preserve">  </v>
      </c>
      <c r="I1134" s="3" t="str">
        <f>IF(Investments_Import!C1134="","",Investments_Import!C1134)</f>
        <v/>
      </c>
      <c r="J1134" s="108" t="str">
        <f>IF(Investments_Import!D1134="","",Investments_Import!D1134)</f>
        <v/>
      </c>
      <c r="K1134" s="108" t="str">
        <f t="shared" si="360"/>
        <v/>
      </c>
      <c r="L1134" s="47" t="str">
        <f>IF(Investments_Import!E1134="","",Investments_Import!E1134)</f>
        <v/>
      </c>
      <c r="M1134" s="47" t="str">
        <f t="shared" si="350"/>
        <v/>
      </c>
      <c r="N1134" s="31" t="str">
        <f>IF(Investments_Import!F1134="","",Investments_Import!F1134)</f>
        <v/>
      </c>
      <c r="O1134" s="31" t="str">
        <f t="shared" si="351"/>
        <v/>
      </c>
      <c r="P1134" s="3" t="str">
        <f>IF(Investments_Import!G1134="","",Investments_Import!G1134)</f>
        <v/>
      </c>
      <c r="Q1134" s="3" t="str">
        <f>IF(Investments_Import!H1134="","",Investments_Import!H1134)</f>
        <v/>
      </c>
      <c r="R1134" s="37" t="str">
        <f t="shared" si="352"/>
        <v/>
      </c>
      <c r="S1134" s="37" t="str">
        <f t="shared" si="353"/>
        <v/>
      </c>
      <c r="U1134" s="36" t="str">
        <f>IF(Mining_Import!A1134="","",Mining_Import!A1134)</f>
        <v/>
      </c>
      <c r="V1134" s="22" t="str">
        <f t="shared" si="361"/>
        <v/>
      </c>
      <c r="W1134" s="127" t="str">
        <f t="shared" si="362"/>
        <v/>
      </c>
      <c r="X1134" s="127" t="str">
        <f t="shared" si="363"/>
        <v/>
      </c>
      <c r="Y1134" s="127" t="str">
        <f t="shared" si="364"/>
        <v/>
      </c>
      <c r="Z1134" s="36" t="str">
        <f>IF(Mining_Import!B1134="","",Mining_Import!B1134)</f>
        <v/>
      </c>
      <c r="AA1134" s="184" t="str">
        <f>IF(Mining_Import!$C1134="","",Mining_Import!$C1134)</f>
        <v/>
      </c>
      <c r="AB1134" s="122" t="str">
        <f t="shared" si="365"/>
        <v/>
      </c>
      <c r="AC1134" s="122" t="str">
        <f>IF($Y1134&gt;Dashboard!$Q$19,$AB1134,"")</f>
        <v/>
      </c>
      <c r="AD1134" s="43" t="str">
        <f t="shared" si="366"/>
        <v/>
      </c>
      <c r="AE1134" s="36" t="str">
        <f>IF(Mining_Import!D1134="","",Mining_Import!D1134)</f>
        <v/>
      </c>
      <c r="AF1134" s="36" t="str">
        <f>IF(Mining_Import!E1134="","",Mining_Import!E1134)</f>
        <v/>
      </c>
      <c r="AG1134" s="36" t="str">
        <f>IF(Mining_Import!F1134="","",Mining_Import!F1134)</f>
        <v/>
      </c>
      <c r="AH1134" s="36" t="str">
        <f>IF(Mining_Import!G1134="","",Mining_Import!G1134)</f>
        <v/>
      </c>
      <c r="AI1134" s="36" t="str">
        <f>IF(Mining_Import!H1134="","",Mining_Import!H1134)</f>
        <v/>
      </c>
      <c r="AJ1134" s="36" t="str">
        <f>IF(Mining_Import!I1134="","",Mining_Import!I1134)</f>
        <v/>
      </c>
      <c r="BY1134" s="120" t="str">
        <f t="shared" si="354"/>
        <v/>
      </c>
      <c r="BZ1134" s="184" t="str">
        <f t="shared" si="367"/>
        <v/>
      </c>
      <c r="CA1134" s="37" t="str">
        <f>IFERROR(VLOOKUP($BY1134,Account_Value!$C$2:$F$2500,4,0),"")</f>
        <v/>
      </c>
      <c r="CB1134" s="43" t="str">
        <f t="shared" si="355"/>
        <v/>
      </c>
      <c r="CC1134" s="122" t="str">
        <f>IF($BZ1134="","",SUM($BZ$2:$BZ1134))</f>
        <v/>
      </c>
      <c r="CD1134" s="43" t="str">
        <f>IF($BZ1134="","",$BU$19*(SUM($BZ$2:$BZ1134)))</f>
        <v/>
      </c>
    </row>
    <row r="1135" spans="1:82">
      <c r="A1135" s="4" t="str">
        <f t="shared" si="356"/>
        <v/>
      </c>
      <c r="B1135" s="21" t="str">
        <f>IF(Investments_Import!A1135="","",Investments_Import!A1135)</f>
        <v/>
      </c>
      <c r="C1135" s="22" t="str">
        <f t="shared" si="349"/>
        <v/>
      </c>
      <c r="D1135" s="51" t="str">
        <f t="shared" si="357"/>
        <v/>
      </c>
      <c r="E1135" s="3" t="str">
        <f>IF(Investments_Import!B1135="","",Investments_Import!B1135)</f>
        <v/>
      </c>
      <c r="F1135" s="54" t="str">
        <f t="shared" si="358"/>
        <v xml:space="preserve"> </v>
      </c>
      <c r="G1135" s="54" t="str">
        <f>IF($B1135="","",COUNTIF($F$2:$F1135,$F1135))</f>
        <v/>
      </c>
      <c r="H1135" s="53" t="str">
        <f t="shared" si="359"/>
        <v xml:space="preserve">  </v>
      </c>
      <c r="I1135" s="3" t="str">
        <f>IF(Investments_Import!C1135="","",Investments_Import!C1135)</f>
        <v/>
      </c>
      <c r="J1135" s="108" t="str">
        <f>IF(Investments_Import!D1135="","",Investments_Import!D1135)</f>
        <v/>
      </c>
      <c r="K1135" s="108" t="str">
        <f t="shared" si="360"/>
        <v/>
      </c>
      <c r="L1135" s="47" t="str">
        <f>IF(Investments_Import!E1135="","",Investments_Import!E1135)</f>
        <v/>
      </c>
      <c r="M1135" s="47" t="str">
        <f t="shared" si="350"/>
        <v/>
      </c>
      <c r="N1135" s="31" t="str">
        <f>IF(Investments_Import!F1135="","",Investments_Import!F1135)</f>
        <v/>
      </c>
      <c r="O1135" s="31" t="str">
        <f t="shared" si="351"/>
        <v/>
      </c>
      <c r="P1135" s="3" t="str">
        <f>IF(Investments_Import!G1135="","",Investments_Import!G1135)</f>
        <v/>
      </c>
      <c r="Q1135" s="3" t="str">
        <f>IF(Investments_Import!H1135="","",Investments_Import!H1135)</f>
        <v/>
      </c>
      <c r="R1135" s="37" t="str">
        <f t="shared" si="352"/>
        <v/>
      </c>
      <c r="S1135" s="37" t="str">
        <f t="shared" si="353"/>
        <v/>
      </c>
      <c r="U1135" s="36" t="str">
        <f>IF(Mining_Import!A1135="","",Mining_Import!A1135)</f>
        <v/>
      </c>
      <c r="V1135" s="22" t="str">
        <f t="shared" si="361"/>
        <v/>
      </c>
      <c r="W1135" s="127" t="str">
        <f t="shared" si="362"/>
        <v/>
      </c>
      <c r="X1135" s="127" t="str">
        <f t="shared" si="363"/>
        <v/>
      </c>
      <c r="Y1135" s="127" t="str">
        <f t="shared" si="364"/>
        <v/>
      </c>
      <c r="Z1135" s="36" t="str">
        <f>IF(Mining_Import!B1135="","",Mining_Import!B1135)</f>
        <v/>
      </c>
      <c r="AA1135" s="184" t="str">
        <f>IF(Mining_Import!$C1135="","",Mining_Import!$C1135)</f>
        <v/>
      </c>
      <c r="AB1135" s="122" t="str">
        <f t="shared" si="365"/>
        <v/>
      </c>
      <c r="AC1135" s="122" t="str">
        <f>IF($Y1135&gt;Dashboard!$Q$19,$AB1135,"")</f>
        <v/>
      </c>
      <c r="AD1135" s="43" t="str">
        <f t="shared" si="366"/>
        <v/>
      </c>
      <c r="AE1135" s="36" t="str">
        <f>IF(Mining_Import!D1135="","",Mining_Import!D1135)</f>
        <v/>
      </c>
      <c r="AF1135" s="36" t="str">
        <f>IF(Mining_Import!E1135="","",Mining_Import!E1135)</f>
        <v/>
      </c>
      <c r="AG1135" s="36" t="str">
        <f>IF(Mining_Import!F1135="","",Mining_Import!F1135)</f>
        <v/>
      </c>
      <c r="AH1135" s="36" t="str">
        <f>IF(Mining_Import!G1135="","",Mining_Import!G1135)</f>
        <v/>
      </c>
      <c r="AI1135" s="36" t="str">
        <f>IF(Mining_Import!H1135="","",Mining_Import!H1135)</f>
        <v/>
      </c>
      <c r="AJ1135" s="36" t="str">
        <f>IF(Mining_Import!I1135="","",Mining_Import!I1135)</f>
        <v/>
      </c>
      <c r="BY1135" s="120" t="str">
        <f t="shared" si="354"/>
        <v/>
      </c>
      <c r="BZ1135" s="184" t="str">
        <f t="shared" si="367"/>
        <v/>
      </c>
      <c r="CA1135" s="37" t="str">
        <f>IFERROR(VLOOKUP($BY1135,Account_Value!$C$2:$F$2500,4,0),"")</f>
        <v/>
      </c>
      <c r="CB1135" s="43" t="str">
        <f t="shared" si="355"/>
        <v/>
      </c>
      <c r="CC1135" s="122" t="str">
        <f>IF($BZ1135="","",SUM($BZ$2:$BZ1135))</f>
        <v/>
      </c>
      <c r="CD1135" s="43" t="str">
        <f>IF($BZ1135="","",$BU$19*(SUM($BZ$2:$BZ1135)))</f>
        <v/>
      </c>
    </row>
    <row r="1136" spans="1:82">
      <c r="A1136" s="4" t="str">
        <f t="shared" si="356"/>
        <v/>
      </c>
      <c r="B1136" s="21" t="str">
        <f>IF(Investments_Import!A1136="","",Investments_Import!A1136)</f>
        <v/>
      </c>
      <c r="C1136" s="22" t="str">
        <f t="shared" si="349"/>
        <v/>
      </c>
      <c r="D1136" s="51" t="str">
        <f t="shared" si="357"/>
        <v/>
      </c>
      <c r="E1136" s="3" t="str">
        <f>IF(Investments_Import!B1136="","",Investments_Import!B1136)</f>
        <v/>
      </c>
      <c r="F1136" s="54" t="str">
        <f t="shared" si="358"/>
        <v xml:space="preserve"> </v>
      </c>
      <c r="G1136" s="54" t="str">
        <f>IF($B1136="","",COUNTIF($F$2:$F1136,$F1136))</f>
        <v/>
      </c>
      <c r="H1136" s="53" t="str">
        <f t="shared" si="359"/>
        <v xml:space="preserve">  </v>
      </c>
      <c r="I1136" s="3" t="str">
        <f>IF(Investments_Import!C1136="","",Investments_Import!C1136)</f>
        <v/>
      </c>
      <c r="J1136" s="108" t="str">
        <f>IF(Investments_Import!D1136="","",Investments_Import!D1136)</f>
        <v/>
      </c>
      <c r="K1136" s="108" t="str">
        <f t="shared" si="360"/>
        <v/>
      </c>
      <c r="L1136" s="47" t="str">
        <f>IF(Investments_Import!E1136="","",Investments_Import!E1136)</f>
        <v/>
      </c>
      <c r="M1136" s="47" t="str">
        <f t="shared" si="350"/>
        <v/>
      </c>
      <c r="N1136" s="31" t="str">
        <f>IF(Investments_Import!F1136="","",Investments_Import!F1136)</f>
        <v/>
      </c>
      <c r="O1136" s="31" t="str">
        <f t="shared" si="351"/>
        <v/>
      </c>
      <c r="P1136" s="3" t="str">
        <f>IF(Investments_Import!G1136="","",Investments_Import!G1136)</f>
        <v/>
      </c>
      <c r="Q1136" s="3" t="str">
        <f>IF(Investments_Import!H1136="","",Investments_Import!H1136)</f>
        <v/>
      </c>
      <c r="R1136" s="37" t="str">
        <f t="shared" si="352"/>
        <v/>
      </c>
      <c r="S1136" s="37" t="str">
        <f t="shared" si="353"/>
        <v/>
      </c>
      <c r="U1136" s="36" t="str">
        <f>IF(Mining_Import!A1136="","",Mining_Import!A1136)</f>
        <v/>
      </c>
      <c r="V1136" s="22" t="str">
        <f t="shared" si="361"/>
        <v/>
      </c>
      <c r="W1136" s="127" t="str">
        <f t="shared" si="362"/>
        <v/>
      </c>
      <c r="X1136" s="127" t="str">
        <f t="shared" si="363"/>
        <v/>
      </c>
      <c r="Y1136" s="127" t="str">
        <f t="shared" si="364"/>
        <v/>
      </c>
      <c r="Z1136" s="36" t="str">
        <f>IF(Mining_Import!B1136="","",Mining_Import!B1136)</f>
        <v/>
      </c>
      <c r="AA1136" s="184" t="str">
        <f>IF(Mining_Import!$C1136="","",Mining_Import!$C1136)</f>
        <v/>
      </c>
      <c r="AB1136" s="122" t="str">
        <f t="shared" si="365"/>
        <v/>
      </c>
      <c r="AC1136" s="122" t="str">
        <f>IF($Y1136&gt;Dashboard!$Q$19,$AB1136,"")</f>
        <v/>
      </c>
      <c r="AD1136" s="43" t="str">
        <f t="shared" si="366"/>
        <v/>
      </c>
      <c r="AE1136" s="36" t="str">
        <f>IF(Mining_Import!D1136="","",Mining_Import!D1136)</f>
        <v/>
      </c>
      <c r="AF1136" s="36" t="str">
        <f>IF(Mining_Import!E1136="","",Mining_Import!E1136)</f>
        <v/>
      </c>
      <c r="AG1136" s="36" t="str">
        <f>IF(Mining_Import!F1136="","",Mining_Import!F1136)</f>
        <v/>
      </c>
      <c r="AH1136" s="36" t="str">
        <f>IF(Mining_Import!G1136="","",Mining_Import!G1136)</f>
        <v/>
      </c>
      <c r="AI1136" s="36" t="str">
        <f>IF(Mining_Import!H1136="","",Mining_Import!H1136)</f>
        <v/>
      </c>
      <c r="AJ1136" s="36" t="str">
        <f>IF(Mining_Import!I1136="","",Mining_Import!I1136)</f>
        <v/>
      </c>
      <c r="BY1136" s="120" t="str">
        <f t="shared" si="354"/>
        <v/>
      </c>
      <c r="BZ1136" s="184" t="str">
        <f t="shared" si="367"/>
        <v/>
      </c>
      <c r="CA1136" s="37" t="str">
        <f>IFERROR(VLOOKUP($BY1136,Account_Value!$C$2:$F$2500,4,0),"")</f>
        <v/>
      </c>
      <c r="CB1136" s="43" t="str">
        <f t="shared" si="355"/>
        <v/>
      </c>
      <c r="CC1136" s="122" t="str">
        <f>IF($BZ1136="","",SUM($BZ$2:$BZ1136))</f>
        <v/>
      </c>
      <c r="CD1136" s="43" t="str">
        <f>IF($BZ1136="","",$BU$19*(SUM($BZ$2:$BZ1136)))</f>
        <v/>
      </c>
    </row>
    <row r="1137" spans="1:82">
      <c r="A1137" s="4" t="str">
        <f t="shared" si="356"/>
        <v/>
      </c>
      <c r="B1137" s="21" t="str">
        <f>IF(Investments_Import!A1137="","",Investments_Import!A1137)</f>
        <v/>
      </c>
      <c r="C1137" s="22" t="str">
        <f t="shared" si="349"/>
        <v/>
      </c>
      <c r="D1137" s="51" t="str">
        <f t="shared" si="357"/>
        <v/>
      </c>
      <c r="E1137" s="3" t="str">
        <f>IF(Investments_Import!B1137="","",Investments_Import!B1137)</f>
        <v/>
      </c>
      <c r="F1137" s="54" t="str">
        <f t="shared" si="358"/>
        <v xml:space="preserve"> </v>
      </c>
      <c r="G1137" s="54" t="str">
        <f>IF($B1137="","",COUNTIF($F$2:$F1137,$F1137))</f>
        <v/>
      </c>
      <c r="H1137" s="53" t="str">
        <f t="shared" si="359"/>
        <v xml:space="preserve">  </v>
      </c>
      <c r="I1137" s="3" t="str">
        <f>IF(Investments_Import!C1137="","",Investments_Import!C1137)</f>
        <v/>
      </c>
      <c r="J1137" s="108" t="str">
        <f>IF(Investments_Import!D1137="","",Investments_Import!D1137)</f>
        <v/>
      </c>
      <c r="K1137" s="108" t="str">
        <f t="shared" si="360"/>
        <v/>
      </c>
      <c r="L1137" s="47" t="str">
        <f>IF(Investments_Import!E1137="","",Investments_Import!E1137)</f>
        <v/>
      </c>
      <c r="M1137" s="47" t="str">
        <f t="shared" si="350"/>
        <v/>
      </c>
      <c r="N1137" s="31" t="str">
        <f>IF(Investments_Import!F1137="","",Investments_Import!F1137)</f>
        <v/>
      </c>
      <c r="O1137" s="31" t="str">
        <f t="shared" si="351"/>
        <v/>
      </c>
      <c r="P1137" s="3" t="str">
        <f>IF(Investments_Import!G1137="","",Investments_Import!G1137)</f>
        <v/>
      </c>
      <c r="Q1137" s="3" t="str">
        <f>IF(Investments_Import!H1137="","",Investments_Import!H1137)</f>
        <v/>
      </c>
      <c r="R1137" s="37" t="str">
        <f t="shared" si="352"/>
        <v/>
      </c>
      <c r="S1137" s="37" t="str">
        <f t="shared" si="353"/>
        <v/>
      </c>
      <c r="U1137" s="36" t="str">
        <f>IF(Mining_Import!A1137="","",Mining_Import!A1137)</f>
        <v/>
      </c>
      <c r="V1137" s="22" t="str">
        <f t="shared" si="361"/>
        <v/>
      </c>
      <c r="W1137" s="127" t="str">
        <f t="shared" si="362"/>
        <v/>
      </c>
      <c r="X1137" s="127" t="str">
        <f t="shared" si="363"/>
        <v/>
      </c>
      <c r="Y1137" s="127" t="str">
        <f t="shared" si="364"/>
        <v/>
      </c>
      <c r="Z1137" s="36" t="str">
        <f>IF(Mining_Import!B1137="","",Mining_Import!B1137)</f>
        <v/>
      </c>
      <c r="AA1137" s="184" t="str">
        <f>IF(Mining_Import!$C1137="","",Mining_Import!$C1137)</f>
        <v/>
      </c>
      <c r="AB1137" s="122" t="str">
        <f t="shared" si="365"/>
        <v/>
      </c>
      <c r="AC1137" s="122" t="str">
        <f>IF($Y1137&gt;Dashboard!$Q$19,$AB1137,"")</f>
        <v/>
      </c>
      <c r="AD1137" s="43" t="str">
        <f t="shared" si="366"/>
        <v/>
      </c>
      <c r="AE1137" s="36" t="str">
        <f>IF(Mining_Import!D1137="","",Mining_Import!D1137)</f>
        <v/>
      </c>
      <c r="AF1137" s="36" t="str">
        <f>IF(Mining_Import!E1137="","",Mining_Import!E1137)</f>
        <v/>
      </c>
      <c r="AG1137" s="36" t="str">
        <f>IF(Mining_Import!F1137="","",Mining_Import!F1137)</f>
        <v/>
      </c>
      <c r="AH1137" s="36" t="str">
        <f>IF(Mining_Import!G1137="","",Mining_Import!G1137)</f>
        <v/>
      </c>
      <c r="AI1137" s="36" t="str">
        <f>IF(Mining_Import!H1137="","",Mining_Import!H1137)</f>
        <v/>
      </c>
      <c r="AJ1137" s="36" t="str">
        <f>IF(Mining_Import!I1137="","",Mining_Import!I1137)</f>
        <v/>
      </c>
      <c r="BY1137" s="120" t="str">
        <f t="shared" si="354"/>
        <v/>
      </c>
      <c r="BZ1137" s="184" t="str">
        <f t="shared" si="367"/>
        <v/>
      </c>
      <c r="CA1137" s="37" t="str">
        <f>IFERROR(VLOOKUP($BY1137,Account_Value!$C$2:$F$2500,4,0),"")</f>
        <v/>
      </c>
      <c r="CB1137" s="43" t="str">
        <f t="shared" si="355"/>
        <v/>
      </c>
      <c r="CC1137" s="122" t="str">
        <f>IF($BZ1137="","",SUM($BZ$2:$BZ1137))</f>
        <v/>
      </c>
      <c r="CD1137" s="43" t="str">
        <f>IF($BZ1137="","",$BU$19*(SUM($BZ$2:$BZ1137)))</f>
        <v/>
      </c>
    </row>
    <row r="1138" spans="1:82">
      <c r="A1138" s="4" t="str">
        <f t="shared" si="356"/>
        <v/>
      </c>
      <c r="B1138" s="21" t="str">
        <f>IF(Investments_Import!A1138="","",Investments_Import!A1138)</f>
        <v/>
      </c>
      <c r="C1138" s="22" t="str">
        <f t="shared" si="349"/>
        <v/>
      </c>
      <c r="D1138" s="51" t="str">
        <f t="shared" si="357"/>
        <v/>
      </c>
      <c r="E1138" s="3" t="str">
        <f>IF(Investments_Import!B1138="","",Investments_Import!B1138)</f>
        <v/>
      </c>
      <c r="F1138" s="54" t="str">
        <f t="shared" si="358"/>
        <v xml:space="preserve"> </v>
      </c>
      <c r="G1138" s="54" t="str">
        <f>IF($B1138="","",COUNTIF($F$2:$F1138,$F1138))</f>
        <v/>
      </c>
      <c r="H1138" s="53" t="str">
        <f t="shared" si="359"/>
        <v xml:space="preserve">  </v>
      </c>
      <c r="I1138" s="3" t="str">
        <f>IF(Investments_Import!C1138="","",Investments_Import!C1138)</f>
        <v/>
      </c>
      <c r="J1138" s="108" t="str">
        <f>IF(Investments_Import!D1138="","",Investments_Import!D1138)</f>
        <v/>
      </c>
      <c r="K1138" s="108" t="str">
        <f t="shared" si="360"/>
        <v/>
      </c>
      <c r="L1138" s="47" t="str">
        <f>IF(Investments_Import!E1138="","",Investments_Import!E1138)</f>
        <v/>
      </c>
      <c r="M1138" s="47" t="str">
        <f t="shared" si="350"/>
        <v/>
      </c>
      <c r="N1138" s="31" t="str">
        <f>IF(Investments_Import!F1138="","",Investments_Import!F1138)</f>
        <v/>
      </c>
      <c r="O1138" s="31" t="str">
        <f t="shared" si="351"/>
        <v/>
      </c>
      <c r="P1138" s="3" t="str">
        <f>IF(Investments_Import!G1138="","",Investments_Import!G1138)</f>
        <v/>
      </c>
      <c r="Q1138" s="3" t="str">
        <f>IF(Investments_Import!H1138="","",Investments_Import!H1138)</f>
        <v/>
      </c>
      <c r="R1138" s="37" t="str">
        <f t="shared" si="352"/>
        <v/>
      </c>
      <c r="S1138" s="37" t="str">
        <f t="shared" si="353"/>
        <v/>
      </c>
      <c r="U1138" s="36" t="str">
        <f>IF(Mining_Import!A1138="","",Mining_Import!A1138)</f>
        <v/>
      </c>
      <c r="V1138" s="22" t="str">
        <f t="shared" si="361"/>
        <v/>
      </c>
      <c r="W1138" s="127" t="str">
        <f t="shared" si="362"/>
        <v/>
      </c>
      <c r="X1138" s="127" t="str">
        <f t="shared" si="363"/>
        <v/>
      </c>
      <c r="Y1138" s="127" t="str">
        <f t="shared" si="364"/>
        <v/>
      </c>
      <c r="Z1138" s="36" t="str">
        <f>IF(Mining_Import!B1138="","",Mining_Import!B1138)</f>
        <v/>
      </c>
      <c r="AA1138" s="184" t="str">
        <f>IF(Mining_Import!$C1138="","",Mining_Import!$C1138)</f>
        <v/>
      </c>
      <c r="AB1138" s="122" t="str">
        <f t="shared" si="365"/>
        <v/>
      </c>
      <c r="AC1138" s="122" t="str">
        <f>IF($Y1138&gt;Dashboard!$Q$19,$AB1138,"")</f>
        <v/>
      </c>
      <c r="AD1138" s="43" t="str">
        <f t="shared" si="366"/>
        <v/>
      </c>
      <c r="AE1138" s="36" t="str">
        <f>IF(Mining_Import!D1138="","",Mining_Import!D1138)</f>
        <v/>
      </c>
      <c r="AF1138" s="36" t="str">
        <f>IF(Mining_Import!E1138="","",Mining_Import!E1138)</f>
        <v/>
      </c>
      <c r="AG1138" s="36" t="str">
        <f>IF(Mining_Import!F1138="","",Mining_Import!F1138)</f>
        <v/>
      </c>
      <c r="AH1138" s="36" t="str">
        <f>IF(Mining_Import!G1138="","",Mining_Import!G1138)</f>
        <v/>
      </c>
      <c r="AI1138" s="36" t="str">
        <f>IF(Mining_Import!H1138="","",Mining_Import!H1138)</f>
        <v/>
      </c>
      <c r="AJ1138" s="36" t="str">
        <f>IF(Mining_Import!I1138="","",Mining_Import!I1138)</f>
        <v/>
      </c>
      <c r="BY1138" s="120" t="str">
        <f t="shared" si="354"/>
        <v/>
      </c>
      <c r="BZ1138" s="184" t="str">
        <f t="shared" si="367"/>
        <v/>
      </c>
      <c r="CA1138" s="37" t="str">
        <f>IFERROR(VLOOKUP($BY1138,Account_Value!$C$2:$F$2500,4,0),"")</f>
        <v/>
      </c>
      <c r="CB1138" s="43" t="str">
        <f t="shared" si="355"/>
        <v/>
      </c>
      <c r="CC1138" s="122" t="str">
        <f>IF($BZ1138="","",SUM($BZ$2:$BZ1138))</f>
        <v/>
      </c>
      <c r="CD1138" s="43" t="str">
        <f>IF($BZ1138="","",$BU$19*(SUM($BZ$2:$BZ1138)))</f>
        <v/>
      </c>
    </row>
    <row r="1139" spans="1:82">
      <c r="A1139" s="4" t="str">
        <f t="shared" si="356"/>
        <v/>
      </c>
      <c r="B1139" s="21" t="str">
        <f>IF(Investments_Import!A1139="","",Investments_Import!A1139)</f>
        <v/>
      </c>
      <c r="C1139" s="22" t="str">
        <f t="shared" si="349"/>
        <v/>
      </c>
      <c r="D1139" s="51" t="str">
        <f t="shared" si="357"/>
        <v/>
      </c>
      <c r="E1139" s="3" t="str">
        <f>IF(Investments_Import!B1139="","",Investments_Import!B1139)</f>
        <v/>
      </c>
      <c r="F1139" s="54" t="str">
        <f t="shared" si="358"/>
        <v xml:space="preserve"> </v>
      </c>
      <c r="G1139" s="54" t="str">
        <f>IF($B1139="","",COUNTIF($F$2:$F1139,$F1139))</f>
        <v/>
      </c>
      <c r="H1139" s="53" t="str">
        <f t="shared" si="359"/>
        <v xml:space="preserve">  </v>
      </c>
      <c r="I1139" s="3" t="str">
        <f>IF(Investments_Import!C1139="","",Investments_Import!C1139)</f>
        <v/>
      </c>
      <c r="J1139" s="108" t="str">
        <f>IF(Investments_Import!D1139="","",Investments_Import!D1139)</f>
        <v/>
      </c>
      <c r="K1139" s="108" t="str">
        <f t="shared" si="360"/>
        <v/>
      </c>
      <c r="L1139" s="47" t="str">
        <f>IF(Investments_Import!E1139="","",Investments_Import!E1139)</f>
        <v/>
      </c>
      <c r="M1139" s="47" t="str">
        <f t="shared" si="350"/>
        <v/>
      </c>
      <c r="N1139" s="31" t="str">
        <f>IF(Investments_Import!F1139="","",Investments_Import!F1139)</f>
        <v/>
      </c>
      <c r="O1139" s="31" t="str">
        <f t="shared" si="351"/>
        <v/>
      </c>
      <c r="P1139" s="3" t="str">
        <f>IF(Investments_Import!G1139="","",Investments_Import!G1139)</f>
        <v/>
      </c>
      <c r="Q1139" s="3" t="str">
        <f>IF(Investments_Import!H1139="","",Investments_Import!H1139)</f>
        <v/>
      </c>
      <c r="R1139" s="37" t="str">
        <f t="shared" si="352"/>
        <v/>
      </c>
      <c r="S1139" s="37" t="str">
        <f t="shared" si="353"/>
        <v/>
      </c>
      <c r="U1139" s="36" t="str">
        <f>IF(Mining_Import!A1139="","",Mining_Import!A1139)</f>
        <v/>
      </c>
      <c r="V1139" s="22" t="str">
        <f t="shared" si="361"/>
        <v/>
      </c>
      <c r="W1139" s="127" t="str">
        <f t="shared" si="362"/>
        <v/>
      </c>
      <c r="X1139" s="127" t="str">
        <f t="shared" si="363"/>
        <v/>
      </c>
      <c r="Y1139" s="127" t="str">
        <f t="shared" si="364"/>
        <v/>
      </c>
      <c r="Z1139" s="36" t="str">
        <f>IF(Mining_Import!B1139="","",Mining_Import!B1139)</f>
        <v/>
      </c>
      <c r="AA1139" s="184" t="str">
        <f>IF(Mining_Import!$C1139="","",Mining_Import!$C1139)</f>
        <v/>
      </c>
      <c r="AB1139" s="122" t="str">
        <f t="shared" si="365"/>
        <v/>
      </c>
      <c r="AC1139" s="122" t="str">
        <f>IF($Y1139&gt;Dashboard!$Q$19,$AB1139,"")</f>
        <v/>
      </c>
      <c r="AD1139" s="43" t="str">
        <f t="shared" si="366"/>
        <v/>
      </c>
      <c r="AE1139" s="36" t="str">
        <f>IF(Mining_Import!D1139="","",Mining_Import!D1139)</f>
        <v/>
      </c>
      <c r="AF1139" s="36" t="str">
        <f>IF(Mining_Import!E1139="","",Mining_Import!E1139)</f>
        <v/>
      </c>
      <c r="AG1139" s="36" t="str">
        <f>IF(Mining_Import!F1139="","",Mining_Import!F1139)</f>
        <v/>
      </c>
      <c r="AH1139" s="36" t="str">
        <f>IF(Mining_Import!G1139="","",Mining_Import!G1139)</f>
        <v/>
      </c>
      <c r="AI1139" s="36" t="str">
        <f>IF(Mining_Import!H1139="","",Mining_Import!H1139)</f>
        <v/>
      </c>
      <c r="AJ1139" s="36" t="str">
        <f>IF(Mining_Import!I1139="","",Mining_Import!I1139)</f>
        <v/>
      </c>
      <c r="BY1139" s="120" t="str">
        <f t="shared" si="354"/>
        <v/>
      </c>
      <c r="BZ1139" s="184" t="str">
        <f t="shared" si="367"/>
        <v/>
      </c>
      <c r="CA1139" s="37" t="str">
        <f>IFERROR(VLOOKUP($BY1139,Account_Value!$C$2:$F$2500,4,0),"")</f>
        <v/>
      </c>
      <c r="CB1139" s="43" t="str">
        <f t="shared" si="355"/>
        <v/>
      </c>
      <c r="CC1139" s="122" t="str">
        <f>IF($BZ1139="","",SUM($BZ$2:$BZ1139))</f>
        <v/>
      </c>
      <c r="CD1139" s="43" t="str">
        <f>IF($BZ1139="","",$BU$19*(SUM($BZ$2:$BZ1139)))</f>
        <v/>
      </c>
    </row>
    <row r="1140" spans="1:82">
      <c r="A1140" s="4" t="str">
        <f t="shared" si="356"/>
        <v/>
      </c>
      <c r="B1140" s="21" t="str">
        <f>IF(Investments_Import!A1140="","",Investments_Import!A1140)</f>
        <v/>
      </c>
      <c r="C1140" s="22" t="str">
        <f t="shared" si="349"/>
        <v/>
      </c>
      <c r="D1140" s="51" t="str">
        <f t="shared" si="357"/>
        <v/>
      </c>
      <c r="E1140" s="3" t="str">
        <f>IF(Investments_Import!B1140="","",Investments_Import!B1140)</f>
        <v/>
      </c>
      <c r="F1140" s="54" t="str">
        <f t="shared" si="358"/>
        <v xml:space="preserve"> </v>
      </c>
      <c r="G1140" s="54" t="str">
        <f>IF($B1140="","",COUNTIF($F$2:$F1140,$F1140))</f>
        <v/>
      </c>
      <c r="H1140" s="53" t="str">
        <f t="shared" si="359"/>
        <v xml:space="preserve">  </v>
      </c>
      <c r="I1140" s="3" t="str">
        <f>IF(Investments_Import!C1140="","",Investments_Import!C1140)</f>
        <v/>
      </c>
      <c r="J1140" s="108" t="str">
        <f>IF(Investments_Import!D1140="","",Investments_Import!D1140)</f>
        <v/>
      </c>
      <c r="K1140" s="108" t="str">
        <f t="shared" si="360"/>
        <v/>
      </c>
      <c r="L1140" s="47" t="str">
        <f>IF(Investments_Import!E1140="","",Investments_Import!E1140)</f>
        <v/>
      </c>
      <c r="M1140" s="47" t="str">
        <f t="shared" si="350"/>
        <v/>
      </c>
      <c r="N1140" s="31" t="str">
        <f>IF(Investments_Import!F1140="","",Investments_Import!F1140)</f>
        <v/>
      </c>
      <c r="O1140" s="31" t="str">
        <f t="shared" si="351"/>
        <v/>
      </c>
      <c r="P1140" s="3" t="str">
        <f>IF(Investments_Import!G1140="","",Investments_Import!G1140)</f>
        <v/>
      </c>
      <c r="Q1140" s="3" t="str">
        <f>IF(Investments_Import!H1140="","",Investments_Import!H1140)</f>
        <v/>
      </c>
      <c r="R1140" s="37" t="str">
        <f t="shared" si="352"/>
        <v/>
      </c>
      <c r="S1140" s="37" t="str">
        <f t="shared" si="353"/>
        <v/>
      </c>
      <c r="U1140" s="36" t="str">
        <f>IF(Mining_Import!A1140="","",Mining_Import!A1140)</f>
        <v/>
      </c>
      <c r="V1140" s="22" t="str">
        <f t="shared" si="361"/>
        <v/>
      </c>
      <c r="W1140" s="127" t="str">
        <f t="shared" si="362"/>
        <v/>
      </c>
      <c r="X1140" s="127" t="str">
        <f t="shared" si="363"/>
        <v/>
      </c>
      <c r="Y1140" s="127" t="str">
        <f t="shared" si="364"/>
        <v/>
      </c>
      <c r="Z1140" s="36" t="str">
        <f>IF(Mining_Import!B1140="","",Mining_Import!B1140)</f>
        <v/>
      </c>
      <c r="AA1140" s="184" t="str">
        <f>IF(Mining_Import!$C1140="","",Mining_Import!$C1140)</f>
        <v/>
      </c>
      <c r="AB1140" s="122" t="str">
        <f t="shared" si="365"/>
        <v/>
      </c>
      <c r="AC1140" s="122" t="str">
        <f>IF($Y1140&gt;Dashboard!$Q$19,$AB1140,"")</f>
        <v/>
      </c>
      <c r="AD1140" s="43" t="str">
        <f t="shared" si="366"/>
        <v/>
      </c>
      <c r="AE1140" s="36" t="str">
        <f>IF(Mining_Import!D1140="","",Mining_Import!D1140)</f>
        <v/>
      </c>
      <c r="AF1140" s="36" t="str">
        <f>IF(Mining_Import!E1140="","",Mining_Import!E1140)</f>
        <v/>
      </c>
      <c r="AG1140" s="36" t="str">
        <f>IF(Mining_Import!F1140="","",Mining_Import!F1140)</f>
        <v/>
      </c>
      <c r="AH1140" s="36" t="str">
        <f>IF(Mining_Import!G1140="","",Mining_Import!G1140)</f>
        <v/>
      </c>
      <c r="AI1140" s="36" t="str">
        <f>IF(Mining_Import!H1140="","",Mining_Import!H1140)</f>
        <v/>
      </c>
      <c r="AJ1140" s="36" t="str">
        <f>IF(Mining_Import!I1140="","",Mining_Import!I1140)</f>
        <v/>
      </c>
      <c r="BY1140" s="120" t="str">
        <f t="shared" si="354"/>
        <v/>
      </c>
      <c r="BZ1140" s="184" t="str">
        <f t="shared" si="367"/>
        <v/>
      </c>
      <c r="CA1140" s="37" t="str">
        <f>IFERROR(VLOOKUP($BY1140,Account_Value!$C$2:$F$2500,4,0),"")</f>
        <v/>
      </c>
      <c r="CB1140" s="43" t="str">
        <f t="shared" si="355"/>
        <v/>
      </c>
      <c r="CC1140" s="122" t="str">
        <f>IF($BZ1140="","",SUM($BZ$2:$BZ1140))</f>
        <v/>
      </c>
      <c r="CD1140" s="43" t="str">
        <f>IF($BZ1140="","",$BU$19*(SUM($BZ$2:$BZ1140)))</f>
        <v/>
      </c>
    </row>
    <row r="1141" spans="1:82">
      <c r="A1141" s="4" t="str">
        <f t="shared" si="356"/>
        <v/>
      </c>
      <c r="B1141" s="21" t="str">
        <f>IF(Investments_Import!A1141="","",Investments_Import!A1141)</f>
        <v/>
      </c>
      <c r="C1141" s="22" t="str">
        <f t="shared" si="349"/>
        <v/>
      </c>
      <c r="D1141" s="51" t="str">
        <f t="shared" si="357"/>
        <v/>
      </c>
      <c r="E1141" s="3" t="str">
        <f>IF(Investments_Import!B1141="","",Investments_Import!B1141)</f>
        <v/>
      </c>
      <c r="F1141" s="54" t="str">
        <f t="shared" si="358"/>
        <v xml:space="preserve"> </v>
      </c>
      <c r="G1141" s="54" t="str">
        <f>IF($B1141="","",COUNTIF($F$2:$F1141,$F1141))</f>
        <v/>
      </c>
      <c r="H1141" s="53" t="str">
        <f t="shared" si="359"/>
        <v xml:space="preserve">  </v>
      </c>
      <c r="I1141" s="3" t="str">
        <f>IF(Investments_Import!C1141="","",Investments_Import!C1141)</f>
        <v/>
      </c>
      <c r="J1141" s="108" t="str">
        <f>IF(Investments_Import!D1141="","",Investments_Import!D1141)</f>
        <v/>
      </c>
      <c r="K1141" s="108" t="str">
        <f t="shared" si="360"/>
        <v/>
      </c>
      <c r="L1141" s="47" t="str">
        <f>IF(Investments_Import!E1141="","",Investments_Import!E1141)</f>
        <v/>
      </c>
      <c r="M1141" s="47" t="str">
        <f t="shared" si="350"/>
        <v/>
      </c>
      <c r="N1141" s="31" t="str">
        <f>IF(Investments_Import!F1141="","",Investments_Import!F1141)</f>
        <v/>
      </c>
      <c r="O1141" s="31" t="str">
        <f t="shared" si="351"/>
        <v/>
      </c>
      <c r="P1141" s="3" t="str">
        <f>IF(Investments_Import!G1141="","",Investments_Import!G1141)</f>
        <v/>
      </c>
      <c r="Q1141" s="3" t="str">
        <f>IF(Investments_Import!H1141="","",Investments_Import!H1141)</f>
        <v/>
      </c>
      <c r="R1141" s="37" t="str">
        <f t="shared" si="352"/>
        <v/>
      </c>
      <c r="S1141" s="37" t="str">
        <f t="shared" si="353"/>
        <v/>
      </c>
      <c r="U1141" s="36" t="str">
        <f>IF(Mining_Import!A1141="","",Mining_Import!A1141)</f>
        <v/>
      </c>
      <c r="V1141" s="22" t="str">
        <f t="shared" si="361"/>
        <v/>
      </c>
      <c r="W1141" s="127" t="str">
        <f t="shared" si="362"/>
        <v/>
      </c>
      <c r="X1141" s="127" t="str">
        <f t="shared" si="363"/>
        <v/>
      </c>
      <c r="Y1141" s="127" t="str">
        <f t="shared" si="364"/>
        <v/>
      </c>
      <c r="Z1141" s="36" t="str">
        <f>IF(Mining_Import!B1141="","",Mining_Import!B1141)</f>
        <v/>
      </c>
      <c r="AA1141" s="184" t="str">
        <f>IF(Mining_Import!$C1141="","",Mining_Import!$C1141)</f>
        <v/>
      </c>
      <c r="AB1141" s="122" t="str">
        <f t="shared" si="365"/>
        <v/>
      </c>
      <c r="AC1141" s="122" t="str">
        <f>IF($Y1141&gt;Dashboard!$Q$19,$AB1141,"")</f>
        <v/>
      </c>
      <c r="AD1141" s="43" t="str">
        <f t="shared" si="366"/>
        <v/>
      </c>
      <c r="AE1141" s="36" t="str">
        <f>IF(Mining_Import!D1141="","",Mining_Import!D1141)</f>
        <v/>
      </c>
      <c r="AF1141" s="36" t="str">
        <f>IF(Mining_Import!E1141="","",Mining_Import!E1141)</f>
        <v/>
      </c>
      <c r="AG1141" s="36" t="str">
        <f>IF(Mining_Import!F1141="","",Mining_Import!F1141)</f>
        <v/>
      </c>
      <c r="AH1141" s="36" t="str">
        <f>IF(Mining_Import!G1141="","",Mining_Import!G1141)</f>
        <v/>
      </c>
      <c r="AI1141" s="36" t="str">
        <f>IF(Mining_Import!H1141="","",Mining_Import!H1141)</f>
        <v/>
      </c>
      <c r="AJ1141" s="36" t="str">
        <f>IF(Mining_Import!I1141="","",Mining_Import!I1141)</f>
        <v/>
      </c>
      <c r="BY1141" s="120" t="str">
        <f t="shared" si="354"/>
        <v/>
      </c>
      <c r="BZ1141" s="184" t="str">
        <f t="shared" si="367"/>
        <v/>
      </c>
      <c r="CA1141" s="37" t="str">
        <f>IFERROR(VLOOKUP($BY1141,Account_Value!$C$2:$F$2500,4,0),"")</f>
        <v/>
      </c>
      <c r="CB1141" s="43" t="str">
        <f t="shared" si="355"/>
        <v/>
      </c>
      <c r="CC1141" s="122" t="str">
        <f>IF($BZ1141="","",SUM($BZ$2:$BZ1141))</f>
        <v/>
      </c>
      <c r="CD1141" s="43" t="str">
        <f>IF($BZ1141="","",$BU$19*(SUM($BZ$2:$BZ1141)))</f>
        <v/>
      </c>
    </row>
    <row r="1142" spans="1:82">
      <c r="A1142" s="4" t="str">
        <f t="shared" si="356"/>
        <v/>
      </c>
      <c r="B1142" s="21" t="str">
        <f>IF(Investments_Import!A1142="","",Investments_Import!A1142)</f>
        <v/>
      </c>
      <c r="C1142" s="22" t="str">
        <f t="shared" si="349"/>
        <v/>
      </c>
      <c r="D1142" s="51" t="str">
        <f t="shared" si="357"/>
        <v/>
      </c>
      <c r="E1142" s="3" t="str">
        <f>IF(Investments_Import!B1142="","",Investments_Import!B1142)</f>
        <v/>
      </c>
      <c r="F1142" s="54" t="str">
        <f t="shared" si="358"/>
        <v xml:space="preserve"> </v>
      </c>
      <c r="G1142" s="54" t="str">
        <f>IF($B1142="","",COUNTIF($F$2:$F1142,$F1142))</f>
        <v/>
      </c>
      <c r="H1142" s="53" t="str">
        <f t="shared" si="359"/>
        <v xml:space="preserve">  </v>
      </c>
      <c r="I1142" s="3" t="str">
        <f>IF(Investments_Import!C1142="","",Investments_Import!C1142)</f>
        <v/>
      </c>
      <c r="J1142" s="108" t="str">
        <f>IF(Investments_Import!D1142="","",Investments_Import!D1142)</f>
        <v/>
      </c>
      <c r="K1142" s="108" t="str">
        <f t="shared" si="360"/>
        <v/>
      </c>
      <c r="L1142" s="47" t="str">
        <f>IF(Investments_Import!E1142="","",Investments_Import!E1142)</f>
        <v/>
      </c>
      <c r="M1142" s="47" t="str">
        <f t="shared" si="350"/>
        <v/>
      </c>
      <c r="N1142" s="31" t="str">
        <f>IF(Investments_Import!F1142="","",Investments_Import!F1142)</f>
        <v/>
      </c>
      <c r="O1142" s="31" t="str">
        <f t="shared" si="351"/>
        <v/>
      </c>
      <c r="P1142" s="3" t="str">
        <f>IF(Investments_Import!G1142="","",Investments_Import!G1142)</f>
        <v/>
      </c>
      <c r="Q1142" s="3" t="str">
        <f>IF(Investments_Import!H1142="","",Investments_Import!H1142)</f>
        <v/>
      </c>
      <c r="R1142" s="37" t="str">
        <f t="shared" si="352"/>
        <v/>
      </c>
      <c r="S1142" s="37" t="str">
        <f t="shared" si="353"/>
        <v/>
      </c>
      <c r="U1142" s="36" t="str">
        <f>IF(Mining_Import!A1142="","",Mining_Import!A1142)</f>
        <v/>
      </c>
      <c r="V1142" s="22" t="str">
        <f t="shared" si="361"/>
        <v/>
      </c>
      <c r="W1142" s="127" t="str">
        <f t="shared" si="362"/>
        <v/>
      </c>
      <c r="X1142" s="127" t="str">
        <f t="shared" si="363"/>
        <v/>
      </c>
      <c r="Y1142" s="127" t="str">
        <f t="shared" si="364"/>
        <v/>
      </c>
      <c r="Z1142" s="36" t="str">
        <f>IF(Mining_Import!B1142="","",Mining_Import!B1142)</f>
        <v/>
      </c>
      <c r="AA1142" s="184" t="str">
        <f>IF(Mining_Import!$C1142="","",Mining_Import!$C1142)</f>
        <v/>
      </c>
      <c r="AB1142" s="122" t="str">
        <f t="shared" si="365"/>
        <v/>
      </c>
      <c r="AC1142" s="122" t="str">
        <f>IF($Y1142&gt;Dashboard!$Q$19,$AB1142,"")</f>
        <v/>
      </c>
      <c r="AD1142" s="43" t="str">
        <f t="shared" si="366"/>
        <v/>
      </c>
      <c r="AE1142" s="36" t="str">
        <f>IF(Mining_Import!D1142="","",Mining_Import!D1142)</f>
        <v/>
      </c>
      <c r="AF1142" s="36" t="str">
        <f>IF(Mining_Import!E1142="","",Mining_Import!E1142)</f>
        <v/>
      </c>
      <c r="AG1142" s="36" t="str">
        <f>IF(Mining_Import!F1142="","",Mining_Import!F1142)</f>
        <v/>
      </c>
      <c r="AH1142" s="36" t="str">
        <f>IF(Mining_Import!G1142="","",Mining_Import!G1142)</f>
        <v/>
      </c>
      <c r="AI1142" s="36" t="str">
        <f>IF(Mining_Import!H1142="","",Mining_Import!H1142)</f>
        <v/>
      </c>
      <c r="AJ1142" s="36" t="str">
        <f>IF(Mining_Import!I1142="","",Mining_Import!I1142)</f>
        <v/>
      </c>
      <c r="BY1142" s="120" t="str">
        <f t="shared" si="354"/>
        <v/>
      </c>
      <c r="BZ1142" s="184" t="str">
        <f t="shared" si="367"/>
        <v/>
      </c>
      <c r="CA1142" s="37" t="str">
        <f>IFERROR(VLOOKUP($BY1142,Account_Value!$C$2:$F$2500,4,0),"")</f>
        <v/>
      </c>
      <c r="CB1142" s="43" t="str">
        <f t="shared" si="355"/>
        <v/>
      </c>
      <c r="CC1142" s="122" t="str">
        <f>IF($BZ1142="","",SUM($BZ$2:$BZ1142))</f>
        <v/>
      </c>
      <c r="CD1142" s="43" t="str">
        <f>IF($BZ1142="","",$BU$19*(SUM($BZ$2:$BZ1142)))</f>
        <v/>
      </c>
    </row>
    <row r="1143" spans="1:82">
      <c r="A1143" s="4" t="str">
        <f t="shared" si="356"/>
        <v/>
      </c>
      <c r="B1143" s="21" t="str">
        <f>IF(Investments_Import!A1143="","",Investments_Import!A1143)</f>
        <v/>
      </c>
      <c r="C1143" s="22" t="str">
        <f t="shared" si="349"/>
        <v/>
      </c>
      <c r="D1143" s="51" t="str">
        <f t="shared" si="357"/>
        <v/>
      </c>
      <c r="E1143" s="3" t="str">
        <f>IF(Investments_Import!B1143="","",Investments_Import!B1143)</f>
        <v/>
      </c>
      <c r="F1143" s="54" t="str">
        <f t="shared" si="358"/>
        <v xml:space="preserve"> </v>
      </c>
      <c r="G1143" s="54" t="str">
        <f>IF($B1143="","",COUNTIF($F$2:$F1143,$F1143))</f>
        <v/>
      </c>
      <c r="H1143" s="53" t="str">
        <f t="shared" si="359"/>
        <v xml:space="preserve">  </v>
      </c>
      <c r="I1143" s="3" t="str">
        <f>IF(Investments_Import!C1143="","",Investments_Import!C1143)</f>
        <v/>
      </c>
      <c r="J1143" s="108" t="str">
        <f>IF(Investments_Import!D1143="","",Investments_Import!D1143)</f>
        <v/>
      </c>
      <c r="K1143" s="108" t="str">
        <f t="shared" si="360"/>
        <v/>
      </c>
      <c r="L1143" s="47" t="str">
        <f>IF(Investments_Import!E1143="","",Investments_Import!E1143)</f>
        <v/>
      </c>
      <c r="M1143" s="47" t="str">
        <f t="shared" si="350"/>
        <v/>
      </c>
      <c r="N1143" s="31" t="str">
        <f>IF(Investments_Import!F1143="","",Investments_Import!F1143)</f>
        <v/>
      </c>
      <c r="O1143" s="31" t="str">
        <f t="shared" si="351"/>
        <v/>
      </c>
      <c r="P1143" s="3" t="str">
        <f>IF(Investments_Import!G1143="","",Investments_Import!G1143)</f>
        <v/>
      </c>
      <c r="Q1143" s="3" t="str">
        <f>IF(Investments_Import!H1143="","",Investments_Import!H1143)</f>
        <v/>
      </c>
      <c r="R1143" s="37" t="str">
        <f t="shared" si="352"/>
        <v/>
      </c>
      <c r="S1143" s="37" t="str">
        <f t="shared" si="353"/>
        <v/>
      </c>
      <c r="U1143" s="36" t="str">
        <f>IF(Mining_Import!A1143="","",Mining_Import!A1143)</f>
        <v/>
      </c>
      <c r="V1143" s="22" t="str">
        <f t="shared" si="361"/>
        <v/>
      </c>
      <c r="W1143" s="127" t="str">
        <f t="shared" si="362"/>
        <v/>
      </c>
      <c r="X1143" s="127" t="str">
        <f t="shared" si="363"/>
        <v/>
      </c>
      <c r="Y1143" s="127" t="str">
        <f t="shared" si="364"/>
        <v/>
      </c>
      <c r="Z1143" s="36" t="str">
        <f>IF(Mining_Import!B1143="","",Mining_Import!B1143)</f>
        <v/>
      </c>
      <c r="AA1143" s="184" t="str">
        <f>IF(Mining_Import!$C1143="","",Mining_Import!$C1143)</f>
        <v/>
      </c>
      <c r="AB1143" s="122" t="str">
        <f t="shared" si="365"/>
        <v/>
      </c>
      <c r="AC1143" s="122" t="str">
        <f>IF($Y1143&gt;Dashboard!$Q$19,$AB1143,"")</f>
        <v/>
      </c>
      <c r="AD1143" s="43" t="str">
        <f t="shared" si="366"/>
        <v/>
      </c>
      <c r="AE1143" s="36" t="str">
        <f>IF(Mining_Import!D1143="","",Mining_Import!D1143)</f>
        <v/>
      </c>
      <c r="AF1143" s="36" t="str">
        <f>IF(Mining_Import!E1143="","",Mining_Import!E1143)</f>
        <v/>
      </c>
      <c r="AG1143" s="36" t="str">
        <f>IF(Mining_Import!F1143="","",Mining_Import!F1143)</f>
        <v/>
      </c>
      <c r="AH1143" s="36" t="str">
        <f>IF(Mining_Import!G1143="","",Mining_Import!G1143)</f>
        <v/>
      </c>
      <c r="AI1143" s="36" t="str">
        <f>IF(Mining_Import!H1143="","",Mining_Import!H1143)</f>
        <v/>
      </c>
      <c r="AJ1143" s="36" t="str">
        <f>IF(Mining_Import!I1143="","",Mining_Import!I1143)</f>
        <v/>
      </c>
      <c r="BY1143" s="120" t="str">
        <f t="shared" si="354"/>
        <v/>
      </c>
      <c r="BZ1143" s="184" t="str">
        <f t="shared" si="367"/>
        <v/>
      </c>
      <c r="CA1143" s="37" t="str">
        <f>IFERROR(VLOOKUP($BY1143,Account_Value!$C$2:$F$2500,4,0),"")</f>
        <v/>
      </c>
      <c r="CB1143" s="43" t="str">
        <f t="shared" si="355"/>
        <v/>
      </c>
      <c r="CC1143" s="122" t="str">
        <f>IF($BZ1143="","",SUM($BZ$2:$BZ1143))</f>
        <v/>
      </c>
      <c r="CD1143" s="43" t="str">
        <f>IF($BZ1143="","",$BU$19*(SUM($BZ$2:$BZ1143)))</f>
        <v/>
      </c>
    </row>
    <row r="1144" spans="1:82">
      <c r="A1144" s="4" t="str">
        <f t="shared" si="356"/>
        <v/>
      </c>
      <c r="B1144" s="21" t="str">
        <f>IF(Investments_Import!A1144="","",Investments_Import!A1144)</f>
        <v/>
      </c>
      <c r="C1144" s="22" t="str">
        <f t="shared" si="349"/>
        <v/>
      </c>
      <c r="D1144" s="51" t="str">
        <f t="shared" si="357"/>
        <v/>
      </c>
      <c r="E1144" s="3" t="str">
        <f>IF(Investments_Import!B1144="","",Investments_Import!B1144)</f>
        <v/>
      </c>
      <c r="F1144" s="54" t="str">
        <f t="shared" si="358"/>
        <v xml:space="preserve"> </v>
      </c>
      <c r="G1144" s="54" t="str">
        <f>IF($B1144="","",COUNTIF($F$2:$F1144,$F1144))</f>
        <v/>
      </c>
      <c r="H1144" s="53" t="str">
        <f t="shared" si="359"/>
        <v xml:space="preserve">  </v>
      </c>
      <c r="I1144" s="3" t="str">
        <f>IF(Investments_Import!C1144="","",Investments_Import!C1144)</f>
        <v/>
      </c>
      <c r="J1144" s="108" t="str">
        <f>IF(Investments_Import!D1144="","",Investments_Import!D1144)</f>
        <v/>
      </c>
      <c r="K1144" s="108" t="str">
        <f t="shared" si="360"/>
        <v/>
      </c>
      <c r="L1144" s="47" t="str">
        <f>IF(Investments_Import!E1144="","",Investments_Import!E1144)</f>
        <v/>
      </c>
      <c r="M1144" s="47" t="str">
        <f t="shared" si="350"/>
        <v/>
      </c>
      <c r="N1144" s="31" t="str">
        <f>IF(Investments_Import!F1144="","",Investments_Import!F1144)</f>
        <v/>
      </c>
      <c r="O1144" s="31" t="str">
        <f t="shared" si="351"/>
        <v/>
      </c>
      <c r="P1144" s="3" t="str">
        <f>IF(Investments_Import!G1144="","",Investments_Import!G1144)</f>
        <v/>
      </c>
      <c r="Q1144" s="3" t="str">
        <f>IF(Investments_Import!H1144="","",Investments_Import!H1144)</f>
        <v/>
      </c>
      <c r="R1144" s="37" t="str">
        <f t="shared" si="352"/>
        <v/>
      </c>
      <c r="S1144" s="37" t="str">
        <f t="shared" si="353"/>
        <v/>
      </c>
      <c r="U1144" s="36" t="str">
        <f>IF(Mining_Import!A1144="","",Mining_Import!A1144)</f>
        <v/>
      </c>
      <c r="V1144" s="22" t="str">
        <f t="shared" si="361"/>
        <v/>
      </c>
      <c r="W1144" s="127" t="str">
        <f t="shared" si="362"/>
        <v/>
      </c>
      <c r="X1144" s="127" t="str">
        <f t="shared" si="363"/>
        <v/>
      </c>
      <c r="Y1144" s="127" t="str">
        <f t="shared" si="364"/>
        <v/>
      </c>
      <c r="Z1144" s="36" t="str">
        <f>IF(Mining_Import!B1144="","",Mining_Import!B1144)</f>
        <v/>
      </c>
      <c r="AA1144" s="184" t="str">
        <f>IF(Mining_Import!$C1144="","",Mining_Import!$C1144)</f>
        <v/>
      </c>
      <c r="AB1144" s="122" t="str">
        <f t="shared" si="365"/>
        <v/>
      </c>
      <c r="AC1144" s="122" t="str">
        <f>IF($Y1144&gt;Dashboard!$Q$19,$AB1144,"")</f>
        <v/>
      </c>
      <c r="AD1144" s="43" t="str">
        <f t="shared" si="366"/>
        <v/>
      </c>
      <c r="AE1144" s="36" t="str">
        <f>IF(Mining_Import!D1144="","",Mining_Import!D1144)</f>
        <v/>
      </c>
      <c r="AF1144" s="36" t="str">
        <f>IF(Mining_Import!E1144="","",Mining_Import!E1144)</f>
        <v/>
      </c>
      <c r="AG1144" s="36" t="str">
        <f>IF(Mining_Import!F1144="","",Mining_Import!F1144)</f>
        <v/>
      </c>
      <c r="AH1144" s="36" t="str">
        <f>IF(Mining_Import!G1144="","",Mining_Import!G1144)</f>
        <v/>
      </c>
      <c r="AI1144" s="36" t="str">
        <f>IF(Mining_Import!H1144="","",Mining_Import!H1144)</f>
        <v/>
      </c>
      <c r="AJ1144" s="36" t="str">
        <f>IF(Mining_Import!I1144="","",Mining_Import!I1144)</f>
        <v/>
      </c>
      <c r="BY1144" s="120" t="str">
        <f t="shared" si="354"/>
        <v/>
      </c>
      <c r="BZ1144" s="184" t="str">
        <f t="shared" si="367"/>
        <v/>
      </c>
      <c r="CA1144" s="37" t="str">
        <f>IFERROR(VLOOKUP($BY1144,Account_Value!$C$2:$F$2500,4,0),"")</f>
        <v/>
      </c>
      <c r="CB1144" s="43" t="str">
        <f t="shared" si="355"/>
        <v/>
      </c>
      <c r="CC1144" s="122" t="str">
        <f>IF($BZ1144="","",SUM($BZ$2:$BZ1144))</f>
        <v/>
      </c>
      <c r="CD1144" s="43" t="str">
        <f>IF($BZ1144="","",$BU$19*(SUM($BZ$2:$BZ1144)))</f>
        <v/>
      </c>
    </row>
    <row r="1145" spans="1:82">
      <c r="A1145" s="4" t="str">
        <f t="shared" si="356"/>
        <v/>
      </c>
      <c r="B1145" s="21" t="str">
        <f>IF(Investments_Import!A1145="","",Investments_Import!A1145)</f>
        <v/>
      </c>
      <c r="C1145" s="22" t="str">
        <f t="shared" si="349"/>
        <v/>
      </c>
      <c r="D1145" s="51" t="str">
        <f t="shared" si="357"/>
        <v/>
      </c>
      <c r="E1145" s="3" t="str">
        <f>IF(Investments_Import!B1145="","",Investments_Import!B1145)</f>
        <v/>
      </c>
      <c r="F1145" s="54" t="str">
        <f t="shared" si="358"/>
        <v xml:space="preserve"> </v>
      </c>
      <c r="G1145" s="54" t="str">
        <f>IF($B1145="","",COUNTIF($F$2:$F1145,$F1145))</f>
        <v/>
      </c>
      <c r="H1145" s="53" t="str">
        <f t="shared" si="359"/>
        <v xml:space="preserve">  </v>
      </c>
      <c r="I1145" s="3" t="str">
        <f>IF(Investments_Import!C1145="","",Investments_Import!C1145)</f>
        <v/>
      </c>
      <c r="J1145" s="108" t="str">
        <f>IF(Investments_Import!D1145="","",Investments_Import!D1145)</f>
        <v/>
      </c>
      <c r="K1145" s="108" t="str">
        <f t="shared" si="360"/>
        <v/>
      </c>
      <c r="L1145" s="47" t="str">
        <f>IF(Investments_Import!E1145="","",Investments_Import!E1145)</f>
        <v/>
      </c>
      <c r="M1145" s="47" t="str">
        <f t="shared" si="350"/>
        <v/>
      </c>
      <c r="N1145" s="31" t="str">
        <f>IF(Investments_Import!F1145="","",Investments_Import!F1145)</f>
        <v/>
      </c>
      <c r="O1145" s="31" t="str">
        <f t="shared" si="351"/>
        <v/>
      </c>
      <c r="P1145" s="3" t="str">
        <f>IF(Investments_Import!G1145="","",Investments_Import!G1145)</f>
        <v/>
      </c>
      <c r="Q1145" s="3" t="str">
        <f>IF(Investments_Import!H1145="","",Investments_Import!H1145)</f>
        <v/>
      </c>
      <c r="R1145" s="37" t="str">
        <f t="shared" si="352"/>
        <v/>
      </c>
      <c r="S1145" s="37" t="str">
        <f t="shared" si="353"/>
        <v/>
      </c>
      <c r="U1145" s="36" t="str">
        <f>IF(Mining_Import!A1145="","",Mining_Import!A1145)</f>
        <v/>
      </c>
      <c r="V1145" s="22" t="str">
        <f t="shared" si="361"/>
        <v/>
      </c>
      <c r="W1145" s="127" t="str">
        <f t="shared" si="362"/>
        <v/>
      </c>
      <c r="X1145" s="127" t="str">
        <f t="shared" si="363"/>
        <v/>
      </c>
      <c r="Y1145" s="127" t="str">
        <f t="shared" si="364"/>
        <v/>
      </c>
      <c r="Z1145" s="36" t="str">
        <f>IF(Mining_Import!B1145="","",Mining_Import!B1145)</f>
        <v/>
      </c>
      <c r="AA1145" s="184" t="str">
        <f>IF(Mining_Import!$C1145="","",Mining_Import!$C1145)</f>
        <v/>
      </c>
      <c r="AB1145" s="122" t="str">
        <f t="shared" si="365"/>
        <v/>
      </c>
      <c r="AC1145" s="122" t="str">
        <f>IF($Y1145&gt;Dashboard!$Q$19,$AB1145,"")</f>
        <v/>
      </c>
      <c r="AD1145" s="43" t="str">
        <f t="shared" si="366"/>
        <v/>
      </c>
      <c r="AE1145" s="36" t="str">
        <f>IF(Mining_Import!D1145="","",Mining_Import!D1145)</f>
        <v/>
      </c>
      <c r="AF1145" s="36" t="str">
        <f>IF(Mining_Import!E1145="","",Mining_Import!E1145)</f>
        <v/>
      </c>
      <c r="AG1145" s="36" t="str">
        <f>IF(Mining_Import!F1145="","",Mining_Import!F1145)</f>
        <v/>
      </c>
      <c r="AH1145" s="36" t="str">
        <f>IF(Mining_Import!G1145="","",Mining_Import!G1145)</f>
        <v/>
      </c>
      <c r="AI1145" s="36" t="str">
        <f>IF(Mining_Import!H1145="","",Mining_Import!H1145)</f>
        <v/>
      </c>
      <c r="AJ1145" s="36" t="str">
        <f>IF(Mining_Import!I1145="","",Mining_Import!I1145)</f>
        <v/>
      </c>
      <c r="BY1145" s="120" t="str">
        <f t="shared" si="354"/>
        <v/>
      </c>
      <c r="BZ1145" s="184" t="str">
        <f t="shared" si="367"/>
        <v/>
      </c>
      <c r="CA1145" s="37" t="str">
        <f>IFERROR(VLOOKUP($BY1145,Account_Value!$C$2:$F$2500,4,0),"")</f>
        <v/>
      </c>
      <c r="CB1145" s="43" t="str">
        <f t="shared" si="355"/>
        <v/>
      </c>
      <c r="CC1145" s="122" t="str">
        <f>IF($BZ1145="","",SUM($BZ$2:$BZ1145))</f>
        <v/>
      </c>
      <c r="CD1145" s="43" t="str">
        <f>IF($BZ1145="","",$BU$19*(SUM($BZ$2:$BZ1145)))</f>
        <v/>
      </c>
    </row>
    <row r="1146" spans="1:82">
      <c r="A1146" s="4" t="str">
        <f t="shared" si="356"/>
        <v/>
      </c>
      <c r="B1146" s="21" t="str">
        <f>IF(Investments_Import!A1146="","",Investments_Import!A1146)</f>
        <v/>
      </c>
      <c r="C1146" s="22" t="str">
        <f t="shared" si="349"/>
        <v/>
      </c>
      <c r="D1146" s="51" t="str">
        <f t="shared" si="357"/>
        <v/>
      </c>
      <c r="E1146" s="3" t="str">
        <f>IF(Investments_Import!B1146="","",Investments_Import!B1146)</f>
        <v/>
      </c>
      <c r="F1146" s="54" t="str">
        <f t="shared" si="358"/>
        <v xml:space="preserve"> </v>
      </c>
      <c r="G1146" s="54" t="str">
        <f>IF($B1146="","",COUNTIF($F$2:$F1146,$F1146))</f>
        <v/>
      </c>
      <c r="H1146" s="53" t="str">
        <f t="shared" si="359"/>
        <v xml:space="preserve">  </v>
      </c>
      <c r="I1146" s="3" t="str">
        <f>IF(Investments_Import!C1146="","",Investments_Import!C1146)</f>
        <v/>
      </c>
      <c r="J1146" s="108" t="str">
        <f>IF(Investments_Import!D1146="","",Investments_Import!D1146)</f>
        <v/>
      </c>
      <c r="K1146" s="108" t="str">
        <f t="shared" si="360"/>
        <v/>
      </c>
      <c r="L1146" s="47" t="str">
        <f>IF(Investments_Import!E1146="","",Investments_Import!E1146)</f>
        <v/>
      </c>
      <c r="M1146" s="47" t="str">
        <f t="shared" si="350"/>
        <v/>
      </c>
      <c r="N1146" s="31" t="str">
        <f>IF(Investments_Import!F1146="","",Investments_Import!F1146)</f>
        <v/>
      </c>
      <c r="O1146" s="31" t="str">
        <f t="shared" si="351"/>
        <v/>
      </c>
      <c r="P1146" s="3" t="str">
        <f>IF(Investments_Import!G1146="","",Investments_Import!G1146)</f>
        <v/>
      </c>
      <c r="Q1146" s="3" t="str">
        <f>IF(Investments_Import!H1146="","",Investments_Import!H1146)</f>
        <v/>
      </c>
      <c r="R1146" s="37" t="str">
        <f t="shared" si="352"/>
        <v/>
      </c>
      <c r="S1146" s="37" t="str">
        <f t="shared" si="353"/>
        <v/>
      </c>
      <c r="U1146" s="36" t="str">
        <f>IF(Mining_Import!A1146="","",Mining_Import!A1146)</f>
        <v/>
      </c>
      <c r="V1146" s="22" t="str">
        <f t="shared" si="361"/>
        <v/>
      </c>
      <c r="W1146" s="127" t="str">
        <f t="shared" si="362"/>
        <v/>
      </c>
      <c r="X1146" s="127" t="str">
        <f t="shared" si="363"/>
        <v/>
      </c>
      <c r="Y1146" s="127" t="str">
        <f t="shared" si="364"/>
        <v/>
      </c>
      <c r="Z1146" s="36" t="str">
        <f>IF(Mining_Import!B1146="","",Mining_Import!B1146)</f>
        <v/>
      </c>
      <c r="AA1146" s="184" t="str">
        <f>IF(Mining_Import!$C1146="","",Mining_Import!$C1146)</f>
        <v/>
      </c>
      <c r="AB1146" s="122" t="str">
        <f t="shared" si="365"/>
        <v/>
      </c>
      <c r="AC1146" s="122" t="str">
        <f>IF($Y1146&gt;Dashboard!$Q$19,$AB1146,"")</f>
        <v/>
      </c>
      <c r="AD1146" s="43" t="str">
        <f t="shared" si="366"/>
        <v/>
      </c>
      <c r="AE1146" s="36" t="str">
        <f>IF(Mining_Import!D1146="","",Mining_Import!D1146)</f>
        <v/>
      </c>
      <c r="AF1146" s="36" t="str">
        <f>IF(Mining_Import!E1146="","",Mining_Import!E1146)</f>
        <v/>
      </c>
      <c r="AG1146" s="36" t="str">
        <f>IF(Mining_Import!F1146="","",Mining_Import!F1146)</f>
        <v/>
      </c>
      <c r="AH1146" s="36" t="str">
        <f>IF(Mining_Import!G1146="","",Mining_Import!G1146)</f>
        <v/>
      </c>
      <c r="AI1146" s="36" t="str">
        <f>IF(Mining_Import!H1146="","",Mining_Import!H1146)</f>
        <v/>
      </c>
      <c r="AJ1146" s="36" t="str">
        <f>IF(Mining_Import!I1146="","",Mining_Import!I1146)</f>
        <v/>
      </c>
      <c r="BY1146" s="120" t="str">
        <f t="shared" si="354"/>
        <v/>
      </c>
      <c r="BZ1146" s="184" t="str">
        <f t="shared" si="367"/>
        <v/>
      </c>
      <c r="CA1146" s="37" t="str">
        <f>IFERROR(VLOOKUP($BY1146,Account_Value!$C$2:$F$2500,4,0),"")</f>
        <v/>
      </c>
      <c r="CB1146" s="43" t="str">
        <f t="shared" si="355"/>
        <v/>
      </c>
      <c r="CC1146" s="122" t="str">
        <f>IF($BZ1146="","",SUM($BZ$2:$BZ1146))</f>
        <v/>
      </c>
      <c r="CD1146" s="43" t="str">
        <f>IF($BZ1146="","",$BU$19*(SUM($BZ$2:$BZ1146)))</f>
        <v/>
      </c>
    </row>
    <row r="1147" spans="1:82">
      <c r="A1147" s="4" t="str">
        <f t="shared" si="356"/>
        <v/>
      </c>
      <c r="B1147" s="21" t="str">
        <f>IF(Investments_Import!A1147="","",Investments_Import!A1147)</f>
        <v/>
      </c>
      <c r="C1147" s="22" t="str">
        <f t="shared" si="349"/>
        <v/>
      </c>
      <c r="D1147" s="51" t="str">
        <f t="shared" si="357"/>
        <v/>
      </c>
      <c r="E1147" s="3" t="str">
        <f>IF(Investments_Import!B1147="","",Investments_Import!B1147)</f>
        <v/>
      </c>
      <c r="F1147" s="54" t="str">
        <f t="shared" si="358"/>
        <v xml:space="preserve"> </v>
      </c>
      <c r="G1147" s="54" t="str">
        <f>IF($B1147="","",COUNTIF($F$2:$F1147,$F1147))</f>
        <v/>
      </c>
      <c r="H1147" s="53" t="str">
        <f t="shared" si="359"/>
        <v xml:space="preserve">  </v>
      </c>
      <c r="I1147" s="3" t="str">
        <f>IF(Investments_Import!C1147="","",Investments_Import!C1147)</f>
        <v/>
      </c>
      <c r="J1147" s="108" t="str">
        <f>IF(Investments_Import!D1147="","",Investments_Import!D1147)</f>
        <v/>
      </c>
      <c r="K1147" s="108" t="str">
        <f t="shared" si="360"/>
        <v/>
      </c>
      <c r="L1147" s="47" t="str">
        <f>IF(Investments_Import!E1147="","",Investments_Import!E1147)</f>
        <v/>
      </c>
      <c r="M1147" s="47" t="str">
        <f t="shared" si="350"/>
        <v/>
      </c>
      <c r="N1147" s="31" t="str">
        <f>IF(Investments_Import!F1147="","",Investments_Import!F1147)</f>
        <v/>
      </c>
      <c r="O1147" s="31" t="str">
        <f t="shared" si="351"/>
        <v/>
      </c>
      <c r="P1147" s="3" t="str">
        <f>IF(Investments_Import!G1147="","",Investments_Import!G1147)</f>
        <v/>
      </c>
      <c r="Q1147" s="3" t="str">
        <f>IF(Investments_Import!H1147="","",Investments_Import!H1147)</f>
        <v/>
      </c>
      <c r="R1147" s="37" t="str">
        <f t="shared" si="352"/>
        <v/>
      </c>
      <c r="S1147" s="37" t="str">
        <f t="shared" si="353"/>
        <v/>
      </c>
      <c r="U1147" s="36" t="str">
        <f>IF(Mining_Import!A1147="","",Mining_Import!A1147)</f>
        <v/>
      </c>
      <c r="V1147" s="22" t="str">
        <f t="shared" si="361"/>
        <v/>
      </c>
      <c r="W1147" s="127" t="str">
        <f t="shared" si="362"/>
        <v/>
      </c>
      <c r="X1147" s="127" t="str">
        <f t="shared" si="363"/>
        <v/>
      </c>
      <c r="Y1147" s="127" t="str">
        <f t="shared" si="364"/>
        <v/>
      </c>
      <c r="Z1147" s="36" t="str">
        <f>IF(Mining_Import!B1147="","",Mining_Import!B1147)</f>
        <v/>
      </c>
      <c r="AA1147" s="184" t="str">
        <f>IF(Mining_Import!$C1147="","",Mining_Import!$C1147)</f>
        <v/>
      </c>
      <c r="AB1147" s="122" t="str">
        <f t="shared" si="365"/>
        <v/>
      </c>
      <c r="AC1147" s="122" t="str">
        <f>IF($Y1147&gt;Dashboard!$Q$19,$AB1147,"")</f>
        <v/>
      </c>
      <c r="AD1147" s="43" t="str">
        <f t="shared" si="366"/>
        <v/>
      </c>
      <c r="AE1147" s="36" t="str">
        <f>IF(Mining_Import!D1147="","",Mining_Import!D1147)</f>
        <v/>
      </c>
      <c r="AF1147" s="36" t="str">
        <f>IF(Mining_Import!E1147="","",Mining_Import!E1147)</f>
        <v/>
      </c>
      <c r="AG1147" s="36" t="str">
        <f>IF(Mining_Import!F1147="","",Mining_Import!F1147)</f>
        <v/>
      </c>
      <c r="AH1147" s="36" t="str">
        <f>IF(Mining_Import!G1147="","",Mining_Import!G1147)</f>
        <v/>
      </c>
      <c r="AI1147" s="36" t="str">
        <f>IF(Mining_Import!H1147="","",Mining_Import!H1147)</f>
        <v/>
      </c>
      <c r="AJ1147" s="36" t="str">
        <f>IF(Mining_Import!I1147="","",Mining_Import!I1147)</f>
        <v/>
      </c>
      <c r="BY1147" s="120" t="str">
        <f t="shared" si="354"/>
        <v/>
      </c>
      <c r="BZ1147" s="184" t="str">
        <f t="shared" si="367"/>
        <v/>
      </c>
      <c r="CA1147" s="37" t="str">
        <f>IFERROR(VLOOKUP($BY1147,Account_Value!$C$2:$F$2500,4,0),"")</f>
        <v/>
      </c>
      <c r="CB1147" s="43" t="str">
        <f t="shared" si="355"/>
        <v/>
      </c>
      <c r="CC1147" s="122" t="str">
        <f>IF($BZ1147="","",SUM($BZ$2:$BZ1147))</f>
        <v/>
      </c>
      <c r="CD1147" s="43" t="str">
        <f>IF($BZ1147="","",$BU$19*(SUM($BZ$2:$BZ1147)))</f>
        <v/>
      </c>
    </row>
    <row r="1148" spans="1:82">
      <c r="A1148" s="4" t="str">
        <f t="shared" si="356"/>
        <v/>
      </c>
      <c r="B1148" s="21" t="str">
        <f>IF(Investments_Import!A1148="","",Investments_Import!A1148)</f>
        <v/>
      </c>
      <c r="C1148" s="22" t="str">
        <f t="shared" si="349"/>
        <v/>
      </c>
      <c r="D1148" s="51" t="str">
        <f t="shared" si="357"/>
        <v/>
      </c>
      <c r="E1148" s="3" t="str">
        <f>IF(Investments_Import!B1148="","",Investments_Import!B1148)</f>
        <v/>
      </c>
      <c r="F1148" s="54" t="str">
        <f t="shared" si="358"/>
        <v xml:space="preserve"> </v>
      </c>
      <c r="G1148" s="54" t="str">
        <f>IF($B1148="","",COUNTIF($F$2:$F1148,$F1148))</f>
        <v/>
      </c>
      <c r="H1148" s="53" t="str">
        <f t="shared" si="359"/>
        <v xml:space="preserve">  </v>
      </c>
      <c r="I1148" s="3" t="str">
        <f>IF(Investments_Import!C1148="","",Investments_Import!C1148)</f>
        <v/>
      </c>
      <c r="J1148" s="108" t="str">
        <f>IF(Investments_Import!D1148="","",Investments_Import!D1148)</f>
        <v/>
      </c>
      <c r="K1148" s="108" t="str">
        <f t="shared" si="360"/>
        <v/>
      </c>
      <c r="L1148" s="47" t="str">
        <f>IF(Investments_Import!E1148="","",Investments_Import!E1148)</f>
        <v/>
      </c>
      <c r="M1148" s="47" t="str">
        <f t="shared" si="350"/>
        <v/>
      </c>
      <c r="N1148" s="31" t="str">
        <f>IF(Investments_Import!F1148="","",Investments_Import!F1148)</f>
        <v/>
      </c>
      <c r="O1148" s="31" t="str">
        <f t="shared" si="351"/>
        <v/>
      </c>
      <c r="P1148" s="3" t="str">
        <f>IF(Investments_Import!G1148="","",Investments_Import!G1148)</f>
        <v/>
      </c>
      <c r="Q1148" s="3" t="str">
        <f>IF(Investments_Import!H1148="","",Investments_Import!H1148)</f>
        <v/>
      </c>
      <c r="R1148" s="37" t="str">
        <f t="shared" si="352"/>
        <v/>
      </c>
      <c r="S1148" s="37" t="str">
        <f t="shared" si="353"/>
        <v/>
      </c>
      <c r="U1148" s="36" t="str">
        <f>IF(Mining_Import!A1148="","",Mining_Import!A1148)</f>
        <v/>
      </c>
      <c r="V1148" s="22" t="str">
        <f t="shared" si="361"/>
        <v/>
      </c>
      <c r="W1148" s="127" t="str">
        <f t="shared" si="362"/>
        <v/>
      </c>
      <c r="X1148" s="127" t="str">
        <f t="shared" si="363"/>
        <v/>
      </c>
      <c r="Y1148" s="127" t="str">
        <f t="shared" si="364"/>
        <v/>
      </c>
      <c r="Z1148" s="36" t="str">
        <f>IF(Mining_Import!B1148="","",Mining_Import!B1148)</f>
        <v/>
      </c>
      <c r="AA1148" s="184" t="str">
        <f>IF(Mining_Import!$C1148="","",Mining_Import!$C1148)</f>
        <v/>
      </c>
      <c r="AB1148" s="122" t="str">
        <f t="shared" si="365"/>
        <v/>
      </c>
      <c r="AC1148" s="122" t="str">
        <f>IF($Y1148&gt;Dashboard!$Q$19,$AB1148,"")</f>
        <v/>
      </c>
      <c r="AD1148" s="43" t="str">
        <f t="shared" si="366"/>
        <v/>
      </c>
      <c r="AE1148" s="36" t="str">
        <f>IF(Mining_Import!D1148="","",Mining_Import!D1148)</f>
        <v/>
      </c>
      <c r="AF1148" s="36" t="str">
        <f>IF(Mining_Import!E1148="","",Mining_Import!E1148)</f>
        <v/>
      </c>
      <c r="AG1148" s="36" t="str">
        <f>IF(Mining_Import!F1148="","",Mining_Import!F1148)</f>
        <v/>
      </c>
      <c r="AH1148" s="36" t="str">
        <f>IF(Mining_Import!G1148="","",Mining_Import!G1148)</f>
        <v/>
      </c>
      <c r="AI1148" s="36" t="str">
        <f>IF(Mining_Import!H1148="","",Mining_Import!H1148)</f>
        <v/>
      </c>
      <c r="AJ1148" s="36" t="str">
        <f>IF(Mining_Import!I1148="","",Mining_Import!I1148)</f>
        <v/>
      </c>
      <c r="BY1148" s="120" t="str">
        <f t="shared" si="354"/>
        <v/>
      </c>
      <c r="BZ1148" s="184" t="str">
        <f t="shared" si="367"/>
        <v/>
      </c>
      <c r="CA1148" s="37" t="str">
        <f>IFERROR(VLOOKUP($BY1148,Account_Value!$C$2:$F$2500,4,0),"")</f>
        <v/>
      </c>
      <c r="CB1148" s="43" t="str">
        <f t="shared" si="355"/>
        <v/>
      </c>
      <c r="CC1148" s="122" t="str">
        <f>IF($BZ1148="","",SUM($BZ$2:$BZ1148))</f>
        <v/>
      </c>
      <c r="CD1148" s="43" t="str">
        <f>IF($BZ1148="","",$BU$19*(SUM($BZ$2:$BZ1148)))</f>
        <v/>
      </c>
    </row>
    <row r="1149" spans="1:82">
      <c r="A1149" s="4" t="str">
        <f t="shared" si="356"/>
        <v/>
      </c>
      <c r="B1149" s="21" t="str">
        <f>IF(Investments_Import!A1149="","",Investments_Import!A1149)</f>
        <v/>
      </c>
      <c r="C1149" s="22" t="str">
        <f t="shared" si="349"/>
        <v/>
      </c>
      <c r="D1149" s="51" t="str">
        <f t="shared" si="357"/>
        <v/>
      </c>
      <c r="E1149" s="3" t="str">
        <f>IF(Investments_Import!B1149="","",Investments_Import!B1149)</f>
        <v/>
      </c>
      <c r="F1149" s="54" t="str">
        <f t="shared" si="358"/>
        <v xml:space="preserve"> </v>
      </c>
      <c r="G1149" s="54" t="str">
        <f>IF($B1149="","",COUNTIF($F$2:$F1149,$F1149))</f>
        <v/>
      </c>
      <c r="H1149" s="53" t="str">
        <f t="shared" si="359"/>
        <v xml:space="preserve">  </v>
      </c>
      <c r="I1149" s="3" t="str">
        <f>IF(Investments_Import!C1149="","",Investments_Import!C1149)</f>
        <v/>
      </c>
      <c r="J1149" s="108" t="str">
        <f>IF(Investments_Import!D1149="","",Investments_Import!D1149)</f>
        <v/>
      </c>
      <c r="K1149" s="108" t="str">
        <f t="shared" si="360"/>
        <v/>
      </c>
      <c r="L1149" s="47" t="str">
        <f>IF(Investments_Import!E1149="","",Investments_Import!E1149)</f>
        <v/>
      </c>
      <c r="M1149" s="47" t="str">
        <f t="shared" si="350"/>
        <v/>
      </c>
      <c r="N1149" s="31" t="str">
        <f>IF(Investments_Import!F1149="","",Investments_Import!F1149)</f>
        <v/>
      </c>
      <c r="O1149" s="31" t="str">
        <f t="shared" si="351"/>
        <v/>
      </c>
      <c r="P1149" s="3" t="str">
        <f>IF(Investments_Import!G1149="","",Investments_Import!G1149)</f>
        <v/>
      </c>
      <c r="Q1149" s="3" t="str">
        <f>IF(Investments_Import!H1149="","",Investments_Import!H1149)</f>
        <v/>
      </c>
      <c r="R1149" s="37" t="str">
        <f t="shared" si="352"/>
        <v/>
      </c>
      <c r="S1149" s="37" t="str">
        <f t="shared" si="353"/>
        <v/>
      </c>
      <c r="U1149" s="36" t="str">
        <f>IF(Mining_Import!A1149="","",Mining_Import!A1149)</f>
        <v/>
      </c>
      <c r="V1149" s="22" t="str">
        <f t="shared" si="361"/>
        <v/>
      </c>
      <c r="W1149" s="127" t="str">
        <f t="shared" si="362"/>
        <v/>
      </c>
      <c r="X1149" s="127" t="str">
        <f t="shared" si="363"/>
        <v/>
      </c>
      <c r="Y1149" s="127" t="str">
        <f t="shared" si="364"/>
        <v/>
      </c>
      <c r="Z1149" s="36" t="str">
        <f>IF(Mining_Import!B1149="","",Mining_Import!B1149)</f>
        <v/>
      </c>
      <c r="AA1149" s="184" t="str">
        <f>IF(Mining_Import!$C1149="","",Mining_Import!$C1149)</f>
        <v/>
      </c>
      <c r="AB1149" s="122" t="str">
        <f t="shared" si="365"/>
        <v/>
      </c>
      <c r="AC1149" s="122" t="str">
        <f>IF($Y1149&gt;Dashboard!$Q$19,$AB1149,"")</f>
        <v/>
      </c>
      <c r="AD1149" s="43" t="str">
        <f t="shared" si="366"/>
        <v/>
      </c>
      <c r="AE1149" s="36" t="str">
        <f>IF(Mining_Import!D1149="","",Mining_Import!D1149)</f>
        <v/>
      </c>
      <c r="AF1149" s="36" t="str">
        <f>IF(Mining_Import!E1149="","",Mining_Import!E1149)</f>
        <v/>
      </c>
      <c r="AG1149" s="36" t="str">
        <f>IF(Mining_Import!F1149="","",Mining_Import!F1149)</f>
        <v/>
      </c>
      <c r="AH1149" s="36" t="str">
        <f>IF(Mining_Import!G1149="","",Mining_Import!G1149)</f>
        <v/>
      </c>
      <c r="AI1149" s="36" t="str">
        <f>IF(Mining_Import!H1149="","",Mining_Import!H1149)</f>
        <v/>
      </c>
      <c r="AJ1149" s="36" t="str">
        <f>IF(Mining_Import!I1149="","",Mining_Import!I1149)</f>
        <v/>
      </c>
      <c r="BY1149" s="120" t="str">
        <f t="shared" si="354"/>
        <v/>
      </c>
      <c r="BZ1149" s="184" t="str">
        <f t="shared" si="367"/>
        <v/>
      </c>
      <c r="CA1149" s="37" t="str">
        <f>IFERROR(VLOOKUP($BY1149,Account_Value!$C$2:$F$2500,4,0),"")</f>
        <v/>
      </c>
      <c r="CB1149" s="43" t="str">
        <f t="shared" si="355"/>
        <v/>
      </c>
      <c r="CC1149" s="122" t="str">
        <f>IF($BZ1149="","",SUM($BZ$2:$BZ1149))</f>
        <v/>
      </c>
      <c r="CD1149" s="43" t="str">
        <f>IF($BZ1149="","",$BU$19*(SUM($BZ$2:$BZ1149)))</f>
        <v/>
      </c>
    </row>
    <row r="1150" spans="1:82">
      <c r="A1150" s="4" t="str">
        <f t="shared" si="356"/>
        <v/>
      </c>
      <c r="B1150" s="21" t="str">
        <f>IF(Investments_Import!A1150="","",Investments_Import!A1150)</f>
        <v/>
      </c>
      <c r="C1150" s="22" t="str">
        <f t="shared" si="349"/>
        <v/>
      </c>
      <c r="D1150" s="51" t="str">
        <f t="shared" si="357"/>
        <v/>
      </c>
      <c r="E1150" s="3" t="str">
        <f>IF(Investments_Import!B1150="","",Investments_Import!B1150)</f>
        <v/>
      </c>
      <c r="F1150" s="54" t="str">
        <f t="shared" si="358"/>
        <v xml:space="preserve"> </v>
      </c>
      <c r="G1150" s="54" t="str">
        <f>IF($B1150="","",COUNTIF($F$2:$F1150,$F1150))</f>
        <v/>
      </c>
      <c r="H1150" s="53" t="str">
        <f t="shared" si="359"/>
        <v xml:space="preserve">  </v>
      </c>
      <c r="I1150" s="3" t="str">
        <f>IF(Investments_Import!C1150="","",Investments_Import!C1150)</f>
        <v/>
      </c>
      <c r="J1150" s="108" t="str">
        <f>IF(Investments_Import!D1150="","",Investments_Import!D1150)</f>
        <v/>
      </c>
      <c r="K1150" s="108" t="str">
        <f t="shared" si="360"/>
        <v/>
      </c>
      <c r="L1150" s="47" t="str">
        <f>IF(Investments_Import!E1150="","",Investments_Import!E1150)</f>
        <v/>
      </c>
      <c r="M1150" s="47" t="str">
        <f t="shared" si="350"/>
        <v/>
      </c>
      <c r="N1150" s="31" t="str">
        <f>IF(Investments_Import!F1150="","",Investments_Import!F1150)</f>
        <v/>
      </c>
      <c r="O1150" s="31" t="str">
        <f t="shared" si="351"/>
        <v/>
      </c>
      <c r="P1150" s="3" t="str">
        <f>IF(Investments_Import!G1150="","",Investments_Import!G1150)</f>
        <v/>
      </c>
      <c r="Q1150" s="3" t="str">
        <f>IF(Investments_Import!H1150="","",Investments_Import!H1150)</f>
        <v/>
      </c>
      <c r="R1150" s="37" t="str">
        <f t="shared" si="352"/>
        <v/>
      </c>
      <c r="S1150" s="37" t="str">
        <f t="shared" si="353"/>
        <v/>
      </c>
      <c r="U1150" s="36" t="str">
        <f>IF(Mining_Import!A1150="","",Mining_Import!A1150)</f>
        <v/>
      </c>
      <c r="V1150" s="22" t="str">
        <f t="shared" si="361"/>
        <v/>
      </c>
      <c r="W1150" s="127" t="str">
        <f t="shared" si="362"/>
        <v/>
      </c>
      <c r="X1150" s="127" t="str">
        <f t="shared" si="363"/>
        <v/>
      </c>
      <c r="Y1150" s="127" t="str">
        <f t="shared" si="364"/>
        <v/>
      </c>
      <c r="Z1150" s="36" t="str">
        <f>IF(Mining_Import!B1150="","",Mining_Import!B1150)</f>
        <v/>
      </c>
      <c r="AA1150" s="184" t="str">
        <f>IF(Mining_Import!$C1150="","",Mining_Import!$C1150)</f>
        <v/>
      </c>
      <c r="AB1150" s="122" t="str">
        <f t="shared" si="365"/>
        <v/>
      </c>
      <c r="AC1150" s="122" t="str">
        <f>IF($Y1150&gt;Dashboard!$Q$19,$AB1150,"")</f>
        <v/>
      </c>
      <c r="AD1150" s="43" t="str">
        <f t="shared" si="366"/>
        <v/>
      </c>
      <c r="AE1150" s="36" t="str">
        <f>IF(Mining_Import!D1150="","",Mining_Import!D1150)</f>
        <v/>
      </c>
      <c r="AF1150" s="36" t="str">
        <f>IF(Mining_Import!E1150="","",Mining_Import!E1150)</f>
        <v/>
      </c>
      <c r="AG1150" s="36" t="str">
        <f>IF(Mining_Import!F1150="","",Mining_Import!F1150)</f>
        <v/>
      </c>
      <c r="AH1150" s="36" t="str">
        <f>IF(Mining_Import!G1150="","",Mining_Import!G1150)</f>
        <v/>
      </c>
      <c r="AI1150" s="36" t="str">
        <f>IF(Mining_Import!H1150="","",Mining_Import!H1150)</f>
        <v/>
      </c>
      <c r="AJ1150" s="36" t="str">
        <f>IF(Mining_Import!I1150="","",Mining_Import!I1150)</f>
        <v/>
      </c>
      <c r="BY1150" s="120" t="str">
        <f t="shared" si="354"/>
        <v/>
      </c>
      <c r="BZ1150" s="184" t="str">
        <f t="shared" si="367"/>
        <v/>
      </c>
      <c r="CA1150" s="37" t="str">
        <f>IFERROR(VLOOKUP($BY1150,Account_Value!$C$2:$F$2500,4,0),"")</f>
        <v/>
      </c>
      <c r="CB1150" s="43" t="str">
        <f t="shared" si="355"/>
        <v/>
      </c>
      <c r="CC1150" s="122" t="str">
        <f>IF($BZ1150="","",SUM($BZ$2:$BZ1150))</f>
        <v/>
      </c>
      <c r="CD1150" s="43" t="str">
        <f>IF($BZ1150="","",$BU$19*(SUM($BZ$2:$BZ1150)))</f>
        <v/>
      </c>
    </row>
    <row r="1151" spans="1:82">
      <c r="A1151" s="4" t="str">
        <f t="shared" si="356"/>
        <v/>
      </c>
      <c r="B1151" s="21" t="str">
        <f>IF(Investments_Import!A1151="","",Investments_Import!A1151)</f>
        <v/>
      </c>
      <c r="C1151" s="22" t="str">
        <f t="shared" si="349"/>
        <v/>
      </c>
      <c r="D1151" s="51" t="str">
        <f t="shared" si="357"/>
        <v/>
      </c>
      <c r="E1151" s="3" t="str">
        <f>IF(Investments_Import!B1151="","",Investments_Import!B1151)</f>
        <v/>
      </c>
      <c r="F1151" s="54" t="str">
        <f t="shared" si="358"/>
        <v xml:space="preserve"> </v>
      </c>
      <c r="G1151" s="54" t="str">
        <f>IF($B1151="","",COUNTIF($F$2:$F1151,$F1151))</f>
        <v/>
      </c>
      <c r="H1151" s="53" t="str">
        <f t="shared" si="359"/>
        <v xml:space="preserve">  </v>
      </c>
      <c r="I1151" s="3" t="str">
        <f>IF(Investments_Import!C1151="","",Investments_Import!C1151)</f>
        <v/>
      </c>
      <c r="J1151" s="108" t="str">
        <f>IF(Investments_Import!D1151="","",Investments_Import!D1151)</f>
        <v/>
      </c>
      <c r="K1151" s="108" t="str">
        <f t="shared" si="360"/>
        <v/>
      </c>
      <c r="L1151" s="47" t="str">
        <f>IF(Investments_Import!E1151="","",Investments_Import!E1151)</f>
        <v/>
      </c>
      <c r="M1151" s="47" t="str">
        <f t="shared" si="350"/>
        <v/>
      </c>
      <c r="N1151" s="31" t="str">
        <f>IF(Investments_Import!F1151="","",Investments_Import!F1151)</f>
        <v/>
      </c>
      <c r="O1151" s="31" t="str">
        <f t="shared" si="351"/>
        <v/>
      </c>
      <c r="P1151" s="3" t="str">
        <f>IF(Investments_Import!G1151="","",Investments_Import!G1151)</f>
        <v/>
      </c>
      <c r="Q1151" s="3" t="str">
        <f>IF(Investments_Import!H1151="","",Investments_Import!H1151)</f>
        <v/>
      </c>
      <c r="R1151" s="37" t="str">
        <f t="shared" si="352"/>
        <v/>
      </c>
      <c r="S1151" s="37" t="str">
        <f t="shared" si="353"/>
        <v/>
      </c>
      <c r="U1151" s="36" t="str">
        <f>IF(Mining_Import!A1151="","",Mining_Import!A1151)</f>
        <v/>
      </c>
      <c r="V1151" s="22" t="str">
        <f t="shared" si="361"/>
        <v/>
      </c>
      <c r="W1151" s="127" t="str">
        <f t="shared" si="362"/>
        <v/>
      </c>
      <c r="X1151" s="127" t="str">
        <f t="shared" si="363"/>
        <v/>
      </c>
      <c r="Y1151" s="127" t="str">
        <f t="shared" si="364"/>
        <v/>
      </c>
      <c r="Z1151" s="36" t="str">
        <f>IF(Mining_Import!B1151="","",Mining_Import!B1151)</f>
        <v/>
      </c>
      <c r="AA1151" s="184" t="str">
        <f>IF(Mining_Import!$C1151="","",Mining_Import!$C1151)</f>
        <v/>
      </c>
      <c r="AB1151" s="122" t="str">
        <f t="shared" si="365"/>
        <v/>
      </c>
      <c r="AC1151" s="122" t="str">
        <f>IF($Y1151&gt;Dashboard!$Q$19,$AB1151,"")</f>
        <v/>
      </c>
      <c r="AD1151" s="43" t="str">
        <f t="shared" si="366"/>
        <v/>
      </c>
      <c r="AE1151" s="36" t="str">
        <f>IF(Mining_Import!D1151="","",Mining_Import!D1151)</f>
        <v/>
      </c>
      <c r="AF1151" s="36" t="str">
        <f>IF(Mining_Import!E1151="","",Mining_Import!E1151)</f>
        <v/>
      </c>
      <c r="AG1151" s="36" t="str">
        <f>IF(Mining_Import!F1151="","",Mining_Import!F1151)</f>
        <v/>
      </c>
      <c r="AH1151" s="36" t="str">
        <f>IF(Mining_Import!G1151="","",Mining_Import!G1151)</f>
        <v/>
      </c>
      <c r="AI1151" s="36" t="str">
        <f>IF(Mining_Import!H1151="","",Mining_Import!H1151)</f>
        <v/>
      </c>
      <c r="AJ1151" s="36" t="str">
        <f>IF(Mining_Import!I1151="","",Mining_Import!I1151)</f>
        <v/>
      </c>
      <c r="BY1151" s="120" t="str">
        <f t="shared" si="354"/>
        <v/>
      </c>
      <c r="BZ1151" s="184" t="str">
        <f t="shared" si="367"/>
        <v/>
      </c>
      <c r="CA1151" s="37" t="str">
        <f>IFERROR(VLOOKUP($BY1151,Account_Value!$C$2:$F$2500,4,0),"")</f>
        <v/>
      </c>
      <c r="CB1151" s="43" t="str">
        <f t="shared" si="355"/>
        <v/>
      </c>
      <c r="CC1151" s="122" t="str">
        <f>IF($BZ1151="","",SUM($BZ$2:$BZ1151))</f>
        <v/>
      </c>
      <c r="CD1151" s="43" t="str">
        <f>IF($BZ1151="","",$BU$19*(SUM($BZ$2:$BZ1151)))</f>
        <v/>
      </c>
    </row>
    <row r="1152" spans="1:82">
      <c r="A1152" s="4" t="str">
        <f t="shared" si="356"/>
        <v/>
      </c>
      <c r="B1152" s="21" t="str">
        <f>IF(Investments_Import!A1152="","",Investments_Import!A1152)</f>
        <v/>
      </c>
      <c r="C1152" s="22" t="str">
        <f t="shared" si="349"/>
        <v/>
      </c>
      <c r="D1152" s="51" t="str">
        <f t="shared" si="357"/>
        <v/>
      </c>
      <c r="E1152" s="3" t="str">
        <f>IF(Investments_Import!B1152="","",Investments_Import!B1152)</f>
        <v/>
      </c>
      <c r="F1152" s="54" t="str">
        <f t="shared" si="358"/>
        <v xml:space="preserve"> </v>
      </c>
      <c r="G1152" s="54" t="str">
        <f>IF($B1152="","",COUNTIF($F$2:$F1152,$F1152))</f>
        <v/>
      </c>
      <c r="H1152" s="53" t="str">
        <f t="shared" si="359"/>
        <v xml:space="preserve">  </v>
      </c>
      <c r="I1152" s="3" t="str">
        <f>IF(Investments_Import!C1152="","",Investments_Import!C1152)</f>
        <v/>
      </c>
      <c r="J1152" s="108" t="str">
        <f>IF(Investments_Import!D1152="","",Investments_Import!D1152)</f>
        <v/>
      </c>
      <c r="K1152" s="108" t="str">
        <f t="shared" si="360"/>
        <v/>
      </c>
      <c r="L1152" s="47" t="str">
        <f>IF(Investments_Import!E1152="","",Investments_Import!E1152)</f>
        <v/>
      </c>
      <c r="M1152" s="47" t="str">
        <f t="shared" si="350"/>
        <v/>
      </c>
      <c r="N1152" s="31" t="str">
        <f>IF(Investments_Import!F1152="","",Investments_Import!F1152)</f>
        <v/>
      </c>
      <c r="O1152" s="31" t="str">
        <f t="shared" si="351"/>
        <v/>
      </c>
      <c r="P1152" s="3" t="str">
        <f>IF(Investments_Import!G1152="","",Investments_Import!G1152)</f>
        <v/>
      </c>
      <c r="Q1152" s="3" t="str">
        <f>IF(Investments_Import!H1152="","",Investments_Import!H1152)</f>
        <v/>
      </c>
      <c r="R1152" s="37" t="str">
        <f t="shared" si="352"/>
        <v/>
      </c>
      <c r="S1152" s="37" t="str">
        <f t="shared" si="353"/>
        <v/>
      </c>
      <c r="U1152" s="36" t="str">
        <f>IF(Mining_Import!A1152="","",Mining_Import!A1152)</f>
        <v/>
      </c>
      <c r="V1152" s="22" t="str">
        <f t="shared" si="361"/>
        <v/>
      </c>
      <c r="W1152" s="127" t="str">
        <f t="shared" si="362"/>
        <v/>
      </c>
      <c r="X1152" s="127" t="str">
        <f t="shared" si="363"/>
        <v/>
      </c>
      <c r="Y1152" s="127" t="str">
        <f t="shared" si="364"/>
        <v/>
      </c>
      <c r="Z1152" s="36" t="str">
        <f>IF(Mining_Import!B1152="","",Mining_Import!B1152)</f>
        <v/>
      </c>
      <c r="AA1152" s="184" t="str">
        <f>IF(Mining_Import!$C1152="","",Mining_Import!$C1152)</f>
        <v/>
      </c>
      <c r="AB1152" s="122" t="str">
        <f t="shared" si="365"/>
        <v/>
      </c>
      <c r="AC1152" s="122" t="str">
        <f>IF($Y1152&gt;Dashboard!$Q$19,$AB1152,"")</f>
        <v/>
      </c>
      <c r="AD1152" s="43" t="str">
        <f t="shared" si="366"/>
        <v/>
      </c>
      <c r="AE1152" s="36" t="str">
        <f>IF(Mining_Import!D1152="","",Mining_Import!D1152)</f>
        <v/>
      </c>
      <c r="AF1152" s="36" t="str">
        <f>IF(Mining_Import!E1152="","",Mining_Import!E1152)</f>
        <v/>
      </c>
      <c r="AG1152" s="36" t="str">
        <f>IF(Mining_Import!F1152="","",Mining_Import!F1152)</f>
        <v/>
      </c>
      <c r="AH1152" s="36" t="str">
        <f>IF(Mining_Import!G1152="","",Mining_Import!G1152)</f>
        <v/>
      </c>
      <c r="AI1152" s="36" t="str">
        <f>IF(Mining_Import!H1152="","",Mining_Import!H1152)</f>
        <v/>
      </c>
      <c r="AJ1152" s="36" t="str">
        <f>IF(Mining_Import!I1152="","",Mining_Import!I1152)</f>
        <v/>
      </c>
      <c r="BY1152" s="120" t="str">
        <f t="shared" si="354"/>
        <v/>
      </c>
      <c r="BZ1152" s="184" t="str">
        <f t="shared" si="367"/>
        <v/>
      </c>
      <c r="CA1152" s="37" t="str">
        <f>IFERROR(VLOOKUP($BY1152,Account_Value!$C$2:$F$2500,4,0),"")</f>
        <v/>
      </c>
      <c r="CB1152" s="43" t="str">
        <f t="shared" si="355"/>
        <v/>
      </c>
      <c r="CC1152" s="122" t="str">
        <f>IF($BZ1152="","",SUM($BZ$2:$BZ1152))</f>
        <v/>
      </c>
      <c r="CD1152" s="43" t="str">
        <f>IF($BZ1152="","",$BU$19*(SUM($BZ$2:$BZ1152)))</f>
        <v/>
      </c>
    </row>
    <row r="1153" spans="1:82">
      <c r="A1153" s="4" t="str">
        <f t="shared" si="356"/>
        <v/>
      </c>
      <c r="B1153" s="21" t="str">
        <f>IF(Investments_Import!A1153="","",Investments_Import!A1153)</f>
        <v/>
      </c>
      <c r="C1153" s="22" t="str">
        <f t="shared" si="349"/>
        <v/>
      </c>
      <c r="D1153" s="51" t="str">
        <f t="shared" si="357"/>
        <v/>
      </c>
      <c r="E1153" s="3" t="str">
        <f>IF(Investments_Import!B1153="","",Investments_Import!B1153)</f>
        <v/>
      </c>
      <c r="F1153" s="54" t="str">
        <f t="shared" si="358"/>
        <v xml:space="preserve"> </v>
      </c>
      <c r="G1153" s="54" t="str">
        <f>IF($B1153="","",COUNTIF($F$2:$F1153,$F1153))</f>
        <v/>
      </c>
      <c r="H1153" s="53" t="str">
        <f t="shared" si="359"/>
        <v xml:space="preserve">  </v>
      </c>
      <c r="I1153" s="3" t="str">
        <f>IF(Investments_Import!C1153="","",Investments_Import!C1153)</f>
        <v/>
      </c>
      <c r="J1153" s="108" t="str">
        <f>IF(Investments_Import!D1153="","",Investments_Import!D1153)</f>
        <v/>
      </c>
      <c r="K1153" s="108" t="str">
        <f t="shared" si="360"/>
        <v/>
      </c>
      <c r="L1153" s="47" t="str">
        <f>IF(Investments_Import!E1153="","",Investments_Import!E1153)</f>
        <v/>
      </c>
      <c r="M1153" s="47" t="str">
        <f t="shared" si="350"/>
        <v/>
      </c>
      <c r="N1153" s="31" t="str">
        <f>IF(Investments_Import!F1153="","",Investments_Import!F1153)</f>
        <v/>
      </c>
      <c r="O1153" s="31" t="str">
        <f t="shared" si="351"/>
        <v/>
      </c>
      <c r="P1153" s="3" t="str">
        <f>IF(Investments_Import!G1153="","",Investments_Import!G1153)</f>
        <v/>
      </c>
      <c r="Q1153" s="3" t="str">
        <f>IF(Investments_Import!H1153="","",Investments_Import!H1153)</f>
        <v/>
      </c>
      <c r="R1153" s="37" t="str">
        <f t="shared" si="352"/>
        <v/>
      </c>
      <c r="S1153" s="37" t="str">
        <f t="shared" si="353"/>
        <v/>
      </c>
      <c r="U1153" s="36" t="str">
        <f>IF(Mining_Import!A1153="","",Mining_Import!A1153)</f>
        <v/>
      </c>
      <c r="V1153" s="22" t="str">
        <f t="shared" si="361"/>
        <v/>
      </c>
      <c r="W1153" s="127" t="str">
        <f t="shared" si="362"/>
        <v/>
      </c>
      <c r="X1153" s="127" t="str">
        <f t="shared" si="363"/>
        <v/>
      </c>
      <c r="Y1153" s="127" t="str">
        <f t="shared" si="364"/>
        <v/>
      </c>
      <c r="Z1153" s="36" t="str">
        <f>IF(Mining_Import!B1153="","",Mining_Import!B1153)</f>
        <v/>
      </c>
      <c r="AA1153" s="184" t="str">
        <f>IF(Mining_Import!$C1153="","",Mining_Import!$C1153)</f>
        <v/>
      </c>
      <c r="AB1153" s="122" t="str">
        <f t="shared" si="365"/>
        <v/>
      </c>
      <c r="AC1153" s="122" t="str">
        <f>IF($Y1153&gt;Dashboard!$Q$19,$AB1153,"")</f>
        <v/>
      </c>
      <c r="AD1153" s="43" t="str">
        <f t="shared" si="366"/>
        <v/>
      </c>
      <c r="AE1153" s="36" t="str">
        <f>IF(Mining_Import!D1153="","",Mining_Import!D1153)</f>
        <v/>
      </c>
      <c r="AF1153" s="36" t="str">
        <f>IF(Mining_Import!E1153="","",Mining_Import!E1153)</f>
        <v/>
      </c>
      <c r="AG1153" s="36" t="str">
        <f>IF(Mining_Import!F1153="","",Mining_Import!F1153)</f>
        <v/>
      </c>
      <c r="AH1153" s="36" t="str">
        <f>IF(Mining_Import!G1153="","",Mining_Import!G1153)</f>
        <v/>
      </c>
      <c r="AI1153" s="36" t="str">
        <f>IF(Mining_Import!H1153="","",Mining_Import!H1153)</f>
        <v/>
      </c>
      <c r="AJ1153" s="36" t="str">
        <f>IF(Mining_Import!I1153="","",Mining_Import!I1153)</f>
        <v/>
      </c>
      <c r="BY1153" s="120" t="str">
        <f t="shared" si="354"/>
        <v/>
      </c>
      <c r="BZ1153" s="184" t="str">
        <f t="shared" si="367"/>
        <v/>
      </c>
      <c r="CA1153" s="37" t="str">
        <f>IFERROR(VLOOKUP($BY1153,Account_Value!$C$2:$F$2500,4,0),"")</f>
        <v/>
      </c>
      <c r="CB1153" s="43" t="str">
        <f t="shared" si="355"/>
        <v/>
      </c>
      <c r="CC1153" s="122" t="str">
        <f>IF($BZ1153="","",SUM($BZ$2:$BZ1153))</f>
        <v/>
      </c>
      <c r="CD1153" s="43" t="str">
        <f>IF($BZ1153="","",$BU$19*(SUM($BZ$2:$BZ1153)))</f>
        <v/>
      </c>
    </row>
    <row r="1154" spans="1:82">
      <c r="A1154" s="4" t="str">
        <f t="shared" si="356"/>
        <v/>
      </c>
      <c r="B1154" s="21" t="str">
        <f>IF(Investments_Import!A1154="","",Investments_Import!A1154)</f>
        <v/>
      </c>
      <c r="C1154" s="22" t="str">
        <f t="shared" ref="C1154:C1217" si="368">IF(B1154="","",B1154*1)</f>
        <v/>
      </c>
      <c r="D1154" s="51" t="str">
        <f t="shared" si="357"/>
        <v/>
      </c>
      <c r="E1154" s="3" t="str">
        <f>IF(Investments_Import!B1154="","",Investments_Import!B1154)</f>
        <v/>
      </c>
      <c r="F1154" s="54" t="str">
        <f t="shared" si="358"/>
        <v xml:space="preserve"> </v>
      </c>
      <c r="G1154" s="54" t="str">
        <f>IF($B1154="","",COUNTIF($F$2:$F1154,$F1154))</f>
        <v/>
      </c>
      <c r="H1154" s="53" t="str">
        <f t="shared" si="359"/>
        <v xml:space="preserve">  </v>
      </c>
      <c r="I1154" s="3" t="str">
        <f>IF(Investments_Import!C1154="","",Investments_Import!C1154)</f>
        <v/>
      </c>
      <c r="J1154" s="108" t="str">
        <f>IF(Investments_Import!D1154="","",Investments_Import!D1154)</f>
        <v/>
      </c>
      <c r="K1154" s="108" t="str">
        <f t="shared" si="360"/>
        <v/>
      </c>
      <c r="L1154" s="47" t="str">
        <f>IF(Investments_Import!E1154="","",Investments_Import!E1154)</f>
        <v/>
      </c>
      <c r="M1154" s="47" t="str">
        <f t="shared" ref="M1154:M1217" si="369">IF($L1154="","",$L1154*1)</f>
        <v/>
      </c>
      <c r="N1154" s="31" t="str">
        <f>IF(Investments_Import!F1154="","",Investments_Import!F1154)</f>
        <v/>
      </c>
      <c r="O1154" s="31" t="str">
        <f t="shared" ref="O1154:O1217" si="370">IF($N1154="","",$N1154*1)</f>
        <v/>
      </c>
      <c r="P1154" s="3" t="str">
        <f>IF(Investments_Import!G1154="","",Investments_Import!G1154)</f>
        <v/>
      </c>
      <c r="Q1154" s="3" t="str">
        <f>IF(Investments_Import!H1154="","",Investments_Import!H1154)</f>
        <v/>
      </c>
      <c r="R1154" s="37" t="str">
        <f t="shared" ref="R1154:R1217" si="371">IF($Q1154="","",IF($Q1154="USD",$P1154,$P1154*$J1154))</f>
        <v/>
      </c>
      <c r="S1154" s="37" t="str">
        <f t="shared" ref="S1154:S1217" si="372">IF($R1154="","",$R1154*1)</f>
        <v/>
      </c>
      <c r="U1154" s="36" t="str">
        <f>IF(Mining_Import!A1154="","",Mining_Import!A1154)</f>
        <v/>
      </c>
      <c r="V1154" s="22" t="str">
        <f t="shared" si="361"/>
        <v/>
      </c>
      <c r="W1154" s="127" t="str">
        <f t="shared" si="362"/>
        <v/>
      </c>
      <c r="X1154" s="127" t="str">
        <f t="shared" si="363"/>
        <v/>
      </c>
      <c r="Y1154" s="127" t="str">
        <f t="shared" si="364"/>
        <v/>
      </c>
      <c r="Z1154" s="36" t="str">
        <f>IF(Mining_Import!B1154="","",Mining_Import!B1154)</f>
        <v/>
      </c>
      <c r="AA1154" s="184" t="str">
        <f>IF(Mining_Import!$C1154="","",Mining_Import!$C1154)</f>
        <v/>
      </c>
      <c r="AB1154" s="122" t="str">
        <f t="shared" si="365"/>
        <v/>
      </c>
      <c r="AC1154" s="122" t="str">
        <f>IF($Y1154&gt;Dashboard!$Q$19,$AB1154,"")</f>
        <v/>
      </c>
      <c r="AD1154" s="43" t="str">
        <f t="shared" si="366"/>
        <v/>
      </c>
      <c r="AE1154" s="36" t="str">
        <f>IF(Mining_Import!D1154="","",Mining_Import!D1154)</f>
        <v/>
      </c>
      <c r="AF1154" s="36" t="str">
        <f>IF(Mining_Import!E1154="","",Mining_Import!E1154)</f>
        <v/>
      </c>
      <c r="AG1154" s="36" t="str">
        <f>IF(Mining_Import!F1154="","",Mining_Import!F1154)</f>
        <v/>
      </c>
      <c r="AH1154" s="36" t="str">
        <f>IF(Mining_Import!G1154="","",Mining_Import!G1154)</f>
        <v/>
      </c>
      <c r="AI1154" s="36" t="str">
        <f>IF(Mining_Import!H1154="","",Mining_Import!H1154)</f>
        <v/>
      </c>
      <c r="AJ1154" s="36" t="str">
        <f>IF(Mining_Import!I1154="","",Mining_Import!I1154)</f>
        <v/>
      </c>
      <c r="BY1154" s="120" t="str">
        <f t="shared" ref="BY1154:BY1217" si="373">Y1154</f>
        <v/>
      </c>
      <c r="BZ1154" s="184" t="str">
        <f t="shared" si="367"/>
        <v/>
      </c>
      <c r="CA1154" s="37" t="str">
        <f>IFERROR(VLOOKUP($BY1154,Account_Value!$C$2:$F$2500,4,0),"")</f>
        <v/>
      </c>
      <c r="CB1154" s="43" t="str">
        <f t="shared" ref="CB1154:CB1217" si="374">IF(BZ1154="","",BZ1154*CA1154)</f>
        <v/>
      </c>
      <c r="CC1154" s="122" t="str">
        <f>IF($BZ1154="","",SUM($BZ$2:$BZ1154))</f>
        <v/>
      </c>
      <c r="CD1154" s="43" t="str">
        <f>IF($BZ1154="","",$BU$19*(SUM($BZ$2:$BZ1154)))</f>
        <v/>
      </c>
    </row>
    <row r="1155" spans="1:82">
      <c r="A1155" s="4" t="str">
        <f t="shared" ref="A1155:A1218" si="375">IF($B1155="","",$A1154+1)</f>
        <v/>
      </c>
      <c r="B1155" s="21" t="str">
        <f>IF(Investments_Import!A1155="","",Investments_Import!A1155)</f>
        <v/>
      </c>
      <c r="C1155" s="22" t="str">
        <f t="shared" si="368"/>
        <v/>
      </c>
      <c r="D1155" s="51" t="str">
        <f t="shared" ref="D1155:D1218" si="376">$C1155</f>
        <v/>
      </c>
      <c r="E1155" s="3" t="str">
        <f>IF(Investments_Import!B1155="","",Investments_Import!B1155)</f>
        <v/>
      </c>
      <c r="F1155" s="54" t="str">
        <f t="shared" ref="F1155:F1218" si="377">CONCATENATE(TEXT($D1155,"dd-mmm-yyyy")," ",$E1155)</f>
        <v xml:space="preserve"> </v>
      </c>
      <c r="G1155" s="54" t="str">
        <f>IF($B1155="","",COUNTIF($F$2:$F1155,$F1155))</f>
        <v/>
      </c>
      <c r="H1155" s="53" t="str">
        <f t="shared" ref="H1155:H1218" si="378">CONCATENATE(TEXT($D1155,"dd-mmm-yyyy")," ",$E1155," ",$G1155)</f>
        <v xml:space="preserve">  </v>
      </c>
      <c r="I1155" s="3" t="str">
        <f>IF(Investments_Import!C1155="","",Investments_Import!C1155)</f>
        <v/>
      </c>
      <c r="J1155" s="108" t="str">
        <f>IF(Investments_Import!D1155="","",Investments_Import!D1155)</f>
        <v/>
      </c>
      <c r="K1155" s="108" t="str">
        <f t="shared" ref="K1155:K1218" si="379">IF($B1155="","",$J1155*1)</f>
        <v/>
      </c>
      <c r="L1155" s="47" t="str">
        <f>IF(Investments_Import!E1155="","",Investments_Import!E1155)</f>
        <v/>
      </c>
      <c r="M1155" s="47" t="str">
        <f t="shared" si="369"/>
        <v/>
      </c>
      <c r="N1155" s="31" t="str">
        <f>IF(Investments_Import!F1155="","",Investments_Import!F1155)</f>
        <v/>
      </c>
      <c r="O1155" s="31" t="str">
        <f t="shared" si="370"/>
        <v/>
      </c>
      <c r="P1155" s="3" t="str">
        <f>IF(Investments_Import!G1155="","",Investments_Import!G1155)</f>
        <v/>
      </c>
      <c r="Q1155" s="3" t="str">
        <f>IF(Investments_Import!H1155="","",Investments_Import!H1155)</f>
        <v/>
      </c>
      <c r="R1155" s="37" t="str">
        <f t="shared" si="371"/>
        <v/>
      </c>
      <c r="S1155" s="37" t="str">
        <f t="shared" si="372"/>
        <v/>
      </c>
      <c r="U1155" s="36" t="str">
        <f>IF(Mining_Import!A1155="","",Mining_Import!A1155)</f>
        <v/>
      </c>
      <c r="V1155" s="22" t="str">
        <f t="shared" ref="V1155:V1218" si="380">IF(U1155="","",U1155*1)</f>
        <v/>
      </c>
      <c r="W1155" s="127" t="str">
        <f t="shared" ref="W1155:W1218" si="381">V1155</f>
        <v/>
      </c>
      <c r="X1155" s="127" t="str">
        <f t="shared" ref="X1155:X1218" si="382">IFERROR(INT($W1155),"")</f>
        <v/>
      </c>
      <c r="Y1155" s="127" t="str">
        <f t="shared" ref="Y1155:Y1218" si="383">$X1155</f>
        <v/>
      </c>
      <c r="Z1155" s="36" t="str">
        <f>IF(Mining_Import!B1155="","",Mining_Import!B1155)</f>
        <v/>
      </c>
      <c r="AA1155" s="184" t="str">
        <f>IF(Mining_Import!$C1155="","",Mining_Import!$C1155)</f>
        <v/>
      </c>
      <c r="AB1155" s="122" t="str">
        <f t="shared" ref="AB1155:AB1218" si="384">IFERROR($AA1155*1,"")</f>
        <v/>
      </c>
      <c r="AC1155" s="122" t="str">
        <f>IF($Y1155&gt;Dashboard!$Q$19,$AB1155,"")</f>
        <v/>
      </c>
      <c r="AD1155" s="43" t="str">
        <f t="shared" ref="AD1155:AD1218" si="385">IFERROR($AB1155*$BU$19,"")</f>
        <v/>
      </c>
      <c r="AE1155" s="36" t="str">
        <f>IF(Mining_Import!D1155="","",Mining_Import!D1155)</f>
        <v/>
      </c>
      <c r="AF1155" s="36" t="str">
        <f>IF(Mining_Import!E1155="","",Mining_Import!E1155)</f>
        <v/>
      </c>
      <c r="AG1155" s="36" t="str">
        <f>IF(Mining_Import!F1155="","",Mining_Import!F1155)</f>
        <v/>
      </c>
      <c r="AH1155" s="36" t="str">
        <f>IF(Mining_Import!G1155="","",Mining_Import!G1155)</f>
        <v/>
      </c>
      <c r="AI1155" s="36" t="str">
        <f>IF(Mining_Import!H1155="","",Mining_Import!H1155)</f>
        <v/>
      </c>
      <c r="AJ1155" s="36" t="str">
        <f>IF(Mining_Import!I1155="","",Mining_Import!I1155)</f>
        <v/>
      </c>
      <c r="BY1155" s="120" t="str">
        <f t="shared" si="373"/>
        <v/>
      </c>
      <c r="BZ1155" s="184" t="str">
        <f t="shared" ref="BZ1155:BZ1218" si="386">AB1155</f>
        <v/>
      </c>
      <c r="CA1155" s="37" t="str">
        <f>IFERROR(VLOOKUP($BY1155,Account_Value!$C$2:$F$2500,4,0),"")</f>
        <v/>
      </c>
      <c r="CB1155" s="43" t="str">
        <f t="shared" si="374"/>
        <v/>
      </c>
      <c r="CC1155" s="122" t="str">
        <f>IF($BZ1155="","",SUM($BZ$2:$BZ1155))</f>
        <v/>
      </c>
      <c r="CD1155" s="43" t="str">
        <f>IF($BZ1155="","",$BU$19*(SUM($BZ$2:$BZ1155)))</f>
        <v/>
      </c>
    </row>
    <row r="1156" spans="1:82">
      <c r="A1156" s="4" t="str">
        <f t="shared" si="375"/>
        <v/>
      </c>
      <c r="B1156" s="21" t="str">
        <f>IF(Investments_Import!A1156="","",Investments_Import!A1156)</f>
        <v/>
      </c>
      <c r="C1156" s="22" t="str">
        <f t="shared" si="368"/>
        <v/>
      </c>
      <c r="D1156" s="51" t="str">
        <f t="shared" si="376"/>
        <v/>
      </c>
      <c r="E1156" s="3" t="str">
        <f>IF(Investments_Import!B1156="","",Investments_Import!B1156)</f>
        <v/>
      </c>
      <c r="F1156" s="54" t="str">
        <f t="shared" si="377"/>
        <v xml:space="preserve"> </v>
      </c>
      <c r="G1156" s="54" t="str">
        <f>IF($B1156="","",COUNTIF($F$2:$F1156,$F1156))</f>
        <v/>
      </c>
      <c r="H1156" s="53" t="str">
        <f t="shared" si="378"/>
        <v xml:space="preserve">  </v>
      </c>
      <c r="I1156" s="3" t="str">
        <f>IF(Investments_Import!C1156="","",Investments_Import!C1156)</f>
        <v/>
      </c>
      <c r="J1156" s="108" t="str">
        <f>IF(Investments_Import!D1156="","",Investments_Import!D1156)</f>
        <v/>
      </c>
      <c r="K1156" s="108" t="str">
        <f t="shared" si="379"/>
        <v/>
      </c>
      <c r="L1156" s="47" t="str">
        <f>IF(Investments_Import!E1156="","",Investments_Import!E1156)</f>
        <v/>
      </c>
      <c r="M1156" s="47" t="str">
        <f t="shared" si="369"/>
        <v/>
      </c>
      <c r="N1156" s="31" t="str">
        <f>IF(Investments_Import!F1156="","",Investments_Import!F1156)</f>
        <v/>
      </c>
      <c r="O1156" s="31" t="str">
        <f t="shared" si="370"/>
        <v/>
      </c>
      <c r="P1156" s="3" t="str">
        <f>IF(Investments_Import!G1156="","",Investments_Import!G1156)</f>
        <v/>
      </c>
      <c r="Q1156" s="3" t="str">
        <f>IF(Investments_Import!H1156="","",Investments_Import!H1156)</f>
        <v/>
      </c>
      <c r="R1156" s="37" t="str">
        <f t="shared" si="371"/>
        <v/>
      </c>
      <c r="S1156" s="37" t="str">
        <f t="shared" si="372"/>
        <v/>
      </c>
      <c r="U1156" s="36" t="str">
        <f>IF(Mining_Import!A1156="","",Mining_Import!A1156)</f>
        <v/>
      </c>
      <c r="V1156" s="22" t="str">
        <f t="shared" si="380"/>
        <v/>
      </c>
      <c r="W1156" s="127" t="str">
        <f t="shared" si="381"/>
        <v/>
      </c>
      <c r="X1156" s="127" t="str">
        <f t="shared" si="382"/>
        <v/>
      </c>
      <c r="Y1156" s="127" t="str">
        <f t="shared" si="383"/>
        <v/>
      </c>
      <c r="Z1156" s="36" t="str">
        <f>IF(Mining_Import!B1156="","",Mining_Import!B1156)</f>
        <v/>
      </c>
      <c r="AA1156" s="184" t="str">
        <f>IF(Mining_Import!$C1156="","",Mining_Import!$C1156)</f>
        <v/>
      </c>
      <c r="AB1156" s="122" t="str">
        <f t="shared" si="384"/>
        <v/>
      </c>
      <c r="AC1156" s="122" t="str">
        <f>IF($Y1156&gt;Dashboard!$Q$19,$AB1156,"")</f>
        <v/>
      </c>
      <c r="AD1156" s="43" t="str">
        <f t="shared" si="385"/>
        <v/>
      </c>
      <c r="AE1156" s="36" t="str">
        <f>IF(Mining_Import!D1156="","",Mining_Import!D1156)</f>
        <v/>
      </c>
      <c r="AF1156" s="36" t="str">
        <f>IF(Mining_Import!E1156="","",Mining_Import!E1156)</f>
        <v/>
      </c>
      <c r="AG1156" s="36" t="str">
        <f>IF(Mining_Import!F1156="","",Mining_Import!F1156)</f>
        <v/>
      </c>
      <c r="AH1156" s="36" t="str">
        <f>IF(Mining_Import!G1156="","",Mining_Import!G1156)</f>
        <v/>
      </c>
      <c r="AI1156" s="36" t="str">
        <f>IF(Mining_Import!H1156="","",Mining_Import!H1156)</f>
        <v/>
      </c>
      <c r="AJ1156" s="36" t="str">
        <f>IF(Mining_Import!I1156="","",Mining_Import!I1156)</f>
        <v/>
      </c>
      <c r="BY1156" s="120" t="str">
        <f t="shared" si="373"/>
        <v/>
      </c>
      <c r="BZ1156" s="184" t="str">
        <f t="shared" si="386"/>
        <v/>
      </c>
      <c r="CA1156" s="37" t="str">
        <f>IFERROR(VLOOKUP($BY1156,Account_Value!$C$2:$F$2500,4,0),"")</f>
        <v/>
      </c>
      <c r="CB1156" s="43" t="str">
        <f t="shared" si="374"/>
        <v/>
      </c>
      <c r="CC1156" s="122" t="str">
        <f>IF($BZ1156="","",SUM($BZ$2:$BZ1156))</f>
        <v/>
      </c>
      <c r="CD1156" s="43" t="str">
        <f>IF($BZ1156="","",$BU$19*(SUM($BZ$2:$BZ1156)))</f>
        <v/>
      </c>
    </row>
    <row r="1157" spans="1:82">
      <c r="A1157" s="4" t="str">
        <f t="shared" si="375"/>
        <v/>
      </c>
      <c r="B1157" s="21" t="str">
        <f>IF(Investments_Import!A1157="","",Investments_Import!A1157)</f>
        <v/>
      </c>
      <c r="C1157" s="22" t="str">
        <f t="shared" si="368"/>
        <v/>
      </c>
      <c r="D1157" s="51" t="str">
        <f t="shared" si="376"/>
        <v/>
      </c>
      <c r="E1157" s="3" t="str">
        <f>IF(Investments_Import!B1157="","",Investments_Import!B1157)</f>
        <v/>
      </c>
      <c r="F1157" s="54" t="str">
        <f t="shared" si="377"/>
        <v xml:space="preserve"> </v>
      </c>
      <c r="G1157" s="54" t="str">
        <f>IF($B1157="","",COUNTIF($F$2:$F1157,$F1157))</f>
        <v/>
      </c>
      <c r="H1157" s="53" t="str">
        <f t="shared" si="378"/>
        <v xml:space="preserve">  </v>
      </c>
      <c r="I1157" s="3" t="str">
        <f>IF(Investments_Import!C1157="","",Investments_Import!C1157)</f>
        <v/>
      </c>
      <c r="J1157" s="108" t="str">
        <f>IF(Investments_Import!D1157="","",Investments_Import!D1157)</f>
        <v/>
      </c>
      <c r="K1157" s="108" t="str">
        <f t="shared" si="379"/>
        <v/>
      </c>
      <c r="L1157" s="47" t="str">
        <f>IF(Investments_Import!E1157="","",Investments_Import!E1157)</f>
        <v/>
      </c>
      <c r="M1157" s="47" t="str">
        <f t="shared" si="369"/>
        <v/>
      </c>
      <c r="N1157" s="31" t="str">
        <f>IF(Investments_Import!F1157="","",Investments_Import!F1157)</f>
        <v/>
      </c>
      <c r="O1157" s="31" t="str">
        <f t="shared" si="370"/>
        <v/>
      </c>
      <c r="P1157" s="3" t="str">
        <f>IF(Investments_Import!G1157="","",Investments_Import!G1157)</f>
        <v/>
      </c>
      <c r="Q1157" s="3" t="str">
        <f>IF(Investments_Import!H1157="","",Investments_Import!H1157)</f>
        <v/>
      </c>
      <c r="R1157" s="37" t="str">
        <f t="shared" si="371"/>
        <v/>
      </c>
      <c r="S1157" s="37" t="str">
        <f t="shared" si="372"/>
        <v/>
      </c>
      <c r="U1157" s="36" t="str">
        <f>IF(Mining_Import!A1157="","",Mining_Import!A1157)</f>
        <v/>
      </c>
      <c r="V1157" s="22" t="str">
        <f t="shared" si="380"/>
        <v/>
      </c>
      <c r="W1157" s="127" t="str">
        <f t="shared" si="381"/>
        <v/>
      </c>
      <c r="X1157" s="127" t="str">
        <f t="shared" si="382"/>
        <v/>
      </c>
      <c r="Y1157" s="127" t="str">
        <f t="shared" si="383"/>
        <v/>
      </c>
      <c r="Z1157" s="36" t="str">
        <f>IF(Mining_Import!B1157="","",Mining_Import!B1157)</f>
        <v/>
      </c>
      <c r="AA1157" s="184" t="str">
        <f>IF(Mining_Import!$C1157="","",Mining_Import!$C1157)</f>
        <v/>
      </c>
      <c r="AB1157" s="122" t="str">
        <f t="shared" si="384"/>
        <v/>
      </c>
      <c r="AC1157" s="122" t="str">
        <f>IF($Y1157&gt;Dashboard!$Q$19,$AB1157,"")</f>
        <v/>
      </c>
      <c r="AD1157" s="43" t="str">
        <f t="shared" si="385"/>
        <v/>
      </c>
      <c r="AE1157" s="36" t="str">
        <f>IF(Mining_Import!D1157="","",Mining_Import!D1157)</f>
        <v/>
      </c>
      <c r="AF1157" s="36" t="str">
        <f>IF(Mining_Import!E1157="","",Mining_Import!E1157)</f>
        <v/>
      </c>
      <c r="AG1157" s="36" t="str">
        <f>IF(Mining_Import!F1157="","",Mining_Import!F1157)</f>
        <v/>
      </c>
      <c r="AH1157" s="36" t="str">
        <f>IF(Mining_Import!G1157="","",Mining_Import!G1157)</f>
        <v/>
      </c>
      <c r="AI1157" s="36" t="str">
        <f>IF(Mining_Import!H1157="","",Mining_Import!H1157)</f>
        <v/>
      </c>
      <c r="AJ1157" s="36" t="str">
        <f>IF(Mining_Import!I1157="","",Mining_Import!I1157)</f>
        <v/>
      </c>
      <c r="BY1157" s="120" t="str">
        <f t="shared" si="373"/>
        <v/>
      </c>
      <c r="BZ1157" s="184" t="str">
        <f t="shared" si="386"/>
        <v/>
      </c>
      <c r="CA1157" s="37" t="str">
        <f>IFERROR(VLOOKUP($BY1157,Account_Value!$C$2:$F$2500,4,0),"")</f>
        <v/>
      </c>
      <c r="CB1157" s="43" t="str">
        <f t="shared" si="374"/>
        <v/>
      </c>
      <c r="CC1157" s="122" t="str">
        <f>IF($BZ1157="","",SUM($BZ$2:$BZ1157))</f>
        <v/>
      </c>
      <c r="CD1157" s="43" t="str">
        <f>IF($BZ1157="","",$BU$19*(SUM($BZ$2:$BZ1157)))</f>
        <v/>
      </c>
    </row>
    <row r="1158" spans="1:82">
      <c r="A1158" s="4" t="str">
        <f t="shared" si="375"/>
        <v/>
      </c>
      <c r="B1158" s="21" t="str">
        <f>IF(Investments_Import!A1158="","",Investments_Import!A1158)</f>
        <v/>
      </c>
      <c r="C1158" s="22" t="str">
        <f t="shared" si="368"/>
        <v/>
      </c>
      <c r="D1158" s="51" t="str">
        <f t="shared" si="376"/>
        <v/>
      </c>
      <c r="E1158" s="3" t="str">
        <f>IF(Investments_Import!B1158="","",Investments_Import!B1158)</f>
        <v/>
      </c>
      <c r="F1158" s="54" t="str">
        <f t="shared" si="377"/>
        <v xml:space="preserve"> </v>
      </c>
      <c r="G1158" s="54" t="str">
        <f>IF($B1158="","",COUNTIF($F$2:$F1158,$F1158))</f>
        <v/>
      </c>
      <c r="H1158" s="53" t="str">
        <f t="shared" si="378"/>
        <v xml:space="preserve">  </v>
      </c>
      <c r="I1158" s="3" t="str">
        <f>IF(Investments_Import!C1158="","",Investments_Import!C1158)</f>
        <v/>
      </c>
      <c r="J1158" s="108" t="str">
        <f>IF(Investments_Import!D1158="","",Investments_Import!D1158)</f>
        <v/>
      </c>
      <c r="K1158" s="108" t="str">
        <f t="shared" si="379"/>
        <v/>
      </c>
      <c r="L1158" s="47" t="str">
        <f>IF(Investments_Import!E1158="","",Investments_Import!E1158)</f>
        <v/>
      </c>
      <c r="M1158" s="47" t="str">
        <f t="shared" si="369"/>
        <v/>
      </c>
      <c r="N1158" s="31" t="str">
        <f>IF(Investments_Import!F1158="","",Investments_Import!F1158)</f>
        <v/>
      </c>
      <c r="O1158" s="31" t="str">
        <f t="shared" si="370"/>
        <v/>
      </c>
      <c r="P1158" s="3" t="str">
        <f>IF(Investments_Import!G1158="","",Investments_Import!G1158)</f>
        <v/>
      </c>
      <c r="Q1158" s="3" t="str">
        <f>IF(Investments_Import!H1158="","",Investments_Import!H1158)</f>
        <v/>
      </c>
      <c r="R1158" s="37" t="str">
        <f t="shared" si="371"/>
        <v/>
      </c>
      <c r="S1158" s="37" t="str">
        <f t="shared" si="372"/>
        <v/>
      </c>
      <c r="U1158" s="36" t="str">
        <f>IF(Mining_Import!A1158="","",Mining_Import!A1158)</f>
        <v/>
      </c>
      <c r="V1158" s="22" t="str">
        <f t="shared" si="380"/>
        <v/>
      </c>
      <c r="W1158" s="127" t="str">
        <f t="shared" si="381"/>
        <v/>
      </c>
      <c r="X1158" s="127" t="str">
        <f t="shared" si="382"/>
        <v/>
      </c>
      <c r="Y1158" s="127" t="str">
        <f t="shared" si="383"/>
        <v/>
      </c>
      <c r="Z1158" s="36" t="str">
        <f>IF(Mining_Import!B1158="","",Mining_Import!B1158)</f>
        <v/>
      </c>
      <c r="AA1158" s="184" t="str">
        <f>IF(Mining_Import!$C1158="","",Mining_Import!$C1158)</f>
        <v/>
      </c>
      <c r="AB1158" s="122" t="str">
        <f t="shared" si="384"/>
        <v/>
      </c>
      <c r="AC1158" s="122" t="str">
        <f>IF($Y1158&gt;Dashboard!$Q$19,$AB1158,"")</f>
        <v/>
      </c>
      <c r="AD1158" s="43" t="str">
        <f t="shared" si="385"/>
        <v/>
      </c>
      <c r="AE1158" s="36" t="str">
        <f>IF(Mining_Import!D1158="","",Mining_Import!D1158)</f>
        <v/>
      </c>
      <c r="AF1158" s="36" t="str">
        <f>IF(Mining_Import!E1158="","",Mining_Import!E1158)</f>
        <v/>
      </c>
      <c r="AG1158" s="36" t="str">
        <f>IF(Mining_Import!F1158="","",Mining_Import!F1158)</f>
        <v/>
      </c>
      <c r="AH1158" s="36" t="str">
        <f>IF(Mining_Import!G1158="","",Mining_Import!G1158)</f>
        <v/>
      </c>
      <c r="AI1158" s="36" t="str">
        <f>IF(Mining_Import!H1158="","",Mining_Import!H1158)</f>
        <v/>
      </c>
      <c r="AJ1158" s="36" t="str">
        <f>IF(Mining_Import!I1158="","",Mining_Import!I1158)</f>
        <v/>
      </c>
      <c r="BY1158" s="120" t="str">
        <f t="shared" si="373"/>
        <v/>
      </c>
      <c r="BZ1158" s="184" t="str">
        <f t="shared" si="386"/>
        <v/>
      </c>
      <c r="CA1158" s="37" t="str">
        <f>IFERROR(VLOOKUP($BY1158,Account_Value!$C$2:$F$2500,4,0),"")</f>
        <v/>
      </c>
      <c r="CB1158" s="43" t="str">
        <f t="shared" si="374"/>
        <v/>
      </c>
      <c r="CC1158" s="122" t="str">
        <f>IF($BZ1158="","",SUM($BZ$2:$BZ1158))</f>
        <v/>
      </c>
      <c r="CD1158" s="43" t="str">
        <f>IF($BZ1158="","",$BU$19*(SUM($BZ$2:$BZ1158)))</f>
        <v/>
      </c>
    </row>
    <row r="1159" spans="1:82">
      <c r="A1159" s="4" t="str">
        <f t="shared" si="375"/>
        <v/>
      </c>
      <c r="B1159" s="21" t="str">
        <f>IF(Investments_Import!A1159="","",Investments_Import!A1159)</f>
        <v/>
      </c>
      <c r="C1159" s="22" t="str">
        <f t="shared" si="368"/>
        <v/>
      </c>
      <c r="D1159" s="51" t="str">
        <f t="shared" si="376"/>
        <v/>
      </c>
      <c r="E1159" s="3" t="str">
        <f>IF(Investments_Import!B1159="","",Investments_Import!B1159)</f>
        <v/>
      </c>
      <c r="F1159" s="54" t="str">
        <f t="shared" si="377"/>
        <v xml:space="preserve"> </v>
      </c>
      <c r="G1159" s="54" t="str">
        <f>IF($B1159="","",COUNTIF($F$2:$F1159,$F1159))</f>
        <v/>
      </c>
      <c r="H1159" s="53" t="str">
        <f t="shared" si="378"/>
        <v xml:space="preserve">  </v>
      </c>
      <c r="I1159" s="3" t="str">
        <f>IF(Investments_Import!C1159="","",Investments_Import!C1159)</f>
        <v/>
      </c>
      <c r="J1159" s="108" t="str">
        <f>IF(Investments_Import!D1159="","",Investments_Import!D1159)</f>
        <v/>
      </c>
      <c r="K1159" s="108" t="str">
        <f t="shared" si="379"/>
        <v/>
      </c>
      <c r="L1159" s="47" t="str">
        <f>IF(Investments_Import!E1159="","",Investments_Import!E1159)</f>
        <v/>
      </c>
      <c r="M1159" s="47" t="str">
        <f t="shared" si="369"/>
        <v/>
      </c>
      <c r="N1159" s="31" t="str">
        <f>IF(Investments_Import!F1159="","",Investments_Import!F1159)</f>
        <v/>
      </c>
      <c r="O1159" s="31" t="str">
        <f t="shared" si="370"/>
        <v/>
      </c>
      <c r="P1159" s="3" t="str">
        <f>IF(Investments_Import!G1159="","",Investments_Import!G1159)</f>
        <v/>
      </c>
      <c r="Q1159" s="3" t="str">
        <f>IF(Investments_Import!H1159="","",Investments_Import!H1159)</f>
        <v/>
      </c>
      <c r="R1159" s="37" t="str">
        <f t="shared" si="371"/>
        <v/>
      </c>
      <c r="S1159" s="37" t="str">
        <f t="shared" si="372"/>
        <v/>
      </c>
      <c r="U1159" s="36" t="str">
        <f>IF(Mining_Import!A1159="","",Mining_Import!A1159)</f>
        <v/>
      </c>
      <c r="V1159" s="22" t="str">
        <f t="shared" si="380"/>
        <v/>
      </c>
      <c r="W1159" s="127" t="str">
        <f t="shared" si="381"/>
        <v/>
      </c>
      <c r="X1159" s="127" t="str">
        <f t="shared" si="382"/>
        <v/>
      </c>
      <c r="Y1159" s="127" t="str">
        <f t="shared" si="383"/>
        <v/>
      </c>
      <c r="Z1159" s="36" t="str">
        <f>IF(Mining_Import!B1159="","",Mining_Import!B1159)</f>
        <v/>
      </c>
      <c r="AA1159" s="184" t="str">
        <f>IF(Mining_Import!$C1159="","",Mining_Import!$C1159)</f>
        <v/>
      </c>
      <c r="AB1159" s="122" t="str">
        <f t="shared" si="384"/>
        <v/>
      </c>
      <c r="AC1159" s="122" t="str">
        <f>IF($Y1159&gt;Dashboard!$Q$19,$AB1159,"")</f>
        <v/>
      </c>
      <c r="AD1159" s="43" t="str">
        <f t="shared" si="385"/>
        <v/>
      </c>
      <c r="AE1159" s="36" t="str">
        <f>IF(Mining_Import!D1159="","",Mining_Import!D1159)</f>
        <v/>
      </c>
      <c r="AF1159" s="36" t="str">
        <f>IF(Mining_Import!E1159="","",Mining_Import!E1159)</f>
        <v/>
      </c>
      <c r="AG1159" s="36" t="str">
        <f>IF(Mining_Import!F1159="","",Mining_Import!F1159)</f>
        <v/>
      </c>
      <c r="AH1159" s="36" t="str">
        <f>IF(Mining_Import!G1159="","",Mining_Import!G1159)</f>
        <v/>
      </c>
      <c r="AI1159" s="36" t="str">
        <f>IF(Mining_Import!H1159="","",Mining_Import!H1159)</f>
        <v/>
      </c>
      <c r="AJ1159" s="36" t="str">
        <f>IF(Mining_Import!I1159="","",Mining_Import!I1159)</f>
        <v/>
      </c>
      <c r="BY1159" s="120" t="str">
        <f t="shared" si="373"/>
        <v/>
      </c>
      <c r="BZ1159" s="184" t="str">
        <f t="shared" si="386"/>
        <v/>
      </c>
      <c r="CA1159" s="37" t="str">
        <f>IFERROR(VLOOKUP($BY1159,Account_Value!$C$2:$F$2500,4,0),"")</f>
        <v/>
      </c>
      <c r="CB1159" s="43" t="str">
        <f t="shared" si="374"/>
        <v/>
      </c>
      <c r="CC1159" s="122" t="str">
        <f>IF($BZ1159="","",SUM($BZ$2:$BZ1159))</f>
        <v/>
      </c>
      <c r="CD1159" s="43" t="str">
        <f>IF($BZ1159="","",$BU$19*(SUM($BZ$2:$BZ1159)))</f>
        <v/>
      </c>
    </row>
    <row r="1160" spans="1:82">
      <c r="A1160" s="4" t="str">
        <f t="shared" si="375"/>
        <v/>
      </c>
      <c r="B1160" s="21" t="str">
        <f>IF(Investments_Import!A1160="","",Investments_Import!A1160)</f>
        <v/>
      </c>
      <c r="C1160" s="22" t="str">
        <f t="shared" si="368"/>
        <v/>
      </c>
      <c r="D1160" s="51" t="str">
        <f t="shared" si="376"/>
        <v/>
      </c>
      <c r="E1160" s="3" t="str">
        <f>IF(Investments_Import!B1160="","",Investments_Import!B1160)</f>
        <v/>
      </c>
      <c r="F1160" s="54" t="str">
        <f t="shared" si="377"/>
        <v xml:space="preserve"> </v>
      </c>
      <c r="G1160" s="54" t="str">
        <f>IF($B1160="","",COUNTIF($F$2:$F1160,$F1160))</f>
        <v/>
      </c>
      <c r="H1160" s="53" t="str">
        <f t="shared" si="378"/>
        <v xml:space="preserve">  </v>
      </c>
      <c r="I1160" s="3" t="str">
        <f>IF(Investments_Import!C1160="","",Investments_Import!C1160)</f>
        <v/>
      </c>
      <c r="J1160" s="108" t="str">
        <f>IF(Investments_Import!D1160="","",Investments_Import!D1160)</f>
        <v/>
      </c>
      <c r="K1160" s="108" t="str">
        <f t="shared" si="379"/>
        <v/>
      </c>
      <c r="L1160" s="47" t="str">
        <f>IF(Investments_Import!E1160="","",Investments_Import!E1160)</f>
        <v/>
      </c>
      <c r="M1160" s="47" t="str">
        <f t="shared" si="369"/>
        <v/>
      </c>
      <c r="N1160" s="31" t="str">
        <f>IF(Investments_Import!F1160="","",Investments_Import!F1160)</f>
        <v/>
      </c>
      <c r="O1160" s="31" t="str">
        <f t="shared" si="370"/>
        <v/>
      </c>
      <c r="P1160" s="3" t="str">
        <f>IF(Investments_Import!G1160="","",Investments_Import!G1160)</f>
        <v/>
      </c>
      <c r="Q1160" s="3" t="str">
        <f>IF(Investments_Import!H1160="","",Investments_Import!H1160)</f>
        <v/>
      </c>
      <c r="R1160" s="37" t="str">
        <f t="shared" si="371"/>
        <v/>
      </c>
      <c r="S1160" s="37" t="str">
        <f t="shared" si="372"/>
        <v/>
      </c>
      <c r="U1160" s="36" t="str">
        <f>IF(Mining_Import!A1160="","",Mining_Import!A1160)</f>
        <v/>
      </c>
      <c r="V1160" s="22" t="str">
        <f t="shared" si="380"/>
        <v/>
      </c>
      <c r="W1160" s="127" t="str">
        <f t="shared" si="381"/>
        <v/>
      </c>
      <c r="X1160" s="127" t="str">
        <f t="shared" si="382"/>
        <v/>
      </c>
      <c r="Y1160" s="127" t="str">
        <f t="shared" si="383"/>
        <v/>
      </c>
      <c r="Z1160" s="36" t="str">
        <f>IF(Mining_Import!B1160="","",Mining_Import!B1160)</f>
        <v/>
      </c>
      <c r="AA1160" s="184" t="str">
        <f>IF(Mining_Import!$C1160="","",Mining_Import!$C1160)</f>
        <v/>
      </c>
      <c r="AB1160" s="122" t="str">
        <f t="shared" si="384"/>
        <v/>
      </c>
      <c r="AC1160" s="122" t="str">
        <f>IF($Y1160&gt;Dashboard!$Q$19,$AB1160,"")</f>
        <v/>
      </c>
      <c r="AD1160" s="43" t="str">
        <f t="shared" si="385"/>
        <v/>
      </c>
      <c r="AE1160" s="36" t="str">
        <f>IF(Mining_Import!D1160="","",Mining_Import!D1160)</f>
        <v/>
      </c>
      <c r="AF1160" s="36" t="str">
        <f>IF(Mining_Import!E1160="","",Mining_Import!E1160)</f>
        <v/>
      </c>
      <c r="AG1160" s="36" t="str">
        <f>IF(Mining_Import!F1160="","",Mining_Import!F1160)</f>
        <v/>
      </c>
      <c r="AH1160" s="36" t="str">
        <f>IF(Mining_Import!G1160="","",Mining_Import!G1160)</f>
        <v/>
      </c>
      <c r="AI1160" s="36" t="str">
        <f>IF(Mining_Import!H1160="","",Mining_Import!H1160)</f>
        <v/>
      </c>
      <c r="AJ1160" s="36" t="str">
        <f>IF(Mining_Import!I1160="","",Mining_Import!I1160)</f>
        <v/>
      </c>
      <c r="BY1160" s="120" t="str">
        <f t="shared" si="373"/>
        <v/>
      </c>
      <c r="BZ1160" s="184" t="str">
        <f t="shared" si="386"/>
        <v/>
      </c>
      <c r="CA1160" s="37" t="str">
        <f>IFERROR(VLOOKUP($BY1160,Account_Value!$C$2:$F$2500,4,0),"")</f>
        <v/>
      </c>
      <c r="CB1160" s="43" t="str">
        <f t="shared" si="374"/>
        <v/>
      </c>
      <c r="CC1160" s="122" t="str">
        <f>IF($BZ1160="","",SUM($BZ$2:$BZ1160))</f>
        <v/>
      </c>
      <c r="CD1160" s="43" t="str">
        <f>IF($BZ1160="","",$BU$19*(SUM($BZ$2:$BZ1160)))</f>
        <v/>
      </c>
    </row>
    <row r="1161" spans="1:82">
      <c r="A1161" s="4" t="str">
        <f t="shared" si="375"/>
        <v/>
      </c>
      <c r="B1161" s="21" t="str">
        <f>IF(Investments_Import!A1161="","",Investments_Import!A1161)</f>
        <v/>
      </c>
      <c r="C1161" s="22" t="str">
        <f t="shared" si="368"/>
        <v/>
      </c>
      <c r="D1161" s="51" t="str">
        <f t="shared" si="376"/>
        <v/>
      </c>
      <c r="E1161" s="3" t="str">
        <f>IF(Investments_Import!B1161="","",Investments_Import!B1161)</f>
        <v/>
      </c>
      <c r="F1161" s="54" t="str">
        <f t="shared" si="377"/>
        <v xml:space="preserve"> </v>
      </c>
      <c r="G1161" s="54" t="str">
        <f>IF($B1161="","",COUNTIF($F$2:$F1161,$F1161))</f>
        <v/>
      </c>
      <c r="H1161" s="53" t="str">
        <f t="shared" si="378"/>
        <v xml:space="preserve">  </v>
      </c>
      <c r="I1161" s="3" t="str">
        <f>IF(Investments_Import!C1161="","",Investments_Import!C1161)</f>
        <v/>
      </c>
      <c r="J1161" s="108" t="str">
        <f>IF(Investments_Import!D1161="","",Investments_Import!D1161)</f>
        <v/>
      </c>
      <c r="K1161" s="108" t="str">
        <f t="shared" si="379"/>
        <v/>
      </c>
      <c r="L1161" s="47" t="str">
        <f>IF(Investments_Import!E1161="","",Investments_Import!E1161)</f>
        <v/>
      </c>
      <c r="M1161" s="47" t="str">
        <f t="shared" si="369"/>
        <v/>
      </c>
      <c r="N1161" s="31" t="str">
        <f>IF(Investments_Import!F1161="","",Investments_Import!F1161)</f>
        <v/>
      </c>
      <c r="O1161" s="31" t="str">
        <f t="shared" si="370"/>
        <v/>
      </c>
      <c r="P1161" s="3" t="str">
        <f>IF(Investments_Import!G1161="","",Investments_Import!G1161)</f>
        <v/>
      </c>
      <c r="Q1161" s="3" t="str">
        <f>IF(Investments_Import!H1161="","",Investments_Import!H1161)</f>
        <v/>
      </c>
      <c r="R1161" s="37" t="str">
        <f t="shared" si="371"/>
        <v/>
      </c>
      <c r="S1161" s="37" t="str">
        <f t="shared" si="372"/>
        <v/>
      </c>
      <c r="U1161" s="36" t="str">
        <f>IF(Mining_Import!A1161="","",Mining_Import!A1161)</f>
        <v/>
      </c>
      <c r="V1161" s="22" t="str">
        <f t="shared" si="380"/>
        <v/>
      </c>
      <c r="W1161" s="127" t="str">
        <f t="shared" si="381"/>
        <v/>
      </c>
      <c r="X1161" s="127" t="str">
        <f t="shared" si="382"/>
        <v/>
      </c>
      <c r="Y1161" s="127" t="str">
        <f t="shared" si="383"/>
        <v/>
      </c>
      <c r="Z1161" s="36" t="str">
        <f>IF(Mining_Import!B1161="","",Mining_Import!B1161)</f>
        <v/>
      </c>
      <c r="AA1161" s="184" t="str">
        <f>IF(Mining_Import!$C1161="","",Mining_Import!$C1161)</f>
        <v/>
      </c>
      <c r="AB1161" s="122" t="str">
        <f t="shared" si="384"/>
        <v/>
      </c>
      <c r="AC1161" s="122" t="str">
        <f>IF($Y1161&gt;Dashboard!$Q$19,$AB1161,"")</f>
        <v/>
      </c>
      <c r="AD1161" s="43" t="str">
        <f t="shared" si="385"/>
        <v/>
      </c>
      <c r="AE1161" s="36" t="str">
        <f>IF(Mining_Import!D1161="","",Mining_Import!D1161)</f>
        <v/>
      </c>
      <c r="AF1161" s="36" t="str">
        <f>IF(Mining_Import!E1161="","",Mining_Import!E1161)</f>
        <v/>
      </c>
      <c r="AG1161" s="36" t="str">
        <f>IF(Mining_Import!F1161="","",Mining_Import!F1161)</f>
        <v/>
      </c>
      <c r="AH1161" s="36" t="str">
        <f>IF(Mining_Import!G1161="","",Mining_Import!G1161)</f>
        <v/>
      </c>
      <c r="AI1161" s="36" t="str">
        <f>IF(Mining_Import!H1161="","",Mining_Import!H1161)</f>
        <v/>
      </c>
      <c r="AJ1161" s="36" t="str">
        <f>IF(Mining_Import!I1161="","",Mining_Import!I1161)</f>
        <v/>
      </c>
      <c r="BY1161" s="120" t="str">
        <f t="shared" si="373"/>
        <v/>
      </c>
      <c r="BZ1161" s="184" t="str">
        <f t="shared" si="386"/>
        <v/>
      </c>
      <c r="CA1161" s="37" t="str">
        <f>IFERROR(VLOOKUP($BY1161,Account_Value!$C$2:$F$2500,4,0),"")</f>
        <v/>
      </c>
      <c r="CB1161" s="43" t="str">
        <f t="shared" si="374"/>
        <v/>
      </c>
      <c r="CC1161" s="122" t="str">
        <f>IF($BZ1161="","",SUM($BZ$2:$BZ1161))</f>
        <v/>
      </c>
      <c r="CD1161" s="43" t="str">
        <f>IF($BZ1161="","",$BU$19*(SUM($BZ$2:$BZ1161)))</f>
        <v/>
      </c>
    </row>
    <row r="1162" spans="1:82">
      <c r="A1162" s="4" t="str">
        <f t="shared" si="375"/>
        <v/>
      </c>
      <c r="B1162" s="21" t="str">
        <f>IF(Investments_Import!A1162="","",Investments_Import!A1162)</f>
        <v/>
      </c>
      <c r="C1162" s="22" t="str">
        <f t="shared" si="368"/>
        <v/>
      </c>
      <c r="D1162" s="51" t="str">
        <f t="shared" si="376"/>
        <v/>
      </c>
      <c r="E1162" s="3" t="str">
        <f>IF(Investments_Import!B1162="","",Investments_Import!B1162)</f>
        <v/>
      </c>
      <c r="F1162" s="54" t="str">
        <f t="shared" si="377"/>
        <v xml:space="preserve"> </v>
      </c>
      <c r="G1162" s="54" t="str">
        <f>IF($B1162="","",COUNTIF($F$2:$F1162,$F1162))</f>
        <v/>
      </c>
      <c r="H1162" s="53" t="str">
        <f t="shared" si="378"/>
        <v xml:space="preserve">  </v>
      </c>
      <c r="I1162" s="3" t="str">
        <f>IF(Investments_Import!C1162="","",Investments_Import!C1162)</f>
        <v/>
      </c>
      <c r="J1162" s="108" t="str">
        <f>IF(Investments_Import!D1162="","",Investments_Import!D1162)</f>
        <v/>
      </c>
      <c r="K1162" s="108" t="str">
        <f t="shared" si="379"/>
        <v/>
      </c>
      <c r="L1162" s="47" t="str">
        <f>IF(Investments_Import!E1162="","",Investments_Import!E1162)</f>
        <v/>
      </c>
      <c r="M1162" s="47" t="str">
        <f t="shared" si="369"/>
        <v/>
      </c>
      <c r="N1162" s="31" t="str">
        <f>IF(Investments_Import!F1162="","",Investments_Import!F1162)</f>
        <v/>
      </c>
      <c r="O1162" s="31" t="str">
        <f t="shared" si="370"/>
        <v/>
      </c>
      <c r="P1162" s="3" t="str">
        <f>IF(Investments_Import!G1162="","",Investments_Import!G1162)</f>
        <v/>
      </c>
      <c r="Q1162" s="3" t="str">
        <f>IF(Investments_Import!H1162="","",Investments_Import!H1162)</f>
        <v/>
      </c>
      <c r="R1162" s="37" t="str">
        <f t="shared" si="371"/>
        <v/>
      </c>
      <c r="S1162" s="37" t="str">
        <f t="shared" si="372"/>
        <v/>
      </c>
      <c r="U1162" s="36" t="str">
        <f>IF(Mining_Import!A1162="","",Mining_Import!A1162)</f>
        <v/>
      </c>
      <c r="V1162" s="22" t="str">
        <f t="shared" si="380"/>
        <v/>
      </c>
      <c r="W1162" s="127" t="str">
        <f t="shared" si="381"/>
        <v/>
      </c>
      <c r="X1162" s="127" t="str">
        <f t="shared" si="382"/>
        <v/>
      </c>
      <c r="Y1162" s="127" t="str">
        <f t="shared" si="383"/>
        <v/>
      </c>
      <c r="Z1162" s="36" t="str">
        <f>IF(Mining_Import!B1162="","",Mining_Import!B1162)</f>
        <v/>
      </c>
      <c r="AA1162" s="184" t="str">
        <f>IF(Mining_Import!$C1162="","",Mining_Import!$C1162)</f>
        <v/>
      </c>
      <c r="AB1162" s="122" t="str">
        <f t="shared" si="384"/>
        <v/>
      </c>
      <c r="AC1162" s="122" t="str">
        <f>IF($Y1162&gt;Dashboard!$Q$19,$AB1162,"")</f>
        <v/>
      </c>
      <c r="AD1162" s="43" t="str">
        <f t="shared" si="385"/>
        <v/>
      </c>
      <c r="AE1162" s="36" t="str">
        <f>IF(Mining_Import!D1162="","",Mining_Import!D1162)</f>
        <v/>
      </c>
      <c r="AF1162" s="36" t="str">
        <f>IF(Mining_Import!E1162="","",Mining_Import!E1162)</f>
        <v/>
      </c>
      <c r="AG1162" s="36" t="str">
        <f>IF(Mining_Import!F1162="","",Mining_Import!F1162)</f>
        <v/>
      </c>
      <c r="AH1162" s="36" t="str">
        <f>IF(Mining_Import!G1162="","",Mining_Import!G1162)</f>
        <v/>
      </c>
      <c r="AI1162" s="36" t="str">
        <f>IF(Mining_Import!H1162="","",Mining_Import!H1162)</f>
        <v/>
      </c>
      <c r="AJ1162" s="36" t="str">
        <f>IF(Mining_Import!I1162="","",Mining_Import!I1162)</f>
        <v/>
      </c>
      <c r="BY1162" s="120" t="str">
        <f t="shared" si="373"/>
        <v/>
      </c>
      <c r="BZ1162" s="184" t="str">
        <f t="shared" si="386"/>
        <v/>
      </c>
      <c r="CA1162" s="37" t="str">
        <f>IFERROR(VLOOKUP($BY1162,Account_Value!$C$2:$F$2500,4,0),"")</f>
        <v/>
      </c>
      <c r="CB1162" s="43" t="str">
        <f t="shared" si="374"/>
        <v/>
      </c>
      <c r="CC1162" s="122" t="str">
        <f>IF($BZ1162="","",SUM($BZ$2:$BZ1162))</f>
        <v/>
      </c>
      <c r="CD1162" s="43" t="str">
        <f>IF($BZ1162="","",$BU$19*(SUM($BZ$2:$BZ1162)))</f>
        <v/>
      </c>
    </row>
    <row r="1163" spans="1:82">
      <c r="A1163" s="4" t="str">
        <f t="shared" si="375"/>
        <v/>
      </c>
      <c r="B1163" s="21" t="str">
        <f>IF(Investments_Import!A1163="","",Investments_Import!A1163)</f>
        <v/>
      </c>
      <c r="C1163" s="22" t="str">
        <f t="shared" si="368"/>
        <v/>
      </c>
      <c r="D1163" s="51" t="str">
        <f t="shared" si="376"/>
        <v/>
      </c>
      <c r="E1163" s="3" t="str">
        <f>IF(Investments_Import!B1163="","",Investments_Import!B1163)</f>
        <v/>
      </c>
      <c r="F1163" s="54" t="str">
        <f t="shared" si="377"/>
        <v xml:space="preserve"> </v>
      </c>
      <c r="G1163" s="54" t="str">
        <f>IF($B1163="","",COUNTIF($F$2:$F1163,$F1163))</f>
        <v/>
      </c>
      <c r="H1163" s="53" t="str">
        <f t="shared" si="378"/>
        <v xml:space="preserve">  </v>
      </c>
      <c r="I1163" s="3" t="str">
        <f>IF(Investments_Import!C1163="","",Investments_Import!C1163)</f>
        <v/>
      </c>
      <c r="J1163" s="108" t="str">
        <f>IF(Investments_Import!D1163="","",Investments_Import!D1163)</f>
        <v/>
      </c>
      <c r="K1163" s="108" t="str">
        <f t="shared" si="379"/>
        <v/>
      </c>
      <c r="L1163" s="47" t="str">
        <f>IF(Investments_Import!E1163="","",Investments_Import!E1163)</f>
        <v/>
      </c>
      <c r="M1163" s="47" t="str">
        <f t="shared" si="369"/>
        <v/>
      </c>
      <c r="N1163" s="31" t="str">
        <f>IF(Investments_Import!F1163="","",Investments_Import!F1163)</f>
        <v/>
      </c>
      <c r="O1163" s="31" t="str">
        <f t="shared" si="370"/>
        <v/>
      </c>
      <c r="P1163" s="3" t="str">
        <f>IF(Investments_Import!G1163="","",Investments_Import!G1163)</f>
        <v/>
      </c>
      <c r="Q1163" s="3" t="str">
        <f>IF(Investments_Import!H1163="","",Investments_Import!H1163)</f>
        <v/>
      </c>
      <c r="R1163" s="37" t="str">
        <f t="shared" si="371"/>
        <v/>
      </c>
      <c r="S1163" s="37" t="str">
        <f t="shared" si="372"/>
        <v/>
      </c>
      <c r="U1163" s="36" t="str">
        <f>IF(Mining_Import!A1163="","",Mining_Import!A1163)</f>
        <v/>
      </c>
      <c r="V1163" s="22" t="str">
        <f t="shared" si="380"/>
        <v/>
      </c>
      <c r="W1163" s="127" t="str">
        <f t="shared" si="381"/>
        <v/>
      </c>
      <c r="X1163" s="127" t="str">
        <f t="shared" si="382"/>
        <v/>
      </c>
      <c r="Y1163" s="127" t="str">
        <f t="shared" si="383"/>
        <v/>
      </c>
      <c r="Z1163" s="36" t="str">
        <f>IF(Mining_Import!B1163="","",Mining_Import!B1163)</f>
        <v/>
      </c>
      <c r="AA1163" s="184" t="str">
        <f>IF(Mining_Import!$C1163="","",Mining_Import!$C1163)</f>
        <v/>
      </c>
      <c r="AB1163" s="122" t="str">
        <f t="shared" si="384"/>
        <v/>
      </c>
      <c r="AC1163" s="122" t="str">
        <f>IF($Y1163&gt;Dashboard!$Q$19,$AB1163,"")</f>
        <v/>
      </c>
      <c r="AD1163" s="43" t="str">
        <f t="shared" si="385"/>
        <v/>
      </c>
      <c r="AE1163" s="36" t="str">
        <f>IF(Mining_Import!D1163="","",Mining_Import!D1163)</f>
        <v/>
      </c>
      <c r="AF1163" s="36" t="str">
        <f>IF(Mining_Import!E1163="","",Mining_Import!E1163)</f>
        <v/>
      </c>
      <c r="AG1163" s="36" t="str">
        <f>IF(Mining_Import!F1163="","",Mining_Import!F1163)</f>
        <v/>
      </c>
      <c r="AH1163" s="36" t="str">
        <f>IF(Mining_Import!G1163="","",Mining_Import!G1163)</f>
        <v/>
      </c>
      <c r="AI1163" s="36" t="str">
        <f>IF(Mining_Import!H1163="","",Mining_Import!H1163)</f>
        <v/>
      </c>
      <c r="AJ1163" s="36" t="str">
        <f>IF(Mining_Import!I1163="","",Mining_Import!I1163)</f>
        <v/>
      </c>
      <c r="BY1163" s="120" t="str">
        <f t="shared" si="373"/>
        <v/>
      </c>
      <c r="BZ1163" s="184" t="str">
        <f t="shared" si="386"/>
        <v/>
      </c>
      <c r="CA1163" s="37" t="str">
        <f>IFERROR(VLOOKUP($BY1163,Account_Value!$C$2:$F$2500,4,0),"")</f>
        <v/>
      </c>
      <c r="CB1163" s="43" t="str">
        <f t="shared" si="374"/>
        <v/>
      </c>
      <c r="CC1163" s="122" t="str">
        <f>IF($BZ1163="","",SUM($BZ$2:$BZ1163))</f>
        <v/>
      </c>
      <c r="CD1163" s="43" t="str">
        <f>IF($BZ1163="","",$BU$19*(SUM($BZ$2:$BZ1163)))</f>
        <v/>
      </c>
    </row>
    <row r="1164" spans="1:82">
      <c r="A1164" s="4" t="str">
        <f t="shared" si="375"/>
        <v/>
      </c>
      <c r="B1164" s="21" t="str">
        <f>IF(Investments_Import!A1164="","",Investments_Import!A1164)</f>
        <v/>
      </c>
      <c r="C1164" s="22" t="str">
        <f t="shared" si="368"/>
        <v/>
      </c>
      <c r="D1164" s="51" t="str">
        <f t="shared" si="376"/>
        <v/>
      </c>
      <c r="E1164" s="3" t="str">
        <f>IF(Investments_Import!B1164="","",Investments_Import!B1164)</f>
        <v/>
      </c>
      <c r="F1164" s="54" t="str">
        <f t="shared" si="377"/>
        <v xml:space="preserve"> </v>
      </c>
      <c r="G1164" s="54" t="str">
        <f>IF($B1164="","",COUNTIF($F$2:$F1164,$F1164))</f>
        <v/>
      </c>
      <c r="H1164" s="53" t="str">
        <f t="shared" si="378"/>
        <v xml:space="preserve">  </v>
      </c>
      <c r="I1164" s="3" t="str">
        <f>IF(Investments_Import!C1164="","",Investments_Import!C1164)</f>
        <v/>
      </c>
      <c r="J1164" s="108" t="str">
        <f>IF(Investments_Import!D1164="","",Investments_Import!D1164)</f>
        <v/>
      </c>
      <c r="K1164" s="108" t="str">
        <f t="shared" si="379"/>
        <v/>
      </c>
      <c r="L1164" s="47" t="str">
        <f>IF(Investments_Import!E1164="","",Investments_Import!E1164)</f>
        <v/>
      </c>
      <c r="M1164" s="47" t="str">
        <f t="shared" si="369"/>
        <v/>
      </c>
      <c r="N1164" s="31" t="str">
        <f>IF(Investments_Import!F1164="","",Investments_Import!F1164)</f>
        <v/>
      </c>
      <c r="O1164" s="31" t="str">
        <f t="shared" si="370"/>
        <v/>
      </c>
      <c r="P1164" s="3" t="str">
        <f>IF(Investments_Import!G1164="","",Investments_Import!G1164)</f>
        <v/>
      </c>
      <c r="Q1164" s="3" t="str">
        <f>IF(Investments_Import!H1164="","",Investments_Import!H1164)</f>
        <v/>
      </c>
      <c r="R1164" s="37" t="str">
        <f t="shared" si="371"/>
        <v/>
      </c>
      <c r="S1164" s="37" t="str">
        <f t="shared" si="372"/>
        <v/>
      </c>
      <c r="U1164" s="36" t="str">
        <f>IF(Mining_Import!A1164="","",Mining_Import!A1164)</f>
        <v/>
      </c>
      <c r="V1164" s="22" t="str">
        <f t="shared" si="380"/>
        <v/>
      </c>
      <c r="W1164" s="127" t="str">
        <f t="shared" si="381"/>
        <v/>
      </c>
      <c r="X1164" s="127" t="str">
        <f t="shared" si="382"/>
        <v/>
      </c>
      <c r="Y1164" s="127" t="str">
        <f t="shared" si="383"/>
        <v/>
      </c>
      <c r="Z1164" s="36" t="str">
        <f>IF(Mining_Import!B1164="","",Mining_Import!B1164)</f>
        <v/>
      </c>
      <c r="AA1164" s="184" t="str">
        <f>IF(Mining_Import!$C1164="","",Mining_Import!$C1164)</f>
        <v/>
      </c>
      <c r="AB1164" s="122" t="str">
        <f t="shared" si="384"/>
        <v/>
      </c>
      <c r="AC1164" s="122" t="str">
        <f>IF($Y1164&gt;Dashboard!$Q$19,$AB1164,"")</f>
        <v/>
      </c>
      <c r="AD1164" s="43" t="str">
        <f t="shared" si="385"/>
        <v/>
      </c>
      <c r="AE1164" s="36" t="str">
        <f>IF(Mining_Import!D1164="","",Mining_Import!D1164)</f>
        <v/>
      </c>
      <c r="AF1164" s="36" t="str">
        <f>IF(Mining_Import!E1164="","",Mining_Import!E1164)</f>
        <v/>
      </c>
      <c r="AG1164" s="36" t="str">
        <f>IF(Mining_Import!F1164="","",Mining_Import!F1164)</f>
        <v/>
      </c>
      <c r="AH1164" s="36" t="str">
        <f>IF(Mining_Import!G1164="","",Mining_Import!G1164)</f>
        <v/>
      </c>
      <c r="AI1164" s="36" t="str">
        <f>IF(Mining_Import!H1164="","",Mining_Import!H1164)</f>
        <v/>
      </c>
      <c r="AJ1164" s="36" t="str">
        <f>IF(Mining_Import!I1164="","",Mining_Import!I1164)</f>
        <v/>
      </c>
      <c r="BY1164" s="120" t="str">
        <f t="shared" si="373"/>
        <v/>
      </c>
      <c r="BZ1164" s="184" t="str">
        <f t="shared" si="386"/>
        <v/>
      </c>
      <c r="CA1164" s="37" t="str">
        <f>IFERROR(VLOOKUP($BY1164,Account_Value!$C$2:$F$2500,4,0),"")</f>
        <v/>
      </c>
      <c r="CB1164" s="43" t="str">
        <f t="shared" si="374"/>
        <v/>
      </c>
      <c r="CC1164" s="122" t="str">
        <f>IF($BZ1164="","",SUM($BZ$2:$BZ1164))</f>
        <v/>
      </c>
      <c r="CD1164" s="43" t="str">
        <f>IF($BZ1164="","",$BU$19*(SUM($BZ$2:$BZ1164)))</f>
        <v/>
      </c>
    </row>
    <row r="1165" spans="1:82">
      <c r="A1165" s="4" t="str">
        <f t="shared" si="375"/>
        <v/>
      </c>
      <c r="B1165" s="21" t="str">
        <f>IF(Investments_Import!A1165="","",Investments_Import!A1165)</f>
        <v/>
      </c>
      <c r="C1165" s="22" t="str">
        <f t="shared" si="368"/>
        <v/>
      </c>
      <c r="D1165" s="51" t="str">
        <f t="shared" si="376"/>
        <v/>
      </c>
      <c r="E1165" s="3" t="str">
        <f>IF(Investments_Import!B1165="","",Investments_Import!B1165)</f>
        <v/>
      </c>
      <c r="F1165" s="54" t="str">
        <f t="shared" si="377"/>
        <v xml:space="preserve"> </v>
      </c>
      <c r="G1165" s="54" t="str">
        <f>IF($B1165="","",COUNTIF($F$2:$F1165,$F1165))</f>
        <v/>
      </c>
      <c r="H1165" s="53" t="str">
        <f t="shared" si="378"/>
        <v xml:space="preserve">  </v>
      </c>
      <c r="I1165" s="3" t="str">
        <f>IF(Investments_Import!C1165="","",Investments_Import!C1165)</f>
        <v/>
      </c>
      <c r="J1165" s="108" t="str">
        <f>IF(Investments_Import!D1165="","",Investments_Import!D1165)</f>
        <v/>
      </c>
      <c r="K1165" s="108" t="str">
        <f t="shared" si="379"/>
        <v/>
      </c>
      <c r="L1165" s="47" t="str">
        <f>IF(Investments_Import!E1165="","",Investments_Import!E1165)</f>
        <v/>
      </c>
      <c r="M1165" s="47" t="str">
        <f t="shared" si="369"/>
        <v/>
      </c>
      <c r="N1165" s="31" t="str">
        <f>IF(Investments_Import!F1165="","",Investments_Import!F1165)</f>
        <v/>
      </c>
      <c r="O1165" s="31" t="str">
        <f t="shared" si="370"/>
        <v/>
      </c>
      <c r="P1165" s="3" t="str">
        <f>IF(Investments_Import!G1165="","",Investments_Import!G1165)</f>
        <v/>
      </c>
      <c r="Q1165" s="3" t="str">
        <f>IF(Investments_Import!H1165="","",Investments_Import!H1165)</f>
        <v/>
      </c>
      <c r="R1165" s="37" t="str">
        <f t="shared" si="371"/>
        <v/>
      </c>
      <c r="S1165" s="37" t="str">
        <f t="shared" si="372"/>
        <v/>
      </c>
      <c r="U1165" s="36" t="str">
        <f>IF(Mining_Import!A1165="","",Mining_Import!A1165)</f>
        <v/>
      </c>
      <c r="V1165" s="22" t="str">
        <f t="shared" si="380"/>
        <v/>
      </c>
      <c r="W1165" s="127" t="str">
        <f t="shared" si="381"/>
        <v/>
      </c>
      <c r="X1165" s="127" t="str">
        <f t="shared" si="382"/>
        <v/>
      </c>
      <c r="Y1165" s="127" t="str">
        <f t="shared" si="383"/>
        <v/>
      </c>
      <c r="Z1165" s="36" t="str">
        <f>IF(Mining_Import!B1165="","",Mining_Import!B1165)</f>
        <v/>
      </c>
      <c r="AA1165" s="184" t="str">
        <f>IF(Mining_Import!$C1165="","",Mining_Import!$C1165)</f>
        <v/>
      </c>
      <c r="AB1165" s="122" t="str">
        <f t="shared" si="384"/>
        <v/>
      </c>
      <c r="AC1165" s="122" t="str">
        <f>IF($Y1165&gt;Dashboard!$Q$19,$AB1165,"")</f>
        <v/>
      </c>
      <c r="AD1165" s="43" t="str">
        <f t="shared" si="385"/>
        <v/>
      </c>
      <c r="AE1165" s="36" t="str">
        <f>IF(Mining_Import!D1165="","",Mining_Import!D1165)</f>
        <v/>
      </c>
      <c r="AF1165" s="36" t="str">
        <f>IF(Mining_Import!E1165="","",Mining_Import!E1165)</f>
        <v/>
      </c>
      <c r="AG1165" s="36" t="str">
        <f>IF(Mining_Import!F1165="","",Mining_Import!F1165)</f>
        <v/>
      </c>
      <c r="AH1165" s="36" t="str">
        <f>IF(Mining_Import!G1165="","",Mining_Import!G1165)</f>
        <v/>
      </c>
      <c r="AI1165" s="36" t="str">
        <f>IF(Mining_Import!H1165="","",Mining_Import!H1165)</f>
        <v/>
      </c>
      <c r="AJ1165" s="36" t="str">
        <f>IF(Mining_Import!I1165="","",Mining_Import!I1165)</f>
        <v/>
      </c>
      <c r="BY1165" s="120" t="str">
        <f t="shared" si="373"/>
        <v/>
      </c>
      <c r="BZ1165" s="184" t="str">
        <f t="shared" si="386"/>
        <v/>
      </c>
      <c r="CA1165" s="37" t="str">
        <f>IFERROR(VLOOKUP($BY1165,Account_Value!$C$2:$F$2500,4,0),"")</f>
        <v/>
      </c>
      <c r="CB1165" s="43" t="str">
        <f t="shared" si="374"/>
        <v/>
      </c>
      <c r="CC1165" s="122" t="str">
        <f>IF($BZ1165="","",SUM($BZ$2:$BZ1165))</f>
        <v/>
      </c>
      <c r="CD1165" s="43" t="str">
        <f>IF($BZ1165="","",$BU$19*(SUM($BZ$2:$BZ1165)))</f>
        <v/>
      </c>
    </row>
    <row r="1166" spans="1:82">
      <c r="A1166" s="4" t="str">
        <f t="shared" si="375"/>
        <v/>
      </c>
      <c r="B1166" s="21" t="str">
        <f>IF(Investments_Import!A1166="","",Investments_Import!A1166)</f>
        <v/>
      </c>
      <c r="C1166" s="22" t="str">
        <f t="shared" si="368"/>
        <v/>
      </c>
      <c r="D1166" s="51" t="str">
        <f t="shared" si="376"/>
        <v/>
      </c>
      <c r="E1166" s="3" t="str">
        <f>IF(Investments_Import!B1166="","",Investments_Import!B1166)</f>
        <v/>
      </c>
      <c r="F1166" s="54" t="str">
        <f t="shared" si="377"/>
        <v xml:space="preserve"> </v>
      </c>
      <c r="G1166" s="54" t="str">
        <f>IF($B1166="","",COUNTIF($F$2:$F1166,$F1166))</f>
        <v/>
      </c>
      <c r="H1166" s="53" t="str">
        <f t="shared" si="378"/>
        <v xml:space="preserve">  </v>
      </c>
      <c r="I1166" s="3" t="str">
        <f>IF(Investments_Import!C1166="","",Investments_Import!C1166)</f>
        <v/>
      </c>
      <c r="J1166" s="108" t="str">
        <f>IF(Investments_Import!D1166="","",Investments_Import!D1166)</f>
        <v/>
      </c>
      <c r="K1166" s="108" t="str">
        <f t="shared" si="379"/>
        <v/>
      </c>
      <c r="L1166" s="47" t="str">
        <f>IF(Investments_Import!E1166="","",Investments_Import!E1166)</f>
        <v/>
      </c>
      <c r="M1166" s="47" t="str">
        <f t="shared" si="369"/>
        <v/>
      </c>
      <c r="N1166" s="31" t="str">
        <f>IF(Investments_Import!F1166="","",Investments_Import!F1166)</f>
        <v/>
      </c>
      <c r="O1166" s="31" t="str">
        <f t="shared" si="370"/>
        <v/>
      </c>
      <c r="P1166" s="3" t="str">
        <f>IF(Investments_Import!G1166="","",Investments_Import!G1166)</f>
        <v/>
      </c>
      <c r="Q1166" s="3" t="str">
        <f>IF(Investments_Import!H1166="","",Investments_Import!H1166)</f>
        <v/>
      </c>
      <c r="R1166" s="37" t="str">
        <f t="shared" si="371"/>
        <v/>
      </c>
      <c r="S1166" s="37" t="str">
        <f t="shared" si="372"/>
        <v/>
      </c>
      <c r="U1166" s="36" t="str">
        <f>IF(Mining_Import!A1166="","",Mining_Import!A1166)</f>
        <v/>
      </c>
      <c r="V1166" s="22" t="str">
        <f t="shared" si="380"/>
        <v/>
      </c>
      <c r="W1166" s="127" t="str">
        <f t="shared" si="381"/>
        <v/>
      </c>
      <c r="X1166" s="127" t="str">
        <f t="shared" si="382"/>
        <v/>
      </c>
      <c r="Y1166" s="127" t="str">
        <f t="shared" si="383"/>
        <v/>
      </c>
      <c r="Z1166" s="36" t="str">
        <f>IF(Mining_Import!B1166="","",Mining_Import!B1166)</f>
        <v/>
      </c>
      <c r="AA1166" s="184" t="str">
        <f>IF(Mining_Import!$C1166="","",Mining_Import!$C1166)</f>
        <v/>
      </c>
      <c r="AB1166" s="122" t="str">
        <f t="shared" si="384"/>
        <v/>
      </c>
      <c r="AC1166" s="122" t="str">
        <f>IF($Y1166&gt;Dashboard!$Q$19,$AB1166,"")</f>
        <v/>
      </c>
      <c r="AD1166" s="43" t="str">
        <f t="shared" si="385"/>
        <v/>
      </c>
      <c r="AE1166" s="36" t="str">
        <f>IF(Mining_Import!D1166="","",Mining_Import!D1166)</f>
        <v/>
      </c>
      <c r="AF1166" s="36" t="str">
        <f>IF(Mining_Import!E1166="","",Mining_Import!E1166)</f>
        <v/>
      </c>
      <c r="AG1166" s="36" t="str">
        <f>IF(Mining_Import!F1166="","",Mining_Import!F1166)</f>
        <v/>
      </c>
      <c r="AH1166" s="36" t="str">
        <f>IF(Mining_Import!G1166="","",Mining_Import!G1166)</f>
        <v/>
      </c>
      <c r="AI1166" s="36" t="str">
        <f>IF(Mining_Import!H1166="","",Mining_Import!H1166)</f>
        <v/>
      </c>
      <c r="AJ1166" s="36" t="str">
        <f>IF(Mining_Import!I1166="","",Mining_Import!I1166)</f>
        <v/>
      </c>
      <c r="BY1166" s="120" t="str">
        <f t="shared" si="373"/>
        <v/>
      </c>
      <c r="BZ1166" s="184" t="str">
        <f t="shared" si="386"/>
        <v/>
      </c>
      <c r="CA1166" s="37" t="str">
        <f>IFERROR(VLOOKUP($BY1166,Account_Value!$C$2:$F$2500,4,0),"")</f>
        <v/>
      </c>
      <c r="CB1166" s="43" t="str">
        <f t="shared" si="374"/>
        <v/>
      </c>
      <c r="CC1166" s="122" t="str">
        <f>IF($BZ1166="","",SUM($BZ$2:$BZ1166))</f>
        <v/>
      </c>
      <c r="CD1166" s="43" t="str">
        <f>IF($BZ1166="","",$BU$19*(SUM($BZ$2:$BZ1166)))</f>
        <v/>
      </c>
    </row>
    <row r="1167" spans="1:82">
      <c r="A1167" s="4" t="str">
        <f t="shared" si="375"/>
        <v/>
      </c>
      <c r="B1167" s="21" t="str">
        <f>IF(Investments_Import!A1167="","",Investments_Import!A1167)</f>
        <v/>
      </c>
      <c r="C1167" s="22" t="str">
        <f t="shared" si="368"/>
        <v/>
      </c>
      <c r="D1167" s="51" t="str">
        <f t="shared" si="376"/>
        <v/>
      </c>
      <c r="E1167" s="3" t="str">
        <f>IF(Investments_Import!B1167="","",Investments_Import!B1167)</f>
        <v/>
      </c>
      <c r="F1167" s="54" t="str">
        <f t="shared" si="377"/>
        <v xml:space="preserve"> </v>
      </c>
      <c r="G1167" s="54" t="str">
        <f>IF($B1167="","",COUNTIF($F$2:$F1167,$F1167))</f>
        <v/>
      </c>
      <c r="H1167" s="53" t="str">
        <f t="shared" si="378"/>
        <v xml:space="preserve">  </v>
      </c>
      <c r="I1167" s="3" t="str">
        <f>IF(Investments_Import!C1167="","",Investments_Import!C1167)</f>
        <v/>
      </c>
      <c r="J1167" s="108" t="str">
        <f>IF(Investments_Import!D1167="","",Investments_Import!D1167)</f>
        <v/>
      </c>
      <c r="K1167" s="108" t="str">
        <f t="shared" si="379"/>
        <v/>
      </c>
      <c r="L1167" s="47" t="str">
        <f>IF(Investments_Import!E1167="","",Investments_Import!E1167)</f>
        <v/>
      </c>
      <c r="M1167" s="47" t="str">
        <f t="shared" si="369"/>
        <v/>
      </c>
      <c r="N1167" s="31" t="str">
        <f>IF(Investments_Import!F1167="","",Investments_Import!F1167)</f>
        <v/>
      </c>
      <c r="O1167" s="31" t="str">
        <f t="shared" si="370"/>
        <v/>
      </c>
      <c r="P1167" s="3" t="str">
        <f>IF(Investments_Import!G1167="","",Investments_Import!G1167)</f>
        <v/>
      </c>
      <c r="Q1167" s="3" t="str">
        <f>IF(Investments_Import!H1167="","",Investments_Import!H1167)</f>
        <v/>
      </c>
      <c r="R1167" s="37" t="str">
        <f t="shared" si="371"/>
        <v/>
      </c>
      <c r="S1167" s="37" t="str">
        <f t="shared" si="372"/>
        <v/>
      </c>
      <c r="U1167" s="36" t="str">
        <f>IF(Mining_Import!A1167="","",Mining_Import!A1167)</f>
        <v/>
      </c>
      <c r="V1167" s="22" t="str">
        <f t="shared" si="380"/>
        <v/>
      </c>
      <c r="W1167" s="127" t="str">
        <f t="shared" si="381"/>
        <v/>
      </c>
      <c r="X1167" s="127" t="str">
        <f t="shared" si="382"/>
        <v/>
      </c>
      <c r="Y1167" s="127" t="str">
        <f t="shared" si="383"/>
        <v/>
      </c>
      <c r="Z1167" s="36" t="str">
        <f>IF(Mining_Import!B1167="","",Mining_Import!B1167)</f>
        <v/>
      </c>
      <c r="AA1167" s="184" t="str">
        <f>IF(Mining_Import!$C1167="","",Mining_Import!$C1167)</f>
        <v/>
      </c>
      <c r="AB1167" s="122" t="str">
        <f t="shared" si="384"/>
        <v/>
      </c>
      <c r="AC1167" s="122" t="str">
        <f>IF($Y1167&gt;Dashboard!$Q$19,$AB1167,"")</f>
        <v/>
      </c>
      <c r="AD1167" s="43" t="str">
        <f t="shared" si="385"/>
        <v/>
      </c>
      <c r="AE1167" s="36" t="str">
        <f>IF(Mining_Import!D1167="","",Mining_Import!D1167)</f>
        <v/>
      </c>
      <c r="AF1167" s="36" t="str">
        <f>IF(Mining_Import!E1167="","",Mining_Import!E1167)</f>
        <v/>
      </c>
      <c r="AG1167" s="36" t="str">
        <f>IF(Mining_Import!F1167="","",Mining_Import!F1167)</f>
        <v/>
      </c>
      <c r="AH1167" s="36" t="str">
        <f>IF(Mining_Import!G1167="","",Mining_Import!G1167)</f>
        <v/>
      </c>
      <c r="AI1167" s="36" t="str">
        <f>IF(Mining_Import!H1167="","",Mining_Import!H1167)</f>
        <v/>
      </c>
      <c r="AJ1167" s="36" t="str">
        <f>IF(Mining_Import!I1167="","",Mining_Import!I1167)</f>
        <v/>
      </c>
      <c r="BY1167" s="120" t="str">
        <f t="shared" si="373"/>
        <v/>
      </c>
      <c r="BZ1167" s="184" t="str">
        <f t="shared" si="386"/>
        <v/>
      </c>
      <c r="CA1167" s="37" t="str">
        <f>IFERROR(VLOOKUP($BY1167,Account_Value!$C$2:$F$2500,4,0),"")</f>
        <v/>
      </c>
      <c r="CB1167" s="43" t="str">
        <f t="shared" si="374"/>
        <v/>
      </c>
      <c r="CC1167" s="122" t="str">
        <f>IF($BZ1167="","",SUM($BZ$2:$BZ1167))</f>
        <v/>
      </c>
      <c r="CD1167" s="43" t="str">
        <f>IF($BZ1167="","",$BU$19*(SUM($BZ$2:$BZ1167)))</f>
        <v/>
      </c>
    </row>
    <row r="1168" spans="1:82">
      <c r="A1168" s="4" t="str">
        <f t="shared" si="375"/>
        <v/>
      </c>
      <c r="B1168" s="21" t="str">
        <f>IF(Investments_Import!A1168="","",Investments_Import!A1168)</f>
        <v/>
      </c>
      <c r="C1168" s="22" t="str">
        <f t="shared" si="368"/>
        <v/>
      </c>
      <c r="D1168" s="51" t="str">
        <f t="shared" si="376"/>
        <v/>
      </c>
      <c r="E1168" s="3" t="str">
        <f>IF(Investments_Import!B1168="","",Investments_Import!B1168)</f>
        <v/>
      </c>
      <c r="F1168" s="54" t="str">
        <f t="shared" si="377"/>
        <v xml:space="preserve"> </v>
      </c>
      <c r="G1168" s="54" t="str">
        <f>IF($B1168="","",COUNTIF($F$2:$F1168,$F1168))</f>
        <v/>
      </c>
      <c r="H1168" s="53" t="str">
        <f t="shared" si="378"/>
        <v xml:space="preserve">  </v>
      </c>
      <c r="I1168" s="3" t="str">
        <f>IF(Investments_Import!C1168="","",Investments_Import!C1168)</f>
        <v/>
      </c>
      <c r="J1168" s="108" t="str">
        <f>IF(Investments_Import!D1168="","",Investments_Import!D1168)</f>
        <v/>
      </c>
      <c r="K1168" s="108" t="str">
        <f t="shared" si="379"/>
        <v/>
      </c>
      <c r="L1168" s="47" t="str">
        <f>IF(Investments_Import!E1168="","",Investments_Import!E1168)</f>
        <v/>
      </c>
      <c r="M1168" s="47" t="str">
        <f t="shared" si="369"/>
        <v/>
      </c>
      <c r="N1168" s="31" t="str">
        <f>IF(Investments_Import!F1168="","",Investments_Import!F1168)</f>
        <v/>
      </c>
      <c r="O1168" s="31" t="str">
        <f t="shared" si="370"/>
        <v/>
      </c>
      <c r="P1168" s="3" t="str">
        <f>IF(Investments_Import!G1168="","",Investments_Import!G1168)</f>
        <v/>
      </c>
      <c r="Q1168" s="3" t="str">
        <f>IF(Investments_Import!H1168="","",Investments_Import!H1168)</f>
        <v/>
      </c>
      <c r="R1168" s="37" t="str">
        <f t="shared" si="371"/>
        <v/>
      </c>
      <c r="S1168" s="37" t="str">
        <f t="shared" si="372"/>
        <v/>
      </c>
      <c r="U1168" s="36" t="str">
        <f>IF(Mining_Import!A1168="","",Mining_Import!A1168)</f>
        <v/>
      </c>
      <c r="V1168" s="22" t="str">
        <f t="shared" si="380"/>
        <v/>
      </c>
      <c r="W1168" s="127" t="str">
        <f t="shared" si="381"/>
        <v/>
      </c>
      <c r="X1168" s="127" t="str">
        <f t="shared" si="382"/>
        <v/>
      </c>
      <c r="Y1168" s="127" t="str">
        <f t="shared" si="383"/>
        <v/>
      </c>
      <c r="Z1168" s="36" t="str">
        <f>IF(Mining_Import!B1168="","",Mining_Import!B1168)</f>
        <v/>
      </c>
      <c r="AA1168" s="184" t="str">
        <f>IF(Mining_Import!$C1168="","",Mining_Import!$C1168)</f>
        <v/>
      </c>
      <c r="AB1168" s="122" t="str">
        <f t="shared" si="384"/>
        <v/>
      </c>
      <c r="AC1168" s="122" t="str">
        <f>IF($Y1168&gt;Dashboard!$Q$19,$AB1168,"")</f>
        <v/>
      </c>
      <c r="AD1168" s="43" t="str">
        <f t="shared" si="385"/>
        <v/>
      </c>
      <c r="AE1168" s="36" t="str">
        <f>IF(Mining_Import!D1168="","",Mining_Import!D1168)</f>
        <v/>
      </c>
      <c r="AF1168" s="36" t="str">
        <f>IF(Mining_Import!E1168="","",Mining_Import!E1168)</f>
        <v/>
      </c>
      <c r="AG1168" s="36" t="str">
        <f>IF(Mining_Import!F1168="","",Mining_Import!F1168)</f>
        <v/>
      </c>
      <c r="AH1168" s="36" t="str">
        <f>IF(Mining_Import!G1168="","",Mining_Import!G1168)</f>
        <v/>
      </c>
      <c r="AI1168" s="36" t="str">
        <f>IF(Mining_Import!H1168="","",Mining_Import!H1168)</f>
        <v/>
      </c>
      <c r="AJ1168" s="36" t="str">
        <f>IF(Mining_Import!I1168="","",Mining_Import!I1168)</f>
        <v/>
      </c>
      <c r="BY1168" s="120" t="str">
        <f t="shared" si="373"/>
        <v/>
      </c>
      <c r="BZ1168" s="184" t="str">
        <f t="shared" si="386"/>
        <v/>
      </c>
      <c r="CA1168" s="37" t="str">
        <f>IFERROR(VLOOKUP($BY1168,Account_Value!$C$2:$F$2500,4,0),"")</f>
        <v/>
      </c>
      <c r="CB1168" s="43" t="str">
        <f t="shared" si="374"/>
        <v/>
      </c>
      <c r="CC1168" s="122" t="str">
        <f>IF($BZ1168="","",SUM($BZ$2:$BZ1168))</f>
        <v/>
      </c>
      <c r="CD1168" s="43" t="str">
        <f>IF($BZ1168="","",$BU$19*(SUM($BZ$2:$BZ1168)))</f>
        <v/>
      </c>
    </row>
    <row r="1169" spans="1:82">
      <c r="A1169" s="4" t="str">
        <f t="shared" si="375"/>
        <v/>
      </c>
      <c r="B1169" s="21" t="str">
        <f>IF(Investments_Import!A1169="","",Investments_Import!A1169)</f>
        <v/>
      </c>
      <c r="C1169" s="22" t="str">
        <f t="shared" si="368"/>
        <v/>
      </c>
      <c r="D1169" s="51" t="str">
        <f t="shared" si="376"/>
        <v/>
      </c>
      <c r="E1169" s="3" t="str">
        <f>IF(Investments_Import!B1169="","",Investments_Import!B1169)</f>
        <v/>
      </c>
      <c r="F1169" s="54" t="str">
        <f t="shared" si="377"/>
        <v xml:space="preserve"> </v>
      </c>
      <c r="G1169" s="54" t="str">
        <f>IF($B1169="","",COUNTIF($F$2:$F1169,$F1169))</f>
        <v/>
      </c>
      <c r="H1169" s="53" t="str">
        <f t="shared" si="378"/>
        <v xml:space="preserve">  </v>
      </c>
      <c r="I1169" s="3" t="str">
        <f>IF(Investments_Import!C1169="","",Investments_Import!C1169)</f>
        <v/>
      </c>
      <c r="J1169" s="108" t="str">
        <f>IF(Investments_Import!D1169="","",Investments_Import!D1169)</f>
        <v/>
      </c>
      <c r="K1169" s="108" t="str">
        <f t="shared" si="379"/>
        <v/>
      </c>
      <c r="L1169" s="47" t="str">
        <f>IF(Investments_Import!E1169="","",Investments_Import!E1169)</f>
        <v/>
      </c>
      <c r="M1169" s="47" t="str">
        <f t="shared" si="369"/>
        <v/>
      </c>
      <c r="N1169" s="31" t="str">
        <f>IF(Investments_Import!F1169="","",Investments_Import!F1169)</f>
        <v/>
      </c>
      <c r="O1169" s="31" t="str">
        <f t="shared" si="370"/>
        <v/>
      </c>
      <c r="P1169" s="3" t="str">
        <f>IF(Investments_Import!G1169="","",Investments_Import!G1169)</f>
        <v/>
      </c>
      <c r="Q1169" s="3" t="str">
        <f>IF(Investments_Import!H1169="","",Investments_Import!H1169)</f>
        <v/>
      </c>
      <c r="R1169" s="37" t="str">
        <f t="shared" si="371"/>
        <v/>
      </c>
      <c r="S1169" s="37" t="str">
        <f t="shared" si="372"/>
        <v/>
      </c>
      <c r="U1169" s="36" t="str">
        <f>IF(Mining_Import!A1169="","",Mining_Import!A1169)</f>
        <v/>
      </c>
      <c r="V1169" s="22" t="str">
        <f t="shared" si="380"/>
        <v/>
      </c>
      <c r="W1169" s="127" t="str">
        <f t="shared" si="381"/>
        <v/>
      </c>
      <c r="X1169" s="127" t="str">
        <f t="shared" si="382"/>
        <v/>
      </c>
      <c r="Y1169" s="127" t="str">
        <f t="shared" si="383"/>
        <v/>
      </c>
      <c r="Z1169" s="36" t="str">
        <f>IF(Mining_Import!B1169="","",Mining_Import!B1169)</f>
        <v/>
      </c>
      <c r="AA1169" s="184" t="str">
        <f>IF(Mining_Import!$C1169="","",Mining_Import!$C1169)</f>
        <v/>
      </c>
      <c r="AB1169" s="122" t="str">
        <f t="shared" si="384"/>
        <v/>
      </c>
      <c r="AC1169" s="122" t="str">
        <f>IF($Y1169&gt;Dashboard!$Q$19,$AB1169,"")</f>
        <v/>
      </c>
      <c r="AD1169" s="43" t="str">
        <f t="shared" si="385"/>
        <v/>
      </c>
      <c r="AE1169" s="36" t="str">
        <f>IF(Mining_Import!D1169="","",Mining_Import!D1169)</f>
        <v/>
      </c>
      <c r="AF1169" s="36" t="str">
        <f>IF(Mining_Import!E1169="","",Mining_Import!E1169)</f>
        <v/>
      </c>
      <c r="AG1169" s="36" t="str">
        <f>IF(Mining_Import!F1169="","",Mining_Import!F1169)</f>
        <v/>
      </c>
      <c r="AH1169" s="36" t="str">
        <f>IF(Mining_Import!G1169="","",Mining_Import!G1169)</f>
        <v/>
      </c>
      <c r="AI1169" s="36" t="str">
        <f>IF(Mining_Import!H1169="","",Mining_Import!H1169)</f>
        <v/>
      </c>
      <c r="AJ1169" s="36" t="str">
        <f>IF(Mining_Import!I1169="","",Mining_Import!I1169)</f>
        <v/>
      </c>
      <c r="BY1169" s="120" t="str">
        <f t="shared" si="373"/>
        <v/>
      </c>
      <c r="BZ1169" s="184" t="str">
        <f t="shared" si="386"/>
        <v/>
      </c>
      <c r="CA1169" s="37" t="str">
        <f>IFERROR(VLOOKUP($BY1169,Account_Value!$C$2:$F$2500,4,0),"")</f>
        <v/>
      </c>
      <c r="CB1169" s="43" t="str">
        <f t="shared" si="374"/>
        <v/>
      </c>
      <c r="CC1169" s="122" t="str">
        <f>IF($BZ1169="","",SUM($BZ$2:$BZ1169))</f>
        <v/>
      </c>
      <c r="CD1169" s="43" t="str">
        <f>IF($BZ1169="","",$BU$19*(SUM($BZ$2:$BZ1169)))</f>
        <v/>
      </c>
    </row>
    <row r="1170" spans="1:82">
      <c r="A1170" s="4" t="str">
        <f t="shared" si="375"/>
        <v/>
      </c>
      <c r="B1170" s="21" t="str">
        <f>IF(Investments_Import!A1170="","",Investments_Import!A1170)</f>
        <v/>
      </c>
      <c r="C1170" s="22" t="str">
        <f t="shared" si="368"/>
        <v/>
      </c>
      <c r="D1170" s="51" t="str">
        <f t="shared" si="376"/>
        <v/>
      </c>
      <c r="E1170" s="3" t="str">
        <f>IF(Investments_Import!B1170="","",Investments_Import!B1170)</f>
        <v/>
      </c>
      <c r="F1170" s="54" t="str">
        <f t="shared" si="377"/>
        <v xml:space="preserve"> </v>
      </c>
      <c r="G1170" s="54" t="str">
        <f>IF($B1170="","",COUNTIF($F$2:$F1170,$F1170))</f>
        <v/>
      </c>
      <c r="H1170" s="53" t="str">
        <f t="shared" si="378"/>
        <v xml:space="preserve">  </v>
      </c>
      <c r="I1170" s="3" t="str">
        <f>IF(Investments_Import!C1170="","",Investments_Import!C1170)</f>
        <v/>
      </c>
      <c r="J1170" s="108" t="str">
        <f>IF(Investments_Import!D1170="","",Investments_Import!D1170)</f>
        <v/>
      </c>
      <c r="K1170" s="108" t="str">
        <f t="shared" si="379"/>
        <v/>
      </c>
      <c r="L1170" s="47" t="str">
        <f>IF(Investments_Import!E1170="","",Investments_Import!E1170)</f>
        <v/>
      </c>
      <c r="M1170" s="47" t="str">
        <f t="shared" si="369"/>
        <v/>
      </c>
      <c r="N1170" s="31" t="str">
        <f>IF(Investments_Import!F1170="","",Investments_Import!F1170)</f>
        <v/>
      </c>
      <c r="O1170" s="31" t="str">
        <f t="shared" si="370"/>
        <v/>
      </c>
      <c r="P1170" s="3" t="str">
        <f>IF(Investments_Import!G1170="","",Investments_Import!G1170)</f>
        <v/>
      </c>
      <c r="Q1170" s="3" t="str">
        <f>IF(Investments_Import!H1170="","",Investments_Import!H1170)</f>
        <v/>
      </c>
      <c r="R1170" s="37" t="str">
        <f t="shared" si="371"/>
        <v/>
      </c>
      <c r="S1170" s="37" t="str">
        <f t="shared" si="372"/>
        <v/>
      </c>
      <c r="U1170" s="36" t="str">
        <f>IF(Mining_Import!A1170="","",Mining_Import!A1170)</f>
        <v/>
      </c>
      <c r="V1170" s="22" t="str">
        <f t="shared" si="380"/>
        <v/>
      </c>
      <c r="W1170" s="127" t="str">
        <f t="shared" si="381"/>
        <v/>
      </c>
      <c r="X1170" s="127" t="str">
        <f t="shared" si="382"/>
        <v/>
      </c>
      <c r="Y1170" s="127" t="str">
        <f t="shared" si="383"/>
        <v/>
      </c>
      <c r="Z1170" s="36" t="str">
        <f>IF(Mining_Import!B1170="","",Mining_Import!B1170)</f>
        <v/>
      </c>
      <c r="AA1170" s="184" t="str">
        <f>IF(Mining_Import!$C1170="","",Mining_Import!$C1170)</f>
        <v/>
      </c>
      <c r="AB1170" s="122" t="str">
        <f t="shared" si="384"/>
        <v/>
      </c>
      <c r="AC1170" s="122" t="str">
        <f>IF($Y1170&gt;Dashboard!$Q$19,$AB1170,"")</f>
        <v/>
      </c>
      <c r="AD1170" s="43" t="str">
        <f t="shared" si="385"/>
        <v/>
      </c>
      <c r="AE1170" s="36" t="str">
        <f>IF(Mining_Import!D1170="","",Mining_Import!D1170)</f>
        <v/>
      </c>
      <c r="AF1170" s="36" t="str">
        <f>IF(Mining_Import!E1170="","",Mining_Import!E1170)</f>
        <v/>
      </c>
      <c r="AG1170" s="36" t="str">
        <f>IF(Mining_Import!F1170="","",Mining_Import!F1170)</f>
        <v/>
      </c>
      <c r="AH1170" s="36" t="str">
        <f>IF(Mining_Import!G1170="","",Mining_Import!G1170)</f>
        <v/>
      </c>
      <c r="AI1170" s="36" t="str">
        <f>IF(Mining_Import!H1170="","",Mining_Import!H1170)</f>
        <v/>
      </c>
      <c r="AJ1170" s="36" t="str">
        <f>IF(Mining_Import!I1170="","",Mining_Import!I1170)</f>
        <v/>
      </c>
      <c r="BY1170" s="120" t="str">
        <f t="shared" si="373"/>
        <v/>
      </c>
      <c r="BZ1170" s="184" t="str">
        <f t="shared" si="386"/>
        <v/>
      </c>
      <c r="CA1170" s="37" t="str">
        <f>IFERROR(VLOOKUP($BY1170,Account_Value!$C$2:$F$2500,4,0),"")</f>
        <v/>
      </c>
      <c r="CB1170" s="43" t="str">
        <f t="shared" si="374"/>
        <v/>
      </c>
      <c r="CC1170" s="122" t="str">
        <f>IF($BZ1170="","",SUM($BZ$2:$BZ1170))</f>
        <v/>
      </c>
      <c r="CD1170" s="43" t="str">
        <f>IF($BZ1170="","",$BU$19*(SUM($BZ$2:$BZ1170)))</f>
        <v/>
      </c>
    </row>
    <row r="1171" spans="1:82">
      <c r="A1171" s="4" t="str">
        <f t="shared" si="375"/>
        <v/>
      </c>
      <c r="B1171" s="21" t="str">
        <f>IF(Investments_Import!A1171="","",Investments_Import!A1171)</f>
        <v/>
      </c>
      <c r="C1171" s="22" t="str">
        <f t="shared" si="368"/>
        <v/>
      </c>
      <c r="D1171" s="51" t="str">
        <f t="shared" si="376"/>
        <v/>
      </c>
      <c r="E1171" s="3" t="str">
        <f>IF(Investments_Import!B1171="","",Investments_Import!B1171)</f>
        <v/>
      </c>
      <c r="F1171" s="54" t="str">
        <f t="shared" si="377"/>
        <v xml:space="preserve"> </v>
      </c>
      <c r="G1171" s="54" t="str">
        <f>IF($B1171="","",COUNTIF($F$2:$F1171,$F1171))</f>
        <v/>
      </c>
      <c r="H1171" s="53" t="str">
        <f t="shared" si="378"/>
        <v xml:space="preserve">  </v>
      </c>
      <c r="I1171" s="3" t="str">
        <f>IF(Investments_Import!C1171="","",Investments_Import!C1171)</f>
        <v/>
      </c>
      <c r="J1171" s="108" t="str">
        <f>IF(Investments_Import!D1171="","",Investments_Import!D1171)</f>
        <v/>
      </c>
      <c r="K1171" s="108" t="str">
        <f t="shared" si="379"/>
        <v/>
      </c>
      <c r="L1171" s="47" t="str">
        <f>IF(Investments_Import!E1171="","",Investments_Import!E1171)</f>
        <v/>
      </c>
      <c r="M1171" s="47" t="str">
        <f t="shared" si="369"/>
        <v/>
      </c>
      <c r="N1171" s="31" t="str">
        <f>IF(Investments_Import!F1171="","",Investments_Import!F1171)</f>
        <v/>
      </c>
      <c r="O1171" s="31" t="str">
        <f t="shared" si="370"/>
        <v/>
      </c>
      <c r="P1171" s="3" t="str">
        <f>IF(Investments_Import!G1171="","",Investments_Import!G1171)</f>
        <v/>
      </c>
      <c r="Q1171" s="3" t="str">
        <f>IF(Investments_Import!H1171="","",Investments_Import!H1171)</f>
        <v/>
      </c>
      <c r="R1171" s="37" t="str">
        <f t="shared" si="371"/>
        <v/>
      </c>
      <c r="S1171" s="37" t="str">
        <f t="shared" si="372"/>
        <v/>
      </c>
      <c r="U1171" s="36" t="str">
        <f>IF(Mining_Import!A1171="","",Mining_Import!A1171)</f>
        <v/>
      </c>
      <c r="V1171" s="22" t="str">
        <f t="shared" si="380"/>
        <v/>
      </c>
      <c r="W1171" s="127" t="str">
        <f t="shared" si="381"/>
        <v/>
      </c>
      <c r="X1171" s="127" t="str">
        <f t="shared" si="382"/>
        <v/>
      </c>
      <c r="Y1171" s="127" t="str">
        <f t="shared" si="383"/>
        <v/>
      </c>
      <c r="Z1171" s="36" t="str">
        <f>IF(Mining_Import!B1171="","",Mining_Import!B1171)</f>
        <v/>
      </c>
      <c r="AA1171" s="184" t="str">
        <f>IF(Mining_Import!$C1171="","",Mining_Import!$C1171)</f>
        <v/>
      </c>
      <c r="AB1171" s="122" t="str">
        <f t="shared" si="384"/>
        <v/>
      </c>
      <c r="AC1171" s="122" t="str">
        <f>IF($Y1171&gt;Dashboard!$Q$19,$AB1171,"")</f>
        <v/>
      </c>
      <c r="AD1171" s="43" t="str">
        <f t="shared" si="385"/>
        <v/>
      </c>
      <c r="AE1171" s="36" t="str">
        <f>IF(Mining_Import!D1171="","",Mining_Import!D1171)</f>
        <v/>
      </c>
      <c r="AF1171" s="36" t="str">
        <f>IF(Mining_Import!E1171="","",Mining_Import!E1171)</f>
        <v/>
      </c>
      <c r="AG1171" s="36" t="str">
        <f>IF(Mining_Import!F1171="","",Mining_Import!F1171)</f>
        <v/>
      </c>
      <c r="AH1171" s="36" t="str">
        <f>IF(Mining_Import!G1171="","",Mining_Import!G1171)</f>
        <v/>
      </c>
      <c r="AI1171" s="36" t="str">
        <f>IF(Mining_Import!H1171="","",Mining_Import!H1171)</f>
        <v/>
      </c>
      <c r="AJ1171" s="36" t="str">
        <f>IF(Mining_Import!I1171="","",Mining_Import!I1171)</f>
        <v/>
      </c>
      <c r="BY1171" s="120" t="str">
        <f t="shared" si="373"/>
        <v/>
      </c>
      <c r="BZ1171" s="184" t="str">
        <f t="shared" si="386"/>
        <v/>
      </c>
      <c r="CA1171" s="37" t="str">
        <f>IFERROR(VLOOKUP($BY1171,Account_Value!$C$2:$F$2500,4,0),"")</f>
        <v/>
      </c>
      <c r="CB1171" s="43" t="str">
        <f t="shared" si="374"/>
        <v/>
      </c>
      <c r="CC1171" s="122" t="str">
        <f>IF($BZ1171="","",SUM($BZ$2:$BZ1171))</f>
        <v/>
      </c>
      <c r="CD1171" s="43" t="str">
        <f>IF($BZ1171="","",$BU$19*(SUM($BZ$2:$BZ1171)))</f>
        <v/>
      </c>
    </row>
    <row r="1172" spans="1:82">
      <c r="A1172" s="4" t="str">
        <f t="shared" si="375"/>
        <v/>
      </c>
      <c r="B1172" s="21" t="str">
        <f>IF(Investments_Import!A1172="","",Investments_Import!A1172)</f>
        <v/>
      </c>
      <c r="C1172" s="22" t="str">
        <f t="shared" si="368"/>
        <v/>
      </c>
      <c r="D1172" s="51" t="str">
        <f t="shared" si="376"/>
        <v/>
      </c>
      <c r="E1172" s="3" t="str">
        <f>IF(Investments_Import!B1172="","",Investments_Import!B1172)</f>
        <v/>
      </c>
      <c r="F1172" s="54" t="str">
        <f t="shared" si="377"/>
        <v xml:space="preserve"> </v>
      </c>
      <c r="G1172" s="54" t="str">
        <f>IF($B1172="","",COUNTIF($F$2:$F1172,$F1172))</f>
        <v/>
      </c>
      <c r="H1172" s="53" t="str">
        <f t="shared" si="378"/>
        <v xml:space="preserve">  </v>
      </c>
      <c r="I1172" s="3" t="str">
        <f>IF(Investments_Import!C1172="","",Investments_Import!C1172)</f>
        <v/>
      </c>
      <c r="J1172" s="108" t="str">
        <f>IF(Investments_Import!D1172="","",Investments_Import!D1172)</f>
        <v/>
      </c>
      <c r="K1172" s="108" t="str">
        <f t="shared" si="379"/>
        <v/>
      </c>
      <c r="L1172" s="47" t="str">
        <f>IF(Investments_Import!E1172="","",Investments_Import!E1172)</f>
        <v/>
      </c>
      <c r="M1172" s="47" t="str">
        <f t="shared" si="369"/>
        <v/>
      </c>
      <c r="N1172" s="31" t="str">
        <f>IF(Investments_Import!F1172="","",Investments_Import!F1172)</f>
        <v/>
      </c>
      <c r="O1172" s="31" t="str">
        <f t="shared" si="370"/>
        <v/>
      </c>
      <c r="P1172" s="3" t="str">
        <f>IF(Investments_Import!G1172="","",Investments_Import!G1172)</f>
        <v/>
      </c>
      <c r="Q1172" s="3" t="str">
        <f>IF(Investments_Import!H1172="","",Investments_Import!H1172)</f>
        <v/>
      </c>
      <c r="R1172" s="37" t="str">
        <f t="shared" si="371"/>
        <v/>
      </c>
      <c r="S1172" s="37" t="str">
        <f t="shared" si="372"/>
        <v/>
      </c>
      <c r="U1172" s="36" t="str">
        <f>IF(Mining_Import!A1172="","",Mining_Import!A1172)</f>
        <v/>
      </c>
      <c r="V1172" s="22" t="str">
        <f t="shared" si="380"/>
        <v/>
      </c>
      <c r="W1172" s="127" t="str">
        <f t="shared" si="381"/>
        <v/>
      </c>
      <c r="X1172" s="127" t="str">
        <f t="shared" si="382"/>
        <v/>
      </c>
      <c r="Y1172" s="127" t="str">
        <f t="shared" si="383"/>
        <v/>
      </c>
      <c r="Z1172" s="36" t="str">
        <f>IF(Mining_Import!B1172="","",Mining_Import!B1172)</f>
        <v/>
      </c>
      <c r="AA1172" s="184" t="str">
        <f>IF(Mining_Import!$C1172="","",Mining_Import!$C1172)</f>
        <v/>
      </c>
      <c r="AB1172" s="122" t="str">
        <f t="shared" si="384"/>
        <v/>
      </c>
      <c r="AC1172" s="122" t="str">
        <f>IF($Y1172&gt;Dashboard!$Q$19,$AB1172,"")</f>
        <v/>
      </c>
      <c r="AD1172" s="43" t="str">
        <f t="shared" si="385"/>
        <v/>
      </c>
      <c r="AE1172" s="36" t="str">
        <f>IF(Mining_Import!D1172="","",Mining_Import!D1172)</f>
        <v/>
      </c>
      <c r="AF1172" s="36" t="str">
        <f>IF(Mining_Import!E1172="","",Mining_Import!E1172)</f>
        <v/>
      </c>
      <c r="AG1172" s="36" t="str">
        <f>IF(Mining_Import!F1172="","",Mining_Import!F1172)</f>
        <v/>
      </c>
      <c r="AH1172" s="36" t="str">
        <f>IF(Mining_Import!G1172="","",Mining_Import!G1172)</f>
        <v/>
      </c>
      <c r="AI1172" s="36" t="str">
        <f>IF(Mining_Import!H1172="","",Mining_Import!H1172)</f>
        <v/>
      </c>
      <c r="AJ1172" s="36" t="str">
        <f>IF(Mining_Import!I1172="","",Mining_Import!I1172)</f>
        <v/>
      </c>
      <c r="BY1172" s="120" t="str">
        <f t="shared" si="373"/>
        <v/>
      </c>
      <c r="BZ1172" s="184" t="str">
        <f t="shared" si="386"/>
        <v/>
      </c>
      <c r="CA1172" s="37" t="str">
        <f>IFERROR(VLOOKUP($BY1172,Account_Value!$C$2:$F$2500,4,0),"")</f>
        <v/>
      </c>
      <c r="CB1172" s="43" t="str">
        <f t="shared" si="374"/>
        <v/>
      </c>
      <c r="CC1172" s="122" t="str">
        <f>IF($BZ1172="","",SUM($BZ$2:$BZ1172))</f>
        <v/>
      </c>
      <c r="CD1172" s="43" t="str">
        <f>IF($BZ1172="","",$BU$19*(SUM($BZ$2:$BZ1172)))</f>
        <v/>
      </c>
    </row>
    <row r="1173" spans="1:82">
      <c r="A1173" s="4" t="str">
        <f t="shared" si="375"/>
        <v/>
      </c>
      <c r="B1173" s="21" t="str">
        <f>IF(Investments_Import!A1173="","",Investments_Import!A1173)</f>
        <v/>
      </c>
      <c r="C1173" s="22" t="str">
        <f t="shared" si="368"/>
        <v/>
      </c>
      <c r="D1173" s="51" t="str">
        <f t="shared" si="376"/>
        <v/>
      </c>
      <c r="E1173" s="3" t="str">
        <f>IF(Investments_Import!B1173="","",Investments_Import!B1173)</f>
        <v/>
      </c>
      <c r="F1173" s="54" t="str">
        <f t="shared" si="377"/>
        <v xml:space="preserve"> </v>
      </c>
      <c r="G1173" s="54" t="str">
        <f>IF($B1173="","",COUNTIF($F$2:$F1173,$F1173))</f>
        <v/>
      </c>
      <c r="H1173" s="53" t="str">
        <f t="shared" si="378"/>
        <v xml:space="preserve">  </v>
      </c>
      <c r="I1173" s="3" t="str">
        <f>IF(Investments_Import!C1173="","",Investments_Import!C1173)</f>
        <v/>
      </c>
      <c r="J1173" s="108" t="str">
        <f>IF(Investments_Import!D1173="","",Investments_Import!D1173)</f>
        <v/>
      </c>
      <c r="K1173" s="108" t="str">
        <f t="shared" si="379"/>
        <v/>
      </c>
      <c r="L1173" s="47" t="str">
        <f>IF(Investments_Import!E1173="","",Investments_Import!E1173)</f>
        <v/>
      </c>
      <c r="M1173" s="47" t="str">
        <f t="shared" si="369"/>
        <v/>
      </c>
      <c r="N1173" s="31" t="str">
        <f>IF(Investments_Import!F1173="","",Investments_Import!F1173)</f>
        <v/>
      </c>
      <c r="O1173" s="31" t="str">
        <f t="shared" si="370"/>
        <v/>
      </c>
      <c r="P1173" s="3" t="str">
        <f>IF(Investments_Import!G1173="","",Investments_Import!G1173)</f>
        <v/>
      </c>
      <c r="Q1173" s="3" t="str">
        <f>IF(Investments_Import!H1173="","",Investments_Import!H1173)</f>
        <v/>
      </c>
      <c r="R1173" s="37" t="str">
        <f t="shared" si="371"/>
        <v/>
      </c>
      <c r="S1173" s="37" t="str">
        <f t="shared" si="372"/>
        <v/>
      </c>
      <c r="U1173" s="36" t="str">
        <f>IF(Mining_Import!A1173="","",Mining_Import!A1173)</f>
        <v/>
      </c>
      <c r="V1173" s="22" t="str">
        <f t="shared" si="380"/>
        <v/>
      </c>
      <c r="W1173" s="127" t="str">
        <f t="shared" si="381"/>
        <v/>
      </c>
      <c r="X1173" s="127" t="str">
        <f t="shared" si="382"/>
        <v/>
      </c>
      <c r="Y1173" s="127" t="str">
        <f t="shared" si="383"/>
        <v/>
      </c>
      <c r="Z1173" s="36" t="str">
        <f>IF(Mining_Import!B1173="","",Mining_Import!B1173)</f>
        <v/>
      </c>
      <c r="AA1173" s="184" t="str">
        <f>IF(Mining_Import!$C1173="","",Mining_Import!$C1173)</f>
        <v/>
      </c>
      <c r="AB1173" s="122" t="str">
        <f t="shared" si="384"/>
        <v/>
      </c>
      <c r="AC1173" s="122" t="str">
        <f>IF($Y1173&gt;Dashboard!$Q$19,$AB1173,"")</f>
        <v/>
      </c>
      <c r="AD1173" s="43" t="str">
        <f t="shared" si="385"/>
        <v/>
      </c>
      <c r="AE1173" s="36" t="str">
        <f>IF(Mining_Import!D1173="","",Mining_Import!D1173)</f>
        <v/>
      </c>
      <c r="AF1173" s="36" t="str">
        <f>IF(Mining_Import!E1173="","",Mining_Import!E1173)</f>
        <v/>
      </c>
      <c r="AG1173" s="36" t="str">
        <f>IF(Mining_Import!F1173="","",Mining_Import!F1173)</f>
        <v/>
      </c>
      <c r="AH1173" s="36" t="str">
        <f>IF(Mining_Import!G1173="","",Mining_Import!G1173)</f>
        <v/>
      </c>
      <c r="AI1173" s="36" t="str">
        <f>IF(Mining_Import!H1173="","",Mining_Import!H1173)</f>
        <v/>
      </c>
      <c r="AJ1173" s="36" t="str">
        <f>IF(Mining_Import!I1173="","",Mining_Import!I1173)</f>
        <v/>
      </c>
      <c r="BY1173" s="120" t="str">
        <f t="shared" si="373"/>
        <v/>
      </c>
      <c r="BZ1173" s="184" t="str">
        <f t="shared" si="386"/>
        <v/>
      </c>
      <c r="CA1173" s="37" t="str">
        <f>IFERROR(VLOOKUP($BY1173,Account_Value!$C$2:$F$2500,4,0),"")</f>
        <v/>
      </c>
      <c r="CB1173" s="43" t="str">
        <f t="shared" si="374"/>
        <v/>
      </c>
      <c r="CC1173" s="122" t="str">
        <f>IF($BZ1173="","",SUM($BZ$2:$BZ1173))</f>
        <v/>
      </c>
      <c r="CD1173" s="43" t="str">
        <f>IF($BZ1173="","",$BU$19*(SUM($BZ$2:$BZ1173)))</f>
        <v/>
      </c>
    </row>
    <row r="1174" spans="1:82">
      <c r="A1174" s="4" t="str">
        <f t="shared" si="375"/>
        <v/>
      </c>
      <c r="B1174" s="21" t="str">
        <f>IF(Investments_Import!A1174="","",Investments_Import!A1174)</f>
        <v/>
      </c>
      <c r="C1174" s="22" t="str">
        <f t="shared" si="368"/>
        <v/>
      </c>
      <c r="D1174" s="51" t="str">
        <f t="shared" si="376"/>
        <v/>
      </c>
      <c r="E1174" s="3" t="str">
        <f>IF(Investments_Import!B1174="","",Investments_Import!B1174)</f>
        <v/>
      </c>
      <c r="F1174" s="54" t="str">
        <f t="shared" si="377"/>
        <v xml:space="preserve"> </v>
      </c>
      <c r="G1174" s="54" t="str">
        <f>IF($B1174="","",COUNTIF($F$2:$F1174,$F1174))</f>
        <v/>
      </c>
      <c r="H1174" s="53" t="str">
        <f t="shared" si="378"/>
        <v xml:space="preserve">  </v>
      </c>
      <c r="I1174" s="3" t="str">
        <f>IF(Investments_Import!C1174="","",Investments_Import!C1174)</f>
        <v/>
      </c>
      <c r="J1174" s="108" t="str">
        <f>IF(Investments_Import!D1174="","",Investments_Import!D1174)</f>
        <v/>
      </c>
      <c r="K1174" s="108" t="str">
        <f t="shared" si="379"/>
        <v/>
      </c>
      <c r="L1174" s="47" t="str">
        <f>IF(Investments_Import!E1174="","",Investments_Import!E1174)</f>
        <v/>
      </c>
      <c r="M1174" s="47" t="str">
        <f t="shared" si="369"/>
        <v/>
      </c>
      <c r="N1174" s="31" t="str">
        <f>IF(Investments_Import!F1174="","",Investments_Import!F1174)</f>
        <v/>
      </c>
      <c r="O1174" s="31" t="str">
        <f t="shared" si="370"/>
        <v/>
      </c>
      <c r="P1174" s="3" t="str">
        <f>IF(Investments_Import!G1174="","",Investments_Import!G1174)</f>
        <v/>
      </c>
      <c r="Q1174" s="3" t="str">
        <f>IF(Investments_Import!H1174="","",Investments_Import!H1174)</f>
        <v/>
      </c>
      <c r="R1174" s="37" t="str">
        <f t="shared" si="371"/>
        <v/>
      </c>
      <c r="S1174" s="37" t="str">
        <f t="shared" si="372"/>
        <v/>
      </c>
      <c r="U1174" s="36" t="str">
        <f>IF(Mining_Import!A1174="","",Mining_Import!A1174)</f>
        <v/>
      </c>
      <c r="V1174" s="22" t="str">
        <f t="shared" si="380"/>
        <v/>
      </c>
      <c r="W1174" s="127" t="str">
        <f t="shared" si="381"/>
        <v/>
      </c>
      <c r="X1174" s="127" t="str">
        <f t="shared" si="382"/>
        <v/>
      </c>
      <c r="Y1174" s="127" t="str">
        <f t="shared" si="383"/>
        <v/>
      </c>
      <c r="Z1174" s="36" t="str">
        <f>IF(Mining_Import!B1174="","",Mining_Import!B1174)</f>
        <v/>
      </c>
      <c r="AA1174" s="184" t="str">
        <f>IF(Mining_Import!$C1174="","",Mining_Import!$C1174)</f>
        <v/>
      </c>
      <c r="AB1174" s="122" t="str">
        <f t="shared" si="384"/>
        <v/>
      </c>
      <c r="AC1174" s="122" t="str">
        <f>IF($Y1174&gt;Dashboard!$Q$19,$AB1174,"")</f>
        <v/>
      </c>
      <c r="AD1174" s="43" t="str">
        <f t="shared" si="385"/>
        <v/>
      </c>
      <c r="AE1174" s="36" t="str">
        <f>IF(Mining_Import!D1174="","",Mining_Import!D1174)</f>
        <v/>
      </c>
      <c r="AF1174" s="36" t="str">
        <f>IF(Mining_Import!E1174="","",Mining_Import!E1174)</f>
        <v/>
      </c>
      <c r="AG1174" s="36" t="str">
        <f>IF(Mining_Import!F1174="","",Mining_Import!F1174)</f>
        <v/>
      </c>
      <c r="AH1174" s="36" t="str">
        <f>IF(Mining_Import!G1174="","",Mining_Import!G1174)</f>
        <v/>
      </c>
      <c r="AI1174" s="36" t="str">
        <f>IF(Mining_Import!H1174="","",Mining_Import!H1174)</f>
        <v/>
      </c>
      <c r="AJ1174" s="36" t="str">
        <f>IF(Mining_Import!I1174="","",Mining_Import!I1174)</f>
        <v/>
      </c>
      <c r="BY1174" s="120" t="str">
        <f t="shared" si="373"/>
        <v/>
      </c>
      <c r="BZ1174" s="184" t="str">
        <f t="shared" si="386"/>
        <v/>
      </c>
      <c r="CA1174" s="37" t="str">
        <f>IFERROR(VLOOKUP($BY1174,Account_Value!$C$2:$F$2500,4,0),"")</f>
        <v/>
      </c>
      <c r="CB1174" s="43" t="str">
        <f t="shared" si="374"/>
        <v/>
      </c>
      <c r="CC1174" s="122" t="str">
        <f>IF($BZ1174="","",SUM($BZ$2:$BZ1174))</f>
        <v/>
      </c>
      <c r="CD1174" s="43" t="str">
        <f>IF($BZ1174="","",$BU$19*(SUM($BZ$2:$BZ1174)))</f>
        <v/>
      </c>
    </row>
    <row r="1175" spans="1:82">
      <c r="A1175" s="4" t="str">
        <f t="shared" si="375"/>
        <v/>
      </c>
      <c r="B1175" s="21" t="str">
        <f>IF(Investments_Import!A1175="","",Investments_Import!A1175)</f>
        <v/>
      </c>
      <c r="C1175" s="22" t="str">
        <f t="shared" si="368"/>
        <v/>
      </c>
      <c r="D1175" s="51" t="str">
        <f t="shared" si="376"/>
        <v/>
      </c>
      <c r="E1175" s="3" t="str">
        <f>IF(Investments_Import!B1175="","",Investments_Import!B1175)</f>
        <v/>
      </c>
      <c r="F1175" s="54" t="str">
        <f t="shared" si="377"/>
        <v xml:space="preserve"> </v>
      </c>
      <c r="G1175" s="54" t="str">
        <f>IF($B1175="","",COUNTIF($F$2:$F1175,$F1175))</f>
        <v/>
      </c>
      <c r="H1175" s="53" t="str">
        <f t="shared" si="378"/>
        <v xml:space="preserve">  </v>
      </c>
      <c r="I1175" s="3" t="str">
        <f>IF(Investments_Import!C1175="","",Investments_Import!C1175)</f>
        <v/>
      </c>
      <c r="J1175" s="108" t="str">
        <f>IF(Investments_Import!D1175="","",Investments_Import!D1175)</f>
        <v/>
      </c>
      <c r="K1175" s="108" t="str">
        <f t="shared" si="379"/>
        <v/>
      </c>
      <c r="L1175" s="47" t="str">
        <f>IF(Investments_Import!E1175="","",Investments_Import!E1175)</f>
        <v/>
      </c>
      <c r="M1175" s="47" t="str">
        <f t="shared" si="369"/>
        <v/>
      </c>
      <c r="N1175" s="31" t="str">
        <f>IF(Investments_Import!F1175="","",Investments_Import!F1175)</f>
        <v/>
      </c>
      <c r="O1175" s="31" t="str">
        <f t="shared" si="370"/>
        <v/>
      </c>
      <c r="P1175" s="3" t="str">
        <f>IF(Investments_Import!G1175="","",Investments_Import!G1175)</f>
        <v/>
      </c>
      <c r="Q1175" s="3" t="str">
        <f>IF(Investments_Import!H1175="","",Investments_Import!H1175)</f>
        <v/>
      </c>
      <c r="R1175" s="37" t="str">
        <f t="shared" si="371"/>
        <v/>
      </c>
      <c r="S1175" s="37" t="str">
        <f t="shared" si="372"/>
        <v/>
      </c>
      <c r="U1175" s="36" t="str">
        <f>IF(Mining_Import!A1175="","",Mining_Import!A1175)</f>
        <v/>
      </c>
      <c r="V1175" s="22" t="str">
        <f t="shared" si="380"/>
        <v/>
      </c>
      <c r="W1175" s="127" t="str">
        <f t="shared" si="381"/>
        <v/>
      </c>
      <c r="X1175" s="127" t="str">
        <f t="shared" si="382"/>
        <v/>
      </c>
      <c r="Y1175" s="127" t="str">
        <f t="shared" si="383"/>
        <v/>
      </c>
      <c r="Z1175" s="36" t="str">
        <f>IF(Mining_Import!B1175="","",Mining_Import!B1175)</f>
        <v/>
      </c>
      <c r="AA1175" s="184" t="str">
        <f>IF(Mining_Import!$C1175="","",Mining_Import!$C1175)</f>
        <v/>
      </c>
      <c r="AB1175" s="122" t="str">
        <f t="shared" si="384"/>
        <v/>
      </c>
      <c r="AC1175" s="122" t="str">
        <f>IF($Y1175&gt;Dashboard!$Q$19,$AB1175,"")</f>
        <v/>
      </c>
      <c r="AD1175" s="43" t="str">
        <f t="shared" si="385"/>
        <v/>
      </c>
      <c r="AE1175" s="36" t="str">
        <f>IF(Mining_Import!D1175="","",Mining_Import!D1175)</f>
        <v/>
      </c>
      <c r="AF1175" s="36" t="str">
        <f>IF(Mining_Import!E1175="","",Mining_Import!E1175)</f>
        <v/>
      </c>
      <c r="AG1175" s="36" t="str">
        <f>IF(Mining_Import!F1175="","",Mining_Import!F1175)</f>
        <v/>
      </c>
      <c r="AH1175" s="36" t="str">
        <f>IF(Mining_Import!G1175="","",Mining_Import!G1175)</f>
        <v/>
      </c>
      <c r="AI1175" s="36" t="str">
        <f>IF(Mining_Import!H1175="","",Mining_Import!H1175)</f>
        <v/>
      </c>
      <c r="AJ1175" s="36" t="str">
        <f>IF(Mining_Import!I1175="","",Mining_Import!I1175)</f>
        <v/>
      </c>
      <c r="BY1175" s="120" t="str">
        <f t="shared" si="373"/>
        <v/>
      </c>
      <c r="BZ1175" s="184" t="str">
        <f t="shared" si="386"/>
        <v/>
      </c>
      <c r="CA1175" s="37" t="str">
        <f>IFERROR(VLOOKUP($BY1175,Account_Value!$C$2:$F$2500,4,0),"")</f>
        <v/>
      </c>
      <c r="CB1175" s="43" t="str">
        <f t="shared" si="374"/>
        <v/>
      </c>
      <c r="CC1175" s="122" t="str">
        <f>IF($BZ1175="","",SUM($BZ$2:$BZ1175))</f>
        <v/>
      </c>
      <c r="CD1175" s="43" t="str">
        <f>IF($BZ1175="","",$BU$19*(SUM($BZ$2:$BZ1175)))</f>
        <v/>
      </c>
    </row>
    <row r="1176" spans="1:82">
      <c r="A1176" s="4" t="str">
        <f t="shared" si="375"/>
        <v/>
      </c>
      <c r="B1176" s="21" t="str">
        <f>IF(Investments_Import!A1176="","",Investments_Import!A1176)</f>
        <v/>
      </c>
      <c r="C1176" s="22" t="str">
        <f t="shared" si="368"/>
        <v/>
      </c>
      <c r="D1176" s="51" t="str">
        <f t="shared" si="376"/>
        <v/>
      </c>
      <c r="E1176" s="3" t="str">
        <f>IF(Investments_Import!B1176="","",Investments_Import!B1176)</f>
        <v/>
      </c>
      <c r="F1176" s="54" t="str">
        <f t="shared" si="377"/>
        <v xml:space="preserve"> </v>
      </c>
      <c r="G1176" s="54" t="str">
        <f>IF($B1176="","",COUNTIF($F$2:$F1176,$F1176))</f>
        <v/>
      </c>
      <c r="H1176" s="53" t="str">
        <f t="shared" si="378"/>
        <v xml:space="preserve">  </v>
      </c>
      <c r="I1176" s="3" t="str">
        <f>IF(Investments_Import!C1176="","",Investments_Import!C1176)</f>
        <v/>
      </c>
      <c r="J1176" s="108" t="str">
        <f>IF(Investments_Import!D1176="","",Investments_Import!D1176)</f>
        <v/>
      </c>
      <c r="K1176" s="108" t="str">
        <f t="shared" si="379"/>
        <v/>
      </c>
      <c r="L1176" s="47" t="str">
        <f>IF(Investments_Import!E1176="","",Investments_Import!E1176)</f>
        <v/>
      </c>
      <c r="M1176" s="47" t="str">
        <f t="shared" si="369"/>
        <v/>
      </c>
      <c r="N1176" s="31" t="str">
        <f>IF(Investments_Import!F1176="","",Investments_Import!F1176)</f>
        <v/>
      </c>
      <c r="O1176" s="31" t="str">
        <f t="shared" si="370"/>
        <v/>
      </c>
      <c r="P1176" s="3" t="str">
        <f>IF(Investments_Import!G1176="","",Investments_Import!G1176)</f>
        <v/>
      </c>
      <c r="Q1176" s="3" t="str">
        <f>IF(Investments_Import!H1176="","",Investments_Import!H1176)</f>
        <v/>
      </c>
      <c r="R1176" s="37" t="str">
        <f t="shared" si="371"/>
        <v/>
      </c>
      <c r="S1176" s="37" t="str">
        <f t="shared" si="372"/>
        <v/>
      </c>
      <c r="U1176" s="36" t="str">
        <f>IF(Mining_Import!A1176="","",Mining_Import!A1176)</f>
        <v/>
      </c>
      <c r="V1176" s="22" t="str">
        <f t="shared" si="380"/>
        <v/>
      </c>
      <c r="W1176" s="127" t="str">
        <f t="shared" si="381"/>
        <v/>
      </c>
      <c r="X1176" s="127" t="str">
        <f t="shared" si="382"/>
        <v/>
      </c>
      <c r="Y1176" s="127" t="str">
        <f t="shared" si="383"/>
        <v/>
      </c>
      <c r="Z1176" s="36" t="str">
        <f>IF(Mining_Import!B1176="","",Mining_Import!B1176)</f>
        <v/>
      </c>
      <c r="AA1176" s="184" t="str">
        <f>IF(Mining_Import!$C1176="","",Mining_Import!$C1176)</f>
        <v/>
      </c>
      <c r="AB1176" s="122" t="str">
        <f t="shared" si="384"/>
        <v/>
      </c>
      <c r="AC1176" s="122" t="str">
        <f>IF($Y1176&gt;Dashboard!$Q$19,$AB1176,"")</f>
        <v/>
      </c>
      <c r="AD1176" s="43" t="str">
        <f t="shared" si="385"/>
        <v/>
      </c>
      <c r="AE1176" s="36" t="str">
        <f>IF(Mining_Import!D1176="","",Mining_Import!D1176)</f>
        <v/>
      </c>
      <c r="AF1176" s="36" t="str">
        <f>IF(Mining_Import!E1176="","",Mining_Import!E1176)</f>
        <v/>
      </c>
      <c r="AG1176" s="36" t="str">
        <f>IF(Mining_Import!F1176="","",Mining_Import!F1176)</f>
        <v/>
      </c>
      <c r="AH1176" s="36" t="str">
        <f>IF(Mining_Import!G1176="","",Mining_Import!G1176)</f>
        <v/>
      </c>
      <c r="AI1176" s="36" t="str">
        <f>IF(Mining_Import!H1176="","",Mining_Import!H1176)</f>
        <v/>
      </c>
      <c r="AJ1176" s="36" t="str">
        <f>IF(Mining_Import!I1176="","",Mining_Import!I1176)</f>
        <v/>
      </c>
      <c r="BY1176" s="120" t="str">
        <f t="shared" si="373"/>
        <v/>
      </c>
      <c r="BZ1176" s="184" t="str">
        <f t="shared" si="386"/>
        <v/>
      </c>
      <c r="CA1176" s="37" t="str">
        <f>IFERROR(VLOOKUP($BY1176,Account_Value!$C$2:$F$2500,4,0),"")</f>
        <v/>
      </c>
      <c r="CB1176" s="43" t="str">
        <f t="shared" si="374"/>
        <v/>
      </c>
      <c r="CC1176" s="122" t="str">
        <f>IF($BZ1176="","",SUM($BZ$2:$BZ1176))</f>
        <v/>
      </c>
      <c r="CD1176" s="43" t="str">
        <f>IF($BZ1176="","",$BU$19*(SUM($BZ$2:$BZ1176)))</f>
        <v/>
      </c>
    </row>
    <row r="1177" spans="1:82">
      <c r="A1177" s="4" t="str">
        <f t="shared" si="375"/>
        <v/>
      </c>
      <c r="B1177" s="21" t="str">
        <f>IF(Investments_Import!A1177="","",Investments_Import!A1177)</f>
        <v/>
      </c>
      <c r="C1177" s="22" t="str">
        <f t="shared" si="368"/>
        <v/>
      </c>
      <c r="D1177" s="51" t="str">
        <f t="shared" si="376"/>
        <v/>
      </c>
      <c r="E1177" s="3" t="str">
        <f>IF(Investments_Import!B1177="","",Investments_Import!B1177)</f>
        <v/>
      </c>
      <c r="F1177" s="54" t="str">
        <f t="shared" si="377"/>
        <v xml:space="preserve"> </v>
      </c>
      <c r="G1177" s="54" t="str">
        <f>IF($B1177="","",COUNTIF($F$2:$F1177,$F1177))</f>
        <v/>
      </c>
      <c r="H1177" s="53" t="str">
        <f t="shared" si="378"/>
        <v xml:space="preserve">  </v>
      </c>
      <c r="I1177" s="3" t="str">
        <f>IF(Investments_Import!C1177="","",Investments_Import!C1177)</f>
        <v/>
      </c>
      <c r="J1177" s="108" t="str">
        <f>IF(Investments_Import!D1177="","",Investments_Import!D1177)</f>
        <v/>
      </c>
      <c r="K1177" s="108" t="str">
        <f t="shared" si="379"/>
        <v/>
      </c>
      <c r="L1177" s="47" t="str">
        <f>IF(Investments_Import!E1177="","",Investments_Import!E1177)</f>
        <v/>
      </c>
      <c r="M1177" s="47" t="str">
        <f t="shared" si="369"/>
        <v/>
      </c>
      <c r="N1177" s="31" t="str">
        <f>IF(Investments_Import!F1177="","",Investments_Import!F1177)</f>
        <v/>
      </c>
      <c r="O1177" s="31" t="str">
        <f t="shared" si="370"/>
        <v/>
      </c>
      <c r="P1177" s="3" t="str">
        <f>IF(Investments_Import!G1177="","",Investments_Import!G1177)</f>
        <v/>
      </c>
      <c r="Q1177" s="3" t="str">
        <f>IF(Investments_Import!H1177="","",Investments_Import!H1177)</f>
        <v/>
      </c>
      <c r="R1177" s="37" t="str">
        <f t="shared" si="371"/>
        <v/>
      </c>
      <c r="S1177" s="37" t="str">
        <f t="shared" si="372"/>
        <v/>
      </c>
      <c r="U1177" s="36" t="str">
        <f>IF(Mining_Import!A1177="","",Mining_Import!A1177)</f>
        <v/>
      </c>
      <c r="V1177" s="22" t="str">
        <f t="shared" si="380"/>
        <v/>
      </c>
      <c r="W1177" s="127" t="str">
        <f t="shared" si="381"/>
        <v/>
      </c>
      <c r="X1177" s="127" t="str">
        <f t="shared" si="382"/>
        <v/>
      </c>
      <c r="Y1177" s="127" t="str">
        <f t="shared" si="383"/>
        <v/>
      </c>
      <c r="Z1177" s="36" t="str">
        <f>IF(Mining_Import!B1177="","",Mining_Import!B1177)</f>
        <v/>
      </c>
      <c r="AA1177" s="184" t="str">
        <f>IF(Mining_Import!$C1177="","",Mining_Import!$C1177)</f>
        <v/>
      </c>
      <c r="AB1177" s="122" t="str">
        <f t="shared" si="384"/>
        <v/>
      </c>
      <c r="AC1177" s="122" t="str">
        <f>IF($Y1177&gt;Dashboard!$Q$19,$AB1177,"")</f>
        <v/>
      </c>
      <c r="AD1177" s="43" t="str">
        <f t="shared" si="385"/>
        <v/>
      </c>
      <c r="AE1177" s="36" t="str">
        <f>IF(Mining_Import!D1177="","",Mining_Import!D1177)</f>
        <v/>
      </c>
      <c r="AF1177" s="36" t="str">
        <f>IF(Mining_Import!E1177="","",Mining_Import!E1177)</f>
        <v/>
      </c>
      <c r="AG1177" s="36" t="str">
        <f>IF(Mining_Import!F1177="","",Mining_Import!F1177)</f>
        <v/>
      </c>
      <c r="AH1177" s="36" t="str">
        <f>IF(Mining_Import!G1177="","",Mining_Import!G1177)</f>
        <v/>
      </c>
      <c r="AI1177" s="36" t="str">
        <f>IF(Mining_Import!H1177="","",Mining_Import!H1177)</f>
        <v/>
      </c>
      <c r="AJ1177" s="36" t="str">
        <f>IF(Mining_Import!I1177="","",Mining_Import!I1177)</f>
        <v/>
      </c>
      <c r="BY1177" s="120" t="str">
        <f t="shared" si="373"/>
        <v/>
      </c>
      <c r="BZ1177" s="184" t="str">
        <f t="shared" si="386"/>
        <v/>
      </c>
      <c r="CA1177" s="37" t="str">
        <f>IFERROR(VLOOKUP($BY1177,Account_Value!$C$2:$F$2500,4,0),"")</f>
        <v/>
      </c>
      <c r="CB1177" s="43" t="str">
        <f t="shared" si="374"/>
        <v/>
      </c>
      <c r="CC1177" s="122" t="str">
        <f>IF($BZ1177="","",SUM($BZ$2:$BZ1177))</f>
        <v/>
      </c>
      <c r="CD1177" s="43" t="str">
        <f>IF($BZ1177="","",$BU$19*(SUM($BZ$2:$BZ1177)))</f>
        <v/>
      </c>
    </row>
    <row r="1178" spans="1:82">
      <c r="A1178" s="4" t="str">
        <f t="shared" si="375"/>
        <v/>
      </c>
      <c r="B1178" s="21" t="str">
        <f>IF(Investments_Import!A1178="","",Investments_Import!A1178)</f>
        <v/>
      </c>
      <c r="C1178" s="22" t="str">
        <f t="shared" si="368"/>
        <v/>
      </c>
      <c r="D1178" s="51" t="str">
        <f t="shared" si="376"/>
        <v/>
      </c>
      <c r="E1178" s="3" t="str">
        <f>IF(Investments_Import!B1178="","",Investments_Import!B1178)</f>
        <v/>
      </c>
      <c r="F1178" s="54" t="str">
        <f t="shared" si="377"/>
        <v xml:space="preserve"> </v>
      </c>
      <c r="G1178" s="54" t="str">
        <f>IF($B1178="","",COUNTIF($F$2:$F1178,$F1178))</f>
        <v/>
      </c>
      <c r="H1178" s="53" t="str">
        <f t="shared" si="378"/>
        <v xml:space="preserve">  </v>
      </c>
      <c r="I1178" s="3" t="str">
        <f>IF(Investments_Import!C1178="","",Investments_Import!C1178)</f>
        <v/>
      </c>
      <c r="J1178" s="108" t="str">
        <f>IF(Investments_Import!D1178="","",Investments_Import!D1178)</f>
        <v/>
      </c>
      <c r="K1178" s="108" t="str">
        <f t="shared" si="379"/>
        <v/>
      </c>
      <c r="L1178" s="47" t="str">
        <f>IF(Investments_Import!E1178="","",Investments_Import!E1178)</f>
        <v/>
      </c>
      <c r="M1178" s="47" t="str">
        <f t="shared" si="369"/>
        <v/>
      </c>
      <c r="N1178" s="31" t="str">
        <f>IF(Investments_Import!F1178="","",Investments_Import!F1178)</f>
        <v/>
      </c>
      <c r="O1178" s="31" t="str">
        <f t="shared" si="370"/>
        <v/>
      </c>
      <c r="P1178" s="3" t="str">
        <f>IF(Investments_Import!G1178="","",Investments_Import!G1178)</f>
        <v/>
      </c>
      <c r="Q1178" s="3" t="str">
        <f>IF(Investments_Import!H1178="","",Investments_Import!H1178)</f>
        <v/>
      </c>
      <c r="R1178" s="37" t="str">
        <f t="shared" si="371"/>
        <v/>
      </c>
      <c r="S1178" s="37" t="str">
        <f t="shared" si="372"/>
        <v/>
      </c>
      <c r="U1178" s="36" t="str">
        <f>IF(Mining_Import!A1178="","",Mining_Import!A1178)</f>
        <v/>
      </c>
      <c r="V1178" s="22" t="str">
        <f t="shared" si="380"/>
        <v/>
      </c>
      <c r="W1178" s="127" t="str">
        <f t="shared" si="381"/>
        <v/>
      </c>
      <c r="X1178" s="127" t="str">
        <f t="shared" si="382"/>
        <v/>
      </c>
      <c r="Y1178" s="127" t="str">
        <f t="shared" si="383"/>
        <v/>
      </c>
      <c r="Z1178" s="36" t="str">
        <f>IF(Mining_Import!B1178="","",Mining_Import!B1178)</f>
        <v/>
      </c>
      <c r="AA1178" s="184" t="str">
        <f>IF(Mining_Import!$C1178="","",Mining_Import!$C1178)</f>
        <v/>
      </c>
      <c r="AB1178" s="122" t="str">
        <f t="shared" si="384"/>
        <v/>
      </c>
      <c r="AC1178" s="122" t="str">
        <f>IF($Y1178&gt;Dashboard!$Q$19,$AB1178,"")</f>
        <v/>
      </c>
      <c r="AD1178" s="43" t="str">
        <f t="shared" si="385"/>
        <v/>
      </c>
      <c r="AE1178" s="36" t="str">
        <f>IF(Mining_Import!D1178="","",Mining_Import!D1178)</f>
        <v/>
      </c>
      <c r="AF1178" s="36" t="str">
        <f>IF(Mining_Import!E1178="","",Mining_Import!E1178)</f>
        <v/>
      </c>
      <c r="AG1178" s="36" t="str">
        <f>IF(Mining_Import!F1178="","",Mining_Import!F1178)</f>
        <v/>
      </c>
      <c r="AH1178" s="36" t="str">
        <f>IF(Mining_Import!G1178="","",Mining_Import!G1178)</f>
        <v/>
      </c>
      <c r="AI1178" s="36" t="str">
        <f>IF(Mining_Import!H1178="","",Mining_Import!H1178)</f>
        <v/>
      </c>
      <c r="AJ1178" s="36" t="str">
        <f>IF(Mining_Import!I1178="","",Mining_Import!I1178)</f>
        <v/>
      </c>
      <c r="BY1178" s="120" t="str">
        <f t="shared" si="373"/>
        <v/>
      </c>
      <c r="BZ1178" s="184" t="str">
        <f t="shared" si="386"/>
        <v/>
      </c>
      <c r="CA1178" s="37" t="str">
        <f>IFERROR(VLOOKUP($BY1178,Account_Value!$C$2:$F$2500,4,0),"")</f>
        <v/>
      </c>
      <c r="CB1178" s="43" t="str">
        <f t="shared" si="374"/>
        <v/>
      </c>
      <c r="CC1178" s="122" t="str">
        <f>IF($BZ1178="","",SUM($BZ$2:$BZ1178))</f>
        <v/>
      </c>
      <c r="CD1178" s="43" t="str">
        <f>IF($BZ1178="","",$BU$19*(SUM($BZ$2:$BZ1178)))</f>
        <v/>
      </c>
    </row>
    <row r="1179" spans="1:82">
      <c r="A1179" s="4" t="str">
        <f t="shared" si="375"/>
        <v/>
      </c>
      <c r="B1179" s="21" t="str">
        <f>IF(Investments_Import!A1179="","",Investments_Import!A1179)</f>
        <v/>
      </c>
      <c r="C1179" s="22" t="str">
        <f t="shared" si="368"/>
        <v/>
      </c>
      <c r="D1179" s="51" t="str">
        <f t="shared" si="376"/>
        <v/>
      </c>
      <c r="E1179" s="3" t="str">
        <f>IF(Investments_Import!B1179="","",Investments_Import!B1179)</f>
        <v/>
      </c>
      <c r="F1179" s="54" t="str">
        <f t="shared" si="377"/>
        <v xml:space="preserve"> </v>
      </c>
      <c r="G1179" s="54" t="str">
        <f>IF($B1179="","",COUNTIF($F$2:$F1179,$F1179))</f>
        <v/>
      </c>
      <c r="H1179" s="53" t="str">
        <f t="shared" si="378"/>
        <v xml:space="preserve">  </v>
      </c>
      <c r="I1179" s="3" t="str">
        <f>IF(Investments_Import!C1179="","",Investments_Import!C1179)</f>
        <v/>
      </c>
      <c r="J1179" s="108" t="str">
        <f>IF(Investments_Import!D1179="","",Investments_Import!D1179)</f>
        <v/>
      </c>
      <c r="K1179" s="108" t="str">
        <f t="shared" si="379"/>
        <v/>
      </c>
      <c r="L1179" s="47" t="str">
        <f>IF(Investments_Import!E1179="","",Investments_Import!E1179)</f>
        <v/>
      </c>
      <c r="M1179" s="47" t="str">
        <f t="shared" si="369"/>
        <v/>
      </c>
      <c r="N1179" s="31" t="str">
        <f>IF(Investments_Import!F1179="","",Investments_Import!F1179)</f>
        <v/>
      </c>
      <c r="O1179" s="31" t="str">
        <f t="shared" si="370"/>
        <v/>
      </c>
      <c r="P1179" s="3" t="str">
        <f>IF(Investments_Import!G1179="","",Investments_Import!G1179)</f>
        <v/>
      </c>
      <c r="Q1179" s="3" t="str">
        <f>IF(Investments_Import!H1179="","",Investments_Import!H1179)</f>
        <v/>
      </c>
      <c r="R1179" s="37" t="str">
        <f t="shared" si="371"/>
        <v/>
      </c>
      <c r="S1179" s="37" t="str">
        <f t="shared" si="372"/>
        <v/>
      </c>
      <c r="U1179" s="36" t="str">
        <f>IF(Mining_Import!A1179="","",Mining_Import!A1179)</f>
        <v/>
      </c>
      <c r="V1179" s="22" t="str">
        <f t="shared" si="380"/>
        <v/>
      </c>
      <c r="W1179" s="127" t="str">
        <f t="shared" si="381"/>
        <v/>
      </c>
      <c r="X1179" s="127" t="str">
        <f t="shared" si="382"/>
        <v/>
      </c>
      <c r="Y1179" s="127" t="str">
        <f t="shared" si="383"/>
        <v/>
      </c>
      <c r="Z1179" s="36" t="str">
        <f>IF(Mining_Import!B1179="","",Mining_Import!B1179)</f>
        <v/>
      </c>
      <c r="AA1179" s="184" t="str">
        <f>IF(Mining_Import!$C1179="","",Mining_Import!$C1179)</f>
        <v/>
      </c>
      <c r="AB1179" s="122" t="str">
        <f t="shared" si="384"/>
        <v/>
      </c>
      <c r="AC1179" s="122" t="str">
        <f>IF($Y1179&gt;Dashboard!$Q$19,$AB1179,"")</f>
        <v/>
      </c>
      <c r="AD1179" s="43" t="str">
        <f t="shared" si="385"/>
        <v/>
      </c>
      <c r="AE1179" s="36" t="str">
        <f>IF(Mining_Import!D1179="","",Mining_Import!D1179)</f>
        <v/>
      </c>
      <c r="AF1179" s="36" t="str">
        <f>IF(Mining_Import!E1179="","",Mining_Import!E1179)</f>
        <v/>
      </c>
      <c r="AG1179" s="36" t="str">
        <f>IF(Mining_Import!F1179="","",Mining_Import!F1179)</f>
        <v/>
      </c>
      <c r="AH1179" s="36" t="str">
        <f>IF(Mining_Import!G1179="","",Mining_Import!G1179)</f>
        <v/>
      </c>
      <c r="AI1179" s="36" t="str">
        <f>IF(Mining_Import!H1179="","",Mining_Import!H1179)</f>
        <v/>
      </c>
      <c r="AJ1179" s="36" t="str">
        <f>IF(Mining_Import!I1179="","",Mining_Import!I1179)</f>
        <v/>
      </c>
      <c r="BY1179" s="120" t="str">
        <f t="shared" si="373"/>
        <v/>
      </c>
      <c r="BZ1179" s="184" t="str">
        <f t="shared" si="386"/>
        <v/>
      </c>
      <c r="CA1179" s="37" t="str">
        <f>IFERROR(VLOOKUP($BY1179,Account_Value!$C$2:$F$2500,4,0),"")</f>
        <v/>
      </c>
      <c r="CB1179" s="43" t="str">
        <f t="shared" si="374"/>
        <v/>
      </c>
      <c r="CC1179" s="122" t="str">
        <f>IF($BZ1179="","",SUM($BZ$2:$BZ1179))</f>
        <v/>
      </c>
      <c r="CD1179" s="43" t="str">
        <f>IF($BZ1179="","",$BU$19*(SUM($BZ$2:$BZ1179)))</f>
        <v/>
      </c>
    </row>
    <row r="1180" spans="1:82">
      <c r="A1180" s="4" t="str">
        <f t="shared" si="375"/>
        <v/>
      </c>
      <c r="B1180" s="21" t="str">
        <f>IF(Investments_Import!A1180="","",Investments_Import!A1180)</f>
        <v/>
      </c>
      <c r="C1180" s="22" t="str">
        <f t="shared" si="368"/>
        <v/>
      </c>
      <c r="D1180" s="51" t="str">
        <f t="shared" si="376"/>
        <v/>
      </c>
      <c r="E1180" s="3" t="str">
        <f>IF(Investments_Import!B1180="","",Investments_Import!B1180)</f>
        <v/>
      </c>
      <c r="F1180" s="54" t="str">
        <f t="shared" si="377"/>
        <v xml:space="preserve"> </v>
      </c>
      <c r="G1180" s="54" t="str">
        <f>IF($B1180="","",COUNTIF($F$2:$F1180,$F1180))</f>
        <v/>
      </c>
      <c r="H1180" s="53" t="str">
        <f t="shared" si="378"/>
        <v xml:space="preserve">  </v>
      </c>
      <c r="I1180" s="3" t="str">
        <f>IF(Investments_Import!C1180="","",Investments_Import!C1180)</f>
        <v/>
      </c>
      <c r="J1180" s="108" t="str">
        <f>IF(Investments_Import!D1180="","",Investments_Import!D1180)</f>
        <v/>
      </c>
      <c r="K1180" s="108" t="str">
        <f t="shared" si="379"/>
        <v/>
      </c>
      <c r="L1180" s="47" t="str">
        <f>IF(Investments_Import!E1180="","",Investments_Import!E1180)</f>
        <v/>
      </c>
      <c r="M1180" s="47" t="str">
        <f t="shared" si="369"/>
        <v/>
      </c>
      <c r="N1180" s="31" t="str">
        <f>IF(Investments_Import!F1180="","",Investments_Import!F1180)</f>
        <v/>
      </c>
      <c r="O1180" s="31" t="str">
        <f t="shared" si="370"/>
        <v/>
      </c>
      <c r="P1180" s="3" t="str">
        <f>IF(Investments_Import!G1180="","",Investments_Import!G1180)</f>
        <v/>
      </c>
      <c r="Q1180" s="3" t="str">
        <f>IF(Investments_Import!H1180="","",Investments_Import!H1180)</f>
        <v/>
      </c>
      <c r="R1180" s="37" t="str">
        <f t="shared" si="371"/>
        <v/>
      </c>
      <c r="S1180" s="37" t="str">
        <f t="shared" si="372"/>
        <v/>
      </c>
      <c r="U1180" s="36" t="str">
        <f>IF(Mining_Import!A1180="","",Mining_Import!A1180)</f>
        <v/>
      </c>
      <c r="V1180" s="22" t="str">
        <f t="shared" si="380"/>
        <v/>
      </c>
      <c r="W1180" s="127" t="str">
        <f t="shared" si="381"/>
        <v/>
      </c>
      <c r="X1180" s="127" t="str">
        <f t="shared" si="382"/>
        <v/>
      </c>
      <c r="Y1180" s="127" t="str">
        <f t="shared" si="383"/>
        <v/>
      </c>
      <c r="Z1180" s="36" t="str">
        <f>IF(Mining_Import!B1180="","",Mining_Import!B1180)</f>
        <v/>
      </c>
      <c r="AA1180" s="184" t="str">
        <f>IF(Mining_Import!$C1180="","",Mining_Import!$C1180)</f>
        <v/>
      </c>
      <c r="AB1180" s="122" t="str">
        <f t="shared" si="384"/>
        <v/>
      </c>
      <c r="AC1180" s="122" t="str">
        <f>IF($Y1180&gt;Dashboard!$Q$19,$AB1180,"")</f>
        <v/>
      </c>
      <c r="AD1180" s="43" t="str">
        <f t="shared" si="385"/>
        <v/>
      </c>
      <c r="AE1180" s="36" t="str">
        <f>IF(Mining_Import!D1180="","",Mining_Import!D1180)</f>
        <v/>
      </c>
      <c r="AF1180" s="36" t="str">
        <f>IF(Mining_Import!E1180="","",Mining_Import!E1180)</f>
        <v/>
      </c>
      <c r="AG1180" s="36" t="str">
        <f>IF(Mining_Import!F1180="","",Mining_Import!F1180)</f>
        <v/>
      </c>
      <c r="AH1180" s="36" t="str">
        <f>IF(Mining_Import!G1180="","",Mining_Import!G1180)</f>
        <v/>
      </c>
      <c r="AI1180" s="36" t="str">
        <f>IF(Mining_Import!H1180="","",Mining_Import!H1180)</f>
        <v/>
      </c>
      <c r="AJ1180" s="36" t="str">
        <f>IF(Mining_Import!I1180="","",Mining_Import!I1180)</f>
        <v/>
      </c>
      <c r="BY1180" s="120" t="str">
        <f t="shared" si="373"/>
        <v/>
      </c>
      <c r="BZ1180" s="184" t="str">
        <f t="shared" si="386"/>
        <v/>
      </c>
      <c r="CA1180" s="37" t="str">
        <f>IFERROR(VLOOKUP($BY1180,Account_Value!$C$2:$F$2500,4,0),"")</f>
        <v/>
      </c>
      <c r="CB1180" s="43" t="str">
        <f t="shared" si="374"/>
        <v/>
      </c>
      <c r="CC1180" s="122" t="str">
        <f>IF($BZ1180="","",SUM($BZ$2:$BZ1180))</f>
        <v/>
      </c>
      <c r="CD1180" s="43" t="str">
        <f>IF($BZ1180="","",$BU$19*(SUM($BZ$2:$BZ1180)))</f>
        <v/>
      </c>
    </row>
    <row r="1181" spans="1:82">
      <c r="A1181" s="4" t="str">
        <f t="shared" si="375"/>
        <v/>
      </c>
      <c r="B1181" s="21" t="str">
        <f>IF(Investments_Import!A1181="","",Investments_Import!A1181)</f>
        <v/>
      </c>
      <c r="C1181" s="22" t="str">
        <f t="shared" si="368"/>
        <v/>
      </c>
      <c r="D1181" s="51" t="str">
        <f t="shared" si="376"/>
        <v/>
      </c>
      <c r="E1181" s="3" t="str">
        <f>IF(Investments_Import!B1181="","",Investments_Import!B1181)</f>
        <v/>
      </c>
      <c r="F1181" s="54" t="str">
        <f t="shared" si="377"/>
        <v xml:space="preserve"> </v>
      </c>
      <c r="G1181" s="54" t="str">
        <f>IF($B1181="","",COUNTIF($F$2:$F1181,$F1181))</f>
        <v/>
      </c>
      <c r="H1181" s="53" t="str">
        <f t="shared" si="378"/>
        <v xml:space="preserve">  </v>
      </c>
      <c r="I1181" s="3" t="str">
        <f>IF(Investments_Import!C1181="","",Investments_Import!C1181)</f>
        <v/>
      </c>
      <c r="J1181" s="108" t="str">
        <f>IF(Investments_Import!D1181="","",Investments_Import!D1181)</f>
        <v/>
      </c>
      <c r="K1181" s="108" t="str">
        <f t="shared" si="379"/>
        <v/>
      </c>
      <c r="L1181" s="47" t="str">
        <f>IF(Investments_Import!E1181="","",Investments_Import!E1181)</f>
        <v/>
      </c>
      <c r="M1181" s="47" t="str">
        <f t="shared" si="369"/>
        <v/>
      </c>
      <c r="N1181" s="31" t="str">
        <f>IF(Investments_Import!F1181="","",Investments_Import!F1181)</f>
        <v/>
      </c>
      <c r="O1181" s="31" t="str">
        <f t="shared" si="370"/>
        <v/>
      </c>
      <c r="P1181" s="3" t="str">
        <f>IF(Investments_Import!G1181="","",Investments_Import!G1181)</f>
        <v/>
      </c>
      <c r="Q1181" s="3" t="str">
        <f>IF(Investments_Import!H1181="","",Investments_Import!H1181)</f>
        <v/>
      </c>
      <c r="R1181" s="37" t="str">
        <f t="shared" si="371"/>
        <v/>
      </c>
      <c r="S1181" s="37" t="str">
        <f t="shared" si="372"/>
        <v/>
      </c>
      <c r="U1181" s="36" t="str">
        <f>IF(Mining_Import!A1181="","",Mining_Import!A1181)</f>
        <v/>
      </c>
      <c r="V1181" s="22" t="str">
        <f t="shared" si="380"/>
        <v/>
      </c>
      <c r="W1181" s="127" t="str">
        <f t="shared" si="381"/>
        <v/>
      </c>
      <c r="X1181" s="127" t="str">
        <f t="shared" si="382"/>
        <v/>
      </c>
      <c r="Y1181" s="127" t="str">
        <f t="shared" si="383"/>
        <v/>
      </c>
      <c r="Z1181" s="36" t="str">
        <f>IF(Mining_Import!B1181="","",Mining_Import!B1181)</f>
        <v/>
      </c>
      <c r="AA1181" s="184" t="str">
        <f>IF(Mining_Import!$C1181="","",Mining_Import!$C1181)</f>
        <v/>
      </c>
      <c r="AB1181" s="122" t="str">
        <f t="shared" si="384"/>
        <v/>
      </c>
      <c r="AC1181" s="122" t="str">
        <f>IF($Y1181&gt;Dashboard!$Q$19,$AB1181,"")</f>
        <v/>
      </c>
      <c r="AD1181" s="43" t="str">
        <f t="shared" si="385"/>
        <v/>
      </c>
      <c r="AE1181" s="36" t="str">
        <f>IF(Mining_Import!D1181="","",Mining_Import!D1181)</f>
        <v/>
      </c>
      <c r="AF1181" s="36" t="str">
        <f>IF(Mining_Import!E1181="","",Mining_Import!E1181)</f>
        <v/>
      </c>
      <c r="AG1181" s="36" t="str">
        <f>IF(Mining_Import!F1181="","",Mining_Import!F1181)</f>
        <v/>
      </c>
      <c r="AH1181" s="36" t="str">
        <f>IF(Mining_Import!G1181="","",Mining_Import!G1181)</f>
        <v/>
      </c>
      <c r="AI1181" s="36" t="str">
        <f>IF(Mining_Import!H1181="","",Mining_Import!H1181)</f>
        <v/>
      </c>
      <c r="AJ1181" s="36" t="str">
        <f>IF(Mining_Import!I1181="","",Mining_Import!I1181)</f>
        <v/>
      </c>
      <c r="BY1181" s="120" t="str">
        <f t="shared" si="373"/>
        <v/>
      </c>
      <c r="BZ1181" s="184" t="str">
        <f t="shared" si="386"/>
        <v/>
      </c>
      <c r="CA1181" s="37" t="str">
        <f>IFERROR(VLOOKUP($BY1181,Account_Value!$C$2:$F$2500,4,0),"")</f>
        <v/>
      </c>
      <c r="CB1181" s="43" t="str">
        <f t="shared" si="374"/>
        <v/>
      </c>
      <c r="CC1181" s="122" t="str">
        <f>IF($BZ1181="","",SUM($BZ$2:$BZ1181))</f>
        <v/>
      </c>
      <c r="CD1181" s="43" t="str">
        <f>IF($BZ1181="","",$BU$19*(SUM($BZ$2:$BZ1181)))</f>
        <v/>
      </c>
    </row>
    <row r="1182" spans="1:82">
      <c r="A1182" s="4" t="str">
        <f t="shared" si="375"/>
        <v/>
      </c>
      <c r="B1182" s="21" t="str">
        <f>IF(Investments_Import!A1182="","",Investments_Import!A1182)</f>
        <v/>
      </c>
      <c r="C1182" s="22" t="str">
        <f t="shared" si="368"/>
        <v/>
      </c>
      <c r="D1182" s="51" t="str">
        <f t="shared" si="376"/>
        <v/>
      </c>
      <c r="E1182" s="3" t="str">
        <f>IF(Investments_Import!B1182="","",Investments_Import!B1182)</f>
        <v/>
      </c>
      <c r="F1182" s="54" t="str">
        <f t="shared" si="377"/>
        <v xml:space="preserve"> </v>
      </c>
      <c r="G1182" s="54" t="str">
        <f>IF($B1182="","",COUNTIF($F$2:$F1182,$F1182))</f>
        <v/>
      </c>
      <c r="H1182" s="53" t="str">
        <f t="shared" si="378"/>
        <v xml:space="preserve">  </v>
      </c>
      <c r="I1182" s="3" t="str">
        <f>IF(Investments_Import!C1182="","",Investments_Import!C1182)</f>
        <v/>
      </c>
      <c r="J1182" s="108" t="str">
        <f>IF(Investments_Import!D1182="","",Investments_Import!D1182)</f>
        <v/>
      </c>
      <c r="K1182" s="108" t="str">
        <f t="shared" si="379"/>
        <v/>
      </c>
      <c r="L1182" s="47" t="str">
        <f>IF(Investments_Import!E1182="","",Investments_Import!E1182)</f>
        <v/>
      </c>
      <c r="M1182" s="47" t="str">
        <f t="shared" si="369"/>
        <v/>
      </c>
      <c r="N1182" s="31" t="str">
        <f>IF(Investments_Import!F1182="","",Investments_Import!F1182)</f>
        <v/>
      </c>
      <c r="O1182" s="31" t="str">
        <f t="shared" si="370"/>
        <v/>
      </c>
      <c r="P1182" s="3" t="str">
        <f>IF(Investments_Import!G1182="","",Investments_Import!G1182)</f>
        <v/>
      </c>
      <c r="Q1182" s="3" t="str">
        <f>IF(Investments_Import!H1182="","",Investments_Import!H1182)</f>
        <v/>
      </c>
      <c r="R1182" s="37" t="str">
        <f t="shared" si="371"/>
        <v/>
      </c>
      <c r="S1182" s="37" t="str">
        <f t="shared" si="372"/>
        <v/>
      </c>
      <c r="U1182" s="36" t="str">
        <f>IF(Mining_Import!A1182="","",Mining_Import!A1182)</f>
        <v/>
      </c>
      <c r="V1182" s="22" t="str">
        <f t="shared" si="380"/>
        <v/>
      </c>
      <c r="W1182" s="127" t="str">
        <f t="shared" si="381"/>
        <v/>
      </c>
      <c r="X1182" s="127" t="str">
        <f t="shared" si="382"/>
        <v/>
      </c>
      <c r="Y1182" s="127" t="str">
        <f t="shared" si="383"/>
        <v/>
      </c>
      <c r="Z1182" s="36" t="str">
        <f>IF(Mining_Import!B1182="","",Mining_Import!B1182)</f>
        <v/>
      </c>
      <c r="AA1182" s="184" t="str">
        <f>IF(Mining_Import!$C1182="","",Mining_Import!$C1182)</f>
        <v/>
      </c>
      <c r="AB1182" s="122" t="str">
        <f t="shared" si="384"/>
        <v/>
      </c>
      <c r="AC1182" s="122" t="str">
        <f>IF($Y1182&gt;Dashboard!$Q$19,$AB1182,"")</f>
        <v/>
      </c>
      <c r="AD1182" s="43" t="str">
        <f t="shared" si="385"/>
        <v/>
      </c>
      <c r="AE1182" s="36" t="str">
        <f>IF(Mining_Import!D1182="","",Mining_Import!D1182)</f>
        <v/>
      </c>
      <c r="AF1182" s="36" t="str">
        <f>IF(Mining_Import!E1182="","",Mining_Import!E1182)</f>
        <v/>
      </c>
      <c r="AG1182" s="36" t="str">
        <f>IF(Mining_Import!F1182="","",Mining_Import!F1182)</f>
        <v/>
      </c>
      <c r="AH1182" s="36" t="str">
        <f>IF(Mining_Import!G1182="","",Mining_Import!G1182)</f>
        <v/>
      </c>
      <c r="AI1182" s="36" t="str">
        <f>IF(Mining_Import!H1182="","",Mining_Import!H1182)</f>
        <v/>
      </c>
      <c r="AJ1182" s="36" t="str">
        <f>IF(Mining_Import!I1182="","",Mining_Import!I1182)</f>
        <v/>
      </c>
      <c r="BY1182" s="120" t="str">
        <f t="shared" si="373"/>
        <v/>
      </c>
      <c r="BZ1182" s="184" t="str">
        <f t="shared" si="386"/>
        <v/>
      </c>
      <c r="CA1182" s="37" t="str">
        <f>IFERROR(VLOOKUP($BY1182,Account_Value!$C$2:$F$2500,4,0),"")</f>
        <v/>
      </c>
      <c r="CB1182" s="43" t="str">
        <f t="shared" si="374"/>
        <v/>
      </c>
      <c r="CC1182" s="122" t="str">
        <f>IF($BZ1182="","",SUM($BZ$2:$BZ1182))</f>
        <v/>
      </c>
      <c r="CD1182" s="43" t="str">
        <f>IF($BZ1182="","",$BU$19*(SUM($BZ$2:$BZ1182)))</f>
        <v/>
      </c>
    </row>
    <row r="1183" spans="1:82">
      <c r="A1183" s="4" t="str">
        <f t="shared" si="375"/>
        <v/>
      </c>
      <c r="B1183" s="21" t="str">
        <f>IF(Investments_Import!A1183="","",Investments_Import!A1183)</f>
        <v/>
      </c>
      <c r="C1183" s="22" t="str">
        <f t="shared" si="368"/>
        <v/>
      </c>
      <c r="D1183" s="51" t="str">
        <f t="shared" si="376"/>
        <v/>
      </c>
      <c r="E1183" s="3" t="str">
        <f>IF(Investments_Import!B1183="","",Investments_Import!B1183)</f>
        <v/>
      </c>
      <c r="F1183" s="54" t="str">
        <f t="shared" si="377"/>
        <v xml:space="preserve"> </v>
      </c>
      <c r="G1183" s="54" t="str">
        <f>IF($B1183="","",COUNTIF($F$2:$F1183,$F1183))</f>
        <v/>
      </c>
      <c r="H1183" s="53" t="str">
        <f t="shared" si="378"/>
        <v xml:space="preserve">  </v>
      </c>
      <c r="I1183" s="3" t="str">
        <f>IF(Investments_Import!C1183="","",Investments_Import!C1183)</f>
        <v/>
      </c>
      <c r="J1183" s="108" t="str">
        <f>IF(Investments_Import!D1183="","",Investments_Import!D1183)</f>
        <v/>
      </c>
      <c r="K1183" s="108" t="str">
        <f t="shared" si="379"/>
        <v/>
      </c>
      <c r="L1183" s="47" t="str">
        <f>IF(Investments_Import!E1183="","",Investments_Import!E1183)</f>
        <v/>
      </c>
      <c r="M1183" s="47" t="str">
        <f t="shared" si="369"/>
        <v/>
      </c>
      <c r="N1183" s="31" t="str">
        <f>IF(Investments_Import!F1183="","",Investments_Import!F1183)</f>
        <v/>
      </c>
      <c r="O1183" s="31" t="str">
        <f t="shared" si="370"/>
        <v/>
      </c>
      <c r="P1183" s="3" t="str">
        <f>IF(Investments_Import!G1183="","",Investments_Import!G1183)</f>
        <v/>
      </c>
      <c r="Q1183" s="3" t="str">
        <f>IF(Investments_Import!H1183="","",Investments_Import!H1183)</f>
        <v/>
      </c>
      <c r="R1183" s="37" t="str">
        <f t="shared" si="371"/>
        <v/>
      </c>
      <c r="S1183" s="37" t="str">
        <f t="shared" si="372"/>
        <v/>
      </c>
      <c r="U1183" s="36" t="str">
        <f>IF(Mining_Import!A1183="","",Mining_Import!A1183)</f>
        <v/>
      </c>
      <c r="V1183" s="22" t="str">
        <f t="shared" si="380"/>
        <v/>
      </c>
      <c r="W1183" s="127" t="str">
        <f t="shared" si="381"/>
        <v/>
      </c>
      <c r="X1183" s="127" t="str">
        <f t="shared" si="382"/>
        <v/>
      </c>
      <c r="Y1183" s="127" t="str">
        <f t="shared" si="383"/>
        <v/>
      </c>
      <c r="Z1183" s="36" t="str">
        <f>IF(Mining_Import!B1183="","",Mining_Import!B1183)</f>
        <v/>
      </c>
      <c r="AA1183" s="184" t="str">
        <f>IF(Mining_Import!$C1183="","",Mining_Import!$C1183)</f>
        <v/>
      </c>
      <c r="AB1183" s="122" t="str">
        <f t="shared" si="384"/>
        <v/>
      </c>
      <c r="AC1183" s="122" t="str">
        <f>IF($Y1183&gt;Dashboard!$Q$19,$AB1183,"")</f>
        <v/>
      </c>
      <c r="AD1183" s="43" t="str">
        <f t="shared" si="385"/>
        <v/>
      </c>
      <c r="AE1183" s="36" t="str">
        <f>IF(Mining_Import!D1183="","",Mining_Import!D1183)</f>
        <v/>
      </c>
      <c r="AF1183" s="36" t="str">
        <f>IF(Mining_Import!E1183="","",Mining_Import!E1183)</f>
        <v/>
      </c>
      <c r="AG1183" s="36" t="str">
        <f>IF(Mining_Import!F1183="","",Mining_Import!F1183)</f>
        <v/>
      </c>
      <c r="AH1183" s="36" t="str">
        <f>IF(Mining_Import!G1183="","",Mining_Import!G1183)</f>
        <v/>
      </c>
      <c r="AI1183" s="36" t="str">
        <f>IF(Mining_Import!H1183="","",Mining_Import!H1183)</f>
        <v/>
      </c>
      <c r="AJ1183" s="36" t="str">
        <f>IF(Mining_Import!I1183="","",Mining_Import!I1183)</f>
        <v/>
      </c>
      <c r="BY1183" s="120" t="str">
        <f t="shared" si="373"/>
        <v/>
      </c>
      <c r="BZ1183" s="184" t="str">
        <f t="shared" si="386"/>
        <v/>
      </c>
      <c r="CA1183" s="37" t="str">
        <f>IFERROR(VLOOKUP($BY1183,Account_Value!$C$2:$F$2500,4,0),"")</f>
        <v/>
      </c>
      <c r="CB1183" s="43" t="str">
        <f t="shared" si="374"/>
        <v/>
      </c>
      <c r="CC1183" s="122" t="str">
        <f>IF($BZ1183="","",SUM($BZ$2:$BZ1183))</f>
        <v/>
      </c>
      <c r="CD1183" s="43" t="str">
        <f>IF($BZ1183="","",$BU$19*(SUM($BZ$2:$BZ1183)))</f>
        <v/>
      </c>
    </row>
    <row r="1184" spans="1:82">
      <c r="A1184" s="4" t="str">
        <f t="shared" si="375"/>
        <v/>
      </c>
      <c r="B1184" s="21" t="str">
        <f>IF(Investments_Import!A1184="","",Investments_Import!A1184)</f>
        <v/>
      </c>
      <c r="C1184" s="22" t="str">
        <f t="shared" si="368"/>
        <v/>
      </c>
      <c r="D1184" s="51" t="str">
        <f t="shared" si="376"/>
        <v/>
      </c>
      <c r="E1184" s="3" t="str">
        <f>IF(Investments_Import!B1184="","",Investments_Import!B1184)</f>
        <v/>
      </c>
      <c r="F1184" s="54" t="str">
        <f t="shared" si="377"/>
        <v xml:space="preserve"> </v>
      </c>
      <c r="G1184" s="54" t="str">
        <f>IF($B1184="","",COUNTIF($F$2:$F1184,$F1184))</f>
        <v/>
      </c>
      <c r="H1184" s="53" t="str">
        <f t="shared" si="378"/>
        <v xml:space="preserve">  </v>
      </c>
      <c r="I1184" s="3" t="str">
        <f>IF(Investments_Import!C1184="","",Investments_Import!C1184)</f>
        <v/>
      </c>
      <c r="J1184" s="108" t="str">
        <f>IF(Investments_Import!D1184="","",Investments_Import!D1184)</f>
        <v/>
      </c>
      <c r="K1184" s="108" t="str">
        <f t="shared" si="379"/>
        <v/>
      </c>
      <c r="L1184" s="47" t="str">
        <f>IF(Investments_Import!E1184="","",Investments_Import!E1184)</f>
        <v/>
      </c>
      <c r="M1184" s="47" t="str">
        <f t="shared" si="369"/>
        <v/>
      </c>
      <c r="N1184" s="31" t="str">
        <f>IF(Investments_Import!F1184="","",Investments_Import!F1184)</f>
        <v/>
      </c>
      <c r="O1184" s="31" t="str">
        <f t="shared" si="370"/>
        <v/>
      </c>
      <c r="P1184" s="3" t="str">
        <f>IF(Investments_Import!G1184="","",Investments_Import!G1184)</f>
        <v/>
      </c>
      <c r="Q1184" s="3" t="str">
        <f>IF(Investments_Import!H1184="","",Investments_Import!H1184)</f>
        <v/>
      </c>
      <c r="R1184" s="37" t="str">
        <f t="shared" si="371"/>
        <v/>
      </c>
      <c r="S1184" s="37" t="str">
        <f t="shared" si="372"/>
        <v/>
      </c>
      <c r="U1184" s="36" t="str">
        <f>IF(Mining_Import!A1184="","",Mining_Import!A1184)</f>
        <v/>
      </c>
      <c r="V1184" s="22" t="str">
        <f t="shared" si="380"/>
        <v/>
      </c>
      <c r="W1184" s="127" t="str">
        <f t="shared" si="381"/>
        <v/>
      </c>
      <c r="X1184" s="127" t="str">
        <f t="shared" si="382"/>
        <v/>
      </c>
      <c r="Y1184" s="127" t="str">
        <f t="shared" si="383"/>
        <v/>
      </c>
      <c r="Z1184" s="36" t="str">
        <f>IF(Mining_Import!B1184="","",Mining_Import!B1184)</f>
        <v/>
      </c>
      <c r="AA1184" s="184" t="str">
        <f>IF(Mining_Import!$C1184="","",Mining_Import!$C1184)</f>
        <v/>
      </c>
      <c r="AB1184" s="122" t="str">
        <f t="shared" si="384"/>
        <v/>
      </c>
      <c r="AC1184" s="122" t="str">
        <f>IF($Y1184&gt;Dashboard!$Q$19,$AB1184,"")</f>
        <v/>
      </c>
      <c r="AD1184" s="43" t="str">
        <f t="shared" si="385"/>
        <v/>
      </c>
      <c r="AE1184" s="36" t="str">
        <f>IF(Mining_Import!D1184="","",Mining_Import!D1184)</f>
        <v/>
      </c>
      <c r="AF1184" s="36" t="str">
        <f>IF(Mining_Import!E1184="","",Mining_Import!E1184)</f>
        <v/>
      </c>
      <c r="AG1184" s="36" t="str">
        <f>IF(Mining_Import!F1184="","",Mining_Import!F1184)</f>
        <v/>
      </c>
      <c r="AH1184" s="36" t="str">
        <f>IF(Mining_Import!G1184="","",Mining_Import!G1184)</f>
        <v/>
      </c>
      <c r="AI1184" s="36" t="str">
        <f>IF(Mining_Import!H1184="","",Mining_Import!H1184)</f>
        <v/>
      </c>
      <c r="AJ1184" s="36" t="str">
        <f>IF(Mining_Import!I1184="","",Mining_Import!I1184)</f>
        <v/>
      </c>
      <c r="BY1184" s="120" t="str">
        <f t="shared" si="373"/>
        <v/>
      </c>
      <c r="BZ1184" s="184" t="str">
        <f t="shared" si="386"/>
        <v/>
      </c>
      <c r="CA1184" s="37" t="str">
        <f>IFERROR(VLOOKUP($BY1184,Account_Value!$C$2:$F$2500,4,0),"")</f>
        <v/>
      </c>
      <c r="CB1184" s="43" t="str">
        <f t="shared" si="374"/>
        <v/>
      </c>
      <c r="CC1184" s="122" t="str">
        <f>IF($BZ1184="","",SUM($BZ$2:$BZ1184))</f>
        <v/>
      </c>
      <c r="CD1184" s="43" t="str">
        <f>IF($BZ1184="","",$BU$19*(SUM($BZ$2:$BZ1184)))</f>
        <v/>
      </c>
    </row>
    <row r="1185" spans="1:82">
      <c r="A1185" s="4" t="str">
        <f t="shared" si="375"/>
        <v/>
      </c>
      <c r="B1185" s="21" t="str">
        <f>IF(Investments_Import!A1185="","",Investments_Import!A1185)</f>
        <v/>
      </c>
      <c r="C1185" s="22" t="str">
        <f t="shared" si="368"/>
        <v/>
      </c>
      <c r="D1185" s="51" t="str">
        <f t="shared" si="376"/>
        <v/>
      </c>
      <c r="E1185" s="3" t="str">
        <f>IF(Investments_Import!B1185="","",Investments_Import!B1185)</f>
        <v/>
      </c>
      <c r="F1185" s="54" t="str">
        <f t="shared" si="377"/>
        <v xml:space="preserve"> </v>
      </c>
      <c r="G1185" s="54" t="str">
        <f>IF($B1185="","",COUNTIF($F$2:$F1185,$F1185))</f>
        <v/>
      </c>
      <c r="H1185" s="53" t="str">
        <f t="shared" si="378"/>
        <v xml:space="preserve">  </v>
      </c>
      <c r="I1185" s="3" t="str">
        <f>IF(Investments_Import!C1185="","",Investments_Import!C1185)</f>
        <v/>
      </c>
      <c r="J1185" s="108" t="str">
        <f>IF(Investments_Import!D1185="","",Investments_Import!D1185)</f>
        <v/>
      </c>
      <c r="K1185" s="108" t="str">
        <f t="shared" si="379"/>
        <v/>
      </c>
      <c r="L1185" s="47" t="str">
        <f>IF(Investments_Import!E1185="","",Investments_Import!E1185)</f>
        <v/>
      </c>
      <c r="M1185" s="47" t="str">
        <f t="shared" si="369"/>
        <v/>
      </c>
      <c r="N1185" s="31" t="str">
        <f>IF(Investments_Import!F1185="","",Investments_Import!F1185)</f>
        <v/>
      </c>
      <c r="O1185" s="31" t="str">
        <f t="shared" si="370"/>
        <v/>
      </c>
      <c r="P1185" s="3" t="str">
        <f>IF(Investments_Import!G1185="","",Investments_Import!G1185)</f>
        <v/>
      </c>
      <c r="Q1185" s="3" t="str">
        <f>IF(Investments_Import!H1185="","",Investments_Import!H1185)</f>
        <v/>
      </c>
      <c r="R1185" s="37" t="str">
        <f t="shared" si="371"/>
        <v/>
      </c>
      <c r="S1185" s="37" t="str">
        <f t="shared" si="372"/>
        <v/>
      </c>
      <c r="U1185" s="36" t="str">
        <f>IF(Mining_Import!A1185="","",Mining_Import!A1185)</f>
        <v/>
      </c>
      <c r="V1185" s="22" t="str">
        <f t="shared" si="380"/>
        <v/>
      </c>
      <c r="W1185" s="127" t="str">
        <f t="shared" si="381"/>
        <v/>
      </c>
      <c r="X1185" s="127" t="str">
        <f t="shared" si="382"/>
        <v/>
      </c>
      <c r="Y1185" s="127" t="str">
        <f t="shared" si="383"/>
        <v/>
      </c>
      <c r="Z1185" s="36" t="str">
        <f>IF(Mining_Import!B1185="","",Mining_Import!B1185)</f>
        <v/>
      </c>
      <c r="AA1185" s="184" t="str">
        <f>IF(Mining_Import!$C1185="","",Mining_Import!$C1185)</f>
        <v/>
      </c>
      <c r="AB1185" s="122" t="str">
        <f t="shared" si="384"/>
        <v/>
      </c>
      <c r="AC1185" s="122" t="str">
        <f>IF($Y1185&gt;Dashboard!$Q$19,$AB1185,"")</f>
        <v/>
      </c>
      <c r="AD1185" s="43" t="str">
        <f t="shared" si="385"/>
        <v/>
      </c>
      <c r="AE1185" s="36" t="str">
        <f>IF(Mining_Import!D1185="","",Mining_Import!D1185)</f>
        <v/>
      </c>
      <c r="AF1185" s="36" t="str">
        <f>IF(Mining_Import!E1185="","",Mining_Import!E1185)</f>
        <v/>
      </c>
      <c r="AG1185" s="36" t="str">
        <f>IF(Mining_Import!F1185="","",Mining_Import!F1185)</f>
        <v/>
      </c>
      <c r="AH1185" s="36" t="str">
        <f>IF(Mining_Import!G1185="","",Mining_Import!G1185)</f>
        <v/>
      </c>
      <c r="AI1185" s="36" t="str">
        <f>IF(Mining_Import!H1185="","",Mining_Import!H1185)</f>
        <v/>
      </c>
      <c r="AJ1185" s="36" t="str">
        <f>IF(Mining_Import!I1185="","",Mining_Import!I1185)</f>
        <v/>
      </c>
      <c r="BY1185" s="120" t="str">
        <f t="shared" si="373"/>
        <v/>
      </c>
      <c r="BZ1185" s="184" t="str">
        <f t="shared" si="386"/>
        <v/>
      </c>
      <c r="CA1185" s="37" t="str">
        <f>IFERROR(VLOOKUP($BY1185,Account_Value!$C$2:$F$2500,4,0),"")</f>
        <v/>
      </c>
      <c r="CB1185" s="43" t="str">
        <f t="shared" si="374"/>
        <v/>
      </c>
      <c r="CC1185" s="122" t="str">
        <f>IF($BZ1185="","",SUM($BZ$2:$BZ1185))</f>
        <v/>
      </c>
      <c r="CD1185" s="43" t="str">
        <f>IF($BZ1185="","",$BU$19*(SUM($BZ$2:$BZ1185)))</f>
        <v/>
      </c>
    </row>
    <row r="1186" spans="1:82">
      <c r="A1186" s="4" t="str">
        <f t="shared" si="375"/>
        <v/>
      </c>
      <c r="B1186" s="21" t="str">
        <f>IF(Investments_Import!A1186="","",Investments_Import!A1186)</f>
        <v/>
      </c>
      <c r="C1186" s="22" t="str">
        <f t="shared" si="368"/>
        <v/>
      </c>
      <c r="D1186" s="51" t="str">
        <f t="shared" si="376"/>
        <v/>
      </c>
      <c r="E1186" s="3" t="str">
        <f>IF(Investments_Import!B1186="","",Investments_Import!B1186)</f>
        <v/>
      </c>
      <c r="F1186" s="54" t="str">
        <f t="shared" si="377"/>
        <v xml:space="preserve"> </v>
      </c>
      <c r="G1186" s="54" t="str">
        <f>IF($B1186="","",COUNTIF($F$2:$F1186,$F1186))</f>
        <v/>
      </c>
      <c r="H1186" s="53" t="str">
        <f t="shared" si="378"/>
        <v xml:space="preserve">  </v>
      </c>
      <c r="I1186" s="3" t="str">
        <f>IF(Investments_Import!C1186="","",Investments_Import!C1186)</f>
        <v/>
      </c>
      <c r="J1186" s="108" t="str">
        <f>IF(Investments_Import!D1186="","",Investments_Import!D1186)</f>
        <v/>
      </c>
      <c r="K1186" s="108" t="str">
        <f t="shared" si="379"/>
        <v/>
      </c>
      <c r="L1186" s="47" t="str">
        <f>IF(Investments_Import!E1186="","",Investments_Import!E1186)</f>
        <v/>
      </c>
      <c r="M1186" s="47" t="str">
        <f t="shared" si="369"/>
        <v/>
      </c>
      <c r="N1186" s="31" t="str">
        <f>IF(Investments_Import!F1186="","",Investments_Import!F1186)</f>
        <v/>
      </c>
      <c r="O1186" s="31" t="str">
        <f t="shared" si="370"/>
        <v/>
      </c>
      <c r="P1186" s="3" t="str">
        <f>IF(Investments_Import!G1186="","",Investments_Import!G1186)</f>
        <v/>
      </c>
      <c r="Q1186" s="3" t="str">
        <f>IF(Investments_Import!H1186="","",Investments_Import!H1186)</f>
        <v/>
      </c>
      <c r="R1186" s="37" t="str">
        <f t="shared" si="371"/>
        <v/>
      </c>
      <c r="S1186" s="37" t="str">
        <f t="shared" si="372"/>
        <v/>
      </c>
      <c r="U1186" s="36" t="str">
        <f>IF(Mining_Import!A1186="","",Mining_Import!A1186)</f>
        <v/>
      </c>
      <c r="V1186" s="22" t="str">
        <f t="shared" si="380"/>
        <v/>
      </c>
      <c r="W1186" s="127" t="str">
        <f t="shared" si="381"/>
        <v/>
      </c>
      <c r="X1186" s="127" t="str">
        <f t="shared" si="382"/>
        <v/>
      </c>
      <c r="Y1186" s="127" t="str">
        <f t="shared" si="383"/>
        <v/>
      </c>
      <c r="Z1186" s="36" t="str">
        <f>IF(Mining_Import!B1186="","",Mining_Import!B1186)</f>
        <v/>
      </c>
      <c r="AA1186" s="184" t="str">
        <f>IF(Mining_Import!$C1186="","",Mining_Import!$C1186)</f>
        <v/>
      </c>
      <c r="AB1186" s="122" t="str">
        <f t="shared" si="384"/>
        <v/>
      </c>
      <c r="AC1186" s="122" t="str">
        <f>IF($Y1186&gt;Dashboard!$Q$19,$AB1186,"")</f>
        <v/>
      </c>
      <c r="AD1186" s="43" t="str">
        <f t="shared" si="385"/>
        <v/>
      </c>
      <c r="AE1186" s="36" t="str">
        <f>IF(Mining_Import!D1186="","",Mining_Import!D1186)</f>
        <v/>
      </c>
      <c r="AF1186" s="36" t="str">
        <f>IF(Mining_Import!E1186="","",Mining_Import!E1186)</f>
        <v/>
      </c>
      <c r="AG1186" s="36" t="str">
        <f>IF(Mining_Import!F1186="","",Mining_Import!F1186)</f>
        <v/>
      </c>
      <c r="AH1186" s="36" t="str">
        <f>IF(Mining_Import!G1186="","",Mining_Import!G1186)</f>
        <v/>
      </c>
      <c r="AI1186" s="36" t="str">
        <f>IF(Mining_Import!H1186="","",Mining_Import!H1186)</f>
        <v/>
      </c>
      <c r="AJ1186" s="36" t="str">
        <f>IF(Mining_Import!I1186="","",Mining_Import!I1186)</f>
        <v/>
      </c>
      <c r="BY1186" s="120" t="str">
        <f t="shared" si="373"/>
        <v/>
      </c>
      <c r="BZ1186" s="184" t="str">
        <f t="shared" si="386"/>
        <v/>
      </c>
      <c r="CA1186" s="37" t="str">
        <f>IFERROR(VLOOKUP($BY1186,Account_Value!$C$2:$F$2500,4,0),"")</f>
        <v/>
      </c>
      <c r="CB1186" s="43" t="str">
        <f t="shared" si="374"/>
        <v/>
      </c>
      <c r="CC1186" s="122" t="str">
        <f>IF($BZ1186="","",SUM($BZ$2:$BZ1186))</f>
        <v/>
      </c>
      <c r="CD1186" s="43" t="str">
        <f>IF($BZ1186="","",$BU$19*(SUM($BZ$2:$BZ1186)))</f>
        <v/>
      </c>
    </row>
    <row r="1187" spans="1:82">
      <c r="A1187" s="4" t="str">
        <f t="shared" si="375"/>
        <v/>
      </c>
      <c r="B1187" s="21" t="str">
        <f>IF(Investments_Import!A1187="","",Investments_Import!A1187)</f>
        <v/>
      </c>
      <c r="C1187" s="22" t="str">
        <f t="shared" si="368"/>
        <v/>
      </c>
      <c r="D1187" s="51" t="str">
        <f t="shared" si="376"/>
        <v/>
      </c>
      <c r="E1187" s="3" t="str">
        <f>IF(Investments_Import!B1187="","",Investments_Import!B1187)</f>
        <v/>
      </c>
      <c r="F1187" s="54" t="str">
        <f t="shared" si="377"/>
        <v xml:space="preserve"> </v>
      </c>
      <c r="G1187" s="54" t="str">
        <f>IF($B1187="","",COUNTIF($F$2:$F1187,$F1187))</f>
        <v/>
      </c>
      <c r="H1187" s="53" t="str">
        <f t="shared" si="378"/>
        <v xml:space="preserve">  </v>
      </c>
      <c r="I1187" s="3" t="str">
        <f>IF(Investments_Import!C1187="","",Investments_Import!C1187)</f>
        <v/>
      </c>
      <c r="J1187" s="108" t="str">
        <f>IF(Investments_Import!D1187="","",Investments_Import!D1187)</f>
        <v/>
      </c>
      <c r="K1187" s="108" t="str">
        <f t="shared" si="379"/>
        <v/>
      </c>
      <c r="L1187" s="47" t="str">
        <f>IF(Investments_Import!E1187="","",Investments_Import!E1187)</f>
        <v/>
      </c>
      <c r="M1187" s="47" t="str">
        <f t="shared" si="369"/>
        <v/>
      </c>
      <c r="N1187" s="31" t="str">
        <f>IF(Investments_Import!F1187="","",Investments_Import!F1187)</f>
        <v/>
      </c>
      <c r="O1187" s="31" t="str">
        <f t="shared" si="370"/>
        <v/>
      </c>
      <c r="P1187" s="3" t="str">
        <f>IF(Investments_Import!G1187="","",Investments_Import!G1187)</f>
        <v/>
      </c>
      <c r="Q1187" s="3" t="str">
        <f>IF(Investments_Import!H1187="","",Investments_Import!H1187)</f>
        <v/>
      </c>
      <c r="R1187" s="37" t="str">
        <f t="shared" si="371"/>
        <v/>
      </c>
      <c r="S1187" s="37" t="str">
        <f t="shared" si="372"/>
        <v/>
      </c>
      <c r="U1187" s="36" t="str">
        <f>IF(Mining_Import!A1187="","",Mining_Import!A1187)</f>
        <v/>
      </c>
      <c r="V1187" s="22" t="str">
        <f t="shared" si="380"/>
        <v/>
      </c>
      <c r="W1187" s="127" t="str">
        <f t="shared" si="381"/>
        <v/>
      </c>
      <c r="X1187" s="127" t="str">
        <f t="shared" si="382"/>
        <v/>
      </c>
      <c r="Y1187" s="127" t="str">
        <f t="shared" si="383"/>
        <v/>
      </c>
      <c r="Z1187" s="36" t="str">
        <f>IF(Mining_Import!B1187="","",Mining_Import!B1187)</f>
        <v/>
      </c>
      <c r="AA1187" s="184" t="str">
        <f>IF(Mining_Import!$C1187="","",Mining_Import!$C1187)</f>
        <v/>
      </c>
      <c r="AB1187" s="122" t="str">
        <f t="shared" si="384"/>
        <v/>
      </c>
      <c r="AC1187" s="122" t="str">
        <f>IF($Y1187&gt;Dashboard!$Q$19,$AB1187,"")</f>
        <v/>
      </c>
      <c r="AD1187" s="43" t="str">
        <f t="shared" si="385"/>
        <v/>
      </c>
      <c r="AE1187" s="36" t="str">
        <f>IF(Mining_Import!D1187="","",Mining_Import!D1187)</f>
        <v/>
      </c>
      <c r="AF1187" s="36" t="str">
        <f>IF(Mining_Import!E1187="","",Mining_Import!E1187)</f>
        <v/>
      </c>
      <c r="AG1187" s="36" t="str">
        <f>IF(Mining_Import!F1187="","",Mining_Import!F1187)</f>
        <v/>
      </c>
      <c r="AH1187" s="36" t="str">
        <f>IF(Mining_Import!G1187="","",Mining_Import!G1187)</f>
        <v/>
      </c>
      <c r="AI1187" s="36" t="str">
        <f>IF(Mining_Import!H1187="","",Mining_Import!H1187)</f>
        <v/>
      </c>
      <c r="AJ1187" s="36" t="str">
        <f>IF(Mining_Import!I1187="","",Mining_Import!I1187)</f>
        <v/>
      </c>
      <c r="BY1187" s="120" t="str">
        <f t="shared" si="373"/>
        <v/>
      </c>
      <c r="BZ1187" s="184" t="str">
        <f t="shared" si="386"/>
        <v/>
      </c>
      <c r="CA1187" s="37" t="str">
        <f>IFERROR(VLOOKUP($BY1187,Account_Value!$C$2:$F$2500,4,0),"")</f>
        <v/>
      </c>
      <c r="CB1187" s="43" t="str">
        <f t="shared" si="374"/>
        <v/>
      </c>
      <c r="CC1187" s="122" t="str">
        <f>IF($BZ1187="","",SUM($BZ$2:$BZ1187))</f>
        <v/>
      </c>
      <c r="CD1187" s="43" t="str">
        <f>IF($BZ1187="","",$BU$19*(SUM($BZ$2:$BZ1187)))</f>
        <v/>
      </c>
    </row>
    <row r="1188" spans="1:82">
      <c r="A1188" s="4" t="str">
        <f t="shared" si="375"/>
        <v/>
      </c>
      <c r="B1188" s="21" t="str">
        <f>IF(Investments_Import!A1188="","",Investments_Import!A1188)</f>
        <v/>
      </c>
      <c r="C1188" s="22" t="str">
        <f t="shared" si="368"/>
        <v/>
      </c>
      <c r="D1188" s="51" t="str">
        <f t="shared" si="376"/>
        <v/>
      </c>
      <c r="E1188" s="3" t="str">
        <f>IF(Investments_Import!B1188="","",Investments_Import!B1188)</f>
        <v/>
      </c>
      <c r="F1188" s="54" t="str">
        <f t="shared" si="377"/>
        <v xml:space="preserve"> </v>
      </c>
      <c r="G1188" s="54" t="str">
        <f>IF($B1188="","",COUNTIF($F$2:$F1188,$F1188))</f>
        <v/>
      </c>
      <c r="H1188" s="53" t="str">
        <f t="shared" si="378"/>
        <v xml:space="preserve">  </v>
      </c>
      <c r="I1188" s="3" t="str">
        <f>IF(Investments_Import!C1188="","",Investments_Import!C1188)</f>
        <v/>
      </c>
      <c r="J1188" s="108" t="str">
        <f>IF(Investments_Import!D1188="","",Investments_Import!D1188)</f>
        <v/>
      </c>
      <c r="K1188" s="108" t="str">
        <f t="shared" si="379"/>
        <v/>
      </c>
      <c r="L1188" s="47" t="str">
        <f>IF(Investments_Import!E1188="","",Investments_Import!E1188)</f>
        <v/>
      </c>
      <c r="M1188" s="47" t="str">
        <f t="shared" si="369"/>
        <v/>
      </c>
      <c r="N1188" s="31" t="str">
        <f>IF(Investments_Import!F1188="","",Investments_Import!F1188)</f>
        <v/>
      </c>
      <c r="O1188" s="31" t="str">
        <f t="shared" si="370"/>
        <v/>
      </c>
      <c r="P1188" s="3" t="str">
        <f>IF(Investments_Import!G1188="","",Investments_Import!G1188)</f>
        <v/>
      </c>
      <c r="Q1188" s="3" t="str">
        <f>IF(Investments_Import!H1188="","",Investments_Import!H1188)</f>
        <v/>
      </c>
      <c r="R1188" s="37" t="str">
        <f t="shared" si="371"/>
        <v/>
      </c>
      <c r="S1188" s="37" t="str">
        <f t="shared" si="372"/>
        <v/>
      </c>
      <c r="U1188" s="36" t="str">
        <f>IF(Mining_Import!A1188="","",Mining_Import!A1188)</f>
        <v/>
      </c>
      <c r="V1188" s="22" t="str">
        <f t="shared" si="380"/>
        <v/>
      </c>
      <c r="W1188" s="127" t="str">
        <f t="shared" si="381"/>
        <v/>
      </c>
      <c r="X1188" s="127" t="str">
        <f t="shared" si="382"/>
        <v/>
      </c>
      <c r="Y1188" s="127" t="str">
        <f t="shared" si="383"/>
        <v/>
      </c>
      <c r="Z1188" s="36" t="str">
        <f>IF(Mining_Import!B1188="","",Mining_Import!B1188)</f>
        <v/>
      </c>
      <c r="AA1188" s="184" t="str">
        <f>IF(Mining_Import!$C1188="","",Mining_Import!$C1188)</f>
        <v/>
      </c>
      <c r="AB1188" s="122" t="str">
        <f t="shared" si="384"/>
        <v/>
      </c>
      <c r="AC1188" s="122" t="str">
        <f>IF($Y1188&gt;Dashboard!$Q$19,$AB1188,"")</f>
        <v/>
      </c>
      <c r="AD1188" s="43" t="str">
        <f t="shared" si="385"/>
        <v/>
      </c>
      <c r="AE1188" s="36" t="str">
        <f>IF(Mining_Import!D1188="","",Mining_Import!D1188)</f>
        <v/>
      </c>
      <c r="AF1188" s="36" t="str">
        <f>IF(Mining_Import!E1188="","",Mining_Import!E1188)</f>
        <v/>
      </c>
      <c r="AG1188" s="36" t="str">
        <f>IF(Mining_Import!F1188="","",Mining_Import!F1188)</f>
        <v/>
      </c>
      <c r="AH1188" s="36" t="str">
        <f>IF(Mining_Import!G1188="","",Mining_Import!G1188)</f>
        <v/>
      </c>
      <c r="AI1188" s="36" t="str">
        <f>IF(Mining_Import!H1188="","",Mining_Import!H1188)</f>
        <v/>
      </c>
      <c r="AJ1188" s="36" t="str">
        <f>IF(Mining_Import!I1188="","",Mining_Import!I1188)</f>
        <v/>
      </c>
      <c r="BY1188" s="120" t="str">
        <f t="shared" si="373"/>
        <v/>
      </c>
      <c r="BZ1188" s="184" t="str">
        <f t="shared" si="386"/>
        <v/>
      </c>
      <c r="CA1188" s="37" t="str">
        <f>IFERROR(VLOOKUP($BY1188,Account_Value!$C$2:$F$2500,4,0),"")</f>
        <v/>
      </c>
      <c r="CB1188" s="43" t="str">
        <f t="shared" si="374"/>
        <v/>
      </c>
      <c r="CC1188" s="122" t="str">
        <f>IF($BZ1188="","",SUM($BZ$2:$BZ1188))</f>
        <v/>
      </c>
      <c r="CD1188" s="43" t="str">
        <f>IF($BZ1188="","",$BU$19*(SUM($BZ$2:$BZ1188)))</f>
        <v/>
      </c>
    </row>
    <row r="1189" spans="1:82">
      <c r="A1189" s="4" t="str">
        <f t="shared" si="375"/>
        <v/>
      </c>
      <c r="B1189" s="21" t="str">
        <f>IF(Investments_Import!A1189="","",Investments_Import!A1189)</f>
        <v/>
      </c>
      <c r="C1189" s="22" t="str">
        <f t="shared" si="368"/>
        <v/>
      </c>
      <c r="D1189" s="51" t="str">
        <f t="shared" si="376"/>
        <v/>
      </c>
      <c r="E1189" s="3" t="str">
        <f>IF(Investments_Import!B1189="","",Investments_Import!B1189)</f>
        <v/>
      </c>
      <c r="F1189" s="54" t="str">
        <f t="shared" si="377"/>
        <v xml:space="preserve"> </v>
      </c>
      <c r="G1189" s="54" t="str">
        <f>IF($B1189="","",COUNTIF($F$2:$F1189,$F1189))</f>
        <v/>
      </c>
      <c r="H1189" s="53" t="str">
        <f t="shared" si="378"/>
        <v xml:space="preserve">  </v>
      </c>
      <c r="I1189" s="3" t="str">
        <f>IF(Investments_Import!C1189="","",Investments_Import!C1189)</f>
        <v/>
      </c>
      <c r="J1189" s="108" t="str">
        <f>IF(Investments_Import!D1189="","",Investments_Import!D1189)</f>
        <v/>
      </c>
      <c r="K1189" s="108" t="str">
        <f t="shared" si="379"/>
        <v/>
      </c>
      <c r="L1189" s="47" t="str">
        <f>IF(Investments_Import!E1189="","",Investments_Import!E1189)</f>
        <v/>
      </c>
      <c r="M1189" s="47" t="str">
        <f t="shared" si="369"/>
        <v/>
      </c>
      <c r="N1189" s="31" t="str">
        <f>IF(Investments_Import!F1189="","",Investments_Import!F1189)</f>
        <v/>
      </c>
      <c r="O1189" s="31" t="str">
        <f t="shared" si="370"/>
        <v/>
      </c>
      <c r="P1189" s="3" t="str">
        <f>IF(Investments_Import!G1189="","",Investments_Import!G1189)</f>
        <v/>
      </c>
      <c r="Q1189" s="3" t="str">
        <f>IF(Investments_Import!H1189="","",Investments_Import!H1189)</f>
        <v/>
      </c>
      <c r="R1189" s="37" t="str">
        <f t="shared" si="371"/>
        <v/>
      </c>
      <c r="S1189" s="37" t="str">
        <f t="shared" si="372"/>
        <v/>
      </c>
      <c r="U1189" s="36" t="str">
        <f>IF(Mining_Import!A1189="","",Mining_Import!A1189)</f>
        <v/>
      </c>
      <c r="V1189" s="22" t="str">
        <f t="shared" si="380"/>
        <v/>
      </c>
      <c r="W1189" s="127" t="str">
        <f t="shared" si="381"/>
        <v/>
      </c>
      <c r="X1189" s="127" t="str">
        <f t="shared" si="382"/>
        <v/>
      </c>
      <c r="Y1189" s="127" t="str">
        <f t="shared" si="383"/>
        <v/>
      </c>
      <c r="Z1189" s="36" t="str">
        <f>IF(Mining_Import!B1189="","",Mining_Import!B1189)</f>
        <v/>
      </c>
      <c r="AA1189" s="184" t="str">
        <f>IF(Mining_Import!$C1189="","",Mining_Import!$C1189)</f>
        <v/>
      </c>
      <c r="AB1189" s="122" t="str">
        <f t="shared" si="384"/>
        <v/>
      </c>
      <c r="AC1189" s="122" t="str">
        <f>IF($Y1189&gt;Dashboard!$Q$19,$AB1189,"")</f>
        <v/>
      </c>
      <c r="AD1189" s="43" t="str">
        <f t="shared" si="385"/>
        <v/>
      </c>
      <c r="AE1189" s="36" t="str">
        <f>IF(Mining_Import!D1189="","",Mining_Import!D1189)</f>
        <v/>
      </c>
      <c r="AF1189" s="36" t="str">
        <f>IF(Mining_Import!E1189="","",Mining_Import!E1189)</f>
        <v/>
      </c>
      <c r="AG1189" s="36" t="str">
        <f>IF(Mining_Import!F1189="","",Mining_Import!F1189)</f>
        <v/>
      </c>
      <c r="AH1189" s="36" t="str">
        <f>IF(Mining_Import!G1189="","",Mining_Import!G1189)</f>
        <v/>
      </c>
      <c r="AI1189" s="36" t="str">
        <f>IF(Mining_Import!H1189="","",Mining_Import!H1189)</f>
        <v/>
      </c>
      <c r="AJ1189" s="36" t="str">
        <f>IF(Mining_Import!I1189="","",Mining_Import!I1189)</f>
        <v/>
      </c>
      <c r="BY1189" s="120" t="str">
        <f t="shared" si="373"/>
        <v/>
      </c>
      <c r="BZ1189" s="184" t="str">
        <f t="shared" si="386"/>
        <v/>
      </c>
      <c r="CA1189" s="37" t="str">
        <f>IFERROR(VLOOKUP($BY1189,Account_Value!$C$2:$F$2500,4,0),"")</f>
        <v/>
      </c>
      <c r="CB1189" s="43" t="str">
        <f t="shared" si="374"/>
        <v/>
      </c>
      <c r="CC1189" s="122" t="str">
        <f>IF($BZ1189="","",SUM($BZ$2:$BZ1189))</f>
        <v/>
      </c>
      <c r="CD1189" s="43" t="str">
        <f>IF($BZ1189="","",$BU$19*(SUM($BZ$2:$BZ1189)))</f>
        <v/>
      </c>
    </row>
    <row r="1190" spans="1:82">
      <c r="A1190" s="4" t="str">
        <f t="shared" si="375"/>
        <v/>
      </c>
      <c r="B1190" s="21" t="str">
        <f>IF(Investments_Import!A1190="","",Investments_Import!A1190)</f>
        <v/>
      </c>
      <c r="C1190" s="22" t="str">
        <f t="shared" si="368"/>
        <v/>
      </c>
      <c r="D1190" s="51" t="str">
        <f t="shared" si="376"/>
        <v/>
      </c>
      <c r="E1190" s="3" t="str">
        <f>IF(Investments_Import!B1190="","",Investments_Import!B1190)</f>
        <v/>
      </c>
      <c r="F1190" s="54" t="str">
        <f t="shared" si="377"/>
        <v xml:space="preserve"> </v>
      </c>
      <c r="G1190" s="54" t="str">
        <f>IF($B1190="","",COUNTIF($F$2:$F1190,$F1190))</f>
        <v/>
      </c>
      <c r="H1190" s="53" t="str">
        <f t="shared" si="378"/>
        <v xml:space="preserve">  </v>
      </c>
      <c r="I1190" s="3" t="str">
        <f>IF(Investments_Import!C1190="","",Investments_Import!C1190)</f>
        <v/>
      </c>
      <c r="J1190" s="108" t="str">
        <f>IF(Investments_Import!D1190="","",Investments_Import!D1190)</f>
        <v/>
      </c>
      <c r="K1190" s="108" t="str">
        <f t="shared" si="379"/>
        <v/>
      </c>
      <c r="L1190" s="47" t="str">
        <f>IF(Investments_Import!E1190="","",Investments_Import!E1190)</f>
        <v/>
      </c>
      <c r="M1190" s="47" t="str">
        <f t="shared" si="369"/>
        <v/>
      </c>
      <c r="N1190" s="31" t="str">
        <f>IF(Investments_Import!F1190="","",Investments_Import!F1190)</f>
        <v/>
      </c>
      <c r="O1190" s="31" t="str">
        <f t="shared" si="370"/>
        <v/>
      </c>
      <c r="P1190" s="3" t="str">
        <f>IF(Investments_Import!G1190="","",Investments_Import!G1190)</f>
        <v/>
      </c>
      <c r="Q1190" s="3" t="str">
        <f>IF(Investments_Import!H1190="","",Investments_Import!H1190)</f>
        <v/>
      </c>
      <c r="R1190" s="37" t="str">
        <f t="shared" si="371"/>
        <v/>
      </c>
      <c r="S1190" s="37" t="str">
        <f t="shared" si="372"/>
        <v/>
      </c>
      <c r="U1190" s="36" t="str">
        <f>IF(Mining_Import!A1190="","",Mining_Import!A1190)</f>
        <v/>
      </c>
      <c r="V1190" s="22" t="str">
        <f t="shared" si="380"/>
        <v/>
      </c>
      <c r="W1190" s="127" t="str">
        <f t="shared" si="381"/>
        <v/>
      </c>
      <c r="X1190" s="127" t="str">
        <f t="shared" si="382"/>
        <v/>
      </c>
      <c r="Y1190" s="127" t="str">
        <f t="shared" si="383"/>
        <v/>
      </c>
      <c r="Z1190" s="36" t="str">
        <f>IF(Mining_Import!B1190="","",Mining_Import!B1190)</f>
        <v/>
      </c>
      <c r="AA1190" s="184" t="str">
        <f>IF(Mining_Import!$C1190="","",Mining_Import!$C1190)</f>
        <v/>
      </c>
      <c r="AB1190" s="122" t="str">
        <f t="shared" si="384"/>
        <v/>
      </c>
      <c r="AC1190" s="122" t="str">
        <f>IF($Y1190&gt;Dashboard!$Q$19,$AB1190,"")</f>
        <v/>
      </c>
      <c r="AD1190" s="43" t="str">
        <f t="shared" si="385"/>
        <v/>
      </c>
      <c r="AE1190" s="36" t="str">
        <f>IF(Mining_Import!D1190="","",Mining_Import!D1190)</f>
        <v/>
      </c>
      <c r="AF1190" s="36" t="str">
        <f>IF(Mining_Import!E1190="","",Mining_Import!E1190)</f>
        <v/>
      </c>
      <c r="AG1190" s="36" t="str">
        <f>IF(Mining_Import!F1190="","",Mining_Import!F1190)</f>
        <v/>
      </c>
      <c r="AH1190" s="36" t="str">
        <f>IF(Mining_Import!G1190="","",Mining_Import!G1190)</f>
        <v/>
      </c>
      <c r="AI1190" s="36" t="str">
        <f>IF(Mining_Import!H1190="","",Mining_Import!H1190)</f>
        <v/>
      </c>
      <c r="AJ1190" s="36" t="str">
        <f>IF(Mining_Import!I1190="","",Mining_Import!I1190)</f>
        <v/>
      </c>
      <c r="BY1190" s="120" t="str">
        <f t="shared" si="373"/>
        <v/>
      </c>
      <c r="BZ1190" s="184" t="str">
        <f t="shared" si="386"/>
        <v/>
      </c>
      <c r="CA1190" s="37" t="str">
        <f>IFERROR(VLOOKUP($BY1190,Account_Value!$C$2:$F$2500,4,0),"")</f>
        <v/>
      </c>
      <c r="CB1190" s="43" t="str">
        <f t="shared" si="374"/>
        <v/>
      </c>
      <c r="CC1190" s="122" t="str">
        <f>IF($BZ1190="","",SUM($BZ$2:$BZ1190))</f>
        <v/>
      </c>
      <c r="CD1190" s="43" t="str">
        <f>IF($BZ1190="","",$BU$19*(SUM($BZ$2:$BZ1190)))</f>
        <v/>
      </c>
    </row>
    <row r="1191" spans="1:82">
      <c r="A1191" s="4" t="str">
        <f t="shared" si="375"/>
        <v/>
      </c>
      <c r="B1191" s="21" t="str">
        <f>IF(Investments_Import!A1191="","",Investments_Import!A1191)</f>
        <v/>
      </c>
      <c r="C1191" s="22" t="str">
        <f t="shared" si="368"/>
        <v/>
      </c>
      <c r="D1191" s="51" t="str">
        <f t="shared" si="376"/>
        <v/>
      </c>
      <c r="E1191" s="3" t="str">
        <f>IF(Investments_Import!B1191="","",Investments_Import!B1191)</f>
        <v/>
      </c>
      <c r="F1191" s="54" t="str">
        <f t="shared" si="377"/>
        <v xml:space="preserve"> </v>
      </c>
      <c r="G1191" s="54" t="str">
        <f>IF($B1191="","",COUNTIF($F$2:$F1191,$F1191))</f>
        <v/>
      </c>
      <c r="H1191" s="53" t="str">
        <f t="shared" si="378"/>
        <v xml:space="preserve">  </v>
      </c>
      <c r="I1191" s="3" t="str">
        <f>IF(Investments_Import!C1191="","",Investments_Import!C1191)</f>
        <v/>
      </c>
      <c r="J1191" s="108" t="str">
        <f>IF(Investments_Import!D1191="","",Investments_Import!D1191)</f>
        <v/>
      </c>
      <c r="K1191" s="108" t="str">
        <f t="shared" si="379"/>
        <v/>
      </c>
      <c r="L1191" s="47" t="str">
        <f>IF(Investments_Import!E1191="","",Investments_Import!E1191)</f>
        <v/>
      </c>
      <c r="M1191" s="47" t="str">
        <f t="shared" si="369"/>
        <v/>
      </c>
      <c r="N1191" s="31" t="str">
        <f>IF(Investments_Import!F1191="","",Investments_Import!F1191)</f>
        <v/>
      </c>
      <c r="O1191" s="31" t="str">
        <f t="shared" si="370"/>
        <v/>
      </c>
      <c r="P1191" s="3" t="str">
        <f>IF(Investments_Import!G1191="","",Investments_Import!G1191)</f>
        <v/>
      </c>
      <c r="Q1191" s="3" t="str">
        <f>IF(Investments_Import!H1191="","",Investments_Import!H1191)</f>
        <v/>
      </c>
      <c r="R1191" s="37" t="str">
        <f t="shared" si="371"/>
        <v/>
      </c>
      <c r="S1191" s="37" t="str">
        <f t="shared" si="372"/>
        <v/>
      </c>
      <c r="U1191" s="36" t="str">
        <f>IF(Mining_Import!A1191="","",Mining_Import!A1191)</f>
        <v/>
      </c>
      <c r="V1191" s="22" t="str">
        <f t="shared" si="380"/>
        <v/>
      </c>
      <c r="W1191" s="127" t="str">
        <f t="shared" si="381"/>
        <v/>
      </c>
      <c r="X1191" s="127" t="str">
        <f t="shared" si="382"/>
        <v/>
      </c>
      <c r="Y1191" s="127" t="str">
        <f t="shared" si="383"/>
        <v/>
      </c>
      <c r="Z1191" s="36" t="str">
        <f>IF(Mining_Import!B1191="","",Mining_Import!B1191)</f>
        <v/>
      </c>
      <c r="AA1191" s="184" t="str">
        <f>IF(Mining_Import!$C1191="","",Mining_Import!$C1191)</f>
        <v/>
      </c>
      <c r="AB1191" s="122" t="str">
        <f t="shared" si="384"/>
        <v/>
      </c>
      <c r="AC1191" s="122" t="str">
        <f>IF($Y1191&gt;Dashboard!$Q$19,$AB1191,"")</f>
        <v/>
      </c>
      <c r="AD1191" s="43" t="str">
        <f t="shared" si="385"/>
        <v/>
      </c>
      <c r="AE1191" s="36" t="str">
        <f>IF(Mining_Import!D1191="","",Mining_Import!D1191)</f>
        <v/>
      </c>
      <c r="AF1191" s="36" t="str">
        <f>IF(Mining_Import!E1191="","",Mining_Import!E1191)</f>
        <v/>
      </c>
      <c r="AG1191" s="36" t="str">
        <f>IF(Mining_Import!F1191="","",Mining_Import!F1191)</f>
        <v/>
      </c>
      <c r="AH1191" s="36" t="str">
        <f>IF(Mining_Import!G1191="","",Mining_Import!G1191)</f>
        <v/>
      </c>
      <c r="AI1191" s="36" t="str">
        <f>IF(Mining_Import!H1191="","",Mining_Import!H1191)</f>
        <v/>
      </c>
      <c r="AJ1191" s="36" t="str">
        <f>IF(Mining_Import!I1191="","",Mining_Import!I1191)</f>
        <v/>
      </c>
      <c r="BY1191" s="120" t="str">
        <f t="shared" si="373"/>
        <v/>
      </c>
      <c r="BZ1191" s="184" t="str">
        <f t="shared" si="386"/>
        <v/>
      </c>
      <c r="CA1191" s="37" t="str">
        <f>IFERROR(VLOOKUP($BY1191,Account_Value!$C$2:$F$2500,4,0),"")</f>
        <v/>
      </c>
      <c r="CB1191" s="43" t="str">
        <f t="shared" si="374"/>
        <v/>
      </c>
      <c r="CC1191" s="122" t="str">
        <f>IF($BZ1191="","",SUM($BZ$2:$BZ1191))</f>
        <v/>
      </c>
      <c r="CD1191" s="43" t="str">
        <f>IF($BZ1191="","",$BU$19*(SUM($BZ$2:$BZ1191)))</f>
        <v/>
      </c>
    </row>
    <row r="1192" spans="1:82">
      <c r="A1192" s="4" t="str">
        <f t="shared" si="375"/>
        <v/>
      </c>
      <c r="B1192" s="21" t="str">
        <f>IF(Investments_Import!A1192="","",Investments_Import!A1192)</f>
        <v/>
      </c>
      <c r="C1192" s="22" t="str">
        <f t="shared" si="368"/>
        <v/>
      </c>
      <c r="D1192" s="51" t="str">
        <f t="shared" si="376"/>
        <v/>
      </c>
      <c r="E1192" s="3" t="str">
        <f>IF(Investments_Import!B1192="","",Investments_Import!B1192)</f>
        <v/>
      </c>
      <c r="F1192" s="54" t="str">
        <f t="shared" si="377"/>
        <v xml:space="preserve"> </v>
      </c>
      <c r="G1192" s="54" t="str">
        <f>IF($B1192="","",COUNTIF($F$2:$F1192,$F1192))</f>
        <v/>
      </c>
      <c r="H1192" s="53" t="str">
        <f t="shared" si="378"/>
        <v xml:space="preserve">  </v>
      </c>
      <c r="I1192" s="3" t="str">
        <f>IF(Investments_Import!C1192="","",Investments_Import!C1192)</f>
        <v/>
      </c>
      <c r="J1192" s="108" t="str">
        <f>IF(Investments_Import!D1192="","",Investments_Import!D1192)</f>
        <v/>
      </c>
      <c r="K1192" s="108" t="str">
        <f t="shared" si="379"/>
        <v/>
      </c>
      <c r="L1192" s="47" t="str">
        <f>IF(Investments_Import!E1192="","",Investments_Import!E1192)</f>
        <v/>
      </c>
      <c r="M1192" s="47" t="str">
        <f t="shared" si="369"/>
        <v/>
      </c>
      <c r="N1192" s="31" t="str">
        <f>IF(Investments_Import!F1192="","",Investments_Import!F1192)</f>
        <v/>
      </c>
      <c r="O1192" s="31" t="str">
        <f t="shared" si="370"/>
        <v/>
      </c>
      <c r="P1192" s="3" t="str">
        <f>IF(Investments_Import!G1192="","",Investments_Import!G1192)</f>
        <v/>
      </c>
      <c r="Q1192" s="3" t="str">
        <f>IF(Investments_Import!H1192="","",Investments_Import!H1192)</f>
        <v/>
      </c>
      <c r="R1192" s="37" t="str">
        <f t="shared" si="371"/>
        <v/>
      </c>
      <c r="S1192" s="37" t="str">
        <f t="shared" si="372"/>
        <v/>
      </c>
      <c r="U1192" s="36" t="str">
        <f>IF(Mining_Import!A1192="","",Mining_Import!A1192)</f>
        <v/>
      </c>
      <c r="V1192" s="22" t="str">
        <f t="shared" si="380"/>
        <v/>
      </c>
      <c r="W1192" s="127" t="str">
        <f t="shared" si="381"/>
        <v/>
      </c>
      <c r="X1192" s="127" t="str">
        <f t="shared" si="382"/>
        <v/>
      </c>
      <c r="Y1192" s="127" t="str">
        <f t="shared" si="383"/>
        <v/>
      </c>
      <c r="Z1192" s="36" t="str">
        <f>IF(Mining_Import!B1192="","",Mining_Import!B1192)</f>
        <v/>
      </c>
      <c r="AA1192" s="184" t="str">
        <f>IF(Mining_Import!$C1192="","",Mining_Import!$C1192)</f>
        <v/>
      </c>
      <c r="AB1192" s="122" t="str">
        <f t="shared" si="384"/>
        <v/>
      </c>
      <c r="AC1192" s="122" t="str">
        <f>IF($Y1192&gt;Dashboard!$Q$19,$AB1192,"")</f>
        <v/>
      </c>
      <c r="AD1192" s="43" t="str">
        <f t="shared" si="385"/>
        <v/>
      </c>
      <c r="AE1192" s="36" t="str">
        <f>IF(Mining_Import!D1192="","",Mining_Import!D1192)</f>
        <v/>
      </c>
      <c r="AF1192" s="36" t="str">
        <f>IF(Mining_Import!E1192="","",Mining_Import!E1192)</f>
        <v/>
      </c>
      <c r="AG1192" s="36" t="str">
        <f>IF(Mining_Import!F1192="","",Mining_Import!F1192)</f>
        <v/>
      </c>
      <c r="AH1192" s="36" t="str">
        <f>IF(Mining_Import!G1192="","",Mining_Import!G1192)</f>
        <v/>
      </c>
      <c r="AI1192" s="36" t="str">
        <f>IF(Mining_Import!H1192="","",Mining_Import!H1192)</f>
        <v/>
      </c>
      <c r="AJ1192" s="36" t="str">
        <f>IF(Mining_Import!I1192="","",Mining_Import!I1192)</f>
        <v/>
      </c>
      <c r="BY1192" s="120" t="str">
        <f t="shared" si="373"/>
        <v/>
      </c>
      <c r="BZ1192" s="184" t="str">
        <f t="shared" si="386"/>
        <v/>
      </c>
      <c r="CA1192" s="37" t="str">
        <f>IFERROR(VLOOKUP($BY1192,Account_Value!$C$2:$F$2500,4,0),"")</f>
        <v/>
      </c>
      <c r="CB1192" s="43" t="str">
        <f t="shared" si="374"/>
        <v/>
      </c>
      <c r="CC1192" s="122" t="str">
        <f>IF($BZ1192="","",SUM($BZ$2:$BZ1192))</f>
        <v/>
      </c>
      <c r="CD1192" s="43" t="str">
        <f>IF($BZ1192="","",$BU$19*(SUM($BZ$2:$BZ1192)))</f>
        <v/>
      </c>
    </row>
    <row r="1193" spans="1:82">
      <c r="A1193" s="4" t="str">
        <f t="shared" si="375"/>
        <v/>
      </c>
      <c r="B1193" s="21" t="str">
        <f>IF(Investments_Import!A1193="","",Investments_Import!A1193)</f>
        <v/>
      </c>
      <c r="C1193" s="22" t="str">
        <f t="shared" si="368"/>
        <v/>
      </c>
      <c r="D1193" s="51" t="str">
        <f t="shared" si="376"/>
        <v/>
      </c>
      <c r="E1193" s="3" t="str">
        <f>IF(Investments_Import!B1193="","",Investments_Import!B1193)</f>
        <v/>
      </c>
      <c r="F1193" s="54" t="str">
        <f t="shared" si="377"/>
        <v xml:space="preserve"> </v>
      </c>
      <c r="G1193" s="54" t="str">
        <f>IF($B1193="","",COUNTIF($F$2:$F1193,$F1193))</f>
        <v/>
      </c>
      <c r="H1193" s="53" t="str">
        <f t="shared" si="378"/>
        <v xml:space="preserve">  </v>
      </c>
      <c r="I1193" s="3" t="str">
        <f>IF(Investments_Import!C1193="","",Investments_Import!C1193)</f>
        <v/>
      </c>
      <c r="J1193" s="108" t="str">
        <f>IF(Investments_Import!D1193="","",Investments_Import!D1193)</f>
        <v/>
      </c>
      <c r="K1193" s="108" t="str">
        <f t="shared" si="379"/>
        <v/>
      </c>
      <c r="L1193" s="47" t="str">
        <f>IF(Investments_Import!E1193="","",Investments_Import!E1193)</f>
        <v/>
      </c>
      <c r="M1193" s="47" t="str">
        <f t="shared" si="369"/>
        <v/>
      </c>
      <c r="N1193" s="31" t="str">
        <f>IF(Investments_Import!F1193="","",Investments_Import!F1193)</f>
        <v/>
      </c>
      <c r="O1193" s="31" t="str">
        <f t="shared" si="370"/>
        <v/>
      </c>
      <c r="P1193" s="3" t="str">
        <f>IF(Investments_Import!G1193="","",Investments_Import!G1193)</f>
        <v/>
      </c>
      <c r="Q1193" s="3" t="str">
        <f>IF(Investments_Import!H1193="","",Investments_Import!H1193)</f>
        <v/>
      </c>
      <c r="R1193" s="37" t="str">
        <f t="shared" si="371"/>
        <v/>
      </c>
      <c r="S1193" s="37" t="str">
        <f t="shared" si="372"/>
        <v/>
      </c>
      <c r="U1193" s="36" t="str">
        <f>IF(Mining_Import!A1193="","",Mining_Import!A1193)</f>
        <v/>
      </c>
      <c r="V1193" s="22" t="str">
        <f t="shared" si="380"/>
        <v/>
      </c>
      <c r="W1193" s="127" t="str">
        <f t="shared" si="381"/>
        <v/>
      </c>
      <c r="X1193" s="127" t="str">
        <f t="shared" si="382"/>
        <v/>
      </c>
      <c r="Y1193" s="127" t="str">
        <f t="shared" si="383"/>
        <v/>
      </c>
      <c r="Z1193" s="36" t="str">
        <f>IF(Mining_Import!B1193="","",Mining_Import!B1193)</f>
        <v/>
      </c>
      <c r="AA1193" s="184" t="str">
        <f>IF(Mining_Import!$C1193="","",Mining_Import!$C1193)</f>
        <v/>
      </c>
      <c r="AB1193" s="122" t="str">
        <f t="shared" si="384"/>
        <v/>
      </c>
      <c r="AC1193" s="122" t="str">
        <f>IF($Y1193&gt;Dashboard!$Q$19,$AB1193,"")</f>
        <v/>
      </c>
      <c r="AD1193" s="43" t="str">
        <f t="shared" si="385"/>
        <v/>
      </c>
      <c r="AE1193" s="36" t="str">
        <f>IF(Mining_Import!D1193="","",Mining_Import!D1193)</f>
        <v/>
      </c>
      <c r="AF1193" s="36" t="str">
        <f>IF(Mining_Import!E1193="","",Mining_Import!E1193)</f>
        <v/>
      </c>
      <c r="AG1193" s="36" t="str">
        <f>IF(Mining_Import!F1193="","",Mining_Import!F1193)</f>
        <v/>
      </c>
      <c r="AH1193" s="36" t="str">
        <f>IF(Mining_Import!G1193="","",Mining_Import!G1193)</f>
        <v/>
      </c>
      <c r="AI1193" s="36" t="str">
        <f>IF(Mining_Import!H1193="","",Mining_Import!H1193)</f>
        <v/>
      </c>
      <c r="AJ1193" s="36" t="str">
        <f>IF(Mining_Import!I1193="","",Mining_Import!I1193)</f>
        <v/>
      </c>
      <c r="BY1193" s="120" t="str">
        <f t="shared" si="373"/>
        <v/>
      </c>
      <c r="BZ1193" s="184" t="str">
        <f t="shared" si="386"/>
        <v/>
      </c>
      <c r="CA1193" s="37" t="str">
        <f>IFERROR(VLOOKUP($BY1193,Account_Value!$C$2:$F$2500,4,0),"")</f>
        <v/>
      </c>
      <c r="CB1193" s="43" t="str">
        <f t="shared" si="374"/>
        <v/>
      </c>
      <c r="CC1193" s="122" t="str">
        <f>IF($BZ1193="","",SUM($BZ$2:$BZ1193))</f>
        <v/>
      </c>
      <c r="CD1193" s="43" t="str">
        <f>IF($BZ1193="","",$BU$19*(SUM($BZ$2:$BZ1193)))</f>
        <v/>
      </c>
    </row>
    <row r="1194" spans="1:82">
      <c r="A1194" s="4" t="str">
        <f t="shared" si="375"/>
        <v/>
      </c>
      <c r="B1194" s="21" t="str">
        <f>IF(Investments_Import!A1194="","",Investments_Import!A1194)</f>
        <v/>
      </c>
      <c r="C1194" s="22" t="str">
        <f t="shared" si="368"/>
        <v/>
      </c>
      <c r="D1194" s="51" t="str">
        <f t="shared" si="376"/>
        <v/>
      </c>
      <c r="E1194" s="3" t="str">
        <f>IF(Investments_Import!B1194="","",Investments_Import!B1194)</f>
        <v/>
      </c>
      <c r="F1194" s="54" t="str">
        <f t="shared" si="377"/>
        <v xml:space="preserve"> </v>
      </c>
      <c r="G1194" s="54" t="str">
        <f>IF($B1194="","",COUNTIF($F$2:$F1194,$F1194))</f>
        <v/>
      </c>
      <c r="H1194" s="53" t="str">
        <f t="shared" si="378"/>
        <v xml:space="preserve">  </v>
      </c>
      <c r="I1194" s="3" t="str">
        <f>IF(Investments_Import!C1194="","",Investments_Import!C1194)</f>
        <v/>
      </c>
      <c r="J1194" s="108" t="str">
        <f>IF(Investments_Import!D1194="","",Investments_Import!D1194)</f>
        <v/>
      </c>
      <c r="K1194" s="108" t="str">
        <f t="shared" si="379"/>
        <v/>
      </c>
      <c r="L1194" s="47" t="str">
        <f>IF(Investments_Import!E1194="","",Investments_Import!E1194)</f>
        <v/>
      </c>
      <c r="M1194" s="47" t="str">
        <f t="shared" si="369"/>
        <v/>
      </c>
      <c r="N1194" s="31" t="str">
        <f>IF(Investments_Import!F1194="","",Investments_Import!F1194)</f>
        <v/>
      </c>
      <c r="O1194" s="31" t="str">
        <f t="shared" si="370"/>
        <v/>
      </c>
      <c r="P1194" s="3" t="str">
        <f>IF(Investments_Import!G1194="","",Investments_Import!G1194)</f>
        <v/>
      </c>
      <c r="Q1194" s="3" t="str">
        <f>IF(Investments_Import!H1194="","",Investments_Import!H1194)</f>
        <v/>
      </c>
      <c r="R1194" s="37" t="str">
        <f t="shared" si="371"/>
        <v/>
      </c>
      <c r="S1194" s="37" t="str">
        <f t="shared" si="372"/>
        <v/>
      </c>
      <c r="U1194" s="36" t="str">
        <f>IF(Mining_Import!A1194="","",Mining_Import!A1194)</f>
        <v/>
      </c>
      <c r="V1194" s="22" t="str">
        <f t="shared" si="380"/>
        <v/>
      </c>
      <c r="W1194" s="127" t="str">
        <f t="shared" si="381"/>
        <v/>
      </c>
      <c r="X1194" s="127" t="str">
        <f t="shared" si="382"/>
        <v/>
      </c>
      <c r="Y1194" s="127" t="str">
        <f t="shared" si="383"/>
        <v/>
      </c>
      <c r="Z1194" s="36" t="str">
        <f>IF(Mining_Import!B1194="","",Mining_Import!B1194)</f>
        <v/>
      </c>
      <c r="AA1194" s="184" t="str">
        <f>IF(Mining_Import!$C1194="","",Mining_Import!$C1194)</f>
        <v/>
      </c>
      <c r="AB1194" s="122" t="str">
        <f t="shared" si="384"/>
        <v/>
      </c>
      <c r="AC1194" s="122" t="str">
        <f>IF($Y1194&gt;Dashboard!$Q$19,$AB1194,"")</f>
        <v/>
      </c>
      <c r="AD1194" s="43" t="str">
        <f t="shared" si="385"/>
        <v/>
      </c>
      <c r="AE1194" s="36" t="str">
        <f>IF(Mining_Import!D1194="","",Mining_Import!D1194)</f>
        <v/>
      </c>
      <c r="AF1194" s="36" t="str">
        <f>IF(Mining_Import!E1194="","",Mining_Import!E1194)</f>
        <v/>
      </c>
      <c r="AG1194" s="36" t="str">
        <f>IF(Mining_Import!F1194="","",Mining_Import!F1194)</f>
        <v/>
      </c>
      <c r="AH1194" s="36" t="str">
        <f>IF(Mining_Import!G1194="","",Mining_Import!G1194)</f>
        <v/>
      </c>
      <c r="AI1194" s="36" t="str">
        <f>IF(Mining_Import!H1194="","",Mining_Import!H1194)</f>
        <v/>
      </c>
      <c r="AJ1194" s="36" t="str">
        <f>IF(Mining_Import!I1194="","",Mining_Import!I1194)</f>
        <v/>
      </c>
      <c r="BY1194" s="120" t="str">
        <f t="shared" si="373"/>
        <v/>
      </c>
      <c r="BZ1194" s="184" t="str">
        <f t="shared" si="386"/>
        <v/>
      </c>
      <c r="CA1194" s="37" t="str">
        <f>IFERROR(VLOOKUP($BY1194,Account_Value!$C$2:$F$2500,4,0),"")</f>
        <v/>
      </c>
      <c r="CB1194" s="43" t="str">
        <f t="shared" si="374"/>
        <v/>
      </c>
      <c r="CC1194" s="122" t="str">
        <f>IF($BZ1194="","",SUM($BZ$2:$BZ1194))</f>
        <v/>
      </c>
      <c r="CD1194" s="43" t="str">
        <f>IF($BZ1194="","",$BU$19*(SUM($BZ$2:$BZ1194)))</f>
        <v/>
      </c>
    </row>
    <row r="1195" spans="1:82">
      <c r="A1195" s="4" t="str">
        <f t="shared" si="375"/>
        <v/>
      </c>
      <c r="B1195" s="21" t="str">
        <f>IF(Investments_Import!A1195="","",Investments_Import!A1195)</f>
        <v/>
      </c>
      <c r="C1195" s="22" t="str">
        <f t="shared" si="368"/>
        <v/>
      </c>
      <c r="D1195" s="51" t="str">
        <f t="shared" si="376"/>
        <v/>
      </c>
      <c r="E1195" s="3" t="str">
        <f>IF(Investments_Import!B1195="","",Investments_Import!B1195)</f>
        <v/>
      </c>
      <c r="F1195" s="54" t="str">
        <f t="shared" si="377"/>
        <v xml:space="preserve"> </v>
      </c>
      <c r="G1195" s="54" t="str">
        <f>IF($B1195="","",COUNTIF($F$2:$F1195,$F1195))</f>
        <v/>
      </c>
      <c r="H1195" s="53" t="str">
        <f t="shared" si="378"/>
        <v xml:space="preserve">  </v>
      </c>
      <c r="I1195" s="3" t="str">
        <f>IF(Investments_Import!C1195="","",Investments_Import!C1195)</f>
        <v/>
      </c>
      <c r="J1195" s="108" t="str">
        <f>IF(Investments_Import!D1195="","",Investments_Import!D1195)</f>
        <v/>
      </c>
      <c r="K1195" s="108" t="str">
        <f t="shared" si="379"/>
        <v/>
      </c>
      <c r="L1195" s="47" t="str">
        <f>IF(Investments_Import!E1195="","",Investments_Import!E1195)</f>
        <v/>
      </c>
      <c r="M1195" s="47" t="str">
        <f t="shared" si="369"/>
        <v/>
      </c>
      <c r="N1195" s="31" t="str">
        <f>IF(Investments_Import!F1195="","",Investments_Import!F1195)</f>
        <v/>
      </c>
      <c r="O1195" s="31" t="str">
        <f t="shared" si="370"/>
        <v/>
      </c>
      <c r="P1195" s="3" t="str">
        <f>IF(Investments_Import!G1195="","",Investments_Import!G1195)</f>
        <v/>
      </c>
      <c r="Q1195" s="3" t="str">
        <f>IF(Investments_Import!H1195="","",Investments_Import!H1195)</f>
        <v/>
      </c>
      <c r="R1195" s="37" t="str">
        <f t="shared" si="371"/>
        <v/>
      </c>
      <c r="S1195" s="37" t="str">
        <f t="shared" si="372"/>
        <v/>
      </c>
      <c r="U1195" s="36" t="str">
        <f>IF(Mining_Import!A1195="","",Mining_Import!A1195)</f>
        <v/>
      </c>
      <c r="V1195" s="22" t="str">
        <f t="shared" si="380"/>
        <v/>
      </c>
      <c r="W1195" s="127" t="str">
        <f t="shared" si="381"/>
        <v/>
      </c>
      <c r="X1195" s="127" t="str">
        <f t="shared" si="382"/>
        <v/>
      </c>
      <c r="Y1195" s="127" t="str">
        <f t="shared" si="383"/>
        <v/>
      </c>
      <c r="Z1195" s="36" t="str">
        <f>IF(Mining_Import!B1195="","",Mining_Import!B1195)</f>
        <v/>
      </c>
      <c r="AA1195" s="184" t="str">
        <f>IF(Mining_Import!$C1195="","",Mining_Import!$C1195)</f>
        <v/>
      </c>
      <c r="AB1195" s="122" t="str">
        <f t="shared" si="384"/>
        <v/>
      </c>
      <c r="AC1195" s="122" t="str">
        <f>IF($Y1195&gt;Dashboard!$Q$19,$AB1195,"")</f>
        <v/>
      </c>
      <c r="AD1195" s="43" t="str">
        <f t="shared" si="385"/>
        <v/>
      </c>
      <c r="AE1195" s="36" t="str">
        <f>IF(Mining_Import!D1195="","",Mining_Import!D1195)</f>
        <v/>
      </c>
      <c r="AF1195" s="36" t="str">
        <f>IF(Mining_Import!E1195="","",Mining_Import!E1195)</f>
        <v/>
      </c>
      <c r="AG1195" s="36" t="str">
        <f>IF(Mining_Import!F1195="","",Mining_Import!F1195)</f>
        <v/>
      </c>
      <c r="AH1195" s="36" t="str">
        <f>IF(Mining_Import!G1195="","",Mining_Import!G1195)</f>
        <v/>
      </c>
      <c r="AI1195" s="36" t="str">
        <f>IF(Mining_Import!H1195="","",Mining_Import!H1195)</f>
        <v/>
      </c>
      <c r="AJ1195" s="36" t="str">
        <f>IF(Mining_Import!I1195="","",Mining_Import!I1195)</f>
        <v/>
      </c>
      <c r="BY1195" s="120" t="str">
        <f t="shared" si="373"/>
        <v/>
      </c>
      <c r="BZ1195" s="184" t="str">
        <f t="shared" si="386"/>
        <v/>
      </c>
      <c r="CA1195" s="37" t="str">
        <f>IFERROR(VLOOKUP($BY1195,Account_Value!$C$2:$F$2500,4,0),"")</f>
        <v/>
      </c>
      <c r="CB1195" s="43" t="str">
        <f t="shared" si="374"/>
        <v/>
      </c>
      <c r="CC1195" s="122" t="str">
        <f>IF($BZ1195="","",SUM($BZ$2:$BZ1195))</f>
        <v/>
      </c>
      <c r="CD1195" s="43" t="str">
        <f>IF($BZ1195="","",$BU$19*(SUM($BZ$2:$BZ1195)))</f>
        <v/>
      </c>
    </row>
    <row r="1196" spans="1:82">
      <c r="A1196" s="4" t="str">
        <f t="shared" si="375"/>
        <v/>
      </c>
      <c r="B1196" s="21" t="str">
        <f>IF(Investments_Import!A1196="","",Investments_Import!A1196)</f>
        <v/>
      </c>
      <c r="C1196" s="22" t="str">
        <f t="shared" si="368"/>
        <v/>
      </c>
      <c r="D1196" s="51" t="str">
        <f t="shared" si="376"/>
        <v/>
      </c>
      <c r="E1196" s="3" t="str">
        <f>IF(Investments_Import!B1196="","",Investments_Import!B1196)</f>
        <v/>
      </c>
      <c r="F1196" s="54" t="str">
        <f t="shared" si="377"/>
        <v xml:space="preserve"> </v>
      </c>
      <c r="G1196" s="54" t="str">
        <f>IF($B1196="","",COUNTIF($F$2:$F1196,$F1196))</f>
        <v/>
      </c>
      <c r="H1196" s="53" t="str">
        <f t="shared" si="378"/>
        <v xml:space="preserve">  </v>
      </c>
      <c r="I1196" s="3" t="str">
        <f>IF(Investments_Import!C1196="","",Investments_Import!C1196)</f>
        <v/>
      </c>
      <c r="J1196" s="108" t="str">
        <f>IF(Investments_Import!D1196="","",Investments_Import!D1196)</f>
        <v/>
      </c>
      <c r="K1196" s="108" t="str">
        <f t="shared" si="379"/>
        <v/>
      </c>
      <c r="L1196" s="47" t="str">
        <f>IF(Investments_Import!E1196="","",Investments_Import!E1196)</f>
        <v/>
      </c>
      <c r="M1196" s="47" t="str">
        <f t="shared" si="369"/>
        <v/>
      </c>
      <c r="N1196" s="31" t="str">
        <f>IF(Investments_Import!F1196="","",Investments_Import!F1196)</f>
        <v/>
      </c>
      <c r="O1196" s="31" t="str">
        <f t="shared" si="370"/>
        <v/>
      </c>
      <c r="P1196" s="3" t="str">
        <f>IF(Investments_Import!G1196="","",Investments_Import!G1196)</f>
        <v/>
      </c>
      <c r="Q1196" s="3" t="str">
        <f>IF(Investments_Import!H1196="","",Investments_Import!H1196)</f>
        <v/>
      </c>
      <c r="R1196" s="37" t="str">
        <f t="shared" si="371"/>
        <v/>
      </c>
      <c r="S1196" s="37" t="str">
        <f t="shared" si="372"/>
        <v/>
      </c>
      <c r="U1196" s="36" t="str">
        <f>IF(Mining_Import!A1196="","",Mining_Import!A1196)</f>
        <v/>
      </c>
      <c r="V1196" s="22" t="str">
        <f t="shared" si="380"/>
        <v/>
      </c>
      <c r="W1196" s="127" t="str">
        <f t="shared" si="381"/>
        <v/>
      </c>
      <c r="X1196" s="127" t="str">
        <f t="shared" si="382"/>
        <v/>
      </c>
      <c r="Y1196" s="127" t="str">
        <f t="shared" si="383"/>
        <v/>
      </c>
      <c r="Z1196" s="36" t="str">
        <f>IF(Mining_Import!B1196="","",Mining_Import!B1196)</f>
        <v/>
      </c>
      <c r="AA1196" s="184" t="str">
        <f>IF(Mining_Import!$C1196="","",Mining_Import!$C1196)</f>
        <v/>
      </c>
      <c r="AB1196" s="122" t="str">
        <f t="shared" si="384"/>
        <v/>
      </c>
      <c r="AC1196" s="122" t="str">
        <f>IF($Y1196&gt;Dashboard!$Q$19,$AB1196,"")</f>
        <v/>
      </c>
      <c r="AD1196" s="43" t="str">
        <f t="shared" si="385"/>
        <v/>
      </c>
      <c r="AE1196" s="36" t="str">
        <f>IF(Mining_Import!D1196="","",Mining_Import!D1196)</f>
        <v/>
      </c>
      <c r="AF1196" s="36" t="str">
        <f>IF(Mining_Import!E1196="","",Mining_Import!E1196)</f>
        <v/>
      </c>
      <c r="AG1196" s="36" t="str">
        <f>IF(Mining_Import!F1196="","",Mining_Import!F1196)</f>
        <v/>
      </c>
      <c r="AH1196" s="36" t="str">
        <f>IF(Mining_Import!G1196="","",Mining_Import!G1196)</f>
        <v/>
      </c>
      <c r="AI1196" s="36" t="str">
        <f>IF(Mining_Import!H1196="","",Mining_Import!H1196)</f>
        <v/>
      </c>
      <c r="AJ1196" s="36" t="str">
        <f>IF(Mining_Import!I1196="","",Mining_Import!I1196)</f>
        <v/>
      </c>
      <c r="BY1196" s="120" t="str">
        <f t="shared" si="373"/>
        <v/>
      </c>
      <c r="BZ1196" s="184" t="str">
        <f t="shared" si="386"/>
        <v/>
      </c>
      <c r="CA1196" s="37" t="str">
        <f>IFERROR(VLOOKUP($BY1196,Account_Value!$C$2:$F$2500,4,0),"")</f>
        <v/>
      </c>
      <c r="CB1196" s="43" t="str">
        <f t="shared" si="374"/>
        <v/>
      </c>
      <c r="CC1196" s="122" t="str">
        <f>IF($BZ1196="","",SUM($BZ$2:$BZ1196))</f>
        <v/>
      </c>
      <c r="CD1196" s="43" t="str">
        <f>IF($BZ1196="","",$BU$19*(SUM($BZ$2:$BZ1196)))</f>
        <v/>
      </c>
    </row>
    <row r="1197" spans="1:82">
      <c r="A1197" s="4" t="str">
        <f t="shared" si="375"/>
        <v/>
      </c>
      <c r="B1197" s="21" t="str">
        <f>IF(Investments_Import!A1197="","",Investments_Import!A1197)</f>
        <v/>
      </c>
      <c r="C1197" s="22" t="str">
        <f t="shared" si="368"/>
        <v/>
      </c>
      <c r="D1197" s="51" t="str">
        <f t="shared" si="376"/>
        <v/>
      </c>
      <c r="E1197" s="3" t="str">
        <f>IF(Investments_Import!B1197="","",Investments_Import!B1197)</f>
        <v/>
      </c>
      <c r="F1197" s="54" t="str">
        <f t="shared" si="377"/>
        <v xml:space="preserve"> </v>
      </c>
      <c r="G1197" s="54" t="str">
        <f>IF($B1197="","",COUNTIF($F$2:$F1197,$F1197))</f>
        <v/>
      </c>
      <c r="H1197" s="53" t="str">
        <f t="shared" si="378"/>
        <v xml:space="preserve">  </v>
      </c>
      <c r="I1197" s="3" t="str">
        <f>IF(Investments_Import!C1197="","",Investments_Import!C1197)</f>
        <v/>
      </c>
      <c r="J1197" s="108" t="str">
        <f>IF(Investments_Import!D1197="","",Investments_Import!D1197)</f>
        <v/>
      </c>
      <c r="K1197" s="108" t="str">
        <f t="shared" si="379"/>
        <v/>
      </c>
      <c r="L1197" s="47" t="str">
        <f>IF(Investments_Import!E1197="","",Investments_Import!E1197)</f>
        <v/>
      </c>
      <c r="M1197" s="47" t="str">
        <f t="shared" si="369"/>
        <v/>
      </c>
      <c r="N1197" s="31" t="str">
        <f>IF(Investments_Import!F1197="","",Investments_Import!F1197)</f>
        <v/>
      </c>
      <c r="O1197" s="31" t="str">
        <f t="shared" si="370"/>
        <v/>
      </c>
      <c r="P1197" s="3" t="str">
        <f>IF(Investments_Import!G1197="","",Investments_Import!G1197)</f>
        <v/>
      </c>
      <c r="Q1197" s="3" t="str">
        <f>IF(Investments_Import!H1197="","",Investments_Import!H1197)</f>
        <v/>
      </c>
      <c r="R1197" s="37" t="str">
        <f t="shared" si="371"/>
        <v/>
      </c>
      <c r="S1197" s="37" t="str">
        <f t="shared" si="372"/>
        <v/>
      </c>
      <c r="U1197" s="36" t="str">
        <f>IF(Mining_Import!A1197="","",Mining_Import!A1197)</f>
        <v/>
      </c>
      <c r="V1197" s="22" t="str">
        <f t="shared" si="380"/>
        <v/>
      </c>
      <c r="W1197" s="127" t="str">
        <f t="shared" si="381"/>
        <v/>
      </c>
      <c r="X1197" s="127" t="str">
        <f t="shared" si="382"/>
        <v/>
      </c>
      <c r="Y1197" s="127" t="str">
        <f t="shared" si="383"/>
        <v/>
      </c>
      <c r="Z1197" s="36" t="str">
        <f>IF(Mining_Import!B1197="","",Mining_Import!B1197)</f>
        <v/>
      </c>
      <c r="AA1197" s="184" t="str">
        <f>IF(Mining_Import!$C1197="","",Mining_Import!$C1197)</f>
        <v/>
      </c>
      <c r="AB1197" s="122" t="str">
        <f t="shared" si="384"/>
        <v/>
      </c>
      <c r="AC1197" s="122" t="str">
        <f>IF($Y1197&gt;Dashboard!$Q$19,$AB1197,"")</f>
        <v/>
      </c>
      <c r="AD1197" s="43" t="str">
        <f t="shared" si="385"/>
        <v/>
      </c>
      <c r="AE1197" s="36" t="str">
        <f>IF(Mining_Import!D1197="","",Mining_Import!D1197)</f>
        <v/>
      </c>
      <c r="AF1197" s="36" t="str">
        <f>IF(Mining_Import!E1197="","",Mining_Import!E1197)</f>
        <v/>
      </c>
      <c r="AG1197" s="36" t="str">
        <f>IF(Mining_Import!F1197="","",Mining_Import!F1197)</f>
        <v/>
      </c>
      <c r="AH1197" s="36" t="str">
        <f>IF(Mining_Import!G1197="","",Mining_Import!G1197)</f>
        <v/>
      </c>
      <c r="AI1197" s="36" t="str">
        <f>IF(Mining_Import!H1197="","",Mining_Import!H1197)</f>
        <v/>
      </c>
      <c r="AJ1197" s="36" t="str">
        <f>IF(Mining_Import!I1197="","",Mining_Import!I1197)</f>
        <v/>
      </c>
      <c r="BY1197" s="120" t="str">
        <f t="shared" si="373"/>
        <v/>
      </c>
      <c r="BZ1197" s="184" t="str">
        <f t="shared" si="386"/>
        <v/>
      </c>
      <c r="CA1197" s="37" t="str">
        <f>IFERROR(VLOOKUP($BY1197,Account_Value!$C$2:$F$2500,4,0),"")</f>
        <v/>
      </c>
      <c r="CB1197" s="43" t="str">
        <f t="shared" si="374"/>
        <v/>
      </c>
      <c r="CC1197" s="122" t="str">
        <f>IF($BZ1197="","",SUM($BZ$2:$BZ1197))</f>
        <v/>
      </c>
      <c r="CD1197" s="43" t="str">
        <f>IF($BZ1197="","",$BU$19*(SUM($BZ$2:$BZ1197)))</f>
        <v/>
      </c>
    </row>
    <row r="1198" spans="1:82">
      <c r="A1198" s="4" t="str">
        <f t="shared" si="375"/>
        <v/>
      </c>
      <c r="B1198" s="21" t="str">
        <f>IF(Investments_Import!A1198="","",Investments_Import!A1198)</f>
        <v/>
      </c>
      <c r="C1198" s="22" t="str">
        <f t="shared" si="368"/>
        <v/>
      </c>
      <c r="D1198" s="51" t="str">
        <f t="shared" si="376"/>
        <v/>
      </c>
      <c r="E1198" s="3" t="str">
        <f>IF(Investments_Import!B1198="","",Investments_Import!B1198)</f>
        <v/>
      </c>
      <c r="F1198" s="54" t="str">
        <f t="shared" si="377"/>
        <v xml:space="preserve"> </v>
      </c>
      <c r="G1198" s="54" t="str">
        <f>IF($B1198="","",COUNTIF($F$2:$F1198,$F1198))</f>
        <v/>
      </c>
      <c r="H1198" s="53" t="str">
        <f t="shared" si="378"/>
        <v xml:space="preserve">  </v>
      </c>
      <c r="I1198" s="3" t="str">
        <f>IF(Investments_Import!C1198="","",Investments_Import!C1198)</f>
        <v/>
      </c>
      <c r="J1198" s="108" t="str">
        <f>IF(Investments_Import!D1198="","",Investments_Import!D1198)</f>
        <v/>
      </c>
      <c r="K1198" s="108" t="str">
        <f t="shared" si="379"/>
        <v/>
      </c>
      <c r="L1198" s="47" t="str">
        <f>IF(Investments_Import!E1198="","",Investments_Import!E1198)</f>
        <v/>
      </c>
      <c r="M1198" s="47" t="str">
        <f t="shared" si="369"/>
        <v/>
      </c>
      <c r="N1198" s="31" t="str">
        <f>IF(Investments_Import!F1198="","",Investments_Import!F1198)</f>
        <v/>
      </c>
      <c r="O1198" s="31" t="str">
        <f t="shared" si="370"/>
        <v/>
      </c>
      <c r="P1198" s="3" t="str">
        <f>IF(Investments_Import!G1198="","",Investments_Import!G1198)</f>
        <v/>
      </c>
      <c r="Q1198" s="3" t="str">
        <f>IF(Investments_Import!H1198="","",Investments_Import!H1198)</f>
        <v/>
      </c>
      <c r="R1198" s="37" t="str">
        <f t="shared" si="371"/>
        <v/>
      </c>
      <c r="S1198" s="37" t="str">
        <f t="shared" si="372"/>
        <v/>
      </c>
      <c r="U1198" s="36" t="str">
        <f>IF(Mining_Import!A1198="","",Mining_Import!A1198)</f>
        <v/>
      </c>
      <c r="V1198" s="22" t="str">
        <f t="shared" si="380"/>
        <v/>
      </c>
      <c r="W1198" s="127" t="str">
        <f t="shared" si="381"/>
        <v/>
      </c>
      <c r="X1198" s="127" t="str">
        <f t="shared" si="382"/>
        <v/>
      </c>
      <c r="Y1198" s="127" t="str">
        <f t="shared" si="383"/>
        <v/>
      </c>
      <c r="Z1198" s="36" t="str">
        <f>IF(Mining_Import!B1198="","",Mining_Import!B1198)</f>
        <v/>
      </c>
      <c r="AA1198" s="184" t="str">
        <f>IF(Mining_Import!$C1198="","",Mining_Import!$C1198)</f>
        <v/>
      </c>
      <c r="AB1198" s="122" t="str">
        <f t="shared" si="384"/>
        <v/>
      </c>
      <c r="AC1198" s="122" t="str">
        <f>IF($Y1198&gt;Dashboard!$Q$19,$AB1198,"")</f>
        <v/>
      </c>
      <c r="AD1198" s="43" t="str">
        <f t="shared" si="385"/>
        <v/>
      </c>
      <c r="AE1198" s="36" t="str">
        <f>IF(Mining_Import!D1198="","",Mining_Import!D1198)</f>
        <v/>
      </c>
      <c r="AF1198" s="36" t="str">
        <f>IF(Mining_Import!E1198="","",Mining_Import!E1198)</f>
        <v/>
      </c>
      <c r="AG1198" s="36" t="str">
        <f>IF(Mining_Import!F1198="","",Mining_Import!F1198)</f>
        <v/>
      </c>
      <c r="AH1198" s="36" t="str">
        <f>IF(Mining_Import!G1198="","",Mining_Import!G1198)</f>
        <v/>
      </c>
      <c r="AI1198" s="36" t="str">
        <f>IF(Mining_Import!H1198="","",Mining_Import!H1198)</f>
        <v/>
      </c>
      <c r="AJ1198" s="36" t="str">
        <f>IF(Mining_Import!I1198="","",Mining_Import!I1198)</f>
        <v/>
      </c>
      <c r="BY1198" s="120" t="str">
        <f t="shared" si="373"/>
        <v/>
      </c>
      <c r="BZ1198" s="184" t="str">
        <f t="shared" si="386"/>
        <v/>
      </c>
      <c r="CA1198" s="37" t="str">
        <f>IFERROR(VLOOKUP($BY1198,Account_Value!$C$2:$F$2500,4,0),"")</f>
        <v/>
      </c>
      <c r="CB1198" s="43" t="str">
        <f t="shared" si="374"/>
        <v/>
      </c>
      <c r="CC1198" s="122" t="str">
        <f>IF($BZ1198="","",SUM($BZ$2:$BZ1198))</f>
        <v/>
      </c>
      <c r="CD1198" s="43" t="str">
        <f>IF($BZ1198="","",$BU$19*(SUM($BZ$2:$BZ1198)))</f>
        <v/>
      </c>
    </row>
    <row r="1199" spans="1:82">
      <c r="A1199" s="4" t="str">
        <f t="shared" si="375"/>
        <v/>
      </c>
      <c r="B1199" s="21" t="str">
        <f>IF(Investments_Import!A1199="","",Investments_Import!A1199)</f>
        <v/>
      </c>
      <c r="C1199" s="22" t="str">
        <f t="shared" si="368"/>
        <v/>
      </c>
      <c r="D1199" s="51" t="str">
        <f t="shared" si="376"/>
        <v/>
      </c>
      <c r="E1199" s="3" t="str">
        <f>IF(Investments_Import!B1199="","",Investments_Import!B1199)</f>
        <v/>
      </c>
      <c r="F1199" s="54" t="str">
        <f t="shared" si="377"/>
        <v xml:space="preserve"> </v>
      </c>
      <c r="G1199" s="54" t="str">
        <f>IF($B1199="","",COUNTIF($F$2:$F1199,$F1199))</f>
        <v/>
      </c>
      <c r="H1199" s="53" t="str">
        <f t="shared" si="378"/>
        <v xml:space="preserve">  </v>
      </c>
      <c r="I1199" s="3" t="str">
        <f>IF(Investments_Import!C1199="","",Investments_Import!C1199)</f>
        <v/>
      </c>
      <c r="J1199" s="108" t="str">
        <f>IF(Investments_Import!D1199="","",Investments_Import!D1199)</f>
        <v/>
      </c>
      <c r="K1199" s="108" t="str">
        <f t="shared" si="379"/>
        <v/>
      </c>
      <c r="L1199" s="47" t="str">
        <f>IF(Investments_Import!E1199="","",Investments_Import!E1199)</f>
        <v/>
      </c>
      <c r="M1199" s="47" t="str">
        <f t="shared" si="369"/>
        <v/>
      </c>
      <c r="N1199" s="31" t="str">
        <f>IF(Investments_Import!F1199="","",Investments_Import!F1199)</f>
        <v/>
      </c>
      <c r="O1199" s="31" t="str">
        <f t="shared" si="370"/>
        <v/>
      </c>
      <c r="P1199" s="3" t="str">
        <f>IF(Investments_Import!G1199="","",Investments_Import!G1199)</f>
        <v/>
      </c>
      <c r="Q1199" s="3" t="str">
        <f>IF(Investments_Import!H1199="","",Investments_Import!H1199)</f>
        <v/>
      </c>
      <c r="R1199" s="37" t="str">
        <f t="shared" si="371"/>
        <v/>
      </c>
      <c r="S1199" s="37" t="str">
        <f t="shared" si="372"/>
        <v/>
      </c>
      <c r="U1199" s="36" t="str">
        <f>IF(Mining_Import!A1199="","",Mining_Import!A1199)</f>
        <v/>
      </c>
      <c r="V1199" s="22" t="str">
        <f t="shared" si="380"/>
        <v/>
      </c>
      <c r="W1199" s="127" t="str">
        <f t="shared" si="381"/>
        <v/>
      </c>
      <c r="X1199" s="127" t="str">
        <f t="shared" si="382"/>
        <v/>
      </c>
      <c r="Y1199" s="127" t="str">
        <f t="shared" si="383"/>
        <v/>
      </c>
      <c r="Z1199" s="36" t="str">
        <f>IF(Mining_Import!B1199="","",Mining_Import!B1199)</f>
        <v/>
      </c>
      <c r="AA1199" s="184" t="str">
        <f>IF(Mining_Import!$C1199="","",Mining_Import!$C1199)</f>
        <v/>
      </c>
      <c r="AB1199" s="122" t="str">
        <f t="shared" si="384"/>
        <v/>
      </c>
      <c r="AC1199" s="122" t="str">
        <f>IF($Y1199&gt;Dashboard!$Q$19,$AB1199,"")</f>
        <v/>
      </c>
      <c r="AD1199" s="43" t="str">
        <f t="shared" si="385"/>
        <v/>
      </c>
      <c r="AE1199" s="36" t="str">
        <f>IF(Mining_Import!D1199="","",Mining_Import!D1199)</f>
        <v/>
      </c>
      <c r="AF1199" s="36" t="str">
        <f>IF(Mining_Import!E1199="","",Mining_Import!E1199)</f>
        <v/>
      </c>
      <c r="AG1199" s="36" t="str">
        <f>IF(Mining_Import!F1199="","",Mining_Import!F1199)</f>
        <v/>
      </c>
      <c r="AH1199" s="36" t="str">
        <f>IF(Mining_Import!G1199="","",Mining_Import!G1199)</f>
        <v/>
      </c>
      <c r="AI1199" s="36" t="str">
        <f>IF(Mining_Import!H1199="","",Mining_Import!H1199)</f>
        <v/>
      </c>
      <c r="AJ1199" s="36" t="str">
        <f>IF(Mining_Import!I1199="","",Mining_Import!I1199)</f>
        <v/>
      </c>
      <c r="BY1199" s="120" t="str">
        <f t="shared" si="373"/>
        <v/>
      </c>
      <c r="BZ1199" s="184" t="str">
        <f t="shared" si="386"/>
        <v/>
      </c>
      <c r="CA1199" s="37" t="str">
        <f>IFERROR(VLOOKUP($BY1199,Account_Value!$C$2:$F$2500,4,0),"")</f>
        <v/>
      </c>
      <c r="CB1199" s="43" t="str">
        <f t="shared" si="374"/>
        <v/>
      </c>
      <c r="CC1199" s="122" t="str">
        <f>IF($BZ1199="","",SUM($BZ$2:$BZ1199))</f>
        <v/>
      </c>
      <c r="CD1199" s="43" t="str">
        <f>IF($BZ1199="","",$BU$19*(SUM($BZ$2:$BZ1199)))</f>
        <v/>
      </c>
    </row>
    <row r="1200" spans="1:82">
      <c r="A1200" s="4" t="str">
        <f t="shared" si="375"/>
        <v/>
      </c>
      <c r="B1200" s="21" t="str">
        <f>IF(Investments_Import!A1200="","",Investments_Import!A1200)</f>
        <v/>
      </c>
      <c r="C1200" s="22" t="str">
        <f t="shared" si="368"/>
        <v/>
      </c>
      <c r="D1200" s="51" t="str">
        <f t="shared" si="376"/>
        <v/>
      </c>
      <c r="E1200" s="3" t="str">
        <f>IF(Investments_Import!B1200="","",Investments_Import!B1200)</f>
        <v/>
      </c>
      <c r="F1200" s="54" t="str">
        <f t="shared" si="377"/>
        <v xml:space="preserve"> </v>
      </c>
      <c r="G1200" s="54" t="str">
        <f>IF($B1200="","",COUNTIF($F$2:$F1200,$F1200))</f>
        <v/>
      </c>
      <c r="H1200" s="53" t="str">
        <f t="shared" si="378"/>
        <v xml:space="preserve">  </v>
      </c>
      <c r="I1200" s="3" t="str">
        <f>IF(Investments_Import!C1200="","",Investments_Import!C1200)</f>
        <v/>
      </c>
      <c r="J1200" s="108" t="str">
        <f>IF(Investments_Import!D1200="","",Investments_Import!D1200)</f>
        <v/>
      </c>
      <c r="K1200" s="108" t="str">
        <f t="shared" si="379"/>
        <v/>
      </c>
      <c r="L1200" s="47" t="str">
        <f>IF(Investments_Import!E1200="","",Investments_Import!E1200)</f>
        <v/>
      </c>
      <c r="M1200" s="47" t="str">
        <f t="shared" si="369"/>
        <v/>
      </c>
      <c r="N1200" s="31" t="str">
        <f>IF(Investments_Import!F1200="","",Investments_Import!F1200)</f>
        <v/>
      </c>
      <c r="O1200" s="31" t="str">
        <f t="shared" si="370"/>
        <v/>
      </c>
      <c r="P1200" s="3" t="str">
        <f>IF(Investments_Import!G1200="","",Investments_Import!G1200)</f>
        <v/>
      </c>
      <c r="Q1200" s="3" t="str">
        <f>IF(Investments_Import!H1200="","",Investments_Import!H1200)</f>
        <v/>
      </c>
      <c r="R1200" s="37" t="str">
        <f t="shared" si="371"/>
        <v/>
      </c>
      <c r="S1200" s="37" t="str">
        <f t="shared" si="372"/>
        <v/>
      </c>
      <c r="U1200" s="36" t="str">
        <f>IF(Mining_Import!A1200="","",Mining_Import!A1200)</f>
        <v/>
      </c>
      <c r="V1200" s="22" t="str">
        <f t="shared" si="380"/>
        <v/>
      </c>
      <c r="W1200" s="127" t="str">
        <f t="shared" si="381"/>
        <v/>
      </c>
      <c r="X1200" s="127" t="str">
        <f t="shared" si="382"/>
        <v/>
      </c>
      <c r="Y1200" s="127" t="str">
        <f t="shared" si="383"/>
        <v/>
      </c>
      <c r="Z1200" s="36" t="str">
        <f>IF(Mining_Import!B1200="","",Mining_Import!B1200)</f>
        <v/>
      </c>
      <c r="AA1200" s="184" t="str">
        <f>IF(Mining_Import!$C1200="","",Mining_Import!$C1200)</f>
        <v/>
      </c>
      <c r="AB1200" s="122" t="str">
        <f t="shared" si="384"/>
        <v/>
      </c>
      <c r="AC1200" s="122" t="str">
        <f>IF($Y1200&gt;Dashboard!$Q$19,$AB1200,"")</f>
        <v/>
      </c>
      <c r="AD1200" s="43" t="str">
        <f t="shared" si="385"/>
        <v/>
      </c>
      <c r="AE1200" s="36" t="str">
        <f>IF(Mining_Import!D1200="","",Mining_Import!D1200)</f>
        <v/>
      </c>
      <c r="AF1200" s="36" t="str">
        <f>IF(Mining_Import!E1200="","",Mining_Import!E1200)</f>
        <v/>
      </c>
      <c r="AG1200" s="36" t="str">
        <f>IF(Mining_Import!F1200="","",Mining_Import!F1200)</f>
        <v/>
      </c>
      <c r="AH1200" s="36" t="str">
        <f>IF(Mining_Import!G1200="","",Mining_Import!G1200)</f>
        <v/>
      </c>
      <c r="AI1200" s="36" t="str">
        <f>IF(Mining_Import!H1200="","",Mining_Import!H1200)</f>
        <v/>
      </c>
      <c r="AJ1200" s="36" t="str">
        <f>IF(Mining_Import!I1200="","",Mining_Import!I1200)</f>
        <v/>
      </c>
      <c r="BY1200" s="120" t="str">
        <f t="shared" si="373"/>
        <v/>
      </c>
      <c r="BZ1200" s="184" t="str">
        <f t="shared" si="386"/>
        <v/>
      </c>
      <c r="CA1200" s="37" t="str">
        <f>IFERROR(VLOOKUP($BY1200,Account_Value!$C$2:$F$2500,4,0),"")</f>
        <v/>
      </c>
      <c r="CB1200" s="43" t="str">
        <f t="shared" si="374"/>
        <v/>
      </c>
      <c r="CC1200" s="122" t="str">
        <f>IF($BZ1200="","",SUM($BZ$2:$BZ1200))</f>
        <v/>
      </c>
      <c r="CD1200" s="43" t="str">
        <f>IF($BZ1200="","",$BU$19*(SUM($BZ$2:$BZ1200)))</f>
        <v/>
      </c>
    </row>
    <row r="1201" spans="1:82">
      <c r="A1201" s="4" t="str">
        <f t="shared" si="375"/>
        <v/>
      </c>
      <c r="B1201" s="21" t="str">
        <f>IF(Investments_Import!A1201="","",Investments_Import!A1201)</f>
        <v/>
      </c>
      <c r="C1201" s="22" t="str">
        <f t="shared" si="368"/>
        <v/>
      </c>
      <c r="D1201" s="51" t="str">
        <f t="shared" si="376"/>
        <v/>
      </c>
      <c r="E1201" s="3" t="str">
        <f>IF(Investments_Import!B1201="","",Investments_Import!B1201)</f>
        <v/>
      </c>
      <c r="F1201" s="54" t="str">
        <f t="shared" si="377"/>
        <v xml:space="preserve"> </v>
      </c>
      <c r="G1201" s="54" t="str">
        <f>IF($B1201="","",COUNTIF($F$2:$F1201,$F1201))</f>
        <v/>
      </c>
      <c r="H1201" s="53" t="str">
        <f t="shared" si="378"/>
        <v xml:space="preserve">  </v>
      </c>
      <c r="I1201" s="3" t="str">
        <f>IF(Investments_Import!C1201="","",Investments_Import!C1201)</f>
        <v/>
      </c>
      <c r="J1201" s="108" t="str">
        <f>IF(Investments_Import!D1201="","",Investments_Import!D1201)</f>
        <v/>
      </c>
      <c r="K1201" s="108" t="str">
        <f t="shared" si="379"/>
        <v/>
      </c>
      <c r="L1201" s="47" t="str">
        <f>IF(Investments_Import!E1201="","",Investments_Import!E1201)</f>
        <v/>
      </c>
      <c r="M1201" s="47" t="str">
        <f t="shared" si="369"/>
        <v/>
      </c>
      <c r="N1201" s="31" t="str">
        <f>IF(Investments_Import!F1201="","",Investments_Import!F1201)</f>
        <v/>
      </c>
      <c r="O1201" s="31" t="str">
        <f t="shared" si="370"/>
        <v/>
      </c>
      <c r="P1201" s="3" t="str">
        <f>IF(Investments_Import!G1201="","",Investments_Import!G1201)</f>
        <v/>
      </c>
      <c r="Q1201" s="3" t="str">
        <f>IF(Investments_Import!H1201="","",Investments_Import!H1201)</f>
        <v/>
      </c>
      <c r="R1201" s="37" t="str">
        <f t="shared" si="371"/>
        <v/>
      </c>
      <c r="S1201" s="37" t="str">
        <f t="shared" si="372"/>
        <v/>
      </c>
      <c r="U1201" s="36" t="str">
        <f>IF(Mining_Import!A1201="","",Mining_Import!A1201)</f>
        <v/>
      </c>
      <c r="V1201" s="22" t="str">
        <f t="shared" si="380"/>
        <v/>
      </c>
      <c r="W1201" s="127" t="str">
        <f t="shared" si="381"/>
        <v/>
      </c>
      <c r="X1201" s="127" t="str">
        <f t="shared" si="382"/>
        <v/>
      </c>
      <c r="Y1201" s="127" t="str">
        <f t="shared" si="383"/>
        <v/>
      </c>
      <c r="Z1201" s="36" t="str">
        <f>IF(Mining_Import!B1201="","",Mining_Import!B1201)</f>
        <v/>
      </c>
      <c r="AA1201" s="184" t="str">
        <f>IF(Mining_Import!$C1201="","",Mining_Import!$C1201)</f>
        <v/>
      </c>
      <c r="AB1201" s="122" t="str">
        <f t="shared" si="384"/>
        <v/>
      </c>
      <c r="AC1201" s="122" t="str">
        <f>IF($Y1201&gt;Dashboard!$Q$19,$AB1201,"")</f>
        <v/>
      </c>
      <c r="AD1201" s="43" t="str">
        <f t="shared" si="385"/>
        <v/>
      </c>
      <c r="AE1201" s="36" t="str">
        <f>IF(Mining_Import!D1201="","",Mining_Import!D1201)</f>
        <v/>
      </c>
      <c r="AF1201" s="36" t="str">
        <f>IF(Mining_Import!E1201="","",Mining_Import!E1201)</f>
        <v/>
      </c>
      <c r="AG1201" s="36" t="str">
        <f>IF(Mining_Import!F1201="","",Mining_Import!F1201)</f>
        <v/>
      </c>
      <c r="AH1201" s="36" t="str">
        <f>IF(Mining_Import!G1201="","",Mining_Import!G1201)</f>
        <v/>
      </c>
      <c r="AI1201" s="36" t="str">
        <f>IF(Mining_Import!H1201="","",Mining_Import!H1201)</f>
        <v/>
      </c>
      <c r="AJ1201" s="36" t="str">
        <f>IF(Mining_Import!I1201="","",Mining_Import!I1201)</f>
        <v/>
      </c>
      <c r="BY1201" s="120" t="str">
        <f t="shared" si="373"/>
        <v/>
      </c>
      <c r="BZ1201" s="184" t="str">
        <f t="shared" si="386"/>
        <v/>
      </c>
      <c r="CA1201" s="37" t="str">
        <f>IFERROR(VLOOKUP($BY1201,Account_Value!$C$2:$F$2500,4,0),"")</f>
        <v/>
      </c>
      <c r="CB1201" s="43" t="str">
        <f t="shared" si="374"/>
        <v/>
      </c>
      <c r="CC1201" s="122" t="str">
        <f>IF($BZ1201="","",SUM($BZ$2:$BZ1201))</f>
        <v/>
      </c>
      <c r="CD1201" s="43" t="str">
        <f>IF($BZ1201="","",$BU$19*(SUM($BZ$2:$BZ1201)))</f>
        <v/>
      </c>
    </row>
    <row r="1202" spans="1:82">
      <c r="A1202" s="4" t="str">
        <f t="shared" si="375"/>
        <v/>
      </c>
      <c r="B1202" s="21" t="str">
        <f>IF(Investments_Import!A1202="","",Investments_Import!A1202)</f>
        <v/>
      </c>
      <c r="C1202" s="22" t="str">
        <f t="shared" si="368"/>
        <v/>
      </c>
      <c r="D1202" s="51" t="str">
        <f t="shared" si="376"/>
        <v/>
      </c>
      <c r="E1202" s="3" t="str">
        <f>IF(Investments_Import!B1202="","",Investments_Import!B1202)</f>
        <v/>
      </c>
      <c r="F1202" s="54" t="str">
        <f t="shared" si="377"/>
        <v xml:space="preserve"> </v>
      </c>
      <c r="G1202" s="54" t="str">
        <f>IF($B1202="","",COUNTIF($F$2:$F1202,$F1202))</f>
        <v/>
      </c>
      <c r="H1202" s="53" t="str">
        <f t="shared" si="378"/>
        <v xml:space="preserve">  </v>
      </c>
      <c r="I1202" s="3" t="str">
        <f>IF(Investments_Import!C1202="","",Investments_Import!C1202)</f>
        <v/>
      </c>
      <c r="J1202" s="108" t="str">
        <f>IF(Investments_Import!D1202="","",Investments_Import!D1202)</f>
        <v/>
      </c>
      <c r="K1202" s="108" t="str">
        <f t="shared" si="379"/>
        <v/>
      </c>
      <c r="L1202" s="47" t="str">
        <f>IF(Investments_Import!E1202="","",Investments_Import!E1202)</f>
        <v/>
      </c>
      <c r="M1202" s="47" t="str">
        <f t="shared" si="369"/>
        <v/>
      </c>
      <c r="N1202" s="31" t="str">
        <f>IF(Investments_Import!F1202="","",Investments_Import!F1202)</f>
        <v/>
      </c>
      <c r="O1202" s="31" t="str">
        <f t="shared" si="370"/>
        <v/>
      </c>
      <c r="P1202" s="3" t="str">
        <f>IF(Investments_Import!G1202="","",Investments_Import!G1202)</f>
        <v/>
      </c>
      <c r="Q1202" s="3" t="str">
        <f>IF(Investments_Import!H1202="","",Investments_Import!H1202)</f>
        <v/>
      </c>
      <c r="R1202" s="37" t="str">
        <f t="shared" si="371"/>
        <v/>
      </c>
      <c r="S1202" s="37" t="str">
        <f t="shared" si="372"/>
        <v/>
      </c>
      <c r="U1202" s="36" t="str">
        <f>IF(Mining_Import!A1202="","",Mining_Import!A1202)</f>
        <v/>
      </c>
      <c r="V1202" s="22" t="str">
        <f t="shared" si="380"/>
        <v/>
      </c>
      <c r="W1202" s="127" t="str">
        <f t="shared" si="381"/>
        <v/>
      </c>
      <c r="X1202" s="127" t="str">
        <f t="shared" si="382"/>
        <v/>
      </c>
      <c r="Y1202" s="127" t="str">
        <f t="shared" si="383"/>
        <v/>
      </c>
      <c r="Z1202" s="36" t="str">
        <f>IF(Mining_Import!B1202="","",Mining_Import!B1202)</f>
        <v/>
      </c>
      <c r="AA1202" s="184" t="str">
        <f>IF(Mining_Import!$C1202="","",Mining_Import!$C1202)</f>
        <v/>
      </c>
      <c r="AB1202" s="122" t="str">
        <f t="shared" si="384"/>
        <v/>
      </c>
      <c r="AC1202" s="122" t="str">
        <f>IF($Y1202&gt;Dashboard!$Q$19,$AB1202,"")</f>
        <v/>
      </c>
      <c r="AD1202" s="43" t="str">
        <f t="shared" si="385"/>
        <v/>
      </c>
      <c r="AE1202" s="36" t="str">
        <f>IF(Mining_Import!D1202="","",Mining_Import!D1202)</f>
        <v/>
      </c>
      <c r="AF1202" s="36" t="str">
        <f>IF(Mining_Import!E1202="","",Mining_Import!E1202)</f>
        <v/>
      </c>
      <c r="AG1202" s="36" t="str">
        <f>IF(Mining_Import!F1202="","",Mining_Import!F1202)</f>
        <v/>
      </c>
      <c r="AH1202" s="36" t="str">
        <f>IF(Mining_Import!G1202="","",Mining_Import!G1202)</f>
        <v/>
      </c>
      <c r="AI1202" s="36" t="str">
        <f>IF(Mining_Import!H1202="","",Mining_Import!H1202)</f>
        <v/>
      </c>
      <c r="AJ1202" s="36" t="str">
        <f>IF(Mining_Import!I1202="","",Mining_Import!I1202)</f>
        <v/>
      </c>
      <c r="BY1202" s="120" t="str">
        <f t="shared" si="373"/>
        <v/>
      </c>
      <c r="BZ1202" s="184" t="str">
        <f t="shared" si="386"/>
        <v/>
      </c>
      <c r="CA1202" s="37" t="str">
        <f>IFERROR(VLOOKUP($BY1202,Account_Value!$C$2:$F$2500,4,0),"")</f>
        <v/>
      </c>
      <c r="CB1202" s="43" t="str">
        <f t="shared" si="374"/>
        <v/>
      </c>
      <c r="CC1202" s="122" t="str">
        <f>IF($BZ1202="","",SUM($BZ$2:$BZ1202))</f>
        <v/>
      </c>
      <c r="CD1202" s="43" t="str">
        <f>IF($BZ1202="","",$BU$19*(SUM($BZ$2:$BZ1202)))</f>
        <v/>
      </c>
    </row>
    <row r="1203" spans="1:82">
      <c r="A1203" s="4" t="str">
        <f t="shared" si="375"/>
        <v/>
      </c>
      <c r="B1203" s="21" t="str">
        <f>IF(Investments_Import!A1203="","",Investments_Import!A1203)</f>
        <v/>
      </c>
      <c r="C1203" s="22" t="str">
        <f t="shared" si="368"/>
        <v/>
      </c>
      <c r="D1203" s="51" t="str">
        <f t="shared" si="376"/>
        <v/>
      </c>
      <c r="E1203" s="3" t="str">
        <f>IF(Investments_Import!B1203="","",Investments_Import!B1203)</f>
        <v/>
      </c>
      <c r="F1203" s="54" t="str">
        <f t="shared" si="377"/>
        <v xml:space="preserve"> </v>
      </c>
      <c r="G1203" s="54" t="str">
        <f>IF($B1203="","",COUNTIF($F$2:$F1203,$F1203))</f>
        <v/>
      </c>
      <c r="H1203" s="53" t="str">
        <f t="shared" si="378"/>
        <v xml:space="preserve">  </v>
      </c>
      <c r="I1203" s="3" t="str">
        <f>IF(Investments_Import!C1203="","",Investments_Import!C1203)</f>
        <v/>
      </c>
      <c r="J1203" s="108" t="str">
        <f>IF(Investments_Import!D1203="","",Investments_Import!D1203)</f>
        <v/>
      </c>
      <c r="K1203" s="108" t="str">
        <f t="shared" si="379"/>
        <v/>
      </c>
      <c r="L1203" s="47" t="str">
        <f>IF(Investments_Import!E1203="","",Investments_Import!E1203)</f>
        <v/>
      </c>
      <c r="M1203" s="47" t="str">
        <f t="shared" si="369"/>
        <v/>
      </c>
      <c r="N1203" s="31" t="str">
        <f>IF(Investments_Import!F1203="","",Investments_Import!F1203)</f>
        <v/>
      </c>
      <c r="O1203" s="31" t="str">
        <f t="shared" si="370"/>
        <v/>
      </c>
      <c r="P1203" s="3" t="str">
        <f>IF(Investments_Import!G1203="","",Investments_Import!G1203)</f>
        <v/>
      </c>
      <c r="Q1203" s="3" t="str">
        <f>IF(Investments_Import!H1203="","",Investments_Import!H1203)</f>
        <v/>
      </c>
      <c r="R1203" s="37" t="str">
        <f t="shared" si="371"/>
        <v/>
      </c>
      <c r="S1203" s="37" t="str">
        <f t="shared" si="372"/>
        <v/>
      </c>
      <c r="U1203" s="36" t="str">
        <f>IF(Mining_Import!A1203="","",Mining_Import!A1203)</f>
        <v/>
      </c>
      <c r="V1203" s="22" t="str">
        <f t="shared" si="380"/>
        <v/>
      </c>
      <c r="W1203" s="127" t="str">
        <f t="shared" si="381"/>
        <v/>
      </c>
      <c r="X1203" s="127" t="str">
        <f t="shared" si="382"/>
        <v/>
      </c>
      <c r="Y1203" s="127" t="str">
        <f t="shared" si="383"/>
        <v/>
      </c>
      <c r="Z1203" s="36" t="str">
        <f>IF(Mining_Import!B1203="","",Mining_Import!B1203)</f>
        <v/>
      </c>
      <c r="AA1203" s="184" t="str">
        <f>IF(Mining_Import!$C1203="","",Mining_Import!$C1203)</f>
        <v/>
      </c>
      <c r="AB1203" s="122" t="str">
        <f t="shared" si="384"/>
        <v/>
      </c>
      <c r="AC1203" s="122" t="str">
        <f>IF($Y1203&gt;Dashboard!$Q$19,$AB1203,"")</f>
        <v/>
      </c>
      <c r="AD1203" s="43" t="str">
        <f t="shared" si="385"/>
        <v/>
      </c>
      <c r="AE1203" s="36" t="str">
        <f>IF(Mining_Import!D1203="","",Mining_Import!D1203)</f>
        <v/>
      </c>
      <c r="AF1203" s="36" t="str">
        <f>IF(Mining_Import!E1203="","",Mining_Import!E1203)</f>
        <v/>
      </c>
      <c r="AG1203" s="36" t="str">
        <f>IF(Mining_Import!F1203="","",Mining_Import!F1203)</f>
        <v/>
      </c>
      <c r="AH1203" s="36" t="str">
        <f>IF(Mining_Import!G1203="","",Mining_Import!G1203)</f>
        <v/>
      </c>
      <c r="AI1203" s="36" t="str">
        <f>IF(Mining_Import!H1203="","",Mining_Import!H1203)</f>
        <v/>
      </c>
      <c r="AJ1203" s="36" t="str">
        <f>IF(Mining_Import!I1203="","",Mining_Import!I1203)</f>
        <v/>
      </c>
      <c r="BY1203" s="120" t="str">
        <f t="shared" si="373"/>
        <v/>
      </c>
      <c r="BZ1203" s="184" t="str">
        <f t="shared" si="386"/>
        <v/>
      </c>
      <c r="CA1203" s="37" t="str">
        <f>IFERROR(VLOOKUP($BY1203,Account_Value!$C$2:$F$2500,4,0),"")</f>
        <v/>
      </c>
      <c r="CB1203" s="43" t="str">
        <f t="shared" si="374"/>
        <v/>
      </c>
      <c r="CC1203" s="122" t="str">
        <f>IF($BZ1203="","",SUM($BZ$2:$BZ1203))</f>
        <v/>
      </c>
      <c r="CD1203" s="43" t="str">
        <f>IF($BZ1203="","",$BU$19*(SUM($BZ$2:$BZ1203)))</f>
        <v/>
      </c>
    </row>
    <row r="1204" spans="1:82">
      <c r="A1204" s="4" t="str">
        <f t="shared" si="375"/>
        <v/>
      </c>
      <c r="B1204" s="21" t="str">
        <f>IF(Investments_Import!A1204="","",Investments_Import!A1204)</f>
        <v/>
      </c>
      <c r="C1204" s="22" t="str">
        <f t="shared" si="368"/>
        <v/>
      </c>
      <c r="D1204" s="51" t="str">
        <f t="shared" si="376"/>
        <v/>
      </c>
      <c r="E1204" s="3" t="str">
        <f>IF(Investments_Import!B1204="","",Investments_Import!B1204)</f>
        <v/>
      </c>
      <c r="F1204" s="54" t="str">
        <f t="shared" si="377"/>
        <v xml:space="preserve"> </v>
      </c>
      <c r="G1204" s="54" t="str">
        <f>IF($B1204="","",COUNTIF($F$2:$F1204,$F1204))</f>
        <v/>
      </c>
      <c r="H1204" s="53" t="str">
        <f t="shared" si="378"/>
        <v xml:space="preserve">  </v>
      </c>
      <c r="I1204" s="3" t="str">
        <f>IF(Investments_Import!C1204="","",Investments_Import!C1204)</f>
        <v/>
      </c>
      <c r="J1204" s="108" t="str">
        <f>IF(Investments_Import!D1204="","",Investments_Import!D1204)</f>
        <v/>
      </c>
      <c r="K1204" s="108" t="str">
        <f t="shared" si="379"/>
        <v/>
      </c>
      <c r="L1204" s="47" t="str">
        <f>IF(Investments_Import!E1204="","",Investments_Import!E1204)</f>
        <v/>
      </c>
      <c r="M1204" s="47" t="str">
        <f t="shared" si="369"/>
        <v/>
      </c>
      <c r="N1204" s="31" t="str">
        <f>IF(Investments_Import!F1204="","",Investments_Import!F1204)</f>
        <v/>
      </c>
      <c r="O1204" s="31" t="str">
        <f t="shared" si="370"/>
        <v/>
      </c>
      <c r="P1204" s="3" t="str">
        <f>IF(Investments_Import!G1204="","",Investments_Import!G1204)</f>
        <v/>
      </c>
      <c r="Q1204" s="3" t="str">
        <f>IF(Investments_Import!H1204="","",Investments_Import!H1204)</f>
        <v/>
      </c>
      <c r="R1204" s="37" t="str">
        <f t="shared" si="371"/>
        <v/>
      </c>
      <c r="S1204" s="37" t="str">
        <f t="shared" si="372"/>
        <v/>
      </c>
      <c r="U1204" s="36" t="str">
        <f>IF(Mining_Import!A1204="","",Mining_Import!A1204)</f>
        <v/>
      </c>
      <c r="V1204" s="22" t="str">
        <f t="shared" si="380"/>
        <v/>
      </c>
      <c r="W1204" s="127" t="str">
        <f t="shared" si="381"/>
        <v/>
      </c>
      <c r="X1204" s="127" t="str">
        <f t="shared" si="382"/>
        <v/>
      </c>
      <c r="Y1204" s="127" t="str">
        <f t="shared" si="383"/>
        <v/>
      </c>
      <c r="Z1204" s="36" t="str">
        <f>IF(Mining_Import!B1204="","",Mining_Import!B1204)</f>
        <v/>
      </c>
      <c r="AA1204" s="184" t="str">
        <f>IF(Mining_Import!$C1204="","",Mining_Import!$C1204)</f>
        <v/>
      </c>
      <c r="AB1204" s="122" t="str">
        <f t="shared" si="384"/>
        <v/>
      </c>
      <c r="AC1204" s="122" t="str">
        <f>IF($Y1204&gt;Dashboard!$Q$19,$AB1204,"")</f>
        <v/>
      </c>
      <c r="AD1204" s="43" t="str">
        <f t="shared" si="385"/>
        <v/>
      </c>
      <c r="AE1204" s="36" t="str">
        <f>IF(Mining_Import!D1204="","",Mining_Import!D1204)</f>
        <v/>
      </c>
      <c r="AF1204" s="36" t="str">
        <f>IF(Mining_Import!E1204="","",Mining_Import!E1204)</f>
        <v/>
      </c>
      <c r="AG1204" s="36" t="str">
        <f>IF(Mining_Import!F1204="","",Mining_Import!F1204)</f>
        <v/>
      </c>
      <c r="AH1204" s="36" t="str">
        <f>IF(Mining_Import!G1204="","",Mining_Import!G1204)</f>
        <v/>
      </c>
      <c r="AI1204" s="36" t="str">
        <f>IF(Mining_Import!H1204="","",Mining_Import!H1204)</f>
        <v/>
      </c>
      <c r="AJ1204" s="36" t="str">
        <f>IF(Mining_Import!I1204="","",Mining_Import!I1204)</f>
        <v/>
      </c>
      <c r="BY1204" s="120" t="str">
        <f t="shared" si="373"/>
        <v/>
      </c>
      <c r="BZ1204" s="184" t="str">
        <f t="shared" si="386"/>
        <v/>
      </c>
      <c r="CA1204" s="37" t="str">
        <f>IFERROR(VLOOKUP($BY1204,Account_Value!$C$2:$F$2500,4,0),"")</f>
        <v/>
      </c>
      <c r="CB1204" s="43" t="str">
        <f t="shared" si="374"/>
        <v/>
      </c>
      <c r="CC1204" s="122" t="str">
        <f>IF($BZ1204="","",SUM($BZ$2:$BZ1204))</f>
        <v/>
      </c>
      <c r="CD1204" s="43" t="str">
        <f>IF($BZ1204="","",$BU$19*(SUM($BZ$2:$BZ1204)))</f>
        <v/>
      </c>
    </row>
    <row r="1205" spans="1:82">
      <c r="A1205" s="4" t="str">
        <f t="shared" si="375"/>
        <v/>
      </c>
      <c r="B1205" s="21" t="str">
        <f>IF(Investments_Import!A1205="","",Investments_Import!A1205)</f>
        <v/>
      </c>
      <c r="C1205" s="22" t="str">
        <f t="shared" si="368"/>
        <v/>
      </c>
      <c r="D1205" s="51" t="str">
        <f t="shared" si="376"/>
        <v/>
      </c>
      <c r="E1205" s="3" t="str">
        <f>IF(Investments_Import!B1205="","",Investments_Import!B1205)</f>
        <v/>
      </c>
      <c r="F1205" s="54" t="str">
        <f t="shared" si="377"/>
        <v xml:space="preserve"> </v>
      </c>
      <c r="G1205" s="54" t="str">
        <f>IF($B1205="","",COUNTIF($F$2:$F1205,$F1205))</f>
        <v/>
      </c>
      <c r="H1205" s="53" t="str">
        <f t="shared" si="378"/>
        <v xml:space="preserve">  </v>
      </c>
      <c r="I1205" s="3" t="str">
        <f>IF(Investments_Import!C1205="","",Investments_Import!C1205)</f>
        <v/>
      </c>
      <c r="J1205" s="108" t="str">
        <f>IF(Investments_Import!D1205="","",Investments_Import!D1205)</f>
        <v/>
      </c>
      <c r="K1205" s="108" t="str">
        <f t="shared" si="379"/>
        <v/>
      </c>
      <c r="L1205" s="47" t="str">
        <f>IF(Investments_Import!E1205="","",Investments_Import!E1205)</f>
        <v/>
      </c>
      <c r="M1205" s="47" t="str">
        <f t="shared" si="369"/>
        <v/>
      </c>
      <c r="N1205" s="31" t="str">
        <f>IF(Investments_Import!F1205="","",Investments_Import!F1205)</f>
        <v/>
      </c>
      <c r="O1205" s="31" t="str">
        <f t="shared" si="370"/>
        <v/>
      </c>
      <c r="P1205" s="3" t="str">
        <f>IF(Investments_Import!G1205="","",Investments_Import!G1205)</f>
        <v/>
      </c>
      <c r="Q1205" s="3" t="str">
        <f>IF(Investments_Import!H1205="","",Investments_Import!H1205)</f>
        <v/>
      </c>
      <c r="R1205" s="37" t="str">
        <f t="shared" si="371"/>
        <v/>
      </c>
      <c r="S1205" s="37" t="str">
        <f t="shared" si="372"/>
        <v/>
      </c>
      <c r="U1205" s="36" t="str">
        <f>IF(Mining_Import!A1205="","",Mining_Import!A1205)</f>
        <v/>
      </c>
      <c r="V1205" s="22" t="str">
        <f t="shared" si="380"/>
        <v/>
      </c>
      <c r="W1205" s="127" t="str">
        <f t="shared" si="381"/>
        <v/>
      </c>
      <c r="X1205" s="127" t="str">
        <f t="shared" si="382"/>
        <v/>
      </c>
      <c r="Y1205" s="127" t="str">
        <f t="shared" si="383"/>
        <v/>
      </c>
      <c r="Z1205" s="36" t="str">
        <f>IF(Mining_Import!B1205="","",Mining_Import!B1205)</f>
        <v/>
      </c>
      <c r="AA1205" s="184" t="str">
        <f>IF(Mining_Import!$C1205="","",Mining_Import!$C1205)</f>
        <v/>
      </c>
      <c r="AB1205" s="122" t="str">
        <f t="shared" si="384"/>
        <v/>
      </c>
      <c r="AC1205" s="122" t="str">
        <f>IF($Y1205&gt;Dashboard!$Q$19,$AB1205,"")</f>
        <v/>
      </c>
      <c r="AD1205" s="43" t="str">
        <f t="shared" si="385"/>
        <v/>
      </c>
      <c r="AE1205" s="36" t="str">
        <f>IF(Mining_Import!D1205="","",Mining_Import!D1205)</f>
        <v/>
      </c>
      <c r="AF1205" s="36" t="str">
        <f>IF(Mining_Import!E1205="","",Mining_Import!E1205)</f>
        <v/>
      </c>
      <c r="AG1205" s="36" t="str">
        <f>IF(Mining_Import!F1205="","",Mining_Import!F1205)</f>
        <v/>
      </c>
      <c r="AH1205" s="36" t="str">
        <f>IF(Mining_Import!G1205="","",Mining_Import!G1205)</f>
        <v/>
      </c>
      <c r="AI1205" s="36" t="str">
        <f>IF(Mining_Import!H1205="","",Mining_Import!H1205)</f>
        <v/>
      </c>
      <c r="AJ1205" s="36" t="str">
        <f>IF(Mining_Import!I1205="","",Mining_Import!I1205)</f>
        <v/>
      </c>
      <c r="BY1205" s="120" t="str">
        <f t="shared" si="373"/>
        <v/>
      </c>
      <c r="BZ1205" s="184" t="str">
        <f t="shared" si="386"/>
        <v/>
      </c>
      <c r="CA1205" s="37" t="str">
        <f>IFERROR(VLOOKUP($BY1205,Account_Value!$C$2:$F$2500,4,0),"")</f>
        <v/>
      </c>
      <c r="CB1205" s="43" t="str">
        <f t="shared" si="374"/>
        <v/>
      </c>
      <c r="CC1205" s="122" t="str">
        <f>IF($BZ1205="","",SUM($BZ$2:$BZ1205))</f>
        <v/>
      </c>
      <c r="CD1205" s="43" t="str">
        <f>IF($BZ1205="","",$BU$19*(SUM($BZ$2:$BZ1205)))</f>
        <v/>
      </c>
    </row>
    <row r="1206" spans="1:82">
      <c r="A1206" s="4" t="str">
        <f t="shared" si="375"/>
        <v/>
      </c>
      <c r="B1206" s="21" t="str">
        <f>IF(Investments_Import!A1206="","",Investments_Import!A1206)</f>
        <v/>
      </c>
      <c r="C1206" s="22" t="str">
        <f t="shared" si="368"/>
        <v/>
      </c>
      <c r="D1206" s="51" t="str">
        <f t="shared" si="376"/>
        <v/>
      </c>
      <c r="E1206" s="3" t="str">
        <f>IF(Investments_Import!B1206="","",Investments_Import!B1206)</f>
        <v/>
      </c>
      <c r="F1206" s="54" t="str">
        <f t="shared" si="377"/>
        <v xml:space="preserve"> </v>
      </c>
      <c r="G1206" s="54" t="str">
        <f>IF($B1206="","",COUNTIF($F$2:$F1206,$F1206))</f>
        <v/>
      </c>
      <c r="H1206" s="53" t="str">
        <f t="shared" si="378"/>
        <v xml:space="preserve">  </v>
      </c>
      <c r="I1206" s="3" t="str">
        <f>IF(Investments_Import!C1206="","",Investments_Import!C1206)</f>
        <v/>
      </c>
      <c r="J1206" s="108" t="str">
        <f>IF(Investments_Import!D1206="","",Investments_Import!D1206)</f>
        <v/>
      </c>
      <c r="K1206" s="108" t="str">
        <f t="shared" si="379"/>
        <v/>
      </c>
      <c r="L1206" s="47" t="str">
        <f>IF(Investments_Import!E1206="","",Investments_Import!E1206)</f>
        <v/>
      </c>
      <c r="M1206" s="47" t="str">
        <f t="shared" si="369"/>
        <v/>
      </c>
      <c r="N1206" s="31" t="str">
        <f>IF(Investments_Import!F1206="","",Investments_Import!F1206)</f>
        <v/>
      </c>
      <c r="O1206" s="31" t="str">
        <f t="shared" si="370"/>
        <v/>
      </c>
      <c r="P1206" s="3" t="str">
        <f>IF(Investments_Import!G1206="","",Investments_Import!G1206)</f>
        <v/>
      </c>
      <c r="Q1206" s="3" t="str">
        <f>IF(Investments_Import!H1206="","",Investments_Import!H1206)</f>
        <v/>
      </c>
      <c r="R1206" s="37" t="str">
        <f t="shared" si="371"/>
        <v/>
      </c>
      <c r="S1206" s="37" t="str">
        <f t="shared" si="372"/>
        <v/>
      </c>
      <c r="U1206" s="36" t="str">
        <f>IF(Mining_Import!A1206="","",Mining_Import!A1206)</f>
        <v/>
      </c>
      <c r="V1206" s="22" t="str">
        <f t="shared" si="380"/>
        <v/>
      </c>
      <c r="W1206" s="127" t="str">
        <f t="shared" si="381"/>
        <v/>
      </c>
      <c r="X1206" s="127" t="str">
        <f t="shared" si="382"/>
        <v/>
      </c>
      <c r="Y1206" s="127" t="str">
        <f t="shared" si="383"/>
        <v/>
      </c>
      <c r="Z1206" s="36" t="str">
        <f>IF(Mining_Import!B1206="","",Mining_Import!B1206)</f>
        <v/>
      </c>
      <c r="AA1206" s="184" t="str">
        <f>IF(Mining_Import!$C1206="","",Mining_Import!$C1206)</f>
        <v/>
      </c>
      <c r="AB1206" s="122" t="str">
        <f t="shared" si="384"/>
        <v/>
      </c>
      <c r="AC1206" s="122" t="str">
        <f>IF($Y1206&gt;Dashboard!$Q$19,$AB1206,"")</f>
        <v/>
      </c>
      <c r="AD1206" s="43" t="str">
        <f t="shared" si="385"/>
        <v/>
      </c>
      <c r="AE1206" s="36" t="str">
        <f>IF(Mining_Import!D1206="","",Mining_Import!D1206)</f>
        <v/>
      </c>
      <c r="AF1206" s="36" t="str">
        <f>IF(Mining_Import!E1206="","",Mining_Import!E1206)</f>
        <v/>
      </c>
      <c r="AG1206" s="36" t="str">
        <f>IF(Mining_Import!F1206="","",Mining_Import!F1206)</f>
        <v/>
      </c>
      <c r="AH1206" s="36" t="str">
        <f>IF(Mining_Import!G1206="","",Mining_Import!G1206)</f>
        <v/>
      </c>
      <c r="AI1206" s="36" t="str">
        <f>IF(Mining_Import!H1206="","",Mining_Import!H1206)</f>
        <v/>
      </c>
      <c r="AJ1206" s="36" t="str">
        <f>IF(Mining_Import!I1206="","",Mining_Import!I1206)</f>
        <v/>
      </c>
      <c r="BY1206" s="120" t="str">
        <f t="shared" si="373"/>
        <v/>
      </c>
      <c r="BZ1206" s="184" t="str">
        <f t="shared" si="386"/>
        <v/>
      </c>
      <c r="CA1206" s="37" t="str">
        <f>IFERROR(VLOOKUP($BY1206,Account_Value!$C$2:$F$2500,4,0),"")</f>
        <v/>
      </c>
      <c r="CB1206" s="43" t="str">
        <f t="shared" si="374"/>
        <v/>
      </c>
      <c r="CC1206" s="122" t="str">
        <f>IF($BZ1206="","",SUM($BZ$2:$BZ1206))</f>
        <v/>
      </c>
      <c r="CD1206" s="43" t="str">
        <f>IF($BZ1206="","",$BU$19*(SUM($BZ$2:$BZ1206)))</f>
        <v/>
      </c>
    </row>
    <row r="1207" spans="1:82">
      <c r="A1207" s="4" t="str">
        <f t="shared" si="375"/>
        <v/>
      </c>
      <c r="B1207" s="21" t="str">
        <f>IF(Investments_Import!A1207="","",Investments_Import!A1207)</f>
        <v/>
      </c>
      <c r="C1207" s="22" t="str">
        <f t="shared" si="368"/>
        <v/>
      </c>
      <c r="D1207" s="51" t="str">
        <f t="shared" si="376"/>
        <v/>
      </c>
      <c r="E1207" s="3" t="str">
        <f>IF(Investments_Import!B1207="","",Investments_Import!B1207)</f>
        <v/>
      </c>
      <c r="F1207" s="54" t="str">
        <f t="shared" si="377"/>
        <v xml:space="preserve"> </v>
      </c>
      <c r="G1207" s="54" t="str">
        <f>IF($B1207="","",COUNTIF($F$2:$F1207,$F1207))</f>
        <v/>
      </c>
      <c r="H1207" s="53" t="str">
        <f t="shared" si="378"/>
        <v xml:space="preserve">  </v>
      </c>
      <c r="I1207" s="3" t="str">
        <f>IF(Investments_Import!C1207="","",Investments_Import!C1207)</f>
        <v/>
      </c>
      <c r="J1207" s="108" t="str">
        <f>IF(Investments_Import!D1207="","",Investments_Import!D1207)</f>
        <v/>
      </c>
      <c r="K1207" s="108" t="str">
        <f t="shared" si="379"/>
        <v/>
      </c>
      <c r="L1207" s="47" t="str">
        <f>IF(Investments_Import!E1207="","",Investments_Import!E1207)</f>
        <v/>
      </c>
      <c r="M1207" s="47" t="str">
        <f t="shared" si="369"/>
        <v/>
      </c>
      <c r="N1207" s="31" t="str">
        <f>IF(Investments_Import!F1207="","",Investments_Import!F1207)</f>
        <v/>
      </c>
      <c r="O1207" s="31" t="str">
        <f t="shared" si="370"/>
        <v/>
      </c>
      <c r="P1207" s="3" t="str">
        <f>IF(Investments_Import!G1207="","",Investments_Import!G1207)</f>
        <v/>
      </c>
      <c r="Q1207" s="3" t="str">
        <f>IF(Investments_Import!H1207="","",Investments_Import!H1207)</f>
        <v/>
      </c>
      <c r="R1207" s="37" t="str">
        <f t="shared" si="371"/>
        <v/>
      </c>
      <c r="S1207" s="37" t="str">
        <f t="shared" si="372"/>
        <v/>
      </c>
      <c r="U1207" s="36" t="str">
        <f>IF(Mining_Import!A1207="","",Mining_Import!A1207)</f>
        <v/>
      </c>
      <c r="V1207" s="22" t="str">
        <f t="shared" si="380"/>
        <v/>
      </c>
      <c r="W1207" s="127" t="str">
        <f t="shared" si="381"/>
        <v/>
      </c>
      <c r="X1207" s="127" t="str">
        <f t="shared" si="382"/>
        <v/>
      </c>
      <c r="Y1207" s="127" t="str">
        <f t="shared" si="383"/>
        <v/>
      </c>
      <c r="Z1207" s="36" t="str">
        <f>IF(Mining_Import!B1207="","",Mining_Import!B1207)</f>
        <v/>
      </c>
      <c r="AA1207" s="184" t="str">
        <f>IF(Mining_Import!$C1207="","",Mining_Import!$C1207)</f>
        <v/>
      </c>
      <c r="AB1207" s="122" t="str">
        <f t="shared" si="384"/>
        <v/>
      </c>
      <c r="AC1207" s="122" t="str">
        <f>IF($Y1207&gt;Dashboard!$Q$19,$AB1207,"")</f>
        <v/>
      </c>
      <c r="AD1207" s="43" t="str">
        <f t="shared" si="385"/>
        <v/>
      </c>
      <c r="AE1207" s="36" t="str">
        <f>IF(Mining_Import!D1207="","",Mining_Import!D1207)</f>
        <v/>
      </c>
      <c r="AF1207" s="36" t="str">
        <f>IF(Mining_Import!E1207="","",Mining_Import!E1207)</f>
        <v/>
      </c>
      <c r="AG1207" s="36" t="str">
        <f>IF(Mining_Import!F1207="","",Mining_Import!F1207)</f>
        <v/>
      </c>
      <c r="AH1207" s="36" t="str">
        <f>IF(Mining_Import!G1207="","",Mining_Import!G1207)</f>
        <v/>
      </c>
      <c r="AI1207" s="36" t="str">
        <f>IF(Mining_Import!H1207="","",Mining_Import!H1207)</f>
        <v/>
      </c>
      <c r="AJ1207" s="36" t="str">
        <f>IF(Mining_Import!I1207="","",Mining_Import!I1207)</f>
        <v/>
      </c>
      <c r="BY1207" s="120" t="str">
        <f t="shared" si="373"/>
        <v/>
      </c>
      <c r="BZ1207" s="184" t="str">
        <f t="shared" si="386"/>
        <v/>
      </c>
      <c r="CA1207" s="37" t="str">
        <f>IFERROR(VLOOKUP($BY1207,Account_Value!$C$2:$F$2500,4,0),"")</f>
        <v/>
      </c>
      <c r="CB1207" s="43" t="str">
        <f t="shared" si="374"/>
        <v/>
      </c>
      <c r="CC1207" s="122" t="str">
        <f>IF($BZ1207="","",SUM($BZ$2:$BZ1207))</f>
        <v/>
      </c>
      <c r="CD1207" s="43" t="str">
        <f>IF($BZ1207="","",$BU$19*(SUM($BZ$2:$BZ1207)))</f>
        <v/>
      </c>
    </row>
    <row r="1208" spans="1:82">
      <c r="A1208" s="4" t="str">
        <f t="shared" si="375"/>
        <v/>
      </c>
      <c r="B1208" s="21" t="str">
        <f>IF(Investments_Import!A1208="","",Investments_Import!A1208)</f>
        <v/>
      </c>
      <c r="C1208" s="22" t="str">
        <f t="shared" si="368"/>
        <v/>
      </c>
      <c r="D1208" s="51" t="str">
        <f t="shared" si="376"/>
        <v/>
      </c>
      <c r="E1208" s="3" t="str">
        <f>IF(Investments_Import!B1208="","",Investments_Import!B1208)</f>
        <v/>
      </c>
      <c r="F1208" s="54" t="str">
        <f t="shared" si="377"/>
        <v xml:space="preserve"> </v>
      </c>
      <c r="G1208" s="54" t="str">
        <f>IF($B1208="","",COUNTIF($F$2:$F1208,$F1208))</f>
        <v/>
      </c>
      <c r="H1208" s="53" t="str">
        <f t="shared" si="378"/>
        <v xml:space="preserve">  </v>
      </c>
      <c r="I1208" s="3" t="str">
        <f>IF(Investments_Import!C1208="","",Investments_Import!C1208)</f>
        <v/>
      </c>
      <c r="J1208" s="108" t="str">
        <f>IF(Investments_Import!D1208="","",Investments_Import!D1208)</f>
        <v/>
      </c>
      <c r="K1208" s="108" t="str">
        <f t="shared" si="379"/>
        <v/>
      </c>
      <c r="L1208" s="47" t="str">
        <f>IF(Investments_Import!E1208="","",Investments_Import!E1208)</f>
        <v/>
      </c>
      <c r="M1208" s="47" t="str">
        <f t="shared" si="369"/>
        <v/>
      </c>
      <c r="N1208" s="31" t="str">
        <f>IF(Investments_Import!F1208="","",Investments_Import!F1208)</f>
        <v/>
      </c>
      <c r="O1208" s="31" t="str">
        <f t="shared" si="370"/>
        <v/>
      </c>
      <c r="P1208" s="3" t="str">
        <f>IF(Investments_Import!G1208="","",Investments_Import!G1208)</f>
        <v/>
      </c>
      <c r="Q1208" s="3" t="str">
        <f>IF(Investments_Import!H1208="","",Investments_Import!H1208)</f>
        <v/>
      </c>
      <c r="R1208" s="37" t="str">
        <f t="shared" si="371"/>
        <v/>
      </c>
      <c r="S1208" s="37" t="str">
        <f t="shared" si="372"/>
        <v/>
      </c>
      <c r="U1208" s="36" t="str">
        <f>IF(Mining_Import!A1208="","",Mining_Import!A1208)</f>
        <v/>
      </c>
      <c r="V1208" s="22" t="str">
        <f t="shared" si="380"/>
        <v/>
      </c>
      <c r="W1208" s="127" t="str">
        <f t="shared" si="381"/>
        <v/>
      </c>
      <c r="X1208" s="127" t="str">
        <f t="shared" si="382"/>
        <v/>
      </c>
      <c r="Y1208" s="127" t="str">
        <f t="shared" si="383"/>
        <v/>
      </c>
      <c r="Z1208" s="36" t="str">
        <f>IF(Mining_Import!B1208="","",Mining_Import!B1208)</f>
        <v/>
      </c>
      <c r="AA1208" s="184" t="str">
        <f>IF(Mining_Import!$C1208="","",Mining_Import!$C1208)</f>
        <v/>
      </c>
      <c r="AB1208" s="122" t="str">
        <f t="shared" si="384"/>
        <v/>
      </c>
      <c r="AC1208" s="122" t="str">
        <f>IF($Y1208&gt;Dashboard!$Q$19,$AB1208,"")</f>
        <v/>
      </c>
      <c r="AD1208" s="43" t="str">
        <f t="shared" si="385"/>
        <v/>
      </c>
      <c r="AE1208" s="36" t="str">
        <f>IF(Mining_Import!D1208="","",Mining_Import!D1208)</f>
        <v/>
      </c>
      <c r="AF1208" s="36" t="str">
        <f>IF(Mining_Import!E1208="","",Mining_Import!E1208)</f>
        <v/>
      </c>
      <c r="AG1208" s="36" t="str">
        <f>IF(Mining_Import!F1208="","",Mining_Import!F1208)</f>
        <v/>
      </c>
      <c r="AH1208" s="36" t="str">
        <f>IF(Mining_Import!G1208="","",Mining_Import!G1208)</f>
        <v/>
      </c>
      <c r="AI1208" s="36" t="str">
        <f>IF(Mining_Import!H1208="","",Mining_Import!H1208)</f>
        <v/>
      </c>
      <c r="AJ1208" s="36" t="str">
        <f>IF(Mining_Import!I1208="","",Mining_Import!I1208)</f>
        <v/>
      </c>
      <c r="BY1208" s="120" t="str">
        <f t="shared" si="373"/>
        <v/>
      </c>
      <c r="BZ1208" s="184" t="str">
        <f t="shared" si="386"/>
        <v/>
      </c>
      <c r="CA1208" s="37" t="str">
        <f>IFERROR(VLOOKUP($BY1208,Account_Value!$C$2:$F$2500,4,0),"")</f>
        <v/>
      </c>
      <c r="CB1208" s="43" t="str">
        <f t="shared" si="374"/>
        <v/>
      </c>
      <c r="CC1208" s="122" t="str">
        <f>IF($BZ1208="","",SUM($BZ$2:$BZ1208))</f>
        <v/>
      </c>
      <c r="CD1208" s="43" t="str">
        <f>IF($BZ1208="","",$BU$19*(SUM($BZ$2:$BZ1208)))</f>
        <v/>
      </c>
    </row>
    <row r="1209" spans="1:82">
      <c r="A1209" s="4" t="str">
        <f t="shared" si="375"/>
        <v/>
      </c>
      <c r="B1209" s="21" t="str">
        <f>IF(Investments_Import!A1209="","",Investments_Import!A1209)</f>
        <v/>
      </c>
      <c r="C1209" s="22" t="str">
        <f t="shared" si="368"/>
        <v/>
      </c>
      <c r="D1209" s="51" t="str">
        <f t="shared" si="376"/>
        <v/>
      </c>
      <c r="E1209" s="3" t="str">
        <f>IF(Investments_Import!B1209="","",Investments_Import!B1209)</f>
        <v/>
      </c>
      <c r="F1209" s="54" t="str">
        <f t="shared" si="377"/>
        <v xml:space="preserve"> </v>
      </c>
      <c r="G1209" s="54" t="str">
        <f>IF($B1209="","",COUNTIF($F$2:$F1209,$F1209))</f>
        <v/>
      </c>
      <c r="H1209" s="53" t="str">
        <f t="shared" si="378"/>
        <v xml:space="preserve">  </v>
      </c>
      <c r="I1209" s="3" t="str">
        <f>IF(Investments_Import!C1209="","",Investments_Import!C1209)</f>
        <v/>
      </c>
      <c r="J1209" s="108" t="str">
        <f>IF(Investments_Import!D1209="","",Investments_Import!D1209)</f>
        <v/>
      </c>
      <c r="K1209" s="108" t="str">
        <f t="shared" si="379"/>
        <v/>
      </c>
      <c r="L1209" s="47" t="str">
        <f>IF(Investments_Import!E1209="","",Investments_Import!E1209)</f>
        <v/>
      </c>
      <c r="M1209" s="47" t="str">
        <f t="shared" si="369"/>
        <v/>
      </c>
      <c r="N1209" s="31" t="str">
        <f>IF(Investments_Import!F1209="","",Investments_Import!F1209)</f>
        <v/>
      </c>
      <c r="O1209" s="31" t="str">
        <f t="shared" si="370"/>
        <v/>
      </c>
      <c r="P1209" s="3" t="str">
        <f>IF(Investments_Import!G1209="","",Investments_Import!G1209)</f>
        <v/>
      </c>
      <c r="Q1209" s="3" t="str">
        <f>IF(Investments_Import!H1209="","",Investments_Import!H1209)</f>
        <v/>
      </c>
      <c r="R1209" s="37" t="str">
        <f t="shared" si="371"/>
        <v/>
      </c>
      <c r="S1209" s="37" t="str">
        <f t="shared" si="372"/>
        <v/>
      </c>
      <c r="U1209" s="36" t="str">
        <f>IF(Mining_Import!A1209="","",Mining_Import!A1209)</f>
        <v/>
      </c>
      <c r="V1209" s="22" t="str">
        <f t="shared" si="380"/>
        <v/>
      </c>
      <c r="W1209" s="127" t="str">
        <f t="shared" si="381"/>
        <v/>
      </c>
      <c r="X1209" s="127" t="str">
        <f t="shared" si="382"/>
        <v/>
      </c>
      <c r="Y1209" s="127" t="str">
        <f t="shared" si="383"/>
        <v/>
      </c>
      <c r="Z1209" s="36" t="str">
        <f>IF(Mining_Import!B1209="","",Mining_Import!B1209)</f>
        <v/>
      </c>
      <c r="AA1209" s="184" t="str">
        <f>IF(Mining_Import!$C1209="","",Mining_Import!$C1209)</f>
        <v/>
      </c>
      <c r="AB1209" s="122" t="str">
        <f t="shared" si="384"/>
        <v/>
      </c>
      <c r="AC1209" s="122" t="str">
        <f>IF($Y1209&gt;Dashboard!$Q$19,$AB1209,"")</f>
        <v/>
      </c>
      <c r="AD1209" s="43" t="str">
        <f t="shared" si="385"/>
        <v/>
      </c>
      <c r="AE1209" s="36" t="str">
        <f>IF(Mining_Import!D1209="","",Mining_Import!D1209)</f>
        <v/>
      </c>
      <c r="AF1209" s="36" t="str">
        <f>IF(Mining_Import!E1209="","",Mining_Import!E1209)</f>
        <v/>
      </c>
      <c r="AG1209" s="36" t="str">
        <f>IF(Mining_Import!F1209="","",Mining_Import!F1209)</f>
        <v/>
      </c>
      <c r="AH1209" s="36" t="str">
        <f>IF(Mining_Import!G1209="","",Mining_Import!G1209)</f>
        <v/>
      </c>
      <c r="AI1209" s="36" t="str">
        <f>IF(Mining_Import!H1209="","",Mining_Import!H1209)</f>
        <v/>
      </c>
      <c r="AJ1209" s="36" t="str">
        <f>IF(Mining_Import!I1209="","",Mining_Import!I1209)</f>
        <v/>
      </c>
      <c r="BY1209" s="120" t="str">
        <f t="shared" si="373"/>
        <v/>
      </c>
      <c r="BZ1209" s="184" t="str">
        <f t="shared" si="386"/>
        <v/>
      </c>
      <c r="CA1209" s="37" t="str">
        <f>IFERROR(VLOOKUP($BY1209,Account_Value!$C$2:$F$2500,4,0),"")</f>
        <v/>
      </c>
      <c r="CB1209" s="43" t="str">
        <f t="shared" si="374"/>
        <v/>
      </c>
      <c r="CC1209" s="122" t="str">
        <f>IF($BZ1209="","",SUM($BZ$2:$BZ1209))</f>
        <v/>
      </c>
      <c r="CD1209" s="43" t="str">
        <f>IF($BZ1209="","",$BU$19*(SUM($BZ$2:$BZ1209)))</f>
        <v/>
      </c>
    </row>
    <row r="1210" spans="1:82">
      <c r="A1210" s="4" t="str">
        <f t="shared" si="375"/>
        <v/>
      </c>
      <c r="B1210" s="21" t="str">
        <f>IF(Investments_Import!A1210="","",Investments_Import!A1210)</f>
        <v/>
      </c>
      <c r="C1210" s="22" t="str">
        <f t="shared" si="368"/>
        <v/>
      </c>
      <c r="D1210" s="51" t="str">
        <f t="shared" si="376"/>
        <v/>
      </c>
      <c r="E1210" s="3" t="str">
        <f>IF(Investments_Import!B1210="","",Investments_Import!B1210)</f>
        <v/>
      </c>
      <c r="F1210" s="54" t="str">
        <f t="shared" si="377"/>
        <v xml:space="preserve"> </v>
      </c>
      <c r="G1210" s="54" t="str">
        <f>IF($B1210="","",COUNTIF($F$2:$F1210,$F1210))</f>
        <v/>
      </c>
      <c r="H1210" s="53" t="str">
        <f t="shared" si="378"/>
        <v xml:space="preserve">  </v>
      </c>
      <c r="I1210" s="3" t="str">
        <f>IF(Investments_Import!C1210="","",Investments_Import!C1210)</f>
        <v/>
      </c>
      <c r="J1210" s="108" t="str">
        <f>IF(Investments_Import!D1210="","",Investments_Import!D1210)</f>
        <v/>
      </c>
      <c r="K1210" s="108" t="str">
        <f t="shared" si="379"/>
        <v/>
      </c>
      <c r="L1210" s="47" t="str">
        <f>IF(Investments_Import!E1210="","",Investments_Import!E1210)</f>
        <v/>
      </c>
      <c r="M1210" s="47" t="str">
        <f t="shared" si="369"/>
        <v/>
      </c>
      <c r="N1210" s="31" t="str">
        <f>IF(Investments_Import!F1210="","",Investments_Import!F1210)</f>
        <v/>
      </c>
      <c r="O1210" s="31" t="str">
        <f t="shared" si="370"/>
        <v/>
      </c>
      <c r="P1210" s="3" t="str">
        <f>IF(Investments_Import!G1210="","",Investments_Import!G1210)</f>
        <v/>
      </c>
      <c r="Q1210" s="3" t="str">
        <f>IF(Investments_Import!H1210="","",Investments_Import!H1210)</f>
        <v/>
      </c>
      <c r="R1210" s="37" t="str">
        <f t="shared" si="371"/>
        <v/>
      </c>
      <c r="S1210" s="37" t="str">
        <f t="shared" si="372"/>
        <v/>
      </c>
      <c r="U1210" s="36" t="str">
        <f>IF(Mining_Import!A1210="","",Mining_Import!A1210)</f>
        <v/>
      </c>
      <c r="V1210" s="22" t="str">
        <f t="shared" si="380"/>
        <v/>
      </c>
      <c r="W1210" s="127" t="str">
        <f t="shared" si="381"/>
        <v/>
      </c>
      <c r="X1210" s="127" t="str">
        <f t="shared" si="382"/>
        <v/>
      </c>
      <c r="Y1210" s="127" t="str">
        <f t="shared" si="383"/>
        <v/>
      </c>
      <c r="Z1210" s="36" t="str">
        <f>IF(Mining_Import!B1210="","",Mining_Import!B1210)</f>
        <v/>
      </c>
      <c r="AA1210" s="184" t="str">
        <f>IF(Mining_Import!$C1210="","",Mining_Import!$C1210)</f>
        <v/>
      </c>
      <c r="AB1210" s="122" t="str">
        <f t="shared" si="384"/>
        <v/>
      </c>
      <c r="AC1210" s="122" t="str">
        <f>IF($Y1210&gt;Dashboard!$Q$19,$AB1210,"")</f>
        <v/>
      </c>
      <c r="AD1210" s="43" t="str">
        <f t="shared" si="385"/>
        <v/>
      </c>
      <c r="AE1210" s="36" t="str">
        <f>IF(Mining_Import!D1210="","",Mining_Import!D1210)</f>
        <v/>
      </c>
      <c r="AF1210" s="36" t="str">
        <f>IF(Mining_Import!E1210="","",Mining_Import!E1210)</f>
        <v/>
      </c>
      <c r="AG1210" s="36" t="str">
        <f>IF(Mining_Import!F1210="","",Mining_Import!F1210)</f>
        <v/>
      </c>
      <c r="AH1210" s="36" t="str">
        <f>IF(Mining_Import!G1210="","",Mining_Import!G1210)</f>
        <v/>
      </c>
      <c r="AI1210" s="36" t="str">
        <f>IF(Mining_Import!H1210="","",Mining_Import!H1210)</f>
        <v/>
      </c>
      <c r="AJ1210" s="36" t="str">
        <f>IF(Mining_Import!I1210="","",Mining_Import!I1210)</f>
        <v/>
      </c>
      <c r="BY1210" s="120" t="str">
        <f t="shared" si="373"/>
        <v/>
      </c>
      <c r="BZ1210" s="184" t="str">
        <f t="shared" si="386"/>
        <v/>
      </c>
      <c r="CA1210" s="37" t="str">
        <f>IFERROR(VLOOKUP($BY1210,Account_Value!$C$2:$F$2500,4,0),"")</f>
        <v/>
      </c>
      <c r="CB1210" s="43" t="str">
        <f t="shared" si="374"/>
        <v/>
      </c>
      <c r="CC1210" s="122" t="str">
        <f>IF($BZ1210="","",SUM($BZ$2:$BZ1210))</f>
        <v/>
      </c>
      <c r="CD1210" s="43" t="str">
        <f>IF($BZ1210="","",$BU$19*(SUM($BZ$2:$BZ1210)))</f>
        <v/>
      </c>
    </row>
    <row r="1211" spans="1:82">
      <c r="A1211" s="4" t="str">
        <f t="shared" si="375"/>
        <v/>
      </c>
      <c r="B1211" s="21" t="str">
        <f>IF(Investments_Import!A1211="","",Investments_Import!A1211)</f>
        <v/>
      </c>
      <c r="C1211" s="22" t="str">
        <f t="shared" si="368"/>
        <v/>
      </c>
      <c r="D1211" s="51" t="str">
        <f t="shared" si="376"/>
        <v/>
      </c>
      <c r="E1211" s="3" t="str">
        <f>IF(Investments_Import!B1211="","",Investments_Import!B1211)</f>
        <v/>
      </c>
      <c r="F1211" s="54" t="str">
        <f t="shared" si="377"/>
        <v xml:space="preserve"> </v>
      </c>
      <c r="G1211" s="54" t="str">
        <f>IF($B1211="","",COUNTIF($F$2:$F1211,$F1211))</f>
        <v/>
      </c>
      <c r="H1211" s="53" t="str">
        <f t="shared" si="378"/>
        <v xml:space="preserve">  </v>
      </c>
      <c r="I1211" s="3" t="str">
        <f>IF(Investments_Import!C1211="","",Investments_Import!C1211)</f>
        <v/>
      </c>
      <c r="J1211" s="108" t="str">
        <f>IF(Investments_Import!D1211="","",Investments_Import!D1211)</f>
        <v/>
      </c>
      <c r="K1211" s="108" t="str">
        <f t="shared" si="379"/>
        <v/>
      </c>
      <c r="L1211" s="47" t="str">
        <f>IF(Investments_Import!E1211="","",Investments_Import!E1211)</f>
        <v/>
      </c>
      <c r="M1211" s="47" t="str">
        <f t="shared" si="369"/>
        <v/>
      </c>
      <c r="N1211" s="31" t="str">
        <f>IF(Investments_Import!F1211="","",Investments_Import!F1211)</f>
        <v/>
      </c>
      <c r="O1211" s="31" t="str">
        <f t="shared" si="370"/>
        <v/>
      </c>
      <c r="P1211" s="3" t="str">
        <f>IF(Investments_Import!G1211="","",Investments_Import!G1211)</f>
        <v/>
      </c>
      <c r="Q1211" s="3" t="str">
        <f>IF(Investments_Import!H1211="","",Investments_Import!H1211)</f>
        <v/>
      </c>
      <c r="R1211" s="37" t="str">
        <f t="shared" si="371"/>
        <v/>
      </c>
      <c r="S1211" s="37" t="str">
        <f t="shared" si="372"/>
        <v/>
      </c>
      <c r="U1211" s="36" t="str">
        <f>IF(Mining_Import!A1211="","",Mining_Import!A1211)</f>
        <v/>
      </c>
      <c r="V1211" s="22" t="str">
        <f t="shared" si="380"/>
        <v/>
      </c>
      <c r="W1211" s="127" t="str">
        <f t="shared" si="381"/>
        <v/>
      </c>
      <c r="X1211" s="127" t="str">
        <f t="shared" si="382"/>
        <v/>
      </c>
      <c r="Y1211" s="127" t="str">
        <f t="shared" si="383"/>
        <v/>
      </c>
      <c r="Z1211" s="36" t="str">
        <f>IF(Mining_Import!B1211="","",Mining_Import!B1211)</f>
        <v/>
      </c>
      <c r="AA1211" s="184" t="str">
        <f>IF(Mining_Import!$C1211="","",Mining_Import!$C1211)</f>
        <v/>
      </c>
      <c r="AB1211" s="122" t="str">
        <f t="shared" si="384"/>
        <v/>
      </c>
      <c r="AC1211" s="122" t="str">
        <f>IF($Y1211&gt;Dashboard!$Q$19,$AB1211,"")</f>
        <v/>
      </c>
      <c r="AD1211" s="43" t="str">
        <f t="shared" si="385"/>
        <v/>
      </c>
      <c r="AE1211" s="36" t="str">
        <f>IF(Mining_Import!D1211="","",Mining_Import!D1211)</f>
        <v/>
      </c>
      <c r="AF1211" s="36" t="str">
        <f>IF(Mining_Import!E1211="","",Mining_Import!E1211)</f>
        <v/>
      </c>
      <c r="AG1211" s="36" t="str">
        <f>IF(Mining_Import!F1211="","",Mining_Import!F1211)</f>
        <v/>
      </c>
      <c r="AH1211" s="36" t="str">
        <f>IF(Mining_Import!G1211="","",Mining_Import!G1211)</f>
        <v/>
      </c>
      <c r="AI1211" s="36" t="str">
        <f>IF(Mining_Import!H1211="","",Mining_Import!H1211)</f>
        <v/>
      </c>
      <c r="AJ1211" s="36" t="str">
        <f>IF(Mining_Import!I1211="","",Mining_Import!I1211)</f>
        <v/>
      </c>
      <c r="BY1211" s="120" t="str">
        <f t="shared" si="373"/>
        <v/>
      </c>
      <c r="BZ1211" s="184" t="str">
        <f t="shared" si="386"/>
        <v/>
      </c>
      <c r="CA1211" s="37" t="str">
        <f>IFERROR(VLOOKUP($BY1211,Account_Value!$C$2:$F$2500,4,0),"")</f>
        <v/>
      </c>
      <c r="CB1211" s="43" t="str">
        <f t="shared" si="374"/>
        <v/>
      </c>
      <c r="CC1211" s="122" t="str">
        <f>IF($BZ1211="","",SUM($BZ$2:$BZ1211))</f>
        <v/>
      </c>
      <c r="CD1211" s="43" t="str">
        <f>IF($BZ1211="","",$BU$19*(SUM($BZ$2:$BZ1211)))</f>
        <v/>
      </c>
    </row>
    <row r="1212" spans="1:82">
      <c r="A1212" s="4" t="str">
        <f t="shared" si="375"/>
        <v/>
      </c>
      <c r="B1212" s="21" t="str">
        <f>IF(Investments_Import!A1212="","",Investments_Import!A1212)</f>
        <v/>
      </c>
      <c r="C1212" s="22" t="str">
        <f t="shared" si="368"/>
        <v/>
      </c>
      <c r="D1212" s="51" t="str">
        <f t="shared" si="376"/>
        <v/>
      </c>
      <c r="E1212" s="3" t="str">
        <f>IF(Investments_Import!B1212="","",Investments_Import!B1212)</f>
        <v/>
      </c>
      <c r="F1212" s="54" t="str">
        <f t="shared" si="377"/>
        <v xml:space="preserve"> </v>
      </c>
      <c r="G1212" s="54" t="str">
        <f>IF($B1212="","",COUNTIF($F$2:$F1212,$F1212))</f>
        <v/>
      </c>
      <c r="H1212" s="53" t="str">
        <f t="shared" si="378"/>
        <v xml:space="preserve">  </v>
      </c>
      <c r="I1212" s="3" t="str">
        <f>IF(Investments_Import!C1212="","",Investments_Import!C1212)</f>
        <v/>
      </c>
      <c r="J1212" s="108" t="str">
        <f>IF(Investments_Import!D1212="","",Investments_Import!D1212)</f>
        <v/>
      </c>
      <c r="K1212" s="108" t="str">
        <f t="shared" si="379"/>
        <v/>
      </c>
      <c r="L1212" s="47" t="str">
        <f>IF(Investments_Import!E1212="","",Investments_Import!E1212)</f>
        <v/>
      </c>
      <c r="M1212" s="47" t="str">
        <f t="shared" si="369"/>
        <v/>
      </c>
      <c r="N1212" s="31" t="str">
        <f>IF(Investments_Import!F1212="","",Investments_Import!F1212)</f>
        <v/>
      </c>
      <c r="O1212" s="31" t="str">
        <f t="shared" si="370"/>
        <v/>
      </c>
      <c r="P1212" s="3" t="str">
        <f>IF(Investments_Import!G1212="","",Investments_Import!G1212)</f>
        <v/>
      </c>
      <c r="Q1212" s="3" t="str">
        <f>IF(Investments_Import!H1212="","",Investments_Import!H1212)</f>
        <v/>
      </c>
      <c r="R1212" s="37" t="str">
        <f t="shared" si="371"/>
        <v/>
      </c>
      <c r="S1212" s="37" t="str">
        <f t="shared" si="372"/>
        <v/>
      </c>
      <c r="U1212" s="36" t="str">
        <f>IF(Mining_Import!A1212="","",Mining_Import!A1212)</f>
        <v/>
      </c>
      <c r="V1212" s="22" t="str">
        <f t="shared" si="380"/>
        <v/>
      </c>
      <c r="W1212" s="127" t="str">
        <f t="shared" si="381"/>
        <v/>
      </c>
      <c r="X1212" s="127" t="str">
        <f t="shared" si="382"/>
        <v/>
      </c>
      <c r="Y1212" s="127" t="str">
        <f t="shared" si="383"/>
        <v/>
      </c>
      <c r="Z1212" s="36" t="str">
        <f>IF(Mining_Import!B1212="","",Mining_Import!B1212)</f>
        <v/>
      </c>
      <c r="AA1212" s="184" t="str">
        <f>IF(Mining_Import!$C1212="","",Mining_Import!$C1212)</f>
        <v/>
      </c>
      <c r="AB1212" s="122" t="str">
        <f t="shared" si="384"/>
        <v/>
      </c>
      <c r="AC1212" s="122" t="str">
        <f>IF($Y1212&gt;Dashboard!$Q$19,$AB1212,"")</f>
        <v/>
      </c>
      <c r="AD1212" s="43" t="str">
        <f t="shared" si="385"/>
        <v/>
      </c>
      <c r="AE1212" s="36" t="str">
        <f>IF(Mining_Import!D1212="","",Mining_Import!D1212)</f>
        <v/>
      </c>
      <c r="AF1212" s="36" t="str">
        <f>IF(Mining_Import!E1212="","",Mining_Import!E1212)</f>
        <v/>
      </c>
      <c r="AG1212" s="36" t="str">
        <f>IF(Mining_Import!F1212="","",Mining_Import!F1212)</f>
        <v/>
      </c>
      <c r="AH1212" s="36" t="str">
        <f>IF(Mining_Import!G1212="","",Mining_Import!G1212)</f>
        <v/>
      </c>
      <c r="AI1212" s="36" t="str">
        <f>IF(Mining_Import!H1212="","",Mining_Import!H1212)</f>
        <v/>
      </c>
      <c r="AJ1212" s="36" t="str">
        <f>IF(Mining_Import!I1212="","",Mining_Import!I1212)</f>
        <v/>
      </c>
      <c r="BY1212" s="120" t="str">
        <f t="shared" si="373"/>
        <v/>
      </c>
      <c r="BZ1212" s="184" t="str">
        <f t="shared" si="386"/>
        <v/>
      </c>
      <c r="CA1212" s="37" t="str">
        <f>IFERROR(VLOOKUP($BY1212,Account_Value!$C$2:$F$2500,4,0),"")</f>
        <v/>
      </c>
      <c r="CB1212" s="43" t="str">
        <f t="shared" si="374"/>
        <v/>
      </c>
      <c r="CC1212" s="122" t="str">
        <f>IF($BZ1212="","",SUM($BZ$2:$BZ1212))</f>
        <v/>
      </c>
      <c r="CD1212" s="43" t="str">
        <f>IF($BZ1212="","",$BU$19*(SUM($BZ$2:$BZ1212)))</f>
        <v/>
      </c>
    </row>
    <row r="1213" spans="1:82">
      <c r="A1213" s="4" t="str">
        <f t="shared" si="375"/>
        <v/>
      </c>
      <c r="B1213" s="21" t="str">
        <f>IF(Investments_Import!A1213="","",Investments_Import!A1213)</f>
        <v/>
      </c>
      <c r="C1213" s="22" t="str">
        <f t="shared" si="368"/>
        <v/>
      </c>
      <c r="D1213" s="51" t="str">
        <f t="shared" si="376"/>
        <v/>
      </c>
      <c r="E1213" s="3" t="str">
        <f>IF(Investments_Import!B1213="","",Investments_Import!B1213)</f>
        <v/>
      </c>
      <c r="F1213" s="54" t="str">
        <f t="shared" si="377"/>
        <v xml:space="preserve"> </v>
      </c>
      <c r="G1213" s="54" t="str">
        <f>IF($B1213="","",COUNTIF($F$2:$F1213,$F1213))</f>
        <v/>
      </c>
      <c r="H1213" s="53" t="str">
        <f t="shared" si="378"/>
        <v xml:space="preserve">  </v>
      </c>
      <c r="I1213" s="3" t="str">
        <f>IF(Investments_Import!C1213="","",Investments_Import!C1213)</f>
        <v/>
      </c>
      <c r="J1213" s="108" t="str">
        <f>IF(Investments_Import!D1213="","",Investments_Import!D1213)</f>
        <v/>
      </c>
      <c r="K1213" s="108" t="str">
        <f t="shared" si="379"/>
        <v/>
      </c>
      <c r="L1213" s="47" t="str">
        <f>IF(Investments_Import!E1213="","",Investments_Import!E1213)</f>
        <v/>
      </c>
      <c r="M1213" s="47" t="str">
        <f t="shared" si="369"/>
        <v/>
      </c>
      <c r="N1213" s="31" t="str">
        <f>IF(Investments_Import!F1213="","",Investments_Import!F1213)</f>
        <v/>
      </c>
      <c r="O1213" s="31" t="str">
        <f t="shared" si="370"/>
        <v/>
      </c>
      <c r="P1213" s="3" t="str">
        <f>IF(Investments_Import!G1213="","",Investments_Import!G1213)</f>
        <v/>
      </c>
      <c r="Q1213" s="3" t="str">
        <f>IF(Investments_Import!H1213="","",Investments_Import!H1213)</f>
        <v/>
      </c>
      <c r="R1213" s="37" t="str">
        <f t="shared" si="371"/>
        <v/>
      </c>
      <c r="S1213" s="37" t="str">
        <f t="shared" si="372"/>
        <v/>
      </c>
      <c r="U1213" s="36" t="str">
        <f>IF(Mining_Import!A1213="","",Mining_Import!A1213)</f>
        <v/>
      </c>
      <c r="V1213" s="22" t="str">
        <f t="shared" si="380"/>
        <v/>
      </c>
      <c r="W1213" s="127" t="str">
        <f t="shared" si="381"/>
        <v/>
      </c>
      <c r="X1213" s="127" t="str">
        <f t="shared" si="382"/>
        <v/>
      </c>
      <c r="Y1213" s="127" t="str">
        <f t="shared" si="383"/>
        <v/>
      </c>
      <c r="Z1213" s="36" t="str">
        <f>IF(Mining_Import!B1213="","",Mining_Import!B1213)</f>
        <v/>
      </c>
      <c r="AA1213" s="184" t="str">
        <f>IF(Mining_Import!$C1213="","",Mining_Import!$C1213)</f>
        <v/>
      </c>
      <c r="AB1213" s="122" t="str">
        <f t="shared" si="384"/>
        <v/>
      </c>
      <c r="AC1213" s="122" t="str">
        <f>IF($Y1213&gt;Dashboard!$Q$19,$AB1213,"")</f>
        <v/>
      </c>
      <c r="AD1213" s="43" t="str">
        <f t="shared" si="385"/>
        <v/>
      </c>
      <c r="AE1213" s="36" t="str">
        <f>IF(Mining_Import!D1213="","",Mining_Import!D1213)</f>
        <v/>
      </c>
      <c r="AF1213" s="36" t="str">
        <f>IF(Mining_Import!E1213="","",Mining_Import!E1213)</f>
        <v/>
      </c>
      <c r="AG1213" s="36" t="str">
        <f>IF(Mining_Import!F1213="","",Mining_Import!F1213)</f>
        <v/>
      </c>
      <c r="AH1213" s="36" t="str">
        <f>IF(Mining_Import!G1213="","",Mining_Import!G1213)</f>
        <v/>
      </c>
      <c r="AI1213" s="36" t="str">
        <f>IF(Mining_Import!H1213="","",Mining_Import!H1213)</f>
        <v/>
      </c>
      <c r="AJ1213" s="36" t="str">
        <f>IF(Mining_Import!I1213="","",Mining_Import!I1213)</f>
        <v/>
      </c>
      <c r="BY1213" s="120" t="str">
        <f t="shared" si="373"/>
        <v/>
      </c>
      <c r="BZ1213" s="184" t="str">
        <f t="shared" si="386"/>
        <v/>
      </c>
      <c r="CA1213" s="37" t="str">
        <f>IFERROR(VLOOKUP($BY1213,Account_Value!$C$2:$F$2500,4,0),"")</f>
        <v/>
      </c>
      <c r="CB1213" s="43" t="str">
        <f t="shared" si="374"/>
        <v/>
      </c>
      <c r="CC1213" s="122" t="str">
        <f>IF($BZ1213="","",SUM($BZ$2:$BZ1213))</f>
        <v/>
      </c>
      <c r="CD1213" s="43" t="str">
        <f>IF($BZ1213="","",$BU$19*(SUM($BZ$2:$BZ1213)))</f>
        <v/>
      </c>
    </row>
    <row r="1214" spans="1:82">
      <c r="A1214" s="4" t="str">
        <f t="shared" si="375"/>
        <v/>
      </c>
      <c r="B1214" s="21" t="str">
        <f>IF(Investments_Import!A1214="","",Investments_Import!A1214)</f>
        <v/>
      </c>
      <c r="C1214" s="22" t="str">
        <f t="shared" si="368"/>
        <v/>
      </c>
      <c r="D1214" s="51" t="str">
        <f t="shared" si="376"/>
        <v/>
      </c>
      <c r="E1214" s="3" t="str">
        <f>IF(Investments_Import!B1214="","",Investments_Import!B1214)</f>
        <v/>
      </c>
      <c r="F1214" s="54" t="str">
        <f t="shared" si="377"/>
        <v xml:space="preserve"> </v>
      </c>
      <c r="G1214" s="54" t="str">
        <f>IF($B1214="","",COUNTIF($F$2:$F1214,$F1214))</f>
        <v/>
      </c>
      <c r="H1214" s="53" t="str">
        <f t="shared" si="378"/>
        <v xml:space="preserve">  </v>
      </c>
      <c r="I1214" s="3" t="str">
        <f>IF(Investments_Import!C1214="","",Investments_Import!C1214)</f>
        <v/>
      </c>
      <c r="J1214" s="108" t="str">
        <f>IF(Investments_Import!D1214="","",Investments_Import!D1214)</f>
        <v/>
      </c>
      <c r="K1214" s="108" t="str">
        <f t="shared" si="379"/>
        <v/>
      </c>
      <c r="L1214" s="47" t="str">
        <f>IF(Investments_Import!E1214="","",Investments_Import!E1214)</f>
        <v/>
      </c>
      <c r="M1214" s="47" t="str">
        <f t="shared" si="369"/>
        <v/>
      </c>
      <c r="N1214" s="31" t="str">
        <f>IF(Investments_Import!F1214="","",Investments_Import!F1214)</f>
        <v/>
      </c>
      <c r="O1214" s="31" t="str">
        <f t="shared" si="370"/>
        <v/>
      </c>
      <c r="P1214" s="3" t="str">
        <f>IF(Investments_Import!G1214="","",Investments_Import!G1214)</f>
        <v/>
      </c>
      <c r="Q1214" s="3" t="str">
        <f>IF(Investments_Import!H1214="","",Investments_Import!H1214)</f>
        <v/>
      </c>
      <c r="R1214" s="37" t="str">
        <f t="shared" si="371"/>
        <v/>
      </c>
      <c r="S1214" s="37" t="str">
        <f t="shared" si="372"/>
        <v/>
      </c>
      <c r="U1214" s="36" t="str">
        <f>IF(Mining_Import!A1214="","",Mining_Import!A1214)</f>
        <v/>
      </c>
      <c r="V1214" s="22" t="str">
        <f t="shared" si="380"/>
        <v/>
      </c>
      <c r="W1214" s="127" t="str">
        <f t="shared" si="381"/>
        <v/>
      </c>
      <c r="X1214" s="127" t="str">
        <f t="shared" si="382"/>
        <v/>
      </c>
      <c r="Y1214" s="127" t="str">
        <f t="shared" si="383"/>
        <v/>
      </c>
      <c r="Z1214" s="36" t="str">
        <f>IF(Mining_Import!B1214="","",Mining_Import!B1214)</f>
        <v/>
      </c>
      <c r="AA1214" s="184" t="str">
        <f>IF(Mining_Import!$C1214="","",Mining_Import!$C1214)</f>
        <v/>
      </c>
      <c r="AB1214" s="122" t="str">
        <f t="shared" si="384"/>
        <v/>
      </c>
      <c r="AC1214" s="122" t="str">
        <f>IF($Y1214&gt;Dashboard!$Q$19,$AB1214,"")</f>
        <v/>
      </c>
      <c r="AD1214" s="43" t="str">
        <f t="shared" si="385"/>
        <v/>
      </c>
      <c r="AE1214" s="36" t="str">
        <f>IF(Mining_Import!D1214="","",Mining_Import!D1214)</f>
        <v/>
      </c>
      <c r="AF1214" s="36" t="str">
        <f>IF(Mining_Import!E1214="","",Mining_Import!E1214)</f>
        <v/>
      </c>
      <c r="AG1214" s="36" t="str">
        <f>IF(Mining_Import!F1214="","",Mining_Import!F1214)</f>
        <v/>
      </c>
      <c r="AH1214" s="36" t="str">
        <f>IF(Mining_Import!G1214="","",Mining_Import!G1214)</f>
        <v/>
      </c>
      <c r="AI1214" s="36" t="str">
        <f>IF(Mining_Import!H1214="","",Mining_Import!H1214)</f>
        <v/>
      </c>
      <c r="AJ1214" s="36" t="str">
        <f>IF(Mining_Import!I1214="","",Mining_Import!I1214)</f>
        <v/>
      </c>
      <c r="BY1214" s="120" t="str">
        <f t="shared" si="373"/>
        <v/>
      </c>
      <c r="BZ1214" s="184" t="str">
        <f t="shared" si="386"/>
        <v/>
      </c>
      <c r="CA1214" s="37" t="str">
        <f>IFERROR(VLOOKUP($BY1214,Account_Value!$C$2:$F$2500,4,0),"")</f>
        <v/>
      </c>
      <c r="CB1214" s="43" t="str">
        <f t="shared" si="374"/>
        <v/>
      </c>
      <c r="CC1214" s="122" t="str">
        <f>IF($BZ1214="","",SUM($BZ$2:$BZ1214))</f>
        <v/>
      </c>
      <c r="CD1214" s="43" t="str">
        <f>IF($BZ1214="","",$BU$19*(SUM($BZ$2:$BZ1214)))</f>
        <v/>
      </c>
    </row>
    <row r="1215" spans="1:82">
      <c r="A1215" s="4" t="str">
        <f t="shared" si="375"/>
        <v/>
      </c>
      <c r="B1215" s="21" t="str">
        <f>IF(Investments_Import!A1215="","",Investments_Import!A1215)</f>
        <v/>
      </c>
      <c r="C1215" s="22" t="str">
        <f t="shared" si="368"/>
        <v/>
      </c>
      <c r="D1215" s="51" t="str">
        <f t="shared" si="376"/>
        <v/>
      </c>
      <c r="E1215" s="3" t="str">
        <f>IF(Investments_Import!B1215="","",Investments_Import!B1215)</f>
        <v/>
      </c>
      <c r="F1215" s="54" t="str">
        <f t="shared" si="377"/>
        <v xml:space="preserve"> </v>
      </c>
      <c r="G1215" s="54" t="str">
        <f>IF($B1215="","",COUNTIF($F$2:$F1215,$F1215))</f>
        <v/>
      </c>
      <c r="H1215" s="53" t="str">
        <f t="shared" si="378"/>
        <v xml:space="preserve">  </v>
      </c>
      <c r="I1215" s="3" t="str">
        <f>IF(Investments_Import!C1215="","",Investments_Import!C1215)</f>
        <v/>
      </c>
      <c r="J1215" s="108" t="str">
        <f>IF(Investments_Import!D1215="","",Investments_Import!D1215)</f>
        <v/>
      </c>
      <c r="K1215" s="108" t="str">
        <f t="shared" si="379"/>
        <v/>
      </c>
      <c r="L1215" s="47" t="str">
        <f>IF(Investments_Import!E1215="","",Investments_Import!E1215)</f>
        <v/>
      </c>
      <c r="M1215" s="47" t="str">
        <f t="shared" si="369"/>
        <v/>
      </c>
      <c r="N1215" s="31" t="str">
        <f>IF(Investments_Import!F1215="","",Investments_Import!F1215)</f>
        <v/>
      </c>
      <c r="O1215" s="31" t="str">
        <f t="shared" si="370"/>
        <v/>
      </c>
      <c r="P1215" s="3" t="str">
        <f>IF(Investments_Import!G1215="","",Investments_Import!G1215)</f>
        <v/>
      </c>
      <c r="Q1215" s="3" t="str">
        <f>IF(Investments_Import!H1215="","",Investments_Import!H1215)</f>
        <v/>
      </c>
      <c r="R1215" s="37" t="str">
        <f t="shared" si="371"/>
        <v/>
      </c>
      <c r="S1215" s="37" t="str">
        <f t="shared" si="372"/>
        <v/>
      </c>
      <c r="U1215" s="36" t="str">
        <f>IF(Mining_Import!A1215="","",Mining_Import!A1215)</f>
        <v/>
      </c>
      <c r="V1215" s="22" t="str">
        <f t="shared" si="380"/>
        <v/>
      </c>
      <c r="W1215" s="127" t="str">
        <f t="shared" si="381"/>
        <v/>
      </c>
      <c r="X1215" s="127" t="str">
        <f t="shared" si="382"/>
        <v/>
      </c>
      <c r="Y1215" s="127" t="str">
        <f t="shared" si="383"/>
        <v/>
      </c>
      <c r="Z1215" s="36" t="str">
        <f>IF(Mining_Import!B1215="","",Mining_Import!B1215)</f>
        <v/>
      </c>
      <c r="AA1215" s="184" t="str">
        <f>IF(Mining_Import!$C1215="","",Mining_Import!$C1215)</f>
        <v/>
      </c>
      <c r="AB1215" s="122" t="str">
        <f t="shared" si="384"/>
        <v/>
      </c>
      <c r="AC1215" s="122" t="str">
        <f>IF($Y1215&gt;Dashboard!$Q$19,$AB1215,"")</f>
        <v/>
      </c>
      <c r="AD1215" s="43" t="str">
        <f t="shared" si="385"/>
        <v/>
      </c>
      <c r="AE1215" s="36" t="str">
        <f>IF(Mining_Import!D1215="","",Mining_Import!D1215)</f>
        <v/>
      </c>
      <c r="AF1215" s="36" t="str">
        <f>IF(Mining_Import!E1215="","",Mining_Import!E1215)</f>
        <v/>
      </c>
      <c r="AG1215" s="36" t="str">
        <f>IF(Mining_Import!F1215="","",Mining_Import!F1215)</f>
        <v/>
      </c>
      <c r="AH1215" s="36" t="str">
        <f>IF(Mining_Import!G1215="","",Mining_Import!G1215)</f>
        <v/>
      </c>
      <c r="AI1215" s="36" t="str">
        <f>IF(Mining_Import!H1215="","",Mining_Import!H1215)</f>
        <v/>
      </c>
      <c r="AJ1215" s="36" t="str">
        <f>IF(Mining_Import!I1215="","",Mining_Import!I1215)</f>
        <v/>
      </c>
      <c r="BY1215" s="120" t="str">
        <f t="shared" si="373"/>
        <v/>
      </c>
      <c r="BZ1215" s="184" t="str">
        <f t="shared" si="386"/>
        <v/>
      </c>
      <c r="CA1215" s="37" t="str">
        <f>IFERROR(VLOOKUP($BY1215,Account_Value!$C$2:$F$2500,4,0),"")</f>
        <v/>
      </c>
      <c r="CB1215" s="43" t="str">
        <f t="shared" si="374"/>
        <v/>
      </c>
      <c r="CC1215" s="122" t="str">
        <f>IF($BZ1215="","",SUM($BZ$2:$BZ1215))</f>
        <v/>
      </c>
      <c r="CD1215" s="43" t="str">
        <f>IF($BZ1215="","",$BU$19*(SUM($BZ$2:$BZ1215)))</f>
        <v/>
      </c>
    </row>
    <row r="1216" spans="1:82">
      <c r="A1216" s="4" t="str">
        <f t="shared" si="375"/>
        <v/>
      </c>
      <c r="B1216" s="21" t="str">
        <f>IF(Investments_Import!A1216="","",Investments_Import!A1216)</f>
        <v/>
      </c>
      <c r="C1216" s="22" t="str">
        <f t="shared" si="368"/>
        <v/>
      </c>
      <c r="D1216" s="51" t="str">
        <f t="shared" si="376"/>
        <v/>
      </c>
      <c r="E1216" s="3" t="str">
        <f>IF(Investments_Import!B1216="","",Investments_Import!B1216)</f>
        <v/>
      </c>
      <c r="F1216" s="54" t="str">
        <f t="shared" si="377"/>
        <v xml:space="preserve"> </v>
      </c>
      <c r="G1216" s="54" t="str">
        <f>IF($B1216="","",COUNTIF($F$2:$F1216,$F1216))</f>
        <v/>
      </c>
      <c r="H1216" s="53" t="str">
        <f t="shared" si="378"/>
        <v xml:space="preserve">  </v>
      </c>
      <c r="I1216" s="3" t="str">
        <f>IF(Investments_Import!C1216="","",Investments_Import!C1216)</f>
        <v/>
      </c>
      <c r="J1216" s="108" t="str">
        <f>IF(Investments_Import!D1216="","",Investments_Import!D1216)</f>
        <v/>
      </c>
      <c r="K1216" s="108" t="str">
        <f t="shared" si="379"/>
        <v/>
      </c>
      <c r="L1216" s="47" t="str">
        <f>IF(Investments_Import!E1216="","",Investments_Import!E1216)</f>
        <v/>
      </c>
      <c r="M1216" s="47" t="str">
        <f t="shared" si="369"/>
        <v/>
      </c>
      <c r="N1216" s="31" t="str">
        <f>IF(Investments_Import!F1216="","",Investments_Import!F1216)</f>
        <v/>
      </c>
      <c r="O1216" s="31" t="str">
        <f t="shared" si="370"/>
        <v/>
      </c>
      <c r="P1216" s="3" t="str">
        <f>IF(Investments_Import!G1216="","",Investments_Import!G1216)</f>
        <v/>
      </c>
      <c r="Q1216" s="3" t="str">
        <f>IF(Investments_Import!H1216="","",Investments_Import!H1216)</f>
        <v/>
      </c>
      <c r="R1216" s="37" t="str">
        <f t="shared" si="371"/>
        <v/>
      </c>
      <c r="S1216" s="37" t="str">
        <f t="shared" si="372"/>
        <v/>
      </c>
      <c r="U1216" s="36" t="str">
        <f>IF(Mining_Import!A1216="","",Mining_Import!A1216)</f>
        <v/>
      </c>
      <c r="V1216" s="22" t="str">
        <f t="shared" si="380"/>
        <v/>
      </c>
      <c r="W1216" s="127" t="str">
        <f t="shared" si="381"/>
        <v/>
      </c>
      <c r="X1216" s="127" t="str">
        <f t="shared" si="382"/>
        <v/>
      </c>
      <c r="Y1216" s="127" t="str">
        <f t="shared" si="383"/>
        <v/>
      </c>
      <c r="Z1216" s="36" t="str">
        <f>IF(Mining_Import!B1216="","",Mining_Import!B1216)</f>
        <v/>
      </c>
      <c r="AA1216" s="184" t="str">
        <f>IF(Mining_Import!$C1216="","",Mining_Import!$C1216)</f>
        <v/>
      </c>
      <c r="AB1216" s="122" t="str">
        <f t="shared" si="384"/>
        <v/>
      </c>
      <c r="AC1216" s="122" t="str">
        <f>IF($Y1216&gt;Dashboard!$Q$19,$AB1216,"")</f>
        <v/>
      </c>
      <c r="AD1216" s="43" t="str">
        <f t="shared" si="385"/>
        <v/>
      </c>
      <c r="AE1216" s="36" t="str">
        <f>IF(Mining_Import!D1216="","",Mining_Import!D1216)</f>
        <v/>
      </c>
      <c r="AF1216" s="36" t="str">
        <f>IF(Mining_Import!E1216="","",Mining_Import!E1216)</f>
        <v/>
      </c>
      <c r="AG1216" s="36" t="str">
        <f>IF(Mining_Import!F1216="","",Mining_Import!F1216)</f>
        <v/>
      </c>
      <c r="AH1216" s="36" t="str">
        <f>IF(Mining_Import!G1216="","",Mining_Import!G1216)</f>
        <v/>
      </c>
      <c r="AI1216" s="36" t="str">
        <f>IF(Mining_Import!H1216="","",Mining_Import!H1216)</f>
        <v/>
      </c>
      <c r="AJ1216" s="36" t="str">
        <f>IF(Mining_Import!I1216="","",Mining_Import!I1216)</f>
        <v/>
      </c>
      <c r="BY1216" s="120" t="str">
        <f t="shared" si="373"/>
        <v/>
      </c>
      <c r="BZ1216" s="184" t="str">
        <f t="shared" si="386"/>
        <v/>
      </c>
      <c r="CA1216" s="37" t="str">
        <f>IFERROR(VLOOKUP($BY1216,Account_Value!$C$2:$F$2500,4,0),"")</f>
        <v/>
      </c>
      <c r="CB1216" s="43" t="str">
        <f t="shared" si="374"/>
        <v/>
      </c>
      <c r="CC1216" s="122" t="str">
        <f>IF($BZ1216="","",SUM($BZ$2:$BZ1216))</f>
        <v/>
      </c>
      <c r="CD1216" s="43" t="str">
        <f>IF($BZ1216="","",$BU$19*(SUM($BZ$2:$BZ1216)))</f>
        <v/>
      </c>
    </row>
    <row r="1217" spans="1:82">
      <c r="A1217" s="4" t="str">
        <f t="shared" si="375"/>
        <v/>
      </c>
      <c r="B1217" s="21" t="str">
        <f>IF(Investments_Import!A1217="","",Investments_Import!A1217)</f>
        <v/>
      </c>
      <c r="C1217" s="22" t="str">
        <f t="shared" si="368"/>
        <v/>
      </c>
      <c r="D1217" s="51" t="str">
        <f t="shared" si="376"/>
        <v/>
      </c>
      <c r="E1217" s="3" t="str">
        <f>IF(Investments_Import!B1217="","",Investments_Import!B1217)</f>
        <v/>
      </c>
      <c r="F1217" s="54" t="str">
        <f t="shared" si="377"/>
        <v xml:space="preserve"> </v>
      </c>
      <c r="G1217" s="54" t="str">
        <f>IF($B1217="","",COUNTIF($F$2:$F1217,$F1217))</f>
        <v/>
      </c>
      <c r="H1217" s="53" t="str">
        <f t="shared" si="378"/>
        <v xml:space="preserve">  </v>
      </c>
      <c r="I1217" s="3" t="str">
        <f>IF(Investments_Import!C1217="","",Investments_Import!C1217)</f>
        <v/>
      </c>
      <c r="J1217" s="108" t="str">
        <f>IF(Investments_Import!D1217="","",Investments_Import!D1217)</f>
        <v/>
      </c>
      <c r="K1217" s="108" t="str">
        <f t="shared" si="379"/>
        <v/>
      </c>
      <c r="L1217" s="47" t="str">
        <f>IF(Investments_Import!E1217="","",Investments_Import!E1217)</f>
        <v/>
      </c>
      <c r="M1217" s="47" t="str">
        <f t="shared" si="369"/>
        <v/>
      </c>
      <c r="N1217" s="31" t="str">
        <f>IF(Investments_Import!F1217="","",Investments_Import!F1217)</f>
        <v/>
      </c>
      <c r="O1217" s="31" t="str">
        <f t="shared" si="370"/>
        <v/>
      </c>
      <c r="P1217" s="3" t="str">
        <f>IF(Investments_Import!G1217="","",Investments_Import!G1217)</f>
        <v/>
      </c>
      <c r="Q1217" s="3" t="str">
        <f>IF(Investments_Import!H1217="","",Investments_Import!H1217)</f>
        <v/>
      </c>
      <c r="R1217" s="37" t="str">
        <f t="shared" si="371"/>
        <v/>
      </c>
      <c r="S1217" s="37" t="str">
        <f t="shared" si="372"/>
        <v/>
      </c>
      <c r="U1217" s="36" t="str">
        <f>IF(Mining_Import!A1217="","",Mining_Import!A1217)</f>
        <v/>
      </c>
      <c r="V1217" s="22" t="str">
        <f t="shared" si="380"/>
        <v/>
      </c>
      <c r="W1217" s="127" t="str">
        <f t="shared" si="381"/>
        <v/>
      </c>
      <c r="X1217" s="127" t="str">
        <f t="shared" si="382"/>
        <v/>
      </c>
      <c r="Y1217" s="127" t="str">
        <f t="shared" si="383"/>
        <v/>
      </c>
      <c r="Z1217" s="36" t="str">
        <f>IF(Mining_Import!B1217="","",Mining_Import!B1217)</f>
        <v/>
      </c>
      <c r="AA1217" s="184" t="str">
        <f>IF(Mining_Import!$C1217="","",Mining_Import!$C1217)</f>
        <v/>
      </c>
      <c r="AB1217" s="122" t="str">
        <f t="shared" si="384"/>
        <v/>
      </c>
      <c r="AC1217" s="122" t="str">
        <f>IF($Y1217&gt;Dashboard!$Q$19,$AB1217,"")</f>
        <v/>
      </c>
      <c r="AD1217" s="43" t="str">
        <f t="shared" si="385"/>
        <v/>
      </c>
      <c r="AE1217" s="36" t="str">
        <f>IF(Mining_Import!D1217="","",Mining_Import!D1217)</f>
        <v/>
      </c>
      <c r="AF1217" s="36" t="str">
        <f>IF(Mining_Import!E1217="","",Mining_Import!E1217)</f>
        <v/>
      </c>
      <c r="AG1217" s="36" t="str">
        <f>IF(Mining_Import!F1217="","",Mining_Import!F1217)</f>
        <v/>
      </c>
      <c r="AH1217" s="36" t="str">
        <f>IF(Mining_Import!G1217="","",Mining_Import!G1217)</f>
        <v/>
      </c>
      <c r="AI1217" s="36" t="str">
        <f>IF(Mining_Import!H1217="","",Mining_Import!H1217)</f>
        <v/>
      </c>
      <c r="AJ1217" s="36" t="str">
        <f>IF(Mining_Import!I1217="","",Mining_Import!I1217)</f>
        <v/>
      </c>
      <c r="BY1217" s="120" t="str">
        <f t="shared" si="373"/>
        <v/>
      </c>
      <c r="BZ1217" s="184" t="str">
        <f t="shared" si="386"/>
        <v/>
      </c>
      <c r="CA1217" s="37" t="str">
        <f>IFERROR(VLOOKUP($BY1217,Account_Value!$C$2:$F$2500,4,0),"")</f>
        <v/>
      </c>
      <c r="CB1217" s="43" t="str">
        <f t="shared" si="374"/>
        <v/>
      </c>
      <c r="CC1217" s="122" t="str">
        <f>IF($BZ1217="","",SUM($BZ$2:$BZ1217))</f>
        <v/>
      </c>
      <c r="CD1217" s="43" t="str">
        <f>IF($BZ1217="","",$BU$19*(SUM($BZ$2:$BZ1217)))</f>
        <v/>
      </c>
    </row>
    <row r="1218" spans="1:82">
      <c r="A1218" s="4" t="str">
        <f t="shared" si="375"/>
        <v/>
      </c>
      <c r="B1218" s="21" t="str">
        <f>IF(Investments_Import!A1218="","",Investments_Import!A1218)</f>
        <v/>
      </c>
      <c r="C1218" s="22" t="str">
        <f t="shared" ref="C1218:C1281" si="387">IF(B1218="","",B1218*1)</f>
        <v/>
      </c>
      <c r="D1218" s="51" t="str">
        <f t="shared" si="376"/>
        <v/>
      </c>
      <c r="E1218" s="3" t="str">
        <f>IF(Investments_Import!B1218="","",Investments_Import!B1218)</f>
        <v/>
      </c>
      <c r="F1218" s="54" t="str">
        <f t="shared" si="377"/>
        <v xml:space="preserve"> </v>
      </c>
      <c r="G1218" s="54" t="str">
        <f>IF($B1218="","",COUNTIF($F$2:$F1218,$F1218))</f>
        <v/>
      </c>
      <c r="H1218" s="53" t="str">
        <f t="shared" si="378"/>
        <v xml:space="preserve">  </v>
      </c>
      <c r="I1218" s="3" t="str">
        <f>IF(Investments_Import!C1218="","",Investments_Import!C1218)</f>
        <v/>
      </c>
      <c r="J1218" s="108" t="str">
        <f>IF(Investments_Import!D1218="","",Investments_Import!D1218)</f>
        <v/>
      </c>
      <c r="K1218" s="108" t="str">
        <f t="shared" si="379"/>
        <v/>
      </c>
      <c r="L1218" s="47" t="str">
        <f>IF(Investments_Import!E1218="","",Investments_Import!E1218)</f>
        <v/>
      </c>
      <c r="M1218" s="47" t="str">
        <f t="shared" ref="M1218:M1281" si="388">IF($L1218="","",$L1218*1)</f>
        <v/>
      </c>
      <c r="N1218" s="31" t="str">
        <f>IF(Investments_Import!F1218="","",Investments_Import!F1218)</f>
        <v/>
      </c>
      <c r="O1218" s="31" t="str">
        <f t="shared" ref="O1218:O1281" si="389">IF($N1218="","",$N1218*1)</f>
        <v/>
      </c>
      <c r="P1218" s="3" t="str">
        <f>IF(Investments_Import!G1218="","",Investments_Import!G1218)</f>
        <v/>
      </c>
      <c r="Q1218" s="3" t="str">
        <f>IF(Investments_Import!H1218="","",Investments_Import!H1218)</f>
        <v/>
      </c>
      <c r="R1218" s="37" t="str">
        <f t="shared" ref="R1218:R1281" si="390">IF($Q1218="","",IF($Q1218="USD",$P1218,$P1218*$J1218))</f>
        <v/>
      </c>
      <c r="S1218" s="37" t="str">
        <f t="shared" ref="S1218:S1281" si="391">IF($R1218="","",$R1218*1)</f>
        <v/>
      </c>
      <c r="U1218" s="36" t="str">
        <f>IF(Mining_Import!A1218="","",Mining_Import!A1218)</f>
        <v/>
      </c>
      <c r="V1218" s="22" t="str">
        <f t="shared" si="380"/>
        <v/>
      </c>
      <c r="W1218" s="127" t="str">
        <f t="shared" si="381"/>
        <v/>
      </c>
      <c r="X1218" s="127" t="str">
        <f t="shared" si="382"/>
        <v/>
      </c>
      <c r="Y1218" s="127" t="str">
        <f t="shared" si="383"/>
        <v/>
      </c>
      <c r="Z1218" s="36" t="str">
        <f>IF(Mining_Import!B1218="","",Mining_Import!B1218)</f>
        <v/>
      </c>
      <c r="AA1218" s="184" t="str">
        <f>IF(Mining_Import!$C1218="","",Mining_Import!$C1218)</f>
        <v/>
      </c>
      <c r="AB1218" s="122" t="str">
        <f t="shared" si="384"/>
        <v/>
      </c>
      <c r="AC1218" s="122" t="str">
        <f>IF($Y1218&gt;Dashboard!$Q$19,$AB1218,"")</f>
        <v/>
      </c>
      <c r="AD1218" s="43" t="str">
        <f t="shared" si="385"/>
        <v/>
      </c>
      <c r="AE1218" s="36" t="str">
        <f>IF(Mining_Import!D1218="","",Mining_Import!D1218)</f>
        <v/>
      </c>
      <c r="AF1218" s="36" t="str">
        <f>IF(Mining_Import!E1218="","",Mining_Import!E1218)</f>
        <v/>
      </c>
      <c r="AG1218" s="36" t="str">
        <f>IF(Mining_Import!F1218="","",Mining_Import!F1218)</f>
        <v/>
      </c>
      <c r="AH1218" s="36" t="str">
        <f>IF(Mining_Import!G1218="","",Mining_Import!G1218)</f>
        <v/>
      </c>
      <c r="AI1218" s="36" t="str">
        <f>IF(Mining_Import!H1218="","",Mining_Import!H1218)</f>
        <v/>
      </c>
      <c r="AJ1218" s="36" t="str">
        <f>IF(Mining_Import!I1218="","",Mining_Import!I1218)</f>
        <v/>
      </c>
      <c r="BY1218" s="120" t="str">
        <f t="shared" ref="BY1218:BY1281" si="392">Y1218</f>
        <v/>
      </c>
      <c r="BZ1218" s="184" t="str">
        <f t="shared" si="386"/>
        <v/>
      </c>
      <c r="CA1218" s="37" t="str">
        <f>IFERROR(VLOOKUP($BY1218,Account_Value!$C$2:$F$2500,4,0),"")</f>
        <v/>
      </c>
      <c r="CB1218" s="43" t="str">
        <f t="shared" ref="CB1218:CB1281" si="393">IF(BZ1218="","",BZ1218*CA1218)</f>
        <v/>
      </c>
      <c r="CC1218" s="122" t="str">
        <f>IF($BZ1218="","",SUM($BZ$2:$BZ1218))</f>
        <v/>
      </c>
      <c r="CD1218" s="43" t="str">
        <f>IF($BZ1218="","",$BU$19*(SUM($BZ$2:$BZ1218)))</f>
        <v/>
      </c>
    </row>
    <row r="1219" spans="1:82">
      <c r="A1219" s="4" t="str">
        <f t="shared" ref="A1219:A1282" si="394">IF($B1219="","",$A1218+1)</f>
        <v/>
      </c>
      <c r="B1219" s="21" t="str">
        <f>IF(Investments_Import!A1219="","",Investments_Import!A1219)</f>
        <v/>
      </c>
      <c r="C1219" s="22" t="str">
        <f t="shared" si="387"/>
        <v/>
      </c>
      <c r="D1219" s="51" t="str">
        <f t="shared" ref="D1219:D1282" si="395">$C1219</f>
        <v/>
      </c>
      <c r="E1219" s="3" t="str">
        <f>IF(Investments_Import!B1219="","",Investments_Import!B1219)</f>
        <v/>
      </c>
      <c r="F1219" s="54" t="str">
        <f t="shared" ref="F1219:F1282" si="396">CONCATENATE(TEXT($D1219,"dd-mmm-yyyy")," ",$E1219)</f>
        <v xml:space="preserve"> </v>
      </c>
      <c r="G1219" s="54" t="str">
        <f>IF($B1219="","",COUNTIF($F$2:$F1219,$F1219))</f>
        <v/>
      </c>
      <c r="H1219" s="53" t="str">
        <f t="shared" ref="H1219:H1282" si="397">CONCATENATE(TEXT($D1219,"dd-mmm-yyyy")," ",$E1219," ",$G1219)</f>
        <v xml:space="preserve">  </v>
      </c>
      <c r="I1219" s="3" t="str">
        <f>IF(Investments_Import!C1219="","",Investments_Import!C1219)</f>
        <v/>
      </c>
      <c r="J1219" s="108" t="str">
        <f>IF(Investments_Import!D1219="","",Investments_Import!D1219)</f>
        <v/>
      </c>
      <c r="K1219" s="108" t="str">
        <f t="shared" ref="K1219:K1282" si="398">IF($B1219="","",$J1219*1)</f>
        <v/>
      </c>
      <c r="L1219" s="47" t="str">
        <f>IF(Investments_Import!E1219="","",Investments_Import!E1219)</f>
        <v/>
      </c>
      <c r="M1219" s="47" t="str">
        <f t="shared" si="388"/>
        <v/>
      </c>
      <c r="N1219" s="31" t="str">
        <f>IF(Investments_Import!F1219="","",Investments_Import!F1219)</f>
        <v/>
      </c>
      <c r="O1219" s="31" t="str">
        <f t="shared" si="389"/>
        <v/>
      </c>
      <c r="P1219" s="3" t="str">
        <f>IF(Investments_Import!G1219="","",Investments_Import!G1219)</f>
        <v/>
      </c>
      <c r="Q1219" s="3" t="str">
        <f>IF(Investments_Import!H1219="","",Investments_Import!H1219)</f>
        <v/>
      </c>
      <c r="R1219" s="37" t="str">
        <f t="shared" si="390"/>
        <v/>
      </c>
      <c r="S1219" s="37" t="str">
        <f t="shared" si="391"/>
        <v/>
      </c>
      <c r="U1219" s="36" t="str">
        <f>IF(Mining_Import!A1219="","",Mining_Import!A1219)</f>
        <v/>
      </c>
      <c r="V1219" s="22" t="str">
        <f t="shared" ref="V1219:V1282" si="399">IF(U1219="","",U1219*1)</f>
        <v/>
      </c>
      <c r="W1219" s="127" t="str">
        <f t="shared" ref="W1219:W1282" si="400">V1219</f>
        <v/>
      </c>
      <c r="X1219" s="127" t="str">
        <f t="shared" ref="X1219:X1282" si="401">IFERROR(INT($W1219),"")</f>
        <v/>
      </c>
      <c r="Y1219" s="127" t="str">
        <f t="shared" ref="Y1219:Y1282" si="402">$X1219</f>
        <v/>
      </c>
      <c r="Z1219" s="36" t="str">
        <f>IF(Mining_Import!B1219="","",Mining_Import!B1219)</f>
        <v/>
      </c>
      <c r="AA1219" s="184" t="str">
        <f>IF(Mining_Import!$C1219="","",Mining_Import!$C1219)</f>
        <v/>
      </c>
      <c r="AB1219" s="122" t="str">
        <f t="shared" ref="AB1219:AB1282" si="403">IFERROR($AA1219*1,"")</f>
        <v/>
      </c>
      <c r="AC1219" s="122" t="str">
        <f>IF($Y1219&gt;Dashboard!$Q$19,$AB1219,"")</f>
        <v/>
      </c>
      <c r="AD1219" s="43" t="str">
        <f t="shared" ref="AD1219:AD1282" si="404">IFERROR($AB1219*$BU$19,"")</f>
        <v/>
      </c>
      <c r="AE1219" s="36" t="str">
        <f>IF(Mining_Import!D1219="","",Mining_Import!D1219)</f>
        <v/>
      </c>
      <c r="AF1219" s="36" t="str">
        <f>IF(Mining_Import!E1219="","",Mining_Import!E1219)</f>
        <v/>
      </c>
      <c r="AG1219" s="36" t="str">
        <f>IF(Mining_Import!F1219="","",Mining_Import!F1219)</f>
        <v/>
      </c>
      <c r="AH1219" s="36" t="str">
        <f>IF(Mining_Import!G1219="","",Mining_Import!G1219)</f>
        <v/>
      </c>
      <c r="AI1219" s="36" t="str">
        <f>IF(Mining_Import!H1219="","",Mining_Import!H1219)</f>
        <v/>
      </c>
      <c r="AJ1219" s="36" t="str">
        <f>IF(Mining_Import!I1219="","",Mining_Import!I1219)</f>
        <v/>
      </c>
      <c r="BY1219" s="120" t="str">
        <f t="shared" si="392"/>
        <v/>
      </c>
      <c r="BZ1219" s="184" t="str">
        <f t="shared" ref="BZ1219:BZ1282" si="405">AB1219</f>
        <v/>
      </c>
      <c r="CA1219" s="37" t="str">
        <f>IFERROR(VLOOKUP($BY1219,Account_Value!$C$2:$F$2500,4,0),"")</f>
        <v/>
      </c>
      <c r="CB1219" s="43" t="str">
        <f t="shared" si="393"/>
        <v/>
      </c>
      <c r="CC1219" s="122" t="str">
        <f>IF($BZ1219="","",SUM($BZ$2:$BZ1219))</f>
        <v/>
      </c>
      <c r="CD1219" s="43" t="str">
        <f>IF($BZ1219="","",$BU$19*(SUM($BZ$2:$BZ1219)))</f>
        <v/>
      </c>
    </row>
    <row r="1220" spans="1:82">
      <c r="A1220" s="4" t="str">
        <f t="shared" si="394"/>
        <v/>
      </c>
      <c r="B1220" s="21" t="str">
        <f>IF(Investments_Import!A1220="","",Investments_Import!A1220)</f>
        <v/>
      </c>
      <c r="C1220" s="22" t="str">
        <f t="shared" si="387"/>
        <v/>
      </c>
      <c r="D1220" s="51" t="str">
        <f t="shared" si="395"/>
        <v/>
      </c>
      <c r="E1220" s="3" t="str">
        <f>IF(Investments_Import!B1220="","",Investments_Import!B1220)</f>
        <v/>
      </c>
      <c r="F1220" s="54" t="str">
        <f t="shared" si="396"/>
        <v xml:space="preserve"> </v>
      </c>
      <c r="G1220" s="54" t="str">
        <f>IF($B1220="","",COUNTIF($F$2:$F1220,$F1220))</f>
        <v/>
      </c>
      <c r="H1220" s="53" t="str">
        <f t="shared" si="397"/>
        <v xml:space="preserve">  </v>
      </c>
      <c r="I1220" s="3" t="str">
        <f>IF(Investments_Import!C1220="","",Investments_Import!C1220)</f>
        <v/>
      </c>
      <c r="J1220" s="108" t="str">
        <f>IF(Investments_Import!D1220="","",Investments_Import!D1220)</f>
        <v/>
      </c>
      <c r="K1220" s="108" t="str">
        <f t="shared" si="398"/>
        <v/>
      </c>
      <c r="L1220" s="47" t="str">
        <f>IF(Investments_Import!E1220="","",Investments_Import!E1220)</f>
        <v/>
      </c>
      <c r="M1220" s="47" t="str">
        <f t="shared" si="388"/>
        <v/>
      </c>
      <c r="N1220" s="31" t="str">
        <f>IF(Investments_Import!F1220="","",Investments_Import!F1220)</f>
        <v/>
      </c>
      <c r="O1220" s="31" t="str">
        <f t="shared" si="389"/>
        <v/>
      </c>
      <c r="P1220" s="3" t="str">
        <f>IF(Investments_Import!G1220="","",Investments_Import!G1220)</f>
        <v/>
      </c>
      <c r="Q1220" s="3" t="str">
        <f>IF(Investments_Import!H1220="","",Investments_Import!H1220)</f>
        <v/>
      </c>
      <c r="R1220" s="37" t="str">
        <f t="shared" si="390"/>
        <v/>
      </c>
      <c r="S1220" s="37" t="str">
        <f t="shared" si="391"/>
        <v/>
      </c>
      <c r="U1220" s="36" t="str">
        <f>IF(Mining_Import!A1220="","",Mining_Import!A1220)</f>
        <v/>
      </c>
      <c r="V1220" s="22" t="str">
        <f t="shared" si="399"/>
        <v/>
      </c>
      <c r="W1220" s="127" t="str">
        <f t="shared" si="400"/>
        <v/>
      </c>
      <c r="X1220" s="127" t="str">
        <f t="shared" si="401"/>
        <v/>
      </c>
      <c r="Y1220" s="127" t="str">
        <f t="shared" si="402"/>
        <v/>
      </c>
      <c r="Z1220" s="36" t="str">
        <f>IF(Mining_Import!B1220="","",Mining_Import!B1220)</f>
        <v/>
      </c>
      <c r="AA1220" s="184" t="str">
        <f>IF(Mining_Import!$C1220="","",Mining_Import!$C1220)</f>
        <v/>
      </c>
      <c r="AB1220" s="122" t="str">
        <f t="shared" si="403"/>
        <v/>
      </c>
      <c r="AC1220" s="122" t="str">
        <f>IF($Y1220&gt;Dashboard!$Q$19,$AB1220,"")</f>
        <v/>
      </c>
      <c r="AD1220" s="43" t="str">
        <f t="shared" si="404"/>
        <v/>
      </c>
      <c r="AE1220" s="36" t="str">
        <f>IF(Mining_Import!D1220="","",Mining_Import!D1220)</f>
        <v/>
      </c>
      <c r="AF1220" s="36" t="str">
        <f>IF(Mining_Import!E1220="","",Mining_Import!E1220)</f>
        <v/>
      </c>
      <c r="AG1220" s="36" t="str">
        <f>IF(Mining_Import!F1220="","",Mining_Import!F1220)</f>
        <v/>
      </c>
      <c r="AH1220" s="36" t="str">
        <f>IF(Mining_Import!G1220="","",Mining_Import!G1220)</f>
        <v/>
      </c>
      <c r="AI1220" s="36" t="str">
        <f>IF(Mining_Import!H1220="","",Mining_Import!H1220)</f>
        <v/>
      </c>
      <c r="AJ1220" s="36" t="str">
        <f>IF(Mining_Import!I1220="","",Mining_Import!I1220)</f>
        <v/>
      </c>
      <c r="BY1220" s="120" t="str">
        <f t="shared" si="392"/>
        <v/>
      </c>
      <c r="BZ1220" s="184" t="str">
        <f t="shared" si="405"/>
        <v/>
      </c>
      <c r="CA1220" s="37" t="str">
        <f>IFERROR(VLOOKUP($BY1220,Account_Value!$C$2:$F$2500,4,0),"")</f>
        <v/>
      </c>
      <c r="CB1220" s="43" t="str">
        <f t="shared" si="393"/>
        <v/>
      </c>
      <c r="CC1220" s="122" t="str">
        <f>IF($BZ1220="","",SUM($BZ$2:$BZ1220))</f>
        <v/>
      </c>
      <c r="CD1220" s="43" t="str">
        <f>IF($BZ1220="","",$BU$19*(SUM($BZ$2:$BZ1220)))</f>
        <v/>
      </c>
    </row>
    <row r="1221" spans="1:82">
      <c r="A1221" s="4" t="str">
        <f t="shared" si="394"/>
        <v/>
      </c>
      <c r="B1221" s="21" t="str">
        <f>IF(Investments_Import!A1221="","",Investments_Import!A1221)</f>
        <v/>
      </c>
      <c r="C1221" s="22" t="str">
        <f t="shared" si="387"/>
        <v/>
      </c>
      <c r="D1221" s="51" t="str">
        <f t="shared" si="395"/>
        <v/>
      </c>
      <c r="E1221" s="3" t="str">
        <f>IF(Investments_Import!B1221="","",Investments_Import!B1221)</f>
        <v/>
      </c>
      <c r="F1221" s="54" t="str">
        <f t="shared" si="396"/>
        <v xml:space="preserve"> </v>
      </c>
      <c r="G1221" s="54" t="str">
        <f>IF($B1221="","",COUNTIF($F$2:$F1221,$F1221))</f>
        <v/>
      </c>
      <c r="H1221" s="53" t="str">
        <f t="shared" si="397"/>
        <v xml:space="preserve">  </v>
      </c>
      <c r="I1221" s="3" t="str">
        <f>IF(Investments_Import!C1221="","",Investments_Import!C1221)</f>
        <v/>
      </c>
      <c r="J1221" s="108" t="str">
        <f>IF(Investments_Import!D1221="","",Investments_Import!D1221)</f>
        <v/>
      </c>
      <c r="K1221" s="108" t="str">
        <f t="shared" si="398"/>
        <v/>
      </c>
      <c r="L1221" s="47" t="str">
        <f>IF(Investments_Import!E1221="","",Investments_Import!E1221)</f>
        <v/>
      </c>
      <c r="M1221" s="47" t="str">
        <f t="shared" si="388"/>
        <v/>
      </c>
      <c r="N1221" s="31" t="str">
        <f>IF(Investments_Import!F1221="","",Investments_Import!F1221)</f>
        <v/>
      </c>
      <c r="O1221" s="31" t="str">
        <f t="shared" si="389"/>
        <v/>
      </c>
      <c r="P1221" s="3" t="str">
        <f>IF(Investments_Import!G1221="","",Investments_Import!G1221)</f>
        <v/>
      </c>
      <c r="Q1221" s="3" t="str">
        <f>IF(Investments_Import!H1221="","",Investments_Import!H1221)</f>
        <v/>
      </c>
      <c r="R1221" s="37" t="str">
        <f t="shared" si="390"/>
        <v/>
      </c>
      <c r="S1221" s="37" t="str">
        <f t="shared" si="391"/>
        <v/>
      </c>
      <c r="U1221" s="36" t="str">
        <f>IF(Mining_Import!A1221="","",Mining_Import!A1221)</f>
        <v/>
      </c>
      <c r="V1221" s="22" t="str">
        <f t="shared" si="399"/>
        <v/>
      </c>
      <c r="W1221" s="127" t="str">
        <f t="shared" si="400"/>
        <v/>
      </c>
      <c r="X1221" s="127" t="str">
        <f t="shared" si="401"/>
        <v/>
      </c>
      <c r="Y1221" s="127" t="str">
        <f t="shared" si="402"/>
        <v/>
      </c>
      <c r="Z1221" s="36" t="str">
        <f>IF(Mining_Import!B1221="","",Mining_Import!B1221)</f>
        <v/>
      </c>
      <c r="AA1221" s="184" t="str">
        <f>IF(Mining_Import!$C1221="","",Mining_Import!$C1221)</f>
        <v/>
      </c>
      <c r="AB1221" s="122" t="str">
        <f t="shared" si="403"/>
        <v/>
      </c>
      <c r="AC1221" s="122" t="str">
        <f>IF($Y1221&gt;Dashboard!$Q$19,$AB1221,"")</f>
        <v/>
      </c>
      <c r="AD1221" s="43" t="str">
        <f t="shared" si="404"/>
        <v/>
      </c>
      <c r="AE1221" s="36" t="str">
        <f>IF(Mining_Import!D1221="","",Mining_Import!D1221)</f>
        <v/>
      </c>
      <c r="AF1221" s="36" t="str">
        <f>IF(Mining_Import!E1221="","",Mining_Import!E1221)</f>
        <v/>
      </c>
      <c r="AG1221" s="36" t="str">
        <f>IF(Mining_Import!F1221="","",Mining_Import!F1221)</f>
        <v/>
      </c>
      <c r="AH1221" s="36" t="str">
        <f>IF(Mining_Import!G1221="","",Mining_Import!G1221)</f>
        <v/>
      </c>
      <c r="AI1221" s="36" t="str">
        <f>IF(Mining_Import!H1221="","",Mining_Import!H1221)</f>
        <v/>
      </c>
      <c r="AJ1221" s="36" t="str">
        <f>IF(Mining_Import!I1221="","",Mining_Import!I1221)</f>
        <v/>
      </c>
      <c r="BY1221" s="120" t="str">
        <f t="shared" si="392"/>
        <v/>
      </c>
      <c r="BZ1221" s="184" t="str">
        <f t="shared" si="405"/>
        <v/>
      </c>
      <c r="CA1221" s="37" t="str">
        <f>IFERROR(VLOOKUP($BY1221,Account_Value!$C$2:$F$2500,4,0),"")</f>
        <v/>
      </c>
      <c r="CB1221" s="43" t="str">
        <f t="shared" si="393"/>
        <v/>
      </c>
      <c r="CC1221" s="122" t="str">
        <f>IF($BZ1221="","",SUM($BZ$2:$BZ1221))</f>
        <v/>
      </c>
      <c r="CD1221" s="43" t="str">
        <f>IF($BZ1221="","",$BU$19*(SUM($BZ$2:$BZ1221)))</f>
        <v/>
      </c>
    </row>
    <row r="1222" spans="1:82">
      <c r="A1222" s="4" t="str">
        <f t="shared" si="394"/>
        <v/>
      </c>
      <c r="B1222" s="21" t="str">
        <f>IF(Investments_Import!A1222="","",Investments_Import!A1222)</f>
        <v/>
      </c>
      <c r="C1222" s="22" t="str">
        <f t="shared" si="387"/>
        <v/>
      </c>
      <c r="D1222" s="51" t="str">
        <f t="shared" si="395"/>
        <v/>
      </c>
      <c r="E1222" s="3" t="str">
        <f>IF(Investments_Import!B1222="","",Investments_Import!B1222)</f>
        <v/>
      </c>
      <c r="F1222" s="54" t="str">
        <f t="shared" si="396"/>
        <v xml:space="preserve"> </v>
      </c>
      <c r="G1222" s="54" t="str">
        <f>IF($B1222="","",COUNTIF($F$2:$F1222,$F1222))</f>
        <v/>
      </c>
      <c r="H1222" s="53" t="str">
        <f t="shared" si="397"/>
        <v xml:space="preserve">  </v>
      </c>
      <c r="I1222" s="3" t="str">
        <f>IF(Investments_Import!C1222="","",Investments_Import!C1222)</f>
        <v/>
      </c>
      <c r="J1222" s="108" t="str">
        <f>IF(Investments_Import!D1222="","",Investments_Import!D1222)</f>
        <v/>
      </c>
      <c r="K1222" s="108" t="str">
        <f t="shared" si="398"/>
        <v/>
      </c>
      <c r="L1222" s="47" t="str">
        <f>IF(Investments_Import!E1222="","",Investments_Import!E1222)</f>
        <v/>
      </c>
      <c r="M1222" s="47" t="str">
        <f t="shared" si="388"/>
        <v/>
      </c>
      <c r="N1222" s="31" t="str">
        <f>IF(Investments_Import!F1222="","",Investments_Import!F1222)</f>
        <v/>
      </c>
      <c r="O1222" s="31" t="str">
        <f t="shared" si="389"/>
        <v/>
      </c>
      <c r="P1222" s="3" t="str">
        <f>IF(Investments_Import!G1222="","",Investments_Import!G1222)</f>
        <v/>
      </c>
      <c r="Q1222" s="3" t="str">
        <f>IF(Investments_Import!H1222="","",Investments_Import!H1222)</f>
        <v/>
      </c>
      <c r="R1222" s="37" t="str">
        <f t="shared" si="390"/>
        <v/>
      </c>
      <c r="S1222" s="37" t="str">
        <f t="shared" si="391"/>
        <v/>
      </c>
      <c r="U1222" s="36" t="str">
        <f>IF(Mining_Import!A1222="","",Mining_Import!A1222)</f>
        <v/>
      </c>
      <c r="V1222" s="22" t="str">
        <f t="shared" si="399"/>
        <v/>
      </c>
      <c r="W1222" s="127" t="str">
        <f t="shared" si="400"/>
        <v/>
      </c>
      <c r="X1222" s="127" t="str">
        <f t="shared" si="401"/>
        <v/>
      </c>
      <c r="Y1222" s="127" t="str">
        <f t="shared" si="402"/>
        <v/>
      </c>
      <c r="Z1222" s="36" t="str">
        <f>IF(Mining_Import!B1222="","",Mining_Import!B1222)</f>
        <v/>
      </c>
      <c r="AA1222" s="184" t="str">
        <f>IF(Mining_Import!$C1222="","",Mining_Import!$C1222)</f>
        <v/>
      </c>
      <c r="AB1222" s="122" t="str">
        <f t="shared" si="403"/>
        <v/>
      </c>
      <c r="AC1222" s="122" t="str">
        <f>IF($Y1222&gt;Dashboard!$Q$19,$AB1222,"")</f>
        <v/>
      </c>
      <c r="AD1222" s="43" t="str">
        <f t="shared" si="404"/>
        <v/>
      </c>
      <c r="AE1222" s="36" t="str">
        <f>IF(Mining_Import!D1222="","",Mining_Import!D1222)</f>
        <v/>
      </c>
      <c r="AF1222" s="36" t="str">
        <f>IF(Mining_Import!E1222="","",Mining_Import!E1222)</f>
        <v/>
      </c>
      <c r="AG1222" s="36" t="str">
        <f>IF(Mining_Import!F1222="","",Mining_Import!F1222)</f>
        <v/>
      </c>
      <c r="AH1222" s="36" t="str">
        <f>IF(Mining_Import!G1222="","",Mining_Import!G1222)</f>
        <v/>
      </c>
      <c r="AI1222" s="36" t="str">
        <f>IF(Mining_Import!H1222="","",Mining_Import!H1222)</f>
        <v/>
      </c>
      <c r="AJ1222" s="36" t="str">
        <f>IF(Mining_Import!I1222="","",Mining_Import!I1222)</f>
        <v/>
      </c>
      <c r="BY1222" s="120" t="str">
        <f t="shared" si="392"/>
        <v/>
      </c>
      <c r="BZ1222" s="184" t="str">
        <f t="shared" si="405"/>
        <v/>
      </c>
      <c r="CA1222" s="37" t="str">
        <f>IFERROR(VLOOKUP($BY1222,Account_Value!$C$2:$F$2500,4,0),"")</f>
        <v/>
      </c>
      <c r="CB1222" s="43" t="str">
        <f t="shared" si="393"/>
        <v/>
      </c>
      <c r="CC1222" s="122" t="str">
        <f>IF($BZ1222="","",SUM($BZ$2:$BZ1222))</f>
        <v/>
      </c>
      <c r="CD1222" s="43" t="str">
        <f>IF($BZ1222="","",$BU$19*(SUM($BZ$2:$BZ1222)))</f>
        <v/>
      </c>
    </row>
    <row r="1223" spans="1:82">
      <c r="A1223" s="4" t="str">
        <f t="shared" si="394"/>
        <v/>
      </c>
      <c r="B1223" s="21" t="str">
        <f>IF(Investments_Import!A1223="","",Investments_Import!A1223)</f>
        <v/>
      </c>
      <c r="C1223" s="22" t="str">
        <f t="shared" si="387"/>
        <v/>
      </c>
      <c r="D1223" s="51" t="str">
        <f t="shared" si="395"/>
        <v/>
      </c>
      <c r="E1223" s="3" t="str">
        <f>IF(Investments_Import!B1223="","",Investments_Import!B1223)</f>
        <v/>
      </c>
      <c r="F1223" s="54" t="str">
        <f t="shared" si="396"/>
        <v xml:space="preserve"> </v>
      </c>
      <c r="G1223" s="54" t="str">
        <f>IF($B1223="","",COUNTIF($F$2:$F1223,$F1223))</f>
        <v/>
      </c>
      <c r="H1223" s="53" t="str">
        <f t="shared" si="397"/>
        <v xml:space="preserve">  </v>
      </c>
      <c r="I1223" s="3" t="str">
        <f>IF(Investments_Import!C1223="","",Investments_Import!C1223)</f>
        <v/>
      </c>
      <c r="J1223" s="108" t="str">
        <f>IF(Investments_Import!D1223="","",Investments_Import!D1223)</f>
        <v/>
      </c>
      <c r="K1223" s="108" t="str">
        <f t="shared" si="398"/>
        <v/>
      </c>
      <c r="L1223" s="47" t="str">
        <f>IF(Investments_Import!E1223="","",Investments_Import!E1223)</f>
        <v/>
      </c>
      <c r="M1223" s="47" t="str">
        <f t="shared" si="388"/>
        <v/>
      </c>
      <c r="N1223" s="31" t="str">
        <f>IF(Investments_Import!F1223="","",Investments_Import!F1223)</f>
        <v/>
      </c>
      <c r="O1223" s="31" t="str">
        <f t="shared" si="389"/>
        <v/>
      </c>
      <c r="P1223" s="3" t="str">
        <f>IF(Investments_Import!G1223="","",Investments_Import!G1223)</f>
        <v/>
      </c>
      <c r="Q1223" s="3" t="str">
        <f>IF(Investments_Import!H1223="","",Investments_Import!H1223)</f>
        <v/>
      </c>
      <c r="R1223" s="37" t="str">
        <f t="shared" si="390"/>
        <v/>
      </c>
      <c r="S1223" s="37" t="str">
        <f t="shared" si="391"/>
        <v/>
      </c>
      <c r="U1223" s="36" t="str">
        <f>IF(Mining_Import!A1223="","",Mining_Import!A1223)</f>
        <v/>
      </c>
      <c r="V1223" s="22" t="str">
        <f t="shared" si="399"/>
        <v/>
      </c>
      <c r="W1223" s="127" t="str">
        <f t="shared" si="400"/>
        <v/>
      </c>
      <c r="X1223" s="127" t="str">
        <f t="shared" si="401"/>
        <v/>
      </c>
      <c r="Y1223" s="127" t="str">
        <f t="shared" si="402"/>
        <v/>
      </c>
      <c r="Z1223" s="36" t="str">
        <f>IF(Mining_Import!B1223="","",Mining_Import!B1223)</f>
        <v/>
      </c>
      <c r="AA1223" s="184" t="str">
        <f>IF(Mining_Import!$C1223="","",Mining_Import!$C1223)</f>
        <v/>
      </c>
      <c r="AB1223" s="122" t="str">
        <f t="shared" si="403"/>
        <v/>
      </c>
      <c r="AC1223" s="122" t="str">
        <f>IF($Y1223&gt;Dashboard!$Q$19,$AB1223,"")</f>
        <v/>
      </c>
      <c r="AD1223" s="43" t="str">
        <f t="shared" si="404"/>
        <v/>
      </c>
      <c r="AE1223" s="36" t="str">
        <f>IF(Mining_Import!D1223="","",Mining_Import!D1223)</f>
        <v/>
      </c>
      <c r="AF1223" s="36" t="str">
        <f>IF(Mining_Import!E1223="","",Mining_Import!E1223)</f>
        <v/>
      </c>
      <c r="AG1223" s="36" t="str">
        <f>IF(Mining_Import!F1223="","",Mining_Import!F1223)</f>
        <v/>
      </c>
      <c r="AH1223" s="36" t="str">
        <f>IF(Mining_Import!G1223="","",Mining_Import!G1223)</f>
        <v/>
      </c>
      <c r="AI1223" s="36" t="str">
        <f>IF(Mining_Import!H1223="","",Mining_Import!H1223)</f>
        <v/>
      </c>
      <c r="AJ1223" s="36" t="str">
        <f>IF(Mining_Import!I1223="","",Mining_Import!I1223)</f>
        <v/>
      </c>
      <c r="BY1223" s="120" t="str">
        <f t="shared" si="392"/>
        <v/>
      </c>
      <c r="BZ1223" s="184" t="str">
        <f t="shared" si="405"/>
        <v/>
      </c>
      <c r="CA1223" s="37" t="str">
        <f>IFERROR(VLOOKUP($BY1223,Account_Value!$C$2:$F$2500,4,0),"")</f>
        <v/>
      </c>
      <c r="CB1223" s="43" t="str">
        <f t="shared" si="393"/>
        <v/>
      </c>
      <c r="CC1223" s="122" t="str">
        <f>IF($BZ1223="","",SUM($BZ$2:$BZ1223))</f>
        <v/>
      </c>
      <c r="CD1223" s="43" t="str">
        <f>IF($BZ1223="","",$BU$19*(SUM($BZ$2:$BZ1223)))</f>
        <v/>
      </c>
    </row>
    <row r="1224" spans="1:82">
      <c r="A1224" s="4" t="str">
        <f t="shared" si="394"/>
        <v/>
      </c>
      <c r="B1224" s="21" t="str">
        <f>IF(Investments_Import!A1224="","",Investments_Import!A1224)</f>
        <v/>
      </c>
      <c r="C1224" s="22" t="str">
        <f t="shared" si="387"/>
        <v/>
      </c>
      <c r="D1224" s="51" t="str">
        <f t="shared" si="395"/>
        <v/>
      </c>
      <c r="E1224" s="3" t="str">
        <f>IF(Investments_Import!B1224="","",Investments_Import!B1224)</f>
        <v/>
      </c>
      <c r="F1224" s="54" t="str">
        <f t="shared" si="396"/>
        <v xml:space="preserve"> </v>
      </c>
      <c r="G1224" s="54" t="str">
        <f>IF($B1224="","",COUNTIF($F$2:$F1224,$F1224))</f>
        <v/>
      </c>
      <c r="H1224" s="53" t="str">
        <f t="shared" si="397"/>
        <v xml:space="preserve">  </v>
      </c>
      <c r="I1224" s="3" t="str">
        <f>IF(Investments_Import!C1224="","",Investments_Import!C1224)</f>
        <v/>
      </c>
      <c r="J1224" s="108" t="str">
        <f>IF(Investments_Import!D1224="","",Investments_Import!D1224)</f>
        <v/>
      </c>
      <c r="K1224" s="108" t="str">
        <f t="shared" si="398"/>
        <v/>
      </c>
      <c r="L1224" s="47" t="str">
        <f>IF(Investments_Import!E1224="","",Investments_Import!E1224)</f>
        <v/>
      </c>
      <c r="M1224" s="47" t="str">
        <f t="shared" si="388"/>
        <v/>
      </c>
      <c r="N1224" s="31" t="str">
        <f>IF(Investments_Import!F1224="","",Investments_Import!F1224)</f>
        <v/>
      </c>
      <c r="O1224" s="31" t="str">
        <f t="shared" si="389"/>
        <v/>
      </c>
      <c r="P1224" s="3" t="str">
        <f>IF(Investments_Import!G1224="","",Investments_Import!G1224)</f>
        <v/>
      </c>
      <c r="Q1224" s="3" t="str">
        <f>IF(Investments_Import!H1224="","",Investments_Import!H1224)</f>
        <v/>
      </c>
      <c r="R1224" s="37" t="str">
        <f t="shared" si="390"/>
        <v/>
      </c>
      <c r="S1224" s="37" t="str">
        <f t="shared" si="391"/>
        <v/>
      </c>
      <c r="U1224" s="36" t="str">
        <f>IF(Mining_Import!A1224="","",Mining_Import!A1224)</f>
        <v/>
      </c>
      <c r="V1224" s="22" t="str">
        <f t="shared" si="399"/>
        <v/>
      </c>
      <c r="W1224" s="127" t="str">
        <f t="shared" si="400"/>
        <v/>
      </c>
      <c r="X1224" s="127" t="str">
        <f t="shared" si="401"/>
        <v/>
      </c>
      <c r="Y1224" s="127" t="str">
        <f t="shared" si="402"/>
        <v/>
      </c>
      <c r="Z1224" s="36" t="str">
        <f>IF(Mining_Import!B1224="","",Mining_Import!B1224)</f>
        <v/>
      </c>
      <c r="AA1224" s="184" t="str">
        <f>IF(Mining_Import!$C1224="","",Mining_Import!$C1224)</f>
        <v/>
      </c>
      <c r="AB1224" s="122" t="str">
        <f t="shared" si="403"/>
        <v/>
      </c>
      <c r="AC1224" s="122" t="str">
        <f>IF($Y1224&gt;Dashboard!$Q$19,$AB1224,"")</f>
        <v/>
      </c>
      <c r="AD1224" s="43" t="str">
        <f t="shared" si="404"/>
        <v/>
      </c>
      <c r="AE1224" s="36" t="str">
        <f>IF(Mining_Import!D1224="","",Mining_Import!D1224)</f>
        <v/>
      </c>
      <c r="AF1224" s="36" t="str">
        <f>IF(Mining_Import!E1224="","",Mining_Import!E1224)</f>
        <v/>
      </c>
      <c r="AG1224" s="36" t="str">
        <f>IF(Mining_Import!F1224="","",Mining_Import!F1224)</f>
        <v/>
      </c>
      <c r="AH1224" s="36" t="str">
        <f>IF(Mining_Import!G1224="","",Mining_Import!G1224)</f>
        <v/>
      </c>
      <c r="AI1224" s="36" t="str">
        <f>IF(Mining_Import!H1224="","",Mining_Import!H1224)</f>
        <v/>
      </c>
      <c r="AJ1224" s="36" t="str">
        <f>IF(Mining_Import!I1224="","",Mining_Import!I1224)</f>
        <v/>
      </c>
      <c r="BY1224" s="120" t="str">
        <f t="shared" si="392"/>
        <v/>
      </c>
      <c r="BZ1224" s="184" t="str">
        <f t="shared" si="405"/>
        <v/>
      </c>
      <c r="CA1224" s="37" t="str">
        <f>IFERROR(VLOOKUP($BY1224,Account_Value!$C$2:$F$2500,4,0),"")</f>
        <v/>
      </c>
      <c r="CB1224" s="43" t="str">
        <f t="shared" si="393"/>
        <v/>
      </c>
      <c r="CC1224" s="122" t="str">
        <f>IF($BZ1224="","",SUM($BZ$2:$BZ1224))</f>
        <v/>
      </c>
      <c r="CD1224" s="43" t="str">
        <f>IF($BZ1224="","",$BU$19*(SUM($BZ$2:$BZ1224)))</f>
        <v/>
      </c>
    </row>
    <row r="1225" spans="1:82">
      <c r="A1225" s="4" t="str">
        <f t="shared" si="394"/>
        <v/>
      </c>
      <c r="B1225" s="21" t="str">
        <f>IF(Investments_Import!A1225="","",Investments_Import!A1225)</f>
        <v/>
      </c>
      <c r="C1225" s="22" t="str">
        <f t="shared" si="387"/>
        <v/>
      </c>
      <c r="D1225" s="51" t="str">
        <f t="shared" si="395"/>
        <v/>
      </c>
      <c r="E1225" s="3" t="str">
        <f>IF(Investments_Import!B1225="","",Investments_Import!B1225)</f>
        <v/>
      </c>
      <c r="F1225" s="54" t="str">
        <f t="shared" si="396"/>
        <v xml:space="preserve"> </v>
      </c>
      <c r="G1225" s="54" t="str">
        <f>IF($B1225="","",COUNTIF($F$2:$F1225,$F1225))</f>
        <v/>
      </c>
      <c r="H1225" s="53" t="str">
        <f t="shared" si="397"/>
        <v xml:space="preserve">  </v>
      </c>
      <c r="I1225" s="3" t="str">
        <f>IF(Investments_Import!C1225="","",Investments_Import!C1225)</f>
        <v/>
      </c>
      <c r="J1225" s="108" t="str">
        <f>IF(Investments_Import!D1225="","",Investments_Import!D1225)</f>
        <v/>
      </c>
      <c r="K1225" s="108" t="str">
        <f t="shared" si="398"/>
        <v/>
      </c>
      <c r="L1225" s="47" t="str">
        <f>IF(Investments_Import!E1225="","",Investments_Import!E1225)</f>
        <v/>
      </c>
      <c r="M1225" s="47" t="str">
        <f t="shared" si="388"/>
        <v/>
      </c>
      <c r="N1225" s="31" t="str">
        <f>IF(Investments_Import!F1225="","",Investments_Import!F1225)</f>
        <v/>
      </c>
      <c r="O1225" s="31" t="str">
        <f t="shared" si="389"/>
        <v/>
      </c>
      <c r="P1225" s="3" t="str">
        <f>IF(Investments_Import!G1225="","",Investments_Import!G1225)</f>
        <v/>
      </c>
      <c r="Q1225" s="3" t="str">
        <f>IF(Investments_Import!H1225="","",Investments_Import!H1225)</f>
        <v/>
      </c>
      <c r="R1225" s="37" t="str">
        <f t="shared" si="390"/>
        <v/>
      </c>
      <c r="S1225" s="37" t="str">
        <f t="shared" si="391"/>
        <v/>
      </c>
      <c r="U1225" s="36" t="str">
        <f>IF(Mining_Import!A1225="","",Mining_Import!A1225)</f>
        <v/>
      </c>
      <c r="V1225" s="22" t="str">
        <f t="shared" si="399"/>
        <v/>
      </c>
      <c r="W1225" s="127" t="str">
        <f t="shared" si="400"/>
        <v/>
      </c>
      <c r="X1225" s="127" t="str">
        <f t="shared" si="401"/>
        <v/>
      </c>
      <c r="Y1225" s="127" t="str">
        <f t="shared" si="402"/>
        <v/>
      </c>
      <c r="Z1225" s="36" t="str">
        <f>IF(Mining_Import!B1225="","",Mining_Import!B1225)</f>
        <v/>
      </c>
      <c r="AA1225" s="184" t="str">
        <f>IF(Mining_Import!$C1225="","",Mining_Import!$C1225)</f>
        <v/>
      </c>
      <c r="AB1225" s="122" t="str">
        <f t="shared" si="403"/>
        <v/>
      </c>
      <c r="AC1225" s="122" t="str">
        <f>IF($Y1225&gt;Dashboard!$Q$19,$AB1225,"")</f>
        <v/>
      </c>
      <c r="AD1225" s="43" t="str">
        <f t="shared" si="404"/>
        <v/>
      </c>
      <c r="AE1225" s="36" t="str">
        <f>IF(Mining_Import!D1225="","",Mining_Import!D1225)</f>
        <v/>
      </c>
      <c r="AF1225" s="36" t="str">
        <f>IF(Mining_Import!E1225="","",Mining_Import!E1225)</f>
        <v/>
      </c>
      <c r="AG1225" s="36" t="str">
        <f>IF(Mining_Import!F1225="","",Mining_Import!F1225)</f>
        <v/>
      </c>
      <c r="AH1225" s="36" t="str">
        <f>IF(Mining_Import!G1225="","",Mining_Import!G1225)</f>
        <v/>
      </c>
      <c r="AI1225" s="36" t="str">
        <f>IF(Mining_Import!H1225="","",Mining_Import!H1225)</f>
        <v/>
      </c>
      <c r="AJ1225" s="36" t="str">
        <f>IF(Mining_Import!I1225="","",Mining_Import!I1225)</f>
        <v/>
      </c>
      <c r="BY1225" s="120" t="str">
        <f t="shared" si="392"/>
        <v/>
      </c>
      <c r="BZ1225" s="184" t="str">
        <f t="shared" si="405"/>
        <v/>
      </c>
      <c r="CA1225" s="37" t="str">
        <f>IFERROR(VLOOKUP($BY1225,Account_Value!$C$2:$F$2500,4,0),"")</f>
        <v/>
      </c>
      <c r="CB1225" s="43" t="str">
        <f t="shared" si="393"/>
        <v/>
      </c>
      <c r="CC1225" s="122" t="str">
        <f>IF($BZ1225="","",SUM($BZ$2:$BZ1225))</f>
        <v/>
      </c>
      <c r="CD1225" s="43" t="str">
        <f>IF($BZ1225="","",$BU$19*(SUM($BZ$2:$BZ1225)))</f>
        <v/>
      </c>
    </row>
    <row r="1226" spans="1:82">
      <c r="A1226" s="4" t="str">
        <f t="shared" si="394"/>
        <v/>
      </c>
      <c r="B1226" s="21" t="str">
        <f>IF(Investments_Import!A1226="","",Investments_Import!A1226)</f>
        <v/>
      </c>
      <c r="C1226" s="22" t="str">
        <f t="shared" si="387"/>
        <v/>
      </c>
      <c r="D1226" s="51" t="str">
        <f t="shared" si="395"/>
        <v/>
      </c>
      <c r="E1226" s="3" t="str">
        <f>IF(Investments_Import!B1226="","",Investments_Import!B1226)</f>
        <v/>
      </c>
      <c r="F1226" s="54" t="str">
        <f t="shared" si="396"/>
        <v xml:space="preserve"> </v>
      </c>
      <c r="G1226" s="54" t="str">
        <f>IF($B1226="","",COUNTIF($F$2:$F1226,$F1226))</f>
        <v/>
      </c>
      <c r="H1226" s="53" t="str">
        <f t="shared" si="397"/>
        <v xml:space="preserve">  </v>
      </c>
      <c r="I1226" s="3" t="str">
        <f>IF(Investments_Import!C1226="","",Investments_Import!C1226)</f>
        <v/>
      </c>
      <c r="J1226" s="108" t="str">
        <f>IF(Investments_Import!D1226="","",Investments_Import!D1226)</f>
        <v/>
      </c>
      <c r="K1226" s="108" t="str">
        <f t="shared" si="398"/>
        <v/>
      </c>
      <c r="L1226" s="47" t="str">
        <f>IF(Investments_Import!E1226="","",Investments_Import!E1226)</f>
        <v/>
      </c>
      <c r="M1226" s="47" t="str">
        <f t="shared" si="388"/>
        <v/>
      </c>
      <c r="N1226" s="31" t="str">
        <f>IF(Investments_Import!F1226="","",Investments_Import!F1226)</f>
        <v/>
      </c>
      <c r="O1226" s="31" t="str">
        <f t="shared" si="389"/>
        <v/>
      </c>
      <c r="P1226" s="3" t="str">
        <f>IF(Investments_Import!G1226="","",Investments_Import!G1226)</f>
        <v/>
      </c>
      <c r="Q1226" s="3" t="str">
        <f>IF(Investments_Import!H1226="","",Investments_Import!H1226)</f>
        <v/>
      </c>
      <c r="R1226" s="37" t="str">
        <f t="shared" si="390"/>
        <v/>
      </c>
      <c r="S1226" s="37" t="str">
        <f t="shared" si="391"/>
        <v/>
      </c>
      <c r="U1226" s="36" t="str">
        <f>IF(Mining_Import!A1226="","",Mining_Import!A1226)</f>
        <v/>
      </c>
      <c r="V1226" s="22" t="str">
        <f t="shared" si="399"/>
        <v/>
      </c>
      <c r="W1226" s="127" t="str">
        <f t="shared" si="400"/>
        <v/>
      </c>
      <c r="X1226" s="127" t="str">
        <f t="shared" si="401"/>
        <v/>
      </c>
      <c r="Y1226" s="127" t="str">
        <f t="shared" si="402"/>
        <v/>
      </c>
      <c r="Z1226" s="36" t="str">
        <f>IF(Mining_Import!B1226="","",Mining_Import!B1226)</f>
        <v/>
      </c>
      <c r="AA1226" s="184" t="str">
        <f>IF(Mining_Import!$C1226="","",Mining_Import!$C1226)</f>
        <v/>
      </c>
      <c r="AB1226" s="122" t="str">
        <f t="shared" si="403"/>
        <v/>
      </c>
      <c r="AC1226" s="122" t="str">
        <f>IF($Y1226&gt;Dashboard!$Q$19,$AB1226,"")</f>
        <v/>
      </c>
      <c r="AD1226" s="43" t="str">
        <f t="shared" si="404"/>
        <v/>
      </c>
      <c r="AE1226" s="36" t="str">
        <f>IF(Mining_Import!D1226="","",Mining_Import!D1226)</f>
        <v/>
      </c>
      <c r="AF1226" s="36" t="str">
        <f>IF(Mining_Import!E1226="","",Mining_Import!E1226)</f>
        <v/>
      </c>
      <c r="AG1226" s="36" t="str">
        <f>IF(Mining_Import!F1226="","",Mining_Import!F1226)</f>
        <v/>
      </c>
      <c r="AH1226" s="36" t="str">
        <f>IF(Mining_Import!G1226="","",Mining_Import!G1226)</f>
        <v/>
      </c>
      <c r="AI1226" s="36" t="str">
        <f>IF(Mining_Import!H1226="","",Mining_Import!H1226)</f>
        <v/>
      </c>
      <c r="AJ1226" s="36" t="str">
        <f>IF(Mining_Import!I1226="","",Mining_Import!I1226)</f>
        <v/>
      </c>
      <c r="BY1226" s="120" t="str">
        <f t="shared" si="392"/>
        <v/>
      </c>
      <c r="BZ1226" s="184" t="str">
        <f t="shared" si="405"/>
        <v/>
      </c>
      <c r="CA1226" s="37" t="str">
        <f>IFERROR(VLOOKUP($BY1226,Account_Value!$C$2:$F$2500,4,0),"")</f>
        <v/>
      </c>
      <c r="CB1226" s="43" t="str">
        <f t="shared" si="393"/>
        <v/>
      </c>
      <c r="CC1226" s="122" t="str">
        <f>IF($BZ1226="","",SUM($BZ$2:$BZ1226))</f>
        <v/>
      </c>
      <c r="CD1226" s="43" t="str">
        <f>IF($BZ1226="","",$BU$19*(SUM($BZ$2:$BZ1226)))</f>
        <v/>
      </c>
    </row>
    <row r="1227" spans="1:82">
      <c r="A1227" s="4" t="str">
        <f t="shared" si="394"/>
        <v/>
      </c>
      <c r="B1227" s="21" t="str">
        <f>IF(Investments_Import!A1227="","",Investments_Import!A1227)</f>
        <v/>
      </c>
      <c r="C1227" s="22" t="str">
        <f t="shared" si="387"/>
        <v/>
      </c>
      <c r="D1227" s="51" t="str">
        <f t="shared" si="395"/>
        <v/>
      </c>
      <c r="E1227" s="3" t="str">
        <f>IF(Investments_Import!B1227="","",Investments_Import!B1227)</f>
        <v/>
      </c>
      <c r="F1227" s="54" t="str">
        <f t="shared" si="396"/>
        <v xml:space="preserve"> </v>
      </c>
      <c r="G1227" s="54" t="str">
        <f>IF($B1227="","",COUNTIF($F$2:$F1227,$F1227))</f>
        <v/>
      </c>
      <c r="H1227" s="53" t="str">
        <f t="shared" si="397"/>
        <v xml:space="preserve">  </v>
      </c>
      <c r="I1227" s="3" t="str">
        <f>IF(Investments_Import!C1227="","",Investments_Import!C1227)</f>
        <v/>
      </c>
      <c r="J1227" s="108" t="str">
        <f>IF(Investments_Import!D1227="","",Investments_Import!D1227)</f>
        <v/>
      </c>
      <c r="K1227" s="108" t="str">
        <f t="shared" si="398"/>
        <v/>
      </c>
      <c r="L1227" s="47" t="str">
        <f>IF(Investments_Import!E1227="","",Investments_Import!E1227)</f>
        <v/>
      </c>
      <c r="M1227" s="47" t="str">
        <f t="shared" si="388"/>
        <v/>
      </c>
      <c r="N1227" s="31" t="str">
        <f>IF(Investments_Import!F1227="","",Investments_Import!F1227)</f>
        <v/>
      </c>
      <c r="O1227" s="31" t="str">
        <f t="shared" si="389"/>
        <v/>
      </c>
      <c r="P1227" s="3" t="str">
        <f>IF(Investments_Import!G1227="","",Investments_Import!G1227)</f>
        <v/>
      </c>
      <c r="Q1227" s="3" t="str">
        <f>IF(Investments_Import!H1227="","",Investments_Import!H1227)</f>
        <v/>
      </c>
      <c r="R1227" s="37" t="str">
        <f t="shared" si="390"/>
        <v/>
      </c>
      <c r="S1227" s="37" t="str">
        <f t="shared" si="391"/>
        <v/>
      </c>
      <c r="U1227" s="36" t="str">
        <f>IF(Mining_Import!A1227="","",Mining_Import!A1227)</f>
        <v/>
      </c>
      <c r="V1227" s="22" t="str">
        <f t="shared" si="399"/>
        <v/>
      </c>
      <c r="W1227" s="127" t="str">
        <f t="shared" si="400"/>
        <v/>
      </c>
      <c r="X1227" s="127" t="str">
        <f t="shared" si="401"/>
        <v/>
      </c>
      <c r="Y1227" s="127" t="str">
        <f t="shared" si="402"/>
        <v/>
      </c>
      <c r="Z1227" s="36" t="str">
        <f>IF(Mining_Import!B1227="","",Mining_Import!B1227)</f>
        <v/>
      </c>
      <c r="AA1227" s="184" t="str">
        <f>IF(Mining_Import!$C1227="","",Mining_Import!$C1227)</f>
        <v/>
      </c>
      <c r="AB1227" s="122" t="str">
        <f t="shared" si="403"/>
        <v/>
      </c>
      <c r="AC1227" s="122" t="str">
        <f>IF($Y1227&gt;Dashboard!$Q$19,$AB1227,"")</f>
        <v/>
      </c>
      <c r="AD1227" s="43" t="str">
        <f t="shared" si="404"/>
        <v/>
      </c>
      <c r="AE1227" s="36" t="str">
        <f>IF(Mining_Import!D1227="","",Mining_Import!D1227)</f>
        <v/>
      </c>
      <c r="AF1227" s="36" t="str">
        <f>IF(Mining_Import!E1227="","",Mining_Import!E1227)</f>
        <v/>
      </c>
      <c r="AG1227" s="36" t="str">
        <f>IF(Mining_Import!F1227="","",Mining_Import!F1227)</f>
        <v/>
      </c>
      <c r="AH1227" s="36" t="str">
        <f>IF(Mining_Import!G1227="","",Mining_Import!G1227)</f>
        <v/>
      </c>
      <c r="AI1227" s="36" t="str">
        <f>IF(Mining_Import!H1227="","",Mining_Import!H1227)</f>
        <v/>
      </c>
      <c r="AJ1227" s="36" t="str">
        <f>IF(Mining_Import!I1227="","",Mining_Import!I1227)</f>
        <v/>
      </c>
      <c r="BY1227" s="120" t="str">
        <f t="shared" si="392"/>
        <v/>
      </c>
      <c r="BZ1227" s="184" t="str">
        <f t="shared" si="405"/>
        <v/>
      </c>
      <c r="CA1227" s="37" t="str">
        <f>IFERROR(VLOOKUP($BY1227,Account_Value!$C$2:$F$2500,4,0),"")</f>
        <v/>
      </c>
      <c r="CB1227" s="43" t="str">
        <f t="shared" si="393"/>
        <v/>
      </c>
      <c r="CC1227" s="122" t="str">
        <f>IF($BZ1227="","",SUM($BZ$2:$BZ1227))</f>
        <v/>
      </c>
      <c r="CD1227" s="43" t="str">
        <f>IF($BZ1227="","",$BU$19*(SUM($BZ$2:$BZ1227)))</f>
        <v/>
      </c>
    </row>
    <row r="1228" spans="1:82">
      <c r="A1228" s="4" t="str">
        <f t="shared" si="394"/>
        <v/>
      </c>
      <c r="B1228" s="21" t="str">
        <f>IF(Investments_Import!A1228="","",Investments_Import!A1228)</f>
        <v/>
      </c>
      <c r="C1228" s="22" t="str">
        <f t="shared" si="387"/>
        <v/>
      </c>
      <c r="D1228" s="51" t="str">
        <f t="shared" si="395"/>
        <v/>
      </c>
      <c r="E1228" s="3" t="str">
        <f>IF(Investments_Import!B1228="","",Investments_Import!B1228)</f>
        <v/>
      </c>
      <c r="F1228" s="54" t="str">
        <f t="shared" si="396"/>
        <v xml:space="preserve"> </v>
      </c>
      <c r="G1228" s="54" t="str">
        <f>IF($B1228="","",COUNTIF($F$2:$F1228,$F1228))</f>
        <v/>
      </c>
      <c r="H1228" s="53" t="str">
        <f t="shared" si="397"/>
        <v xml:space="preserve">  </v>
      </c>
      <c r="I1228" s="3" t="str">
        <f>IF(Investments_Import!C1228="","",Investments_Import!C1228)</f>
        <v/>
      </c>
      <c r="J1228" s="108" t="str">
        <f>IF(Investments_Import!D1228="","",Investments_Import!D1228)</f>
        <v/>
      </c>
      <c r="K1228" s="108" t="str">
        <f t="shared" si="398"/>
        <v/>
      </c>
      <c r="L1228" s="47" t="str">
        <f>IF(Investments_Import!E1228="","",Investments_Import!E1228)</f>
        <v/>
      </c>
      <c r="M1228" s="47" t="str">
        <f t="shared" si="388"/>
        <v/>
      </c>
      <c r="N1228" s="31" t="str">
        <f>IF(Investments_Import!F1228="","",Investments_Import!F1228)</f>
        <v/>
      </c>
      <c r="O1228" s="31" t="str">
        <f t="shared" si="389"/>
        <v/>
      </c>
      <c r="P1228" s="3" t="str">
        <f>IF(Investments_Import!G1228="","",Investments_Import!G1228)</f>
        <v/>
      </c>
      <c r="Q1228" s="3" t="str">
        <f>IF(Investments_Import!H1228="","",Investments_Import!H1228)</f>
        <v/>
      </c>
      <c r="R1228" s="37" t="str">
        <f t="shared" si="390"/>
        <v/>
      </c>
      <c r="S1228" s="37" t="str">
        <f t="shared" si="391"/>
        <v/>
      </c>
      <c r="U1228" s="36" t="str">
        <f>IF(Mining_Import!A1228="","",Mining_Import!A1228)</f>
        <v/>
      </c>
      <c r="V1228" s="22" t="str">
        <f t="shared" si="399"/>
        <v/>
      </c>
      <c r="W1228" s="127" t="str">
        <f t="shared" si="400"/>
        <v/>
      </c>
      <c r="X1228" s="127" t="str">
        <f t="shared" si="401"/>
        <v/>
      </c>
      <c r="Y1228" s="127" t="str">
        <f t="shared" si="402"/>
        <v/>
      </c>
      <c r="Z1228" s="36" t="str">
        <f>IF(Mining_Import!B1228="","",Mining_Import!B1228)</f>
        <v/>
      </c>
      <c r="AA1228" s="184" t="str">
        <f>IF(Mining_Import!$C1228="","",Mining_Import!$C1228)</f>
        <v/>
      </c>
      <c r="AB1228" s="122" t="str">
        <f t="shared" si="403"/>
        <v/>
      </c>
      <c r="AC1228" s="122" t="str">
        <f>IF($Y1228&gt;Dashboard!$Q$19,$AB1228,"")</f>
        <v/>
      </c>
      <c r="AD1228" s="43" t="str">
        <f t="shared" si="404"/>
        <v/>
      </c>
      <c r="AE1228" s="36" t="str">
        <f>IF(Mining_Import!D1228="","",Mining_Import!D1228)</f>
        <v/>
      </c>
      <c r="AF1228" s="36" t="str">
        <f>IF(Mining_Import!E1228="","",Mining_Import!E1228)</f>
        <v/>
      </c>
      <c r="AG1228" s="36" t="str">
        <f>IF(Mining_Import!F1228="","",Mining_Import!F1228)</f>
        <v/>
      </c>
      <c r="AH1228" s="36" t="str">
        <f>IF(Mining_Import!G1228="","",Mining_Import!G1228)</f>
        <v/>
      </c>
      <c r="AI1228" s="36" t="str">
        <f>IF(Mining_Import!H1228="","",Mining_Import!H1228)</f>
        <v/>
      </c>
      <c r="AJ1228" s="36" t="str">
        <f>IF(Mining_Import!I1228="","",Mining_Import!I1228)</f>
        <v/>
      </c>
      <c r="BY1228" s="120" t="str">
        <f t="shared" si="392"/>
        <v/>
      </c>
      <c r="BZ1228" s="184" t="str">
        <f t="shared" si="405"/>
        <v/>
      </c>
      <c r="CA1228" s="37" t="str">
        <f>IFERROR(VLOOKUP($BY1228,Account_Value!$C$2:$F$2500,4,0),"")</f>
        <v/>
      </c>
      <c r="CB1228" s="43" t="str">
        <f t="shared" si="393"/>
        <v/>
      </c>
      <c r="CC1228" s="122" t="str">
        <f>IF($BZ1228="","",SUM($BZ$2:$BZ1228))</f>
        <v/>
      </c>
      <c r="CD1228" s="43" t="str">
        <f>IF($BZ1228="","",$BU$19*(SUM($BZ$2:$BZ1228)))</f>
        <v/>
      </c>
    </row>
    <row r="1229" spans="1:82">
      <c r="A1229" s="4" t="str">
        <f t="shared" si="394"/>
        <v/>
      </c>
      <c r="B1229" s="21" t="str">
        <f>IF(Investments_Import!A1229="","",Investments_Import!A1229)</f>
        <v/>
      </c>
      <c r="C1229" s="22" t="str">
        <f t="shared" si="387"/>
        <v/>
      </c>
      <c r="D1229" s="51" t="str">
        <f t="shared" si="395"/>
        <v/>
      </c>
      <c r="E1229" s="3" t="str">
        <f>IF(Investments_Import!B1229="","",Investments_Import!B1229)</f>
        <v/>
      </c>
      <c r="F1229" s="54" t="str">
        <f t="shared" si="396"/>
        <v xml:space="preserve"> </v>
      </c>
      <c r="G1229" s="54" t="str">
        <f>IF($B1229="","",COUNTIF($F$2:$F1229,$F1229))</f>
        <v/>
      </c>
      <c r="H1229" s="53" t="str">
        <f t="shared" si="397"/>
        <v xml:space="preserve">  </v>
      </c>
      <c r="I1229" s="3" t="str">
        <f>IF(Investments_Import!C1229="","",Investments_Import!C1229)</f>
        <v/>
      </c>
      <c r="J1229" s="108" t="str">
        <f>IF(Investments_Import!D1229="","",Investments_Import!D1229)</f>
        <v/>
      </c>
      <c r="K1229" s="108" t="str">
        <f t="shared" si="398"/>
        <v/>
      </c>
      <c r="L1229" s="47" t="str">
        <f>IF(Investments_Import!E1229="","",Investments_Import!E1229)</f>
        <v/>
      </c>
      <c r="M1229" s="47" t="str">
        <f t="shared" si="388"/>
        <v/>
      </c>
      <c r="N1229" s="31" t="str">
        <f>IF(Investments_Import!F1229="","",Investments_Import!F1229)</f>
        <v/>
      </c>
      <c r="O1229" s="31" t="str">
        <f t="shared" si="389"/>
        <v/>
      </c>
      <c r="P1229" s="3" t="str">
        <f>IF(Investments_Import!G1229="","",Investments_Import!G1229)</f>
        <v/>
      </c>
      <c r="Q1229" s="3" t="str">
        <f>IF(Investments_Import!H1229="","",Investments_Import!H1229)</f>
        <v/>
      </c>
      <c r="R1229" s="37" t="str">
        <f t="shared" si="390"/>
        <v/>
      </c>
      <c r="S1229" s="37" t="str">
        <f t="shared" si="391"/>
        <v/>
      </c>
      <c r="U1229" s="36" t="str">
        <f>IF(Mining_Import!A1229="","",Mining_Import!A1229)</f>
        <v/>
      </c>
      <c r="V1229" s="22" t="str">
        <f t="shared" si="399"/>
        <v/>
      </c>
      <c r="W1229" s="127" t="str">
        <f t="shared" si="400"/>
        <v/>
      </c>
      <c r="X1229" s="127" t="str">
        <f t="shared" si="401"/>
        <v/>
      </c>
      <c r="Y1229" s="127" t="str">
        <f t="shared" si="402"/>
        <v/>
      </c>
      <c r="Z1229" s="36" t="str">
        <f>IF(Mining_Import!B1229="","",Mining_Import!B1229)</f>
        <v/>
      </c>
      <c r="AA1229" s="184" t="str">
        <f>IF(Mining_Import!$C1229="","",Mining_Import!$C1229)</f>
        <v/>
      </c>
      <c r="AB1229" s="122" t="str">
        <f t="shared" si="403"/>
        <v/>
      </c>
      <c r="AC1229" s="122" t="str">
        <f>IF($Y1229&gt;Dashboard!$Q$19,$AB1229,"")</f>
        <v/>
      </c>
      <c r="AD1229" s="43" t="str">
        <f t="shared" si="404"/>
        <v/>
      </c>
      <c r="AE1229" s="36" t="str">
        <f>IF(Mining_Import!D1229="","",Mining_Import!D1229)</f>
        <v/>
      </c>
      <c r="AF1229" s="36" t="str">
        <f>IF(Mining_Import!E1229="","",Mining_Import!E1229)</f>
        <v/>
      </c>
      <c r="AG1229" s="36" t="str">
        <f>IF(Mining_Import!F1229="","",Mining_Import!F1229)</f>
        <v/>
      </c>
      <c r="AH1229" s="36" t="str">
        <f>IF(Mining_Import!G1229="","",Mining_Import!G1229)</f>
        <v/>
      </c>
      <c r="AI1229" s="36" t="str">
        <f>IF(Mining_Import!H1229="","",Mining_Import!H1229)</f>
        <v/>
      </c>
      <c r="AJ1229" s="36" t="str">
        <f>IF(Mining_Import!I1229="","",Mining_Import!I1229)</f>
        <v/>
      </c>
      <c r="BY1229" s="120" t="str">
        <f t="shared" si="392"/>
        <v/>
      </c>
      <c r="BZ1229" s="184" t="str">
        <f t="shared" si="405"/>
        <v/>
      </c>
      <c r="CA1229" s="37" t="str">
        <f>IFERROR(VLOOKUP($BY1229,Account_Value!$C$2:$F$2500,4,0),"")</f>
        <v/>
      </c>
      <c r="CB1229" s="43" t="str">
        <f t="shared" si="393"/>
        <v/>
      </c>
      <c r="CC1229" s="122" t="str">
        <f>IF($BZ1229="","",SUM($BZ$2:$BZ1229))</f>
        <v/>
      </c>
      <c r="CD1229" s="43" t="str">
        <f>IF($BZ1229="","",$BU$19*(SUM($BZ$2:$BZ1229)))</f>
        <v/>
      </c>
    </row>
    <row r="1230" spans="1:82">
      <c r="A1230" s="4" t="str">
        <f t="shared" si="394"/>
        <v/>
      </c>
      <c r="B1230" s="21" t="str">
        <f>IF(Investments_Import!A1230="","",Investments_Import!A1230)</f>
        <v/>
      </c>
      <c r="C1230" s="22" t="str">
        <f t="shared" si="387"/>
        <v/>
      </c>
      <c r="D1230" s="51" t="str">
        <f t="shared" si="395"/>
        <v/>
      </c>
      <c r="E1230" s="3" t="str">
        <f>IF(Investments_Import!B1230="","",Investments_Import!B1230)</f>
        <v/>
      </c>
      <c r="F1230" s="54" t="str">
        <f t="shared" si="396"/>
        <v xml:space="preserve"> </v>
      </c>
      <c r="G1230" s="54" t="str">
        <f>IF($B1230="","",COUNTIF($F$2:$F1230,$F1230))</f>
        <v/>
      </c>
      <c r="H1230" s="53" t="str">
        <f t="shared" si="397"/>
        <v xml:space="preserve">  </v>
      </c>
      <c r="I1230" s="3" t="str">
        <f>IF(Investments_Import!C1230="","",Investments_Import!C1230)</f>
        <v/>
      </c>
      <c r="J1230" s="108" t="str">
        <f>IF(Investments_Import!D1230="","",Investments_Import!D1230)</f>
        <v/>
      </c>
      <c r="K1230" s="108" t="str">
        <f t="shared" si="398"/>
        <v/>
      </c>
      <c r="L1230" s="47" t="str">
        <f>IF(Investments_Import!E1230="","",Investments_Import!E1230)</f>
        <v/>
      </c>
      <c r="M1230" s="47" t="str">
        <f t="shared" si="388"/>
        <v/>
      </c>
      <c r="N1230" s="31" t="str">
        <f>IF(Investments_Import!F1230="","",Investments_Import!F1230)</f>
        <v/>
      </c>
      <c r="O1230" s="31" t="str">
        <f t="shared" si="389"/>
        <v/>
      </c>
      <c r="P1230" s="3" t="str">
        <f>IF(Investments_Import!G1230="","",Investments_Import!G1230)</f>
        <v/>
      </c>
      <c r="Q1230" s="3" t="str">
        <f>IF(Investments_Import!H1230="","",Investments_Import!H1230)</f>
        <v/>
      </c>
      <c r="R1230" s="37" t="str">
        <f t="shared" si="390"/>
        <v/>
      </c>
      <c r="S1230" s="37" t="str">
        <f t="shared" si="391"/>
        <v/>
      </c>
      <c r="U1230" s="36" t="str">
        <f>IF(Mining_Import!A1230="","",Mining_Import!A1230)</f>
        <v/>
      </c>
      <c r="V1230" s="22" t="str">
        <f t="shared" si="399"/>
        <v/>
      </c>
      <c r="W1230" s="127" t="str">
        <f t="shared" si="400"/>
        <v/>
      </c>
      <c r="X1230" s="127" t="str">
        <f t="shared" si="401"/>
        <v/>
      </c>
      <c r="Y1230" s="127" t="str">
        <f t="shared" si="402"/>
        <v/>
      </c>
      <c r="Z1230" s="36" t="str">
        <f>IF(Mining_Import!B1230="","",Mining_Import!B1230)</f>
        <v/>
      </c>
      <c r="AA1230" s="184" t="str">
        <f>IF(Mining_Import!$C1230="","",Mining_Import!$C1230)</f>
        <v/>
      </c>
      <c r="AB1230" s="122" t="str">
        <f t="shared" si="403"/>
        <v/>
      </c>
      <c r="AC1230" s="122" t="str">
        <f>IF($Y1230&gt;Dashboard!$Q$19,$AB1230,"")</f>
        <v/>
      </c>
      <c r="AD1230" s="43" t="str">
        <f t="shared" si="404"/>
        <v/>
      </c>
      <c r="AE1230" s="36" t="str">
        <f>IF(Mining_Import!D1230="","",Mining_Import!D1230)</f>
        <v/>
      </c>
      <c r="AF1230" s="36" t="str">
        <f>IF(Mining_Import!E1230="","",Mining_Import!E1230)</f>
        <v/>
      </c>
      <c r="AG1230" s="36" t="str">
        <f>IF(Mining_Import!F1230="","",Mining_Import!F1230)</f>
        <v/>
      </c>
      <c r="AH1230" s="36" t="str">
        <f>IF(Mining_Import!G1230="","",Mining_Import!G1230)</f>
        <v/>
      </c>
      <c r="AI1230" s="36" t="str">
        <f>IF(Mining_Import!H1230="","",Mining_Import!H1230)</f>
        <v/>
      </c>
      <c r="AJ1230" s="36" t="str">
        <f>IF(Mining_Import!I1230="","",Mining_Import!I1230)</f>
        <v/>
      </c>
      <c r="BY1230" s="120" t="str">
        <f t="shared" si="392"/>
        <v/>
      </c>
      <c r="BZ1230" s="184" t="str">
        <f t="shared" si="405"/>
        <v/>
      </c>
      <c r="CA1230" s="37" t="str">
        <f>IFERROR(VLOOKUP($BY1230,Account_Value!$C$2:$F$2500,4,0),"")</f>
        <v/>
      </c>
      <c r="CB1230" s="43" t="str">
        <f t="shared" si="393"/>
        <v/>
      </c>
      <c r="CC1230" s="122" t="str">
        <f>IF($BZ1230="","",SUM($BZ$2:$BZ1230))</f>
        <v/>
      </c>
      <c r="CD1230" s="43" t="str">
        <f>IF($BZ1230="","",$BU$19*(SUM($BZ$2:$BZ1230)))</f>
        <v/>
      </c>
    </row>
    <row r="1231" spans="1:82">
      <c r="A1231" s="4" t="str">
        <f t="shared" si="394"/>
        <v/>
      </c>
      <c r="B1231" s="21" t="str">
        <f>IF(Investments_Import!A1231="","",Investments_Import!A1231)</f>
        <v/>
      </c>
      <c r="C1231" s="22" t="str">
        <f t="shared" si="387"/>
        <v/>
      </c>
      <c r="D1231" s="51" t="str">
        <f t="shared" si="395"/>
        <v/>
      </c>
      <c r="E1231" s="3" t="str">
        <f>IF(Investments_Import!B1231="","",Investments_Import!B1231)</f>
        <v/>
      </c>
      <c r="F1231" s="54" t="str">
        <f t="shared" si="396"/>
        <v xml:space="preserve"> </v>
      </c>
      <c r="G1231" s="54" t="str">
        <f>IF($B1231="","",COUNTIF($F$2:$F1231,$F1231))</f>
        <v/>
      </c>
      <c r="H1231" s="53" t="str">
        <f t="shared" si="397"/>
        <v xml:space="preserve">  </v>
      </c>
      <c r="I1231" s="3" t="str">
        <f>IF(Investments_Import!C1231="","",Investments_Import!C1231)</f>
        <v/>
      </c>
      <c r="J1231" s="108" t="str">
        <f>IF(Investments_Import!D1231="","",Investments_Import!D1231)</f>
        <v/>
      </c>
      <c r="K1231" s="108" t="str">
        <f t="shared" si="398"/>
        <v/>
      </c>
      <c r="L1231" s="47" t="str">
        <f>IF(Investments_Import!E1231="","",Investments_Import!E1231)</f>
        <v/>
      </c>
      <c r="M1231" s="47" t="str">
        <f t="shared" si="388"/>
        <v/>
      </c>
      <c r="N1231" s="31" t="str">
        <f>IF(Investments_Import!F1231="","",Investments_Import!F1231)</f>
        <v/>
      </c>
      <c r="O1231" s="31" t="str">
        <f t="shared" si="389"/>
        <v/>
      </c>
      <c r="P1231" s="3" t="str">
        <f>IF(Investments_Import!G1231="","",Investments_Import!G1231)</f>
        <v/>
      </c>
      <c r="Q1231" s="3" t="str">
        <f>IF(Investments_Import!H1231="","",Investments_Import!H1231)</f>
        <v/>
      </c>
      <c r="R1231" s="37" t="str">
        <f t="shared" si="390"/>
        <v/>
      </c>
      <c r="S1231" s="37" t="str">
        <f t="shared" si="391"/>
        <v/>
      </c>
      <c r="U1231" s="36" t="str">
        <f>IF(Mining_Import!A1231="","",Mining_Import!A1231)</f>
        <v/>
      </c>
      <c r="V1231" s="22" t="str">
        <f t="shared" si="399"/>
        <v/>
      </c>
      <c r="W1231" s="127" t="str">
        <f t="shared" si="400"/>
        <v/>
      </c>
      <c r="X1231" s="127" t="str">
        <f t="shared" si="401"/>
        <v/>
      </c>
      <c r="Y1231" s="127" t="str">
        <f t="shared" si="402"/>
        <v/>
      </c>
      <c r="Z1231" s="36" t="str">
        <f>IF(Mining_Import!B1231="","",Mining_Import!B1231)</f>
        <v/>
      </c>
      <c r="AA1231" s="184" t="str">
        <f>IF(Mining_Import!$C1231="","",Mining_Import!$C1231)</f>
        <v/>
      </c>
      <c r="AB1231" s="122" t="str">
        <f t="shared" si="403"/>
        <v/>
      </c>
      <c r="AC1231" s="122" t="str">
        <f>IF($Y1231&gt;Dashboard!$Q$19,$AB1231,"")</f>
        <v/>
      </c>
      <c r="AD1231" s="43" t="str">
        <f t="shared" si="404"/>
        <v/>
      </c>
      <c r="AE1231" s="36" t="str">
        <f>IF(Mining_Import!D1231="","",Mining_Import!D1231)</f>
        <v/>
      </c>
      <c r="AF1231" s="36" t="str">
        <f>IF(Mining_Import!E1231="","",Mining_Import!E1231)</f>
        <v/>
      </c>
      <c r="AG1231" s="36" t="str">
        <f>IF(Mining_Import!F1231="","",Mining_Import!F1231)</f>
        <v/>
      </c>
      <c r="AH1231" s="36" t="str">
        <f>IF(Mining_Import!G1231="","",Mining_Import!G1231)</f>
        <v/>
      </c>
      <c r="AI1231" s="36" t="str">
        <f>IF(Mining_Import!H1231="","",Mining_Import!H1231)</f>
        <v/>
      </c>
      <c r="AJ1231" s="36" t="str">
        <f>IF(Mining_Import!I1231="","",Mining_Import!I1231)</f>
        <v/>
      </c>
      <c r="BY1231" s="120" t="str">
        <f t="shared" si="392"/>
        <v/>
      </c>
      <c r="BZ1231" s="184" t="str">
        <f t="shared" si="405"/>
        <v/>
      </c>
      <c r="CA1231" s="37" t="str">
        <f>IFERROR(VLOOKUP($BY1231,Account_Value!$C$2:$F$2500,4,0),"")</f>
        <v/>
      </c>
      <c r="CB1231" s="43" t="str">
        <f t="shared" si="393"/>
        <v/>
      </c>
      <c r="CC1231" s="122" t="str">
        <f>IF($BZ1231="","",SUM($BZ$2:$BZ1231))</f>
        <v/>
      </c>
      <c r="CD1231" s="43" t="str">
        <f>IF($BZ1231="","",$BU$19*(SUM($BZ$2:$BZ1231)))</f>
        <v/>
      </c>
    </row>
    <row r="1232" spans="1:82">
      <c r="A1232" s="4" t="str">
        <f t="shared" si="394"/>
        <v/>
      </c>
      <c r="B1232" s="21" t="str">
        <f>IF(Investments_Import!A1232="","",Investments_Import!A1232)</f>
        <v/>
      </c>
      <c r="C1232" s="22" t="str">
        <f t="shared" si="387"/>
        <v/>
      </c>
      <c r="D1232" s="51" t="str">
        <f t="shared" si="395"/>
        <v/>
      </c>
      <c r="E1232" s="3" t="str">
        <f>IF(Investments_Import!B1232="","",Investments_Import!B1232)</f>
        <v/>
      </c>
      <c r="F1232" s="54" t="str">
        <f t="shared" si="396"/>
        <v xml:space="preserve"> </v>
      </c>
      <c r="G1232" s="54" t="str">
        <f>IF($B1232="","",COUNTIF($F$2:$F1232,$F1232))</f>
        <v/>
      </c>
      <c r="H1232" s="53" t="str">
        <f t="shared" si="397"/>
        <v xml:space="preserve">  </v>
      </c>
      <c r="I1232" s="3" t="str">
        <f>IF(Investments_Import!C1232="","",Investments_Import!C1232)</f>
        <v/>
      </c>
      <c r="J1232" s="108" t="str">
        <f>IF(Investments_Import!D1232="","",Investments_Import!D1232)</f>
        <v/>
      </c>
      <c r="K1232" s="108" t="str">
        <f t="shared" si="398"/>
        <v/>
      </c>
      <c r="L1232" s="47" t="str">
        <f>IF(Investments_Import!E1232="","",Investments_Import!E1232)</f>
        <v/>
      </c>
      <c r="M1232" s="47" t="str">
        <f t="shared" si="388"/>
        <v/>
      </c>
      <c r="N1232" s="31" t="str">
        <f>IF(Investments_Import!F1232="","",Investments_Import!F1232)</f>
        <v/>
      </c>
      <c r="O1232" s="31" t="str">
        <f t="shared" si="389"/>
        <v/>
      </c>
      <c r="P1232" s="3" t="str">
        <f>IF(Investments_Import!G1232="","",Investments_Import!G1232)</f>
        <v/>
      </c>
      <c r="Q1232" s="3" t="str">
        <f>IF(Investments_Import!H1232="","",Investments_Import!H1232)</f>
        <v/>
      </c>
      <c r="R1232" s="37" t="str">
        <f t="shared" si="390"/>
        <v/>
      </c>
      <c r="S1232" s="37" t="str">
        <f t="shared" si="391"/>
        <v/>
      </c>
      <c r="U1232" s="36" t="str">
        <f>IF(Mining_Import!A1232="","",Mining_Import!A1232)</f>
        <v/>
      </c>
      <c r="V1232" s="22" t="str">
        <f t="shared" si="399"/>
        <v/>
      </c>
      <c r="W1232" s="127" t="str">
        <f t="shared" si="400"/>
        <v/>
      </c>
      <c r="X1232" s="127" t="str">
        <f t="shared" si="401"/>
        <v/>
      </c>
      <c r="Y1232" s="127" t="str">
        <f t="shared" si="402"/>
        <v/>
      </c>
      <c r="Z1232" s="36" t="str">
        <f>IF(Mining_Import!B1232="","",Mining_Import!B1232)</f>
        <v/>
      </c>
      <c r="AA1232" s="184" t="str">
        <f>IF(Mining_Import!$C1232="","",Mining_Import!$C1232)</f>
        <v/>
      </c>
      <c r="AB1232" s="122" t="str">
        <f t="shared" si="403"/>
        <v/>
      </c>
      <c r="AC1232" s="122" t="str">
        <f>IF($Y1232&gt;Dashboard!$Q$19,$AB1232,"")</f>
        <v/>
      </c>
      <c r="AD1232" s="43" t="str">
        <f t="shared" si="404"/>
        <v/>
      </c>
      <c r="AE1232" s="36" t="str">
        <f>IF(Mining_Import!D1232="","",Mining_Import!D1232)</f>
        <v/>
      </c>
      <c r="AF1232" s="36" t="str">
        <f>IF(Mining_Import!E1232="","",Mining_Import!E1232)</f>
        <v/>
      </c>
      <c r="AG1232" s="36" t="str">
        <f>IF(Mining_Import!F1232="","",Mining_Import!F1232)</f>
        <v/>
      </c>
      <c r="AH1232" s="36" t="str">
        <f>IF(Mining_Import!G1232="","",Mining_Import!G1232)</f>
        <v/>
      </c>
      <c r="AI1232" s="36" t="str">
        <f>IF(Mining_Import!H1232="","",Mining_Import!H1232)</f>
        <v/>
      </c>
      <c r="AJ1232" s="36" t="str">
        <f>IF(Mining_Import!I1232="","",Mining_Import!I1232)</f>
        <v/>
      </c>
      <c r="BY1232" s="120" t="str">
        <f t="shared" si="392"/>
        <v/>
      </c>
      <c r="BZ1232" s="184" t="str">
        <f t="shared" si="405"/>
        <v/>
      </c>
      <c r="CA1232" s="37" t="str">
        <f>IFERROR(VLOOKUP($BY1232,Account_Value!$C$2:$F$2500,4,0),"")</f>
        <v/>
      </c>
      <c r="CB1232" s="43" t="str">
        <f t="shared" si="393"/>
        <v/>
      </c>
      <c r="CC1232" s="122" t="str">
        <f>IF($BZ1232="","",SUM($BZ$2:$BZ1232))</f>
        <v/>
      </c>
      <c r="CD1232" s="43" t="str">
        <f>IF($BZ1232="","",$BU$19*(SUM($BZ$2:$BZ1232)))</f>
        <v/>
      </c>
    </row>
    <row r="1233" spans="1:82">
      <c r="A1233" s="4" t="str">
        <f t="shared" si="394"/>
        <v/>
      </c>
      <c r="B1233" s="21" t="str">
        <f>IF(Investments_Import!A1233="","",Investments_Import!A1233)</f>
        <v/>
      </c>
      <c r="C1233" s="22" t="str">
        <f t="shared" si="387"/>
        <v/>
      </c>
      <c r="D1233" s="51" t="str">
        <f t="shared" si="395"/>
        <v/>
      </c>
      <c r="E1233" s="3" t="str">
        <f>IF(Investments_Import!B1233="","",Investments_Import!B1233)</f>
        <v/>
      </c>
      <c r="F1233" s="54" t="str">
        <f t="shared" si="396"/>
        <v xml:space="preserve"> </v>
      </c>
      <c r="G1233" s="54" t="str">
        <f>IF($B1233="","",COUNTIF($F$2:$F1233,$F1233))</f>
        <v/>
      </c>
      <c r="H1233" s="53" t="str">
        <f t="shared" si="397"/>
        <v xml:space="preserve">  </v>
      </c>
      <c r="I1233" s="3" t="str">
        <f>IF(Investments_Import!C1233="","",Investments_Import!C1233)</f>
        <v/>
      </c>
      <c r="J1233" s="108" t="str">
        <f>IF(Investments_Import!D1233="","",Investments_Import!D1233)</f>
        <v/>
      </c>
      <c r="K1233" s="108" t="str">
        <f t="shared" si="398"/>
        <v/>
      </c>
      <c r="L1233" s="47" t="str">
        <f>IF(Investments_Import!E1233="","",Investments_Import!E1233)</f>
        <v/>
      </c>
      <c r="M1233" s="47" t="str">
        <f t="shared" si="388"/>
        <v/>
      </c>
      <c r="N1233" s="31" t="str">
        <f>IF(Investments_Import!F1233="","",Investments_Import!F1233)</f>
        <v/>
      </c>
      <c r="O1233" s="31" t="str">
        <f t="shared" si="389"/>
        <v/>
      </c>
      <c r="P1233" s="3" t="str">
        <f>IF(Investments_Import!G1233="","",Investments_Import!G1233)</f>
        <v/>
      </c>
      <c r="Q1233" s="3" t="str">
        <f>IF(Investments_Import!H1233="","",Investments_Import!H1233)</f>
        <v/>
      </c>
      <c r="R1233" s="37" t="str">
        <f t="shared" si="390"/>
        <v/>
      </c>
      <c r="S1233" s="37" t="str">
        <f t="shared" si="391"/>
        <v/>
      </c>
      <c r="U1233" s="36" t="str">
        <f>IF(Mining_Import!A1233="","",Mining_Import!A1233)</f>
        <v/>
      </c>
      <c r="V1233" s="22" t="str">
        <f t="shared" si="399"/>
        <v/>
      </c>
      <c r="W1233" s="127" t="str">
        <f t="shared" si="400"/>
        <v/>
      </c>
      <c r="X1233" s="127" t="str">
        <f t="shared" si="401"/>
        <v/>
      </c>
      <c r="Y1233" s="127" t="str">
        <f t="shared" si="402"/>
        <v/>
      </c>
      <c r="Z1233" s="36" t="str">
        <f>IF(Mining_Import!B1233="","",Mining_Import!B1233)</f>
        <v/>
      </c>
      <c r="AA1233" s="184" t="str">
        <f>IF(Mining_Import!$C1233="","",Mining_Import!$C1233)</f>
        <v/>
      </c>
      <c r="AB1233" s="122" t="str">
        <f t="shared" si="403"/>
        <v/>
      </c>
      <c r="AC1233" s="122" t="str">
        <f>IF($Y1233&gt;Dashboard!$Q$19,$AB1233,"")</f>
        <v/>
      </c>
      <c r="AD1233" s="43" t="str">
        <f t="shared" si="404"/>
        <v/>
      </c>
      <c r="AE1233" s="36" t="str">
        <f>IF(Mining_Import!D1233="","",Mining_Import!D1233)</f>
        <v/>
      </c>
      <c r="AF1233" s="36" t="str">
        <f>IF(Mining_Import!E1233="","",Mining_Import!E1233)</f>
        <v/>
      </c>
      <c r="AG1233" s="36" t="str">
        <f>IF(Mining_Import!F1233="","",Mining_Import!F1233)</f>
        <v/>
      </c>
      <c r="AH1233" s="36" t="str">
        <f>IF(Mining_Import!G1233="","",Mining_Import!G1233)</f>
        <v/>
      </c>
      <c r="AI1233" s="36" t="str">
        <f>IF(Mining_Import!H1233="","",Mining_Import!H1233)</f>
        <v/>
      </c>
      <c r="AJ1233" s="36" t="str">
        <f>IF(Mining_Import!I1233="","",Mining_Import!I1233)</f>
        <v/>
      </c>
      <c r="BY1233" s="120" t="str">
        <f t="shared" si="392"/>
        <v/>
      </c>
      <c r="BZ1233" s="184" t="str">
        <f t="shared" si="405"/>
        <v/>
      </c>
      <c r="CA1233" s="37" t="str">
        <f>IFERROR(VLOOKUP($BY1233,Account_Value!$C$2:$F$2500,4,0),"")</f>
        <v/>
      </c>
      <c r="CB1233" s="43" t="str">
        <f t="shared" si="393"/>
        <v/>
      </c>
      <c r="CC1233" s="122" t="str">
        <f>IF($BZ1233="","",SUM($BZ$2:$BZ1233))</f>
        <v/>
      </c>
      <c r="CD1233" s="43" t="str">
        <f>IF($BZ1233="","",$BU$19*(SUM($BZ$2:$BZ1233)))</f>
        <v/>
      </c>
    </row>
    <row r="1234" spans="1:82">
      <c r="A1234" s="4" t="str">
        <f t="shared" si="394"/>
        <v/>
      </c>
      <c r="B1234" s="21" t="str">
        <f>IF(Investments_Import!A1234="","",Investments_Import!A1234)</f>
        <v/>
      </c>
      <c r="C1234" s="22" t="str">
        <f t="shared" si="387"/>
        <v/>
      </c>
      <c r="D1234" s="51" t="str">
        <f t="shared" si="395"/>
        <v/>
      </c>
      <c r="E1234" s="3" t="str">
        <f>IF(Investments_Import!B1234="","",Investments_Import!B1234)</f>
        <v/>
      </c>
      <c r="F1234" s="54" t="str">
        <f t="shared" si="396"/>
        <v xml:space="preserve"> </v>
      </c>
      <c r="G1234" s="54" t="str">
        <f>IF($B1234="","",COUNTIF($F$2:$F1234,$F1234))</f>
        <v/>
      </c>
      <c r="H1234" s="53" t="str">
        <f t="shared" si="397"/>
        <v xml:space="preserve">  </v>
      </c>
      <c r="I1234" s="3" t="str">
        <f>IF(Investments_Import!C1234="","",Investments_Import!C1234)</f>
        <v/>
      </c>
      <c r="J1234" s="108" t="str">
        <f>IF(Investments_Import!D1234="","",Investments_Import!D1234)</f>
        <v/>
      </c>
      <c r="K1234" s="108" t="str">
        <f t="shared" si="398"/>
        <v/>
      </c>
      <c r="L1234" s="47" t="str">
        <f>IF(Investments_Import!E1234="","",Investments_Import!E1234)</f>
        <v/>
      </c>
      <c r="M1234" s="47" t="str">
        <f t="shared" si="388"/>
        <v/>
      </c>
      <c r="N1234" s="31" t="str">
        <f>IF(Investments_Import!F1234="","",Investments_Import!F1234)</f>
        <v/>
      </c>
      <c r="O1234" s="31" t="str">
        <f t="shared" si="389"/>
        <v/>
      </c>
      <c r="P1234" s="3" t="str">
        <f>IF(Investments_Import!G1234="","",Investments_Import!G1234)</f>
        <v/>
      </c>
      <c r="Q1234" s="3" t="str">
        <f>IF(Investments_Import!H1234="","",Investments_Import!H1234)</f>
        <v/>
      </c>
      <c r="R1234" s="37" t="str">
        <f t="shared" si="390"/>
        <v/>
      </c>
      <c r="S1234" s="37" t="str">
        <f t="shared" si="391"/>
        <v/>
      </c>
      <c r="U1234" s="36" t="str">
        <f>IF(Mining_Import!A1234="","",Mining_Import!A1234)</f>
        <v/>
      </c>
      <c r="V1234" s="22" t="str">
        <f t="shared" si="399"/>
        <v/>
      </c>
      <c r="W1234" s="127" t="str">
        <f t="shared" si="400"/>
        <v/>
      </c>
      <c r="X1234" s="127" t="str">
        <f t="shared" si="401"/>
        <v/>
      </c>
      <c r="Y1234" s="127" t="str">
        <f t="shared" si="402"/>
        <v/>
      </c>
      <c r="Z1234" s="36" t="str">
        <f>IF(Mining_Import!B1234="","",Mining_Import!B1234)</f>
        <v/>
      </c>
      <c r="AA1234" s="184" t="str">
        <f>IF(Mining_Import!$C1234="","",Mining_Import!$C1234)</f>
        <v/>
      </c>
      <c r="AB1234" s="122" t="str">
        <f t="shared" si="403"/>
        <v/>
      </c>
      <c r="AC1234" s="122" t="str">
        <f>IF($Y1234&gt;Dashboard!$Q$19,$AB1234,"")</f>
        <v/>
      </c>
      <c r="AD1234" s="43" t="str">
        <f t="shared" si="404"/>
        <v/>
      </c>
      <c r="AE1234" s="36" t="str">
        <f>IF(Mining_Import!D1234="","",Mining_Import!D1234)</f>
        <v/>
      </c>
      <c r="AF1234" s="36" t="str">
        <f>IF(Mining_Import!E1234="","",Mining_Import!E1234)</f>
        <v/>
      </c>
      <c r="AG1234" s="36" t="str">
        <f>IF(Mining_Import!F1234="","",Mining_Import!F1234)</f>
        <v/>
      </c>
      <c r="AH1234" s="36" t="str">
        <f>IF(Mining_Import!G1234="","",Mining_Import!G1234)</f>
        <v/>
      </c>
      <c r="AI1234" s="36" t="str">
        <f>IF(Mining_Import!H1234="","",Mining_Import!H1234)</f>
        <v/>
      </c>
      <c r="AJ1234" s="36" t="str">
        <f>IF(Mining_Import!I1234="","",Mining_Import!I1234)</f>
        <v/>
      </c>
      <c r="BY1234" s="120" t="str">
        <f t="shared" si="392"/>
        <v/>
      </c>
      <c r="BZ1234" s="184" t="str">
        <f t="shared" si="405"/>
        <v/>
      </c>
      <c r="CA1234" s="37" t="str">
        <f>IFERROR(VLOOKUP($BY1234,Account_Value!$C$2:$F$2500,4,0),"")</f>
        <v/>
      </c>
      <c r="CB1234" s="43" t="str">
        <f t="shared" si="393"/>
        <v/>
      </c>
      <c r="CC1234" s="122" t="str">
        <f>IF($BZ1234="","",SUM($BZ$2:$BZ1234))</f>
        <v/>
      </c>
      <c r="CD1234" s="43" t="str">
        <f>IF($BZ1234="","",$BU$19*(SUM($BZ$2:$BZ1234)))</f>
        <v/>
      </c>
    </row>
    <row r="1235" spans="1:82">
      <c r="A1235" s="4" t="str">
        <f t="shared" si="394"/>
        <v/>
      </c>
      <c r="B1235" s="21" t="str">
        <f>IF(Investments_Import!A1235="","",Investments_Import!A1235)</f>
        <v/>
      </c>
      <c r="C1235" s="22" t="str">
        <f t="shared" si="387"/>
        <v/>
      </c>
      <c r="D1235" s="51" t="str">
        <f t="shared" si="395"/>
        <v/>
      </c>
      <c r="E1235" s="3" t="str">
        <f>IF(Investments_Import!B1235="","",Investments_Import!B1235)</f>
        <v/>
      </c>
      <c r="F1235" s="54" t="str">
        <f t="shared" si="396"/>
        <v xml:space="preserve"> </v>
      </c>
      <c r="G1235" s="54" t="str">
        <f>IF($B1235="","",COUNTIF($F$2:$F1235,$F1235))</f>
        <v/>
      </c>
      <c r="H1235" s="53" t="str">
        <f t="shared" si="397"/>
        <v xml:space="preserve">  </v>
      </c>
      <c r="I1235" s="3" t="str">
        <f>IF(Investments_Import!C1235="","",Investments_Import!C1235)</f>
        <v/>
      </c>
      <c r="J1235" s="108" t="str">
        <f>IF(Investments_Import!D1235="","",Investments_Import!D1235)</f>
        <v/>
      </c>
      <c r="K1235" s="108" t="str">
        <f t="shared" si="398"/>
        <v/>
      </c>
      <c r="L1235" s="47" t="str">
        <f>IF(Investments_Import!E1235="","",Investments_Import!E1235)</f>
        <v/>
      </c>
      <c r="M1235" s="47" t="str">
        <f t="shared" si="388"/>
        <v/>
      </c>
      <c r="N1235" s="31" t="str">
        <f>IF(Investments_Import!F1235="","",Investments_Import!F1235)</f>
        <v/>
      </c>
      <c r="O1235" s="31" t="str">
        <f t="shared" si="389"/>
        <v/>
      </c>
      <c r="P1235" s="3" t="str">
        <f>IF(Investments_Import!G1235="","",Investments_Import!G1235)</f>
        <v/>
      </c>
      <c r="Q1235" s="3" t="str">
        <f>IF(Investments_Import!H1235="","",Investments_Import!H1235)</f>
        <v/>
      </c>
      <c r="R1235" s="37" t="str">
        <f t="shared" si="390"/>
        <v/>
      </c>
      <c r="S1235" s="37" t="str">
        <f t="shared" si="391"/>
        <v/>
      </c>
      <c r="U1235" s="36" t="str">
        <f>IF(Mining_Import!A1235="","",Mining_Import!A1235)</f>
        <v/>
      </c>
      <c r="V1235" s="22" t="str">
        <f t="shared" si="399"/>
        <v/>
      </c>
      <c r="W1235" s="127" t="str">
        <f t="shared" si="400"/>
        <v/>
      </c>
      <c r="X1235" s="127" t="str">
        <f t="shared" si="401"/>
        <v/>
      </c>
      <c r="Y1235" s="127" t="str">
        <f t="shared" si="402"/>
        <v/>
      </c>
      <c r="Z1235" s="36" t="str">
        <f>IF(Mining_Import!B1235="","",Mining_Import!B1235)</f>
        <v/>
      </c>
      <c r="AA1235" s="184" t="str">
        <f>IF(Mining_Import!$C1235="","",Mining_Import!$C1235)</f>
        <v/>
      </c>
      <c r="AB1235" s="122" t="str">
        <f t="shared" si="403"/>
        <v/>
      </c>
      <c r="AC1235" s="122" t="str">
        <f>IF($Y1235&gt;Dashboard!$Q$19,$AB1235,"")</f>
        <v/>
      </c>
      <c r="AD1235" s="43" t="str">
        <f t="shared" si="404"/>
        <v/>
      </c>
      <c r="AE1235" s="36" t="str">
        <f>IF(Mining_Import!D1235="","",Mining_Import!D1235)</f>
        <v/>
      </c>
      <c r="AF1235" s="36" t="str">
        <f>IF(Mining_Import!E1235="","",Mining_Import!E1235)</f>
        <v/>
      </c>
      <c r="AG1235" s="36" t="str">
        <f>IF(Mining_Import!F1235="","",Mining_Import!F1235)</f>
        <v/>
      </c>
      <c r="AH1235" s="36" t="str">
        <f>IF(Mining_Import!G1235="","",Mining_Import!G1235)</f>
        <v/>
      </c>
      <c r="AI1235" s="36" t="str">
        <f>IF(Mining_Import!H1235="","",Mining_Import!H1235)</f>
        <v/>
      </c>
      <c r="AJ1235" s="36" t="str">
        <f>IF(Mining_Import!I1235="","",Mining_Import!I1235)</f>
        <v/>
      </c>
      <c r="BY1235" s="120" t="str">
        <f t="shared" si="392"/>
        <v/>
      </c>
      <c r="BZ1235" s="184" t="str">
        <f t="shared" si="405"/>
        <v/>
      </c>
      <c r="CA1235" s="37" t="str">
        <f>IFERROR(VLOOKUP($BY1235,Account_Value!$C$2:$F$2500,4,0),"")</f>
        <v/>
      </c>
      <c r="CB1235" s="43" t="str">
        <f t="shared" si="393"/>
        <v/>
      </c>
      <c r="CC1235" s="122" t="str">
        <f>IF($BZ1235="","",SUM($BZ$2:$BZ1235))</f>
        <v/>
      </c>
      <c r="CD1235" s="43" t="str">
        <f>IF($BZ1235="","",$BU$19*(SUM($BZ$2:$BZ1235)))</f>
        <v/>
      </c>
    </row>
    <row r="1236" spans="1:82">
      <c r="A1236" s="4" t="str">
        <f t="shared" si="394"/>
        <v/>
      </c>
      <c r="B1236" s="21" t="str">
        <f>IF(Investments_Import!A1236="","",Investments_Import!A1236)</f>
        <v/>
      </c>
      <c r="C1236" s="22" t="str">
        <f t="shared" si="387"/>
        <v/>
      </c>
      <c r="D1236" s="51" t="str">
        <f t="shared" si="395"/>
        <v/>
      </c>
      <c r="E1236" s="3" t="str">
        <f>IF(Investments_Import!B1236="","",Investments_Import!B1236)</f>
        <v/>
      </c>
      <c r="F1236" s="54" t="str">
        <f t="shared" si="396"/>
        <v xml:space="preserve"> </v>
      </c>
      <c r="G1236" s="54" t="str">
        <f>IF($B1236="","",COUNTIF($F$2:$F1236,$F1236))</f>
        <v/>
      </c>
      <c r="H1236" s="53" t="str">
        <f t="shared" si="397"/>
        <v xml:space="preserve">  </v>
      </c>
      <c r="I1236" s="3" t="str">
        <f>IF(Investments_Import!C1236="","",Investments_Import!C1236)</f>
        <v/>
      </c>
      <c r="J1236" s="108" t="str">
        <f>IF(Investments_Import!D1236="","",Investments_Import!D1236)</f>
        <v/>
      </c>
      <c r="K1236" s="108" t="str">
        <f t="shared" si="398"/>
        <v/>
      </c>
      <c r="L1236" s="47" t="str">
        <f>IF(Investments_Import!E1236="","",Investments_Import!E1236)</f>
        <v/>
      </c>
      <c r="M1236" s="47" t="str">
        <f t="shared" si="388"/>
        <v/>
      </c>
      <c r="N1236" s="31" t="str">
        <f>IF(Investments_Import!F1236="","",Investments_Import!F1236)</f>
        <v/>
      </c>
      <c r="O1236" s="31" t="str">
        <f t="shared" si="389"/>
        <v/>
      </c>
      <c r="P1236" s="3" t="str">
        <f>IF(Investments_Import!G1236="","",Investments_Import!G1236)</f>
        <v/>
      </c>
      <c r="Q1236" s="3" t="str">
        <f>IF(Investments_Import!H1236="","",Investments_Import!H1236)</f>
        <v/>
      </c>
      <c r="R1236" s="37" t="str">
        <f t="shared" si="390"/>
        <v/>
      </c>
      <c r="S1236" s="37" t="str">
        <f t="shared" si="391"/>
        <v/>
      </c>
      <c r="U1236" s="36" t="str">
        <f>IF(Mining_Import!A1236="","",Mining_Import!A1236)</f>
        <v/>
      </c>
      <c r="V1236" s="22" t="str">
        <f t="shared" si="399"/>
        <v/>
      </c>
      <c r="W1236" s="127" t="str">
        <f t="shared" si="400"/>
        <v/>
      </c>
      <c r="X1236" s="127" t="str">
        <f t="shared" si="401"/>
        <v/>
      </c>
      <c r="Y1236" s="127" t="str">
        <f t="shared" si="402"/>
        <v/>
      </c>
      <c r="Z1236" s="36" t="str">
        <f>IF(Mining_Import!B1236="","",Mining_Import!B1236)</f>
        <v/>
      </c>
      <c r="AA1236" s="184" t="str">
        <f>IF(Mining_Import!$C1236="","",Mining_Import!$C1236)</f>
        <v/>
      </c>
      <c r="AB1236" s="122" t="str">
        <f t="shared" si="403"/>
        <v/>
      </c>
      <c r="AC1236" s="122" t="str">
        <f>IF($Y1236&gt;Dashboard!$Q$19,$AB1236,"")</f>
        <v/>
      </c>
      <c r="AD1236" s="43" t="str">
        <f t="shared" si="404"/>
        <v/>
      </c>
      <c r="AE1236" s="36" t="str">
        <f>IF(Mining_Import!D1236="","",Mining_Import!D1236)</f>
        <v/>
      </c>
      <c r="AF1236" s="36" t="str">
        <f>IF(Mining_Import!E1236="","",Mining_Import!E1236)</f>
        <v/>
      </c>
      <c r="AG1236" s="36" t="str">
        <f>IF(Mining_Import!F1236="","",Mining_Import!F1236)</f>
        <v/>
      </c>
      <c r="AH1236" s="36" t="str">
        <f>IF(Mining_Import!G1236="","",Mining_Import!G1236)</f>
        <v/>
      </c>
      <c r="AI1236" s="36" t="str">
        <f>IF(Mining_Import!H1236="","",Mining_Import!H1236)</f>
        <v/>
      </c>
      <c r="AJ1236" s="36" t="str">
        <f>IF(Mining_Import!I1236="","",Mining_Import!I1236)</f>
        <v/>
      </c>
      <c r="BY1236" s="120" t="str">
        <f t="shared" si="392"/>
        <v/>
      </c>
      <c r="BZ1236" s="184" t="str">
        <f t="shared" si="405"/>
        <v/>
      </c>
      <c r="CA1236" s="37" t="str">
        <f>IFERROR(VLOOKUP($BY1236,Account_Value!$C$2:$F$2500,4,0),"")</f>
        <v/>
      </c>
      <c r="CB1236" s="43" t="str">
        <f t="shared" si="393"/>
        <v/>
      </c>
      <c r="CC1236" s="122" t="str">
        <f>IF($BZ1236="","",SUM($BZ$2:$BZ1236))</f>
        <v/>
      </c>
      <c r="CD1236" s="43" t="str">
        <f>IF($BZ1236="","",$BU$19*(SUM($BZ$2:$BZ1236)))</f>
        <v/>
      </c>
    </row>
    <row r="1237" spans="1:82">
      <c r="A1237" s="4" t="str">
        <f t="shared" si="394"/>
        <v/>
      </c>
      <c r="B1237" s="21" t="str">
        <f>IF(Investments_Import!A1237="","",Investments_Import!A1237)</f>
        <v/>
      </c>
      <c r="C1237" s="22" t="str">
        <f t="shared" si="387"/>
        <v/>
      </c>
      <c r="D1237" s="51" t="str">
        <f t="shared" si="395"/>
        <v/>
      </c>
      <c r="E1237" s="3" t="str">
        <f>IF(Investments_Import!B1237="","",Investments_Import!B1237)</f>
        <v/>
      </c>
      <c r="F1237" s="54" t="str">
        <f t="shared" si="396"/>
        <v xml:space="preserve"> </v>
      </c>
      <c r="G1237" s="54" t="str">
        <f>IF($B1237="","",COUNTIF($F$2:$F1237,$F1237))</f>
        <v/>
      </c>
      <c r="H1237" s="53" t="str">
        <f t="shared" si="397"/>
        <v xml:space="preserve">  </v>
      </c>
      <c r="I1237" s="3" t="str">
        <f>IF(Investments_Import!C1237="","",Investments_Import!C1237)</f>
        <v/>
      </c>
      <c r="J1237" s="108" t="str">
        <f>IF(Investments_Import!D1237="","",Investments_Import!D1237)</f>
        <v/>
      </c>
      <c r="K1237" s="108" t="str">
        <f t="shared" si="398"/>
        <v/>
      </c>
      <c r="L1237" s="47" t="str">
        <f>IF(Investments_Import!E1237="","",Investments_Import!E1237)</f>
        <v/>
      </c>
      <c r="M1237" s="47" t="str">
        <f t="shared" si="388"/>
        <v/>
      </c>
      <c r="N1237" s="31" t="str">
        <f>IF(Investments_Import!F1237="","",Investments_Import!F1237)</f>
        <v/>
      </c>
      <c r="O1237" s="31" t="str">
        <f t="shared" si="389"/>
        <v/>
      </c>
      <c r="P1237" s="3" t="str">
        <f>IF(Investments_Import!G1237="","",Investments_Import!G1237)</f>
        <v/>
      </c>
      <c r="Q1237" s="3" t="str">
        <f>IF(Investments_Import!H1237="","",Investments_Import!H1237)</f>
        <v/>
      </c>
      <c r="R1237" s="37" t="str">
        <f t="shared" si="390"/>
        <v/>
      </c>
      <c r="S1237" s="37" t="str">
        <f t="shared" si="391"/>
        <v/>
      </c>
      <c r="U1237" s="36" t="str">
        <f>IF(Mining_Import!A1237="","",Mining_Import!A1237)</f>
        <v/>
      </c>
      <c r="V1237" s="22" t="str">
        <f t="shared" si="399"/>
        <v/>
      </c>
      <c r="W1237" s="127" t="str">
        <f t="shared" si="400"/>
        <v/>
      </c>
      <c r="X1237" s="127" t="str">
        <f t="shared" si="401"/>
        <v/>
      </c>
      <c r="Y1237" s="127" t="str">
        <f t="shared" si="402"/>
        <v/>
      </c>
      <c r="Z1237" s="36" t="str">
        <f>IF(Mining_Import!B1237="","",Mining_Import!B1237)</f>
        <v/>
      </c>
      <c r="AA1237" s="184" t="str">
        <f>IF(Mining_Import!$C1237="","",Mining_Import!$C1237)</f>
        <v/>
      </c>
      <c r="AB1237" s="122" t="str">
        <f t="shared" si="403"/>
        <v/>
      </c>
      <c r="AC1237" s="122" t="str">
        <f>IF($Y1237&gt;Dashboard!$Q$19,$AB1237,"")</f>
        <v/>
      </c>
      <c r="AD1237" s="43" t="str">
        <f t="shared" si="404"/>
        <v/>
      </c>
      <c r="AE1237" s="36" t="str">
        <f>IF(Mining_Import!D1237="","",Mining_Import!D1237)</f>
        <v/>
      </c>
      <c r="AF1237" s="36" t="str">
        <f>IF(Mining_Import!E1237="","",Mining_Import!E1237)</f>
        <v/>
      </c>
      <c r="AG1237" s="36" t="str">
        <f>IF(Mining_Import!F1237="","",Mining_Import!F1237)</f>
        <v/>
      </c>
      <c r="AH1237" s="36" t="str">
        <f>IF(Mining_Import!G1237="","",Mining_Import!G1237)</f>
        <v/>
      </c>
      <c r="AI1237" s="36" t="str">
        <f>IF(Mining_Import!H1237="","",Mining_Import!H1237)</f>
        <v/>
      </c>
      <c r="AJ1237" s="36" t="str">
        <f>IF(Mining_Import!I1237="","",Mining_Import!I1237)</f>
        <v/>
      </c>
      <c r="BY1237" s="120" t="str">
        <f t="shared" si="392"/>
        <v/>
      </c>
      <c r="BZ1237" s="184" t="str">
        <f t="shared" si="405"/>
        <v/>
      </c>
      <c r="CA1237" s="37" t="str">
        <f>IFERROR(VLOOKUP($BY1237,Account_Value!$C$2:$F$2500,4,0),"")</f>
        <v/>
      </c>
      <c r="CB1237" s="43" t="str">
        <f t="shared" si="393"/>
        <v/>
      </c>
      <c r="CC1237" s="122" t="str">
        <f>IF($BZ1237="","",SUM($BZ$2:$BZ1237))</f>
        <v/>
      </c>
      <c r="CD1237" s="43" t="str">
        <f>IF($BZ1237="","",$BU$19*(SUM($BZ$2:$BZ1237)))</f>
        <v/>
      </c>
    </row>
    <row r="1238" spans="1:82">
      <c r="A1238" s="4" t="str">
        <f t="shared" si="394"/>
        <v/>
      </c>
      <c r="B1238" s="21" t="str">
        <f>IF(Investments_Import!A1238="","",Investments_Import!A1238)</f>
        <v/>
      </c>
      <c r="C1238" s="22" t="str">
        <f t="shared" si="387"/>
        <v/>
      </c>
      <c r="D1238" s="51" t="str">
        <f t="shared" si="395"/>
        <v/>
      </c>
      <c r="E1238" s="3" t="str">
        <f>IF(Investments_Import!B1238="","",Investments_Import!B1238)</f>
        <v/>
      </c>
      <c r="F1238" s="54" t="str">
        <f t="shared" si="396"/>
        <v xml:space="preserve"> </v>
      </c>
      <c r="G1238" s="54" t="str">
        <f>IF($B1238="","",COUNTIF($F$2:$F1238,$F1238))</f>
        <v/>
      </c>
      <c r="H1238" s="53" t="str">
        <f t="shared" si="397"/>
        <v xml:space="preserve">  </v>
      </c>
      <c r="I1238" s="3" t="str">
        <f>IF(Investments_Import!C1238="","",Investments_Import!C1238)</f>
        <v/>
      </c>
      <c r="J1238" s="108" t="str">
        <f>IF(Investments_Import!D1238="","",Investments_Import!D1238)</f>
        <v/>
      </c>
      <c r="K1238" s="108" t="str">
        <f t="shared" si="398"/>
        <v/>
      </c>
      <c r="L1238" s="47" t="str">
        <f>IF(Investments_Import!E1238="","",Investments_Import!E1238)</f>
        <v/>
      </c>
      <c r="M1238" s="47" t="str">
        <f t="shared" si="388"/>
        <v/>
      </c>
      <c r="N1238" s="31" t="str">
        <f>IF(Investments_Import!F1238="","",Investments_Import!F1238)</f>
        <v/>
      </c>
      <c r="O1238" s="31" t="str">
        <f t="shared" si="389"/>
        <v/>
      </c>
      <c r="P1238" s="3" t="str">
        <f>IF(Investments_Import!G1238="","",Investments_Import!G1238)</f>
        <v/>
      </c>
      <c r="Q1238" s="3" t="str">
        <f>IF(Investments_Import!H1238="","",Investments_Import!H1238)</f>
        <v/>
      </c>
      <c r="R1238" s="37" t="str">
        <f t="shared" si="390"/>
        <v/>
      </c>
      <c r="S1238" s="37" t="str">
        <f t="shared" si="391"/>
        <v/>
      </c>
      <c r="U1238" s="36" t="str">
        <f>IF(Mining_Import!A1238="","",Mining_Import!A1238)</f>
        <v/>
      </c>
      <c r="V1238" s="22" t="str">
        <f t="shared" si="399"/>
        <v/>
      </c>
      <c r="W1238" s="127" t="str">
        <f t="shared" si="400"/>
        <v/>
      </c>
      <c r="X1238" s="127" t="str">
        <f t="shared" si="401"/>
        <v/>
      </c>
      <c r="Y1238" s="127" t="str">
        <f t="shared" si="402"/>
        <v/>
      </c>
      <c r="Z1238" s="36" t="str">
        <f>IF(Mining_Import!B1238="","",Mining_Import!B1238)</f>
        <v/>
      </c>
      <c r="AA1238" s="184" t="str">
        <f>IF(Mining_Import!$C1238="","",Mining_Import!$C1238)</f>
        <v/>
      </c>
      <c r="AB1238" s="122" t="str">
        <f t="shared" si="403"/>
        <v/>
      </c>
      <c r="AC1238" s="122" t="str">
        <f>IF($Y1238&gt;Dashboard!$Q$19,$AB1238,"")</f>
        <v/>
      </c>
      <c r="AD1238" s="43" t="str">
        <f t="shared" si="404"/>
        <v/>
      </c>
      <c r="AE1238" s="36" t="str">
        <f>IF(Mining_Import!D1238="","",Mining_Import!D1238)</f>
        <v/>
      </c>
      <c r="AF1238" s="36" t="str">
        <f>IF(Mining_Import!E1238="","",Mining_Import!E1238)</f>
        <v/>
      </c>
      <c r="AG1238" s="36" t="str">
        <f>IF(Mining_Import!F1238="","",Mining_Import!F1238)</f>
        <v/>
      </c>
      <c r="AH1238" s="36" t="str">
        <f>IF(Mining_Import!G1238="","",Mining_Import!G1238)</f>
        <v/>
      </c>
      <c r="AI1238" s="36" t="str">
        <f>IF(Mining_Import!H1238="","",Mining_Import!H1238)</f>
        <v/>
      </c>
      <c r="AJ1238" s="36" t="str">
        <f>IF(Mining_Import!I1238="","",Mining_Import!I1238)</f>
        <v/>
      </c>
      <c r="BY1238" s="120" t="str">
        <f t="shared" si="392"/>
        <v/>
      </c>
      <c r="BZ1238" s="184" t="str">
        <f t="shared" si="405"/>
        <v/>
      </c>
      <c r="CA1238" s="37" t="str">
        <f>IFERROR(VLOOKUP($BY1238,Account_Value!$C$2:$F$2500,4,0),"")</f>
        <v/>
      </c>
      <c r="CB1238" s="43" t="str">
        <f t="shared" si="393"/>
        <v/>
      </c>
      <c r="CC1238" s="122" t="str">
        <f>IF($BZ1238="","",SUM($BZ$2:$BZ1238))</f>
        <v/>
      </c>
      <c r="CD1238" s="43" t="str">
        <f>IF($BZ1238="","",$BU$19*(SUM($BZ$2:$BZ1238)))</f>
        <v/>
      </c>
    </row>
    <row r="1239" spans="1:82">
      <c r="A1239" s="4" t="str">
        <f t="shared" si="394"/>
        <v/>
      </c>
      <c r="B1239" s="21" t="str">
        <f>IF(Investments_Import!A1239="","",Investments_Import!A1239)</f>
        <v/>
      </c>
      <c r="C1239" s="22" t="str">
        <f t="shared" si="387"/>
        <v/>
      </c>
      <c r="D1239" s="51" t="str">
        <f t="shared" si="395"/>
        <v/>
      </c>
      <c r="E1239" s="3" t="str">
        <f>IF(Investments_Import!B1239="","",Investments_Import!B1239)</f>
        <v/>
      </c>
      <c r="F1239" s="54" t="str">
        <f t="shared" si="396"/>
        <v xml:space="preserve"> </v>
      </c>
      <c r="G1239" s="54" t="str">
        <f>IF($B1239="","",COUNTIF($F$2:$F1239,$F1239))</f>
        <v/>
      </c>
      <c r="H1239" s="53" t="str">
        <f t="shared" si="397"/>
        <v xml:space="preserve">  </v>
      </c>
      <c r="I1239" s="3" t="str">
        <f>IF(Investments_Import!C1239="","",Investments_Import!C1239)</f>
        <v/>
      </c>
      <c r="J1239" s="108" t="str">
        <f>IF(Investments_Import!D1239="","",Investments_Import!D1239)</f>
        <v/>
      </c>
      <c r="K1239" s="108" t="str">
        <f t="shared" si="398"/>
        <v/>
      </c>
      <c r="L1239" s="47" t="str">
        <f>IF(Investments_Import!E1239="","",Investments_Import!E1239)</f>
        <v/>
      </c>
      <c r="M1239" s="47" t="str">
        <f t="shared" si="388"/>
        <v/>
      </c>
      <c r="N1239" s="31" t="str">
        <f>IF(Investments_Import!F1239="","",Investments_Import!F1239)</f>
        <v/>
      </c>
      <c r="O1239" s="31" t="str">
        <f t="shared" si="389"/>
        <v/>
      </c>
      <c r="P1239" s="3" t="str">
        <f>IF(Investments_Import!G1239="","",Investments_Import!G1239)</f>
        <v/>
      </c>
      <c r="Q1239" s="3" t="str">
        <f>IF(Investments_Import!H1239="","",Investments_Import!H1239)</f>
        <v/>
      </c>
      <c r="R1239" s="37" t="str">
        <f t="shared" si="390"/>
        <v/>
      </c>
      <c r="S1239" s="37" t="str">
        <f t="shared" si="391"/>
        <v/>
      </c>
      <c r="U1239" s="36" t="str">
        <f>IF(Mining_Import!A1239="","",Mining_Import!A1239)</f>
        <v/>
      </c>
      <c r="V1239" s="22" t="str">
        <f t="shared" si="399"/>
        <v/>
      </c>
      <c r="W1239" s="127" t="str">
        <f t="shared" si="400"/>
        <v/>
      </c>
      <c r="X1239" s="127" t="str">
        <f t="shared" si="401"/>
        <v/>
      </c>
      <c r="Y1239" s="127" t="str">
        <f t="shared" si="402"/>
        <v/>
      </c>
      <c r="Z1239" s="36" t="str">
        <f>IF(Mining_Import!B1239="","",Mining_Import!B1239)</f>
        <v/>
      </c>
      <c r="AA1239" s="184" t="str">
        <f>IF(Mining_Import!$C1239="","",Mining_Import!$C1239)</f>
        <v/>
      </c>
      <c r="AB1239" s="122" t="str">
        <f t="shared" si="403"/>
        <v/>
      </c>
      <c r="AC1239" s="122" t="str">
        <f>IF($Y1239&gt;Dashboard!$Q$19,$AB1239,"")</f>
        <v/>
      </c>
      <c r="AD1239" s="43" t="str">
        <f t="shared" si="404"/>
        <v/>
      </c>
      <c r="AE1239" s="36" t="str">
        <f>IF(Mining_Import!D1239="","",Mining_Import!D1239)</f>
        <v/>
      </c>
      <c r="AF1239" s="36" t="str">
        <f>IF(Mining_Import!E1239="","",Mining_Import!E1239)</f>
        <v/>
      </c>
      <c r="AG1239" s="36" t="str">
        <f>IF(Mining_Import!F1239="","",Mining_Import!F1239)</f>
        <v/>
      </c>
      <c r="AH1239" s="36" t="str">
        <f>IF(Mining_Import!G1239="","",Mining_Import!G1239)</f>
        <v/>
      </c>
      <c r="AI1239" s="36" t="str">
        <f>IF(Mining_Import!H1239="","",Mining_Import!H1239)</f>
        <v/>
      </c>
      <c r="AJ1239" s="36" t="str">
        <f>IF(Mining_Import!I1239="","",Mining_Import!I1239)</f>
        <v/>
      </c>
      <c r="BY1239" s="120" t="str">
        <f t="shared" si="392"/>
        <v/>
      </c>
      <c r="BZ1239" s="184" t="str">
        <f t="shared" si="405"/>
        <v/>
      </c>
      <c r="CA1239" s="37" t="str">
        <f>IFERROR(VLOOKUP($BY1239,Account_Value!$C$2:$F$2500,4,0),"")</f>
        <v/>
      </c>
      <c r="CB1239" s="43" t="str">
        <f t="shared" si="393"/>
        <v/>
      </c>
      <c r="CC1239" s="122" t="str">
        <f>IF($BZ1239="","",SUM($BZ$2:$BZ1239))</f>
        <v/>
      </c>
      <c r="CD1239" s="43" t="str">
        <f>IF($BZ1239="","",$BU$19*(SUM($BZ$2:$BZ1239)))</f>
        <v/>
      </c>
    </row>
    <row r="1240" spans="1:82">
      <c r="A1240" s="4" t="str">
        <f t="shared" si="394"/>
        <v/>
      </c>
      <c r="B1240" s="21" t="str">
        <f>IF(Investments_Import!A1240="","",Investments_Import!A1240)</f>
        <v/>
      </c>
      <c r="C1240" s="22" t="str">
        <f t="shared" si="387"/>
        <v/>
      </c>
      <c r="D1240" s="51" t="str">
        <f t="shared" si="395"/>
        <v/>
      </c>
      <c r="E1240" s="3" t="str">
        <f>IF(Investments_Import!B1240="","",Investments_Import!B1240)</f>
        <v/>
      </c>
      <c r="F1240" s="54" t="str">
        <f t="shared" si="396"/>
        <v xml:space="preserve"> </v>
      </c>
      <c r="G1240" s="54" t="str">
        <f>IF($B1240="","",COUNTIF($F$2:$F1240,$F1240))</f>
        <v/>
      </c>
      <c r="H1240" s="53" t="str">
        <f t="shared" si="397"/>
        <v xml:space="preserve">  </v>
      </c>
      <c r="I1240" s="3" t="str">
        <f>IF(Investments_Import!C1240="","",Investments_Import!C1240)</f>
        <v/>
      </c>
      <c r="J1240" s="108" t="str">
        <f>IF(Investments_Import!D1240="","",Investments_Import!D1240)</f>
        <v/>
      </c>
      <c r="K1240" s="108" t="str">
        <f t="shared" si="398"/>
        <v/>
      </c>
      <c r="L1240" s="47" t="str">
        <f>IF(Investments_Import!E1240="","",Investments_Import!E1240)</f>
        <v/>
      </c>
      <c r="M1240" s="47" t="str">
        <f t="shared" si="388"/>
        <v/>
      </c>
      <c r="N1240" s="31" t="str">
        <f>IF(Investments_Import!F1240="","",Investments_Import!F1240)</f>
        <v/>
      </c>
      <c r="O1240" s="31" t="str">
        <f t="shared" si="389"/>
        <v/>
      </c>
      <c r="P1240" s="3" t="str">
        <f>IF(Investments_Import!G1240="","",Investments_Import!G1240)</f>
        <v/>
      </c>
      <c r="Q1240" s="3" t="str">
        <f>IF(Investments_Import!H1240="","",Investments_Import!H1240)</f>
        <v/>
      </c>
      <c r="R1240" s="37" t="str">
        <f t="shared" si="390"/>
        <v/>
      </c>
      <c r="S1240" s="37" t="str">
        <f t="shared" si="391"/>
        <v/>
      </c>
      <c r="U1240" s="36" t="str">
        <f>IF(Mining_Import!A1240="","",Mining_Import!A1240)</f>
        <v/>
      </c>
      <c r="V1240" s="22" t="str">
        <f t="shared" si="399"/>
        <v/>
      </c>
      <c r="W1240" s="127" t="str">
        <f t="shared" si="400"/>
        <v/>
      </c>
      <c r="X1240" s="127" t="str">
        <f t="shared" si="401"/>
        <v/>
      </c>
      <c r="Y1240" s="127" t="str">
        <f t="shared" si="402"/>
        <v/>
      </c>
      <c r="Z1240" s="36" t="str">
        <f>IF(Mining_Import!B1240="","",Mining_Import!B1240)</f>
        <v/>
      </c>
      <c r="AA1240" s="184" t="str">
        <f>IF(Mining_Import!$C1240="","",Mining_Import!$C1240)</f>
        <v/>
      </c>
      <c r="AB1240" s="122" t="str">
        <f t="shared" si="403"/>
        <v/>
      </c>
      <c r="AC1240" s="122" t="str">
        <f>IF($Y1240&gt;Dashboard!$Q$19,$AB1240,"")</f>
        <v/>
      </c>
      <c r="AD1240" s="43" t="str">
        <f t="shared" si="404"/>
        <v/>
      </c>
      <c r="AE1240" s="36" t="str">
        <f>IF(Mining_Import!D1240="","",Mining_Import!D1240)</f>
        <v/>
      </c>
      <c r="AF1240" s="36" t="str">
        <f>IF(Mining_Import!E1240="","",Mining_Import!E1240)</f>
        <v/>
      </c>
      <c r="AG1240" s="36" t="str">
        <f>IF(Mining_Import!F1240="","",Mining_Import!F1240)</f>
        <v/>
      </c>
      <c r="AH1240" s="36" t="str">
        <f>IF(Mining_Import!G1240="","",Mining_Import!G1240)</f>
        <v/>
      </c>
      <c r="AI1240" s="36" t="str">
        <f>IF(Mining_Import!H1240="","",Mining_Import!H1240)</f>
        <v/>
      </c>
      <c r="AJ1240" s="36" t="str">
        <f>IF(Mining_Import!I1240="","",Mining_Import!I1240)</f>
        <v/>
      </c>
      <c r="BY1240" s="120" t="str">
        <f t="shared" si="392"/>
        <v/>
      </c>
      <c r="BZ1240" s="184" t="str">
        <f t="shared" si="405"/>
        <v/>
      </c>
      <c r="CA1240" s="37" t="str">
        <f>IFERROR(VLOOKUP($BY1240,Account_Value!$C$2:$F$2500,4,0),"")</f>
        <v/>
      </c>
      <c r="CB1240" s="43" t="str">
        <f t="shared" si="393"/>
        <v/>
      </c>
      <c r="CC1240" s="122" t="str">
        <f>IF($BZ1240="","",SUM($BZ$2:$BZ1240))</f>
        <v/>
      </c>
      <c r="CD1240" s="43" t="str">
        <f>IF($BZ1240="","",$BU$19*(SUM($BZ$2:$BZ1240)))</f>
        <v/>
      </c>
    </row>
    <row r="1241" spans="1:82">
      <c r="A1241" s="4" t="str">
        <f t="shared" si="394"/>
        <v/>
      </c>
      <c r="B1241" s="21" t="str">
        <f>IF(Investments_Import!A1241="","",Investments_Import!A1241)</f>
        <v/>
      </c>
      <c r="C1241" s="22" t="str">
        <f t="shared" si="387"/>
        <v/>
      </c>
      <c r="D1241" s="51" t="str">
        <f t="shared" si="395"/>
        <v/>
      </c>
      <c r="E1241" s="3" t="str">
        <f>IF(Investments_Import!B1241="","",Investments_Import!B1241)</f>
        <v/>
      </c>
      <c r="F1241" s="54" t="str">
        <f t="shared" si="396"/>
        <v xml:space="preserve"> </v>
      </c>
      <c r="G1241" s="54" t="str">
        <f>IF($B1241="","",COUNTIF($F$2:$F1241,$F1241))</f>
        <v/>
      </c>
      <c r="H1241" s="53" t="str">
        <f t="shared" si="397"/>
        <v xml:space="preserve">  </v>
      </c>
      <c r="I1241" s="3" t="str">
        <f>IF(Investments_Import!C1241="","",Investments_Import!C1241)</f>
        <v/>
      </c>
      <c r="J1241" s="108" t="str">
        <f>IF(Investments_Import!D1241="","",Investments_Import!D1241)</f>
        <v/>
      </c>
      <c r="K1241" s="108" t="str">
        <f t="shared" si="398"/>
        <v/>
      </c>
      <c r="L1241" s="47" t="str">
        <f>IF(Investments_Import!E1241="","",Investments_Import!E1241)</f>
        <v/>
      </c>
      <c r="M1241" s="47" t="str">
        <f t="shared" si="388"/>
        <v/>
      </c>
      <c r="N1241" s="31" t="str">
        <f>IF(Investments_Import!F1241="","",Investments_Import!F1241)</f>
        <v/>
      </c>
      <c r="O1241" s="31" t="str">
        <f t="shared" si="389"/>
        <v/>
      </c>
      <c r="P1241" s="3" t="str">
        <f>IF(Investments_Import!G1241="","",Investments_Import!G1241)</f>
        <v/>
      </c>
      <c r="Q1241" s="3" t="str">
        <f>IF(Investments_Import!H1241="","",Investments_Import!H1241)</f>
        <v/>
      </c>
      <c r="R1241" s="37" t="str">
        <f t="shared" si="390"/>
        <v/>
      </c>
      <c r="S1241" s="37" t="str">
        <f t="shared" si="391"/>
        <v/>
      </c>
      <c r="U1241" s="36" t="str">
        <f>IF(Mining_Import!A1241="","",Mining_Import!A1241)</f>
        <v/>
      </c>
      <c r="V1241" s="22" t="str">
        <f t="shared" si="399"/>
        <v/>
      </c>
      <c r="W1241" s="127" t="str">
        <f t="shared" si="400"/>
        <v/>
      </c>
      <c r="X1241" s="127" t="str">
        <f t="shared" si="401"/>
        <v/>
      </c>
      <c r="Y1241" s="127" t="str">
        <f t="shared" si="402"/>
        <v/>
      </c>
      <c r="Z1241" s="36" t="str">
        <f>IF(Mining_Import!B1241="","",Mining_Import!B1241)</f>
        <v/>
      </c>
      <c r="AA1241" s="184" t="str">
        <f>IF(Mining_Import!$C1241="","",Mining_Import!$C1241)</f>
        <v/>
      </c>
      <c r="AB1241" s="122" t="str">
        <f t="shared" si="403"/>
        <v/>
      </c>
      <c r="AC1241" s="122" t="str">
        <f>IF($Y1241&gt;Dashboard!$Q$19,$AB1241,"")</f>
        <v/>
      </c>
      <c r="AD1241" s="43" t="str">
        <f t="shared" si="404"/>
        <v/>
      </c>
      <c r="AE1241" s="36" t="str">
        <f>IF(Mining_Import!D1241="","",Mining_Import!D1241)</f>
        <v/>
      </c>
      <c r="AF1241" s="36" t="str">
        <f>IF(Mining_Import!E1241="","",Mining_Import!E1241)</f>
        <v/>
      </c>
      <c r="AG1241" s="36" t="str">
        <f>IF(Mining_Import!F1241="","",Mining_Import!F1241)</f>
        <v/>
      </c>
      <c r="AH1241" s="36" t="str">
        <f>IF(Mining_Import!G1241="","",Mining_Import!G1241)</f>
        <v/>
      </c>
      <c r="AI1241" s="36" t="str">
        <f>IF(Mining_Import!H1241="","",Mining_Import!H1241)</f>
        <v/>
      </c>
      <c r="AJ1241" s="36" t="str">
        <f>IF(Mining_Import!I1241="","",Mining_Import!I1241)</f>
        <v/>
      </c>
      <c r="BY1241" s="120" t="str">
        <f t="shared" si="392"/>
        <v/>
      </c>
      <c r="BZ1241" s="184" t="str">
        <f t="shared" si="405"/>
        <v/>
      </c>
      <c r="CA1241" s="37" t="str">
        <f>IFERROR(VLOOKUP($BY1241,Account_Value!$C$2:$F$2500,4,0),"")</f>
        <v/>
      </c>
      <c r="CB1241" s="43" t="str">
        <f t="shared" si="393"/>
        <v/>
      </c>
      <c r="CC1241" s="122" t="str">
        <f>IF($BZ1241="","",SUM($BZ$2:$BZ1241))</f>
        <v/>
      </c>
      <c r="CD1241" s="43" t="str">
        <f>IF($BZ1241="","",$BU$19*(SUM($BZ$2:$BZ1241)))</f>
        <v/>
      </c>
    </row>
    <row r="1242" spans="1:82">
      <c r="A1242" s="4" t="str">
        <f t="shared" si="394"/>
        <v/>
      </c>
      <c r="B1242" s="21" t="str">
        <f>IF(Investments_Import!A1242="","",Investments_Import!A1242)</f>
        <v/>
      </c>
      <c r="C1242" s="22" t="str">
        <f t="shared" si="387"/>
        <v/>
      </c>
      <c r="D1242" s="51" t="str">
        <f t="shared" si="395"/>
        <v/>
      </c>
      <c r="E1242" s="3" t="str">
        <f>IF(Investments_Import!B1242="","",Investments_Import!B1242)</f>
        <v/>
      </c>
      <c r="F1242" s="54" t="str">
        <f t="shared" si="396"/>
        <v xml:space="preserve"> </v>
      </c>
      <c r="G1242" s="54" t="str">
        <f>IF($B1242="","",COUNTIF($F$2:$F1242,$F1242))</f>
        <v/>
      </c>
      <c r="H1242" s="53" t="str">
        <f t="shared" si="397"/>
        <v xml:space="preserve">  </v>
      </c>
      <c r="I1242" s="3" t="str">
        <f>IF(Investments_Import!C1242="","",Investments_Import!C1242)</f>
        <v/>
      </c>
      <c r="J1242" s="108" t="str">
        <f>IF(Investments_Import!D1242="","",Investments_Import!D1242)</f>
        <v/>
      </c>
      <c r="K1242" s="108" t="str">
        <f t="shared" si="398"/>
        <v/>
      </c>
      <c r="L1242" s="47" t="str">
        <f>IF(Investments_Import!E1242="","",Investments_Import!E1242)</f>
        <v/>
      </c>
      <c r="M1242" s="47" t="str">
        <f t="shared" si="388"/>
        <v/>
      </c>
      <c r="N1242" s="31" t="str">
        <f>IF(Investments_Import!F1242="","",Investments_Import!F1242)</f>
        <v/>
      </c>
      <c r="O1242" s="31" t="str">
        <f t="shared" si="389"/>
        <v/>
      </c>
      <c r="P1242" s="3" t="str">
        <f>IF(Investments_Import!G1242="","",Investments_Import!G1242)</f>
        <v/>
      </c>
      <c r="Q1242" s="3" t="str">
        <f>IF(Investments_Import!H1242="","",Investments_Import!H1242)</f>
        <v/>
      </c>
      <c r="R1242" s="37" t="str">
        <f t="shared" si="390"/>
        <v/>
      </c>
      <c r="S1242" s="37" t="str">
        <f t="shared" si="391"/>
        <v/>
      </c>
      <c r="U1242" s="36" t="str">
        <f>IF(Mining_Import!A1242="","",Mining_Import!A1242)</f>
        <v/>
      </c>
      <c r="V1242" s="22" t="str">
        <f t="shared" si="399"/>
        <v/>
      </c>
      <c r="W1242" s="127" t="str">
        <f t="shared" si="400"/>
        <v/>
      </c>
      <c r="X1242" s="127" t="str">
        <f t="shared" si="401"/>
        <v/>
      </c>
      <c r="Y1242" s="127" t="str">
        <f t="shared" si="402"/>
        <v/>
      </c>
      <c r="Z1242" s="36" t="str">
        <f>IF(Mining_Import!B1242="","",Mining_Import!B1242)</f>
        <v/>
      </c>
      <c r="AA1242" s="184" t="str">
        <f>IF(Mining_Import!$C1242="","",Mining_Import!$C1242)</f>
        <v/>
      </c>
      <c r="AB1242" s="122" t="str">
        <f t="shared" si="403"/>
        <v/>
      </c>
      <c r="AC1242" s="122" t="str">
        <f>IF($Y1242&gt;Dashboard!$Q$19,$AB1242,"")</f>
        <v/>
      </c>
      <c r="AD1242" s="43" t="str">
        <f t="shared" si="404"/>
        <v/>
      </c>
      <c r="AE1242" s="36" t="str">
        <f>IF(Mining_Import!D1242="","",Mining_Import!D1242)</f>
        <v/>
      </c>
      <c r="AF1242" s="36" t="str">
        <f>IF(Mining_Import!E1242="","",Mining_Import!E1242)</f>
        <v/>
      </c>
      <c r="AG1242" s="36" t="str">
        <f>IF(Mining_Import!F1242="","",Mining_Import!F1242)</f>
        <v/>
      </c>
      <c r="AH1242" s="36" t="str">
        <f>IF(Mining_Import!G1242="","",Mining_Import!G1242)</f>
        <v/>
      </c>
      <c r="AI1242" s="36" t="str">
        <f>IF(Mining_Import!H1242="","",Mining_Import!H1242)</f>
        <v/>
      </c>
      <c r="AJ1242" s="36" t="str">
        <f>IF(Mining_Import!I1242="","",Mining_Import!I1242)</f>
        <v/>
      </c>
      <c r="BY1242" s="120" t="str">
        <f t="shared" si="392"/>
        <v/>
      </c>
      <c r="BZ1242" s="184" t="str">
        <f t="shared" si="405"/>
        <v/>
      </c>
      <c r="CA1242" s="37" t="str">
        <f>IFERROR(VLOOKUP($BY1242,Account_Value!$C$2:$F$2500,4,0),"")</f>
        <v/>
      </c>
      <c r="CB1242" s="43" t="str">
        <f t="shared" si="393"/>
        <v/>
      </c>
      <c r="CC1242" s="122" t="str">
        <f>IF($BZ1242="","",SUM($BZ$2:$BZ1242))</f>
        <v/>
      </c>
      <c r="CD1242" s="43" t="str">
        <f>IF($BZ1242="","",$BU$19*(SUM($BZ$2:$BZ1242)))</f>
        <v/>
      </c>
    </row>
    <row r="1243" spans="1:82">
      <c r="A1243" s="4" t="str">
        <f t="shared" si="394"/>
        <v/>
      </c>
      <c r="B1243" s="21" t="str">
        <f>IF(Investments_Import!A1243="","",Investments_Import!A1243)</f>
        <v/>
      </c>
      <c r="C1243" s="22" t="str">
        <f t="shared" si="387"/>
        <v/>
      </c>
      <c r="D1243" s="51" t="str">
        <f t="shared" si="395"/>
        <v/>
      </c>
      <c r="E1243" s="3" t="str">
        <f>IF(Investments_Import!B1243="","",Investments_Import!B1243)</f>
        <v/>
      </c>
      <c r="F1243" s="54" t="str">
        <f t="shared" si="396"/>
        <v xml:space="preserve"> </v>
      </c>
      <c r="G1243" s="54" t="str">
        <f>IF($B1243="","",COUNTIF($F$2:$F1243,$F1243))</f>
        <v/>
      </c>
      <c r="H1243" s="53" t="str">
        <f t="shared" si="397"/>
        <v xml:space="preserve">  </v>
      </c>
      <c r="I1243" s="3" t="str">
        <f>IF(Investments_Import!C1243="","",Investments_Import!C1243)</f>
        <v/>
      </c>
      <c r="J1243" s="108" t="str">
        <f>IF(Investments_Import!D1243="","",Investments_Import!D1243)</f>
        <v/>
      </c>
      <c r="K1243" s="108" t="str">
        <f t="shared" si="398"/>
        <v/>
      </c>
      <c r="L1243" s="47" t="str">
        <f>IF(Investments_Import!E1243="","",Investments_Import!E1243)</f>
        <v/>
      </c>
      <c r="M1243" s="47" t="str">
        <f t="shared" si="388"/>
        <v/>
      </c>
      <c r="N1243" s="31" t="str">
        <f>IF(Investments_Import!F1243="","",Investments_Import!F1243)</f>
        <v/>
      </c>
      <c r="O1243" s="31" t="str">
        <f t="shared" si="389"/>
        <v/>
      </c>
      <c r="P1243" s="3" t="str">
        <f>IF(Investments_Import!G1243="","",Investments_Import!G1243)</f>
        <v/>
      </c>
      <c r="Q1243" s="3" t="str">
        <f>IF(Investments_Import!H1243="","",Investments_Import!H1243)</f>
        <v/>
      </c>
      <c r="R1243" s="37" t="str">
        <f t="shared" si="390"/>
        <v/>
      </c>
      <c r="S1243" s="37" t="str">
        <f t="shared" si="391"/>
        <v/>
      </c>
      <c r="U1243" s="36" t="str">
        <f>IF(Mining_Import!A1243="","",Mining_Import!A1243)</f>
        <v/>
      </c>
      <c r="V1243" s="22" t="str">
        <f t="shared" si="399"/>
        <v/>
      </c>
      <c r="W1243" s="127" t="str">
        <f t="shared" si="400"/>
        <v/>
      </c>
      <c r="X1243" s="127" t="str">
        <f t="shared" si="401"/>
        <v/>
      </c>
      <c r="Y1243" s="127" t="str">
        <f t="shared" si="402"/>
        <v/>
      </c>
      <c r="Z1243" s="36" t="str">
        <f>IF(Mining_Import!B1243="","",Mining_Import!B1243)</f>
        <v/>
      </c>
      <c r="AA1243" s="184" t="str">
        <f>IF(Mining_Import!$C1243="","",Mining_Import!$C1243)</f>
        <v/>
      </c>
      <c r="AB1243" s="122" t="str">
        <f t="shared" si="403"/>
        <v/>
      </c>
      <c r="AC1243" s="122" t="str">
        <f>IF($Y1243&gt;Dashboard!$Q$19,$AB1243,"")</f>
        <v/>
      </c>
      <c r="AD1243" s="43" t="str">
        <f t="shared" si="404"/>
        <v/>
      </c>
      <c r="AE1243" s="36" t="str">
        <f>IF(Mining_Import!D1243="","",Mining_Import!D1243)</f>
        <v/>
      </c>
      <c r="AF1243" s="36" t="str">
        <f>IF(Mining_Import!E1243="","",Mining_Import!E1243)</f>
        <v/>
      </c>
      <c r="AG1243" s="36" t="str">
        <f>IF(Mining_Import!F1243="","",Mining_Import!F1243)</f>
        <v/>
      </c>
      <c r="AH1243" s="36" t="str">
        <f>IF(Mining_Import!G1243="","",Mining_Import!G1243)</f>
        <v/>
      </c>
      <c r="AI1243" s="36" t="str">
        <f>IF(Mining_Import!H1243="","",Mining_Import!H1243)</f>
        <v/>
      </c>
      <c r="AJ1243" s="36" t="str">
        <f>IF(Mining_Import!I1243="","",Mining_Import!I1243)</f>
        <v/>
      </c>
      <c r="BY1243" s="120" t="str">
        <f t="shared" si="392"/>
        <v/>
      </c>
      <c r="BZ1243" s="184" t="str">
        <f t="shared" si="405"/>
        <v/>
      </c>
      <c r="CA1243" s="37" t="str">
        <f>IFERROR(VLOOKUP($BY1243,Account_Value!$C$2:$F$2500,4,0),"")</f>
        <v/>
      </c>
      <c r="CB1243" s="43" t="str">
        <f t="shared" si="393"/>
        <v/>
      </c>
      <c r="CC1243" s="122" t="str">
        <f>IF($BZ1243="","",SUM($BZ$2:$BZ1243))</f>
        <v/>
      </c>
      <c r="CD1243" s="43" t="str">
        <f>IF($BZ1243="","",$BU$19*(SUM($BZ$2:$BZ1243)))</f>
        <v/>
      </c>
    </row>
    <row r="1244" spans="1:82">
      <c r="A1244" s="4" t="str">
        <f t="shared" si="394"/>
        <v/>
      </c>
      <c r="B1244" s="21" t="str">
        <f>IF(Investments_Import!A1244="","",Investments_Import!A1244)</f>
        <v/>
      </c>
      <c r="C1244" s="22" t="str">
        <f t="shared" si="387"/>
        <v/>
      </c>
      <c r="D1244" s="51" t="str">
        <f t="shared" si="395"/>
        <v/>
      </c>
      <c r="E1244" s="3" t="str">
        <f>IF(Investments_Import!B1244="","",Investments_Import!B1244)</f>
        <v/>
      </c>
      <c r="F1244" s="54" t="str">
        <f t="shared" si="396"/>
        <v xml:space="preserve"> </v>
      </c>
      <c r="G1244" s="54" t="str">
        <f>IF($B1244="","",COUNTIF($F$2:$F1244,$F1244))</f>
        <v/>
      </c>
      <c r="H1244" s="53" t="str">
        <f t="shared" si="397"/>
        <v xml:space="preserve">  </v>
      </c>
      <c r="I1244" s="3" t="str">
        <f>IF(Investments_Import!C1244="","",Investments_Import!C1244)</f>
        <v/>
      </c>
      <c r="J1244" s="108" t="str">
        <f>IF(Investments_Import!D1244="","",Investments_Import!D1244)</f>
        <v/>
      </c>
      <c r="K1244" s="108" t="str">
        <f t="shared" si="398"/>
        <v/>
      </c>
      <c r="L1244" s="47" t="str">
        <f>IF(Investments_Import!E1244="","",Investments_Import!E1244)</f>
        <v/>
      </c>
      <c r="M1244" s="47" t="str">
        <f t="shared" si="388"/>
        <v/>
      </c>
      <c r="N1244" s="31" t="str">
        <f>IF(Investments_Import!F1244="","",Investments_Import!F1244)</f>
        <v/>
      </c>
      <c r="O1244" s="31" t="str">
        <f t="shared" si="389"/>
        <v/>
      </c>
      <c r="P1244" s="3" t="str">
        <f>IF(Investments_Import!G1244="","",Investments_Import!G1244)</f>
        <v/>
      </c>
      <c r="Q1244" s="3" t="str">
        <f>IF(Investments_Import!H1244="","",Investments_Import!H1244)</f>
        <v/>
      </c>
      <c r="R1244" s="37" t="str">
        <f t="shared" si="390"/>
        <v/>
      </c>
      <c r="S1244" s="37" t="str">
        <f t="shared" si="391"/>
        <v/>
      </c>
      <c r="U1244" s="36" t="str">
        <f>IF(Mining_Import!A1244="","",Mining_Import!A1244)</f>
        <v/>
      </c>
      <c r="V1244" s="22" t="str">
        <f t="shared" si="399"/>
        <v/>
      </c>
      <c r="W1244" s="127" t="str">
        <f t="shared" si="400"/>
        <v/>
      </c>
      <c r="X1244" s="127" t="str">
        <f t="shared" si="401"/>
        <v/>
      </c>
      <c r="Y1244" s="127" t="str">
        <f t="shared" si="402"/>
        <v/>
      </c>
      <c r="Z1244" s="36" t="str">
        <f>IF(Mining_Import!B1244="","",Mining_Import!B1244)</f>
        <v/>
      </c>
      <c r="AA1244" s="184" t="str">
        <f>IF(Mining_Import!$C1244="","",Mining_Import!$C1244)</f>
        <v/>
      </c>
      <c r="AB1244" s="122" t="str">
        <f t="shared" si="403"/>
        <v/>
      </c>
      <c r="AC1244" s="122" t="str">
        <f>IF($Y1244&gt;Dashboard!$Q$19,$AB1244,"")</f>
        <v/>
      </c>
      <c r="AD1244" s="43" t="str">
        <f t="shared" si="404"/>
        <v/>
      </c>
      <c r="AE1244" s="36" t="str">
        <f>IF(Mining_Import!D1244="","",Mining_Import!D1244)</f>
        <v/>
      </c>
      <c r="AF1244" s="36" t="str">
        <f>IF(Mining_Import!E1244="","",Mining_Import!E1244)</f>
        <v/>
      </c>
      <c r="AG1244" s="36" t="str">
        <f>IF(Mining_Import!F1244="","",Mining_Import!F1244)</f>
        <v/>
      </c>
      <c r="AH1244" s="36" t="str">
        <f>IF(Mining_Import!G1244="","",Mining_Import!G1244)</f>
        <v/>
      </c>
      <c r="AI1244" s="36" t="str">
        <f>IF(Mining_Import!H1244="","",Mining_Import!H1244)</f>
        <v/>
      </c>
      <c r="AJ1244" s="36" t="str">
        <f>IF(Mining_Import!I1244="","",Mining_Import!I1244)</f>
        <v/>
      </c>
      <c r="BY1244" s="120" t="str">
        <f t="shared" si="392"/>
        <v/>
      </c>
      <c r="BZ1244" s="184" t="str">
        <f t="shared" si="405"/>
        <v/>
      </c>
      <c r="CA1244" s="37" t="str">
        <f>IFERROR(VLOOKUP($BY1244,Account_Value!$C$2:$F$2500,4,0),"")</f>
        <v/>
      </c>
      <c r="CB1244" s="43" t="str">
        <f t="shared" si="393"/>
        <v/>
      </c>
      <c r="CC1244" s="122" t="str">
        <f>IF($BZ1244="","",SUM($BZ$2:$BZ1244))</f>
        <v/>
      </c>
      <c r="CD1244" s="43" t="str">
        <f>IF($BZ1244="","",$BU$19*(SUM($BZ$2:$BZ1244)))</f>
        <v/>
      </c>
    </row>
    <row r="1245" spans="1:82">
      <c r="A1245" s="4" t="str">
        <f t="shared" si="394"/>
        <v/>
      </c>
      <c r="B1245" s="21" t="str">
        <f>IF(Investments_Import!A1245="","",Investments_Import!A1245)</f>
        <v/>
      </c>
      <c r="C1245" s="22" t="str">
        <f t="shared" si="387"/>
        <v/>
      </c>
      <c r="D1245" s="51" t="str">
        <f t="shared" si="395"/>
        <v/>
      </c>
      <c r="E1245" s="3" t="str">
        <f>IF(Investments_Import!B1245="","",Investments_Import!B1245)</f>
        <v/>
      </c>
      <c r="F1245" s="54" t="str">
        <f t="shared" si="396"/>
        <v xml:space="preserve"> </v>
      </c>
      <c r="G1245" s="54" t="str">
        <f>IF($B1245="","",COUNTIF($F$2:$F1245,$F1245))</f>
        <v/>
      </c>
      <c r="H1245" s="53" t="str">
        <f t="shared" si="397"/>
        <v xml:space="preserve">  </v>
      </c>
      <c r="I1245" s="3" t="str">
        <f>IF(Investments_Import!C1245="","",Investments_Import!C1245)</f>
        <v/>
      </c>
      <c r="J1245" s="108" t="str">
        <f>IF(Investments_Import!D1245="","",Investments_Import!D1245)</f>
        <v/>
      </c>
      <c r="K1245" s="108" t="str">
        <f t="shared" si="398"/>
        <v/>
      </c>
      <c r="L1245" s="47" t="str">
        <f>IF(Investments_Import!E1245="","",Investments_Import!E1245)</f>
        <v/>
      </c>
      <c r="M1245" s="47" t="str">
        <f t="shared" si="388"/>
        <v/>
      </c>
      <c r="N1245" s="31" t="str">
        <f>IF(Investments_Import!F1245="","",Investments_Import!F1245)</f>
        <v/>
      </c>
      <c r="O1245" s="31" t="str">
        <f t="shared" si="389"/>
        <v/>
      </c>
      <c r="P1245" s="3" t="str">
        <f>IF(Investments_Import!G1245="","",Investments_Import!G1245)</f>
        <v/>
      </c>
      <c r="Q1245" s="3" t="str">
        <f>IF(Investments_Import!H1245="","",Investments_Import!H1245)</f>
        <v/>
      </c>
      <c r="R1245" s="37" t="str">
        <f t="shared" si="390"/>
        <v/>
      </c>
      <c r="S1245" s="37" t="str">
        <f t="shared" si="391"/>
        <v/>
      </c>
      <c r="U1245" s="36" t="str">
        <f>IF(Mining_Import!A1245="","",Mining_Import!A1245)</f>
        <v/>
      </c>
      <c r="V1245" s="22" t="str">
        <f t="shared" si="399"/>
        <v/>
      </c>
      <c r="W1245" s="127" t="str">
        <f t="shared" si="400"/>
        <v/>
      </c>
      <c r="X1245" s="127" t="str">
        <f t="shared" si="401"/>
        <v/>
      </c>
      <c r="Y1245" s="127" t="str">
        <f t="shared" si="402"/>
        <v/>
      </c>
      <c r="Z1245" s="36" t="str">
        <f>IF(Mining_Import!B1245="","",Mining_Import!B1245)</f>
        <v/>
      </c>
      <c r="AA1245" s="184" t="str">
        <f>IF(Mining_Import!$C1245="","",Mining_Import!$C1245)</f>
        <v/>
      </c>
      <c r="AB1245" s="122" t="str">
        <f t="shared" si="403"/>
        <v/>
      </c>
      <c r="AC1245" s="122" t="str">
        <f>IF($Y1245&gt;Dashboard!$Q$19,$AB1245,"")</f>
        <v/>
      </c>
      <c r="AD1245" s="43" t="str">
        <f t="shared" si="404"/>
        <v/>
      </c>
      <c r="AE1245" s="36" t="str">
        <f>IF(Mining_Import!D1245="","",Mining_Import!D1245)</f>
        <v/>
      </c>
      <c r="AF1245" s="36" t="str">
        <f>IF(Mining_Import!E1245="","",Mining_Import!E1245)</f>
        <v/>
      </c>
      <c r="AG1245" s="36" t="str">
        <f>IF(Mining_Import!F1245="","",Mining_Import!F1245)</f>
        <v/>
      </c>
      <c r="AH1245" s="36" t="str">
        <f>IF(Mining_Import!G1245="","",Mining_Import!G1245)</f>
        <v/>
      </c>
      <c r="AI1245" s="36" t="str">
        <f>IF(Mining_Import!H1245="","",Mining_Import!H1245)</f>
        <v/>
      </c>
      <c r="AJ1245" s="36" t="str">
        <f>IF(Mining_Import!I1245="","",Mining_Import!I1245)</f>
        <v/>
      </c>
      <c r="BY1245" s="120" t="str">
        <f t="shared" si="392"/>
        <v/>
      </c>
      <c r="BZ1245" s="184" t="str">
        <f t="shared" si="405"/>
        <v/>
      </c>
      <c r="CA1245" s="37" t="str">
        <f>IFERROR(VLOOKUP($BY1245,Account_Value!$C$2:$F$2500,4,0),"")</f>
        <v/>
      </c>
      <c r="CB1245" s="43" t="str">
        <f t="shared" si="393"/>
        <v/>
      </c>
      <c r="CC1245" s="122" t="str">
        <f>IF($BZ1245="","",SUM($BZ$2:$BZ1245))</f>
        <v/>
      </c>
      <c r="CD1245" s="43" t="str">
        <f>IF($BZ1245="","",$BU$19*(SUM($BZ$2:$BZ1245)))</f>
        <v/>
      </c>
    </row>
    <row r="1246" spans="1:82">
      <c r="A1246" s="4" t="str">
        <f t="shared" si="394"/>
        <v/>
      </c>
      <c r="B1246" s="21" t="str">
        <f>IF(Investments_Import!A1246="","",Investments_Import!A1246)</f>
        <v/>
      </c>
      <c r="C1246" s="22" t="str">
        <f t="shared" si="387"/>
        <v/>
      </c>
      <c r="D1246" s="51" t="str">
        <f t="shared" si="395"/>
        <v/>
      </c>
      <c r="E1246" s="3" t="str">
        <f>IF(Investments_Import!B1246="","",Investments_Import!B1246)</f>
        <v/>
      </c>
      <c r="F1246" s="54" t="str">
        <f t="shared" si="396"/>
        <v xml:space="preserve"> </v>
      </c>
      <c r="G1246" s="54" t="str">
        <f>IF($B1246="","",COUNTIF($F$2:$F1246,$F1246))</f>
        <v/>
      </c>
      <c r="H1246" s="53" t="str">
        <f t="shared" si="397"/>
        <v xml:space="preserve">  </v>
      </c>
      <c r="I1246" s="3" t="str">
        <f>IF(Investments_Import!C1246="","",Investments_Import!C1246)</f>
        <v/>
      </c>
      <c r="J1246" s="108" t="str">
        <f>IF(Investments_Import!D1246="","",Investments_Import!D1246)</f>
        <v/>
      </c>
      <c r="K1246" s="108" t="str">
        <f t="shared" si="398"/>
        <v/>
      </c>
      <c r="L1246" s="47" t="str">
        <f>IF(Investments_Import!E1246="","",Investments_Import!E1246)</f>
        <v/>
      </c>
      <c r="M1246" s="47" t="str">
        <f t="shared" si="388"/>
        <v/>
      </c>
      <c r="N1246" s="31" t="str">
        <f>IF(Investments_Import!F1246="","",Investments_Import!F1246)</f>
        <v/>
      </c>
      <c r="O1246" s="31" t="str">
        <f t="shared" si="389"/>
        <v/>
      </c>
      <c r="P1246" s="3" t="str">
        <f>IF(Investments_Import!G1246="","",Investments_Import!G1246)</f>
        <v/>
      </c>
      <c r="Q1246" s="3" t="str">
        <f>IF(Investments_Import!H1246="","",Investments_Import!H1246)</f>
        <v/>
      </c>
      <c r="R1246" s="37" t="str">
        <f t="shared" si="390"/>
        <v/>
      </c>
      <c r="S1246" s="37" t="str">
        <f t="shared" si="391"/>
        <v/>
      </c>
      <c r="U1246" s="36" t="str">
        <f>IF(Mining_Import!A1246="","",Mining_Import!A1246)</f>
        <v/>
      </c>
      <c r="V1246" s="22" t="str">
        <f t="shared" si="399"/>
        <v/>
      </c>
      <c r="W1246" s="127" t="str">
        <f t="shared" si="400"/>
        <v/>
      </c>
      <c r="X1246" s="127" t="str">
        <f t="shared" si="401"/>
        <v/>
      </c>
      <c r="Y1246" s="127" t="str">
        <f t="shared" si="402"/>
        <v/>
      </c>
      <c r="Z1246" s="36" t="str">
        <f>IF(Mining_Import!B1246="","",Mining_Import!B1246)</f>
        <v/>
      </c>
      <c r="AA1246" s="184" t="str">
        <f>IF(Mining_Import!$C1246="","",Mining_Import!$C1246)</f>
        <v/>
      </c>
      <c r="AB1246" s="122" t="str">
        <f t="shared" si="403"/>
        <v/>
      </c>
      <c r="AC1246" s="122" t="str">
        <f>IF($Y1246&gt;Dashboard!$Q$19,$AB1246,"")</f>
        <v/>
      </c>
      <c r="AD1246" s="43" t="str">
        <f t="shared" si="404"/>
        <v/>
      </c>
      <c r="AE1246" s="36" t="str">
        <f>IF(Mining_Import!D1246="","",Mining_Import!D1246)</f>
        <v/>
      </c>
      <c r="AF1246" s="36" t="str">
        <f>IF(Mining_Import!E1246="","",Mining_Import!E1246)</f>
        <v/>
      </c>
      <c r="AG1246" s="36" t="str">
        <f>IF(Mining_Import!F1246="","",Mining_Import!F1246)</f>
        <v/>
      </c>
      <c r="AH1246" s="36" t="str">
        <f>IF(Mining_Import!G1246="","",Mining_Import!G1246)</f>
        <v/>
      </c>
      <c r="AI1246" s="36" t="str">
        <f>IF(Mining_Import!H1246="","",Mining_Import!H1246)</f>
        <v/>
      </c>
      <c r="AJ1246" s="36" t="str">
        <f>IF(Mining_Import!I1246="","",Mining_Import!I1246)</f>
        <v/>
      </c>
      <c r="BY1246" s="120" t="str">
        <f t="shared" si="392"/>
        <v/>
      </c>
      <c r="BZ1246" s="184" t="str">
        <f t="shared" si="405"/>
        <v/>
      </c>
      <c r="CA1246" s="37" t="str">
        <f>IFERROR(VLOOKUP($BY1246,Account_Value!$C$2:$F$2500,4,0),"")</f>
        <v/>
      </c>
      <c r="CB1246" s="43" t="str">
        <f t="shared" si="393"/>
        <v/>
      </c>
      <c r="CC1246" s="122" t="str">
        <f>IF($BZ1246="","",SUM($BZ$2:$BZ1246))</f>
        <v/>
      </c>
      <c r="CD1246" s="43" t="str">
        <f>IF($BZ1246="","",$BU$19*(SUM($BZ$2:$BZ1246)))</f>
        <v/>
      </c>
    </row>
    <row r="1247" spans="1:82">
      <c r="A1247" s="4" t="str">
        <f t="shared" si="394"/>
        <v/>
      </c>
      <c r="B1247" s="21" t="str">
        <f>IF(Investments_Import!A1247="","",Investments_Import!A1247)</f>
        <v/>
      </c>
      <c r="C1247" s="22" t="str">
        <f t="shared" si="387"/>
        <v/>
      </c>
      <c r="D1247" s="51" t="str">
        <f t="shared" si="395"/>
        <v/>
      </c>
      <c r="E1247" s="3" t="str">
        <f>IF(Investments_Import!B1247="","",Investments_Import!B1247)</f>
        <v/>
      </c>
      <c r="F1247" s="54" t="str">
        <f t="shared" si="396"/>
        <v xml:space="preserve"> </v>
      </c>
      <c r="G1247" s="54" t="str">
        <f>IF($B1247="","",COUNTIF($F$2:$F1247,$F1247))</f>
        <v/>
      </c>
      <c r="H1247" s="53" t="str">
        <f t="shared" si="397"/>
        <v xml:space="preserve">  </v>
      </c>
      <c r="I1247" s="3" t="str">
        <f>IF(Investments_Import!C1247="","",Investments_Import!C1247)</f>
        <v/>
      </c>
      <c r="J1247" s="108" t="str">
        <f>IF(Investments_Import!D1247="","",Investments_Import!D1247)</f>
        <v/>
      </c>
      <c r="K1247" s="108" t="str">
        <f t="shared" si="398"/>
        <v/>
      </c>
      <c r="L1247" s="47" t="str">
        <f>IF(Investments_Import!E1247="","",Investments_Import!E1247)</f>
        <v/>
      </c>
      <c r="M1247" s="47" t="str">
        <f t="shared" si="388"/>
        <v/>
      </c>
      <c r="N1247" s="31" t="str">
        <f>IF(Investments_Import!F1247="","",Investments_Import!F1247)</f>
        <v/>
      </c>
      <c r="O1247" s="31" t="str">
        <f t="shared" si="389"/>
        <v/>
      </c>
      <c r="P1247" s="3" t="str">
        <f>IF(Investments_Import!G1247="","",Investments_Import!G1247)</f>
        <v/>
      </c>
      <c r="Q1247" s="3" t="str">
        <f>IF(Investments_Import!H1247="","",Investments_Import!H1247)</f>
        <v/>
      </c>
      <c r="R1247" s="37" t="str">
        <f t="shared" si="390"/>
        <v/>
      </c>
      <c r="S1247" s="37" t="str">
        <f t="shared" si="391"/>
        <v/>
      </c>
      <c r="U1247" s="36" t="str">
        <f>IF(Mining_Import!A1247="","",Mining_Import!A1247)</f>
        <v/>
      </c>
      <c r="V1247" s="22" t="str">
        <f t="shared" si="399"/>
        <v/>
      </c>
      <c r="W1247" s="127" t="str">
        <f t="shared" si="400"/>
        <v/>
      </c>
      <c r="X1247" s="127" t="str">
        <f t="shared" si="401"/>
        <v/>
      </c>
      <c r="Y1247" s="127" t="str">
        <f t="shared" si="402"/>
        <v/>
      </c>
      <c r="Z1247" s="36" t="str">
        <f>IF(Mining_Import!B1247="","",Mining_Import!B1247)</f>
        <v/>
      </c>
      <c r="AA1247" s="184" t="str">
        <f>IF(Mining_Import!$C1247="","",Mining_Import!$C1247)</f>
        <v/>
      </c>
      <c r="AB1247" s="122" t="str">
        <f t="shared" si="403"/>
        <v/>
      </c>
      <c r="AC1247" s="122" t="str">
        <f>IF($Y1247&gt;Dashboard!$Q$19,$AB1247,"")</f>
        <v/>
      </c>
      <c r="AD1247" s="43" t="str">
        <f t="shared" si="404"/>
        <v/>
      </c>
      <c r="AE1247" s="36" t="str">
        <f>IF(Mining_Import!D1247="","",Mining_Import!D1247)</f>
        <v/>
      </c>
      <c r="AF1247" s="36" t="str">
        <f>IF(Mining_Import!E1247="","",Mining_Import!E1247)</f>
        <v/>
      </c>
      <c r="AG1247" s="36" t="str">
        <f>IF(Mining_Import!F1247="","",Mining_Import!F1247)</f>
        <v/>
      </c>
      <c r="AH1247" s="36" t="str">
        <f>IF(Mining_Import!G1247="","",Mining_Import!G1247)</f>
        <v/>
      </c>
      <c r="AI1247" s="36" t="str">
        <f>IF(Mining_Import!H1247="","",Mining_Import!H1247)</f>
        <v/>
      </c>
      <c r="AJ1247" s="36" t="str">
        <f>IF(Mining_Import!I1247="","",Mining_Import!I1247)</f>
        <v/>
      </c>
      <c r="BY1247" s="120" t="str">
        <f t="shared" si="392"/>
        <v/>
      </c>
      <c r="BZ1247" s="184" t="str">
        <f t="shared" si="405"/>
        <v/>
      </c>
      <c r="CA1247" s="37" t="str">
        <f>IFERROR(VLOOKUP($BY1247,Account_Value!$C$2:$F$2500,4,0),"")</f>
        <v/>
      </c>
      <c r="CB1247" s="43" t="str">
        <f t="shared" si="393"/>
        <v/>
      </c>
      <c r="CC1247" s="122" t="str">
        <f>IF($BZ1247="","",SUM($BZ$2:$BZ1247))</f>
        <v/>
      </c>
      <c r="CD1247" s="43" t="str">
        <f>IF($BZ1247="","",$BU$19*(SUM($BZ$2:$BZ1247)))</f>
        <v/>
      </c>
    </row>
    <row r="1248" spans="1:82">
      <c r="A1248" s="4" t="str">
        <f t="shared" si="394"/>
        <v/>
      </c>
      <c r="B1248" s="21" t="str">
        <f>IF(Investments_Import!A1248="","",Investments_Import!A1248)</f>
        <v/>
      </c>
      <c r="C1248" s="22" t="str">
        <f t="shared" si="387"/>
        <v/>
      </c>
      <c r="D1248" s="51" t="str">
        <f t="shared" si="395"/>
        <v/>
      </c>
      <c r="E1248" s="3" t="str">
        <f>IF(Investments_Import!B1248="","",Investments_Import!B1248)</f>
        <v/>
      </c>
      <c r="F1248" s="54" t="str">
        <f t="shared" si="396"/>
        <v xml:space="preserve"> </v>
      </c>
      <c r="G1248" s="54" t="str">
        <f>IF($B1248="","",COUNTIF($F$2:$F1248,$F1248))</f>
        <v/>
      </c>
      <c r="H1248" s="53" t="str">
        <f t="shared" si="397"/>
        <v xml:space="preserve">  </v>
      </c>
      <c r="I1248" s="3" t="str">
        <f>IF(Investments_Import!C1248="","",Investments_Import!C1248)</f>
        <v/>
      </c>
      <c r="J1248" s="108" t="str">
        <f>IF(Investments_Import!D1248="","",Investments_Import!D1248)</f>
        <v/>
      </c>
      <c r="K1248" s="108" t="str">
        <f t="shared" si="398"/>
        <v/>
      </c>
      <c r="L1248" s="47" t="str">
        <f>IF(Investments_Import!E1248="","",Investments_Import!E1248)</f>
        <v/>
      </c>
      <c r="M1248" s="47" t="str">
        <f t="shared" si="388"/>
        <v/>
      </c>
      <c r="N1248" s="31" t="str">
        <f>IF(Investments_Import!F1248="","",Investments_Import!F1248)</f>
        <v/>
      </c>
      <c r="O1248" s="31" t="str">
        <f t="shared" si="389"/>
        <v/>
      </c>
      <c r="P1248" s="3" t="str">
        <f>IF(Investments_Import!G1248="","",Investments_Import!G1248)</f>
        <v/>
      </c>
      <c r="Q1248" s="3" t="str">
        <f>IF(Investments_Import!H1248="","",Investments_Import!H1248)</f>
        <v/>
      </c>
      <c r="R1248" s="37" t="str">
        <f t="shared" si="390"/>
        <v/>
      </c>
      <c r="S1248" s="37" t="str">
        <f t="shared" si="391"/>
        <v/>
      </c>
      <c r="U1248" s="36" t="str">
        <f>IF(Mining_Import!A1248="","",Mining_Import!A1248)</f>
        <v/>
      </c>
      <c r="V1248" s="22" t="str">
        <f t="shared" si="399"/>
        <v/>
      </c>
      <c r="W1248" s="127" t="str">
        <f t="shared" si="400"/>
        <v/>
      </c>
      <c r="X1248" s="127" t="str">
        <f t="shared" si="401"/>
        <v/>
      </c>
      <c r="Y1248" s="127" t="str">
        <f t="shared" si="402"/>
        <v/>
      </c>
      <c r="Z1248" s="36" t="str">
        <f>IF(Mining_Import!B1248="","",Mining_Import!B1248)</f>
        <v/>
      </c>
      <c r="AA1248" s="184" t="str">
        <f>IF(Mining_Import!$C1248="","",Mining_Import!$C1248)</f>
        <v/>
      </c>
      <c r="AB1248" s="122" t="str">
        <f t="shared" si="403"/>
        <v/>
      </c>
      <c r="AC1248" s="122" t="str">
        <f>IF($Y1248&gt;Dashboard!$Q$19,$AB1248,"")</f>
        <v/>
      </c>
      <c r="AD1248" s="43" t="str">
        <f t="shared" si="404"/>
        <v/>
      </c>
      <c r="AE1248" s="36" t="str">
        <f>IF(Mining_Import!D1248="","",Mining_Import!D1248)</f>
        <v/>
      </c>
      <c r="AF1248" s="36" t="str">
        <f>IF(Mining_Import!E1248="","",Mining_Import!E1248)</f>
        <v/>
      </c>
      <c r="AG1248" s="36" t="str">
        <f>IF(Mining_Import!F1248="","",Mining_Import!F1248)</f>
        <v/>
      </c>
      <c r="AH1248" s="36" t="str">
        <f>IF(Mining_Import!G1248="","",Mining_Import!G1248)</f>
        <v/>
      </c>
      <c r="AI1248" s="36" t="str">
        <f>IF(Mining_Import!H1248="","",Mining_Import!H1248)</f>
        <v/>
      </c>
      <c r="AJ1248" s="36" t="str">
        <f>IF(Mining_Import!I1248="","",Mining_Import!I1248)</f>
        <v/>
      </c>
      <c r="BY1248" s="120" t="str">
        <f t="shared" si="392"/>
        <v/>
      </c>
      <c r="BZ1248" s="184" t="str">
        <f t="shared" si="405"/>
        <v/>
      </c>
      <c r="CA1248" s="37" t="str">
        <f>IFERROR(VLOOKUP($BY1248,Account_Value!$C$2:$F$2500,4,0),"")</f>
        <v/>
      </c>
      <c r="CB1248" s="43" t="str">
        <f t="shared" si="393"/>
        <v/>
      </c>
      <c r="CC1248" s="122" t="str">
        <f>IF($BZ1248="","",SUM($BZ$2:$BZ1248))</f>
        <v/>
      </c>
      <c r="CD1248" s="43" t="str">
        <f>IF($BZ1248="","",$BU$19*(SUM($BZ$2:$BZ1248)))</f>
        <v/>
      </c>
    </row>
    <row r="1249" spans="1:82">
      <c r="A1249" s="4" t="str">
        <f t="shared" si="394"/>
        <v/>
      </c>
      <c r="B1249" s="21" t="str">
        <f>IF(Investments_Import!A1249="","",Investments_Import!A1249)</f>
        <v/>
      </c>
      <c r="C1249" s="22" t="str">
        <f t="shared" si="387"/>
        <v/>
      </c>
      <c r="D1249" s="51" t="str">
        <f t="shared" si="395"/>
        <v/>
      </c>
      <c r="E1249" s="3" t="str">
        <f>IF(Investments_Import!B1249="","",Investments_Import!B1249)</f>
        <v/>
      </c>
      <c r="F1249" s="54" t="str">
        <f t="shared" si="396"/>
        <v xml:space="preserve"> </v>
      </c>
      <c r="G1249" s="54" t="str">
        <f>IF($B1249="","",COUNTIF($F$2:$F1249,$F1249))</f>
        <v/>
      </c>
      <c r="H1249" s="53" t="str">
        <f t="shared" si="397"/>
        <v xml:space="preserve">  </v>
      </c>
      <c r="I1249" s="3" t="str">
        <f>IF(Investments_Import!C1249="","",Investments_Import!C1249)</f>
        <v/>
      </c>
      <c r="J1249" s="108" t="str">
        <f>IF(Investments_Import!D1249="","",Investments_Import!D1249)</f>
        <v/>
      </c>
      <c r="K1249" s="108" t="str">
        <f t="shared" si="398"/>
        <v/>
      </c>
      <c r="L1249" s="47" t="str">
        <f>IF(Investments_Import!E1249="","",Investments_Import!E1249)</f>
        <v/>
      </c>
      <c r="M1249" s="47" t="str">
        <f t="shared" si="388"/>
        <v/>
      </c>
      <c r="N1249" s="31" t="str">
        <f>IF(Investments_Import!F1249="","",Investments_Import!F1249)</f>
        <v/>
      </c>
      <c r="O1249" s="31" t="str">
        <f t="shared" si="389"/>
        <v/>
      </c>
      <c r="P1249" s="3" t="str">
        <f>IF(Investments_Import!G1249="","",Investments_Import!G1249)</f>
        <v/>
      </c>
      <c r="Q1249" s="3" t="str">
        <f>IF(Investments_Import!H1249="","",Investments_Import!H1249)</f>
        <v/>
      </c>
      <c r="R1249" s="37" t="str">
        <f t="shared" si="390"/>
        <v/>
      </c>
      <c r="S1249" s="37" t="str">
        <f t="shared" si="391"/>
        <v/>
      </c>
      <c r="U1249" s="36" t="str">
        <f>IF(Mining_Import!A1249="","",Mining_Import!A1249)</f>
        <v/>
      </c>
      <c r="V1249" s="22" t="str">
        <f t="shared" si="399"/>
        <v/>
      </c>
      <c r="W1249" s="127" t="str">
        <f t="shared" si="400"/>
        <v/>
      </c>
      <c r="X1249" s="127" t="str">
        <f t="shared" si="401"/>
        <v/>
      </c>
      <c r="Y1249" s="127" t="str">
        <f t="shared" si="402"/>
        <v/>
      </c>
      <c r="Z1249" s="36" t="str">
        <f>IF(Mining_Import!B1249="","",Mining_Import!B1249)</f>
        <v/>
      </c>
      <c r="AA1249" s="184" t="str">
        <f>IF(Mining_Import!$C1249="","",Mining_Import!$C1249)</f>
        <v/>
      </c>
      <c r="AB1249" s="122" t="str">
        <f t="shared" si="403"/>
        <v/>
      </c>
      <c r="AC1249" s="122" t="str">
        <f>IF($Y1249&gt;Dashboard!$Q$19,$AB1249,"")</f>
        <v/>
      </c>
      <c r="AD1249" s="43" t="str">
        <f t="shared" si="404"/>
        <v/>
      </c>
      <c r="AE1249" s="36" t="str">
        <f>IF(Mining_Import!D1249="","",Mining_Import!D1249)</f>
        <v/>
      </c>
      <c r="AF1249" s="36" t="str">
        <f>IF(Mining_Import!E1249="","",Mining_Import!E1249)</f>
        <v/>
      </c>
      <c r="AG1249" s="36" t="str">
        <f>IF(Mining_Import!F1249="","",Mining_Import!F1249)</f>
        <v/>
      </c>
      <c r="AH1249" s="36" t="str">
        <f>IF(Mining_Import!G1249="","",Mining_Import!G1249)</f>
        <v/>
      </c>
      <c r="AI1249" s="36" t="str">
        <f>IF(Mining_Import!H1249="","",Mining_Import!H1249)</f>
        <v/>
      </c>
      <c r="AJ1249" s="36" t="str">
        <f>IF(Mining_Import!I1249="","",Mining_Import!I1249)</f>
        <v/>
      </c>
      <c r="BY1249" s="120" t="str">
        <f t="shared" si="392"/>
        <v/>
      </c>
      <c r="BZ1249" s="184" t="str">
        <f t="shared" si="405"/>
        <v/>
      </c>
      <c r="CA1249" s="37" t="str">
        <f>IFERROR(VLOOKUP($BY1249,Account_Value!$C$2:$F$2500,4,0),"")</f>
        <v/>
      </c>
      <c r="CB1249" s="43" t="str">
        <f t="shared" si="393"/>
        <v/>
      </c>
      <c r="CC1249" s="122" t="str">
        <f>IF($BZ1249="","",SUM($BZ$2:$BZ1249))</f>
        <v/>
      </c>
      <c r="CD1249" s="43" t="str">
        <f>IF($BZ1249="","",$BU$19*(SUM($BZ$2:$BZ1249)))</f>
        <v/>
      </c>
    </row>
    <row r="1250" spans="1:82">
      <c r="A1250" s="4" t="str">
        <f t="shared" si="394"/>
        <v/>
      </c>
      <c r="B1250" s="21" t="str">
        <f>IF(Investments_Import!A1250="","",Investments_Import!A1250)</f>
        <v/>
      </c>
      <c r="C1250" s="22" t="str">
        <f t="shared" si="387"/>
        <v/>
      </c>
      <c r="D1250" s="51" t="str">
        <f t="shared" si="395"/>
        <v/>
      </c>
      <c r="E1250" s="3" t="str">
        <f>IF(Investments_Import!B1250="","",Investments_Import!B1250)</f>
        <v/>
      </c>
      <c r="F1250" s="54" t="str">
        <f t="shared" si="396"/>
        <v xml:space="preserve"> </v>
      </c>
      <c r="G1250" s="54" t="str">
        <f>IF($B1250="","",COUNTIF($F$2:$F1250,$F1250))</f>
        <v/>
      </c>
      <c r="H1250" s="53" t="str">
        <f t="shared" si="397"/>
        <v xml:space="preserve">  </v>
      </c>
      <c r="I1250" s="3" t="str">
        <f>IF(Investments_Import!C1250="","",Investments_Import!C1250)</f>
        <v/>
      </c>
      <c r="J1250" s="108" t="str">
        <f>IF(Investments_Import!D1250="","",Investments_Import!D1250)</f>
        <v/>
      </c>
      <c r="K1250" s="108" t="str">
        <f t="shared" si="398"/>
        <v/>
      </c>
      <c r="L1250" s="47" t="str">
        <f>IF(Investments_Import!E1250="","",Investments_Import!E1250)</f>
        <v/>
      </c>
      <c r="M1250" s="47" t="str">
        <f t="shared" si="388"/>
        <v/>
      </c>
      <c r="N1250" s="31" t="str">
        <f>IF(Investments_Import!F1250="","",Investments_Import!F1250)</f>
        <v/>
      </c>
      <c r="O1250" s="31" t="str">
        <f t="shared" si="389"/>
        <v/>
      </c>
      <c r="P1250" s="3" t="str">
        <f>IF(Investments_Import!G1250="","",Investments_Import!G1250)</f>
        <v/>
      </c>
      <c r="Q1250" s="3" t="str">
        <f>IF(Investments_Import!H1250="","",Investments_Import!H1250)</f>
        <v/>
      </c>
      <c r="R1250" s="37" t="str">
        <f t="shared" si="390"/>
        <v/>
      </c>
      <c r="S1250" s="37" t="str">
        <f t="shared" si="391"/>
        <v/>
      </c>
      <c r="U1250" s="36" t="str">
        <f>IF(Mining_Import!A1250="","",Mining_Import!A1250)</f>
        <v/>
      </c>
      <c r="V1250" s="22" t="str">
        <f t="shared" si="399"/>
        <v/>
      </c>
      <c r="W1250" s="127" t="str">
        <f t="shared" si="400"/>
        <v/>
      </c>
      <c r="X1250" s="127" t="str">
        <f t="shared" si="401"/>
        <v/>
      </c>
      <c r="Y1250" s="127" t="str">
        <f t="shared" si="402"/>
        <v/>
      </c>
      <c r="Z1250" s="36" t="str">
        <f>IF(Mining_Import!B1250="","",Mining_Import!B1250)</f>
        <v/>
      </c>
      <c r="AA1250" s="184" t="str">
        <f>IF(Mining_Import!$C1250="","",Mining_Import!$C1250)</f>
        <v/>
      </c>
      <c r="AB1250" s="122" t="str">
        <f t="shared" si="403"/>
        <v/>
      </c>
      <c r="AC1250" s="122" t="str">
        <f>IF($Y1250&gt;Dashboard!$Q$19,$AB1250,"")</f>
        <v/>
      </c>
      <c r="AD1250" s="43" t="str">
        <f t="shared" si="404"/>
        <v/>
      </c>
      <c r="AE1250" s="36" t="str">
        <f>IF(Mining_Import!D1250="","",Mining_Import!D1250)</f>
        <v/>
      </c>
      <c r="AF1250" s="36" t="str">
        <f>IF(Mining_Import!E1250="","",Mining_Import!E1250)</f>
        <v/>
      </c>
      <c r="AG1250" s="36" t="str">
        <f>IF(Mining_Import!F1250="","",Mining_Import!F1250)</f>
        <v/>
      </c>
      <c r="AH1250" s="36" t="str">
        <f>IF(Mining_Import!G1250="","",Mining_Import!G1250)</f>
        <v/>
      </c>
      <c r="AI1250" s="36" t="str">
        <f>IF(Mining_Import!H1250="","",Mining_Import!H1250)</f>
        <v/>
      </c>
      <c r="AJ1250" s="36" t="str">
        <f>IF(Mining_Import!I1250="","",Mining_Import!I1250)</f>
        <v/>
      </c>
      <c r="BY1250" s="120" t="str">
        <f t="shared" si="392"/>
        <v/>
      </c>
      <c r="BZ1250" s="184" t="str">
        <f t="shared" si="405"/>
        <v/>
      </c>
      <c r="CA1250" s="37" t="str">
        <f>IFERROR(VLOOKUP($BY1250,Account_Value!$C$2:$F$2500,4,0),"")</f>
        <v/>
      </c>
      <c r="CB1250" s="43" t="str">
        <f t="shared" si="393"/>
        <v/>
      </c>
      <c r="CC1250" s="122" t="str">
        <f>IF($BZ1250="","",SUM($BZ$2:$BZ1250))</f>
        <v/>
      </c>
      <c r="CD1250" s="43" t="str">
        <f>IF($BZ1250="","",$BU$19*(SUM($BZ$2:$BZ1250)))</f>
        <v/>
      </c>
    </row>
    <row r="1251" spans="1:82">
      <c r="A1251" s="4" t="str">
        <f t="shared" si="394"/>
        <v/>
      </c>
      <c r="B1251" s="21" t="str">
        <f>IF(Investments_Import!A1251="","",Investments_Import!A1251)</f>
        <v/>
      </c>
      <c r="C1251" s="22" t="str">
        <f t="shared" si="387"/>
        <v/>
      </c>
      <c r="D1251" s="51" t="str">
        <f t="shared" si="395"/>
        <v/>
      </c>
      <c r="E1251" s="3" t="str">
        <f>IF(Investments_Import!B1251="","",Investments_Import!B1251)</f>
        <v/>
      </c>
      <c r="F1251" s="54" t="str">
        <f t="shared" si="396"/>
        <v xml:space="preserve"> </v>
      </c>
      <c r="G1251" s="54" t="str">
        <f>IF($B1251="","",COUNTIF($F$2:$F1251,$F1251))</f>
        <v/>
      </c>
      <c r="H1251" s="53" t="str">
        <f t="shared" si="397"/>
        <v xml:space="preserve">  </v>
      </c>
      <c r="I1251" s="3" t="str">
        <f>IF(Investments_Import!C1251="","",Investments_Import!C1251)</f>
        <v/>
      </c>
      <c r="J1251" s="108" t="str">
        <f>IF(Investments_Import!D1251="","",Investments_Import!D1251)</f>
        <v/>
      </c>
      <c r="K1251" s="108" t="str">
        <f t="shared" si="398"/>
        <v/>
      </c>
      <c r="L1251" s="47" t="str">
        <f>IF(Investments_Import!E1251="","",Investments_Import!E1251)</f>
        <v/>
      </c>
      <c r="M1251" s="47" t="str">
        <f t="shared" si="388"/>
        <v/>
      </c>
      <c r="N1251" s="31" t="str">
        <f>IF(Investments_Import!F1251="","",Investments_Import!F1251)</f>
        <v/>
      </c>
      <c r="O1251" s="31" t="str">
        <f t="shared" si="389"/>
        <v/>
      </c>
      <c r="P1251" s="3" t="str">
        <f>IF(Investments_Import!G1251="","",Investments_Import!G1251)</f>
        <v/>
      </c>
      <c r="Q1251" s="3" t="str">
        <f>IF(Investments_Import!H1251="","",Investments_Import!H1251)</f>
        <v/>
      </c>
      <c r="R1251" s="37" t="str">
        <f t="shared" si="390"/>
        <v/>
      </c>
      <c r="S1251" s="37" t="str">
        <f t="shared" si="391"/>
        <v/>
      </c>
      <c r="U1251" s="36" t="str">
        <f>IF(Mining_Import!A1251="","",Mining_Import!A1251)</f>
        <v/>
      </c>
      <c r="V1251" s="22" t="str">
        <f t="shared" si="399"/>
        <v/>
      </c>
      <c r="W1251" s="127" t="str">
        <f t="shared" si="400"/>
        <v/>
      </c>
      <c r="X1251" s="127" t="str">
        <f t="shared" si="401"/>
        <v/>
      </c>
      <c r="Y1251" s="127" t="str">
        <f t="shared" si="402"/>
        <v/>
      </c>
      <c r="Z1251" s="36" t="str">
        <f>IF(Mining_Import!B1251="","",Mining_Import!B1251)</f>
        <v/>
      </c>
      <c r="AA1251" s="184" t="str">
        <f>IF(Mining_Import!$C1251="","",Mining_Import!$C1251)</f>
        <v/>
      </c>
      <c r="AB1251" s="122" t="str">
        <f t="shared" si="403"/>
        <v/>
      </c>
      <c r="AC1251" s="122" t="str">
        <f>IF($Y1251&gt;Dashboard!$Q$19,$AB1251,"")</f>
        <v/>
      </c>
      <c r="AD1251" s="43" t="str">
        <f t="shared" si="404"/>
        <v/>
      </c>
      <c r="AE1251" s="36" t="str">
        <f>IF(Mining_Import!D1251="","",Mining_Import!D1251)</f>
        <v/>
      </c>
      <c r="AF1251" s="36" t="str">
        <f>IF(Mining_Import!E1251="","",Mining_Import!E1251)</f>
        <v/>
      </c>
      <c r="AG1251" s="36" t="str">
        <f>IF(Mining_Import!F1251="","",Mining_Import!F1251)</f>
        <v/>
      </c>
      <c r="AH1251" s="36" t="str">
        <f>IF(Mining_Import!G1251="","",Mining_Import!G1251)</f>
        <v/>
      </c>
      <c r="AI1251" s="36" t="str">
        <f>IF(Mining_Import!H1251="","",Mining_Import!H1251)</f>
        <v/>
      </c>
      <c r="AJ1251" s="36" t="str">
        <f>IF(Mining_Import!I1251="","",Mining_Import!I1251)</f>
        <v/>
      </c>
      <c r="BY1251" s="120" t="str">
        <f t="shared" si="392"/>
        <v/>
      </c>
      <c r="BZ1251" s="184" t="str">
        <f t="shared" si="405"/>
        <v/>
      </c>
      <c r="CA1251" s="37" t="str">
        <f>IFERROR(VLOOKUP($BY1251,Account_Value!$C$2:$F$2500,4,0),"")</f>
        <v/>
      </c>
      <c r="CB1251" s="43" t="str">
        <f t="shared" si="393"/>
        <v/>
      </c>
      <c r="CC1251" s="122" t="str">
        <f>IF($BZ1251="","",SUM($BZ$2:$BZ1251))</f>
        <v/>
      </c>
      <c r="CD1251" s="43" t="str">
        <f>IF($BZ1251="","",$BU$19*(SUM($BZ$2:$BZ1251)))</f>
        <v/>
      </c>
    </row>
    <row r="1252" spans="1:82">
      <c r="A1252" s="4" t="str">
        <f t="shared" si="394"/>
        <v/>
      </c>
      <c r="B1252" s="21" t="str">
        <f>IF(Investments_Import!A1252="","",Investments_Import!A1252)</f>
        <v/>
      </c>
      <c r="C1252" s="22" t="str">
        <f t="shared" si="387"/>
        <v/>
      </c>
      <c r="D1252" s="51" t="str">
        <f t="shared" si="395"/>
        <v/>
      </c>
      <c r="E1252" s="3" t="str">
        <f>IF(Investments_Import!B1252="","",Investments_Import!B1252)</f>
        <v/>
      </c>
      <c r="F1252" s="54" t="str">
        <f t="shared" si="396"/>
        <v xml:space="preserve"> </v>
      </c>
      <c r="G1252" s="54" t="str">
        <f>IF($B1252="","",COUNTIF($F$2:$F1252,$F1252))</f>
        <v/>
      </c>
      <c r="H1252" s="53" t="str">
        <f t="shared" si="397"/>
        <v xml:space="preserve">  </v>
      </c>
      <c r="I1252" s="3" t="str">
        <f>IF(Investments_Import!C1252="","",Investments_Import!C1252)</f>
        <v/>
      </c>
      <c r="J1252" s="108" t="str">
        <f>IF(Investments_Import!D1252="","",Investments_Import!D1252)</f>
        <v/>
      </c>
      <c r="K1252" s="108" t="str">
        <f t="shared" si="398"/>
        <v/>
      </c>
      <c r="L1252" s="47" t="str">
        <f>IF(Investments_Import!E1252="","",Investments_Import!E1252)</f>
        <v/>
      </c>
      <c r="M1252" s="47" t="str">
        <f t="shared" si="388"/>
        <v/>
      </c>
      <c r="N1252" s="31" t="str">
        <f>IF(Investments_Import!F1252="","",Investments_Import!F1252)</f>
        <v/>
      </c>
      <c r="O1252" s="31" t="str">
        <f t="shared" si="389"/>
        <v/>
      </c>
      <c r="P1252" s="3" t="str">
        <f>IF(Investments_Import!G1252="","",Investments_Import!G1252)</f>
        <v/>
      </c>
      <c r="Q1252" s="3" t="str">
        <f>IF(Investments_Import!H1252="","",Investments_Import!H1252)</f>
        <v/>
      </c>
      <c r="R1252" s="37" t="str">
        <f t="shared" si="390"/>
        <v/>
      </c>
      <c r="S1252" s="37" t="str">
        <f t="shared" si="391"/>
        <v/>
      </c>
      <c r="U1252" s="36" t="str">
        <f>IF(Mining_Import!A1252="","",Mining_Import!A1252)</f>
        <v/>
      </c>
      <c r="V1252" s="22" t="str">
        <f t="shared" si="399"/>
        <v/>
      </c>
      <c r="W1252" s="127" t="str">
        <f t="shared" si="400"/>
        <v/>
      </c>
      <c r="X1252" s="127" t="str">
        <f t="shared" si="401"/>
        <v/>
      </c>
      <c r="Y1252" s="127" t="str">
        <f t="shared" si="402"/>
        <v/>
      </c>
      <c r="Z1252" s="36" t="str">
        <f>IF(Mining_Import!B1252="","",Mining_Import!B1252)</f>
        <v/>
      </c>
      <c r="AA1252" s="184" t="str">
        <f>IF(Mining_Import!$C1252="","",Mining_Import!$C1252)</f>
        <v/>
      </c>
      <c r="AB1252" s="122" t="str">
        <f t="shared" si="403"/>
        <v/>
      </c>
      <c r="AC1252" s="122" t="str">
        <f>IF($Y1252&gt;Dashboard!$Q$19,$AB1252,"")</f>
        <v/>
      </c>
      <c r="AD1252" s="43" t="str">
        <f t="shared" si="404"/>
        <v/>
      </c>
      <c r="AE1252" s="36" t="str">
        <f>IF(Mining_Import!D1252="","",Mining_Import!D1252)</f>
        <v/>
      </c>
      <c r="AF1252" s="36" t="str">
        <f>IF(Mining_Import!E1252="","",Mining_Import!E1252)</f>
        <v/>
      </c>
      <c r="AG1252" s="36" t="str">
        <f>IF(Mining_Import!F1252="","",Mining_Import!F1252)</f>
        <v/>
      </c>
      <c r="AH1252" s="36" t="str">
        <f>IF(Mining_Import!G1252="","",Mining_Import!G1252)</f>
        <v/>
      </c>
      <c r="AI1252" s="36" t="str">
        <f>IF(Mining_Import!H1252="","",Mining_Import!H1252)</f>
        <v/>
      </c>
      <c r="AJ1252" s="36" t="str">
        <f>IF(Mining_Import!I1252="","",Mining_Import!I1252)</f>
        <v/>
      </c>
      <c r="BY1252" s="120" t="str">
        <f t="shared" si="392"/>
        <v/>
      </c>
      <c r="BZ1252" s="184" t="str">
        <f t="shared" si="405"/>
        <v/>
      </c>
      <c r="CA1252" s="37" t="str">
        <f>IFERROR(VLOOKUP($BY1252,Account_Value!$C$2:$F$2500,4,0),"")</f>
        <v/>
      </c>
      <c r="CB1252" s="43" t="str">
        <f t="shared" si="393"/>
        <v/>
      </c>
      <c r="CC1252" s="122" t="str">
        <f>IF($BZ1252="","",SUM($BZ$2:$BZ1252))</f>
        <v/>
      </c>
      <c r="CD1252" s="43" t="str">
        <f>IF($BZ1252="","",$BU$19*(SUM($BZ$2:$BZ1252)))</f>
        <v/>
      </c>
    </row>
    <row r="1253" spans="1:82">
      <c r="A1253" s="4" t="str">
        <f t="shared" si="394"/>
        <v/>
      </c>
      <c r="B1253" s="21" t="str">
        <f>IF(Investments_Import!A1253="","",Investments_Import!A1253)</f>
        <v/>
      </c>
      <c r="C1253" s="22" t="str">
        <f t="shared" si="387"/>
        <v/>
      </c>
      <c r="D1253" s="51" t="str">
        <f t="shared" si="395"/>
        <v/>
      </c>
      <c r="E1253" s="3" t="str">
        <f>IF(Investments_Import!B1253="","",Investments_Import!B1253)</f>
        <v/>
      </c>
      <c r="F1253" s="54" t="str">
        <f t="shared" si="396"/>
        <v xml:space="preserve"> </v>
      </c>
      <c r="G1253" s="54" t="str">
        <f>IF($B1253="","",COUNTIF($F$2:$F1253,$F1253))</f>
        <v/>
      </c>
      <c r="H1253" s="53" t="str">
        <f t="shared" si="397"/>
        <v xml:space="preserve">  </v>
      </c>
      <c r="I1253" s="3" t="str">
        <f>IF(Investments_Import!C1253="","",Investments_Import!C1253)</f>
        <v/>
      </c>
      <c r="J1253" s="108" t="str">
        <f>IF(Investments_Import!D1253="","",Investments_Import!D1253)</f>
        <v/>
      </c>
      <c r="K1253" s="108" t="str">
        <f t="shared" si="398"/>
        <v/>
      </c>
      <c r="L1253" s="47" t="str">
        <f>IF(Investments_Import!E1253="","",Investments_Import!E1253)</f>
        <v/>
      </c>
      <c r="M1253" s="47" t="str">
        <f t="shared" si="388"/>
        <v/>
      </c>
      <c r="N1253" s="31" t="str">
        <f>IF(Investments_Import!F1253="","",Investments_Import!F1253)</f>
        <v/>
      </c>
      <c r="O1253" s="31" t="str">
        <f t="shared" si="389"/>
        <v/>
      </c>
      <c r="P1253" s="3" t="str">
        <f>IF(Investments_Import!G1253="","",Investments_Import!G1253)</f>
        <v/>
      </c>
      <c r="Q1253" s="3" t="str">
        <f>IF(Investments_Import!H1253="","",Investments_Import!H1253)</f>
        <v/>
      </c>
      <c r="R1253" s="37" t="str">
        <f t="shared" si="390"/>
        <v/>
      </c>
      <c r="S1253" s="37" t="str">
        <f t="shared" si="391"/>
        <v/>
      </c>
      <c r="U1253" s="36" t="str">
        <f>IF(Mining_Import!A1253="","",Mining_Import!A1253)</f>
        <v/>
      </c>
      <c r="V1253" s="22" t="str">
        <f t="shared" si="399"/>
        <v/>
      </c>
      <c r="W1253" s="127" t="str">
        <f t="shared" si="400"/>
        <v/>
      </c>
      <c r="X1253" s="127" t="str">
        <f t="shared" si="401"/>
        <v/>
      </c>
      <c r="Y1253" s="127" t="str">
        <f t="shared" si="402"/>
        <v/>
      </c>
      <c r="Z1253" s="36" t="str">
        <f>IF(Mining_Import!B1253="","",Mining_Import!B1253)</f>
        <v/>
      </c>
      <c r="AA1253" s="184" t="str">
        <f>IF(Mining_Import!$C1253="","",Mining_Import!$C1253)</f>
        <v/>
      </c>
      <c r="AB1253" s="122" t="str">
        <f t="shared" si="403"/>
        <v/>
      </c>
      <c r="AC1253" s="122" t="str">
        <f>IF($Y1253&gt;Dashboard!$Q$19,$AB1253,"")</f>
        <v/>
      </c>
      <c r="AD1253" s="43" t="str">
        <f t="shared" si="404"/>
        <v/>
      </c>
      <c r="AE1253" s="36" t="str">
        <f>IF(Mining_Import!D1253="","",Mining_Import!D1253)</f>
        <v/>
      </c>
      <c r="AF1253" s="36" t="str">
        <f>IF(Mining_Import!E1253="","",Mining_Import!E1253)</f>
        <v/>
      </c>
      <c r="AG1253" s="36" t="str">
        <f>IF(Mining_Import!F1253="","",Mining_Import!F1253)</f>
        <v/>
      </c>
      <c r="AH1253" s="36" t="str">
        <f>IF(Mining_Import!G1253="","",Mining_Import!G1253)</f>
        <v/>
      </c>
      <c r="AI1253" s="36" t="str">
        <f>IF(Mining_Import!H1253="","",Mining_Import!H1253)</f>
        <v/>
      </c>
      <c r="AJ1253" s="36" t="str">
        <f>IF(Mining_Import!I1253="","",Mining_Import!I1253)</f>
        <v/>
      </c>
      <c r="BY1253" s="120" t="str">
        <f t="shared" si="392"/>
        <v/>
      </c>
      <c r="BZ1253" s="184" t="str">
        <f t="shared" si="405"/>
        <v/>
      </c>
      <c r="CA1253" s="37" t="str">
        <f>IFERROR(VLOOKUP($BY1253,Account_Value!$C$2:$F$2500,4,0),"")</f>
        <v/>
      </c>
      <c r="CB1253" s="43" t="str">
        <f t="shared" si="393"/>
        <v/>
      </c>
      <c r="CC1253" s="122" t="str">
        <f>IF($BZ1253="","",SUM($BZ$2:$BZ1253))</f>
        <v/>
      </c>
      <c r="CD1253" s="43" t="str">
        <f>IF($BZ1253="","",$BU$19*(SUM($BZ$2:$BZ1253)))</f>
        <v/>
      </c>
    </row>
    <row r="1254" spans="1:82">
      <c r="A1254" s="4" t="str">
        <f t="shared" si="394"/>
        <v/>
      </c>
      <c r="B1254" s="21" t="str">
        <f>IF(Investments_Import!A1254="","",Investments_Import!A1254)</f>
        <v/>
      </c>
      <c r="C1254" s="22" t="str">
        <f t="shared" si="387"/>
        <v/>
      </c>
      <c r="D1254" s="51" t="str">
        <f t="shared" si="395"/>
        <v/>
      </c>
      <c r="E1254" s="3" t="str">
        <f>IF(Investments_Import!B1254="","",Investments_Import!B1254)</f>
        <v/>
      </c>
      <c r="F1254" s="54" t="str">
        <f t="shared" si="396"/>
        <v xml:space="preserve"> </v>
      </c>
      <c r="G1254" s="54" t="str">
        <f>IF($B1254="","",COUNTIF($F$2:$F1254,$F1254))</f>
        <v/>
      </c>
      <c r="H1254" s="53" t="str">
        <f t="shared" si="397"/>
        <v xml:space="preserve">  </v>
      </c>
      <c r="I1254" s="3" t="str">
        <f>IF(Investments_Import!C1254="","",Investments_Import!C1254)</f>
        <v/>
      </c>
      <c r="J1254" s="108" t="str">
        <f>IF(Investments_Import!D1254="","",Investments_Import!D1254)</f>
        <v/>
      </c>
      <c r="K1254" s="108" t="str">
        <f t="shared" si="398"/>
        <v/>
      </c>
      <c r="L1254" s="47" t="str">
        <f>IF(Investments_Import!E1254="","",Investments_Import!E1254)</f>
        <v/>
      </c>
      <c r="M1254" s="47" t="str">
        <f t="shared" si="388"/>
        <v/>
      </c>
      <c r="N1254" s="31" t="str">
        <f>IF(Investments_Import!F1254="","",Investments_Import!F1254)</f>
        <v/>
      </c>
      <c r="O1254" s="31" t="str">
        <f t="shared" si="389"/>
        <v/>
      </c>
      <c r="P1254" s="3" t="str">
        <f>IF(Investments_Import!G1254="","",Investments_Import!G1254)</f>
        <v/>
      </c>
      <c r="Q1254" s="3" t="str">
        <f>IF(Investments_Import!H1254="","",Investments_Import!H1254)</f>
        <v/>
      </c>
      <c r="R1254" s="37" t="str">
        <f t="shared" si="390"/>
        <v/>
      </c>
      <c r="S1254" s="37" t="str">
        <f t="shared" si="391"/>
        <v/>
      </c>
      <c r="U1254" s="36" t="str">
        <f>IF(Mining_Import!A1254="","",Mining_Import!A1254)</f>
        <v/>
      </c>
      <c r="V1254" s="22" t="str">
        <f t="shared" si="399"/>
        <v/>
      </c>
      <c r="W1254" s="127" t="str">
        <f t="shared" si="400"/>
        <v/>
      </c>
      <c r="X1254" s="127" t="str">
        <f t="shared" si="401"/>
        <v/>
      </c>
      <c r="Y1254" s="127" t="str">
        <f t="shared" si="402"/>
        <v/>
      </c>
      <c r="Z1254" s="36" t="str">
        <f>IF(Mining_Import!B1254="","",Mining_Import!B1254)</f>
        <v/>
      </c>
      <c r="AA1254" s="184" t="str">
        <f>IF(Mining_Import!$C1254="","",Mining_Import!$C1254)</f>
        <v/>
      </c>
      <c r="AB1254" s="122" t="str">
        <f t="shared" si="403"/>
        <v/>
      </c>
      <c r="AC1254" s="122" t="str">
        <f>IF($Y1254&gt;Dashboard!$Q$19,$AB1254,"")</f>
        <v/>
      </c>
      <c r="AD1254" s="43" t="str">
        <f t="shared" si="404"/>
        <v/>
      </c>
      <c r="AE1254" s="36" t="str">
        <f>IF(Mining_Import!D1254="","",Mining_Import!D1254)</f>
        <v/>
      </c>
      <c r="AF1254" s="36" t="str">
        <f>IF(Mining_Import!E1254="","",Mining_Import!E1254)</f>
        <v/>
      </c>
      <c r="AG1254" s="36" t="str">
        <f>IF(Mining_Import!F1254="","",Mining_Import!F1254)</f>
        <v/>
      </c>
      <c r="AH1254" s="36" t="str">
        <f>IF(Mining_Import!G1254="","",Mining_Import!G1254)</f>
        <v/>
      </c>
      <c r="AI1254" s="36" t="str">
        <f>IF(Mining_Import!H1254="","",Mining_Import!H1254)</f>
        <v/>
      </c>
      <c r="AJ1254" s="36" t="str">
        <f>IF(Mining_Import!I1254="","",Mining_Import!I1254)</f>
        <v/>
      </c>
      <c r="BY1254" s="120" t="str">
        <f t="shared" si="392"/>
        <v/>
      </c>
      <c r="BZ1254" s="184" t="str">
        <f t="shared" si="405"/>
        <v/>
      </c>
      <c r="CA1254" s="37" t="str">
        <f>IFERROR(VLOOKUP($BY1254,Account_Value!$C$2:$F$2500,4,0),"")</f>
        <v/>
      </c>
      <c r="CB1254" s="43" t="str">
        <f t="shared" si="393"/>
        <v/>
      </c>
      <c r="CC1254" s="122" t="str">
        <f>IF($BZ1254="","",SUM($BZ$2:$BZ1254))</f>
        <v/>
      </c>
      <c r="CD1254" s="43" t="str">
        <f>IF($BZ1254="","",$BU$19*(SUM($BZ$2:$BZ1254)))</f>
        <v/>
      </c>
    </row>
    <row r="1255" spans="1:82">
      <c r="A1255" s="4" t="str">
        <f t="shared" si="394"/>
        <v/>
      </c>
      <c r="B1255" s="21" t="str">
        <f>IF(Investments_Import!A1255="","",Investments_Import!A1255)</f>
        <v/>
      </c>
      <c r="C1255" s="22" t="str">
        <f t="shared" si="387"/>
        <v/>
      </c>
      <c r="D1255" s="51" t="str">
        <f t="shared" si="395"/>
        <v/>
      </c>
      <c r="E1255" s="3" t="str">
        <f>IF(Investments_Import!B1255="","",Investments_Import!B1255)</f>
        <v/>
      </c>
      <c r="F1255" s="54" t="str">
        <f t="shared" si="396"/>
        <v xml:space="preserve"> </v>
      </c>
      <c r="G1255" s="54" t="str">
        <f>IF($B1255="","",COUNTIF($F$2:$F1255,$F1255))</f>
        <v/>
      </c>
      <c r="H1255" s="53" t="str">
        <f t="shared" si="397"/>
        <v xml:space="preserve">  </v>
      </c>
      <c r="I1255" s="3" t="str">
        <f>IF(Investments_Import!C1255="","",Investments_Import!C1255)</f>
        <v/>
      </c>
      <c r="J1255" s="108" t="str">
        <f>IF(Investments_Import!D1255="","",Investments_Import!D1255)</f>
        <v/>
      </c>
      <c r="K1255" s="108" t="str">
        <f t="shared" si="398"/>
        <v/>
      </c>
      <c r="L1255" s="47" t="str">
        <f>IF(Investments_Import!E1255="","",Investments_Import!E1255)</f>
        <v/>
      </c>
      <c r="M1255" s="47" t="str">
        <f t="shared" si="388"/>
        <v/>
      </c>
      <c r="N1255" s="31" t="str">
        <f>IF(Investments_Import!F1255="","",Investments_Import!F1255)</f>
        <v/>
      </c>
      <c r="O1255" s="31" t="str">
        <f t="shared" si="389"/>
        <v/>
      </c>
      <c r="P1255" s="3" t="str">
        <f>IF(Investments_Import!G1255="","",Investments_Import!G1255)</f>
        <v/>
      </c>
      <c r="Q1255" s="3" t="str">
        <f>IF(Investments_Import!H1255="","",Investments_Import!H1255)</f>
        <v/>
      </c>
      <c r="R1255" s="37" t="str">
        <f t="shared" si="390"/>
        <v/>
      </c>
      <c r="S1255" s="37" t="str">
        <f t="shared" si="391"/>
        <v/>
      </c>
      <c r="U1255" s="36" t="str">
        <f>IF(Mining_Import!A1255="","",Mining_Import!A1255)</f>
        <v/>
      </c>
      <c r="V1255" s="22" t="str">
        <f t="shared" si="399"/>
        <v/>
      </c>
      <c r="W1255" s="127" t="str">
        <f t="shared" si="400"/>
        <v/>
      </c>
      <c r="X1255" s="127" t="str">
        <f t="shared" si="401"/>
        <v/>
      </c>
      <c r="Y1255" s="127" t="str">
        <f t="shared" si="402"/>
        <v/>
      </c>
      <c r="Z1255" s="36" t="str">
        <f>IF(Mining_Import!B1255="","",Mining_Import!B1255)</f>
        <v/>
      </c>
      <c r="AA1255" s="184" t="str">
        <f>IF(Mining_Import!$C1255="","",Mining_Import!$C1255)</f>
        <v/>
      </c>
      <c r="AB1255" s="122" t="str">
        <f t="shared" si="403"/>
        <v/>
      </c>
      <c r="AC1255" s="122" t="str">
        <f>IF($Y1255&gt;Dashboard!$Q$19,$AB1255,"")</f>
        <v/>
      </c>
      <c r="AD1255" s="43" t="str">
        <f t="shared" si="404"/>
        <v/>
      </c>
      <c r="AE1255" s="36" t="str">
        <f>IF(Mining_Import!D1255="","",Mining_Import!D1255)</f>
        <v/>
      </c>
      <c r="AF1255" s="36" t="str">
        <f>IF(Mining_Import!E1255="","",Mining_Import!E1255)</f>
        <v/>
      </c>
      <c r="AG1255" s="36" t="str">
        <f>IF(Mining_Import!F1255="","",Mining_Import!F1255)</f>
        <v/>
      </c>
      <c r="AH1255" s="36" t="str">
        <f>IF(Mining_Import!G1255="","",Mining_Import!G1255)</f>
        <v/>
      </c>
      <c r="AI1255" s="36" t="str">
        <f>IF(Mining_Import!H1255="","",Mining_Import!H1255)</f>
        <v/>
      </c>
      <c r="AJ1255" s="36" t="str">
        <f>IF(Mining_Import!I1255="","",Mining_Import!I1255)</f>
        <v/>
      </c>
      <c r="BY1255" s="120" t="str">
        <f t="shared" si="392"/>
        <v/>
      </c>
      <c r="BZ1255" s="184" t="str">
        <f t="shared" si="405"/>
        <v/>
      </c>
      <c r="CA1255" s="37" t="str">
        <f>IFERROR(VLOOKUP($BY1255,Account_Value!$C$2:$F$2500,4,0),"")</f>
        <v/>
      </c>
      <c r="CB1255" s="43" t="str">
        <f t="shared" si="393"/>
        <v/>
      </c>
      <c r="CC1255" s="122" t="str">
        <f>IF($BZ1255="","",SUM($BZ$2:$BZ1255))</f>
        <v/>
      </c>
      <c r="CD1255" s="43" t="str">
        <f>IF($BZ1255="","",$BU$19*(SUM($BZ$2:$BZ1255)))</f>
        <v/>
      </c>
    </row>
    <row r="1256" spans="1:82">
      <c r="A1256" s="4" t="str">
        <f t="shared" si="394"/>
        <v/>
      </c>
      <c r="B1256" s="21" t="str">
        <f>IF(Investments_Import!A1256="","",Investments_Import!A1256)</f>
        <v/>
      </c>
      <c r="C1256" s="22" t="str">
        <f t="shared" si="387"/>
        <v/>
      </c>
      <c r="D1256" s="51" t="str">
        <f t="shared" si="395"/>
        <v/>
      </c>
      <c r="E1256" s="3" t="str">
        <f>IF(Investments_Import!B1256="","",Investments_Import!B1256)</f>
        <v/>
      </c>
      <c r="F1256" s="54" t="str">
        <f t="shared" si="396"/>
        <v xml:space="preserve"> </v>
      </c>
      <c r="G1256" s="54" t="str">
        <f>IF($B1256="","",COUNTIF($F$2:$F1256,$F1256))</f>
        <v/>
      </c>
      <c r="H1256" s="53" t="str">
        <f t="shared" si="397"/>
        <v xml:space="preserve">  </v>
      </c>
      <c r="I1256" s="3" t="str">
        <f>IF(Investments_Import!C1256="","",Investments_Import!C1256)</f>
        <v/>
      </c>
      <c r="J1256" s="108" t="str">
        <f>IF(Investments_Import!D1256="","",Investments_Import!D1256)</f>
        <v/>
      </c>
      <c r="K1256" s="108" t="str">
        <f t="shared" si="398"/>
        <v/>
      </c>
      <c r="L1256" s="47" t="str">
        <f>IF(Investments_Import!E1256="","",Investments_Import!E1256)</f>
        <v/>
      </c>
      <c r="M1256" s="47" t="str">
        <f t="shared" si="388"/>
        <v/>
      </c>
      <c r="N1256" s="31" t="str">
        <f>IF(Investments_Import!F1256="","",Investments_Import!F1256)</f>
        <v/>
      </c>
      <c r="O1256" s="31" t="str">
        <f t="shared" si="389"/>
        <v/>
      </c>
      <c r="P1256" s="3" t="str">
        <f>IF(Investments_Import!G1256="","",Investments_Import!G1256)</f>
        <v/>
      </c>
      <c r="Q1256" s="3" t="str">
        <f>IF(Investments_Import!H1256="","",Investments_Import!H1256)</f>
        <v/>
      </c>
      <c r="R1256" s="37" t="str">
        <f t="shared" si="390"/>
        <v/>
      </c>
      <c r="S1256" s="37" t="str">
        <f t="shared" si="391"/>
        <v/>
      </c>
      <c r="U1256" s="36" t="str">
        <f>IF(Mining_Import!A1256="","",Mining_Import!A1256)</f>
        <v/>
      </c>
      <c r="V1256" s="22" t="str">
        <f t="shared" si="399"/>
        <v/>
      </c>
      <c r="W1256" s="127" t="str">
        <f t="shared" si="400"/>
        <v/>
      </c>
      <c r="X1256" s="127" t="str">
        <f t="shared" si="401"/>
        <v/>
      </c>
      <c r="Y1256" s="127" t="str">
        <f t="shared" si="402"/>
        <v/>
      </c>
      <c r="Z1256" s="36" t="str">
        <f>IF(Mining_Import!B1256="","",Mining_Import!B1256)</f>
        <v/>
      </c>
      <c r="AA1256" s="184" t="str">
        <f>IF(Mining_Import!$C1256="","",Mining_Import!$C1256)</f>
        <v/>
      </c>
      <c r="AB1256" s="122" t="str">
        <f t="shared" si="403"/>
        <v/>
      </c>
      <c r="AC1256" s="122" t="str">
        <f>IF($Y1256&gt;Dashboard!$Q$19,$AB1256,"")</f>
        <v/>
      </c>
      <c r="AD1256" s="43" t="str">
        <f t="shared" si="404"/>
        <v/>
      </c>
      <c r="AE1256" s="36" t="str">
        <f>IF(Mining_Import!D1256="","",Mining_Import!D1256)</f>
        <v/>
      </c>
      <c r="AF1256" s="36" t="str">
        <f>IF(Mining_Import!E1256="","",Mining_Import!E1256)</f>
        <v/>
      </c>
      <c r="AG1256" s="36" t="str">
        <f>IF(Mining_Import!F1256="","",Mining_Import!F1256)</f>
        <v/>
      </c>
      <c r="AH1256" s="36" t="str">
        <f>IF(Mining_Import!G1256="","",Mining_Import!G1256)</f>
        <v/>
      </c>
      <c r="AI1256" s="36" t="str">
        <f>IF(Mining_Import!H1256="","",Mining_Import!H1256)</f>
        <v/>
      </c>
      <c r="AJ1256" s="36" t="str">
        <f>IF(Mining_Import!I1256="","",Mining_Import!I1256)</f>
        <v/>
      </c>
      <c r="BY1256" s="120" t="str">
        <f t="shared" si="392"/>
        <v/>
      </c>
      <c r="BZ1256" s="184" t="str">
        <f t="shared" si="405"/>
        <v/>
      </c>
      <c r="CA1256" s="37" t="str">
        <f>IFERROR(VLOOKUP($BY1256,Account_Value!$C$2:$F$2500,4,0),"")</f>
        <v/>
      </c>
      <c r="CB1256" s="43" t="str">
        <f t="shared" si="393"/>
        <v/>
      </c>
      <c r="CC1256" s="122" t="str">
        <f>IF($BZ1256="","",SUM($BZ$2:$BZ1256))</f>
        <v/>
      </c>
      <c r="CD1256" s="43" t="str">
        <f>IF($BZ1256="","",$BU$19*(SUM($BZ$2:$BZ1256)))</f>
        <v/>
      </c>
    </row>
    <row r="1257" spans="1:82">
      <c r="A1257" s="4" t="str">
        <f t="shared" si="394"/>
        <v/>
      </c>
      <c r="B1257" s="21" t="str">
        <f>IF(Investments_Import!A1257="","",Investments_Import!A1257)</f>
        <v/>
      </c>
      <c r="C1257" s="22" t="str">
        <f t="shared" si="387"/>
        <v/>
      </c>
      <c r="D1257" s="51" t="str">
        <f t="shared" si="395"/>
        <v/>
      </c>
      <c r="E1257" s="3" t="str">
        <f>IF(Investments_Import!B1257="","",Investments_Import!B1257)</f>
        <v/>
      </c>
      <c r="F1257" s="54" t="str">
        <f t="shared" si="396"/>
        <v xml:space="preserve"> </v>
      </c>
      <c r="G1257" s="54" t="str">
        <f>IF($B1257="","",COUNTIF($F$2:$F1257,$F1257))</f>
        <v/>
      </c>
      <c r="H1257" s="53" t="str">
        <f t="shared" si="397"/>
        <v xml:space="preserve">  </v>
      </c>
      <c r="I1257" s="3" t="str">
        <f>IF(Investments_Import!C1257="","",Investments_Import!C1257)</f>
        <v/>
      </c>
      <c r="J1257" s="108" t="str">
        <f>IF(Investments_Import!D1257="","",Investments_Import!D1257)</f>
        <v/>
      </c>
      <c r="K1257" s="108" t="str">
        <f t="shared" si="398"/>
        <v/>
      </c>
      <c r="L1257" s="47" t="str">
        <f>IF(Investments_Import!E1257="","",Investments_Import!E1257)</f>
        <v/>
      </c>
      <c r="M1257" s="47" t="str">
        <f t="shared" si="388"/>
        <v/>
      </c>
      <c r="N1257" s="31" t="str">
        <f>IF(Investments_Import!F1257="","",Investments_Import!F1257)</f>
        <v/>
      </c>
      <c r="O1257" s="31" t="str">
        <f t="shared" si="389"/>
        <v/>
      </c>
      <c r="P1257" s="3" t="str">
        <f>IF(Investments_Import!G1257="","",Investments_Import!G1257)</f>
        <v/>
      </c>
      <c r="Q1257" s="3" t="str">
        <f>IF(Investments_Import!H1257="","",Investments_Import!H1257)</f>
        <v/>
      </c>
      <c r="R1257" s="37" t="str">
        <f t="shared" si="390"/>
        <v/>
      </c>
      <c r="S1257" s="37" t="str">
        <f t="shared" si="391"/>
        <v/>
      </c>
      <c r="U1257" s="36" t="str">
        <f>IF(Mining_Import!A1257="","",Mining_Import!A1257)</f>
        <v/>
      </c>
      <c r="V1257" s="22" t="str">
        <f t="shared" si="399"/>
        <v/>
      </c>
      <c r="W1257" s="127" t="str">
        <f t="shared" si="400"/>
        <v/>
      </c>
      <c r="X1257" s="127" t="str">
        <f t="shared" si="401"/>
        <v/>
      </c>
      <c r="Y1257" s="127" t="str">
        <f t="shared" si="402"/>
        <v/>
      </c>
      <c r="Z1257" s="36" t="str">
        <f>IF(Mining_Import!B1257="","",Mining_Import!B1257)</f>
        <v/>
      </c>
      <c r="AA1257" s="184" t="str">
        <f>IF(Mining_Import!$C1257="","",Mining_Import!$C1257)</f>
        <v/>
      </c>
      <c r="AB1257" s="122" t="str">
        <f t="shared" si="403"/>
        <v/>
      </c>
      <c r="AC1257" s="122" t="str">
        <f>IF($Y1257&gt;Dashboard!$Q$19,$AB1257,"")</f>
        <v/>
      </c>
      <c r="AD1257" s="43" t="str">
        <f t="shared" si="404"/>
        <v/>
      </c>
      <c r="AE1257" s="36" t="str">
        <f>IF(Mining_Import!D1257="","",Mining_Import!D1257)</f>
        <v/>
      </c>
      <c r="AF1257" s="36" t="str">
        <f>IF(Mining_Import!E1257="","",Mining_Import!E1257)</f>
        <v/>
      </c>
      <c r="AG1257" s="36" t="str">
        <f>IF(Mining_Import!F1257="","",Mining_Import!F1257)</f>
        <v/>
      </c>
      <c r="AH1257" s="36" t="str">
        <f>IF(Mining_Import!G1257="","",Mining_Import!G1257)</f>
        <v/>
      </c>
      <c r="AI1257" s="36" t="str">
        <f>IF(Mining_Import!H1257="","",Mining_Import!H1257)</f>
        <v/>
      </c>
      <c r="AJ1257" s="36" t="str">
        <f>IF(Mining_Import!I1257="","",Mining_Import!I1257)</f>
        <v/>
      </c>
      <c r="BY1257" s="120" t="str">
        <f t="shared" si="392"/>
        <v/>
      </c>
      <c r="BZ1257" s="184" t="str">
        <f t="shared" si="405"/>
        <v/>
      </c>
      <c r="CA1257" s="37" t="str">
        <f>IFERROR(VLOOKUP($BY1257,Account_Value!$C$2:$F$2500,4,0),"")</f>
        <v/>
      </c>
      <c r="CB1257" s="43" t="str">
        <f t="shared" si="393"/>
        <v/>
      </c>
      <c r="CC1257" s="122" t="str">
        <f>IF($BZ1257="","",SUM($BZ$2:$BZ1257))</f>
        <v/>
      </c>
      <c r="CD1257" s="43" t="str">
        <f>IF($BZ1257="","",$BU$19*(SUM($BZ$2:$BZ1257)))</f>
        <v/>
      </c>
    </row>
    <row r="1258" spans="1:82">
      <c r="A1258" s="4" t="str">
        <f t="shared" si="394"/>
        <v/>
      </c>
      <c r="B1258" s="21" t="str">
        <f>IF(Investments_Import!A1258="","",Investments_Import!A1258)</f>
        <v/>
      </c>
      <c r="C1258" s="22" t="str">
        <f t="shared" si="387"/>
        <v/>
      </c>
      <c r="D1258" s="51" t="str">
        <f t="shared" si="395"/>
        <v/>
      </c>
      <c r="E1258" s="3" t="str">
        <f>IF(Investments_Import!B1258="","",Investments_Import!B1258)</f>
        <v/>
      </c>
      <c r="F1258" s="54" t="str">
        <f t="shared" si="396"/>
        <v xml:space="preserve"> </v>
      </c>
      <c r="G1258" s="54" t="str">
        <f>IF($B1258="","",COUNTIF($F$2:$F1258,$F1258))</f>
        <v/>
      </c>
      <c r="H1258" s="53" t="str">
        <f t="shared" si="397"/>
        <v xml:space="preserve">  </v>
      </c>
      <c r="I1258" s="3" t="str">
        <f>IF(Investments_Import!C1258="","",Investments_Import!C1258)</f>
        <v/>
      </c>
      <c r="J1258" s="108" t="str">
        <f>IF(Investments_Import!D1258="","",Investments_Import!D1258)</f>
        <v/>
      </c>
      <c r="K1258" s="108" t="str">
        <f t="shared" si="398"/>
        <v/>
      </c>
      <c r="L1258" s="47" t="str">
        <f>IF(Investments_Import!E1258="","",Investments_Import!E1258)</f>
        <v/>
      </c>
      <c r="M1258" s="47" t="str">
        <f t="shared" si="388"/>
        <v/>
      </c>
      <c r="N1258" s="31" t="str">
        <f>IF(Investments_Import!F1258="","",Investments_Import!F1258)</f>
        <v/>
      </c>
      <c r="O1258" s="31" t="str">
        <f t="shared" si="389"/>
        <v/>
      </c>
      <c r="P1258" s="3" t="str">
        <f>IF(Investments_Import!G1258="","",Investments_Import!G1258)</f>
        <v/>
      </c>
      <c r="Q1258" s="3" t="str">
        <f>IF(Investments_Import!H1258="","",Investments_Import!H1258)</f>
        <v/>
      </c>
      <c r="R1258" s="37" t="str">
        <f t="shared" si="390"/>
        <v/>
      </c>
      <c r="S1258" s="37" t="str">
        <f t="shared" si="391"/>
        <v/>
      </c>
      <c r="U1258" s="36" t="str">
        <f>IF(Mining_Import!A1258="","",Mining_Import!A1258)</f>
        <v/>
      </c>
      <c r="V1258" s="22" t="str">
        <f t="shared" si="399"/>
        <v/>
      </c>
      <c r="W1258" s="127" t="str">
        <f t="shared" si="400"/>
        <v/>
      </c>
      <c r="X1258" s="127" t="str">
        <f t="shared" si="401"/>
        <v/>
      </c>
      <c r="Y1258" s="127" t="str">
        <f t="shared" si="402"/>
        <v/>
      </c>
      <c r="Z1258" s="36" t="str">
        <f>IF(Mining_Import!B1258="","",Mining_Import!B1258)</f>
        <v/>
      </c>
      <c r="AA1258" s="184" t="str">
        <f>IF(Mining_Import!$C1258="","",Mining_Import!$C1258)</f>
        <v/>
      </c>
      <c r="AB1258" s="122" t="str">
        <f t="shared" si="403"/>
        <v/>
      </c>
      <c r="AC1258" s="122" t="str">
        <f>IF($Y1258&gt;Dashboard!$Q$19,$AB1258,"")</f>
        <v/>
      </c>
      <c r="AD1258" s="43" t="str">
        <f t="shared" si="404"/>
        <v/>
      </c>
      <c r="AE1258" s="36" t="str">
        <f>IF(Mining_Import!D1258="","",Mining_Import!D1258)</f>
        <v/>
      </c>
      <c r="AF1258" s="36" t="str">
        <f>IF(Mining_Import!E1258="","",Mining_Import!E1258)</f>
        <v/>
      </c>
      <c r="AG1258" s="36" t="str">
        <f>IF(Mining_Import!F1258="","",Mining_Import!F1258)</f>
        <v/>
      </c>
      <c r="AH1258" s="36" t="str">
        <f>IF(Mining_Import!G1258="","",Mining_Import!G1258)</f>
        <v/>
      </c>
      <c r="AI1258" s="36" t="str">
        <f>IF(Mining_Import!H1258="","",Mining_Import!H1258)</f>
        <v/>
      </c>
      <c r="AJ1258" s="36" t="str">
        <f>IF(Mining_Import!I1258="","",Mining_Import!I1258)</f>
        <v/>
      </c>
      <c r="BY1258" s="120" t="str">
        <f t="shared" si="392"/>
        <v/>
      </c>
      <c r="BZ1258" s="184" t="str">
        <f t="shared" si="405"/>
        <v/>
      </c>
      <c r="CA1258" s="37" t="str">
        <f>IFERROR(VLOOKUP($BY1258,Account_Value!$C$2:$F$2500,4,0),"")</f>
        <v/>
      </c>
      <c r="CB1258" s="43" t="str">
        <f t="shared" si="393"/>
        <v/>
      </c>
      <c r="CC1258" s="122" t="str">
        <f>IF($BZ1258="","",SUM($BZ$2:$BZ1258))</f>
        <v/>
      </c>
      <c r="CD1258" s="43" t="str">
        <f>IF($BZ1258="","",$BU$19*(SUM($BZ$2:$BZ1258)))</f>
        <v/>
      </c>
    </row>
    <row r="1259" spans="1:82">
      <c r="A1259" s="4" t="str">
        <f t="shared" si="394"/>
        <v/>
      </c>
      <c r="B1259" s="21" t="str">
        <f>IF(Investments_Import!A1259="","",Investments_Import!A1259)</f>
        <v/>
      </c>
      <c r="C1259" s="22" t="str">
        <f t="shared" si="387"/>
        <v/>
      </c>
      <c r="D1259" s="51" t="str">
        <f t="shared" si="395"/>
        <v/>
      </c>
      <c r="E1259" s="3" t="str">
        <f>IF(Investments_Import!B1259="","",Investments_Import!B1259)</f>
        <v/>
      </c>
      <c r="F1259" s="54" t="str">
        <f t="shared" si="396"/>
        <v xml:space="preserve"> </v>
      </c>
      <c r="G1259" s="54" t="str">
        <f>IF($B1259="","",COUNTIF($F$2:$F1259,$F1259))</f>
        <v/>
      </c>
      <c r="H1259" s="53" t="str">
        <f t="shared" si="397"/>
        <v xml:space="preserve">  </v>
      </c>
      <c r="I1259" s="3" t="str">
        <f>IF(Investments_Import!C1259="","",Investments_Import!C1259)</f>
        <v/>
      </c>
      <c r="J1259" s="108" t="str">
        <f>IF(Investments_Import!D1259="","",Investments_Import!D1259)</f>
        <v/>
      </c>
      <c r="K1259" s="108" t="str">
        <f t="shared" si="398"/>
        <v/>
      </c>
      <c r="L1259" s="47" t="str">
        <f>IF(Investments_Import!E1259="","",Investments_Import!E1259)</f>
        <v/>
      </c>
      <c r="M1259" s="47" t="str">
        <f t="shared" si="388"/>
        <v/>
      </c>
      <c r="N1259" s="31" t="str">
        <f>IF(Investments_Import!F1259="","",Investments_Import!F1259)</f>
        <v/>
      </c>
      <c r="O1259" s="31" t="str">
        <f t="shared" si="389"/>
        <v/>
      </c>
      <c r="P1259" s="3" t="str">
        <f>IF(Investments_Import!G1259="","",Investments_Import!G1259)</f>
        <v/>
      </c>
      <c r="Q1259" s="3" t="str">
        <f>IF(Investments_Import!H1259="","",Investments_Import!H1259)</f>
        <v/>
      </c>
      <c r="R1259" s="37" t="str">
        <f t="shared" si="390"/>
        <v/>
      </c>
      <c r="S1259" s="37" t="str">
        <f t="shared" si="391"/>
        <v/>
      </c>
      <c r="U1259" s="36" t="str">
        <f>IF(Mining_Import!A1259="","",Mining_Import!A1259)</f>
        <v/>
      </c>
      <c r="V1259" s="22" t="str">
        <f t="shared" si="399"/>
        <v/>
      </c>
      <c r="W1259" s="127" t="str">
        <f t="shared" si="400"/>
        <v/>
      </c>
      <c r="X1259" s="127" t="str">
        <f t="shared" si="401"/>
        <v/>
      </c>
      <c r="Y1259" s="127" t="str">
        <f t="shared" si="402"/>
        <v/>
      </c>
      <c r="Z1259" s="36" t="str">
        <f>IF(Mining_Import!B1259="","",Mining_Import!B1259)</f>
        <v/>
      </c>
      <c r="AA1259" s="184" t="str">
        <f>IF(Mining_Import!$C1259="","",Mining_Import!$C1259)</f>
        <v/>
      </c>
      <c r="AB1259" s="122" t="str">
        <f t="shared" si="403"/>
        <v/>
      </c>
      <c r="AC1259" s="122" t="str">
        <f>IF($Y1259&gt;Dashboard!$Q$19,$AB1259,"")</f>
        <v/>
      </c>
      <c r="AD1259" s="43" t="str">
        <f t="shared" si="404"/>
        <v/>
      </c>
      <c r="AE1259" s="36" t="str">
        <f>IF(Mining_Import!D1259="","",Mining_Import!D1259)</f>
        <v/>
      </c>
      <c r="AF1259" s="36" t="str">
        <f>IF(Mining_Import!E1259="","",Mining_Import!E1259)</f>
        <v/>
      </c>
      <c r="AG1259" s="36" t="str">
        <f>IF(Mining_Import!F1259="","",Mining_Import!F1259)</f>
        <v/>
      </c>
      <c r="AH1259" s="36" t="str">
        <f>IF(Mining_Import!G1259="","",Mining_Import!G1259)</f>
        <v/>
      </c>
      <c r="AI1259" s="36" t="str">
        <f>IF(Mining_Import!H1259="","",Mining_Import!H1259)</f>
        <v/>
      </c>
      <c r="AJ1259" s="36" t="str">
        <f>IF(Mining_Import!I1259="","",Mining_Import!I1259)</f>
        <v/>
      </c>
      <c r="BY1259" s="120" t="str">
        <f t="shared" si="392"/>
        <v/>
      </c>
      <c r="BZ1259" s="184" t="str">
        <f t="shared" si="405"/>
        <v/>
      </c>
      <c r="CA1259" s="37" t="str">
        <f>IFERROR(VLOOKUP($BY1259,Account_Value!$C$2:$F$2500,4,0),"")</f>
        <v/>
      </c>
      <c r="CB1259" s="43" t="str">
        <f t="shared" si="393"/>
        <v/>
      </c>
      <c r="CC1259" s="122" t="str">
        <f>IF($BZ1259="","",SUM($BZ$2:$BZ1259))</f>
        <v/>
      </c>
      <c r="CD1259" s="43" t="str">
        <f>IF($BZ1259="","",$BU$19*(SUM($BZ$2:$BZ1259)))</f>
        <v/>
      </c>
    </row>
    <row r="1260" spans="1:82">
      <c r="A1260" s="4" t="str">
        <f t="shared" si="394"/>
        <v/>
      </c>
      <c r="B1260" s="21" t="str">
        <f>IF(Investments_Import!A1260="","",Investments_Import!A1260)</f>
        <v/>
      </c>
      <c r="C1260" s="22" t="str">
        <f t="shared" si="387"/>
        <v/>
      </c>
      <c r="D1260" s="51" t="str">
        <f t="shared" si="395"/>
        <v/>
      </c>
      <c r="E1260" s="3" t="str">
        <f>IF(Investments_Import!B1260="","",Investments_Import!B1260)</f>
        <v/>
      </c>
      <c r="F1260" s="54" t="str">
        <f t="shared" si="396"/>
        <v xml:space="preserve"> </v>
      </c>
      <c r="G1260" s="54" t="str">
        <f>IF($B1260="","",COUNTIF($F$2:$F1260,$F1260))</f>
        <v/>
      </c>
      <c r="H1260" s="53" t="str">
        <f t="shared" si="397"/>
        <v xml:space="preserve">  </v>
      </c>
      <c r="I1260" s="3" t="str">
        <f>IF(Investments_Import!C1260="","",Investments_Import!C1260)</f>
        <v/>
      </c>
      <c r="J1260" s="108" t="str">
        <f>IF(Investments_Import!D1260="","",Investments_Import!D1260)</f>
        <v/>
      </c>
      <c r="K1260" s="108" t="str">
        <f t="shared" si="398"/>
        <v/>
      </c>
      <c r="L1260" s="47" t="str">
        <f>IF(Investments_Import!E1260="","",Investments_Import!E1260)</f>
        <v/>
      </c>
      <c r="M1260" s="47" t="str">
        <f t="shared" si="388"/>
        <v/>
      </c>
      <c r="N1260" s="31" t="str">
        <f>IF(Investments_Import!F1260="","",Investments_Import!F1260)</f>
        <v/>
      </c>
      <c r="O1260" s="31" t="str">
        <f t="shared" si="389"/>
        <v/>
      </c>
      <c r="P1260" s="3" t="str">
        <f>IF(Investments_Import!G1260="","",Investments_Import!G1260)</f>
        <v/>
      </c>
      <c r="Q1260" s="3" t="str">
        <f>IF(Investments_Import!H1260="","",Investments_Import!H1260)</f>
        <v/>
      </c>
      <c r="R1260" s="37" t="str">
        <f t="shared" si="390"/>
        <v/>
      </c>
      <c r="S1260" s="37" t="str">
        <f t="shared" si="391"/>
        <v/>
      </c>
      <c r="U1260" s="36" t="str">
        <f>IF(Mining_Import!A1260="","",Mining_Import!A1260)</f>
        <v/>
      </c>
      <c r="V1260" s="22" t="str">
        <f t="shared" si="399"/>
        <v/>
      </c>
      <c r="W1260" s="127" t="str">
        <f t="shared" si="400"/>
        <v/>
      </c>
      <c r="X1260" s="127" t="str">
        <f t="shared" si="401"/>
        <v/>
      </c>
      <c r="Y1260" s="127" t="str">
        <f t="shared" si="402"/>
        <v/>
      </c>
      <c r="Z1260" s="36" t="str">
        <f>IF(Mining_Import!B1260="","",Mining_Import!B1260)</f>
        <v/>
      </c>
      <c r="AA1260" s="184" t="str">
        <f>IF(Mining_Import!$C1260="","",Mining_Import!$C1260)</f>
        <v/>
      </c>
      <c r="AB1260" s="122" t="str">
        <f t="shared" si="403"/>
        <v/>
      </c>
      <c r="AC1260" s="122" t="str">
        <f>IF($Y1260&gt;Dashboard!$Q$19,$AB1260,"")</f>
        <v/>
      </c>
      <c r="AD1260" s="43" t="str">
        <f t="shared" si="404"/>
        <v/>
      </c>
      <c r="AE1260" s="36" t="str">
        <f>IF(Mining_Import!D1260="","",Mining_Import!D1260)</f>
        <v/>
      </c>
      <c r="AF1260" s="36" t="str">
        <f>IF(Mining_Import!E1260="","",Mining_Import!E1260)</f>
        <v/>
      </c>
      <c r="AG1260" s="36" t="str">
        <f>IF(Mining_Import!F1260="","",Mining_Import!F1260)</f>
        <v/>
      </c>
      <c r="AH1260" s="36" t="str">
        <f>IF(Mining_Import!G1260="","",Mining_Import!G1260)</f>
        <v/>
      </c>
      <c r="AI1260" s="36" t="str">
        <f>IF(Mining_Import!H1260="","",Mining_Import!H1260)</f>
        <v/>
      </c>
      <c r="AJ1260" s="36" t="str">
        <f>IF(Mining_Import!I1260="","",Mining_Import!I1260)</f>
        <v/>
      </c>
      <c r="BY1260" s="120" t="str">
        <f t="shared" si="392"/>
        <v/>
      </c>
      <c r="BZ1260" s="184" t="str">
        <f t="shared" si="405"/>
        <v/>
      </c>
      <c r="CA1260" s="37" t="str">
        <f>IFERROR(VLOOKUP($BY1260,Account_Value!$C$2:$F$2500,4,0),"")</f>
        <v/>
      </c>
      <c r="CB1260" s="43" t="str">
        <f t="shared" si="393"/>
        <v/>
      </c>
      <c r="CC1260" s="122" t="str">
        <f>IF($BZ1260="","",SUM($BZ$2:$BZ1260))</f>
        <v/>
      </c>
      <c r="CD1260" s="43" t="str">
        <f>IF($BZ1260="","",$BU$19*(SUM($BZ$2:$BZ1260)))</f>
        <v/>
      </c>
    </row>
    <row r="1261" spans="1:82">
      <c r="A1261" s="4" t="str">
        <f t="shared" si="394"/>
        <v/>
      </c>
      <c r="B1261" s="21" t="str">
        <f>IF(Investments_Import!A1261="","",Investments_Import!A1261)</f>
        <v/>
      </c>
      <c r="C1261" s="22" t="str">
        <f t="shared" si="387"/>
        <v/>
      </c>
      <c r="D1261" s="51" t="str">
        <f t="shared" si="395"/>
        <v/>
      </c>
      <c r="E1261" s="3" t="str">
        <f>IF(Investments_Import!B1261="","",Investments_Import!B1261)</f>
        <v/>
      </c>
      <c r="F1261" s="54" t="str">
        <f t="shared" si="396"/>
        <v xml:space="preserve"> </v>
      </c>
      <c r="G1261" s="54" t="str">
        <f>IF($B1261="","",COUNTIF($F$2:$F1261,$F1261))</f>
        <v/>
      </c>
      <c r="H1261" s="53" t="str">
        <f t="shared" si="397"/>
        <v xml:space="preserve">  </v>
      </c>
      <c r="I1261" s="3" t="str">
        <f>IF(Investments_Import!C1261="","",Investments_Import!C1261)</f>
        <v/>
      </c>
      <c r="J1261" s="108" t="str">
        <f>IF(Investments_Import!D1261="","",Investments_Import!D1261)</f>
        <v/>
      </c>
      <c r="K1261" s="108" t="str">
        <f t="shared" si="398"/>
        <v/>
      </c>
      <c r="L1261" s="47" t="str">
        <f>IF(Investments_Import!E1261="","",Investments_Import!E1261)</f>
        <v/>
      </c>
      <c r="M1261" s="47" t="str">
        <f t="shared" si="388"/>
        <v/>
      </c>
      <c r="N1261" s="31" t="str">
        <f>IF(Investments_Import!F1261="","",Investments_Import!F1261)</f>
        <v/>
      </c>
      <c r="O1261" s="31" t="str">
        <f t="shared" si="389"/>
        <v/>
      </c>
      <c r="P1261" s="3" t="str">
        <f>IF(Investments_Import!G1261="","",Investments_Import!G1261)</f>
        <v/>
      </c>
      <c r="Q1261" s="3" t="str">
        <f>IF(Investments_Import!H1261="","",Investments_Import!H1261)</f>
        <v/>
      </c>
      <c r="R1261" s="37" t="str">
        <f t="shared" si="390"/>
        <v/>
      </c>
      <c r="S1261" s="37" t="str">
        <f t="shared" si="391"/>
        <v/>
      </c>
      <c r="U1261" s="36" t="str">
        <f>IF(Mining_Import!A1261="","",Mining_Import!A1261)</f>
        <v/>
      </c>
      <c r="V1261" s="22" t="str">
        <f t="shared" si="399"/>
        <v/>
      </c>
      <c r="W1261" s="127" t="str">
        <f t="shared" si="400"/>
        <v/>
      </c>
      <c r="X1261" s="127" t="str">
        <f t="shared" si="401"/>
        <v/>
      </c>
      <c r="Y1261" s="127" t="str">
        <f t="shared" si="402"/>
        <v/>
      </c>
      <c r="Z1261" s="36" t="str">
        <f>IF(Mining_Import!B1261="","",Mining_Import!B1261)</f>
        <v/>
      </c>
      <c r="AA1261" s="184" t="str">
        <f>IF(Mining_Import!$C1261="","",Mining_Import!$C1261)</f>
        <v/>
      </c>
      <c r="AB1261" s="122" t="str">
        <f t="shared" si="403"/>
        <v/>
      </c>
      <c r="AC1261" s="122" t="str">
        <f>IF($Y1261&gt;Dashboard!$Q$19,$AB1261,"")</f>
        <v/>
      </c>
      <c r="AD1261" s="43" t="str">
        <f t="shared" si="404"/>
        <v/>
      </c>
      <c r="AE1261" s="36" t="str">
        <f>IF(Mining_Import!D1261="","",Mining_Import!D1261)</f>
        <v/>
      </c>
      <c r="AF1261" s="36" t="str">
        <f>IF(Mining_Import!E1261="","",Mining_Import!E1261)</f>
        <v/>
      </c>
      <c r="AG1261" s="36" t="str">
        <f>IF(Mining_Import!F1261="","",Mining_Import!F1261)</f>
        <v/>
      </c>
      <c r="AH1261" s="36" t="str">
        <f>IF(Mining_Import!G1261="","",Mining_Import!G1261)</f>
        <v/>
      </c>
      <c r="AI1261" s="36" t="str">
        <f>IF(Mining_Import!H1261="","",Mining_Import!H1261)</f>
        <v/>
      </c>
      <c r="AJ1261" s="36" t="str">
        <f>IF(Mining_Import!I1261="","",Mining_Import!I1261)</f>
        <v/>
      </c>
      <c r="BY1261" s="120" t="str">
        <f t="shared" si="392"/>
        <v/>
      </c>
      <c r="BZ1261" s="184" t="str">
        <f t="shared" si="405"/>
        <v/>
      </c>
      <c r="CA1261" s="37" t="str">
        <f>IFERROR(VLOOKUP($BY1261,Account_Value!$C$2:$F$2500,4,0),"")</f>
        <v/>
      </c>
      <c r="CB1261" s="43" t="str">
        <f t="shared" si="393"/>
        <v/>
      </c>
      <c r="CC1261" s="122" t="str">
        <f>IF($BZ1261="","",SUM($BZ$2:$BZ1261))</f>
        <v/>
      </c>
      <c r="CD1261" s="43" t="str">
        <f>IF($BZ1261="","",$BU$19*(SUM($BZ$2:$BZ1261)))</f>
        <v/>
      </c>
    </row>
    <row r="1262" spans="1:82">
      <c r="A1262" s="4" t="str">
        <f t="shared" si="394"/>
        <v/>
      </c>
      <c r="B1262" s="21" t="str">
        <f>IF(Investments_Import!A1262="","",Investments_Import!A1262)</f>
        <v/>
      </c>
      <c r="C1262" s="22" t="str">
        <f t="shared" si="387"/>
        <v/>
      </c>
      <c r="D1262" s="51" t="str">
        <f t="shared" si="395"/>
        <v/>
      </c>
      <c r="E1262" s="3" t="str">
        <f>IF(Investments_Import!B1262="","",Investments_Import!B1262)</f>
        <v/>
      </c>
      <c r="F1262" s="54" t="str">
        <f t="shared" si="396"/>
        <v xml:space="preserve"> </v>
      </c>
      <c r="G1262" s="54" t="str">
        <f>IF($B1262="","",COUNTIF($F$2:$F1262,$F1262))</f>
        <v/>
      </c>
      <c r="H1262" s="53" t="str">
        <f t="shared" si="397"/>
        <v xml:space="preserve">  </v>
      </c>
      <c r="I1262" s="3" t="str">
        <f>IF(Investments_Import!C1262="","",Investments_Import!C1262)</f>
        <v/>
      </c>
      <c r="J1262" s="108" t="str">
        <f>IF(Investments_Import!D1262="","",Investments_Import!D1262)</f>
        <v/>
      </c>
      <c r="K1262" s="108" t="str">
        <f t="shared" si="398"/>
        <v/>
      </c>
      <c r="L1262" s="47" t="str">
        <f>IF(Investments_Import!E1262="","",Investments_Import!E1262)</f>
        <v/>
      </c>
      <c r="M1262" s="47" t="str">
        <f t="shared" si="388"/>
        <v/>
      </c>
      <c r="N1262" s="31" t="str">
        <f>IF(Investments_Import!F1262="","",Investments_Import!F1262)</f>
        <v/>
      </c>
      <c r="O1262" s="31" t="str">
        <f t="shared" si="389"/>
        <v/>
      </c>
      <c r="P1262" s="3" t="str">
        <f>IF(Investments_Import!G1262="","",Investments_Import!G1262)</f>
        <v/>
      </c>
      <c r="Q1262" s="3" t="str">
        <f>IF(Investments_Import!H1262="","",Investments_Import!H1262)</f>
        <v/>
      </c>
      <c r="R1262" s="37" t="str">
        <f t="shared" si="390"/>
        <v/>
      </c>
      <c r="S1262" s="37" t="str">
        <f t="shared" si="391"/>
        <v/>
      </c>
      <c r="U1262" s="36" t="str">
        <f>IF(Mining_Import!A1262="","",Mining_Import!A1262)</f>
        <v/>
      </c>
      <c r="V1262" s="22" t="str">
        <f t="shared" si="399"/>
        <v/>
      </c>
      <c r="W1262" s="127" t="str">
        <f t="shared" si="400"/>
        <v/>
      </c>
      <c r="X1262" s="127" t="str">
        <f t="shared" si="401"/>
        <v/>
      </c>
      <c r="Y1262" s="127" t="str">
        <f t="shared" si="402"/>
        <v/>
      </c>
      <c r="Z1262" s="36" t="str">
        <f>IF(Mining_Import!B1262="","",Mining_Import!B1262)</f>
        <v/>
      </c>
      <c r="AA1262" s="184" t="str">
        <f>IF(Mining_Import!$C1262="","",Mining_Import!$C1262)</f>
        <v/>
      </c>
      <c r="AB1262" s="122" t="str">
        <f t="shared" si="403"/>
        <v/>
      </c>
      <c r="AC1262" s="122" t="str">
        <f>IF($Y1262&gt;Dashboard!$Q$19,$AB1262,"")</f>
        <v/>
      </c>
      <c r="AD1262" s="43" t="str">
        <f t="shared" si="404"/>
        <v/>
      </c>
      <c r="AE1262" s="36" t="str">
        <f>IF(Mining_Import!D1262="","",Mining_Import!D1262)</f>
        <v/>
      </c>
      <c r="AF1262" s="36" t="str">
        <f>IF(Mining_Import!E1262="","",Mining_Import!E1262)</f>
        <v/>
      </c>
      <c r="AG1262" s="36" t="str">
        <f>IF(Mining_Import!F1262="","",Mining_Import!F1262)</f>
        <v/>
      </c>
      <c r="AH1262" s="36" t="str">
        <f>IF(Mining_Import!G1262="","",Mining_Import!G1262)</f>
        <v/>
      </c>
      <c r="AI1262" s="36" t="str">
        <f>IF(Mining_Import!H1262="","",Mining_Import!H1262)</f>
        <v/>
      </c>
      <c r="AJ1262" s="36" t="str">
        <f>IF(Mining_Import!I1262="","",Mining_Import!I1262)</f>
        <v/>
      </c>
      <c r="BY1262" s="120" t="str">
        <f t="shared" si="392"/>
        <v/>
      </c>
      <c r="BZ1262" s="184" t="str">
        <f t="shared" si="405"/>
        <v/>
      </c>
      <c r="CA1262" s="37" t="str">
        <f>IFERROR(VLOOKUP($BY1262,Account_Value!$C$2:$F$2500,4,0),"")</f>
        <v/>
      </c>
      <c r="CB1262" s="43" t="str">
        <f t="shared" si="393"/>
        <v/>
      </c>
      <c r="CC1262" s="122" t="str">
        <f>IF($BZ1262="","",SUM($BZ$2:$BZ1262))</f>
        <v/>
      </c>
      <c r="CD1262" s="43" t="str">
        <f>IF($BZ1262="","",$BU$19*(SUM($BZ$2:$BZ1262)))</f>
        <v/>
      </c>
    </row>
    <row r="1263" spans="1:82">
      <c r="A1263" s="4" t="str">
        <f t="shared" si="394"/>
        <v/>
      </c>
      <c r="B1263" s="21" t="str">
        <f>IF(Investments_Import!A1263="","",Investments_Import!A1263)</f>
        <v/>
      </c>
      <c r="C1263" s="22" t="str">
        <f t="shared" si="387"/>
        <v/>
      </c>
      <c r="D1263" s="51" t="str">
        <f t="shared" si="395"/>
        <v/>
      </c>
      <c r="E1263" s="3" t="str">
        <f>IF(Investments_Import!B1263="","",Investments_Import!B1263)</f>
        <v/>
      </c>
      <c r="F1263" s="54" t="str">
        <f t="shared" si="396"/>
        <v xml:space="preserve"> </v>
      </c>
      <c r="G1263" s="54" t="str">
        <f>IF($B1263="","",COUNTIF($F$2:$F1263,$F1263))</f>
        <v/>
      </c>
      <c r="H1263" s="53" t="str">
        <f t="shared" si="397"/>
        <v xml:space="preserve">  </v>
      </c>
      <c r="I1263" s="3" t="str">
        <f>IF(Investments_Import!C1263="","",Investments_Import!C1263)</f>
        <v/>
      </c>
      <c r="J1263" s="108" t="str">
        <f>IF(Investments_Import!D1263="","",Investments_Import!D1263)</f>
        <v/>
      </c>
      <c r="K1263" s="108" t="str">
        <f t="shared" si="398"/>
        <v/>
      </c>
      <c r="L1263" s="47" t="str">
        <f>IF(Investments_Import!E1263="","",Investments_Import!E1263)</f>
        <v/>
      </c>
      <c r="M1263" s="47" t="str">
        <f t="shared" si="388"/>
        <v/>
      </c>
      <c r="N1263" s="31" t="str">
        <f>IF(Investments_Import!F1263="","",Investments_Import!F1263)</f>
        <v/>
      </c>
      <c r="O1263" s="31" t="str">
        <f t="shared" si="389"/>
        <v/>
      </c>
      <c r="P1263" s="3" t="str">
        <f>IF(Investments_Import!G1263="","",Investments_Import!G1263)</f>
        <v/>
      </c>
      <c r="Q1263" s="3" t="str">
        <f>IF(Investments_Import!H1263="","",Investments_Import!H1263)</f>
        <v/>
      </c>
      <c r="R1263" s="37" t="str">
        <f t="shared" si="390"/>
        <v/>
      </c>
      <c r="S1263" s="37" t="str">
        <f t="shared" si="391"/>
        <v/>
      </c>
      <c r="U1263" s="36" t="str">
        <f>IF(Mining_Import!A1263="","",Mining_Import!A1263)</f>
        <v/>
      </c>
      <c r="V1263" s="22" t="str">
        <f t="shared" si="399"/>
        <v/>
      </c>
      <c r="W1263" s="127" t="str">
        <f t="shared" si="400"/>
        <v/>
      </c>
      <c r="X1263" s="127" t="str">
        <f t="shared" si="401"/>
        <v/>
      </c>
      <c r="Y1263" s="127" t="str">
        <f t="shared" si="402"/>
        <v/>
      </c>
      <c r="Z1263" s="36" t="str">
        <f>IF(Mining_Import!B1263="","",Mining_Import!B1263)</f>
        <v/>
      </c>
      <c r="AA1263" s="184" t="str">
        <f>IF(Mining_Import!$C1263="","",Mining_Import!$C1263)</f>
        <v/>
      </c>
      <c r="AB1263" s="122" t="str">
        <f t="shared" si="403"/>
        <v/>
      </c>
      <c r="AC1263" s="122" t="str">
        <f>IF($Y1263&gt;Dashboard!$Q$19,$AB1263,"")</f>
        <v/>
      </c>
      <c r="AD1263" s="43" t="str">
        <f t="shared" si="404"/>
        <v/>
      </c>
      <c r="AE1263" s="36" t="str">
        <f>IF(Mining_Import!D1263="","",Mining_Import!D1263)</f>
        <v/>
      </c>
      <c r="AF1263" s="36" t="str">
        <f>IF(Mining_Import!E1263="","",Mining_Import!E1263)</f>
        <v/>
      </c>
      <c r="AG1263" s="36" t="str">
        <f>IF(Mining_Import!F1263="","",Mining_Import!F1263)</f>
        <v/>
      </c>
      <c r="AH1263" s="36" t="str">
        <f>IF(Mining_Import!G1263="","",Mining_Import!G1263)</f>
        <v/>
      </c>
      <c r="AI1263" s="36" t="str">
        <f>IF(Mining_Import!H1263="","",Mining_Import!H1263)</f>
        <v/>
      </c>
      <c r="AJ1263" s="36" t="str">
        <f>IF(Mining_Import!I1263="","",Mining_Import!I1263)</f>
        <v/>
      </c>
      <c r="BY1263" s="120" t="str">
        <f t="shared" si="392"/>
        <v/>
      </c>
      <c r="BZ1263" s="184" t="str">
        <f t="shared" si="405"/>
        <v/>
      </c>
      <c r="CA1263" s="37" t="str">
        <f>IFERROR(VLOOKUP($BY1263,Account_Value!$C$2:$F$2500,4,0),"")</f>
        <v/>
      </c>
      <c r="CB1263" s="43" t="str">
        <f t="shared" si="393"/>
        <v/>
      </c>
      <c r="CC1263" s="122" t="str">
        <f>IF($BZ1263="","",SUM($BZ$2:$BZ1263))</f>
        <v/>
      </c>
      <c r="CD1263" s="43" t="str">
        <f>IF($BZ1263="","",$BU$19*(SUM($BZ$2:$BZ1263)))</f>
        <v/>
      </c>
    </row>
    <row r="1264" spans="1:82">
      <c r="A1264" s="4" t="str">
        <f t="shared" si="394"/>
        <v/>
      </c>
      <c r="B1264" s="21" t="str">
        <f>IF(Investments_Import!A1264="","",Investments_Import!A1264)</f>
        <v/>
      </c>
      <c r="C1264" s="22" t="str">
        <f t="shared" si="387"/>
        <v/>
      </c>
      <c r="D1264" s="51" t="str">
        <f t="shared" si="395"/>
        <v/>
      </c>
      <c r="E1264" s="3" t="str">
        <f>IF(Investments_Import!B1264="","",Investments_Import!B1264)</f>
        <v/>
      </c>
      <c r="F1264" s="54" t="str">
        <f t="shared" si="396"/>
        <v xml:space="preserve"> </v>
      </c>
      <c r="G1264" s="54" t="str">
        <f>IF($B1264="","",COUNTIF($F$2:$F1264,$F1264))</f>
        <v/>
      </c>
      <c r="H1264" s="53" t="str">
        <f t="shared" si="397"/>
        <v xml:space="preserve">  </v>
      </c>
      <c r="I1264" s="3" t="str">
        <f>IF(Investments_Import!C1264="","",Investments_Import!C1264)</f>
        <v/>
      </c>
      <c r="J1264" s="108" t="str">
        <f>IF(Investments_Import!D1264="","",Investments_Import!D1264)</f>
        <v/>
      </c>
      <c r="K1264" s="108" t="str">
        <f t="shared" si="398"/>
        <v/>
      </c>
      <c r="L1264" s="47" t="str">
        <f>IF(Investments_Import!E1264="","",Investments_Import!E1264)</f>
        <v/>
      </c>
      <c r="M1264" s="47" t="str">
        <f t="shared" si="388"/>
        <v/>
      </c>
      <c r="N1264" s="31" t="str">
        <f>IF(Investments_Import!F1264="","",Investments_Import!F1264)</f>
        <v/>
      </c>
      <c r="O1264" s="31" t="str">
        <f t="shared" si="389"/>
        <v/>
      </c>
      <c r="P1264" s="3" t="str">
        <f>IF(Investments_Import!G1264="","",Investments_Import!G1264)</f>
        <v/>
      </c>
      <c r="Q1264" s="3" t="str">
        <f>IF(Investments_Import!H1264="","",Investments_Import!H1264)</f>
        <v/>
      </c>
      <c r="R1264" s="37" t="str">
        <f t="shared" si="390"/>
        <v/>
      </c>
      <c r="S1264" s="37" t="str">
        <f t="shared" si="391"/>
        <v/>
      </c>
      <c r="U1264" s="36" t="str">
        <f>IF(Mining_Import!A1264="","",Mining_Import!A1264)</f>
        <v/>
      </c>
      <c r="V1264" s="22" t="str">
        <f t="shared" si="399"/>
        <v/>
      </c>
      <c r="W1264" s="127" t="str">
        <f t="shared" si="400"/>
        <v/>
      </c>
      <c r="X1264" s="127" t="str">
        <f t="shared" si="401"/>
        <v/>
      </c>
      <c r="Y1264" s="127" t="str">
        <f t="shared" si="402"/>
        <v/>
      </c>
      <c r="Z1264" s="36" t="str">
        <f>IF(Mining_Import!B1264="","",Mining_Import!B1264)</f>
        <v/>
      </c>
      <c r="AA1264" s="184" t="str">
        <f>IF(Mining_Import!$C1264="","",Mining_Import!$C1264)</f>
        <v/>
      </c>
      <c r="AB1264" s="122" t="str">
        <f t="shared" si="403"/>
        <v/>
      </c>
      <c r="AC1264" s="122" t="str">
        <f>IF($Y1264&gt;Dashboard!$Q$19,$AB1264,"")</f>
        <v/>
      </c>
      <c r="AD1264" s="43" t="str">
        <f t="shared" si="404"/>
        <v/>
      </c>
      <c r="AE1264" s="36" t="str">
        <f>IF(Mining_Import!D1264="","",Mining_Import!D1264)</f>
        <v/>
      </c>
      <c r="AF1264" s="36" t="str">
        <f>IF(Mining_Import!E1264="","",Mining_Import!E1264)</f>
        <v/>
      </c>
      <c r="AG1264" s="36" t="str">
        <f>IF(Mining_Import!F1264="","",Mining_Import!F1264)</f>
        <v/>
      </c>
      <c r="AH1264" s="36" t="str">
        <f>IF(Mining_Import!G1264="","",Mining_Import!G1264)</f>
        <v/>
      </c>
      <c r="AI1264" s="36" t="str">
        <f>IF(Mining_Import!H1264="","",Mining_Import!H1264)</f>
        <v/>
      </c>
      <c r="AJ1264" s="36" t="str">
        <f>IF(Mining_Import!I1264="","",Mining_Import!I1264)</f>
        <v/>
      </c>
      <c r="BY1264" s="120" t="str">
        <f t="shared" si="392"/>
        <v/>
      </c>
      <c r="BZ1264" s="184" t="str">
        <f t="shared" si="405"/>
        <v/>
      </c>
      <c r="CA1264" s="37" t="str">
        <f>IFERROR(VLOOKUP($BY1264,Account_Value!$C$2:$F$2500,4,0),"")</f>
        <v/>
      </c>
      <c r="CB1264" s="43" t="str">
        <f t="shared" si="393"/>
        <v/>
      </c>
      <c r="CC1264" s="122" t="str">
        <f>IF($BZ1264="","",SUM($BZ$2:$BZ1264))</f>
        <v/>
      </c>
      <c r="CD1264" s="43" t="str">
        <f>IF($BZ1264="","",$BU$19*(SUM($BZ$2:$BZ1264)))</f>
        <v/>
      </c>
    </row>
    <row r="1265" spans="1:82">
      <c r="A1265" s="4" t="str">
        <f t="shared" si="394"/>
        <v/>
      </c>
      <c r="B1265" s="21" t="str">
        <f>IF(Investments_Import!A1265="","",Investments_Import!A1265)</f>
        <v/>
      </c>
      <c r="C1265" s="22" t="str">
        <f t="shared" si="387"/>
        <v/>
      </c>
      <c r="D1265" s="51" t="str">
        <f t="shared" si="395"/>
        <v/>
      </c>
      <c r="E1265" s="3" t="str">
        <f>IF(Investments_Import!B1265="","",Investments_Import!B1265)</f>
        <v/>
      </c>
      <c r="F1265" s="54" t="str">
        <f t="shared" si="396"/>
        <v xml:space="preserve"> </v>
      </c>
      <c r="G1265" s="54" t="str">
        <f>IF($B1265="","",COUNTIF($F$2:$F1265,$F1265))</f>
        <v/>
      </c>
      <c r="H1265" s="53" t="str">
        <f t="shared" si="397"/>
        <v xml:space="preserve">  </v>
      </c>
      <c r="I1265" s="3" t="str">
        <f>IF(Investments_Import!C1265="","",Investments_Import!C1265)</f>
        <v/>
      </c>
      <c r="J1265" s="108" t="str">
        <f>IF(Investments_Import!D1265="","",Investments_Import!D1265)</f>
        <v/>
      </c>
      <c r="K1265" s="108" t="str">
        <f t="shared" si="398"/>
        <v/>
      </c>
      <c r="L1265" s="47" t="str">
        <f>IF(Investments_Import!E1265="","",Investments_Import!E1265)</f>
        <v/>
      </c>
      <c r="M1265" s="47" t="str">
        <f t="shared" si="388"/>
        <v/>
      </c>
      <c r="N1265" s="31" t="str">
        <f>IF(Investments_Import!F1265="","",Investments_Import!F1265)</f>
        <v/>
      </c>
      <c r="O1265" s="31" t="str">
        <f t="shared" si="389"/>
        <v/>
      </c>
      <c r="P1265" s="3" t="str">
        <f>IF(Investments_Import!G1265="","",Investments_Import!G1265)</f>
        <v/>
      </c>
      <c r="Q1265" s="3" t="str">
        <f>IF(Investments_Import!H1265="","",Investments_Import!H1265)</f>
        <v/>
      </c>
      <c r="R1265" s="37" t="str">
        <f t="shared" si="390"/>
        <v/>
      </c>
      <c r="S1265" s="37" t="str">
        <f t="shared" si="391"/>
        <v/>
      </c>
      <c r="U1265" s="36" t="str">
        <f>IF(Mining_Import!A1265="","",Mining_Import!A1265)</f>
        <v/>
      </c>
      <c r="V1265" s="22" t="str">
        <f t="shared" si="399"/>
        <v/>
      </c>
      <c r="W1265" s="127" t="str">
        <f t="shared" si="400"/>
        <v/>
      </c>
      <c r="X1265" s="127" t="str">
        <f t="shared" si="401"/>
        <v/>
      </c>
      <c r="Y1265" s="127" t="str">
        <f t="shared" si="402"/>
        <v/>
      </c>
      <c r="Z1265" s="36" t="str">
        <f>IF(Mining_Import!B1265="","",Mining_Import!B1265)</f>
        <v/>
      </c>
      <c r="AA1265" s="184" t="str">
        <f>IF(Mining_Import!$C1265="","",Mining_Import!$C1265)</f>
        <v/>
      </c>
      <c r="AB1265" s="122" t="str">
        <f t="shared" si="403"/>
        <v/>
      </c>
      <c r="AC1265" s="122" t="str">
        <f>IF($Y1265&gt;Dashboard!$Q$19,$AB1265,"")</f>
        <v/>
      </c>
      <c r="AD1265" s="43" t="str">
        <f t="shared" si="404"/>
        <v/>
      </c>
      <c r="AE1265" s="36" t="str">
        <f>IF(Mining_Import!D1265="","",Mining_Import!D1265)</f>
        <v/>
      </c>
      <c r="AF1265" s="36" t="str">
        <f>IF(Mining_Import!E1265="","",Mining_Import!E1265)</f>
        <v/>
      </c>
      <c r="AG1265" s="36" t="str">
        <f>IF(Mining_Import!F1265="","",Mining_Import!F1265)</f>
        <v/>
      </c>
      <c r="AH1265" s="36" t="str">
        <f>IF(Mining_Import!G1265="","",Mining_Import!G1265)</f>
        <v/>
      </c>
      <c r="AI1265" s="36" t="str">
        <f>IF(Mining_Import!H1265="","",Mining_Import!H1265)</f>
        <v/>
      </c>
      <c r="AJ1265" s="36" t="str">
        <f>IF(Mining_Import!I1265="","",Mining_Import!I1265)</f>
        <v/>
      </c>
      <c r="BY1265" s="120" t="str">
        <f t="shared" si="392"/>
        <v/>
      </c>
      <c r="BZ1265" s="184" t="str">
        <f t="shared" si="405"/>
        <v/>
      </c>
      <c r="CA1265" s="37" t="str">
        <f>IFERROR(VLOOKUP($BY1265,Account_Value!$C$2:$F$2500,4,0),"")</f>
        <v/>
      </c>
      <c r="CB1265" s="43" t="str">
        <f t="shared" si="393"/>
        <v/>
      </c>
      <c r="CC1265" s="122" t="str">
        <f>IF($BZ1265="","",SUM($BZ$2:$BZ1265))</f>
        <v/>
      </c>
      <c r="CD1265" s="43" t="str">
        <f>IF($BZ1265="","",$BU$19*(SUM($BZ$2:$BZ1265)))</f>
        <v/>
      </c>
    </row>
    <row r="1266" spans="1:82">
      <c r="A1266" s="4" t="str">
        <f t="shared" si="394"/>
        <v/>
      </c>
      <c r="B1266" s="21" t="str">
        <f>IF(Investments_Import!A1266="","",Investments_Import!A1266)</f>
        <v/>
      </c>
      <c r="C1266" s="22" t="str">
        <f t="shared" si="387"/>
        <v/>
      </c>
      <c r="D1266" s="51" t="str">
        <f t="shared" si="395"/>
        <v/>
      </c>
      <c r="E1266" s="3" t="str">
        <f>IF(Investments_Import!B1266="","",Investments_Import!B1266)</f>
        <v/>
      </c>
      <c r="F1266" s="54" t="str">
        <f t="shared" si="396"/>
        <v xml:space="preserve"> </v>
      </c>
      <c r="G1266" s="54" t="str">
        <f>IF($B1266="","",COUNTIF($F$2:$F1266,$F1266))</f>
        <v/>
      </c>
      <c r="H1266" s="53" t="str">
        <f t="shared" si="397"/>
        <v xml:space="preserve">  </v>
      </c>
      <c r="I1266" s="3" t="str">
        <f>IF(Investments_Import!C1266="","",Investments_Import!C1266)</f>
        <v/>
      </c>
      <c r="J1266" s="108" t="str">
        <f>IF(Investments_Import!D1266="","",Investments_Import!D1266)</f>
        <v/>
      </c>
      <c r="K1266" s="108" t="str">
        <f t="shared" si="398"/>
        <v/>
      </c>
      <c r="L1266" s="47" t="str">
        <f>IF(Investments_Import!E1266="","",Investments_Import!E1266)</f>
        <v/>
      </c>
      <c r="M1266" s="47" t="str">
        <f t="shared" si="388"/>
        <v/>
      </c>
      <c r="N1266" s="31" t="str">
        <f>IF(Investments_Import!F1266="","",Investments_Import!F1266)</f>
        <v/>
      </c>
      <c r="O1266" s="31" t="str">
        <f t="shared" si="389"/>
        <v/>
      </c>
      <c r="P1266" s="3" t="str">
        <f>IF(Investments_Import!G1266="","",Investments_Import!G1266)</f>
        <v/>
      </c>
      <c r="Q1266" s="3" t="str">
        <f>IF(Investments_Import!H1266="","",Investments_Import!H1266)</f>
        <v/>
      </c>
      <c r="R1266" s="37" t="str">
        <f t="shared" si="390"/>
        <v/>
      </c>
      <c r="S1266" s="37" t="str">
        <f t="shared" si="391"/>
        <v/>
      </c>
      <c r="U1266" s="36" t="str">
        <f>IF(Mining_Import!A1266="","",Mining_Import!A1266)</f>
        <v/>
      </c>
      <c r="V1266" s="22" t="str">
        <f t="shared" si="399"/>
        <v/>
      </c>
      <c r="W1266" s="127" t="str">
        <f t="shared" si="400"/>
        <v/>
      </c>
      <c r="X1266" s="127" t="str">
        <f t="shared" si="401"/>
        <v/>
      </c>
      <c r="Y1266" s="127" t="str">
        <f t="shared" si="402"/>
        <v/>
      </c>
      <c r="Z1266" s="36" t="str">
        <f>IF(Mining_Import!B1266="","",Mining_Import!B1266)</f>
        <v/>
      </c>
      <c r="AA1266" s="184" t="str">
        <f>IF(Mining_Import!$C1266="","",Mining_Import!$C1266)</f>
        <v/>
      </c>
      <c r="AB1266" s="122" t="str">
        <f t="shared" si="403"/>
        <v/>
      </c>
      <c r="AC1266" s="122" t="str">
        <f>IF($Y1266&gt;Dashboard!$Q$19,$AB1266,"")</f>
        <v/>
      </c>
      <c r="AD1266" s="43" t="str">
        <f t="shared" si="404"/>
        <v/>
      </c>
      <c r="AE1266" s="36" t="str">
        <f>IF(Mining_Import!D1266="","",Mining_Import!D1266)</f>
        <v/>
      </c>
      <c r="AF1266" s="36" t="str">
        <f>IF(Mining_Import!E1266="","",Mining_Import!E1266)</f>
        <v/>
      </c>
      <c r="AG1266" s="36" t="str">
        <f>IF(Mining_Import!F1266="","",Mining_Import!F1266)</f>
        <v/>
      </c>
      <c r="AH1266" s="36" t="str">
        <f>IF(Mining_Import!G1266="","",Mining_Import!G1266)</f>
        <v/>
      </c>
      <c r="AI1266" s="36" t="str">
        <f>IF(Mining_Import!H1266="","",Mining_Import!H1266)</f>
        <v/>
      </c>
      <c r="AJ1266" s="36" t="str">
        <f>IF(Mining_Import!I1266="","",Mining_Import!I1266)</f>
        <v/>
      </c>
      <c r="BY1266" s="120" t="str">
        <f t="shared" si="392"/>
        <v/>
      </c>
      <c r="BZ1266" s="184" t="str">
        <f t="shared" si="405"/>
        <v/>
      </c>
      <c r="CA1266" s="37" t="str">
        <f>IFERROR(VLOOKUP($BY1266,Account_Value!$C$2:$F$2500,4,0),"")</f>
        <v/>
      </c>
      <c r="CB1266" s="43" t="str">
        <f t="shared" si="393"/>
        <v/>
      </c>
      <c r="CC1266" s="122" t="str">
        <f>IF($BZ1266="","",SUM($BZ$2:$BZ1266))</f>
        <v/>
      </c>
      <c r="CD1266" s="43" t="str">
        <f>IF($BZ1266="","",$BU$19*(SUM($BZ$2:$BZ1266)))</f>
        <v/>
      </c>
    </row>
    <row r="1267" spans="1:82">
      <c r="A1267" s="4" t="str">
        <f t="shared" si="394"/>
        <v/>
      </c>
      <c r="B1267" s="21" t="str">
        <f>IF(Investments_Import!A1267="","",Investments_Import!A1267)</f>
        <v/>
      </c>
      <c r="C1267" s="22" t="str">
        <f t="shared" si="387"/>
        <v/>
      </c>
      <c r="D1267" s="51" t="str">
        <f t="shared" si="395"/>
        <v/>
      </c>
      <c r="E1267" s="3" t="str">
        <f>IF(Investments_Import!B1267="","",Investments_Import!B1267)</f>
        <v/>
      </c>
      <c r="F1267" s="54" t="str">
        <f t="shared" si="396"/>
        <v xml:space="preserve"> </v>
      </c>
      <c r="G1267" s="54" t="str">
        <f>IF($B1267="","",COUNTIF($F$2:$F1267,$F1267))</f>
        <v/>
      </c>
      <c r="H1267" s="53" t="str">
        <f t="shared" si="397"/>
        <v xml:space="preserve">  </v>
      </c>
      <c r="I1267" s="3" t="str">
        <f>IF(Investments_Import!C1267="","",Investments_Import!C1267)</f>
        <v/>
      </c>
      <c r="J1267" s="108" t="str">
        <f>IF(Investments_Import!D1267="","",Investments_Import!D1267)</f>
        <v/>
      </c>
      <c r="K1267" s="108" t="str">
        <f t="shared" si="398"/>
        <v/>
      </c>
      <c r="L1267" s="47" t="str">
        <f>IF(Investments_Import!E1267="","",Investments_Import!E1267)</f>
        <v/>
      </c>
      <c r="M1267" s="47" t="str">
        <f t="shared" si="388"/>
        <v/>
      </c>
      <c r="N1267" s="31" t="str">
        <f>IF(Investments_Import!F1267="","",Investments_Import!F1267)</f>
        <v/>
      </c>
      <c r="O1267" s="31" t="str">
        <f t="shared" si="389"/>
        <v/>
      </c>
      <c r="P1267" s="3" t="str">
        <f>IF(Investments_Import!G1267="","",Investments_Import!G1267)</f>
        <v/>
      </c>
      <c r="Q1267" s="3" t="str">
        <f>IF(Investments_Import!H1267="","",Investments_Import!H1267)</f>
        <v/>
      </c>
      <c r="R1267" s="37" t="str">
        <f t="shared" si="390"/>
        <v/>
      </c>
      <c r="S1267" s="37" t="str">
        <f t="shared" si="391"/>
        <v/>
      </c>
      <c r="U1267" s="36" t="str">
        <f>IF(Mining_Import!A1267="","",Mining_Import!A1267)</f>
        <v/>
      </c>
      <c r="V1267" s="22" t="str">
        <f t="shared" si="399"/>
        <v/>
      </c>
      <c r="W1267" s="127" t="str">
        <f t="shared" si="400"/>
        <v/>
      </c>
      <c r="X1267" s="127" t="str">
        <f t="shared" si="401"/>
        <v/>
      </c>
      <c r="Y1267" s="127" t="str">
        <f t="shared" si="402"/>
        <v/>
      </c>
      <c r="Z1267" s="36" t="str">
        <f>IF(Mining_Import!B1267="","",Mining_Import!B1267)</f>
        <v/>
      </c>
      <c r="AA1267" s="184" t="str">
        <f>IF(Mining_Import!$C1267="","",Mining_Import!$C1267)</f>
        <v/>
      </c>
      <c r="AB1267" s="122" t="str">
        <f t="shared" si="403"/>
        <v/>
      </c>
      <c r="AC1267" s="122" t="str">
        <f>IF($Y1267&gt;Dashboard!$Q$19,$AB1267,"")</f>
        <v/>
      </c>
      <c r="AD1267" s="43" t="str">
        <f t="shared" si="404"/>
        <v/>
      </c>
      <c r="AE1267" s="36" t="str">
        <f>IF(Mining_Import!D1267="","",Mining_Import!D1267)</f>
        <v/>
      </c>
      <c r="AF1267" s="36" t="str">
        <f>IF(Mining_Import!E1267="","",Mining_Import!E1267)</f>
        <v/>
      </c>
      <c r="AG1267" s="36" t="str">
        <f>IF(Mining_Import!F1267="","",Mining_Import!F1267)</f>
        <v/>
      </c>
      <c r="AH1267" s="36" t="str">
        <f>IF(Mining_Import!G1267="","",Mining_Import!G1267)</f>
        <v/>
      </c>
      <c r="AI1267" s="36" t="str">
        <f>IF(Mining_Import!H1267="","",Mining_Import!H1267)</f>
        <v/>
      </c>
      <c r="AJ1267" s="36" t="str">
        <f>IF(Mining_Import!I1267="","",Mining_Import!I1267)</f>
        <v/>
      </c>
      <c r="BY1267" s="120" t="str">
        <f t="shared" si="392"/>
        <v/>
      </c>
      <c r="BZ1267" s="184" t="str">
        <f t="shared" si="405"/>
        <v/>
      </c>
      <c r="CA1267" s="37" t="str">
        <f>IFERROR(VLOOKUP($BY1267,Account_Value!$C$2:$F$2500,4,0),"")</f>
        <v/>
      </c>
      <c r="CB1267" s="43" t="str">
        <f t="shared" si="393"/>
        <v/>
      </c>
      <c r="CC1267" s="122" t="str">
        <f>IF($BZ1267="","",SUM($BZ$2:$BZ1267))</f>
        <v/>
      </c>
      <c r="CD1267" s="43" t="str">
        <f>IF($BZ1267="","",$BU$19*(SUM($BZ$2:$BZ1267)))</f>
        <v/>
      </c>
    </row>
    <row r="1268" spans="1:82">
      <c r="A1268" s="4" t="str">
        <f t="shared" si="394"/>
        <v/>
      </c>
      <c r="B1268" s="21" t="str">
        <f>IF(Investments_Import!A1268="","",Investments_Import!A1268)</f>
        <v/>
      </c>
      <c r="C1268" s="22" t="str">
        <f t="shared" si="387"/>
        <v/>
      </c>
      <c r="D1268" s="51" t="str">
        <f t="shared" si="395"/>
        <v/>
      </c>
      <c r="E1268" s="3" t="str">
        <f>IF(Investments_Import!B1268="","",Investments_Import!B1268)</f>
        <v/>
      </c>
      <c r="F1268" s="54" t="str">
        <f t="shared" si="396"/>
        <v xml:space="preserve"> </v>
      </c>
      <c r="G1268" s="54" t="str">
        <f>IF($B1268="","",COUNTIF($F$2:$F1268,$F1268))</f>
        <v/>
      </c>
      <c r="H1268" s="53" t="str">
        <f t="shared" si="397"/>
        <v xml:space="preserve">  </v>
      </c>
      <c r="I1268" s="3" t="str">
        <f>IF(Investments_Import!C1268="","",Investments_Import!C1268)</f>
        <v/>
      </c>
      <c r="J1268" s="108" t="str">
        <f>IF(Investments_Import!D1268="","",Investments_Import!D1268)</f>
        <v/>
      </c>
      <c r="K1268" s="108" t="str">
        <f t="shared" si="398"/>
        <v/>
      </c>
      <c r="L1268" s="47" t="str">
        <f>IF(Investments_Import!E1268="","",Investments_Import!E1268)</f>
        <v/>
      </c>
      <c r="M1268" s="47" t="str">
        <f t="shared" si="388"/>
        <v/>
      </c>
      <c r="N1268" s="31" t="str">
        <f>IF(Investments_Import!F1268="","",Investments_Import!F1268)</f>
        <v/>
      </c>
      <c r="O1268" s="31" t="str">
        <f t="shared" si="389"/>
        <v/>
      </c>
      <c r="P1268" s="3" t="str">
        <f>IF(Investments_Import!G1268="","",Investments_Import!G1268)</f>
        <v/>
      </c>
      <c r="Q1268" s="3" t="str">
        <f>IF(Investments_Import!H1268="","",Investments_Import!H1268)</f>
        <v/>
      </c>
      <c r="R1268" s="37" t="str">
        <f t="shared" si="390"/>
        <v/>
      </c>
      <c r="S1268" s="37" t="str">
        <f t="shared" si="391"/>
        <v/>
      </c>
      <c r="U1268" s="36" t="str">
        <f>IF(Mining_Import!A1268="","",Mining_Import!A1268)</f>
        <v/>
      </c>
      <c r="V1268" s="22" t="str">
        <f t="shared" si="399"/>
        <v/>
      </c>
      <c r="W1268" s="127" t="str">
        <f t="shared" si="400"/>
        <v/>
      </c>
      <c r="X1268" s="127" t="str">
        <f t="shared" si="401"/>
        <v/>
      </c>
      <c r="Y1268" s="127" t="str">
        <f t="shared" si="402"/>
        <v/>
      </c>
      <c r="Z1268" s="36" t="str">
        <f>IF(Mining_Import!B1268="","",Mining_Import!B1268)</f>
        <v/>
      </c>
      <c r="AA1268" s="184" t="str">
        <f>IF(Mining_Import!$C1268="","",Mining_Import!$C1268)</f>
        <v/>
      </c>
      <c r="AB1268" s="122" t="str">
        <f t="shared" si="403"/>
        <v/>
      </c>
      <c r="AC1268" s="122" t="str">
        <f>IF($Y1268&gt;Dashboard!$Q$19,$AB1268,"")</f>
        <v/>
      </c>
      <c r="AD1268" s="43" t="str">
        <f t="shared" si="404"/>
        <v/>
      </c>
      <c r="AE1268" s="36" t="str">
        <f>IF(Mining_Import!D1268="","",Mining_Import!D1268)</f>
        <v/>
      </c>
      <c r="AF1268" s="36" t="str">
        <f>IF(Mining_Import!E1268="","",Mining_Import!E1268)</f>
        <v/>
      </c>
      <c r="AG1268" s="36" t="str">
        <f>IF(Mining_Import!F1268="","",Mining_Import!F1268)</f>
        <v/>
      </c>
      <c r="AH1268" s="36" t="str">
        <f>IF(Mining_Import!G1268="","",Mining_Import!G1268)</f>
        <v/>
      </c>
      <c r="AI1268" s="36" t="str">
        <f>IF(Mining_Import!H1268="","",Mining_Import!H1268)</f>
        <v/>
      </c>
      <c r="AJ1268" s="36" t="str">
        <f>IF(Mining_Import!I1268="","",Mining_Import!I1268)</f>
        <v/>
      </c>
      <c r="BY1268" s="120" t="str">
        <f t="shared" si="392"/>
        <v/>
      </c>
      <c r="BZ1268" s="184" t="str">
        <f t="shared" si="405"/>
        <v/>
      </c>
      <c r="CA1268" s="37" t="str">
        <f>IFERROR(VLOOKUP($BY1268,Account_Value!$C$2:$F$2500,4,0),"")</f>
        <v/>
      </c>
      <c r="CB1268" s="43" t="str">
        <f t="shared" si="393"/>
        <v/>
      </c>
      <c r="CC1268" s="122" t="str">
        <f>IF($BZ1268="","",SUM($BZ$2:$BZ1268))</f>
        <v/>
      </c>
      <c r="CD1268" s="43" t="str">
        <f>IF($BZ1268="","",$BU$19*(SUM($BZ$2:$BZ1268)))</f>
        <v/>
      </c>
    </row>
    <row r="1269" spans="1:82">
      <c r="A1269" s="4" t="str">
        <f t="shared" si="394"/>
        <v/>
      </c>
      <c r="B1269" s="21" t="str">
        <f>IF(Investments_Import!A1269="","",Investments_Import!A1269)</f>
        <v/>
      </c>
      <c r="C1269" s="22" t="str">
        <f t="shared" si="387"/>
        <v/>
      </c>
      <c r="D1269" s="51" t="str">
        <f t="shared" si="395"/>
        <v/>
      </c>
      <c r="E1269" s="3" t="str">
        <f>IF(Investments_Import!B1269="","",Investments_Import!B1269)</f>
        <v/>
      </c>
      <c r="F1269" s="54" t="str">
        <f t="shared" si="396"/>
        <v xml:space="preserve"> </v>
      </c>
      <c r="G1269" s="54" t="str">
        <f>IF($B1269="","",COUNTIF($F$2:$F1269,$F1269))</f>
        <v/>
      </c>
      <c r="H1269" s="53" t="str">
        <f t="shared" si="397"/>
        <v xml:space="preserve">  </v>
      </c>
      <c r="I1269" s="3" t="str">
        <f>IF(Investments_Import!C1269="","",Investments_Import!C1269)</f>
        <v/>
      </c>
      <c r="J1269" s="108" t="str">
        <f>IF(Investments_Import!D1269="","",Investments_Import!D1269)</f>
        <v/>
      </c>
      <c r="K1269" s="108" t="str">
        <f t="shared" si="398"/>
        <v/>
      </c>
      <c r="L1269" s="47" t="str">
        <f>IF(Investments_Import!E1269="","",Investments_Import!E1269)</f>
        <v/>
      </c>
      <c r="M1269" s="47" t="str">
        <f t="shared" si="388"/>
        <v/>
      </c>
      <c r="N1269" s="31" t="str">
        <f>IF(Investments_Import!F1269="","",Investments_Import!F1269)</f>
        <v/>
      </c>
      <c r="O1269" s="31" t="str">
        <f t="shared" si="389"/>
        <v/>
      </c>
      <c r="P1269" s="3" t="str">
        <f>IF(Investments_Import!G1269="","",Investments_Import!G1269)</f>
        <v/>
      </c>
      <c r="Q1269" s="3" t="str">
        <f>IF(Investments_Import!H1269="","",Investments_Import!H1269)</f>
        <v/>
      </c>
      <c r="R1269" s="37" t="str">
        <f t="shared" si="390"/>
        <v/>
      </c>
      <c r="S1269" s="37" t="str">
        <f t="shared" si="391"/>
        <v/>
      </c>
      <c r="U1269" s="36" t="str">
        <f>IF(Mining_Import!A1269="","",Mining_Import!A1269)</f>
        <v/>
      </c>
      <c r="V1269" s="22" t="str">
        <f t="shared" si="399"/>
        <v/>
      </c>
      <c r="W1269" s="127" t="str">
        <f t="shared" si="400"/>
        <v/>
      </c>
      <c r="X1269" s="127" t="str">
        <f t="shared" si="401"/>
        <v/>
      </c>
      <c r="Y1269" s="127" t="str">
        <f t="shared" si="402"/>
        <v/>
      </c>
      <c r="Z1269" s="36" t="str">
        <f>IF(Mining_Import!B1269="","",Mining_Import!B1269)</f>
        <v/>
      </c>
      <c r="AA1269" s="184" t="str">
        <f>IF(Mining_Import!$C1269="","",Mining_Import!$C1269)</f>
        <v/>
      </c>
      <c r="AB1269" s="122" t="str">
        <f t="shared" si="403"/>
        <v/>
      </c>
      <c r="AC1269" s="122" t="str">
        <f>IF($Y1269&gt;Dashboard!$Q$19,$AB1269,"")</f>
        <v/>
      </c>
      <c r="AD1269" s="43" t="str">
        <f t="shared" si="404"/>
        <v/>
      </c>
      <c r="AE1269" s="36" t="str">
        <f>IF(Mining_Import!D1269="","",Mining_Import!D1269)</f>
        <v/>
      </c>
      <c r="AF1269" s="36" t="str">
        <f>IF(Mining_Import!E1269="","",Mining_Import!E1269)</f>
        <v/>
      </c>
      <c r="AG1269" s="36" t="str">
        <f>IF(Mining_Import!F1269="","",Mining_Import!F1269)</f>
        <v/>
      </c>
      <c r="AH1269" s="36" t="str">
        <f>IF(Mining_Import!G1269="","",Mining_Import!G1269)</f>
        <v/>
      </c>
      <c r="AI1269" s="36" t="str">
        <f>IF(Mining_Import!H1269="","",Mining_Import!H1269)</f>
        <v/>
      </c>
      <c r="AJ1269" s="36" t="str">
        <f>IF(Mining_Import!I1269="","",Mining_Import!I1269)</f>
        <v/>
      </c>
      <c r="BY1269" s="120" t="str">
        <f t="shared" si="392"/>
        <v/>
      </c>
      <c r="BZ1269" s="184" t="str">
        <f t="shared" si="405"/>
        <v/>
      </c>
      <c r="CA1269" s="37" t="str">
        <f>IFERROR(VLOOKUP($BY1269,Account_Value!$C$2:$F$2500,4,0),"")</f>
        <v/>
      </c>
      <c r="CB1269" s="43" t="str">
        <f t="shared" si="393"/>
        <v/>
      </c>
      <c r="CC1269" s="122" t="str">
        <f>IF($BZ1269="","",SUM($BZ$2:$BZ1269))</f>
        <v/>
      </c>
      <c r="CD1269" s="43" t="str">
        <f>IF($BZ1269="","",$BU$19*(SUM($BZ$2:$BZ1269)))</f>
        <v/>
      </c>
    </row>
    <row r="1270" spans="1:82">
      <c r="A1270" s="4" t="str">
        <f t="shared" si="394"/>
        <v/>
      </c>
      <c r="B1270" s="21" t="str">
        <f>IF(Investments_Import!A1270="","",Investments_Import!A1270)</f>
        <v/>
      </c>
      <c r="C1270" s="22" t="str">
        <f t="shared" si="387"/>
        <v/>
      </c>
      <c r="D1270" s="51" t="str">
        <f t="shared" si="395"/>
        <v/>
      </c>
      <c r="E1270" s="3" t="str">
        <f>IF(Investments_Import!B1270="","",Investments_Import!B1270)</f>
        <v/>
      </c>
      <c r="F1270" s="54" t="str">
        <f t="shared" si="396"/>
        <v xml:space="preserve"> </v>
      </c>
      <c r="G1270" s="54" t="str">
        <f>IF($B1270="","",COUNTIF($F$2:$F1270,$F1270))</f>
        <v/>
      </c>
      <c r="H1270" s="53" t="str">
        <f t="shared" si="397"/>
        <v xml:space="preserve">  </v>
      </c>
      <c r="I1270" s="3" t="str">
        <f>IF(Investments_Import!C1270="","",Investments_Import!C1270)</f>
        <v/>
      </c>
      <c r="J1270" s="108" t="str">
        <f>IF(Investments_Import!D1270="","",Investments_Import!D1270)</f>
        <v/>
      </c>
      <c r="K1270" s="108" t="str">
        <f t="shared" si="398"/>
        <v/>
      </c>
      <c r="L1270" s="47" t="str">
        <f>IF(Investments_Import!E1270="","",Investments_Import!E1270)</f>
        <v/>
      </c>
      <c r="M1270" s="47" t="str">
        <f t="shared" si="388"/>
        <v/>
      </c>
      <c r="N1270" s="31" t="str">
        <f>IF(Investments_Import!F1270="","",Investments_Import!F1270)</f>
        <v/>
      </c>
      <c r="O1270" s="31" t="str">
        <f t="shared" si="389"/>
        <v/>
      </c>
      <c r="P1270" s="3" t="str">
        <f>IF(Investments_Import!G1270="","",Investments_Import!G1270)</f>
        <v/>
      </c>
      <c r="Q1270" s="3" t="str">
        <f>IF(Investments_Import!H1270="","",Investments_Import!H1270)</f>
        <v/>
      </c>
      <c r="R1270" s="37" t="str">
        <f t="shared" si="390"/>
        <v/>
      </c>
      <c r="S1270" s="37" t="str">
        <f t="shared" si="391"/>
        <v/>
      </c>
      <c r="U1270" s="36" t="str">
        <f>IF(Mining_Import!A1270="","",Mining_Import!A1270)</f>
        <v/>
      </c>
      <c r="V1270" s="22" t="str">
        <f t="shared" si="399"/>
        <v/>
      </c>
      <c r="W1270" s="127" t="str">
        <f t="shared" si="400"/>
        <v/>
      </c>
      <c r="X1270" s="127" t="str">
        <f t="shared" si="401"/>
        <v/>
      </c>
      <c r="Y1270" s="127" t="str">
        <f t="shared" si="402"/>
        <v/>
      </c>
      <c r="Z1270" s="36" t="str">
        <f>IF(Mining_Import!B1270="","",Mining_Import!B1270)</f>
        <v/>
      </c>
      <c r="AA1270" s="184" t="str">
        <f>IF(Mining_Import!$C1270="","",Mining_Import!$C1270)</f>
        <v/>
      </c>
      <c r="AB1270" s="122" t="str">
        <f t="shared" si="403"/>
        <v/>
      </c>
      <c r="AC1270" s="122" t="str">
        <f>IF($Y1270&gt;Dashboard!$Q$19,$AB1270,"")</f>
        <v/>
      </c>
      <c r="AD1270" s="43" t="str">
        <f t="shared" si="404"/>
        <v/>
      </c>
      <c r="AE1270" s="36" t="str">
        <f>IF(Mining_Import!D1270="","",Mining_Import!D1270)</f>
        <v/>
      </c>
      <c r="AF1270" s="36" t="str">
        <f>IF(Mining_Import!E1270="","",Mining_Import!E1270)</f>
        <v/>
      </c>
      <c r="AG1270" s="36" t="str">
        <f>IF(Mining_Import!F1270="","",Mining_Import!F1270)</f>
        <v/>
      </c>
      <c r="AH1270" s="36" t="str">
        <f>IF(Mining_Import!G1270="","",Mining_Import!G1270)</f>
        <v/>
      </c>
      <c r="AI1270" s="36" t="str">
        <f>IF(Mining_Import!H1270="","",Mining_Import!H1270)</f>
        <v/>
      </c>
      <c r="AJ1270" s="36" t="str">
        <f>IF(Mining_Import!I1270="","",Mining_Import!I1270)</f>
        <v/>
      </c>
      <c r="BY1270" s="120" t="str">
        <f t="shared" si="392"/>
        <v/>
      </c>
      <c r="BZ1270" s="184" t="str">
        <f t="shared" si="405"/>
        <v/>
      </c>
      <c r="CA1270" s="37" t="str">
        <f>IFERROR(VLOOKUP($BY1270,Account_Value!$C$2:$F$2500,4,0),"")</f>
        <v/>
      </c>
      <c r="CB1270" s="43" t="str">
        <f t="shared" si="393"/>
        <v/>
      </c>
      <c r="CC1270" s="122" t="str">
        <f>IF($BZ1270="","",SUM($BZ$2:$BZ1270))</f>
        <v/>
      </c>
      <c r="CD1270" s="43" t="str">
        <f>IF($BZ1270="","",$BU$19*(SUM($BZ$2:$BZ1270)))</f>
        <v/>
      </c>
    </row>
    <row r="1271" spans="1:82">
      <c r="A1271" s="4" t="str">
        <f t="shared" si="394"/>
        <v/>
      </c>
      <c r="B1271" s="21" t="str">
        <f>IF(Investments_Import!A1271="","",Investments_Import!A1271)</f>
        <v/>
      </c>
      <c r="C1271" s="22" t="str">
        <f t="shared" si="387"/>
        <v/>
      </c>
      <c r="D1271" s="51" t="str">
        <f t="shared" si="395"/>
        <v/>
      </c>
      <c r="E1271" s="3" t="str">
        <f>IF(Investments_Import!B1271="","",Investments_Import!B1271)</f>
        <v/>
      </c>
      <c r="F1271" s="54" t="str">
        <f t="shared" si="396"/>
        <v xml:space="preserve"> </v>
      </c>
      <c r="G1271" s="54" t="str">
        <f>IF($B1271="","",COUNTIF($F$2:$F1271,$F1271))</f>
        <v/>
      </c>
      <c r="H1271" s="53" t="str">
        <f t="shared" si="397"/>
        <v xml:space="preserve">  </v>
      </c>
      <c r="I1271" s="3" t="str">
        <f>IF(Investments_Import!C1271="","",Investments_Import!C1271)</f>
        <v/>
      </c>
      <c r="J1271" s="108" t="str">
        <f>IF(Investments_Import!D1271="","",Investments_Import!D1271)</f>
        <v/>
      </c>
      <c r="K1271" s="108" t="str">
        <f t="shared" si="398"/>
        <v/>
      </c>
      <c r="L1271" s="47" t="str">
        <f>IF(Investments_Import!E1271="","",Investments_Import!E1271)</f>
        <v/>
      </c>
      <c r="M1271" s="47" t="str">
        <f t="shared" si="388"/>
        <v/>
      </c>
      <c r="N1271" s="31" t="str">
        <f>IF(Investments_Import!F1271="","",Investments_Import!F1271)</f>
        <v/>
      </c>
      <c r="O1271" s="31" t="str">
        <f t="shared" si="389"/>
        <v/>
      </c>
      <c r="P1271" s="3" t="str">
        <f>IF(Investments_Import!G1271="","",Investments_Import!G1271)</f>
        <v/>
      </c>
      <c r="Q1271" s="3" t="str">
        <f>IF(Investments_Import!H1271="","",Investments_Import!H1271)</f>
        <v/>
      </c>
      <c r="R1271" s="37" t="str">
        <f t="shared" si="390"/>
        <v/>
      </c>
      <c r="S1271" s="37" t="str">
        <f t="shared" si="391"/>
        <v/>
      </c>
      <c r="U1271" s="36" t="str">
        <f>IF(Mining_Import!A1271="","",Mining_Import!A1271)</f>
        <v/>
      </c>
      <c r="V1271" s="22" t="str">
        <f t="shared" si="399"/>
        <v/>
      </c>
      <c r="W1271" s="127" t="str">
        <f t="shared" si="400"/>
        <v/>
      </c>
      <c r="X1271" s="127" t="str">
        <f t="shared" si="401"/>
        <v/>
      </c>
      <c r="Y1271" s="127" t="str">
        <f t="shared" si="402"/>
        <v/>
      </c>
      <c r="Z1271" s="36" t="str">
        <f>IF(Mining_Import!B1271="","",Mining_Import!B1271)</f>
        <v/>
      </c>
      <c r="AA1271" s="184" t="str">
        <f>IF(Mining_Import!$C1271="","",Mining_Import!$C1271)</f>
        <v/>
      </c>
      <c r="AB1271" s="122" t="str">
        <f t="shared" si="403"/>
        <v/>
      </c>
      <c r="AC1271" s="122" t="str">
        <f>IF($Y1271&gt;Dashboard!$Q$19,$AB1271,"")</f>
        <v/>
      </c>
      <c r="AD1271" s="43" t="str">
        <f t="shared" si="404"/>
        <v/>
      </c>
      <c r="AE1271" s="36" t="str">
        <f>IF(Mining_Import!D1271="","",Mining_Import!D1271)</f>
        <v/>
      </c>
      <c r="AF1271" s="36" t="str">
        <f>IF(Mining_Import!E1271="","",Mining_Import!E1271)</f>
        <v/>
      </c>
      <c r="AG1271" s="36" t="str">
        <f>IF(Mining_Import!F1271="","",Mining_Import!F1271)</f>
        <v/>
      </c>
      <c r="AH1271" s="36" t="str">
        <f>IF(Mining_Import!G1271="","",Mining_Import!G1271)</f>
        <v/>
      </c>
      <c r="AI1271" s="36" t="str">
        <f>IF(Mining_Import!H1271="","",Mining_Import!H1271)</f>
        <v/>
      </c>
      <c r="AJ1271" s="36" t="str">
        <f>IF(Mining_Import!I1271="","",Mining_Import!I1271)</f>
        <v/>
      </c>
      <c r="BY1271" s="120" t="str">
        <f t="shared" si="392"/>
        <v/>
      </c>
      <c r="BZ1271" s="184" t="str">
        <f t="shared" si="405"/>
        <v/>
      </c>
      <c r="CA1271" s="37" t="str">
        <f>IFERROR(VLOOKUP($BY1271,Account_Value!$C$2:$F$2500,4,0),"")</f>
        <v/>
      </c>
      <c r="CB1271" s="43" t="str">
        <f t="shared" si="393"/>
        <v/>
      </c>
      <c r="CC1271" s="122" t="str">
        <f>IF($BZ1271="","",SUM($BZ$2:$BZ1271))</f>
        <v/>
      </c>
      <c r="CD1271" s="43" t="str">
        <f>IF($BZ1271="","",$BU$19*(SUM($BZ$2:$BZ1271)))</f>
        <v/>
      </c>
    </row>
    <row r="1272" spans="1:82">
      <c r="A1272" s="4" t="str">
        <f t="shared" si="394"/>
        <v/>
      </c>
      <c r="B1272" s="21" t="str">
        <f>IF(Investments_Import!A1272="","",Investments_Import!A1272)</f>
        <v/>
      </c>
      <c r="C1272" s="22" t="str">
        <f t="shared" si="387"/>
        <v/>
      </c>
      <c r="D1272" s="51" t="str">
        <f t="shared" si="395"/>
        <v/>
      </c>
      <c r="E1272" s="3" t="str">
        <f>IF(Investments_Import!B1272="","",Investments_Import!B1272)</f>
        <v/>
      </c>
      <c r="F1272" s="54" t="str">
        <f t="shared" si="396"/>
        <v xml:space="preserve"> </v>
      </c>
      <c r="G1272" s="54" t="str">
        <f>IF($B1272="","",COUNTIF($F$2:$F1272,$F1272))</f>
        <v/>
      </c>
      <c r="H1272" s="53" t="str">
        <f t="shared" si="397"/>
        <v xml:space="preserve">  </v>
      </c>
      <c r="I1272" s="3" t="str">
        <f>IF(Investments_Import!C1272="","",Investments_Import!C1272)</f>
        <v/>
      </c>
      <c r="J1272" s="108" t="str">
        <f>IF(Investments_Import!D1272="","",Investments_Import!D1272)</f>
        <v/>
      </c>
      <c r="K1272" s="108" t="str">
        <f t="shared" si="398"/>
        <v/>
      </c>
      <c r="L1272" s="47" t="str">
        <f>IF(Investments_Import!E1272="","",Investments_Import!E1272)</f>
        <v/>
      </c>
      <c r="M1272" s="47" t="str">
        <f t="shared" si="388"/>
        <v/>
      </c>
      <c r="N1272" s="31" t="str">
        <f>IF(Investments_Import!F1272="","",Investments_Import!F1272)</f>
        <v/>
      </c>
      <c r="O1272" s="31" t="str">
        <f t="shared" si="389"/>
        <v/>
      </c>
      <c r="P1272" s="3" t="str">
        <f>IF(Investments_Import!G1272="","",Investments_Import!G1272)</f>
        <v/>
      </c>
      <c r="Q1272" s="3" t="str">
        <f>IF(Investments_Import!H1272="","",Investments_Import!H1272)</f>
        <v/>
      </c>
      <c r="R1272" s="37" t="str">
        <f t="shared" si="390"/>
        <v/>
      </c>
      <c r="S1272" s="37" t="str">
        <f t="shared" si="391"/>
        <v/>
      </c>
      <c r="U1272" s="36" t="str">
        <f>IF(Mining_Import!A1272="","",Mining_Import!A1272)</f>
        <v/>
      </c>
      <c r="V1272" s="22" t="str">
        <f t="shared" si="399"/>
        <v/>
      </c>
      <c r="W1272" s="127" t="str">
        <f t="shared" si="400"/>
        <v/>
      </c>
      <c r="X1272" s="127" t="str">
        <f t="shared" si="401"/>
        <v/>
      </c>
      <c r="Y1272" s="127" t="str">
        <f t="shared" si="402"/>
        <v/>
      </c>
      <c r="Z1272" s="36" t="str">
        <f>IF(Mining_Import!B1272="","",Mining_Import!B1272)</f>
        <v/>
      </c>
      <c r="AA1272" s="184" t="str">
        <f>IF(Mining_Import!$C1272="","",Mining_Import!$C1272)</f>
        <v/>
      </c>
      <c r="AB1272" s="122" t="str">
        <f t="shared" si="403"/>
        <v/>
      </c>
      <c r="AC1272" s="122" t="str">
        <f>IF($Y1272&gt;Dashboard!$Q$19,$AB1272,"")</f>
        <v/>
      </c>
      <c r="AD1272" s="43" t="str">
        <f t="shared" si="404"/>
        <v/>
      </c>
      <c r="AE1272" s="36" t="str">
        <f>IF(Mining_Import!D1272="","",Mining_Import!D1272)</f>
        <v/>
      </c>
      <c r="AF1272" s="36" t="str">
        <f>IF(Mining_Import!E1272="","",Mining_Import!E1272)</f>
        <v/>
      </c>
      <c r="AG1272" s="36" t="str">
        <f>IF(Mining_Import!F1272="","",Mining_Import!F1272)</f>
        <v/>
      </c>
      <c r="AH1272" s="36" t="str">
        <f>IF(Mining_Import!G1272="","",Mining_Import!G1272)</f>
        <v/>
      </c>
      <c r="AI1272" s="36" t="str">
        <f>IF(Mining_Import!H1272="","",Mining_Import!H1272)</f>
        <v/>
      </c>
      <c r="AJ1272" s="36" t="str">
        <f>IF(Mining_Import!I1272="","",Mining_Import!I1272)</f>
        <v/>
      </c>
      <c r="BY1272" s="120" t="str">
        <f t="shared" si="392"/>
        <v/>
      </c>
      <c r="BZ1272" s="184" t="str">
        <f t="shared" si="405"/>
        <v/>
      </c>
      <c r="CA1272" s="37" t="str">
        <f>IFERROR(VLOOKUP($BY1272,Account_Value!$C$2:$F$2500,4,0),"")</f>
        <v/>
      </c>
      <c r="CB1272" s="43" t="str">
        <f t="shared" si="393"/>
        <v/>
      </c>
      <c r="CC1272" s="122" t="str">
        <f>IF($BZ1272="","",SUM($BZ$2:$BZ1272))</f>
        <v/>
      </c>
      <c r="CD1272" s="43" t="str">
        <f>IF($BZ1272="","",$BU$19*(SUM($BZ$2:$BZ1272)))</f>
        <v/>
      </c>
    </row>
    <row r="1273" spans="1:82">
      <c r="A1273" s="4" t="str">
        <f t="shared" si="394"/>
        <v/>
      </c>
      <c r="B1273" s="21" t="str">
        <f>IF(Investments_Import!A1273="","",Investments_Import!A1273)</f>
        <v/>
      </c>
      <c r="C1273" s="22" t="str">
        <f t="shared" si="387"/>
        <v/>
      </c>
      <c r="D1273" s="51" t="str">
        <f t="shared" si="395"/>
        <v/>
      </c>
      <c r="E1273" s="3" t="str">
        <f>IF(Investments_Import!B1273="","",Investments_Import!B1273)</f>
        <v/>
      </c>
      <c r="F1273" s="54" t="str">
        <f t="shared" si="396"/>
        <v xml:space="preserve"> </v>
      </c>
      <c r="G1273" s="54" t="str">
        <f>IF($B1273="","",COUNTIF($F$2:$F1273,$F1273))</f>
        <v/>
      </c>
      <c r="H1273" s="53" t="str">
        <f t="shared" si="397"/>
        <v xml:space="preserve">  </v>
      </c>
      <c r="I1273" s="3" t="str">
        <f>IF(Investments_Import!C1273="","",Investments_Import!C1273)</f>
        <v/>
      </c>
      <c r="J1273" s="108" t="str">
        <f>IF(Investments_Import!D1273="","",Investments_Import!D1273)</f>
        <v/>
      </c>
      <c r="K1273" s="108" t="str">
        <f t="shared" si="398"/>
        <v/>
      </c>
      <c r="L1273" s="47" t="str">
        <f>IF(Investments_Import!E1273="","",Investments_Import!E1273)</f>
        <v/>
      </c>
      <c r="M1273" s="47" t="str">
        <f t="shared" si="388"/>
        <v/>
      </c>
      <c r="N1273" s="31" t="str">
        <f>IF(Investments_Import!F1273="","",Investments_Import!F1273)</f>
        <v/>
      </c>
      <c r="O1273" s="31" t="str">
        <f t="shared" si="389"/>
        <v/>
      </c>
      <c r="P1273" s="3" t="str">
        <f>IF(Investments_Import!G1273="","",Investments_Import!G1273)</f>
        <v/>
      </c>
      <c r="Q1273" s="3" t="str">
        <f>IF(Investments_Import!H1273="","",Investments_Import!H1273)</f>
        <v/>
      </c>
      <c r="R1273" s="37" t="str">
        <f t="shared" si="390"/>
        <v/>
      </c>
      <c r="S1273" s="37" t="str">
        <f t="shared" si="391"/>
        <v/>
      </c>
      <c r="U1273" s="36" t="str">
        <f>IF(Mining_Import!A1273="","",Mining_Import!A1273)</f>
        <v/>
      </c>
      <c r="V1273" s="22" t="str">
        <f t="shared" si="399"/>
        <v/>
      </c>
      <c r="W1273" s="127" t="str">
        <f t="shared" si="400"/>
        <v/>
      </c>
      <c r="X1273" s="127" t="str">
        <f t="shared" si="401"/>
        <v/>
      </c>
      <c r="Y1273" s="127" t="str">
        <f t="shared" si="402"/>
        <v/>
      </c>
      <c r="Z1273" s="36" t="str">
        <f>IF(Mining_Import!B1273="","",Mining_Import!B1273)</f>
        <v/>
      </c>
      <c r="AA1273" s="184" t="str">
        <f>IF(Mining_Import!$C1273="","",Mining_Import!$C1273)</f>
        <v/>
      </c>
      <c r="AB1273" s="122" t="str">
        <f t="shared" si="403"/>
        <v/>
      </c>
      <c r="AC1273" s="122" t="str">
        <f>IF($Y1273&gt;Dashboard!$Q$19,$AB1273,"")</f>
        <v/>
      </c>
      <c r="AD1273" s="43" t="str">
        <f t="shared" si="404"/>
        <v/>
      </c>
      <c r="AE1273" s="36" t="str">
        <f>IF(Mining_Import!D1273="","",Mining_Import!D1273)</f>
        <v/>
      </c>
      <c r="AF1273" s="36" t="str">
        <f>IF(Mining_Import!E1273="","",Mining_Import!E1273)</f>
        <v/>
      </c>
      <c r="AG1273" s="36" t="str">
        <f>IF(Mining_Import!F1273="","",Mining_Import!F1273)</f>
        <v/>
      </c>
      <c r="AH1273" s="36" t="str">
        <f>IF(Mining_Import!G1273="","",Mining_Import!G1273)</f>
        <v/>
      </c>
      <c r="AI1273" s="36" t="str">
        <f>IF(Mining_Import!H1273="","",Mining_Import!H1273)</f>
        <v/>
      </c>
      <c r="AJ1273" s="36" t="str">
        <f>IF(Mining_Import!I1273="","",Mining_Import!I1273)</f>
        <v/>
      </c>
      <c r="BY1273" s="120" t="str">
        <f t="shared" si="392"/>
        <v/>
      </c>
      <c r="BZ1273" s="184" t="str">
        <f t="shared" si="405"/>
        <v/>
      </c>
      <c r="CA1273" s="37" t="str">
        <f>IFERROR(VLOOKUP($BY1273,Account_Value!$C$2:$F$2500,4,0),"")</f>
        <v/>
      </c>
      <c r="CB1273" s="43" t="str">
        <f t="shared" si="393"/>
        <v/>
      </c>
      <c r="CC1273" s="122" t="str">
        <f>IF($BZ1273="","",SUM($BZ$2:$BZ1273))</f>
        <v/>
      </c>
      <c r="CD1273" s="43" t="str">
        <f>IF($BZ1273="","",$BU$19*(SUM($BZ$2:$BZ1273)))</f>
        <v/>
      </c>
    </row>
    <row r="1274" spans="1:82">
      <c r="A1274" s="4" t="str">
        <f t="shared" si="394"/>
        <v/>
      </c>
      <c r="B1274" s="21" t="str">
        <f>IF(Investments_Import!A1274="","",Investments_Import!A1274)</f>
        <v/>
      </c>
      <c r="C1274" s="22" t="str">
        <f t="shared" si="387"/>
        <v/>
      </c>
      <c r="D1274" s="51" t="str">
        <f t="shared" si="395"/>
        <v/>
      </c>
      <c r="E1274" s="3" t="str">
        <f>IF(Investments_Import!B1274="","",Investments_Import!B1274)</f>
        <v/>
      </c>
      <c r="F1274" s="54" t="str">
        <f t="shared" si="396"/>
        <v xml:space="preserve"> </v>
      </c>
      <c r="G1274" s="54" t="str">
        <f>IF($B1274="","",COUNTIF($F$2:$F1274,$F1274))</f>
        <v/>
      </c>
      <c r="H1274" s="53" t="str">
        <f t="shared" si="397"/>
        <v xml:space="preserve">  </v>
      </c>
      <c r="I1274" s="3" t="str">
        <f>IF(Investments_Import!C1274="","",Investments_Import!C1274)</f>
        <v/>
      </c>
      <c r="J1274" s="108" t="str">
        <f>IF(Investments_Import!D1274="","",Investments_Import!D1274)</f>
        <v/>
      </c>
      <c r="K1274" s="108" t="str">
        <f t="shared" si="398"/>
        <v/>
      </c>
      <c r="L1274" s="47" t="str">
        <f>IF(Investments_Import!E1274="","",Investments_Import!E1274)</f>
        <v/>
      </c>
      <c r="M1274" s="47" t="str">
        <f t="shared" si="388"/>
        <v/>
      </c>
      <c r="N1274" s="31" t="str">
        <f>IF(Investments_Import!F1274="","",Investments_Import!F1274)</f>
        <v/>
      </c>
      <c r="O1274" s="31" t="str">
        <f t="shared" si="389"/>
        <v/>
      </c>
      <c r="P1274" s="3" t="str">
        <f>IF(Investments_Import!G1274="","",Investments_Import!G1274)</f>
        <v/>
      </c>
      <c r="Q1274" s="3" t="str">
        <f>IF(Investments_Import!H1274="","",Investments_Import!H1274)</f>
        <v/>
      </c>
      <c r="R1274" s="37" t="str">
        <f t="shared" si="390"/>
        <v/>
      </c>
      <c r="S1274" s="37" t="str">
        <f t="shared" si="391"/>
        <v/>
      </c>
      <c r="U1274" s="36" t="str">
        <f>IF(Mining_Import!A1274="","",Mining_Import!A1274)</f>
        <v/>
      </c>
      <c r="V1274" s="22" t="str">
        <f t="shared" si="399"/>
        <v/>
      </c>
      <c r="W1274" s="127" t="str">
        <f t="shared" si="400"/>
        <v/>
      </c>
      <c r="X1274" s="127" t="str">
        <f t="shared" si="401"/>
        <v/>
      </c>
      <c r="Y1274" s="127" t="str">
        <f t="shared" si="402"/>
        <v/>
      </c>
      <c r="Z1274" s="36" t="str">
        <f>IF(Mining_Import!B1274="","",Mining_Import!B1274)</f>
        <v/>
      </c>
      <c r="AA1274" s="184" t="str">
        <f>IF(Mining_Import!$C1274="","",Mining_Import!$C1274)</f>
        <v/>
      </c>
      <c r="AB1274" s="122" t="str">
        <f t="shared" si="403"/>
        <v/>
      </c>
      <c r="AC1274" s="122" t="str">
        <f>IF($Y1274&gt;Dashboard!$Q$19,$AB1274,"")</f>
        <v/>
      </c>
      <c r="AD1274" s="43" t="str">
        <f t="shared" si="404"/>
        <v/>
      </c>
      <c r="AE1274" s="36" t="str">
        <f>IF(Mining_Import!D1274="","",Mining_Import!D1274)</f>
        <v/>
      </c>
      <c r="AF1274" s="36" t="str">
        <f>IF(Mining_Import!E1274="","",Mining_Import!E1274)</f>
        <v/>
      </c>
      <c r="AG1274" s="36" t="str">
        <f>IF(Mining_Import!F1274="","",Mining_Import!F1274)</f>
        <v/>
      </c>
      <c r="AH1274" s="36" t="str">
        <f>IF(Mining_Import!G1274="","",Mining_Import!G1274)</f>
        <v/>
      </c>
      <c r="AI1274" s="36" t="str">
        <f>IF(Mining_Import!H1274="","",Mining_Import!H1274)</f>
        <v/>
      </c>
      <c r="AJ1274" s="36" t="str">
        <f>IF(Mining_Import!I1274="","",Mining_Import!I1274)</f>
        <v/>
      </c>
      <c r="BY1274" s="120" t="str">
        <f t="shared" si="392"/>
        <v/>
      </c>
      <c r="BZ1274" s="184" t="str">
        <f t="shared" si="405"/>
        <v/>
      </c>
      <c r="CA1274" s="37" t="str">
        <f>IFERROR(VLOOKUP($BY1274,Account_Value!$C$2:$F$2500,4,0),"")</f>
        <v/>
      </c>
      <c r="CB1274" s="43" t="str">
        <f t="shared" si="393"/>
        <v/>
      </c>
      <c r="CC1274" s="122" t="str">
        <f>IF($BZ1274="","",SUM($BZ$2:$BZ1274))</f>
        <v/>
      </c>
      <c r="CD1274" s="43" t="str">
        <f>IF($BZ1274="","",$BU$19*(SUM($BZ$2:$BZ1274)))</f>
        <v/>
      </c>
    </row>
    <row r="1275" spans="1:82">
      <c r="A1275" s="4" t="str">
        <f t="shared" si="394"/>
        <v/>
      </c>
      <c r="B1275" s="21" t="str">
        <f>IF(Investments_Import!A1275="","",Investments_Import!A1275)</f>
        <v/>
      </c>
      <c r="C1275" s="22" t="str">
        <f t="shared" si="387"/>
        <v/>
      </c>
      <c r="D1275" s="51" t="str">
        <f t="shared" si="395"/>
        <v/>
      </c>
      <c r="E1275" s="3" t="str">
        <f>IF(Investments_Import!B1275="","",Investments_Import!B1275)</f>
        <v/>
      </c>
      <c r="F1275" s="54" t="str">
        <f t="shared" si="396"/>
        <v xml:space="preserve"> </v>
      </c>
      <c r="G1275" s="54" t="str">
        <f>IF($B1275="","",COUNTIF($F$2:$F1275,$F1275))</f>
        <v/>
      </c>
      <c r="H1275" s="53" t="str">
        <f t="shared" si="397"/>
        <v xml:space="preserve">  </v>
      </c>
      <c r="I1275" s="3" t="str">
        <f>IF(Investments_Import!C1275="","",Investments_Import!C1275)</f>
        <v/>
      </c>
      <c r="J1275" s="108" t="str">
        <f>IF(Investments_Import!D1275="","",Investments_Import!D1275)</f>
        <v/>
      </c>
      <c r="K1275" s="108" t="str">
        <f t="shared" si="398"/>
        <v/>
      </c>
      <c r="L1275" s="47" t="str">
        <f>IF(Investments_Import!E1275="","",Investments_Import!E1275)</f>
        <v/>
      </c>
      <c r="M1275" s="47" t="str">
        <f t="shared" si="388"/>
        <v/>
      </c>
      <c r="N1275" s="31" t="str">
        <f>IF(Investments_Import!F1275="","",Investments_Import!F1275)</f>
        <v/>
      </c>
      <c r="O1275" s="31" t="str">
        <f t="shared" si="389"/>
        <v/>
      </c>
      <c r="P1275" s="3" t="str">
        <f>IF(Investments_Import!G1275="","",Investments_Import!G1275)</f>
        <v/>
      </c>
      <c r="Q1275" s="3" t="str">
        <f>IF(Investments_Import!H1275="","",Investments_Import!H1275)</f>
        <v/>
      </c>
      <c r="R1275" s="37" t="str">
        <f t="shared" si="390"/>
        <v/>
      </c>
      <c r="S1275" s="37" t="str">
        <f t="shared" si="391"/>
        <v/>
      </c>
      <c r="U1275" s="36" t="str">
        <f>IF(Mining_Import!A1275="","",Mining_Import!A1275)</f>
        <v/>
      </c>
      <c r="V1275" s="22" t="str">
        <f t="shared" si="399"/>
        <v/>
      </c>
      <c r="W1275" s="127" t="str">
        <f t="shared" si="400"/>
        <v/>
      </c>
      <c r="X1275" s="127" t="str">
        <f t="shared" si="401"/>
        <v/>
      </c>
      <c r="Y1275" s="127" t="str">
        <f t="shared" si="402"/>
        <v/>
      </c>
      <c r="Z1275" s="36" t="str">
        <f>IF(Mining_Import!B1275="","",Mining_Import!B1275)</f>
        <v/>
      </c>
      <c r="AA1275" s="184" t="str">
        <f>IF(Mining_Import!$C1275="","",Mining_Import!$C1275)</f>
        <v/>
      </c>
      <c r="AB1275" s="122" t="str">
        <f t="shared" si="403"/>
        <v/>
      </c>
      <c r="AC1275" s="122" t="str">
        <f>IF($Y1275&gt;Dashboard!$Q$19,$AB1275,"")</f>
        <v/>
      </c>
      <c r="AD1275" s="43" t="str">
        <f t="shared" si="404"/>
        <v/>
      </c>
      <c r="AE1275" s="36" t="str">
        <f>IF(Mining_Import!D1275="","",Mining_Import!D1275)</f>
        <v/>
      </c>
      <c r="AF1275" s="36" t="str">
        <f>IF(Mining_Import!E1275="","",Mining_Import!E1275)</f>
        <v/>
      </c>
      <c r="AG1275" s="36" t="str">
        <f>IF(Mining_Import!F1275="","",Mining_Import!F1275)</f>
        <v/>
      </c>
      <c r="AH1275" s="36" t="str">
        <f>IF(Mining_Import!G1275="","",Mining_Import!G1275)</f>
        <v/>
      </c>
      <c r="AI1275" s="36" t="str">
        <f>IF(Mining_Import!H1275="","",Mining_Import!H1275)</f>
        <v/>
      </c>
      <c r="AJ1275" s="36" t="str">
        <f>IF(Mining_Import!I1275="","",Mining_Import!I1275)</f>
        <v/>
      </c>
      <c r="BY1275" s="120" t="str">
        <f t="shared" si="392"/>
        <v/>
      </c>
      <c r="BZ1275" s="184" t="str">
        <f t="shared" si="405"/>
        <v/>
      </c>
      <c r="CA1275" s="37" t="str">
        <f>IFERROR(VLOOKUP($BY1275,Account_Value!$C$2:$F$2500,4,0),"")</f>
        <v/>
      </c>
      <c r="CB1275" s="43" t="str">
        <f t="shared" si="393"/>
        <v/>
      </c>
      <c r="CC1275" s="122" t="str">
        <f>IF($BZ1275="","",SUM($BZ$2:$BZ1275))</f>
        <v/>
      </c>
      <c r="CD1275" s="43" t="str">
        <f>IF($BZ1275="","",$BU$19*(SUM($BZ$2:$BZ1275)))</f>
        <v/>
      </c>
    </row>
    <row r="1276" spans="1:82">
      <c r="A1276" s="4" t="str">
        <f t="shared" si="394"/>
        <v/>
      </c>
      <c r="B1276" s="21" t="str">
        <f>IF(Investments_Import!A1276="","",Investments_Import!A1276)</f>
        <v/>
      </c>
      <c r="C1276" s="22" t="str">
        <f t="shared" si="387"/>
        <v/>
      </c>
      <c r="D1276" s="51" t="str">
        <f t="shared" si="395"/>
        <v/>
      </c>
      <c r="E1276" s="3" t="str">
        <f>IF(Investments_Import!B1276="","",Investments_Import!B1276)</f>
        <v/>
      </c>
      <c r="F1276" s="54" t="str">
        <f t="shared" si="396"/>
        <v xml:space="preserve"> </v>
      </c>
      <c r="G1276" s="54" t="str">
        <f>IF($B1276="","",COUNTIF($F$2:$F1276,$F1276))</f>
        <v/>
      </c>
      <c r="H1276" s="53" t="str">
        <f t="shared" si="397"/>
        <v xml:space="preserve">  </v>
      </c>
      <c r="I1276" s="3" t="str">
        <f>IF(Investments_Import!C1276="","",Investments_Import!C1276)</f>
        <v/>
      </c>
      <c r="J1276" s="108" t="str">
        <f>IF(Investments_Import!D1276="","",Investments_Import!D1276)</f>
        <v/>
      </c>
      <c r="K1276" s="108" t="str">
        <f t="shared" si="398"/>
        <v/>
      </c>
      <c r="L1276" s="47" t="str">
        <f>IF(Investments_Import!E1276="","",Investments_Import!E1276)</f>
        <v/>
      </c>
      <c r="M1276" s="47" t="str">
        <f t="shared" si="388"/>
        <v/>
      </c>
      <c r="N1276" s="31" t="str">
        <f>IF(Investments_Import!F1276="","",Investments_Import!F1276)</f>
        <v/>
      </c>
      <c r="O1276" s="31" t="str">
        <f t="shared" si="389"/>
        <v/>
      </c>
      <c r="P1276" s="3" t="str">
        <f>IF(Investments_Import!G1276="","",Investments_Import!G1276)</f>
        <v/>
      </c>
      <c r="Q1276" s="3" t="str">
        <f>IF(Investments_Import!H1276="","",Investments_Import!H1276)</f>
        <v/>
      </c>
      <c r="R1276" s="37" t="str">
        <f t="shared" si="390"/>
        <v/>
      </c>
      <c r="S1276" s="37" t="str">
        <f t="shared" si="391"/>
        <v/>
      </c>
      <c r="U1276" s="36" t="str">
        <f>IF(Mining_Import!A1276="","",Mining_Import!A1276)</f>
        <v/>
      </c>
      <c r="V1276" s="22" t="str">
        <f t="shared" si="399"/>
        <v/>
      </c>
      <c r="W1276" s="127" t="str">
        <f t="shared" si="400"/>
        <v/>
      </c>
      <c r="X1276" s="127" t="str">
        <f t="shared" si="401"/>
        <v/>
      </c>
      <c r="Y1276" s="127" t="str">
        <f t="shared" si="402"/>
        <v/>
      </c>
      <c r="Z1276" s="36" t="str">
        <f>IF(Mining_Import!B1276="","",Mining_Import!B1276)</f>
        <v/>
      </c>
      <c r="AA1276" s="184" t="str">
        <f>IF(Mining_Import!$C1276="","",Mining_Import!$C1276)</f>
        <v/>
      </c>
      <c r="AB1276" s="122" t="str">
        <f t="shared" si="403"/>
        <v/>
      </c>
      <c r="AC1276" s="122" t="str">
        <f>IF($Y1276&gt;Dashboard!$Q$19,$AB1276,"")</f>
        <v/>
      </c>
      <c r="AD1276" s="43" t="str">
        <f t="shared" si="404"/>
        <v/>
      </c>
      <c r="AE1276" s="36" t="str">
        <f>IF(Mining_Import!D1276="","",Mining_Import!D1276)</f>
        <v/>
      </c>
      <c r="AF1276" s="36" t="str">
        <f>IF(Mining_Import!E1276="","",Mining_Import!E1276)</f>
        <v/>
      </c>
      <c r="AG1276" s="36" t="str">
        <f>IF(Mining_Import!F1276="","",Mining_Import!F1276)</f>
        <v/>
      </c>
      <c r="AH1276" s="36" t="str">
        <f>IF(Mining_Import!G1276="","",Mining_Import!G1276)</f>
        <v/>
      </c>
      <c r="AI1276" s="36" t="str">
        <f>IF(Mining_Import!H1276="","",Mining_Import!H1276)</f>
        <v/>
      </c>
      <c r="AJ1276" s="36" t="str">
        <f>IF(Mining_Import!I1276="","",Mining_Import!I1276)</f>
        <v/>
      </c>
      <c r="BY1276" s="120" t="str">
        <f t="shared" si="392"/>
        <v/>
      </c>
      <c r="BZ1276" s="184" t="str">
        <f t="shared" si="405"/>
        <v/>
      </c>
      <c r="CA1276" s="37" t="str">
        <f>IFERROR(VLOOKUP($BY1276,Account_Value!$C$2:$F$2500,4,0),"")</f>
        <v/>
      </c>
      <c r="CB1276" s="43" t="str">
        <f t="shared" si="393"/>
        <v/>
      </c>
      <c r="CC1276" s="122" t="str">
        <f>IF($BZ1276="","",SUM($BZ$2:$BZ1276))</f>
        <v/>
      </c>
      <c r="CD1276" s="43" t="str">
        <f>IF($BZ1276="","",$BU$19*(SUM($BZ$2:$BZ1276)))</f>
        <v/>
      </c>
    </row>
    <row r="1277" spans="1:82">
      <c r="A1277" s="4" t="str">
        <f t="shared" si="394"/>
        <v/>
      </c>
      <c r="B1277" s="21" t="str">
        <f>IF(Investments_Import!A1277="","",Investments_Import!A1277)</f>
        <v/>
      </c>
      <c r="C1277" s="22" t="str">
        <f t="shared" si="387"/>
        <v/>
      </c>
      <c r="D1277" s="51" t="str">
        <f t="shared" si="395"/>
        <v/>
      </c>
      <c r="E1277" s="3" t="str">
        <f>IF(Investments_Import!B1277="","",Investments_Import!B1277)</f>
        <v/>
      </c>
      <c r="F1277" s="54" t="str">
        <f t="shared" si="396"/>
        <v xml:space="preserve"> </v>
      </c>
      <c r="G1277" s="54" t="str">
        <f>IF($B1277="","",COUNTIF($F$2:$F1277,$F1277))</f>
        <v/>
      </c>
      <c r="H1277" s="53" t="str">
        <f t="shared" si="397"/>
        <v xml:space="preserve">  </v>
      </c>
      <c r="I1277" s="3" t="str">
        <f>IF(Investments_Import!C1277="","",Investments_Import!C1277)</f>
        <v/>
      </c>
      <c r="J1277" s="108" t="str">
        <f>IF(Investments_Import!D1277="","",Investments_Import!D1277)</f>
        <v/>
      </c>
      <c r="K1277" s="108" t="str">
        <f t="shared" si="398"/>
        <v/>
      </c>
      <c r="L1277" s="47" t="str">
        <f>IF(Investments_Import!E1277="","",Investments_Import!E1277)</f>
        <v/>
      </c>
      <c r="M1277" s="47" t="str">
        <f t="shared" si="388"/>
        <v/>
      </c>
      <c r="N1277" s="31" t="str">
        <f>IF(Investments_Import!F1277="","",Investments_Import!F1277)</f>
        <v/>
      </c>
      <c r="O1277" s="31" t="str">
        <f t="shared" si="389"/>
        <v/>
      </c>
      <c r="P1277" s="3" t="str">
        <f>IF(Investments_Import!G1277="","",Investments_Import!G1277)</f>
        <v/>
      </c>
      <c r="Q1277" s="3" t="str">
        <f>IF(Investments_Import!H1277="","",Investments_Import!H1277)</f>
        <v/>
      </c>
      <c r="R1277" s="37" t="str">
        <f t="shared" si="390"/>
        <v/>
      </c>
      <c r="S1277" s="37" t="str">
        <f t="shared" si="391"/>
        <v/>
      </c>
      <c r="U1277" s="36" t="str">
        <f>IF(Mining_Import!A1277="","",Mining_Import!A1277)</f>
        <v/>
      </c>
      <c r="V1277" s="22" t="str">
        <f t="shared" si="399"/>
        <v/>
      </c>
      <c r="W1277" s="127" t="str">
        <f t="shared" si="400"/>
        <v/>
      </c>
      <c r="X1277" s="127" t="str">
        <f t="shared" si="401"/>
        <v/>
      </c>
      <c r="Y1277" s="127" t="str">
        <f t="shared" si="402"/>
        <v/>
      </c>
      <c r="Z1277" s="36" t="str">
        <f>IF(Mining_Import!B1277="","",Mining_Import!B1277)</f>
        <v/>
      </c>
      <c r="AA1277" s="184" t="str">
        <f>IF(Mining_Import!$C1277="","",Mining_Import!$C1277)</f>
        <v/>
      </c>
      <c r="AB1277" s="122" t="str">
        <f t="shared" si="403"/>
        <v/>
      </c>
      <c r="AC1277" s="122" t="str">
        <f>IF($Y1277&gt;Dashboard!$Q$19,$AB1277,"")</f>
        <v/>
      </c>
      <c r="AD1277" s="43" t="str">
        <f t="shared" si="404"/>
        <v/>
      </c>
      <c r="AE1277" s="36" t="str">
        <f>IF(Mining_Import!D1277="","",Mining_Import!D1277)</f>
        <v/>
      </c>
      <c r="AF1277" s="36" t="str">
        <f>IF(Mining_Import!E1277="","",Mining_Import!E1277)</f>
        <v/>
      </c>
      <c r="AG1277" s="36" t="str">
        <f>IF(Mining_Import!F1277="","",Mining_Import!F1277)</f>
        <v/>
      </c>
      <c r="AH1277" s="36" t="str">
        <f>IF(Mining_Import!G1277="","",Mining_Import!G1277)</f>
        <v/>
      </c>
      <c r="AI1277" s="36" t="str">
        <f>IF(Mining_Import!H1277="","",Mining_Import!H1277)</f>
        <v/>
      </c>
      <c r="AJ1277" s="36" t="str">
        <f>IF(Mining_Import!I1277="","",Mining_Import!I1277)</f>
        <v/>
      </c>
      <c r="BY1277" s="120" t="str">
        <f t="shared" si="392"/>
        <v/>
      </c>
      <c r="BZ1277" s="184" t="str">
        <f t="shared" si="405"/>
        <v/>
      </c>
      <c r="CA1277" s="37" t="str">
        <f>IFERROR(VLOOKUP($BY1277,Account_Value!$C$2:$F$2500,4,0),"")</f>
        <v/>
      </c>
      <c r="CB1277" s="43" t="str">
        <f t="shared" si="393"/>
        <v/>
      </c>
      <c r="CC1277" s="122" t="str">
        <f>IF($BZ1277="","",SUM($BZ$2:$BZ1277))</f>
        <v/>
      </c>
      <c r="CD1277" s="43" t="str">
        <f>IF($BZ1277="","",$BU$19*(SUM($BZ$2:$BZ1277)))</f>
        <v/>
      </c>
    </row>
    <row r="1278" spans="1:82">
      <c r="A1278" s="4" t="str">
        <f t="shared" si="394"/>
        <v/>
      </c>
      <c r="B1278" s="21" t="str">
        <f>IF(Investments_Import!A1278="","",Investments_Import!A1278)</f>
        <v/>
      </c>
      <c r="C1278" s="22" t="str">
        <f t="shared" si="387"/>
        <v/>
      </c>
      <c r="D1278" s="51" t="str">
        <f t="shared" si="395"/>
        <v/>
      </c>
      <c r="E1278" s="3" t="str">
        <f>IF(Investments_Import!B1278="","",Investments_Import!B1278)</f>
        <v/>
      </c>
      <c r="F1278" s="54" t="str">
        <f t="shared" si="396"/>
        <v xml:space="preserve"> </v>
      </c>
      <c r="G1278" s="54" t="str">
        <f>IF($B1278="","",COUNTIF($F$2:$F1278,$F1278))</f>
        <v/>
      </c>
      <c r="H1278" s="53" t="str">
        <f t="shared" si="397"/>
        <v xml:space="preserve">  </v>
      </c>
      <c r="I1278" s="3" t="str">
        <f>IF(Investments_Import!C1278="","",Investments_Import!C1278)</f>
        <v/>
      </c>
      <c r="J1278" s="108" t="str">
        <f>IF(Investments_Import!D1278="","",Investments_Import!D1278)</f>
        <v/>
      </c>
      <c r="K1278" s="108" t="str">
        <f t="shared" si="398"/>
        <v/>
      </c>
      <c r="L1278" s="47" t="str">
        <f>IF(Investments_Import!E1278="","",Investments_Import!E1278)</f>
        <v/>
      </c>
      <c r="M1278" s="47" t="str">
        <f t="shared" si="388"/>
        <v/>
      </c>
      <c r="N1278" s="31" t="str">
        <f>IF(Investments_Import!F1278="","",Investments_Import!F1278)</f>
        <v/>
      </c>
      <c r="O1278" s="31" t="str">
        <f t="shared" si="389"/>
        <v/>
      </c>
      <c r="P1278" s="3" t="str">
        <f>IF(Investments_Import!G1278="","",Investments_Import!G1278)</f>
        <v/>
      </c>
      <c r="Q1278" s="3" t="str">
        <f>IF(Investments_Import!H1278="","",Investments_Import!H1278)</f>
        <v/>
      </c>
      <c r="R1278" s="37" t="str">
        <f t="shared" si="390"/>
        <v/>
      </c>
      <c r="S1278" s="37" t="str">
        <f t="shared" si="391"/>
        <v/>
      </c>
      <c r="U1278" s="36" t="str">
        <f>IF(Mining_Import!A1278="","",Mining_Import!A1278)</f>
        <v/>
      </c>
      <c r="V1278" s="22" t="str">
        <f t="shared" si="399"/>
        <v/>
      </c>
      <c r="W1278" s="127" t="str">
        <f t="shared" si="400"/>
        <v/>
      </c>
      <c r="X1278" s="127" t="str">
        <f t="shared" si="401"/>
        <v/>
      </c>
      <c r="Y1278" s="127" t="str">
        <f t="shared" si="402"/>
        <v/>
      </c>
      <c r="Z1278" s="36" t="str">
        <f>IF(Mining_Import!B1278="","",Mining_Import!B1278)</f>
        <v/>
      </c>
      <c r="AA1278" s="184" t="str">
        <f>IF(Mining_Import!$C1278="","",Mining_Import!$C1278)</f>
        <v/>
      </c>
      <c r="AB1278" s="122" t="str">
        <f t="shared" si="403"/>
        <v/>
      </c>
      <c r="AC1278" s="122" t="str">
        <f>IF($Y1278&gt;Dashboard!$Q$19,$AB1278,"")</f>
        <v/>
      </c>
      <c r="AD1278" s="43" t="str">
        <f t="shared" si="404"/>
        <v/>
      </c>
      <c r="AE1278" s="36" t="str">
        <f>IF(Mining_Import!D1278="","",Mining_Import!D1278)</f>
        <v/>
      </c>
      <c r="AF1278" s="36" t="str">
        <f>IF(Mining_Import!E1278="","",Mining_Import!E1278)</f>
        <v/>
      </c>
      <c r="AG1278" s="36" t="str">
        <f>IF(Mining_Import!F1278="","",Mining_Import!F1278)</f>
        <v/>
      </c>
      <c r="AH1278" s="36" t="str">
        <f>IF(Mining_Import!G1278="","",Mining_Import!G1278)</f>
        <v/>
      </c>
      <c r="AI1278" s="36" t="str">
        <f>IF(Mining_Import!H1278="","",Mining_Import!H1278)</f>
        <v/>
      </c>
      <c r="AJ1278" s="36" t="str">
        <f>IF(Mining_Import!I1278="","",Mining_Import!I1278)</f>
        <v/>
      </c>
      <c r="BY1278" s="120" t="str">
        <f t="shared" si="392"/>
        <v/>
      </c>
      <c r="BZ1278" s="184" t="str">
        <f t="shared" si="405"/>
        <v/>
      </c>
      <c r="CA1278" s="37" t="str">
        <f>IFERROR(VLOOKUP($BY1278,Account_Value!$C$2:$F$2500,4,0),"")</f>
        <v/>
      </c>
      <c r="CB1278" s="43" t="str">
        <f t="shared" si="393"/>
        <v/>
      </c>
      <c r="CC1278" s="122" t="str">
        <f>IF($BZ1278="","",SUM($BZ$2:$BZ1278))</f>
        <v/>
      </c>
      <c r="CD1278" s="43" t="str">
        <f>IF($BZ1278="","",$BU$19*(SUM($BZ$2:$BZ1278)))</f>
        <v/>
      </c>
    </row>
    <row r="1279" spans="1:82">
      <c r="A1279" s="4" t="str">
        <f t="shared" si="394"/>
        <v/>
      </c>
      <c r="B1279" s="21" t="str">
        <f>IF(Investments_Import!A1279="","",Investments_Import!A1279)</f>
        <v/>
      </c>
      <c r="C1279" s="22" t="str">
        <f t="shared" si="387"/>
        <v/>
      </c>
      <c r="D1279" s="51" t="str">
        <f t="shared" si="395"/>
        <v/>
      </c>
      <c r="E1279" s="3" t="str">
        <f>IF(Investments_Import!B1279="","",Investments_Import!B1279)</f>
        <v/>
      </c>
      <c r="F1279" s="54" t="str">
        <f t="shared" si="396"/>
        <v xml:space="preserve"> </v>
      </c>
      <c r="G1279" s="54" t="str">
        <f>IF($B1279="","",COUNTIF($F$2:$F1279,$F1279))</f>
        <v/>
      </c>
      <c r="H1279" s="53" t="str">
        <f t="shared" si="397"/>
        <v xml:space="preserve">  </v>
      </c>
      <c r="I1279" s="3" t="str">
        <f>IF(Investments_Import!C1279="","",Investments_Import!C1279)</f>
        <v/>
      </c>
      <c r="J1279" s="108" t="str">
        <f>IF(Investments_Import!D1279="","",Investments_Import!D1279)</f>
        <v/>
      </c>
      <c r="K1279" s="108" t="str">
        <f t="shared" si="398"/>
        <v/>
      </c>
      <c r="L1279" s="47" t="str">
        <f>IF(Investments_Import!E1279="","",Investments_Import!E1279)</f>
        <v/>
      </c>
      <c r="M1279" s="47" t="str">
        <f t="shared" si="388"/>
        <v/>
      </c>
      <c r="N1279" s="31" t="str">
        <f>IF(Investments_Import!F1279="","",Investments_Import!F1279)</f>
        <v/>
      </c>
      <c r="O1279" s="31" t="str">
        <f t="shared" si="389"/>
        <v/>
      </c>
      <c r="P1279" s="3" t="str">
        <f>IF(Investments_Import!G1279="","",Investments_Import!G1279)</f>
        <v/>
      </c>
      <c r="Q1279" s="3" t="str">
        <f>IF(Investments_Import!H1279="","",Investments_Import!H1279)</f>
        <v/>
      </c>
      <c r="R1279" s="37" t="str">
        <f t="shared" si="390"/>
        <v/>
      </c>
      <c r="S1279" s="37" t="str">
        <f t="shared" si="391"/>
        <v/>
      </c>
      <c r="U1279" s="36" t="str">
        <f>IF(Mining_Import!A1279="","",Mining_Import!A1279)</f>
        <v/>
      </c>
      <c r="V1279" s="22" t="str">
        <f t="shared" si="399"/>
        <v/>
      </c>
      <c r="W1279" s="127" t="str">
        <f t="shared" si="400"/>
        <v/>
      </c>
      <c r="X1279" s="127" t="str">
        <f t="shared" si="401"/>
        <v/>
      </c>
      <c r="Y1279" s="127" t="str">
        <f t="shared" si="402"/>
        <v/>
      </c>
      <c r="Z1279" s="36" t="str">
        <f>IF(Mining_Import!B1279="","",Mining_Import!B1279)</f>
        <v/>
      </c>
      <c r="AA1279" s="184" t="str">
        <f>IF(Mining_Import!$C1279="","",Mining_Import!$C1279)</f>
        <v/>
      </c>
      <c r="AB1279" s="122" t="str">
        <f t="shared" si="403"/>
        <v/>
      </c>
      <c r="AC1279" s="122" t="str">
        <f>IF($Y1279&gt;Dashboard!$Q$19,$AB1279,"")</f>
        <v/>
      </c>
      <c r="AD1279" s="43" t="str">
        <f t="shared" si="404"/>
        <v/>
      </c>
      <c r="AE1279" s="36" t="str">
        <f>IF(Mining_Import!D1279="","",Mining_Import!D1279)</f>
        <v/>
      </c>
      <c r="AF1279" s="36" t="str">
        <f>IF(Mining_Import!E1279="","",Mining_Import!E1279)</f>
        <v/>
      </c>
      <c r="AG1279" s="36" t="str">
        <f>IF(Mining_Import!F1279="","",Mining_Import!F1279)</f>
        <v/>
      </c>
      <c r="AH1279" s="36" t="str">
        <f>IF(Mining_Import!G1279="","",Mining_Import!G1279)</f>
        <v/>
      </c>
      <c r="AI1279" s="36" t="str">
        <f>IF(Mining_Import!H1279="","",Mining_Import!H1279)</f>
        <v/>
      </c>
      <c r="AJ1279" s="36" t="str">
        <f>IF(Mining_Import!I1279="","",Mining_Import!I1279)</f>
        <v/>
      </c>
      <c r="BY1279" s="120" t="str">
        <f t="shared" si="392"/>
        <v/>
      </c>
      <c r="BZ1279" s="184" t="str">
        <f t="shared" si="405"/>
        <v/>
      </c>
      <c r="CA1279" s="37" t="str">
        <f>IFERROR(VLOOKUP($BY1279,Account_Value!$C$2:$F$2500,4,0),"")</f>
        <v/>
      </c>
      <c r="CB1279" s="43" t="str">
        <f t="shared" si="393"/>
        <v/>
      </c>
      <c r="CC1279" s="122" t="str">
        <f>IF($BZ1279="","",SUM($BZ$2:$BZ1279))</f>
        <v/>
      </c>
      <c r="CD1279" s="43" t="str">
        <f>IF($BZ1279="","",$BU$19*(SUM($BZ$2:$BZ1279)))</f>
        <v/>
      </c>
    </row>
    <row r="1280" spans="1:82">
      <c r="A1280" s="4" t="str">
        <f t="shared" si="394"/>
        <v/>
      </c>
      <c r="B1280" s="21" t="str">
        <f>IF(Investments_Import!A1280="","",Investments_Import!A1280)</f>
        <v/>
      </c>
      <c r="C1280" s="22" t="str">
        <f t="shared" si="387"/>
        <v/>
      </c>
      <c r="D1280" s="51" t="str">
        <f t="shared" si="395"/>
        <v/>
      </c>
      <c r="E1280" s="3" t="str">
        <f>IF(Investments_Import!B1280="","",Investments_Import!B1280)</f>
        <v/>
      </c>
      <c r="F1280" s="54" t="str">
        <f t="shared" si="396"/>
        <v xml:space="preserve"> </v>
      </c>
      <c r="G1280" s="54" t="str">
        <f>IF($B1280="","",COUNTIF($F$2:$F1280,$F1280))</f>
        <v/>
      </c>
      <c r="H1280" s="53" t="str">
        <f t="shared" si="397"/>
        <v xml:space="preserve">  </v>
      </c>
      <c r="I1280" s="3" t="str">
        <f>IF(Investments_Import!C1280="","",Investments_Import!C1280)</f>
        <v/>
      </c>
      <c r="J1280" s="108" t="str">
        <f>IF(Investments_Import!D1280="","",Investments_Import!D1280)</f>
        <v/>
      </c>
      <c r="K1280" s="108" t="str">
        <f t="shared" si="398"/>
        <v/>
      </c>
      <c r="L1280" s="47" t="str">
        <f>IF(Investments_Import!E1280="","",Investments_Import!E1280)</f>
        <v/>
      </c>
      <c r="M1280" s="47" t="str">
        <f t="shared" si="388"/>
        <v/>
      </c>
      <c r="N1280" s="31" t="str">
        <f>IF(Investments_Import!F1280="","",Investments_Import!F1280)</f>
        <v/>
      </c>
      <c r="O1280" s="31" t="str">
        <f t="shared" si="389"/>
        <v/>
      </c>
      <c r="P1280" s="3" t="str">
        <f>IF(Investments_Import!G1280="","",Investments_Import!G1280)</f>
        <v/>
      </c>
      <c r="Q1280" s="3" t="str">
        <f>IF(Investments_Import!H1280="","",Investments_Import!H1280)</f>
        <v/>
      </c>
      <c r="R1280" s="37" t="str">
        <f t="shared" si="390"/>
        <v/>
      </c>
      <c r="S1280" s="37" t="str">
        <f t="shared" si="391"/>
        <v/>
      </c>
      <c r="U1280" s="36" t="str">
        <f>IF(Mining_Import!A1280="","",Mining_Import!A1280)</f>
        <v/>
      </c>
      <c r="V1280" s="22" t="str">
        <f t="shared" si="399"/>
        <v/>
      </c>
      <c r="W1280" s="127" t="str">
        <f t="shared" si="400"/>
        <v/>
      </c>
      <c r="X1280" s="127" t="str">
        <f t="shared" si="401"/>
        <v/>
      </c>
      <c r="Y1280" s="127" t="str">
        <f t="shared" si="402"/>
        <v/>
      </c>
      <c r="Z1280" s="36" t="str">
        <f>IF(Mining_Import!B1280="","",Mining_Import!B1280)</f>
        <v/>
      </c>
      <c r="AA1280" s="184" t="str">
        <f>IF(Mining_Import!$C1280="","",Mining_Import!$C1280)</f>
        <v/>
      </c>
      <c r="AB1280" s="122" t="str">
        <f t="shared" si="403"/>
        <v/>
      </c>
      <c r="AC1280" s="122" t="str">
        <f>IF($Y1280&gt;Dashboard!$Q$19,$AB1280,"")</f>
        <v/>
      </c>
      <c r="AD1280" s="43" t="str">
        <f t="shared" si="404"/>
        <v/>
      </c>
      <c r="AE1280" s="36" t="str">
        <f>IF(Mining_Import!D1280="","",Mining_Import!D1280)</f>
        <v/>
      </c>
      <c r="AF1280" s="36" t="str">
        <f>IF(Mining_Import!E1280="","",Mining_Import!E1280)</f>
        <v/>
      </c>
      <c r="AG1280" s="36" t="str">
        <f>IF(Mining_Import!F1280="","",Mining_Import!F1280)</f>
        <v/>
      </c>
      <c r="AH1280" s="36" t="str">
        <f>IF(Mining_Import!G1280="","",Mining_Import!G1280)</f>
        <v/>
      </c>
      <c r="AI1280" s="36" t="str">
        <f>IF(Mining_Import!H1280="","",Mining_Import!H1280)</f>
        <v/>
      </c>
      <c r="AJ1280" s="36" t="str">
        <f>IF(Mining_Import!I1280="","",Mining_Import!I1280)</f>
        <v/>
      </c>
      <c r="BY1280" s="120" t="str">
        <f t="shared" si="392"/>
        <v/>
      </c>
      <c r="BZ1280" s="184" t="str">
        <f t="shared" si="405"/>
        <v/>
      </c>
      <c r="CA1280" s="37" t="str">
        <f>IFERROR(VLOOKUP($BY1280,Account_Value!$C$2:$F$2500,4,0),"")</f>
        <v/>
      </c>
      <c r="CB1280" s="43" t="str">
        <f t="shared" si="393"/>
        <v/>
      </c>
      <c r="CC1280" s="122" t="str">
        <f>IF($BZ1280="","",SUM($BZ$2:$BZ1280))</f>
        <v/>
      </c>
      <c r="CD1280" s="43" t="str">
        <f>IF($BZ1280="","",$BU$19*(SUM($BZ$2:$BZ1280)))</f>
        <v/>
      </c>
    </row>
    <row r="1281" spans="1:82">
      <c r="A1281" s="4" t="str">
        <f t="shared" si="394"/>
        <v/>
      </c>
      <c r="B1281" s="21" t="str">
        <f>IF(Investments_Import!A1281="","",Investments_Import!A1281)</f>
        <v/>
      </c>
      <c r="C1281" s="22" t="str">
        <f t="shared" si="387"/>
        <v/>
      </c>
      <c r="D1281" s="51" t="str">
        <f t="shared" si="395"/>
        <v/>
      </c>
      <c r="E1281" s="3" t="str">
        <f>IF(Investments_Import!B1281="","",Investments_Import!B1281)</f>
        <v/>
      </c>
      <c r="F1281" s="54" t="str">
        <f t="shared" si="396"/>
        <v xml:space="preserve"> </v>
      </c>
      <c r="G1281" s="54" t="str">
        <f>IF($B1281="","",COUNTIF($F$2:$F1281,$F1281))</f>
        <v/>
      </c>
      <c r="H1281" s="53" t="str">
        <f t="shared" si="397"/>
        <v xml:space="preserve">  </v>
      </c>
      <c r="I1281" s="3" t="str">
        <f>IF(Investments_Import!C1281="","",Investments_Import!C1281)</f>
        <v/>
      </c>
      <c r="J1281" s="108" t="str">
        <f>IF(Investments_Import!D1281="","",Investments_Import!D1281)</f>
        <v/>
      </c>
      <c r="K1281" s="108" t="str">
        <f t="shared" si="398"/>
        <v/>
      </c>
      <c r="L1281" s="47" t="str">
        <f>IF(Investments_Import!E1281="","",Investments_Import!E1281)</f>
        <v/>
      </c>
      <c r="M1281" s="47" t="str">
        <f t="shared" si="388"/>
        <v/>
      </c>
      <c r="N1281" s="31" t="str">
        <f>IF(Investments_Import!F1281="","",Investments_Import!F1281)</f>
        <v/>
      </c>
      <c r="O1281" s="31" t="str">
        <f t="shared" si="389"/>
        <v/>
      </c>
      <c r="P1281" s="3" t="str">
        <f>IF(Investments_Import!G1281="","",Investments_Import!G1281)</f>
        <v/>
      </c>
      <c r="Q1281" s="3" t="str">
        <f>IF(Investments_Import!H1281="","",Investments_Import!H1281)</f>
        <v/>
      </c>
      <c r="R1281" s="37" t="str">
        <f t="shared" si="390"/>
        <v/>
      </c>
      <c r="S1281" s="37" t="str">
        <f t="shared" si="391"/>
        <v/>
      </c>
      <c r="U1281" s="36" t="str">
        <f>IF(Mining_Import!A1281="","",Mining_Import!A1281)</f>
        <v/>
      </c>
      <c r="V1281" s="22" t="str">
        <f t="shared" si="399"/>
        <v/>
      </c>
      <c r="W1281" s="127" t="str">
        <f t="shared" si="400"/>
        <v/>
      </c>
      <c r="X1281" s="127" t="str">
        <f t="shared" si="401"/>
        <v/>
      </c>
      <c r="Y1281" s="127" t="str">
        <f t="shared" si="402"/>
        <v/>
      </c>
      <c r="Z1281" s="36" t="str">
        <f>IF(Mining_Import!B1281="","",Mining_Import!B1281)</f>
        <v/>
      </c>
      <c r="AA1281" s="184" t="str">
        <f>IF(Mining_Import!$C1281="","",Mining_Import!$C1281)</f>
        <v/>
      </c>
      <c r="AB1281" s="122" t="str">
        <f t="shared" si="403"/>
        <v/>
      </c>
      <c r="AC1281" s="122" t="str">
        <f>IF($Y1281&gt;Dashboard!$Q$19,$AB1281,"")</f>
        <v/>
      </c>
      <c r="AD1281" s="43" t="str">
        <f t="shared" si="404"/>
        <v/>
      </c>
      <c r="AE1281" s="36" t="str">
        <f>IF(Mining_Import!D1281="","",Mining_Import!D1281)</f>
        <v/>
      </c>
      <c r="AF1281" s="36" t="str">
        <f>IF(Mining_Import!E1281="","",Mining_Import!E1281)</f>
        <v/>
      </c>
      <c r="AG1281" s="36" t="str">
        <f>IF(Mining_Import!F1281="","",Mining_Import!F1281)</f>
        <v/>
      </c>
      <c r="AH1281" s="36" t="str">
        <f>IF(Mining_Import!G1281="","",Mining_Import!G1281)</f>
        <v/>
      </c>
      <c r="AI1281" s="36" t="str">
        <f>IF(Mining_Import!H1281="","",Mining_Import!H1281)</f>
        <v/>
      </c>
      <c r="AJ1281" s="36" t="str">
        <f>IF(Mining_Import!I1281="","",Mining_Import!I1281)</f>
        <v/>
      </c>
      <c r="BY1281" s="120" t="str">
        <f t="shared" si="392"/>
        <v/>
      </c>
      <c r="BZ1281" s="184" t="str">
        <f t="shared" si="405"/>
        <v/>
      </c>
      <c r="CA1281" s="37" t="str">
        <f>IFERROR(VLOOKUP($BY1281,Account_Value!$C$2:$F$2500,4,0),"")</f>
        <v/>
      </c>
      <c r="CB1281" s="43" t="str">
        <f t="shared" si="393"/>
        <v/>
      </c>
      <c r="CC1281" s="122" t="str">
        <f>IF($BZ1281="","",SUM($BZ$2:$BZ1281))</f>
        <v/>
      </c>
      <c r="CD1281" s="43" t="str">
        <f>IF($BZ1281="","",$BU$19*(SUM($BZ$2:$BZ1281)))</f>
        <v/>
      </c>
    </row>
    <row r="1282" spans="1:82">
      <c r="A1282" s="4" t="str">
        <f t="shared" si="394"/>
        <v/>
      </c>
      <c r="B1282" s="21" t="str">
        <f>IF(Investments_Import!A1282="","",Investments_Import!A1282)</f>
        <v/>
      </c>
      <c r="C1282" s="22" t="str">
        <f t="shared" ref="C1282:C1345" si="406">IF(B1282="","",B1282*1)</f>
        <v/>
      </c>
      <c r="D1282" s="51" t="str">
        <f t="shared" si="395"/>
        <v/>
      </c>
      <c r="E1282" s="3" t="str">
        <f>IF(Investments_Import!B1282="","",Investments_Import!B1282)</f>
        <v/>
      </c>
      <c r="F1282" s="54" t="str">
        <f t="shared" si="396"/>
        <v xml:space="preserve"> </v>
      </c>
      <c r="G1282" s="54" t="str">
        <f>IF($B1282="","",COUNTIF($F$2:$F1282,$F1282))</f>
        <v/>
      </c>
      <c r="H1282" s="53" t="str">
        <f t="shared" si="397"/>
        <v xml:space="preserve">  </v>
      </c>
      <c r="I1282" s="3" t="str">
        <f>IF(Investments_Import!C1282="","",Investments_Import!C1282)</f>
        <v/>
      </c>
      <c r="J1282" s="108" t="str">
        <f>IF(Investments_Import!D1282="","",Investments_Import!D1282)</f>
        <v/>
      </c>
      <c r="K1282" s="108" t="str">
        <f t="shared" si="398"/>
        <v/>
      </c>
      <c r="L1282" s="47" t="str">
        <f>IF(Investments_Import!E1282="","",Investments_Import!E1282)</f>
        <v/>
      </c>
      <c r="M1282" s="47" t="str">
        <f t="shared" ref="M1282:M1345" si="407">IF($L1282="","",$L1282*1)</f>
        <v/>
      </c>
      <c r="N1282" s="31" t="str">
        <f>IF(Investments_Import!F1282="","",Investments_Import!F1282)</f>
        <v/>
      </c>
      <c r="O1282" s="31" t="str">
        <f t="shared" ref="O1282:O1345" si="408">IF($N1282="","",$N1282*1)</f>
        <v/>
      </c>
      <c r="P1282" s="3" t="str">
        <f>IF(Investments_Import!G1282="","",Investments_Import!G1282)</f>
        <v/>
      </c>
      <c r="Q1282" s="3" t="str">
        <f>IF(Investments_Import!H1282="","",Investments_Import!H1282)</f>
        <v/>
      </c>
      <c r="R1282" s="37" t="str">
        <f t="shared" ref="R1282:R1345" si="409">IF($Q1282="","",IF($Q1282="USD",$P1282,$P1282*$J1282))</f>
        <v/>
      </c>
      <c r="S1282" s="37" t="str">
        <f t="shared" ref="S1282:S1345" si="410">IF($R1282="","",$R1282*1)</f>
        <v/>
      </c>
      <c r="U1282" s="36" t="str">
        <f>IF(Mining_Import!A1282="","",Mining_Import!A1282)</f>
        <v/>
      </c>
      <c r="V1282" s="22" t="str">
        <f t="shared" si="399"/>
        <v/>
      </c>
      <c r="W1282" s="127" t="str">
        <f t="shared" si="400"/>
        <v/>
      </c>
      <c r="X1282" s="127" t="str">
        <f t="shared" si="401"/>
        <v/>
      </c>
      <c r="Y1282" s="127" t="str">
        <f t="shared" si="402"/>
        <v/>
      </c>
      <c r="Z1282" s="36" t="str">
        <f>IF(Mining_Import!B1282="","",Mining_Import!B1282)</f>
        <v/>
      </c>
      <c r="AA1282" s="184" t="str">
        <f>IF(Mining_Import!$C1282="","",Mining_Import!$C1282)</f>
        <v/>
      </c>
      <c r="AB1282" s="122" t="str">
        <f t="shared" si="403"/>
        <v/>
      </c>
      <c r="AC1282" s="122" t="str">
        <f>IF($Y1282&gt;Dashboard!$Q$19,$AB1282,"")</f>
        <v/>
      </c>
      <c r="AD1282" s="43" t="str">
        <f t="shared" si="404"/>
        <v/>
      </c>
      <c r="AE1282" s="36" t="str">
        <f>IF(Mining_Import!D1282="","",Mining_Import!D1282)</f>
        <v/>
      </c>
      <c r="AF1282" s="36" t="str">
        <f>IF(Mining_Import!E1282="","",Mining_Import!E1282)</f>
        <v/>
      </c>
      <c r="AG1282" s="36" t="str">
        <f>IF(Mining_Import!F1282="","",Mining_Import!F1282)</f>
        <v/>
      </c>
      <c r="AH1282" s="36" t="str">
        <f>IF(Mining_Import!G1282="","",Mining_Import!G1282)</f>
        <v/>
      </c>
      <c r="AI1282" s="36" t="str">
        <f>IF(Mining_Import!H1282="","",Mining_Import!H1282)</f>
        <v/>
      </c>
      <c r="AJ1282" s="36" t="str">
        <f>IF(Mining_Import!I1282="","",Mining_Import!I1282)</f>
        <v/>
      </c>
      <c r="BY1282" s="120" t="str">
        <f t="shared" ref="BY1282:BY1345" si="411">Y1282</f>
        <v/>
      </c>
      <c r="BZ1282" s="184" t="str">
        <f t="shared" si="405"/>
        <v/>
      </c>
      <c r="CA1282" s="37" t="str">
        <f>IFERROR(VLOOKUP($BY1282,Account_Value!$C$2:$F$2500,4,0),"")</f>
        <v/>
      </c>
      <c r="CB1282" s="43" t="str">
        <f t="shared" ref="CB1282:CB1345" si="412">IF(BZ1282="","",BZ1282*CA1282)</f>
        <v/>
      </c>
      <c r="CC1282" s="122" t="str">
        <f>IF($BZ1282="","",SUM($BZ$2:$BZ1282))</f>
        <v/>
      </c>
      <c r="CD1282" s="43" t="str">
        <f>IF($BZ1282="","",$BU$19*(SUM($BZ$2:$BZ1282)))</f>
        <v/>
      </c>
    </row>
    <row r="1283" spans="1:82">
      <c r="A1283" s="4" t="str">
        <f t="shared" ref="A1283:A1346" si="413">IF($B1283="","",$A1282+1)</f>
        <v/>
      </c>
      <c r="B1283" s="21" t="str">
        <f>IF(Investments_Import!A1283="","",Investments_Import!A1283)</f>
        <v/>
      </c>
      <c r="C1283" s="22" t="str">
        <f t="shared" si="406"/>
        <v/>
      </c>
      <c r="D1283" s="51" t="str">
        <f t="shared" ref="D1283:D1346" si="414">$C1283</f>
        <v/>
      </c>
      <c r="E1283" s="3" t="str">
        <f>IF(Investments_Import!B1283="","",Investments_Import!B1283)</f>
        <v/>
      </c>
      <c r="F1283" s="54" t="str">
        <f t="shared" ref="F1283:F1346" si="415">CONCATENATE(TEXT($D1283,"dd-mmm-yyyy")," ",$E1283)</f>
        <v xml:space="preserve"> </v>
      </c>
      <c r="G1283" s="54" t="str">
        <f>IF($B1283="","",COUNTIF($F$2:$F1283,$F1283))</f>
        <v/>
      </c>
      <c r="H1283" s="53" t="str">
        <f t="shared" ref="H1283:H1346" si="416">CONCATENATE(TEXT($D1283,"dd-mmm-yyyy")," ",$E1283," ",$G1283)</f>
        <v xml:space="preserve">  </v>
      </c>
      <c r="I1283" s="3" t="str">
        <f>IF(Investments_Import!C1283="","",Investments_Import!C1283)</f>
        <v/>
      </c>
      <c r="J1283" s="108" t="str">
        <f>IF(Investments_Import!D1283="","",Investments_Import!D1283)</f>
        <v/>
      </c>
      <c r="K1283" s="108" t="str">
        <f t="shared" ref="K1283:K1346" si="417">IF($B1283="","",$J1283*1)</f>
        <v/>
      </c>
      <c r="L1283" s="47" t="str">
        <f>IF(Investments_Import!E1283="","",Investments_Import!E1283)</f>
        <v/>
      </c>
      <c r="M1283" s="47" t="str">
        <f t="shared" si="407"/>
        <v/>
      </c>
      <c r="N1283" s="31" t="str">
        <f>IF(Investments_Import!F1283="","",Investments_Import!F1283)</f>
        <v/>
      </c>
      <c r="O1283" s="31" t="str">
        <f t="shared" si="408"/>
        <v/>
      </c>
      <c r="P1283" s="3" t="str">
        <f>IF(Investments_Import!G1283="","",Investments_Import!G1283)</f>
        <v/>
      </c>
      <c r="Q1283" s="3" t="str">
        <f>IF(Investments_Import!H1283="","",Investments_Import!H1283)</f>
        <v/>
      </c>
      <c r="R1283" s="37" t="str">
        <f t="shared" si="409"/>
        <v/>
      </c>
      <c r="S1283" s="37" t="str">
        <f t="shared" si="410"/>
        <v/>
      </c>
      <c r="U1283" s="36" t="str">
        <f>IF(Mining_Import!A1283="","",Mining_Import!A1283)</f>
        <v/>
      </c>
      <c r="V1283" s="22" t="str">
        <f t="shared" ref="V1283:V1346" si="418">IF(U1283="","",U1283*1)</f>
        <v/>
      </c>
      <c r="W1283" s="127" t="str">
        <f t="shared" ref="W1283:W1346" si="419">V1283</f>
        <v/>
      </c>
      <c r="X1283" s="127" t="str">
        <f t="shared" ref="X1283:X1346" si="420">IFERROR(INT($W1283),"")</f>
        <v/>
      </c>
      <c r="Y1283" s="127" t="str">
        <f t="shared" ref="Y1283:Y1346" si="421">$X1283</f>
        <v/>
      </c>
      <c r="Z1283" s="36" t="str">
        <f>IF(Mining_Import!B1283="","",Mining_Import!B1283)</f>
        <v/>
      </c>
      <c r="AA1283" s="184" t="str">
        <f>IF(Mining_Import!$C1283="","",Mining_Import!$C1283)</f>
        <v/>
      </c>
      <c r="AB1283" s="122" t="str">
        <f t="shared" ref="AB1283:AB1346" si="422">IFERROR($AA1283*1,"")</f>
        <v/>
      </c>
      <c r="AC1283" s="122" t="str">
        <f>IF($Y1283&gt;Dashboard!$Q$19,$AB1283,"")</f>
        <v/>
      </c>
      <c r="AD1283" s="43" t="str">
        <f t="shared" ref="AD1283:AD1346" si="423">IFERROR($AB1283*$BU$19,"")</f>
        <v/>
      </c>
      <c r="AE1283" s="36" t="str">
        <f>IF(Mining_Import!D1283="","",Mining_Import!D1283)</f>
        <v/>
      </c>
      <c r="AF1283" s="36" t="str">
        <f>IF(Mining_Import!E1283="","",Mining_Import!E1283)</f>
        <v/>
      </c>
      <c r="AG1283" s="36" t="str">
        <f>IF(Mining_Import!F1283="","",Mining_Import!F1283)</f>
        <v/>
      </c>
      <c r="AH1283" s="36" t="str">
        <f>IF(Mining_Import!G1283="","",Mining_Import!G1283)</f>
        <v/>
      </c>
      <c r="AI1283" s="36" t="str">
        <f>IF(Mining_Import!H1283="","",Mining_Import!H1283)</f>
        <v/>
      </c>
      <c r="AJ1283" s="36" t="str">
        <f>IF(Mining_Import!I1283="","",Mining_Import!I1283)</f>
        <v/>
      </c>
      <c r="BY1283" s="120" t="str">
        <f t="shared" si="411"/>
        <v/>
      </c>
      <c r="BZ1283" s="184" t="str">
        <f t="shared" ref="BZ1283:BZ1346" si="424">AB1283</f>
        <v/>
      </c>
      <c r="CA1283" s="37" t="str">
        <f>IFERROR(VLOOKUP($BY1283,Account_Value!$C$2:$F$2500,4,0),"")</f>
        <v/>
      </c>
      <c r="CB1283" s="43" t="str">
        <f t="shared" si="412"/>
        <v/>
      </c>
      <c r="CC1283" s="122" t="str">
        <f>IF($BZ1283="","",SUM($BZ$2:$BZ1283))</f>
        <v/>
      </c>
      <c r="CD1283" s="43" t="str">
        <f>IF($BZ1283="","",$BU$19*(SUM($BZ$2:$BZ1283)))</f>
        <v/>
      </c>
    </row>
    <row r="1284" spans="1:82">
      <c r="A1284" s="4" t="str">
        <f t="shared" si="413"/>
        <v/>
      </c>
      <c r="B1284" s="21" t="str">
        <f>IF(Investments_Import!A1284="","",Investments_Import!A1284)</f>
        <v/>
      </c>
      <c r="C1284" s="22" t="str">
        <f t="shared" si="406"/>
        <v/>
      </c>
      <c r="D1284" s="51" t="str">
        <f t="shared" si="414"/>
        <v/>
      </c>
      <c r="E1284" s="3" t="str">
        <f>IF(Investments_Import!B1284="","",Investments_Import!B1284)</f>
        <v/>
      </c>
      <c r="F1284" s="54" t="str">
        <f t="shared" si="415"/>
        <v xml:space="preserve"> </v>
      </c>
      <c r="G1284" s="54" t="str">
        <f>IF($B1284="","",COUNTIF($F$2:$F1284,$F1284))</f>
        <v/>
      </c>
      <c r="H1284" s="53" t="str">
        <f t="shared" si="416"/>
        <v xml:space="preserve">  </v>
      </c>
      <c r="I1284" s="3" t="str">
        <f>IF(Investments_Import!C1284="","",Investments_Import!C1284)</f>
        <v/>
      </c>
      <c r="J1284" s="108" t="str">
        <f>IF(Investments_Import!D1284="","",Investments_Import!D1284)</f>
        <v/>
      </c>
      <c r="K1284" s="108" t="str">
        <f t="shared" si="417"/>
        <v/>
      </c>
      <c r="L1284" s="47" t="str">
        <f>IF(Investments_Import!E1284="","",Investments_Import!E1284)</f>
        <v/>
      </c>
      <c r="M1284" s="47" t="str">
        <f t="shared" si="407"/>
        <v/>
      </c>
      <c r="N1284" s="31" t="str">
        <f>IF(Investments_Import!F1284="","",Investments_Import!F1284)</f>
        <v/>
      </c>
      <c r="O1284" s="31" t="str">
        <f t="shared" si="408"/>
        <v/>
      </c>
      <c r="P1284" s="3" t="str">
        <f>IF(Investments_Import!G1284="","",Investments_Import!G1284)</f>
        <v/>
      </c>
      <c r="Q1284" s="3" t="str">
        <f>IF(Investments_Import!H1284="","",Investments_Import!H1284)</f>
        <v/>
      </c>
      <c r="R1284" s="37" t="str">
        <f t="shared" si="409"/>
        <v/>
      </c>
      <c r="S1284" s="37" t="str">
        <f t="shared" si="410"/>
        <v/>
      </c>
      <c r="U1284" s="36" t="str">
        <f>IF(Mining_Import!A1284="","",Mining_Import!A1284)</f>
        <v/>
      </c>
      <c r="V1284" s="22" t="str">
        <f t="shared" si="418"/>
        <v/>
      </c>
      <c r="W1284" s="127" t="str">
        <f t="shared" si="419"/>
        <v/>
      </c>
      <c r="X1284" s="127" t="str">
        <f t="shared" si="420"/>
        <v/>
      </c>
      <c r="Y1284" s="127" t="str">
        <f t="shared" si="421"/>
        <v/>
      </c>
      <c r="Z1284" s="36" t="str">
        <f>IF(Mining_Import!B1284="","",Mining_Import!B1284)</f>
        <v/>
      </c>
      <c r="AA1284" s="184" t="str">
        <f>IF(Mining_Import!$C1284="","",Mining_Import!$C1284)</f>
        <v/>
      </c>
      <c r="AB1284" s="122" t="str">
        <f t="shared" si="422"/>
        <v/>
      </c>
      <c r="AC1284" s="122" t="str">
        <f>IF($Y1284&gt;Dashboard!$Q$19,$AB1284,"")</f>
        <v/>
      </c>
      <c r="AD1284" s="43" t="str">
        <f t="shared" si="423"/>
        <v/>
      </c>
      <c r="AE1284" s="36" t="str">
        <f>IF(Mining_Import!D1284="","",Mining_Import!D1284)</f>
        <v/>
      </c>
      <c r="AF1284" s="36" t="str">
        <f>IF(Mining_Import!E1284="","",Mining_Import!E1284)</f>
        <v/>
      </c>
      <c r="AG1284" s="36" t="str">
        <f>IF(Mining_Import!F1284="","",Mining_Import!F1284)</f>
        <v/>
      </c>
      <c r="AH1284" s="36" t="str">
        <f>IF(Mining_Import!G1284="","",Mining_Import!G1284)</f>
        <v/>
      </c>
      <c r="AI1284" s="36" t="str">
        <f>IF(Mining_Import!H1284="","",Mining_Import!H1284)</f>
        <v/>
      </c>
      <c r="AJ1284" s="36" t="str">
        <f>IF(Mining_Import!I1284="","",Mining_Import!I1284)</f>
        <v/>
      </c>
      <c r="BY1284" s="120" t="str">
        <f t="shared" si="411"/>
        <v/>
      </c>
      <c r="BZ1284" s="184" t="str">
        <f t="shared" si="424"/>
        <v/>
      </c>
      <c r="CA1284" s="37" t="str">
        <f>IFERROR(VLOOKUP($BY1284,Account_Value!$C$2:$F$2500,4,0),"")</f>
        <v/>
      </c>
      <c r="CB1284" s="43" t="str">
        <f t="shared" si="412"/>
        <v/>
      </c>
      <c r="CC1284" s="122" t="str">
        <f>IF($BZ1284="","",SUM($BZ$2:$BZ1284))</f>
        <v/>
      </c>
      <c r="CD1284" s="43" t="str">
        <f>IF($BZ1284="","",$BU$19*(SUM($BZ$2:$BZ1284)))</f>
        <v/>
      </c>
    </row>
    <row r="1285" spans="1:82">
      <c r="A1285" s="4" t="str">
        <f t="shared" si="413"/>
        <v/>
      </c>
      <c r="B1285" s="21" t="str">
        <f>IF(Investments_Import!A1285="","",Investments_Import!A1285)</f>
        <v/>
      </c>
      <c r="C1285" s="22" t="str">
        <f t="shared" si="406"/>
        <v/>
      </c>
      <c r="D1285" s="51" t="str">
        <f t="shared" si="414"/>
        <v/>
      </c>
      <c r="E1285" s="3" t="str">
        <f>IF(Investments_Import!B1285="","",Investments_Import!B1285)</f>
        <v/>
      </c>
      <c r="F1285" s="54" t="str">
        <f t="shared" si="415"/>
        <v xml:space="preserve"> </v>
      </c>
      <c r="G1285" s="54" t="str">
        <f>IF($B1285="","",COUNTIF($F$2:$F1285,$F1285))</f>
        <v/>
      </c>
      <c r="H1285" s="53" t="str">
        <f t="shared" si="416"/>
        <v xml:space="preserve">  </v>
      </c>
      <c r="I1285" s="3" t="str">
        <f>IF(Investments_Import!C1285="","",Investments_Import!C1285)</f>
        <v/>
      </c>
      <c r="J1285" s="108" t="str">
        <f>IF(Investments_Import!D1285="","",Investments_Import!D1285)</f>
        <v/>
      </c>
      <c r="K1285" s="108" t="str">
        <f t="shared" si="417"/>
        <v/>
      </c>
      <c r="L1285" s="47" t="str">
        <f>IF(Investments_Import!E1285="","",Investments_Import!E1285)</f>
        <v/>
      </c>
      <c r="M1285" s="47" t="str">
        <f t="shared" si="407"/>
        <v/>
      </c>
      <c r="N1285" s="31" t="str">
        <f>IF(Investments_Import!F1285="","",Investments_Import!F1285)</f>
        <v/>
      </c>
      <c r="O1285" s="31" t="str">
        <f t="shared" si="408"/>
        <v/>
      </c>
      <c r="P1285" s="3" t="str">
        <f>IF(Investments_Import!G1285="","",Investments_Import!G1285)</f>
        <v/>
      </c>
      <c r="Q1285" s="3" t="str">
        <f>IF(Investments_Import!H1285="","",Investments_Import!H1285)</f>
        <v/>
      </c>
      <c r="R1285" s="37" t="str">
        <f t="shared" si="409"/>
        <v/>
      </c>
      <c r="S1285" s="37" t="str">
        <f t="shared" si="410"/>
        <v/>
      </c>
      <c r="U1285" s="36" t="str">
        <f>IF(Mining_Import!A1285="","",Mining_Import!A1285)</f>
        <v/>
      </c>
      <c r="V1285" s="22" t="str">
        <f t="shared" si="418"/>
        <v/>
      </c>
      <c r="W1285" s="127" t="str">
        <f t="shared" si="419"/>
        <v/>
      </c>
      <c r="X1285" s="127" t="str">
        <f t="shared" si="420"/>
        <v/>
      </c>
      <c r="Y1285" s="127" t="str">
        <f t="shared" si="421"/>
        <v/>
      </c>
      <c r="Z1285" s="36" t="str">
        <f>IF(Mining_Import!B1285="","",Mining_Import!B1285)</f>
        <v/>
      </c>
      <c r="AA1285" s="184" t="str">
        <f>IF(Mining_Import!$C1285="","",Mining_Import!$C1285)</f>
        <v/>
      </c>
      <c r="AB1285" s="122" t="str">
        <f t="shared" si="422"/>
        <v/>
      </c>
      <c r="AC1285" s="122" t="str">
        <f>IF($Y1285&gt;Dashboard!$Q$19,$AB1285,"")</f>
        <v/>
      </c>
      <c r="AD1285" s="43" t="str">
        <f t="shared" si="423"/>
        <v/>
      </c>
      <c r="AE1285" s="36" t="str">
        <f>IF(Mining_Import!D1285="","",Mining_Import!D1285)</f>
        <v/>
      </c>
      <c r="AF1285" s="36" t="str">
        <f>IF(Mining_Import!E1285="","",Mining_Import!E1285)</f>
        <v/>
      </c>
      <c r="AG1285" s="36" t="str">
        <f>IF(Mining_Import!F1285="","",Mining_Import!F1285)</f>
        <v/>
      </c>
      <c r="AH1285" s="36" t="str">
        <f>IF(Mining_Import!G1285="","",Mining_Import!G1285)</f>
        <v/>
      </c>
      <c r="AI1285" s="36" t="str">
        <f>IF(Mining_Import!H1285="","",Mining_Import!H1285)</f>
        <v/>
      </c>
      <c r="AJ1285" s="36" t="str">
        <f>IF(Mining_Import!I1285="","",Mining_Import!I1285)</f>
        <v/>
      </c>
      <c r="BY1285" s="120" t="str">
        <f t="shared" si="411"/>
        <v/>
      </c>
      <c r="BZ1285" s="184" t="str">
        <f t="shared" si="424"/>
        <v/>
      </c>
      <c r="CA1285" s="37" t="str">
        <f>IFERROR(VLOOKUP($BY1285,Account_Value!$C$2:$F$2500,4,0),"")</f>
        <v/>
      </c>
      <c r="CB1285" s="43" t="str">
        <f t="shared" si="412"/>
        <v/>
      </c>
      <c r="CC1285" s="122" t="str">
        <f>IF($BZ1285="","",SUM($BZ$2:$BZ1285))</f>
        <v/>
      </c>
      <c r="CD1285" s="43" t="str">
        <f>IF($BZ1285="","",$BU$19*(SUM($BZ$2:$BZ1285)))</f>
        <v/>
      </c>
    </row>
    <row r="1286" spans="1:82">
      <c r="A1286" s="4" t="str">
        <f t="shared" si="413"/>
        <v/>
      </c>
      <c r="B1286" s="21" t="str">
        <f>IF(Investments_Import!A1286="","",Investments_Import!A1286)</f>
        <v/>
      </c>
      <c r="C1286" s="22" t="str">
        <f t="shared" si="406"/>
        <v/>
      </c>
      <c r="D1286" s="51" t="str">
        <f t="shared" si="414"/>
        <v/>
      </c>
      <c r="E1286" s="3" t="str">
        <f>IF(Investments_Import!B1286="","",Investments_Import!B1286)</f>
        <v/>
      </c>
      <c r="F1286" s="54" t="str">
        <f t="shared" si="415"/>
        <v xml:space="preserve"> </v>
      </c>
      <c r="G1286" s="54" t="str">
        <f>IF($B1286="","",COUNTIF($F$2:$F1286,$F1286))</f>
        <v/>
      </c>
      <c r="H1286" s="53" t="str">
        <f t="shared" si="416"/>
        <v xml:space="preserve">  </v>
      </c>
      <c r="I1286" s="3" t="str">
        <f>IF(Investments_Import!C1286="","",Investments_Import!C1286)</f>
        <v/>
      </c>
      <c r="J1286" s="108" t="str">
        <f>IF(Investments_Import!D1286="","",Investments_Import!D1286)</f>
        <v/>
      </c>
      <c r="K1286" s="108" t="str">
        <f t="shared" si="417"/>
        <v/>
      </c>
      <c r="L1286" s="47" t="str">
        <f>IF(Investments_Import!E1286="","",Investments_Import!E1286)</f>
        <v/>
      </c>
      <c r="M1286" s="47" t="str">
        <f t="shared" si="407"/>
        <v/>
      </c>
      <c r="N1286" s="31" t="str">
        <f>IF(Investments_Import!F1286="","",Investments_Import!F1286)</f>
        <v/>
      </c>
      <c r="O1286" s="31" t="str">
        <f t="shared" si="408"/>
        <v/>
      </c>
      <c r="P1286" s="3" t="str">
        <f>IF(Investments_Import!G1286="","",Investments_Import!G1286)</f>
        <v/>
      </c>
      <c r="Q1286" s="3" t="str">
        <f>IF(Investments_Import!H1286="","",Investments_Import!H1286)</f>
        <v/>
      </c>
      <c r="R1286" s="37" t="str">
        <f t="shared" si="409"/>
        <v/>
      </c>
      <c r="S1286" s="37" t="str">
        <f t="shared" si="410"/>
        <v/>
      </c>
      <c r="U1286" s="36" t="str">
        <f>IF(Mining_Import!A1286="","",Mining_Import!A1286)</f>
        <v/>
      </c>
      <c r="V1286" s="22" t="str">
        <f t="shared" si="418"/>
        <v/>
      </c>
      <c r="W1286" s="127" t="str">
        <f t="shared" si="419"/>
        <v/>
      </c>
      <c r="X1286" s="127" t="str">
        <f t="shared" si="420"/>
        <v/>
      </c>
      <c r="Y1286" s="127" t="str">
        <f t="shared" si="421"/>
        <v/>
      </c>
      <c r="Z1286" s="36" t="str">
        <f>IF(Mining_Import!B1286="","",Mining_Import!B1286)</f>
        <v/>
      </c>
      <c r="AA1286" s="184" t="str">
        <f>IF(Mining_Import!$C1286="","",Mining_Import!$C1286)</f>
        <v/>
      </c>
      <c r="AB1286" s="122" t="str">
        <f t="shared" si="422"/>
        <v/>
      </c>
      <c r="AC1286" s="122" t="str">
        <f>IF($Y1286&gt;Dashboard!$Q$19,$AB1286,"")</f>
        <v/>
      </c>
      <c r="AD1286" s="43" t="str">
        <f t="shared" si="423"/>
        <v/>
      </c>
      <c r="AE1286" s="36" t="str">
        <f>IF(Mining_Import!D1286="","",Mining_Import!D1286)</f>
        <v/>
      </c>
      <c r="AF1286" s="36" t="str">
        <f>IF(Mining_Import!E1286="","",Mining_Import!E1286)</f>
        <v/>
      </c>
      <c r="AG1286" s="36" t="str">
        <f>IF(Mining_Import!F1286="","",Mining_Import!F1286)</f>
        <v/>
      </c>
      <c r="AH1286" s="36" t="str">
        <f>IF(Mining_Import!G1286="","",Mining_Import!G1286)</f>
        <v/>
      </c>
      <c r="AI1286" s="36" t="str">
        <f>IF(Mining_Import!H1286="","",Mining_Import!H1286)</f>
        <v/>
      </c>
      <c r="AJ1286" s="36" t="str">
        <f>IF(Mining_Import!I1286="","",Mining_Import!I1286)</f>
        <v/>
      </c>
      <c r="BY1286" s="120" t="str">
        <f t="shared" si="411"/>
        <v/>
      </c>
      <c r="BZ1286" s="184" t="str">
        <f t="shared" si="424"/>
        <v/>
      </c>
      <c r="CA1286" s="37" t="str">
        <f>IFERROR(VLOOKUP($BY1286,Account_Value!$C$2:$F$2500,4,0),"")</f>
        <v/>
      </c>
      <c r="CB1286" s="43" t="str">
        <f t="shared" si="412"/>
        <v/>
      </c>
      <c r="CC1286" s="122" t="str">
        <f>IF($BZ1286="","",SUM($BZ$2:$BZ1286))</f>
        <v/>
      </c>
      <c r="CD1286" s="43" t="str">
        <f>IF($BZ1286="","",$BU$19*(SUM($BZ$2:$BZ1286)))</f>
        <v/>
      </c>
    </row>
    <row r="1287" spans="1:82">
      <c r="A1287" s="4" t="str">
        <f t="shared" si="413"/>
        <v/>
      </c>
      <c r="B1287" s="21" t="str">
        <f>IF(Investments_Import!A1287="","",Investments_Import!A1287)</f>
        <v/>
      </c>
      <c r="C1287" s="22" t="str">
        <f t="shared" si="406"/>
        <v/>
      </c>
      <c r="D1287" s="51" t="str">
        <f t="shared" si="414"/>
        <v/>
      </c>
      <c r="E1287" s="3" t="str">
        <f>IF(Investments_Import!B1287="","",Investments_Import!B1287)</f>
        <v/>
      </c>
      <c r="F1287" s="54" t="str">
        <f t="shared" si="415"/>
        <v xml:space="preserve"> </v>
      </c>
      <c r="G1287" s="54" t="str">
        <f>IF($B1287="","",COUNTIF($F$2:$F1287,$F1287))</f>
        <v/>
      </c>
      <c r="H1287" s="53" t="str">
        <f t="shared" si="416"/>
        <v xml:space="preserve">  </v>
      </c>
      <c r="I1287" s="3" t="str">
        <f>IF(Investments_Import!C1287="","",Investments_Import!C1287)</f>
        <v/>
      </c>
      <c r="J1287" s="108" t="str">
        <f>IF(Investments_Import!D1287="","",Investments_Import!D1287)</f>
        <v/>
      </c>
      <c r="K1287" s="108" t="str">
        <f t="shared" si="417"/>
        <v/>
      </c>
      <c r="L1287" s="47" t="str">
        <f>IF(Investments_Import!E1287="","",Investments_Import!E1287)</f>
        <v/>
      </c>
      <c r="M1287" s="47" t="str">
        <f t="shared" si="407"/>
        <v/>
      </c>
      <c r="N1287" s="31" t="str">
        <f>IF(Investments_Import!F1287="","",Investments_Import!F1287)</f>
        <v/>
      </c>
      <c r="O1287" s="31" t="str">
        <f t="shared" si="408"/>
        <v/>
      </c>
      <c r="P1287" s="3" t="str">
        <f>IF(Investments_Import!G1287="","",Investments_Import!G1287)</f>
        <v/>
      </c>
      <c r="Q1287" s="3" t="str">
        <f>IF(Investments_Import!H1287="","",Investments_Import!H1287)</f>
        <v/>
      </c>
      <c r="R1287" s="37" t="str">
        <f t="shared" si="409"/>
        <v/>
      </c>
      <c r="S1287" s="37" t="str">
        <f t="shared" si="410"/>
        <v/>
      </c>
      <c r="U1287" s="36" t="str">
        <f>IF(Mining_Import!A1287="","",Mining_Import!A1287)</f>
        <v/>
      </c>
      <c r="V1287" s="22" t="str">
        <f t="shared" si="418"/>
        <v/>
      </c>
      <c r="W1287" s="127" t="str">
        <f t="shared" si="419"/>
        <v/>
      </c>
      <c r="X1287" s="127" t="str">
        <f t="shared" si="420"/>
        <v/>
      </c>
      <c r="Y1287" s="127" t="str">
        <f t="shared" si="421"/>
        <v/>
      </c>
      <c r="Z1287" s="36" t="str">
        <f>IF(Mining_Import!B1287="","",Mining_Import!B1287)</f>
        <v/>
      </c>
      <c r="AA1287" s="184" t="str">
        <f>IF(Mining_Import!$C1287="","",Mining_Import!$C1287)</f>
        <v/>
      </c>
      <c r="AB1287" s="122" t="str">
        <f t="shared" si="422"/>
        <v/>
      </c>
      <c r="AC1287" s="122" t="str">
        <f>IF($Y1287&gt;Dashboard!$Q$19,$AB1287,"")</f>
        <v/>
      </c>
      <c r="AD1287" s="43" t="str">
        <f t="shared" si="423"/>
        <v/>
      </c>
      <c r="AE1287" s="36" t="str">
        <f>IF(Mining_Import!D1287="","",Mining_Import!D1287)</f>
        <v/>
      </c>
      <c r="AF1287" s="36" t="str">
        <f>IF(Mining_Import!E1287="","",Mining_Import!E1287)</f>
        <v/>
      </c>
      <c r="AG1287" s="36" t="str">
        <f>IF(Mining_Import!F1287="","",Mining_Import!F1287)</f>
        <v/>
      </c>
      <c r="AH1287" s="36" t="str">
        <f>IF(Mining_Import!G1287="","",Mining_Import!G1287)</f>
        <v/>
      </c>
      <c r="AI1287" s="36" t="str">
        <f>IF(Mining_Import!H1287="","",Mining_Import!H1287)</f>
        <v/>
      </c>
      <c r="AJ1287" s="36" t="str">
        <f>IF(Mining_Import!I1287="","",Mining_Import!I1287)</f>
        <v/>
      </c>
      <c r="BY1287" s="120" t="str">
        <f t="shared" si="411"/>
        <v/>
      </c>
      <c r="BZ1287" s="184" t="str">
        <f t="shared" si="424"/>
        <v/>
      </c>
      <c r="CA1287" s="37" t="str">
        <f>IFERROR(VLOOKUP($BY1287,Account_Value!$C$2:$F$2500,4,0),"")</f>
        <v/>
      </c>
      <c r="CB1287" s="43" t="str">
        <f t="shared" si="412"/>
        <v/>
      </c>
      <c r="CC1287" s="122" t="str">
        <f>IF($BZ1287="","",SUM($BZ$2:$BZ1287))</f>
        <v/>
      </c>
      <c r="CD1287" s="43" t="str">
        <f>IF($BZ1287="","",$BU$19*(SUM($BZ$2:$BZ1287)))</f>
        <v/>
      </c>
    </row>
    <row r="1288" spans="1:82">
      <c r="A1288" s="4" t="str">
        <f t="shared" si="413"/>
        <v/>
      </c>
      <c r="B1288" s="21" t="str">
        <f>IF(Investments_Import!A1288="","",Investments_Import!A1288)</f>
        <v/>
      </c>
      <c r="C1288" s="22" t="str">
        <f t="shared" si="406"/>
        <v/>
      </c>
      <c r="D1288" s="51" t="str">
        <f t="shared" si="414"/>
        <v/>
      </c>
      <c r="E1288" s="3" t="str">
        <f>IF(Investments_Import!B1288="","",Investments_Import!B1288)</f>
        <v/>
      </c>
      <c r="F1288" s="54" t="str">
        <f t="shared" si="415"/>
        <v xml:space="preserve"> </v>
      </c>
      <c r="G1288" s="54" t="str">
        <f>IF($B1288="","",COUNTIF($F$2:$F1288,$F1288))</f>
        <v/>
      </c>
      <c r="H1288" s="53" t="str">
        <f t="shared" si="416"/>
        <v xml:space="preserve">  </v>
      </c>
      <c r="I1288" s="3" t="str">
        <f>IF(Investments_Import!C1288="","",Investments_Import!C1288)</f>
        <v/>
      </c>
      <c r="J1288" s="108" t="str">
        <f>IF(Investments_Import!D1288="","",Investments_Import!D1288)</f>
        <v/>
      </c>
      <c r="K1288" s="108" t="str">
        <f t="shared" si="417"/>
        <v/>
      </c>
      <c r="L1288" s="47" t="str">
        <f>IF(Investments_Import!E1288="","",Investments_Import!E1288)</f>
        <v/>
      </c>
      <c r="M1288" s="47" t="str">
        <f t="shared" si="407"/>
        <v/>
      </c>
      <c r="N1288" s="31" t="str">
        <f>IF(Investments_Import!F1288="","",Investments_Import!F1288)</f>
        <v/>
      </c>
      <c r="O1288" s="31" t="str">
        <f t="shared" si="408"/>
        <v/>
      </c>
      <c r="P1288" s="3" t="str">
        <f>IF(Investments_Import!G1288="","",Investments_Import!G1288)</f>
        <v/>
      </c>
      <c r="Q1288" s="3" t="str">
        <f>IF(Investments_Import!H1288="","",Investments_Import!H1288)</f>
        <v/>
      </c>
      <c r="R1288" s="37" t="str">
        <f t="shared" si="409"/>
        <v/>
      </c>
      <c r="S1288" s="37" t="str">
        <f t="shared" si="410"/>
        <v/>
      </c>
      <c r="U1288" s="36" t="str">
        <f>IF(Mining_Import!A1288="","",Mining_Import!A1288)</f>
        <v/>
      </c>
      <c r="V1288" s="22" t="str">
        <f t="shared" si="418"/>
        <v/>
      </c>
      <c r="W1288" s="127" t="str">
        <f t="shared" si="419"/>
        <v/>
      </c>
      <c r="X1288" s="127" t="str">
        <f t="shared" si="420"/>
        <v/>
      </c>
      <c r="Y1288" s="127" t="str">
        <f t="shared" si="421"/>
        <v/>
      </c>
      <c r="Z1288" s="36" t="str">
        <f>IF(Mining_Import!B1288="","",Mining_Import!B1288)</f>
        <v/>
      </c>
      <c r="AA1288" s="184" t="str">
        <f>IF(Mining_Import!$C1288="","",Mining_Import!$C1288)</f>
        <v/>
      </c>
      <c r="AB1288" s="122" t="str">
        <f t="shared" si="422"/>
        <v/>
      </c>
      <c r="AC1288" s="122" t="str">
        <f>IF($Y1288&gt;Dashboard!$Q$19,$AB1288,"")</f>
        <v/>
      </c>
      <c r="AD1288" s="43" t="str">
        <f t="shared" si="423"/>
        <v/>
      </c>
      <c r="AE1288" s="36" t="str">
        <f>IF(Mining_Import!D1288="","",Mining_Import!D1288)</f>
        <v/>
      </c>
      <c r="AF1288" s="36" t="str">
        <f>IF(Mining_Import!E1288="","",Mining_Import!E1288)</f>
        <v/>
      </c>
      <c r="AG1288" s="36" t="str">
        <f>IF(Mining_Import!F1288="","",Mining_Import!F1288)</f>
        <v/>
      </c>
      <c r="AH1288" s="36" t="str">
        <f>IF(Mining_Import!G1288="","",Mining_Import!G1288)</f>
        <v/>
      </c>
      <c r="AI1288" s="36" t="str">
        <f>IF(Mining_Import!H1288="","",Mining_Import!H1288)</f>
        <v/>
      </c>
      <c r="AJ1288" s="36" t="str">
        <f>IF(Mining_Import!I1288="","",Mining_Import!I1288)</f>
        <v/>
      </c>
      <c r="BY1288" s="120" t="str">
        <f t="shared" si="411"/>
        <v/>
      </c>
      <c r="BZ1288" s="184" t="str">
        <f t="shared" si="424"/>
        <v/>
      </c>
      <c r="CA1288" s="37" t="str">
        <f>IFERROR(VLOOKUP($BY1288,Account_Value!$C$2:$F$2500,4,0),"")</f>
        <v/>
      </c>
      <c r="CB1288" s="43" t="str">
        <f t="shared" si="412"/>
        <v/>
      </c>
      <c r="CC1288" s="122" t="str">
        <f>IF($BZ1288="","",SUM($BZ$2:$BZ1288))</f>
        <v/>
      </c>
      <c r="CD1288" s="43" t="str">
        <f>IF($BZ1288="","",$BU$19*(SUM($BZ$2:$BZ1288)))</f>
        <v/>
      </c>
    </row>
    <row r="1289" spans="1:82">
      <c r="A1289" s="4" t="str">
        <f t="shared" si="413"/>
        <v/>
      </c>
      <c r="B1289" s="21" t="str">
        <f>IF(Investments_Import!A1289="","",Investments_Import!A1289)</f>
        <v/>
      </c>
      <c r="C1289" s="22" t="str">
        <f t="shared" si="406"/>
        <v/>
      </c>
      <c r="D1289" s="51" t="str">
        <f t="shared" si="414"/>
        <v/>
      </c>
      <c r="E1289" s="3" t="str">
        <f>IF(Investments_Import!B1289="","",Investments_Import!B1289)</f>
        <v/>
      </c>
      <c r="F1289" s="54" t="str">
        <f t="shared" si="415"/>
        <v xml:space="preserve"> </v>
      </c>
      <c r="G1289" s="54" t="str">
        <f>IF($B1289="","",COUNTIF($F$2:$F1289,$F1289))</f>
        <v/>
      </c>
      <c r="H1289" s="53" t="str">
        <f t="shared" si="416"/>
        <v xml:space="preserve">  </v>
      </c>
      <c r="I1289" s="3" t="str">
        <f>IF(Investments_Import!C1289="","",Investments_Import!C1289)</f>
        <v/>
      </c>
      <c r="J1289" s="108" t="str">
        <f>IF(Investments_Import!D1289="","",Investments_Import!D1289)</f>
        <v/>
      </c>
      <c r="K1289" s="108" t="str">
        <f t="shared" si="417"/>
        <v/>
      </c>
      <c r="L1289" s="47" t="str">
        <f>IF(Investments_Import!E1289="","",Investments_Import!E1289)</f>
        <v/>
      </c>
      <c r="M1289" s="47" t="str">
        <f t="shared" si="407"/>
        <v/>
      </c>
      <c r="N1289" s="31" t="str">
        <f>IF(Investments_Import!F1289="","",Investments_Import!F1289)</f>
        <v/>
      </c>
      <c r="O1289" s="31" t="str">
        <f t="shared" si="408"/>
        <v/>
      </c>
      <c r="P1289" s="3" t="str">
        <f>IF(Investments_Import!G1289="","",Investments_Import!G1289)</f>
        <v/>
      </c>
      <c r="Q1289" s="3" t="str">
        <f>IF(Investments_Import!H1289="","",Investments_Import!H1289)</f>
        <v/>
      </c>
      <c r="R1289" s="37" t="str">
        <f t="shared" si="409"/>
        <v/>
      </c>
      <c r="S1289" s="37" t="str">
        <f t="shared" si="410"/>
        <v/>
      </c>
      <c r="U1289" s="36" t="str">
        <f>IF(Mining_Import!A1289="","",Mining_Import!A1289)</f>
        <v/>
      </c>
      <c r="V1289" s="22" t="str">
        <f t="shared" si="418"/>
        <v/>
      </c>
      <c r="W1289" s="127" t="str">
        <f t="shared" si="419"/>
        <v/>
      </c>
      <c r="X1289" s="127" t="str">
        <f t="shared" si="420"/>
        <v/>
      </c>
      <c r="Y1289" s="127" t="str">
        <f t="shared" si="421"/>
        <v/>
      </c>
      <c r="Z1289" s="36" t="str">
        <f>IF(Mining_Import!B1289="","",Mining_Import!B1289)</f>
        <v/>
      </c>
      <c r="AA1289" s="184" t="str">
        <f>IF(Mining_Import!$C1289="","",Mining_Import!$C1289)</f>
        <v/>
      </c>
      <c r="AB1289" s="122" t="str">
        <f t="shared" si="422"/>
        <v/>
      </c>
      <c r="AC1289" s="122" t="str">
        <f>IF($Y1289&gt;Dashboard!$Q$19,$AB1289,"")</f>
        <v/>
      </c>
      <c r="AD1289" s="43" t="str">
        <f t="shared" si="423"/>
        <v/>
      </c>
      <c r="AE1289" s="36" t="str">
        <f>IF(Mining_Import!D1289="","",Mining_Import!D1289)</f>
        <v/>
      </c>
      <c r="AF1289" s="36" t="str">
        <f>IF(Mining_Import!E1289="","",Mining_Import!E1289)</f>
        <v/>
      </c>
      <c r="AG1289" s="36" t="str">
        <f>IF(Mining_Import!F1289="","",Mining_Import!F1289)</f>
        <v/>
      </c>
      <c r="AH1289" s="36" t="str">
        <f>IF(Mining_Import!G1289="","",Mining_Import!G1289)</f>
        <v/>
      </c>
      <c r="AI1289" s="36" t="str">
        <f>IF(Mining_Import!H1289="","",Mining_Import!H1289)</f>
        <v/>
      </c>
      <c r="AJ1289" s="36" t="str">
        <f>IF(Mining_Import!I1289="","",Mining_Import!I1289)</f>
        <v/>
      </c>
      <c r="BY1289" s="120" t="str">
        <f t="shared" si="411"/>
        <v/>
      </c>
      <c r="BZ1289" s="184" t="str">
        <f t="shared" si="424"/>
        <v/>
      </c>
      <c r="CA1289" s="37" t="str">
        <f>IFERROR(VLOOKUP($BY1289,Account_Value!$C$2:$F$2500,4,0),"")</f>
        <v/>
      </c>
      <c r="CB1289" s="43" t="str">
        <f t="shared" si="412"/>
        <v/>
      </c>
      <c r="CC1289" s="122" t="str">
        <f>IF($BZ1289="","",SUM($BZ$2:$BZ1289))</f>
        <v/>
      </c>
      <c r="CD1289" s="43" t="str">
        <f>IF($BZ1289="","",$BU$19*(SUM($BZ$2:$BZ1289)))</f>
        <v/>
      </c>
    </row>
    <row r="1290" spans="1:82">
      <c r="A1290" s="4" t="str">
        <f t="shared" si="413"/>
        <v/>
      </c>
      <c r="B1290" s="21" t="str">
        <f>IF(Investments_Import!A1290="","",Investments_Import!A1290)</f>
        <v/>
      </c>
      <c r="C1290" s="22" t="str">
        <f t="shared" si="406"/>
        <v/>
      </c>
      <c r="D1290" s="51" t="str">
        <f t="shared" si="414"/>
        <v/>
      </c>
      <c r="E1290" s="3" t="str">
        <f>IF(Investments_Import!B1290="","",Investments_Import!B1290)</f>
        <v/>
      </c>
      <c r="F1290" s="54" t="str">
        <f t="shared" si="415"/>
        <v xml:space="preserve"> </v>
      </c>
      <c r="G1290" s="54" t="str">
        <f>IF($B1290="","",COUNTIF($F$2:$F1290,$F1290))</f>
        <v/>
      </c>
      <c r="H1290" s="53" t="str">
        <f t="shared" si="416"/>
        <v xml:space="preserve">  </v>
      </c>
      <c r="I1290" s="3" t="str">
        <f>IF(Investments_Import!C1290="","",Investments_Import!C1290)</f>
        <v/>
      </c>
      <c r="J1290" s="108" t="str">
        <f>IF(Investments_Import!D1290="","",Investments_Import!D1290)</f>
        <v/>
      </c>
      <c r="K1290" s="108" t="str">
        <f t="shared" si="417"/>
        <v/>
      </c>
      <c r="L1290" s="47" t="str">
        <f>IF(Investments_Import!E1290="","",Investments_Import!E1290)</f>
        <v/>
      </c>
      <c r="M1290" s="47" t="str">
        <f t="shared" si="407"/>
        <v/>
      </c>
      <c r="N1290" s="31" t="str">
        <f>IF(Investments_Import!F1290="","",Investments_Import!F1290)</f>
        <v/>
      </c>
      <c r="O1290" s="31" t="str">
        <f t="shared" si="408"/>
        <v/>
      </c>
      <c r="P1290" s="3" t="str">
        <f>IF(Investments_Import!G1290="","",Investments_Import!G1290)</f>
        <v/>
      </c>
      <c r="Q1290" s="3" t="str">
        <f>IF(Investments_Import!H1290="","",Investments_Import!H1290)</f>
        <v/>
      </c>
      <c r="R1290" s="37" t="str">
        <f t="shared" si="409"/>
        <v/>
      </c>
      <c r="S1290" s="37" t="str">
        <f t="shared" si="410"/>
        <v/>
      </c>
      <c r="U1290" s="36" t="str">
        <f>IF(Mining_Import!A1290="","",Mining_Import!A1290)</f>
        <v/>
      </c>
      <c r="V1290" s="22" t="str">
        <f t="shared" si="418"/>
        <v/>
      </c>
      <c r="W1290" s="127" t="str">
        <f t="shared" si="419"/>
        <v/>
      </c>
      <c r="X1290" s="127" t="str">
        <f t="shared" si="420"/>
        <v/>
      </c>
      <c r="Y1290" s="127" t="str">
        <f t="shared" si="421"/>
        <v/>
      </c>
      <c r="Z1290" s="36" t="str">
        <f>IF(Mining_Import!B1290="","",Mining_Import!B1290)</f>
        <v/>
      </c>
      <c r="AA1290" s="184" t="str">
        <f>IF(Mining_Import!$C1290="","",Mining_Import!$C1290)</f>
        <v/>
      </c>
      <c r="AB1290" s="122" t="str">
        <f t="shared" si="422"/>
        <v/>
      </c>
      <c r="AC1290" s="122" t="str">
        <f>IF($Y1290&gt;Dashboard!$Q$19,$AB1290,"")</f>
        <v/>
      </c>
      <c r="AD1290" s="43" t="str">
        <f t="shared" si="423"/>
        <v/>
      </c>
      <c r="AE1290" s="36" t="str">
        <f>IF(Mining_Import!D1290="","",Mining_Import!D1290)</f>
        <v/>
      </c>
      <c r="AF1290" s="36" t="str">
        <f>IF(Mining_Import!E1290="","",Mining_Import!E1290)</f>
        <v/>
      </c>
      <c r="AG1290" s="36" t="str">
        <f>IF(Mining_Import!F1290="","",Mining_Import!F1290)</f>
        <v/>
      </c>
      <c r="AH1290" s="36" t="str">
        <f>IF(Mining_Import!G1290="","",Mining_Import!G1290)</f>
        <v/>
      </c>
      <c r="AI1290" s="36" t="str">
        <f>IF(Mining_Import!H1290="","",Mining_Import!H1290)</f>
        <v/>
      </c>
      <c r="AJ1290" s="36" t="str">
        <f>IF(Mining_Import!I1290="","",Mining_Import!I1290)</f>
        <v/>
      </c>
      <c r="BY1290" s="120" t="str">
        <f t="shared" si="411"/>
        <v/>
      </c>
      <c r="BZ1290" s="184" t="str">
        <f t="shared" si="424"/>
        <v/>
      </c>
      <c r="CA1290" s="37" t="str">
        <f>IFERROR(VLOOKUP($BY1290,Account_Value!$C$2:$F$2500,4,0),"")</f>
        <v/>
      </c>
      <c r="CB1290" s="43" t="str">
        <f t="shared" si="412"/>
        <v/>
      </c>
      <c r="CC1290" s="122" t="str">
        <f>IF($BZ1290="","",SUM($BZ$2:$BZ1290))</f>
        <v/>
      </c>
      <c r="CD1290" s="43" t="str">
        <f>IF($BZ1290="","",$BU$19*(SUM($BZ$2:$BZ1290)))</f>
        <v/>
      </c>
    </row>
    <row r="1291" spans="1:82">
      <c r="A1291" s="4" t="str">
        <f t="shared" si="413"/>
        <v/>
      </c>
      <c r="B1291" s="21" t="str">
        <f>IF(Investments_Import!A1291="","",Investments_Import!A1291)</f>
        <v/>
      </c>
      <c r="C1291" s="22" t="str">
        <f t="shared" si="406"/>
        <v/>
      </c>
      <c r="D1291" s="51" t="str">
        <f t="shared" si="414"/>
        <v/>
      </c>
      <c r="E1291" s="3" t="str">
        <f>IF(Investments_Import!B1291="","",Investments_Import!B1291)</f>
        <v/>
      </c>
      <c r="F1291" s="54" t="str">
        <f t="shared" si="415"/>
        <v xml:space="preserve"> </v>
      </c>
      <c r="G1291" s="54" t="str">
        <f>IF($B1291="","",COUNTIF($F$2:$F1291,$F1291))</f>
        <v/>
      </c>
      <c r="H1291" s="53" t="str">
        <f t="shared" si="416"/>
        <v xml:space="preserve">  </v>
      </c>
      <c r="I1291" s="3" t="str">
        <f>IF(Investments_Import!C1291="","",Investments_Import!C1291)</f>
        <v/>
      </c>
      <c r="J1291" s="108" t="str">
        <f>IF(Investments_Import!D1291="","",Investments_Import!D1291)</f>
        <v/>
      </c>
      <c r="K1291" s="108" t="str">
        <f t="shared" si="417"/>
        <v/>
      </c>
      <c r="L1291" s="47" t="str">
        <f>IF(Investments_Import!E1291="","",Investments_Import!E1291)</f>
        <v/>
      </c>
      <c r="M1291" s="47" t="str">
        <f t="shared" si="407"/>
        <v/>
      </c>
      <c r="N1291" s="31" t="str">
        <f>IF(Investments_Import!F1291="","",Investments_Import!F1291)</f>
        <v/>
      </c>
      <c r="O1291" s="31" t="str">
        <f t="shared" si="408"/>
        <v/>
      </c>
      <c r="P1291" s="3" t="str">
        <f>IF(Investments_Import!G1291="","",Investments_Import!G1291)</f>
        <v/>
      </c>
      <c r="Q1291" s="3" t="str">
        <f>IF(Investments_Import!H1291="","",Investments_Import!H1291)</f>
        <v/>
      </c>
      <c r="R1291" s="37" t="str">
        <f t="shared" si="409"/>
        <v/>
      </c>
      <c r="S1291" s="37" t="str">
        <f t="shared" si="410"/>
        <v/>
      </c>
      <c r="U1291" s="36" t="str">
        <f>IF(Mining_Import!A1291="","",Mining_Import!A1291)</f>
        <v/>
      </c>
      <c r="V1291" s="22" t="str">
        <f t="shared" si="418"/>
        <v/>
      </c>
      <c r="W1291" s="127" t="str">
        <f t="shared" si="419"/>
        <v/>
      </c>
      <c r="X1291" s="127" t="str">
        <f t="shared" si="420"/>
        <v/>
      </c>
      <c r="Y1291" s="127" t="str">
        <f t="shared" si="421"/>
        <v/>
      </c>
      <c r="Z1291" s="36" t="str">
        <f>IF(Mining_Import!B1291="","",Mining_Import!B1291)</f>
        <v/>
      </c>
      <c r="AA1291" s="184" t="str">
        <f>IF(Mining_Import!$C1291="","",Mining_Import!$C1291)</f>
        <v/>
      </c>
      <c r="AB1291" s="122" t="str">
        <f t="shared" si="422"/>
        <v/>
      </c>
      <c r="AC1291" s="122" t="str">
        <f>IF($Y1291&gt;Dashboard!$Q$19,$AB1291,"")</f>
        <v/>
      </c>
      <c r="AD1291" s="43" t="str">
        <f t="shared" si="423"/>
        <v/>
      </c>
      <c r="AE1291" s="36" t="str">
        <f>IF(Mining_Import!D1291="","",Mining_Import!D1291)</f>
        <v/>
      </c>
      <c r="AF1291" s="36" t="str">
        <f>IF(Mining_Import!E1291="","",Mining_Import!E1291)</f>
        <v/>
      </c>
      <c r="AG1291" s="36" t="str">
        <f>IF(Mining_Import!F1291="","",Mining_Import!F1291)</f>
        <v/>
      </c>
      <c r="AH1291" s="36" t="str">
        <f>IF(Mining_Import!G1291="","",Mining_Import!G1291)</f>
        <v/>
      </c>
      <c r="AI1291" s="36" t="str">
        <f>IF(Mining_Import!H1291="","",Mining_Import!H1291)</f>
        <v/>
      </c>
      <c r="AJ1291" s="36" t="str">
        <f>IF(Mining_Import!I1291="","",Mining_Import!I1291)</f>
        <v/>
      </c>
      <c r="BY1291" s="120" t="str">
        <f t="shared" si="411"/>
        <v/>
      </c>
      <c r="BZ1291" s="184" t="str">
        <f t="shared" si="424"/>
        <v/>
      </c>
      <c r="CA1291" s="37" t="str">
        <f>IFERROR(VLOOKUP($BY1291,Account_Value!$C$2:$F$2500,4,0),"")</f>
        <v/>
      </c>
      <c r="CB1291" s="43" t="str">
        <f t="shared" si="412"/>
        <v/>
      </c>
      <c r="CC1291" s="122" t="str">
        <f>IF($BZ1291="","",SUM($BZ$2:$BZ1291))</f>
        <v/>
      </c>
      <c r="CD1291" s="43" t="str">
        <f>IF($BZ1291="","",$BU$19*(SUM($BZ$2:$BZ1291)))</f>
        <v/>
      </c>
    </row>
    <row r="1292" spans="1:82">
      <c r="A1292" s="4" t="str">
        <f t="shared" si="413"/>
        <v/>
      </c>
      <c r="B1292" s="21" t="str">
        <f>IF(Investments_Import!A1292="","",Investments_Import!A1292)</f>
        <v/>
      </c>
      <c r="C1292" s="22" t="str">
        <f t="shared" si="406"/>
        <v/>
      </c>
      <c r="D1292" s="51" t="str">
        <f t="shared" si="414"/>
        <v/>
      </c>
      <c r="E1292" s="3" t="str">
        <f>IF(Investments_Import!B1292="","",Investments_Import!B1292)</f>
        <v/>
      </c>
      <c r="F1292" s="54" t="str">
        <f t="shared" si="415"/>
        <v xml:space="preserve"> </v>
      </c>
      <c r="G1292" s="54" t="str">
        <f>IF($B1292="","",COUNTIF($F$2:$F1292,$F1292))</f>
        <v/>
      </c>
      <c r="H1292" s="53" t="str">
        <f t="shared" si="416"/>
        <v xml:space="preserve">  </v>
      </c>
      <c r="I1292" s="3" t="str">
        <f>IF(Investments_Import!C1292="","",Investments_Import!C1292)</f>
        <v/>
      </c>
      <c r="J1292" s="108" t="str">
        <f>IF(Investments_Import!D1292="","",Investments_Import!D1292)</f>
        <v/>
      </c>
      <c r="K1292" s="108" t="str">
        <f t="shared" si="417"/>
        <v/>
      </c>
      <c r="L1292" s="47" t="str">
        <f>IF(Investments_Import!E1292="","",Investments_Import!E1292)</f>
        <v/>
      </c>
      <c r="M1292" s="47" t="str">
        <f t="shared" si="407"/>
        <v/>
      </c>
      <c r="N1292" s="31" t="str">
        <f>IF(Investments_Import!F1292="","",Investments_Import!F1292)</f>
        <v/>
      </c>
      <c r="O1292" s="31" t="str">
        <f t="shared" si="408"/>
        <v/>
      </c>
      <c r="P1292" s="3" t="str">
        <f>IF(Investments_Import!G1292="","",Investments_Import!G1292)</f>
        <v/>
      </c>
      <c r="Q1292" s="3" t="str">
        <f>IF(Investments_Import!H1292="","",Investments_Import!H1292)</f>
        <v/>
      </c>
      <c r="R1292" s="37" t="str">
        <f t="shared" si="409"/>
        <v/>
      </c>
      <c r="S1292" s="37" t="str">
        <f t="shared" si="410"/>
        <v/>
      </c>
      <c r="U1292" s="36" t="str">
        <f>IF(Mining_Import!A1292="","",Mining_Import!A1292)</f>
        <v/>
      </c>
      <c r="V1292" s="22" t="str">
        <f t="shared" si="418"/>
        <v/>
      </c>
      <c r="W1292" s="127" t="str">
        <f t="shared" si="419"/>
        <v/>
      </c>
      <c r="X1292" s="127" t="str">
        <f t="shared" si="420"/>
        <v/>
      </c>
      <c r="Y1292" s="127" t="str">
        <f t="shared" si="421"/>
        <v/>
      </c>
      <c r="Z1292" s="36" t="str">
        <f>IF(Mining_Import!B1292="","",Mining_Import!B1292)</f>
        <v/>
      </c>
      <c r="AA1292" s="184" t="str">
        <f>IF(Mining_Import!$C1292="","",Mining_Import!$C1292)</f>
        <v/>
      </c>
      <c r="AB1292" s="122" t="str">
        <f t="shared" si="422"/>
        <v/>
      </c>
      <c r="AC1292" s="122" t="str">
        <f>IF($Y1292&gt;Dashboard!$Q$19,$AB1292,"")</f>
        <v/>
      </c>
      <c r="AD1292" s="43" t="str">
        <f t="shared" si="423"/>
        <v/>
      </c>
      <c r="AE1292" s="36" t="str">
        <f>IF(Mining_Import!D1292="","",Mining_Import!D1292)</f>
        <v/>
      </c>
      <c r="AF1292" s="36" t="str">
        <f>IF(Mining_Import!E1292="","",Mining_Import!E1292)</f>
        <v/>
      </c>
      <c r="AG1292" s="36" t="str">
        <f>IF(Mining_Import!F1292="","",Mining_Import!F1292)</f>
        <v/>
      </c>
      <c r="AH1292" s="36" t="str">
        <f>IF(Mining_Import!G1292="","",Mining_Import!G1292)</f>
        <v/>
      </c>
      <c r="AI1292" s="36" t="str">
        <f>IF(Mining_Import!H1292="","",Mining_Import!H1292)</f>
        <v/>
      </c>
      <c r="AJ1292" s="36" t="str">
        <f>IF(Mining_Import!I1292="","",Mining_Import!I1292)</f>
        <v/>
      </c>
      <c r="BY1292" s="120" t="str">
        <f t="shared" si="411"/>
        <v/>
      </c>
      <c r="BZ1292" s="184" t="str">
        <f t="shared" si="424"/>
        <v/>
      </c>
      <c r="CA1292" s="37" t="str">
        <f>IFERROR(VLOOKUP($BY1292,Account_Value!$C$2:$F$2500,4,0),"")</f>
        <v/>
      </c>
      <c r="CB1292" s="43" t="str">
        <f t="shared" si="412"/>
        <v/>
      </c>
      <c r="CC1292" s="122" t="str">
        <f>IF($BZ1292="","",SUM($BZ$2:$BZ1292))</f>
        <v/>
      </c>
      <c r="CD1292" s="43" t="str">
        <f>IF($BZ1292="","",$BU$19*(SUM($BZ$2:$BZ1292)))</f>
        <v/>
      </c>
    </row>
    <row r="1293" spans="1:82">
      <c r="A1293" s="4" t="str">
        <f t="shared" si="413"/>
        <v/>
      </c>
      <c r="B1293" s="21" t="str">
        <f>IF(Investments_Import!A1293="","",Investments_Import!A1293)</f>
        <v/>
      </c>
      <c r="C1293" s="22" t="str">
        <f t="shared" si="406"/>
        <v/>
      </c>
      <c r="D1293" s="51" t="str">
        <f t="shared" si="414"/>
        <v/>
      </c>
      <c r="E1293" s="3" t="str">
        <f>IF(Investments_Import!B1293="","",Investments_Import!B1293)</f>
        <v/>
      </c>
      <c r="F1293" s="54" t="str">
        <f t="shared" si="415"/>
        <v xml:space="preserve"> </v>
      </c>
      <c r="G1293" s="54" t="str">
        <f>IF($B1293="","",COUNTIF($F$2:$F1293,$F1293))</f>
        <v/>
      </c>
      <c r="H1293" s="53" t="str">
        <f t="shared" si="416"/>
        <v xml:space="preserve">  </v>
      </c>
      <c r="I1293" s="3" t="str">
        <f>IF(Investments_Import!C1293="","",Investments_Import!C1293)</f>
        <v/>
      </c>
      <c r="J1293" s="108" t="str">
        <f>IF(Investments_Import!D1293="","",Investments_Import!D1293)</f>
        <v/>
      </c>
      <c r="K1293" s="108" t="str">
        <f t="shared" si="417"/>
        <v/>
      </c>
      <c r="L1293" s="47" t="str">
        <f>IF(Investments_Import!E1293="","",Investments_Import!E1293)</f>
        <v/>
      </c>
      <c r="M1293" s="47" t="str">
        <f t="shared" si="407"/>
        <v/>
      </c>
      <c r="N1293" s="31" t="str">
        <f>IF(Investments_Import!F1293="","",Investments_Import!F1293)</f>
        <v/>
      </c>
      <c r="O1293" s="31" t="str">
        <f t="shared" si="408"/>
        <v/>
      </c>
      <c r="P1293" s="3" t="str">
        <f>IF(Investments_Import!G1293="","",Investments_Import!G1293)</f>
        <v/>
      </c>
      <c r="Q1293" s="3" t="str">
        <f>IF(Investments_Import!H1293="","",Investments_Import!H1293)</f>
        <v/>
      </c>
      <c r="R1293" s="37" t="str">
        <f t="shared" si="409"/>
        <v/>
      </c>
      <c r="S1293" s="37" t="str">
        <f t="shared" si="410"/>
        <v/>
      </c>
      <c r="U1293" s="36" t="str">
        <f>IF(Mining_Import!A1293="","",Mining_Import!A1293)</f>
        <v/>
      </c>
      <c r="V1293" s="22" t="str">
        <f t="shared" si="418"/>
        <v/>
      </c>
      <c r="W1293" s="127" t="str">
        <f t="shared" si="419"/>
        <v/>
      </c>
      <c r="X1293" s="127" t="str">
        <f t="shared" si="420"/>
        <v/>
      </c>
      <c r="Y1293" s="127" t="str">
        <f t="shared" si="421"/>
        <v/>
      </c>
      <c r="Z1293" s="36" t="str">
        <f>IF(Mining_Import!B1293="","",Mining_Import!B1293)</f>
        <v/>
      </c>
      <c r="AA1293" s="184" t="str">
        <f>IF(Mining_Import!$C1293="","",Mining_Import!$C1293)</f>
        <v/>
      </c>
      <c r="AB1293" s="122" t="str">
        <f t="shared" si="422"/>
        <v/>
      </c>
      <c r="AC1293" s="122" t="str">
        <f>IF($Y1293&gt;Dashboard!$Q$19,$AB1293,"")</f>
        <v/>
      </c>
      <c r="AD1293" s="43" t="str">
        <f t="shared" si="423"/>
        <v/>
      </c>
      <c r="AE1293" s="36" t="str">
        <f>IF(Mining_Import!D1293="","",Mining_Import!D1293)</f>
        <v/>
      </c>
      <c r="AF1293" s="36" t="str">
        <f>IF(Mining_Import!E1293="","",Mining_Import!E1293)</f>
        <v/>
      </c>
      <c r="AG1293" s="36" t="str">
        <f>IF(Mining_Import!F1293="","",Mining_Import!F1293)</f>
        <v/>
      </c>
      <c r="AH1293" s="36" t="str">
        <f>IF(Mining_Import!G1293="","",Mining_Import!G1293)</f>
        <v/>
      </c>
      <c r="AI1293" s="36" t="str">
        <f>IF(Mining_Import!H1293="","",Mining_Import!H1293)</f>
        <v/>
      </c>
      <c r="AJ1293" s="36" t="str">
        <f>IF(Mining_Import!I1293="","",Mining_Import!I1293)</f>
        <v/>
      </c>
      <c r="BY1293" s="120" t="str">
        <f t="shared" si="411"/>
        <v/>
      </c>
      <c r="BZ1293" s="184" t="str">
        <f t="shared" si="424"/>
        <v/>
      </c>
      <c r="CA1293" s="37" t="str">
        <f>IFERROR(VLOOKUP($BY1293,Account_Value!$C$2:$F$2500,4,0),"")</f>
        <v/>
      </c>
      <c r="CB1293" s="43" t="str">
        <f t="shared" si="412"/>
        <v/>
      </c>
      <c r="CC1293" s="122" t="str">
        <f>IF($BZ1293="","",SUM($BZ$2:$BZ1293))</f>
        <v/>
      </c>
      <c r="CD1293" s="43" t="str">
        <f>IF($BZ1293="","",$BU$19*(SUM($BZ$2:$BZ1293)))</f>
        <v/>
      </c>
    </row>
    <row r="1294" spans="1:82">
      <c r="A1294" s="4" t="str">
        <f t="shared" si="413"/>
        <v/>
      </c>
      <c r="B1294" s="21" t="str">
        <f>IF(Investments_Import!A1294="","",Investments_Import!A1294)</f>
        <v/>
      </c>
      <c r="C1294" s="22" t="str">
        <f t="shared" si="406"/>
        <v/>
      </c>
      <c r="D1294" s="51" t="str">
        <f t="shared" si="414"/>
        <v/>
      </c>
      <c r="E1294" s="3" t="str">
        <f>IF(Investments_Import!B1294="","",Investments_Import!B1294)</f>
        <v/>
      </c>
      <c r="F1294" s="54" t="str">
        <f t="shared" si="415"/>
        <v xml:space="preserve"> </v>
      </c>
      <c r="G1294" s="54" t="str">
        <f>IF($B1294="","",COUNTIF($F$2:$F1294,$F1294))</f>
        <v/>
      </c>
      <c r="H1294" s="53" t="str">
        <f t="shared" si="416"/>
        <v xml:space="preserve">  </v>
      </c>
      <c r="I1294" s="3" t="str">
        <f>IF(Investments_Import!C1294="","",Investments_Import!C1294)</f>
        <v/>
      </c>
      <c r="J1294" s="108" t="str">
        <f>IF(Investments_Import!D1294="","",Investments_Import!D1294)</f>
        <v/>
      </c>
      <c r="K1294" s="108" t="str">
        <f t="shared" si="417"/>
        <v/>
      </c>
      <c r="L1294" s="47" t="str">
        <f>IF(Investments_Import!E1294="","",Investments_Import!E1294)</f>
        <v/>
      </c>
      <c r="M1294" s="47" t="str">
        <f t="shared" si="407"/>
        <v/>
      </c>
      <c r="N1294" s="31" t="str">
        <f>IF(Investments_Import!F1294="","",Investments_Import!F1294)</f>
        <v/>
      </c>
      <c r="O1294" s="31" t="str">
        <f t="shared" si="408"/>
        <v/>
      </c>
      <c r="P1294" s="3" t="str">
        <f>IF(Investments_Import!G1294="","",Investments_Import!G1294)</f>
        <v/>
      </c>
      <c r="Q1294" s="3" t="str">
        <f>IF(Investments_Import!H1294="","",Investments_Import!H1294)</f>
        <v/>
      </c>
      <c r="R1294" s="37" t="str">
        <f t="shared" si="409"/>
        <v/>
      </c>
      <c r="S1294" s="37" t="str">
        <f t="shared" si="410"/>
        <v/>
      </c>
      <c r="U1294" s="36" t="str">
        <f>IF(Mining_Import!A1294="","",Mining_Import!A1294)</f>
        <v/>
      </c>
      <c r="V1294" s="22" t="str">
        <f t="shared" si="418"/>
        <v/>
      </c>
      <c r="W1294" s="127" t="str">
        <f t="shared" si="419"/>
        <v/>
      </c>
      <c r="X1294" s="127" t="str">
        <f t="shared" si="420"/>
        <v/>
      </c>
      <c r="Y1294" s="127" t="str">
        <f t="shared" si="421"/>
        <v/>
      </c>
      <c r="Z1294" s="36" t="str">
        <f>IF(Mining_Import!B1294="","",Mining_Import!B1294)</f>
        <v/>
      </c>
      <c r="AA1294" s="184" t="str">
        <f>IF(Mining_Import!$C1294="","",Mining_Import!$C1294)</f>
        <v/>
      </c>
      <c r="AB1294" s="122" t="str">
        <f t="shared" si="422"/>
        <v/>
      </c>
      <c r="AC1294" s="122" t="str">
        <f>IF($Y1294&gt;Dashboard!$Q$19,$AB1294,"")</f>
        <v/>
      </c>
      <c r="AD1294" s="43" t="str">
        <f t="shared" si="423"/>
        <v/>
      </c>
      <c r="AE1294" s="36" t="str">
        <f>IF(Mining_Import!D1294="","",Mining_Import!D1294)</f>
        <v/>
      </c>
      <c r="AF1294" s="36" t="str">
        <f>IF(Mining_Import!E1294="","",Mining_Import!E1294)</f>
        <v/>
      </c>
      <c r="AG1294" s="36" t="str">
        <f>IF(Mining_Import!F1294="","",Mining_Import!F1294)</f>
        <v/>
      </c>
      <c r="AH1294" s="36" t="str">
        <f>IF(Mining_Import!G1294="","",Mining_Import!G1294)</f>
        <v/>
      </c>
      <c r="AI1294" s="36" t="str">
        <f>IF(Mining_Import!H1294="","",Mining_Import!H1294)</f>
        <v/>
      </c>
      <c r="AJ1294" s="36" t="str">
        <f>IF(Mining_Import!I1294="","",Mining_Import!I1294)</f>
        <v/>
      </c>
      <c r="BY1294" s="120" t="str">
        <f t="shared" si="411"/>
        <v/>
      </c>
      <c r="BZ1294" s="184" t="str">
        <f t="shared" si="424"/>
        <v/>
      </c>
      <c r="CA1294" s="37" t="str">
        <f>IFERROR(VLOOKUP($BY1294,Account_Value!$C$2:$F$2500,4,0),"")</f>
        <v/>
      </c>
      <c r="CB1294" s="43" t="str">
        <f t="shared" si="412"/>
        <v/>
      </c>
      <c r="CC1294" s="122" t="str">
        <f>IF($BZ1294="","",SUM($BZ$2:$BZ1294))</f>
        <v/>
      </c>
      <c r="CD1294" s="43" t="str">
        <f>IF($BZ1294="","",$BU$19*(SUM($BZ$2:$BZ1294)))</f>
        <v/>
      </c>
    </row>
    <row r="1295" spans="1:82">
      <c r="A1295" s="4" t="str">
        <f t="shared" si="413"/>
        <v/>
      </c>
      <c r="B1295" s="21" t="str">
        <f>IF(Investments_Import!A1295="","",Investments_Import!A1295)</f>
        <v/>
      </c>
      <c r="C1295" s="22" t="str">
        <f t="shared" si="406"/>
        <v/>
      </c>
      <c r="D1295" s="51" t="str">
        <f t="shared" si="414"/>
        <v/>
      </c>
      <c r="E1295" s="3" t="str">
        <f>IF(Investments_Import!B1295="","",Investments_Import!B1295)</f>
        <v/>
      </c>
      <c r="F1295" s="54" t="str">
        <f t="shared" si="415"/>
        <v xml:space="preserve"> </v>
      </c>
      <c r="G1295" s="54" t="str">
        <f>IF($B1295="","",COUNTIF($F$2:$F1295,$F1295))</f>
        <v/>
      </c>
      <c r="H1295" s="53" t="str">
        <f t="shared" si="416"/>
        <v xml:space="preserve">  </v>
      </c>
      <c r="I1295" s="3" t="str">
        <f>IF(Investments_Import!C1295="","",Investments_Import!C1295)</f>
        <v/>
      </c>
      <c r="J1295" s="108" t="str">
        <f>IF(Investments_Import!D1295="","",Investments_Import!D1295)</f>
        <v/>
      </c>
      <c r="K1295" s="108" t="str">
        <f t="shared" si="417"/>
        <v/>
      </c>
      <c r="L1295" s="47" t="str">
        <f>IF(Investments_Import!E1295="","",Investments_Import!E1295)</f>
        <v/>
      </c>
      <c r="M1295" s="47" t="str">
        <f t="shared" si="407"/>
        <v/>
      </c>
      <c r="N1295" s="31" t="str">
        <f>IF(Investments_Import!F1295="","",Investments_Import!F1295)</f>
        <v/>
      </c>
      <c r="O1295" s="31" t="str">
        <f t="shared" si="408"/>
        <v/>
      </c>
      <c r="P1295" s="3" t="str">
        <f>IF(Investments_Import!G1295="","",Investments_Import!G1295)</f>
        <v/>
      </c>
      <c r="Q1295" s="3" t="str">
        <f>IF(Investments_Import!H1295="","",Investments_Import!H1295)</f>
        <v/>
      </c>
      <c r="R1295" s="37" t="str">
        <f t="shared" si="409"/>
        <v/>
      </c>
      <c r="S1295" s="37" t="str">
        <f t="shared" si="410"/>
        <v/>
      </c>
      <c r="U1295" s="36" t="str">
        <f>IF(Mining_Import!A1295="","",Mining_Import!A1295)</f>
        <v/>
      </c>
      <c r="V1295" s="22" t="str">
        <f t="shared" si="418"/>
        <v/>
      </c>
      <c r="W1295" s="127" t="str">
        <f t="shared" si="419"/>
        <v/>
      </c>
      <c r="X1295" s="127" t="str">
        <f t="shared" si="420"/>
        <v/>
      </c>
      <c r="Y1295" s="127" t="str">
        <f t="shared" si="421"/>
        <v/>
      </c>
      <c r="Z1295" s="36" t="str">
        <f>IF(Mining_Import!B1295="","",Mining_Import!B1295)</f>
        <v/>
      </c>
      <c r="AA1295" s="184" t="str">
        <f>IF(Mining_Import!$C1295="","",Mining_Import!$C1295)</f>
        <v/>
      </c>
      <c r="AB1295" s="122" t="str">
        <f t="shared" si="422"/>
        <v/>
      </c>
      <c r="AC1295" s="122" t="str">
        <f>IF($Y1295&gt;Dashboard!$Q$19,$AB1295,"")</f>
        <v/>
      </c>
      <c r="AD1295" s="43" t="str">
        <f t="shared" si="423"/>
        <v/>
      </c>
      <c r="AE1295" s="36" t="str">
        <f>IF(Mining_Import!D1295="","",Mining_Import!D1295)</f>
        <v/>
      </c>
      <c r="AF1295" s="36" t="str">
        <f>IF(Mining_Import!E1295="","",Mining_Import!E1295)</f>
        <v/>
      </c>
      <c r="AG1295" s="36" t="str">
        <f>IF(Mining_Import!F1295="","",Mining_Import!F1295)</f>
        <v/>
      </c>
      <c r="AH1295" s="36" t="str">
        <f>IF(Mining_Import!G1295="","",Mining_Import!G1295)</f>
        <v/>
      </c>
      <c r="AI1295" s="36" t="str">
        <f>IF(Mining_Import!H1295="","",Mining_Import!H1295)</f>
        <v/>
      </c>
      <c r="AJ1295" s="36" t="str">
        <f>IF(Mining_Import!I1295="","",Mining_Import!I1295)</f>
        <v/>
      </c>
      <c r="BY1295" s="120" t="str">
        <f t="shared" si="411"/>
        <v/>
      </c>
      <c r="BZ1295" s="184" t="str">
        <f t="shared" si="424"/>
        <v/>
      </c>
      <c r="CA1295" s="37" t="str">
        <f>IFERROR(VLOOKUP($BY1295,Account_Value!$C$2:$F$2500,4,0),"")</f>
        <v/>
      </c>
      <c r="CB1295" s="43" t="str">
        <f t="shared" si="412"/>
        <v/>
      </c>
      <c r="CC1295" s="122" t="str">
        <f>IF($BZ1295="","",SUM($BZ$2:$BZ1295))</f>
        <v/>
      </c>
      <c r="CD1295" s="43" t="str">
        <f>IF($BZ1295="","",$BU$19*(SUM($BZ$2:$BZ1295)))</f>
        <v/>
      </c>
    </row>
    <row r="1296" spans="1:82">
      <c r="A1296" s="4" t="str">
        <f t="shared" si="413"/>
        <v/>
      </c>
      <c r="B1296" s="21" t="str">
        <f>IF(Investments_Import!A1296="","",Investments_Import!A1296)</f>
        <v/>
      </c>
      <c r="C1296" s="22" t="str">
        <f t="shared" si="406"/>
        <v/>
      </c>
      <c r="D1296" s="51" t="str">
        <f t="shared" si="414"/>
        <v/>
      </c>
      <c r="E1296" s="3" t="str">
        <f>IF(Investments_Import!B1296="","",Investments_Import!B1296)</f>
        <v/>
      </c>
      <c r="F1296" s="54" t="str">
        <f t="shared" si="415"/>
        <v xml:space="preserve"> </v>
      </c>
      <c r="G1296" s="54" t="str">
        <f>IF($B1296="","",COUNTIF($F$2:$F1296,$F1296))</f>
        <v/>
      </c>
      <c r="H1296" s="53" t="str">
        <f t="shared" si="416"/>
        <v xml:space="preserve">  </v>
      </c>
      <c r="I1296" s="3" t="str">
        <f>IF(Investments_Import!C1296="","",Investments_Import!C1296)</f>
        <v/>
      </c>
      <c r="J1296" s="108" t="str">
        <f>IF(Investments_Import!D1296="","",Investments_Import!D1296)</f>
        <v/>
      </c>
      <c r="K1296" s="108" t="str">
        <f t="shared" si="417"/>
        <v/>
      </c>
      <c r="L1296" s="47" t="str">
        <f>IF(Investments_Import!E1296="","",Investments_Import!E1296)</f>
        <v/>
      </c>
      <c r="M1296" s="47" t="str">
        <f t="shared" si="407"/>
        <v/>
      </c>
      <c r="N1296" s="31" t="str">
        <f>IF(Investments_Import!F1296="","",Investments_Import!F1296)</f>
        <v/>
      </c>
      <c r="O1296" s="31" t="str">
        <f t="shared" si="408"/>
        <v/>
      </c>
      <c r="P1296" s="3" t="str">
        <f>IF(Investments_Import!G1296="","",Investments_Import!G1296)</f>
        <v/>
      </c>
      <c r="Q1296" s="3" t="str">
        <f>IF(Investments_Import!H1296="","",Investments_Import!H1296)</f>
        <v/>
      </c>
      <c r="R1296" s="37" t="str">
        <f t="shared" si="409"/>
        <v/>
      </c>
      <c r="S1296" s="37" t="str">
        <f t="shared" si="410"/>
        <v/>
      </c>
      <c r="U1296" s="36" t="str">
        <f>IF(Mining_Import!A1296="","",Mining_Import!A1296)</f>
        <v/>
      </c>
      <c r="V1296" s="22" t="str">
        <f t="shared" si="418"/>
        <v/>
      </c>
      <c r="W1296" s="127" t="str">
        <f t="shared" si="419"/>
        <v/>
      </c>
      <c r="X1296" s="127" t="str">
        <f t="shared" si="420"/>
        <v/>
      </c>
      <c r="Y1296" s="127" t="str">
        <f t="shared" si="421"/>
        <v/>
      </c>
      <c r="Z1296" s="36" t="str">
        <f>IF(Mining_Import!B1296="","",Mining_Import!B1296)</f>
        <v/>
      </c>
      <c r="AA1296" s="184" t="str">
        <f>IF(Mining_Import!$C1296="","",Mining_Import!$C1296)</f>
        <v/>
      </c>
      <c r="AB1296" s="122" t="str">
        <f t="shared" si="422"/>
        <v/>
      </c>
      <c r="AC1296" s="122" t="str">
        <f>IF($Y1296&gt;Dashboard!$Q$19,$AB1296,"")</f>
        <v/>
      </c>
      <c r="AD1296" s="43" t="str">
        <f t="shared" si="423"/>
        <v/>
      </c>
      <c r="AE1296" s="36" t="str">
        <f>IF(Mining_Import!D1296="","",Mining_Import!D1296)</f>
        <v/>
      </c>
      <c r="AF1296" s="36" t="str">
        <f>IF(Mining_Import!E1296="","",Mining_Import!E1296)</f>
        <v/>
      </c>
      <c r="AG1296" s="36" t="str">
        <f>IF(Mining_Import!F1296="","",Mining_Import!F1296)</f>
        <v/>
      </c>
      <c r="AH1296" s="36" t="str">
        <f>IF(Mining_Import!G1296="","",Mining_Import!G1296)</f>
        <v/>
      </c>
      <c r="AI1296" s="36" t="str">
        <f>IF(Mining_Import!H1296="","",Mining_Import!H1296)</f>
        <v/>
      </c>
      <c r="AJ1296" s="36" t="str">
        <f>IF(Mining_Import!I1296="","",Mining_Import!I1296)</f>
        <v/>
      </c>
      <c r="BY1296" s="120" t="str">
        <f t="shared" si="411"/>
        <v/>
      </c>
      <c r="BZ1296" s="184" t="str">
        <f t="shared" si="424"/>
        <v/>
      </c>
      <c r="CA1296" s="37" t="str">
        <f>IFERROR(VLOOKUP($BY1296,Account_Value!$C$2:$F$2500,4,0),"")</f>
        <v/>
      </c>
      <c r="CB1296" s="43" t="str">
        <f t="shared" si="412"/>
        <v/>
      </c>
      <c r="CC1296" s="122" t="str">
        <f>IF($BZ1296="","",SUM($BZ$2:$BZ1296))</f>
        <v/>
      </c>
      <c r="CD1296" s="43" t="str">
        <f>IF($BZ1296="","",$BU$19*(SUM($BZ$2:$BZ1296)))</f>
        <v/>
      </c>
    </row>
    <row r="1297" spans="1:82">
      <c r="A1297" s="4" t="str">
        <f t="shared" si="413"/>
        <v/>
      </c>
      <c r="B1297" s="21" t="str">
        <f>IF(Investments_Import!A1297="","",Investments_Import!A1297)</f>
        <v/>
      </c>
      <c r="C1297" s="22" t="str">
        <f t="shared" si="406"/>
        <v/>
      </c>
      <c r="D1297" s="51" t="str">
        <f t="shared" si="414"/>
        <v/>
      </c>
      <c r="E1297" s="3" t="str">
        <f>IF(Investments_Import!B1297="","",Investments_Import!B1297)</f>
        <v/>
      </c>
      <c r="F1297" s="54" t="str">
        <f t="shared" si="415"/>
        <v xml:space="preserve"> </v>
      </c>
      <c r="G1297" s="54" t="str">
        <f>IF($B1297="","",COUNTIF($F$2:$F1297,$F1297))</f>
        <v/>
      </c>
      <c r="H1297" s="53" t="str">
        <f t="shared" si="416"/>
        <v xml:space="preserve">  </v>
      </c>
      <c r="I1297" s="3" t="str">
        <f>IF(Investments_Import!C1297="","",Investments_Import!C1297)</f>
        <v/>
      </c>
      <c r="J1297" s="108" t="str">
        <f>IF(Investments_Import!D1297="","",Investments_Import!D1297)</f>
        <v/>
      </c>
      <c r="K1297" s="108" t="str">
        <f t="shared" si="417"/>
        <v/>
      </c>
      <c r="L1297" s="47" t="str">
        <f>IF(Investments_Import!E1297="","",Investments_Import!E1297)</f>
        <v/>
      </c>
      <c r="M1297" s="47" t="str">
        <f t="shared" si="407"/>
        <v/>
      </c>
      <c r="N1297" s="31" t="str">
        <f>IF(Investments_Import!F1297="","",Investments_Import!F1297)</f>
        <v/>
      </c>
      <c r="O1297" s="31" t="str">
        <f t="shared" si="408"/>
        <v/>
      </c>
      <c r="P1297" s="3" t="str">
        <f>IF(Investments_Import!G1297="","",Investments_Import!G1297)</f>
        <v/>
      </c>
      <c r="Q1297" s="3" t="str">
        <f>IF(Investments_Import!H1297="","",Investments_Import!H1297)</f>
        <v/>
      </c>
      <c r="R1297" s="37" t="str">
        <f t="shared" si="409"/>
        <v/>
      </c>
      <c r="S1297" s="37" t="str">
        <f t="shared" si="410"/>
        <v/>
      </c>
      <c r="U1297" s="36" t="str">
        <f>IF(Mining_Import!A1297="","",Mining_Import!A1297)</f>
        <v/>
      </c>
      <c r="V1297" s="22" t="str">
        <f t="shared" si="418"/>
        <v/>
      </c>
      <c r="W1297" s="127" t="str">
        <f t="shared" si="419"/>
        <v/>
      </c>
      <c r="X1297" s="127" t="str">
        <f t="shared" si="420"/>
        <v/>
      </c>
      <c r="Y1297" s="127" t="str">
        <f t="shared" si="421"/>
        <v/>
      </c>
      <c r="Z1297" s="36" t="str">
        <f>IF(Mining_Import!B1297="","",Mining_Import!B1297)</f>
        <v/>
      </c>
      <c r="AA1297" s="184" t="str">
        <f>IF(Mining_Import!$C1297="","",Mining_Import!$C1297)</f>
        <v/>
      </c>
      <c r="AB1297" s="122" t="str">
        <f t="shared" si="422"/>
        <v/>
      </c>
      <c r="AC1297" s="122" t="str">
        <f>IF($Y1297&gt;Dashboard!$Q$19,$AB1297,"")</f>
        <v/>
      </c>
      <c r="AD1297" s="43" t="str">
        <f t="shared" si="423"/>
        <v/>
      </c>
      <c r="AE1297" s="36" t="str">
        <f>IF(Mining_Import!D1297="","",Mining_Import!D1297)</f>
        <v/>
      </c>
      <c r="AF1297" s="36" t="str">
        <f>IF(Mining_Import!E1297="","",Mining_Import!E1297)</f>
        <v/>
      </c>
      <c r="AG1297" s="36" t="str">
        <f>IF(Mining_Import!F1297="","",Mining_Import!F1297)</f>
        <v/>
      </c>
      <c r="AH1297" s="36" t="str">
        <f>IF(Mining_Import!G1297="","",Mining_Import!G1297)</f>
        <v/>
      </c>
      <c r="AI1297" s="36" t="str">
        <f>IF(Mining_Import!H1297="","",Mining_Import!H1297)</f>
        <v/>
      </c>
      <c r="AJ1297" s="36" t="str">
        <f>IF(Mining_Import!I1297="","",Mining_Import!I1297)</f>
        <v/>
      </c>
      <c r="BY1297" s="120" t="str">
        <f t="shared" si="411"/>
        <v/>
      </c>
      <c r="BZ1297" s="184" t="str">
        <f t="shared" si="424"/>
        <v/>
      </c>
      <c r="CA1297" s="37" t="str">
        <f>IFERROR(VLOOKUP($BY1297,Account_Value!$C$2:$F$2500,4,0),"")</f>
        <v/>
      </c>
      <c r="CB1297" s="43" t="str">
        <f t="shared" si="412"/>
        <v/>
      </c>
      <c r="CC1297" s="122" t="str">
        <f>IF($BZ1297="","",SUM($BZ$2:$BZ1297))</f>
        <v/>
      </c>
      <c r="CD1297" s="43" t="str">
        <f>IF($BZ1297="","",$BU$19*(SUM($BZ$2:$BZ1297)))</f>
        <v/>
      </c>
    </row>
    <row r="1298" spans="1:82">
      <c r="A1298" s="4" t="str">
        <f t="shared" si="413"/>
        <v/>
      </c>
      <c r="B1298" s="21" t="str">
        <f>IF(Investments_Import!A1298="","",Investments_Import!A1298)</f>
        <v/>
      </c>
      <c r="C1298" s="22" t="str">
        <f t="shared" si="406"/>
        <v/>
      </c>
      <c r="D1298" s="51" t="str">
        <f t="shared" si="414"/>
        <v/>
      </c>
      <c r="E1298" s="3" t="str">
        <f>IF(Investments_Import!B1298="","",Investments_Import!B1298)</f>
        <v/>
      </c>
      <c r="F1298" s="54" t="str">
        <f t="shared" si="415"/>
        <v xml:space="preserve"> </v>
      </c>
      <c r="G1298" s="54" t="str">
        <f>IF($B1298="","",COUNTIF($F$2:$F1298,$F1298))</f>
        <v/>
      </c>
      <c r="H1298" s="53" t="str">
        <f t="shared" si="416"/>
        <v xml:space="preserve">  </v>
      </c>
      <c r="I1298" s="3" t="str">
        <f>IF(Investments_Import!C1298="","",Investments_Import!C1298)</f>
        <v/>
      </c>
      <c r="J1298" s="108" t="str">
        <f>IF(Investments_Import!D1298="","",Investments_Import!D1298)</f>
        <v/>
      </c>
      <c r="K1298" s="108" t="str">
        <f t="shared" si="417"/>
        <v/>
      </c>
      <c r="L1298" s="47" t="str">
        <f>IF(Investments_Import!E1298="","",Investments_Import!E1298)</f>
        <v/>
      </c>
      <c r="M1298" s="47" t="str">
        <f t="shared" si="407"/>
        <v/>
      </c>
      <c r="N1298" s="31" t="str">
        <f>IF(Investments_Import!F1298="","",Investments_Import!F1298)</f>
        <v/>
      </c>
      <c r="O1298" s="31" t="str">
        <f t="shared" si="408"/>
        <v/>
      </c>
      <c r="P1298" s="3" t="str">
        <f>IF(Investments_Import!G1298="","",Investments_Import!G1298)</f>
        <v/>
      </c>
      <c r="Q1298" s="3" t="str">
        <f>IF(Investments_Import!H1298="","",Investments_Import!H1298)</f>
        <v/>
      </c>
      <c r="R1298" s="37" t="str">
        <f t="shared" si="409"/>
        <v/>
      </c>
      <c r="S1298" s="37" t="str">
        <f t="shared" si="410"/>
        <v/>
      </c>
      <c r="U1298" s="36" t="str">
        <f>IF(Mining_Import!A1298="","",Mining_Import!A1298)</f>
        <v/>
      </c>
      <c r="V1298" s="22" t="str">
        <f t="shared" si="418"/>
        <v/>
      </c>
      <c r="W1298" s="127" t="str">
        <f t="shared" si="419"/>
        <v/>
      </c>
      <c r="X1298" s="127" t="str">
        <f t="shared" si="420"/>
        <v/>
      </c>
      <c r="Y1298" s="127" t="str">
        <f t="shared" si="421"/>
        <v/>
      </c>
      <c r="Z1298" s="36" t="str">
        <f>IF(Mining_Import!B1298="","",Mining_Import!B1298)</f>
        <v/>
      </c>
      <c r="AA1298" s="184" t="str">
        <f>IF(Mining_Import!$C1298="","",Mining_Import!$C1298)</f>
        <v/>
      </c>
      <c r="AB1298" s="122" t="str">
        <f t="shared" si="422"/>
        <v/>
      </c>
      <c r="AC1298" s="122" t="str">
        <f>IF($Y1298&gt;Dashboard!$Q$19,$AB1298,"")</f>
        <v/>
      </c>
      <c r="AD1298" s="43" t="str">
        <f t="shared" si="423"/>
        <v/>
      </c>
      <c r="AE1298" s="36" t="str">
        <f>IF(Mining_Import!D1298="","",Mining_Import!D1298)</f>
        <v/>
      </c>
      <c r="AF1298" s="36" t="str">
        <f>IF(Mining_Import!E1298="","",Mining_Import!E1298)</f>
        <v/>
      </c>
      <c r="AG1298" s="36" t="str">
        <f>IF(Mining_Import!F1298="","",Mining_Import!F1298)</f>
        <v/>
      </c>
      <c r="AH1298" s="36" t="str">
        <f>IF(Mining_Import!G1298="","",Mining_Import!G1298)</f>
        <v/>
      </c>
      <c r="AI1298" s="36" t="str">
        <f>IF(Mining_Import!H1298="","",Mining_Import!H1298)</f>
        <v/>
      </c>
      <c r="AJ1298" s="36" t="str">
        <f>IF(Mining_Import!I1298="","",Mining_Import!I1298)</f>
        <v/>
      </c>
      <c r="BY1298" s="120" t="str">
        <f t="shared" si="411"/>
        <v/>
      </c>
      <c r="BZ1298" s="184" t="str">
        <f t="shared" si="424"/>
        <v/>
      </c>
      <c r="CA1298" s="37" t="str">
        <f>IFERROR(VLOOKUP($BY1298,Account_Value!$C$2:$F$2500,4,0),"")</f>
        <v/>
      </c>
      <c r="CB1298" s="43" t="str">
        <f t="shared" si="412"/>
        <v/>
      </c>
      <c r="CC1298" s="122" t="str">
        <f>IF($BZ1298="","",SUM($BZ$2:$BZ1298))</f>
        <v/>
      </c>
      <c r="CD1298" s="43" t="str">
        <f>IF($BZ1298="","",$BU$19*(SUM($BZ$2:$BZ1298)))</f>
        <v/>
      </c>
    </row>
    <row r="1299" spans="1:82">
      <c r="A1299" s="4" t="str">
        <f t="shared" si="413"/>
        <v/>
      </c>
      <c r="B1299" s="21" t="str">
        <f>IF(Investments_Import!A1299="","",Investments_Import!A1299)</f>
        <v/>
      </c>
      <c r="C1299" s="22" t="str">
        <f t="shared" si="406"/>
        <v/>
      </c>
      <c r="D1299" s="51" t="str">
        <f t="shared" si="414"/>
        <v/>
      </c>
      <c r="E1299" s="3" t="str">
        <f>IF(Investments_Import!B1299="","",Investments_Import!B1299)</f>
        <v/>
      </c>
      <c r="F1299" s="54" t="str">
        <f t="shared" si="415"/>
        <v xml:space="preserve"> </v>
      </c>
      <c r="G1299" s="54" t="str">
        <f>IF($B1299="","",COUNTIF($F$2:$F1299,$F1299))</f>
        <v/>
      </c>
      <c r="H1299" s="53" t="str">
        <f t="shared" si="416"/>
        <v xml:space="preserve">  </v>
      </c>
      <c r="I1299" s="3" t="str">
        <f>IF(Investments_Import!C1299="","",Investments_Import!C1299)</f>
        <v/>
      </c>
      <c r="J1299" s="108" t="str">
        <f>IF(Investments_Import!D1299="","",Investments_Import!D1299)</f>
        <v/>
      </c>
      <c r="K1299" s="108" t="str">
        <f t="shared" si="417"/>
        <v/>
      </c>
      <c r="L1299" s="47" t="str">
        <f>IF(Investments_Import!E1299="","",Investments_Import!E1299)</f>
        <v/>
      </c>
      <c r="M1299" s="47" t="str">
        <f t="shared" si="407"/>
        <v/>
      </c>
      <c r="N1299" s="31" t="str">
        <f>IF(Investments_Import!F1299="","",Investments_Import!F1299)</f>
        <v/>
      </c>
      <c r="O1299" s="31" t="str">
        <f t="shared" si="408"/>
        <v/>
      </c>
      <c r="P1299" s="3" t="str">
        <f>IF(Investments_Import!G1299="","",Investments_Import!G1299)</f>
        <v/>
      </c>
      <c r="Q1299" s="3" t="str">
        <f>IF(Investments_Import!H1299="","",Investments_Import!H1299)</f>
        <v/>
      </c>
      <c r="R1299" s="37" t="str">
        <f t="shared" si="409"/>
        <v/>
      </c>
      <c r="S1299" s="37" t="str">
        <f t="shared" si="410"/>
        <v/>
      </c>
      <c r="U1299" s="36" t="str">
        <f>IF(Mining_Import!A1299="","",Mining_Import!A1299)</f>
        <v/>
      </c>
      <c r="V1299" s="22" t="str">
        <f t="shared" si="418"/>
        <v/>
      </c>
      <c r="W1299" s="127" t="str">
        <f t="shared" si="419"/>
        <v/>
      </c>
      <c r="X1299" s="127" t="str">
        <f t="shared" si="420"/>
        <v/>
      </c>
      <c r="Y1299" s="127" t="str">
        <f t="shared" si="421"/>
        <v/>
      </c>
      <c r="Z1299" s="36" t="str">
        <f>IF(Mining_Import!B1299="","",Mining_Import!B1299)</f>
        <v/>
      </c>
      <c r="AA1299" s="184" t="str">
        <f>IF(Mining_Import!$C1299="","",Mining_Import!$C1299)</f>
        <v/>
      </c>
      <c r="AB1299" s="122" t="str">
        <f t="shared" si="422"/>
        <v/>
      </c>
      <c r="AC1299" s="122" t="str">
        <f>IF($Y1299&gt;Dashboard!$Q$19,$AB1299,"")</f>
        <v/>
      </c>
      <c r="AD1299" s="43" t="str">
        <f t="shared" si="423"/>
        <v/>
      </c>
      <c r="AE1299" s="36" t="str">
        <f>IF(Mining_Import!D1299="","",Mining_Import!D1299)</f>
        <v/>
      </c>
      <c r="AF1299" s="36" t="str">
        <f>IF(Mining_Import!E1299="","",Mining_Import!E1299)</f>
        <v/>
      </c>
      <c r="AG1299" s="36" t="str">
        <f>IF(Mining_Import!F1299="","",Mining_Import!F1299)</f>
        <v/>
      </c>
      <c r="AH1299" s="36" t="str">
        <f>IF(Mining_Import!G1299="","",Mining_Import!G1299)</f>
        <v/>
      </c>
      <c r="AI1299" s="36" t="str">
        <f>IF(Mining_Import!H1299="","",Mining_Import!H1299)</f>
        <v/>
      </c>
      <c r="AJ1299" s="36" t="str">
        <f>IF(Mining_Import!I1299="","",Mining_Import!I1299)</f>
        <v/>
      </c>
      <c r="BY1299" s="120" t="str">
        <f t="shared" si="411"/>
        <v/>
      </c>
      <c r="BZ1299" s="184" t="str">
        <f t="shared" si="424"/>
        <v/>
      </c>
      <c r="CA1299" s="37" t="str">
        <f>IFERROR(VLOOKUP($BY1299,Account_Value!$C$2:$F$2500,4,0),"")</f>
        <v/>
      </c>
      <c r="CB1299" s="43" t="str">
        <f t="shared" si="412"/>
        <v/>
      </c>
      <c r="CC1299" s="122" t="str">
        <f>IF($BZ1299="","",SUM($BZ$2:$BZ1299))</f>
        <v/>
      </c>
      <c r="CD1299" s="43" t="str">
        <f>IF($BZ1299="","",$BU$19*(SUM($BZ$2:$BZ1299)))</f>
        <v/>
      </c>
    </row>
    <row r="1300" spans="1:82">
      <c r="A1300" s="4" t="str">
        <f t="shared" si="413"/>
        <v/>
      </c>
      <c r="B1300" s="21" t="str">
        <f>IF(Investments_Import!A1300="","",Investments_Import!A1300)</f>
        <v/>
      </c>
      <c r="C1300" s="22" t="str">
        <f t="shared" si="406"/>
        <v/>
      </c>
      <c r="D1300" s="51" t="str">
        <f t="shared" si="414"/>
        <v/>
      </c>
      <c r="E1300" s="3" t="str">
        <f>IF(Investments_Import!B1300="","",Investments_Import!B1300)</f>
        <v/>
      </c>
      <c r="F1300" s="54" t="str">
        <f t="shared" si="415"/>
        <v xml:space="preserve"> </v>
      </c>
      <c r="G1300" s="54" t="str">
        <f>IF($B1300="","",COUNTIF($F$2:$F1300,$F1300))</f>
        <v/>
      </c>
      <c r="H1300" s="53" t="str">
        <f t="shared" si="416"/>
        <v xml:space="preserve">  </v>
      </c>
      <c r="I1300" s="3" t="str">
        <f>IF(Investments_Import!C1300="","",Investments_Import!C1300)</f>
        <v/>
      </c>
      <c r="J1300" s="108" t="str">
        <f>IF(Investments_Import!D1300="","",Investments_Import!D1300)</f>
        <v/>
      </c>
      <c r="K1300" s="108" t="str">
        <f t="shared" si="417"/>
        <v/>
      </c>
      <c r="L1300" s="47" t="str">
        <f>IF(Investments_Import!E1300="","",Investments_Import!E1300)</f>
        <v/>
      </c>
      <c r="M1300" s="47" t="str">
        <f t="shared" si="407"/>
        <v/>
      </c>
      <c r="N1300" s="31" t="str">
        <f>IF(Investments_Import!F1300="","",Investments_Import!F1300)</f>
        <v/>
      </c>
      <c r="O1300" s="31" t="str">
        <f t="shared" si="408"/>
        <v/>
      </c>
      <c r="P1300" s="3" t="str">
        <f>IF(Investments_Import!G1300="","",Investments_Import!G1300)</f>
        <v/>
      </c>
      <c r="Q1300" s="3" t="str">
        <f>IF(Investments_Import!H1300="","",Investments_Import!H1300)</f>
        <v/>
      </c>
      <c r="R1300" s="37" t="str">
        <f t="shared" si="409"/>
        <v/>
      </c>
      <c r="S1300" s="37" t="str">
        <f t="shared" si="410"/>
        <v/>
      </c>
      <c r="U1300" s="36" t="str">
        <f>IF(Mining_Import!A1300="","",Mining_Import!A1300)</f>
        <v/>
      </c>
      <c r="V1300" s="22" t="str">
        <f t="shared" si="418"/>
        <v/>
      </c>
      <c r="W1300" s="127" t="str">
        <f t="shared" si="419"/>
        <v/>
      </c>
      <c r="X1300" s="127" t="str">
        <f t="shared" si="420"/>
        <v/>
      </c>
      <c r="Y1300" s="127" t="str">
        <f t="shared" si="421"/>
        <v/>
      </c>
      <c r="Z1300" s="36" t="str">
        <f>IF(Mining_Import!B1300="","",Mining_Import!B1300)</f>
        <v/>
      </c>
      <c r="AA1300" s="184" t="str">
        <f>IF(Mining_Import!$C1300="","",Mining_Import!$C1300)</f>
        <v/>
      </c>
      <c r="AB1300" s="122" t="str">
        <f t="shared" si="422"/>
        <v/>
      </c>
      <c r="AC1300" s="122" t="str">
        <f>IF($Y1300&gt;Dashboard!$Q$19,$AB1300,"")</f>
        <v/>
      </c>
      <c r="AD1300" s="43" t="str">
        <f t="shared" si="423"/>
        <v/>
      </c>
      <c r="AE1300" s="36" t="str">
        <f>IF(Mining_Import!D1300="","",Mining_Import!D1300)</f>
        <v/>
      </c>
      <c r="AF1300" s="36" t="str">
        <f>IF(Mining_Import!E1300="","",Mining_Import!E1300)</f>
        <v/>
      </c>
      <c r="AG1300" s="36" t="str">
        <f>IF(Mining_Import!F1300="","",Mining_Import!F1300)</f>
        <v/>
      </c>
      <c r="AH1300" s="36" t="str">
        <f>IF(Mining_Import!G1300="","",Mining_Import!G1300)</f>
        <v/>
      </c>
      <c r="AI1300" s="36" t="str">
        <f>IF(Mining_Import!H1300="","",Mining_Import!H1300)</f>
        <v/>
      </c>
      <c r="AJ1300" s="36" t="str">
        <f>IF(Mining_Import!I1300="","",Mining_Import!I1300)</f>
        <v/>
      </c>
      <c r="BY1300" s="120" t="str">
        <f t="shared" si="411"/>
        <v/>
      </c>
      <c r="BZ1300" s="184" t="str">
        <f t="shared" si="424"/>
        <v/>
      </c>
      <c r="CA1300" s="37" t="str">
        <f>IFERROR(VLOOKUP($BY1300,Account_Value!$C$2:$F$2500,4,0),"")</f>
        <v/>
      </c>
      <c r="CB1300" s="43" t="str">
        <f t="shared" si="412"/>
        <v/>
      </c>
      <c r="CC1300" s="122" t="str">
        <f>IF($BZ1300="","",SUM($BZ$2:$BZ1300))</f>
        <v/>
      </c>
      <c r="CD1300" s="43" t="str">
        <f>IF($BZ1300="","",$BU$19*(SUM($BZ$2:$BZ1300)))</f>
        <v/>
      </c>
    </row>
    <row r="1301" spans="1:82">
      <c r="A1301" s="4" t="str">
        <f t="shared" si="413"/>
        <v/>
      </c>
      <c r="B1301" s="21" t="str">
        <f>IF(Investments_Import!A1301="","",Investments_Import!A1301)</f>
        <v/>
      </c>
      <c r="C1301" s="22" t="str">
        <f t="shared" si="406"/>
        <v/>
      </c>
      <c r="D1301" s="51" t="str">
        <f t="shared" si="414"/>
        <v/>
      </c>
      <c r="E1301" s="3" t="str">
        <f>IF(Investments_Import!B1301="","",Investments_Import!B1301)</f>
        <v/>
      </c>
      <c r="F1301" s="54" t="str">
        <f t="shared" si="415"/>
        <v xml:space="preserve"> </v>
      </c>
      <c r="G1301" s="54" t="str">
        <f>IF($B1301="","",COUNTIF($F$2:$F1301,$F1301))</f>
        <v/>
      </c>
      <c r="H1301" s="53" t="str">
        <f t="shared" si="416"/>
        <v xml:space="preserve">  </v>
      </c>
      <c r="I1301" s="3" t="str">
        <f>IF(Investments_Import!C1301="","",Investments_Import!C1301)</f>
        <v/>
      </c>
      <c r="J1301" s="108" t="str">
        <f>IF(Investments_Import!D1301="","",Investments_Import!D1301)</f>
        <v/>
      </c>
      <c r="K1301" s="108" t="str">
        <f t="shared" si="417"/>
        <v/>
      </c>
      <c r="L1301" s="47" t="str">
        <f>IF(Investments_Import!E1301="","",Investments_Import!E1301)</f>
        <v/>
      </c>
      <c r="M1301" s="47" t="str">
        <f t="shared" si="407"/>
        <v/>
      </c>
      <c r="N1301" s="31" t="str">
        <f>IF(Investments_Import!F1301="","",Investments_Import!F1301)</f>
        <v/>
      </c>
      <c r="O1301" s="31" t="str">
        <f t="shared" si="408"/>
        <v/>
      </c>
      <c r="P1301" s="3" t="str">
        <f>IF(Investments_Import!G1301="","",Investments_Import!G1301)</f>
        <v/>
      </c>
      <c r="Q1301" s="3" t="str">
        <f>IF(Investments_Import!H1301="","",Investments_Import!H1301)</f>
        <v/>
      </c>
      <c r="R1301" s="37" t="str">
        <f t="shared" si="409"/>
        <v/>
      </c>
      <c r="S1301" s="37" t="str">
        <f t="shared" si="410"/>
        <v/>
      </c>
      <c r="U1301" s="36" t="str">
        <f>IF(Mining_Import!A1301="","",Mining_Import!A1301)</f>
        <v/>
      </c>
      <c r="V1301" s="22" t="str">
        <f t="shared" si="418"/>
        <v/>
      </c>
      <c r="W1301" s="127" t="str">
        <f t="shared" si="419"/>
        <v/>
      </c>
      <c r="X1301" s="127" t="str">
        <f t="shared" si="420"/>
        <v/>
      </c>
      <c r="Y1301" s="127" t="str">
        <f t="shared" si="421"/>
        <v/>
      </c>
      <c r="Z1301" s="36" t="str">
        <f>IF(Mining_Import!B1301="","",Mining_Import!B1301)</f>
        <v/>
      </c>
      <c r="AA1301" s="184" t="str">
        <f>IF(Mining_Import!$C1301="","",Mining_Import!$C1301)</f>
        <v/>
      </c>
      <c r="AB1301" s="122" t="str">
        <f t="shared" si="422"/>
        <v/>
      </c>
      <c r="AC1301" s="122" t="str">
        <f>IF($Y1301&gt;Dashboard!$Q$19,$AB1301,"")</f>
        <v/>
      </c>
      <c r="AD1301" s="43" t="str">
        <f t="shared" si="423"/>
        <v/>
      </c>
      <c r="AE1301" s="36" t="str">
        <f>IF(Mining_Import!D1301="","",Mining_Import!D1301)</f>
        <v/>
      </c>
      <c r="AF1301" s="36" t="str">
        <f>IF(Mining_Import!E1301="","",Mining_Import!E1301)</f>
        <v/>
      </c>
      <c r="AG1301" s="36" t="str">
        <f>IF(Mining_Import!F1301="","",Mining_Import!F1301)</f>
        <v/>
      </c>
      <c r="AH1301" s="36" t="str">
        <f>IF(Mining_Import!G1301="","",Mining_Import!G1301)</f>
        <v/>
      </c>
      <c r="AI1301" s="36" t="str">
        <f>IF(Mining_Import!H1301="","",Mining_Import!H1301)</f>
        <v/>
      </c>
      <c r="AJ1301" s="36" t="str">
        <f>IF(Mining_Import!I1301="","",Mining_Import!I1301)</f>
        <v/>
      </c>
      <c r="BY1301" s="120" t="str">
        <f t="shared" si="411"/>
        <v/>
      </c>
      <c r="BZ1301" s="184" t="str">
        <f t="shared" si="424"/>
        <v/>
      </c>
      <c r="CA1301" s="37" t="str">
        <f>IFERROR(VLOOKUP($BY1301,Account_Value!$C$2:$F$2500,4,0),"")</f>
        <v/>
      </c>
      <c r="CB1301" s="43" t="str">
        <f t="shared" si="412"/>
        <v/>
      </c>
      <c r="CC1301" s="122" t="str">
        <f>IF($BZ1301="","",SUM($BZ$2:$BZ1301))</f>
        <v/>
      </c>
      <c r="CD1301" s="43" t="str">
        <f>IF($BZ1301="","",$BU$19*(SUM($BZ$2:$BZ1301)))</f>
        <v/>
      </c>
    </row>
    <row r="1302" spans="1:82">
      <c r="A1302" s="4" t="str">
        <f t="shared" si="413"/>
        <v/>
      </c>
      <c r="B1302" s="21" t="str">
        <f>IF(Investments_Import!A1302="","",Investments_Import!A1302)</f>
        <v/>
      </c>
      <c r="C1302" s="22" t="str">
        <f t="shared" si="406"/>
        <v/>
      </c>
      <c r="D1302" s="51" t="str">
        <f t="shared" si="414"/>
        <v/>
      </c>
      <c r="E1302" s="3" t="str">
        <f>IF(Investments_Import!B1302="","",Investments_Import!B1302)</f>
        <v/>
      </c>
      <c r="F1302" s="54" t="str">
        <f t="shared" si="415"/>
        <v xml:space="preserve"> </v>
      </c>
      <c r="G1302" s="54" t="str">
        <f>IF($B1302="","",COUNTIF($F$2:$F1302,$F1302))</f>
        <v/>
      </c>
      <c r="H1302" s="53" t="str">
        <f t="shared" si="416"/>
        <v xml:space="preserve">  </v>
      </c>
      <c r="I1302" s="3" t="str">
        <f>IF(Investments_Import!C1302="","",Investments_Import!C1302)</f>
        <v/>
      </c>
      <c r="J1302" s="108" t="str">
        <f>IF(Investments_Import!D1302="","",Investments_Import!D1302)</f>
        <v/>
      </c>
      <c r="K1302" s="108" t="str">
        <f t="shared" si="417"/>
        <v/>
      </c>
      <c r="L1302" s="47" t="str">
        <f>IF(Investments_Import!E1302="","",Investments_Import!E1302)</f>
        <v/>
      </c>
      <c r="M1302" s="47" t="str">
        <f t="shared" si="407"/>
        <v/>
      </c>
      <c r="N1302" s="31" t="str">
        <f>IF(Investments_Import!F1302="","",Investments_Import!F1302)</f>
        <v/>
      </c>
      <c r="O1302" s="31" t="str">
        <f t="shared" si="408"/>
        <v/>
      </c>
      <c r="P1302" s="3" t="str">
        <f>IF(Investments_Import!G1302="","",Investments_Import!G1302)</f>
        <v/>
      </c>
      <c r="Q1302" s="3" t="str">
        <f>IF(Investments_Import!H1302="","",Investments_Import!H1302)</f>
        <v/>
      </c>
      <c r="R1302" s="37" t="str">
        <f t="shared" si="409"/>
        <v/>
      </c>
      <c r="S1302" s="37" t="str">
        <f t="shared" si="410"/>
        <v/>
      </c>
      <c r="U1302" s="36" t="str">
        <f>IF(Mining_Import!A1302="","",Mining_Import!A1302)</f>
        <v/>
      </c>
      <c r="V1302" s="22" t="str">
        <f t="shared" si="418"/>
        <v/>
      </c>
      <c r="W1302" s="127" t="str">
        <f t="shared" si="419"/>
        <v/>
      </c>
      <c r="X1302" s="127" t="str">
        <f t="shared" si="420"/>
        <v/>
      </c>
      <c r="Y1302" s="127" t="str">
        <f t="shared" si="421"/>
        <v/>
      </c>
      <c r="Z1302" s="36" t="str">
        <f>IF(Mining_Import!B1302="","",Mining_Import!B1302)</f>
        <v/>
      </c>
      <c r="AA1302" s="184" t="str">
        <f>IF(Mining_Import!$C1302="","",Mining_Import!$C1302)</f>
        <v/>
      </c>
      <c r="AB1302" s="122" t="str">
        <f t="shared" si="422"/>
        <v/>
      </c>
      <c r="AC1302" s="122" t="str">
        <f>IF($Y1302&gt;Dashboard!$Q$19,$AB1302,"")</f>
        <v/>
      </c>
      <c r="AD1302" s="43" t="str">
        <f t="shared" si="423"/>
        <v/>
      </c>
      <c r="AE1302" s="36" t="str">
        <f>IF(Mining_Import!D1302="","",Mining_Import!D1302)</f>
        <v/>
      </c>
      <c r="AF1302" s="36" t="str">
        <f>IF(Mining_Import!E1302="","",Mining_Import!E1302)</f>
        <v/>
      </c>
      <c r="AG1302" s="36" t="str">
        <f>IF(Mining_Import!F1302="","",Mining_Import!F1302)</f>
        <v/>
      </c>
      <c r="AH1302" s="36" t="str">
        <f>IF(Mining_Import!G1302="","",Mining_Import!G1302)</f>
        <v/>
      </c>
      <c r="AI1302" s="36" t="str">
        <f>IF(Mining_Import!H1302="","",Mining_Import!H1302)</f>
        <v/>
      </c>
      <c r="AJ1302" s="36" t="str">
        <f>IF(Mining_Import!I1302="","",Mining_Import!I1302)</f>
        <v/>
      </c>
      <c r="BY1302" s="120" t="str">
        <f t="shared" si="411"/>
        <v/>
      </c>
      <c r="BZ1302" s="184" t="str">
        <f t="shared" si="424"/>
        <v/>
      </c>
      <c r="CA1302" s="37" t="str">
        <f>IFERROR(VLOOKUP($BY1302,Account_Value!$C$2:$F$2500,4,0),"")</f>
        <v/>
      </c>
      <c r="CB1302" s="43" t="str">
        <f t="shared" si="412"/>
        <v/>
      </c>
      <c r="CC1302" s="122" t="str">
        <f>IF($BZ1302="","",SUM($BZ$2:$BZ1302))</f>
        <v/>
      </c>
      <c r="CD1302" s="43" t="str">
        <f>IF($BZ1302="","",$BU$19*(SUM($BZ$2:$BZ1302)))</f>
        <v/>
      </c>
    </row>
    <row r="1303" spans="1:82">
      <c r="A1303" s="4" t="str">
        <f t="shared" si="413"/>
        <v/>
      </c>
      <c r="B1303" s="21" t="str">
        <f>IF(Investments_Import!A1303="","",Investments_Import!A1303)</f>
        <v/>
      </c>
      <c r="C1303" s="22" t="str">
        <f t="shared" si="406"/>
        <v/>
      </c>
      <c r="D1303" s="51" t="str">
        <f t="shared" si="414"/>
        <v/>
      </c>
      <c r="E1303" s="3" t="str">
        <f>IF(Investments_Import!B1303="","",Investments_Import!B1303)</f>
        <v/>
      </c>
      <c r="F1303" s="54" t="str">
        <f t="shared" si="415"/>
        <v xml:space="preserve"> </v>
      </c>
      <c r="G1303" s="54" t="str">
        <f>IF($B1303="","",COUNTIF($F$2:$F1303,$F1303))</f>
        <v/>
      </c>
      <c r="H1303" s="53" t="str">
        <f t="shared" si="416"/>
        <v xml:space="preserve">  </v>
      </c>
      <c r="I1303" s="3" t="str">
        <f>IF(Investments_Import!C1303="","",Investments_Import!C1303)</f>
        <v/>
      </c>
      <c r="J1303" s="108" t="str">
        <f>IF(Investments_Import!D1303="","",Investments_Import!D1303)</f>
        <v/>
      </c>
      <c r="K1303" s="108" t="str">
        <f t="shared" si="417"/>
        <v/>
      </c>
      <c r="L1303" s="47" t="str">
        <f>IF(Investments_Import!E1303="","",Investments_Import!E1303)</f>
        <v/>
      </c>
      <c r="M1303" s="47" t="str">
        <f t="shared" si="407"/>
        <v/>
      </c>
      <c r="N1303" s="31" t="str">
        <f>IF(Investments_Import!F1303="","",Investments_Import!F1303)</f>
        <v/>
      </c>
      <c r="O1303" s="31" t="str">
        <f t="shared" si="408"/>
        <v/>
      </c>
      <c r="P1303" s="3" t="str">
        <f>IF(Investments_Import!G1303="","",Investments_Import!G1303)</f>
        <v/>
      </c>
      <c r="Q1303" s="3" t="str">
        <f>IF(Investments_Import!H1303="","",Investments_Import!H1303)</f>
        <v/>
      </c>
      <c r="R1303" s="37" t="str">
        <f t="shared" si="409"/>
        <v/>
      </c>
      <c r="S1303" s="37" t="str">
        <f t="shared" si="410"/>
        <v/>
      </c>
      <c r="U1303" s="36" t="str">
        <f>IF(Mining_Import!A1303="","",Mining_Import!A1303)</f>
        <v/>
      </c>
      <c r="V1303" s="22" t="str">
        <f t="shared" si="418"/>
        <v/>
      </c>
      <c r="W1303" s="127" t="str">
        <f t="shared" si="419"/>
        <v/>
      </c>
      <c r="X1303" s="127" t="str">
        <f t="shared" si="420"/>
        <v/>
      </c>
      <c r="Y1303" s="127" t="str">
        <f t="shared" si="421"/>
        <v/>
      </c>
      <c r="Z1303" s="36" t="str">
        <f>IF(Mining_Import!B1303="","",Mining_Import!B1303)</f>
        <v/>
      </c>
      <c r="AA1303" s="184" t="str">
        <f>IF(Mining_Import!$C1303="","",Mining_Import!$C1303)</f>
        <v/>
      </c>
      <c r="AB1303" s="122" t="str">
        <f t="shared" si="422"/>
        <v/>
      </c>
      <c r="AC1303" s="122" t="str">
        <f>IF($Y1303&gt;Dashboard!$Q$19,$AB1303,"")</f>
        <v/>
      </c>
      <c r="AD1303" s="43" t="str">
        <f t="shared" si="423"/>
        <v/>
      </c>
      <c r="AE1303" s="36" t="str">
        <f>IF(Mining_Import!D1303="","",Mining_Import!D1303)</f>
        <v/>
      </c>
      <c r="AF1303" s="36" t="str">
        <f>IF(Mining_Import!E1303="","",Mining_Import!E1303)</f>
        <v/>
      </c>
      <c r="AG1303" s="36" t="str">
        <f>IF(Mining_Import!F1303="","",Mining_Import!F1303)</f>
        <v/>
      </c>
      <c r="AH1303" s="36" t="str">
        <f>IF(Mining_Import!G1303="","",Mining_Import!G1303)</f>
        <v/>
      </c>
      <c r="AI1303" s="36" t="str">
        <f>IF(Mining_Import!H1303="","",Mining_Import!H1303)</f>
        <v/>
      </c>
      <c r="AJ1303" s="36" t="str">
        <f>IF(Mining_Import!I1303="","",Mining_Import!I1303)</f>
        <v/>
      </c>
      <c r="BY1303" s="120" t="str">
        <f t="shared" si="411"/>
        <v/>
      </c>
      <c r="BZ1303" s="184" t="str">
        <f t="shared" si="424"/>
        <v/>
      </c>
      <c r="CA1303" s="37" t="str">
        <f>IFERROR(VLOOKUP($BY1303,Account_Value!$C$2:$F$2500,4,0),"")</f>
        <v/>
      </c>
      <c r="CB1303" s="43" t="str">
        <f t="shared" si="412"/>
        <v/>
      </c>
      <c r="CC1303" s="122" t="str">
        <f>IF($BZ1303="","",SUM($BZ$2:$BZ1303))</f>
        <v/>
      </c>
      <c r="CD1303" s="43" t="str">
        <f>IF($BZ1303="","",$BU$19*(SUM($BZ$2:$BZ1303)))</f>
        <v/>
      </c>
    </row>
    <row r="1304" spans="1:82">
      <c r="A1304" s="4" t="str">
        <f t="shared" si="413"/>
        <v/>
      </c>
      <c r="B1304" s="21" t="str">
        <f>IF(Investments_Import!A1304="","",Investments_Import!A1304)</f>
        <v/>
      </c>
      <c r="C1304" s="22" t="str">
        <f t="shared" si="406"/>
        <v/>
      </c>
      <c r="D1304" s="51" t="str">
        <f t="shared" si="414"/>
        <v/>
      </c>
      <c r="E1304" s="3" t="str">
        <f>IF(Investments_Import!B1304="","",Investments_Import!B1304)</f>
        <v/>
      </c>
      <c r="F1304" s="54" t="str">
        <f t="shared" si="415"/>
        <v xml:space="preserve"> </v>
      </c>
      <c r="G1304" s="54" t="str">
        <f>IF($B1304="","",COUNTIF($F$2:$F1304,$F1304))</f>
        <v/>
      </c>
      <c r="H1304" s="53" t="str">
        <f t="shared" si="416"/>
        <v xml:space="preserve">  </v>
      </c>
      <c r="I1304" s="3" t="str">
        <f>IF(Investments_Import!C1304="","",Investments_Import!C1304)</f>
        <v/>
      </c>
      <c r="J1304" s="108" t="str">
        <f>IF(Investments_Import!D1304="","",Investments_Import!D1304)</f>
        <v/>
      </c>
      <c r="K1304" s="108" t="str">
        <f t="shared" si="417"/>
        <v/>
      </c>
      <c r="L1304" s="47" t="str">
        <f>IF(Investments_Import!E1304="","",Investments_Import!E1304)</f>
        <v/>
      </c>
      <c r="M1304" s="47" t="str">
        <f t="shared" si="407"/>
        <v/>
      </c>
      <c r="N1304" s="31" t="str">
        <f>IF(Investments_Import!F1304="","",Investments_Import!F1304)</f>
        <v/>
      </c>
      <c r="O1304" s="31" t="str">
        <f t="shared" si="408"/>
        <v/>
      </c>
      <c r="P1304" s="3" t="str">
        <f>IF(Investments_Import!G1304="","",Investments_Import!G1304)</f>
        <v/>
      </c>
      <c r="Q1304" s="3" t="str">
        <f>IF(Investments_Import!H1304="","",Investments_Import!H1304)</f>
        <v/>
      </c>
      <c r="R1304" s="37" t="str">
        <f t="shared" si="409"/>
        <v/>
      </c>
      <c r="S1304" s="37" t="str">
        <f t="shared" si="410"/>
        <v/>
      </c>
      <c r="U1304" s="36" t="str">
        <f>IF(Mining_Import!A1304="","",Mining_Import!A1304)</f>
        <v/>
      </c>
      <c r="V1304" s="22" t="str">
        <f t="shared" si="418"/>
        <v/>
      </c>
      <c r="W1304" s="127" t="str">
        <f t="shared" si="419"/>
        <v/>
      </c>
      <c r="X1304" s="127" t="str">
        <f t="shared" si="420"/>
        <v/>
      </c>
      <c r="Y1304" s="127" t="str">
        <f t="shared" si="421"/>
        <v/>
      </c>
      <c r="Z1304" s="36" t="str">
        <f>IF(Mining_Import!B1304="","",Mining_Import!B1304)</f>
        <v/>
      </c>
      <c r="AA1304" s="184" t="str">
        <f>IF(Mining_Import!$C1304="","",Mining_Import!$C1304)</f>
        <v/>
      </c>
      <c r="AB1304" s="122" t="str">
        <f t="shared" si="422"/>
        <v/>
      </c>
      <c r="AC1304" s="122" t="str">
        <f>IF($Y1304&gt;Dashboard!$Q$19,$AB1304,"")</f>
        <v/>
      </c>
      <c r="AD1304" s="43" t="str">
        <f t="shared" si="423"/>
        <v/>
      </c>
      <c r="AE1304" s="36" t="str">
        <f>IF(Mining_Import!D1304="","",Mining_Import!D1304)</f>
        <v/>
      </c>
      <c r="AF1304" s="36" t="str">
        <f>IF(Mining_Import!E1304="","",Mining_Import!E1304)</f>
        <v/>
      </c>
      <c r="AG1304" s="36" t="str">
        <f>IF(Mining_Import!F1304="","",Mining_Import!F1304)</f>
        <v/>
      </c>
      <c r="AH1304" s="36" t="str">
        <f>IF(Mining_Import!G1304="","",Mining_Import!G1304)</f>
        <v/>
      </c>
      <c r="AI1304" s="36" t="str">
        <f>IF(Mining_Import!H1304="","",Mining_Import!H1304)</f>
        <v/>
      </c>
      <c r="AJ1304" s="36" t="str">
        <f>IF(Mining_Import!I1304="","",Mining_Import!I1304)</f>
        <v/>
      </c>
      <c r="BY1304" s="120" t="str">
        <f t="shared" si="411"/>
        <v/>
      </c>
      <c r="BZ1304" s="184" t="str">
        <f t="shared" si="424"/>
        <v/>
      </c>
      <c r="CA1304" s="37" t="str">
        <f>IFERROR(VLOOKUP($BY1304,Account_Value!$C$2:$F$2500,4,0),"")</f>
        <v/>
      </c>
      <c r="CB1304" s="43" t="str">
        <f t="shared" si="412"/>
        <v/>
      </c>
      <c r="CC1304" s="122" t="str">
        <f>IF($BZ1304="","",SUM($BZ$2:$BZ1304))</f>
        <v/>
      </c>
      <c r="CD1304" s="43" t="str">
        <f>IF($BZ1304="","",$BU$19*(SUM($BZ$2:$BZ1304)))</f>
        <v/>
      </c>
    </row>
    <row r="1305" spans="1:82">
      <c r="A1305" s="4" t="str">
        <f t="shared" si="413"/>
        <v/>
      </c>
      <c r="B1305" s="21" t="str">
        <f>IF(Investments_Import!A1305="","",Investments_Import!A1305)</f>
        <v/>
      </c>
      <c r="C1305" s="22" t="str">
        <f t="shared" si="406"/>
        <v/>
      </c>
      <c r="D1305" s="51" t="str">
        <f t="shared" si="414"/>
        <v/>
      </c>
      <c r="E1305" s="3" t="str">
        <f>IF(Investments_Import!B1305="","",Investments_Import!B1305)</f>
        <v/>
      </c>
      <c r="F1305" s="54" t="str">
        <f t="shared" si="415"/>
        <v xml:space="preserve"> </v>
      </c>
      <c r="G1305" s="54" t="str">
        <f>IF($B1305="","",COUNTIF($F$2:$F1305,$F1305))</f>
        <v/>
      </c>
      <c r="H1305" s="53" t="str">
        <f t="shared" si="416"/>
        <v xml:space="preserve">  </v>
      </c>
      <c r="I1305" s="3" t="str">
        <f>IF(Investments_Import!C1305="","",Investments_Import!C1305)</f>
        <v/>
      </c>
      <c r="J1305" s="108" t="str">
        <f>IF(Investments_Import!D1305="","",Investments_Import!D1305)</f>
        <v/>
      </c>
      <c r="K1305" s="108" t="str">
        <f t="shared" si="417"/>
        <v/>
      </c>
      <c r="L1305" s="47" t="str">
        <f>IF(Investments_Import!E1305="","",Investments_Import!E1305)</f>
        <v/>
      </c>
      <c r="M1305" s="47" t="str">
        <f t="shared" si="407"/>
        <v/>
      </c>
      <c r="N1305" s="31" t="str">
        <f>IF(Investments_Import!F1305="","",Investments_Import!F1305)</f>
        <v/>
      </c>
      <c r="O1305" s="31" t="str">
        <f t="shared" si="408"/>
        <v/>
      </c>
      <c r="P1305" s="3" t="str">
        <f>IF(Investments_Import!G1305="","",Investments_Import!G1305)</f>
        <v/>
      </c>
      <c r="Q1305" s="3" t="str">
        <f>IF(Investments_Import!H1305="","",Investments_Import!H1305)</f>
        <v/>
      </c>
      <c r="R1305" s="37" t="str">
        <f t="shared" si="409"/>
        <v/>
      </c>
      <c r="S1305" s="37" t="str">
        <f t="shared" si="410"/>
        <v/>
      </c>
      <c r="U1305" s="36" t="str">
        <f>IF(Mining_Import!A1305="","",Mining_Import!A1305)</f>
        <v/>
      </c>
      <c r="V1305" s="22" t="str">
        <f t="shared" si="418"/>
        <v/>
      </c>
      <c r="W1305" s="127" t="str">
        <f t="shared" si="419"/>
        <v/>
      </c>
      <c r="X1305" s="127" t="str">
        <f t="shared" si="420"/>
        <v/>
      </c>
      <c r="Y1305" s="127" t="str">
        <f t="shared" si="421"/>
        <v/>
      </c>
      <c r="Z1305" s="36" t="str">
        <f>IF(Mining_Import!B1305="","",Mining_Import!B1305)</f>
        <v/>
      </c>
      <c r="AA1305" s="184" t="str">
        <f>IF(Mining_Import!$C1305="","",Mining_Import!$C1305)</f>
        <v/>
      </c>
      <c r="AB1305" s="122" t="str">
        <f t="shared" si="422"/>
        <v/>
      </c>
      <c r="AC1305" s="122" t="str">
        <f>IF($Y1305&gt;Dashboard!$Q$19,$AB1305,"")</f>
        <v/>
      </c>
      <c r="AD1305" s="43" t="str">
        <f t="shared" si="423"/>
        <v/>
      </c>
      <c r="AE1305" s="36" t="str">
        <f>IF(Mining_Import!D1305="","",Mining_Import!D1305)</f>
        <v/>
      </c>
      <c r="AF1305" s="36" t="str">
        <f>IF(Mining_Import!E1305="","",Mining_Import!E1305)</f>
        <v/>
      </c>
      <c r="AG1305" s="36" t="str">
        <f>IF(Mining_Import!F1305="","",Mining_Import!F1305)</f>
        <v/>
      </c>
      <c r="AH1305" s="36" t="str">
        <f>IF(Mining_Import!G1305="","",Mining_Import!G1305)</f>
        <v/>
      </c>
      <c r="AI1305" s="36" t="str">
        <f>IF(Mining_Import!H1305="","",Mining_Import!H1305)</f>
        <v/>
      </c>
      <c r="AJ1305" s="36" t="str">
        <f>IF(Mining_Import!I1305="","",Mining_Import!I1305)</f>
        <v/>
      </c>
      <c r="BY1305" s="120" t="str">
        <f t="shared" si="411"/>
        <v/>
      </c>
      <c r="BZ1305" s="184" t="str">
        <f t="shared" si="424"/>
        <v/>
      </c>
      <c r="CA1305" s="37" t="str">
        <f>IFERROR(VLOOKUP($BY1305,Account_Value!$C$2:$F$2500,4,0),"")</f>
        <v/>
      </c>
      <c r="CB1305" s="43" t="str">
        <f t="shared" si="412"/>
        <v/>
      </c>
      <c r="CC1305" s="122" t="str">
        <f>IF($BZ1305="","",SUM($BZ$2:$BZ1305))</f>
        <v/>
      </c>
      <c r="CD1305" s="43" t="str">
        <f>IF($BZ1305="","",$BU$19*(SUM($BZ$2:$BZ1305)))</f>
        <v/>
      </c>
    </row>
    <row r="1306" spans="1:82">
      <c r="A1306" s="4" t="str">
        <f t="shared" si="413"/>
        <v/>
      </c>
      <c r="B1306" s="21" t="str">
        <f>IF(Investments_Import!A1306="","",Investments_Import!A1306)</f>
        <v/>
      </c>
      <c r="C1306" s="22" t="str">
        <f t="shared" si="406"/>
        <v/>
      </c>
      <c r="D1306" s="51" t="str">
        <f t="shared" si="414"/>
        <v/>
      </c>
      <c r="E1306" s="3" t="str">
        <f>IF(Investments_Import!B1306="","",Investments_Import!B1306)</f>
        <v/>
      </c>
      <c r="F1306" s="54" t="str">
        <f t="shared" si="415"/>
        <v xml:space="preserve"> </v>
      </c>
      <c r="G1306" s="54" t="str">
        <f>IF($B1306="","",COUNTIF($F$2:$F1306,$F1306))</f>
        <v/>
      </c>
      <c r="H1306" s="53" t="str">
        <f t="shared" si="416"/>
        <v xml:space="preserve">  </v>
      </c>
      <c r="I1306" s="3" t="str">
        <f>IF(Investments_Import!C1306="","",Investments_Import!C1306)</f>
        <v/>
      </c>
      <c r="J1306" s="108" t="str">
        <f>IF(Investments_Import!D1306="","",Investments_Import!D1306)</f>
        <v/>
      </c>
      <c r="K1306" s="108" t="str">
        <f t="shared" si="417"/>
        <v/>
      </c>
      <c r="L1306" s="47" t="str">
        <f>IF(Investments_Import!E1306="","",Investments_Import!E1306)</f>
        <v/>
      </c>
      <c r="M1306" s="47" t="str">
        <f t="shared" si="407"/>
        <v/>
      </c>
      <c r="N1306" s="31" t="str">
        <f>IF(Investments_Import!F1306="","",Investments_Import!F1306)</f>
        <v/>
      </c>
      <c r="O1306" s="31" t="str">
        <f t="shared" si="408"/>
        <v/>
      </c>
      <c r="P1306" s="3" t="str">
        <f>IF(Investments_Import!G1306="","",Investments_Import!G1306)</f>
        <v/>
      </c>
      <c r="Q1306" s="3" t="str">
        <f>IF(Investments_Import!H1306="","",Investments_Import!H1306)</f>
        <v/>
      </c>
      <c r="R1306" s="37" t="str">
        <f t="shared" si="409"/>
        <v/>
      </c>
      <c r="S1306" s="37" t="str">
        <f t="shared" si="410"/>
        <v/>
      </c>
      <c r="U1306" s="36" t="str">
        <f>IF(Mining_Import!A1306="","",Mining_Import!A1306)</f>
        <v/>
      </c>
      <c r="V1306" s="22" t="str">
        <f t="shared" si="418"/>
        <v/>
      </c>
      <c r="W1306" s="127" t="str">
        <f t="shared" si="419"/>
        <v/>
      </c>
      <c r="X1306" s="127" t="str">
        <f t="shared" si="420"/>
        <v/>
      </c>
      <c r="Y1306" s="127" t="str">
        <f t="shared" si="421"/>
        <v/>
      </c>
      <c r="Z1306" s="36" t="str">
        <f>IF(Mining_Import!B1306="","",Mining_Import!B1306)</f>
        <v/>
      </c>
      <c r="AA1306" s="184" t="str">
        <f>IF(Mining_Import!$C1306="","",Mining_Import!$C1306)</f>
        <v/>
      </c>
      <c r="AB1306" s="122" t="str">
        <f t="shared" si="422"/>
        <v/>
      </c>
      <c r="AC1306" s="122" t="str">
        <f>IF($Y1306&gt;Dashboard!$Q$19,$AB1306,"")</f>
        <v/>
      </c>
      <c r="AD1306" s="43" t="str">
        <f t="shared" si="423"/>
        <v/>
      </c>
      <c r="AE1306" s="36" t="str">
        <f>IF(Mining_Import!D1306="","",Mining_Import!D1306)</f>
        <v/>
      </c>
      <c r="AF1306" s="36" t="str">
        <f>IF(Mining_Import!E1306="","",Mining_Import!E1306)</f>
        <v/>
      </c>
      <c r="AG1306" s="36" t="str">
        <f>IF(Mining_Import!F1306="","",Mining_Import!F1306)</f>
        <v/>
      </c>
      <c r="AH1306" s="36" t="str">
        <f>IF(Mining_Import!G1306="","",Mining_Import!G1306)</f>
        <v/>
      </c>
      <c r="AI1306" s="36" t="str">
        <f>IF(Mining_Import!H1306="","",Mining_Import!H1306)</f>
        <v/>
      </c>
      <c r="AJ1306" s="36" t="str">
        <f>IF(Mining_Import!I1306="","",Mining_Import!I1306)</f>
        <v/>
      </c>
      <c r="BY1306" s="120" t="str">
        <f t="shared" si="411"/>
        <v/>
      </c>
      <c r="BZ1306" s="184" t="str">
        <f t="shared" si="424"/>
        <v/>
      </c>
      <c r="CA1306" s="37" t="str">
        <f>IFERROR(VLOOKUP($BY1306,Account_Value!$C$2:$F$2500,4,0),"")</f>
        <v/>
      </c>
      <c r="CB1306" s="43" t="str">
        <f t="shared" si="412"/>
        <v/>
      </c>
      <c r="CC1306" s="122" t="str">
        <f>IF($BZ1306="","",SUM($BZ$2:$BZ1306))</f>
        <v/>
      </c>
      <c r="CD1306" s="43" t="str">
        <f>IF($BZ1306="","",$BU$19*(SUM($BZ$2:$BZ1306)))</f>
        <v/>
      </c>
    </row>
    <row r="1307" spans="1:82">
      <c r="A1307" s="4" t="str">
        <f t="shared" si="413"/>
        <v/>
      </c>
      <c r="B1307" s="21" t="str">
        <f>IF(Investments_Import!A1307="","",Investments_Import!A1307)</f>
        <v/>
      </c>
      <c r="C1307" s="22" t="str">
        <f t="shared" si="406"/>
        <v/>
      </c>
      <c r="D1307" s="51" t="str">
        <f t="shared" si="414"/>
        <v/>
      </c>
      <c r="E1307" s="3" t="str">
        <f>IF(Investments_Import!B1307="","",Investments_Import!B1307)</f>
        <v/>
      </c>
      <c r="F1307" s="54" t="str">
        <f t="shared" si="415"/>
        <v xml:space="preserve"> </v>
      </c>
      <c r="G1307" s="54" t="str">
        <f>IF($B1307="","",COUNTIF($F$2:$F1307,$F1307))</f>
        <v/>
      </c>
      <c r="H1307" s="53" t="str">
        <f t="shared" si="416"/>
        <v xml:space="preserve">  </v>
      </c>
      <c r="I1307" s="3" t="str">
        <f>IF(Investments_Import!C1307="","",Investments_Import!C1307)</f>
        <v/>
      </c>
      <c r="J1307" s="108" t="str">
        <f>IF(Investments_Import!D1307="","",Investments_Import!D1307)</f>
        <v/>
      </c>
      <c r="K1307" s="108" t="str">
        <f t="shared" si="417"/>
        <v/>
      </c>
      <c r="L1307" s="47" t="str">
        <f>IF(Investments_Import!E1307="","",Investments_Import!E1307)</f>
        <v/>
      </c>
      <c r="M1307" s="47" t="str">
        <f t="shared" si="407"/>
        <v/>
      </c>
      <c r="N1307" s="31" t="str">
        <f>IF(Investments_Import!F1307="","",Investments_Import!F1307)</f>
        <v/>
      </c>
      <c r="O1307" s="31" t="str">
        <f t="shared" si="408"/>
        <v/>
      </c>
      <c r="P1307" s="3" t="str">
        <f>IF(Investments_Import!G1307="","",Investments_Import!G1307)</f>
        <v/>
      </c>
      <c r="Q1307" s="3" t="str">
        <f>IF(Investments_Import!H1307="","",Investments_Import!H1307)</f>
        <v/>
      </c>
      <c r="R1307" s="37" t="str">
        <f t="shared" si="409"/>
        <v/>
      </c>
      <c r="S1307" s="37" t="str">
        <f t="shared" si="410"/>
        <v/>
      </c>
      <c r="U1307" s="36" t="str">
        <f>IF(Mining_Import!A1307="","",Mining_Import!A1307)</f>
        <v/>
      </c>
      <c r="V1307" s="22" t="str">
        <f t="shared" si="418"/>
        <v/>
      </c>
      <c r="W1307" s="127" t="str">
        <f t="shared" si="419"/>
        <v/>
      </c>
      <c r="X1307" s="127" t="str">
        <f t="shared" si="420"/>
        <v/>
      </c>
      <c r="Y1307" s="127" t="str">
        <f t="shared" si="421"/>
        <v/>
      </c>
      <c r="Z1307" s="36" t="str">
        <f>IF(Mining_Import!B1307="","",Mining_Import!B1307)</f>
        <v/>
      </c>
      <c r="AA1307" s="184" t="str">
        <f>IF(Mining_Import!$C1307="","",Mining_Import!$C1307)</f>
        <v/>
      </c>
      <c r="AB1307" s="122" t="str">
        <f t="shared" si="422"/>
        <v/>
      </c>
      <c r="AC1307" s="122" t="str">
        <f>IF($Y1307&gt;Dashboard!$Q$19,$AB1307,"")</f>
        <v/>
      </c>
      <c r="AD1307" s="43" t="str">
        <f t="shared" si="423"/>
        <v/>
      </c>
      <c r="AE1307" s="36" t="str">
        <f>IF(Mining_Import!D1307="","",Mining_Import!D1307)</f>
        <v/>
      </c>
      <c r="AF1307" s="36" t="str">
        <f>IF(Mining_Import!E1307="","",Mining_Import!E1307)</f>
        <v/>
      </c>
      <c r="AG1307" s="36" t="str">
        <f>IF(Mining_Import!F1307="","",Mining_Import!F1307)</f>
        <v/>
      </c>
      <c r="AH1307" s="36" t="str">
        <f>IF(Mining_Import!G1307="","",Mining_Import!G1307)</f>
        <v/>
      </c>
      <c r="AI1307" s="36" t="str">
        <f>IF(Mining_Import!H1307="","",Mining_Import!H1307)</f>
        <v/>
      </c>
      <c r="AJ1307" s="36" t="str">
        <f>IF(Mining_Import!I1307="","",Mining_Import!I1307)</f>
        <v/>
      </c>
      <c r="BY1307" s="120" t="str">
        <f t="shared" si="411"/>
        <v/>
      </c>
      <c r="BZ1307" s="184" t="str">
        <f t="shared" si="424"/>
        <v/>
      </c>
      <c r="CA1307" s="37" t="str">
        <f>IFERROR(VLOOKUP($BY1307,Account_Value!$C$2:$F$2500,4,0),"")</f>
        <v/>
      </c>
      <c r="CB1307" s="43" t="str">
        <f t="shared" si="412"/>
        <v/>
      </c>
      <c r="CC1307" s="122" t="str">
        <f>IF($BZ1307="","",SUM($BZ$2:$BZ1307))</f>
        <v/>
      </c>
      <c r="CD1307" s="43" t="str">
        <f>IF($BZ1307="","",$BU$19*(SUM($BZ$2:$BZ1307)))</f>
        <v/>
      </c>
    </row>
    <row r="1308" spans="1:82">
      <c r="A1308" s="4" t="str">
        <f t="shared" si="413"/>
        <v/>
      </c>
      <c r="B1308" s="21" t="str">
        <f>IF(Investments_Import!A1308="","",Investments_Import!A1308)</f>
        <v/>
      </c>
      <c r="C1308" s="22" t="str">
        <f t="shared" si="406"/>
        <v/>
      </c>
      <c r="D1308" s="51" t="str">
        <f t="shared" si="414"/>
        <v/>
      </c>
      <c r="E1308" s="3" t="str">
        <f>IF(Investments_Import!B1308="","",Investments_Import!B1308)</f>
        <v/>
      </c>
      <c r="F1308" s="54" t="str">
        <f t="shared" si="415"/>
        <v xml:space="preserve"> </v>
      </c>
      <c r="G1308" s="54" t="str">
        <f>IF($B1308="","",COUNTIF($F$2:$F1308,$F1308))</f>
        <v/>
      </c>
      <c r="H1308" s="53" t="str">
        <f t="shared" si="416"/>
        <v xml:space="preserve">  </v>
      </c>
      <c r="I1308" s="3" t="str">
        <f>IF(Investments_Import!C1308="","",Investments_Import!C1308)</f>
        <v/>
      </c>
      <c r="J1308" s="108" t="str">
        <f>IF(Investments_Import!D1308="","",Investments_Import!D1308)</f>
        <v/>
      </c>
      <c r="K1308" s="108" t="str">
        <f t="shared" si="417"/>
        <v/>
      </c>
      <c r="L1308" s="47" t="str">
        <f>IF(Investments_Import!E1308="","",Investments_Import!E1308)</f>
        <v/>
      </c>
      <c r="M1308" s="47" t="str">
        <f t="shared" si="407"/>
        <v/>
      </c>
      <c r="N1308" s="31" t="str">
        <f>IF(Investments_Import!F1308="","",Investments_Import!F1308)</f>
        <v/>
      </c>
      <c r="O1308" s="31" t="str">
        <f t="shared" si="408"/>
        <v/>
      </c>
      <c r="P1308" s="3" t="str">
        <f>IF(Investments_Import!G1308="","",Investments_Import!G1308)</f>
        <v/>
      </c>
      <c r="Q1308" s="3" t="str">
        <f>IF(Investments_Import!H1308="","",Investments_Import!H1308)</f>
        <v/>
      </c>
      <c r="R1308" s="37" t="str">
        <f t="shared" si="409"/>
        <v/>
      </c>
      <c r="S1308" s="37" t="str">
        <f t="shared" si="410"/>
        <v/>
      </c>
      <c r="U1308" s="36" t="str">
        <f>IF(Mining_Import!A1308="","",Mining_Import!A1308)</f>
        <v/>
      </c>
      <c r="V1308" s="22" t="str">
        <f t="shared" si="418"/>
        <v/>
      </c>
      <c r="W1308" s="127" t="str">
        <f t="shared" si="419"/>
        <v/>
      </c>
      <c r="X1308" s="127" t="str">
        <f t="shared" si="420"/>
        <v/>
      </c>
      <c r="Y1308" s="127" t="str">
        <f t="shared" si="421"/>
        <v/>
      </c>
      <c r="Z1308" s="36" t="str">
        <f>IF(Mining_Import!B1308="","",Mining_Import!B1308)</f>
        <v/>
      </c>
      <c r="AA1308" s="184" t="str">
        <f>IF(Mining_Import!$C1308="","",Mining_Import!$C1308)</f>
        <v/>
      </c>
      <c r="AB1308" s="122" t="str">
        <f t="shared" si="422"/>
        <v/>
      </c>
      <c r="AC1308" s="122" t="str">
        <f>IF($Y1308&gt;Dashboard!$Q$19,$AB1308,"")</f>
        <v/>
      </c>
      <c r="AD1308" s="43" t="str">
        <f t="shared" si="423"/>
        <v/>
      </c>
      <c r="AE1308" s="36" t="str">
        <f>IF(Mining_Import!D1308="","",Mining_Import!D1308)</f>
        <v/>
      </c>
      <c r="AF1308" s="36" t="str">
        <f>IF(Mining_Import!E1308="","",Mining_Import!E1308)</f>
        <v/>
      </c>
      <c r="AG1308" s="36" t="str">
        <f>IF(Mining_Import!F1308="","",Mining_Import!F1308)</f>
        <v/>
      </c>
      <c r="AH1308" s="36" t="str">
        <f>IF(Mining_Import!G1308="","",Mining_Import!G1308)</f>
        <v/>
      </c>
      <c r="AI1308" s="36" t="str">
        <f>IF(Mining_Import!H1308="","",Mining_Import!H1308)</f>
        <v/>
      </c>
      <c r="AJ1308" s="36" t="str">
        <f>IF(Mining_Import!I1308="","",Mining_Import!I1308)</f>
        <v/>
      </c>
      <c r="BY1308" s="120" t="str">
        <f t="shared" si="411"/>
        <v/>
      </c>
      <c r="BZ1308" s="184" t="str">
        <f t="shared" si="424"/>
        <v/>
      </c>
      <c r="CA1308" s="37" t="str">
        <f>IFERROR(VLOOKUP($BY1308,Account_Value!$C$2:$F$2500,4,0),"")</f>
        <v/>
      </c>
      <c r="CB1308" s="43" t="str">
        <f t="shared" si="412"/>
        <v/>
      </c>
      <c r="CC1308" s="122" t="str">
        <f>IF($BZ1308="","",SUM($BZ$2:$BZ1308))</f>
        <v/>
      </c>
      <c r="CD1308" s="43" t="str">
        <f>IF($BZ1308="","",$BU$19*(SUM($BZ$2:$BZ1308)))</f>
        <v/>
      </c>
    </row>
    <row r="1309" spans="1:82">
      <c r="A1309" s="4" t="str">
        <f t="shared" si="413"/>
        <v/>
      </c>
      <c r="B1309" s="21" t="str">
        <f>IF(Investments_Import!A1309="","",Investments_Import!A1309)</f>
        <v/>
      </c>
      <c r="C1309" s="22" t="str">
        <f t="shared" si="406"/>
        <v/>
      </c>
      <c r="D1309" s="51" t="str">
        <f t="shared" si="414"/>
        <v/>
      </c>
      <c r="E1309" s="3" t="str">
        <f>IF(Investments_Import!B1309="","",Investments_Import!B1309)</f>
        <v/>
      </c>
      <c r="F1309" s="54" t="str">
        <f t="shared" si="415"/>
        <v xml:space="preserve"> </v>
      </c>
      <c r="G1309" s="54" t="str">
        <f>IF($B1309="","",COUNTIF($F$2:$F1309,$F1309))</f>
        <v/>
      </c>
      <c r="H1309" s="53" t="str">
        <f t="shared" si="416"/>
        <v xml:space="preserve">  </v>
      </c>
      <c r="I1309" s="3" t="str">
        <f>IF(Investments_Import!C1309="","",Investments_Import!C1309)</f>
        <v/>
      </c>
      <c r="J1309" s="108" t="str">
        <f>IF(Investments_Import!D1309="","",Investments_Import!D1309)</f>
        <v/>
      </c>
      <c r="K1309" s="108" t="str">
        <f t="shared" si="417"/>
        <v/>
      </c>
      <c r="L1309" s="47" t="str">
        <f>IF(Investments_Import!E1309="","",Investments_Import!E1309)</f>
        <v/>
      </c>
      <c r="M1309" s="47" t="str">
        <f t="shared" si="407"/>
        <v/>
      </c>
      <c r="N1309" s="31" t="str">
        <f>IF(Investments_Import!F1309="","",Investments_Import!F1309)</f>
        <v/>
      </c>
      <c r="O1309" s="31" t="str">
        <f t="shared" si="408"/>
        <v/>
      </c>
      <c r="P1309" s="3" t="str">
        <f>IF(Investments_Import!G1309="","",Investments_Import!G1309)</f>
        <v/>
      </c>
      <c r="Q1309" s="3" t="str">
        <f>IF(Investments_Import!H1309="","",Investments_Import!H1309)</f>
        <v/>
      </c>
      <c r="R1309" s="37" t="str">
        <f t="shared" si="409"/>
        <v/>
      </c>
      <c r="S1309" s="37" t="str">
        <f t="shared" si="410"/>
        <v/>
      </c>
      <c r="U1309" s="36" t="str">
        <f>IF(Mining_Import!A1309="","",Mining_Import!A1309)</f>
        <v/>
      </c>
      <c r="V1309" s="22" t="str">
        <f t="shared" si="418"/>
        <v/>
      </c>
      <c r="W1309" s="127" t="str">
        <f t="shared" si="419"/>
        <v/>
      </c>
      <c r="X1309" s="127" t="str">
        <f t="shared" si="420"/>
        <v/>
      </c>
      <c r="Y1309" s="127" t="str">
        <f t="shared" si="421"/>
        <v/>
      </c>
      <c r="Z1309" s="36" t="str">
        <f>IF(Mining_Import!B1309="","",Mining_Import!B1309)</f>
        <v/>
      </c>
      <c r="AA1309" s="184" t="str">
        <f>IF(Mining_Import!$C1309="","",Mining_Import!$C1309)</f>
        <v/>
      </c>
      <c r="AB1309" s="122" t="str">
        <f t="shared" si="422"/>
        <v/>
      </c>
      <c r="AC1309" s="122" t="str">
        <f>IF($Y1309&gt;Dashboard!$Q$19,$AB1309,"")</f>
        <v/>
      </c>
      <c r="AD1309" s="43" t="str">
        <f t="shared" si="423"/>
        <v/>
      </c>
      <c r="AE1309" s="36" t="str">
        <f>IF(Mining_Import!D1309="","",Mining_Import!D1309)</f>
        <v/>
      </c>
      <c r="AF1309" s="36" t="str">
        <f>IF(Mining_Import!E1309="","",Mining_Import!E1309)</f>
        <v/>
      </c>
      <c r="AG1309" s="36" t="str">
        <f>IF(Mining_Import!F1309="","",Mining_Import!F1309)</f>
        <v/>
      </c>
      <c r="AH1309" s="36" t="str">
        <f>IF(Mining_Import!G1309="","",Mining_Import!G1309)</f>
        <v/>
      </c>
      <c r="AI1309" s="36" t="str">
        <f>IF(Mining_Import!H1309="","",Mining_Import!H1309)</f>
        <v/>
      </c>
      <c r="AJ1309" s="36" t="str">
        <f>IF(Mining_Import!I1309="","",Mining_Import!I1309)</f>
        <v/>
      </c>
      <c r="BY1309" s="120" t="str">
        <f t="shared" si="411"/>
        <v/>
      </c>
      <c r="BZ1309" s="184" t="str">
        <f t="shared" si="424"/>
        <v/>
      </c>
      <c r="CA1309" s="37" t="str">
        <f>IFERROR(VLOOKUP($BY1309,Account_Value!$C$2:$F$2500,4,0),"")</f>
        <v/>
      </c>
      <c r="CB1309" s="43" t="str">
        <f t="shared" si="412"/>
        <v/>
      </c>
      <c r="CC1309" s="122" t="str">
        <f>IF($BZ1309="","",SUM($BZ$2:$BZ1309))</f>
        <v/>
      </c>
      <c r="CD1309" s="43" t="str">
        <f>IF($BZ1309="","",$BU$19*(SUM($BZ$2:$BZ1309)))</f>
        <v/>
      </c>
    </row>
    <row r="1310" spans="1:82">
      <c r="A1310" s="4" t="str">
        <f t="shared" si="413"/>
        <v/>
      </c>
      <c r="B1310" s="21" t="str">
        <f>IF(Investments_Import!A1310="","",Investments_Import!A1310)</f>
        <v/>
      </c>
      <c r="C1310" s="22" t="str">
        <f t="shared" si="406"/>
        <v/>
      </c>
      <c r="D1310" s="51" t="str">
        <f t="shared" si="414"/>
        <v/>
      </c>
      <c r="E1310" s="3" t="str">
        <f>IF(Investments_Import!B1310="","",Investments_Import!B1310)</f>
        <v/>
      </c>
      <c r="F1310" s="54" t="str">
        <f t="shared" si="415"/>
        <v xml:space="preserve"> </v>
      </c>
      <c r="G1310" s="54" t="str">
        <f>IF($B1310="","",COUNTIF($F$2:$F1310,$F1310))</f>
        <v/>
      </c>
      <c r="H1310" s="53" t="str">
        <f t="shared" si="416"/>
        <v xml:space="preserve">  </v>
      </c>
      <c r="I1310" s="3" t="str">
        <f>IF(Investments_Import!C1310="","",Investments_Import!C1310)</f>
        <v/>
      </c>
      <c r="J1310" s="108" t="str">
        <f>IF(Investments_Import!D1310="","",Investments_Import!D1310)</f>
        <v/>
      </c>
      <c r="K1310" s="108" t="str">
        <f t="shared" si="417"/>
        <v/>
      </c>
      <c r="L1310" s="47" t="str">
        <f>IF(Investments_Import!E1310="","",Investments_Import!E1310)</f>
        <v/>
      </c>
      <c r="M1310" s="47" t="str">
        <f t="shared" si="407"/>
        <v/>
      </c>
      <c r="N1310" s="31" t="str">
        <f>IF(Investments_Import!F1310="","",Investments_Import!F1310)</f>
        <v/>
      </c>
      <c r="O1310" s="31" t="str">
        <f t="shared" si="408"/>
        <v/>
      </c>
      <c r="P1310" s="3" t="str">
        <f>IF(Investments_Import!G1310="","",Investments_Import!G1310)</f>
        <v/>
      </c>
      <c r="Q1310" s="3" t="str">
        <f>IF(Investments_Import!H1310="","",Investments_Import!H1310)</f>
        <v/>
      </c>
      <c r="R1310" s="37" t="str">
        <f t="shared" si="409"/>
        <v/>
      </c>
      <c r="S1310" s="37" t="str">
        <f t="shared" si="410"/>
        <v/>
      </c>
      <c r="U1310" s="36" t="str">
        <f>IF(Mining_Import!A1310="","",Mining_Import!A1310)</f>
        <v/>
      </c>
      <c r="V1310" s="22" t="str">
        <f t="shared" si="418"/>
        <v/>
      </c>
      <c r="W1310" s="127" t="str">
        <f t="shared" si="419"/>
        <v/>
      </c>
      <c r="X1310" s="127" t="str">
        <f t="shared" si="420"/>
        <v/>
      </c>
      <c r="Y1310" s="127" t="str">
        <f t="shared" si="421"/>
        <v/>
      </c>
      <c r="Z1310" s="36" t="str">
        <f>IF(Mining_Import!B1310="","",Mining_Import!B1310)</f>
        <v/>
      </c>
      <c r="AA1310" s="184" t="str">
        <f>IF(Mining_Import!$C1310="","",Mining_Import!$C1310)</f>
        <v/>
      </c>
      <c r="AB1310" s="122" t="str">
        <f t="shared" si="422"/>
        <v/>
      </c>
      <c r="AC1310" s="122" t="str">
        <f>IF($Y1310&gt;Dashboard!$Q$19,$AB1310,"")</f>
        <v/>
      </c>
      <c r="AD1310" s="43" t="str">
        <f t="shared" si="423"/>
        <v/>
      </c>
      <c r="AE1310" s="36" t="str">
        <f>IF(Mining_Import!D1310="","",Mining_Import!D1310)</f>
        <v/>
      </c>
      <c r="AF1310" s="36" t="str">
        <f>IF(Mining_Import!E1310="","",Mining_Import!E1310)</f>
        <v/>
      </c>
      <c r="AG1310" s="36" t="str">
        <f>IF(Mining_Import!F1310="","",Mining_Import!F1310)</f>
        <v/>
      </c>
      <c r="AH1310" s="36" t="str">
        <f>IF(Mining_Import!G1310="","",Mining_Import!G1310)</f>
        <v/>
      </c>
      <c r="AI1310" s="36" t="str">
        <f>IF(Mining_Import!H1310="","",Mining_Import!H1310)</f>
        <v/>
      </c>
      <c r="AJ1310" s="36" t="str">
        <f>IF(Mining_Import!I1310="","",Mining_Import!I1310)</f>
        <v/>
      </c>
      <c r="BY1310" s="120" t="str">
        <f t="shared" si="411"/>
        <v/>
      </c>
      <c r="BZ1310" s="184" t="str">
        <f t="shared" si="424"/>
        <v/>
      </c>
      <c r="CA1310" s="37" t="str">
        <f>IFERROR(VLOOKUP($BY1310,Account_Value!$C$2:$F$2500,4,0),"")</f>
        <v/>
      </c>
      <c r="CB1310" s="43" t="str">
        <f t="shared" si="412"/>
        <v/>
      </c>
      <c r="CC1310" s="122" t="str">
        <f>IF($BZ1310="","",SUM($BZ$2:$BZ1310))</f>
        <v/>
      </c>
      <c r="CD1310" s="43" t="str">
        <f>IF($BZ1310="","",$BU$19*(SUM($BZ$2:$BZ1310)))</f>
        <v/>
      </c>
    </row>
    <row r="1311" spans="1:82">
      <c r="A1311" s="4" t="str">
        <f t="shared" si="413"/>
        <v/>
      </c>
      <c r="B1311" s="21" t="str">
        <f>IF(Investments_Import!A1311="","",Investments_Import!A1311)</f>
        <v/>
      </c>
      <c r="C1311" s="22" t="str">
        <f t="shared" si="406"/>
        <v/>
      </c>
      <c r="D1311" s="51" t="str">
        <f t="shared" si="414"/>
        <v/>
      </c>
      <c r="E1311" s="3" t="str">
        <f>IF(Investments_Import!B1311="","",Investments_Import!B1311)</f>
        <v/>
      </c>
      <c r="F1311" s="54" t="str">
        <f t="shared" si="415"/>
        <v xml:space="preserve"> </v>
      </c>
      <c r="G1311" s="54" t="str">
        <f>IF($B1311="","",COUNTIF($F$2:$F1311,$F1311))</f>
        <v/>
      </c>
      <c r="H1311" s="53" t="str">
        <f t="shared" si="416"/>
        <v xml:space="preserve">  </v>
      </c>
      <c r="I1311" s="3" t="str">
        <f>IF(Investments_Import!C1311="","",Investments_Import!C1311)</f>
        <v/>
      </c>
      <c r="J1311" s="108" t="str">
        <f>IF(Investments_Import!D1311="","",Investments_Import!D1311)</f>
        <v/>
      </c>
      <c r="K1311" s="108" t="str">
        <f t="shared" si="417"/>
        <v/>
      </c>
      <c r="L1311" s="47" t="str">
        <f>IF(Investments_Import!E1311="","",Investments_Import!E1311)</f>
        <v/>
      </c>
      <c r="M1311" s="47" t="str">
        <f t="shared" si="407"/>
        <v/>
      </c>
      <c r="N1311" s="31" t="str">
        <f>IF(Investments_Import!F1311="","",Investments_Import!F1311)</f>
        <v/>
      </c>
      <c r="O1311" s="31" t="str">
        <f t="shared" si="408"/>
        <v/>
      </c>
      <c r="P1311" s="3" t="str">
        <f>IF(Investments_Import!G1311="","",Investments_Import!G1311)</f>
        <v/>
      </c>
      <c r="Q1311" s="3" t="str">
        <f>IF(Investments_Import!H1311="","",Investments_Import!H1311)</f>
        <v/>
      </c>
      <c r="R1311" s="37" t="str">
        <f t="shared" si="409"/>
        <v/>
      </c>
      <c r="S1311" s="37" t="str">
        <f t="shared" si="410"/>
        <v/>
      </c>
      <c r="U1311" s="36" t="str">
        <f>IF(Mining_Import!A1311="","",Mining_Import!A1311)</f>
        <v/>
      </c>
      <c r="V1311" s="22" t="str">
        <f t="shared" si="418"/>
        <v/>
      </c>
      <c r="W1311" s="127" t="str">
        <f t="shared" si="419"/>
        <v/>
      </c>
      <c r="X1311" s="127" t="str">
        <f t="shared" si="420"/>
        <v/>
      </c>
      <c r="Y1311" s="127" t="str">
        <f t="shared" si="421"/>
        <v/>
      </c>
      <c r="Z1311" s="36" t="str">
        <f>IF(Mining_Import!B1311="","",Mining_Import!B1311)</f>
        <v/>
      </c>
      <c r="AA1311" s="184" t="str">
        <f>IF(Mining_Import!$C1311="","",Mining_Import!$C1311)</f>
        <v/>
      </c>
      <c r="AB1311" s="122" t="str">
        <f t="shared" si="422"/>
        <v/>
      </c>
      <c r="AC1311" s="122" t="str">
        <f>IF($Y1311&gt;Dashboard!$Q$19,$AB1311,"")</f>
        <v/>
      </c>
      <c r="AD1311" s="43" t="str">
        <f t="shared" si="423"/>
        <v/>
      </c>
      <c r="AE1311" s="36" t="str">
        <f>IF(Mining_Import!D1311="","",Mining_Import!D1311)</f>
        <v/>
      </c>
      <c r="AF1311" s="36" t="str">
        <f>IF(Mining_Import!E1311="","",Mining_Import!E1311)</f>
        <v/>
      </c>
      <c r="AG1311" s="36" t="str">
        <f>IF(Mining_Import!F1311="","",Mining_Import!F1311)</f>
        <v/>
      </c>
      <c r="AH1311" s="36" t="str">
        <f>IF(Mining_Import!G1311="","",Mining_Import!G1311)</f>
        <v/>
      </c>
      <c r="AI1311" s="36" t="str">
        <f>IF(Mining_Import!H1311="","",Mining_Import!H1311)</f>
        <v/>
      </c>
      <c r="AJ1311" s="36" t="str">
        <f>IF(Mining_Import!I1311="","",Mining_Import!I1311)</f>
        <v/>
      </c>
      <c r="BY1311" s="120" t="str">
        <f t="shared" si="411"/>
        <v/>
      </c>
      <c r="BZ1311" s="184" t="str">
        <f t="shared" si="424"/>
        <v/>
      </c>
      <c r="CA1311" s="37" t="str">
        <f>IFERROR(VLOOKUP($BY1311,Account_Value!$C$2:$F$2500,4,0),"")</f>
        <v/>
      </c>
      <c r="CB1311" s="43" t="str">
        <f t="shared" si="412"/>
        <v/>
      </c>
      <c r="CC1311" s="122" t="str">
        <f>IF($BZ1311="","",SUM($BZ$2:$BZ1311))</f>
        <v/>
      </c>
      <c r="CD1311" s="43" t="str">
        <f>IF($BZ1311="","",$BU$19*(SUM($BZ$2:$BZ1311)))</f>
        <v/>
      </c>
    </row>
    <row r="1312" spans="1:82">
      <c r="A1312" s="4" t="str">
        <f t="shared" si="413"/>
        <v/>
      </c>
      <c r="B1312" s="21" t="str">
        <f>IF(Investments_Import!A1312="","",Investments_Import!A1312)</f>
        <v/>
      </c>
      <c r="C1312" s="22" t="str">
        <f t="shared" si="406"/>
        <v/>
      </c>
      <c r="D1312" s="51" t="str">
        <f t="shared" si="414"/>
        <v/>
      </c>
      <c r="E1312" s="3" t="str">
        <f>IF(Investments_Import!B1312="","",Investments_Import!B1312)</f>
        <v/>
      </c>
      <c r="F1312" s="54" t="str">
        <f t="shared" si="415"/>
        <v xml:space="preserve"> </v>
      </c>
      <c r="G1312" s="54" t="str">
        <f>IF($B1312="","",COUNTIF($F$2:$F1312,$F1312))</f>
        <v/>
      </c>
      <c r="H1312" s="53" t="str">
        <f t="shared" si="416"/>
        <v xml:space="preserve">  </v>
      </c>
      <c r="I1312" s="3" t="str">
        <f>IF(Investments_Import!C1312="","",Investments_Import!C1312)</f>
        <v/>
      </c>
      <c r="J1312" s="108" t="str">
        <f>IF(Investments_Import!D1312="","",Investments_Import!D1312)</f>
        <v/>
      </c>
      <c r="K1312" s="108" t="str">
        <f t="shared" si="417"/>
        <v/>
      </c>
      <c r="L1312" s="47" t="str">
        <f>IF(Investments_Import!E1312="","",Investments_Import!E1312)</f>
        <v/>
      </c>
      <c r="M1312" s="47" t="str">
        <f t="shared" si="407"/>
        <v/>
      </c>
      <c r="N1312" s="31" t="str">
        <f>IF(Investments_Import!F1312="","",Investments_Import!F1312)</f>
        <v/>
      </c>
      <c r="O1312" s="31" t="str">
        <f t="shared" si="408"/>
        <v/>
      </c>
      <c r="P1312" s="3" t="str">
        <f>IF(Investments_Import!G1312="","",Investments_Import!G1312)</f>
        <v/>
      </c>
      <c r="Q1312" s="3" t="str">
        <f>IF(Investments_Import!H1312="","",Investments_Import!H1312)</f>
        <v/>
      </c>
      <c r="R1312" s="37" t="str">
        <f t="shared" si="409"/>
        <v/>
      </c>
      <c r="S1312" s="37" t="str">
        <f t="shared" si="410"/>
        <v/>
      </c>
      <c r="U1312" s="36" t="str">
        <f>IF(Mining_Import!A1312="","",Mining_Import!A1312)</f>
        <v/>
      </c>
      <c r="V1312" s="22" t="str">
        <f t="shared" si="418"/>
        <v/>
      </c>
      <c r="W1312" s="127" t="str">
        <f t="shared" si="419"/>
        <v/>
      </c>
      <c r="X1312" s="127" t="str">
        <f t="shared" si="420"/>
        <v/>
      </c>
      <c r="Y1312" s="127" t="str">
        <f t="shared" si="421"/>
        <v/>
      </c>
      <c r="Z1312" s="36" t="str">
        <f>IF(Mining_Import!B1312="","",Mining_Import!B1312)</f>
        <v/>
      </c>
      <c r="AA1312" s="184" t="str">
        <f>IF(Mining_Import!$C1312="","",Mining_Import!$C1312)</f>
        <v/>
      </c>
      <c r="AB1312" s="122" t="str">
        <f t="shared" si="422"/>
        <v/>
      </c>
      <c r="AC1312" s="122" t="str">
        <f>IF($Y1312&gt;Dashboard!$Q$19,$AB1312,"")</f>
        <v/>
      </c>
      <c r="AD1312" s="43" t="str">
        <f t="shared" si="423"/>
        <v/>
      </c>
      <c r="AE1312" s="36" t="str">
        <f>IF(Mining_Import!D1312="","",Mining_Import!D1312)</f>
        <v/>
      </c>
      <c r="AF1312" s="36" t="str">
        <f>IF(Mining_Import!E1312="","",Mining_Import!E1312)</f>
        <v/>
      </c>
      <c r="AG1312" s="36" t="str">
        <f>IF(Mining_Import!F1312="","",Mining_Import!F1312)</f>
        <v/>
      </c>
      <c r="AH1312" s="36" t="str">
        <f>IF(Mining_Import!G1312="","",Mining_Import!G1312)</f>
        <v/>
      </c>
      <c r="AI1312" s="36" t="str">
        <f>IF(Mining_Import!H1312="","",Mining_Import!H1312)</f>
        <v/>
      </c>
      <c r="AJ1312" s="36" t="str">
        <f>IF(Mining_Import!I1312="","",Mining_Import!I1312)</f>
        <v/>
      </c>
      <c r="BY1312" s="120" t="str">
        <f t="shared" si="411"/>
        <v/>
      </c>
      <c r="BZ1312" s="184" t="str">
        <f t="shared" si="424"/>
        <v/>
      </c>
      <c r="CA1312" s="37" t="str">
        <f>IFERROR(VLOOKUP($BY1312,Account_Value!$C$2:$F$2500,4,0),"")</f>
        <v/>
      </c>
      <c r="CB1312" s="43" t="str">
        <f t="shared" si="412"/>
        <v/>
      </c>
      <c r="CC1312" s="122" t="str">
        <f>IF($BZ1312="","",SUM($BZ$2:$BZ1312))</f>
        <v/>
      </c>
      <c r="CD1312" s="43" t="str">
        <f>IF($BZ1312="","",$BU$19*(SUM($BZ$2:$BZ1312)))</f>
        <v/>
      </c>
    </row>
    <row r="1313" spans="1:82">
      <c r="A1313" s="4" t="str">
        <f t="shared" si="413"/>
        <v/>
      </c>
      <c r="B1313" s="21" t="str">
        <f>IF(Investments_Import!A1313="","",Investments_Import!A1313)</f>
        <v/>
      </c>
      <c r="C1313" s="22" t="str">
        <f t="shared" si="406"/>
        <v/>
      </c>
      <c r="D1313" s="51" t="str">
        <f t="shared" si="414"/>
        <v/>
      </c>
      <c r="E1313" s="3" t="str">
        <f>IF(Investments_Import!B1313="","",Investments_Import!B1313)</f>
        <v/>
      </c>
      <c r="F1313" s="54" t="str">
        <f t="shared" si="415"/>
        <v xml:space="preserve"> </v>
      </c>
      <c r="G1313" s="54" t="str">
        <f>IF($B1313="","",COUNTIF($F$2:$F1313,$F1313))</f>
        <v/>
      </c>
      <c r="H1313" s="53" t="str">
        <f t="shared" si="416"/>
        <v xml:space="preserve">  </v>
      </c>
      <c r="I1313" s="3" t="str">
        <f>IF(Investments_Import!C1313="","",Investments_Import!C1313)</f>
        <v/>
      </c>
      <c r="J1313" s="108" t="str">
        <f>IF(Investments_Import!D1313="","",Investments_Import!D1313)</f>
        <v/>
      </c>
      <c r="K1313" s="108" t="str">
        <f t="shared" si="417"/>
        <v/>
      </c>
      <c r="L1313" s="47" t="str">
        <f>IF(Investments_Import!E1313="","",Investments_Import!E1313)</f>
        <v/>
      </c>
      <c r="M1313" s="47" t="str">
        <f t="shared" si="407"/>
        <v/>
      </c>
      <c r="N1313" s="31" t="str">
        <f>IF(Investments_Import!F1313="","",Investments_Import!F1313)</f>
        <v/>
      </c>
      <c r="O1313" s="31" t="str">
        <f t="shared" si="408"/>
        <v/>
      </c>
      <c r="P1313" s="3" t="str">
        <f>IF(Investments_Import!G1313="","",Investments_Import!G1313)</f>
        <v/>
      </c>
      <c r="Q1313" s="3" t="str">
        <f>IF(Investments_Import!H1313="","",Investments_Import!H1313)</f>
        <v/>
      </c>
      <c r="R1313" s="37" t="str">
        <f t="shared" si="409"/>
        <v/>
      </c>
      <c r="S1313" s="37" t="str">
        <f t="shared" si="410"/>
        <v/>
      </c>
      <c r="U1313" s="36" t="str">
        <f>IF(Mining_Import!A1313="","",Mining_Import!A1313)</f>
        <v/>
      </c>
      <c r="V1313" s="22" t="str">
        <f t="shared" si="418"/>
        <v/>
      </c>
      <c r="W1313" s="127" t="str">
        <f t="shared" si="419"/>
        <v/>
      </c>
      <c r="X1313" s="127" t="str">
        <f t="shared" si="420"/>
        <v/>
      </c>
      <c r="Y1313" s="127" t="str">
        <f t="shared" si="421"/>
        <v/>
      </c>
      <c r="Z1313" s="36" t="str">
        <f>IF(Mining_Import!B1313="","",Mining_Import!B1313)</f>
        <v/>
      </c>
      <c r="AA1313" s="184" t="str">
        <f>IF(Mining_Import!$C1313="","",Mining_Import!$C1313)</f>
        <v/>
      </c>
      <c r="AB1313" s="122" t="str">
        <f t="shared" si="422"/>
        <v/>
      </c>
      <c r="AC1313" s="122" t="str">
        <f>IF($Y1313&gt;Dashboard!$Q$19,$AB1313,"")</f>
        <v/>
      </c>
      <c r="AD1313" s="43" t="str">
        <f t="shared" si="423"/>
        <v/>
      </c>
      <c r="AE1313" s="36" t="str">
        <f>IF(Mining_Import!D1313="","",Mining_Import!D1313)</f>
        <v/>
      </c>
      <c r="AF1313" s="36" t="str">
        <f>IF(Mining_Import!E1313="","",Mining_Import!E1313)</f>
        <v/>
      </c>
      <c r="AG1313" s="36" t="str">
        <f>IF(Mining_Import!F1313="","",Mining_Import!F1313)</f>
        <v/>
      </c>
      <c r="AH1313" s="36" t="str">
        <f>IF(Mining_Import!G1313="","",Mining_Import!G1313)</f>
        <v/>
      </c>
      <c r="AI1313" s="36" t="str">
        <f>IF(Mining_Import!H1313="","",Mining_Import!H1313)</f>
        <v/>
      </c>
      <c r="AJ1313" s="36" t="str">
        <f>IF(Mining_Import!I1313="","",Mining_Import!I1313)</f>
        <v/>
      </c>
      <c r="BY1313" s="120" t="str">
        <f t="shared" si="411"/>
        <v/>
      </c>
      <c r="BZ1313" s="184" t="str">
        <f t="shared" si="424"/>
        <v/>
      </c>
      <c r="CA1313" s="37" t="str">
        <f>IFERROR(VLOOKUP($BY1313,Account_Value!$C$2:$F$2500,4,0),"")</f>
        <v/>
      </c>
      <c r="CB1313" s="43" t="str">
        <f t="shared" si="412"/>
        <v/>
      </c>
      <c r="CC1313" s="122" t="str">
        <f>IF($BZ1313="","",SUM($BZ$2:$BZ1313))</f>
        <v/>
      </c>
      <c r="CD1313" s="43" t="str">
        <f>IF($BZ1313="","",$BU$19*(SUM($BZ$2:$BZ1313)))</f>
        <v/>
      </c>
    </row>
    <row r="1314" spans="1:82">
      <c r="A1314" s="4" t="str">
        <f t="shared" si="413"/>
        <v/>
      </c>
      <c r="B1314" s="21" t="str">
        <f>IF(Investments_Import!A1314="","",Investments_Import!A1314)</f>
        <v/>
      </c>
      <c r="C1314" s="22" t="str">
        <f t="shared" si="406"/>
        <v/>
      </c>
      <c r="D1314" s="51" t="str">
        <f t="shared" si="414"/>
        <v/>
      </c>
      <c r="E1314" s="3" t="str">
        <f>IF(Investments_Import!B1314="","",Investments_Import!B1314)</f>
        <v/>
      </c>
      <c r="F1314" s="54" t="str">
        <f t="shared" si="415"/>
        <v xml:space="preserve"> </v>
      </c>
      <c r="G1314" s="54" t="str">
        <f>IF($B1314="","",COUNTIF($F$2:$F1314,$F1314))</f>
        <v/>
      </c>
      <c r="H1314" s="53" t="str">
        <f t="shared" si="416"/>
        <v xml:space="preserve">  </v>
      </c>
      <c r="I1314" s="3" t="str">
        <f>IF(Investments_Import!C1314="","",Investments_Import!C1314)</f>
        <v/>
      </c>
      <c r="J1314" s="108" t="str">
        <f>IF(Investments_Import!D1314="","",Investments_Import!D1314)</f>
        <v/>
      </c>
      <c r="K1314" s="108" t="str">
        <f t="shared" si="417"/>
        <v/>
      </c>
      <c r="L1314" s="47" t="str">
        <f>IF(Investments_Import!E1314="","",Investments_Import!E1314)</f>
        <v/>
      </c>
      <c r="M1314" s="47" t="str">
        <f t="shared" si="407"/>
        <v/>
      </c>
      <c r="N1314" s="31" t="str">
        <f>IF(Investments_Import!F1314="","",Investments_Import!F1314)</f>
        <v/>
      </c>
      <c r="O1314" s="31" t="str">
        <f t="shared" si="408"/>
        <v/>
      </c>
      <c r="P1314" s="3" t="str">
        <f>IF(Investments_Import!G1314="","",Investments_Import!G1314)</f>
        <v/>
      </c>
      <c r="Q1314" s="3" t="str">
        <f>IF(Investments_Import!H1314="","",Investments_Import!H1314)</f>
        <v/>
      </c>
      <c r="R1314" s="37" t="str">
        <f t="shared" si="409"/>
        <v/>
      </c>
      <c r="S1314" s="37" t="str">
        <f t="shared" si="410"/>
        <v/>
      </c>
      <c r="U1314" s="36" t="str">
        <f>IF(Mining_Import!A1314="","",Mining_Import!A1314)</f>
        <v/>
      </c>
      <c r="V1314" s="22" t="str">
        <f t="shared" si="418"/>
        <v/>
      </c>
      <c r="W1314" s="127" t="str">
        <f t="shared" si="419"/>
        <v/>
      </c>
      <c r="X1314" s="127" t="str">
        <f t="shared" si="420"/>
        <v/>
      </c>
      <c r="Y1314" s="127" t="str">
        <f t="shared" si="421"/>
        <v/>
      </c>
      <c r="Z1314" s="36" t="str">
        <f>IF(Mining_Import!B1314="","",Mining_Import!B1314)</f>
        <v/>
      </c>
      <c r="AA1314" s="184" t="str">
        <f>IF(Mining_Import!$C1314="","",Mining_Import!$C1314)</f>
        <v/>
      </c>
      <c r="AB1314" s="122" t="str">
        <f t="shared" si="422"/>
        <v/>
      </c>
      <c r="AC1314" s="122" t="str">
        <f>IF($Y1314&gt;Dashboard!$Q$19,$AB1314,"")</f>
        <v/>
      </c>
      <c r="AD1314" s="43" t="str">
        <f t="shared" si="423"/>
        <v/>
      </c>
      <c r="AE1314" s="36" t="str">
        <f>IF(Mining_Import!D1314="","",Mining_Import!D1314)</f>
        <v/>
      </c>
      <c r="AF1314" s="36" t="str">
        <f>IF(Mining_Import!E1314="","",Mining_Import!E1314)</f>
        <v/>
      </c>
      <c r="AG1314" s="36" t="str">
        <f>IF(Mining_Import!F1314="","",Mining_Import!F1314)</f>
        <v/>
      </c>
      <c r="AH1314" s="36" t="str">
        <f>IF(Mining_Import!G1314="","",Mining_Import!G1314)</f>
        <v/>
      </c>
      <c r="AI1314" s="36" t="str">
        <f>IF(Mining_Import!H1314="","",Mining_Import!H1314)</f>
        <v/>
      </c>
      <c r="AJ1314" s="36" t="str">
        <f>IF(Mining_Import!I1314="","",Mining_Import!I1314)</f>
        <v/>
      </c>
      <c r="BY1314" s="120" t="str">
        <f t="shared" si="411"/>
        <v/>
      </c>
      <c r="BZ1314" s="184" t="str">
        <f t="shared" si="424"/>
        <v/>
      </c>
      <c r="CA1314" s="37" t="str">
        <f>IFERROR(VLOOKUP($BY1314,Account_Value!$C$2:$F$2500,4,0),"")</f>
        <v/>
      </c>
      <c r="CB1314" s="43" t="str">
        <f t="shared" si="412"/>
        <v/>
      </c>
      <c r="CC1314" s="122" t="str">
        <f>IF($BZ1314="","",SUM($BZ$2:$BZ1314))</f>
        <v/>
      </c>
      <c r="CD1314" s="43" t="str">
        <f>IF($BZ1314="","",$BU$19*(SUM($BZ$2:$BZ1314)))</f>
        <v/>
      </c>
    </row>
    <row r="1315" spans="1:82">
      <c r="A1315" s="4" t="str">
        <f t="shared" si="413"/>
        <v/>
      </c>
      <c r="B1315" s="21" t="str">
        <f>IF(Investments_Import!A1315="","",Investments_Import!A1315)</f>
        <v/>
      </c>
      <c r="C1315" s="22" t="str">
        <f t="shared" si="406"/>
        <v/>
      </c>
      <c r="D1315" s="51" t="str">
        <f t="shared" si="414"/>
        <v/>
      </c>
      <c r="E1315" s="3" t="str">
        <f>IF(Investments_Import!B1315="","",Investments_Import!B1315)</f>
        <v/>
      </c>
      <c r="F1315" s="54" t="str">
        <f t="shared" si="415"/>
        <v xml:space="preserve"> </v>
      </c>
      <c r="G1315" s="54" t="str">
        <f>IF($B1315="","",COUNTIF($F$2:$F1315,$F1315))</f>
        <v/>
      </c>
      <c r="H1315" s="53" t="str">
        <f t="shared" si="416"/>
        <v xml:space="preserve">  </v>
      </c>
      <c r="I1315" s="3" t="str">
        <f>IF(Investments_Import!C1315="","",Investments_Import!C1315)</f>
        <v/>
      </c>
      <c r="J1315" s="108" t="str">
        <f>IF(Investments_Import!D1315="","",Investments_Import!D1315)</f>
        <v/>
      </c>
      <c r="K1315" s="108" t="str">
        <f t="shared" si="417"/>
        <v/>
      </c>
      <c r="L1315" s="47" t="str">
        <f>IF(Investments_Import!E1315="","",Investments_Import!E1315)</f>
        <v/>
      </c>
      <c r="M1315" s="47" t="str">
        <f t="shared" si="407"/>
        <v/>
      </c>
      <c r="N1315" s="31" t="str">
        <f>IF(Investments_Import!F1315="","",Investments_Import!F1315)</f>
        <v/>
      </c>
      <c r="O1315" s="31" t="str">
        <f t="shared" si="408"/>
        <v/>
      </c>
      <c r="P1315" s="3" t="str">
        <f>IF(Investments_Import!G1315="","",Investments_Import!G1315)</f>
        <v/>
      </c>
      <c r="Q1315" s="3" t="str">
        <f>IF(Investments_Import!H1315="","",Investments_Import!H1315)</f>
        <v/>
      </c>
      <c r="R1315" s="37" t="str">
        <f t="shared" si="409"/>
        <v/>
      </c>
      <c r="S1315" s="37" t="str">
        <f t="shared" si="410"/>
        <v/>
      </c>
      <c r="U1315" s="36" t="str">
        <f>IF(Mining_Import!A1315="","",Mining_Import!A1315)</f>
        <v/>
      </c>
      <c r="V1315" s="22" t="str">
        <f t="shared" si="418"/>
        <v/>
      </c>
      <c r="W1315" s="127" t="str">
        <f t="shared" si="419"/>
        <v/>
      </c>
      <c r="X1315" s="127" t="str">
        <f t="shared" si="420"/>
        <v/>
      </c>
      <c r="Y1315" s="127" t="str">
        <f t="shared" si="421"/>
        <v/>
      </c>
      <c r="Z1315" s="36" t="str">
        <f>IF(Mining_Import!B1315="","",Mining_Import!B1315)</f>
        <v/>
      </c>
      <c r="AA1315" s="184" t="str">
        <f>IF(Mining_Import!$C1315="","",Mining_Import!$C1315)</f>
        <v/>
      </c>
      <c r="AB1315" s="122" t="str">
        <f t="shared" si="422"/>
        <v/>
      </c>
      <c r="AC1315" s="122" t="str">
        <f>IF($Y1315&gt;Dashboard!$Q$19,$AB1315,"")</f>
        <v/>
      </c>
      <c r="AD1315" s="43" t="str">
        <f t="shared" si="423"/>
        <v/>
      </c>
      <c r="AE1315" s="36" t="str">
        <f>IF(Mining_Import!D1315="","",Mining_Import!D1315)</f>
        <v/>
      </c>
      <c r="AF1315" s="36" t="str">
        <f>IF(Mining_Import!E1315="","",Mining_Import!E1315)</f>
        <v/>
      </c>
      <c r="AG1315" s="36" t="str">
        <f>IF(Mining_Import!F1315="","",Mining_Import!F1315)</f>
        <v/>
      </c>
      <c r="AH1315" s="36" t="str">
        <f>IF(Mining_Import!G1315="","",Mining_Import!G1315)</f>
        <v/>
      </c>
      <c r="AI1315" s="36" t="str">
        <f>IF(Mining_Import!H1315="","",Mining_Import!H1315)</f>
        <v/>
      </c>
      <c r="AJ1315" s="36" t="str">
        <f>IF(Mining_Import!I1315="","",Mining_Import!I1315)</f>
        <v/>
      </c>
      <c r="BY1315" s="120" t="str">
        <f t="shared" si="411"/>
        <v/>
      </c>
      <c r="BZ1315" s="184" t="str">
        <f t="shared" si="424"/>
        <v/>
      </c>
      <c r="CA1315" s="37" t="str">
        <f>IFERROR(VLOOKUP($BY1315,Account_Value!$C$2:$F$2500,4,0),"")</f>
        <v/>
      </c>
      <c r="CB1315" s="43" t="str">
        <f t="shared" si="412"/>
        <v/>
      </c>
      <c r="CC1315" s="122" t="str">
        <f>IF($BZ1315="","",SUM($BZ$2:$BZ1315))</f>
        <v/>
      </c>
      <c r="CD1315" s="43" t="str">
        <f>IF($BZ1315="","",$BU$19*(SUM($BZ$2:$BZ1315)))</f>
        <v/>
      </c>
    </row>
    <row r="1316" spans="1:82">
      <c r="A1316" s="4" t="str">
        <f t="shared" si="413"/>
        <v/>
      </c>
      <c r="B1316" s="21" t="str">
        <f>IF(Investments_Import!A1316="","",Investments_Import!A1316)</f>
        <v/>
      </c>
      <c r="C1316" s="22" t="str">
        <f t="shared" si="406"/>
        <v/>
      </c>
      <c r="D1316" s="51" t="str">
        <f t="shared" si="414"/>
        <v/>
      </c>
      <c r="E1316" s="3" t="str">
        <f>IF(Investments_Import!B1316="","",Investments_Import!B1316)</f>
        <v/>
      </c>
      <c r="F1316" s="54" t="str">
        <f t="shared" si="415"/>
        <v xml:space="preserve"> </v>
      </c>
      <c r="G1316" s="54" t="str">
        <f>IF($B1316="","",COUNTIF($F$2:$F1316,$F1316))</f>
        <v/>
      </c>
      <c r="H1316" s="53" t="str">
        <f t="shared" si="416"/>
        <v xml:space="preserve">  </v>
      </c>
      <c r="I1316" s="3" t="str">
        <f>IF(Investments_Import!C1316="","",Investments_Import!C1316)</f>
        <v/>
      </c>
      <c r="J1316" s="108" t="str">
        <f>IF(Investments_Import!D1316="","",Investments_Import!D1316)</f>
        <v/>
      </c>
      <c r="K1316" s="108" t="str">
        <f t="shared" si="417"/>
        <v/>
      </c>
      <c r="L1316" s="47" t="str">
        <f>IF(Investments_Import!E1316="","",Investments_Import!E1316)</f>
        <v/>
      </c>
      <c r="M1316" s="47" t="str">
        <f t="shared" si="407"/>
        <v/>
      </c>
      <c r="N1316" s="31" t="str">
        <f>IF(Investments_Import!F1316="","",Investments_Import!F1316)</f>
        <v/>
      </c>
      <c r="O1316" s="31" t="str">
        <f t="shared" si="408"/>
        <v/>
      </c>
      <c r="P1316" s="3" t="str">
        <f>IF(Investments_Import!G1316="","",Investments_Import!G1316)</f>
        <v/>
      </c>
      <c r="Q1316" s="3" t="str">
        <f>IF(Investments_Import!H1316="","",Investments_Import!H1316)</f>
        <v/>
      </c>
      <c r="R1316" s="37" t="str">
        <f t="shared" si="409"/>
        <v/>
      </c>
      <c r="S1316" s="37" t="str">
        <f t="shared" si="410"/>
        <v/>
      </c>
      <c r="U1316" s="36" t="str">
        <f>IF(Mining_Import!A1316="","",Mining_Import!A1316)</f>
        <v/>
      </c>
      <c r="V1316" s="22" t="str">
        <f t="shared" si="418"/>
        <v/>
      </c>
      <c r="W1316" s="127" t="str">
        <f t="shared" si="419"/>
        <v/>
      </c>
      <c r="X1316" s="127" t="str">
        <f t="shared" si="420"/>
        <v/>
      </c>
      <c r="Y1316" s="127" t="str">
        <f t="shared" si="421"/>
        <v/>
      </c>
      <c r="Z1316" s="36" t="str">
        <f>IF(Mining_Import!B1316="","",Mining_Import!B1316)</f>
        <v/>
      </c>
      <c r="AA1316" s="184" t="str">
        <f>IF(Mining_Import!$C1316="","",Mining_Import!$C1316)</f>
        <v/>
      </c>
      <c r="AB1316" s="122" t="str">
        <f t="shared" si="422"/>
        <v/>
      </c>
      <c r="AC1316" s="122" t="str">
        <f>IF($Y1316&gt;Dashboard!$Q$19,$AB1316,"")</f>
        <v/>
      </c>
      <c r="AD1316" s="43" t="str">
        <f t="shared" si="423"/>
        <v/>
      </c>
      <c r="AE1316" s="36" t="str">
        <f>IF(Mining_Import!D1316="","",Mining_Import!D1316)</f>
        <v/>
      </c>
      <c r="AF1316" s="36" t="str">
        <f>IF(Mining_Import!E1316="","",Mining_Import!E1316)</f>
        <v/>
      </c>
      <c r="AG1316" s="36" t="str">
        <f>IF(Mining_Import!F1316="","",Mining_Import!F1316)</f>
        <v/>
      </c>
      <c r="AH1316" s="36" t="str">
        <f>IF(Mining_Import!G1316="","",Mining_Import!G1316)</f>
        <v/>
      </c>
      <c r="AI1316" s="36" t="str">
        <f>IF(Mining_Import!H1316="","",Mining_Import!H1316)</f>
        <v/>
      </c>
      <c r="AJ1316" s="36" t="str">
        <f>IF(Mining_Import!I1316="","",Mining_Import!I1316)</f>
        <v/>
      </c>
      <c r="BY1316" s="120" t="str">
        <f t="shared" si="411"/>
        <v/>
      </c>
      <c r="BZ1316" s="184" t="str">
        <f t="shared" si="424"/>
        <v/>
      </c>
      <c r="CA1316" s="37" t="str">
        <f>IFERROR(VLOOKUP($BY1316,Account_Value!$C$2:$F$2500,4,0),"")</f>
        <v/>
      </c>
      <c r="CB1316" s="43" t="str">
        <f t="shared" si="412"/>
        <v/>
      </c>
      <c r="CC1316" s="122" t="str">
        <f>IF($BZ1316="","",SUM($BZ$2:$BZ1316))</f>
        <v/>
      </c>
      <c r="CD1316" s="43" t="str">
        <f>IF($BZ1316="","",$BU$19*(SUM($BZ$2:$BZ1316)))</f>
        <v/>
      </c>
    </row>
    <row r="1317" spans="1:82">
      <c r="A1317" s="4" t="str">
        <f t="shared" si="413"/>
        <v/>
      </c>
      <c r="B1317" s="21" t="str">
        <f>IF(Investments_Import!A1317="","",Investments_Import!A1317)</f>
        <v/>
      </c>
      <c r="C1317" s="22" t="str">
        <f t="shared" si="406"/>
        <v/>
      </c>
      <c r="D1317" s="51" t="str">
        <f t="shared" si="414"/>
        <v/>
      </c>
      <c r="E1317" s="3" t="str">
        <f>IF(Investments_Import!B1317="","",Investments_Import!B1317)</f>
        <v/>
      </c>
      <c r="F1317" s="54" t="str">
        <f t="shared" si="415"/>
        <v xml:space="preserve"> </v>
      </c>
      <c r="G1317" s="54" t="str">
        <f>IF($B1317="","",COUNTIF($F$2:$F1317,$F1317))</f>
        <v/>
      </c>
      <c r="H1317" s="53" t="str">
        <f t="shared" si="416"/>
        <v xml:space="preserve">  </v>
      </c>
      <c r="I1317" s="3" t="str">
        <f>IF(Investments_Import!C1317="","",Investments_Import!C1317)</f>
        <v/>
      </c>
      <c r="J1317" s="108" t="str">
        <f>IF(Investments_Import!D1317="","",Investments_Import!D1317)</f>
        <v/>
      </c>
      <c r="K1317" s="108" t="str">
        <f t="shared" si="417"/>
        <v/>
      </c>
      <c r="L1317" s="47" t="str">
        <f>IF(Investments_Import!E1317="","",Investments_Import!E1317)</f>
        <v/>
      </c>
      <c r="M1317" s="47" t="str">
        <f t="shared" si="407"/>
        <v/>
      </c>
      <c r="N1317" s="31" t="str">
        <f>IF(Investments_Import!F1317="","",Investments_Import!F1317)</f>
        <v/>
      </c>
      <c r="O1317" s="31" t="str">
        <f t="shared" si="408"/>
        <v/>
      </c>
      <c r="P1317" s="3" t="str">
        <f>IF(Investments_Import!G1317="","",Investments_Import!G1317)</f>
        <v/>
      </c>
      <c r="Q1317" s="3" t="str">
        <f>IF(Investments_Import!H1317="","",Investments_Import!H1317)</f>
        <v/>
      </c>
      <c r="R1317" s="37" t="str">
        <f t="shared" si="409"/>
        <v/>
      </c>
      <c r="S1317" s="37" t="str">
        <f t="shared" si="410"/>
        <v/>
      </c>
      <c r="U1317" s="36" t="str">
        <f>IF(Mining_Import!A1317="","",Mining_Import!A1317)</f>
        <v/>
      </c>
      <c r="V1317" s="22" t="str">
        <f t="shared" si="418"/>
        <v/>
      </c>
      <c r="W1317" s="127" t="str">
        <f t="shared" si="419"/>
        <v/>
      </c>
      <c r="X1317" s="127" t="str">
        <f t="shared" si="420"/>
        <v/>
      </c>
      <c r="Y1317" s="127" t="str">
        <f t="shared" si="421"/>
        <v/>
      </c>
      <c r="Z1317" s="36" t="str">
        <f>IF(Mining_Import!B1317="","",Mining_Import!B1317)</f>
        <v/>
      </c>
      <c r="AA1317" s="184" t="str">
        <f>IF(Mining_Import!$C1317="","",Mining_Import!$C1317)</f>
        <v/>
      </c>
      <c r="AB1317" s="122" t="str">
        <f t="shared" si="422"/>
        <v/>
      </c>
      <c r="AC1317" s="122" t="str">
        <f>IF($Y1317&gt;Dashboard!$Q$19,$AB1317,"")</f>
        <v/>
      </c>
      <c r="AD1317" s="43" t="str">
        <f t="shared" si="423"/>
        <v/>
      </c>
      <c r="AE1317" s="36" t="str">
        <f>IF(Mining_Import!D1317="","",Mining_Import!D1317)</f>
        <v/>
      </c>
      <c r="AF1317" s="36" t="str">
        <f>IF(Mining_Import!E1317="","",Mining_Import!E1317)</f>
        <v/>
      </c>
      <c r="AG1317" s="36" t="str">
        <f>IF(Mining_Import!F1317="","",Mining_Import!F1317)</f>
        <v/>
      </c>
      <c r="AH1317" s="36" t="str">
        <f>IF(Mining_Import!G1317="","",Mining_Import!G1317)</f>
        <v/>
      </c>
      <c r="AI1317" s="36" t="str">
        <f>IF(Mining_Import!H1317="","",Mining_Import!H1317)</f>
        <v/>
      </c>
      <c r="AJ1317" s="36" t="str">
        <f>IF(Mining_Import!I1317="","",Mining_Import!I1317)</f>
        <v/>
      </c>
      <c r="BY1317" s="120" t="str">
        <f t="shared" si="411"/>
        <v/>
      </c>
      <c r="BZ1317" s="184" t="str">
        <f t="shared" si="424"/>
        <v/>
      </c>
      <c r="CA1317" s="37" t="str">
        <f>IFERROR(VLOOKUP($BY1317,Account_Value!$C$2:$F$2500,4,0),"")</f>
        <v/>
      </c>
      <c r="CB1317" s="43" t="str">
        <f t="shared" si="412"/>
        <v/>
      </c>
      <c r="CC1317" s="122" t="str">
        <f>IF($BZ1317="","",SUM($BZ$2:$BZ1317))</f>
        <v/>
      </c>
      <c r="CD1317" s="43" t="str">
        <f>IF($BZ1317="","",$BU$19*(SUM($BZ$2:$BZ1317)))</f>
        <v/>
      </c>
    </row>
    <row r="1318" spans="1:82">
      <c r="A1318" s="4" t="str">
        <f t="shared" si="413"/>
        <v/>
      </c>
      <c r="B1318" s="21" t="str">
        <f>IF(Investments_Import!A1318="","",Investments_Import!A1318)</f>
        <v/>
      </c>
      <c r="C1318" s="22" t="str">
        <f t="shared" si="406"/>
        <v/>
      </c>
      <c r="D1318" s="51" t="str">
        <f t="shared" si="414"/>
        <v/>
      </c>
      <c r="E1318" s="3" t="str">
        <f>IF(Investments_Import!B1318="","",Investments_Import!B1318)</f>
        <v/>
      </c>
      <c r="F1318" s="54" t="str">
        <f t="shared" si="415"/>
        <v xml:space="preserve"> </v>
      </c>
      <c r="G1318" s="54" t="str">
        <f>IF($B1318="","",COUNTIF($F$2:$F1318,$F1318))</f>
        <v/>
      </c>
      <c r="H1318" s="53" t="str">
        <f t="shared" si="416"/>
        <v xml:space="preserve">  </v>
      </c>
      <c r="I1318" s="3" t="str">
        <f>IF(Investments_Import!C1318="","",Investments_Import!C1318)</f>
        <v/>
      </c>
      <c r="J1318" s="108" t="str">
        <f>IF(Investments_Import!D1318="","",Investments_Import!D1318)</f>
        <v/>
      </c>
      <c r="K1318" s="108" t="str">
        <f t="shared" si="417"/>
        <v/>
      </c>
      <c r="L1318" s="47" t="str">
        <f>IF(Investments_Import!E1318="","",Investments_Import!E1318)</f>
        <v/>
      </c>
      <c r="M1318" s="47" t="str">
        <f t="shared" si="407"/>
        <v/>
      </c>
      <c r="N1318" s="31" t="str">
        <f>IF(Investments_Import!F1318="","",Investments_Import!F1318)</f>
        <v/>
      </c>
      <c r="O1318" s="31" t="str">
        <f t="shared" si="408"/>
        <v/>
      </c>
      <c r="P1318" s="3" t="str">
        <f>IF(Investments_Import!G1318="","",Investments_Import!G1318)</f>
        <v/>
      </c>
      <c r="Q1318" s="3" t="str">
        <f>IF(Investments_Import!H1318="","",Investments_Import!H1318)</f>
        <v/>
      </c>
      <c r="R1318" s="37" t="str">
        <f t="shared" si="409"/>
        <v/>
      </c>
      <c r="S1318" s="37" t="str">
        <f t="shared" si="410"/>
        <v/>
      </c>
      <c r="U1318" s="36" t="str">
        <f>IF(Mining_Import!A1318="","",Mining_Import!A1318)</f>
        <v/>
      </c>
      <c r="V1318" s="22" t="str">
        <f t="shared" si="418"/>
        <v/>
      </c>
      <c r="W1318" s="127" t="str">
        <f t="shared" si="419"/>
        <v/>
      </c>
      <c r="X1318" s="127" t="str">
        <f t="shared" si="420"/>
        <v/>
      </c>
      <c r="Y1318" s="127" t="str">
        <f t="shared" si="421"/>
        <v/>
      </c>
      <c r="Z1318" s="36" t="str">
        <f>IF(Mining_Import!B1318="","",Mining_Import!B1318)</f>
        <v/>
      </c>
      <c r="AA1318" s="184" t="str">
        <f>IF(Mining_Import!$C1318="","",Mining_Import!$C1318)</f>
        <v/>
      </c>
      <c r="AB1318" s="122" t="str">
        <f t="shared" si="422"/>
        <v/>
      </c>
      <c r="AC1318" s="122" t="str">
        <f>IF($Y1318&gt;Dashboard!$Q$19,$AB1318,"")</f>
        <v/>
      </c>
      <c r="AD1318" s="43" t="str">
        <f t="shared" si="423"/>
        <v/>
      </c>
      <c r="AE1318" s="36" t="str">
        <f>IF(Mining_Import!D1318="","",Mining_Import!D1318)</f>
        <v/>
      </c>
      <c r="AF1318" s="36" t="str">
        <f>IF(Mining_Import!E1318="","",Mining_Import!E1318)</f>
        <v/>
      </c>
      <c r="AG1318" s="36" t="str">
        <f>IF(Mining_Import!F1318="","",Mining_Import!F1318)</f>
        <v/>
      </c>
      <c r="AH1318" s="36" t="str">
        <f>IF(Mining_Import!G1318="","",Mining_Import!G1318)</f>
        <v/>
      </c>
      <c r="AI1318" s="36" t="str">
        <f>IF(Mining_Import!H1318="","",Mining_Import!H1318)</f>
        <v/>
      </c>
      <c r="AJ1318" s="36" t="str">
        <f>IF(Mining_Import!I1318="","",Mining_Import!I1318)</f>
        <v/>
      </c>
      <c r="BY1318" s="120" t="str">
        <f t="shared" si="411"/>
        <v/>
      </c>
      <c r="BZ1318" s="184" t="str">
        <f t="shared" si="424"/>
        <v/>
      </c>
      <c r="CA1318" s="37" t="str">
        <f>IFERROR(VLOOKUP($BY1318,Account_Value!$C$2:$F$2500,4,0),"")</f>
        <v/>
      </c>
      <c r="CB1318" s="43" t="str">
        <f t="shared" si="412"/>
        <v/>
      </c>
      <c r="CC1318" s="122" t="str">
        <f>IF($BZ1318="","",SUM($BZ$2:$BZ1318))</f>
        <v/>
      </c>
      <c r="CD1318" s="43" t="str">
        <f>IF($BZ1318="","",$BU$19*(SUM($BZ$2:$BZ1318)))</f>
        <v/>
      </c>
    </row>
    <row r="1319" spans="1:82">
      <c r="A1319" s="4" t="str">
        <f t="shared" si="413"/>
        <v/>
      </c>
      <c r="B1319" s="21" t="str">
        <f>IF(Investments_Import!A1319="","",Investments_Import!A1319)</f>
        <v/>
      </c>
      <c r="C1319" s="22" t="str">
        <f t="shared" si="406"/>
        <v/>
      </c>
      <c r="D1319" s="51" t="str">
        <f t="shared" si="414"/>
        <v/>
      </c>
      <c r="E1319" s="3" t="str">
        <f>IF(Investments_Import!B1319="","",Investments_Import!B1319)</f>
        <v/>
      </c>
      <c r="F1319" s="54" t="str">
        <f t="shared" si="415"/>
        <v xml:space="preserve"> </v>
      </c>
      <c r="G1319" s="54" t="str">
        <f>IF($B1319="","",COUNTIF($F$2:$F1319,$F1319))</f>
        <v/>
      </c>
      <c r="H1319" s="53" t="str">
        <f t="shared" si="416"/>
        <v xml:space="preserve">  </v>
      </c>
      <c r="I1319" s="3" t="str">
        <f>IF(Investments_Import!C1319="","",Investments_Import!C1319)</f>
        <v/>
      </c>
      <c r="J1319" s="108" t="str">
        <f>IF(Investments_Import!D1319="","",Investments_Import!D1319)</f>
        <v/>
      </c>
      <c r="K1319" s="108" t="str">
        <f t="shared" si="417"/>
        <v/>
      </c>
      <c r="L1319" s="47" t="str">
        <f>IF(Investments_Import!E1319="","",Investments_Import!E1319)</f>
        <v/>
      </c>
      <c r="M1319" s="47" t="str">
        <f t="shared" si="407"/>
        <v/>
      </c>
      <c r="N1319" s="31" t="str">
        <f>IF(Investments_Import!F1319="","",Investments_Import!F1319)</f>
        <v/>
      </c>
      <c r="O1319" s="31" t="str">
        <f t="shared" si="408"/>
        <v/>
      </c>
      <c r="P1319" s="3" t="str">
        <f>IF(Investments_Import!G1319="","",Investments_Import!G1319)</f>
        <v/>
      </c>
      <c r="Q1319" s="3" t="str">
        <f>IF(Investments_Import!H1319="","",Investments_Import!H1319)</f>
        <v/>
      </c>
      <c r="R1319" s="37" t="str">
        <f t="shared" si="409"/>
        <v/>
      </c>
      <c r="S1319" s="37" t="str">
        <f t="shared" si="410"/>
        <v/>
      </c>
      <c r="U1319" s="36" t="str">
        <f>IF(Mining_Import!A1319="","",Mining_Import!A1319)</f>
        <v/>
      </c>
      <c r="V1319" s="22" t="str">
        <f t="shared" si="418"/>
        <v/>
      </c>
      <c r="W1319" s="127" t="str">
        <f t="shared" si="419"/>
        <v/>
      </c>
      <c r="X1319" s="127" t="str">
        <f t="shared" si="420"/>
        <v/>
      </c>
      <c r="Y1319" s="127" t="str">
        <f t="shared" si="421"/>
        <v/>
      </c>
      <c r="Z1319" s="36" t="str">
        <f>IF(Mining_Import!B1319="","",Mining_Import!B1319)</f>
        <v/>
      </c>
      <c r="AA1319" s="184" t="str">
        <f>IF(Mining_Import!$C1319="","",Mining_Import!$C1319)</f>
        <v/>
      </c>
      <c r="AB1319" s="122" t="str">
        <f t="shared" si="422"/>
        <v/>
      </c>
      <c r="AC1319" s="122" t="str">
        <f>IF($Y1319&gt;Dashboard!$Q$19,$AB1319,"")</f>
        <v/>
      </c>
      <c r="AD1319" s="43" t="str">
        <f t="shared" si="423"/>
        <v/>
      </c>
      <c r="AE1319" s="36" t="str">
        <f>IF(Mining_Import!D1319="","",Mining_Import!D1319)</f>
        <v/>
      </c>
      <c r="AF1319" s="36" t="str">
        <f>IF(Mining_Import!E1319="","",Mining_Import!E1319)</f>
        <v/>
      </c>
      <c r="AG1319" s="36" t="str">
        <f>IF(Mining_Import!F1319="","",Mining_Import!F1319)</f>
        <v/>
      </c>
      <c r="AH1319" s="36" t="str">
        <f>IF(Mining_Import!G1319="","",Mining_Import!G1319)</f>
        <v/>
      </c>
      <c r="AI1319" s="36" t="str">
        <f>IF(Mining_Import!H1319="","",Mining_Import!H1319)</f>
        <v/>
      </c>
      <c r="AJ1319" s="36" t="str">
        <f>IF(Mining_Import!I1319="","",Mining_Import!I1319)</f>
        <v/>
      </c>
      <c r="BY1319" s="120" t="str">
        <f t="shared" si="411"/>
        <v/>
      </c>
      <c r="BZ1319" s="184" t="str">
        <f t="shared" si="424"/>
        <v/>
      </c>
      <c r="CA1319" s="37" t="str">
        <f>IFERROR(VLOOKUP($BY1319,Account_Value!$C$2:$F$2500,4,0),"")</f>
        <v/>
      </c>
      <c r="CB1319" s="43" t="str">
        <f t="shared" si="412"/>
        <v/>
      </c>
      <c r="CC1319" s="122" t="str">
        <f>IF($BZ1319="","",SUM($BZ$2:$BZ1319))</f>
        <v/>
      </c>
      <c r="CD1319" s="43" t="str">
        <f>IF($BZ1319="","",$BU$19*(SUM($BZ$2:$BZ1319)))</f>
        <v/>
      </c>
    </row>
    <row r="1320" spans="1:82">
      <c r="A1320" s="4" t="str">
        <f t="shared" si="413"/>
        <v/>
      </c>
      <c r="B1320" s="21" t="str">
        <f>IF(Investments_Import!A1320="","",Investments_Import!A1320)</f>
        <v/>
      </c>
      <c r="C1320" s="22" t="str">
        <f t="shared" si="406"/>
        <v/>
      </c>
      <c r="D1320" s="51" t="str">
        <f t="shared" si="414"/>
        <v/>
      </c>
      <c r="E1320" s="3" t="str">
        <f>IF(Investments_Import!B1320="","",Investments_Import!B1320)</f>
        <v/>
      </c>
      <c r="F1320" s="54" t="str">
        <f t="shared" si="415"/>
        <v xml:space="preserve"> </v>
      </c>
      <c r="G1320" s="54" t="str">
        <f>IF($B1320="","",COUNTIF($F$2:$F1320,$F1320))</f>
        <v/>
      </c>
      <c r="H1320" s="53" t="str">
        <f t="shared" si="416"/>
        <v xml:space="preserve">  </v>
      </c>
      <c r="I1320" s="3" t="str">
        <f>IF(Investments_Import!C1320="","",Investments_Import!C1320)</f>
        <v/>
      </c>
      <c r="J1320" s="108" t="str">
        <f>IF(Investments_Import!D1320="","",Investments_Import!D1320)</f>
        <v/>
      </c>
      <c r="K1320" s="108" t="str">
        <f t="shared" si="417"/>
        <v/>
      </c>
      <c r="L1320" s="47" t="str">
        <f>IF(Investments_Import!E1320="","",Investments_Import!E1320)</f>
        <v/>
      </c>
      <c r="M1320" s="47" t="str">
        <f t="shared" si="407"/>
        <v/>
      </c>
      <c r="N1320" s="31" t="str">
        <f>IF(Investments_Import!F1320="","",Investments_Import!F1320)</f>
        <v/>
      </c>
      <c r="O1320" s="31" t="str">
        <f t="shared" si="408"/>
        <v/>
      </c>
      <c r="P1320" s="3" t="str">
        <f>IF(Investments_Import!G1320="","",Investments_Import!G1320)</f>
        <v/>
      </c>
      <c r="Q1320" s="3" t="str">
        <f>IF(Investments_Import!H1320="","",Investments_Import!H1320)</f>
        <v/>
      </c>
      <c r="R1320" s="37" t="str">
        <f t="shared" si="409"/>
        <v/>
      </c>
      <c r="S1320" s="37" t="str">
        <f t="shared" si="410"/>
        <v/>
      </c>
      <c r="U1320" s="36" t="str">
        <f>IF(Mining_Import!A1320="","",Mining_Import!A1320)</f>
        <v/>
      </c>
      <c r="V1320" s="22" t="str">
        <f t="shared" si="418"/>
        <v/>
      </c>
      <c r="W1320" s="127" t="str">
        <f t="shared" si="419"/>
        <v/>
      </c>
      <c r="X1320" s="127" t="str">
        <f t="shared" si="420"/>
        <v/>
      </c>
      <c r="Y1320" s="127" t="str">
        <f t="shared" si="421"/>
        <v/>
      </c>
      <c r="Z1320" s="36" t="str">
        <f>IF(Mining_Import!B1320="","",Mining_Import!B1320)</f>
        <v/>
      </c>
      <c r="AA1320" s="184" t="str">
        <f>IF(Mining_Import!$C1320="","",Mining_Import!$C1320)</f>
        <v/>
      </c>
      <c r="AB1320" s="122" t="str">
        <f t="shared" si="422"/>
        <v/>
      </c>
      <c r="AC1320" s="122" t="str">
        <f>IF($Y1320&gt;Dashboard!$Q$19,$AB1320,"")</f>
        <v/>
      </c>
      <c r="AD1320" s="43" t="str">
        <f t="shared" si="423"/>
        <v/>
      </c>
      <c r="AE1320" s="36" t="str">
        <f>IF(Mining_Import!D1320="","",Mining_Import!D1320)</f>
        <v/>
      </c>
      <c r="AF1320" s="36" t="str">
        <f>IF(Mining_Import!E1320="","",Mining_Import!E1320)</f>
        <v/>
      </c>
      <c r="AG1320" s="36" t="str">
        <f>IF(Mining_Import!F1320="","",Mining_Import!F1320)</f>
        <v/>
      </c>
      <c r="AH1320" s="36" t="str">
        <f>IF(Mining_Import!G1320="","",Mining_Import!G1320)</f>
        <v/>
      </c>
      <c r="AI1320" s="36" t="str">
        <f>IF(Mining_Import!H1320="","",Mining_Import!H1320)</f>
        <v/>
      </c>
      <c r="AJ1320" s="36" t="str">
        <f>IF(Mining_Import!I1320="","",Mining_Import!I1320)</f>
        <v/>
      </c>
      <c r="BY1320" s="120" t="str">
        <f t="shared" si="411"/>
        <v/>
      </c>
      <c r="BZ1320" s="184" t="str">
        <f t="shared" si="424"/>
        <v/>
      </c>
      <c r="CA1320" s="37" t="str">
        <f>IFERROR(VLOOKUP($BY1320,Account_Value!$C$2:$F$2500,4,0),"")</f>
        <v/>
      </c>
      <c r="CB1320" s="43" t="str">
        <f t="shared" si="412"/>
        <v/>
      </c>
      <c r="CC1320" s="122" t="str">
        <f>IF($BZ1320="","",SUM($BZ$2:$BZ1320))</f>
        <v/>
      </c>
      <c r="CD1320" s="43" t="str">
        <f>IF($BZ1320="","",$BU$19*(SUM($BZ$2:$BZ1320)))</f>
        <v/>
      </c>
    </row>
    <row r="1321" spans="1:82">
      <c r="A1321" s="4" t="str">
        <f t="shared" si="413"/>
        <v/>
      </c>
      <c r="B1321" s="21" t="str">
        <f>IF(Investments_Import!A1321="","",Investments_Import!A1321)</f>
        <v/>
      </c>
      <c r="C1321" s="22" t="str">
        <f t="shared" si="406"/>
        <v/>
      </c>
      <c r="D1321" s="51" t="str">
        <f t="shared" si="414"/>
        <v/>
      </c>
      <c r="E1321" s="3" t="str">
        <f>IF(Investments_Import!B1321="","",Investments_Import!B1321)</f>
        <v/>
      </c>
      <c r="F1321" s="54" t="str">
        <f t="shared" si="415"/>
        <v xml:space="preserve"> </v>
      </c>
      <c r="G1321" s="54" t="str">
        <f>IF($B1321="","",COUNTIF($F$2:$F1321,$F1321))</f>
        <v/>
      </c>
      <c r="H1321" s="53" t="str">
        <f t="shared" si="416"/>
        <v xml:space="preserve">  </v>
      </c>
      <c r="I1321" s="3" t="str">
        <f>IF(Investments_Import!C1321="","",Investments_Import!C1321)</f>
        <v/>
      </c>
      <c r="J1321" s="108" t="str">
        <f>IF(Investments_Import!D1321="","",Investments_Import!D1321)</f>
        <v/>
      </c>
      <c r="K1321" s="108" t="str">
        <f t="shared" si="417"/>
        <v/>
      </c>
      <c r="L1321" s="47" t="str">
        <f>IF(Investments_Import!E1321="","",Investments_Import!E1321)</f>
        <v/>
      </c>
      <c r="M1321" s="47" t="str">
        <f t="shared" si="407"/>
        <v/>
      </c>
      <c r="N1321" s="31" t="str">
        <f>IF(Investments_Import!F1321="","",Investments_Import!F1321)</f>
        <v/>
      </c>
      <c r="O1321" s="31" t="str">
        <f t="shared" si="408"/>
        <v/>
      </c>
      <c r="P1321" s="3" t="str">
        <f>IF(Investments_Import!G1321="","",Investments_Import!G1321)</f>
        <v/>
      </c>
      <c r="Q1321" s="3" t="str">
        <f>IF(Investments_Import!H1321="","",Investments_Import!H1321)</f>
        <v/>
      </c>
      <c r="R1321" s="37" t="str">
        <f t="shared" si="409"/>
        <v/>
      </c>
      <c r="S1321" s="37" t="str">
        <f t="shared" si="410"/>
        <v/>
      </c>
      <c r="U1321" s="36" t="str">
        <f>IF(Mining_Import!A1321="","",Mining_Import!A1321)</f>
        <v/>
      </c>
      <c r="V1321" s="22" t="str">
        <f t="shared" si="418"/>
        <v/>
      </c>
      <c r="W1321" s="127" t="str">
        <f t="shared" si="419"/>
        <v/>
      </c>
      <c r="X1321" s="127" t="str">
        <f t="shared" si="420"/>
        <v/>
      </c>
      <c r="Y1321" s="127" t="str">
        <f t="shared" si="421"/>
        <v/>
      </c>
      <c r="Z1321" s="36" t="str">
        <f>IF(Mining_Import!B1321="","",Mining_Import!B1321)</f>
        <v/>
      </c>
      <c r="AA1321" s="184" t="str">
        <f>IF(Mining_Import!$C1321="","",Mining_Import!$C1321)</f>
        <v/>
      </c>
      <c r="AB1321" s="122" t="str">
        <f t="shared" si="422"/>
        <v/>
      </c>
      <c r="AC1321" s="122" t="str">
        <f>IF($Y1321&gt;Dashboard!$Q$19,$AB1321,"")</f>
        <v/>
      </c>
      <c r="AD1321" s="43" t="str">
        <f t="shared" si="423"/>
        <v/>
      </c>
      <c r="AE1321" s="36" t="str">
        <f>IF(Mining_Import!D1321="","",Mining_Import!D1321)</f>
        <v/>
      </c>
      <c r="AF1321" s="36" t="str">
        <f>IF(Mining_Import!E1321="","",Mining_Import!E1321)</f>
        <v/>
      </c>
      <c r="AG1321" s="36" t="str">
        <f>IF(Mining_Import!F1321="","",Mining_Import!F1321)</f>
        <v/>
      </c>
      <c r="AH1321" s="36" t="str">
        <f>IF(Mining_Import!G1321="","",Mining_Import!G1321)</f>
        <v/>
      </c>
      <c r="AI1321" s="36" t="str">
        <f>IF(Mining_Import!H1321="","",Mining_Import!H1321)</f>
        <v/>
      </c>
      <c r="AJ1321" s="36" t="str">
        <f>IF(Mining_Import!I1321="","",Mining_Import!I1321)</f>
        <v/>
      </c>
      <c r="BY1321" s="120" t="str">
        <f t="shared" si="411"/>
        <v/>
      </c>
      <c r="BZ1321" s="184" t="str">
        <f t="shared" si="424"/>
        <v/>
      </c>
      <c r="CA1321" s="37" t="str">
        <f>IFERROR(VLOOKUP($BY1321,Account_Value!$C$2:$F$2500,4,0),"")</f>
        <v/>
      </c>
      <c r="CB1321" s="43" t="str">
        <f t="shared" si="412"/>
        <v/>
      </c>
      <c r="CC1321" s="122" t="str">
        <f>IF($BZ1321="","",SUM($BZ$2:$BZ1321))</f>
        <v/>
      </c>
      <c r="CD1321" s="43" t="str">
        <f>IF($BZ1321="","",$BU$19*(SUM($BZ$2:$BZ1321)))</f>
        <v/>
      </c>
    </row>
    <row r="1322" spans="1:82">
      <c r="A1322" s="4" t="str">
        <f t="shared" si="413"/>
        <v/>
      </c>
      <c r="B1322" s="21" t="str">
        <f>IF(Investments_Import!A1322="","",Investments_Import!A1322)</f>
        <v/>
      </c>
      <c r="C1322" s="22" t="str">
        <f t="shared" si="406"/>
        <v/>
      </c>
      <c r="D1322" s="51" t="str">
        <f t="shared" si="414"/>
        <v/>
      </c>
      <c r="E1322" s="3" t="str">
        <f>IF(Investments_Import!B1322="","",Investments_Import!B1322)</f>
        <v/>
      </c>
      <c r="F1322" s="54" t="str">
        <f t="shared" si="415"/>
        <v xml:space="preserve"> </v>
      </c>
      <c r="G1322" s="54" t="str">
        <f>IF($B1322="","",COUNTIF($F$2:$F1322,$F1322))</f>
        <v/>
      </c>
      <c r="H1322" s="53" t="str">
        <f t="shared" si="416"/>
        <v xml:space="preserve">  </v>
      </c>
      <c r="I1322" s="3" t="str">
        <f>IF(Investments_Import!C1322="","",Investments_Import!C1322)</f>
        <v/>
      </c>
      <c r="J1322" s="108" t="str">
        <f>IF(Investments_Import!D1322="","",Investments_Import!D1322)</f>
        <v/>
      </c>
      <c r="K1322" s="108" t="str">
        <f t="shared" si="417"/>
        <v/>
      </c>
      <c r="L1322" s="47" t="str">
        <f>IF(Investments_Import!E1322="","",Investments_Import!E1322)</f>
        <v/>
      </c>
      <c r="M1322" s="47" t="str">
        <f t="shared" si="407"/>
        <v/>
      </c>
      <c r="N1322" s="31" t="str">
        <f>IF(Investments_Import!F1322="","",Investments_Import!F1322)</f>
        <v/>
      </c>
      <c r="O1322" s="31" t="str">
        <f t="shared" si="408"/>
        <v/>
      </c>
      <c r="P1322" s="3" t="str">
        <f>IF(Investments_Import!G1322="","",Investments_Import!G1322)</f>
        <v/>
      </c>
      <c r="Q1322" s="3" t="str">
        <f>IF(Investments_Import!H1322="","",Investments_Import!H1322)</f>
        <v/>
      </c>
      <c r="R1322" s="37" t="str">
        <f t="shared" si="409"/>
        <v/>
      </c>
      <c r="S1322" s="37" t="str">
        <f t="shared" si="410"/>
        <v/>
      </c>
      <c r="U1322" s="36" t="str">
        <f>IF(Mining_Import!A1322="","",Mining_Import!A1322)</f>
        <v/>
      </c>
      <c r="V1322" s="22" t="str">
        <f t="shared" si="418"/>
        <v/>
      </c>
      <c r="W1322" s="127" t="str">
        <f t="shared" si="419"/>
        <v/>
      </c>
      <c r="X1322" s="127" t="str">
        <f t="shared" si="420"/>
        <v/>
      </c>
      <c r="Y1322" s="127" t="str">
        <f t="shared" si="421"/>
        <v/>
      </c>
      <c r="Z1322" s="36" t="str">
        <f>IF(Mining_Import!B1322="","",Mining_Import!B1322)</f>
        <v/>
      </c>
      <c r="AA1322" s="184" t="str">
        <f>IF(Mining_Import!$C1322="","",Mining_Import!$C1322)</f>
        <v/>
      </c>
      <c r="AB1322" s="122" t="str">
        <f t="shared" si="422"/>
        <v/>
      </c>
      <c r="AC1322" s="122" t="str">
        <f>IF($Y1322&gt;Dashboard!$Q$19,$AB1322,"")</f>
        <v/>
      </c>
      <c r="AD1322" s="43" t="str">
        <f t="shared" si="423"/>
        <v/>
      </c>
      <c r="AE1322" s="36" t="str">
        <f>IF(Mining_Import!D1322="","",Mining_Import!D1322)</f>
        <v/>
      </c>
      <c r="AF1322" s="36" t="str">
        <f>IF(Mining_Import!E1322="","",Mining_Import!E1322)</f>
        <v/>
      </c>
      <c r="AG1322" s="36" t="str">
        <f>IF(Mining_Import!F1322="","",Mining_Import!F1322)</f>
        <v/>
      </c>
      <c r="AH1322" s="36" t="str">
        <f>IF(Mining_Import!G1322="","",Mining_Import!G1322)</f>
        <v/>
      </c>
      <c r="AI1322" s="36" t="str">
        <f>IF(Mining_Import!H1322="","",Mining_Import!H1322)</f>
        <v/>
      </c>
      <c r="AJ1322" s="36" t="str">
        <f>IF(Mining_Import!I1322="","",Mining_Import!I1322)</f>
        <v/>
      </c>
      <c r="BY1322" s="120" t="str">
        <f t="shared" si="411"/>
        <v/>
      </c>
      <c r="BZ1322" s="184" t="str">
        <f t="shared" si="424"/>
        <v/>
      </c>
      <c r="CA1322" s="37" t="str">
        <f>IFERROR(VLOOKUP($BY1322,Account_Value!$C$2:$F$2500,4,0),"")</f>
        <v/>
      </c>
      <c r="CB1322" s="43" t="str">
        <f t="shared" si="412"/>
        <v/>
      </c>
      <c r="CC1322" s="122" t="str">
        <f>IF($BZ1322="","",SUM($BZ$2:$BZ1322))</f>
        <v/>
      </c>
      <c r="CD1322" s="43" t="str">
        <f>IF($BZ1322="","",$BU$19*(SUM($BZ$2:$BZ1322)))</f>
        <v/>
      </c>
    </row>
    <row r="1323" spans="1:82">
      <c r="A1323" s="4" t="str">
        <f t="shared" si="413"/>
        <v/>
      </c>
      <c r="B1323" s="21" t="str">
        <f>IF(Investments_Import!A1323="","",Investments_Import!A1323)</f>
        <v/>
      </c>
      <c r="C1323" s="22" t="str">
        <f t="shared" si="406"/>
        <v/>
      </c>
      <c r="D1323" s="51" t="str">
        <f t="shared" si="414"/>
        <v/>
      </c>
      <c r="E1323" s="3" t="str">
        <f>IF(Investments_Import!B1323="","",Investments_Import!B1323)</f>
        <v/>
      </c>
      <c r="F1323" s="54" t="str">
        <f t="shared" si="415"/>
        <v xml:space="preserve"> </v>
      </c>
      <c r="G1323" s="54" t="str">
        <f>IF($B1323="","",COUNTIF($F$2:$F1323,$F1323))</f>
        <v/>
      </c>
      <c r="H1323" s="53" t="str">
        <f t="shared" si="416"/>
        <v xml:space="preserve">  </v>
      </c>
      <c r="I1323" s="3" t="str">
        <f>IF(Investments_Import!C1323="","",Investments_Import!C1323)</f>
        <v/>
      </c>
      <c r="J1323" s="108" t="str">
        <f>IF(Investments_Import!D1323="","",Investments_Import!D1323)</f>
        <v/>
      </c>
      <c r="K1323" s="108" t="str">
        <f t="shared" si="417"/>
        <v/>
      </c>
      <c r="L1323" s="47" t="str">
        <f>IF(Investments_Import!E1323="","",Investments_Import!E1323)</f>
        <v/>
      </c>
      <c r="M1323" s="47" t="str">
        <f t="shared" si="407"/>
        <v/>
      </c>
      <c r="N1323" s="31" t="str">
        <f>IF(Investments_Import!F1323="","",Investments_Import!F1323)</f>
        <v/>
      </c>
      <c r="O1323" s="31" t="str">
        <f t="shared" si="408"/>
        <v/>
      </c>
      <c r="P1323" s="3" t="str">
        <f>IF(Investments_Import!G1323="","",Investments_Import!G1323)</f>
        <v/>
      </c>
      <c r="Q1323" s="3" t="str">
        <f>IF(Investments_Import!H1323="","",Investments_Import!H1323)</f>
        <v/>
      </c>
      <c r="R1323" s="37" t="str">
        <f t="shared" si="409"/>
        <v/>
      </c>
      <c r="S1323" s="37" t="str">
        <f t="shared" si="410"/>
        <v/>
      </c>
      <c r="U1323" s="36" t="str">
        <f>IF(Mining_Import!A1323="","",Mining_Import!A1323)</f>
        <v/>
      </c>
      <c r="V1323" s="22" t="str">
        <f t="shared" si="418"/>
        <v/>
      </c>
      <c r="W1323" s="127" t="str">
        <f t="shared" si="419"/>
        <v/>
      </c>
      <c r="X1323" s="127" t="str">
        <f t="shared" si="420"/>
        <v/>
      </c>
      <c r="Y1323" s="127" t="str">
        <f t="shared" si="421"/>
        <v/>
      </c>
      <c r="Z1323" s="36" t="str">
        <f>IF(Mining_Import!B1323="","",Mining_Import!B1323)</f>
        <v/>
      </c>
      <c r="AA1323" s="184" t="str">
        <f>IF(Mining_Import!$C1323="","",Mining_Import!$C1323)</f>
        <v/>
      </c>
      <c r="AB1323" s="122" t="str">
        <f t="shared" si="422"/>
        <v/>
      </c>
      <c r="AC1323" s="122" t="str">
        <f>IF($Y1323&gt;Dashboard!$Q$19,$AB1323,"")</f>
        <v/>
      </c>
      <c r="AD1323" s="43" t="str">
        <f t="shared" si="423"/>
        <v/>
      </c>
      <c r="AE1323" s="36" t="str">
        <f>IF(Mining_Import!D1323="","",Mining_Import!D1323)</f>
        <v/>
      </c>
      <c r="AF1323" s="36" t="str">
        <f>IF(Mining_Import!E1323="","",Mining_Import!E1323)</f>
        <v/>
      </c>
      <c r="AG1323" s="36" t="str">
        <f>IF(Mining_Import!F1323="","",Mining_Import!F1323)</f>
        <v/>
      </c>
      <c r="AH1323" s="36" t="str">
        <f>IF(Mining_Import!G1323="","",Mining_Import!G1323)</f>
        <v/>
      </c>
      <c r="AI1323" s="36" t="str">
        <f>IF(Mining_Import!H1323="","",Mining_Import!H1323)</f>
        <v/>
      </c>
      <c r="AJ1323" s="36" t="str">
        <f>IF(Mining_Import!I1323="","",Mining_Import!I1323)</f>
        <v/>
      </c>
      <c r="BY1323" s="120" t="str">
        <f t="shared" si="411"/>
        <v/>
      </c>
      <c r="BZ1323" s="184" t="str">
        <f t="shared" si="424"/>
        <v/>
      </c>
      <c r="CA1323" s="37" t="str">
        <f>IFERROR(VLOOKUP($BY1323,Account_Value!$C$2:$F$2500,4,0),"")</f>
        <v/>
      </c>
      <c r="CB1323" s="43" t="str">
        <f t="shared" si="412"/>
        <v/>
      </c>
      <c r="CC1323" s="122" t="str">
        <f>IF($BZ1323="","",SUM($BZ$2:$BZ1323))</f>
        <v/>
      </c>
      <c r="CD1323" s="43" t="str">
        <f>IF($BZ1323="","",$BU$19*(SUM($BZ$2:$BZ1323)))</f>
        <v/>
      </c>
    </row>
    <row r="1324" spans="1:82">
      <c r="A1324" s="4" t="str">
        <f t="shared" si="413"/>
        <v/>
      </c>
      <c r="B1324" s="21" t="str">
        <f>IF(Investments_Import!A1324="","",Investments_Import!A1324)</f>
        <v/>
      </c>
      <c r="C1324" s="22" t="str">
        <f t="shared" si="406"/>
        <v/>
      </c>
      <c r="D1324" s="51" t="str">
        <f t="shared" si="414"/>
        <v/>
      </c>
      <c r="E1324" s="3" t="str">
        <f>IF(Investments_Import!B1324="","",Investments_Import!B1324)</f>
        <v/>
      </c>
      <c r="F1324" s="54" t="str">
        <f t="shared" si="415"/>
        <v xml:space="preserve"> </v>
      </c>
      <c r="G1324" s="54" t="str">
        <f>IF($B1324="","",COUNTIF($F$2:$F1324,$F1324))</f>
        <v/>
      </c>
      <c r="H1324" s="53" t="str">
        <f t="shared" si="416"/>
        <v xml:space="preserve">  </v>
      </c>
      <c r="I1324" s="3" t="str">
        <f>IF(Investments_Import!C1324="","",Investments_Import!C1324)</f>
        <v/>
      </c>
      <c r="J1324" s="108" t="str">
        <f>IF(Investments_Import!D1324="","",Investments_Import!D1324)</f>
        <v/>
      </c>
      <c r="K1324" s="108" t="str">
        <f t="shared" si="417"/>
        <v/>
      </c>
      <c r="L1324" s="47" t="str">
        <f>IF(Investments_Import!E1324="","",Investments_Import!E1324)</f>
        <v/>
      </c>
      <c r="M1324" s="47" t="str">
        <f t="shared" si="407"/>
        <v/>
      </c>
      <c r="N1324" s="31" t="str">
        <f>IF(Investments_Import!F1324="","",Investments_Import!F1324)</f>
        <v/>
      </c>
      <c r="O1324" s="31" t="str">
        <f t="shared" si="408"/>
        <v/>
      </c>
      <c r="P1324" s="3" t="str">
        <f>IF(Investments_Import!G1324="","",Investments_Import!G1324)</f>
        <v/>
      </c>
      <c r="Q1324" s="3" t="str">
        <f>IF(Investments_Import!H1324="","",Investments_Import!H1324)</f>
        <v/>
      </c>
      <c r="R1324" s="37" t="str">
        <f t="shared" si="409"/>
        <v/>
      </c>
      <c r="S1324" s="37" t="str">
        <f t="shared" si="410"/>
        <v/>
      </c>
      <c r="U1324" s="36" t="str">
        <f>IF(Mining_Import!A1324="","",Mining_Import!A1324)</f>
        <v/>
      </c>
      <c r="V1324" s="22" t="str">
        <f t="shared" si="418"/>
        <v/>
      </c>
      <c r="W1324" s="127" t="str">
        <f t="shared" si="419"/>
        <v/>
      </c>
      <c r="X1324" s="127" t="str">
        <f t="shared" si="420"/>
        <v/>
      </c>
      <c r="Y1324" s="127" t="str">
        <f t="shared" si="421"/>
        <v/>
      </c>
      <c r="Z1324" s="36" t="str">
        <f>IF(Mining_Import!B1324="","",Mining_Import!B1324)</f>
        <v/>
      </c>
      <c r="AA1324" s="184" t="str">
        <f>IF(Mining_Import!$C1324="","",Mining_Import!$C1324)</f>
        <v/>
      </c>
      <c r="AB1324" s="122" t="str">
        <f t="shared" si="422"/>
        <v/>
      </c>
      <c r="AC1324" s="122" t="str">
        <f>IF($Y1324&gt;Dashboard!$Q$19,$AB1324,"")</f>
        <v/>
      </c>
      <c r="AD1324" s="43" t="str">
        <f t="shared" si="423"/>
        <v/>
      </c>
      <c r="AE1324" s="36" t="str">
        <f>IF(Mining_Import!D1324="","",Mining_Import!D1324)</f>
        <v/>
      </c>
      <c r="AF1324" s="36" t="str">
        <f>IF(Mining_Import!E1324="","",Mining_Import!E1324)</f>
        <v/>
      </c>
      <c r="AG1324" s="36" t="str">
        <f>IF(Mining_Import!F1324="","",Mining_Import!F1324)</f>
        <v/>
      </c>
      <c r="AH1324" s="36" t="str">
        <f>IF(Mining_Import!G1324="","",Mining_Import!G1324)</f>
        <v/>
      </c>
      <c r="AI1324" s="36" t="str">
        <f>IF(Mining_Import!H1324="","",Mining_Import!H1324)</f>
        <v/>
      </c>
      <c r="AJ1324" s="36" t="str">
        <f>IF(Mining_Import!I1324="","",Mining_Import!I1324)</f>
        <v/>
      </c>
      <c r="BY1324" s="120" t="str">
        <f t="shared" si="411"/>
        <v/>
      </c>
      <c r="BZ1324" s="184" t="str">
        <f t="shared" si="424"/>
        <v/>
      </c>
      <c r="CA1324" s="37" t="str">
        <f>IFERROR(VLOOKUP($BY1324,Account_Value!$C$2:$F$2500,4,0),"")</f>
        <v/>
      </c>
      <c r="CB1324" s="43" t="str">
        <f t="shared" si="412"/>
        <v/>
      </c>
      <c r="CC1324" s="122" t="str">
        <f>IF($BZ1324="","",SUM($BZ$2:$BZ1324))</f>
        <v/>
      </c>
      <c r="CD1324" s="43" t="str">
        <f>IF($BZ1324="","",$BU$19*(SUM($BZ$2:$BZ1324)))</f>
        <v/>
      </c>
    </row>
    <row r="1325" spans="1:82">
      <c r="A1325" s="4" t="str">
        <f t="shared" si="413"/>
        <v/>
      </c>
      <c r="B1325" s="21" t="str">
        <f>IF(Investments_Import!A1325="","",Investments_Import!A1325)</f>
        <v/>
      </c>
      <c r="C1325" s="22" t="str">
        <f t="shared" si="406"/>
        <v/>
      </c>
      <c r="D1325" s="51" t="str">
        <f t="shared" si="414"/>
        <v/>
      </c>
      <c r="E1325" s="3" t="str">
        <f>IF(Investments_Import!B1325="","",Investments_Import!B1325)</f>
        <v/>
      </c>
      <c r="F1325" s="54" t="str">
        <f t="shared" si="415"/>
        <v xml:space="preserve"> </v>
      </c>
      <c r="G1325" s="54" t="str">
        <f>IF($B1325="","",COUNTIF($F$2:$F1325,$F1325))</f>
        <v/>
      </c>
      <c r="H1325" s="53" t="str">
        <f t="shared" si="416"/>
        <v xml:space="preserve">  </v>
      </c>
      <c r="I1325" s="3" t="str">
        <f>IF(Investments_Import!C1325="","",Investments_Import!C1325)</f>
        <v/>
      </c>
      <c r="J1325" s="108" t="str">
        <f>IF(Investments_Import!D1325="","",Investments_Import!D1325)</f>
        <v/>
      </c>
      <c r="K1325" s="108" t="str">
        <f t="shared" si="417"/>
        <v/>
      </c>
      <c r="L1325" s="47" t="str">
        <f>IF(Investments_Import!E1325="","",Investments_Import!E1325)</f>
        <v/>
      </c>
      <c r="M1325" s="47" t="str">
        <f t="shared" si="407"/>
        <v/>
      </c>
      <c r="N1325" s="31" t="str">
        <f>IF(Investments_Import!F1325="","",Investments_Import!F1325)</f>
        <v/>
      </c>
      <c r="O1325" s="31" t="str">
        <f t="shared" si="408"/>
        <v/>
      </c>
      <c r="P1325" s="3" t="str">
        <f>IF(Investments_Import!G1325="","",Investments_Import!G1325)</f>
        <v/>
      </c>
      <c r="Q1325" s="3" t="str">
        <f>IF(Investments_Import!H1325="","",Investments_Import!H1325)</f>
        <v/>
      </c>
      <c r="R1325" s="37" t="str">
        <f t="shared" si="409"/>
        <v/>
      </c>
      <c r="S1325" s="37" t="str">
        <f t="shared" si="410"/>
        <v/>
      </c>
      <c r="U1325" s="36" t="str">
        <f>IF(Mining_Import!A1325="","",Mining_Import!A1325)</f>
        <v/>
      </c>
      <c r="V1325" s="22" t="str">
        <f t="shared" si="418"/>
        <v/>
      </c>
      <c r="W1325" s="127" t="str">
        <f t="shared" si="419"/>
        <v/>
      </c>
      <c r="X1325" s="127" t="str">
        <f t="shared" si="420"/>
        <v/>
      </c>
      <c r="Y1325" s="127" t="str">
        <f t="shared" si="421"/>
        <v/>
      </c>
      <c r="Z1325" s="36" t="str">
        <f>IF(Mining_Import!B1325="","",Mining_Import!B1325)</f>
        <v/>
      </c>
      <c r="AA1325" s="184" t="str">
        <f>IF(Mining_Import!$C1325="","",Mining_Import!$C1325)</f>
        <v/>
      </c>
      <c r="AB1325" s="122" t="str">
        <f t="shared" si="422"/>
        <v/>
      </c>
      <c r="AC1325" s="122" t="str">
        <f>IF($Y1325&gt;Dashboard!$Q$19,$AB1325,"")</f>
        <v/>
      </c>
      <c r="AD1325" s="43" t="str">
        <f t="shared" si="423"/>
        <v/>
      </c>
      <c r="AE1325" s="36" t="str">
        <f>IF(Mining_Import!D1325="","",Mining_Import!D1325)</f>
        <v/>
      </c>
      <c r="AF1325" s="36" t="str">
        <f>IF(Mining_Import!E1325="","",Mining_Import!E1325)</f>
        <v/>
      </c>
      <c r="AG1325" s="36" t="str">
        <f>IF(Mining_Import!F1325="","",Mining_Import!F1325)</f>
        <v/>
      </c>
      <c r="AH1325" s="36" t="str">
        <f>IF(Mining_Import!G1325="","",Mining_Import!G1325)</f>
        <v/>
      </c>
      <c r="AI1325" s="36" t="str">
        <f>IF(Mining_Import!H1325="","",Mining_Import!H1325)</f>
        <v/>
      </c>
      <c r="AJ1325" s="36" t="str">
        <f>IF(Mining_Import!I1325="","",Mining_Import!I1325)</f>
        <v/>
      </c>
      <c r="BY1325" s="120" t="str">
        <f t="shared" si="411"/>
        <v/>
      </c>
      <c r="BZ1325" s="184" t="str">
        <f t="shared" si="424"/>
        <v/>
      </c>
      <c r="CA1325" s="37" t="str">
        <f>IFERROR(VLOOKUP($BY1325,Account_Value!$C$2:$F$2500,4,0),"")</f>
        <v/>
      </c>
      <c r="CB1325" s="43" t="str">
        <f t="shared" si="412"/>
        <v/>
      </c>
      <c r="CC1325" s="122" t="str">
        <f>IF($BZ1325="","",SUM($BZ$2:$BZ1325))</f>
        <v/>
      </c>
      <c r="CD1325" s="43" t="str">
        <f>IF($BZ1325="","",$BU$19*(SUM($BZ$2:$BZ1325)))</f>
        <v/>
      </c>
    </row>
    <row r="1326" spans="1:82">
      <c r="A1326" s="4" t="str">
        <f t="shared" si="413"/>
        <v/>
      </c>
      <c r="B1326" s="21" t="str">
        <f>IF(Investments_Import!A1326="","",Investments_Import!A1326)</f>
        <v/>
      </c>
      <c r="C1326" s="22" t="str">
        <f t="shared" si="406"/>
        <v/>
      </c>
      <c r="D1326" s="51" t="str">
        <f t="shared" si="414"/>
        <v/>
      </c>
      <c r="E1326" s="3" t="str">
        <f>IF(Investments_Import!B1326="","",Investments_Import!B1326)</f>
        <v/>
      </c>
      <c r="F1326" s="54" t="str">
        <f t="shared" si="415"/>
        <v xml:space="preserve"> </v>
      </c>
      <c r="G1326" s="54" t="str">
        <f>IF($B1326="","",COUNTIF($F$2:$F1326,$F1326))</f>
        <v/>
      </c>
      <c r="H1326" s="53" t="str">
        <f t="shared" si="416"/>
        <v xml:space="preserve">  </v>
      </c>
      <c r="I1326" s="3" t="str">
        <f>IF(Investments_Import!C1326="","",Investments_Import!C1326)</f>
        <v/>
      </c>
      <c r="J1326" s="108" t="str">
        <f>IF(Investments_Import!D1326="","",Investments_Import!D1326)</f>
        <v/>
      </c>
      <c r="K1326" s="108" t="str">
        <f t="shared" si="417"/>
        <v/>
      </c>
      <c r="L1326" s="47" t="str">
        <f>IF(Investments_Import!E1326="","",Investments_Import!E1326)</f>
        <v/>
      </c>
      <c r="M1326" s="47" t="str">
        <f t="shared" si="407"/>
        <v/>
      </c>
      <c r="N1326" s="31" t="str">
        <f>IF(Investments_Import!F1326="","",Investments_Import!F1326)</f>
        <v/>
      </c>
      <c r="O1326" s="31" t="str">
        <f t="shared" si="408"/>
        <v/>
      </c>
      <c r="P1326" s="3" t="str">
        <f>IF(Investments_Import!G1326="","",Investments_Import!G1326)</f>
        <v/>
      </c>
      <c r="Q1326" s="3" t="str">
        <f>IF(Investments_Import!H1326="","",Investments_Import!H1326)</f>
        <v/>
      </c>
      <c r="R1326" s="37" t="str">
        <f t="shared" si="409"/>
        <v/>
      </c>
      <c r="S1326" s="37" t="str">
        <f t="shared" si="410"/>
        <v/>
      </c>
      <c r="U1326" s="36" t="str">
        <f>IF(Mining_Import!A1326="","",Mining_Import!A1326)</f>
        <v/>
      </c>
      <c r="V1326" s="22" t="str">
        <f t="shared" si="418"/>
        <v/>
      </c>
      <c r="W1326" s="127" t="str">
        <f t="shared" si="419"/>
        <v/>
      </c>
      <c r="X1326" s="127" t="str">
        <f t="shared" si="420"/>
        <v/>
      </c>
      <c r="Y1326" s="127" t="str">
        <f t="shared" si="421"/>
        <v/>
      </c>
      <c r="Z1326" s="36" t="str">
        <f>IF(Mining_Import!B1326="","",Mining_Import!B1326)</f>
        <v/>
      </c>
      <c r="AA1326" s="184" t="str">
        <f>IF(Mining_Import!$C1326="","",Mining_Import!$C1326)</f>
        <v/>
      </c>
      <c r="AB1326" s="122" t="str">
        <f t="shared" si="422"/>
        <v/>
      </c>
      <c r="AC1326" s="122" t="str">
        <f>IF($Y1326&gt;Dashboard!$Q$19,$AB1326,"")</f>
        <v/>
      </c>
      <c r="AD1326" s="43" t="str">
        <f t="shared" si="423"/>
        <v/>
      </c>
      <c r="AE1326" s="36" t="str">
        <f>IF(Mining_Import!D1326="","",Mining_Import!D1326)</f>
        <v/>
      </c>
      <c r="AF1326" s="36" t="str">
        <f>IF(Mining_Import!E1326="","",Mining_Import!E1326)</f>
        <v/>
      </c>
      <c r="AG1326" s="36" t="str">
        <f>IF(Mining_Import!F1326="","",Mining_Import!F1326)</f>
        <v/>
      </c>
      <c r="AH1326" s="36" t="str">
        <f>IF(Mining_Import!G1326="","",Mining_Import!G1326)</f>
        <v/>
      </c>
      <c r="AI1326" s="36" t="str">
        <f>IF(Mining_Import!H1326="","",Mining_Import!H1326)</f>
        <v/>
      </c>
      <c r="AJ1326" s="36" t="str">
        <f>IF(Mining_Import!I1326="","",Mining_Import!I1326)</f>
        <v/>
      </c>
      <c r="BY1326" s="120" t="str">
        <f t="shared" si="411"/>
        <v/>
      </c>
      <c r="BZ1326" s="184" t="str">
        <f t="shared" si="424"/>
        <v/>
      </c>
      <c r="CA1326" s="37" t="str">
        <f>IFERROR(VLOOKUP($BY1326,Account_Value!$C$2:$F$2500,4,0),"")</f>
        <v/>
      </c>
      <c r="CB1326" s="43" t="str">
        <f t="shared" si="412"/>
        <v/>
      </c>
      <c r="CC1326" s="122" t="str">
        <f>IF($BZ1326="","",SUM($BZ$2:$BZ1326))</f>
        <v/>
      </c>
      <c r="CD1326" s="43" t="str">
        <f>IF($BZ1326="","",$BU$19*(SUM($BZ$2:$BZ1326)))</f>
        <v/>
      </c>
    </row>
    <row r="1327" spans="1:82">
      <c r="A1327" s="4" t="str">
        <f t="shared" si="413"/>
        <v/>
      </c>
      <c r="B1327" s="21" t="str">
        <f>IF(Investments_Import!A1327="","",Investments_Import!A1327)</f>
        <v/>
      </c>
      <c r="C1327" s="22" t="str">
        <f t="shared" si="406"/>
        <v/>
      </c>
      <c r="D1327" s="51" t="str">
        <f t="shared" si="414"/>
        <v/>
      </c>
      <c r="E1327" s="3" t="str">
        <f>IF(Investments_Import!B1327="","",Investments_Import!B1327)</f>
        <v/>
      </c>
      <c r="F1327" s="54" t="str">
        <f t="shared" si="415"/>
        <v xml:space="preserve"> </v>
      </c>
      <c r="G1327" s="54" t="str">
        <f>IF($B1327="","",COUNTIF($F$2:$F1327,$F1327))</f>
        <v/>
      </c>
      <c r="H1327" s="53" t="str">
        <f t="shared" si="416"/>
        <v xml:space="preserve">  </v>
      </c>
      <c r="I1327" s="3" t="str">
        <f>IF(Investments_Import!C1327="","",Investments_Import!C1327)</f>
        <v/>
      </c>
      <c r="J1327" s="108" t="str">
        <f>IF(Investments_Import!D1327="","",Investments_Import!D1327)</f>
        <v/>
      </c>
      <c r="K1327" s="108" t="str">
        <f t="shared" si="417"/>
        <v/>
      </c>
      <c r="L1327" s="47" t="str">
        <f>IF(Investments_Import!E1327="","",Investments_Import!E1327)</f>
        <v/>
      </c>
      <c r="M1327" s="47" t="str">
        <f t="shared" si="407"/>
        <v/>
      </c>
      <c r="N1327" s="31" t="str">
        <f>IF(Investments_Import!F1327="","",Investments_Import!F1327)</f>
        <v/>
      </c>
      <c r="O1327" s="31" t="str">
        <f t="shared" si="408"/>
        <v/>
      </c>
      <c r="P1327" s="3" t="str">
        <f>IF(Investments_Import!G1327="","",Investments_Import!G1327)</f>
        <v/>
      </c>
      <c r="Q1327" s="3" t="str">
        <f>IF(Investments_Import!H1327="","",Investments_Import!H1327)</f>
        <v/>
      </c>
      <c r="R1327" s="37" t="str">
        <f t="shared" si="409"/>
        <v/>
      </c>
      <c r="S1327" s="37" t="str">
        <f t="shared" si="410"/>
        <v/>
      </c>
      <c r="U1327" s="36" t="str">
        <f>IF(Mining_Import!A1327="","",Mining_Import!A1327)</f>
        <v/>
      </c>
      <c r="V1327" s="22" t="str">
        <f t="shared" si="418"/>
        <v/>
      </c>
      <c r="W1327" s="127" t="str">
        <f t="shared" si="419"/>
        <v/>
      </c>
      <c r="X1327" s="127" t="str">
        <f t="shared" si="420"/>
        <v/>
      </c>
      <c r="Y1327" s="127" t="str">
        <f t="shared" si="421"/>
        <v/>
      </c>
      <c r="Z1327" s="36" t="str">
        <f>IF(Mining_Import!B1327="","",Mining_Import!B1327)</f>
        <v/>
      </c>
      <c r="AA1327" s="184" t="str">
        <f>IF(Mining_Import!$C1327="","",Mining_Import!$C1327)</f>
        <v/>
      </c>
      <c r="AB1327" s="122" t="str">
        <f t="shared" si="422"/>
        <v/>
      </c>
      <c r="AC1327" s="122" t="str">
        <f>IF($Y1327&gt;Dashboard!$Q$19,$AB1327,"")</f>
        <v/>
      </c>
      <c r="AD1327" s="43" t="str">
        <f t="shared" si="423"/>
        <v/>
      </c>
      <c r="AE1327" s="36" t="str">
        <f>IF(Mining_Import!D1327="","",Mining_Import!D1327)</f>
        <v/>
      </c>
      <c r="AF1327" s="36" t="str">
        <f>IF(Mining_Import!E1327="","",Mining_Import!E1327)</f>
        <v/>
      </c>
      <c r="AG1327" s="36" t="str">
        <f>IF(Mining_Import!F1327="","",Mining_Import!F1327)</f>
        <v/>
      </c>
      <c r="AH1327" s="36" t="str">
        <f>IF(Mining_Import!G1327="","",Mining_Import!G1327)</f>
        <v/>
      </c>
      <c r="AI1327" s="36" t="str">
        <f>IF(Mining_Import!H1327="","",Mining_Import!H1327)</f>
        <v/>
      </c>
      <c r="AJ1327" s="36" t="str">
        <f>IF(Mining_Import!I1327="","",Mining_Import!I1327)</f>
        <v/>
      </c>
      <c r="BY1327" s="120" t="str">
        <f t="shared" si="411"/>
        <v/>
      </c>
      <c r="BZ1327" s="184" t="str">
        <f t="shared" si="424"/>
        <v/>
      </c>
      <c r="CA1327" s="37" t="str">
        <f>IFERROR(VLOOKUP($BY1327,Account_Value!$C$2:$F$2500,4,0),"")</f>
        <v/>
      </c>
      <c r="CB1327" s="43" t="str">
        <f t="shared" si="412"/>
        <v/>
      </c>
      <c r="CC1327" s="122" t="str">
        <f>IF($BZ1327="","",SUM($BZ$2:$BZ1327))</f>
        <v/>
      </c>
      <c r="CD1327" s="43" t="str">
        <f>IF($BZ1327="","",$BU$19*(SUM($BZ$2:$BZ1327)))</f>
        <v/>
      </c>
    </row>
    <row r="1328" spans="1:82">
      <c r="A1328" s="4" t="str">
        <f t="shared" si="413"/>
        <v/>
      </c>
      <c r="B1328" s="21" t="str">
        <f>IF(Investments_Import!A1328="","",Investments_Import!A1328)</f>
        <v/>
      </c>
      <c r="C1328" s="22" t="str">
        <f t="shared" si="406"/>
        <v/>
      </c>
      <c r="D1328" s="51" t="str">
        <f t="shared" si="414"/>
        <v/>
      </c>
      <c r="E1328" s="3" t="str">
        <f>IF(Investments_Import!B1328="","",Investments_Import!B1328)</f>
        <v/>
      </c>
      <c r="F1328" s="54" t="str">
        <f t="shared" si="415"/>
        <v xml:space="preserve"> </v>
      </c>
      <c r="G1328" s="54" t="str">
        <f>IF($B1328="","",COUNTIF($F$2:$F1328,$F1328))</f>
        <v/>
      </c>
      <c r="H1328" s="53" t="str">
        <f t="shared" si="416"/>
        <v xml:space="preserve">  </v>
      </c>
      <c r="I1328" s="3" t="str">
        <f>IF(Investments_Import!C1328="","",Investments_Import!C1328)</f>
        <v/>
      </c>
      <c r="J1328" s="108" t="str">
        <f>IF(Investments_Import!D1328="","",Investments_Import!D1328)</f>
        <v/>
      </c>
      <c r="K1328" s="108" t="str">
        <f t="shared" si="417"/>
        <v/>
      </c>
      <c r="L1328" s="47" t="str">
        <f>IF(Investments_Import!E1328="","",Investments_Import!E1328)</f>
        <v/>
      </c>
      <c r="M1328" s="47" t="str">
        <f t="shared" si="407"/>
        <v/>
      </c>
      <c r="N1328" s="31" t="str">
        <f>IF(Investments_Import!F1328="","",Investments_Import!F1328)</f>
        <v/>
      </c>
      <c r="O1328" s="31" t="str">
        <f t="shared" si="408"/>
        <v/>
      </c>
      <c r="P1328" s="3" t="str">
        <f>IF(Investments_Import!G1328="","",Investments_Import!G1328)</f>
        <v/>
      </c>
      <c r="Q1328" s="3" t="str">
        <f>IF(Investments_Import!H1328="","",Investments_Import!H1328)</f>
        <v/>
      </c>
      <c r="R1328" s="37" t="str">
        <f t="shared" si="409"/>
        <v/>
      </c>
      <c r="S1328" s="37" t="str">
        <f t="shared" si="410"/>
        <v/>
      </c>
      <c r="U1328" s="36" t="str">
        <f>IF(Mining_Import!A1328="","",Mining_Import!A1328)</f>
        <v/>
      </c>
      <c r="V1328" s="22" t="str">
        <f t="shared" si="418"/>
        <v/>
      </c>
      <c r="W1328" s="127" t="str">
        <f t="shared" si="419"/>
        <v/>
      </c>
      <c r="X1328" s="127" t="str">
        <f t="shared" si="420"/>
        <v/>
      </c>
      <c r="Y1328" s="127" t="str">
        <f t="shared" si="421"/>
        <v/>
      </c>
      <c r="Z1328" s="36" t="str">
        <f>IF(Mining_Import!B1328="","",Mining_Import!B1328)</f>
        <v/>
      </c>
      <c r="AA1328" s="184" t="str">
        <f>IF(Mining_Import!$C1328="","",Mining_Import!$C1328)</f>
        <v/>
      </c>
      <c r="AB1328" s="122" t="str">
        <f t="shared" si="422"/>
        <v/>
      </c>
      <c r="AC1328" s="122" t="str">
        <f>IF($Y1328&gt;Dashboard!$Q$19,$AB1328,"")</f>
        <v/>
      </c>
      <c r="AD1328" s="43" t="str">
        <f t="shared" si="423"/>
        <v/>
      </c>
      <c r="AE1328" s="36" t="str">
        <f>IF(Mining_Import!D1328="","",Mining_Import!D1328)</f>
        <v/>
      </c>
      <c r="AF1328" s="36" t="str">
        <f>IF(Mining_Import!E1328="","",Mining_Import!E1328)</f>
        <v/>
      </c>
      <c r="AG1328" s="36" t="str">
        <f>IF(Mining_Import!F1328="","",Mining_Import!F1328)</f>
        <v/>
      </c>
      <c r="AH1328" s="36" t="str">
        <f>IF(Mining_Import!G1328="","",Mining_Import!G1328)</f>
        <v/>
      </c>
      <c r="AI1328" s="36" t="str">
        <f>IF(Mining_Import!H1328="","",Mining_Import!H1328)</f>
        <v/>
      </c>
      <c r="AJ1328" s="36" t="str">
        <f>IF(Mining_Import!I1328="","",Mining_Import!I1328)</f>
        <v/>
      </c>
      <c r="BY1328" s="120" t="str">
        <f t="shared" si="411"/>
        <v/>
      </c>
      <c r="BZ1328" s="184" t="str">
        <f t="shared" si="424"/>
        <v/>
      </c>
      <c r="CA1328" s="37" t="str">
        <f>IFERROR(VLOOKUP($BY1328,Account_Value!$C$2:$F$2500,4,0),"")</f>
        <v/>
      </c>
      <c r="CB1328" s="43" t="str">
        <f t="shared" si="412"/>
        <v/>
      </c>
      <c r="CC1328" s="122" t="str">
        <f>IF($BZ1328="","",SUM($BZ$2:$BZ1328))</f>
        <v/>
      </c>
      <c r="CD1328" s="43" t="str">
        <f>IF($BZ1328="","",$BU$19*(SUM($BZ$2:$BZ1328)))</f>
        <v/>
      </c>
    </row>
    <row r="1329" spans="1:82">
      <c r="A1329" s="4" t="str">
        <f t="shared" si="413"/>
        <v/>
      </c>
      <c r="B1329" s="21" t="str">
        <f>IF(Investments_Import!A1329="","",Investments_Import!A1329)</f>
        <v/>
      </c>
      <c r="C1329" s="22" t="str">
        <f t="shared" si="406"/>
        <v/>
      </c>
      <c r="D1329" s="51" t="str">
        <f t="shared" si="414"/>
        <v/>
      </c>
      <c r="E1329" s="3" t="str">
        <f>IF(Investments_Import!B1329="","",Investments_Import!B1329)</f>
        <v/>
      </c>
      <c r="F1329" s="54" t="str">
        <f t="shared" si="415"/>
        <v xml:space="preserve"> </v>
      </c>
      <c r="G1329" s="54" t="str">
        <f>IF($B1329="","",COUNTIF($F$2:$F1329,$F1329))</f>
        <v/>
      </c>
      <c r="H1329" s="53" t="str">
        <f t="shared" si="416"/>
        <v xml:space="preserve">  </v>
      </c>
      <c r="I1329" s="3" t="str">
        <f>IF(Investments_Import!C1329="","",Investments_Import!C1329)</f>
        <v/>
      </c>
      <c r="J1329" s="108" t="str">
        <f>IF(Investments_Import!D1329="","",Investments_Import!D1329)</f>
        <v/>
      </c>
      <c r="K1329" s="108" t="str">
        <f t="shared" si="417"/>
        <v/>
      </c>
      <c r="L1329" s="47" t="str">
        <f>IF(Investments_Import!E1329="","",Investments_Import!E1329)</f>
        <v/>
      </c>
      <c r="M1329" s="47" t="str">
        <f t="shared" si="407"/>
        <v/>
      </c>
      <c r="N1329" s="31" t="str">
        <f>IF(Investments_Import!F1329="","",Investments_Import!F1329)</f>
        <v/>
      </c>
      <c r="O1329" s="31" t="str">
        <f t="shared" si="408"/>
        <v/>
      </c>
      <c r="P1329" s="3" t="str">
        <f>IF(Investments_Import!G1329="","",Investments_Import!G1329)</f>
        <v/>
      </c>
      <c r="Q1329" s="3" t="str">
        <f>IF(Investments_Import!H1329="","",Investments_Import!H1329)</f>
        <v/>
      </c>
      <c r="R1329" s="37" t="str">
        <f t="shared" si="409"/>
        <v/>
      </c>
      <c r="S1329" s="37" t="str">
        <f t="shared" si="410"/>
        <v/>
      </c>
      <c r="U1329" s="36" t="str">
        <f>IF(Mining_Import!A1329="","",Mining_Import!A1329)</f>
        <v/>
      </c>
      <c r="V1329" s="22" t="str">
        <f t="shared" si="418"/>
        <v/>
      </c>
      <c r="W1329" s="127" t="str">
        <f t="shared" si="419"/>
        <v/>
      </c>
      <c r="X1329" s="127" t="str">
        <f t="shared" si="420"/>
        <v/>
      </c>
      <c r="Y1329" s="127" t="str">
        <f t="shared" si="421"/>
        <v/>
      </c>
      <c r="Z1329" s="36" t="str">
        <f>IF(Mining_Import!B1329="","",Mining_Import!B1329)</f>
        <v/>
      </c>
      <c r="AA1329" s="184" t="str">
        <f>IF(Mining_Import!$C1329="","",Mining_Import!$C1329)</f>
        <v/>
      </c>
      <c r="AB1329" s="122" t="str">
        <f t="shared" si="422"/>
        <v/>
      </c>
      <c r="AC1329" s="122" t="str">
        <f>IF($Y1329&gt;Dashboard!$Q$19,$AB1329,"")</f>
        <v/>
      </c>
      <c r="AD1329" s="43" t="str">
        <f t="shared" si="423"/>
        <v/>
      </c>
      <c r="AE1329" s="36" t="str">
        <f>IF(Mining_Import!D1329="","",Mining_Import!D1329)</f>
        <v/>
      </c>
      <c r="AF1329" s="36" t="str">
        <f>IF(Mining_Import!E1329="","",Mining_Import!E1329)</f>
        <v/>
      </c>
      <c r="AG1329" s="36" t="str">
        <f>IF(Mining_Import!F1329="","",Mining_Import!F1329)</f>
        <v/>
      </c>
      <c r="AH1329" s="36" t="str">
        <f>IF(Mining_Import!G1329="","",Mining_Import!G1329)</f>
        <v/>
      </c>
      <c r="AI1329" s="36" t="str">
        <f>IF(Mining_Import!H1329="","",Mining_Import!H1329)</f>
        <v/>
      </c>
      <c r="AJ1329" s="36" t="str">
        <f>IF(Mining_Import!I1329="","",Mining_Import!I1329)</f>
        <v/>
      </c>
      <c r="BY1329" s="120" t="str">
        <f t="shared" si="411"/>
        <v/>
      </c>
      <c r="BZ1329" s="184" t="str">
        <f t="shared" si="424"/>
        <v/>
      </c>
      <c r="CA1329" s="37" t="str">
        <f>IFERROR(VLOOKUP($BY1329,Account_Value!$C$2:$F$2500,4,0),"")</f>
        <v/>
      </c>
      <c r="CB1329" s="43" t="str">
        <f t="shared" si="412"/>
        <v/>
      </c>
      <c r="CC1329" s="122" t="str">
        <f>IF($BZ1329="","",SUM($BZ$2:$BZ1329))</f>
        <v/>
      </c>
      <c r="CD1329" s="43" t="str">
        <f>IF($BZ1329="","",$BU$19*(SUM($BZ$2:$BZ1329)))</f>
        <v/>
      </c>
    </row>
    <row r="1330" spans="1:82">
      <c r="A1330" s="4" t="str">
        <f t="shared" si="413"/>
        <v/>
      </c>
      <c r="B1330" s="21" t="str">
        <f>IF(Investments_Import!A1330="","",Investments_Import!A1330)</f>
        <v/>
      </c>
      <c r="C1330" s="22" t="str">
        <f t="shared" si="406"/>
        <v/>
      </c>
      <c r="D1330" s="51" t="str">
        <f t="shared" si="414"/>
        <v/>
      </c>
      <c r="E1330" s="3" t="str">
        <f>IF(Investments_Import!B1330="","",Investments_Import!B1330)</f>
        <v/>
      </c>
      <c r="F1330" s="54" t="str">
        <f t="shared" si="415"/>
        <v xml:space="preserve"> </v>
      </c>
      <c r="G1330" s="54" t="str">
        <f>IF($B1330="","",COUNTIF($F$2:$F1330,$F1330))</f>
        <v/>
      </c>
      <c r="H1330" s="53" t="str">
        <f t="shared" si="416"/>
        <v xml:space="preserve">  </v>
      </c>
      <c r="I1330" s="3" t="str">
        <f>IF(Investments_Import!C1330="","",Investments_Import!C1330)</f>
        <v/>
      </c>
      <c r="J1330" s="108" t="str">
        <f>IF(Investments_Import!D1330="","",Investments_Import!D1330)</f>
        <v/>
      </c>
      <c r="K1330" s="108" t="str">
        <f t="shared" si="417"/>
        <v/>
      </c>
      <c r="L1330" s="47" t="str">
        <f>IF(Investments_Import!E1330="","",Investments_Import!E1330)</f>
        <v/>
      </c>
      <c r="M1330" s="47" t="str">
        <f t="shared" si="407"/>
        <v/>
      </c>
      <c r="N1330" s="31" t="str">
        <f>IF(Investments_Import!F1330="","",Investments_Import!F1330)</f>
        <v/>
      </c>
      <c r="O1330" s="31" t="str">
        <f t="shared" si="408"/>
        <v/>
      </c>
      <c r="P1330" s="3" t="str">
        <f>IF(Investments_Import!G1330="","",Investments_Import!G1330)</f>
        <v/>
      </c>
      <c r="Q1330" s="3" t="str">
        <f>IF(Investments_Import!H1330="","",Investments_Import!H1330)</f>
        <v/>
      </c>
      <c r="R1330" s="37" t="str">
        <f t="shared" si="409"/>
        <v/>
      </c>
      <c r="S1330" s="37" t="str">
        <f t="shared" si="410"/>
        <v/>
      </c>
      <c r="U1330" s="36" t="str">
        <f>IF(Mining_Import!A1330="","",Mining_Import!A1330)</f>
        <v/>
      </c>
      <c r="V1330" s="22" t="str">
        <f t="shared" si="418"/>
        <v/>
      </c>
      <c r="W1330" s="127" t="str">
        <f t="shared" si="419"/>
        <v/>
      </c>
      <c r="X1330" s="127" t="str">
        <f t="shared" si="420"/>
        <v/>
      </c>
      <c r="Y1330" s="127" t="str">
        <f t="shared" si="421"/>
        <v/>
      </c>
      <c r="Z1330" s="36" t="str">
        <f>IF(Mining_Import!B1330="","",Mining_Import!B1330)</f>
        <v/>
      </c>
      <c r="AA1330" s="184" t="str">
        <f>IF(Mining_Import!$C1330="","",Mining_Import!$C1330)</f>
        <v/>
      </c>
      <c r="AB1330" s="122" t="str">
        <f t="shared" si="422"/>
        <v/>
      </c>
      <c r="AC1330" s="122" t="str">
        <f>IF($Y1330&gt;Dashboard!$Q$19,$AB1330,"")</f>
        <v/>
      </c>
      <c r="AD1330" s="43" t="str">
        <f t="shared" si="423"/>
        <v/>
      </c>
      <c r="AE1330" s="36" t="str">
        <f>IF(Mining_Import!D1330="","",Mining_Import!D1330)</f>
        <v/>
      </c>
      <c r="AF1330" s="36" t="str">
        <f>IF(Mining_Import!E1330="","",Mining_Import!E1330)</f>
        <v/>
      </c>
      <c r="AG1330" s="36" t="str">
        <f>IF(Mining_Import!F1330="","",Mining_Import!F1330)</f>
        <v/>
      </c>
      <c r="AH1330" s="36" t="str">
        <f>IF(Mining_Import!G1330="","",Mining_Import!G1330)</f>
        <v/>
      </c>
      <c r="AI1330" s="36" t="str">
        <f>IF(Mining_Import!H1330="","",Mining_Import!H1330)</f>
        <v/>
      </c>
      <c r="AJ1330" s="36" t="str">
        <f>IF(Mining_Import!I1330="","",Mining_Import!I1330)</f>
        <v/>
      </c>
      <c r="BY1330" s="120" t="str">
        <f t="shared" si="411"/>
        <v/>
      </c>
      <c r="BZ1330" s="184" t="str">
        <f t="shared" si="424"/>
        <v/>
      </c>
      <c r="CA1330" s="37" t="str">
        <f>IFERROR(VLOOKUP($BY1330,Account_Value!$C$2:$F$2500,4,0),"")</f>
        <v/>
      </c>
      <c r="CB1330" s="43" t="str">
        <f t="shared" si="412"/>
        <v/>
      </c>
      <c r="CC1330" s="122" t="str">
        <f>IF($BZ1330="","",SUM($BZ$2:$BZ1330))</f>
        <v/>
      </c>
      <c r="CD1330" s="43" t="str">
        <f>IF($BZ1330="","",$BU$19*(SUM($BZ$2:$BZ1330)))</f>
        <v/>
      </c>
    </row>
    <row r="1331" spans="1:82">
      <c r="A1331" s="4" t="str">
        <f t="shared" si="413"/>
        <v/>
      </c>
      <c r="B1331" s="21" t="str">
        <f>IF(Investments_Import!A1331="","",Investments_Import!A1331)</f>
        <v/>
      </c>
      <c r="C1331" s="22" t="str">
        <f t="shared" si="406"/>
        <v/>
      </c>
      <c r="D1331" s="51" t="str">
        <f t="shared" si="414"/>
        <v/>
      </c>
      <c r="E1331" s="3" t="str">
        <f>IF(Investments_Import!B1331="","",Investments_Import!B1331)</f>
        <v/>
      </c>
      <c r="F1331" s="54" t="str">
        <f t="shared" si="415"/>
        <v xml:space="preserve"> </v>
      </c>
      <c r="G1331" s="54" t="str">
        <f>IF($B1331="","",COUNTIF($F$2:$F1331,$F1331))</f>
        <v/>
      </c>
      <c r="H1331" s="53" t="str">
        <f t="shared" si="416"/>
        <v xml:space="preserve">  </v>
      </c>
      <c r="I1331" s="3" t="str">
        <f>IF(Investments_Import!C1331="","",Investments_Import!C1331)</f>
        <v/>
      </c>
      <c r="J1331" s="108" t="str">
        <f>IF(Investments_Import!D1331="","",Investments_Import!D1331)</f>
        <v/>
      </c>
      <c r="K1331" s="108" t="str">
        <f t="shared" si="417"/>
        <v/>
      </c>
      <c r="L1331" s="47" t="str">
        <f>IF(Investments_Import!E1331="","",Investments_Import!E1331)</f>
        <v/>
      </c>
      <c r="M1331" s="47" t="str">
        <f t="shared" si="407"/>
        <v/>
      </c>
      <c r="N1331" s="31" t="str">
        <f>IF(Investments_Import!F1331="","",Investments_Import!F1331)</f>
        <v/>
      </c>
      <c r="O1331" s="31" t="str">
        <f t="shared" si="408"/>
        <v/>
      </c>
      <c r="P1331" s="3" t="str">
        <f>IF(Investments_Import!G1331="","",Investments_Import!G1331)</f>
        <v/>
      </c>
      <c r="Q1331" s="3" t="str">
        <f>IF(Investments_Import!H1331="","",Investments_Import!H1331)</f>
        <v/>
      </c>
      <c r="R1331" s="37" t="str">
        <f t="shared" si="409"/>
        <v/>
      </c>
      <c r="S1331" s="37" t="str">
        <f t="shared" si="410"/>
        <v/>
      </c>
      <c r="U1331" s="36" t="str">
        <f>IF(Mining_Import!A1331="","",Mining_Import!A1331)</f>
        <v/>
      </c>
      <c r="V1331" s="22" t="str">
        <f t="shared" si="418"/>
        <v/>
      </c>
      <c r="W1331" s="127" t="str">
        <f t="shared" si="419"/>
        <v/>
      </c>
      <c r="X1331" s="127" t="str">
        <f t="shared" si="420"/>
        <v/>
      </c>
      <c r="Y1331" s="127" t="str">
        <f t="shared" si="421"/>
        <v/>
      </c>
      <c r="Z1331" s="36" t="str">
        <f>IF(Mining_Import!B1331="","",Mining_Import!B1331)</f>
        <v/>
      </c>
      <c r="AA1331" s="184" t="str">
        <f>IF(Mining_Import!$C1331="","",Mining_Import!$C1331)</f>
        <v/>
      </c>
      <c r="AB1331" s="122" t="str">
        <f t="shared" si="422"/>
        <v/>
      </c>
      <c r="AC1331" s="122" t="str">
        <f>IF($Y1331&gt;Dashboard!$Q$19,$AB1331,"")</f>
        <v/>
      </c>
      <c r="AD1331" s="43" t="str">
        <f t="shared" si="423"/>
        <v/>
      </c>
      <c r="AE1331" s="36" t="str">
        <f>IF(Mining_Import!D1331="","",Mining_Import!D1331)</f>
        <v/>
      </c>
      <c r="AF1331" s="36" t="str">
        <f>IF(Mining_Import!E1331="","",Mining_Import!E1331)</f>
        <v/>
      </c>
      <c r="AG1331" s="36" t="str">
        <f>IF(Mining_Import!F1331="","",Mining_Import!F1331)</f>
        <v/>
      </c>
      <c r="AH1331" s="36" t="str">
        <f>IF(Mining_Import!G1331="","",Mining_Import!G1331)</f>
        <v/>
      </c>
      <c r="AI1331" s="36" t="str">
        <f>IF(Mining_Import!H1331="","",Mining_Import!H1331)</f>
        <v/>
      </c>
      <c r="AJ1331" s="36" t="str">
        <f>IF(Mining_Import!I1331="","",Mining_Import!I1331)</f>
        <v/>
      </c>
      <c r="BY1331" s="120" t="str">
        <f t="shared" si="411"/>
        <v/>
      </c>
      <c r="BZ1331" s="184" t="str">
        <f t="shared" si="424"/>
        <v/>
      </c>
      <c r="CA1331" s="37" t="str">
        <f>IFERROR(VLOOKUP($BY1331,Account_Value!$C$2:$F$2500,4,0),"")</f>
        <v/>
      </c>
      <c r="CB1331" s="43" t="str">
        <f t="shared" si="412"/>
        <v/>
      </c>
      <c r="CC1331" s="122" t="str">
        <f>IF($BZ1331="","",SUM($BZ$2:$BZ1331))</f>
        <v/>
      </c>
      <c r="CD1331" s="43" t="str">
        <f>IF($BZ1331="","",$BU$19*(SUM($BZ$2:$BZ1331)))</f>
        <v/>
      </c>
    </row>
    <row r="1332" spans="1:82">
      <c r="A1332" s="4" t="str">
        <f t="shared" si="413"/>
        <v/>
      </c>
      <c r="B1332" s="21" t="str">
        <f>IF(Investments_Import!A1332="","",Investments_Import!A1332)</f>
        <v/>
      </c>
      <c r="C1332" s="22" t="str">
        <f t="shared" si="406"/>
        <v/>
      </c>
      <c r="D1332" s="51" t="str">
        <f t="shared" si="414"/>
        <v/>
      </c>
      <c r="E1332" s="3" t="str">
        <f>IF(Investments_Import!B1332="","",Investments_Import!B1332)</f>
        <v/>
      </c>
      <c r="F1332" s="54" t="str">
        <f t="shared" si="415"/>
        <v xml:space="preserve"> </v>
      </c>
      <c r="G1332" s="54" t="str">
        <f>IF($B1332="","",COUNTIF($F$2:$F1332,$F1332))</f>
        <v/>
      </c>
      <c r="H1332" s="53" t="str">
        <f t="shared" si="416"/>
        <v xml:space="preserve">  </v>
      </c>
      <c r="I1332" s="3" t="str">
        <f>IF(Investments_Import!C1332="","",Investments_Import!C1332)</f>
        <v/>
      </c>
      <c r="J1332" s="108" t="str">
        <f>IF(Investments_Import!D1332="","",Investments_Import!D1332)</f>
        <v/>
      </c>
      <c r="K1332" s="108" t="str">
        <f t="shared" si="417"/>
        <v/>
      </c>
      <c r="L1332" s="47" t="str">
        <f>IF(Investments_Import!E1332="","",Investments_Import!E1332)</f>
        <v/>
      </c>
      <c r="M1332" s="47" t="str">
        <f t="shared" si="407"/>
        <v/>
      </c>
      <c r="N1332" s="31" t="str">
        <f>IF(Investments_Import!F1332="","",Investments_Import!F1332)</f>
        <v/>
      </c>
      <c r="O1332" s="31" t="str">
        <f t="shared" si="408"/>
        <v/>
      </c>
      <c r="P1332" s="3" t="str">
        <f>IF(Investments_Import!G1332="","",Investments_Import!G1332)</f>
        <v/>
      </c>
      <c r="Q1332" s="3" t="str">
        <f>IF(Investments_Import!H1332="","",Investments_Import!H1332)</f>
        <v/>
      </c>
      <c r="R1332" s="37" t="str">
        <f t="shared" si="409"/>
        <v/>
      </c>
      <c r="S1332" s="37" t="str">
        <f t="shared" si="410"/>
        <v/>
      </c>
      <c r="U1332" s="36" t="str">
        <f>IF(Mining_Import!A1332="","",Mining_Import!A1332)</f>
        <v/>
      </c>
      <c r="V1332" s="22" t="str">
        <f t="shared" si="418"/>
        <v/>
      </c>
      <c r="W1332" s="127" t="str">
        <f t="shared" si="419"/>
        <v/>
      </c>
      <c r="X1332" s="127" t="str">
        <f t="shared" si="420"/>
        <v/>
      </c>
      <c r="Y1332" s="127" t="str">
        <f t="shared" si="421"/>
        <v/>
      </c>
      <c r="Z1332" s="36" t="str">
        <f>IF(Mining_Import!B1332="","",Mining_Import!B1332)</f>
        <v/>
      </c>
      <c r="AA1332" s="184" t="str">
        <f>IF(Mining_Import!$C1332="","",Mining_Import!$C1332)</f>
        <v/>
      </c>
      <c r="AB1332" s="122" t="str">
        <f t="shared" si="422"/>
        <v/>
      </c>
      <c r="AC1332" s="122" t="str">
        <f>IF($Y1332&gt;Dashboard!$Q$19,$AB1332,"")</f>
        <v/>
      </c>
      <c r="AD1332" s="43" t="str">
        <f t="shared" si="423"/>
        <v/>
      </c>
      <c r="AE1332" s="36" t="str">
        <f>IF(Mining_Import!D1332="","",Mining_Import!D1332)</f>
        <v/>
      </c>
      <c r="AF1332" s="36" t="str">
        <f>IF(Mining_Import!E1332="","",Mining_Import!E1332)</f>
        <v/>
      </c>
      <c r="AG1332" s="36" t="str">
        <f>IF(Mining_Import!F1332="","",Mining_Import!F1332)</f>
        <v/>
      </c>
      <c r="AH1332" s="36" t="str">
        <f>IF(Mining_Import!G1332="","",Mining_Import!G1332)</f>
        <v/>
      </c>
      <c r="AI1332" s="36" t="str">
        <f>IF(Mining_Import!H1332="","",Mining_Import!H1332)</f>
        <v/>
      </c>
      <c r="AJ1332" s="36" t="str">
        <f>IF(Mining_Import!I1332="","",Mining_Import!I1332)</f>
        <v/>
      </c>
      <c r="BY1332" s="120" t="str">
        <f t="shared" si="411"/>
        <v/>
      </c>
      <c r="BZ1332" s="184" t="str">
        <f t="shared" si="424"/>
        <v/>
      </c>
      <c r="CA1332" s="37" t="str">
        <f>IFERROR(VLOOKUP($BY1332,Account_Value!$C$2:$F$2500,4,0),"")</f>
        <v/>
      </c>
      <c r="CB1332" s="43" t="str">
        <f t="shared" si="412"/>
        <v/>
      </c>
      <c r="CC1332" s="122" t="str">
        <f>IF($BZ1332="","",SUM($BZ$2:$BZ1332))</f>
        <v/>
      </c>
      <c r="CD1332" s="43" t="str">
        <f>IF($BZ1332="","",$BU$19*(SUM($BZ$2:$BZ1332)))</f>
        <v/>
      </c>
    </row>
    <row r="1333" spans="1:82">
      <c r="A1333" s="4" t="str">
        <f t="shared" si="413"/>
        <v/>
      </c>
      <c r="B1333" s="21" t="str">
        <f>IF(Investments_Import!A1333="","",Investments_Import!A1333)</f>
        <v/>
      </c>
      <c r="C1333" s="22" t="str">
        <f t="shared" si="406"/>
        <v/>
      </c>
      <c r="D1333" s="51" t="str">
        <f t="shared" si="414"/>
        <v/>
      </c>
      <c r="E1333" s="3" t="str">
        <f>IF(Investments_Import!B1333="","",Investments_Import!B1333)</f>
        <v/>
      </c>
      <c r="F1333" s="54" t="str">
        <f t="shared" si="415"/>
        <v xml:space="preserve"> </v>
      </c>
      <c r="G1333" s="54" t="str">
        <f>IF($B1333="","",COUNTIF($F$2:$F1333,$F1333))</f>
        <v/>
      </c>
      <c r="H1333" s="53" t="str">
        <f t="shared" si="416"/>
        <v xml:space="preserve">  </v>
      </c>
      <c r="I1333" s="3" t="str">
        <f>IF(Investments_Import!C1333="","",Investments_Import!C1333)</f>
        <v/>
      </c>
      <c r="J1333" s="108" t="str">
        <f>IF(Investments_Import!D1333="","",Investments_Import!D1333)</f>
        <v/>
      </c>
      <c r="K1333" s="108" t="str">
        <f t="shared" si="417"/>
        <v/>
      </c>
      <c r="L1333" s="47" t="str">
        <f>IF(Investments_Import!E1333="","",Investments_Import!E1333)</f>
        <v/>
      </c>
      <c r="M1333" s="47" t="str">
        <f t="shared" si="407"/>
        <v/>
      </c>
      <c r="N1333" s="31" t="str">
        <f>IF(Investments_Import!F1333="","",Investments_Import!F1333)</f>
        <v/>
      </c>
      <c r="O1333" s="31" t="str">
        <f t="shared" si="408"/>
        <v/>
      </c>
      <c r="P1333" s="3" t="str">
        <f>IF(Investments_Import!G1333="","",Investments_Import!G1333)</f>
        <v/>
      </c>
      <c r="Q1333" s="3" t="str">
        <f>IF(Investments_Import!H1333="","",Investments_Import!H1333)</f>
        <v/>
      </c>
      <c r="R1333" s="37" t="str">
        <f t="shared" si="409"/>
        <v/>
      </c>
      <c r="S1333" s="37" t="str">
        <f t="shared" si="410"/>
        <v/>
      </c>
      <c r="U1333" s="36" t="str">
        <f>IF(Mining_Import!A1333="","",Mining_Import!A1333)</f>
        <v/>
      </c>
      <c r="V1333" s="22" t="str">
        <f t="shared" si="418"/>
        <v/>
      </c>
      <c r="W1333" s="127" t="str">
        <f t="shared" si="419"/>
        <v/>
      </c>
      <c r="X1333" s="127" t="str">
        <f t="shared" si="420"/>
        <v/>
      </c>
      <c r="Y1333" s="127" t="str">
        <f t="shared" si="421"/>
        <v/>
      </c>
      <c r="Z1333" s="36" t="str">
        <f>IF(Mining_Import!B1333="","",Mining_Import!B1333)</f>
        <v/>
      </c>
      <c r="AA1333" s="184" t="str">
        <f>IF(Mining_Import!$C1333="","",Mining_Import!$C1333)</f>
        <v/>
      </c>
      <c r="AB1333" s="122" t="str">
        <f t="shared" si="422"/>
        <v/>
      </c>
      <c r="AC1333" s="122" t="str">
        <f>IF($Y1333&gt;Dashboard!$Q$19,$AB1333,"")</f>
        <v/>
      </c>
      <c r="AD1333" s="43" t="str">
        <f t="shared" si="423"/>
        <v/>
      </c>
      <c r="AE1333" s="36" t="str">
        <f>IF(Mining_Import!D1333="","",Mining_Import!D1333)</f>
        <v/>
      </c>
      <c r="AF1333" s="36" t="str">
        <f>IF(Mining_Import!E1333="","",Mining_Import!E1333)</f>
        <v/>
      </c>
      <c r="AG1333" s="36" t="str">
        <f>IF(Mining_Import!F1333="","",Mining_Import!F1333)</f>
        <v/>
      </c>
      <c r="AH1333" s="36" t="str">
        <f>IF(Mining_Import!G1333="","",Mining_Import!G1333)</f>
        <v/>
      </c>
      <c r="AI1333" s="36" t="str">
        <f>IF(Mining_Import!H1333="","",Mining_Import!H1333)</f>
        <v/>
      </c>
      <c r="AJ1333" s="36" t="str">
        <f>IF(Mining_Import!I1333="","",Mining_Import!I1333)</f>
        <v/>
      </c>
      <c r="BY1333" s="120" t="str">
        <f t="shared" si="411"/>
        <v/>
      </c>
      <c r="BZ1333" s="184" t="str">
        <f t="shared" si="424"/>
        <v/>
      </c>
      <c r="CA1333" s="37" t="str">
        <f>IFERROR(VLOOKUP($BY1333,Account_Value!$C$2:$F$2500,4,0),"")</f>
        <v/>
      </c>
      <c r="CB1333" s="43" t="str">
        <f t="shared" si="412"/>
        <v/>
      </c>
      <c r="CC1333" s="122" t="str">
        <f>IF($BZ1333="","",SUM($BZ$2:$BZ1333))</f>
        <v/>
      </c>
      <c r="CD1333" s="43" t="str">
        <f>IF($BZ1333="","",$BU$19*(SUM($BZ$2:$BZ1333)))</f>
        <v/>
      </c>
    </row>
    <row r="1334" spans="1:82">
      <c r="A1334" s="4" t="str">
        <f t="shared" si="413"/>
        <v/>
      </c>
      <c r="B1334" s="21" t="str">
        <f>IF(Investments_Import!A1334="","",Investments_Import!A1334)</f>
        <v/>
      </c>
      <c r="C1334" s="22" t="str">
        <f t="shared" si="406"/>
        <v/>
      </c>
      <c r="D1334" s="51" t="str">
        <f t="shared" si="414"/>
        <v/>
      </c>
      <c r="E1334" s="3" t="str">
        <f>IF(Investments_Import!B1334="","",Investments_Import!B1334)</f>
        <v/>
      </c>
      <c r="F1334" s="54" t="str">
        <f t="shared" si="415"/>
        <v xml:space="preserve"> </v>
      </c>
      <c r="G1334" s="54" t="str">
        <f>IF($B1334="","",COUNTIF($F$2:$F1334,$F1334))</f>
        <v/>
      </c>
      <c r="H1334" s="53" t="str">
        <f t="shared" si="416"/>
        <v xml:space="preserve">  </v>
      </c>
      <c r="I1334" s="3" t="str">
        <f>IF(Investments_Import!C1334="","",Investments_Import!C1334)</f>
        <v/>
      </c>
      <c r="J1334" s="108" t="str">
        <f>IF(Investments_Import!D1334="","",Investments_Import!D1334)</f>
        <v/>
      </c>
      <c r="K1334" s="108" t="str">
        <f t="shared" si="417"/>
        <v/>
      </c>
      <c r="L1334" s="47" t="str">
        <f>IF(Investments_Import!E1334="","",Investments_Import!E1334)</f>
        <v/>
      </c>
      <c r="M1334" s="47" t="str">
        <f t="shared" si="407"/>
        <v/>
      </c>
      <c r="N1334" s="31" t="str">
        <f>IF(Investments_Import!F1334="","",Investments_Import!F1334)</f>
        <v/>
      </c>
      <c r="O1334" s="31" t="str">
        <f t="shared" si="408"/>
        <v/>
      </c>
      <c r="P1334" s="3" t="str">
        <f>IF(Investments_Import!G1334="","",Investments_Import!G1334)</f>
        <v/>
      </c>
      <c r="Q1334" s="3" t="str">
        <f>IF(Investments_Import!H1334="","",Investments_Import!H1334)</f>
        <v/>
      </c>
      <c r="R1334" s="37" t="str">
        <f t="shared" si="409"/>
        <v/>
      </c>
      <c r="S1334" s="37" t="str">
        <f t="shared" si="410"/>
        <v/>
      </c>
      <c r="U1334" s="36" t="str">
        <f>IF(Mining_Import!A1334="","",Mining_Import!A1334)</f>
        <v/>
      </c>
      <c r="V1334" s="22" t="str">
        <f t="shared" si="418"/>
        <v/>
      </c>
      <c r="W1334" s="127" t="str">
        <f t="shared" si="419"/>
        <v/>
      </c>
      <c r="X1334" s="127" t="str">
        <f t="shared" si="420"/>
        <v/>
      </c>
      <c r="Y1334" s="127" t="str">
        <f t="shared" si="421"/>
        <v/>
      </c>
      <c r="Z1334" s="36" t="str">
        <f>IF(Mining_Import!B1334="","",Mining_Import!B1334)</f>
        <v/>
      </c>
      <c r="AA1334" s="184" t="str">
        <f>IF(Mining_Import!$C1334="","",Mining_Import!$C1334)</f>
        <v/>
      </c>
      <c r="AB1334" s="122" t="str">
        <f t="shared" si="422"/>
        <v/>
      </c>
      <c r="AC1334" s="122" t="str">
        <f>IF($Y1334&gt;Dashboard!$Q$19,$AB1334,"")</f>
        <v/>
      </c>
      <c r="AD1334" s="43" t="str">
        <f t="shared" si="423"/>
        <v/>
      </c>
      <c r="AE1334" s="36" t="str">
        <f>IF(Mining_Import!D1334="","",Mining_Import!D1334)</f>
        <v/>
      </c>
      <c r="AF1334" s="36" t="str">
        <f>IF(Mining_Import!E1334="","",Mining_Import!E1334)</f>
        <v/>
      </c>
      <c r="AG1334" s="36" t="str">
        <f>IF(Mining_Import!F1334="","",Mining_Import!F1334)</f>
        <v/>
      </c>
      <c r="AH1334" s="36" t="str">
        <f>IF(Mining_Import!G1334="","",Mining_Import!G1334)</f>
        <v/>
      </c>
      <c r="AI1334" s="36" t="str">
        <f>IF(Mining_Import!H1334="","",Mining_Import!H1334)</f>
        <v/>
      </c>
      <c r="AJ1334" s="36" t="str">
        <f>IF(Mining_Import!I1334="","",Mining_Import!I1334)</f>
        <v/>
      </c>
      <c r="BY1334" s="120" t="str">
        <f t="shared" si="411"/>
        <v/>
      </c>
      <c r="BZ1334" s="184" t="str">
        <f t="shared" si="424"/>
        <v/>
      </c>
      <c r="CA1334" s="37" t="str">
        <f>IFERROR(VLOOKUP($BY1334,Account_Value!$C$2:$F$2500,4,0),"")</f>
        <v/>
      </c>
      <c r="CB1334" s="43" t="str">
        <f t="shared" si="412"/>
        <v/>
      </c>
      <c r="CC1334" s="122" t="str">
        <f>IF($BZ1334="","",SUM($BZ$2:$BZ1334))</f>
        <v/>
      </c>
      <c r="CD1334" s="43" t="str">
        <f>IF($BZ1334="","",$BU$19*(SUM($BZ$2:$BZ1334)))</f>
        <v/>
      </c>
    </row>
    <row r="1335" spans="1:82">
      <c r="A1335" s="4" t="str">
        <f t="shared" si="413"/>
        <v/>
      </c>
      <c r="B1335" s="21" t="str">
        <f>IF(Investments_Import!A1335="","",Investments_Import!A1335)</f>
        <v/>
      </c>
      <c r="C1335" s="22" t="str">
        <f t="shared" si="406"/>
        <v/>
      </c>
      <c r="D1335" s="51" t="str">
        <f t="shared" si="414"/>
        <v/>
      </c>
      <c r="E1335" s="3" t="str">
        <f>IF(Investments_Import!B1335="","",Investments_Import!B1335)</f>
        <v/>
      </c>
      <c r="F1335" s="54" t="str">
        <f t="shared" si="415"/>
        <v xml:space="preserve"> </v>
      </c>
      <c r="G1335" s="54" t="str">
        <f>IF($B1335="","",COUNTIF($F$2:$F1335,$F1335))</f>
        <v/>
      </c>
      <c r="H1335" s="53" t="str">
        <f t="shared" si="416"/>
        <v xml:space="preserve">  </v>
      </c>
      <c r="I1335" s="3" t="str">
        <f>IF(Investments_Import!C1335="","",Investments_Import!C1335)</f>
        <v/>
      </c>
      <c r="J1335" s="108" t="str">
        <f>IF(Investments_Import!D1335="","",Investments_Import!D1335)</f>
        <v/>
      </c>
      <c r="K1335" s="108" t="str">
        <f t="shared" si="417"/>
        <v/>
      </c>
      <c r="L1335" s="47" t="str">
        <f>IF(Investments_Import!E1335="","",Investments_Import!E1335)</f>
        <v/>
      </c>
      <c r="M1335" s="47" t="str">
        <f t="shared" si="407"/>
        <v/>
      </c>
      <c r="N1335" s="31" t="str">
        <f>IF(Investments_Import!F1335="","",Investments_Import!F1335)</f>
        <v/>
      </c>
      <c r="O1335" s="31" t="str">
        <f t="shared" si="408"/>
        <v/>
      </c>
      <c r="P1335" s="3" t="str">
        <f>IF(Investments_Import!G1335="","",Investments_Import!G1335)</f>
        <v/>
      </c>
      <c r="Q1335" s="3" t="str">
        <f>IF(Investments_Import!H1335="","",Investments_Import!H1335)</f>
        <v/>
      </c>
      <c r="R1335" s="37" t="str">
        <f t="shared" si="409"/>
        <v/>
      </c>
      <c r="S1335" s="37" t="str">
        <f t="shared" si="410"/>
        <v/>
      </c>
      <c r="U1335" s="36" t="str">
        <f>IF(Mining_Import!A1335="","",Mining_Import!A1335)</f>
        <v/>
      </c>
      <c r="V1335" s="22" t="str">
        <f t="shared" si="418"/>
        <v/>
      </c>
      <c r="W1335" s="127" t="str">
        <f t="shared" si="419"/>
        <v/>
      </c>
      <c r="X1335" s="127" t="str">
        <f t="shared" si="420"/>
        <v/>
      </c>
      <c r="Y1335" s="127" t="str">
        <f t="shared" si="421"/>
        <v/>
      </c>
      <c r="Z1335" s="36" t="str">
        <f>IF(Mining_Import!B1335="","",Mining_Import!B1335)</f>
        <v/>
      </c>
      <c r="AA1335" s="184" t="str">
        <f>IF(Mining_Import!$C1335="","",Mining_Import!$C1335)</f>
        <v/>
      </c>
      <c r="AB1335" s="122" t="str">
        <f t="shared" si="422"/>
        <v/>
      </c>
      <c r="AC1335" s="122" t="str">
        <f>IF($Y1335&gt;Dashboard!$Q$19,$AB1335,"")</f>
        <v/>
      </c>
      <c r="AD1335" s="43" t="str">
        <f t="shared" si="423"/>
        <v/>
      </c>
      <c r="AE1335" s="36" t="str">
        <f>IF(Mining_Import!D1335="","",Mining_Import!D1335)</f>
        <v/>
      </c>
      <c r="AF1335" s="36" t="str">
        <f>IF(Mining_Import!E1335="","",Mining_Import!E1335)</f>
        <v/>
      </c>
      <c r="AG1335" s="36" t="str">
        <f>IF(Mining_Import!F1335="","",Mining_Import!F1335)</f>
        <v/>
      </c>
      <c r="AH1335" s="36" t="str">
        <f>IF(Mining_Import!G1335="","",Mining_Import!G1335)</f>
        <v/>
      </c>
      <c r="AI1335" s="36" t="str">
        <f>IF(Mining_Import!H1335="","",Mining_Import!H1335)</f>
        <v/>
      </c>
      <c r="AJ1335" s="36" t="str">
        <f>IF(Mining_Import!I1335="","",Mining_Import!I1335)</f>
        <v/>
      </c>
      <c r="BY1335" s="120" t="str">
        <f t="shared" si="411"/>
        <v/>
      </c>
      <c r="BZ1335" s="184" t="str">
        <f t="shared" si="424"/>
        <v/>
      </c>
      <c r="CA1335" s="37" t="str">
        <f>IFERROR(VLOOKUP($BY1335,Account_Value!$C$2:$F$2500,4,0),"")</f>
        <v/>
      </c>
      <c r="CB1335" s="43" t="str">
        <f t="shared" si="412"/>
        <v/>
      </c>
      <c r="CC1335" s="122" t="str">
        <f>IF($BZ1335="","",SUM($BZ$2:$BZ1335))</f>
        <v/>
      </c>
      <c r="CD1335" s="43" t="str">
        <f>IF($BZ1335="","",$BU$19*(SUM($BZ$2:$BZ1335)))</f>
        <v/>
      </c>
    </row>
    <row r="1336" spans="1:82">
      <c r="A1336" s="4" t="str">
        <f t="shared" si="413"/>
        <v/>
      </c>
      <c r="B1336" s="21" t="str">
        <f>IF(Investments_Import!A1336="","",Investments_Import!A1336)</f>
        <v/>
      </c>
      <c r="C1336" s="22" t="str">
        <f t="shared" si="406"/>
        <v/>
      </c>
      <c r="D1336" s="51" t="str">
        <f t="shared" si="414"/>
        <v/>
      </c>
      <c r="E1336" s="3" t="str">
        <f>IF(Investments_Import!B1336="","",Investments_Import!B1336)</f>
        <v/>
      </c>
      <c r="F1336" s="54" t="str">
        <f t="shared" si="415"/>
        <v xml:space="preserve"> </v>
      </c>
      <c r="G1336" s="54" t="str">
        <f>IF($B1336="","",COUNTIF($F$2:$F1336,$F1336))</f>
        <v/>
      </c>
      <c r="H1336" s="53" t="str">
        <f t="shared" si="416"/>
        <v xml:space="preserve">  </v>
      </c>
      <c r="I1336" s="3" t="str">
        <f>IF(Investments_Import!C1336="","",Investments_Import!C1336)</f>
        <v/>
      </c>
      <c r="J1336" s="108" t="str">
        <f>IF(Investments_Import!D1336="","",Investments_Import!D1336)</f>
        <v/>
      </c>
      <c r="K1336" s="108" t="str">
        <f t="shared" si="417"/>
        <v/>
      </c>
      <c r="L1336" s="47" t="str">
        <f>IF(Investments_Import!E1336="","",Investments_Import!E1336)</f>
        <v/>
      </c>
      <c r="M1336" s="47" t="str">
        <f t="shared" si="407"/>
        <v/>
      </c>
      <c r="N1336" s="31" t="str">
        <f>IF(Investments_Import!F1336="","",Investments_Import!F1336)</f>
        <v/>
      </c>
      <c r="O1336" s="31" t="str">
        <f t="shared" si="408"/>
        <v/>
      </c>
      <c r="P1336" s="3" t="str">
        <f>IF(Investments_Import!G1336="","",Investments_Import!G1336)</f>
        <v/>
      </c>
      <c r="Q1336" s="3" t="str">
        <f>IF(Investments_Import!H1336="","",Investments_Import!H1336)</f>
        <v/>
      </c>
      <c r="R1336" s="37" t="str">
        <f t="shared" si="409"/>
        <v/>
      </c>
      <c r="S1336" s="37" t="str">
        <f t="shared" si="410"/>
        <v/>
      </c>
      <c r="U1336" s="36" t="str">
        <f>IF(Mining_Import!A1336="","",Mining_Import!A1336)</f>
        <v/>
      </c>
      <c r="V1336" s="22" t="str">
        <f t="shared" si="418"/>
        <v/>
      </c>
      <c r="W1336" s="127" t="str">
        <f t="shared" si="419"/>
        <v/>
      </c>
      <c r="X1336" s="127" t="str">
        <f t="shared" si="420"/>
        <v/>
      </c>
      <c r="Y1336" s="127" t="str">
        <f t="shared" si="421"/>
        <v/>
      </c>
      <c r="Z1336" s="36" t="str">
        <f>IF(Mining_Import!B1336="","",Mining_Import!B1336)</f>
        <v/>
      </c>
      <c r="AA1336" s="184" t="str">
        <f>IF(Mining_Import!$C1336="","",Mining_Import!$C1336)</f>
        <v/>
      </c>
      <c r="AB1336" s="122" t="str">
        <f t="shared" si="422"/>
        <v/>
      </c>
      <c r="AC1336" s="122" t="str">
        <f>IF($Y1336&gt;Dashboard!$Q$19,$AB1336,"")</f>
        <v/>
      </c>
      <c r="AD1336" s="43" t="str">
        <f t="shared" si="423"/>
        <v/>
      </c>
      <c r="AE1336" s="36" t="str">
        <f>IF(Mining_Import!D1336="","",Mining_Import!D1336)</f>
        <v/>
      </c>
      <c r="AF1336" s="36" t="str">
        <f>IF(Mining_Import!E1336="","",Mining_Import!E1336)</f>
        <v/>
      </c>
      <c r="AG1336" s="36" t="str">
        <f>IF(Mining_Import!F1336="","",Mining_Import!F1336)</f>
        <v/>
      </c>
      <c r="AH1336" s="36" t="str">
        <f>IF(Mining_Import!G1336="","",Mining_Import!G1336)</f>
        <v/>
      </c>
      <c r="AI1336" s="36" t="str">
        <f>IF(Mining_Import!H1336="","",Mining_Import!H1336)</f>
        <v/>
      </c>
      <c r="AJ1336" s="36" t="str">
        <f>IF(Mining_Import!I1336="","",Mining_Import!I1336)</f>
        <v/>
      </c>
      <c r="BY1336" s="120" t="str">
        <f t="shared" si="411"/>
        <v/>
      </c>
      <c r="BZ1336" s="184" t="str">
        <f t="shared" si="424"/>
        <v/>
      </c>
      <c r="CA1336" s="37" t="str">
        <f>IFERROR(VLOOKUP($BY1336,Account_Value!$C$2:$F$2500,4,0),"")</f>
        <v/>
      </c>
      <c r="CB1336" s="43" t="str">
        <f t="shared" si="412"/>
        <v/>
      </c>
      <c r="CC1336" s="122" t="str">
        <f>IF($BZ1336="","",SUM($BZ$2:$BZ1336))</f>
        <v/>
      </c>
      <c r="CD1336" s="43" t="str">
        <f>IF($BZ1336="","",$BU$19*(SUM($BZ$2:$BZ1336)))</f>
        <v/>
      </c>
    </row>
    <row r="1337" spans="1:82">
      <c r="A1337" s="4" t="str">
        <f t="shared" si="413"/>
        <v/>
      </c>
      <c r="B1337" s="21" t="str">
        <f>IF(Investments_Import!A1337="","",Investments_Import!A1337)</f>
        <v/>
      </c>
      <c r="C1337" s="22" t="str">
        <f t="shared" si="406"/>
        <v/>
      </c>
      <c r="D1337" s="51" t="str">
        <f t="shared" si="414"/>
        <v/>
      </c>
      <c r="E1337" s="3" t="str">
        <f>IF(Investments_Import!B1337="","",Investments_Import!B1337)</f>
        <v/>
      </c>
      <c r="F1337" s="54" t="str">
        <f t="shared" si="415"/>
        <v xml:space="preserve"> </v>
      </c>
      <c r="G1337" s="54" t="str">
        <f>IF($B1337="","",COUNTIF($F$2:$F1337,$F1337))</f>
        <v/>
      </c>
      <c r="H1337" s="53" t="str">
        <f t="shared" si="416"/>
        <v xml:space="preserve">  </v>
      </c>
      <c r="I1337" s="3" t="str">
        <f>IF(Investments_Import!C1337="","",Investments_Import!C1337)</f>
        <v/>
      </c>
      <c r="J1337" s="108" t="str">
        <f>IF(Investments_Import!D1337="","",Investments_Import!D1337)</f>
        <v/>
      </c>
      <c r="K1337" s="108" t="str">
        <f t="shared" si="417"/>
        <v/>
      </c>
      <c r="L1337" s="47" t="str">
        <f>IF(Investments_Import!E1337="","",Investments_Import!E1337)</f>
        <v/>
      </c>
      <c r="M1337" s="47" t="str">
        <f t="shared" si="407"/>
        <v/>
      </c>
      <c r="N1337" s="31" t="str">
        <f>IF(Investments_Import!F1337="","",Investments_Import!F1337)</f>
        <v/>
      </c>
      <c r="O1337" s="31" t="str">
        <f t="shared" si="408"/>
        <v/>
      </c>
      <c r="P1337" s="3" t="str">
        <f>IF(Investments_Import!G1337="","",Investments_Import!G1337)</f>
        <v/>
      </c>
      <c r="Q1337" s="3" t="str">
        <f>IF(Investments_Import!H1337="","",Investments_Import!H1337)</f>
        <v/>
      </c>
      <c r="R1337" s="37" t="str">
        <f t="shared" si="409"/>
        <v/>
      </c>
      <c r="S1337" s="37" t="str">
        <f t="shared" si="410"/>
        <v/>
      </c>
      <c r="U1337" s="36" t="str">
        <f>IF(Mining_Import!A1337="","",Mining_Import!A1337)</f>
        <v/>
      </c>
      <c r="V1337" s="22" t="str">
        <f t="shared" si="418"/>
        <v/>
      </c>
      <c r="W1337" s="127" t="str">
        <f t="shared" si="419"/>
        <v/>
      </c>
      <c r="X1337" s="127" t="str">
        <f t="shared" si="420"/>
        <v/>
      </c>
      <c r="Y1337" s="127" t="str">
        <f t="shared" si="421"/>
        <v/>
      </c>
      <c r="Z1337" s="36" t="str">
        <f>IF(Mining_Import!B1337="","",Mining_Import!B1337)</f>
        <v/>
      </c>
      <c r="AA1337" s="184" t="str">
        <f>IF(Mining_Import!$C1337="","",Mining_Import!$C1337)</f>
        <v/>
      </c>
      <c r="AB1337" s="122" t="str">
        <f t="shared" si="422"/>
        <v/>
      </c>
      <c r="AC1337" s="122" t="str">
        <f>IF($Y1337&gt;Dashboard!$Q$19,$AB1337,"")</f>
        <v/>
      </c>
      <c r="AD1337" s="43" t="str">
        <f t="shared" si="423"/>
        <v/>
      </c>
      <c r="AE1337" s="36" t="str">
        <f>IF(Mining_Import!D1337="","",Mining_Import!D1337)</f>
        <v/>
      </c>
      <c r="AF1337" s="36" t="str">
        <f>IF(Mining_Import!E1337="","",Mining_Import!E1337)</f>
        <v/>
      </c>
      <c r="AG1337" s="36" t="str">
        <f>IF(Mining_Import!F1337="","",Mining_Import!F1337)</f>
        <v/>
      </c>
      <c r="AH1337" s="36" t="str">
        <f>IF(Mining_Import!G1337="","",Mining_Import!G1337)</f>
        <v/>
      </c>
      <c r="AI1337" s="36" t="str">
        <f>IF(Mining_Import!H1337="","",Mining_Import!H1337)</f>
        <v/>
      </c>
      <c r="AJ1337" s="36" t="str">
        <f>IF(Mining_Import!I1337="","",Mining_Import!I1337)</f>
        <v/>
      </c>
      <c r="BY1337" s="120" t="str">
        <f t="shared" si="411"/>
        <v/>
      </c>
      <c r="BZ1337" s="184" t="str">
        <f t="shared" si="424"/>
        <v/>
      </c>
      <c r="CA1337" s="37" t="str">
        <f>IFERROR(VLOOKUP($BY1337,Account_Value!$C$2:$F$2500,4,0),"")</f>
        <v/>
      </c>
      <c r="CB1337" s="43" t="str">
        <f t="shared" si="412"/>
        <v/>
      </c>
      <c r="CC1337" s="122" t="str">
        <f>IF($BZ1337="","",SUM($BZ$2:$BZ1337))</f>
        <v/>
      </c>
      <c r="CD1337" s="43" t="str">
        <f>IF($BZ1337="","",$BU$19*(SUM($BZ$2:$BZ1337)))</f>
        <v/>
      </c>
    </row>
    <row r="1338" spans="1:82">
      <c r="A1338" s="4" t="str">
        <f t="shared" si="413"/>
        <v/>
      </c>
      <c r="B1338" s="21" t="str">
        <f>IF(Investments_Import!A1338="","",Investments_Import!A1338)</f>
        <v/>
      </c>
      <c r="C1338" s="22" t="str">
        <f t="shared" si="406"/>
        <v/>
      </c>
      <c r="D1338" s="51" t="str">
        <f t="shared" si="414"/>
        <v/>
      </c>
      <c r="E1338" s="3" t="str">
        <f>IF(Investments_Import!B1338="","",Investments_Import!B1338)</f>
        <v/>
      </c>
      <c r="F1338" s="54" t="str">
        <f t="shared" si="415"/>
        <v xml:space="preserve"> </v>
      </c>
      <c r="G1338" s="54" t="str">
        <f>IF($B1338="","",COUNTIF($F$2:$F1338,$F1338))</f>
        <v/>
      </c>
      <c r="H1338" s="53" t="str">
        <f t="shared" si="416"/>
        <v xml:space="preserve">  </v>
      </c>
      <c r="I1338" s="3" t="str">
        <f>IF(Investments_Import!C1338="","",Investments_Import!C1338)</f>
        <v/>
      </c>
      <c r="J1338" s="108" t="str">
        <f>IF(Investments_Import!D1338="","",Investments_Import!D1338)</f>
        <v/>
      </c>
      <c r="K1338" s="108" t="str">
        <f t="shared" si="417"/>
        <v/>
      </c>
      <c r="L1338" s="47" t="str">
        <f>IF(Investments_Import!E1338="","",Investments_Import!E1338)</f>
        <v/>
      </c>
      <c r="M1338" s="47" t="str">
        <f t="shared" si="407"/>
        <v/>
      </c>
      <c r="N1338" s="31" t="str">
        <f>IF(Investments_Import!F1338="","",Investments_Import!F1338)</f>
        <v/>
      </c>
      <c r="O1338" s="31" t="str">
        <f t="shared" si="408"/>
        <v/>
      </c>
      <c r="P1338" s="3" t="str">
        <f>IF(Investments_Import!G1338="","",Investments_Import!G1338)</f>
        <v/>
      </c>
      <c r="Q1338" s="3" t="str">
        <f>IF(Investments_Import!H1338="","",Investments_Import!H1338)</f>
        <v/>
      </c>
      <c r="R1338" s="37" t="str">
        <f t="shared" si="409"/>
        <v/>
      </c>
      <c r="S1338" s="37" t="str">
        <f t="shared" si="410"/>
        <v/>
      </c>
      <c r="U1338" s="36" t="str">
        <f>IF(Mining_Import!A1338="","",Mining_Import!A1338)</f>
        <v/>
      </c>
      <c r="V1338" s="22" t="str">
        <f t="shared" si="418"/>
        <v/>
      </c>
      <c r="W1338" s="127" t="str">
        <f t="shared" si="419"/>
        <v/>
      </c>
      <c r="X1338" s="127" t="str">
        <f t="shared" si="420"/>
        <v/>
      </c>
      <c r="Y1338" s="127" t="str">
        <f t="shared" si="421"/>
        <v/>
      </c>
      <c r="Z1338" s="36" t="str">
        <f>IF(Mining_Import!B1338="","",Mining_Import!B1338)</f>
        <v/>
      </c>
      <c r="AA1338" s="184" t="str">
        <f>IF(Mining_Import!$C1338="","",Mining_Import!$C1338)</f>
        <v/>
      </c>
      <c r="AB1338" s="122" t="str">
        <f t="shared" si="422"/>
        <v/>
      </c>
      <c r="AC1338" s="122" t="str">
        <f>IF($Y1338&gt;Dashboard!$Q$19,$AB1338,"")</f>
        <v/>
      </c>
      <c r="AD1338" s="43" t="str">
        <f t="shared" si="423"/>
        <v/>
      </c>
      <c r="AE1338" s="36" t="str">
        <f>IF(Mining_Import!D1338="","",Mining_Import!D1338)</f>
        <v/>
      </c>
      <c r="AF1338" s="36" t="str">
        <f>IF(Mining_Import!E1338="","",Mining_Import!E1338)</f>
        <v/>
      </c>
      <c r="AG1338" s="36" t="str">
        <f>IF(Mining_Import!F1338="","",Mining_Import!F1338)</f>
        <v/>
      </c>
      <c r="AH1338" s="36" t="str">
        <f>IF(Mining_Import!G1338="","",Mining_Import!G1338)</f>
        <v/>
      </c>
      <c r="AI1338" s="36" t="str">
        <f>IF(Mining_Import!H1338="","",Mining_Import!H1338)</f>
        <v/>
      </c>
      <c r="AJ1338" s="36" t="str">
        <f>IF(Mining_Import!I1338="","",Mining_Import!I1338)</f>
        <v/>
      </c>
      <c r="BY1338" s="120" t="str">
        <f t="shared" si="411"/>
        <v/>
      </c>
      <c r="BZ1338" s="184" t="str">
        <f t="shared" si="424"/>
        <v/>
      </c>
      <c r="CA1338" s="37" t="str">
        <f>IFERROR(VLOOKUP($BY1338,Account_Value!$C$2:$F$2500,4,0),"")</f>
        <v/>
      </c>
      <c r="CB1338" s="43" t="str">
        <f t="shared" si="412"/>
        <v/>
      </c>
      <c r="CC1338" s="122" t="str">
        <f>IF($BZ1338="","",SUM($BZ$2:$BZ1338))</f>
        <v/>
      </c>
      <c r="CD1338" s="43" t="str">
        <f>IF($BZ1338="","",$BU$19*(SUM($BZ$2:$BZ1338)))</f>
        <v/>
      </c>
    </row>
    <row r="1339" spans="1:82">
      <c r="A1339" s="4" t="str">
        <f t="shared" si="413"/>
        <v/>
      </c>
      <c r="B1339" s="21" t="str">
        <f>IF(Investments_Import!A1339="","",Investments_Import!A1339)</f>
        <v/>
      </c>
      <c r="C1339" s="22" t="str">
        <f t="shared" si="406"/>
        <v/>
      </c>
      <c r="D1339" s="51" t="str">
        <f t="shared" si="414"/>
        <v/>
      </c>
      <c r="E1339" s="3" t="str">
        <f>IF(Investments_Import!B1339="","",Investments_Import!B1339)</f>
        <v/>
      </c>
      <c r="F1339" s="54" t="str">
        <f t="shared" si="415"/>
        <v xml:space="preserve"> </v>
      </c>
      <c r="G1339" s="54" t="str">
        <f>IF($B1339="","",COUNTIF($F$2:$F1339,$F1339))</f>
        <v/>
      </c>
      <c r="H1339" s="53" t="str">
        <f t="shared" si="416"/>
        <v xml:space="preserve">  </v>
      </c>
      <c r="I1339" s="3" t="str">
        <f>IF(Investments_Import!C1339="","",Investments_Import!C1339)</f>
        <v/>
      </c>
      <c r="J1339" s="108" t="str">
        <f>IF(Investments_Import!D1339="","",Investments_Import!D1339)</f>
        <v/>
      </c>
      <c r="K1339" s="108" t="str">
        <f t="shared" si="417"/>
        <v/>
      </c>
      <c r="L1339" s="47" t="str">
        <f>IF(Investments_Import!E1339="","",Investments_Import!E1339)</f>
        <v/>
      </c>
      <c r="M1339" s="47" t="str">
        <f t="shared" si="407"/>
        <v/>
      </c>
      <c r="N1339" s="31" t="str">
        <f>IF(Investments_Import!F1339="","",Investments_Import!F1339)</f>
        <v/>
      </c>
      <c r="O1339" s="31" t="str">
        <f t="shared" si="408"/>
        <v/>
      </c>
      <c r="P1339" s="3" t="str">
        <f>IF(Investments_Import!G1339="","",Investments_Import!G1339)</f>
        <v/>
      </c>
      <c r="Q1339" s="3" t="str">
        <f>IF(Investments_Import!H1339="","",Investments_Import!H1339)</f>
        <v/>
      </c>
      <c r="R1339" s="37" t="str">
        <f t="shared" si="409"/>
        <v/>
      </c>
      <c r="S1339" s="37" t="str">
        <f t="shared" si="410"/>
        <v/>
      </c>
      <c r="U1339" s="36" t="str">
        <f>IF(Mining_Import!A1339="","",Mining_Import!A1339)</f>
        <v/>
      </c>
      <c r="V1339" s="22" t="str">
        <f t="shared" si="418"/>
        <v/>
      </c>
      <c r="W1339" s="127" t="str">
        <f t="shared" si="419"/>
        <v/>
      </c>
      <c r="X1339" s="127" t="str">
        <f t="shared" si="420"/>
        <v/>
      </c>
      <c r="Y1339" s="127" t="str">
        <f t="shared" si="421"/>
        <v/>
      </c>
      <c r="Z1339" s="36" t="str">
        <f>IF(Mining_Import!B1339="","",Mining_Import!B1339)</f>
        <v/>
      </c>
      <c r="AA1339" s="184" t="str">
        <f>IF(Mining_Import!$C1339="","",Mining_Import!$C1339)</f>
        <v/>
      </c>
      <c r="AB1339" s="122" t="str">
        <f t="shared" si="422"/>
        <v/>
      </c>
      <c r="AC1339" s="122" t="str">
        <f>IF($Y1339&gt;Dashboard!$Q$19,$AB1339,"")</f>
        <v/>
      </c>
      <c r="AD1339" s="43" t="str">
        <f t="shared" si="423"/>
        <v/>
      </c>
      <c r="AE1339" s="36" t="str">
        <f>IF(Mining_Import!D1339="","",Mining_Import!D1339)</f>
        <v/>
      </c>
      <c r="AF1339" s="36" t="str">
        <f>IF(Mining_Import!E1339="","",Mining_Import!E1339)</f>
        <v/>
      </c>
      <c r="AG1339" s="36" t="str">
        <f>IF(Mining_Import!F1339="","",Mining_Import!F1339)</f>
        <v/>
      </c>
      <c r="AH1339" s="36" t="str">
        <f>IF(Mining_Import!G1339="","",Mining_Import!G1339)</f>
        <v/>
      </c>
      <c r="AI1339" s="36" t="str">
        <f>IF(Mining_Import!H1339="","",Mining_Import!H1339)</f>
        <v/>
      </c>
      <c r="AJ1339" s="36" t="str">
        <f>IF(Mining_Import!I1339="","",Mining_Import!I1339)</f>
        <v/>
      </c>
      <c r="BY1339" s="120" t="str">
        <f t="shared" si="411"/>
        <v/>
      </c>
      <c r="BZ1339" s="184" t="str">
        <f t="shared" si="424"/>
        <v/>
      </c>
      <c r="CA1339" s="37" t="str">
        <f>IFERROR(VLOOKUP($BY1339,Account_Value!$C$2:$F$2500,4,0),"")</f>
        <v/>
      </c>
      <c r="CB1339" s="43" t="str">
        <f t="shared" si="412"/>
        <v/>
      </c>
      <c r="CC1339" s="122" t="str">
        <f>IF($BZ1339="","",SUM($BZ$2:$BZ1339))</f>
        <v/>
      </c>
      <c r="CD1339" s="43" t="str">
        <f>IF($BZ1339="","",$BU$19*(SUM($BZ$2:$BZ1339)))</f>
        <v/>
      </c>
    </row>
    <row r="1340" spans="1:82">
      <c r="A1340" s="4" t="str">
        <f t="shared" si="413"/>
        <v/>
      </c>
      <c r="B1340" s="21" t="str">
        <f>IF(Investments_Import!A1340="","",Investments_Import!A1340)</f>
        <v/>
      </c>
      <c r="C1340" s="22" t="str">
        <f t="shared" si="406"/>
        <v/>
      </c>
      <c r="D1340" s="51" t="str">
        <f t="shared" si="414"/>
        <v/>
      </c>
      <c r="E1340" s="3" t="str">
        <f>IF(Investments_Import!B1340="","",Investments_Import!B1340)</f>
        <v/>
      </c>
      <c r="F1340" s="54" t="str">
        <f t="shared" si="415"/>
        <v xml:space="preserve"> </v>
      </c>
      <c r="G1340" s="54" t="str">
        <f>IF($B1340="","",COUNTIF($F$2:$F1340,$F1340))</f>
        <v/>
      </c>
      <c r="H1340" s="53" t="str">
        <f t="shared" si="416"/>
        <v xml:space="preserve">  </v>
      </c>
      <c r="I1340" s="3" t="str">
        <f>IF(Investments_Import!C1340="","",Investments_Import!C1340)</f>
        <v/>
      </c>
      <c r="J1340" s="108" t="str">
        <f>IF(Investments_Import!D1340="","",Investments_Import!D1340)</f>
        <v/>
      </c>
      <c r="K1340" s="108" t="str">
        <f t="shared" si="417"/>
        <v/>
      </c>
      <c r="L1340" s="47" t="str">
        <f>IF(Investments_Import!E1340="","",Investments_Import!E1340)</f>
        <v/>
      </c>
      <c r="M1340" s="47" t="str">
        <f t="shared" si="407"/>
        <v/>
      </c>
      <c r="N1340" s="31" t="str">
        <f>IF(Investments_Import!F1340="","",Investments_Import!F1340)</f>
        <v/>
      </c>
      <c r="O1340" s="31" t="str">
        <f t="shared" si="408"/>
        <v/>
      </c>
      <c r="P1340" s="3" t="str">
        <f>IF(Investments_Import!G1340="","",Investments_Import!G1340)</f>
        <v/>
      </c>
      <c r="Q1340" s="3" t="str">
        <f>IF(Investments_Import!H1340="","",Investments_Import!H1340)</f>
        <v/>
      </c>
      <c r="R1340" s="37" t="str">
        <f t="shared" si="409"/>
        <v/>
      </c>
      <c r="S1340" s="37" t="str">
        <f t="shared" si="410"/>
        <v/>
      </c>
      <c r="U1340" s="36" t="str">
        <f>IF(Mining_Import!A1340="","",Mining_Import!A1340)</f>
        <v/>
      </c>
      <c r="V1340" s="22" t="str">
        <f t="shared" si="418"/>
        <v/>
      </c>
      <c r="W1340" s="127" t="str">
        <f t="shared" si="419"/>
        <v/>
      </c>
      <c r="X1340" s="127" t="str">
        <f t="shared" si="420"/>
        <v/>
      </c>
      <c r="Y1340" s="127" t="str">
        <f t="shared" si="421"/>
        <v/>
      </c>
      <c r="Z1340" s="36" t="str">
        <f>IF(Mining_Import!B1340="","",Mining_Import!B1340)</f>
        <v/>
      </c>
      <c r="AA1340" s="184" t="str">
        <f>IF(Mining_Import!$C1340="","",Mining_Import!$C1340)</f>
        <v/>
      </c>
      <c r="AB1340" s="122" t="str">
        <f t="shared" si="422"/>
        <v/>
      </c>
      <c r="AC1340" s="122" t="str">
        <f>IF($Y1340&gt;Dashboard!$Q$19,$AB1340,"")</f>
        <v/>
      </c>
      <c r="AD1340" s="43" t="str">
        <f t="shared" si="423"/>
        <v/>
      </c>
      <c r="AE1340" s="36" t="str">
        <f>IF(Mining_Import!D1340="","",Mining_Import!D1340)</f>
        <v/>
      </c>
      <c r="AF1340" s="36" t="str">
        <f>IF(Mining_Import!E1340="","",Mining_Import!E1340)</f>
        <v/>
      </c>
      <c r="AG1340" s="36" t="str">
        <f>IF(Mining_Import!F1340="","",Mining_Import!F1340)</f>
        <v/>
      </c>
      <c r="AH1340" s="36" t="str">
        <f>IF(Mining_Import!G1340="","",Mining_Import!G1340)</f>
        <v/>
      </c>
      <c r="AI1340" s="36" t="str">
        <f>IF(Mining_Import!H1340="","",Mining_Import!H1340)</f>
        <v/>
      </c>
      <c r="AJ1340" s="36" t="str">
        <f>IF(Mining_Import!I1340="","",Mining_Import!I1340)</f>
        <v/>
      </c>
      <c r="BY1340" s="120" t="str">
        <f t="shared" si="411"/>
        <v/>
      </c>
      <c r="BZ1340" s="184" t="str">
        <f t="shared" si="424"/>
        <v/>
      </c>
      <c r="CA1340" s="37" t="str">
        <f>IFERROR(VLOOKUP($BY1340,Account_Value!$C$2:$F$2500,4,0),"")</f>
        <v/>
      </c>
      <c r="CB1340" s="43" t="str">
        <f t="shared" si="412"/>
        <v/>
      </c>
      <c r="CC1340" s="122" t="str">
        <f>IF($BZ1340="","",SUM($BZ$2:$BZ1340))</f>
        <v/>
      </c>
      <c r="CD1340" s="43" t="str">
        <f>IF($BZ1340="","",$BU$19*(SUM($BZ$2:$BZ1340)))</f>
        <v/>
      </c>
    </row>
    <row r="1341" spans="1:82">
      <c r="A1341" s="4" t="str">
        <f t="shared" si="413"/>
        <v/>
      </c>
      <c r="B1341" s="21" t="str">
        <f>IF(Investments_Import!A1341="","",Investments_Import!A1341)</f>
        <v/>
      </c>
      <c r="C1341" s="22" t="str">
        <f t="shared" si="406"/>
        <v/>
      </c>
      <c r="D1341" s="51" t="str">
        <f t="shared" si="414"/>
        <v/>
      </c>
      <c r="E1341" s="3" t="str">
        <f>IF(Investments_Import!B1341="","",Investments_Import!B1341)</f>
        <v/>
      </c>
      <c r="F1341" s="54" t="str">
        <f t="shared" si="415"/>
        <v xml:space="preserve"> </v>
      </c>
      <c r="G1341" s="54" t="str">
        <f>IF($B1341="","",COUNTIF($F$2:$F1341,$F1341))</f>
        <v/>
      </c>
      <c r="H1341" s="53" t="str">
        <f t="shared" si="416"/>
        <v xml:space="preserve">  </v>
      </c>
      <c r="I1341" s="3" t="str">
        <f>IF(Investments_Import!C1341="","",Investments_Import!C1341)</f>
        <v/>
      </c>
      <c r="J1341" s="108" t="str">
        <f>IF(Investments_Import!D1341="","",Investments_Import!D1341)</f>
        <v/>
      </c>
      <c r="K1341" s="108" t="str">
        <f t="shared" si="417"/>
        <v/>
      </c>
      <c r="L1341" s="47" t="str">
        <f>IF(Investments_Import!E1341="","",Investments_Import!E1341)</f>
        <v/>
      </c>
      <c r="M1341" s="47" t="str">
        <f t="shared" si="407"/>
        <v/>
      </c>
      <c r="N1341" s="31" t="str">
        <f>IF(Investments_Import!F1341="","",Investments_Import!F1341)</f>
        <v/>
      </c>
      <c r="O1341" s="31" t="str">
        <f t="shared" si="408"/>
        <v/>
      </c>
      <c r="P1341" s="3" t="str">
        <f>IF(Investments_Import!G1341="","",Investments_Import!G1341)</f>
        <v/>
      </c>
      <c r="Q1341" s="3" t="str">
        <f>IF(Investments_Import!H1341="","",Investments_Import!H1341)</f>
        <v/>
      </c>
      <c r="R1341" s="37" t="str">
        <f t="shared" si="409"/>
        <v/>
      </c>
      <c r="S1341" s="37" t="str">
        <f t="shared" si="410"/>
        <v/>
      </c>
      <c r="U1341" s="36" t="str">
        <f>IF(Mining_Import!A1341="","",Mining_Import!A1341)</f>
        <v/>
      </c>
      <c r="V1341" s="22" t="str">
        <f t="shared" si="418"/>
        <v/>
      </c>
      <c r="W1341" s="127" t="str">
        <f t="shared" si="419"/>
        <v/>
      </c>
      <c r="X1341" s="127" t="str">
        <f t="shared" si="420"/>
        <v/>
      </c>
      <c r="Y1341" s="127" t="str">
        <f t="shared" si="421"/>
        <v/>
      </c>
      <c r="Z1341" s="36" t="str">
        <f>IF(Mining_Import!B1341="","",Mining_Import!B1341)</f>
        <v/>
      </c>
      <c r="AA1341" s="184" t="str">
        <f>IF(Mining_Import!$C1341="","",Mining_Import!$C1341)</f>
        <v/>
      </c>
      <c r="AB1341" s="122" t="str">
        <f t="shared" si="422"/>
        <v/>
      </c>
      <c r="AC1341" s="122" t="str">
        <f>IF($Y1341&gt;Dashboard!$Q$19,$AB1341,"")</f>
        <v/>
      </c>
      <c r="AD1341" s="43" t="str">
        <f t="shared" si="423"/>
        <v/>
      </c>
      <c r="AE1341" s="36" t="str">
        <f>IF(Mining_Import!D1341="","",Mining_Import!D1341)</f>
        <v/>
      </c>
      <c r="AF1341" s="36" t="str">
        <f>IF(Mining_Import!E1341="","",Mining_Import!E1341)</f>
        <v/>
      </c>
      <c r="AG1341" s="36" t="str">
        <f>IF(Mining_Import!F1341="","",Mining_Import!F1341)</f>
        <v/>
      </c>
      <c r="AH1341" s="36" t="str">
        <f>IF(Mining_Import!G1341="","",Mining_Import!G1341)</f>
        <v/>
      </c>
      <c r="AI1341" s="36" t="str">
        <f>IF(Mining_Import!H1341="","",Mining_Import!H1341)</f>
        <v/>
      </c>
      <c r="AJ1341" s="36" t="str">
        <f>IF(Mining_Import!I1341="","",Mining_Import!I1341)</f>
        <v/>
      </c>
      <c r="BY1341" s="120" t="str">
        <f t="shared" si="411"/>
        <v/>
      </c>
      <c r="BZ1341" s="184" t="str">
        <f t="shared" si="424"/>
        <v/>
      </c>
      <c r="CA1341" s="37" t="str">
        <f>IFERROR(VLOOKUP($BY1341,Account_Value!$C$2:$F$2500,4,0),"")</f>
        <v/>
      </c>
      <c r="CB1341" s="43" t="str">
        <f t="shared" si="412"/>
        <v/>
      </c>
      <c r="CC1341" s="122" t="str">
        <f>IF($BZ1341="","",SUM($BZ$2:$BZ1341))</f>
        <v/>
      </c>
      <c r="CD1341" s="43" t="str">
        <f>IF($BZ1341="","",$BU$19*(SUM($BZ$2:$BZ1341)))</f>
        <v/>
      </c>
    </row>
    <row r="1342" spans="1:82">
      <c r="A1342" s="4" t="str">
        <f t="shared" si="413"/>
        <v/>
      </c>
      <c r="B1342" s="21" t="str">
        <f>IF(Investments_Import!A1342="","",Investments_Import!A1342)</f>
        <v/>
      </c>
      <c r="C1342" s="22" t="str">
        <f t="shared" si="406"/>
        <v/>
      </c>
      <c r="D1342" s="51" t="str">
        <f t="shared" si="414"/>
        <v/>
      </c>
      <c r="E1342" s="3" t="str">
        <f>IF(Investments_Import!B1342="","",Investments_Import!B1342)</f>
        <v/>
      </c>
      <c r="F1342" s="54" t="str">
        <f t="shared" si="415"/>
        <v xml:space="preserve"> </v>
      </c>
      <c r="G1342" s="54" t="str">
        <f>IF($B1342="","",COUNTIF($F$2:$F1342,$F1342))</f>
        <v/>
      </c>
      <c r="H1342" s="53" t="str">
        <f t="shared" si="416"/>
        <v xml:space="preserve">  </v>
      </c>
      <c r="I1342" s="3" t="str">
        <f>IF(Investments_Import!C1342="","",Investments_Import!C1342)</f>
        <v/>
      </c>
      <c r="J1342" s="108" t="str">
        <f>IF(Investments_Import!D1342="","",Investments_Import!D1342)</f>
        <v/>
      </c>
      <c r="K1342" s="108" t="str">
        <f t="shared" si="417"/>
        <v/>
      </c>
      <c r="L1342" s="47" t="str">
        <f>IF(Investments_Import!E1342="","",Investments_Import!E1342)</f>
        <v/>
      </c>
      <c r="M1342" s="47" t="str">
        <f t="shared" si="407"/>
        <v/>
      </c>
      <c r="N1342" s="31" t="str">
        <f>IF(Investments_Import!F1342="","",Investments_Import!F1342)</f>
        <v/>
      </c>
      <c r="O1342" s="31" t="str">
        <f t="shared" si="408"/>
        <v/>
      </c>
      <c r="P1342" s="3" t="str">
        <f>IF(Investments_Import!G1342="","",Investments_Import!G1342)</f>
        <v/>
      </c>
      <c r="Q1342" s="3" t="str">
        <f>IF(Investments_Import!H1342="","",Investments_Import!H1342)</f>
        <v/>
      </c>
      <c r="R1342" s="37" t="str">
        <f t="shared" si="409"/>
        <v/>
      </c>
      <c r="S1342" s="37" t="str">
        <f t="shared" si="410"/>
        <v/>
      </c>
      <c r="U1342" s="36" t="str">
        <f>IF(Mining_Import!A1342="","",Mining_Import!A1342)</f>
        <v/>
      </c>
      <c r="V1342" s="22" t="str">
        <f t="shared" si="418"/>
        <v/>
      </c>
      <c r="W1342" s="127" t="str">
        <f t="shared" si="419"/>
        <v/>
      </c>
      <c r="X1342" s="127" t="str">
        <f t="shared" si="420"/>
        <v/>
      </c>
      <c r="Y1342" s="127" t="str">
        <f t="shared" si="421"/>
        <v/>
      </c>
      <c r="Z1342" s="36" t="str">
        <f>IF(Mining_Import!B1342="","",Mining_Import!B1342)</f>
        <v/>
      </c>
      <c r="AA1342" s="184" t="str">
        <f>IF(Mining_Import!$C1342="","",Mining_Import!$C1342)</f>
        <v/>
      </c>
      <c r="AB1342" s="122" t="str">
        <f t="shared" si="422"/>
        <v/>
      </c>
      <c r="AC1342" s="122" t="str">
        <f>IF($Y1342&gt;Dashboard!$Q$19,$AB1342,"")</f>
        <v/>
      </c>
      <c r="AD1342" s="43" t="str">
        <f t="shared" si="423"/>
        <v/>
      </c>
      <c r="AE1342" s="36" t="str">
        <f>IF(Mining_Import!D1342="","",Mining_Import!D1342)</f>
        <v/>
      </c>
      <c r="AF1342" s="36" t="str">
        <f>IF(Mining_Import!E1342="","",Mining_Import!E1342)</f>
        <v/>
      </c>
      <c r="AG1342" s="36" t="str">
        <f>IF(Mining_Import!F1342="","",Mining_Import!F1342)</f>
        <v/>
      </c>
      <c r="AH1342" s="36" t="str">
        <f>IF(Mining_Import!G1342="","",Mining_Import!G1342)</f>
        <v/>
      </c>
      <c r="AI1342" s="36" t="str">
        <f>IF(Mining_Import!H1342="","",Mining_Import!H1342)</f>
        <v/>
      </c>
      <c r="AJ1342" s="36" t="str">
        <f>IF(Mining_Import!I1342="","",Mining_Import!I1342)</f>
        <v/>
      </c>
      <c r="BY1342" s="120" t="str">
        <f t="shared" si="411"/>
        <v/>
      </c>
      <c r="BZ1342" s="184" t="str">
        <f t="shared" si="424"/>
        <v/>
      </c>
      <c r="CA1342" s="37" t="str">
        <f>IFERROR(VLOOKUP($BY1342,Account_Value!$C$2:$F$2500,4,0),"")</f>
        <v/>
      </c>
      <c r="CB1342" s="43" t="str">
        <f t="shared" si="412"/>
        <v/>
      </c>
      <c r="CC1342" s="122" t="str">
        <f>IF($BZ1342="","",SUM($BZ$2:$BZ1342))</f>
        <v/>
      </c>
      <c r="CD1342" s="43" t="str">
        <f>IF($BZ1342="","",$BU$19*(SUM($BZ$2:$BZ1342)))</f>
        <v/>
      </c>
    </row>
    <row r="1343" spans="1:82">
      <c r="A1343" s="4" t="str">
        <f t="shared" si="413"/>
        <v/>
      </c>
      <c r="B1343" s="21" t="str">
        <f>IF(Investments_Import!A1343="","",Investments_Import!A1343)</f>
        <v/>
      </c>
      <c r="C1343" s="22" t="str">
        <f t="shared" si="406"/>
        <v/>
      </c>
      <c r="D1343" s="51" t="str">
        <f t="shared" si="414"/>
        <v/>
      </c>
      <c r="E1343" s="3" t="str">
        <f>IF(Investments_Import!B1343="","",Investments_Import!B1343)</f>
        <v/>
      </c>
      <c r="F1343" s="54" t="str">
        <f t="shared" si="415"/>
        <v xml:space="preserve"> </v>
      </c>
      <c r="G1343" s="54" t="str">
        <f>IF($B1343="","",COUNTIF($F$2:$F1343,$F1343))</f>
        <v/>
      </c>
      <c r="H1343" s="53" t="str">
        <f t="shared" si="416"/>
        <v xml:space="preserve">  </v>
      </c>
      <c r="I1343" s="3" t="str">
        <f>IF(Investments_Import!C1343="","",Investments_Import!C1343)</f>
        <v/>
      </c>
      <c r="J1343" s="108" t="str">
        <f>IF(Investments_Import!D1343="","",Investments_Import!D1343)</f>
        <v/>
      </c>
      <c r="K1343" s="108" t="str">
        <f t="shared" si="417"/>
        <v/>
      </c>
      <c r="L1343" s="47" t="str">
        <f>IF(Investments_Import!E1343="","",Investments_Import!E1343)</f>
        <v/>
      </c>
      <c r="M1343" s="47" t="str">
        <f t="shared" si="407"/>
        <v/>
      </c>
      <c r="N1343" s="31" t="str">
        <f>IF(Investments_Import!F1343="","",Investments_Import!F1343)</f>
        <v/>
      </c>
      <c r="O1343" s="31" t="str">
        <f t="shared" si="408"/>
        <v/>
      </c>
      <c r="P1343" s="3" t="str">
        <f>IF(Investments_Import!G1343="","",Investments_Import!G1343)</f>
        <v/>
      </c>
      <c r="Q1343" s="3" t="str">
        <f>IF(Investments_Import!H1343="","",Investments_Import!H1343)</f>
        <v/>
      </c>
      <c r="R1343" s="37" t="str">
        <f t="shared" si="409"/>
        <v/>
      </c>
      <c r="S1343" s="37" t="str">
        <f t="shared" si="410"/>
        <v/>
      </c>
      <c r="U1343" s="36" t="str">
        <f>IF(Mining_Import!A1343="","",Mining_Import!A1343)</f>
        <v/>
      </c>
      <c r="V1343" s="22" t="str">
        <f t="shared" si="418"/>
        <v/>
      </c>
      <c r="W1343" s="127" t="str">
        <f t="shared" si="419"/>
        <v/>
      </c>
      <c r="X1343" s="127" t="str">
        <f t="shared" si="420"/>
        <v/>
      </c>
      <c r="Y1343" s="127" t="str">
        <f t="shared" si="421"/>
        <v/>
      </c>
      <c r="Z1343" s="36" t="str">
        <f>IF(Mining_Import!B1343="","",Mining_Import!B1343)</f>
        <v/>
      </c>
      <c r="AA1343" s="184" t="str">
        <f>IF(Mining_Import!$C1343="","",Mining_Import!$C1343)</f>
        <v/>
      </c>
      <c r="AB1343" s="122" t="str">
        <f t="shared" si="422"/>
        <v/>
      </c>
      <c r="AC1343" s="122" t="str">
        <f>IF($Y1343&gt;Dashboard!$Q$19,$AB1343,"")</f>
        <v/>
      </c>
      <c r="AD1343" s="43" t="str">
        <f t="shared" si="423"/>
        <v/>
      </c>
      <c r="AE1343" s="36" t="str">
        <f>IF(Mining_Import!D1343="","",Mining_Import!D1343)</f>
        <v/>
      </c>
      <c r="AF1343" s="36" t="str">
        <f>IF(Mining_Import!E1343="","",Mining_Import!E1343)</f>
        <v/>
      </c>
      <c r="AG1343" s="36" t="str">
        <f>IF(Mining_Import!F1343="","",Mining_Import!F1343)</f>
        <v/>
      </c>
      <c r="AH1343" s="36" t="str">
        <f>IF(Mining_Import!G1343="","",Mining_Import!G1343)</f>
        <v/>
      </c>
      <c r="AI1343" s="36" t="str">
        <f>IF(Mining_Import!H1343="","",Mining_Import!H1343)</f>
        <v/>
      </c>
      <c r="AJ1343" s="36" t="str">
        <f>IF(Mining_Import!I1343="","",Mining_Import!I1343)</f>
        <v/>
      </c>
      <c r="BY1343" s="120" t="str">
        <f t="shared" si="411"/>
        <v/>
      </c>
      <c r="BZ1343" s="184" t="str">
        <f t="shared" si="424"/>
        <v/>
      </c>
      <c r="CA1343" s="37" t="str">
        <f>IFERROR(VLOOKUP($BY1343,Account_Value!$C$2:$F$2500,4,0),"")</f>
        <v/>
      </c>
      <c r="CB1343" s="43" t="str">
        <f t="shared" si="412"/>
        <v/>
      </c>
      <c r="CC1343" s="122" t="str">
        <f>IF($BZ1343="","",SUM($BZ$2:$BZ1343))</f>
        <v/>
      </c>
      <c r="CD1343" s="43" t="str">
        <f>IF($BZ1343="","",$BU$19*(SUM($BZ$2:$BZ1343)))</f>
        <v/>
      </c>
    </row>
    <row r="1344" spans="1:82">
      <c r="A1344" s="4" t="str">
        <f t="shared" si="413"/>
        <v/>
      </c>
      <c r="B1344" s="21" t="str">
        <f>IF(Investments_Import!A1344="","",Investments_Import!A1344)</f>
        <v/>
      </c>
      <c r="C1344" s="22" t="str">
        <f t="shared" si="406"/>
        <v/>
      </c>
      <c r="D1344" s="51" t="str">
        <f t="shared" si="414"/>
        <v/>
      </c>
      <c r="E1344" s="3" t="str">
        <f>IF(Investments_Import!B1344="","",Investments_Import!B1344)</f>
        <v/>
      </c>
      <c r="F1344" s="54" t="str">
        <f t="shared" si="415"/>
        <v xml:space="preserve"> </v>
      </c>
      <c r="G1344" s="54" t="str">
        <f>IF($B1344="","",COUNTIF($F$2:$F1344,$F1344))</f>
        <v/>
      </c>
      <c r="H1344" s="53" t="str">
        <f t="shared" si="416"/>
        <v xml:space="preserve">  </v>
      </c>
      <c r="I1344" s="3" t="str">
        <f>IF(Investments_Import!C1344="","",Investments_Import!C1344)</f>
        <v/>
      </c>
      <c r="J1344" s="108" t="str">
        <f>IF(Investments_Import!D1344="","",Investments_Import!D1344)</f>
        <v/>
      </c>
      <c r="K1344" s="108" t="str">
        <f t="shared" si="417"/>
        <v/>
      </c>
      <c r="L1344" s="47" t="str">
        <f>IF(Investments_Import!E1344="","",Investments_Import!E1344)</f>
        <v/>
      </c>
      <c r="M1344" s="47" t="str">
        <f t="shared" si="407"/>
        <v/>
      </c>
      <c r="N1344" s="31" t="str">
        <f>IF(Investments_Import!F1344="","",Investments_Import!F1344)</f>
        <v/>
      </c>
      <c r="O1344" s="31" t="str">
        <f t="shared" si="408"/>
        <v/>
      </c>
      <c r="P1344" s="3" t="str">
        <f>IF(Investments_Import!G1344="","",Investments_Import!G1344)</f>
        <v/>
      </c>
      <c r="Q1344" s="3" t="str">
        <f>IF(Investments_Import!H1344="","",Investments_Import!H1344)</f>
        <v/>
      </c>
      <c r="R1344" s="37" t="str">
        <f t="shared" si="409"/>
        <v/>
      </c>
      <c r="S1344" s="37" t="str">
        <f t="shared" si="410"/>
        <v/>
      </c>
      <c r="U1344" s="36" t="str">
        <f>IF(Mining_Import!A1344="","",Mining_Import!A1344)</f>
        <v/>
      </c>
      <c r="V1344" s="22" t="str">
        <f t="shared" si="418"/>
        <v/>
      </c>
      <c r="W1344" s="127" t="str">
        <f t="shared" si="419"/>
        <v/>
      </c>
      <c r="X1344" s="127" t="str">
        <f t="shared" si="420"/>
        <v/>
      </c>
      <c r="Y1344" s="127" t="str">
        <f t="shared" si="421"/>
        <v/>
      </c>
      <c r="Z1344" s="36" t="str">
        <f>IF(Mining_Import!B1344="","",Mining_Import!B1344)</f>
        <v/>
      </c>
      <c r="AA1344" s="184" t="str">
        <f>IF(Mining_Import!$C1344="","",Mining_Import!$C1344)</f>
        <v/>
      </c>
      <c r="AB1344" s="122" t="str">
        <f t="shared" si="422"/>
        <v/>
      </c>
      <c r="AC1344" s="122" t="str">
        <f>IF($Y1344&gt;Dashboard!$Q$19,$AB1344,"")</f>
        <v/>
      </c>
      <c r="AD1344" s="43" t="str">
        <f t="shared" si="423"/>
        <v/>
      </c>
      <c r="AE1344" s="36" t="str">
        <f>IF(Mining_Import!D1344="","",Mining_Import!D1344)</f>
        <v/>
      </c>
      <c r="AF1344" s="36" t="str">
        <f>IF(Mining_Import!E1344="","",Mining_Import!E1344)</f>
        <v/>
      </c>
      <c r="AG1344" s="36" t="str">
        <f>IF(Mining_Import!F1344="","",Mining_Import!F1344)</f>
        <v/>
      </c>
      <c r="AH1344" s="36" t="str">
        <f>IF(Mining_Import!G1344="","",Mining_Import!G1344)</f>
        <v/>
      </c>
      <c r="AI1344" s="36" t="str">
        <f>IF(Mining_Import!H1344="","",Mining_Import!H1344)</f>
        <v/>
      </c>
      <c r="AJ1344" s="36" t="str">
        <f>IF(Mining_Import!I1344="","",Mining_Import!I1344)</f>
        <v/>
      </c>
      <c r="BY1344" s="120" t="str">
        <f t="shared" si="411"/>
        <v/>
      </c>
      <c r="BZ1344" s="184" t="str">
        <f t="shared" si="424"/>
        <v/>
      </c>
      <c r="CA1344" s="37" t="str">
        <f>IFERROR(VLOOKUP($BY1344,Account_Value!$C$2:$F$2500,4,0),"")</f>
        <v/>
      </c>
      <c r="CB1344" s="43" t="str">
        <f t="shared" si="412"/>
        <v/>
      </c>
      <c r="CC1344" s="122" t="str">
        <f>IF($BZ1344="","",SUM($BZ$2:$BZ1344))</f>
        <v/>
      </c>
      <c r="CD1344" s="43" t="str">
        <f>IF($BZ1344="","",$BU$19*(SUM($BZ$2:$BZ1344)))</f>
        <v/>
      </c>
    </row>
    <row r="1345" spans="1:82">
      <c r="A1345" s="4" t="str">
        <f t="shared" si="413"/>
        <v/>
      </c>
      <c r="B1345" s="21" t="str">
        <f>IF(Investments_Import!A1345="","",Investments_Import!A1345)</f>
        <v/>
      </c>
      <c r="C1345" s="22" t="str">
        <f t="shared" si="406"/>
        <v/>
      </c>
      <c r="D1345" s="51" t="str">
        <f t="shared" si="414"/>
        <v/>
      </c>
      <c r="E1345" s="3" t="str">
        <f>IF(Investments_Import!B1345="","",Investments_Import!B1345)</f>
        <v/>
      </c>
      <c r="F1345" s="54" t="str">
        <f t="shared" si="415"/>
        <v xml:space="preserve"> </v>
      </c>
      <c r="G1345" s="54" t="str">
        <f>IF($B1345="","",COUNTIF($F$2:$F1345,$F1345))</f>
        <v/>
      </c>
      <c r="H1345" s="53" t="str">
        <f t="shared" si="416"/>
        <v xml:space="preserve">  </v>
      </c>
      <c r="I1345" s="3" t="str">
        <f>IF(Investments_Import!C1345="","",Investments_Import!C1345)</f>
        <v/>
      </c>
      <c r="J1345" s="108" t="str">
        <f>IF(Investments_Import!D1345="","",Investments_Import!D1345)</f>
        <v/>
      </c>
      <c r="K1345" s="108" t="str">
        <f t="shared" si="417"/>
        <v/>
      </c>
      <c r="L1345" s="47" t="str">
        <f>IF(Investments_Import!E1345="","",Investments_Import!E1345)</f>
        <v/>
      </c>
      <c r="M1345" s="47" t="str">
        <f t="shared" si="407"/>
        <v/>
      </c>
      <c r="N1345" s="31" t="str">
        <f>IF(Investments_Import!F1345="","",Investments_Import!F1345)</f>
        <v/>
      </c>
      <c r="O1345" s="31" t="str">
        <f t="shared" si="408"/>
        <v/>
      </c>
      <c r="P1345" s="3" t="str">
        <f>IF(Investments_Import!G1345="","",Investments_Import!G1345)</f>
        <v/>
      </c>
      <c r="Q1345" s="3" t="str">
        <f>IF(Investments_Import!H1345="","",Investments_Import!H1345)</f>
        <v/>
      </c>
      <c r="R1345" s="37" t="str">
        <f t="shared" si="409"/>
        <v/>
      </c>
      <c r="S1345" s="37" t="str">
        <f t="shared" si="410"/>
        <v/>
      </c>
      <c r="U1345" s="36" t="str">
        <f>IF(Mining_Import!A1345="","",Mining_Import!A1345)</f>
        <v/>
      </c>
      <c r="V1345" s="22" t="str">
        <f t="shared" si="418"/>
        <v/>
      </c>
      <c r="W1345" s="127" t="str">
        <f t="shared" si="419"/>
        <v/>
      </c>
      <c r="X1345" s="127" t="str">
        <f t="shared" si="420"/>
        <v/>
      </c>
      <c r="Y1345" s="127" t="str">
        <f t="shared" si="421"/>
        <v/>
      </c>
      <c r="Z1345" s="36" t="str">
        <f>IF(Mining_Import!B1345="","",Mining_Import!B1345)</f>
        <v/>
      </c>
      <c r="AA1345" s="184" t="str">
        <f>IF(Mining_Import!$C1345="","",Mining_Import!$C1345)</f>
        <v/>
      </c>
      <c r="AB1345" s="122" t="str">
        <f t="shared" si="422"/>
        <v/>
      </c>
      <c r="AC1345" s="122" t="str">
        <f>IF($Y1345&gt;Dashboard!$Q$19,$AB1345,"")</f>
        <v/>
      </c>
      <c r="AD1345" s="43" t="str">
        <f t="shared" si="423"/>
        <v/>
      </c>
      <c r="AE1345" s="36" t="str">
        <f>IF(Mining_Import!D1345="","",Mining_Import!D1345)</f>
        <v/>
      </c>
      <c r="AF1345" s="36" t="str">
        <f>IF(Mining_Import!E1345="","",Mining_Import!E1345)</f>
        <v/>
      </c>
      <c r="AG1345" s="36" t="str">
        <f>IF(Mining_Import!F1345="","",Mining_Import!F1345)</f>
        <v/>
      </c>
      <c r="AH1345" s="36" t="str">
        <f>IF(Mining_Import!G1345="","",Mining_Import!G1345)</f>
        <v/>
      </c>
      <c r="AI1345" s="36" t="str">
        <f>IF(Mining_Import!H1345="","",Mining_Import!H1345)</f>
        <v/>
      </c>
      <c r="AJ1345" s="36" t="str">
        <f>IF(Mining_Import!I1345="","",Mining_Import!I1345)</f>
        <v/>
      </c>
      <c r="BY1345" s="120" t="str">
        <f t="shared" si="411"/>
        <v/>
      </c>
      <c r="BZ1345" s="184" t="str">
        <f t="shared" si="424"/>
        <v/>
      </c>
      <c r="CA1345" s="37" t="str">
        <f>IFERROR(VLOOKUP($BY1345,Account_Value!$C$2:$F$2500,4,0),"")</f>
        <v/>
      </c>
      <c r="CB1345" s="43" t="str">
        <f t="shared" si="412"/>
        <v/>
      </c>
      <c r="CC1345" s="122" t="str">
        <f>IF($BZ1345="","",SUM($BZ$2:$BZ1345))</f>
        <v/>
      </c>
      <c r="CD1345" s="43" t="str">
        <f>IF($BZ1345="","",$BU$19*(SUM($BZ$2:$BZ1345)))</f>
        <v/>
      </c>
    </row>
    <row r="1346" spans="1:82">
      <c r="A1346" s="4" t="str">
        <f t="shared" si="413"/>
        <v/>
      </c>
      <c r="B1346" s="21" t="str">
        <f>IF(Investments_Import!A1346="","",Investments_Import!A1346)</f>
        <v/>
      </c>
      <c r="C1346" s="22" t="str">
        <f t="shared" ref="C1346:C1409" si="425">IF(B1346="","",B1346*1)</f>
        <v/>
      </c>
      <c r="D1346" s="51" t="str">
        <f t="shared" si="414"/>
        <v/>
      </c>
      <c r="E1346" s="3" t="str">
        <f>IF(Investments_Import!B1346="","",Investments_Import!B1346)</f>
        <v/>
      </c>
      <c r="F1346" s="54" t="str">
        <f t="shared" si="415"/>
        <v xml:space="preserve"> </v>
      </c>
      <c r="G1346" s="54" t="str">
        <f>IF($B1346="","",COUNTIF($F$2:$F1346,$F1346))</f>
        <v/>
      </c>
      <c r="H1346" s="53" t="str">
        <f t="shared" si="416"/>
        <v xml:space="preserve">  </v>
      </c>
      <c r="I1346" s="3" t="str">
        <f>IF(Investments_Import!C1346="","",Investments_Import!C1346)</f>
        <v/>
      </c>
      <c r="J1346" s="108" t="str">
        <f>IF(Investments_Import!D1346="","",Investments_Import!D1346)</f>
        <v/>
      </c>
      <c r="K1346" s="108" t="str">
        <f t="shared" si="417"/>
        <v/>
      </c>
      <c r="L1346" s="47" t="str">
        <f>IF(Investments_Import!E1346="","",Investments_Import!E1346)</f>
        <v/>
      </c>
      <c r="M1346" s="47" t="str">
        <f t="shared" ref="M1346:M1409" si="426">IF($L1346="","",$L1346*1)</f>
        <v/>
      </c>
      <c r="N1346" s="31" t="str">
        <f>IF(Investments_Import!F1346="","",Investments_Import!F1346)</f>
        <v/>
      </c>
      <c r="O1346" s="31" t="str">
        <f t="shared" ref="O1346:O1409" si="427">IF($N1346="","",$N1346*1)</f>
        <v/>
      </c>
      <c r="P1346" s="3" t="str">
        <f>IF(Investments_Import!G1346="","",Investments_Import!G1346)</f>
        <v/>
      </c>
      <c r="Q1346" s="3" t="str">
        <f>IF(Investments_Import!H1346="","",Investments_Import!H1346)</f>
        <v/>
      </c>
      <c r="R1346" s="37" t="str">
        <f t="shared" ref="R1346:R1409" si="428">IF($Q1346="","",IF($Q1346="USD",$P1346,$P1346*$J1346))</f>
        <v/>
      </c>
      <c r="S1346" s="37" t="str">
        <f t="shared" ref="S1346:S1409" si="429">IF($R1346="","",$R1346*1)</f>
        <v/>
      </c>
      <c r="U1346" s="36" t="str">
        <f>IF(Mining_Import!A1346="","",Mining_Import!A1346)</f>
        <v/>
      </c>
      <c r="V1346" s="22" t="str">
        <f t="shared" si="418"/>
        <v/>
      </c>
      <c r="W1346" s="127" t="str">
        <f t="shared" si="419"/>
        <v/>
      </c>
      <c r="X1346" s="127" t="str">
        <f t="shared" si="420"/>
        <v/>
      </c>
      <c r="Y1346" s="127" t="str">
        <f t="shared" si="421"/>
        <v/>
      </c>
      <c r="Z1346" s="36" t="str">
        <f>IF(Mining_Import!B1346="","",Mining_Import!B1346)</f>
        <v/>
      </c>
      <c r="AA1346" s="184" t="str">
        <f>IF(Mining_Import!$C1346="","",Mining_Import!$C1346)</f>
        <v/>
      </c>
      <c r="AB1346" s="122" t="str">
        <f t="shared" si="422"/>
        <v/>
      </c>
      <c r="AC1346" s="122" t="str">
        <f>IF($Y1346&gt;Dashboard!$Q$19,$AB1346,"")</f>
        <v/>
      </c>
      <c r="AD1346" s="43" t="str">
        <f t="shared" si="423"/>
        <v/>
      </c>
      <c r="AE1346" s="36" t="str">
        <f>IF(Mining_Import!D1346="","",Mining_Import!D1346)</f>
        <v/>
      </c>
      <c r="AF1346" s="36" t="str">
        <f>IF(Mining_Import!E1346="","",Mining_Import!E1346)</f>
        <v/>
      </c>
      <c r="AG1346" s="36" t="str">
        <f>IF(Mining_Import!F1346="","",Mining_Import!F1346)</f>
        <v/>
      </c>
      <c r="AH1346" s="36" t="str">
        <f>IF(Mining_Import!G1346="","",Mining_Import!G1346)</f>
        <v/>
      </c>
      <c r="AI1346" s="36" t="str">
        <f>IF(Mining_Import!H1346="","",Mining_Import!H1346)</f>
        <v/>
      </c>
      <c r="AJ1346" s="36" t="str">
        <f>IF(Mining_Import!I1346="","",Mining_Import!I1346)</f>
        <v/>
      </c>
      <c r="BY1346" s="120" t="str">
        <f t="shared" ref="BY1346:BY1409" si="430">Y1346</f>
        <v/>
      </c>
      <c r="BZ1346" s="184" t="str">
        <f t="shared" si="424"/>
        <v/>
      </c>
      <c r="CA1346" s="37" t="str">
        <f>IFERROR(VLOOKUP($BY1346,Account_Value!$C$2:$F$2500,4,0),"")</f>
        <v/>
      </c>
      <c r="CB1346" s="43" t="str">
        <f t="shared" ref="CB1346:CB1409" si="431">IF(BZ1346="","",BZ1346*CA1346)</f>
        <v/>
      </c>
      <c r="CC1346" s="122" t="str">
        <f>IF($BZ1346="","",SUM($BZ$2:$BZ1346))</f>
        <v/>
      </c>
      <c r="CD1346" s="43" t="str">
        <f>IF($BZ1346="","",$BU$19*(SUM($BZ$2:$BZ1346)))</f>
        <v/>
      </c>
    </row>
    <row r="1347" spans="1:82">
      <c r="A1347" s="4" t="str">
        <f t="shared" ref="A1347:A1410" si="432">IF($B1347="","",$A1346+1)</f>
        <v/>
      </c>
      <c r="B1347" s="21" t="str">
        <f>IF(Investments_Import!A1347="","",Investments_Import!A1347)</f>
        <v/>
      </c>
      <c r="C1347" s="22" t="str">
        <f t="shared" si="425"/>
        <v/>
      </c>
      <c r="D1347" s="51" t="str">
        <f t="shared" ref="D1347:D1410" si="433">$C1347</f>
        <v/>
      </c>
      <c r="E1347" s="3" t="str">
        <f>IF(Investments_Import!B1347="","",Investments_Import!B1347)</f>
        <v/>
      </c>
      <c r="F1347" s="54" t="str">
        <f t="shared" ref="F1347:F1410" si="434">CONCATENATE(TEXT($D1347,"dd-mmm-yyyy")," ",$E1347)</f>
        <v xml:space="preserve"> </v>
      </c>
      <c r="G1347" s="54" t="str">
        <f>IF($B1347="","",COUNTIF($F$2:$F1347,$F1347))</f>
        <v/>
      </c>
      <c r="H1347" s="53" t="str">
        <f t="shared" ref="H1347:H1410" si="435">CONCATENATE(TEXT($D1347,"dd-mmm-yyyy")," ",$E1347," ",$G1347)</f>
        <v xml:space="preserve">  </v>
      </c>
      <c r="I1347" s="3" t="str">
        <f>IF(Investments_Import!C1347="","",Investments_Import!C1347)</f>
        <v/>
      </c>
      <c r="J1347" s="108" t="str">
        <f>IF(Investments_Import!D1347="","",Investments_Import!D1347)</f>
        <v/>
      </c>
      <c r="K1347" s="108" t="str">
        <f t="shared" ref="K1347:K1410" si="436">IF($B1347="","",$J1347*1)</f>
        <v/>
      </c>
      <c r="L1347" s="47" t="str">
        <f>IF(Investments_Import!E1347="","",Investments_Import!E1347)</f>
        <v/>
      </c>
      <c r="M1347" s="47" t="str">
        <f t="shared" si="426"/>
        <v/>
      </c>
      <c r="N1347" s="31" t="str">
        <f>IF(Investments_Import!F1347="","",Investments_Import!F1347)</f>
        <v/>
      </c>
      <c r="O1347" s="31" t="str">
        <f t="shared" si="427"/>
        <v/>
      </c>
      <c r="P1347" s="3" t="str">
        <f>IF(Investments_Import!G1347="","",Investments_Import!G1347)</f>
        <v/>
      </c>
      <c r="Q1347" s="3" t="str">
        <f>IF(Investments_Import!H1347="","",Investments_Import!H1347)</f>
        <v/>
      </c>
      <c r="R1347" s="37" t="str">
        <f t="shared" si="428"/>
        <v/>
      </c>
      <c r="S1347" s="37" t="str">
        <f t="shared" si="429"/>
        <v/>
      </c>
      <c r="U1347" s="36" t="str">
        <f>IF(Mining_Import!A1347="","",Mining_Import!A1347)</f>
        <v/>
      </c>
      <c r="V1347" s="22" t="str">
        <f t="shared" ref="V1347:V1410" si="437">IF(U1347="","",U1347*1)</f>
        <v/>
      </c>
      <c r="W1347" s="127" t="str">
        <f t="shared" ref="W1347:W1410" si="438">V1347</f>
        <v/>
      </c>
      <c r="X1347" s="127" t="str">
        <f t="shared" ref="X1347:X1410" si="439">IFERROR(INT($W1347),"")</f>
        <v/>
      </c>
      <c r="Y1347" s="127" t="str">
        <f t="shared" ref="Y1347:Y1410" si="440">$X1347</f>
        <v/>
      </c>
      <c r="Z1347" s="36" t="str">
        <f>IF(Mining_Import!B1347="","",Mining_Import!B1347)</f>
        <v/>
      </c>
      <c r="AA1347" s="184" t="str">
        <f>IF(Mining_Import!$C1347="","",Mining_Import!$C1347)</f>
        <v/>
      </c>
      <c r="AB1347" s="122" t="str">
        <f t="shared" ref="AB1347:AB1410" si="441">IFERROR($AA1347*1,"")</f>
        <v/>
      </c>
      <c r="AC1347" s="122" t="str">
        <f>IF($Y1347&gt;Dashboard!$Q$19,$AB1347,"")</f>
        <v/>
      </c>
      <c r="AD1347" s="43" t="str">
        <f t="shared" ref="AD1347:AD1410" si="442">IFERROR($AB1347*$BU$19,"")</f>
        <v/>
      </c>
      <c r="AE1347" s="36" t="str">
        <f>IF(Mining_Import!D1347="","",Mining_Import!D1347)</f>
        <v/>
      </c>
      <c r="AF1347" s="36" t="str">
        <f>IF(Mining_Import!E1347="","",Mining_Import!E1347)</f>
        <v/>
      </c>
      <c r="AG1347" s="36" t="str">
        <f>IF(Mining_Import!F1347="","",Mining_Import!F1347)</f>
        <v/>
      </c>
      <c r="AH1347" s="36" t="str">
        <f>IF(Mining_Import!G1347="","",Mining_Import!G1347)</f>
        <v/>
      </c>
      <c r="AI1347" s="36" t="str">
        <f>IF(Mining_Import!H1347="","",Mining_Import!H1347)</f>
        <v/>
      </c>
      <c r="AJ1347" s="36" t="str">
        <f>IF(Mining_Import!I1347="","",Mining_Import!I1347)</f>
        <v/>
      </c>
      <c r="BY1347" s="120" t="str">
        <f t="shared" si="430"/>
        <v/>
      </c>
      <c r="BZ1347" s="184" t="str">
        <f t="shared" ref="BZ1347:BZ1410" si="443">AB1347</f>
        <v/>
      </c>
      <c r="CA1347" s="37" t="str">
        <f>IFERROR(VLOOKUP($BY1347,Account_Value!$C$2:$F$2500,4,0),"")</f>
        <v/>
      </c>
      <c r="CB1347" s="43" t="str">
        <f t="shared" si="431"/>
        <v/>
      </c>
      <c r="CC1347" s="122" t="str">
        <f>IF($BZ1347="","",SUM($BZ$2:$BZ1347))</f>
        <v/>
      </c>
      <c r="CD1347" s="43" t="str">
        <f>IF($BZ1347="","",$BU$19*(SUM($BZ$2:$BZ1347)))</f>
        <v/>
      </c>
    </row>
    <row r="1348" spans="1:82">
      <c r="A1348" s="4" t="str">
        <f t="shared" si="432"/>
        <v/>
      </c>
      <c r="B1348" s="21" t="str">
        <f>IF(Investments_Import!A1348="","",Investments_Import!A1348)</f>
        <v/>
      </c>
      <c r="C1348" s="22" t="str">
        <f t="shared" si="425"/>
        <v/>
      </c>
      <c r="D1348" s="51" t="str">
        <f t="shared" si="433"/>
        <v/>
      </c>
      <c r="E1348" s="3" t="str">
        <f>IF(Investments_Import!B1348="","",Investments_Import!B1348)</f>
        <v/>
      </c>
      <c r="F1348" s="54" t="str">
        <f t="shared" si="434"/>
        <v xml:space="preserve"> </v>
      </c>
      <c r="G1348" s="54" t="str">
        <f>IF($B1348="","",COUNTIF($F$2:$F1348,$F1348))</f>
        <v/>
      </c>
      <c r="H1348" s="53" t="str">
        <f t="shared" si="435"/>
        <v xml:space="preserve">  </v>
      </c>
      <c r="I1348" s="3" t="str">
        <f>IF(Investments_Import!C1348="","",Investments_Import!C1348)</f>
        <v/>
      </c>
      <c r="J1348" s="108" t="str">
        <f>IF(Investments_Import!D1348="","",Investments_Import!D1348)</f>
        <v/>
      </c>
      <c r="K1348" s="108" t="str">
        <f t="shared" si="436"/>
        <v/>
      </c>
      <c r="L1348" s="47" t="str">
        <f>IF(Investments_Import!E1348="","",Investments_Import!E1348)</f>
        <v/>
      </c>
      <c r="M1348" s="47" t="str">
        <f t="shared" si="426"/>
        <v/>
      </c>
      <c r="N1348" s="31" t="str">
        <f>IF(Investments_Import!F1348="","",Investments_Import!F1348)</f>
        <v/>
      </c>
      <c r="O1348" s="31" t="str">
        <f t="shared" si="427"/>
        <v/>
      </c>
      <c r="P1348" s="3" t="str">
        <f>IF(Investments_Import!G1348="","",Investments_Import!G1348)</f>
        <v/>
      </c>
      <c r="Q1348" s="3" t="str">
        <f>IF(Investments_Import!H1348="","",Investments_Import!H1348)</f>
        <v/>
      </c>
      <c r="R1348" s="37" t="str">
        <f t="shared" si="428"/>
        <v/>
      </c>
      <c r="S1348" s="37" t="str">
        <f t="shared" si="429"/>
        <v/>
      </c>
      <c r="U1348" s="36" t="str">
        <f>IF(Mining_Import!A1348="","",Mining_Import!A1348)</f>
        <v/>
      </c>
      <c r="V1348" s="22" t="str">
        <f t="shared" si="437"/>
        <v/>
      </c>
      <c r="W1348" s="127" t="str">
        <f t="shared" si="438"/>
        <v/>
      </c>
      <c r="X1348" s="127" t="str">
        <f t="shared" si="439"/>
        <v/>
      </c>
      <c r="Y1348" s="127" t="str">
        <f t="shared" si="440"/>
        <v/>
      </c>
      <c r="Z1348" s="36" t="str">
        <f>IF(Mining_Import!B1348="","",Mining_Import!B1348)</f>
        <v/>
      </c>
      <c r="AA1348" s="184" t="str">
        <f>IF(Mining_Import!$C1348="","",Mining_Import!$C1348)</f>
        <v/>
      </c>
      <c r="AB1348" s="122" t="str">
        <f t="shared" si="441"/>
        <v/>
      </c>
      <c r="AC1348" s="122" t="str">
        <f>IF($Y1348&gt;Dashboard!$Q$19,$AB1348,"")</f>
        <v/>
      </c>
      <c r="AD1348" s="43" t="str">
        <f t="shared" si="442"/>
        <v/>
      </c>
      <c r="AE1348" s="36" t="str">
        <f>IF(Mining_Import!D1348="","",Mining_Import!D1348)</f>
        <v/>
      </c>
      <c r="AF1348" s="36" t="str">
        <f>IF(Mining_Import!E1348="","",Mining_Import!E1348)</f>
        <v/>
      </c>
      <c r="AG1348" s="36" t="str">
        <f>IF(Mining_Import!F1348="","",Mining_Import!F1348)</f>
        <v/>
      </c>
      <c r="AH1348" s="36" t="str">
        <f>IF(Mining_Import!G1348="","",Mining_Import!G1348)</f>
        <v/>
      </c>
      <c r="AI1348" s="36" t="str">
        <f>IF(Mining_Import!H1348="","",Mining_Import!H1348)</f>
        <v/>
      </c>
      <c r="AJ1348" s="36" t="str">
        <f>IF(Mining_Import!I1348="","",Mining_Import!I1348)</f>
        <v/>
      </c>
      <c r="BY1348" s="120" t="str">
        <f t="shared" si="430"/>
        <v/>
      </c>
      <c r="BZ1348" s="184" t="str">
        <f t="shared" si="443"/>
        <v/>
      </c>
      <c r="CA1348" s="37" t="str">
        <f>IFERROR(VLOOKUP($BY1348,Account_Value!$C$2:$F$2500,4,0),"")</f>
        <v/>
      </c>
      <c r="CB1348" s="43" t="str">
        <f t="shared" si="431"/>
        <v/>
      </c>
      <c r="CC1348" s="122" t="str">
        <f>IF($BZ1348="","",SUM($BZ$2:$BZ1348))</f>
        <v/>
      </c>
      <c r="CD1348" s="43" t="str">
        <f>IF($BZ1348="","",$BU$19*(SUM($BZ$2:$BZ1348)))</f>
        <v/>
      </c>
    </row>
    <row r="1349" spans="1:82">
      <c r="A1349" s="4" t="str">
        <f t="shared" si="432"/>
        <v/>
      </c>
      <c r="B1349" s="21" t="str">
        <f>IF(Investments_Import!A1349="","",Investments_Import!A1349)</f>
        <v/>
      </c>
      <c r="C1349" s="22" t="str">
        <f t="shared" si="425"/>
        <v/>
      </c>
      <c r="D1349" s="51" t="str">
        <f t="shared" si="433"/>
        <v/>
      </c>
      <c r="E1349" s="3" t="str">
        <f>IF(Investments_Import!B1349="","",Investments_Import!B1349)</f>
        <v/>
      </c>
      <c r="F1349" s="54" t="str">
        <f t="shared" si="434"/>
        <v xml:space="preserve"> </v>
      </c>
      <c r="G1349" s="54" t="str">
        <f>IF($B1349="","",COUNTIF($F$2:$F1349,$F1349))</f>
        <v/>
      </c>
      <c r="H1349" s="53" t="str">
        <f t="shared" si="435"/>
        <v xml:space="preserve">  </v>
      </c>
      <c r="I1349" s="3" t="str">
        <f>IF(Investments_Import!C1349="","",Investments_Import!C1349)</f>
        <v/>
      </c>
      <c r="J1349" s="108" t="str">
        <f>IF(Investments_Import!D1349="","",Investments_Import!D1349)</f>
        <v/>
      </c>
      <c r="K1349" s="108" t="str">
        <f t="shared" si="436"/>
        <v/>
      </c>
      <c r="L1349" s="47" t="str">
        <f>IF(Investments_Import!E1349="","",Investments_Import!E1349)</f>
        <v/>
      </c>
      <c r="M1349" s="47" t="str">
        <f t="shared" si="426"/>
        <v/>
      </c>
      <c r="N1349" s="31" t="str">
        <f>IF(Investments_Import!F1349="","",Investments_Import!F1349)</f>
        <v/>
      </c>
      <c r="O1349" s="31" t="str">
        <f t="shared" si="427"/>
        <v/>
      </c>
      <c r="P1349" s="3" t="str">
        <f>IF(Investments_Import!G1349="","",Investments_Import!G1349)</f>
        <v/>
      </c>
      <c r="Q1349" s="3" t="str">
        <f>IF(Investments_Import!H1349="","",Investments_Import!H1349)</f>
        <v/>
      </c>
      <c r="R1349" s="37" t="str">
        <f t="shared" si="428"/>
        <v/>
      </c>
      <c r="S1349" s="37" t="str">
        <f t="shared" si="429"/>
        <v/>
      </c>
      <c r="U1349" s="36" t="str">
        <f>IF(Mining_Import!A1349="","",Mining_Import!A1349)</f>
        <v/>
      </c>
      <c r="V1349" s="22" t="str">
        <f t="shared" si="437"/>
        <v/>
      </c>
      <c r="W1349" s="127" t="str">
        <f t="shared" si="438"/>
        <v/>
      </c>
      <c r="X1349" s="127" t="str">
        <f t="shared" si="439"/>
        <v/>
      </c>
      <c r="Y1349" s="127" t="str">
        <f t="shared" si="440"/>
        <v/>
      </c>
      <c r="Z1349" s="36" t="str">
        <f>IF(Mining_Import!B1349="","",Mining_Import!B1349)</f>
        <v/>
      </c>
      <c r="AA1349" s="184" t="str">
        <f>IF(Mining_Import!$C1349="","",Mining_Import!$C1349)</f>
        <v/>
      </c>
      <c r="AB1349" s="122" t="str">
        <f t="shared" si="441"/>
        <v/>
      </c>
      <c r="AC1349" s="122" t="str">
        <f>IF($Y1349&gt;Dashboard!$Q$19,$AB1349,"")</f>
        <v/>
      </c>
      <c r="AD1349" s="43" t="str">
        <f t="shared" si="442"/>
        <v/>
      </c>
      <c r="AE1349" s="36" t="str">
        <f>IF(Mining_Import!D1349="","",Mining_Import!D1349)</f>
        <v/>
      </c>
      <c r="AF1349" s="36" t="str">
        <f>IF(Mining_Import!E1349="","",Mining_Import!E1349)</f>
        <v/>
      </c>
      <c r="AG1349" s="36" t="str">
        <f>IF(Mining_Import!F1349="","",Mining_Import!F1349)</f>
        <v/>
      </c>
      <c r="AH1349" s="36" t="str">
        <f>IF(Mining_Import!G1349="","",Mining_Import!G1349)</f>
        <v/>
      </c>
      <c r="AI1349" s="36" t="str">
        <f>IF(Mining_Import!H1349="","",Mining_Import!H1349)</f>
        <v/>
      </c>
      <c r="AJ1349" s="36" t="str">
        <f>IF(Mining_Import!I1349="","",Mining_Import!I1349)</f>
        <v/>
      </c>
      <c r="BY1349" s="120" t="str">
        <f t="shared" si="430"/>
        <v/>
      </c>
      <c r="BZ1349" s="184" t="str">
        <f t="shared" si="443"/>
        <v/>
      </c>
      <c r="CA1349" s="37" t="str">
        <f>IFERROR(VLOOKUP($BY1349,Account_Value!$C$2:$F$2500,4,0),"")</f>
        <v/>
      </c>
      <c r="CB1349" s="43" t="str">
        <f t="shared" si="431"/>
        <v/>
      </c>
      <c r="CC1349" s="122" t="str">
        <f>IF($BZ1349="","",SUM($BZ$2:$BZ1349))</f>
        <v/>
      </c>
      <c r="CD1349" s="43" t="str">
        <f>IF($BZ1349="","",$BU$19*(SUM($BZ$2:$BZ1349)))</f>
        <v/>
      </c>
    </row>
    <row r="1350" spans="1:82">
      <c r="A1350" s="4" t="str">
        <f t="shared" si="432"/>
        <v/>
      </c>
      <c r="B1350" s="21" t="str">
        <f>IF(Investments_Import!A1350="","",Investments_Import!A1350)</f>
        <v/>
      </c>
      <c r="C1350" s="22" t="str">
        <f t="shared" si="425"/>
        <v/>
      </c>
      <c r="D1350" s="51" t="str">
        <f t="shared" si="433"/>
        <v/>
      </c>
      <c r="E1350" s="3" t="str">
        <f>IF(Investments_Import!B1350="","",Investments_Import!B1350)</f>
        <v/>
      </c>
      <c r="F1350" s="54" t="str">
        <f t="shared" si="434"/>
        <v xml:space="preserve"> </v>
      </c>
      <c r="G1350" s="54" t="str">
        <f>IF($B1350="","",COUNTIF($F$2:$F1350,$F1350))</f>
        <v/>
      </c>
      <c r="H1350" s="53" t="str">
        <f t="shared" si="435"/>
        <v xml:space="preserve">  </v>
      </c>
      <c r="I1350" s="3" t="str">
        <f>IF(Investments_Import!C1350="","",Investments_Import!C1350)</f>
        <v/>
      </c>
      <c r="J1350" s="108" t="str">
        <f>IF(Investments_Import!D1350="","",Investments_Import!D1350)</f>
        <v/>
      </c>
      <c r="K1350" s="108" t="str">
        <f t="shared" si="436"/>
        <v/>
      </c>
      <c r="L1350" s="47" t="str">
        <f>IF(Investments_Import!E1350="","",Investments_Import!E1350)</f>
        <v/>
      </c>
      <c r="M1350" s="47" t="str">
        <f t="shared" si="426"/>
        <v/>
      </c>
      <c r="N1350" s="31" t="str">
        <f>IF(Investments_Import!F1350="","",Investments_Import!F1350)</f>
        <v/>
      </c>
      <c r="O1350" s="31" t="str">
        <f t="shared" si="427"/>
        <v/>
      </c>
      <c r="P1350" s="3" t="str">
        <f>IF(Investments_Import!G1350="","",Investments_Import!G1350)</f>
        <v/>
      </c>
      <c r="Q1350" s="3" t="str">
        <f>IF(Investments_Import!H1350="","",Investments_Import!H1350)</f>
        <v/>
      </c>
      <c r="R1350" s="37" t="str">
        <f t="shared" si="428"/>
        <v/>
      </c>
      <c r="S1350" s="37" t="str">
        <f t="shared" si="429"/>
        <v/>
      </c>
      <c r="U1350" s="36" t="str">
        <f>IF(Mining_Import!A1350="","",Mining_Import!A1350)</f>
        <v/>
      </c>
      <c r="V1350" s="22" t="str">
        <f t="shared" si="437"/>
        <v/>
      </c>
      <c r="W1350" s="127" t="str">
        <f t="shared" si="438"/>
        <v/>
      </c>
      <c r="X1350" s="127" t="str">
        <f t="shared" si="439"/>
        <v/>
      </c>
      <c r="Y1350" s="127" t="str">
        <f t="shared" si="440"/>
        <v/>
      </c>
      <c r="Z1350" s="36" t="str">
        <f>IF(Mining_Import!B1350="","",Mining_Import!B1350)</f>
        <v/>
      </c>
      <c r="AA1350" s="184" t="str">
        <f>IF(Mining_Import!$C1350="","",Mining_Import!$C1350)</f>
        <v/>
      </c>
      <c r="AB1350" s="122" t="str">
        <f t="shared" si="441"/>
        <v/>
      </c>
      <c r="AC1350" s="122" t="str">
        <f>IF($Y1350&gt;Dashboard!$Q$19,$AB1350,"")</f>
        <v/>
      </c>
      <c r="AD1350" s="43" t="str">
        <f t="shared" si="442"/>
        <v/>
      </c>
      <c r="AE1350" s="36" t="str">
        <f>IF(Mining_Import!D1350="","",Mining_Import!D1350)</f>
        <v/>
      </c>
      <c r="AF1350" s="36" t="str">
        <f>IF(Mining_Import!E1350="","",Mining_Import!E1350)</f>
        <v/>
      </c>
      <c r="AG1350" s="36" t="str">
        <f>IF(Mining_Import!F1350="","",Mining_Import!F1350)</f>
        <v/>
      </c>
      <c r="AH1350" s="36" t="str">
        <f>IF(Mining_Import!G1350="","",Mining_Import!G1350)</f>
        <v/>
      </c>
      <c r="AI1350" s="36" t="str">
        <f>IF(Mining_Import!H1350="","",Mining_Import!H1350)</f>
        <v/>
      </c>
      <c r="AJ1350" s="36" t="str">
        <f>IF(Mining_Import!I1350="","",Mining_Import!I1350)</f>
        <v/>
      </c>
      <c r="BY1350" s="120" t="str">
        <f t="shared" si="430"/>
        <v/>
      </c>
      <c r="BZ1350" s="184" t="str">
        <f t="shared" si="443"/>
        <v/>
      </c>
      <c r="CA1350" s="37" t="str">
        <f>IFERROR(VLOOKUP($BY1350,Account_Value!$C$2:$F$2500,4,0),"")</f>
        <v/>
      </c>
      <c r="CB1350" s="43" t="str">
        <f t="shared" si="431"/>
        <v/>
      </c>
      <c r="CC1350" s="122" t="str">
        <f>IF($BZ1350="","",SUM($BZ$2:$BZ1350))</f>
        <v/>
      </c>
      <c r="CD1350" s="43" t="str">
        <f>IF($BZ1350="","",$BU$19*(SUM($BZ$2:$BZ1350)))</f>
        <v/>
      </c>
    </row>
    <row r="1351" spans="1:82">
      <c r="A1351" s="4" t="str">
        <f t="shared" si="432"/>
        <v/>
      </c>
      <c r="B1351" s="21" t="str">
        <f>IF(Investments_Import!A1351="","",Investments_Import!A1351)</f>
        <v/>
      </c>
      <c r="C1351" s="22" t="str">
        <f t="shared" si="425"/>
        <v/>
      </c>
      <c r="D1351" s="51" t="str">
        <f t="shared" si="433"/>
        <v/>
      </c>
      <c r="E1351" s="3" t="str">
        <f>IF(Investments_Import!B1351="","",Investments_Import!B1351)</f>
        <v/>
      </c>
      <c r="F1351" s="54" t="str">
        <f t="shared" si="434"/>
        <v xml:space="preserve"> </v>
      </c>
      <c r="G1351" s="54" t="str">
        <f>IF($B1351="","",COUNTIF($F$2:$F1351,$F1351))</f>
        <v/>
      </c>
      <c r="H1351" s="53" t="str">
        <f t="shared" si="435"/>
        <v xml:space="preserve">  </v>
      </c>
      <c r="I1351" s="3" t="str">
        <f>IF(Investments_Import!C1351="","",Investments_Import!C1351)</f>
        <v/>
      </c>
      <c r="J1351" s="108" t="str">
        <f>IF(Investments_Import!D1351="","",Investments_Import!D1351)</f>
        <v/>
      </c>
      <c r="K1351" s="108" t="str">
        <f t="shared" si="436"/>
        <v/>
      </c>
      <c r="L1351" s="47" t="str">
        <f>IF(Investments_Import!E1351="","",Investments_Import!E1351)</f>
        <v/>
      </c>
      <c r="M1351" s="47" t="str">
        <f t="shared" si="426"/>
        <v/>
      </c>
      <c r="N1351" s="31" t="str">
        <f>IF(Investments_Import!F1351="","",Investments_Import!F1351)</f>
        <v/>
      </c>
      <c r="O1351" s="31" t="str">
        <f t="shared" si="427"/>
        <v/>
      </c>
      <c r="P1351" s="3" t="str">
        <f>IF(Investments_Import!G1351="","",Investments_Import!G1351)</f>
        <v/>
      </c>
      <c r="Q1351" s="3" t="str">
        <f>IF(Investments_Import!H1351="","",Investments_Import!H1351)</f>
        <v/>
      </c>
      <c r="R1351" s="37" t="str">
        <f t="shared" si="428"/>
        <v/>
      </c>
      <c r="S1351" s="37" t="str">
        <f t="shared" si="429"/>
        <v/>
      </c>
      <c r="U1351" s="36" t="str">
        <f>IF(Mining_Import!A1351="","",Mining_Import!A1351)</f>
        <v/>
      </c>
      <c r="V1351" s="22" t="str">
        <f t="shared" si="437"/>
        <v/>
      </c>
      <c r="W1351" s="127" t="str">
        <f t="shared" si="438"/>
        <v/>
      </c>
      <c r="X1351" s="127" t="str">
        <f t="shared" si="439"/>
        <v/>
      </c>
      <c r="Y1351" s="127" t="str">
        <f t="shared" si="440"/>
        <v/>
      </c>
      <c r="Z1351" s="36" t="str">
        <f>IF(Mining_Import!B1351="","",Mining_Import!B1351)</f>
        <v/>
      </c>
      <c r="AA1351" s="184" t="str">
        <f>IF(Mining_Import!$C1351="","",Mining_Import!$C1351)</f>
        <v/>
      </c>
      <c r="AB1351" s="122" t="str">
        <f t="shared" si="441"/>
        <v/>
      </c>
      <c r="AC1351" s="122" t="str">
        <f>IF($Y1351&gt;Dashboard!$Q$19,$AB1351,"")</f>
        <v/>
      </c>
      <c r="AD1351" s="43" t="str">
        <f t="shared" si="442"/>
        <v/>
      </c>
      <c r="AE1351" s="36" t="str">
        <f>IF(Mining_Import!D1351="","",Mining_Import!D1351)</f>
        <v/>
      </c>
      <c r="AF1351" s="36" t="str">
        <f>IF(Mining_Import!E1351="","",Mining_Import!E1351)</f>
        <v/>
      </c>
      <c r="AG1351" s="36" t="str">
        <f>IF(Mining_Import!F1351="","",Mining_Import!F1351)</f>
        <v/>
      </c>
      <c r="AH1351" s="36" t="str">
        <f>IF(Mining_Import!G1351="","",Mining_Import!G1351)</f>
        <v/>
      </c>
      <c r="AI1351" s="36" t="str">
        <f>IF(Mining_Import!H1351="","",Mining_Import!H1351)</f>
        <v/>
      </c>
      <c r="AJ1351" s="36" t="str">
        <f>IF(Mining_Import!I1351="","",Mining_Import!I1351)</f>
        <v/>
      </c>
      <c r="BY1351" s="120" t="str">
        <f t="shared" si="430"/>
        <v/>
      </c>
      <c r="BZ1351" s="184" t="str">
        <f t="shared" si="443"/>
        <v/>
      </c>
      <c r="CA1351" s="37" t="str">
        <f>IFERROR(VLOOKUP($BY1351,Account_Value!$C$2:$F$2500,4,0),"")</f>
        <v/>
      </c>
      <c r="CB1351" s="43" t="str">
        <f t="shared" si="431"/>
        <v/>
      </c>
      <c r="CC1351" s="122" t="str">
        <f>IF($BZ1351="","",SUM($BZ$2:$BZ1351))</f>
        <v/>
      </c>
      <c r="CD1351" s="43" t="str">
        <f>IF($BZ1351="","",$BU$19*(SUM($BZ$2:$BZ1351)))</f>
        <v/>
      </c>
    </row>
    <row r="1352" spans="1:82">
      <c r="A1352" s="4" t="str">
        <f t="shared" si="432"/>
        <v/>
      </c>
      <c r="B1352" s="21" t="str">
        <f>IF(Investments_Import!A1352="","",Investments_Import!A1352)</f>
        <v/>
      </c>
      <c r="C1352" s="22" t="str">
        <f t="shared" si="425"/>
        <v/>
      </c>
      <c r="D1352" s="51" t="str">
        <f t="shared" si="433"/>
        <v/>
      </c>
      <c r="E1352" s="3" t="str">
        <f>IF(Investments_Import!B1352="","",Investments_Import!B1352)</f>
        <v/>
      </c>
      <c r="F1352" s="54" t="str">
        <f t="shared" si="434"/>
        <v xml:space="preserve"> </v>
      </c>
      <c r="G1352" s="54" t="str">
        <f>IF($B1352="","",COUNTIF($F$2:$F1352,$F1352))</f>
        <v/>
      </c>
      <c r="H1352" s="53" t="str">
        <f t="shared" si="435"/>
        <v xml:space="preserve">  </v>
      </c>
      <c r="I1352" s="3" t="str">
        <f>IF(Investments_Import!C1352="","",Investments_Import!C1352)</f>
        <v/>
      </c>
      <c r="J1352" s="108" t="str">
        <f>IF(Investments_Import!D1352="","",Investments_Import!D1352)</f>
        <v/>
      </c>
      <c r="K1352" s="108" t="str">
        <f t="shared" si="436"/>
        <v/>
      </c>
      <c r="L1352" s="47" t="str">
        <f>IF(Investments_Import!E1352="","",Investments_Import!E1352)</f>
        <v/>
      </c>
      <c r="M1352" s="47" t="str">
        <f t="shared" si="426"/>
        <v/>
      </c>
      <c r="N1352" s="31" t="str">
        <f>IF(Investments_Import!F1352="","",Investments_Import!F1352)</f>
        <v/>
      </c>
      <c r="O1352" s="31" t="str">
        <f t="shared" si="427"/>
        <v/>
      </c>
      <c r="P1352" s="3" t="str">
        <f>IF(Investments_Import!G1352="","",Investments_Import!G1352)</f>
        <v/>
      </c>
      <c r="Q1352" s="3" t="str">
        <f>IF(Investments_Import!H1352="","",Investments_Import!H1352)</f>
        <v/>
      </c>
      <c r="R1352" s="37" t="str">
        <f t="shared" si="428"/>
        <v/>
      </c>
      <c r="S1352" s="37" t="str">
        <f t="shared" si="429"/>
        <v/>
      </c>
      <c r="U1352" s="36" t="str">
        <f>IF(Mining_Import!A1352="","",Mining_Import!A1352)</f>
        <v/>
      </c>
      <c r="V1352" s="22" t="str">
        <f t="shared" si="437"/>
        <v/>
      </c>
      <c r="W1352" s="127" t="str">
        <f t="shared" si="438"/>
        <v/>
      </c>
      <c r="X1352" s="127" t="str">
        <f t="shared" si="439"/>
        <v/>
      </c>
      <c r="Y1352" s="127" t="str">
        <f t="shared" si="440"/>
        <v/>
      </c>
      <c r="Z1352" s="36" t="str">
        <f>IF(Mining_Import!B1352="","",Mining_Import!B1352)</f>
        <v/>
      </c>
      <c r="AA1352" s="184" t="str">
        <f>IF(Mining_Import!$C1352="","",Mining_Import!$C1352)</f>
        <v/>
      </c>
      <c r="AB1352" s="122" t="str">
        <f t="shared" si="441"/>
        <v/>
      </c>
      <c r="AC1352" s="122" t="str">
        <f>IF($Y1352&gt;Dashboard!$Q$19,$AB1352,"")</f>
        <v/>
      </c>
      <c r="AD1352" s="43" t="str">
        <f t="shared" si="442"/>
        <v/>
      </c>
      <c r="AE1352" s="36" t="str">
        <f>IF(Mining_Import!D1352="","",Mining_Import!D1352)</f>
        <v/>
      </c>
      <c r="AF1352" s="36" t="str">
        <f>IF(Mining_Import!E1352="","",Mining_Import!E1352)</f>
        <v/>
      </c>
      <c r="AG1352" s="36" t="str">
        <f>IF(Mining_Import!F1352="","",Mining_Import!F1352)</f>
        <v/>
      </c>
      <c r="AH1352" s="36" t="str">
        <f>IF(Mining_Import!G1352="","",Mining_Import!G1352)</f>
        <v/>
      </c>
      <c r="AI1352" s="36" t="str">
        <f>IF(Mining_Import!H1352="","",Mining_Import!H1352)</f>
        <v/>
      </c>
      <c r="AJ1352" s="36" t="str">
        <f>IF(Mining_Import!I1352="","",Mining_Import!I1352)</f>
        <v/>
      </c>
      <c r="BY1352" s="120" t="str">
        <f t="shared" si="430"/>
        <v/>
      </c>
      <c r="BZ1352" s="184" t="str">
        <f t="shared" si="443"/>
        <v/>
      </c>
      <c r="CA1352" s="37" t="str">
        <f>IFERROR(VLOOKUP($BY1352,Account_Value!$C$2:$F$2500,4,0),"")</f>
        <v/>
      </c>
      <c r="CB1352" s="43" t="str">
        <f t="shared" si="431"/>
        <v/>
      </c>
      <c r="CC1352" s="122" t="str">
        <f>IF($BZ1352="","",SUM($BZ$2:$BZ1352))</f>
        <v/>
      </c>
      <c r="CD1352" s="43" t="str">
        <f>IF($BZ1352="","",$BU$19*(SUM($BZ$2:$BZ1352)))</f>
        <v/>
      </c>
    </row>
    <row r="1353" spans="1:82">
      <c r="A1353" s="4" t="str">
        <f t="shared" si="432"/>
        <v/>
      </c>
      <c r="B1353" s="21" t="str">
        <f>IF(Investments_Import!A1353="","",Investments_Import!A1353)</f>
        <v/>
      </c>
      <c r="C1353" s="22" t="str">
        <f t="shared" si="425"/>
        <v/>
      </c>
      <c r="D1353" s="51" t="str">
        <f t="shared" si="433"/>
        <v/>
      </c>
      <c r="E1353" s="3" t="str">
        <f>IF(Investments_Import!B1353="","",Investments_Import!B1353)</f>
        <v/>
      </c>
      <c r="F1353" s="54" t="str">
        <f t="shared" si="434"/>
        <v xml:space="preserve"> </v>
      </c>
      <c r="G1353" s="54" t="str">
        <f>IF($B1353="","",COUNTIF($F$2:$F1353,$F1353))</f>
        <v/>
      </c>
      <c r="H1353" s="53" t="str">
        <f t="shared" si="435"/>
        <v xml:space="preserve">  </v>
      </c>
      <c r="I1353" s="3" t="str">
        <f>IF(Investments_Import!C1353="","",Investments_Import!C1353)</f>
        <v/>
      </c>
      <c r="J1353" s="108" t="str">
        <f>IF(Investments_Import!D1353="","",Investments_Import!D1353)</f>
        <v/>
      </c>
      <c r="K1353" s="108" t="str">
        <f t="shared" si="436"/>
        <v/>
      </c>
      <c r="L1353" s="47" t="str">
        <f>IF(Investments_Import!E1353="","",Investments_Import!E1353)</f>
        <v/>
      </c>
      <c r="M1353" s="47" t="str">
        <f t="shared" si="426"/>
        <v/>
      </c>
      <c r="N1353" s="31" t="str">
        <f>IF(Investments_Import!F1353="","",Investments_Import!F1353)</f>
        <v/>
      </c>
      <c r="O1353" s="31" t="str">
        <f t="shared" si="427"/>
        <v/>
      </c>
      <c r="P1353" s="3" t="str">
        <f>IF(Investments_Import!G1353="","",Investments_Import!G1353)</f>
        <v/>
      </c>
      <c r="Q1353" s="3" t="str">
        <f>IF(Investments_Import!H1353="","",Investments_Import!H1353)</f>
        <v/>
      </c>
      <c r="R1353" s="37" t="str">
        <f t="shared" si="428"/>
        <v/>
      </c>
      <c r="S1353" s="37" t="str">
        <f t="shared" si="429"/>
        <v/>
      </c>
      <c r="U1353" s="36" t="str">
        <f>IF(Mining_Import!A1353="","",Mining_Import!A1353)</f>
        <v/>
      </c>
      <c r="V1353" s="22" t="str">
        <f t="shared" si="437"/>
        <v/>
      </c>
      <c r="W1353" s="127" t="str">
        <f t="shared" si="438"/>
        <v/>
      </c>
      <c r="X1353" s="127" t="str">
        <f t="shared" si="439"/>
        <v/>
      </c>
      <c r="Y1353" s="127" t="str">
        <f t="shared" si="440"/>
        <v/>
      </c>
      <c r="Z1353" s="36" t="str">
        <f>IF(Mining_Import!B1353="","",Mining_Import!B1353)</f>
        <v/>
      </c>
      <c r="AA1353" s="184" t="str">
        <f>IF(Mining_Import!$C1353="","",Mining_Import!$C1353)</f>
        <v/>
      </c>
      <c r="AB1353" s="122" t="str">
        <f t="shared" si="441"/>
        <v/>
      </c>
      <c r="AC1353" s="122" t="str">
        <f>IF($Y1353&gt;Dashboard!$Q$19,$AB1353,"")</f>
        <v/>
      </c>
      <c r="AD1353" s="43" t="str">
        <f t="shared" si="442"/>
        <v/>
      </c>
      <c r="AE1353" s="36" t="str">
        <f>IF(Mining_Import!D1353="","",Mining_Import!D1353)</f>
        <v/>
      </c>
      <c r="AF1353" s="36" t="str">
        <f>IF(Mining_Import!E1353="","",Mining_Import!E1353)</f>
        <v/>
      </c>
      <c r="AG1353" s="36" t="str">
        <f>IF(Mining_Import!F1353="","",Mining_Import!F1353)</f>
        <v/>
      </c>
      <c r="AH1353" s="36" t="str">
        <f>IF(Mining_Import!G1353="","",Mining_Import!G1353)</f>
        <v/>
      </c>
      <c r="AI1353" s="36" t="str">
        <f>IF(Mining_Import!H1353="","",Mining_Import!H1353)</f>
        <v/>
      </c>
      <c r="AJ1353" s="36" t="str">
        <f>IF(Mining_Import!I1353="","",Mining_Import!I1353)</f>
        <v/>
      </c>
      <c r="BY1353" s="120" t="str">
        <f t="shared" si="430"/>
        <v/>
      </c>
      <c r="BZ1353" s="184" t="str">
        <f t="shared" si="443"/>
        <v/>
      </c>
      <c r="CA1353" s="37" t="str">
        <f>IFERROR(VLOOKUP($BY1353,Account_Value!$C$2:$F$2500,4,0),"")</f>
        <v/>
      </c>
      <c r="CB1353" s="43" t="str">
        <f t="shared" si="431"/>
        <v/>
      </c>
      <c r="CC1353" s="122" t="str">
        <f>IF($BZ1353="","",SUM($BZ$2:$BZ1353))</f>
        <v/>
      </c>
      <c r="CD1353" s="43" t="str">
        <f>IF($BZ1353="","",$BU$19*(SUM($BZ$2:$BZ1353)))</f>
        <v/>
      </c>
    </row>
    <row r="1354" spans="1:82">
      <c r="A1354" s="4" t="str">
        <f t="shared" si="432"/>
        <v/>
      </c>
      <c r="B1354" s="21" t="str">
        <f>IF(Investments_Import!A1354="","",Investments_Import!A1354)</f>
        <v/>
      </c>
      <c r="C1354" s="22" t="str">
        <f t="shared" si="425"/>
        <v/>
      </c>
      <c r="D1354" s="51" t="str">
        <f t="shared" si="433"/>
        <v/>
      </c>
      <c r="E1354" s="3" t="str">
        <f>IF(Investments_Import!B1354="","",Investments_Import!B1354)</f>
        <v/>
      </c>
      <c r="F1354" s="54" t="str">
        <f t="shared" si="434"/>
        <v xml:space="preserve"> </v>
      </c>
      <c r="G1354" s="54" t="str">
        <f>IF($B1354="","",COUNTIF($F$2:$F1354,$F1354))</f>
        <v/>
      </c>
      <c r="H1354" s="53" t="str">
        <f t="shared" si="435"/>
        <v xml:space="preserve">  </v>
      </c>
      <c r="I1354" s="3" t="str">
        <f>IF(Investments_Import!C1354="","",Investments_Import!C1354)</f>
        <v/>
      </c>
      <c r="J1354" s="108" t="str">
        <f>IF(Investments_Import!D1354="","",Investments_Import!D1354)</f>
        <v/>
      </c>
      <c r="K1354" s="108" t="str">
        <f t="shared" si="436"/>
        <v/>
      </c>
      <c r="L1354" s="47" t="str">
        <f>IF(Investments_Import!E1354="","",Investments_Import!E1354)</f>
        <v/>
      </c>
      <c r="M1354" s="47" t="str">
        <f t="shared" si="426"/>
        <v/>
      </c>
      <c r="N1354" s="31" t="str">
        <f>IF(Investments_Import!F1354="","",Investments_Import!F1354)</f>
        <v/>
      </c>
      <c r="O1354" s="31" t="str">
        <f t="shared" si="427"/>
        <v/>
      </c>
      <c r="P1354" s="3" t="str">
        <f>IF(Investments_Import!G1354="","",Investments_Import!G1354)</f>
        <v/>
      </c>
      <c r="Q1354" s="3" t="str">
        <f>IF(Investments_Import!H1354="","",Investments_Import!H1354)</f>
        <v/>
      </c>
      <c r="R1354" s="37" t="str">
        <f t="shared" si="428"/>
        <v/>
      </c>
      <c r="S1354" s="37" t="str">
        <f t="shared" si="429"/>
        <v/>
      </c>
      <c r="U1354" s="36" t="str">
        <f>IF(Mining_Import!A1354="","",Mining_Import!A1354)</f>
        <v/>
      </c>
      <c r="V1354" s="22" t="str">
        <f t="shared" si="437"/>
        <v/>
      </c>
      <c r="W1354" s="127" t="str">
        <f t="shared" si="438"/>
        <v/>
      </c>
      <c r="X1354" s="127" t="str">
        <f t="shared" si="439"/>
        <v/>
      </c>
      <c r="Y1354" s="127" t="str">
        <f t="shared" si="440"/>
        <v/>
      </c>
      <c r="Z1354" s="36" t="str">
        <f>IF(Mining_Import!B1354="","",Mining_Import!B1354)</f>
        <v/>
      </c>
      <c r="AA1354" s="184" t="str">
        <f>IF(Mining_Import!$C1354="","",Mining_Import!$C1354)</f>
        <v/>
      </c>
      <c r="AB1354" s="122" t="str">
        <f t="shared" si="441"/>
        <v/>
      </c>
      <c r="AC1354" s="122" t="str">
        <f>IF($Y1354&gt;Dashboard!$Q$19,$AB1354,"")</f>
        <v/>
      </c>
      <c r="AD1354" s="43" t="str">
        <f t="shared" si="442"/>
        <v/>
      </c>
      <c r="AE1354" s="36" t="str">
        <f>IF(Mining_Import!D1354="","",Mining_Import!D1354)</f>
        <v/>
      </c>
      <c r="AF1354" s="36" t="str">
        <f>IF(Mining_Import!E1354="","",Mining_Import!E1354)</f>
        <v/>
      </c>
      <c r="AG1354" s="36" t="str">
        <f>IF(Mining_Import!F1354="","",Mining_Import!F1354)</f>
        <v/>
      </c>
      <c r="AH1354" s="36" t="str">
        <f>IF(Mining_Import!G1354="","",Mining_Import!G1354)</f>
        <v/>
      </c>
      <c r="AI1354" s="36" t="str">
        <f>IF(Mining_Import!H1354="","",Mining_Import!H1354)</f>
        <v/>
      </c>
      <c r="AJ1354" s="36" t="str">
        <f>IF(Mining_Import!I1354="","",Mining_Import!I1354)</f>
        <v/>
      </c>
      <c r="BY1354" s="120" t="str">
        <f t="shared" si="430"/>
        <v/>
      </c>
      <c r="BZ1354" s="184" t="str">
        <f t="shared" si="443"/>
        <v/>
      </c>
      <c r="CA1354" s="37" t="str">
        <f>IFERROR(VLOOKUP($BY1354,Account_Value!$C$2:$F$2500,4,0),"")</f>
        <v/>
      </c>
      <c r="CB1354" s="43" t="str">
        <f t="shared" si="431"/>
        <v/>
      </c>
      <c r="CC1354" s="122" t="str">
        <f>IF($BZ1354="","",SUM($BZ$2:$BZ1354))</f>
        <v/>
      </c>
      <c r="CD1354" s="43" t="str">
        <f>IF($BZ1354="","",$BU$19*(SUM($BZ$2:$BZ1354)))</f>
        <v/>
      </c>
    </row>
    <row r="1355" spans="1:82">
      <c r="A1355" s="4" t="str">
        <f t="shared" si="432"/>
        <v/>
      </c>
      <c r="B1355" s="21" t="str">
        <f>IF(Investments_Import!A1355="","",Investments_Import!A1355)</f>
        <v/>
      </c>
      <c r="C1355" s="22" t="str">
        <f t="shared" si="425"/>
        <v/>
      </c>
      <c r="D1355" s="51" t="str">
        <f t="shared" si="433"/>
        <v/>
      </c>
      <c r="E1355" s="3" t="str">
        <f>IF(Investments_Import!B1355="","",Investments_Import!B1355)</f>
        <v/>
      </c>
      <c r="F1355" s="54" t="str">
        <f t="shared" si="434"/>
        <v xml:space="preserve"> </v>
      </c>
      <c r="G1355" s="54" t="str">
        <f>IF($B1355="","",COUNTIF($F$2:$F1355,$F1355))</f>
        <v/>
      </c>
      <c r="H1355" s="53" t="str">
        <f t="shared" si="435"/>
        <v xml:space="preserve">  </v>
      </c>
      <c r="I1355" s="3" t="str">
        <f>IF(Investments_Import!C1355="","",Investments_Import!C1355)</f>
        <v/>
      </c>
      <c r="J1355" s="108" t="str">
        <f>IF(Investments_Import!D1355="","",Investments_Import!D1355)</f>
        <v/>
      </c>
      <c r="K1355" s="108" t="str">
        <f t="shared" si="436"/>
        <v/>
      </c>
      <c r="L1355" s="47" t="str">
        <f>IF(Investments_Import!E1355="","",Investments_Import!E1355)</f>
        <v/>
      </c>
      <c r="M1355" s="47" t="str">
        <f t="shared" si="426"/>
        <v/>
      </c>
      <c r="N1355" s="31" t="str">
        <f>IF(Investments_Import!F1355="","",Investments_Import!F1355)</f>
        <v/>
      </c>
      <c r="O1355" s="31" t="str">
        <f t="shared" si="427"/>
        <v/>
      </c>
      <c r="P1355" s="3" t="str">
        <f>IF(Investments_Import!G1355="","",Investments_Import!G1355)</f>
        <v/>
      </c>
      <c r="Q1355" s="3" t="str">
        <f>IF(Investments_Import!H1355="","",Investments_Import!H1355)</f>
        <v/>
      </c>
      <c r="R1355" s="37" t="str">
        <f t="shared" si="428"/>
        <v/>
      </c>
      <c r="S1355" s="37" t="str">
        <f t="shared" si="429"/>
        <v/>
      </c>
      <c r="U1355" s="36" t="str">
        <f>IF(Mining_Import!A1355="","",Mining_Import!A1355)</f>
        <v/>
      </c>
      <c r="V1355" s="22" t="str">
        <f t="shared" si="437"/>
        <v/>
      </c>
      <c r="W1355" s="127" t="str">
        <f t="shared" si="438"/>
        <v/>
      </c>
      <c r="X1355" s="127" t="str">
        <f t="shared" si="439"/>
        <v/>
      </c>
      <c r="Y1355" s="127" t="str">
        <f t="shared" si="440"/>
        <v/>
      </c>
      <c r="Z1355" s="36" t="str">
        <f>IF(Mining_Import!B1355="","",Mining_Import!B1355)</f>
        <v/>
      </c>
      <c r="AA1355" s="184" t="str">
        <f>IF(Mining_Import!$C1355="","",Mining_Import!$C1355)</f>
        <v/>
      </c>
      <c r="AB1355" s="122" t="str">
        <f t="shared" si="441"/>
        <v/>
      </c>
      <c r="AC1355" s="122" t="str">
        <f>IF($Y1355&gt;Dashboard!$Q$19,$AB1355,"")</f>
        <v/>
      </c>
      <c r="AD1355" s="43" t="str">
        <f t="shared" si="442"/>
        <v/>
      </c>
      <c r="AE1355" s="36" t="str">
        <f>IF(Mining_Import!D1355="","",Mining_Import!D1355)</f>
        <v/>
      </c>
      <c r="AF1355" s="36" t="str">
        <f>IF(Mining_Import!E1355="","",Mining_Import!E1355)</f>
        <v/>
      </c>
      <c r="AG1355" s="36" t="str">
        <f>IF(Mining_Import!F1355="","",Mining_Import!F1355)</f>
        <v/>
      </c>
      <c r="AH1355" s="36" t="str">
        <f>IF(Mining_Import!G1355="","",Mining_Import!G1355)</f>
        <v/>
      </c>
      <c r="AI1355" s="36" t="str">
        <f>IF(Mining_Import!H1355="","",Mining_Import!H1355)</f>
        <v/>
      </c>
      <c r="AJ1355" s="36" t="str">
        <f>IF(Mining_Import!I1355="","",Mining_Import!I1355)</f>
        <v/>
      </c>
      <c r="BY1355" s="120" t="str">
        <f t="shared" si="430"/>
        <v/>
      </c>
      <c r="BZ1355" s="184" t="str">
        <f t="shared" si="443"/>
        <v/>
      </c>
      <c r="CA1355" s="37" t="str">
        <f>IFERROR(VLOOKUP($BY1355,Account_Value!$C$2:$F$2500,4,0),"")</f>
        <v/>
      </c>
      <c r="CB1355" s="43" t="str">
        <f t="shared" si="431"/>
        <v/>
      </c>
      <c r="CC1355" s="122" t="str">
        <f>IF($BZ1355="","",SUM($BZ$2:$BZ1355))</f>
        <v/>
      </c>
      <c r="CD1355" s="43" t="str">
        <f>IF($BZ1355="","",$BU$19*(SUM($BZ$2:$BZ1355)))</f>
        <v/>
      </c>
    </row>
    <row r="1356" spans="1:82">
      <c r="A1356" s="4" t="str">
        <f t="shared" si="432"/>
        <v/>
      </c>
      <c r="B1356" s="21" t="str">
        <f>IF(Investments_Import!A1356="","",Investments_Import!A1356)</f>
        <v/>
      </c>
      <c r="C1356" s="22" t="str">
        <f t="shared" si="425"/>
        <v/>
      </c>
      <c r="D1356" s="51" t="str">
        <f t="shared" si="433"/>
        <v/>
      </c>
      <c r="E1356" s="3" t="str">
        <f>IF(Investments_Import!B1356="","",Investments_Import!B1356)</f>
        <v/>
      </c>
      <c r="F1356" s="54" t="str">
        <f t="shared" si="434"/>
        <v xml:space="preserve"> </v>
      </c>
      <c r="G1356" s="54" t="str">
        <f>IF($B1356="","",COUNTIF($F$2:$F1356,$F1356))</f>
        <v/>
      </c>
      <c r="H1356" s="53" t="str">
        <f t="shared" si="435"/>
        <v xml:space="preserve">  </v>
      </c>
      <c r="I1356" s="3" t="str">
        <f>IF(Investments_Import!C1356="","",Investments_Import!C1356)</f>
        <v/>
      </c>
      <c r="J1356" s="108" t="str">
        <f>IF(Investments_Import!D1356="","",Investments_Import!D1356)</f>
        <v/>
      </c>
      <c r="K1356" s="108" t="str">
        <f t="shared" si="436"/>
        <v/>
      </c>
      <c r="L1356" s="47" t="str">
        <f>IF(Investments_Import!E1356="","",Investments_Import!E1356)</f>
        <v/>
      </c>
      <c r="M1356" s="47" t="str">
        <f t="shared" si="426"/>
        <v/>
      </c>
      <c r="N1356" s="31" t="str">
        <f>IF(Investments_Import!F1356="","",Investments_Import!F1356)</f>
        <v/>
      </c>
      <c r="O1356" s="31" t="str">
        <f t="shared" si="427"/>
        <v/>
      </c>
      <c r="P1356" s="3" t="str">
        <f>IF(Investments_Import!G1356="","",Investments_Import!G1356)</f>
        <v/>
      </c>
      <c r="Q1356" s="3" t="str">
        <f>IF(Investments_Import!H1356="","",Investments_Import!H1356)</f>
        <v/>
      </c>
      <c r="R1356" s="37" t="str">
        <f t="shared" si="428"/>
        <v/>
      </c>
      <c r="S1356" s="37" t="str">
        <f t="shared" si="429"/>
        <v/>
      </c>
      <c r="U1356" s="36" t="str">
        <f>IF(Mining_Import!A1356="","",Mining_Import!A1356)</f>
        <v/>
      </c>
      <c r="V1356" s="22" t="str">
        <f t="shared" si="437"/>
        <v/>
      </c>
      <c r="W1356" s="127" t="str">
        <f t="shared" si="438"/>
        <v/>
      </c>
      <c r="X1356" s="127" t="str">
        <f t="shared" si="439"/>
        <v/>
      </c>
      <c r="Y1356" s="127" t="str">
        <f t="shared" si="440"/>
        <v/>
      </c>
      <c r="Z1356" s="36" t="str">
        <f>IF(Mining_Import!B1356="","",Mining_Import!B1356)</f>
        <v/>
      </c>
      <c r="AA1356" s="184" t="str">
        <f>IF(Mining_Import!$C1356="","",Mining_Import!$C1356)</f>
        <v/>
      </c>
      <c r="AB1356" s="122" t="str">
        <f t="shared" si="441"/>
        <v/>
      </c>
      <c r="AC1356" s="122" t="str">
        <f>IF($Y1356&gt;Dashboard!$Q$19,$AB1356,"")</f>
        <v/>
      </c>
      <c r="AD1356" s="43" t="str">
        <f t="shared" si="442"/>
        <v/>
      </c>
      <c r="AE1356" s="36" t="str">
        <f>IF(Mining_Import!D1356="","",Mining_Import!D1356)</f>
        <v/>
      </c>
      <c r="AF1356" s="36" t="str">
        <f>IF(Mining_Import!E1356="","",Mining_Import!E1356)</f>
        <v/>
      </c>
      <c r="AG1356" s="36" t="str">
        <f>IF(Mining_Import!F1356="","",Mining_Import!F1356)</f>
        <v/>
      </c>
      <c r="AH1356" s="36" t="str">
        <f>IF(Mining_Import!G1356="","",Mining_Import!G1356)</f>
        <v/>
      </c>
      <c r="AI1356" s="36" t="str">
        <f>IF(Mining_Import!H1356="","",Mining_Import!H1356)</f>
        <v/>
      </c>
      <c r="AJ1356" s="36" t="str">
        <f>IF(Mining_Import!I1356="","",Mining_Import!I1356)</f>
        <v/>
      </c>
      <c r="BY1356" s="120" t="str">
        <f t="shared" si="430"/>
        <v/>
      </c>
      <c r="BZ1356" s="184" t="str">
        <f t="shared" si="443"/>
        <v/>
      </c>
      <c r="CA1356" s="37" t="str">
        <f>IFERROR(VLOOKUP($BY1356,Account_Value!$C$2:$F$2500,4,0),"")</f>
        <v/>
      </c>
      <c r="CB1356" s="43" t="str">
        <f t="shared" si="431"/>
        <v/>
      </c>
      <c r="CC1356" s="122" t="str">
        <f>IF($BZ1356="","",SUM($BZ$2:$BZ1356))</f>
        <v/>
      </c>
      <c r="CD1356" s="43" t="str">
        <f>IF($BZ1356="","",$BU$19*(SUM($BZ$2:$BZ1356)))</f>
        <v/>
      </c>
    </row>
    <row r="1357" spans="1:82">
      <c r="A1357" s="4" t="str">
        <f t="shared" si="432"/>
        <v/>
      </c>
      <c r="B1357" s="21" t="str">
        <f>IF(Investments_Import!A1357="","",Investments_Import!A1357)</f>
        <v/>
      </c>
      <c r="C1357" s="22" t="str">
        <f t="shared" si="425"/>
        <v/>
      </c>
      <c r="D1357" s="51" t="str">
        <f t="shared" si="433"/>
        <v/>
      </c>
      <c r="E1357" s="3" t="str">
        <f>IF(Investments_Import!B1357="","",Investments_Import!B1357)</f>
        <v/>
      </c>
      <c r="F1357" s="54" t="str">
        <f t="shared" si="434"/>
        <v xml:space="preserve"> </v>
      </c>
      <c r="G1357" s="54" t="str">
        <f>IF($B1357="","",COUNTIF($F$2:$F1357,$F1357))</f>
        <v/>
      </c>
      <c r="H1357" s="53" t="str">
        <f t="shared" si="435"/>
        <v xml:space="preserve">  </v>
      </c>
      <c r="I1357" s="3" t="str">
        <f>IF(Investments_Import!C1357="","",Investments_Import!C1357)</f>
        <v/>
      </c>
      <c r="J1357" s="108" t="str">
        <f>IF(Investments_Import!D1357="","",Investments_Import!D1357)</f>
        <v/>
      </c>
      <c r="K1357" s="108" t="str">
        <f t="shared" si="436"/>
        <v/>
      </c>
      <c r="L1357" s="47" t="str">
        <f>IF(Investments_Import!E1357="","",Investments_Import!E1357)</f>
        <v/>
      </c>
      <c r="M1357" s="47" t="str">
        <f t="shared" si="426"/>
        <v/>
      </c>
      <c r="N1357" s="31" t="str">
        <f>IF(Investments_Import!F1357="","",Investments_Import!F1357)</f>
        <v/>
      </c>
      <c r="O1357" s="31" t="str">
        <f t="shared" si="427"/>
        <v/>
      </c>
      <c r="P1357" s="3" t="str">
        <f>IF(Investments_Import!G1357="","",Investments_Import!G1357)</f>
        <v/>
      </c>
      <c r="Q1357" s="3" t="str">
        <f>IF(Investments_Import!H1357="","",Investments_Import!H1357)</f>
        <v/>
      </c>
      <c r="R1357" s="37" t="str">
        <f t="shared" si="428"/>
        <v/>
      </c>
      <c r="S1357" s="37" t="str">
        <f t="shared" si="429"/>
        <v/>
      </c>
      <c r="U1357" s="36" t="str">
        <f>IF(Mining_Import!A1357="","",Mining_Import!A1357)</f>
        <v/>
      </c>
      <c r="V1357" s="22" t="str">
        <f t="shared" si="437"/>
        <v/>
      </c>
      <c r="W1357" s="127" t="str">
        <f t="shared" si="438"/>
        <v/>
      </c>
      <c r="X1357" s="127" t="str">
        <f t="shared" si="439"/>
        <v/>
      </c>
      <c r="Y1357" s="127" t="str">
        <f t="shared" si="440"/>
        <v/>
      </c>
      <c r="Z1357" s="36" t="str">
        <f>IF(Mining_Import!B1357="","",Mining_Import!B1357)</f>
        <v/>
      </c>
      <c r="AA1357" s="184" t="str">
        <f>IF(Mining_Import!$C1357="","",Mining_Import!$C1357)</f>
        <v/>
      </c>
      <c r="AB1357" s="122" t="str">
        <f t="shared" si="441"/>
        <v/>
      </c>
      <c r="AC1357" s="122" t="str">
        <f>IF($Y1357&gt;Dashboard!$Q$19,$AB1357,"")</f>
        <v/>
      </c>
      <c r="AD1357" s="43" t="str">
        <f t="shared" si="442"/>
        <v/>
      </c>
      <c r="AE1357" s="36" t="str">
        <f>IF(Mining_Import!D1357="","",Mining_Import!D1357)</f>
        <v/>
      </c>
      <c r="AF1357" s="36" t="str">
        <f>IF(Mining_Import!E1357="","",Mining_Import!E1357)</f>
        <v/>
      </c>
      <c r="AG1357" s="36" t="str">
        <f>IF(Mining_Import!F1357="","",Mining_Import!F1357)</f>
        <v/>
      </c>
      <c r="AH1357" s="36" t="str">
        <f>IF(Mining_Import!G1357="","",Mining_Import!G1357)</f>
        <v/>
      </c>
      <c r="AI1357" s="36" t="str">
        <f>IF(Mining_Import!H1357="","",Mining_Import!H1357)</f>
        <v/>
      </c>
      <c r="AJ1357" s="36" t="str">
        <f>IF(Mining_Import!I1357="","",Mining_Import!I1357)</f>
        <v/>
      </c>
      <c r="BY1357" s="120" t="str">
        <f t="shared" si="430"/>
        <v/>
      </c>
      <c r="BZ1357" s="184" t="str">
        <f t="shared" si="443"/>
        <v/>
      </c>
      <c r="CA1357" s="37" t="str">
        <f>IFERROR(VLOOKUP($BY1357,Account_Value!$C$2:$F$2500,4,0),"")</f>
        <v/>
      </c>
      <c r="CB1357" s="43" t="str">
        <f t="shared" si="431"/>
        <v/>
      </c>
      <c r="CC1357" s="122" t="str">
        <f>IF($BZ1357="","",SUM($BZ$2:$BZ1357))</f>
        <v/>
      </c>
      <c r="CD1357" s="43" t="str">
        <f>IF($BZ1357="","",$BU$19*(SUM($BZ$2:$BZ1357)))</f>
        <v/>
      </c>
    </row>
    <row r="1358" spans="1:82">
      <c r="A1358" s="4" t="str">
        <f t="shared" si="432"/>
        <v/>
      </c>
      <c r="B1358" s="21" t="str">
        <f>IF(Investments_Import!A1358="","",Investments_Import!A1358)</f>
        <v/>
      </c>
      <c r="C1358" s="22" t="str">
        <f t="shared" si="425"/>
        <v/>
      </c>
      <c r="D1358" s="51" t="str">
        <f t="shared" si="433"/>
        <v/>
      </c>
      <c r="E1358" s="3" t="str">
        <f>IF(Investments_Import!B1358="","",Investments_Import!B1358)</f>
        <v/>
      </c>
      <c r="F1358" s="54" t="str">
        <f t="shared" si="434"/>
        <v xml:space="preserve"> </v>
      </c>
      <c r="G1358" s="54" t="str">
        <f>IF($B1358="","",COUNTIF($F$2:$F1358,$F1358))</f>
        <v/>
      </c>
      <c r="H1358" s="53" t="str">
        <f t="shared" si="435"/>
        <v xml:space="preserve">  </v>
      </c>
      <c r="I1358" s="3" t="str">
        <f>IF(Investments_Import!C1358="","",Investments_Import!C1358)</f>
        <v/>
      </c>
      <c r="J1358" s="108" t="str">
        <f>IF(Investments_Import!D1358="","",Investments_Import!D1358)</f>
        <v/>
      </c>
      <c r="K1358" s="108" t="str">
        <f t="shared" si="436"/>
        <v/>
      </c>
      <c r="L1358" s="47" t="str">
        <f>IF(Investments_Import!E1358="","",Investments_Import!E1358)</f>
        <v/>
      </c>
      <c r="M1358" s="47" t="str">
        <f t="shared" si="426"/>
        <v/>
      </c>
      <c r="N1358" s="31" t="str">
        <f>IF(Investments_Import!F1358="","",Investments_Import!F1358)</f>
        <v/>
      </c>
      <c r="O1358" s="31" t="str">
        <f t="shared" si="427"/>
        <v/>
      </c>
      <c r="P1358" s="3" t="str">
        <f>IF(Investments_Import!G1358="","",Investments_Import!G1358)</f>
        <v/>
      </c>
      <c r="Q1358" s="3" t="str">
        <f>IF(Investments_Import!H1358="","",Investments_Import!H1358)</f>
        <v/>
      </c>
      <c r="R1358" s="37" t="str">
        <f t="shared" si="428"/>
        <v/>
      </c>
      <c r="S1358" s="37" t="str">
        <f t="shared" si="429"/>
        <v/>
      </c>
      <c r="U1358" s="36" t="str">
        <f>IF(Mining_Import!A1358="","",Mining_Import!A1358)</f>
        <v/>
      </c>
      <c r="V1358" s="22" t="str">
        <f t="shared" si="437"/>
        <v/>
      </c>
      <c r="W1358" s="127" t="str">
        <f t="shared" si="438"/>
        <v/>
      </c>
      <c r="X1358" s="127" t="str">
        <f t="shared" si="439"/>
        <v/>
      </c>
      <c r="Y1358" s="127" t="str">
        <f t="shared" si="440"/>
        <v/>
      </c>
      <c r="Z1358" s="36" t="str">
        <f>IF(Mining_Import!B1358="","",Mining_Import!B1358)</f>
        <v/>
      </c>
      <c r="AA1358" s="184" t="str">
        <f>IF(Mining_Import!$C1358="","",Mining_Import!$C1358)</f>
        <v/>
      </c>
      <c r="AB1358" s="122" t="str">
        <f t="shared" si="441"/>
        <v/>
      </c>
      <c r="AC1358" s="122" t="str">
        <f>IF($Y1358&gt;Dashboard!$Q$19,$AB1358,"")</f>
        <v/>
      </c>
      <c r="AD1358" s="43" t="str">
        <f t="shared" si="442"/>
        <v/>
      </c>
      <c r="AE1358" s="36" t="str">
        <f>IF(Mining_Import!D1358="","",Mining_Import!D1358)</f>
        <v/>
      </c>
      <c r="AF1358" s="36" t="str">
        <f>IF(Mining_Import!E1358="","",Mining_Import!E1358)</f>
        <v/>
      </c>
      <c r="AG1358" s="36" t="str">
        <f>IF(Mining_Import!F1358="","",Mining_Import!F1358)</f>
        <v/>
      </c>
      <c r="AH1358" s="36" t="str">
        <f>IF(Mining_Import!G1358="","",Mining_Import!G1358)</f>
        <v/>
      </c>
      <c r="AI1358" s="36" t="str">
        <f>IF(Mining_Import!H1358="","",Mining_Import!H1358)</f>
        <v/>
      </c>
      <c r="AJ1358" s="36" t="str">
        <f>IF(Mining_Import!I1358="","",Mining_Import!I1358)</f>
        <v/>
      </c>
      <c r="BY1358" s="120" t="str">
        <f t="shared" si="430"/>
        <v/>
      </c>
      <c r="BZ1358" s="184" t="str">
        <f t="shared" si="443"/>
        <v/>
      </c>
      <c r="CA1358" s="37" t="str">
        <f>IFERROR(VLOOKUP($BY1358,Account_Value!$C$2:$F$2500,4,0),"")</f>
        <v/>
      </c>
      <c r="CB1358" s="43" t="str">
        <f t="shared" si="431"/>
        <v/>
      </c>
      <c r="CC1358" s="122" t="str">
        <f>IF($BZ1358="","",SUM($BZ$2:$BZ1358))</f>
        <v/>
      </c>
      <c r="CD1358" s="43" t="str">
        <f>IF($BZ1358="","",$BU$19*(SUM($BZ$2:$BZ1358)))</f>
        <v/>
      </c>
    </row>
    <row r="1359" spans="1:82">
      <c r="A1359" s="4" t="str">
        <f t="shared" si="432"/>
        <v/>
      </c>
      <c r="B1359" s="21" t="str">
        <f>IF(Investments_Import!A1359="","",Investments_Import!A1359)</f>
        <v/>
      </c>
      <c r="C1359" s="22" t="str">
        <f t="shared" si="425"/>
        <v/>
      </c>
      <c r="D1359" s="51" t="str">
        <f t="shared" si="433"/>
        <v/>
      </c>
      <c r="E1359" s="3" t="str">
        <f>IF(Investments_Import!B1359="","",Investments_Import!B1359)</f>
        <v/>
      </c>
      <c r="F1359" s="54" t="str">
        <f t="shared" si="434"/>
        <v xml:space="preserve"> </v>
      </c>
      <c r="G1359" s="54" t="str">
        <f>IF($B1359="","",COUNTIF($F$2:$F1359,$F1359))</f>
        <v/>
      </c>
      <c r="H1359" s="53" t="str">
        <f t="shared" si="435"/>
        <v xml:space="preserve">  </v>
      </c>
      <c r="I1359" s="3" t="str">
        <f>IF(Investments_Import!C1359="","",Investments_Import!C1359)</f>
        <v/>
      </c>
      <c r="J1359" s="108" t="str">
        <f>IF(Investments_Import!D1359="","",Investments_Import!D1359)</f>
        <v/>
      </c>
      <c r="K1359" s="108" t="str">
        <f t="shared" si="436"/>
        <v/>
      </c>
      <c r="L1359" s="47" t="str">
        <f>IF(Investments_Import!E1359="","",Investments_Import!E1359)</f>
        <v/>
      </c>
      <c r="M1359" s="47" t="str">
        <f t="shared" si="426"/>
        <v/>
      </c>
      <c r="N1359" s="31" t="str">
        <f>IF(Investments_Import!F1359="","",Investments_Import!F1359)</f>
        <v/>
      </c>
      <c r="O1359" s="31" t="str">
        <f t="shared" si="427"/>
        <v/>
      </c>
      <c r="P1359" s="3" t="str">
        <f>IF(Investments_Import!G1359="","",Investments_Import!G1359)</f>
        <v/>
      </c>
      <c r="Q1359" s="3" t="str">
        <f>IF(Investments_Import!H1359="","",Investments_Import!H1359)</f>
        <v/>
      </c>
      <c r="R1359" s="37" t="str">
        <f t="shared" si="428"/>
        <v/>
      </c>
      <c r="S1359" s="37" t="str">
        <f t="shared" si="429"/>
        <v/>
      </c>
      <c r="U1359" s="36" t="str">
        <f>IF(Mining_Import!A1359="","",Mining_Import!A1359)</f>
        <v/>
      </c>
      <c r="V1359" s="22" t="str">
        <f t="shared" si="437"/>
        <v/>
      </c>
      <c r="W1359" s="127" t="str">
        <f t="shared" si="438"/>
        <v/>
      </c>
      <c r="X1359" s="127" t="str">
        <f t="shared" si="439"/>
        <v/>
      </c>
      <c r="Y1359" s="127" t="str">
        <f t="shared" si="440"/>
        <v/>
      </c>
      <c r="Z1359" s="36" t="str">
        <f>IF(Mining_Import!B1359="","",Mining_Import!B1359)</f>
        <v/>
      </c>
      <c r="AA1359" s="184" t="str">
        <f>IF(Mining_Import!$C1359="","",Mining_Import!$C1359)</f>
        <v/>
      </c>
      <c r="AB1359" s="122" t="str">
        <f t="shared" si="441"/>
        <v/>
      </c>
      <c r="AC1359" s="122" t="str">
        <f>IF($Y1359&gt;Dashboard!$Q$19,$AB1359,"")</f>
        <v/>
      </c>
      <c r="AD1359" s="43" t="str">
        <f t="shared" si="442"/>
        <v/>
      </c>
      <c r="AE1359" s="36" t="str">
        <f>IF(Mining_Import!D1359="","",Mining_Import!D1359)</f>
        <v/>
      </c>
      <c r="AF1359" s="36" t="str">
        <f>IF(Mining_Import!E1359="","",Mining_Import!E1359)</f>
        <v/>
      </c>
      <c r="AG1359" s="36" t="str">
        <f>IF(Mining_Import!F1359="","",Mining_Import!F1359)</f>
        <v/>
      </c>
      <c r="AH1359" s="36" t="str">
        <f>IF(Mining_Import!G1359="","",Mining_Import!G1359)</f>
        <v/>
      </c>
      <c r="AI1359" s="36" t="str">
        <f>IF(Mining_Import!H1359="","",Mining_Import!H1359)</f>
        <v/>
      </c>
      <c r="AJ1359" s="36" t="str">
        <f>IF(Mining_Import!I1359="","",Mining_Import!I1359)</f>
        <v/>
      </c>
      <c r="BY1359" s="120" t="str">
        <f t="shared" si="430"/>
        <v/>
      </c>
      <c r="BZ1359" s="184" t="str">
        <f t="shared" si="443"/>
        <v/>
      </c>
      <c r="CA1359" s="37" t="str">
        <f>IFERROR(VLOOKUP($BY1359,Account_Value!$C$2:$F$2500,4,0),"")</f>
        <v/>
      </c>
      <c r="CB1359" s="43" t="str">
        <f t="shared" si="431"/>
        <v/>
      </c>
      <c r="CC1359" s="122" t="str">
        <f>IF($BZ1359="","",SUM($BZ$2:$BZ1359))</f>
        <v/>
      </c>
      <c r="CD1359" s="43" t="str">
        <f>IF($BZ1359="","",$BU$19*(SUM($BZ$2:$BZ1359)))</f>
        <v/>
      </c>
    </row>
    <row r="1360" spans="1:82">
      <c r="A1360" s="4" t="str">
        <f t="shared" si="432"/>
        <v/>
      </c>
      <c r="B1360" s="21" t="str">
        <f>IF(Investments_Import!A1360="","",Investments_Import!A1360)</f>
        <v/>
      </c>
      <c r="C1360" s="22" t="str">
        <f t="shared" si="425"/>
        <v/>
      </c>
      <c r="D1360" s="51" t="str">
        <f t="shared" si="433"/>
        <v/>
      </c>
      <c r="E1360" s="3" t="str">
        <f>IF(Investments_Import!B1360="","",Investments_Import!B1360)</f>
        <v/>
      </c>
      <c r="F1360" s="54" t="str">
        <f t="shared" si="434"/>
        <v xml:space="preserve"> </v>
      </c>
      <c r="G1360" s="54" t="str">
        <f>IF($B1360="","",COUNTIF($F$2:$F1360,$F1360))</f>
        <v/>
      </c>
      <c r="H1360" s="53" t="str">
        <f t="shared" si="435"/>
        <v xml:space="preserve">  </v>
      </c>
      <c r="I1360" s="3" t="str">
        <f>IF(Investments_Import!C1360="","",Investments_Import!C1360)</f>
        <v/>
      </c>
      <c r="J1360" s="108" t="str">
        <f>IF(Investments_Import!D1360="","",Investments_Import!D1360)</f>
        <v/>
      </c>
      <c r="K1360" s="108" t="str">
        <f t="shared" si="436"/>
        <v/>
      </c>
      <c r="L1360" s="47" t="str">
        <f>IF(Investments_Import!E1360="","",Investments_Import!E1360)</f>
        <v/>
      </c>
      <c r="M1360" s="47" t="str">
        <f t="shared" si="426"/>
        <v/>
      </c>
      <c r="N1360" s="31" t="str">
        <f>IF(Investments_Import!F1360="","",Investments_Import!F1360)</f>
        <v/>
      </c>
      <c r="O1360" s="31" t="str">
        <f t="shared" si="427"/>
        <v/>
      </c>
      <c r="P1360" s="3" t="str">
        <f>IF(Investments_Import!G1360="","",Investments_Import!G1360)</f>
        <v/>
      </c>
      <c r="Q1360" s="3" t="str">
        <f>IF(Investments_Import!H1360="","",Investments_Import!H1360)</f>
        <v/>
      </c>
      <c r="R1360" s="37" t="str">
        <f t="shared" si="428"/>
        <v/>
      </c>
      <c r="S1360" s="37" t="str">
        <f t="shared" si="429"/>
        <v/>
      </c>
      <c r="U1360" s="36" t="str">
        <f>IF(Mining_Import!A1360="","",Mining_Import!A1360)</f>
        <v/>
      </c>
      <c r="V1360" s="22" t="str">
        <f t="shared" si="437"/>
        <v/>
      </c>
      <c r="W1360" s="127" t="str">
        <f t="shared" si="438"/>
        <v/>
      </c>
      <c r="X1360" s="127" t="str">
        <f t="shared" si="439"/>
        <v/>
      </c>
      <c r="Y1360" s="127" t="str">
        <f t="shared" si="440"/>
        <v/>
      </c>
      <c r="Z1360" s="36" t="str">
        <f>IF(Mining_Import!B1360="","",Mining_Import!B1360)</f>
        <v/>
      </c>
      <c r="AA1360" s="184" t="str">
        <f>IF(Mining_Import!$C1360="","",Mining_Import!$C1360)</f>
        <v/>
      </c>
      <c r="AB1360" s="122" t="str">
        <f t="shared" si="441"/>
        <v/>
      </c>
      <c r="AC1360" s="122" t="str">
        <f>IF($Y1360&gt;Dashboard!$Q$19,$AB1360,"")</f>
        <v/>
      </c>
      <c r="AD1360" s="43" t="str">
        <f t="shared" si="442"/>
        <v/>
      </c>
      <c r="AE1360" s="36" t="str">
        <f>IF(Mining_Import!D1360="","",Mining_Import!D1360)</f>
        <v/>
      </c>
      <c r="AF1360" s="36" t="str">
        <f>IF(Mining_Import!E1360="","",Mining_Import!E1360)</f>
        <v/>
      </c>
      <c r="AG1360" s="36" t="str">
        <f>IF(Mining_Import!F1360="","",Mining_Import!F1360)</f>
        <v/>
      </c>
      <c r="AH1360" s="36" t="str">
        <f>IF(Mining_Import!G1360="","",Mining_Import!G1360)</f>
        <v/>
      </c>
      <c r="AI1360" s="36" t="str">
        <f>IF(Mining_Import!H1360="","",Mining_Import!H1360)</f>
        <v/>
      </c>
      <c r="AJ1360" s="36" t="str">
        <f>IF(Mining_Import!I1360="","",Mining_Import!I1360)</f>
        <v/>
      </c>
      <c r="BY1360" s="120" t="str">
        <f t="shared" si="430"/>
        <v/>
      </c>
      <c r="BZ1360" s="184" t="str">
        <f t="shared" si="443"/>
        <v/>
      </c>
      <c r="CA1360" s="37" t="str">
        <f>IFERROR(VLOOKUP($BY1360,Account_Value!$C$2:$F$2500,4,0),"")</f>
        <v/>
      </c>
      <c r="CB1360" s="43" t="str">
        <f t="shared" si="431"/>
        <v/>
      </c>
      <c r="CC1360" s="122" t="str">
        <f>IF($BZ1360="","",SUM($BZ$2:$BZ1360))</f>
        <v/>
      </c>
      <c r="CD1360" s="43" t="str">
        <f>IF($BZ1360="","",$BU$19*(SUM($BZ$2:$BZ1360)))</f>
        <v/>
      </c>
    </row>
    <row r="1361" spans="1:82">
      <c r="A1361" s="4" t="str">
        <f t="shared" si="432"/>
        <v/>
      </c>
      <c r="B1361" s="21" t="str">
        <f>IF(Investments_Import!A1361="","",Investments_Import!A1361)</f>
        <v/>
      </c>
      <c r="C1361" s="22" t="str">
        <f t="shared" si="425"/>
        <v/>
      </c>
      <c r="D1361" s="51" t="str">
        <f t="shared" si="433"/>
        <v/>
      </c>
      <c r="E1361" s="3" t="str">
        <f>IF(Investments_Import!B1361="","",Investments_Import!B1361)</f>
        <v/>
      </c>
      <c r="F1361" s="54" t="str">
        <f t="shared" si="434"/>
        <v xml:space="preserve"> </v>
      </c>
      <c r="G1361" s="54" t="str">
        <f>IF($B1361="","",COUNTIF($F$2:$F1361,$F1361))</f>
        <v/>
      </c>
      <c r="H1361" s="53" t="str">
        <f t="shared" si="435"/>
        <v xml:space="preserve">  </v>
      </c>
      <c r="I1361" s="3" t="str">
        <f>IF(Investments_Import!C1361="","",Investments_Import!C1361)</f>
        <v/>
      </c>
      <c r="J1361" s="108" t="str">
        <f>IF(Investments_Import!D1361="","",Investments_Import!D1361)</f>
        <v/>
      </c>
      <c r="K1361" s="108" t="str">
        <f t="shared" si="436"/>
        <v/>
      </c>
      <c r="L1361" s="47" t="str">
        <f>IF(Investments_Import!E1361="","",Investments_Import!E1361)</f>
        <v/>
      </c>
      <c r="M1361" s="47" t="str">
        <f t="shared" si="426"/>
        <v/>
      </c>
      <c r="N1361" s="31" t="str">
        <f>IF(Investments_Import!F1361="","",Investments_Import!F1361)</f>
        <v/>
      </c>
      <c r="O1361" s="31" t="str">
        <f t="shared" si="427"/>
        <v/>
      </c>
      <c r="P1361" s="3" t="str">
        <f>IF(Investments_Import!G1361="","",Investments_Import!G1361)</f>
        <v/>
      </c>
      <c r="Q1361" s="3" t="str">
        <f>IF(Investments_Import!H1361="","",Investments_Import!H1361)</f>
        <v/>
      </c>
      <c r="R1361" s="37" t="str">
        <f t="shared" si="428"/>
        <v/>
      </c>
      <c r="S1361" s="37" t="str">
        <f t="shared" si="429"/>
        <v/>
      </c>
      <c r="U1361" s="36" t="str">
        <f>IF(Mining_Import!A1361="","",Mining_Import!A1361)</f>
        <v/>
      </c>
      <c r="V1361" s="22" t="str">
        <f t="shared" si="437"/>
        <v/>
      </c>
      <c r="W1361" s="127" t="str">
        <f t="shared" si="438"/>
        <v/>
      </c>
      <c r="X1361" s="127" t="str">
        <f t="shared" si="439"/>
        <v/>
      </c>
      <c r="Y1361" s="127" t="str">
        <f t="shared" si="440"/>
        <v/>
      </c>
      <c r="Z1361" s="36" t="str">
        <f>IF(Mining_Import!B1361="","",Mining_Import!B1361)</f>
        <v/>
      </c>
      <c r="AA1361" s="184" t="str">
        <f>IF(Mining_Import!$C1361="","",Mining_Import!$C1361)</f>
        <v/>
      </c>
      <c r="AB1361" s="122" t="str">
        <f t="shared" si="441"/>
        <v/>
      </c>
      <c r="AC1361" s="122" t="str">
        <f>IF($Y1361&gt;Dashboard!$Q$19,$AB1361,"")</f>
        <v/>
      </c>
      <c r="AD1361" s="43" t="str">
        <f t="shared" si="442"/>
        <v/>
      </c>
      <c r="AE1361" s="36" t="str">
        <f>IF(Mining_Import!D1361="","",Mining_Import!D1361)</f>
        <v/>
      </c>
      <c r="AF1361" s="36" t="str">
        <f>IF(Mining_Import!E1361="","",Mining_Import!E1361)</f>
        <v/>
      </c>
      <c r="AG1361" s="36" t="str">
        <f>IF(Mining_Import!F1361="","",Mining_Import!F1361)</f>
        <v/>
      </c>
      <c r="AH1361" s="36" t="str">
        <f>IF(Mining_Import!G1361="","",Mining_Import!G1361)</f>
        <v/>
      </c>
      <c r="AI1361" s="36" t="str">
        <f>IF(Mining_Import!H1361="","",Mining_Import!H1361)</f>
        <v/>
      </c>
      <c r="AJ1361" s="36" t="str">
        <f>IF(Mining_Import!I1361="","",Mining_Import!I1361)</f>
        <v/>
      </c>
      <c r="BY1361" s="120" t="str">
        <f t="shared" si="430"/>
        <v/>
      </c>
      <c r="BZ1361" s="184" t="str">
        <f t="shared" si="443"/>
        <v/>
      </c>
      <c r="CA1361" s="37" t="str">
        <f>IFERROR(VLOOKUP($BY1361,Account_Value!$C$2:$F$2500,4,0),"")</f>
        <v/>
      </c>
      <c r="CB1361" s="43" t="str">
        <f t="shared" si="431"/>
        <v/>
      </c>
      <c r="CC1361" s="122" t="str">
        <f>IF($BZ1361="","",SUM($BZ$2:$BZ1361))</f>
        <v/>
      </c>
      <c r="CD1361" s="43" t="str">
        <f>IF($BZ1361="","",$BU$19*(SUM($BZ$2:$BZ1361)))</f>
        <v/>
      </c>
    </row>
    <row r="1362" spans="1:82">
      <c r="A1362" s="4" t="str">
        <f t="shared" si="432"/>
        <v/>
      </c>
      <c r="B1362" s="21" t="str">
        <f>IF(Investments_Import!A1362="","",Investments_Import!A1362)</f>
        <v/>
      </c>
      <c r="C1362" s="22" t="str">
        <f t="shared" si="425"/>
        <v/>
      </c>
      <c r="D1362" s="51" t="str">
        <f t="shared" si="433"/>
        <v/>
      </c>
      <c r="E1362" s="3" t="str">
        <f>IF(Investments_Import!B1362="","",Investments_Import!B1362)</f>
        <v/>
      </c>
      <c r="F1362" s="54" t="str">
        <f t="shared" si="434"/>
        <v xml:space="preserve"> </v>
      </c>
      <c r="G1362" s="54" t="str">
        <f>IF($B1362="","",COUNTIF($F$2:$F1362,$F1362))</f>
        <v/>
      </c>
      <c r="H1362" s="53" t="str">
        <f t="shared" si="435"/>
        <v xml:space="preserve">  </v>
      </c>
      <c r="I1362" s="3" t="str">
        <f>IF(Investments_Import!C1362="","",Investments_Import!C1362)</f>
        <v/>
      </c>
      <c r="J1362" s="108" t="str">
        <f>IF(Investments_Import!D1362="","",Investments_Import!D1362)</f>
        <v/>
      </c>
      <c r="K1362" s="108" t="str">
        <f t="shared" si="436"/>
        <v/>
      </c>
      <c r="L1362" s="47" t="str">
        <f>IF(Investments_Import!E1362="","",Investments_Import!E1362)</f>
        <v/>
      </c>
      <c r="M1362" s="47" t="str">
        <f t="shared" si="426"/>
        <v/>
      </c>
      <c r="N1362" s="31" t="str">
        <f>IF(Investments_Import!F1362="","",Investments_Import!F1362)</f>
        <v/>
      </c>
      <c r="O1362" s="31" t="str">
        <f t="shared" si="427"/>
        <v/>
      </c>
      <c r="P1362" s="3" t="str">
        <f>IF(Investments_Import!G1362="","",Investments_Import!G1362)</f>
        <v/>
      </c>
      <c r="Q1362" s="3" t="str">
        <f>IF(Investments_Import!H1362="","",Investments_Import!H1362)</f>
        <v/>
      </c>
      <c r="R1362" s="37" t="str">
        <f t="shared" si="428"/>
        <v/>
      </c>
      <c r="S1362" s="37" t="str">
        <f t="shared" si="429"/>
        <v/>
      </c>
      <c r="U1362" s="36" t="str">
        <f>IF(Mining_Import!A1362="","",Mining_Import!A1362)</f>
        <v/>
      </c>
      <c r="V1362" s="22" t="str">
        <f t="shared" si="437"/>
        <v/>
      </c>
      <c r="W1362" s="127" t="str">
        <f t="shared" si="438"/>
        <v/>
      </c>
      <c r="X1362" s="127" t="str">
        <f t="shared" si="439"/>
        <v/>
      </c>
      <c r="Y1362" s="127" t="str">
        <f t="shared" si="440"/>
        <v/>
      </c>
      <c r="Z1362" s="36" t="str">
        <f>IF(Mining_Import!B1362="","",Mining_Import!B1362)</f>
        <v/>
      </c>
      <c r="AA1362" s="184" t="str">
        <f>IF(Mining_Import!$C1362="","",Mining_Import!$C1362)</f>
        <v/>
      </c>
      <c r="AB1362" s="122" t="str">
        <f t="shared" si="441"/>
        <v/>
      </c>
      <c r="AC1362" s="122" t="str">
        <f>IF($Y1362&gt;Dashboard!$Q$19,$AB1362,"")</f>
        <v/>
      </c>
      <c r="AD1362" s="43" t="str">
        <f t="shared" si="442"/>
        <v/>
      </c>
      <c r="AE1362" s="36" t="str">
        <f>IF(Mining_Import!D1362="","",Mining_Import!D1362)</f>
        <v/>
      </c>
      <c r="AF1362" s="36" t="str">
        <f>IF(Mining_Import!E1362="","",Mining_Import!E1362)</f>
        <v/>
      </c>
      <c r="AG1362" s="36" t="str">
        <f>IF(Mining_Import!F1362="","",Mining_Import!F1362)</f>
        <v/>
      </c>
      <c r="AH1362" s="36" t="str">
        <f>IF(Mining_Import!G1362="","",Mining_Import!G1362)</f>
        <v/>
      </c>
      <c r="AI1362" s="36" t="str">
        <f>IF(Mining_Import!H1362="","",Mining_Import!H1362)</f>
        <v/>
      </c>
      <c r="AJ1362" s="36" t="str">
        <f>IF(Mining_Import!I1362="","",Mining_Import!I1362)</f>
        <v/>
      </c>
      <c r="BY1362" s="120" t="str">
        <f t="shared" si="430"/>
        <v/>
      </c>
      <c r="BZ1362" s="184" t="str">
        <f t="shared" si="443"/>
        <v/>
      </c>
      <c r="CA1362" s="37" t="str">
        <f>IFERROR(VLOOKUP($BY1362,Account_Value!$C$2:$F$2500,4,0),"")</f>
        <v/>
      </c>
      <c r="CB1362" s="43" t="str">
        <f t="shared" si="431"/>
        <v/>
      </c>
      <c r="CC1362" s="122" t="str">
        <f>IF($BZ1362="","",SUM($BZ$2:$BZ1362))</f>
        <v/>
      </c>
      <c r="CD1362" s="43" t="str">
        <f>IF($BZ1362="","",$BU$19*(SUM($BZ$2:$BZ1362)))</f>
        <v/>
      </c>
    </row>
    <row r="1363" spans="1:82">
      <c r="A1363" s="4" t="str">
        <f t="shared" si="432"/>
        <v/>
      </c>
      <c r="B1363" s="21" t="str">
        <f>IF(Investments_Import!A1363="","",Investments_Import!A1363)</f>
        <v/>
      </c>
      <c r="C1363" s="22" t="str">
        <f t="shared" si="425"/>
        <v/>
      </c>
      <c r="D1363" s="51" t="str">
        <f t="shared" si="433"/>
        <v/>
      </c>
      <c r="E1363" s="3" t="str">
        <f>IF(Investments_Import!B1363="","",Investments_Import!B1363)</f>
        <v/>
      </c>
      <c r="F1363" s="54" t="str">
        <f t="shared" si="434"/>
        <v xml:space="preserve"> </v>
      </c>
      <c r="G1363" s="54" t="str">
        <f>IF($B1363="","",COUNTIF($F$2:$F1363,$F1363))</f>
        <v/>
      </c>
      <c r="H1363" s="53" t="str">
        <f t="shared" si="435"/>
        <v xml:space="preserve">  </v>
      </c>
      <c r="I1363" s="3" t="str">
        <f>IF(Investments_Import!C1363="","",Investments_Import!C1363)</f>
        <v/>
      </c>
      <c r="J1363" s="108" t="str">
        <f>IF(Investments_Import!D1363="","",Investments_Import!D1363)</f>
        <v/>
      </c>
      <c r="K1363" s="108" t="str">
        <f t="shared" si="436"/>
        <v/>
      </c>
      <c r="L1363" s="47" t="str">
        <f>IF(Investments_Import!E1363="","",Investments_Import!E1363)</f>
        <v/>
      </c>
      <c r="M1363" s="47" t="str">
        <f t="shared" si="426"/>
        <v/>
      </c>
      <c r="N1363" s="31" t="str">
        <f>IF(Investments_Import!F1363="","",Investments_Import!F1363)</f>
        <v/>
      </c>
      <c r="O1363" s="31" t="str">
        <f t="shared" si="427"/>
        <v/>
      </c>
      <c r="P1363" s="3" t="str">
        <f>IF(Investments_Import!G1363="","",Investments_Import!G1363)</f>
        <v/>
      </c>
      <c r="Q1363" s="3" t="str">
        <f>IF(Investments_Import!H1363="","",Investments_Import!H1363)</f>
        <v/>
      </c>
      <c r="R1363" s="37" t="str">
        <f t="shared" si="428"/>
        <v/>
      </c>
      <c r="S1363" s="37" t="str">
        <f t="shared" si="429"/>
        <v/>
      </c>
      <c r="U1363" s="36" t="str">
        <f>IF(Mining_Import!A1363="","",Mining_Import!A1363)</f>
        <v/>
      </c>
      <c r="V1363" s="22" t="str">
        <f t="shared" si="437"/>
        <v/>
      </c>
      <c r="W1363" s="127" t="str">
        <f t="shared" si="438"/>
        <v/>
      </c>
      <c r="X1363" s="127" t="str">
        <f t="shared" si="439"/>
        <v/>
      </c>
      <c r="Y1363" s="127" t="str">
        <f t="shared" si="440"/>
        <v/>
      </c>
      <c r="Z1363" s="36" t="str">
        <f>IF(Mining_Import!B1363="","",Mining_Import!B1363)</f>
        <v/>
      </c>
      <c r="AA1363" s="184" t="str">
        <f>IF(Mining_Import!$C1363="","",Mining_Import!$C1363)</f>
        <v/>
      </c>
      <c r="AB1363" s="122" t="str">
        <f t="shared" si="441"/>
        <v/>
      </c>
      <c r="AC1363" s="122" t="str">
        <f>IF($Y1363&gt;Dashboard!$Q$19,$AB1363,"")</f>
        <v/>
      </c>
      <c r="AD1363" s="43" t="str">
        <f t="shared" si="442"/>
        <v/>
      </c>
      <c r="AE1363" s="36" t="str">
        <f>IF(Mining_Import!D1363="","",Mining_Import!D1363)</f>
        <v/>
      </c>
      <c r="AF1363" s="36" t="str">
        <f>IF(Mining_Import!E1363="","",Mining_Import!E1363)</f>
        <v/>
      </c>
      <c r="AG1363" s="36" t="str">
        <f>IF(Mining_Import!F1363="","",Mining_Import!F1363)</f>
        <v/>
      </c>
      <c r="AH1363" s="36" t="str">
        <f>IF(Mining_Import!G1363="","",Mining_Import!G1363)</f>
        <v/>
      </c>
      <c r="AI1363" s="36" t="str">
        <f>IF(Mining_Import!H1363="","",Mining_Import!H1363)</f>
        <v/>
      </c>
      <c r="AJ1363" s="36" t="str">
        <f>IF(Mining_Import!I1363="","",Mining_Import!I1363)</f>
        <v/>
      </c>
      <c r="BY1363" s="120" t="str">
        <f t="shared" si="430"/>
        <v/>
      </c>
      <c r="BZ1363" s="184" t="str">
        <f t="shared" si="443"/>
        <v/>
      </c>
      <c r="CA1363" s="37" t="str">
        <f>IFERROR(VLOOKUP($BY1363,Account_Value!$C$2:$F$2500,4,0),"")</f>
        <v/>
      </c>
      <c r="CB1363" s="43" t="str">
        <f t="shared" si="431"/>
        <v/>
      </c>
      <c r="CC1363" s="122" t="str">
        <f>IF($BZ1363="","",SUM($BZ$2:$BZ1363))</f>
        <v/>
      </c>
      <c r="CD1363" s="43" t="str">
        <f>IF($BZ1363="","",$BU$19*(SUM($BZ$2:$BZ1363)))</f>
        <v/>
      </c>
    </row>
    <row r="1364" spans="1:82">
      <c r="A1364" s="4" t="str">
        <f t="shared" si="432"/>
        <v/>
      </c>
      <c r="B1364" s="21" t="str">
        <f>IF(Investments_Import!A1364="","",Investments_Import!A1364)</f>
        <v/>
      </c>
      <c r="C1364" s="22" t="str">
        <f t="shared" si="425"/>
        <v/>
      </c>
      <c r="D1364" s="51" t="str">
        <f t="shared" si="433"/>
        <v/>
      </c>
      <c r="E1364" s="3" t="str">
        <f>IF(Investments_Import!B1364="","",Investments_Import!B1364)</f>
        <v/>
      </c>
      <c r="F1364" s="54" t="str">
        <f t="shared" si="434"/>
        <v xml:space="preserve"> </v>
      </c>
      <c r="G1364" s="54" t="str">
        <f>IF($B1364="","",COUNTIF($F$2:$F1364,$F1364))</f>
        <v/>
      </c>
      <c r="H1364" s="53" t="str">
        <f t="shared" si="435"/>
        <v xml:space="preserve">  </v>
      </c>
      <c r="I1364" s="3" t="str">
        <f>IF(Investments_Import!C1364="","",Investments_Import!C1364)</f>
        <v/>
      </c>
      <c r="J1364" s="108" t="str">
        <f>IF(Investments_Import!D1364="","",Investments_Import!D1364)</f>
        <v/>
      </c>
      <c r="K1364" s="108" t="str">
        <f t="shared" si="436"/>
        <v/>
      </c>
      <c r="L1364" s="47" t="str">
        <f>IF(Investments_Import!E1364="","",Investments_Import!E1364)</f>
        <v/>
      </c>
      <c r="M1364" s="47" t="str">
        <f t="shared" si="426"/>
        <v/>
      </c>
      <c r="N1364" s="31" t="str">
        <f>IF(Investments_Import!F1364="","",Investments_Import!F1364)</f>
        <v/>
      </c>
      <c r="O1364" s="31" t="str">
        <f t="shared" si="427"/>
        <v/>
      </c>
      <c r="P1364" s="3" t="str">
        <f>IF(Investments_Import!G1364="","",Investments_Import!G1364)</f>
        <v/>
      </c>
      <c r="Q1364" s="3" t="str">
        <f>IF(Investments_Import!H1364="","",Investments_Import!H1364)</f>
        <v/>
      </c>
      <c r="R1364" s="37" t="str">
        <f t="shared" si="428"/>
        <v/>
      </c>
      <c r="S1364" s="37" t="str">
        <f t="shared" si="429"/>
        <v/>
      </c>
      <c r="U1364" s="36" t="str">
        <f>IF(Mining_Import!A1364="","",Mining_Import!A1364)</f>
        <v/>
      </c>
      <c r="V1364" s="22" t="str">
        <f t="shared" si="437"/>
        <v/>
      </c>
      <c r="W1364" s="127" t="str">
        <f t="shared" si="438"/>
        <v/>
      </c>
      <c r="X1364" s="127" t="str">
        <f t="shared" si="439"/>
        <v/>
      </c>
      <c r="Y1364" s="127" t="str">
        <f t="shared" si="440"/>
        <v/>
      </c>
      <c r="Z1364" s="36" t="str">
        <f>IF(Mining_Import!B1364="","",Mining_Import!B1364)</f>
        <v/>
      </c>
      <c r="AA1364" s="184" t="str">
        <f>IF(Mining_Import!$C1364="","",Mining_Import!$C1364)</f>
        <v/>
      </c>
      <c r="AB1364" s="122" t="str">
        <f t="shared" si="441"/>
        <v/>
      </c>
      <c r="AC1364" s="122" t="str">
        <f>IF($Y1364&gt;Dashboard!$Q$19,$AB1364,"")</f>
        <v/>
      </c>
      <c r="AD1364" s="43" t="str">
        <f t="shared" si="442"/>
        <v/>
      </c>
      <c r="AE1364" s="36" t="str">
        <f>IF(Mining_Import!D1364="","",Mining_Import!D1364)</f>
        <v/>
      </c>
      <c r="AF1364" s="36" t="str">
        <f>IF(Mining_Import!E1364="","",Mining_Import!E1364)</f>
        <v/>
      </c>
      <c r="AG1364" s="36" t="str">
        <f>IF(Mining_Import!F1364="","",Mining_Import!F1364)</f>
        <v/>
      </c>
      <c r="AH1364" s="36" t="str">
        <f>IF(Mining_Import!G1364="","",Mining_Import!G1364)</f>
        <v/>
      </c>
      <c r="AI1364" s="36" t="str">
        <f>IF(Mining_Import!H1364="","",Mining_Import!H1364)</f>
        <v/>
      </c>
      <c r="AJ1364" s="36" t="str">
        <f>IF(Mining_Import!I1364="","",Mining_Import!I1364)</f>
        <v/>
      </c>
      <c r="BY1364" s="120" t="str">
        <f t="shared" si="430"/>
        <v/>
      </c>
      <c r="BZ1364" s="184" t="str">
        <f t="shared" si="443"/>
        <v/>
      </c>
      <c r="CA1364" s="37" t="str">
        <f>IFERROR(VLOOKUP($BY1364,Account_Value!$C$2:$F$2500,4,0),"")</f>
        <v/>
      </c>
      <c r="CB1364" s="43" t="str">
        <f t="shared" si="431"/>
        <v/>
      </c>
      <c r="CC1364" s="122" t="str">
        <f>IF($BZ1364="","",SUM($BZ$2:$BZ1364))</f>
        <v/>
      </c>
      <c r="CD1364" s="43" t="str">
        <f>IF($BZ1364="","",$BU$19*(SUM($BZ$2:$BZ1364)))</f>
        <v/>
      </c>
    </row>
    <row r="1365" spans="1:82">
      <c r="A1365" s="4" t="str">
        <f t="shared" si="432"/>
        <v/>
      </c>
      <c r="B1365" s="21" t="str">
        <f>IF(Investments_Import!A1365="","",Investments_Import!A1365)</f>
        <v/>
      </c>
      <c r="C1365" s="22" t="str">
        <f t="shared" si="425"/>
        <v/>
      </c>
      <c r="D1365" s="51" t="str">
        <f t="shared" si="433"/>
        <v/>
      </c>
      <c r="E1365" s="3" t="str">
        <f>IF(Investments_Import!B1365="","",Investments_Import!B1365)</f>
        <v/>
      </c>
      <c r="F1365" s="54" t="str">
        <f t="shared" si="434"/>
        <v xml:space="preserve"> </v>
      </c>
      <c r="G1365" s="54" t="str">
        <f>IF($B1365="","",COUNTIF($F$2:$F1365,$F1365))</f>
        <v/>
      </c>
      <c r="H1365" s="53" t="str">
        <f t="shared" si="435"/>
        <v xml:space="preserve">  </v>
      </c>
      <c r="I1365" s="3" t="str">
        <f>IF(Investments_Import!C1365="","",Investments_Import!C1365)</f>
        <v/>
      </c>
      <c r="J1365" s="108" t="str">
        <f>IF(Investments_Import!D1365="","",Investments_Import!D1365)</f>
        <v/>
      </c>
      <c r="K1365" s="108" t="str">
        <f t="shared" si="436"/>
        <v/>
      </c>
      <c r="L1365" s="47" t="str">
        <f>IF(Investments_Import!E1365="","",Investments_Import!E1365)</f>
        <v/>
      </c>
      <c r="M1365" s="47" t="str">
        <f t="shared" si="426"/>
        <v/>
      </c>
      <c r="N1365" s="31" t="str">
        <f>IF(Investments_Import!F1365="","",Investments_Import!F1365)</f>
        <v/>
      </c>
      <c r="O1365" s="31" t="str">
        <f t="shared" si="427"/>
        <v/>
      </c>
      <c r="P1365" s="3" t="str">
        <f>IF(Investments_Import!G1365="","",Investments_Import!G1365)</f>
        <v/>
      </c>
      <c r="Q1365" s="3" t="str">
        <f>IF(Investments_Import!H1365="","",Investments_Import!H1365)</f>
        <v/>
      </c>
      <c r="R1365" s="37" t="str">
        <f t="shared" si="428"/>
        <v/>
      </c>
      <c r="S1365" s="37" t="str">
        <f t="shared" si="429"/>
        <v/>
      </c>
      <c r="U1365" s="36" t="str">
        <f>IF(Mining_Import!A1365="","",Mining_Import!A1365)</f>
        <v/>
      </c>
      <c r="V1365" s="22" t="str">
        <f t="shared" si="437"/>
        <v/>
      </c>
      <c r="W1365" s="127" t="str">
        <f t="shared" si="438"/>
        <v/>
      </c>
      <c r="X1365" s="127" t="str">
        <f t="shared" si="439"/>
        <v/>
      </c>
      <c r="Y1365" s="127" t="str">
        <f t="shared" si="440"/>
        <v/>
      </c>
      <c r="Z1365" s="36" t="str">
        <f>IF(Mining_Import!B1365="","",Mining_Import!B1365)</f>
        <v/>
      </c>
      <c r="AA1365" s="184" t="str">
        <f>IF(Mining_Import!$C1365="","",Mining_Import!$C1365)</f>
        <v/>
      </c>
      <c r="AB1365" s="122" t="str">
        <f t="shared" si="441"/>
        <v/>
      </c>
      <c r="AC1365" s="122" t="str">
        <f>IF($Y1365&gt;Dashboard!$Q$19,$AB1365,"")</f>
        <v/>
      </c>
      <c r="AD1365" s="43" t="str">
        <f t="shared" si="442"/>
        <v/>
      </c>
      <c r="AE1365" s="36" t="str">
        <f>IF(Mining_Import!D1365="","",Mining_Import!D1365)</f>
        <v/>
      </c>
      <c r="AF1365" s="36" t="str">
        <f>IF(Mining_Import!E1365="","",Mining_Import!E1365)</f>
        <v/>
      </c>
      <c r="AG1365" s="36" t="str">
        <f>IF(Mining_Import!F1365="","",Mining_Import!F1365)</f>
        <v/>
      </c>
      <c r="AH1365" s="36" t="str">
        <f>IF(Mining_Import!G1365="","",Mining_Import!G1365)</f>
        <v/>
      </c>
      <c r="AI1365" s="36" t="str">
        <f>IF(Mining_Import!H1365="","",Mining_Import!H1365)</f>
        <v/>
      </c>
      <c r="AJ1365" s="36" t="str">
        <f>IF(Mining_Import!I1365="","",Mining_Import!I1365)</f>
        <v/>
      </c>
      <c r="BY1365" s="120" t="str">
        <f t="shared" si="430"/>
        <v/>
      </c>
      <c r="BZ1365" s="184" t="str">
        <f t="shared" si="443"/>
        <v/>
      </c>
      <c r="CA1365" s="37" t="str">
        <f>IFERROR(VLOOKUP($BY1365,Account_Value!$C$2:$F$2500,4,0),"")</f>
        <v/>
      </c>
      <c r="CB1365" s="43" t="str">
        <f t="shared" si="431"/>
        <v/>
      </c>
      <c r="CC1365" s="122" t="str">
        <f>IF($BZ1365="","",SUM($BZ$2:$BZ1365))</f>
        <v/>
      </c>
      <c r="CD1365" s="43" t="str">
        <f>IF($BZ1365="","",$BU$19*(SUM($BZ$2:$BZ1365)))</f>
        <v/>
      </c>
    </row>
    <row r="1366" spans="1:82">
      <c r="A1366" s="4" t="str">
        <f t="shared" si="432"/>
        <v/>
      </c>
      <c r="B1366" s="21" t="str">
        <f>IF(Investments_Import!A1366="","",Investments_Import!A1366)</f>
        <v/>
      </c>
      <c r="C1366" s="22" t="str">
        <f t="shared" si="425"/>
        <v/>
      </c>
      <c r="D1366" s="51" t="str">
        <f t="shared" si="433"/>
        <v/>
      </c>
      <c r="E1366" s="3" t="str">
        <f>IF(Investments_Import!B1366="","",Investments_Import!B1366)</f>
        <v/>
      </c>
      <c r="F1366" s="54" t="str">
        <f t="shared" si="434"/>
        <v xml:space="preserve"> </v>
      </c>
      <c r="G1366" s="54" t="str">
        <f>IF($B1366="","",COUNTIF($F$2:$F1366,$F1366))</f>
        <v/>
      </c>
      <c r="H1366" s="53" t="str">
        <f t="shared" si="435"/>
        <v xml:space="preserve">  </v>
      </c>
      <c r="I1366" s="3" t="str">
        <f>IF(Investments_Import!C1366="","",Investments_Import!C1366)</f>
        <v/>
      </c>
      <c r="J1366" s="108" t="str">
        <f>IF(Investments_Import!D1366="","",Investments_Import!D1366)</f>
        <v/>
      </c>
      <c r="K1366" s="108" t="str">
        <f t="shared" si="436"/>
        <v/>
      </c>
      <c r="L1366" s="47" t="str">
        <f>IF(Investments_Import!E1366="","",Investments_Import!E1366)</f>
        <v/>
      </c>
      <c r="M1366" s="47" t="str">
        <f t="shared" si="426"/>
        <v/>
      </c>
      <c r="N1366" s="31" t="str">
        <f>IF(Investments_Import!F1366="","",Investments_Import!F1366)</f>
        <v/>
      </c>
      <c r="O1366" s="31" t="str">
        <f t="shared" si="427"/>
        <v/>
      </c>
      <c r="P1366" s="3" t="str">
        <f>IF(Investments_Import!G1366="","",Investments_Import!G1366)</f>
        <v/>
      </c>
      <c r="Q1366" s="3" t="str">
        <f>IF(Investments_Import!H1366="","",Investments_Import!H1366)</f>
        <v/>
      </c>
      <c r="R1366" s="37" t="str">
        <f t="shared" si="428"/>
        <v/>
      </c>
      <c r="S1366" s="37" t="str">
        <f t="shared" si="429"/>
        <v/>
      </c>
      <c r="U1366" s="36" t="str">
        <f>IF(Mining_Import!A1366="","",Mining_Import!A1366)</f>
        <v/>
      </c>
      <c r="V1366" s="22" t="str">
        <f t="shared" si="437"/>
        <v/>
      </c>
      <c r="W1366" s="127" t="str">
        <f t="shared" si="438"/>
        <v/>
      </c>
      <c r="X1366" s="127" t="str">
        <f t="shared" si="439"/>
        <v/>
      </c>
      <c r="Y1366" s="127" t="str">
        <f t="shared" si="440"/>
        <v/>
      </c>
      <c r="Z1366" s="36" t="str">
        <f>IF(Mining_Import!B1366="","",Mining_Import!B1366)</f>
        <v/>
      </c>
      <c r="AA1366" s="184" t="str">
        <f>IF(Mining_Import!$C1366="","",Mining_Import!$C1366)</f>
        <v/>
      </c>
      <c r="AB1366" s="122" t="str">
        <f t="shared" si="441"/>
        <v/>
      </c>
      <c r="AC1366" s="122" t="str">
        <f>IF($Y1366&gt;Dashboard!$Q$19,$AB1366,"")</f>
        <v/>
      </c>
      <c r="AD1366" s="43" t="str">
        <f t="shared" si="442"/>
        <v/>
      </c>
      <c r="AE1366" s="36" t="str">
        <f>IF(Mining_Import!D1366="","",Mining_Import!D1366)</f>
        <v/>
      </c>
      <c r="AF1366" s="36" t="str">
        <f>IF(Mining_Import!E1366="","",Mining_Import!E1366)</f>
        <v/>
      </c>
      <c r="AG1366" s="36" t="str">
        <f>IF(Mining_Import!F1366="","",Mining_Import!F1366)</f>
        <v/>
      </c>
      <c r="AH1366" s="36" t="str">
        <f>IF(Mining_Import!G1366="","",Mining_Import!G1366)</f>
        <v/>
      </c>
      <c r="AI1366" s="36" t="str">
        <f>IF(Mining_Import!H1366="","",Mining_Import!H1366)</f>
        <v/>
      </c>
      <c r="AJ1366" s="36" t="str">
        <f>IF(Mining_Import!I1366="","",Mining_Import!I1366)</f>
        <v/>
      </c>
      <c r="BY1366" s="120" t="str">
        <f t="shared" si="430"/>
        <v/>
      </c>
      <c r="BZ1366" s="184" t="str">
        <f t="shared" si="443"/>
        <v/>
      </c>
      <c r="CA1366" s="37" t="str">
        <f>IFERROR(VLOOKUP($BY1366,Account_Value!$C$2:$F$2500,4,0),"")</f>
        <v/>
      </c>
      <c r="CB1366" s="43" t="str">
        <f t="shared" si="431"/>
        <v/>
      </c>
      <c r="CC1366" s="122" t="str">
        <f>IF($BZ1366="","",SUM($BZ$2:$BZ1366))</f>
        <v/>
      </c>
      <c r="CD1366" s="43" t="str">
        <f>IF($BZ1366="","",$BU$19*(SUM($BZ$2:$BZ1366)))</f>
        <v/>
      </c>
    </row>
    <row r="1367" spans="1:82">
      <c r="A1367" s="4" t="str">
        <f t="shared" si="432"/>
        <v/>
      </c>
      <c r="B1367" s="21" t="str">
        <f>IF(Investments_Import!A1367="","",Investments_Import!A1367)</f>
        <v/>
      </c>
      <c r="C1367" s="22" t="str">
        <f t="shared" si="425"/>
        <v/>
      </c>
      <c r="D1367" s="51" t="str">
        <f t="shared" si="433"/>
        <v/>
      </c>
      <c r="E1367" s="3" t="str">
        <f>IF(Investments_Import!B1367="","",Investments_Import!B1367)</f>
        <v/>
      </c>
      <c r="F1367" s="54" t="str">
        <f t="shared" si="434"/>
        <v xml:space="preserve"> </v>
      </c>
      <c r="G1367" s="54" t="str">
        <f>IF($B1367="","",COUNTIF($F$2:$F1367,$F1367))</f>
        <v/>
      </c>
      <c r="H1367" s="53" t="str">
        <f t="shared" si="435"/>
        <v xml:space="preserve">  </v>
      </c>
      <c r="I1367" s="3" t="str">
        <f>IF(Investments_Import!C1367="","",Investments_Import!C1367)</f>
        <v/>
      </c>
      <c r="J1367" s="108" t="str">
        <f>IF(Investments_Import!D1367="","",Investments_Import!D1367)</f>
        <v/>
      </c>
      <c r="K1367" s="108" t="str">
        <f t="shared" si="436"/>
        <v/>
      </c>
      <c r="L1367" s="47" t="str">
        <f>IF(Investments_Import!E1367="","",Investments_Import!E1367)</f>
        <v/>
      </c>
      <c r="M1367" s="47" t="str">
        <f t="shared" si="426"/>
        <v/>
      </c>
      <c r="N1367" s="31" t="str">
        <f>IF(Investments_Import!F1367="","",Investments_Import!F1367)</f>
        <v/>
      </c>
      <c r="O1367" s="31" t="str">
        <f t="shared" si="427"/>
        <v/>
      </c>
      <c r="P1367" s="3" t="str">
        <f>IF(Investments_Import!G1367="","",Investments_Import!G1367)</f>
        <v/>
      </c>
      <c r="Q1367" s="3" t="str">
        <f>IF(Investments_Import!H1367="","",Investments_Import!H1367)</f>
        <v/>
      </c>
      <c r="R1367" s="37" t="str">
        <f t="shared" si="428"/>
        <v/>
      </c>
      <c r="S1367" s="37" t="str">
        <f t="shared" si="429"/>
        <v/>
      </c>
      <c r="U1367" s="36" t="str">
        <f>IF(Mining_Import!A1367="","",Mining_Import!A1367)</f>
        <v/>
      </c>
      <c r="V1367" s="22" t="str">
        <f t="shared" si="437"/>
        <v/>
      </c>
      <c r="W1367" s="127" t="str">
        <f t="shared" si="438"/>
        <v/>
      </c>
      <c r="X1367" s="127" t="str">
        <f t="shared" si="439"/>
        <v/>
      </c>
      <c r="Y1367" s="127" t="str">
        <f t="shared" si="440"/>
        <v/>
      </c>
      <c r="Z1367" s="36" t="str">
        <f>IF(Mining_Import!B1367="","",Mining_Import!B1367)</f>
        <v/>
      </c>
      <c r="AA1367" s="184" t="str">
        <f>IF(Mining_Import!$C1367="","",Mining_Import!$C1367)</f>
        <v/>
      </c>
      <c r="AB1367" s="122" t="str">
        <f t="shared" si="441"/>
        <v/>
      </c>
      <c r="AC1367" s="122" t="str">
        <f>IF($Y1367&gt;Dashboard!$Q$19,$AB1367,"")</f>
        <v/>
      </c>
      <c r="AD1367" s="43" t="str">
        <f t="shared" si="442"/>
        <v/>
      </c>
      <c r="AE1367" s="36" t="str">
        <f>IF(Mining_Import!D1367="","",Mining_Import!D1367)</f>
        <v/>
      </c>
      <c r="AF1367" s="36" t="str">
        <f>IF(Mining_Import!E1367="","",Mining_Import!E1367)</f>
        <v/>
      </c>
      <c r="AG1367" s="36" t="str">
        <f>IF(Mining_Import!F1367="","",Mining_Import!F1367)</f>
        <v/>
      </c>
      <c r="AH1367" s="36" t="str">
        <f>IF(Mining_Import!G1367="","",Mining_Import!G1367)</f>
        <v/>
      </c>
      <c r="AI1367" s="36" t="str">
        <f>IF(Mining_Import!H1367="","",Mining_Import!H1367)</f>
        <v/>
      </c>
      <c r="AJ1367" s="36" t="str">
        <f>IF(Mining_Import!I1367="","",Mining_Import!I1367)</f>
        <v/>
      </c>
      <c r="BY1367" s="120" t="str">
        <f t="shared" si="430"/>
        <v/>
      </c>
      <c r="BZ1367" s="184" t="str">
        <f t="shared" si="443"/>
        <v/>
      </c>
      <c r="CA1367" s="37" t="str">
        <f>IFERROR(VLOOKUP($BY1367,Account_Value!$C$2:$F$2500,4,0),"")</f>
        <v/>
      </c>
      <c r="CB1367" s="43" t="str">
        <f t="shared" si="431"/>
        <v/>
      </c>
      <c r="CC1367" s="122" t="str">
        <f>IF($BZ1367="","",SUM($BZ$2:$BZ1367))</f>
        <v/>
      </c>
      <c r="CD1367" s="43" t="str">
        <f>IF($BZ1367="","",$BU$19*(SUM($BZ$2:$BZ1367)))</f>
        <v/>
      </c>
    </row>
    <row r="1368" spans="1:82">
      <c r="A1368" s="4" t="str">
        <f t="shared" si="432"/>
        <v/>
      </c>
      <c r="B1368" s="21" t="str">
        <f>IF(Investments_Import!A1368="","",Investments_Import!A1368)</f>
        <v/>
      </c>
      <c r="C1368" s="22" t="str">
        <f t="shared" si="425"/>
        <v/>
      </c>
      <c r="D1368" s="51" t="str">
        <f t="shared" si="433"/>
        <v/>
      </c>
      <c r="E1368" s="3" t="str">
        <f>IF(Investments_Import!B1368="","",Investments_Import!B1368)</f>
        <v/>
      </c>
      <c r="F1368" s="54" t="str">
        <f t="shared" si="434"/>
        <v xml:space="preserve"> </v>
      </c>
      <c r="G1368" s="54" t="str">
        <f>IF($B1368="","",COUNTIF($F$2:$F1368,$F1368))</f>
        <v/>
      </c>
      <c r="H1368" s="53" t="str">
        <f t="shared" si="435"/>
        <v xml:space="preserve">  </v>
      </c>
      <c r="I1368" s="3" t="str">
        <f>IF(Investments_Import!C1368="","",Investments_Import!C1368)</f>
        <v/>
      </c>
      <c r="J1368" s="108" t="str">
        <f>IF(Investments_Import!D1368="","",Investments_Import!D1368)</f>
        <v/>
      </c>
      <c r="K1368" s="108" t="str">
        <f t="shared" si="436"/>
        <v/>
      </c>
      <c r="L1368" s="47" t="str">
        <f>IF(Investments_Import!E1368="","",Investments_Import!E1368)</f>
        <v/>
      </c>
      <c r="M1368" s="47" t="str">
        <f t="shared" si="426"/>
        <v/>
      </c>
      <c r="N1368" s="31" t="str">
        <f>IF(Investments_Import!F1368="","",Investments_Import!F1368)</f>
        <v/>
      </c>
      <c r="O1368" s="31" t="str">
        <f t="shared" si="427"/>
        <v/>
      </c>
      <c r="P1368" s="3" t="str">
        <f>IF(Investments_Import!G1368="","",Investments_Import!G1368)</f>
        <v/>
      </c>
      <c r="Q1368" s="3" t="str">
        <f>IF(Investments_Import!H1368="","",Investments_Import!H1368)</f>
        <v/>
      </c>
      <c r="R1368" s="37" t="str">
        <f t="shared" si="428"/>
        <v/>
      </c>
      <c r="S1368" s="37" t="str">
        <f t="shared" si="429"/>
        <v/>
      </c>
      <c r="U1368" s="36" t="str">
        <f>IF(Mining_Import!A1368="","",Mining_Import!A1368)</f>
        <v/>
      </c>
      <c r="V1368" s="22" t="str">
        <f t="shared" si="437"/>
        <v/>
      </c>
      <c r="W1368" s="127" t="str">
        <f t="shared" si="438"/>
        <v/>
      </c>
      <c r="X1368" s="127" t="str">
        <f t="shared" si="439"/>
        <v/>
      </c>
      <c r="Y1368" s="127" t="str">
        <f t="shared" si="440"/>
        <v/>
      </c>
      <c r="Z1368" s="36" t="str">
        <f>IF(Mining_Import!B1368="","",Mining_Import!B1368)</f>
        <v/>
      </c>
      <c r="AA1368" s="184" t="str">
        <f>IF(Mining_Import!$C1368="","",Mining_Import!$C1368)</f>
        <v/>
      </c>
      <c r="AB1368" s="122" t="str">
        <f t="shared" si="441"/>
        <v/>
      </c>
      <c r="AC1368" s="122" t="str">
        <f>IF($Y1368&gt;Dashboard!$Q$19,$AB1368,"")</f>
        <v/>
      </c>
      <c r="AD1368" s="43" t="str">
        <f t="shared" si="442"/>
        <v/>
      </c>
      <c r="AE1368" s="36" t="str">
        <f>IF(Mining_Import!D1368="","",Mining_Import!D1368)</f>
        <v/>
      </c>
      <c r="AF1368" s="36" t="str">
        <f>IF(Mining_Import!E1368="","",Mining_Import!E1368)</f>
        <v/>
      </c>
      <c r="AG1368" s="36" t="str">
        <f>IF(Mining_Import!F1368="","",Mining_Import!F1368)</f>
        <v/>
      </c>
      <c r="AH1368" s="36" t="str">
        <f>IF(Mining_Import!G1368="","",Mining_Import!G1368)</f>
        <v/>
      </c>
      <c r="AI1368" s="36" t="str">
        <f>IF(Mining_Import!H1368="","",Mining_Import!H1368)</f>
        <v/>
      </c>
      <c r="AJ1368" s="36" t="str">
        <f>IF(Mining_Import!I1368="","",Mining_Import!I1368)</f>
        <v/>
      </c>
      <c r="BY1368" s="120" t="str">
        <f t="shared" si="430"/>
        <v/>
      </c>
      <c r="BZ1368" s="184" t="str">
        <f t="shared" si="443"/>
        <v/>
      </c>
      <c r="CA1368" s="37" t="str">
        <f>IFERROR(VLOOKUP($BY1368,Account_Value!$C$2:$F$2500,4,0),"")</f>
        <v/>
      </c>
      <c r="CB1368" s="43" t="str">
        <f t="shared" si="431"/>
        <v/>
      </c>
      <c r="CC1368" s="122" t="str">
        <f>IF($BZ1368="","",SUM($BZ$2:$BZ1368))</f>
        <v/>
      </c>
      <c r="CD1368" s="43" t="str">
        <f>IF($BZ1368="","",$BU$19*(SUM($BZ$2:$BZ1368)))</f>
        <v/>
      </c>
    </row>
    <row r="1369" spans="1:82">
      <c r="A1369" s="4" t="str">
        <f t="shared" si="432"/>
        <v/>
      </c>
      <c r="B1369" s="21" t="str">
        <f>IF(Investments_Import!A1369="","",Investments_Import!A1369)</f>
        <v/>
      </c>
      <c r="C1369" s="22" t="str">
        <f t="shared" si="425"/>
        <v/>
      </c>
      <c r="D1369" s="51" t="str">
        <f t="shared" si="433"/>
        <v/>
      </c>
      <c r="E1369" s="3" t="str">
        <f>IF(Investments_Import!B1369="","",Investments_Import!B1369)</f>
        <v/>
      </c>
      <c r="F1369" s="54" t="str">
        <f t="shared" si="434"/>
        <v xml:space="preserve"> </v>
      </c>
      <c r="G1369" s="54" t="str">
        <f>IF($B1369="","",COUNTIF($F$2:$F1369,$F1369))</f>
        <v/>
      </c>
      <c r="H1369" s="53" t="str">
        <f t="shared" si="435"/>
        <v xml:space="preserve">  </v>
      </c>
      <c r="I1369" s="3" t="str">
        <f>IF(Investments_Import!C1369="","",Investments_Import!C1369)</f>
        <v/>
      </c>
      <c r="J1369" s="108" t="str">
        <f>IF(Investments_Import!D1369="","",Investments_Import!D1369)</f>
        <v/>
      </c>
      <c r="K1369" s="108" t="str">
        <f t="shared" si="436"/>
        <v/>
      </c>
      <c r="L1369" s="47" t="str">
        <f>IF(Investments_Import!E1369="","",Investments_Import!E1369)</f>
        <v/>
      </c>
      <c r="M1369" s="47" t="str">
        <f t="shared" si="426"/>
        <v/>
      </c>
      <c r="N1369" s="31" t="str">
        <f>IF(Investments_Import!F1369="","",Investments_Import!F1369)</f>
        <v/>
      </c>
      <c r="O1369" s="31" t="str">
        <f t="shared" si="427"/>
        <v/>
      </c>
      <c r="P1369" s="3" t="str">
        <f>IF(Investments_Import!G1369="","",Investments_Import!G1369)</f>
        <v/>
      </c>
      <c r="Q1369" s="3" t="str">
        <f>IF(Investments_Import!H1369="","",Investments_Import!H1369)</f>
        <v/>
      </c>
      <c r="R1369" s="37" t="str">
        <f t="shared" si="428"/>
        <v/>
      </c>
      <c r="S1369" s="37" t="str">
        <f t="shared" si="429"/>
        <v/>
      </c>
      <c r="U1369" s="36" t="str">
        <f>IF(Mining_Import!A1369="","",Mining_Import!A1369)</f>
        <v/>
      </c>
      <c r="V1369" s="22" t="str">
        <f t="shared" si="437"/>
        <v/>
      </c>
      <c r="W1369" s="127" t="str">
        <f t="shared" si="438"/>
        <v/>
      </c>
      <c r="X1369" s="127" t="str">
        <f t="shared" si="439"/>
        <v/>
      </c>
      <c r="Y1369" s="127" t="str">
        <f t="shared" si="440"/>
        <v/>
      </c>
      <c r="Z1369" s="36" t="str">
        <f>IF(Mining_Import!B1369="","",Mining_Import!B1369)</f>
        <v/>
      </c>
      <c r="AA1369" s="184" t="str">
        <f>IF(Mining_Import!$C1369="","",Mining_Import!$C1369)</f>
        <v/>
      </c>
      <c r="AB1369" s="122" t="str">
        <f t="shared" si="441"/>
        <v/>
      </c>
      <c r="AC1369" s="122" t="str">
        <f>IF($Y1369&gt;Dashboard!$Q$19,$AB1369,"")</f>
        <v/>
      </c>
      <c r="AD1369" s="43" t="str">
        <f t="shared" si="442"/>
        <v/>
      </c>
      <c r="AE1369" s="36" t="str">
        <f>IF(Mining_Import!D1369="","",Mining_Import!D1369)</f>
        <v/>
      </c>
      <c r="AF1369" s="36" t="str">
        <f>IF(Mining_Import!E1369="","",Mining_Import!E1369)</f>
        <v/>
      </c>
      <c r="AG1369" s="36" t="str">
        <f>IF(Mining_Import!F1369="","",Mining_Import!F1369)</f>
        <v/>
      </c>
      <c r="AH1369" s="36" t="str">
        <f>IF(Mining_Import!G1369="","",Mining_Import!G1369)</f>
        <v/>
      </c>
      <c r="AI1369" s="36" t="str">
        <f>IF(Mining_Import!H1369="","",Mining_Import!H1369)</f>
        <v/>
      </c>
      <c r="AJ1369" s="36" t="str">
        <f>IF(Mining_Import!I1369="","",Mining_Import!I1369)</f>
        <v/>
      </c>
      <c r="BY1369" s="120" t="str">
        <f t="shared" si="430"/>
        <v/>
      </c>
      <c r="BZ1369" s="184" t="str">
        <f t="shared" si="443"/>
        <v/>
      </c>
      <c r="CA1369" s="37" t="str">
        <f>IFERROR(VLOOKUP($BY1369,Account_Value!$C$2:$F$2500,4,0),"")</f>
        <v/>
      </c>
      <c r="CB1369" s="43" t="str">
        <f t="shared" si="431"/>
        <v/>
      </c>
      <c r="CC1369" s="122" t="str">
        <f>IF($BZ1369="","",SUM($BZ$2:$BZ1369))</f>
        <v/>
      </c>
      <c r="CD1369" s="43" t="str">
        <f>IF($BZ1369="","",$BU$19*(SUM($BZ$2:$BZ1369)))</f>
        <v/>
      </c>
    </row>
    <row r="1370" spans="1:82">
      <c r="A1370" s="4" t="str">
        <f t="shared" si="432"/>
        <v/>
      </c>
      <c r="B1370" s="21" t="str">
        <f>IF(Investments_Import!A1370="","",Investments_Import!A1370)</f>
        <v/>
      </c>
      <c r="C1370" s="22" t="str">
        <f t="shared" si="425"/>
        <v/>
      </c>
      <c r="D1370" s="51" t="str">
        <f t="shared" si="433"/>
        <v/>
      </c>
      <c r="E1370" s="3" t="str">
        <f>IF(Investments_Import!B1370="","",Investments_Import!B1370)</f>
        <v/>
      </c>
      <c r="F1370" s="54" t="str">
        <f t="shared" si="434"/>
        <v xml:space="preserve"> </v>
      </c>
      <c r="G1370" s="54" t="str">
        <f>IF($B1370="","",COUNTIF($F$2:$F1370,$F1370))</f>
        <v/>
      </c>
      <c r="H1370" s="53" t="str">
        <f t="shared" si="435"/>
        <v xml:space="preserve">  </v>
      </c>
      <c r="I1370" s="3" t="str">
        <f>IF(Investments_Import!C1370="","",Investments_Import!C1370)</f>
        <v/>
      </c>
      <c r="J1370" s="108" t="str">
        <f>IF(Investments_Import!D1370="","",Investments_Import!D1370)</f>
        <v/>
      </c>
      <c r="K1370" s="108" t="str">
        <f t="shared" si="436"/>
        <v/>
      </c>
      <c r="L1370" s="47" t="str">
        <f>IF(Investments_Import!E1370="","",Investments_Import!E1370)</f>
        <v/>
      </c>
      <c r="M1370" s="47" t="str">
        <f t="shared" si="426"/>
        <v/>
      </c>
      <c r="N1370" s="31" t="str">
        <f>IF(Investments_Import!F1370="","",Investments_Import!F1370)</f>
        <v/>
      </c>
      <c r="O1370" s="31" t="str">
        <f t="shared" si="427"/>
        <v/>
      </c>
      <c r="P1370" s="3" t="str">
        <f>IF(Investments_Import!G1370="","",Investments_Import!G1370)</f>
        <v/>
      </c>
      <c r="Q1370" s="3" t="str">
        <f>IF(Investments_Import!H1370="","",Investments_Import!H1370)</f>
        <v/>
      </c>
      <c r="R1370" s="37" t="str">
        <f t="shared" si="428"/>
        <v/>
      </c>
      <c r="S1370" s="37" t="str">
        <f t="shared" si="429"/>
        <v/>
      </c>
      <c r="U1370" s="36" t="str">
        <f>IF(Mining_Import!A1370="","",Mining_Import!A1370)</f>
        <v/>
      </c>
      <c r="V1370" s="22" t="str">
        <f t="shared" si="437"/>
        <v/>
      </c>
      <c r="W1370" s="127" t="str">
        <f t="shared" si="438"/>
        <v/>
      </c>
      <c r="X1370" s="127" t="str">
        <f t="shared" si="439"/>
        <v/>
      </c>
      <c r="Y1370" s="127" t="str">
        <f t="shared" si="440"/>
        <v/>
      </c>
      <c r="Z1370" s="36" t="str">
        <f>IF(Mining_Import!B1370="","",Mining_Import!B1370)</f>
        <v/>
      </c>
      <c r="AA1370" s="184" t="str">
        <f>IF(Mining_Import!$C1370="","",Mining_Import!$C1370)</f>
        <v/>
      </c>
      <c r="AB1370" s="122" t="str">
        <f t="shared" si="441"/>
        <v/>
      </c>
      <c r="AC1370" s="122" t="str">
        <f>IF($Y1370&gt;Dashboard!$Q$19,$AB1370,"")</f>
        <v/>
      </c>
      <c r="AD1370" s="43" t="str">
        <f t="shared" si="442"/>
        <v/>
      </c>
      <c r="AE1370" s="36" t="str">
        <f>IF(Mining_Import!D1370="","",Mining_Import!D1370)</f>
        <v/>
      </c>
      <c r="AF1370" s="36" t="str">
        <f>IF(Mining_Import!E1370="","",Mining_Import!E1370)</f>
        <v/>
      </c>
      <c r="AG1370" s="36" t="str">
        <f>IF(Mining_Import!F1370="","",Mining_Import!F1370)</f>
        <v/>
      </c>
      <c r="AH1370" s="36" t="str">
        <f>IF(Mining_Import!G1370="","",Mining_Import!G1370)</f>
        <v/>
      </c>
      <c r="AI1370" s="36" t="str">
        <f>IF(Mining_Import!H1370="","",Mining_Import!H1370)</f>
        <v/>
      </c>
      <c r="AJ1370" s="36" t="str">
        <f>IF(Mining_Import!I1370="","",Mining_Import!I1370)</f>
        <v/>
      </c>
      <c r="BY1370" s="120" t="str">
        <f t="shared" si="430"/>
        <v/>
      </c>
      <c r="BZ1370" s="184" t="str">
        <f t="shared" si="443"/>
        <v/>
      </c>
      <c r="CA1370" s="37" t="str">
        <f>IFERROR(VLOOKUP($BY1370,Account_Value!$C$2:$F$2500,4,0),"")</f>
        <v/>
      </c>
      <c r="CB1370" s="43" t="str">
        <f t="shared" si="431"/>
        <v/>
      </c>
      <c r="CC1370" s="122" t="str">
        <f>IF($BZ1370="","",SUM($BZ$2:$BZ1370))</f>
        <v/>
      </c>
      <c r="CD1370" s="43" t="str">
        <f>IF($BZ1370="","",$BU$19*(SUM($BZ$2:$BZ1370)))</f>
        <v/>
      </c>
    </row>
    <row r="1371" spans="1:82">
      <c r="A1371" s="4" t="str">
        <f t="shared" si="432"/>
        <v/>
      </c>
      <c r="B1371" s="21" t="str">
        <f>IF(Investments_Import!A1371="","",Investments_Import!A1371)</f>
        <v/>
      </c>
      <c r="C1371" s="22" t="str">
        <f t="shared" si="425"/>
        <v/>
      </c>
      <c r="D1371" s="51" t="str">
        <f t="shared" si="433"/>
        <v/>
      </c>
      <c r="E1371" s="3" t="str">
        <f>IF(Investments_Import!B1371="","",Investments_Import!B1371)</f>
        <v/>
      </c>
      <c r="F1371" s="54" t="str">
        <f t="shared" si="434"/>
        <v xml:space="preserve"> </v>
      </c>
      <c r="G1371" s="54" t="str">
        <f>IF($B1371="","",COUNTIF($F$2:$F1371,$F1371))</f>
        <v/>
      </c>
      <c r="H1371" s="53" t="str">
        <f t="shared" si="435"/>
        <v xml:space="preserve">  </v>
      </c>
      <c r="I1371" s="3" t="str">
        <f>IF(Investments_Import!C1371="","",Investments_Import!C1371)</f>
        <v/>
      </c>
      <c r="J1371" s="108" t="str">
        <f>IF(Investments_Import!D1371="","",Investments_Import!D1371)</f>
        <v/>
      </c>
      <c r="K1371" s="108" t="str">
        <f t="shared" si="436"/>
        <v/>
      </c>
      <c r="L1371" s="47" t="str">
        <f>IF(Investments_Import!E1371="","",Investments_Import!E1371)</f>
        <v/>
      </c>
      <c r="M1371" s="47" t="str">
        <f t="shared" si="426"/>
        <v/>
      </c>
      <c r="N1371" s="31" t="str">
        <f>IF(Investments_Import!F1371="","",Investments_Import!F1371)</f>
        <v/>
      </c>
      <c r="O1371" s="31" t="str">
        <f t="shared" si="427"/>
        <v/>
      </c>
      <c r="P1371" s="3" t="str">
        <f>IF(Investments_Import!G1371="","",Investments_Import!G1371)</f>
        <v/>
      </c>
      <c r="Q1371" s="3" t="str">
        <f>IF(Investments_Import!H1371="","",Investments_Import!H1371)</f>
        <v/>
      </c>
      <c r="R1371" s="37" t="str">
        <f t="shared" si="428"/>
        <v/>
      </c>
      <c r="S1371" s="37" t="str">
        <f t="shared" si="429"/>
        <v/>
      </c>
      <c r="U1371" s="36" t="str">
        <f>IF(Mining_Import!A1371="","",Mining_Import!A1371)</f>
        <v/>
      </c>
      <c r="V1371" s="22" t="str">
        <f t="shared" si="437"/>
        <v/>
      </c>
      <c r="W1371" s="127" t="str">
        <f t="shared" si="438"/>
        <v/>
      </c>
      <c r="X1371" s="127" t="str">
        <f t="shared" si="439"/>
        <v/>
      </c>
      <c r="Y1371" s="127" t="str">
        <f t="shared" si="440"/>
        <v/>
      </c>
      <c r="Z1371" s="36" t="str">
        <f>IF(Mining_Import!B1371="","",Mining_Import!B1371)</f>
        <v/>
      </c>
      <c r="AA1371" s="184" t="str">
        <f>IF(Mining_Import!$C1371="","",Mining_Import!$C1371)</f>
        <v/>
      </c>
      <c r="AB1371" s="122" t="str">
        <f t="shared" si="441"/>
        <v/>
      </c>
      <c r="AC1371" s="122" t="str">
        <f>IF($Y1371&gt;Dashboard!$Q$19,$AB1371,"")</f>
        <v/>
      </c>
      <c r="AD1371" s="43" t="str">
        <f t="shared" si="442"/>
        <v/>
      </c>
      <c r="AE1371" s="36" t="str">
        <f>IF(Mining_Import!D1371="","",Mining_Import!D1371)</f>
        <v/>
      </c>
      <c r="AF1371" s="36" t="str">
        <f>IF(Mining_Import!E1371="","",Mining_Import!E1371)</f>
        <v/>
      </c>
      <c r="AG1371" s="36" t="str">
        <f>IF(Mining_Import!F1371="","",Mining_Import!F1371)</f>
        <v/>
      </c>
      <c r="AH1371" s="36" t="str">
        <f>IF(Mining_Import!G1371="","",Mining_Import!G1371)</f>
        <v/>
      </c>
      <c r="AI1371" s="36" t="str">
        <f>IF(Mining_Import!H1371="","",Mining_Import!H1371)</f>
        <v/>
      </c>
      <c r="AJ1371" s="36" t="str">
        <f>IF(Mining_Import!I1371="","",Mining_Import!I1371)</f>
        <v/>
      </c>
      <c r="BY1371" s="120" t="str">
        <f t="shared" si="430"/>
        <v/>
      </c>
      <c r="BZ1371" s="184" t="str">
        <f t="shared" si="443"/>
        <v/>
      </c>
      <c r="CA1371" s="37" t="str">
        <f>IFERROR(VLOOKUP($BY1371,Account_Value!$C$2:$F$2500,4,0),"")</f>
        <v/>
      </c>
      <c r="CB1371" s="43" t="str">
        <f t="shared" si="431"/>
        <v/>
      </c>
      <c r="CC1371" s="122" t="str">
        <f>IF($BZ1371="","",SUM($BZ$2:$BZ1371))</f>
        <v/>
      </c>
      <c r="CD1371" s="43" t="str">
        <f>IF($BZ1371="","",$BU$19*(SUM($BZ$2:$BZ1371)))</f>
        <v/>
      </c>
    </row>
    <row r="1372" spans="1:82">
      <c r="A1372" s="4" t="str">
        <f t="shared" si="432"/>
        <v/>
      </c>
      <c r="B1372" s="21" t="str">
        <f>IF(Investments_Import!A1372="","",Investments_Import!A1372)</f>
        <v/>
      </c>
      <c r="C1372" s="22" t="str">
        <f t="shared" si="425"/>
        <v/>
      </c>
      <c r="D1372" s="51" t="str">
        <f t="shared" si="433"/>
        <v/>
      </c>
      <c r="E1372" s="3" t="str">
        <f>IF(Investments_Import!B1372="","",Investments_Import!B1372)</f>
        <v/>
      </c>
      <c r="F1372" s="54" t="str">
        <f t="shared" si="434"/>
        <v xml:space="preserve"> </v>
      </c>
      <c r="G1372" s="54" t="str">
        <f>IF($B1372="","",COUNTIF($F$2:$F1372,$F1372))</f>
        <v/>
      </c>
      <c r="H1372" s="53" t="str">
        <f t="shared" si="435"/>
        <v xml:space="preserve">  </v>
      </c>
      <c r="I1372" s="3" t="str">
        <f>IF(Investments_Import!C1372="","",Investments_Import!C1372)</f>
        <v/>
      </c>
      <c r="J1372" s="108" t="str">
        <f>IF(Investments_Import!D1372="","",Investments_Import!D1372)</f>
        <v/>
      </c>
      <c r="K1372" s="108" t="str">
        <f t="shared" si="436"/>
        <v/>
      </c>
      <c r="L1372" s="47" t="str">
        <f>IF(Investments_Import!E1372="","",Investments_Import!E1372)</f>
        <v/>
      </c>
      <c r="M1372" s="47" t="str">
        <f t="shared" si="426"/>
        <v/>
      </c>
      <c r="N1372" s="31" t="str">
        <f>IF(Investments_Import!F1372="","",Investments_Import!F1372)</f>
        <v/>
      </c>
      <c r="O1372" s="31" t="str">
        <f t="shared" si="427"/>
        <v/>
      </c>
      <c r="P1372" s="3" t="str">
        <f>IF(Investments_Import!G1372="","",Investments_Import!G1372)</f>
        <v/>
      </c>
      <c r="Q1372" s="3" t="str">
        <f>IF(Investments_Import!H1372="","",Investments_Import!H1372)</f>
        <v/>
      </c>
      <c r="R1372" s="37" t="str">
        <f t="shared" si="428"/>
        <v/>
      </c>
      <c r="S1372" s="37" t="str">
        <f t="shared" si="429"/>
        <v/>
      </c>
      <c r="U1372" s="36" t="str">
        <f>IF(Mining_Import!A1372="","",Mining_Import!A1372)</f>
        <v/>
      </c>
      <c r="V1372" s="22" t="str">
        <f t="shared" si="437"/>
        <v/>
      </c>
      <c r="W1372" s="127" t="str">
        <f t="shared" si="438"/>
        <v/>
      </c>
      <c r="X1372" s="127" t="str">
        <f t="shared" si="439"/>
        <v/>
      </c>
      <c r="Y1372" s="127" t="str">
        <f t="shared" si="440"/>
        <v/>
      </c>
      <c r="Z1372" s="36" t="str">
        <f>IF(Mining_Import!B1372="","",Mining_Import!B1372)</f>
        <v/>
      </c>
      <c r="AA1372" s="184" t="str">
        <f>IF(Mining_Import!$C1372="","",Mining_Import!$C1372)</f>
        <v/>
      </c>
      <c r="AB1372" s="122" t="str">
        <f t="shared" si="441"/>
        <v/>
      </c>
      <c r="AC1372" s="122" t="str">
        <f>IF($Y1372&gt;Dashboard!$Q$19,$AB1372,"")</f>
        <v/>
      </c>
      <c r="AD1372" s="43" t="str">
        <f t="shared" si="442"/>
        <v/>
      </c>
      <c r="AE1372" s="36" t="str">
        <f>IF(Mining_Import!D1372="","",Mining_Import!D1372)</f>
        <v/>
      </c>
      <c r="AF1372" s="36" t="str">
        <f>IF(Mining_Import!E1372="","",Mining_Import!E1372)</f>
        <v/>
      </c>
      <c r="AG1372" s="36" t="str">
        <f>IF(Mining_Import!F1372="","",Mining_Import!F1372)</f>
        <v/>
      </c>
      <c r="AH1372" s="36" t="str">
        <f>IF(Mining_Import!G1372="","",Mining_Import!G1372)</f>
        <v/>
      </c>
      <c r="AI1372" s="36" t="str">
        <f>IF(Mining_Import!H1372="","",Mining_Import!H1372)</f>
        <v/>
      </c>
      <c r="AJ1372" s="36" t="str">
        <f>IF(Mining_Import!I1372="","",Mining_Import!I1372)</f>
        <v/>
      </c>
      <c r="BY1372" s="120" t="str">
        <f t="shared" si="430"/>
        <v/>
      </c>
      <c r="BZ1372" s="184" t="str">
        <f t="shared" si="443"/>
        <v/>
      </c>
      <c r="CA1372" s="37" t="str">
        <f>IFERROR(VLOOKUP($BY1372,Account_Value!$C$2:$F$2500,4,0),"")</f>
        <v/>
      </c>
      <c r="CB1372" s="43" t="str">
        <f t="shared" si="431"/>
        <v/>
      </c>
      <c r="CC1372" s="122" t="str">
        <f>IF($BZ1372="","",SUM($BZ$2:$BZ1372))</f>
        <v/>
      </c>
      <c r="CD1372" s="43" t="str">
        <f>IF($BZ1372="","",$BU$19*(SUM($BZ$2:$BZ1372)))</f>
        <v/>
      </c>
    </row>
    <row r="1373" spans="1:82">
      <c r="A1373" s="4" t="str">
        <f t="shared" si="432"/>
        <v/>
      </c>
      <c r="B1373" s="21" t="str">
        <f>IF(Investments_Import!A1373="","",Investments_Import!A1373)</f>
        <v/>
      </c>
      <c r="C1373" s="22" t="str">
        <f t="shared" si="425"/>
        <v/>
      </c>
      <c r="D1373" s="51" t="str">
        <f t="shared" si="433"/>
        <v/>
      </c>
      <c r="E1373" s="3" t="str">
        <f>IF(Investments_Import!B1373="","",Investments_Import!B1373)</f>
        <v/>
      </c>
      <c r="F1373" s="54" t="str">
        <f t="shared" si="434"/>
        <v xml:space="preserve"> </v>
      </c>
      <c r="G1373" s="54" t="str">
        <f>IF($B1373="","",COUNTIF($F$2:$F1373,$F1373))</f>
        <v/>
      </c>
      <c r="H1373" s="53" t="str">
        <f t="shared" si="435"/>
        <v xml:space="preserve">  </v>
      </c>
      <c r="I1373" s="3" t="str">
        <f>IF(Investments_Import!C1373="","",Investments_Import!C1373)</f>
        <v/>
      </c>
      <c r="J1373" s="108" t="str">
        <f>IF(Investments_Import!D1373="","",Investments_Import!D1373)</f>
        <v/>
      </c>
      <c r="K1373" s="108" t="str">
        <f t="shared" si="436"/>
        <v/>
      </c>
      <c r="L1373" s="47" t="str">
        <f>IF(Investments_Import!E1373="","",Investments_Import!E1373)</f>
        <v/>
      </c>
      <c r="M1373" s="47" t="str">
        <f t="shared" si="426"/>
        <v/>
      </c>
      <c r="N1373" s="31" t="str">
        <f>IF(Investments_Import!F1373="","",Investments_Import!F1373)</f>
        <v/>
      </c>
      <c r="O1373" s="31" t="str">
        <f t="shared" si="427"/>
        <v/>
      </c>
      <c r="P1373" s="3" t="str">
        <f>IF(Investments_Import!G1373="","",Investments_Import!G1373)</f>
        <v/>
      </c>
      <c r="Q1373" s="3" t="str">
        <f>IF(Investments_Import!H1373="","",Investments_Import!H1373)</f>
        <v/>
      </c>
      <c r="R1373" s="37" t="str">
        <f t="shared" si="428"/>
        <v/>
      </c>
      <c r="S1373" s="37" t="str">
        <f t="shared" si="429"/>
        <v/>
      </c>
      <c r="U1373" s="36" t="str">
        <f>IF(Mining_Import!A1373="","",Mining_Import!A1373)</f>
        <v/>
      </c>
      <c r="V1373" s="22" t="str">
        <f t="shared" si="437"/>
        <v/>
      </c>
      <c r="W1373" s="127" t="str">
        <f t="shared" si="438"/>
        <v/>
      </c>
      <c r="X1373" s="127" t="str">
        <f t="shared" si="439"/>
        <v/>
      </c>
      <c r="Y1373" s="127" t="str">
        <f t="shared" si="440"/>
        <v/>
      </c>
      <c r="Z1373" s="36" t="str">
        <f>IF(Mining_Import!B1373="","",Mining_Import!B1373)</f>
        <v/>
      </c>
      <c r="AA1373" s="184" t="str">
        <f>IF(Mining_Import!$C1373="","",Mining_Import!$C1373)</f>
        <v/>
      </c>
      <c r="AB1373" s="122" t="str">
        <f t="shared" si="441"/>
        <v/>
      </c>
      <c r="AC1373" s="122" t="str">
        <f>IF($Y1373&gt;Dashboard!$Q$19,$AB1373,"")</f>
        <v/>
      </c>
      <c r="AD1373" s="43" t="str">
        <f t="shared" si="442"/>
        <v/>
      </c>
      <c r="AE1373" s="36" t="str">
        <f>IF(Mining_Import!D1373="","",Mining_Import!D1373)</f>
        <v/>
      </c>
      <c r="AF1373" s="36" t="str">
        <f>IF(Mining_Import!E1373="","",Mining_Import!E1373)</f>
        <v/>
      </c>
      <c r="AG1373" s="36" t="str">
        <f>IF(Mining_Import!F1373="","",Mining_Import!F1373)</f>
        <v/>
      </c>
      <c r="AH1373" s="36" t="str">
        <f>IF(Mining_Import!G1373="","",Mining_Import!G1373)</f>
        <v/>
      </c>
      <c r="AI1373" s="36" t="str">
        <f>IF(Mining_Import!H1373="","",Mining_Import!H1373)</f>
        <v/>
      </c>
      <c r="AJ1373" s="36" t="str">
        <f>IF(Mining_Import!I1373="","",Mining_Import!I1373)</f>
        <v/>
      </c>
      <c r="BY1373" s="120" t="str">
        <f t="shared" si="430"/>
        <v/>
      </c>
      <c r="BZ1373" s="184" t="str">
        <f t="shared" si="443"/>
        <v/>
      </c>
      <c r="CA1373" s="37" t="str">
        <f>IFERROR(VLOOKUP($BY1373,Account_Value!$C$2:$F$2500,4,0),"")</f>
        <v/>
      </c>
      <c r="CB1373" s="43" t="str">
        <f t="shared" si="431"/>
        <v/>
      </c>
      <c r="CC1373" s="122" t="str">
        <f>IF($BZ1373="","",SUM($BZ$2:$BZ1373))</f>
        <v/>
      </c>
      <c r="CD1373" s="43" t="str">
        <f>IF($BZ1373="","",$BU$19*(SUM($BZ$2:$BZ1373)))</f>
        <v/>
      </c>
    </row>
    <row r="1374" spans="1:82">
      <c r="A1374" s="4" t="str">
        <f t="shared" si="432"/>
        <v/>
      </c>
      <c r="B1374" s="21" t="str">
        <f>IF(Investments_Import!A1374="","",Investments_Import!A1374)</f>
        <v/>
      </c>
      <c r="C1374" s="22" t="str">
        <f t="shared" si="425"/>
        <v/>
      </c>
      <c r="D1374" s="51" t="str">
        <f t="shared" si="433"/>
        <v/>
      </c>
      <c r="E1374" s="3" t="str">
        <f>IF(Investments_Import!B1374="","",Investments_Import!B1374)</f>
        <v/>
      </c>
      <c r="F1374" s="54" t="str">
        <f t="shared" si="434"/>
        <v xml:space="preserve"> </v>
      </c>
      <c r="G1374" s="54" t="str">
        <f>IF($B1374="","",COUNTIF($F$2:$F1374,$F1374))</f>
        <v/>
      </c>
      <c r="H1374" s="53" t="str">
        <f t="shared" si="435"/>
        <v xml:space="preserve">  </v>
      </c>
      <c r="I1374" s="3" t="str">
        <f>IF(Investments_Import!C1374="","",Investments_Import!C1374)</f>
        <v/>
      </c>
      <c r="J1374" s="108" t="str">
        <f>IF(Investments_Import!D1374="","",Investments_Import!D1374)</f>
        <v/>
      </c>
      <c r="K1374" s="108" t="str">
        <f t="shared" si="436"/>
        <v/>
      </c>
      <c r="L1374" s="47" t="str">
        <f>IF(Investments_Import!E1374="","",Investments_Import!E1374)</f>
        <v/>
      </c>
      <c r="M1374" s="47" t="str">
        <f t="shared" si="426"/>
        <v/>
      </c>
      <c r="N1374" s="31" t="str">
        <f>IF(Investments_Import!F1374="","",Investments_Import!F1374)</f>
        <v/>
      </c>
      <c r="O1374" s="31" t="str">
        <f t="shared" si="427"/>
        <v/>
      </c>
      <c r="P1374" s="3" t="str">
        <f>IF(Investments_Import!G1374="","",Investments_Import!G1374)</f>
        <v/>
      </c>
      <c r="Q1374" s="3" t="str">
        <f>IF(Investments_Import!H1374="","",Investments_Import!H1374)</f>
        <v/>
      </c>
      <c r="R1374" s="37" t="str">
        <f t="shared" si="428"/>
        <v/>
      </c>
      <c r="S1374" s="37" t="str">
        <f t="shared" si="429"/>
        <v/>
      </c>
      <c r="U1374" s="36" t="str">
        <f>IF(Mining_Import!A1374="","",Mining_Import!A1374)</f>
        <v/>
      </c>
      <c r="V1374" s="22" t="str">
        <f t="shared" si="437"/>
        <v/>
      </c>
      <c r="W1374" s="127" t="str">
        <f t="shared" si="438"/>
        <v/>
      </c>
      <c r="X1374" s="127" t="str">
        <f t="shared" si="439"/>
        <v/>
      </c>
      <c r="Y1374" s="127" t="str">
        <f t="shared" si="440"/>
        <v/>
      </c>
      <c r="Z1374" s="36" t="str">
        <f>IF(Mining_Import!B1374="","",Mining_Import!B1374)</f>
        <v/>
      </c>
      <c r="AA1374" s="184" t="str">
        <f>IF(Mining_Import!$C1374="","",Mining_Import!$C1374)</f>
        <v/>
      </c>
      <c r="AB1374" s="122" t="str">
        <f t="shared" si="441"/>
        <v/>
      </c>
      <c r="AC1374" s="122" t="str">
        <f>IF($Y1374&gt;Dashboard!$Q$19,$AB1374,"")</f>
        <v/>
      </c>
      <c r="AD1374" s="43" t="str">
        <f t="shared" si="442"/>
        <v/>
      </c>
      <c r="AE1374" s="36" t="str">
        <f>IF(Mining_Import!D1374="","",Mining_Import!D1374)</f>
        <v/>
      </c>
      <c r="AF1374" s="36" t="str">
        <f>IF(Mining_Import!E1374="","",Mining_Import!E1374)</f>
        <v/>
      </c>
      <c r="AG1374" s="36" t="str">
        <f>IF(Mining_Import!F1374="","",Mining_Import!F1374)</f>
        <v/>
      </c>
      <c r="AH1374" s="36" t="str">
        <f>IF(Mining_Import!G1374="","",Mining_Import!G1374)</f>
        <v/>
      </c>
      <c r="AI1374" s="36" t="str">
        <f>IF(Mining_Import!H1374="","",Mining_Import!H1374)</f>
        <v/>
      </c>
      <c r="AJ1374" s="36" t="str">
        <f>IF(Mining_Import!I1374="","",Mining_Import!I1374)</f>
        <v/>
      </c>
      <c r="BY1374" s="120" t="str">
        <f t="shared" si="430"/>
        <v/>
      </c>
      <c r="BZ1374" s="184" t="str">
        <f t="shared" si="443"/>
        <v/>
      </c>
      <c r="CA1374" s="37" t="str">
        <f>IFERROR(VLOOKUP($BY1374,Account_Value!$C$2:$F$2500,4,0),"")</f>
        <v/>
      </c>
      <c r="CB1374" s="43" t="str">
        <f t="shared" si="431"/>
        <v/>
      </c>
      <c r="CC1374" s="122" t="str">
        <f>IF($BZ1374="","",SUM($BZ$2:$BZ1374))</f>
        <v/>
      </c>
      <c r="CD1374" s="43" t="str">
        <f>IF($BZ1374="","",$BU$19*(SUM($BZ$2:$BZ1374)))</f>
        <v/>
      </c>
    </row>
    <row r="1375" spans="1:82">
      <c r="A1375" s="4" t="str">
        <f t="shared" si="432"/>
        <v/>
      </c>
      <c r="B1375" s="21" t="str">
        <f>IF(Investments_Import!A1375="","",Investments_Import!A1375)</f>
        <v/>
      </c>
      <c r="C1375" s="22" t="str">
        <f t="shared" si="425"/>
        <v/>
      </c>
      <c r="D1375" s="51" t="str">
        <f t="shared" si="433"/>
        <v/>
      </c>
      <c r="E1375" s="3" t="str">
        <f>IF(Investments_Import!B1375="","",Investments_Import!B1375)</f>
        <v/>
      </c>
      <c r="F1375" s="54" t="str">
        <f t="shared" si="434"/>
        <v xml:space="preserve"> </v>
      </c>
      <c r="G1375" s="54" t="str">
        <f>IF($B1375="","",COUNTIF($F$2:$F1375,$F1375))</f>
        <v/>
      </c>
      <c r="H1375" s="53" t="str">
        <f t="shared" si="435"/>
        <v xml:space="preserve">  </v>
      </c>
      <c r="I1375" s="3" t="str">
        <f>IF(Investments_Import!C1375="","",Investments_Import!C1375)</f>
        <v/>
      </c>
      <c r="J1375" s="108" t="str">
        <f>IF(Investments_Import!D1375="","",Investments_Import!D1375)</f>
        <v/>
      </c>
      <c r="K1375" s="108" t="str">
        <f t="shared" si="436"/>
        <v/>
      </c>
      <c r="L1375" s="47" t="str">
        <f>IF(Investments_Import!E1375="","",Investments_Import!E1375)</f>
        <v/>
      </c>
      <c r="M1375" s="47" t="str">
        <f t="shared" si="426"/>
        <v/>
      </c>
      <c r="N1375" s="31" t="str">
        <f>IF(Investments_Import!F1375="","",Investments_Import!F1375)</f>
        <v/>
      </c>
      <c r="O1375" s="31" t="str">
        <f t="shared" si="427"/>
        <v/>
      </c>
      <c r="P1375" s="3" t="str">
        <f>IF(Investments_Import!G1375="","",Investments_Import!G1375)</f>
        <v/>
      </c>
      <c r="Q1375" s="3" t="str">
        <f>IF(Investments_Import!H1375="","",Investments_Import!H1375)</f>
        <v/>
      </c>
      <c r="R1375" s="37" t="str">
        <f t="shared" si="428"/>
        <v/>
      </c>
      <c r="S1375" s="37" t="str">
        <f t="shared" si="429"/>
        <v/>
      </c>
      <c r="U1375" s="36" t="str">
        <f>IF(Mining_Import!A1375="","",Mining_Import!A1375)</f>
        <v/>
      </c>
      <c r="V1375" s="22" t="str">
        <f t="shared" si="437"/>
        <v/>
      </c>
      <c r="W1375" s="127" t="str">
        <f t="shared" si="438"/>
        <v/>
      </c>
      <c r="X1375" s="127" t="str">
        <f t="shared" si="439"/>
        <v/>
      </c>
      <c r="Y1375" s="127" t="str">
        <f t="shared" si="440"/>
        <v/>
      </c>
      <c r="Z1375" s="36" t="str">
        <f>IF(Mining_Import!B1375="","",Mining_Import!B1375)</f>
        <v/>
      </c>
      <c r="AA1375" s="184" t="str">
        <f>IF(Mining_Import!$C1375="","",Mining_Import!$C1375)</f>
        <v/>
      </c>
      <c r="AB1375" s="122" t="str">
        <f t="shared" si="441"/>
        <v/>
      </c>
      <c r="AC1375" s="122" t="str">
        <f>IF($Y1375&gt;Dashboard!$Q$19,$AB1375,"")</f>
        <v/>
      </c>
      <c r="AD1375" s="43" t="str">
        <f t="shared" si="442"/>
        <v/>
      </c>
      <c r="AE1375" s="36" t="str">
        <f>IF(Mining_Import!D1375="","",Mining_Import!D1375)</f>
        <v/>
      </c>
      <c r="AF1375" s="36" t="str">
        <f>IF(Mining_Import!E1375="","",Mining_Import!E1375)</f>
        <v/>
      </c>
      <c r="AG1375" s="36" t="str">
        <f>IF(Mining_Import!F1375="","",Mining_Import!F1375)</f>
        <v/>
      </c>
      <c r="AH1375" s="36" t="str">
        <f>IF(Mining_Import!G1375="","",Mining_Import!G1375)</f>
        <v/>
      </c>
      <c r="AI1375" s="36" t="str">
        <f>IF(Mining_Import!H1375="","",Mining_Import!H1375)</f>
        <v/>
      </c>
      <c r="AJ1375" s="36" t="str">
        <f>IF(Mining_Import!I1375="","",Mining_Import!I1375)</f>
        <v/>
      </c>
      <c r="BY1375" s="120" t="str">
        <f t="shared" si="430"/>
        <v/>
      </c>
      <c r="BZ1375" s="184" t="str">
        <f t="shared" si="443"/>
        <v/>
      </c>
      <c r="CA1375" s="37" t="str">
        <f>IFERROR(VLOOKUP($BY1375,Account_Value!$C$2:$F$2500,4,0),"")</f>
        <v/>
      </c>
      <c r="CB1375" s="43" t="str">
        <f t="shared" si="431"/>
        <v/>
      </c>
      <c r="CC1375" s="122" t="str">
        <f>IF($BZ1375="","",SUM($BZ$2:$BZ1375))</f>
        <v/>
      </c>
      <c r="CD1375" s="43" t="str">
        <f>IF($BZ1375="","",$BU$19*(SUM($BZ$2:$BZ1375)))</f>
        <v/>
      </c>
    </row>
    <row r="1376" spans="1:82">
      <c r="A1376" s="4" t="str">
        <f t="shared" si="432"/>
        <v/>
      </c>
      <c r="B1376" s="21" t="str">
        <f>IF(Investments_Import!A1376="","",Investments_Import!A1376)</f>
        <v/>
      </c>
      <c r="C1376" s="22" t="str">
        <f t="shared" si="425"/>
        <v/>
      </c>
      <c r="D1376" s="51" t="str">
        <f t="shared" si="433"/>
        <v/>
      </c>
      <c r="E1376" s="3" t="str">
        <f>IF(Investments_Import!B1376="","",Investments_Import!B1376)</f>
        <v/>
      </c>
      <c r="F1376" s="54" t="str">
        <f t="shared" si="434"/>
        <v xml:space="preserve"> </v>
      </c>
      <c r="G1376" s="54" t="str">
        <f>IF($B1376="","",COUNTIF($F$2:$F1376,$F1376))</f>
        <v/>
      </c>
      <c r="H1376" s="53" t="str">
        <f t="shared" si="435"/>
        <v xml:space="preserve">  </v>
      </c>
      <c r="I1376" s="3" t="str">
        <f>IF(Investments_Import!C1376="","",Investments_Import!C1376)</f>
        <v/>
      </c>
      <c r="J1376" s="108" t="str">
        <f>IF(Investments_Import!D1376="","",Investments_Import!D1376)</f>
        <v/>
      </c>
      <c r="K1376" s="108" t="str">
        <f t="shared" si="436"/>
        <v/>
      </c>
      <c r="L1376" s="47" t="str">
        <f>IF(Investments_Import!E1376="","",Investments_Import!E1376)</f>
        <v/>
      </c>
      <c r="M1376" s="47" t="str">
        <f t="shared" si="426"/>
        <v/>
      </c>
      <c r="N1376" s="31" t="str">
        <f>IF(Investments_Import!F1376="","",Investments_Import!F1376)</f>
        <v/>
      </c>
      <c r="O1376" s="31" t="str">
        <f t="shared" si="427"/>
        <v/>
      </c>
      <c r="P1376" s="3" t="str">
        <f>IF(Investments_Import!G1376="","",Investments_Import!G1376)</f>
        <v/>
      </c>
      <c r="Q1376" s="3" t="str">
        <f>IF(Investments_Import!H1376="","",Investments_Import!H1376)</f>
        <v/>
      </c>
      <c r="R1376" s="37" t="str">
        <f t="shared" si="428"/>
        <v/>
      </c>
      <c r="S1376" s="37" t="str">
        <f t="shared" si="429"/>
        <v/>
      </c>
      <c r="U1376" s="36" t="str">
        <f>IF(Mining_Import!A1376="","",Mining_Import!A1376)</f>
        <v/>
      </c>
      <c r="V1376" s="22" t="str">
        <f t="shared" si="437"/>
        <v/>
      </c>
      <c r="W1376" s="127" t="str">
        <f t="shared" si="438"/>
        <v/>
      </c>
      <c r="X1376" s="127" t="str">
        <f t="shared" si="439"/>
        <v/>
      </c>
      <c r="Y1376" s="127" t="str">
        <f t="shared" si="440"/>
        <v/>
      </c>
      <c r="Z1376" s="36" t="str">
        <f>IF(Mining_Import!B1376="","",Mining_Import!B1376)</f>
        <v/>
      </c>
      <c r="AA1376" s="184" t="str">
        <f>IF(Mining_Import!$C1376="","",Mining_Import!$C1376)</f>
        <v/>
      </c>
      <c r="AB1376" s="122" t="str">
        <f t="shared" si="441"/>
        <v/>
      </c>
      <c r="AC1376" s="122" t="str">
        <f>IF($Y1376&gt;Dashboard!$Q$19,$AB1376,"")</f>
        <v/>
      </c>
      <c r="AD1376" s="43" t="str">
        <f t="shared" si="442"/>
        <v/>
      </c>
      <c r="AE1376" s="36" t="str">
        <f>IF(Mining_Import!D1376="","",Mining_Import!D1376)</f>
        <v/>
      </c>
      <c r="AF1376" s="36" t="str">
        <f>IF(Mining_Import!E1376="","",Mining_Import!E1376)</f>
        <v/>
      </c>
      <c r="AG1376" s="36" t="str">
        <f>IF(Mining_Import!F1376="","",Mining_Import!F1376)</f>
        <v/>
      </c>
      <c r="AH1376" s="36" t="str">
        <f>IF(Mining_Import!G1376="","",Mining_Import!G1376)</f>
        <v/>
      </c>
      <c r="AI1376" s="36" t="str">
        <f>IF(Mining_Import!H1376="","",Mining_Import!H1376)</f>
        <v/>
      </c>
      <c r="AJ1376" s="36" t="str">
        <f>IF(Mining_Import!I1376="","",Mining_Import!I1376)</f>
        <v/>
      </c>
      <c r="BY1376" s="120" t="str">
        <f t="shared" si="430"/>
        <v/>
      </c>
      <c r="BZ1376" s="184" t="str">
        <f t="shared" si="443"/>
        <v/>
      </c>
      <c r="CA1376" s="37" t="str">
        <f>IFERROR(VLOOKUP($BY1376,Account_Value!$C$2:$F$2500,4,0),"")</f>
        <v/>
      </c>
      <c r="CB1376" s="43" t="str">
        <f t="shared" si="431"/>
        <v/>
      </c>
      <c r="CC1376" s="122" t="str">
        <f>IF($BZ1376="","",SUM($BZ$2:$BZ1376))</f>
        <v/>
      </c>
      <c r="CD1376" s="43" t="str">
        <f>IF($BZ1376="","",$BU$19*(SUM($BZ$2:$BZ1376)))</f>
        <v/>
      </c>
    </row>
    <row r="1377" spans="1:82">
      <c r="A1377" s="4" t="str">
        <f t="shared" si="432"/>
        <v/>
      </c>
      <c r="B1377" s="21" t="str">
        <f>IF(Investments_Import!A1377="","",Investments_Import!A1377)</f>
        <v/>
      </c>
      <c r="C1377" s="22" t="str">
        <f t="shared" si="425"/>
        <v/>
      </c>
      <c r="D1377" s="51" t="str">
        <f t="shared" si="433"/>
        <v/>
      </c>
      <c r="E1377" s="3" t="str">
        <f>IF(Investments_Import!B1377="","",Investments_Import!B1377)</f>
        <v/>
      </c>
      <c r="F1377" s="54" t="str">
        <f t="shared" si="434"/>
        <v xml:space="preserve"> </v>
      </c>
      <c r="G1377" s="54" t="str">
        <f>IF($B1377="","",COUNTIF($F$2:$F1377,$F1377))</f>
        <v/>
      </c>
      <c r="H1377" s="53" t="str">
        <f t="shared" si="435"/>
        <v xml:space="preserve">  </v>
      </c>
      <c r="I1377" s="3" t="str">
        <f>IF(Investments_Import!C1377="","",Investments_Import!C1377)</f>
        <v/>
      </c>
      <c r="J1377" s="108" t="str">
        <f>IF(Investments_Import!D1377="","",Investments_Import!D1377)</f>
        <v/>
      </c>
      <c r="K1377" s="108" t="str">
        <f t="shared" si="436"/>
        <v/>
      </c>
      <c r="L1377" s="47" t="str">
        <f>IF(Investments_Import!E1377="","",Investments_Import!E1377)</f>
        <v/>
      </c>
      <c r="M1377" s="47" t="str">
        <f t="shared" si="426"/>
        <v/>
      </c>
      <c r="N1377" s="31" t="str">
        <f>IF(Investments_Import!F1377="","",Investments_Import!F1377)</f>
        <v/>
      </c>
      <c r="O1377" s="31" t="str">
        <f t="shared" si="427"/>
        <v/>
      </c>
      <c r="P1377" s="3" t="str">
        <f>IF(Investments_Import!G1377="","",Investments_Import!G1377)</f>
        <v/>
      </c>
      <c r="Q1377" s="3" t="str">
        <f>IF(Investments_Import!H1377="","",Investments_Import!H1377)</f>
        <v/>
      </c>
      <c r="R1377" s="37" t="str">
        <f t="shared" si="428"/>
        <v/>
      </c>
      <c r="S1377" s="37" t="str">
        <f t="shared" si="429"/>
        <v/>
      </c>
      <c r="U1377" s="36" t="str">
        <f>IF(Mining_Import!A1377="","",Mining_Import!A1377)</f>
        <v/>
      </c>
      <c r="V1377" s="22" t="str">
        <f t="shared" si="437"/>
        <v/>
      </c>
      <c r="W1377" s="127" t="str">
        <f t="shared" si="438"/>
        <v/>
      </c>
      <c r="X1377" s="127" t="str">
        <f t="shared" si="439"/>
        <v/>
      </c>
      <c r="Y1377" s="127" t="str">
        <f t="shared" si="440"/>
        <v/>
      </c>
      <c r="Z1377" s="36" t="str">
        <f>IF(Mining_Import!B1377="","",Mining_Import!B1377)</f>
        <v/>
      </c>
      <c r="AA1377" s="184" t="str">
        <f>IF(Mining_Import!$C1377="","",Mining_Import!$C1377)</f>
        <v/>
      </c>
      <c r="AB1377" s="122" t="str">
        <f t="shared" si="441"/>
        <v/>
      </c>
      <c r="AC1377" s="122" t="str">
        <f>IF($Y1377&gt;Dashboard!$Q$19,$AB1377,"")</f>
        <v/>
      </c>
      <c r="AD1377" s="43" t="str">
        <f t="shared" si="442"/>
        <v/>
      </c>
      <c r="AE1377" s="36" t="str">
        <f>IF(Mining_Import!D1377="","",Mining_Import!D1377)</f>
        <v/>
      </c>
      <c r="AF1377" s="36" t="str">
        <f>IF(Mining_Import!E1377="","",Mining_Import!E1377)</f>
        <v/>
      </c>
      <c r="AG1377" s="36" t="str">
        <f>IF(Mining_Import!F1377="","",Mining_Import!F1377)</f>
        <v/>
      </c>
      <c r="AH1377" s="36" t="str">
        <f>IF(Mining_Import!G1377="","",Mining_Import!G1377)</f>
        <v/>
      </c>
      <c r="AI1377" s="36" t="str">
        <f>IF(Mining_Import!H1377="","",Mining_Import!H1377)</f>
        <v/>
      </c>
      <c r="AJ1377" s="36" t="str">
        <f>IF(Mining_Import!I1377="","",Mining_Import!I1377)</f>
        <v/>
      </c>
      <c r="BY1377" s="120" t="str">
        <f t="shared" si="430"/>
        <v/>
      </c>
      <c r="BZ1377" s="184" t="str">
        <f t="shared" si="443"/>
        <v/>
      </c>
      <c r="CA1377" s="37" t="str">
        <f>IFERROR(VLOOKUP($BY1377,Account_Value!$C$2:$F$2500,4,0),"")</f>
        <v/>
      </c>
      <c r="CB1377" s="43" t="str">
        <f t="shared" si="431"/>
        <v/>
      </c>
      <c r="CC1377" s="122" t="str">
        <f>IF($BZ1377="","",SUM($BZ$2:$BZ1377))</f>
        <v/>
      </c>
      <c r="CD1377" s="43" t="str">
        <f>IF($BZ1377="","",$BU$19*(SUM($BZ$2:$BZ1377)))</f>
        <v/>
      </c>
    </row>
    <row r="1378" spans="1:82">
      <c r="A1378" s="4" t="str">
        <f t="shared" si="432"/>
        <v/>
      </c>
      <c r="B1378" s="21" t="str">
        <f>IF(Investments_Import!A1378="","",Investments_Import!A1378)</f>
        <v/>
      </c>
      <c r="C1378" s="22" t="str">
        <f t="shared" si="425"/>
        <v/>
      </c>
      <c r="D1378" s="51" t="str">
        <f t="shared" si="433"/>
        <v/>
      </c>
      <c r="E1378" s="3" t="str">
        <f>IF(Investments_Import!B1378="","",Investments_Import!B1378)</f>
        <v/>
      </c>
      <c r="F1378" s="54" t="str">
        <f t="shared" si="434"/>
        <v xml:space="preserve"> </v>
      </c>
      <c r="G1378" s="54" t="str">
        <f>IF($B1378="","",COUNTIF($F$2:$F1378,$F1378))</f>
        <v/>
      </c>
      <c r="H1378" s="53" t="str">
        <f t="shared" si="435"/>
        <v xml:space="preserve">  </v>
      </c>
      <c r="I1378" s="3" t="str">
        <f>IF(Investments_Import!C1378="","",Investments_Import!C1378)</f>
        <v/>
      </c>
      <c r="J1378" s="108" t="str">
        <f>IF(Investments_Import!D1378="","",Investments_Import!D1378)</f>
        <v/>
      </c>
      <c r="K1378" s="108" t="str">
        <f t="shared" si="436"/>
        <v/>
      </c>
      <c r="L1378" s="47" t="str">
        <f>IF(Investments_Import!E1378="","",Investments_Import!E1378)</f>
        <v/>
      </c>
      <c r="M1378" s="47" t="str">
        <f t="shared" si="426"/>
        <v/>
      </c>
      <c r="N1378" s="31" t="str">
        <f>IF(Investments_Import!F1378="","",Investments_Import!F1378)</f>
        <v/>
      </c>
      <c r="O1378" s="31" t="str">
        <f t="shared" si="427"/>
        <v/>
      </c>
      <c r="P1378" s="3" t="str">
        <f>IF(Investments_Import!G1378="","",Investments_Import!G1378)</f>
        <v/>
      </c>
      <c r="Q1378" s="3" t="str">
        <f>IF(Investments_Import!H1378="","",Investments_Import!H1378)</f>
        <v/>
      </c>
      <c r="R1378" s="37" t="str">
        <f t="shared" si="428"/>
        <v/>
      </c>
      <c r="S1378" s="37" t="str">
        <f t="shared" si="429"/>
        <v/>
      </c>
      <c r="U1378" s="36" t="str">
        <f>IF(Mining_Import!A1378="","",Mining_Import!A1378)</f>
        <v/>
      </c>
      <c r="V1378" s="22" t="str">
        <f t="shared" si="437"/>
        <v/>
      </c>
      <c r="W1378" s="127" t="str">
        <f t="shared" si="438"/>
        <v/>
      </c>
      <c r="X1378" s="127" t="str">
        <f t="shared" si="439"/>
        <v/>
      </c>
      <c r="Y1378" s="127" t="str">
        <f t="shared" si="440"/>
        <v/>
      </c>
      <c r="Z1378" s="36" t="str">
        <f>IF(Mining_Import!B1378="","",Mining_Import!B1378)</f>
        <v/>
      </c>
      <c r="AA1378" s="184" t="str">
        <f>IF(Mining_Import!$C1378="","",Mining_Import!$C1378)</f>
        <v/>
      </c>
      <c r="AB1378" s="122" t="str">
        <f t="shared" si="441"/>
        <v/>
      </c>
      <c r="AC1378" s="122" t="str">
        <f>IF($Y1378&gt;Dashboard!$Q$19,$AB1378,"")</f>
        <v/>
      </c>
      <c r="AD1378" s="43" t="str">
        <f t="shared" si="442"/>
        <v/>
      </c>
      <c r="AE1378" s="36" t="str">
        <f>IF(Mining_Import!D1378="","",Mining_Import!D1378)</f>
        <v/>
      </c>
      <c r="AF1378" s="36" t="str">
        <f>IF(Mining_Import!E1378="","",Mining_Import!E1378)</f>
        <v/>
      </c>
      <c r="AG1378" s="36" t="str">
        <f>IF(Mining_Import!F1378="","",Mining_Import!F1378)</f>
        <v/>
      </c>
      <c r="AH1378" s="36" t="str">
        <f>IF(Mining_Import!G1378="","",Mining_Import!G1378)</f>
        <v/>
      </c>
      <c r="AI1378" s="36" t="str">
        <f>IF(Mining_Import!H1378="","",Mining_Import!H1378)</f>
        <v/>
      </c>
      <c r="AJ1378" s="36" t="str">
        <f>IF(Mining_Import!I1378="","",Mining_Import!I1378)</f>
        <v/>
      </c>
      <c r="BY1378" s="120" t="str">
        <f t="shared" si="430"/>
        <v/>
      </c>
      <c r="BZ1378" s="184" t="str">
        <f t="shared" si="443"/>
        <v/>
      </c>
      <c r="CA1378" s="37" t="str">
        <f>IFERROR(VLOOKUP($BY1378,Account_Value!$C$2:$F$2500,4,0),"")</f>
        <v/>
      </c>
      <c r="CB1378" s="43" t="str">
        <f t="shared" si="431"/>
        <v/>
      </c>
      <c r="CC1378" s="122" t="str">
        <f>IF($BZ1378="","",SUM($BZ$2:$BZ1378))</f>
        <v/>
      </c>
      <c r="CD1378" s="43" t="str">
        <f>IF($BZ1378="","",$BU$19*(SUM($BZ$2:$BZ1378)))</f>
        <v/>
      </c>
    </row>
    <row r="1379" spans="1:82">
      <c r="A1379" s="4" t="str">
        <f t="shared" si="432"/>
        <v/>
      </c>
      <c r="B1379" s="21" t="str">
        <f>IF(Investments_Import!A1379="","",Investments_Import!A1379)</f>
        <v/>
      </c>
      <c r="C1379" s="22" t="str">
        <f t="shared" si="425"/>
        <v/>
      </c>
      <c r="D1379" s="51" t="str">
        <f t="shared" si="433"/>
        <v/>
      </c>
      <c r="E1379" s="3" t="str">
        <f>IF(Investments_Import!B1379="","",Investments_Import!B1379)</f>
        <v/>
      </c>
      <c r="F1379" s="54" t="str">
        <f t="shared" si="434"/>
        <v xml:space="preserve"> </v>
      </c>
      <c r="G1379" s="54" t="str">
        <f>IF($B1379="","",COUNTIF($F$2:$F1379,$F1379))</f>
        <v/>
      </c>
      <c r="H1379" s="53" t="str">
        <f t="shared" si="435"/>
        <v xml:space="preserve">  </v>
      </c>
      <c r="I1379" s="3" t="str">
        <f>IF(Investments_Import!C1379="","",Investments_Import!C1379)</f>
        <v/>
      </c>
      <c r="J1379" s="108" t="str">
        <f>IF(Investments_Import!D1379="","",Investments_Import!D1379)</f>
        <v/>
      </c>
      <c r="K1379" s="108" t="str">
        <f t="shared" si="436"/>
        <v/>
      </c>
      <c r="L1379" s="47" t="str">
        <f>IF(Investments_Import!E1379="","",Investments_Import!E1379)</f>
        <v/>
      </c>
      <c r="M1379" s="47" t="str">
        <f t="shared" si="426"/>
        <v/>
      </c>
      <c r="N1379" s="31" t="str">
        <f>IF(Investments_Import!F1379="","",Investments_Import!F1379)</f>
        <v/>
      </c>
      <c r="O1379" s="31" t="str">
        <f t="shared" si="427"/>
        <v/>
      </c>
      <c r="P1379" s="3" t="str">
        <f>IF(Investments_Import!G1379="","",Investments_Import!G1379)</f>
        <v/>
      </c>
      <c r="Q1379" s="3" t="str">
        <f>IF(Investments_Import!H1379="","",Investments_Import!H1379)</f>
        <v/>
      </c>
      <c r="R1379" s="37" t="str">
        <f t="shared" si="428"/>
        <v/>
      </c>
      <c r="S1379" s="37" t="str">
        <f t="shared" si="429"/>
        <v/>
      </c>
      <c r="U1379" s="36" t="str">
        <f>IF(Mining_Import!A1379="","",Mining_Import!A1379)</f>
        <v/>
      </c>
      <c r="V1379" s="22" t="str">
        <f t="shared" si="437"/>
        <v/>
      </c>
      <c r="W1379" s="127" t="str">
        <f t="shared" si="438"/>
        <v/>
      </c>
      <c r="X1379" s="127" t="str">
        <f t="shared" si="439"/>
        <v/>
      </c>
      <c r="Y1379" s="127" t="str">
        <f t="shared" si="440"/>
        <v/>
      </c>
      <c r="Z1379" s="36" t="str">
        <f>IF(Mining_Import!B1379="","",Mining_Import!B1379)</f>
        <v/>
      </c>
      <c r="AA1379" s="184" t="str">
        <f>IF(Mining_Import!$C1379="","",Mining_Import!$C1379)</f>
        <v/>
      </c>
      <c r="AB1379" s="122" t="str">
        <f t="shared" si="441"/>
        <v/>
      </c>
      <c r="AC1379" s="122" t="str">
        <f>IF($Y1379&gt;Dashboard!$Q$19,$AB1379,"")</f>
        <v/>
      </c>
      <c r="AD1379" s="43" t="str">
        <f t="shared" si="442"/>
        <v/>
      </c>
      <c r="AE1379" s="36" t="str">
        <f>IF(Mining_Import!D1379="","",Mining_Import!D1379)</f>
        <v/>
      </c>
      <c r="AF1379" s="36" t="str">
        <f>IF(Mining_Import!E1379="","",Mining_Import!E1379)</f>
        <v/>
      </c>
      <c r="AG1379" s="36" t="str">
        <f>IF(Mining_Import!F1379="","",Mining_Import!F1379)</f>
        <v/>
      </c>
      <c r="AH1379" s="36" t="str">
        <f>IF(Mining_Import!G1379="","",Mining_Import!G1379)</f>
        <v/>
      </c>
      <c r="AI1379" s="36" t="str">
        <f>IF(Mining_Import!H1379="","",Mining_Import!H1379)</f>
        <v/>
      </c>
      <c r="AJ1379" s="36" t="str">
        <f>IF(Mining_Import!I1379="","",Mining_Import!I1379)</f>
        <v/>
      </c>
      <c r="BY1379" s="120" t="str">
        <f t="shared" si="430"/>
        <v/>
      </c>
      <c r="BZ1379" s="184" t="str">
        <f t="shared" si="443"/>
        <v/>
      </c>
      <c r="CA1379" s="37" t="str">
        <f>IFERROR(VLOOKUP($BY1379,Account_Value!$C$2:$F$2500,4,0),"")</f>
        <v/>
      </c>
      <c r="CB1379" s="43" t="str">
        <f t="shared" si="431"/>
        <v/>
      </c>
      <c r="CC1379" s="122" t="str">
        <f>IF($BZ1379="","",SUM($BZ$2:$BZ1379))</f>
        <v/>
      </c>
      <c r="CD1379" s="43" t="str">
        <f>IF($BZ1379="","",$BU$19*(SUM($BZ$2:$BZ1379)))</f>
        <v/>
      </c>
    </row>
    <row r="1380" spans="1:82">
      <c r="A1380" s="4" t="str">
        <f t="shared" si="432"/>
        <v/>
      </c>
      <c r="B1380" s="21" t="str">
        <f>IF(Investments_Import!A1380="","",Investments_Import!A1380)</f>
        <v/>
      </c>
      <c r="C1380" s="22" t="str">
        <f t="shared" si="425"/>
        <v/>
      </c>
      <c r="D1380" s="51" t="str">
        <f t="shared" si="433"/>
        <v/>
      </c>
      <c r="E1380" s="3" t="str">
        <f>IF(Investments_Import!B1380="","",Investments_Import!B1380)</f>
        <v/>
      </c>
      <c r="F1380" s="54" t="str">
        <f t="shared" si="434"/>
        <v xml:space="preserve"> </v>
      </c>
      <c r="G1380" s="54" t="str">
        <f>IF($B1380="","",COUNTIF($F$2:$F1380,$F1380))</f>
        <v/>
      </c>
      <c r="H1380" s="53" t="str">
        <f t="shared" si="435"/>
        <v xml:space="preserve">  </v>
      </c>
      <c r="I1380" s="3" t="str">
        <f>IF(Investments_Import!C1380="","",Investments_Import!C1380)</f>
        <v/>
      </c>
      <c r="J1380" s="108" t="str">
        <f>IF(Investments_Import!D1380="","",Investments_Import!D1380)</f>
        <v/>
      </c>
      <c r="K1380" s="108" t="str">
        <f t="shared" si="436"/>
        <v/>
      </c>
      <c r="L1380" s="47" t="str">
        <f>IF(Investments_Import!E1380="","",Investments_Import!E1380)</f>
        <v/>
      </c>
      <c r="M1380" s="47" t="str">
        <f t="shared" si="426"/>
        <v/>
      </c>
      <c r="N1380" s="31" t="str">
        <f>IF(Investments_Import!F1380="","",Investments_Import!F1380)</f>
        <v/>
      </c>
      <c r="O1380" s="31" t="str">
        <f t="shared" si="427"/>
        <v/>
      </c>
      <c r="P1380" s="3" t="str">
        <f>IF(Investments_Import!G1380="","",Investments_Import!G1380)</f>
        <v/>
      </c>
      <c r="Q1380" s="3" t="str">
        <f>IF(Investments_Import!H1380="","",Investments_Import!H1380)</f>
        <v/>
      </c>
      <c r="R1380" s="37" t="str">
        <f t="shared" si="428"/>
        <v/>
      </c>
      <c r="S1380" s="37" t="str">
        <f t="shared" si="429"/>
        <v/>
      </c>
      <c r="U1380" s="36" t="str">
        <f>IF(Mining_Import!A1380="","",Mining_Import!A1380)</f>
        <v/>
      </c>
      <c r="V1380" s="22" t="str">
        <f t="shared" si="437"/>
        <v/>
      </c>
      <c r="W1380" s="127" t="str">
        <f t="shared" si="438"/>
        <v/>
      </c>
      <c r="X1380" s="127" t="str">
        <f t="shared" si="439"/>
        <v/>
      </c>
      <c r="Y1380" s="127" t="str">
        <f t="shared" si="440"/>
        <v/>
      </c>
      <c r="Z1380" s="36" t="str">
        <f>IF(Mining_Import!B1380="","",Mining_Import!B1380)</f>
        <v/>
      </c>
      <c r="AA1380" s="184" t="str">
        <f>IF(Mining_Import!$C1380="","",Mining_Import!$C1380)</f>
        <v/>
      </c>
      <c r="AB1380" s="122" t="str">
        <f t="shared" si="441"/>
        <v/>
      </c>
      <c r="AC1380" s="122" t="str">
        <f>IF($Y1380&gt;Dashboard!$Q$19,$AB1380,"")</f>
        <v/>
      </c>
      <c r="AD1380" s="43" t="str">
        <f t="shared" si="442"/>
        <v/>
      </c>
      <c r="AE1380" s="36" t="str">
        <f>IF(Mining_Import!D1380="","",Mining_Import!D1380)</f>
        <v/>
      </c>
      <c r="AF1380" s="36" t="str">
        <f>IF(Mining_Import!E1380="","",Mining_Import!E1380)</f>
        <v/>
      </c>
      <c r="AG1380" s="36" t="str">
        <f>IF(Mining_Import!F1380="","",Mining_Import!F1380)</f>
        <v/>
      </c>
      <c r="AH1380" s="36" t="str">
        <f>IF(Mining_Import!G1380="","",Mining_Import!G1380)</f>
        <v/>
      </c>
      <c r="AI1380" s="36" t="str">
        <f>IF(Mining_Import!H1380="","",Mining_Import!H1380)</f>
        <v/>
      </c>
      <c r="AJ1380" s="36" t="str">
        <f>IF(Mining_Import!I1380="","",Mining_Import!I1380)</f>
        <v/>
      </c>
      <c r="BY1380" s="120" t="str">
        <f t="shared" si="430"/>
        <v/>
      </c>
      <c r="BZ1380" s="184" t="str">
        <f t="shared" si="443"/>
        <v/>
      </c>
      <c r="CA1380" s="37" t="str">
        <f>IFERROR(VLOOKUP($BY1380,Account_Value!$C$2:$F$2500,4,0),"")</f>
        <v/>
      </c>
      <c r="CB1380" s="43" t="str">
        <f t="shared" si="431"/>
        <v/>
      </c>
      <c r="CC1380" s="122" t="str">
        <f>IF($BZ1380="","",SUM($BZ$2:$BZ1380))</f>
        <v/>
      </c>
      <c r="CD1380" s="43" t="str">
        <f>IF($BZ1380="","",$BU$19*(SUM($BZ$2:$BZ1380)))</f>
        <v/>
      </c>
    </row>
    <row r="1381" spans="1:82">
      <c r="A1381" s="4" t="str">
        <f t="shared" si="432"/>
        <v/>
      </c>
      <c r="B1381" s="21" t="str">
        <f>IF(Investments_Import!A1381="","",Investments_Import!A1381)</f>
        <v/>
      </c>
      <c r="C1381" s="22" t="str">
        <f t="shared" si="425"/>
        <v/>
      </c>
      <c r="D1381" s="51" t="str">
        <f t="shared" si="433"/>
        <v/>
      </c>
      <c r="E1381" s="3" t="str">
        <f>IF(Investments_Import!B1381="","",Investments_Import!B1381)</f>
        <v/>
      </c>
      <c r="F1381" s="54" t="str">
        <f t="shared" si="434"/>
        <v xml:space="preserve"> </v>
      </c>
      <c r="G1381" s="54" t="str">
        <f>IF($B1381="","",COUNTIF($F$2:$F1381,$F1381))</f>
        <v/>
      </c>
      <c r="H1381" s="53" t="str">
        <f t="shared" si="435"/>
        <v xml:space="preserve">  </v>
      </c>
      <c r="I1381" s="3" t="str">
        <f>IF(Investments_Import!C1381="","",Investments_Import!C1381)</f>
        <v/>
      </c>
      <c r="J1381" s="108" t="str">
        <f>IF(Investments_Import!D1381="","",Investments_Import!D1381)</f>
        <v/>
      </c>
      <c r="K1381" s="108" t="str">
        <f t="shared" si="436"/>
        <v/>
      </c>
      <c r="L1381" s="47" t="str">
        <f>IF(Investments_Import!E1381="","",Investments_Import!E1381)</f>
        <v/>
      </c>
      <c r="M1381" s="47" t="str">
        <f t="shared" si="426"/>
        <v/>
      </c>
      <c r="N1381" s="31" t="str">
        <f>IF(Investments_Import!F1381="","",Investments_Import!F1381)</f>
        <v/>
      </c>
      <c r="O1381" s="31" t="str">
        <f t="shared" si="427"/>
        <v/>
      </c>
      <c r="P1381" s="3" t="str">
        <f>IF(Investments_Import!G1381="","",Investments_Import!G1381)</f>
        <v/>
      </c>
      <c r="Q1381" s="3" t="str">
        <f>IF(Investments_Import!H1381="","",Investments_Import!H1381)</f>
        <v/>
      </c>
      <c r="R1381" s="37" t="str">
        <f t="shared" si="428"/>
        <v/>
      </c>
      <c r="S1381" s="37" t="str">
        <f t="shared" si="429"/>
        <v/>
      </c>
      <c r="U1381" s="36" t="str">
        <f>IF(Mining_Import!A1381="","",Mining_Import!A1381)</f>
        <v/>
      </c>
      <c r="V1381" s="22" t="str">
        <f t="shared" si="437"/>
        <v/>
      </c>
      <c r="W1381" s="127" t="str">
        <f t="shared" si="438"/>
        <v/>
      </c>
      <c r="X1381" s="127" t="str">
        <f t="shared" si="439"/>
        <v/>
      </c>
      <c r="Y1381" s="127" t="str">
        <f t="shared" si="440"/>
        <v/>
      </c>
      <c r="Z1381" s="36" t="str">
        <f>IF(Mining_Import!B1381="","",Mining_Import!B1381)</f>
        <v/>
      </c>
      <c r="AA1381" s="184" t="str">
        <f>IF(Mining_Import!$C1381="","",Mining_Import!$C1381)</f>
        <v/>
      </c>
      <c r="AB1381" s="122" t="str">
        <f t="shared" si="441"/>
        <v/>
      </c>
      <c r="AC1381" s="122" t="str">
        <f>IF($Y1381&gt;Dashboard!$Q$19,$AB1381,"")</f>
        <v/>
      </c>
      <c r="AD1381" s="43" t="str">
        <f t="shared" si="442"/>
        <v/>
      </c>
      <c r="AE1381" s="36" t="str">
        <f>IF(Mining_Import!D1381="","",Mining_Import!D1381)</f>
        <v/>
      </c>
      <c r="AF1381" s="36" t="str">
        <f>IF(Mining_Import!E1381="","",Mining_Import!E1381)</f>
        <v/>
      </c>
      <c r="AG1381" s="36" t="str">
        <f>IF(Mining_Import!F1381="","",Mining_Import!F1381)</f>
        <v/>
      </c>
      <c r="AH1381" s="36" t="str">
        <f>IF(Mining_Import!G1381="","",Mining_Import!G1381)</f>
        <v/>
      </c>
      <c r="AI1381" s="36" t="str">
        <f>IF(Mining_Import!H1381="","",Mining_Import!H1381)</f>
        <v/>
      </c>
      <c r="AJ1381" s="36" t="str">
        <f>IF(Mining_Import!I1381="","",Mining_Import!I1381)</f>
        <v/>
      </c>
      <c r="BY1381" s="120" t="str">
        <f t="shared" si="430"/>
        <v/>
      </c>
      <c r="BZ1381" s="184" t="str">
        <f t="shared" si="443"/>
        <v/>
      </c>
      <c r="CA1381" s="37" t="str">
        <f>IFERROR(VLOOKUP($BY1381,Account_Value!$C$2:$F$2500,4,0),"")</f>
        <v/>
      </c>
      <c r="CB1381" s="43" t="str">
        <f t="shared" si="431"/>
        <v/>
      </c>
      <c r="CC1381" s="122" t="str">
        <f>IF($BZ1381="","",SUM($BZ$2:$BZ1381))</f>
        <v/>
      </c>
      <c r="CD1381" s="43" t="str">
        <f>IF($BZ1381="","",$BU$19*(SUM($BZ$2:$BZ1381)))</f>
        <v/>
      </c>
    </row>
    <row r="1382" spans="1:82">
      <c r="A1382" s="4" t="str">
        <f t="shared" si="432"/>
        <v/>
      </c>
      <c r="B1382" s="21" t="str">
        <f>IF(Investments_Import!A1382="","",Investments_Import!A1382)</f>
        <v/>
      </c>
      <c r="C1382" s="22" t="str">
        <f t="shared" si="425"/>
        <v/>
      </c>
      <c r="D1382" s="51" t="str">
        <f t="shared" si="433"/>
        <v/>
      </c>
      <c r="E1382" s="3" t="str">
        <f>IF(Investments_Import!B1382="","",Investments_Import!B1382)</f>
        <v/>
      </c>
      <c r="F1382" s="54" t="str">
        <f t="shared" si="434"/>
        <v xml:space="preserve"> </v>
      </c>
      <c r="G1382" s="54" t="str">
        <f>IF($B1382="","",COUNTIF($F$2:$F1382,$F1382))</f>
        <v/>
      </c>
      <c r="H1382" s="53" t="str">
        <f t="shared" si="435"/>
        <v xml:space="preserve">  </v>
      </c>
      <c r="I1382" s="3" t="str">
        <f>IF(Investments_Import!C1382="","",Investments_Import!C1382)</f>
        <v/>
      </c>
      <c r="J1382" s="108" t="str">
        <f>IF(Investments_Import!D1382="","",Investments_Import!D1382)</f>
        <v/>
      </c>
      <c r="K1382" s="108" t="str">
        <f t="shared" si="436"/>
        <v/>
      </c>
      <c r="L1382" s="47" t="str">
        <f>IF(Investments_Import!E1382="","",Investments_Import!E1382)</f>
        <v/>
      </c>
      <c r="M1382" s="47" t="str">
        <f t="shared" si="426"/>
        <v/>
      </c>
      <c r="N1382" s="31" t="str">
        <f>IF(Investments_Import!F1382="","",Investments_Import!F1382)</f>
        <v/>
      </c>
      <c r="O1382" s="31" t="str">
        <f t="shared" si="427"/>
        <v/>
      </c>
      <c r="P1382" s="3" t="str">
        <f>IF(Investments_Import!G1382="","",Investments_Import!G1382)</f>
        <v/>
      </c>
      <c r="Q1382" s="3" t="str">
        <f>IF(Investments_Import!H1382="","",Investments_Import!H1382)</f>
        <v/>
      </c>
      <c r="R1382" s="37" t="str">
        <f t="shared" si="428"/>
        <v/>
      </c>
      <c r="S1382" s="37" t="str">
        <f t="shared" si="429"/>
        <v/>
      </c>
      <c r="U1382" s="36" t="str">
        <f>IF(Mining_Import!A1382="","",Mining_Import!A1382)</f>
        <v/>
      </c>
      <c r="V1382" s="22" t="str">
        <f t="shared" si="437"/>
        <v/>
      </c>
      <c r="W1382" s="127" t="str">
        <f t="shared" si="438"/>
        <v/>
      </c>
      <c r="X1382" s="127" t="str">
        <f t="shared" si="439"/>
        <v/>
      </c>
      <c r="Y1382" s="127" t="str">
        <f t="shared" si="440"/>
        <v/>
      </c>
      <c r="Z1382" s="36" t="str">
        <f>IF(Mining_Import!B1382="","",Mining_Import!B1382)</f>
        <v/>
      </c>
      <c r="AA1382" s="184" t="str">
        <f>IF(Mining_Import!$C1382="","",Mining_Import!$C1382)</f>
        <v/>
      </c>
      <c r="AB1382" s="122" t="str">
        <f t="shared" si="441"/>
        <v/>
      </c>
      <c r="AC1382" s="122" t="str">
        <f>IF($Y1382&gt;Dashboard!$Q$19,$AB1382,"")</f>
        <v/>
      </c>
      <c r="AD1382" s="43" t="str">
        <f t="shared" si="442"/>
        <v/>
      </c>
      <c r="AE1382" s="36" t="str">
        <f>IF(Mining_Import!D1382="","",Mining_Import!D1382)</f>
        <v/>
      </c>
      <c r="AF1382" s="36" t="str">
        <f>IF(Mining_Import!E1382="","",Mining_Import!E1382)</f>
        <v/>
      </c>
      <c r="AG1382" s="36" t="str">
        <f>IF(Mining_Import!F1382="","",Mining_Import!F1382)</f>
        <v/>
      </c>
      <c r="AH1382" s="36" t="str">
        <f>IF(Mining_Import!G1382="","",Mining_Import!G1382)</f>
        <v/>
      </c>
      <c r="AI1382" s="36" t="str">
        <f>IF(Mining_Import!H1382="","",Mining_Import!H1382)</f>
        <v/>
      </c>
      <c r="AJ1382" s="36" t="str">
        <f>IF(Mining_Import!I1382="","",Mining_Import!I1382)</f>
        <v/>
      </c>
      <c r="BY1382" s="120" t="str">
        <f t="shared" si="430"/>
        <v/>
      </c>
      <c r="BZ1382" s="184" t="str">
        <f t="shared" si="443"/>
        <v/>
      </c>
      <c r="CA1382" s="37" t="str">
        <f>IFERROR(VLOOKUP($BY1382,Account_Value!$C$2:$F$2500,4,0),"")</f>
        <v/>
      </c>
      <c r="CB1382" s="43" t="str">
        <f t="shared" si="431"/>
        <v/>
      </c>
      <c r="CC1382" s="122" t="str">
        <f>IF($BZ1382="","",SUM($BZ$2:$BZ1382))</f>
        <v/>
      </c>
      <c r="CD1382" s="43" t="str">
        <f>IF($BZ1382="","",$BU$19*(SUM($BZ$2:$BZ1382)))</f>
        <v/>
      </c>
    </row>
    <row r="1383" spans="1:82">
      <c r="A1383" s="4" t="str">
        <f t="shared" si="432"/>
        <v/>
      </c>
      <c r="B1383" s="21" t="str">
        <f>IF(Investments_Import!A1383="","",Investments_Import!A1383)</f>
        <v/>
      </c>
      <c r="C1383" s="22" t="str">
        <f t="shared" si="425"/>
        <v/>
      </c>
      <c r="D1383" s="51" t="str">
        <f t="shared" si="433"/>
        <v/>
      </c>
      <c r="E1383" s="3" t="str">
        <f>IF(Investments_Import!B1383="","",Investments_Import!B1383)</f>
        <v/>
      </c>
      <c r="F1383" s="54" t="str">
        <f t="shared" si="434"/>
        <v xml:space="preserve"> </v>
      </c>
      <c r="G1383" s="54" t="str">
        <f>IF($B1383="","",COUNTIF($F$2:$F1383,$F1383))</f>
        <v/>
      </c>
      <c r="H1383" s="53" t="str">
        <f t="shared" si="435"/>
        <v xml:space="preserve">  </v>
      </c>
      <c r="I1383" s="3" t="str">
        <f>IF(Investments_Import!C1383="","",Investments_Import!C1383)</f>
        <v/>
      </c>
      <c r="J1383" s="108" t="str">
        <f>IF(Investments_Import!D1383="","",Investments_Import!D1383)</f>
        <v/>
      </c>
      <c r="K1383" s="108" t="str">
        <f t="shared" si="436"/>
        <v/>
      </c>
      <c r="L1383" s="47" t="str">
        <f>IF(Investments_Import!E1383="","",Investments_Import!E1383)</f>
        <v/>
      </c>
      <c r="M1383" s="47" t="str">
        <f t="shared" si="426"/>
        <v/>
      </c>
      <c r="N1383" s="31" t="str">
        <f>IF(Investments_Import!F1383="","",Investments_Import!F1383)</f>
        <v/>
      </c>
      <c r="O1383" s="31" t="str">
        <f t="shared" si="427"/>
        <v/>
      </c>
      <c r="P1383" s="3" t="str">
        <f>IF(Investments_Import!G1383="","",Investments_Import!G1383)</f>
        <v/>
      </c>
      <c r="Q1383" s="3" t="str">
        <f>IF(Investments_Import!H1383="","",Investments_Import!H1383)</f>
        <v/>
      </c>
      <c r="R1383" s="37" t="str">
        <f t="shared" si="428"/>
        <v/>
      </c>
      <c r="S1383" s="37" t="str">
        <f t="shared" si="429"/>
        <v/>
      </c>
      <c r="U1383" s="36" t="str">
        <f>IF(Mining_Import!A1383="","",Mining_Import!A1383)</f>
        <v/>
      </c>
      <c r="V1383" s="22" t="str">
        <f t="shared" si="437"/>
        <v/>
      </c>
      <c r="W1383" s="127" t="str">
        <f t="shared" si="438"/>
        <v/>
      </c>
      <c r="X1383" s="127" t="str">
        <f t="shared" si="439"/>
        <v/>
      </c>
      <c r="Y1383" s="127" t="str">
        <f t="shared" si="440"/>
        <v/>
      </c>
      <c r="Z1383" s="36" t="str">
        <f>IF(Mining_Import!B1383="","",Mining_Import!B1383)</f>
        <v/>
      </c>
      <c r="AA1383" s="184" t="str">
        <f>IF(Mining_Import!$C1383="","",Mining_Import!$C1383)</f>
        <v/>
      </c>
      <c r="AB1383" s="122" t="str">
        <f t="shared" si="441"/>
        <v/>
      </c>
      <c r="AC1383" s="122" t="str">
        <f>IF($Y1383&gt;Dashboard!$Q$19,$AB1383,"")</f>
        <v/>
      </c>
      <c r="AD1383" s="43" t="str">
        <f t="shared" si="442"/>
        <v/>
      </c>
      <c r="AE1383" s="36" t="str">
        <f>IF(Mining_Import!D1383="","",Mining_Import!D1383)</f>
        <v/>
      </c>
      <c r="AF1383" s="36" t="str">
        <f>IF(Mining_Import!E1383="","",Mining_Import!E1383)</f>
        <v/>
      </c>
      <c r="AG1383" s="36" t="str">
        <f>IF(Mining_Import!F1383="","",Mining_Import!F1383)</f>
        <v/>
      </c>
      <c r="AH1383" s="36" t="str">
        <f>IF(Mining_Import!G1383="","",Mining_Import!G1383)</f>
        <v/>
      </c>
      <c r="AI1383" s="36" t="str">
        <f>IF(Mining_Import!H1383="","",Mining_Import!H1383)</f>
        <v/>
      </c>
      <c r="AJ1383" s="36" t="str">
        <f>IF(Mining_Import!I1383="","",Mining_Import!I1383)</f>
        <v/>
      </c>
      <c r="BY1383" s="120" t="str">
        <f t="shared" si="430"/>
        <v/>
      </c>
      <c r="BZ1383" s="184" t="str">
        <f t="shared" si="443"/>
        <v/>
      </c>
      <c r="CA1383" s="37" t="str">
        <f>IFERROR(VLOOKUP($BY1383,Account_Value!$C$2:$F$2500,4,0),"")</f>
        <v/>
      </c>
      <c r="CB1383" s="43" t="str">
        <f t="shared" si="431"/>
        <v/>
      </c>
      <c r="CC1383" s="122" t="str">
        <f>IF($BZ1383="","",SUM($BZ$2:$BZ1383))</f>
        <v/>
      </c>
      <c r="CD1383" s="43" t="str">
        <f>IF($BZ1383="","",$BU$19*(SUM($BZ$2:$BZ1383)))</f>
        <v/>
      </c>
    </row>
    <row r="1384" spans="1:82">
      <c r="A1384" s="4" t="str">
        <f t="shared" si="432"/>
        <v/>
      </c>
      <c r="B1384" s="21" t="str">
        <f>IF(Investments_Import!A1384="","",Investments_Import!A1384)</f>
        <v/>
      </c>
      <c r="C1384" s="22" t="str">
        <f t="shared" si="425"/>
        <v/>
      </c>
      <c r="D1384" s="51" t="str">
        <f t="shared" si="433"/>
        <v/>
      </c>
      <c r="E1384" s="3" t="str">
        <f>IF(Investments_Import!B1384="","",Investments_Import!B1384)</f>
        <v/>
      </c>
      <c r="F1384" s="54" t="str">
        <f t="shared" si="434"/>
        <v xml:space="preserve"> </v>
      </c>
      <c r="G1384" s="54" t="str">
        <f>IF($B1384="","",COUNTIF($F$2:$F1384,$F1384))</f>
        <v/>
      </c>
      <c r="H1384" s="53" t="str">
        <f t="shared" si="435"/>
        <v xml:space="preserve">  </v>
      </c>
      <c r="I1384" s="3" t="str">
        <f>IF(Investments_Import!C1384="","",Investments_Import!C1384)</f>
        <v/>
      </c>
      <c r="J1384" s="108" t="str">
        <f>IF(Investments_Import!D1384="","",Investments_Import!D1384)</f>
        <v/>
      </c>
      <c r="K1384" s="108" t="str">
        <f t="shared" si="436"/>
        <v/>
      </c>
      <c r="L1384" s="47" t="str">
        <f>IF(Investments_Import!E1384="","",Investments_Import!E1384)</f>
        <v/>
      </c>
      <c r="M1384" s="47" t="str">
        <f t="shared" si="426"/>
        <v/>
      </c>
      <c r="N1384" s="31" t="str">
        <f>IF(Investments_Import!F1384="","",Investments_Import!F1384)</f>
        <v/>
      </c>
      <c r="O1384" s="31" t="str">
        <f t="shared" si="427"/>
        <v/>
      </c>
      <c r="P1384" s="3" t="str">
        <f>IF(Investments_Import!G1384="","",Investments_Import!G1384)</f>
        <v/>
      </c>
      <c r="Q1384" s="3" t="str">
        <f>IF(Investments_Import!H1384="","",Investments_Import!H1384)</f>
        <v/>
      </c>
      <c r="R1384" s="37" t="str">
        <f t="shared" si="428"/>
        <v/>
      </c>
      <c r="S1384" s="37" t="str">
        <f t="shared" si="429"/>
        <v/>
      </c>
      <c r="U1384" s="36" t="str">
        <f>IF(Mining_Import!A1384="","",Mining_Import!A1384)</f>
        <v/>
      </c>
      <c r="V1384" s="22" t="str">
        <f t="shared" si="437"/>
        <v/>
      </c>
      <c r="W1384" s="127" t="str">
        <f t="shared" si="438"/>
        <v/>
      </c>
      <c r="X1384" s="127" t="str">
        <f t="shared" si="439"/>
        <v/>
      </c>
      <c r="Y1384" s="127" t="str">
        <f t="shared" si="440"/>
        <v/>
      </c>
      <c r="Z1384" s="36" t="str">
        <f>IF(Mining_Import!B1384="","",Mining_Import!B1384)</f>
        <v/>
      </c>
      <c r="AA1384" s="184" t="str">
        <f>IF(Mining_Import!$C1384="","",Mining_Import!$C1384)</f>
        <v/>
      </c>
      <c r="AB1384" s="122" t="str">
        <f t="shared" si="441"/>
        <v/>
      </c>
      <c r="AC1384" s="122" t="str">
        <f>IF($Y1384&gt;Dashboard!$Q$19,$AB1384,"")</f>
        <v/>
      </c>
      <c r="AD1384" s="43" t="str">
        <f t="shared" si="442"/>
        <v/>
      </c>
      <c r="AE1384" s="36" t="str">
        <f>IF(Mining_Import!D1384="","",Mining_Import!D1384)</f>
        <v/>
      </c>
      <c r="AF1384" s="36" t="str">
        <f>IF(Mining_Import!E1384="","",Mining_Import!E1384)</f>
        <v/>
      </c>
      <c r="AG1384" s="36" t="str">
        <f>IF(Mining_Import!F1384="","",Mining_Import!F1384)</f>
        <v/>
      </c>
      <c r="AH1384" s="36" t="str">
        <f>IF(Mining_Import!G1384="","",Mining_Import!G1384)</f>
        <v/>
      </c>
      <c r="AI1384" s="36" t="str">
        <f>IF(Mining_Import!H1384="","",Mining_Import!H1384)</f>
        <v/>
      </c>
      <c r="AJ1384" s="36" t="str">
        <f>IF(Mining_Import!I1384="","",Mining_Import!I1384)</f>
        <v/>
      </c>
      <c r="BY1384" s="120" t="str">
        <f t="shared" si="430"/>
        <v/>
      </c>
      <c r="BZ1384" s="184" t="str">
        <f t="shared" si="443"/>
        <v/>
      </c>
      <c r="CA1384" s="37" t="str">
        <f>IFERROR(VLOOKUP($BY1384,Account_Value!$C$2:$F$2500,4,0),"")</f>
        <v/>
      </c>
      <c r="CB1384" s="43" t="str">
        <f t="shared" si="431"/>
        <v/>
      </c>
      <c r="CC1384" s="122" t="str">
        <f>IF($BZ1384="","",SUM($BZ$2:$BZ1384))</f>
        <v/>
      </c>
      <c r="CD1384" s="43" t="str">
        <f>IF($BZ1384="","",$BU$19*(SUM($BZ$2:$BZ1384)))</f>
        <v/>
      </c>
    </row>
    <row r="1385" spans="1:82">
      <c r="A1385" s="4" t="str">
        <f t="shared" si="432"/>
        <v/>
      </c>
      <c r="B1385" s="21" t="str">
        <f>IF(Investments_Import!A1385="","",Investments_Import!A1385)</f>
        <v/>
      </c>
      <c r="C1385" s="22" t="str">
        <f t="shared" si="425"/>
        <v/>
      </c>
      <c r="D1385" s="51" t="str">
        <f t="shared" si="433"/>
        <v/>
      </c>
      <c r="E1385" s="3" t="str">
        <f>IF(Investments_Import!B1385="","",Investments_Import!B1385)</f>
        <v/>
      </c>
      <c r="F1385" s="54" t="str">
        <f t="shared" si="434"/>
        <v xml:space="preserve"> </v>
      </c>
      <c r="G1385" s="54" t="str">
        <f>IF($B1385="","",COUNTIF($F$2:$F1385,$F1385))</f>
        <v/>
      </c>
      <c r="H1385" s="53" t="str">
        <f t="shared" si="435"/>
        <v xml:space="preserve">  </v>
      </c>
      <c r="I1385" s="3" t="str">
        <f>IF(Investments_Import!C1385="","",Investments_Import!C1385)</f>
        <v/>
      </c>
      <c r="J1385" s="108" t="str">
        <f>IF(Investments_Import!D1385="","",Investments_Import!D1385)</f>
        <v/>
      </c>
      <c r="K1385" s="108" t="str">
        <f t="shared" si="436"/>
        <v/>
      </c>
      <c r="L1385" s="47" t="str">
        <f>IF(Investments_Import!E1385="","",Investments_Import!E1385)</f>
        <v/>
      </c>
      <c r="M1385" s="47" t="str">
        <f t="shared" si="426"/>
        <v/>
      </c>
      <c r="N1385" s="31" t="str">
        <f>IF(Investments_Import!F1385="","",Investments_Import!F1385)</f>
        <v/>
      </c>
      <c r="O1385" s="31" t="str">
        <f t="shared" si="427"/>
        <v/>
      </c>
      <c r="P1385" s="3" t="str">
        <f>IF(Investments_Import!G1385="","",Investments_Import!G1385)</f>
        <v/>
      </c>
      <c r="Q1385" s="3" t="str">
        <f>IF(Investments_Import!H1385="","",Investments_Import!H1385)</f>
        <v/>
      </c>
      <c r="R1385" s="37" t="str">
        <f t="shared" si="428"/>
        <v/>
      </c>
      <c r="S1385" s="37" t="str">
        <f t="shared" si="429"/>
        <v/>
      </c>
      <c r="U1385" s="36" t="str">
        <f>IF(Mining_Import!A1385="","",Mining_Import!A1385)</f>
        <v/>
      </c>
      <c r="V1385" s="22" t="str">
        <f t="shared" si="437"/>
        <v/>
      </c>
      <c r="W1385" s="127" t="str">
        <f t="shared" si="438"/>
        <v/>
      </c>
      <c r="X1385" s="127" t="str">
        <f t="shared" si="439"/>
        <v/>
      </c>
      <c r="Y1385" s="127" t="str">
        <f t="shared" si="440"/>
        <v/>
      </c>
      <c r="Z1385" s="36" t="str">
        <f>IF(Mining_Import!B1385="","",Mining_Import!B1385)</f>
        <v/>
      </c>
      <c r="AA1385" s="184" t="str">
        <f>IF(Mining_Import!$C1385="","",Mining_Import!$C1385)</f>
        <v/>
      </c>
      <c r="AB1385" s="122" t="str">
        <f t="shared" si="441"/>
        <v/>
      </c>
      <c r="AC1385" s="122" t="str">
        <f>IF($Y1385&gt;Dashboard!$Q$19,$AB1385,"")</f>
        <v/>
      </c>
      <c r="AD1385" s="43" t="str">
        <f t="shared" si="442"/>
        <v/>
      </c>
      <c r="AE1385" s="36" t="str">
        <f>IF(Mining_Import!D1385="","",Mining_Import!D1385)</f>
        <v/>
      </c>
      <c r="AF1385" s="36" t="str">
        <f>IF(Mining_Import!E1385="","",Mining_Import!E1385)</f>
        <v/>
      </c>
      <c r="AG1385" s="36" t="str">
        <f>IF(Mining_Import!F1385="","",Mining_Import!F1385)</f>
        <v/>
      </c>
      <c r="AH1385" s="36" t="str">
        <f>IF(Mining_Import!G1385="","",Mining_Import!G1385)</f>
        <v/>
      </c>
      <c r="AI1385" s="36" t="str">
        <f>IF(Mining_Import!H1385="","",Mining_Import!H1385)</f>
        <v/>
      </c>
      <c r="AJ1385" s="36" t="str">
        <f>IF(Mining_Import!I1385="","",Mining_Import!I1385)</f>
        <v/>
      </c>
      <c r="BY1385" s="120" t="str">
        <f t="shared" si="430"/>
        <v/>
      </c>
      <c r="BZ1385" s="184" t="str">
        <f t="shared" si="443"/>
        <v/>
      </c>
      <c r="CA1385" s="37" t="str">
        <f>IFERROR(VLOOKUP($BY1385,Account_Value!$C$2:$F$2500,4,0),"")</f>
        <v/>
      </c>
      <c r="CB1385" s="43" t="str">
        <f t="shared" si="431"/>
        <v/>
      </c>
      <c r="CC1385" s="122" t="str">
        <f>IF($BZ1385="","",SUM($BZ$2:$BZ1385))</f>
        <v/>
      </c>
      <c r="CD1385" s="43" t="str">
        <f>IF($BZ1385="","",$BU$19*(SUM($BZ$2:$BZ1385)))</f>
        <v/>
      </c>
    </row>
    <row r="1386" spans="1:82">
      <c r="A1386" s="4" t="str">
        <f t="shared" si="432"/>
        <v/>
      </c>
      <c r="B1386" s="21" t="str">
        <f>IF(Investments_Import!A1386="","",Investments_Import!A1386)</f>
        <v/>
      </c>
      <c r="C1386" s="22" t="str">
        <f t="shared" si="425"/>
        <v/>
      </c>
      <c r="D1386" s="51" t="str">
        <f t="shared" si="433"/>
        <v/>
      </c>
      <c r="E1386" s="3" t="str">
        <f>IF(Investments_Import!B1386="","",Investments_Import!B1386)</f>
        <v/>
      </c>
      <c r="F1386" s="54" t="str">
        <f t="shared" si="434"/>
        <v xml:space="preserve"> </v>
      </c>
      <c r="G1386" s="54" t="str">
        <f>IF($B1386="","",COUNTIF($F$2:$F1386,$F1386))</f>
        <v/>
      </c>
      <c r="H1386" s="53" t="str">
        <f t="shared" si="435"/>
        <v xml:space="preserve">  </v>
      </c>
      <c r="I1386" s="3" t="str">
        <f>IF(Investments_Import!C1386="","",Investments_Import!C1386)</f>
        <v/>
      </c>
      <c r="J1386" s="108" t="str">
        <f>IF(Investments_Import!D1386="","",Investments_Import!D1386)</f>
        <v/>
      </c>
      <c r="K1386" s="108" t="str">
        <f t="shared" si="436"/>
        <v/>
      </c>
      <c r="L1386" s="47" t="str">
        <f>IF(Investments_Import!E1386="","",Investments_Import!E1386)</f>
        <v/>
      </c>
      <c r="M1386" s="47" t="str">
        <f t="shared" si="426"/>
        <v/>
      </c>
      <c r="N1386" s="31" t="str">
        <f>IF(Investments_Import!F1386="","",Investments_Import!F1386)</f>
        <v/>
      </c>
      <c r="O1386" s="31" t="str">
        <f t="shared" si="427"/>
        <v/>
      </c>
      <c r="P1386" s="3" t="str">
        <f>IF(Investments_Import!G1386="","",Investments_Import!G1386)</f>
        <v/>
      </c>
      <c r="Q1386" s="3" t="str">
        <f>IF(Investments_Import!H1386="","",Investments_Import!H1386)</f>
        <v/>
      </c>
      <c r="R1386" s="37" t="str">
        <f t="shared" si="428"/>
        <v/>
      </c>
      <c r="S1386" s="37" t="str">
        <f t="shared" si="429"/>
        <v/>
      </c>
      <c r="U1386" s="36" t="str">
        <f>IF(Mining_Import!A1386="","",Mining_Import!A1386)</f>
        <v/>
      </c>
      <c r="V1386" s="22" t="str">
        <f t="shared" si="437"/>
        <v/>
      </c>
      <c r="W1386" s="127" t="str">
        <f t="shared" si="438"/>
        <v/>
      </c>
      <c r="X1386" s="127" t="str">
        <f t="shared" si="439"/>
        <v/>
      </c>
      <c r="Y1386" s="127" t="str">
        <f t="shared" si="440"/>
        <v/>
      </c>
      <c r="Z1386" s="36" t="str">
        <f>IF(Mining_Import!B1386="","",Mining_Import!B1386)</f>
        <v/>
      </c>
      <c r="AA1386" s="184" t="str">
        <f>IF(Mining_Import!$C1386="","",Mining_Import!$C1386)</f>
        <v/>
      </c>
      <c r="AB1386" s="122" t="str">
        <f t="shared" si="441"/>
        <v/>
      </c>
      <c r="AC1386" s="122" t="str">
        <f>IF($Y1386&gt;Dashboard!$Q$19,$AB1386,"")</f>
        <v/>
      </c>
      <c r="AD1386" s="43" t="str">
        <f t="shared" si="442"/>
        <v/>
      </c>
      <c r="AE1386" s="36" t="str">
        <f>IF(Mining_Import!D1386="","",Mining_Import!D1386)</f>
        <v/>
      </c>
      <c r="AF1386" s="36" t="str">
        <f>IF(Mining_Import!E1386="","",Mining_Import!E1386)</f>
        <v/>
      </c>
      <c r="AG1386" s="36" t="str">
        <f>IF(Mining_Import!F1386="","",Mining_Import!F1386)</f>
        <v/>
      </c>
      <c r="AH1386" s="36" t="str">
        <f>IF(Mining_Import!G1386="","",Mining_Import!G1386)</f>
        <v/>
      </c>
      <c r="AI1386" s="36" t="str">
        <f>IF(Mining_Import!H1386="","",Mining_Import!H1386)</f>
        <v/>
      </c>
      <c r="AJ1386" s="36" t="str">
        <f>IF(Mining_Import!I1386="","",Mining_Import!I1386)</f>
        <v/>
      </c>
      <c r="BY1386" s="120" t="str">
        <f t="shared" si="430"/>
        <v/>
      </c>
      <c r="BZ1386" s="184" t="str">
        <f t="shared" si="443"/>
        <v/>
      </c>
      <c r="CA1386" s="37" t="str">
        <f>IFERROR(VLOOKUP($BY1386,Account_Value!$C$2:$F$2500,4,0),"")</f>
        <v/>
      </c>
      <c r="CB1386" s="43" t="str">
        <f t="shared" si="431"/>
        <v/>
      </c>
      <c r="CC1386" s="122" t="str">
        <f>IF($BZ1386="","",SUM($BZ$2:$BZ1386))</f>
        <v/>
      </c>
      <c r="CD1386" s="43" t="str">
        <f>IF($BZ1386="","",$BU$19*(SUM($BZ$2:$BZ1386)))</f>
        <v/>
      </c>
    </row>
    <row r="1387" spans="1:82">
      <c r="A1387" s="4" t="str">
        <f t="shared" si="432"/>
        <v/>
      </c>
      <c r="B1387" s="21" t="str">
        <f>IF(Investments_Import!A1387="","",Investments_Import!A1387)</f>
        <v/>
      </c>
      <c r="C1387" s="22" t="str">
        <f t="shared" si="425"/>
        <v/>
      </c>
      <c r="D1387" s="51" t="str">
        <f t="shared" si="433"/>
        <v/>
      </c>
      <c r="E1387" s="3" t="str">
        <f>IF(Investments_Import!B1387="","",Investments_Import!B1387)</f>
        <v/>
      </c>
      <c r="F1387" s="54" t="str">
        <f t="shared" si="434"/>
        <v xml:space="preserve"> </v>
      </c>
      <c r="G1387" s="54" t="str">
        <f>IF($B1387="","",COUNTIF($F$2:$F1387,$F1387))</f>
        <v/>
      </c>
      <c r="H1387" s="53" t="str">
        <f t="shared" si="435"/>
        <v xml:space="preserve">  </v>
      </c>
      <c r="I1387" s="3" t="str">
        <f>IF(Investments_Import!C1387="","",Investments_Import!C1387)</f>
        <v/>
      </c>
      <c r="J1387" s="108" t="str">
        <f>IF(Investments_Import!D1387="","",Investments_Import!D1387)</f>
        <v/>
      </c>
      <c r="K1387" s="108" t="str">
        <f t="shared" si="436"/>
        <v/>
      </c>
      <c r="L1387" s="47" t="str">
        <f>IF(Investments_Import!E1387="","",Investments_Import!E1387)</f>
        <v/>
      </c>
      <c r="M1387" s="47" t="str">
        <f t="shared" si="426"/>
        <v/>
      </c>
      <c r="N1387" s="31" t="str">
        <f>IF(Investments_Import!F1387="","",Investments_Import!F1387)</f>
        <v/>
      </c>
      <c r="O1387" s="31" t="str">
        <f t="shared" si="427"/>
        <v/>
      </c>
      <c r="P1387" s="3" t="str">
        <f>IF(Investments_Import!G1387="","",Investments_Import!G1387)</f>
        <v/>
      </c>
      <c r="Q1387" s="3" t="str">
        <f>IF(Investments_Import!H1387="","",Investments_Import!H1387)</f>
        <v/>
      </c>
      <c r="R1387" s="37" t="str">
        <f t="shared" si="428"/>
        <v/>
      </c>
      <c r="S1387" s="37" t="str">
        <f t="shared" si="429"/>
        <v/>
      </c>
      <c r="U1387" s="36" t="str">
        <f>IF(Mining_Import!A1387="","",Mining_Import!A1387)</f>
        <v/>
      </c>
      <c r="V1387" s="22" t="str">
        <f t="shared" si="437"/>
        <v/>
      </c>
      <c r="W1387" s="127" t="str">
        <f t="shared" si="438"/>
        <v/>
      </c>
      <c r="X1387" s="127" t="str">
        <f t="shared" si="439"/>
        <v/>
      </c>
      <c r="Y1387" s="127" t="str">
        <f t="shared" si="440"/>
        <v/>
      </c>
      <c r="Z1387" s="36" t="str">
        <f>IF(Mining_Import!B1387="","",Mining_Import!B1387)</f>
        <v/>
      </c>
      <c r="AA1387" s="184" t="str">
        <f>IF(Mining_Import!$C1387="","",Mining_Import!$C1387)</f>
        <v/>
      </c>
      <c r="AB1387" s="122" t="str">
        <f t="shared" si="441"/>
        <v/>
      </c>
      <c r="AC1387" s="122" t="str">
        <f>IF($Y1387&gt;Dashboard!$Q$19,$AB1387,"")</f>
        <v/>
      </c>
      <c r="AD1387" s="43" t="str">
        <f t="shared" si="442"/>
        <v/>
      </c>
      <c r="AE1387" s="36" t="str">
        <f>IF(Mining_Import!D1387="","",Mining_Import!D1387)</f>
        <v/>
      </c>
      <c r="AF1387" s="36" t="str">
        <f>IF(Mining_Import!E1387="","",Mining_Import!E1387)</f>
        <v/>
      </c>
      <c r="AG1387" s="36" t="str">
        <f>IF(Mining_Import!F1387="","",Mining_Import!F1387)</f>
        <v/>
      </c>
      <c r="AH1387" s="36" t="str">
        <f>IF(Mining_Import!G1387="","",Mining_Import!G1387)</f>
        <v/>
      </c>
      <c r="AI1387" s="36" t="str">
        <f>IF(Mining_Import!H1387="","",Mining_Import!H1387)</f>
        <v/>
      </c>
      <c r="AJ1387" s="36" t="str">
        <f>IF(Mining_Import!I1387="","",Mining_Import!I1387)</f>
        <v/>
      </c>
      <c r="BY1387" s="120" t="str">
        <f t="shared" si="430"/>
        <v/>
      </c>
      <c r="BZ1387" s="184" t="str">
        <f t="shared" si="443"/>
        <v/>
      </c>
      <c r="CA1387" s="37" t="str">
        <f>IFERROR(VLOOKUP($BY1387,Account_Value!$C$2:$F$2500,4,0),"")</f>
        <v/>
      </c>
      <c r="CB1387" s="43" t="str">
        <f t="shared" si="431"/>
        <v/>
      </c>
      <c r="CC1387" s="122" t="str">
        <f>IF($BZ1387="","",SUM($BZ$2:$BZ1387))</f>
        <v/>
      </c>
      <c r="CD1387" s="43" t="str">
        <f>IF($BZ1387="","",$BU$19*(SUM($BZ$2:$BZ1387)))</f>
        <v/>
      </c>
    </row>
    <row r="1388" spans="1:82">
      <c r="A1388" s="4" t="str">
        <f t="shared" si="432"/>
        <v/>
      </c>
      <c r="B1388" s="21" t="str">
        <f>IF(Investments_Import!A1388="","",Investments_Import!A1388)</f>
        <v/>
      </c>
      <c r="C1388" s="22" t="str">
        <f t="shared" si="425"/>
        <v/>
      </c>
      <c r="D1388" s="51" t="str">
        <f t="shared" si="433"/>
        <v/>
      </c>
      <c r="E1388" s="3" t="str">
        <f>IF(Investments_Import!B1388="","",Investments_Import!B1388)</f>
        <v/>
      </c>
      <c r="F1388" s="54" t="str">
        <f t="shared" si="434"/>
        <v xml:space="preserve"> </v>
      </c>
      <c r="G1388" s="54" t="str">
        <f>IF($B1388="","",COUNTIF($F$2:$F1388,$F1388))</f>
        <v/>
      </c>
      <c r="H1388" s="53" t="str">
        <f t="shared" si="435"/>
        <v xml:space="preserve">  </v>
      </c>
      <c r="I1388" s="3" t="str">
        <f>IF(Investments_Import!C1388="","",Investments_Import!C1388)</f>
        <v/>
      </c>
      <c r="J1388" s="108" t="str">
        <f>IF(Investments_Import!D1388="","",Investments_Import!D1388)</f>
        <v/>
      </c>
      <c r="K1388" s="108" t="str">
        <f t="shared" si="436"/>
        <v/>
      </c>
      <c r="L1388" s="47" t="str">
        <f>IF(Investments_Import!E1388="","",Investments_Import!E1388)</f>
        <v/>
      </c>
      <c r="M1388" s="47" t="str">
        <f t="shared" si="426"/>
        <v/>
      </c>
      <c r="N1388" s="31" t="str">
        <f>IF(Investments_Import!F1388="","",Investments_Import!F1388)</f>
        <v/>
      </c>
      <c r="O1388" s="31" t="str">
        <f t="shared" si="427"/>
        <v/>
      </c>
      <c r="P1388" s="3" t="str">
        <f>IF(Investments_Import!G1388="","",Investments_Import!G1388)</f>
        <v/>
      </c>
      <c r="Q1388" s="3" t="str">
        <f>IF(Investments_Import!H1388="","",Investments_Import!H1388)</f>
        <v/>
      </c>
      <c r="R1388" s="37" t="str">
        <f t="shared" si="428"/>
        <v/>
      </c>
      <c r="S1388" s="37" t="str">
        <f t="shared" si="429"/>
        <v/>
      </c>
      <c r="U1388" s="36" t="str">
        <f>IF(Mining_Import!A1388="","",Mining_Import!A1388)</f>
        <v/>
      </c>
      <c r="V1388" s="22" t="str">
        <f t="shared" si="437"/>
        <v/>
      </c>
      <c r="W1388" s="127" t="str">
        <f t="shared" si="438"/>
        <v/>
      </c>
      <c r="X1388" s="127" t="str">
        <f t="shared" si="439"/>
        <v/>
      </c>
      <c r="Y1388" s="127" t="str">
        <f t="shared" si="440"/>
        <v/>
      </c>
      <c r="Z1388" s="36" t="str">
        <f>IF(Mining_Import!B1388="","",Mining_Import!B1388)</f>
        <v/>
      </c>
      <c r="AA1388" s="184" t="str">
        <f>IF(Mining_Import!$C1388="","",Mining_Import!$C1388)</f>
        <v/>
      </c>
      <c r="AB1388" s="122" t="str">
        <f t="shared" si="441"/>
        <v/>
      </c>
      <c r="AC1388" s="122" t="str">
        <f>IF($Y1388&gt;Dashboard!$Q$19,$AB1388,"")</f>
        <v/>
      </c>
      <c r="AD1388" s="43" t="str">
        <f t="shared" si="442"/>
        <v/>
      </c>
      <c r="AE1388" s="36" t="str">
        <f>IF(Mining_Import!D1388="","",Mining_Import!D1388)</f>
        <v/>
      </c>
      <c r="AF1388" s="36" t="str">
        <f>IF(Mining_Import!E1388="","",Mining_Import!E1388)</f>
        <v/>
      </c>
      <c r="AG1388" s="36" t="str">
        <f>IF(Mining_Import!F1388="","",Mining_Import!F1388)</f>
        <v/>
      </c>
      <c r="AH1388" s="36" t="str">
        <f>IF(Mining_Import!G1388="","",Mining_Import!G1388)</f>
        <v/>
      </c>
      <c r="AI1388" s="36" t="str">
        <f>IF(Mining_Import!H1388="","",Mining_Import!H1388)</f>
        <v/>
      </c>
      <c r="AJ1388" s="36" t="str">
        <f>IF(Mining_Import!I1388="","",Mining_Import!I1388)</f>
        <v/>
      </c>
      <c r="BY1388" s="120" t="str">
        <f t="shared" si="430"/>
        <v/>
      </c>
      <c r="BZ1388" s="184" t="str">
        <f t="shared" si="443"/>
        <v/>
      </c>
      <c r="CA1388" s="37" t="str">
        <f>IFERROR(VLOOKUP($BY1388,Account_Value!$C$2:$F$2500,4,0),"")</f>
        <v/>
      </c>
      <c r="CB1388" s="43" t="str">
        <f t="shared" si="431"/>
        <v/>
      </c>
      <c r="CC1388" s="122" t="str">
        <f>IF($BZ1388="","",SUM($BZ$2:$BZ1388))</f>
        <v/>
      </c>
      <c r="CD1388" s="43" t="str">
        <f>IF($BZ1388="","",$BU$19*(SUM($BZ$2:$BZ1388)))</f>
        <v/>
      </c>
    </row>
    <row r="1389" spans="1:82">
      <c r="A1389" s="4" t="str">
        <f t="shared" si="432"/>
        <v/>
      </c>
      <c r="B1389" s="21" t="str">
        <f>IF(Investments_Import!A1389="","",Investments_Import!A1389)</f>
        <v/>
      </c>
      <c r="C1389" s="22" t="str">
        <f t="shared" si="425"/>
        <v/>
      </c>
      <c r="D1389" s="51" t="str">
        <f t="shared" si="433"/>
        <v/>
      </c>
      <c r="E1389" s="3" t="str">
        <f>IF(Investments_Import!B1389="","",Investments_Import!B1389)</f>
        <v/>
      </c>
      <c r="F1389" s="54" t="str">
        <f t="shared" si="434"/>
        <v xml:space="preserve"> </v>
      </c>
      <c r="G1389" s="54" t="str">
        <f>IF($B1389="","",COUNTIF($F$2:$F1389,$F1389))</f>
        <v/>
      </c>
      <c r="H1389" s="53" t="str">
        <f t="shared" si="435"/>
        <v xml:space="preserve">  </v>
      </c>
      <c r="I1389" s="3" t="str">
        <f>IF(Investments_Import!C1389="","",Investments_Import!C1389)</f>
        <v/>
      </c>
      <c r="J1389" s="108" t="str">
        <f>IF(Investments_Import!D1389="","",Investments_Import!D1389)</f>
        <v/>
      </c>
      <c r="K1389" s="108" t="str">
        <f t="shared" si="436"/>
        <v/>
      </c>
      <c r="L1389" s="47" t="str">
        <f>IF(Investments_Import!E1389="","",Investments_Import!E1389)</f>
        <v/>
      </c>
      <c r="M1389" s="47" t="str">
        <f t="shared" si="426"/>
        <v/>
      </c>
      <c r="N1389" s="31" t="str">
        <f>IF(Investments_Import!F1389="","",Investments_Import!F1389)</f>
        <v/>
      </c>
      <c r="O1389" s="31" t="str">
        <f t="shared" si="427"/>
        <v/>
      </c>
      <c r="P1389" s="3" t="str">
        <f>IF(Investments_Import!G1389="","",Investments_Import!G1389)</f>
        <v/>
      </c>
      <c r="Q1389" s="3" t="str">
        <f>IF(Investments_Import!H1389="","",Investments_Import!H1389)</f>
        <v/>
      </c>
      <c r="R1389" s="37" t="str">
        <f t="shared" si="428"/>
        <v/>
      </c>
      <c r="S1389" s="37" t="str">
        <f t="shared" si="429"/>
        <v/>
      </c>
      <c r="U1389" s="36" t="str">
        <f>IF(Mining_Import!A1389="","",Mining_Import!A1389)</f>
        <v/>
      </c>
      <c r="V1389" s="22" t="str">
        <f t="shared" si="437"/>
        <v/>
      </c>
      <c r="W1389" s="127" t="str">
        <f t="shared" si="438"/>
        <v/>
      </c>
      <c r="X1389" s="127" t="str">
        <f t="shared" si="439"/>
        <v/>
      </c>
      <c r="Y1389" s="127" t="str">
        <f t="shared" si="440"/>
        <v/>
      </c>
      <c r="Z1389" s="36" t="str">
        <f>IF(Mining_Import!B1389="","",Mining_Import!B1389)</f>
        <v/>
      </c>
      <c r="AA1389" s="184" t="str">
        <f>IF(Mining_Import!$C1389="","",Mining_Import!$C1389)</f>
        <v/>
      </c>
      <c r="AB1389" s="122" t="str">
        <f t="shared" si="441"/>
        <v/>
      </c>
      <c r="AC1389" s="122" t="str">
        <f>IF($Y1389&gt;Dashboard!$Q$19,$AB1389,"")</f>
        <v/>
      </c>
      <c r="AD1389" s="43" t="str">
        <f t="shared" si="442"/>
        <v/>
      </c>
      <c r="AE1389" s="36" t="str">
        <f>IF(Mining_Import!D1389="","",Mining_Import!D1389)</f>
        <v/>
      </c>
      <c r="AF1389" s="36" t="str">
        <f>IF(Mining_Import!E1389="","",Mining_Import!E1389)</f>
        <v/>
      </c>
      <c r="AG1389" s="36" t="str">
        <f>IF(Mining_Import!F1389="","",Mining_Import!F1389)</f>
        <v/>
      </c>
      <c r="AH1389" s="36" t="str">
        <f>IF(Mining_Import!G1389="","",Mining_Import!G1389)</f>
        <v/>
      </c>
      <c r="AI1389" s="36" t="str">
        <f>IF(Mining_Import!H1389="","",Mining_Import!H1389)</f>
        <v/>
      </c>
      <c r="AJ1389" s="36" t="str">
        <f>IF(Mining_Import!I1389="","",Mining_Import!I1389)</f>
        <v/>
      </c>
      <c r="BY1389" s="120" t="str">
        <f t="shared" si="430"/>
        <v/>
      </c>
      <c r="BZ1389" s="184" t="str">
        <f t="shared" si="443"/>
        <v/>
      </c>
      <c r="CA1389" s="37" t="str">
        <f>IFERROR(VLOOKUP($BY1389,Account_Value!$C$2:$F$2500,4,0),"")</f>
        <v/>
      </c>
      <c r="CB1389" s="43" t="str">
        <f t="shared" si="431"/>
        <v/>
      </c>
      <c r="CC1389" s="122" t="str">
        <f>IF($BZ1389="","",SUM($BZ$2:$BZ1389))</f>
        <v/>
      </c>
      <c r="CD1389" s="43" t="str">
        <f>IF($BZ1389="","",$BU$19*(SUM($BZ$2:$BZ1389)))</f>
        <v/>
      </c>
    </row>
    <row r="1390" spans="1:82">
      <c r="A1390" s="4" t="str">
        <f t="shared" si="432"/>
        <v/>
      </c>
      <c r="B1390" s="21" t="str">
        <f>IF(Investments_Import!A1390="","",Investments_Import!A1390)</f>
        <v/>
      </c>
      <c r="C1390" s="22" t="str">
        <f t="shared" si="425"/>
        <v/>
      </c>
      <c r="D1390" s="51" t="str">
        <f t="shared" si="433"/>
        <v/>
      </c>
      <c r="E1390" s="3" t="str">
        <f>IF(Investments_Import!B1390="","",Investments_Import!B1390)</f>
        <v/>
      </c>
      <c r="F1390" s="54" t="str">
        <f t="shared" si="434"/>
        <v xml:space="preserve"> </v>
      </c>
      <c r="G1390" s="54" t="str">
        <f>IF($B1390="","",COUNTIF($F$2:$F1390,$F1390))</f>
        <v/>
      </c>
      <c r="H1390" s="53" t="str">
        <f t="shared" si="435"/>
        <v xml:space="preserve">  </v>
      </c>
      <c r="I1390" s="3" t="str">
        <f>IF(Investments_Import!C1390="","",Investments_Import!C1390)</f>
        <v/>
      </c>
      <c r="J1390" s="108" t="str">
        <f>IF(Investments_Import!D1390="","",Investments_Import!D1390)</f>
        <v/>
      </c>
      <c r="K1390" s="108" t="str">
        <f t="shared" si="436"/>
        <v/>
      </c>
      <c r="L1390" s="47" t="str">
        <f>IF(Investments_Import!E1390="","",Investments_Import!E1390)</f>
        <v/>
      </c>
      <c r="M1390" s="47" t="str">
        <f t="shared" si="426"/>
        <v/>
      </c>
      <c r="N1390" s="31" t="str">
        <f>IF(Investments_Import!F1390="","",Investments_Import!F1390)</f>
        <v/>
      </c>
      <c r="O1390" s="31" t="str">
        <f t="shared" si="427"/>
        <v/>
      </c>
      <c r="P1390" s="3" t="str">
        <f>IF(Investments_Import!G1390="","",Investments_Import!G1390)</f>
        <v/>
      </c>
      <c r="Q1390" s="3" t="str">
        <f>IF(Investments_Import!H1390="","",Investments_Import!H1390)</f>
        <v/>
      </c>
      <c r="R1390" s="37" t="str">
        <f t="shared" si="428"/>
        <v/>
      </c>
      <c r="S1390" s="37" t="str">
        <f t="shared" si="429"/>
        <v/>
      </c>
      <c r="U1390" s="36" t="str">
        <f>IF(Mining_Import!A1390="","",Mining_Import!A1390)</f>
        <v/>
      </c>
      <c r="V1390" s="22" t="str">
        <f t="shared" si="437"/>
        <v/>
      </c>
      <c r="W1390" s="127" t="str">
        <f t="shared" si="438"/>
        <v/>
      </c>
      <c r="X1390" s="127" t="str">
        <f t="shared" si="439"/>
        <v/>
      </c>
      <c r="Y1390" s="127" t="str">
        <f t="shared" si="440"/>
        <v/>
      </c>
      <c r="Z1390" s="36" t="str">
        <f>IF(Mining_Import!B1390="","",Mining_Import!B1390)</f>
        <v/>
      </c>
      <c r="AA1390" s="184" t="str">
        <f>IF(Mining_Import!$C1390="","",Mining_Import!$C1390)</f>
        <v/>
      </c>
      <c r="AB1390" s="122" t="str">
        <f t="shared" si="441"/>
        <v/>
      </c>
      <c r="AC1390" s="122" t="str">
        <f>IF($Y1390&gt;Dashboard!$Q$19,$AB1390,"")</f>
        <v/>
      </c>
      <c r="AD1390" s="43" t="str">
        <f t="shared" si="442"/>
        <v/>
      </c>
      <c r="AE1390" s="36" t="str">
        <f>IF(Mining_Import!D1390="","",Mining_Import!D1390)</f>
        <v/>
      </c>
      <c r="AF1390" s="36" t="str">
        <f>IF(Mining_Import!E1390="","",Mining_Import!E1390)</f>
        <v/>
      </c>
      <c r="AG1390" s="36" t="str">
        <f>IF(Mining_Import!F1390="","",Mining_Import!F1390)</f>
        <v/>
      </c>
      <c r="AH1390" s="36" t="str">
        <f>IF(Mining_Import!G1390="","",Mining_Import!G1390)</f>
        <v/>
      </c>
      <c r="AI1390" s="36" t="str">
        <f>IF(Mining_Import!H1390="","",Mining_Import!H1390)</f>
        <v/>
      </c>
      <c r="AJ1390" s="36" t="str">
        <f>IF(Mining_Import!I1390="","",Mining_Import!I1390)</f>
        <v/>
      </c>
      <c r="BY1390" s="120" t="str">
        <f t="shared" si="430"/>
        <v/>
      </c>
      <c r="BZ1390" s="184" t="str">
        <f t="shared" si="443"/>
        <v/>
      </c>
      <c r="CA1390" s="37" t="str">
        <f>IFERROR(VLOOKUP($BY1390,Account_Value!$C$2:$F$2500,4,0),"")</f>
        <v/>
      </c>
      <c r="CB1390" s="43" t="str">
        <f t="shared" si="431"/>
        <v/>
      </c>
      <c r="CC1390" s="122" t="str">
        <f>IF($BZ1390="","",SUM($BZ$2:$BZ1390))</f>
        <v/>
      </c>
      <c r="CD1390" s="43" t="str">
        <f>IF($BZ1390="","",$BU$19*(SUM($BZ$2:$BZ1390)))</f>
        <v/>
      </c>
    </row>
    <row r="1391" spans="1:82">
      <c r="A1391" s="4" t="str">
        <f t="shared" si="432"/>
        <v/>
      </c>
      <c r="B1391" s="21" t="str">
        <f>IF(Investments_Import!A1391="","",Investments_Import!A1391)</f>
        <v/>
      </c>
      <c r="C1391" s="22" t="str">
        <f t="shared" si="425"/>
        <v/>
      </c>
      <c r="D1391" s="51" t="str">
        <f t="shared" si="433"/>
        <v/>
      </c>
      <c r="E1391" s="3" t="str">
        <f>IF(Investments_Import!B1391="","",Investments_Import!B1391)</f>
        <v/>
      </c>
      <c r="F1391" s="54" t="str">
        <f t="shared" si="434"/>
        <v xml:space="preserve"> </v>
      </c>
      <c r="G1391" s="54" t="str">
        <f>IF($B1391="","",COUNTIF($F$2:$F1391,$F1391))</f>
        <v/>
      </c>
      <c r="H1391" s="53" t="str">
        <f t="shared" si="435"/>
        <v xml:space="preserve">  </v>
      </c>
      <c r="I1391" s="3" t="str">
        <f>IF(Investments_Import!C1391="","",Investments_Import!C1391)</f>
        <v/>
      </c>
      <c r="J1391" s="108" t="str">
        <f>IF(Investments_Import!D1391="","",Investments_Import!D1391)</f>
        <v/>
      </c>
      <c r="K1391" s="108" t="str">
        <f t="shared" si="436"/>
        <v/>
      </c>
      <c r="L1391" s="47" t="str">
        <f>IF(Investments_Import!E1391="","",Investments_Import!E1391)</f>
        <v/>
      </c>
      <c r="M1391" s="47" t="str">
        <f t="shared" si="426"/>
        <v/>
      </c>
      <c r="N1391" s="31" t="str">
        <f>IF(Investments_Import!F1391="","",Investments_Import!F1391)</f>
        <v/>
      </c>
      <c r="O1391" s="31" t="str">
        <f t="shared" si="427"/>
        <v/>
      </c>
      <c r="P1391" s="3" t="str">
        <f>IF(Investments_Import!G1391="","",Investments_Import!G1391)</f>
        <v/>
      </c>
      <c r="Q1391" s="3" t="str">
        <f>IF(Investments_Import!H1391="","",Investments_Import!H1391)</f>
        <v/>
      </c>
      <c r="R1391" s="37" t="str">
        <f t="shared" si="428"/>
        <v/>
      </c>
      <c r="S1391" s="37" t="str">
        <f t="shared" si="429"/>
        <v/>
      </c>
      <c r="U1391" s="36" t="str">
        <f>IF(Mining_Import!A1391="","",Mining_Import!A1391)</f>
        <v/>
      </c>
      <c r="V1391" s="22" t="str">
        <f t="shared" si="437"/>
        <v/>
      </c>
      <c r="W1391" s="127" t="str">
        <f t="shared" si="438"/>
        <v/>
      </c>
      <c r="X1391" s="127" t="str">
        <f t="shared" si="439"/>
        <v/>
      </c>
      <c r="Y1391" s="127" t="str">
        <f t="shared" si="440"/>
        <v/>
      </c>
      <c r="Z1391" s="36" t="str">
        <f>IF(Mining_Import!B1391="","",Mining_Import!B1391)</f>
        <v/>
      </c>
      <c r="AA1391" s="184" t="str">
        <f>IF(Mining_Import!$C1391="","",Mining_Import!$C1391)</f>
        <v/>
      </c>
      <c r="AB1391" s="122" t="str">
        <f t="shared" si="441"/>
        <v/>
      </c>
      <c r="AC1391" s="122" t="str">
        <f>IF($Y1391&gt;Dashboard!$Q$19,$AB1391,"")</f>
        <v/>
      </c>
      <c r="AD1391" s="43" t="str">
        <f t="shared" si="442"/>
        <v/>
      </c>
      <c r="AE1391" s="36" t="str">
        <f>IF(Mining_Import!D1391="","",Mining_Import!D1391)</f>
        <v/>
      </c>
      <c r="AF1391" s="36" t="str">
        <f>IF(Mining_Import!E1391="","",Mining_Import!E1391)</f>
        <v/>
      </c>
      <c r="AG1391" s="36" t="str">
        <f>IF(Mining_Import!F1391="","",Mining_Import!F1391)</f>
        <v/>
      </c>
      <c r="AH1391" s="36" t="str">
        <f>IF(Mining_Import!G1391="","",Mining_Import!G1391)</f>
        <v/>
      </c>
      <c r="AI1391" s="36" t="str">
        <f>IF(Mining_Import!H1391="","",Mining_Import!H1391)</f>
        <v/>
      </c>
      <c r="AJ1391" s="36" t="str">
        <f>IF(Mining_Import!I1391="","",Mining_Import!I1391)</f>
        <v/>
      </c>
      <c r="BY1391" s="120" t="str">
        <f t="shared" si="430"/>
        <v/>
      </c>
      <c r="BZ1391" s="184" t="str">
        <f t="shared" si="443"/>
        <v/>
      </c>
      <c r="CA1391" s="37" t="str">
        <f>IFERROR(VLOOKUP($BY1391,Account_Value!$C$2:$F$2500,4,0),"")</f>
        <v/>
      </c>
      <c r="CB1391" s="43" t="str">
        <f t="shared" si="431"/>
        <v/>
      </c>
      <c r="CC1391" s="122" t="str">
        <f>IF($BZ1391="","",SUM($BZ$2:$BZ1391))</f>
        <v/>
      </c>
      <c r="CD1391" s="43" t="str">
        <f>IF($BZ1391="","",$BU$19*(SUM($BZ$2:$BZ1391)))</f>
        <v/>
      </c>
    </row>
    <row r="1392" spans="1:82">
      <c r="A1392" s="4" t="str">
        <f t="shared" si="432"/>
        <v/>
      </c>
      <c r="B1392" s="21" t="str">
        <f>IF(Investments_Import!A1392="","",Investments_Import!A1392)</f>
        <v/>
      </c>
      <c r="C1392" s="22" t="str">
        <f t="shared" si="425"/>
        <v/>
      </c>
      <c r="D1392" s="51" t="str">
        <f t="shared" si="433"/>
        <v/>
      </c>
      <c r="E1392" s="3" t="str">
        <f>IF(Investments_Import!B1392="","",Investments_Import!B1392)</f>
        <v/>
      </c>
      <c r="F1392" s="54" t="str">
        <f t="shared" si="434"/>
        <v xml:space="preserve"> </v>
      </c>
      <c r="G1392" s="54" t="str">
        <f>IF($B1392="","",COUNTIF($F$2:$F1392,$F1392))</f>
        <v/>
      </c>
      <c r="H1392" s="53" t="str">
        <f t="shared" si="435"/>
        <v xml:space="preserve">  </v>
      </c>
      <c r="I1392" s="3" t="str">
        <f>IF(Investments_Import!C1392="","",Investments_Import!C1392)</f>
        <v/>
      </c>
      <c r="J1392" s="108" t="str">
        <f>IF(Investments_Import!D1392="","",Investments_Import!D1392)</f>
        <v/>
      </c>
      <c r="K1392" s="108" t="str">
        <f t="shared" si="436"/>
        <v/>
      </c>
      <c r="L1392" s="47" t="str">
        <f>IF(Investments_Import!E1392="","",Investments_Import!E1392)</f>
        <v/>
      </c>
      <c r="M1392" s="47" t="str">
        <f t="shared" si="426"/>
        <v/>
      </c>
      <c r="N1392" s="31" t="str">
        <f>IF(Investments_Import!F1392="","",Investments_Import!F1392)</f>
        <v/>
      </c>
      <c r="O1392" s="31" t="str">
        <f t="shared" si="427"/>
        <v/>
      </c>
      <c r="P1392" s="3" t="str">
        <f>IF(Investments_Import!G1392="","",Investments_Import!G1392)</f>
        <v/>
      </c>
      <c r="Q1392" s="3" t="str">
        <f>IF(Investments_Import!H1392="","",Investments_Import!H1392)</f>
        <v/>
      </c>
      <c r="R1392" s="37" t="str">
        <f t="shared" si="428"/>
        <v/>
      </c>
      <c r="S1392" s="37" t="str">
        <f t="shared" si="429"/>
        <v/>
      </c>
      <c r="U1392" s="36" t="str">
        <f>IF(Mining_Import!A1392="","",Mining_Import!A1392)</f>
        <v/>
      </c>
      <c r="V1392" s="22" t="str">
        <f t="shared" si="437"/>
        <v/>
      </c>
      <c r="W1392" s="127" t="str">
        <f t="shared" si="438"/>
        <v/>
      </c>
      <c r="X1392" s="127" t="str">
        <f t="shared" si="439"/>
        <v/>
      </c>
      <c r="Y1392" s="127" t="str">
        <f t="shared" si="440"/>
        <v/>
      </c>
      <c r="Z1392" s="36" t="str">
        <f>IF(Mining_Import!B1392="","",Mining_Import!B1392)</f>
        <v/>
      </c>
      <c r="AA1392" s="184" t="str">
        <f>IF(Mining_Import!$C1392="","",Mining_Import!$C1392)</f>
        <v/>
      </c>
      <c r="AB1392" s="122" t="str">
        <f t="shared" si="441"/>
        <v/>
      </c>
      <c r="AC1392" s="122" t="str">
        <f>IF($Y1392&gt;Dashboard!$Q$19,$AB1392,"")</f>
        <v/>
      </c>
      <c r="AD1392" s="43" t="str">
        <f t="shared" si="442"/>
        <v/>
      </c>
      <c r="AE1392" s="36" t="str">
        <f>IF(Mining_Import!D1392="","",Mining_Import!D1392)</f>
        <v/>
      </c>
      <c r="AF1392" s="36" t="str">
        <f>IF(Mining_Import!E1392="","",Mining_Import!E1392)</f>
        <v/>
      </c>
      <c r="AG1392" s="36" t="str">
        <f>IF(Mining_Import!F1392="","",Mining_Import!F1392)</f>
        <v/>
      </c>
      <c r="AH1392" s="36" t="str">
        <f>IF(Mining_Import!G1392="","",Mining_Import!G1392)</f>
        <v/>
      </c>
      <c r="AI1392" s="36" t="str">
        <f>IF(Mining_Import!H1392="","",Mining_Import!H1392)</f>
        <v/>
      </c>
      <c r="AJ1392" s="36" t="str">
        <f>IF(Mining_Import!I1392="","",Mining_Import!I1392)</f>
        <v/>
      </c>
      <c r="BY1392" s="120" t="str">
        <f t="shared" si="430"/>
        <v/>
      </c>
      <c r="BZ1392" s="184" t="str">
        <f t="shared" si="443"/>
        <v/>
      </c>
      <c r="CA1392" s="37" t="str">
        <f>IFERROR(VLOOKUP($BY1392,Account_Value!$C$2:$F$2500,4,0),"")</f>
        <v/>
      </c>
      <c r="CB1392" s="43" t="str">
        <f t="shared" si="431"/>
        <v/>
      </c>
      <c r="CC1392" s="122" t="str">
        <f>IF($BZ1392="","",SUM($BZ$2:$BZ1392))</f>
        <v/>
      </c>
      <c r="CD1392" s="43" t="str">
        <f>IF($BZ1392="","",$BU$19*(SUM($BZ$2:$BZ1392)))</f>
        <v/>
      </c>
    </row>
    <row r="1393" spans="1:82">
      <c r="A1393" s="4" t="str">
        <f t="shared" si="432"/>
        <v/>
      </c>
      <c r="B1393" s="21" t="str">
        <f>IF(Investments_Import!A1393="","",Investments_Import!A1393)</f>
        <v/>
      </c>
      <c r="C1393" s="22" t="str">
        <f t="shared" si="425"/>
        <v/>
      </c>
      <c r="D1393" s="51" t="str">
        <f t="shared" si="433"/>
        <v/>
      </c>
      <c r="E1393" s="3" t="str">
        <f>IF(Investments_Import!B1393="","",Investments_Import!B1393)</f>
        <v/>
      </c>
      <c r="F1393" s="54" t="str">
        <f t="shared" si="434"/>
        <v xml:space="preserve"> </v>
      </c>
      <c r="G1393" s="54" t="str">
        <f>IF($B1393="","",COUNTIF($F$2:$F1393,$F1393))</f>
        <v/>
      </c>
      <c r="H1393" s="53" t="str">
        <f t="shared" si="435"/>
        <v xml:space="preserve">  </v>
      </c>
      <c r="I1393" s="3" t="str">
        <f>IF(Investments_Import!C1393="","",Investments_Import!C1393)</f>
        <v/>
      </c>
      <c r="J1393" s="108" t="str">
        <f>IF(Investments_Import!D1393="","",Investments_Import!D1393)</f>
        <v/>
      </c>
      <c r="K1393" s="108" t="str">
        <f t="shared" si="436"/>
        <v/>
      </c>
      <c r="L1393" s="47" t="str">
        <f>IF(Investments_Import!E1393="","",Investments_Import!E1393)</f>
        <v/>
      </c>
      <c r="M1393" s="47" t="str">
        <f t="shared" si="426"/>
        <v/>
      </c>
      <c r="N1393" s="31" t="str">
        <f>IF(Investments_Import!F1393="","",Investments_Import!F1393)</f>
        <v/>
      </c>
      <c r="O1393" s="31" t="str">
        <f t="shared" si="427"/>
        <v/>
      </c>
      <c r="P1393" s="3" t="str">
        <f>IF(Investments_Import!G1393="","",Investments_Import!G1393)</f>
        <v/>
      </c>
      <c r="Q1393" s="3" t="str">
        <f>IF(Investments_Import!H1393="","",Investments_Import!H1393)</f>
        <v/>
      </c>
      <c r="R1393" s="37" t="str">
        <f t="shared" si="428"/>
        <v/>
      </c>
      <c r="S1393" s="37" t="str">
        <f t="shared" si="429"/>
        <v/>
      </c>
      <c r="U1393" s="36" t="str">
        <f>IF(Mining_Import!A1393="","",Mining_Import!A1393)</f>
        <v/>
      </c>
      <c r="V1393" s="22" t="str">
        <f t="shared" si="437"/>
        <v/>
      </c>
      <c r="W1393" s="127" t="str">
        <f t="shared" si="438"/>
        <v/>
      </c>
      <c r="X1393" s="127" t="str">
        <f t="shared" si="439"/>
        <v/>
      </c>
      <c r="Y1393" s="127" t="str">
        <f t="shared" si="440"/>
        <v/>
      </c>
      <c r="Z1393" s="36" t="str">
        <f>IF(Mining_Import!B1393="","",Mining_Import!B1393)</f>
        <v/>
      </c>
      <c r="AA1393" s="184" t="str">
        <f>IF(Mining_Import!$C1393="","",Mining_Import!$C1393)</f>
        <v/>
      </c>
      <c r="AB1393" s="122" t="str">
        <f t="shared" si="441"/>
        <v/>
      </c>
      <c r="AC1393" s="122" t="str">
        <f>IF($Y1393&gt;Dashboard!$Q$19,$AB1393,"")</f>
        <v/>
      </c>
      <c r="AD1393" s="43" t="str">
        <f t="shared" si="442"/>
        <v/>
      </c>
      <c r="AE1393" s="36" t="str">
        <f>IF(Mining_Import!D1393="","",Mining_Import!D1393)</f>
        <v/>
      </c>
      <c r="AF1393" s="36" t="str">
        <f>IF(Mining_Import!E1393="","",Mining_Import!E1393)</f>
        <v/>
      </c>
      <c r="AG1393" s="36" t="str">
        <f>IF(Mining_Import!F1393="","",Mining_Import!F1393)</f>
        <v/>
      </c>
      <c r="AH1393" s="36" t="str">
        <f>IF(Mining_Import!G1393="","",Mining_Import!G1393)</f>
        <v/>
      </c>
      <c r="AI1393" s="36" t="str">
        <f>IF(Mining_Import!H1393="","",Mining_Import!H1393)</f>
        <v/>
      </c>
      <c r="AJ1393" s="36" t="str">
        <f>IF(Mining_Import!I1393="","",Mining_Import!I1393)</f>
        <v/>
      </c>
      <c r="BY1393" s="120" t="str">
        <f t="shared" si="430"/>
        <v/>
      </c>
      <c r="BZ1393" s="184" t="str">
        <f t="shared" si="443"/>
        <v/>
      </c>
      <c r="CA1393" s="37" t="str">
        <f>IFERROR(VLOOKUP($BY1393,Account_Value!$C$2:$F$2500,4,0),"")</f>
        <v/>
      </c>
      <c r="CB1393" s="43" t="str">
        <f t="shared" si="431"/>
        <v/>
      </c>
      <c r="CC1393" s="122" t="str">
        <f>IF($BZ1393="","",SUM($BZ$2:$BZ1393))</f>
        <v/>
      </c>
      <c r="CD1393" s="43" t="str">
        <f>IF($BZ1393="","",$BU$19*(SUM($BZ$2:$BZ1393)))</f>
        <v/>
      </c>
    </row>
    <row r="1394" spans="1:82">
      <c r="A1394" s="4" t="str">
        <f t="shared" si="432"/>
        <v/>
      </c>
      <c r="B1394" s="21" t="str">
        <f>IF(Investments_Import!A1394="","",Investments_Import!A1394)</f>
        <v/>
      </c>
      <c r="C1394" s="22" t="str">
        <f t="shared" si="425"/>
        <v/>
      </c>
      <c r="D1394" s="51" t="str">
        <f t="shared" si="433"/>
        <v/>
      </c>
      <c r="E1394" s="3" t="str">
        <f>IF(Investments_Import!B1394="","",Investments_Import!B1394)</f>
        <v/>
      </c>
      <c r="F1394" s="54" t="str">
        <f t="shared" si="434"/>
        <v xml:space="preserve"> </v>
      </c>
      <c r="G1394" s="54" t="str">
        <f>IF($B1394="","",COUNTIF($F$2:$F1394,$F1394))</f>
        <v/>
      </c>
      <c r="H1394" s="53" t="str">
        <f t="shared" si="435"/>
        <v xml:space="preserve">  </v>
      </c>
      <c r="I1394" s="3" t="str">
        <f>IF(Investments_Import!C1394="","",Investments_Import!C1394)</f>
        <v/>
      </c>
      <c r="J1394" s="108" t="str">
        <f>IF(Investments_Import!D1394="","",Investments_Import!D1394)</f>
        <v/>
      </c>
      <c r="K1394" s="108" t="str">
        <f t="shared" si="436"/>
        <v/>
      </c>
      <c r="L1394" s="47" t="str">
        <f>IF(Investments_Import!E1394="","",Investments_Import!E1394)</f>
        <v/>
      </c>
      <c r="M1394" s="47" t="str">
        <f t="shared" si="426"/>
        <v/>
      </c>
      <c r="N1394" s="31" t="str">
        <f>IF(Investments_Import!F1394="","",Investments_Import!F1394)</f>
        <v/>
      </c>
      <c r="O1394" s="31" t="str">
        <f t="shared" si="427"/>
        <v/>
      </c>
      <c r="P1394" s="3" t="str">
        <f>IF(Investments_Import!G1394="","",Investments_Import!G1394)</f>
        <v/>
      </c>
      <c r="Q1394" s="3" t="str">
        <f>IF(Investments_Import!H1394="","",Investments_Import!H1394)</f>
        <v/>
      </c>
      <c r="R1394" s="37" t="str">
        <f t="shared" si="428"/>
        <v/>
      </c>
      <c r="S1394" s="37" t="str">
        <f t="shared" si="429"/>
        <v/>
      </c>
      <c r="U1394" s="36" t="str">
        <f>IF(Mining_Import!A1394="","",Mining_Import!A1394)</f>
        <v/>
      </c>
      <c r="V1394" s="22" t="str">
        <f t="shared" si="437"/>
        <v/>
      </c>
      <c r="W1394" s="127" t="str">
        <f t="shared" si="438"/>
        <v/>
      </c>
      <c r="X1394" s="127" t="str">
        <f t="shared" si="439"/>
        <v/>
      </c>
      <c r="Y1394" s="127" t="str">
        <f t="shared" si="440"/>
        <v/>
      </c>
      <c r="Z1394" s="36" t="str">
        <f>IF(Mining_Import!B1394="","",Mining_Import!B1394)</f>
        <v/>
      </c>
      <c r="AA1394" s="184" t="str">
        <f>IF(Mining_Import!$C1394="","",Mining_Import!$C1394)</f>
        <v/>
      </c>
      <c r="AB1394" s="122" t="str">
        <f t="shared" si="441"/>
        <v/>
      </c>
      <c r="AC1394" s="122" t="str">
        <f>IF($Y1394&gt;Dashboard!$Q$19,$AB1394,"")</f>
        <v/>
      </c>
      <c r="AD1394" s="43" t="str">
        <f t="shared" si="442"/>
        <v/>
      </c>
      <c r="AE1394" s="36" t="str">
        <f>IF(Mining_Import!D1394="","",Mining_Import!D1394)</f>
        <v/>
      </c>
      <c r="AF1394" s="36" t="str">
        <f>IF(Mining_Import!E1394="","",Mining_Import!E1394)</f>
        <v/>
      </c>
      <c r="AG1394" s="36" t="str">
        <f>IF(Mining_Import!F1394="","",Mining_Import!F1394)</f>
        <v/>
      </c>
      <c r="AH1394" s="36" t="str">
        <f>IF(Mining_Import!G1394="","",Mining_Import!G1394)</f>
        <v/>
      </c>
      <c r="AI1394" s="36" t="str">
        <f>IF(Mining_Import!H1394="","",Mining_Import!H1394)</f>
        <v/>
      </c>
      <c r="AJ1394" s="36" t="str">
        <f>IF(Mining_Import!I1394="","",Mining_Import!I1394)</f>
        <v/>
      </c>
      <c r="BY1394" s="120" t="str">
        <f t="shared" si="430"/>
        <v/>
      </c>
      <c r="BZ1394" s="184" t="str">
        <f t="shared" si="443"/>
        <v/>
      </c>
      <c r="CA1394" s="37" t="str">
        <f>IFERROR(VLOOKUP($BY1394,Account_Value!$C$2:$F$2500,4,0),"")</f>
        <v/>
      </c>
      <c r="CB1394" s="43" t="str">
        <f t="shared" si="431"/>
        <v/>
      </c>
      <c r="CC1394" s="122" t="str">
        <f>IF($BZ1394="","",SUM($BZ$2:$BZ1394))</f>
        <v/>
      </c>
      <c r="CD1394" s="43" t="str">
        <f>IF($BZ1394="","",$BU$19*(SUM($BZ$2:$BZ1394)))</f>
        <v/>
      </c>
    </row>
    <row r="1395" spans="1:82">
      <c r="A1395" s="4" t="str">
        <f t="shared" si="432"/>
        <v/>
      </c>
      <c r="B1395" s="21" t="str">
        <f>IF(Investments_Import!A1395="","",Investments_Import!A1395)</f>
        <v/>
      </c>
      <c r="C1395" s="22" t="str">
        <f t="shared" si="425"/>
        <v/>
      </c>
      <c r="D1395" s="51" t="str">
        <f t="shared" si="433"/>
        <v/>
      </c>
      <c r="E1395" s="3" t="str">
        <f>IF(Investments_Import!B1395="","",Investments_Import!B1395)</f>
        <v/>
      </c>
      <c r="F1395" s="54" t="str">
        <f t="shared" si="434"/>
        <v xml:space="preserve"> </v>
      </c>
      <c r="G1395" s="54" t="str">
        <f>IF($B1395="","",COUNTIF($F$2:$F1395,$F1395))</f>
        <v/>
      </c>
      <c r="H1395" s="53" t="str">
        <f t="shared" si="435"/>
        <v xml:space="preserve">  </v>
      </c>
      <c r="I1395" s="3" t="str">
        <f>IF(Investments_Import!C1395="","",Investments_Import!C1395)</f>
        <v/>
      </c>
      <c r="J1395" s="108" t="str">
        <f>IF(Investments_Import!D1395="","",Investments_Import!D1395)</f>
        <v/>
      </c>
      <c r="K1395" s="108" t="str">
        <f t="shared" si="436"/>
        <v/>
      </c>
      <c r="L1395" s="47" t="str">
        <f>IF(Investments_Import!E1395="","",Investments_Import!E1395)</f>
        <v/>
      </c>
      <c r="M1395" s="47" t="str">
        <f t="shared" si="426"/>
        <v/>
      </c>
      <c r="N1395" s="31" t="str">
        <f>IF(Investments_Import!F1395="","",Investments_Import!F1395)</f>
        <v/>
      </c>
      <c r="O1395" s="31" t="str">
        <f t="shared" si="427"/>
        <v/>
      </c>
      <c r="P1395" s="3" t="str">
        <f>IF(Investments_Import!G1395="","",Investments_Import!G1395)</f>
        <v/>
      </c>
      <c r="Q1395" s="3" t="str">
        <f>IF(Investments_Import!H1395="","",Investments_Import!H1395)</f>
        <v/>
      </c>
      <c r="R1395" s="37" t="str">
        <f t="shared" si="428"/>
        <v/>
      </c>
      <c r="S1395" s="37" t="str">
        <f t="shared" si="429"/>
        <v/>
      </c>
      <c r="U1395" s="36" t="str">
        <f>IF(Mining_Import!A1395="","",Mining_Import!A1395)</f>
        <v/>
      </c>
      <c r="V1395" s="22" t="str">
        <f t="shared" si="437"/>
        <v/>
      </c>
      <c r="W1395" s="127" t="str">
        <f t="shared" si="438"/>
        <v/>
      </c>
      <c r="X1395" s="127" t="str">
        <f t="shared" si="439"/>
        <v/>
      </c>
      <c r="Y1395" s="127" t="str">
        <f t="shared" si="440"/>
        <v/>
      </c>
      <c r="Z1395" s="36" t="str">
        <f>IF(Mining_Import!B1395="","",Mining_Import!B1395)</f>
        <v/>
      </c>
      <c r="AA1395" s="184" t="str">
        <f>IF(Mining_Import!$C1395="","",Mining_Import!$C1395)</f>
        <v/>
      </c>
      <c r="AB1395" s="122" t="str">
        <f t="shared" si="441"/>
        <v/>
      </c>
      <c r="AC1395" s="122" t="str">
        <f>IF($Y1395&gt;Dashboard!$Q$19,$AB1395,"")</f>
        <v/>
      </c>
      <c r="AD1395" s="43" t="str">
        <f t="shared" si="442"/>
        <v/>
      </c>
      <c r="AE1395" s="36" t="str">
        <f>IF(Mining_Import!D1395="","",Mining_Import!D1395)</f>
        <v/>
      </c>
      <c r="AF1395" s="36" t="str">
        <f>IF(Mining_Import!E1395="","",Mining_Import!E1395)</f>
        <v/>
      </c>
      <c r="AG1395" s="36" t="str">
        <f>IF(Mining_Import!F1395="","",Mining_Import!F1395)</f>
        <v/>
      </c>
      <c r="AH1395" s="36" t="str">
        <f>IF(Mining_Import!G1395="","",Mining_Import!G1395)</f>
        <v/>
      </c>
      <c r="AI1395" s="36" t="str">
        <f>IF(Mining_Import!H1395="","",Mining_Import!H1395)</f>
        <v/>
      </c>
      <c r="AJ1395" s="36" t="str">
        <f>IF(Mining_Import!I1395="","",Mining_Import!I1395)</f>
        <v/>
      </c>
      <c r="BY1395" s="120" t="str">
        <f t="shared" si="430"/>
        <v/>
      </c>
      <c r="BZ1395" s="184" t="str">
        <f t="shared" si="443"/>
        <v/>
      </c>
      <c r="CA1395" s="37" t="str">
        <f>IFERROR(VLOOKUP($BY1395,Account_Value!$C$2:$F$2500,4,0),"")</f>
        <v/>
      </c>
      <c r="CB1395" s="43" t="str">
        <f t="shared" si="431"/>
        <v/>
      </c>
      <c r="CC1395" s="122" t="str">
        <f>IF($BZ1395="","",SUM($BZ$2:$BZ1395))</f>
        <v/>
      </c>
      <c r="CD1395" s="43" t="str">
        <f>IF($BZ1395="","",$BU$19*(SUM($BZ$2:$BZ1395)))</f>
        <v/>
      </c>
    </row>
    <row r="1396" spans="1:82">
      <c r="A1396" s="4" t="str">
        <f t="shared" si="432"/>
        <v/>
      </c>
      <c r="B1396" s="21" t="str">
        <f>IF(Investments_Import!A1396="","",Investments_Import!A1396)</f>
        <v/>
      </c>
      <c r="C1396" s="22" t="str">
        <f t="shared" si="425"/>
        <v/>
      </c>
      <c r="D1396" s="51" t="str">
        <f t="shared" si="433"/>
        <v/>
      </c>
      <c r="E1396" s="3" t="str">
        <f>IF(Investments_Import!B1396="","",Investments_Import!B1396)</f>
        <v/>
      </c>
      <c r="F1396" s="54" t="str">
        <f t="shared" si="434"/>
        <v xml:space="preserve"> </v>
      </c>
      <c r="G1396" s="54" t="str">
        <f>IF($B1396="","",COUNTIF($F$2:$F1396,$F1396))</f>
        <v/>
      </c>
      <c r="H1396" s="53" t="str">
        <f t="shared" si="435"/>
        <v xml:space="preserve">  </v>
      </c>
      <c r="I1396" s="3" t="str">
        <f>IF(Investments_Import!C1396="","",Investments_Import!C1396)</f>
        <v/>
      </c>
      <c r="J1396" s="108" t="str">
        <f>IF(Investments_Import!D1396="","",Investments_Import!D1396)</f>
        <v/>
      </c>
      <c r="K1396" s="108" t="str">
        <f t="shared" si="436"/>
        <v/>
      </c>
      <c r="L1396" s="47" t="str">
        <f>IF(Investments_Import!E1396="","",Investments_Import!E1396)</f>
        <v/>
      </c>
      <c r="M1396" s="47" t="str">
        <f t="shared" si="426"/>
        <v/>
      </c>
      <c r="N1396" s="31" t="str">
        <f>IF(Investments_Import!F1396="","",Investments_Import!F1396)</f>
        <v/>
      </c>
      <c r="O1396" s="31" t="str">
        <f t="shared" si="427"/>
        <v/>
      </c>
      <c r="P1396" s="3" t="str">
        <f>IF(Investments_Import!G1396="","",Investments_Import!G1396)</f>
        <v/>
      </c>
      <c r="Q1396" s="3" t="str">
        <f>IF(Investments_Import!H1396="","",Investments_Import!H1396)</f>
        <v/>
      </c>
      <c r="R1396" s="37" t="str">
        <f t="shared" si="428"/>
        <v/>
      </c>
      <c r="S1396" s="37" t="str">
        <f t="shared" si="429"/>
        <v/>
      </c>
      <c r="U1396" s="36" t="str">
        <f>IF(Mining_Import!A1396="","",Mining_Import!A1396)</f>
        <v/>
      </c>
      <c r="V1396" s="22" t="str">
        <f t="shared" si="437"/>
        <v/>
      </c>
      <c r="W1396" s="127" t="str">
        <f t="shared" si="438"/>
        <v/>
      </c>
      <c r="X1396" s="127" t="str">
        <f t="shared" si="439"/>
        <v/>
      </c>
      <c r="Y1396" s="127" t="str">
        <f t="shared" si="440"/>
        <v/>
      </c>
      <c r="Z1396" s="36" t="str">
        <f>IF(Mining_Import!B1396="","",Mining_Import!B1396)</f>
        <v/>
      </c>
      <c r="AA1396" s="184" t="str">
        <f>IF(Mining_Import!$C1396="","",Mining_Import!$C1396)</f>
        <v/>
      </c>
      <c r="AB1396" s="122" t="str">
        <f t="shared" si="441"/>
        <v/>
      </c>
      <c r="AC1396" s="122" t="str">
        <f>IF($Y1396&gt;Dashboard!$Q$19,$AB1396,"")</f>
        <v/>
      </c>
      <c r="AD1396" s="43" t="str">
        <f t="shared" si="442"/>
        <v/>
      </c>
      <c r="AE1396" s="36" t="str">
        <f>IF(Mining_Import!D1396="","",Mining_Import!D1396)</f>
        <v/>
      </c>
      <c r="AF1396" s="36" t="str">
        <f>IF(Mining_Import!E1396="","",Mining_Import!E1396)</f>
        <v/>
      </c>
      <c r="AG1396" s="36" t="str">
        <f>IF(Mining_Import!F1396="","",Mining_Import!F1396)</f>
        <v/>
      </c>
      <c r="AH1396" s="36" t="str">
        <f>IF(Mining_Import!G1396="","",Mining_Import!G1396)</f>
        <v/>
      </c>
      <c r="AI1396" s="36" t="str">
        <f>IF(Mining_Import!H1396="","",Mining_Import!H1396)</f>
        <v/>
      </c>
      <c r="AJ1396" s="36" t="str">
        <f>IF(Mining_Import!I1396="","",Mining_Import!I1396)</f>
        <v/>
      </c>
      <c r="BY1396" s="120" t="str">
        <f t="shared" si="430"/>
        <v/>
      </c>
      <c r="BZ1396" s="184" t="str">
        <f t="shared" si="443"/>
        <v/>
      </c>
      <c r="CA1396" s="37" t="str">
        <f>IFERROR(VLOOKUP($BY1396,Account_Value!$C$2:$F$2500,4,0),"")</f>
        <v/>
      </c>
      <c r="CB1396" s="43" t="str">
        <f t="shared" si="431"/>
        <v/>
      </c>
      <c r="CC1396" s="122" t="str">
        <f>IF($BZ1396="","",SUM($BZ$2:$BZ1396))</f>
        <v/>
      </c>
      <c r="CD1396" s="43" t="str">
        <f>IF($BZ1396="","",$BU$19*(SUM($BZ$2:$BZ1396)))</f>
        <v/>
      </c>
    </row>
    <row r="1397" spans="1:82">
      <c r="A1397" s="4" t="str">
        <f t="shared" si="432"/>
        <v/>
      </c>
      <c r="B1397" s="21" t="str">
        <f>IF(Investments_Import!A1397="","",Investments_Import!A1397)</f>
        <v/>
      </c>
      <c r="C1397" s="22" t="str">
        <f t="shared" si="425"/>
        <v/>
      </c>
      <c r="D1397" s="51" t="str">
        <f t="shared" si="433"/>
        <v/>
      </c>
      <c r="E1397" s="3" t="str">
        <f>IF(Investments_Import!B1397="","",Investments_Import!B1397)</f>
        <v/>
      </c>
      <c r="F1397" s="54" t="str">
        <f t="shared" si="434"/>
        <v xml:space="preserve"> </v>
      </c>
      <c r="G1397" s="54" t="str">
        <f>IF($B1397="","",COUNTIF($F$2:$F1397,$F1397))</f>
        <v/>
      </c>
      <c r="H1397" s="53" t="str">
        <f t="shared" si="435"/>
        <v xml:space="preserve">  </v>
      </c>
      <c r="I1397" s="3" t="str">
        <f>IF(Investments_Import!C1397="","",Investments_Import!C1397)</f>
        <v/>
      </c>
      <c r="J1397" s="108" t="str">
        <f>IF(Investments_Import!D1397="","",Investments_Import!D1397)</f>
        <v/>
      </c>
      <c r="K1397" s="108" t="str">
        <f t="shared" si="436"/>
        <v/>
      </c>
      <c r="L1397" s="47" t="str">
        <f>IF(Investments_Import!E1397="","",Investments_Import!E1397)</f>
        <v/>
      </c>
      <c r="M1397" s="47" t="str">
        <f t="shared" si="426"/>
        <v/>
      </c>
      <c r="N1397" s="31" t="str">
        <f>IF(Investments_Import!F1397="","",Investments_Import!F1397)</f>
        <v/>
      </c>
      <c r="O1397" s="31" t="str">
        <f t="shared" si="427"/>
        <v/>
      </c>
      <c r="P1397" s="3" t="str">
        <f>IF(Investments_Import!G1397="","",Investments_Import!G1397)</f>
        <v/>
      </c>
      <c r="Q1397" s="3" t="str">
        <f>IF(Investments_Import!H1397="","",Investments_Import!H1397)</f>
        <v/>
      </c>
      <c r="R1397" s="37" t="str">
        <f t="shared" si="428"/>
        <v/>
      </c>
      <c r="S1397" s="37" t="str">
        <f t="shared" si="429"/>
        <v/>
      </c>
      <c r="U1397" s="36" t="str">
        <f>IF(Mining_Import!A1397="","",Mining_Import!A1397)</f>
        <v/>
      </c>
      <c r="V1397" s="22" t="str">
        <f t="shared" si="437"/>
        <v/>
      </c>
      <c r="W1397" s="127" t="str">
        <f t="shared" si="438"/>
        <v/>
      </c>
      <c r="X1397" s="127" t="str">
        <f t="shared" si="439"/>
        <v/>
      </c>
      <c r="Y1397" s="127" t="str">
        <f t="shared" si="440"/>
        <v/>
      </c>
      <c r="Z1397" s="36" t="str">
        <f>IF(Mining_Import!B1397="","",Mining_Import!B1397)</f>
        <v/>
      </c>
      <c r="AA1397" s="184" t="str">
        <f>IF(Mining_Import!$C1397="","",Mining_Import!$C1397)</f>
        <v/>
      </c>
      <c r="AB1397" s="122" t="str">
        <f t="shared" si="441"/>
        <v/>
      </c>
      <c r="AC1397" s="122" t="str">
        <f>IF($Y1397&gt;Dashboard!$Q$19,$AB1397,"")</f>
        <v/>
      </c>
      <c r="AD1397" s="43" t="str">
        <f t="shared" si="442"/>
        <v/>
      </c>
      <c r="AE1397" s="36" t="str">
        <f>IF(Mining_Import!D1397="","",Mining_Import!D1397)</f>
        <v/>
      </c>
      <c r="AF1397" s="36" t="str">
        <f>IF(Mining_Import!E1397="","",Mining_Import!E1397)</f>
        <v/>
      </c>
      <c r="AG1397" s="36" t="str">
        <f>IF(Mining_Import!F1397="","",Mining_Import!F1397)</f>
        <v/>
      </c>
      <c r="AH1397" s="36" t="str">
        <f>IF(Mining_Import!G1397="","",Mining_Import!G1397)</f>
        <v/>
      </c>
      <c r="AI1397" s="36" t="str">
        <f>IF(Mining_Import!H1397="","",Mining_Import!H1397)</f>
        <v/>
      </c>
      <c r="AJ1397" s="36" t="str">
        <f>IF(Mining_Import!I1397="","",Mining_Import!I1397)</f>
        <v/>
      </c>
      <c r="BY1397" s="120" t="str">
        <f t="shared" si="430"/>
        <v/>
      </c>
      <c r="BZ1397" s="184" t="str">
        <f t="shared" si="443"/>
        <v/>
      </c>
      <c r="CA1397" s="37" t="str">
        <f>IFERROR(VLOOKUP($BY1397,Account_Value!$C$2:$F$2500,4,0),"")</f>
        <v/>
      </c>
      <c r="CB1397" s="43" t="str">
        <f t="shared" si="431"/>
        <v/>
      </c>
      <c r="CC1397" s="122" t="str">
        <f>IF($BZ1397="","",SUM($BZ$2:$BZ1397))</f>
        <v/>
      </c>
      <c r="CD1397" s="43" t="str">
        <f>IF($BZ1397="","",$BU$19*(SUM($BZ$2:$BZ1397)))</f>
        <v/>
      </c>
    </row>
    <row r="1398" spans="1:82">
      <c r="A1398" s="4" t="str">
        <f t="shared" si="432"/>
        <v/>
      </c>
      <c r="B1398" s="21" t="str">
        <f>IF(Investments_Import!A1398="","",Investments_Import!A1398)</f>
        <v/>
      </c>
      <c r="C1398" s="22" t="str">
        <f t="shared" si="425"/>
        <v/>
      </c>
      <c r="D1398" s="51" t="str">
        <f t="shared" si="433"/>
        <v/>
      </c>
      <c r="E1398" s="3" t="str">
        <f>IF(Investments_Import!B1398="","",Investments_Import!B1398)</f>
        <v/>
      </c>
      <c r="F1398" s="54" t="str">
        <f t="shared" si="434"/>
        <v xml:space="preserve"> </v>
      </c>
      <c r="G1398" s="54" t="str">
        <f>IF($B1398="","",COUNTIF($F$2:$F1398,$F1398))</f>
        <v/>
      </c>
      <c r="H1398" s="53" t="str">
        <f t="shared" si="435"/>
        <v xml:space="preserve">  </v>
      </c>
      <c r="I1398" s="3" t="str">
        <f>IF(Investments_Import!C1398="","",Investments_Import!C1398)</f>
        <v/>
      </c>
      <c r="J1398" s="108" t="str">
        <f>IF(Investments_Import!D1398="","",Investments_Import!D1398)</f>
        <v/>
      </c>
      <c r="K1398" s="108" t="str">
        <f t="shared" si="436"/>
        <v/>
      </c>
      <c r="L1398" s="47" t="str">
        <f>IF(Investments_Import!E1398="","",Investments_Import!E1398)</f>
        <v/>
      </c>
      <c r="M1398" s="47" t="str">
        <f t="shared" si="426"/>
        <v/>
      </c>
      <c r="N1398" s="31" t="str">
        <f>IF(Investments_Import!F1398="","",Investments_Import!F1398)</f>
        <v/>
      </c>
      <c r="O1398" s="31" t="str">
        <f t="shared" si="427"/>
        <v/>
      </c>
      <c r="P1398" s="3" t="str">
        <f>IF(Investments_Import!G1398="","",Investments_Import!G1398)</f>
        <v/>
      </c>
      <c r="Q1398" s="3" t="str">
        <f>IF(Investments_Import!H1398="","",Investments_Import!H1398)</f>
        <v/>
      </c>
      <c r="R1398" s="37" t="str">
        <f t="shared" si="428"/>
        <v/>
      </c>
      <c r="S1398" s="37" t="str">
        <f t="shared" si="429"/>
        <v/>
      </c>
      <c r="U1398" s="36" t="str">
        <f>IF(Mining_Import!A1398="","",Mining_Import!A1398)</f>
        <v/>
      </c>
      <c r="V1398" s="22" t="str">
        <f t="shared" si="437"/>
        <v/>
      </c>
      <c r="W1398" s="127" t="str">
        <f t="shared" si="438"/>
        <v/>
      </c>
      <c r="X1398" s="127" t="str">
        <f t="shared" si="439"/>
        <v/>
      </c>
      <c r="Y1398" s="127" t="str">
        <f t="shared" si="440"/>
        <v/>
      </c>
      <c r="Z1398" s="36" t="str">
        <f>IF(Mining_Import!B1398="","",Mining_Import!B1398)</f>
        <v/>
      </c>
      <c r="AA1398" s="184" t="str">
        <f>IF(Mining_Import!$C1398="","",Mining_Import!$C1398)</f>
        <v/>
      </c>
      <c r="AB1398" s="122" t="str">
        <f t="shared" si="441"/>
        <v/>
      </c>
      <c r="AC1398" s="122" t="str">
        <f>IF($Y1398&gt;Dashboard!$Q$19,$AB1398,"")</f>
        <v/>
      </c>
      <c r="AD1398" s="43" t="str">
        <f t="shared" si="442"/>
        <v/>
      </c>
      <c r="AE1398" s="36" t="str">
        <f>IF(Mining_Import!D1398="","",Mining_Import!D1398)</f>
        <v/>
      </c>
      <c r="AF1398" s="36" t="str">
        <f>IF(Mining_Import!E1398="","",Mining_Import!E1398)</f>
        <v/>
      </c>
      <c r="AG1398" s="36" t="str">
        <f>IF(Mining_Import!F1398="","",Mining_Import!F1398)</f>
        <v/>
      </c>
      <c r="AH1398" s="36" t="str">
        <f>IF(Mining_Import!G1398="","",Mining_Import!G1398)</f>
        <v/>
      </c>
      <c r="AI1398" s="36" t="str">
        <f>IF(Mining_Import!H1398="","",Mining_Import!H1398)</f>
        <v/>
      </c>
      <c r="AJ1398" s="36" t="str">
        <f>IF(Mining_Import!I1398="","",Mining_Import!I1398)</f>
        <v/>
      </c>
      <c r="BY1398" s="120" t="str">
        <f t="shared" si="430"/>
        <v/>
      </c>
      <c r="BZ1398" s="184" t="str">
        <f t="shared" si="443"/>
        <v/>
      </c>
      <c r="CA1398" s="37" t="str">
        <f>IFERROR(VLOOKUP($BY1398,Account_Value!$C$2:$F$2500,4,0),"")</f>
        <v/>
      </c>
      <c r="CB1398" s="43" t="str">
        <f t="shared" si="431"/>
        <v/>
      </c>
      <c r="CC1398" s="122" t="str">
        <f>IF($BZ1398="","",SUM($BZ$2:$BZ1398))</f>
        <v/>
      </c>
      <c r="CD1398" s="43" t="str">
        <f>IF($BZ1398="","",$BU$19*(SUM($BZ$2:$BZ1398)))</f>
        <v/>
      </c>
    </row>
    <row r="1399" spans="1:82">
      <c r="A1399" s="4" t="str">
        <f t="shared" si="432"/>
        <v/>
      </c>
      <c r="B1399" s="21" t="str">
        <f>IF(Investments_Import!A1399="","",Investments_Import!A1399)</f>
        <v/>
      </c>
      <c r="C1399" s="22" t="str">
        <f t="shared" si="425"/>
        <v/>
      </c>
      <c r="D1399" s="51" t="str">
        <f t="shared" si="433"/>
        <v/>
      </c>
      <c r="E1399" s="3" t="str">
        <f>IF(Investments_Import!B1399="","",Investments_Import!B1399)</f>
        <v/>
      </c>
      <c r="F1399" s="54" t="str">
        <f t="shared" si="434"/>
        <v xml:space="preserve"> </v>
      </c>
      <c r="G1399" s="54" t="str">
        <f>IF($B1399="","",COUNTIF($F$2:$F1399,$F1399))</f>
        <v/>
      </c>
      <c r="H1399" s="53" t="str">
        <f t="shared" si="435"/>
        <v xml:space="preserve">  </v>
      </c>
      <c r="I1399" s="3" t="str">
        <f>IF(Investments_Import!C1399="","",Investments_Import!C1399)</f>
        <v/>
      </c>
      <c r="J1399" s="108" t="str">
        <f>IF(Investments_Import!D1399="","",Investments_Import!D1399)</f>
        <v/>
      </c>
      <c r="K1399" s="108" t="str">
        <f t="shared" si="436"/>
        <v/>
      </c>
      <c r="L1399" s="47" t="str">
        <f>IF(Investments_Import!E1399="","",Investments_Import!E1399)</f>
        <v/>
      </c>
      <c r="M1399" s="47" t="str">
        <f t="shared" si="426"/>
        <v/>
      </c>
      <c r="N1399" s="31" t="str">
        <f>IF(Investments_Import!F1399="","",Investments_Import!F1399)</f>
        <v/>
      </c>
      <c r="O1399" s="31" t="str">
        <f t="shared" si="427"/>
        <v/>
      </c>
      <c r="P1399" s="3" t="str">
        <f>IF(Investments_Import!G1399="","",Investments_Import!G1399)</f>
        <v/>
      </c>
      <c r="Q1399" s="3" t="str">
        <f>IF(Investments_Import!H1399="","",Investments_Import!H1399)</f>
        <v/>
      </c>
      <c r="R1399" s="37" t="str">
        <f t="shared" si="428"/>
        <v/>
      </c>
      <c r="S1399" s="37" t="str">
        <f t="shared" si="429"/>
        <v/>
      </c>
      <c r="U1399" s="36" t="str">
        <f>IF(Mining_Import!A1399="","",Mining_Import!A1399)</f>
        <v/>
      </c>
      <c r="V1399" s="22" t="str">
        <f t="shared" si="437"/>
        <v/>
      </c>
      <c r="W1399" s="127" t="str">
        <f t="shared" si="438"/>
        <v/>
      </c>
      <c r="X1399" s="127" t="str">
        <f t="shared" si="439"/>
        <v/>
      </c>
      <c r="Y1399" s="127" t="str">
        <f t="shared" si="440"/>
        <v/>
      </c>
      <c r="Z1399" s="36" t="str">
        <f>IF(Mining_Import!B1399="","",Mining_Import!B1399)</f>
        <v/>
      </c>
      <c r="AA1399" s="184" t="str">
        <f>IF(Mining_Import!$C1399="","",Mining_Import!$C1399)</f>
        <v/>
      </c>
      <c r="AB1399" s="122" t="str">
        <f t="shared" si="441"/>
        <v/>
      </c>
      <c r="AC1399" s="122" t="str">
        <f>IF($Y1399&gt;Dashboard!$Q$19,$AB1399,"")</f>
        <v/>
      </c>
      <c r="AD1399" s="43" t="str">
        <f t="shared" si="442"/>
        <v/>
      </c>
      <c r="AE1399" s="36" t="str">
        <f>IF(Mining_Import!D1399="","",Mining_Import!D1399)</f>
        <v/>
      </c>
      <c r="AF1399" s="36" t="str">
        <f>IF(Mining_Import!E1399="","",Mining_Import!E1399)</f>
        <v/>
      </c>
      <c r="AG1399" s="36" t="str">
        <f>IF(Mining_Import!F1399="","",Mining_Import!F1399)</f>
        <v/>
      </c>
      <c r="AH1399" s="36" t="str">
        <f>IF(Mining_Import!G1399="","",Mining_Import!G1399)</f>
        <v/>
      </c>
      <c r="AI1399" s="36" t="str">
        <f>IF(Mining_Import!H1399="","",Mining_Import!H1399)</f>
        <v/>
      </c>
      <c r="AJ1399" s="36" t="str">
        <f>IF(Mining_Import!I1399="","",Mining_Import!I1399)</f>
        <v/>
      </c>
      <c r="BY1399" s="120" t="str">
        <f t="shared" si="430"/>
        <v/>
      </c>
      <c r="BZ1399" s="184" t="str">
        <f t="shared" si="443"/>
        <v/>
      </c>
      <c r="CA1399" s="37" t="str">
        <f>IFERROR(VLOOKUP($BY1399,Account_Value!$C$2:$F$2500,4,0),"")</f>
        <v/>
      </c>
      <c r="CB1399" s="43" t="str">
        <f t="shared" si="431"/>
        <v/>
      </c>
      <c r="CC1399" s="122" t="str">
        <f>IF($BZ1399="","",SUM($BZ$2:$BZ1399))</f>
        <v/>
      </c>
      <c r="CD1399" s="43" t="str">
        <f>IF($BZ1399="","",$BU$19*(SUM($BZ$2:$BZ1399)))</f>
        <v/>
      </c>
    </row>
    <row r="1400" spans="1:82">
      <c r="A1400" s="4" t="str">
        <f t="shared" si="432"/>
        <v/>
      </c>
      <c r="B1400" s="21" t="str">
        <f>IF(Investments_Import!A1400="","",Investments_Import!A1400)</f>
        <v/>
      </c>
      <c r="C1400" s="22" t="str">
        <f t="shared" si="425"/>
        <v/>
      </c>
      <c r="D1400" s="51" t="str">
        <f t="shared" si="433"/>
        <v/>
      </c>
      <c r="E1400" s="3" t="str">
        <f>IF(Investments_Import!B1400="","",Investments_Import!B1400)</f>
        <v/>
      </c>
      <c r="F1400" s="54" t="str">
        <f t="shared" si="434"/>
        <v xml:space="preserve"> </v>
      </c>
      <c r="G1400" s="54" t="str">
        <f>IF($B1400="","",COUNTIF($F$2:$F1400,$F1400))</f>
        <v/>
      </c>
      <c r="H1400" s="53" t="str">
        <f t="shared" si="435"/>
        <v xml:space="preserve">  </v>
      </c>
      <c r="I1400" s="3" t="str">
        <f>IF(Investments_Import!C1400="","",Investments_Import!C1400)</f>
        <v/>
      </c>
      <c r="J1400" s="108" t="str">
        <f>IF(Investments_Import!D1400="","",Investments_Import!D1400)</f>
        <v/>
      </c>
      <c r="K1400" s="108" t="str">
        <f t="shared" si="436"/>
        <v/>
      </c>
      <c r="L1400" s="47" t="str">
        <f>IF(Investments_Import!E1400="","",Investments_Import!E1400)</f>
        <v/>
      </c>
      <c r="M1400" s="47" t="str">
        <f t="shared" si="426"/>
        <v/>
      </c>
      <c r="N1400" s="31" t="str">
        <f>IF(Investments_Import!F1400="","",Investments_Import!F1400)</f>
        <v/>
      </c>
      <c r="O1400" s="31" t="str">
        <f t="shared" si="427"/>
        <v/>
      </c>
      <c r="P1400" s="3" t="str">
        <f>IF(Investments_Import!G1400="","",Investments_Import!G1400)</f>
        <v/>
      </c>
      <c r="Q1400" s="3" t="str">
        <f>IF(Investments_Import!H1400="","",Investments_Import!H1400)</f>
        <v/>
      </c>
      <c r="R1400" s="37" t="str">
        <f t="shared" si="428"/>
        <v/>
      </c>
      <c r="S1400" s="37" t="str">
        <f t="shared" si="429"/>
        <v/>
      </c>
      <c r="U1400" s="36" t="str">
        <f>IF(Mining_Import!A1400="","",Mining_Import!A1400)</f>
        <v/>
      </c>
      <c r="V1400" s="22" t="str">
        <f t="shared" si="437"/>
        <v/>
      </c>
      <c r="W1400" s="127" t="str">
        <f t="shared" si="438"/>
        <v/>
      </c>
      <c r="X1400" s="127" t="str">
        <f t="shared" si="439"/>
        <v/>
      </c>
      <c r="Y1400" s="127" t="str">
        <f t="shared" si="440"/>
        <v/>
      </c>
      <c r="Z1400" s="36" t="str">
        <f>IF(Mining_Import!B1400="","",Mining_Import!B1400)</f>
        <v/>
      </c>
      <c r="AA1400" s="184" t="str">
        <f>IF(Mining_Import!$C1400="","",Mining_Import!$C1400)</f>
        <v/>
      </c>
      <c r="AB1400" s="122" t="str">
        <f t="shared" si="441"/>
        <v/>
      </c>
      <c r="AC1400" s="122" t="str">
        <f>IF($Y1400&gt;Dashboard!$Q$19,$AB1400,"")</f>
        <v/>
      </c>
      <c r="AD1400" s="43" t="str">
        <f t="shared" si="442"/>
        <v/>
      </c>
      <c r="AE1400" s="36" t="str">
        <f>IF(Mining_Import!D1400="","",Mining_Import!D1400)</f>
        <v/>
      </c>
      <c r="AF1400" s="36" t="str">
        <f>IF(Mining_Import!E1400="","",Mining_Import!E1400)</f>
        <v/>
      </c>
      <c r="AG1400" s="36" t="str">
        <f>IF(Mining_Import!F1400="","",Mining_Import!F1400)</f>
        <v/>
      </c>
      <c r="AH1400" s="36" t="str">
        <f>IF(Mining_Import!G1400="","",Mining_Import!G1400)</f>
        <v/>
      </c>
      <c r="AI1400" s="36" t="str">
        <f>IF(Mining_Import!H1400="","",Mining_Import!H1400)</f>
        <v/>
      </c>
      <c r="AJ1400" s="36" t="str">
        <f>IF(Mining_Import!I1400="","",Mining_Import!I1400)</f>
        <v/>
      </c>
      <c r="BY1400" s="120" t="str">
        <f t="shared" si="430"/>
        <v/>
      </c>
      <c r="BZ1400" s="184" t="str">
        <f t="shared" si="443"/>
        <v/>
      </c>
      <c r="CA1400" s="37" t="str">
        <f>IFERROR(VLOOKUP($BY1400,Account_Value!$C$2:$F$2500,4,0),"")</f>
        <v/>
      </c>
      <c r="CB1400" s="43" t="str">
        <f t="shared" si="431"/>
        <v/>
      </c>
      <c r="CC1400" s="122" t="str">
        <f>IF($BZ1400="","",SUM($BZ$2:$BZ1400))</f>
        <v/>
      </c>
      <c r="CD1400" s="43" t="str">
        <f>IF($BZ1400="","",$BU$19*(SUM($BZ$2:$BZ1400)))</f>
        <v/>
      </c>
    </row>
    <row r="1401" spans="1:82">
      <c r="A1401" s="4" t="str">
        <f t="shared" si="432"/>
        <v/>
      </c>
      <c r="B1401" s="21" t="str">
        <f>IF(Investments_Import!A1401="","",Investments_Import!A1401)</f>
        <v/>
      </c>
      <c r="C1401" s="22" t="str">
        <f t="shared" si="425"/>
        <v/>
      </c>
      <c r="D1401" s="51" t="str">
        <f t="shared" si="433"/>
        <v/>
      </c>
      <c r="E1401" s="3" t="str">
        <f>IF(Investments_Import!B1401="","",Investments_Import!B1401)</f>
        <v/>
      </c>
      <c r="F1401" s="54" t="str">
        <f t="shared" si="434"/>
        <v xml:space="preserve"> </v>
      </c>
      <c r="G1401" s="54" t="str">
        <f>IF($B1401="","",COUNTIF($F$2:$F1401,$F1401))</f>
        <v/>
      </c>
      <c r="H1401" s="53" t="str">
        <f t="shared" si="435"/>
        <v xml:space="preserve">  </v>
      </c>
      <c r="I1401" s="3" t="str">
        <f>IF(Investments_Import!C1401="","",Investments_Import!C1401)</f>
        <v/>
      </c>
      <c r="J1401" s="108" t="str">
        <f>IF(Investments_Import!D1401="","",Investments_Import!D1401)</f>
        <v/>
      </c>
      <c r="K1401" s="108" t="str">
        <f t="shared" si="436"/>
        <v/>
      </c>
      <c r="L1401" s="47" t="str">
        <f>IF(Investments_Import!E1401="","",Investments_Import!E1401)</f>
        <v/>
      </c>
      <c r="M1401" s="47" t="str">
        <f t="shared" si="426"/>
        <v/>
      </c>
      <c r="N1401" s="31" t="str">
        <f>IF(Investments_Import!F1401="","",Investments_Import!F1401)</f>
        <v/>
      </c>
      <c r="O1401" s="31" t="str">
        <f t="shared" si="427"/>
        <v/>
      </c>
      <c r="P1401" s="3" t="str">
        <f>IF(Investments_Import!G1401="","",Investments_Import!G1401)</f>
        <v/>
      </c>
      <c r="Q1401" s="3" t="str">
        <f>IF(Investments_Import!H1401="","",Investments_Import!H1401)</f>
        <v/>
      </c>
      <c r="R1401" s="37" t="str">
        <f t="shared" si="428"/>
        <v/>
      </c>
      <c r="S1401" s="37" t="str">
        <f t="shared" si="429"/>
        <v/>
      </c>
      <c r="U1401" s="36" t="str">
        <f>IF(Mining_Import!A1401="","",Mining_Import!A1401)</f>
        <v/>
      </c>
      <c r="V1401" s="22" t="str">
        <f t="shared" si="437"/>
        <v/>
      </c>
      <c r="W1401" s="127" t="str">
        <f t="shared" si="438"/>
        <v/>
      </c>
      <c r="X1401" s="127" t="str">
        <f t="shared" si="439"/>
        <v/>
      </c>
      <c r="Y1401" s="127" t="str">
        <f t="shared" si="440"/>
        <v/>
      </c>
      <c r="Z1401" s="36" t="str">
        <f>IF(Mining_Import!B1401="","",Mining_Import!B1401)</f>
        <v/>
      </c>
      <c r="AA1401" s="184" t="str">
        <f>IF(Mining_Import!$C1401="","",Mining_Import!$C1401)</f>
        <v/>
      </c>
      <c r="AB1401" s="122" t="str">
        <f t="shared" si="441"/>
        <v/>
      </c>
      <c r="AC1401" s="122" t="str">
        <f>IF($Y1401&gt;Dashboard!$Q$19,$AB1401,"")</f>
        <v/>
      </c>
      <c r="AD1401" s="43" t="str">
        <f t="shared" si="442"/>
        <v/>
      </c>
      <c r="AE1401" s="36" t="str">
        <f>IF(Mining_Import!D1401="","",Mining_Import!D1401)</f>
        <v/>
      </c>
      <c r="AF1401" s="36" t="str">
        <f>IF(Mining_Import!E1401="","",Mining_Import!E1401)</f>
        <v/>
      </c>
      <c r="AG1401" s="36" t="str">
        <f>IF(Mining_Import!F1401="","",Mining_Import!F1401)</f>
        <v/>
      </c>
      <c r="AH1401" s="36" t="str">
        <f>IF(Mining_Import!G1401="","",Mining_Import!G1401)</f>
        <v/>
      </c>
      <c r="AI1401" s="36" t="str">
        <f>IF(Mining_Import!H1401="","",Mining_Import!H1401)</f>
        <v/>
      </c>
      <c r="AJ1401" s="36" t="str">
        <f>IF(Mining_Import!I1401="","",Mining_Import!I1401)</f>
        <v/>
      </c>
      <c r="BY1401" s="120" t="str">
        <f t="shared" si="430"/>
        <v/>
      </c>
      <c r="BZ1401" s="184" t="str">
        <f t="shared" si="443"/>
        <v/>
      </c>
      <c r="CA1401" s="37" t="str">
        <f>IFERROR(VLOOKUP($BY1401,Account_Value!$C$2:$F$2500,4,0),"")</f>
        <v/>
      </c>
      <c r="CB1401" s="43" t="str">
        <f t="shared" si="431"/>
        <v/>
      </c>
      <c r="CC1401" s="122" t="str">
        <f>IF($BZ1401="","",SUM($BZ$2:$BZ1401))</f>
        <v/>
      </c>
      <c r="CD1401" s="43" t="str">
        <f>IF($BZ1401="","",$BU$19*(SUM($BZ$2:$BZ1401)))</f>
        <v/>
      </c>
    </row>
    <row r="1402" spans="1:82">
      <c r="A1402" s="4" t="str">
        <f t="shared" si="432"/>
        <v/>
      </c>
      <c r="B1402" s="21" t="str">
        <f>IF(Investments_Import!A1402="","",Investments_Import!A1402)</f>
        <v/>
      </c>
      <c r="C1402" s="22" t="str">
        <f t="shared" si="425"/>
        <v/>
      </c>
      <c r="D1402" s="51" t="str">
        <f t="shared" si="433"/>
        <v/>
      </c>
      <c r="E1402" s="3" t="str">
        <f>IF(Investments_Import!B1402="","",Investments_Import!B1402)</f>
        <v/>
      </c>
      <c r="F1402" s="54" t="str">
        <f t="shared" si="434"/>
        <v xml:space="preserve"> </v>
      </c>
      <c r="G1402" s="54" t="str">
        <f>IF($B1402="","",COUNTIF($F$2:$F1402,$F1402))</f>
        <v/>
      </c>
      <c r="H1402" s="53" t="str">
        <f t="shared" si="435"/>
        <v xml:space="preserve">  </v>
      </c>
      <c r="I1402" s="3" t="str">
        <f>IF(Investments_Import!C1402="","",Investments_Import!C1402)</f>
        <v/>
      </c>
      <c r="J1402" s="108" t="str">
        <f>IF(Investments_Import!D1402="","",Investments_Import!D1402)</f>
        <v/>
      </c>
      <c r="K1402" s="108" t="str">
        <f t="shared" si="436"/>
        <v/>
      </c>
      <c r="L1402" s="47" t="str">
        <f>IF(Investments_Import!E1402="","",Investments_Import!E1402)</f>
        <v/>
      </c>
      <c r="M1402" s="47" t="str">
        <f t="shared" si="426"/>
        <v/>
      </c>
      <c r="N1402" s="31" t="str">
        <f>IF(Investments_Import!F1402="","",Investments_Import!F1402)</f>
        <v/>
      </c>
      <c r="O1402" s="31" t="str">
        <f t="shared" si="427"/>
        <v/>
      </c>
      <c r="P1402" s="3" t="str">
        <f>IF(Investments_Import!G1402="","",Investments_Import!G1402)</f>
        <v/>
      </c>
      <c r="Q1402" s="3" t="str">
        <f>IF(Investments_Import!H1402="","",Investments_Import!H1402)</f>
        <v/>
      </c>
      <c r="R1402" s="37" t="str">
        <f t="shared" si="428"/>
        <v/>
      </c>
      <c r="S1402" s="37" t="str">
        <f t="shared" si="429"/>
        <v/>
      </c>
      <c r="U1402" s="36" t="str">
        <f>IF(Mining_Import!A1402="","",Mining_Import!A1402)</f>
        <v/>
      </c>
      <c r="V1402" s="22" t="str">
        <f t="shared" si="437"/>
        <v/>
      </c>
      <c r="W1402" s="127" t="str">
        <f t="shared" si="438"/>
        <v/>
      </c>
      <c r="X1402" s="127" t="str">
        <f t="shared" si="439"/>
        <v/>
      </c>
      <c r="Y1402" s="127" t="str">
        <f t="shared" si="440"/>
        <v/>
      </c>
      <c r="Z1402" s="36" t="str">
        <f>IF(Mining_Import!B1402="","",Mining_Import!B1402)</f>
        <v/>
      </c>
      <c r="AA1402" s="184" t="str">
        <f>IF(Mining_Import!$C1402="","",Mining_Import!$C1402)</f>
        <v/>
      </c>
      <c r="AB1402" s="122" t="str">
        <f t="shared" si="441"/>
        <v/>
      </c>
      <c r="AC1402" s="122" t="str">
        <f>IF($Y1402&gt;Dashboard!$Q$19,$AB1402,"")</f>
        <v/>
      </c>
      <c r="AD1402" s="43" t="str">
        <f t="shared" si="442"/>
        <v/>
      </c>
      <c r="AE1402" s="36" t="str">
        <f>IF(Mining_Import!D1402="","",Mining_Import!D1402)</f>
        <v/>
      </c>
      <c r="AF1402" s="36" t="str">
        <f>IF(Mining_Import!E1402="","",Mining_Import!E1402)</f>
        <v/>
      </c>
      <c r="AG1402" s="36" t="str">
        <f>IF(Mining_Import!F1402="","",Mining_Import!F1402)</f>
        <v/>
      </c>
      <c r="AH1402" s="36" t="str">
        <f>IF(Mining_Import!G1402="","",Mining_Import!G1402)</f>
        <v/>
      </c>
      <c r="AI1402" s="36" t="str">
        <f>IF(Mining_Import!H1402="","",Mining_Import!H1402)</f>
        <v/>
      </c>
      <c r="AJ1402" s="36" t="str">
        <f>IF(Mining_Import!I1402="","",Mining_Import!I1402)</f>
        <v/>
      </c>
      <c r="BY1402" s="120" t="str">
        <f t="shared" si="430"/>
        <v/>
      </c>
      <c r="BZ1402" s="184" t="str">
        <f t="shared" si="443"/>
        <v/>
      </c>
      <c r="CA1402" s="37" t="str">
        <f>IFERROR(VLOOKUP($BY1402,Account_Value!$C$2:$F$2500,4,0),"")</f>
        <v/>
      </c>
      <c r="CB1402" s="43" t="str">
        <f t="shared" si="431"/>
        <v/>
      </c>
      <c r="CC1402" s="122" t="str">
        <f>IF($BZ1402="","",SUM($BZ$2:$BZ1402))</f>
        <v/>
      </c>
      <c r="CD1402" s="43" t="str">
        <f>IF($BZ1402="","",$BU$19*(SUM($BZ$2:$BZ1402)))</f>
        <v/>
      </c>
    </row>
    <row r="1403" spans="1:82">
      <c r="A1403" s="4" t="str">
        <f t="shared" si="432"/>
        <v/>
      </c>
      <c r="B1403" s="21" t="str">
        <f>IF(Investments_Import!A1403="","",Investments_Import!A1403)</f>
        <v/>
      </c>
      <c r="C1403" s="22" t="str">
        <f t="shared" si="425"/>
        <v/>
      </c>
      <c r="D1403" s="51" t="str">
        <f t="shared" si="433"/>
        <v/>
      </c>
      <c r="E1403" s="3" t="str">
        <f>IF(Investments_Import!B1403="","",Investments_Import!B1403)</f>
        <v/>
      </c>
      <c r="F1403" s="54" t="str">
        <f t="shared" si="434"/>
        <v xml:space="preserve"> </v>
      </c>
      <c r="G1403" s="54" t="str">
        <f>IF($B1403="","",COUNTIF($F$2:$F1403,$F1403))</f>
        <v/>
      </c>
      <c r="H1403" s="53" t="str">
        <f t="shared" si="435"/>
        <v xml:space="preserve">  </v>
      </c>
      <c r="I1403" s="3" t="str">
        <f>IF(Investments_Import!C1403="","",Investments_Import!C1403)</f>
        <v/>
      </c>
      <c r="J1403" s="108" t="str">
        <f>IF(Investments_Import!D1403="","",Investments_Import!D1403)</f>
        <v/>
      </c>
      <c r="K1403" s="108" t="str">
        <f t="shared" si="436"/>
        <v/>
      </c>
      <c r="L1403" s="47" t="str">
        <f>IF(Investments_Import!E1403="","",Investments_Import!E1403)</f>
        <v/>
      </c>
      <c r="M1403" s="47" t="str">
        <f t="shared" si="426"/>
        <v/>
      </c>
      <c r="N1403" s="31" t="str">
        <f>IF(Investments_Import!F1403="","",Investments_Import!F1403)</f>
        <v/>
      </c>
      <c r="O1403" s="31" t="str">
        <f t="shared" si="427"/>
        <v/>
      </c>
      <c r="P1403" s="3" t="str">
        <f>IF(Investments_Import!G1403="","",Investments_Import!G1403)</f>
        <v/>
      </c>
      <c r="Q1403" s="3" t="str">
        <f>IF(Investments_Import!H1403="","",Investments_Import!H1403)</f>
        <v/>
      </c>
      <c r="R1403" s="37" t="str">
        <f t="shared" si="428"/>
        <v/>
      </c>
      <c r="S1403" s="37" t="str">
        <f t="shared" si="429"/>
        <v/>
      </c>
      <c r="U1403" s="36" t="str">
        <f>IF(Mining_Import!A1403="","",Mining_Import!A1403)</f>
        <v/>
      </c>
      <c r="V1403" s="22" t="str">
        <f t="shared" si="437"/>
        <v/>
      </c>
      <c r="W1403" s="127" t="str">
        <f t="shared" si="438"/>
        <v/>
      </c>
      <c r="X1403" s="127" t="str">
        <f t="shared" si="439"/>
        <v/>
      </c>
      <c r="Y1403" s="127" t="str">
        <f t="shared" si="440"/>
        <v/>
      </c>
      <c r="Z1403" s="36" t="str">
        <f>IF(Mining_Import!B1403="","",Mining_Import!B1403)</f>
        <v/>
      </c>
      <c r="AA1403" s="184" t="str">
        <f>IF(Mining_Import!$C1403="","",Mining_Import!$C1403)</f>
        <v/>
      </c>
      <c r="AB1403" s="122" t="str">
        <f t="shared" si="441"/>
        <v/>
      </c>
      <c r="AC1403" s="122" t="str">
        <f>IF($Y1403&gt;Dashboard!$Q$19,$AB1403,"")</f>
        <v/>
      </c>
      <c r="AD1403" s="43" t="str">
        <f t="shared" si="442"/>
        <v/>
      </c>
      <c r="AE1403" s="36" t="str">
        <f>IF(Mining_Import!D1403="","",Mining_Import!D1403)</f>
        <v/>
      </c>
      <c r="AF1403" s="36" t="str">
        <f>IF(Mining_Import!E1403="","",Mining_Import!E1403)</f>
        <v/>
      </c>
      <c r="AG1403" s="36" t="str">
        <f>IF(Mining_Import!F1403="","",Mining_Import!F1403)</f>
        <v/>
      </c>
      <c r="AH1403" s="36" t="str">
        <f>IF(Mining_Import!G1403="","",Mining_Import!G1403)</f>
        <v/>
      </c>
      <c r="AI1403" s="36" t="str">
        <f>IF(Mining_Import!H1403="","",Mining_Import!H1403)</f>
        <v/>
      </c>
      <c r="AJ1403" s="36" t="str">
        <f>IF(Mining_Import!I1403="","",Mining_Import!I1403)</f>
        <v/>
      </c>
      <c r="BY1403" s="120" t="str">
        <f t="shared" si="430"/>
        <v/>
      </c>
      <c r="BZ1403" s="184" t="str">
        <f t="shared" si="443"/>
        <v/>
      </c>
      <c r="CA1403" s="37" t="str">
        <f>IFERROR(VLOOKUP($BY1403,Account_Value!$C$2:$F$2500,4,0),"")</f>
        <v/>
      </c>
      <c r="CB1403" s="43" t="str">
        <f t="shared" si="431"/>
        <v/>
      </c>
      <c r="CC1403" s="122" t="str">
        <f>IF($BZ1403="","",SUM($BZ$2:$BZ1403))</f>
        <v/>
      </c>
      <c r="CD1403" s="43" t="str">
        <f>IF($BZ1403="","",$BU$19*(SUM($BZ$2:$BZ1403)))</f>
        <v/>
      </c>
    </row>
    <row r="1404" spans="1:82">
      <c r="A1404" s="4" t="str">
        <f t="shared" si="432"/>
        <v/>
      </c>
      <c r="B1404" s="21" t="str">
        <f>IF(Investments_Import!A1404="","",Investments_Import!A1404)</f>
        <v/>
      </c>
      <c r="C1404" s="22" t="str">
        <f t="shared" si="425"/>
        <v/>
      </c>
      <c r="D1404" s="51" t="str">
        <f t="shared" si="433"/>
        <v/>
      </c>
      <c r="E1404" s="3" t="str">
        <f>IF(Investments_Import!B1404="","",Investments_Import!B1404)</f>
        <v/>
      </c>
      <c r="F1404" s="54" t="str">
        <f t="shared" si="434"/>
        <v xml:space="preserve"> </v>
      </c>
      <c r="G1404" s="54" t="str">
        <f>IF($B1404="","",COUNTIF($F$2:$F1404,$F1404))</f>
        <v/>
      </c>
      <c r="H1404" s="53" t="str">
        <f t="shared" si="435"/>
        <v xml:space="preserve">  </v>
      </c>
      <c r="I1404" s="3" t="str">
        <f>IF(Investments_Import!C1404="","",Investments_Import!C1404)</f>
        <v/>
      </c>
      <c r="J1404" s="108" t="str">
        <f>IF(Investments_Import!D1404="","",Investments_Import!D1404)</f>
        <v/>
      </c>
      <c r="K1404" s="108" t="str">
        <f t="shared" si="436"/>
        <v/>
      </c>
      <c r="L1404" s="47" t="str">
        <f>IF(Investments_Import!E1404="","",Investments_Import!E1404)</f>
        <v/>
      </c>
      <c r="M1404" s="47" t="str">
        <f t="shared" si="426"/>
        <v/>
      </c>
      <c r="N1404" s="31" t="str">
        <f>IF(Investments_Import!F1404="","",Investments_Import!F1404)</f>
        <v/>
      </c>
      <c r="O1404" s="31" t="str">
        <f t="shared" si="427"/>
        <v/>
      </c>
      <c r="P1404" s="3" t="str">
        <f>IF(Investments_Import!G1404="","",Investments_Import!G1404)</f>
        <v/>
      </c>
      <c r="Q1404" s="3" t="str">
        <f>IF(Investments_Import!H1404="","",Investments_Import!H1404)</f>
        <v/>
      </c>
      <c r="R1404" s="37" t="str">
        <f t="shared" si="428"/>
        <v/>
      </c>
      <c r="S1404" s="37" t="str">
        <f t="shared" si="429"/>
        <v/>
      </c>
      <c r="U1404" s="36" t="str">
        <f>IF(Mining_Import!A1404="","",Mining_Import!A1404)</f>
        <v/>
      </c>
      <c r="V1404" s="22" t="str">
        <f t="shared" si="437"/>
        <v/>
      </c>
      <c r="W1404" s="127" t="str">
        <f t="shared" si="438"/>
        <v/>
      </c>
      <c r="X1404" s="127" t="str">
        <f t="shared" si="439"/>
        <v/>
      </c>
      <c r="Y1404" s="127" t="str">
        <f t="shared" si="440"/>
        <v/>
      </c>
      <c r="Z1404" s="36" t="str">
        <f>IF(Mining_Import!B1404="","",Mining_Import!B1404)</f>
        <v/>
      </c>
      <c r="AA1404" s="184" t="str">
        <f>IF(Mining_Import!$C1404="","",Mining_Import!$C1404)</f>
        <v/>
      </c>
      <c r="AB1404" s="122" t="str">
        <f t="shared" si="441"/>
        <v/>
      </c>
      <c r="AC1404" s="122" t="str">
        <f>IF($Y1404&gt;Dashboard!$Q$19,$AB1404,"")</f>
        <v/>
      </c>
      <c r="AD1404" s="43" t="str">
        <f t="shared" si="442"/>
        <v/>
      </c>
      <c r="AE1404" s="36" t="str">
        <f>IF(Mining_Import!D1404="","",Mining_Import!D1404)</f>
        <v/>
      </c>
      <c r="AF1404" s="36" t="str">
        <f>IF(Mining_Import!E1404="","",Mining_Import!E1404)</f>
        <v/>
      </c>
      <c r="AG1404" s="36" t="str">
        <f>IF(Mining_Import!F1404="","",Mining_Import!F1404)</f>
        <v/>
      </c>
      <c r="AH1404" s="36" t="str">
        <f>IF(Mining_Import!G1404="","",Mining_Import!G1404)</f>
        <v/>
      </c>
      <c r="AI1404" s="36" t="str">
        <f>IF(Mining_Import!H1404="","",Mining_Import!H1404)</f>
        <v/>
      </c>
      <c r="AJ1404" s="36" t="str">
        <f>IF(Mining_Import!I1404="","",Mining_Import!I1404)</f>
        <v/>
      </c>
      <c r="BY1404" s="120" t="str">
        <f t="shared" si="430"/>
        <v/>
      </c>
      <c r="BZ1404" s="184" t="str">
        <f t="shared" si="443"/>
        <v/>
      </c>
      <c r="CA1404" s="37" t="str">
        <f>IFERROR(VLOOKUP($BY1404,Account_Value!$C$2:$F$2500,4,0),"")</f>
        <v/>
      </c>
      <c r="CB1404" s="43" t="str">
        <f t="shared" si="431"/>
        <v/>
      </c>
      <c r="CC1404" s="122" t="str">
        <f>IF($BZ1404="","",SUM($BZ$2:$BZ1404))</f>
        <v/>
      </c>
      <c r="CD1404" s="43" t="str">
        <f>IF($BZ1404="","",$BU$19*(SUM($BZ$2:$BZ1404)))</f>
        <v/>
      </c>
    </row>
    <row r="1405" spans="1:82">
      <c r="A1405" s="4" t="str">
        <f t="shared" si="432"/>
        <v/>
      </c>
      <c r="B1405" s="21" t="str">
        <f>IF(Investments_Import!A1405="","",Investments_Import!A1405)</f>
        <v/>
      </c>
      <c r="C1405" s="22" t="str">
        <f t="shared" si="425"/>
        <v/>
      </c>
      <c r="D1405" s="51" t="str">
        <f t="shared" si="433"/>
        <v/>
      </c>
      <c r="E1405" s="3" t="str">
        <f>IF(Investments_Import!B1405="","",Investments_Import!B1405)</f>
        <v/>
      </c>
      <c r="F1405" s="54" t="str">
        <f t="shared" si="434"/>
        <v xml:space="preserve"> </v>
      </c>
      <c r="G1405" s="54" t="str">
        <f>IF($B1405="","",COUNTIF($F$2:$F1405,$F1405))</f>
        <v/>
      </c>
      <c r="H1405" s="53" t="str">
        <f t="shared" si="435"/>
        <v xml:space="preserve">  </v>
      </c>
      <c r="I1405" s="3" t="str">
        <f>IF(Investments_Import!C1405="","",Investments_Import!C1405)</f>
        <v/>
      </c>
      <c r="J1405" s="108" t="str">
        <f>IF(Investments_Import!D1405="","",Investments_Import!D1405)</f>
        <v/>
      </c>
      <c r="K1405" s="108" t="str">
        <f t="shared" si="436"/>
        <v/>
      </c>
      <c r="L1405" s="47" t="str">
        <f>IF(Investments_Import!E1405="","",Investments_Import!E1405)</f>
        <v/>
      </c>
      <c r="M1405" s="47" t="str">
        <f t="shared" si="426"/>
        <v/>
      </c>
      <c r="N1405" s="31" t="str">
        <f>IF(Investments_Import!F1405="","",Investments_Import!F1405)</f>
        <v/>
      </c>
      <c r="O1405" s="31" t="str">
        <f t="shared" si="427"/>
        <v/>
      </c>
      <c r="P1405" s="3" t="str">
        <f>IF(Investments_Import!G1405="","",Investments_Import!G1405)</f>
        <v/>
      </c>
      <c r="Q1405" s="3" t="str">
        <f>IF(Investments_Import!H1405="","",Investments_Import!H1405)</f>
        <v/>
      </c>
      <c r="R1405" s="37" t="str">
        <f t="shared" si="428"/>
        <v/>
      </c>
      <c r="S1405" s="37" t="str">
        <f t="shared" si="429"/>
        <v/>
      </c>
      <c r="U1405" s="36" t="str">
        <f>IF(Mining_Import!A1405="","",Mining_Import!A1405)</f>
        <v/>
      </c>
      <c r="V1405" s="22" t="str">
        <f t="shared" si="437"/>
        <v/>
      </c>
      <c r="W1405" s="127" t="str">
        <f t="shared" si="438"/>
        <v/>
      </c>
      <c r="X1405" s="127" t="str">
        <f t="shared" si="439"/>
        <v/>
      </c>
      <c r="Y1405" s="127" t="str">
        <f t="shared" si="440"/>
        <v/>
      </c>
      <c r="Z1405" s="36" t="str">
        <f>IF(Mining_Import!B1405="","",Mining_Import!B1405)</f>
        <v/>
      </c>
      <c r="AA1405" s="184" t="str">
        <f>IF(Mining_Import!$C1405="","",Mining_Import!$C1405)</f>
        <v/>
      </c>
      <c r="AB1405" s="122" t="str">
        <f t="shared" si="441"/>
        <v/>
      </c>
      <c r="AC1405" s="122" t="str">
        <f>IF($Y1405&gt;Dashboard!$Q$19,$AB1405,"")</f>
        <v/>
      </c>
      <c r="AD1405" s="43" t="str">
        <f t="shared" si="442"/>
        <v/>
      </c>
      <c r="AE1405" s="36" t="str">
        <f>IF(Mining_Import!D1405="","",Mining_Import!D1405)</f>
        <v/>
      </c>
      <c r="AF1405" s="36" t="str">
        <f>IF(Mining_Import!E1405="","",Mining_Import!E1405)</f>
        <v/>
      </c>
      <c r="AG1405" s="36" t="str">
        <f>IF(Mining_Import!F1405="","",Mining_Import!F1405)</f>
        <v/>
      </c>
      <c r="AH1405" s="36" t="str">
        <f>IF(Mining_Import!G1405="","",Mining_Import!G1405)</f>
        <v/>
      </c>
      <c r="AI1405" s="36" t="str">
        <f>IF(Mining_Import!H1405="","",Mining_Import!H1405)</f>
        <v/>
      </c>
      <c r="AJ1405" s="36" t="str">
        <f>IF(Mining_Import!I1405="","",Mining_Import!I1405)</f>
        <v/>
      </c>
      <c r="BY1405" s="120" t="str">
        <f t="shared" si="430"/>
        <v/>
      </c>
      <c r="BZ1405" s="184" t="str">
        <f t="shared" si="443"/>
        <v/>
      </c>
      <c r="CA1405" s="37" t="str">
        <f>IFERROR(VLOOKUP($BY1405,Account_Value!$C$2:$F$2500,4,0),"")</f>
        <v/>
      </c>
      <c r="CB1405" s="43" t="str">
        <f t="shared" si="431"/>
        <v/>
      </c>
      <c r="CC1405" s="122" t="str">
        <f>IF($BZ1405="","",SUM($BZ$2:$BZ1405))</f>
        <v/>
      </c>
      <c r="CD1405" s="43" t="str">
        <f>IF($BZ1405="","",$BU$19*(SUM($BZ$2:$BZ1405)))</f>
        <v/>
      </c>
    </row>
    <row r="1406" spans="1:82">
      <c r="A1406" s="4" t="str">
        <f t="shared" si="432"/>
        <v/>
      </c>
      <c r="B1406" s="21" t="str">
        <f>IF(Investments_Import!A1406="","",Investments_Import!A1406)</f>
        <v/>
      </c>
      <c r="C1406" s="22" t="str">
        <f t="shared" si="425"/>
        <v/>
      </c>
      <c r="D1406" s="51" t="str">
        <f t="shared" si="433"/>
        <v/>
      </c>
      <c r="E1406" s="3" t="str">
        <f>IF(Investments_Import!B1406="","",Investments_Import!B1406)</f>
        <v/>
      </c>
      <c r="F1406" s="54" t="str">
        <f t="shared" si="434"/>
        <v xml:space="preserve"> </v>
      </c>
      <c r="G1406" s="54" t="str">
        <f>IF($B1406="","",COUNTIF($F$2:$F1406,$F1406))</f>
        <v/>
      </c>
      <c r="H1406" s="53" t="str">
        <f t="shared" si="435"/>
        <v xml:space="preserve">  </v>
      </c>
      <c r="I1406" s="3" t="str">
        <f>IF(Investments_Import!C1406="","",Investments_Import!C1406)</f>
        <v/>
      </c>
      <c r="J1406" s="108" t="str">
        <f>IF(Investments_Import!D1406="","",Investments_Import!D1406)</f>
        <v/>
      </c>
      <c r="K1406" s="108" t="str">
        <f t="shared" si="436"/>
        <v/>
      </c>
      <c r="L1406" s="47" t="str">
        <f>IF(Investments_Import!E1406="","",Investments_Import!E1406)</f>
        <v/>
      </c>
      <c r="M1406" s="47" t="str">
        <f t="shared" si="426"/>
        <v/>
      </c>
      <c r="N1406" s="31" t="str">
        <f>IF(Investments_Import!F1406="","",Investments_Import!F1406)</f>
        <v/>
      </c>
      <c r="O1406" s="31" t="str">
        <f t="shared" si="427"/>
        <v/>
      </c>
      <c r="P1406" s="3" t="str">
        <f>IF(Investments_Import!G1406="","",Investments_Import!G1406)</f>
        <v/>
      </c>
      <c r="Q1406" s="3" t="str">
        <f>IF(Investments_Import!H1406="","",Investments_Import!H1406)</f>
        <v/>
      </c>
      <c r="R1406" s="37" t="str">
        <f t="shared" si="428"/>
        <v/>
      </c>
      <c r="S1406" s="37" t="str">
        <f t="shared" si="429"/>
        <v/>
      </c>
      <c r="U1406" s="36" t="str">
        <f>IF(Mining_Import!A1406="","",Mining_Import!A1406)</f>
        <v/>
      </c>
      <c r="V1406" s="22" t="str">
        <f t="shared" si="437"/>
        <v/>
      </c>
      <c r="W1406" s="127" t="str">
        <f t="shared" si="438"/>
        <v/>
      </c>
      <c r="X1406" s="127" t="str">
        <f t="shared" si="439"/>
        <v/>
      </c>
      <c r="Y1406" s="127" t="str">
        <f t="shared" si="440"/>
        <v/>
      </c>
      <c r="Z1406" s="36" t="str">
        <f>IF(Mining_Import!B1406="","",Mining_Import!B1406)</f>
        <v/>
      </c>
      <c r="AA1406" s="184" t="str">
        <f>IF(Mining_Import!$C1406="","",Mining_Import!$C1406)</f>
        <v/>
      </c>
      <c r="AB1406" s="122" t="str">
        <f t="shared" si="441"/>
        <v/>
      </c>
      <c r="AC1406" s="122" t="str">
        <f>IF($Y1406&gt;Dashboard!$Q$19,$AB1406,"")</f>
        <v/>
      </c>
      <c r="AD1406" s="43" t="str">
        <f t="shared" si="442"/>
        <v/>
      </c>
      <c r="AE1406" s="36" t="str">
        <f>IF(Mining_Import!D1406="","",Mining_Import!D1406)</f>
        <v/>
      </c>
      <c r="AF1406" s="36" t="str">
        <f>IF(Mining_Import!E1406="","",Mining_Import!E1406)</f>
        <v/>
      </c>
      <c r="AG1406" s="36" t="str">
        <f>IF(Mining_Import!F1406="","",Mining_Import!F1406)</f>
        <v/>
      </c>
      <c r="AH1406" s="36" t="str">
        <f>IF(Mining_Import!G1406="","",Mining_Import!G1406)</f>
        <v/>
      </c>
      <c r="AI1406" s="36" t="str">
        <f>IF(Mining_Import!H1406="","",Mining_Import!H1406)</f>
        <v/>
      </c>
      <c r="AJ1406" s="36" t="str">
        <f>IF(Mining_Import!I1406="","",Mining_Import!I1406)</f>
        <v/>
      </c>
      <c r="BY1406" s="120" t="str">
        <f t="shared" si="430"/>
        <v/>
      </c>
      <c r="BZ1406" s="184" t="str">
        <f t="shared" si="443"/>
        <v/>
      </c>
      <c r="CA1406" s="37" t="str">
        <f>IFERROR(VLOOKUP($BY1406,Account_Value!$C$2:$F$2500,4,0),"")</f>
        <v/>
      </c>
      <c r="CB1406" s="43" t="str">
        <f t="shared" si="431"/>
        <v/>
      </c>
      <c r="CC1406" s="122" t="str">
        <f>IF($BZ1406="","",SUM($BZ$2:$BZ1406))</f>
        <v/>
      </c>
      <c r="CD1406" s="43" t="str">
        <f>IF($BZ1406="","",$BU$19*(SUM($BZ$2:$BZ1406)))</f>
        <v/>
      </c>
    </row>
    <row r="1407" spans="1:82">
      <c r="A1407" s="4" t="str">
        <f t="shared" si="432"/>
        <v/>
      </c>
      <c r="B1407" s="21" t="str">
        <f>IF(Investments_Import!A1407="","",Investments_Import!A1407)</f>
        <v/>
      </c>
      <c r="C1407" s="22" t="str">
        <f t="shared" si="425"/>
        <v/>
      </c>
      <c r="D1407" s="51" t="str">
        <f t="shared" si="433"/>
        <v/>
      </c>
      <c r="E1407" s="3" t="str">
        <f>IF(Investments_Import!B1407="","",Investments_Import!B1407)</f>
        <v/>
      </c>
      <c r="F1407" s="54" t="str">
        <f t="shared" si="434"/>
        <v xml:space="preserve"> </v>
      </c>
      <c r="G1407" s="54" t="str">
        <f>IF($B1407="","",COUNTIF($F$2:$F1407,$F1407))</f>
        <v/>
      </c>
      <c r="H1407" s="53" t="str">
        <f t="shared" si="435"/>
        <v xml:space="preserve">  </v>
      </c>
      <c r="I1407" s="3" t="str">
        <f>IF(Investments_Import!C1407="","",Investments_Import!C1407)</f>
        <v/>
      </c>
      <c r="J1407" s="108" t="str">
        <f>IF(Investments_Import!D1407="","",Investments_Import!D1407)</f>
        <v/>
      </c>
      <c r="K1407" s="108" t="str">
        <f t="shared" si="436"/>
        <v/>
      </c>
      <c r="L1407" s="47" t="str">
        <f>IF(Investments_Import!E1407="","",Investments_Import!E1407)</f>
        <v/>
      </c>
      <c r="M1407" s="47" t="str">
        <f t="shared" si="426"/>
        <v/>
      </c>
      <c r="N1407" s="31" t="str">
        <f>IF(Investments_Import!F1407="","",Investments_Import!F1407)</f>
        <v/>
      </c>
      <c r="O1407" s="31" t="str">
        <f t="shared" si="427"/>
        <v/>
      </c>
      <c r="P1407" s="3" t="str">
        <f>IF(Investments_Import!G1407="","",Investments_Import!G1407)</f>
        <v/>
      </c>
      <c r="Q1407" s="3" t="str">
        <f>IF(Investments_Import!H1407="","",Investments_Import!H1407)</f>
        <v/>
      </c>
      <c r="R1407" s="37" t="str">
        <f t="shared" si="428"/>
        <v/>
      </c>
      <c r="S1407" s="37" t="str">
        <f t="shared" si="429"/>
        <v/>
      </c>
      <c r="U1407" s="36" t="str">
        <f>IF(Mining_Import!A1407="","",Mining_Import!A1407)</f>
        <v/>
      </c>
      <c r="V1407" s="22" t="str">
        <f t="shared" si="437"/>
        <v/>
      </c>
      <c r="W1407" s="127" t="str">
        <f t="shared" si="438"/>
        <v/>
      </c>
      <c r="X1407" s="127" t="str">
        <f t="shared" si="439"/>
        <v/>
      </c>
      <c r="Y1407" s="127" t="str">
        <f t="shared" si="440"/>
        <v/>
      </c>
      <c r="Z1407" s="36" t="str">
        <f>IF(Mining_Import!B1407="","",Mining_Import!B1407)</f>
        <v/>
      </c>
      <c r="AA1407" s="184" t="str">
        <f>IF(Mining_Import!$C1407="","",Mining_Import!$C1407)</f>
        <v/>
      </c>
      <c r="AB1407" s="122" t="str">
        <f t="shared" si="441"/>
        <v/>
      </c>
      <c r="AC1407" s="122" t="str">
        <f>IF($Y1407&gt;Dashboard!$Q$19,$AB1407,"")</f>
        <v/>
      </c>
      <c r="AD1407" s="43" t="str">
        <f t="shared" si="442"/>
        <v/>
      </c>
      <c r="AE1407" s="36" t="str">
        <f>IF(Mining_Import!D1407="","",Mining_Import!D1407)</f>
        <v/>
      </c>
      <c r="AF1407" s="36" t="str">
        <f>IF(Mining_Import!E1407="","",Mining_Import!E1407)</f>
        <v/>
      </c>
      <c r="AG1407" s="36" t="str">
        <f>IF(Mining_Import!F1407="","",Mining_Import!F1407)</f>
        <v/>
      </c>
      <c r="AH1407" s="36" t="str">
        <f>IF(Mining_Import!G1407="","",Mining_Import!G1407)</f>
        <v/>
      </c>
      <c r="AI1407" s="36" t="str">
        <f>IF(Mining_Import!H1407="","",Mining_Import!H1407)</f>
        <v/>
      </c>
      <c r="AJ1407" s="36" t="str">
        <f>IF(Mining_Import!I1407="","",Mining_Import!I1407)</f>
        <v/>
      </c>
      <c r="BY1407" s="120" t="str">
        <f t="shared" si="430"/>
        <v/>
      </c>
      <c r="BZ1407" s="184" t="str">
        <f t="shared" si="443"/>
        <v/>
      </c>
      <c r="CA1407" s="37" t="str">
        <f>IFERROR(VLOOKUP($BY1407,Account_Value!$C$2:$F$2500,4,0),"")</f>
        <v/>
      </c>
      <c r="CB1407" s="43" t="str">
        <f t="shared" si="431"/>
        <v/>
      </c>
      <c r="CC1407" s="122" t="str">
        <f>IF($BZ1407="","",SUM($BZ$2:$BZ1407))</f>
        <v/>
      </c>
      <c r="CD1407" s="43" t="str">
        <f>IF($BZ1407="","",$BU$19*(SUM($BZ$2:$BZ1407)))</f>
        <v/>
      </c>
    </row>
    <row r="1408" spans="1:82">
      <c r="A1408" s="4" t="str">
        <f t="shared" si="432"/>
        <v/>
      </c>
      <c r="B1408" s="21" t="str">
        <f>IF(Investments_Import!A1408="","",Investments_Import!A1408)</f>
        <v/>
      </c>
      <c r="C1408" s="22" t="str">
        <f t="shared" si="425"/>
        <v/>
      </c>
      <c r="D1408" s="51" t="str">
        <f t="shared" si="433"/>
        <v/>
      </c>
      <c r="E1408" s="3" t="str">
        <f>IF(Investments_Import!B1408="","",Investments_Import!B1408)</f>
        <v/>
      </c>
      <c r="F1408" s="54" t="str">
        <f t="shared" si="434"/>
        <v xml:space="preserve"> </v>
      </c>
      <c r="G1408" s="54" t="str">
        <f>IF($B1408="","",COUNTIF($F$2:$F1408,$F1408))</f>
        <v/>
      </c>
      <c r="H1408" s="53" t="str">
        <f t="shared" si="435"/>
        <v xml:space="preserve">  </v>
      </c>
      <c r="I1408" s="3" t="str">
        <f>IF(Investments_Import!C1408="","",Investments_Import!C1408)</f>
        <v/>
      </c>
      <c r="J1408" s="108" t="str">
        <f>IF(Investments_Import!D1408="","",Investments_Import!D1408)</f>
        <v/>
      </c>
      <c r="K1408" s="108" t="str">
        <f t="shared" si="436"/>
        <v/>
      </c>
      <c r="L1408" s="47" t="str">
        <f>IF(Investments_Import!E1408="","",Investments_Import!E1408)</f>
        <v/>
      </c>
      <c r="M1408" s="47" t="str">
        <f t="shared" si="426"/>
        <v/>
      </c>
      <c r="N1408" s="31" t="str">
        <f>IF(Investments_Import!F1408="","",Investments_Import!F1408)</f>
        <v/>
      </c>
      <c r="O1408" s="31" t="str">
        <f t="shared" si="427"/>
        <v/>
      </c>
      <c r="P1408" s="3" t="str">
        <f>IF(Investments_Import!G1408="","",Investments_Import!G1408)</f>
        <v/>
      </c>
      <c r="Q1408" s="3" t="str">
        <f>IF(Investments_Import!H1408="","",Investments_Import!H1408)</f>
        <v/>
      </c>
      <c r="R1408" s="37" t="str">
        <f t="shared" si="428"/>
        <v/>
      </c>
      <c r="S1408" s="37" t="str">
        <f t="shared" si="429"/>
        <v/>
      </c>
      <c r="U1408" s="36" t="str">
        <f>IF(Mining_Import!A1408="","",Mining_Import!A1408)</f>
        <v/>
      </c>
      <c r="V1408" s="22" t="str">
        <f t="shared" si="437"/>
        <v/>
      </c>
      <c r="W1408" s="127" t="str">
        <f t="shared" si="438"/>
        <v/>
      </c>
      <c r="X1408" s="127" t="str">
        <f t="shared" si="439"/>
        <v/>
      </c>
      <c r="Y1408" s="127" t="str">
        <f t="shared" si="440"/>
        <v/>
      </c>
      <c r="Z1408" s="36" t="str">
        <f>IF(Mining_Import!B1408="","",Mining_Import!B1408)</f>
        <v/>
      </c>
      <c r="AA1408" s="184" t="str">
        <f>IF(Mining_Import!$C1408="","",Mining_Import!$C1408)</f>
        <v/>
      </c>
      <c r="AB1408" s="122" t="str">
        <f t="shared" si="441"/>
        <v/>
      </c>
      <c r="AC1408" s="122" t="str">
        <f>IF($Y1408&gt;Dashboard!$Q$19,$AB1408,"")</f>
        <v/>
      </c>
      <c r="AD1408" s="43" t="str">
        <f t="shared" si="442"/>
        <v/>
      </c>
      <c r="AE1408" s="36" t="str">
        <f>IF(Mining_Import!D1408="","",Mining_Import!D1408)</f>
        <v/>
      </c>
      <c r="AF1408" s="36" t="str">
        <f>IF(Mining_Import!E1408="","",Mining_Import!E1408)</f>
        <v/>
      </c>
      <c r="AG1408" s="36" t="str">
        <f>IF(Mining_Import!F1408="","",Mining_Import!F1408)</f>
        <v/>
      </c>
      <c r="AH1408" s="36" t="str">
        <f>IF(Mining_Import!G1408="","",Mining_Import!G1408)</f>
        <v/>
      </c>
      <c r="AI1408" s="36" t="str">
        <f>IF(Mining_Import!H1408="","",Mining_Import!H1408)</f>
        <v/>
      </c>
      <c r="AJ1408" s="36" t="str">
        <f>IF(Mining_Import!I1408="","",Mining_Import!I1408)</f>
        <v/>
      </c>
      <c r="BY1408" s="120" t="str">
        <f t="shared" si="430"/>
        <v/>
      </c>
      <c r="BZ1408" s="184" t="str">
        <f t="shared" si="443"/>
        <v/>
      </c>
      <c r="CA1408" s="37" t="str">
        <f>IFERROR(VLOOKUP($BY1408,Account_Value!$C$2:$F$2500,4,0),"")</f>
        <v/>
      </c>
      <c r="CB1408" s="43" t="str">
        <f t="shared" si="431"/>
        <v/>
      </c>
      <c r="CC1408" s="122" t="str">
        <f>IF($BZ1408="","",SUM($BZ$2:$BZ1408))</f>
        <v/>
      </c>
      <c r="CD1408" s="43" t="str">
        <f>IF($BZ1408="","",$BU$19*(SUM($BZ$2:$BZ1408)))</f>
        <v/>
      </c>
    </row>
    <row r="1409" spans="1:82">
      <c r="A1409" s="4" t="str">
        <f t="shared" si="432"/>
        <v/>
      </c>
      <c r="B1409" s="21" t="str">
        <f>IF(Investments_Import!A1409="","",Investments_Import!A1409)</f>
        <v/>
      </c>
      <c r="C1409" s="22" t="str">
        <f t="shared" si="425"/>
        <v/>
      </c>
      <c r="D1409" s="51" t="str">
        <f t="shared" si="433"/>
        <v/>
      </c>
      <c r="E1409" s="3" t="str">
        <f>IF(Investments_Import!B1409="","",Investments_Import!B1409)</f>
        <v/>
      </c>
      <c r="F1409" s="54" t="str">
        <f t="shared" si="434"/>
        <v xml:space="preserve"> </v>
      </c>
      <c r="G1409" s="54" t="str">
        <f>IF($B1409="","",COUNTIF($F$2:$F1409,$F1409))</f>
        <v/>
      </c>
      <c r="H1409" s="53" t="str">
        <f t="shared" si="435"/>
        <v xml:space="preserve">  </v>
      </c>
      <c r="I1409" s="3" t="str">
        <f>IF(Investments_Import!C1409="","",Investments_Import!C1409)</f>
        <v/>
      </c>
      <c r="J1409" s="108" t="str">
        <f>IF(Investments_Import!D1409="","",Investments_Import!D1409)</f>
        <v/>
      </c>
      <c r="K1409" s="108" t="str">
        <f t="shared" si="436"/>
        <v/>
      </c>
      <c r="L1409" s="47" t="str">
        <f>IF(Investments_Import!E1409="","",Investments_Import!E1409)</f>
        <v/>
      </c>
      <c r="M1409" s="47" t="str">
        <f t="shared" si="426"/>
        <v/>
      </c>
      <c r="N1409" s="31" t="str">
        <f>IF(Investments_Import!F1409="","",Investments_Import!F1409)</f>
        <v/>
      </c>
      <c r="O1409" s="31" t="str">
        <f t="shared" si="427"/>
        <v/>
      </c>
      <c r="P1409" s="3" t="str">
        <f>IF(Investments_Import!G1409="","",Investments_Import!G1409)</f>
        <v/>
      </c>
      <c r="Q1409" s="3" t="str">
        <f>IF(Investments_Import!H1409="","",Investments_Import!H1409)</f>
        <v/>
      </c>
      <c r="R1409" s="37" t="str">
        <f t="shared" si="428"/>
        <v/>
      </c>
      <c r="S1409" s="37" t="str">
        <f t="shared" si="429"/>
        <v/>
      </c>
      <c r="U1409" s="36" t="str">
        <f>IF(Mining_Import!A1409="","",Mining_Import!A1409)</f>
        <v/>
      </c>
      <c r="V1409" s="22" t="str">
        <f t="shared" si="437"/>
        <v/>
      </c>
      <c r="W1409" s="127" t="str">
        <f t="shared" si="438"/>
        <v/>
      </c>
      <c r="X1409" s="127" t="str">
        <f t="shared" si="439"/>
        <v/>
      </c>
      <c r="Y1409" s="127" t="str">
        <f t="shared" si="440"/>
        <v/>
      </c>
      <c r="Z1409" s="36" t="str">
        <f>IF(Mining_Import!B1409="","",Mining_Import!B1409)</f>
        <v/>
      </c>
      <c r="AA1409" s="184" t="str">
        <f>IF(Mining_Import!$C1409="","",Mining_Import!$C1409)</f>
        <v/>
      </c>
      <c r="AB1409" s="122" t="str">
        <f t="shared" si="441"/>
        <v/>
      </c>
      <c r="AC1409" s="122" t="str">
        <f>IF($Y1409&gt;Dashboard!$Q$19,$AB1409,"")</f>
        <v/>
      </c>
      <c r="AD1409" s="43" t="str">
        <f t="shared" si="442"/>
        <v/>
      </c>
      <c r="AE1409" s="36" t="str">
        <f>IF(Mining_Import!D1409="","",Mining_Import!D1409)</f>
        <v/>
      </c>
      <c r="AF1409" s="36" t="str">
        <f>IF(Mining_Import!E1409="","",Mining_Import!E1409)</f>
        <v/>
      </c>
      <c r="AG1409" s="36" t="str">
        <f>IF(Mining_Import!F1409="","",Mining_Import!F1409)</f>
        <v/>
      </c>
      <c r="AH1409" s="36" t="str">
        <f>IF(Mining_Import!G1409="","",Mining_Import!G1409)</f>
        <v/>
      </c>
      <c r="AI1409" s="36" t="str">
        <f>IF(Mining_Import!H1409="","",Mining_Import!H1409)</f>
        <v/>
      </c>
      <c r="AJ1409" s="36" t="str">
        <f>IF(Mining_Import!I1409="","",Mining_Import!I1409)</f>
        <v/>
      </c>
      <c r="BY1409" s="120" t="str">
        <f t="shared" si="430"/>
        <v/>
      </c>
      <c r="BZ1409" s="184" t="str">
        <f t="shared" si="443"/>
        <v/>
      </c>
      <c r="CA1409" s="37" t="str">
        <f>IFERROR(VLOOKUP($BY1409,Account_Value!$C$2:$F$2500,4,0),"")</f>
        <v/>
      </c>
      <c r="CB1409" s="43" t="str">
        <f t="shared" si="431"/>
        <v/>
      </c>
      <c r="CC1409" s="122" t="str">
        <f>IF($BZ1409="","",SUM($BZ$2:$BZ1409))</f>
        <v/>
      </c>
      <c r="CD1409" s="43" t="str">
        <f>IF($BZ1409="","",$BU$19*(SUM($BZ$2:$BZ1409)))</f>
        <v/>
      </c>
    </row>
    <row r="1410" spans="1:82">
      <c r="A1410" s="4" t="str">
        <f t="shared" si="432"/>
        <v/>
      </c>
      <c r="B1410" s="21" t="str">
        <f>IF(Investments_Import!A1410="","",Investments_Import!A1410)</f>
        <v/>
      </c>
      <c r="C1410" s="22" t="str">
        <f t="shared" ref="C1410:C1473" si="444">IF(B1410="","",B1410*1)</f>
        <v/>
      </c>
      <c r="D1410" s="51" t="str">
        <f t="shared" si="433"/>
        <v/>
      </c>
      <c r="E1410" s="3" t="str">
        <f>IF(Investments_Import!B1410="","",Investments_Import!B1410)</f>
        <v/>
      </c>
      <c r="F1410" s="54" t="str">
        <f t="shared" si="434"/>
        <v xml:space="preserve"> </v>
      </c>
      <c r="G1410" s="54" t="str">
        <f>IF($B1410="","",COUNTIF($F$2:$F1410,$F1410))</f>
        <v/>
      </c>
      <c r="H1410" s="53" t="str">
        <f t="shared" si="435"/>
        <v xml:space="preserve">  </v>
      </c>
      <c r="I1410" s="3" t="str">
        <f>IF(Investments_Import!C1410="","",Investments_Import!C1410)</f>
        <v/>
      </c>
      <c r="J1410" s="108" t="str">
        <f>IF(Investments_Import!D1410="","",Investments_Import!D1410)</f>
        <v/>
      </c>
      <c r="K1410" s="108" t="str">
        <f t="shared" si="436"/>
        <v/>
      </c>
      <c r="L1410" s="47" t="str">
        <f>IF(Investments_Import!E1410="","",Investments_Import!E1410)</f>
        <v/>
      </c>
      <c r="M1410" s="47" t="str">
        <f t="shared" ref="M1410:M1473" si="445">IF($L1410="","",$L1410*1)</f>
        <v/>
      </c>
      <c r="N1410" s="31" t="str">
        <f>IF(Investments_Import!F1410="","",Investments_Import!F1410)</f>
        <v/>
      </c>
      <c r="O1410" s="31" t="str">
        <f t="shared" ref="O1410:O1473" si="446">IF($N1410="","",$N1410*1)</f>
        <v/>
      </c>
      <c r="P1410" s="3" t="str">
        <f>IF(Investments_Import!G1410="","",Investments_Import!G1410)</f>
        <v/>
      </c>
      <c r="Q1410" s="3" t="str">
        <f>IF(Investments_Import!H1410="","",Investments_Import!H1410)</f>
        <v/>
      </c>
      <c r="R1410" s="37" t="str">
        <f t="shared" ref="R1410:R1473" si="447">IF($Q1410="","",IF($Q1410="USD",$P1410,$P1410*$J1410))</f>
        <v/>
      </c>
      <c r="S1410" s="37" t="str">
        <f t="shared" ref="S1410:S1473" si="448">IF($R1410="","",$R1410*1)</f>
        <v/>
      </c>
      <c r="U1410" s="36" t="str">
        <f>IF(Mining_Import!A1410="","",Mining_Import!A1410)</f>
        <v/>
      </c>
      <c r="V1410" s="22" t="str">
        <f t="shared" si="437"/>
        <v/>
      </c>
      <c r="W1410" s="127" t="str">
        <f t="shared" si="438"/>
        <v/>
      </c>
      <c r="X1410" s="127" t="str">
        <f t="shared" si="439"/>
        <v/>
      </c>
      <c r="Y1410" s="127" t="str">
        <f t="shared" si="440"/>
        <v/>
      </c>
      <c r="Z1410" s="36" t="str">
        <f>IF(Mining_Import!B1410="","",Mining_Import!B1410)</f>
        <v/>
      </c>
      <c r="AA1410" s="184" t="str">
        <f>IF(Mining_Import!$C1410="","",Mining_Import!$C1410)</f>
        <v/>
      </c>
      <c r="AB1410" s="122" t="str">
        <f t="shared" si="441"/>
        <v/>
      </c>
      <c r="AC1410" s="122" t="str">
        <f>IF($Y1410&gt;Dashboard!$Q$19,$AB1410,"")</f>
        <v/>
      </c>
      <c r="AD1410" s="43" t="str">
        <f t="shared" si="442"/>
        <v/>
      </c>
      <c r="AE1410" s="36" t="str">
        <f>IF(Mining_Import!D1410="","",Mining_Import!D1410)</f>
        <v/>
      </c>
      <c r="AF1410" s="36" t="str">
        <f>IF(Mining_Import!E1410="","",Mining_Import!E1410)</f>
        <v/>
      </c>
      <c r="AG1410" s="36" t="str">
        <f>IF(Mining_Import!F1410="","",Mining_Import!F1410)</f>
        <v/>
      </c>
      <c r="AH1410" s="36" t="str">
        <f>IF(Mining_Import!G1410="","",Mining_Import!G1410)</f>
        <v/>
      </c>
      <c r="AI1410" s="36" t="str">
        <f>IF(Mining_Import!H1410="","",Mining_Import!H1410)</f>
        <v/>
      </c>
      <c r="AJ1410" s="36" t="str">
        <f>IF(Mining_Import!I1410="","",Mining_Import!I1410)</f>
        <v/>
      </c>
      <c r="BY1410" s="120" t="str">
        <f t="shared" ref="BY1410:BY1473" si="449">Y1410</f>
        <v/>
      </c>
      <c r="BZ1410" s="184" t="str">
        <f t="shared" si="443"/>
        <v/>
      </c>
      <c r="CA1410" s="37" t="str">
        <f>IFERROR(VLOOKUP($BY1410,Account_Value!$C$2:$F$2500,4,0),"")</f>
        <v/>
      </c>
      <c r="CB1410" s="43" t="str">
        <f t="shared" ref="CB1410:CB1473" si="450">IF(BZ1410="","",BZ1410*CA1410)</f>
        <v/>
      </c>
      <c r="CC1410" s="122" t="str">
        <f>IF($BZ1410="","",SUM($BZ$2:$BZ1410))</f>
        <v/>
      </c>
      <c r="CD1410" s="43" t="str">
        <f>IF($BZ1410="","",$BU$19*(SUM($BZ$2:$BZ1410)))</f>
        <v/>
      </c>
    </row>
    <row r="1411" spans="1:82">
      <c r="A1411" s="4" t="str">
        <f t="shared" ref="A1411:A1474" si="451">IF($B1411="","",$A1410+1)</f>
        <v/>
      </c>
      <c r="B1411" s="21" t="str">
        <f>IF(Investments_Import!A1411="","",Investments_Import!A1411)</f>
        <v/>
      </c>
      <c r="C1411" s="22" t="str">
        <f t="shared" si="444"/>
        <v/>
      </c>
      <c r="D1411" s="51" t="str">
        <f t="shared" ref="D1411:D1474" si="452">$C1411</f>
        <v/>
      </c>
      <c r="E1411" s="3" t="str">
        <f>IF(Investments_Import!B1411="","",Investments_Import!B1411)</f>
        <v/>
      </c>
      <c r="F1411" s="54" t="str">
        <f t="shared" ref="F1411:F1474" si="453">CONCATENATE(TEXT($D1411,"dd-mmm-yyyy")," ",$E1411)</f>
        <v xml:space="preserve"> </v>
      </c>
      <c r="G1411" s="54" t="str">
        <f>IF($B1411="","",COUNTIF($F$2:$F1411,$F1411))</f>
        <v/>
      </c>
      <c r="H1411" s="53" t="str">
        <f t="shared" ref="H1411:H1474" si="454">CONCATENATE(TEXT($D1411,"dd-mmm-yyyy")," ",$E1411," ",$G1411)</f>
        <v xml:space="preserve">  </v>
      </c>
      <c r="I1411" s="3" t="str">
        <f>IF(Investments_Import!C1411="","",Investments_Import!C1411)</f>
        <v/>
      </c>
      <c r="J1411" s="108" t="str">
        <f>IF(Investments_Import!D1411="","",Investments_Import!D1411)</f>
        <v/>
      </c>
      <c r="K1411" s="108" t="str">
        <f t="shared" ref="K1411:K1474" si="455">IF($B1411="","",$J1411*1)</f>
        <v/>
      </c>
      <c r="L1411" s="47" t="str">
        <f>IF(Investments_Import!E1411="","",Investments_Import!E1411)</f>
        <v/>
      </c>
      <c r="M1411" s="47" t="str">
        <f t="shared" si="445"/>
        <v/>
      </c>
      <c r="N1411" s="31" t="str">
        <f>IF(Investments_Import!F1411="","",Investments_Import!F1411)</f>
        <v/>
      </c>
      <c r="O1411" s="31" t="str">
        <f t="shared" si="446"/>
        <v/>
      </c>
      <c r="P1411" s="3" t="str">
        <f>IF(Investments_Import!G1411="","",Investments_Import!G1411)</f>
        <v/>
      </c>
      <c r="Q1411" s="3" t="str">
        <f>IF(Investments_Import!H1411="","",Investments_Import!H1411)</f>
        <v/>
      </c>
      <c r="R1411" s="37" t="str">
        <f t="shared" si="447"/>
        <v/>
      </c>
      <c r="S1411" s="37" t="str">
        <f t="shared" si="448"/>
        <v/>
      </c>
      <c r="U1411" s="36" t="str">
        <f>IF(Mining_Import!A1411="","",Mining_Import!A1411)</f>
        <v/>
      </c>
      <c r="V1411" s="22" t="str">
        <f t="shared" ref="V1411:V1474" si="456">IF(U1411="","",U1411*1)</f>
        <v/>
      </c>
      <c r="W1411" s="127" t="str">
        <f t="shared" ref="W1411:W1474" si="457">V1411</f>
        <v/>
      </c>
      <c r="X1411" s="127" t="str">
        <f t="shared" ref="X1411:X1474" si="458">IFERROR(INT($W1411),"")</f>
        <v/>
      </c>
      <c r="Y1411" s="127" t="str">
        <f t="shared" ref="Y1411:Y1474" si="459">$X1411</f>
        <v/>
      </c>
      <c r="Z1411" s="36" t="str">
        <f>IF(Mining_Import!B1411="","",Mining_Import!B1411)</f>
        <v/>
      </c>
      <c r="AA1411" s="184" t="str">
        <f>IF(Mining_Import!$C1411="","",Mining_Import!$C1411)</f>
        <v/>
      </c>
      <c r="AB1411" s="122" t="str">
        <f t="shared" ref="AB1411:AB1474" si="460">IFERROR($AA1411*1,"")</f>
        <v/>
      </c>
      <c r="AC1411" s="122" t="str">
        <f>IF($Y1411&gt;Dashboard!$Q$19,$AB1411,"")</f>
        <v/>
      </c>
      <c r="AD1411" s="43" t="str">
        <f t="shared" ref="AD1411:AD1474" si="461">IFERROR($AB1411*$BU$19,"")</f>
        <v/>
      </c>
      <c r="AE1411" s="36" t="str">
        <f>IF(Mining_Import!D1411="","",Mining_Import!D1411)</f>
        <v/>
      </c>
      <c r="AF1411" s="36" t="str">
        <f>IF(Mining_Import!E1411="","",Mining_Import!E1411)</f>
        <v/>
      </c>
      <c r="AG1411" s="36" t="str">
        <f>IF(Mining_Import!F1411="","",Mining_Import!F1411)</f>
        <v/>
      </c>
      <c r="AH1411" s="36" t="str">
        <f>IF(Mining_Import!G1411="","",Mining_Import!G1411)</f>
        <v/>
      </c>
      <c r="AI1411" s="36" t="str">
        <f>IF(Mining_Import!H1411="","",Mining_Import!H1411)</f>
        <v/>
      </c>
      <c r="AJ1411" s="36" t="str">
        <f>IF(Mining_Import!I1411="","",Mining_Import!I1411)</f>
        <v/>
      </c>
      <c r="BY1411" s="120" t="str">
        <f t="shared" si="449"/>
        <v/>
      </c>
      <c r="BZ1411" s="184" t="str">
        <f t="shared" ref="BZ1411:BZ1474" si="462">AB1411</f>
        <v/>
      </c>
      <c r="CA1411" s="37" t="str">
        <f>IFERROR(VLOOKUP($BY1411,Account_Value!$C$2:$F$2500,4,0),"")</f>
        <v/>
      </c>
      <c r="CB1411" s="43" t="str">
        <f t="shared" si="450"/>
        <v/>
      </c>
      <c r="CC1411" s="122" t="str">
        <f>IF($BZ1411="","",SUM($BZ$2:$BZ1411))</f>
        <v/>
      </c>
      <c r="CD1411" s="43" t="str">
        <f>IF($BZ1411="","",$BU$19*(SUM($BZ$2:$BZ1411)))</f>
        <v/>
      </c>
    </row>
    <row r="1412" spans="1:82">
      <c r="A1412" s="4" t="str">
        <f t="shared" si="451"/>
        <v/>
      </c>
      <c r="B1412" s="21" t="str">
        <f>IF(Investments_Import!A1412="","",Investments_Import!A1412)</f>
        <v/>
      </c>
      <c r="C1412" s="22" t="str">
        <f t="shared" si="444"/>
        <v/>
      </c>
      <c r="D1412" s="51" t="str">
        <f t="shared" si="452"/>
        <v/>
      </c>
      <c r="E1412" s="3" t="str">
        <f>IF(Investments_Import!B1412="","",Investments_Import!B1412)</f>
        <v/>
      </c>
      <c r="F1412" s="54" t="str">
        <f t="shared" si="453"/>
        <v xml:space="preserve"> </v>
      </c>
      <c r="G1412" s="54" t="str">
        <f>IF($B1412="","",COUNTIF($F$2:$F1412,$F1412))</f>
        <v/>
      </c>
      <c r="H1412" s="53" t="str">
        <f t="shared" si="454"/>
        <v xml:space="preserve">  </v>
      </c>
      <c r="I1412" s="3" t="str">
        <f>IF(Investments_Import!C1412="","",Investments_Import!C1412)</f>
        <v/>
      </c>
      <c r="J1412" s="108" t="str">
        <f>IF(Investments_Import!D1412="","",Investments_Import!D1412)</f>
        <v/>
      </c>
      <c r="K1412" s="108" t="str">
        <f t="shared" si="455"/>
        <v/>
      </c>
      <c r="L1412" s="47" t="str">
        <f>IF(Investments_Import!E1412="","",Investments_Import!E1412)</f>
        <v/>
      </c>
      <c r="M1412" s="47" t="str">
        <f t="shared" si="445"/>
        <v/>
      </c>
      <c r="N1412" s="31" t="str">
        <f>IF(Investments_Import!F1412="","",Investments_Import!F1412)</f>
        <v/>
      </c>
      <c r="O1412" s="31" t="str">
        <f t="shared" si="446"/>
        <v/>
      </c>
      <c r="P1412" s="3" t="str">
        <f>IF(Investments_Import!G1412="","",Investments_Import!G1412)</f>
        <v/>
      </c>
      <c r="Q1412" s="3" t="str">
        <f>IF(Investments_Import!H1412="","",Investments_Import!H1412)</f>
        <v/>
      </c>
      <c r="R1412" s="37" t="str">
        <f t="shared" si="447"/>
        <v/>
      </c>
      <c r="S1412" s="37" t="str">
        <f t="shared" si="448"/>
        <v/>
      </c>
      <c r="U1412" s="36" t="str">
        <f>IF(Mining_Import!A1412="","",Mining_Import!A1412)</f>
        <v/>
      </c>
      <c r="V1412" s="22" t="str">
        <f t="shared" si="456"/>
        <v/>
      </c>
      <c r="W1412" s="127" t="str">
        <f t="shared" si="457"/>
        <v/>
      </c>
      <c r="X1412" s="127" t="str">
        <f t="shared" si="458"/>
        <v/>
      </c>
      <c r="Y1412" s="127" t="str">
        <f t="shared" si="459"/>
        <v/>
      </c>
      <c r="Z1412" s="36" t="str">
        <f>IF(Mining_Import!B1412="","",Mining_Import!B1412)</f>
        <v/>
      </c>
      <c r="AA1412" s="184" t="str">
        <f>IF(Mining_Import!$C1412="","",Mining_Import!$C1412)</f>
        <v/>
      </c>
      <c r="AB1412" s="122" t="str">
        <f t="shared" si="460"/>
        <v/>
      </c>
      <c r="AC1412" s="122" t="str">
        <f>IF($Y1412&gt;Dashboard!$Q$19,$AB1412,"")</f>
        <v/>
      </c>
      <c r="AD1412" s="43" t="str">
        <f t="shared" si="461"/>
        <v/>
      </c>
      <c r="AE1412" s="36" t="str">
        <f>IF(Mining_Import!D1412="","",Mining_Import!D1412)</f>
        <v/>
      </c>
      <c r="AF1412" s="36" t="str">
        <f>IF(Mining_Import!E1412="","",Mining_Import!E1412)</f>
        <v/>
      </c>
      <c r="AG1412" s="36" t="str">
        <f>IF(Mining_Import!F1412="","",Mining_Import!F1412)</f>
        <v/>
      </c>
      <c r="AH1412" s="36" t="str">
        <f>IF(Mining_Import!G1412="","",Mining_Import!G1412)</f>
        <v/>
      </c>
      <c r="AI1412" s="36" t="str">
        <f>IF(Mining_Import!H1412="","",Mining_Import!H1412)</f>
        <v/>
      </c>
      <c r="AJ1412" s="36" t="str">
        <f>IF(Mining_Import!I1412="","",Mining_Import!I1412)</f>
        <v/>
      </c>
      <c r="BY1412" s="120" t="str">
        <f t="shared" si="449"/>
        <v/>
      </c>
      <c r="BZ1412" s="184" t="str">
        <f t="shared" si="462"/>
        <v/>
      </c>
      <c r="CA1412" s="37" t="str">
        <f>IFERROR(VLOOKUP($BY1412,Account_Value!$C$2:$F$2500,4,0),"")</f>
        <v/>
      </c>
      <c r="CB1412" s="43" t="str">
        <f t="shared" si="450"/>
        <v/>
      </c>
      <c r="CC1412" s="122" t="str">
        <f>IF($BZ1412="","",SUM($BZ$2:$BZ1412))</f>
        <v/>
      </c>
      <c r="CD1412" s="43" t="str">
        <f>IF($BZ1412="","",$BU$19*(SUM($BZ$2:$BZ1412)))</f>
        <v/>
      </c>
    </row>
    <row r="1413" spans="1:82">
      <c r="A1413" s="4" t="str">
        <f t="shared" si="451"/>
        <v/>
      </c>
      <c r="B1413" s="21" t="str">
        <f>IF(Investments_Import!A1413="","",Investments_Import!A1413)</f>
        <v/>
      </c>
      <c r="C1413" s="22" t="str">
        <f t="shared" si="444"/>
        <v/>
      </c>
      <c r="D1413" s="51" t="str">
        <f t="shared" si="452"/>
        <v/>
      </c>
      <c r="E1413" s="3" t="str">
        <f>IF(Investments_Import!B1413="","",Investments_Import!B1413)</f>
        <v/>
      </c>
      <c r="F1413" s="54" t="str">
        <f t="shared" si="453"/>
        <v xml:space="preserve"> </v>
      </c>
      <c r="G1413" s="54" t="str">
        <f>IF($B1413="","",COUNTIF($F$2:$F1413,$F1413))</f>
        <v/>
      </c>
      <c r="H1413" s="53" t="str">
        <f t="shared" si="454"/>
        <v xml:space="preserve">  </v>
      </c>
      <c r="I1413" s="3" t="str">
        <f>IF(Investments_Import!C1413="","",Investments_Import!C1413)</f>
        <v/>
      </c>
      <c r="J1413" s="108" t="str">
        <f>IF(Investments_Import!D1413="","",Investments_Import!D1413)</f>
        <v/>
      </c>
      <c r="K1413" s="108" t="str">
        <f t="shared" si="455"/>
        <v/>
      </c>
      <c r="L1413" s="47" t="str">
        <f>IF(Investments_Import!E1413="","",Investments_Import!E1413)</f>
        <v/>
      </c>
      <c r="M1413" s="47" t="str">
        <f t="shared" si="445"/>
        <v/>
      </c>
      <c r="N1413" s="31" t="str">
        <f>IF(Investments_Import!F1413="","",Investments_Import!F1413)</f>
        <v/>
      </c>
      <c r="O1413" s="31" t="str">
        <f t="shared" si="446"/>
        <v/>
      </c>
      <c r="P1413" s="3" t="str">
        <f>IF(Investments_Import!G1413="","",Investments_Import!G1413)</f>
        <v/>
      </c>
      <c r="Q1413" s="3" t="str">
        <f>IF(Investments_Import!H1413="","",Investments_Import!H1413)</f>
        <v/>
      </c>
      <c r="R1413" s="37" t="str">
        <f t="shared" si="447"/>
        <v/>
      </c>
      <c r="S1413" s="37" t="str">
        <f t="shared" si="448"/>
        <v/>
      </c>
      <c r="U1413" s="36" t="str">
        <f>IF(Mining_Import!A1413="","",Mining_Import!A1413)</f>
        <v/>
      </c>
      <c r="V1413" s="22" t="str">
        <f t="shared" si="456"/>
        <v/>
      </c>
      <c r="W1413" s="127" t="str">
        <f t="shared" si="457"/>
        <v/>
      </c>
      <c r="X1413" s="127" t="str">
        <f t="shared" si="458"/>
        <v/>
      </c>
      <c r="Y1413" s="127" t="str">
        <f t="shared" si="459"/>
        <v/>
      </c>
      <c r="Z1413" s="36" t="str">
        <f>IF(Mining_Import!B1413="","",Mining_Import!B1413)</f>
        <v/>
      </c>
      <c r="AA1413" s="184" t="str">
        <f>IF(Mining_Import!$C1413="","",Mining_Import!$C1413)</f>
        <v/>
      </c>
      <c r="AB1413" s="122" t="str">
        <f t="shared" si="460"/>
        <v/>
      </c>
      <c r="AC1413" s="122" t="str">
        <f>IF($Y1413&gt;Dashboard!$Q$19,$AB1413,"")</f>
        <v/>
      </c>
      <c r="AD1413" s="43" t="str">
        <f t="shared" si="461"/>
        <v/>
      </c>
      <c r="AE1413" s="36" t="str">
        <f>IF(Mining_Import!D1413="","",Mining_Import!D1413)</f>
        <v/>
      </c>
      <c r="AF1413" s="36" t="str">
        <f>IF(Mining_Import!E1413="","",Mining_Import!E1413)</f>
        <v/>
      </c>
      <c r="AG1413" s="36" t="str">
        <f>IF(Mining_Import!F1413="","",Mining_Import!F1413)</f>
        <v/>
      </c>
      <c r="AH1413" s="36" t="str">
        <f>IF(Mining_Import!G1413="","",Mining_Import!G1413)</f>
        <v/>
      </c>
      <c r="AI1413" s="36" t="str">
        <f>IF(Mining_Import!H1413="","",Mining_Import!H1413)</f>
        <v/>
      </c>
      <c r="AJ1413" s="36" t="str">
        <f>IF(Mining_Import!I1413="","",Mining_Import!I1413)</f>
        <v/>
      </c>
      <c r="BY1413" s="120" t="str">
        <f t="shared" si="449"/>
        <v/>
      </c>
      <c r="BZ1413" s="184" t="str">
        <f t="shared" si="462"/>
        <v/>
      </c>
      <c r="CA1413" s="37" t="str">
        <f>IFERROR(VLOOKUP($BY1413,Account_Value!$C$2:$F$2500,4,0),"")</f>
        <v/>
      </c>
      <c r="CB1413" s="43" t="str">
        <f t="shared" si="450"/>
        <v/>
      </c>
      <c r="CC1413" s="122" t="str">
        <f>IF($BZ1413="","",SUM($BZ$2:$BZ1413))</f>
        <v/>
      </c>
      <c r="CD1413" s="43" t="str">
        <f>IF($BZ1413="","",$BU$19*(SUM($BZ$2:$BZ1413)))</f>
        <v/>
      </c>
    </row>
    <row r="1414" spans="1:82">
      <c r="A1414" s="4" t="str">
        <f t="shared" si="451"/>
        <v/>
      </c>
      <c r="B1414" s="21" t="str">
        <f>IF(Investments_Import!A1414="","",Investments_Import!A1414)</f>
        <v/>
      </c>
      <c r="C1414" s="22" t="str">
        <f t="shared" si="444"/>
        <v/>
      </c>
      <c r="D1414" s="51" t="str">
        <f t="shared" si="452"/>
        <v/>
      </c>
      <c r="E1414" s="3" t="str">
        <f>IF(Investments_Import!B1414="","",Investments_Import!B1414)</f>
        <v/>
      </c>
      <c r="F1414" s="54" t="str">
        <f t="shared" si="453"/>
        <v xml:space="preserve"> </v>
      </c>
      <c r="G1414" s="54" t="str">
        <f>IF($B1414="","",COUNTIF($F$2:$F1414,$F1414))</f>
        <v/>
      </c>
      <c r="H1414" s="53" t="str">
        <f t="shared" si="454"/>
        <v xml:space="preserve">  </v>
      </c>
      <c r="I1414" s="3" t="str">
        <f>IF(Investments_Import!C1414="","",Investments_Import!C1414)</f>
        <v/>
      </c>
      <c r="J1414" s="108" t="str">
        <f>IF(Investments_Import!D1414="","",Investments_Import!D1414)</f>
        <v/>
      </c>
      <c r="K1414" s="108" t="str">
        <f t="shared" si="455"/>
        <v/>
      </c>
      <c r="L1414" s="47" t="str">
        <f>IF(Investments_Import!E1414="","",Investments_Import!E1414)</f>
        <v/>
      </c>
      <c r="M1414" s="47" t="str">
        <f t="shared" si="445"/>
        <v/>
      </c>
      <c r="N1414" s="31" t="str">
        <f>IF(Investments_Import!F1414="","",Investments_Import!F1414)</f>
        <v/>
      </c>
      <c r="O1414" s="31" t="str">
        <f t="shared" si="446"/>
        <v/>
      </c>
      <c r="P1414" s="3" t="str">
        <f>IF(Investments_Import!G1414="","",Investments_Import!G1414)</f>
        <v/>
      </c>
      <c r="Q1414" s="3" t="str">
        <f>IF(Investments_Import!H1414="","",Investments_Import!H1414)</f>
        <v/>
      </c>
      <c r="R1414" s="37" t="str">
        <f t="shared" si="447"/>
        <v/>
      </c>
      <c r="S1414" s="37" t="str">
        <f t="shared" si="448"/>
        <v/>
      </c>
      <c r="U1414" s="36" t="str">
        <f>IF(Mining_Import!A1414="","",Mining_Import!A1414)</f>
        <v/>
      </c>
      <c r="V1414" s="22" t="str">
        <f t="shared" si="456"/>
        <v/>
      </c>
      <c r="W1414" s="127" t="str">
        <f t="shared" si="457"/>
        <v/>
      </c>
      <c r="X1414" s="127" t="str">
        <f t="shared" si="458"/>
        <v/>
      </c>
      <c r="Y1414" s="127" t="str">
        <f t="shared" si="459"/>
        <v/>
      </c>
      <c r="Z1414" s="36" t="str">
        <f>IF(Mining_Import!B1414="","",Mining_Import!B1414)</f>
        <v/>
      </c>
      <c r="AA1414" s="184" t="str">
        <f>IF(Mining_Import!$C1414="","",Mining_Import!$C1414)</f>
        <v/>
      </c>
      <c r="AB1414" s="122" t="str">
        <f t="shared" si="460"/>
        <v/>
      </c>
      <c r="AC1414" s="122" t="str">
        <f>IF($Y1414&gt;Dashboard!$Q$19,$AB1414,"")</f>
        <v/>
      </c>
      <c r="AD1414" s="43" t="str">
        <f t="shared" si="461"/>
        <v/>
      </c>
      <c r="AE1414" s="36" t="str">
        <f>IF(Mining_Import!D1414="","",Mining_Import!D1414)</f>
        <v/>
      </c>
      <c r="AF1414" s="36" t="str">
        <f>IF(Mining_Import!E1414="","",Mining_Import!E1414)</f>
        <v/>
      </c>
      <c r="AG1414" s="36" t="str">
        <f>IF(Mining_Import!F1414="","",Mining_Import!F1414)</f>
        <v/>
      </c>
      <c r="AH1414" s="36" t="str">
        <f>IF(Mining_Import!G1414="","",Mining_Import!G1414)</f>
        <v/>
      </c>
      <c r="AI1414" s="36" t="str">
        <f>IF(Mining_Import!H1414="","",Mining_Import!H1414)</f>
        <v/>
      </c>
      <c r="AJ1414" s="36" t="str">
        <f>IF(Mining_Import!I1414="","",Mining_Import!I1414)</f>
        <v/>
      </c>
      <c r="BY1414" s="120" t="str">
        <f t="shared" si="449"/>
        <v/>
      </c>
      <c r="BZ1414" s="184" t="str">
        <f t="shared" si="462"/>
        <v/>
      </c>
      <c r="CA1414" s="37" t="str">
        <f>IFERROR(VLOOKUP($BY1414,Account_Value!$C$2:$F$2500,4,0),"")</f>
        <v/>
      </c>
      <c r="CB1414" s="43" t="str">
        <f t="shared" si="450"/>
        <v/>
      </c>
      <c r="CC1414" s="122" t="str">
        <f>IF($BZ1414="","",SUM($BZ$2:$BZ1414))</f>
        <v/>
      </c>
      <c r="CD1414" s="43" t="str">
        <f>IF($BZ1414="","",$BU$19*(SUM($BZ$2:$BZ1414)))</f>
        <v/>
      </c>
    </row>
    <row r="1415" spans="1:82">
      <c r="A1415" s="4" t="str">
        <f t="shared" si="451"/>
        <v/>
      </c>
      <c r="B1415" s="21" t="str">
        <f>IF(Investments_Import!A1415="","",Investments_Import!A1415)</f>
        <v/>
      </c>
      <c r="C1415" s="22" t="str">
        <f t="shared" si="444"/>
        <v/>
      </c>
      <c r="D1415" s="51" t="str">
        <f t="shared" si="452"/>
        <v/>
      </c>
      <c r="E1415" s="3" t="str">
        <f>IF(Investments_Import!B1415="","",Investments_Import!B1415)</f>
        <v/>
      </c>
      <c r="F1415" s="54" t="str">
        <f t="shared" si="453"/>
        <v xml:space="preserve"> </v>
      </c>
      <c r="G1415" s="54" t="str">
        <f>IF($B1415="","",COUNTIF($F$2:$F1415,$F1415))</f>
        <v/>
      </c>
      <c r="H1415" s="53" t="str">
        <f t="shared" si="454"/>
        <v xml:space="preserve">  </v>
      </c>
      <c r="I1415" s="3" t="str">
        <f>IF(Investments_Import!C1415="","",Investments_Import!C1415)</f>
        <v/>
      </c>
      <c r="J1415" s="108" t="str">
        <f>IF(Investments_Import!D1415="","",Investments_Import!D1415)</f>
        <v/>
      </c>
      <c r="K1415" s="108" t="str">
        <f t="shared" si="455"/>
        <v/>
      </c>
      <c r="L1415" s="47" t="str">
        <f>IF(Investments_Import!E1415="","",Investments_Import!E1415)</f>
        <v/>
      </c>
      <c r="M1415" s="47" t="str">
        <f t="shared" si="445"/>
        <v/>
      </c>
      <c r="N1415" s="31" t="str">
        <f>IF(Investments_Import!F1415="","",Investments_Import!F1415)</f>
        <v/>
      </c>
      <c r="O1415" s="31" t="str">
        <f t="shared" si="446"/>
        <v/>
      </c>
      <c r="P1415" s="3" t="str">
        <f>IF(Investments_Import!G1415="","",Investments_Import!G1415)</f>
        <v/>
      </c>
      <c r="Q1415" s="3" t="str">
        <f>IF(Investments_Import!H1415="","",Investments_Import!H1415)</f>
        <v/>
      </c>
      <c r="R1415" s="37" t="str">
        <f t="shared" si="447"/>
        <v/>
      </c>
      <c r="S1415" s="37" t="str">
        <f t="shared" si="448"/>
        <v/>
      </c>
      <c r="U1415" s="36" t="str">
        <f>IF(Mining_Import!A1415="","",Mining_Import!A1415)</f>
        <v/>
      </c>
      <c r="V1415" s="22" t="str">
        <f t="shared" si="456"/>
        <v/>
      </c>
      <c r="W1415" s="127" t="str">
        <f t="shared" si="457"/>
        <v/>
      </c>
      <c r="X1415" s="127" t="str">
        <f t="shared" si="458"/>
        <v/>
      </c>
      <c r="Y1415" s="127" t="str">
        <f t="shared" si="459"/>
        <v/>
      </c>
      <c r="Z1415" s="36" t="str">
        <f>IF(Mining_Import!B1415="","",Mining_Import!B1415)</f>
        <v/>
      </c>
      <c r="AA1415" s="184" t="str">
        <f>IF(Mining_Import!$C1415="","",Mining_Import!$C1415)</f>
        <v/>
      </c>
      <c r="AB1415" s="122" t="str">
        <f t="shared" si="460"/>
        <v/>
      </c>
      <c r="AC1415" s="122" t="str">
        <f>IF($Y1415&gt;Dashboard!$Q$19,$AB1415,"")</f>
        <v/>
      </c>
      <c r="AD1415" s="43" t="str">
        <f t="shared" si="461"/>
        <v/>
      </c>
      <c r="AE1415" s="36" t="str">
        <f>IF(Mining_Import!D1415="","",Mining_Import!D1415)</f>
        <v/>
      </c>
      <c r="AF1415" s="36" t="str">
        <f>IF(Mining_Import!E1415="","",Mining_Import!E1415)</f>
        <v/>
      </c>
      <c r="AG1415" s="36" t="str">
        <f>IF(Mining_Import!F1415="","",Mining_Import!F1415)</f>
        <v/>
      </c>
      <c r="AH1415" s="36" t="str">
        <f>IF(Mining_Import!G1415="","",Mining_Import!G1415)</f>
        <v/>
      </c>
      <c r="AI1415" s="36" t="str">
        <f>IF(Mining_Import!H1415="","",Mining_Import!H1415)</f>
        <v/>
      </c>
      <c r="AJ1415" s="36" t="str">
        <f>IF(Mining_Import!I1415="","",Mining_Import!I1415)</f>
        <v/>
      </c>
      <c r="BY1415" s="120" t="str">
        <f t="shared" si="449"/>
        <v/>
      </c>
      <c r="BZ1415" s="184" t="str">
        <f t="shared" si="462"/>
        <v/>
      </c>
      <c r="CA1415" s="37" t="str">
        <f>IFERROR(VLOOKUP($BY1415,Account_Value!$C$2:$F$2500,4,0),"")</f>
        <v/>
      </c>
      <c r="CB1415" s="43" t="str">
        <f t="shared" si="450"/>
        <v/>
      </c>
      <c r="CC1415" s="122" t="str">
        <f>IF($BZ1415="","",SUM($BZ$2:$BZ1415))</f>
        <v/>
      </c>
      <c r="CD1415" s="43" t="str">
        <f>IF($BZ1415="","",$BU$19*(SUM($BZ$2:$BZ1415)))</f>
        <v/>
      </c>
    </row>
    <row r="1416" spans="1:82">
      <c r="A1416" s="4" t="str">
        <f t="shared" si="451"/>
        <v/>
      </c>
      <c r="B1416" s="21" t="str">
        <f>IF(Investments_Import!A1416="","",Investments_Import!A1416)</f>
        <v/>
      </c>
      <c r="C1416" s="22" t="str">
        <f t="shared" si="444"/>
        <v/>
      </c>
      <c r="D1416" s="51" t="str">
        <f t="shared" si="452"/>
        <v/>
      </c>
      <c r="E1416" s="3" t="str">
        <f>IF(Investments_Import!B1416="","",Investments_Import!B1416)</f>
        <v/>
      </c>
      <c r="F1416" s="54" t="str">
        <f t="shared" si="453"/>
        <v xml:space="preserve"> </v>
      </c>
      <c r="G1416" s="54" t="str">
        <f>IF($B1416="","",COUNTIF($F$2:$F1416,$F1416))</f>
        <v/>
      </c>
      <c r="H1416" s="53" t="str">
        <f t="shared" si="454"/>
        <v xml:space="preserve">  </v>
      </c>
      <c r="I1416" s="3" t="str">
        <f>IF(Investments_Import!C1416="","",Investments_Import!C1416)</f>
        <v/>
      </c>
      <c r="J1416" s="108" t="str">
        <f>IF(Investments_Import!D1416="","",Investments_Import!D1416)</f>
        <v/>
      </c>
      <c r="K1416" s="108" t="str">
        <f t="shared" si="455"/>
        <v/>
      </c>
      <c r="L1416" s="47" t="str">
        <f>IF(Investments_Import!E1416="","",Investments_Import!E1416)</f>
        <v/>
      </c>
      <c r="M1416" s="47" t="str">
        <f t="shared" si="445"/>
        <v/>
      </c>
      <c r="N1416" s="31" t="str">
        <f>IF(Investments_Import!F1416="","",Investments_Import!F1416)</f>
        <v/>
      </c>
      <c r="O1416" s="31" t="str">
        <f t="shared" si="446"/>
        <v/>
      </c>
      <c r="P1416" s="3" t="str">
        <f>IF(Investments_Import!G1416="","",Investments_Import!G1416)</f>
        <v/>
      </c>
      <c r="Q1416" s="3" t="str">
        <f>IF(Investments_Import!H1416="","",Investments_Import!H1416)</f>
        <v/>
      </c>
      <c r="R1416" s="37" t="str">
        <f t="shared" si="447"/>
        <v/>
      </c>
      <c r="S1416" s="37" t="str">
        <f t="shared" si="448"/>
        <v/>
      </c>
      <c r="U1416" s="36" t="str">
        <f>IF(Mining_Import!A1416="","",Mining_Import!A1416)</f>
        <v/>
      </c>
      <c r="V1416" s="22" t="str">
        <f t="shared" si="456"/>
        <v/>
      </c>
      <c r="W1416" s="127" t="str">
        <f t="shared" si="457"/>
        <v/>
      </c>
      <c r="X1416" s="127" t="str">
        <f t="shared" si="458"/>
        <v/>
      </c>
      <c r="Y1416" s="127" t="str">
        <f t="shared" si="459"/>
        <v/>
      </c>
      <c r="Z1416" s="36" t="str">
        <f>IF(Mining_Import!B1416="","",Mining_Import!B1416)</f>
        <v/>
      </c>
      <c r="AA1416" s="184" t="str">
        <f>IF(Mining_Import!$C1416="","",Mining_Import!$C1416)</f>
        <v/>
      </c>
      <c r="AB1416" s="122" t="str">
        <f t="shared" si="460"/>
        <v/>
      </c>
      <c r="AC1416" s="122" t="str">
        <f>IF($Y1416&gt;Dashboard!$Q$19,$AB1416,"")</f>
        <v/>
      </c>
      <c r="AD1416" s="43" t="str">
        <f t="shared" si="461"/>
        <v/>
      </c>
      <c r="AE1416" s="36" t="str">
        <f>IF(Mining_Import!D1416="","",Mining_Import!D1416)</f>
        <v/>
      </c>
      <c r="AF1416" s="36" t="str">
        <f>IF(Mining_Import!E1416="","",Mining_Import!E1416)</f>
        <v/>
      </c>
      <c r="AG1416" s="36" t="str">
        <f>IF(Mining_Import!F1416="","",Mining_Import!F1416)</f>
        <v/>
      </c>
      <c r="AH1416" s="36" t="str">
        <f>IF(Mining_Import!G1416="","",Mining_Import!G1416)</f>
        <v/>
      </c>
      <c r="AI1416" s="36" t="str">
        <f>IF(Mining_Import!H1416="","",Mining_Import!H1416)</f>
        <v/>
      </c>
      <c r="AJ1416" s="36" t="str">
        <f>IF(Mining_Import!I1416="","",Mining_Import!I1416)</f>
        <v/>
      </c>
      <c r="BY1416" s="120" t="str">
        <f t="shared" si="449"/>
        <v/>
      </c>
      <c r="BZ1416" s="184" t="str">
        <f t="shared" si="462"/>
        <v/>
      </c>
      <c r="CA1416" s="37" t="str">
        <f>IFERROR(VLOOKUP($BY1416,Account_Value!$C$2:$F$2500,4,0),"")</f>
        <v/>
      </c>
      <c r="CB1416" s="43" t="str">
        <f t="shared" si="450"/>
        <v/>
      </c>
      <c r="CC1416" s="122" t="str">
        <f>IF($BZ1416="","",SUM($BZ$2:$BZ1416))</f>
        <v/>
      </c>
      <c r="CD1416" s="43" t="str">
        <f>IF($BZ1416="","",$BU$19*(SUM($BZ$2:$BZ1416)))</f>
        <v/>
      </c>
    </row>
    <row r="1417" spans="1:82">
      <c r="A1417" s="4" t="str">
        <f t="shared" si="451"/>
        <v/>
      </c>
      <c r="B1417" s="21" t="str">
        <f>IF(Investments_Import!A1417="","",Investments_Import!A1417)</f>
        <v/>
      </c>
      <c r="C1417" s="22" t="str">
        <f t="shared" si="444"/>
        <v/>
      </c>
      <c r="D1417" s="51" t="str">
        <f t="shared" si="452"/>
        <v/>
      </c>
      <c r="E1417" s="3" t="str">
        <f>IF(Investments_Import!B1417="","",Investments_Import!B1417)</f>
        <v/>
      </c>
      <c r="F1417" s="54" t="str">
        <f t="shared" si="453"/>
        <v xml:space="preserve"> </v>
      </c>
      <c r="G1417" s="54" t="str">
        <f>IF($B1417="","",COUNTIF($F$2:$F1417,$F1417))</f>
        <v/>
      </c>
      <c r="H1417" s="53" t="str">
        <f t="shared" si="454"/>
        <v xml:space="preserve">  </v>
      </c>
      <c r="I1417" s="3" t="str">
        <f>IF(Investments_Import!C1417="","",Investments_Import!C1417)</f>
        <v/>
      </c>
      <c r="J1417" s="108" t="str">
        <f>IF(Investments_Import!D1417="","",Investments_Import!D1417)</f>
        <v/>
      </c>
      <c r="K1417" s="108" t="str">
        <f t="shared" si="455"/>
        <v/>
      </c>
      <c r="L1417" s="47" t="str">
        <f>IF(Investments_Import!E1417="","",Investments_Import!E1417)</f>
        <v/>
      </c>
      <c r="M1417" s="47" t="str">
        <f t="shared" si="445"/>
        <v/>
      </c>
      <c r="N1417" s="31" t="str">
        <f>IF(Investments_Import!F1417="","",Investments_Import!F1417)</f>
        <v/>
      </c>
      <c r="O1417" s="31" t="str">
        <f t="shared" si="446"/>
        <v/>
      </c>
      <c r="P1417" s="3" t="str">
        <f>IF(Investments_Import!G1417="","",Investments_Import!G1417)</f>
        <v/>
      </c>
      <c r="Q1417" s="3" t="str">
        <f>IF(Investments_Import!H1417="","",Investments_Import!H1417)</f>
        <v/>
      </c>
      <c r="R1417" s="37" t="str">
        <f t="shared" si="447"/>
        <v/>
      </c>
      <c r="S1417" s="37" t="str">
        <f t="shared" si="448"/>
        <v/>
      </c>
      <c r="U1417" s="36" t="str">
        <f>IF(Mining_Import!A1417="","",Mining_Import!A1417)</f>
        <v/>
      </c>
      <c r="V1417" s="22" t="str">
        <f t="shared" si="456"/>
        <v/>
      </c>
      <c r="W1417" s="127" t="str">
        <f t="shared" si="457"/>
        <v/>
      </c>
      <c r="X1417" s="127" t="str">
        <f t="shared" si="458"/>
        <v/>
      </c>
      <c r="Y1417" s="127" t="str">
        <f t="shared" si="459"/>
        <v/>
      </c>
      <c r="Z1417" s="36" t="str">
        <f>IF(Mining_Import!B1417="","",Mining_Import!B1417)</f>
        <v/>
      </c>
      <c r="AA1417" s="184" t="str">
        <f>IF(Mining_Import!$C1417="","",Mining_Import!$C1417)</f>
        <v/>
      </c>
      <c r="AB1417" s="122" t="str">
        <f t="shared" si="460"/>
        <v/>
      </c>
      <c r="AC1417" s="122" t="str">
        <f>IF($Y1417&gt;Dashboard!$Q$19,$AB1417,"")</f>
        <v/>
      </c>
      <c r="AD1417" s="43" t="str">
        <f t="shared" si="461"/>
        <v/>
      </c>
      <c r="AE1417" s="36" t="str">
        <f>IF(Mining_Import!D1417="","",Mining_Import!D1417)</f>
        <v/>
      </c>
      <c r="AF1417" s="36" t="str">
        <f>IF(Mining_Import!E1417="","",Mining_Import!E1417)</f>
        <v/>
      </c>
      <c r="AG1417" s="36" t="str">
        <f>IF(Mining_Import!F1417="","",Mining_Import!F1417)</f>
        <v/>
      </c>
      <c r="AH1417" s="36" t="str">
        <f>IF(Mining_Import!G1417="","",Mining_Import!G1417)</f>
        <v/>
      </c>
      <c r="AI1417" s="36" t="str">
        <f>IF(Mining_Import!H1417="","",Mining_Import!H1417)</f>
        <v/>
      </c>
      <c r="AJ1417" s="36" t="str">
        <f>IF(Mining_Import!I1417="","",Mining_Import!I1417)</f>
        <v/>
      </c>
      <c r="BY1417" s="120" t="str">
        <f t="shared" si="449"/>
        <v/>
      </c>
      <c r="BZ1417" s="184" t="str">
        <f t="shared" si="462"/>
        <v/>
      </c>
      <c r="CA1417" s="37" t="str">
        <f>IFERROR(VLOOKUP($BY1417,Account_Value!$C$2:$F$2500,4,0),"")</f>
        <v/>
      </c>
      <c r="CB1417" s="43" t="str">
        <f t="shared" si="450"/>
        <v/>
      </c>
      <c r="CC1417" s="122" t="str">
        <f>IF($BZ1417="","",SUM($BZ$2:$BZ1417))</f>
        <v/>
      </c>
      <c r="CD1417" s="43" t="str">
        <f>IF($BZ1417="","",$BU$19*(SUM($BZ$2:$BZ1417)))</f>
        <v/>
      </c>
    </row>
    <row r="1418" spans="1:82">
      <c r="A1418" s="4" t="str">
        <f t="shared" si="451"/>
        <v/>
      </c>
      <c r="B1418" s="21" t="str">
        <f>IF(Investments_Import!A1418="","",Investments_Import!A1418)</f>
        <v/>
      </c>
      <c r="C1418" s="22" t="str">
        <f t="shared" si="444"/>
        <v/>
      </c>
      <c r="D1418" s="51" t="str">
        <f t="shared" si="452"/>
        <v/>
      </c>
      <c r="E1418" s="3" t="str">
        <f>IF(Investments_Import!B1418="","",Investments_Import!B1418)</f>
        <v/>
      </c>
      <c r="F1418" s="54" t="str">
        <f t="shared" si="453"/>
        <v xml:space="preserve"> </v>
      </c>
      <c r="G1418" s="54" t="str">
        <f>IF($B1418="","",COUNTIF($F$2:$F1418,$F1418))</f>
        <v/>
      </c>
      <c r="H1418" s="53" t="str">
        <f t="shared" si="454"/>
        <v xml:space="preserve">  </v>
      </c>
      <c r="I1418" s="3" t="str">
        <f>IF(Investments_Import!C1418="","",Investments_Import!C1418)</f>
        <v/>
      </c>
      <c r="J1418" s="108" t="str">
        <f>IF(Investments_Import!D1418="","",Investments_Import!D1418)</f>
        <v/>
      </c>
      <c r="K1418" s="108" t="str">
        <f t="shared" si="455"/>
        <v/>
      </c>
      <c r="L1418" s="47" t="str">
        <f>IF(Investments_Import!E1418="","",Investments_Import!E1418)</f>
        <v/>
      </c>
      <c r="M1418" s="47" t="str">
        <f t="shared" si="445"/>
        <v/>
      </c>
      <c r="N1418" s="31" t="str">
        <f>IF(Investments_Import!F1418="","",Investments_Import!F1418)</f>
        <v/>
      </c>
      <c r="O1418" s="31" t="str">
        <f t="shared" si="446"/>
        <v/>
      </c>
      <c r="P1418" s="3" t="str">
        <f>IF(Investments_Import!G1418="","",Investments_Import!G1418)</f>
        <v/>
      </c>
      <c r="Q1418" s="3" t="str">
        <f>IF(Investments_Import!H1418="","",Investments_Import!H1418)</f>
        <v/>
      </c>
      <c r="R1418" s="37" t="str">
        <f t="shared" si="447"/>
        <v/>
      </c>
      <c r="S1418" s="37" t="str">
        <f t="shared" si="448"/>
        <v/>
      </c>
      <c r="U1418" s="36" t="str">
        <f>IF(Mining_Import!A1418="","",Mining_Import!A1418)</f>
        <v/>
      </c>
      <c r="V1418" s="22" t="str">
        <f t="shared" si="456"/>
        <v/>
      </c>
      <c r="W1418" s="127" t="str">
        <f t="shared" si="457"/>
        <v/>
      </c>
      <c r="X1418" s="127" t="str">
        <f t="shared" si="458"/>
        <v/>
      </c>
      <c r="Y1418" s="127" t="str">
        <f t="shared" si="459"/>
        <v/>
      </c>
      <c r="Z1418" s="36" t="str">
        <f>IF(Mining_Import!B1418="","",Mining_Import!B1418)</f>
        <v/>
      </c>
      <c r="AA1418" s="184" t="str">
        <f>IF(Mining_Import!$C1418="","",Mining_Import!$C1418)</f>
        <v/>
      </c>
      <c r="AB1418" s="122" t="str">
        <f t="shared" si="460"/>
        <v/>
      </c>
      <c r="AC1418" s="122" t="str">
        <f>IF($Y1418&gt;Dashboard!$Q$19,$AB1418,"")</f>
        <v/>
      </c>
      <c r="AD1418" s="43" t="str">
        <f t="shared" si="461"/>
        <v/>
      </c>
      <c r="AE1418" s="36" t="str">
        <f>IF(Mining_Import!D1418="","",Mining_Import!D1418)</f>
        <v/>
      </c>
      <c r="AF1418" s="36" t="str">
        <f>IF(Mining_Import!E1418="","",Mining_Import!E1418)</f>
        <v/>
      </c>
      <c r="AG1418" s="36" t="str">
        <f>IF(Mining_Import!F1418="","",Mining_Import!F1418)</f>
        <v/>
      </c>
      <c r="AH1418" s="36" t="str">
        <f>IF(Mining_Import!G1418="","",Mining_Import!G1418)</f>
        <v/>
      </c>
      <c r="AI1418" s="36" t="str">
        <f>IF(Mining_Import!H1418="","",Mining_Import!H1418)</f>
        <v/>
      </c>
      <c r="AJ1418" s="36" t="str">
        <f>IF(Mining_Import!I1418="","",Mining_Import!I1418)</f>
        <v/>
      </c>
      <c r="BY1418" s="120" t="str">
        <f t="shared" si="449"/>
        <v/>
      </c>
      <c r="BZ1418" s="184" t="str">
        <f t="shared" si="462"/>
        <v/>
      </c>
      <c r="CA1418" s="37" t="str">
        <f>IFERROR(VLOOKUP($BY1418,Account_Value!$C$2:$F$2500,4,0),"")</f>
        <v/>
      </c>
      <c r="CB1418" s="43" t="str">
        <f t="shared" si="450"/>
        <v/>
      </c>
      <c r="CC1418" s="122" t="str">
        <f>IF($BZ1418="","",SUM($BZ$2:$BZ1418))</f>
        <v/>
      </c>
      <c r="CD1418" s="43" t="str">
        <f>IF($BZ1418="","",$BU$19*(SUM($BZ$2:$BZ1418)))</f>
        <v/>
      </c>
    </row>
    <row r="1419" spans="1:82">
      <c r="A1419" s="4" t="str">
        <f t="shared" si="451"/>
        <v/>
      </c>
      <c r="B1419" s="21" t="str">
        <f>IF(Investments_Import!A1419="","",Investments_Import!A1419)</f>
        <v/>
      </c>
      <c r="C1419" s="22" t="str">
        <f t="shared" si="444"/>
        <v/>
      </c>
      <c r="D1419" s="51" t="str">
        <f t="shared" si="452"/>
        <v/>
      </c>
      <c r="E1419" s="3" t="str">
        <f>IF(Investments_Import!B1419="","",Investments_Import!B1419)</f>
        <v/>
      </c>
      <c r="F1419" s="54" t="str">
        <f t="shared" si="453"/>
        <v xml:space="preserve"> </v>
      </c>
      <c r="G1419" s="54" t="str">
        <f>IF($B1419="","",COUNTIF($F$2:$F1419,$F1419))</f>
        <v/>
      </c>
      <c r="H1419" s="53" t="str">
        <f t="shared" si="454"/>
        <v xml:space="preserve">  </v>
      </c>
      <c r="I1419" s="3" t="str">
        <f>IF(Investments_Import!C1419="","",Investments_Import!C1419)</f>
        <v/>
      </c>
      <c r="J1419" s="108" t="str">
        <f>IF(Investments_Import!D1419="","",Investments_Import!D1419)</f>
        <v/>
      </c>
      <c r="K1419" s="108" t="str">
        <f t="shared" si="455"/>
        <v/>
      </c>
      <c r="L1419" s="47" t="str">
        <f>IF(Investments_Import!E1419="","",Investments_Import!E1419)</f>
        <v/>
      </c>
      <c r="M1419" s="47" t="str">
        <f t="shared" si="445"/>
        <v/>
      </c>
      <c r="N1419" s="31" t="str">
        <f>IF(Investments_Import!F1419="","",Investments_Import!F1419)</f>
        <v/>
      </c>
      <c r="O1419" s="31" t="str">
        <f t="shared" si="446"/>
        <v/>
      </c>
      <c r="P1419" s="3" t="str">
        <f>IF(Investments_Import!G1419="","",Investments_Import!G1419)</f>
        <v/>
      </c>
      <c r="Q1419" s="3" t="str">
        <f>IF(Investments_Import!H1419="","",Investments_Import!H1419)</f>
        <v/>
      </c>
      <c r="R1419" s="37" t="str">
        <f t="shared" si="447"/>
        <v/>
      </c>
      <c r="S1419" s="37" t="str">
        <f t="shared" si="448"/>
        <v/>
      </c>
      <c r="U1419" s="36" t="str">
        <f>IF(Mining_Import!A1419="","",Mining_Import!A1419)</f>
        <v/>
      </c>
      <c r="V1419" s="22" t="str">
        <f t="shared" si="456"/>
        <v/>
      </c>
      <c r="W1419" s="127" t="str">
        <f t="shared" si="457"/>
        <v/>
      </c>
      <c r="X1419" s="127" t="str">
        <f t="shared" si="458"/>
        <v/>
      </c>
      <c r="Y1419" s="127" t="str">
        <f t="shared" si="459"/>
        <v/>
      </c>
      <c r="Z1419" s="36" t="str">
        <f>IF(Mining_Import!B1419="","",Mining_Import!B1419)</f>
        <v/>
      </c>
      <c r="AA1419" s="184" t="str">
        <f>IF(Mining_Import!$C1419="","",Mining_Import!$C1419)</f>
        <v/>
      </c>
      <c r="AB1419" s="122" t="str">
        <f t="shared" si="460"/>
        <v/>
      </c>
      <c r="AC1419" s="122" t="str">
        <f>IF($Y1419&gt;Dashboard!$Q$19,$AB1419,"")</f>
        <v/>
      </c>
      <c r="AD1419" s="43" t="str">
        <f t="shared" si="461"/>
        <v/>
      </c>
      <c r="AE1419" s="36" t="str">
        <f>IF(Mining_Import!D1419="","",Mining_Import!D1419)</f>
        <v/>
      </c>
      <c r="AF1419" s="36" t="str">
        <f>IF(Mining_Import!E1419="","",Mining_Import!E1419)</f>
        <v/>
      </c>
      <c r="AG1419" s="36" t="str">
        <f>IF(Mining_Import!F1419="","",Mining_Import!F1419)</f>
        <v/>
      </c>
      <c r="AH1419" s="36" t="str">
        <f>IF(Mining_Import!G1419="","",Mining_Import!G1419)</f>
        <v/>
      </c>
      <c r="AI1419" s="36" t="str">
        <f>IF(Mining_Import!H1419="","",Mining_Import!H1419)</f>
        <v/>
      </c>
      <c r="AJ1419" s="36" t="str">
        <f>IF(Mining_Import!I1419="","",Mining_Import!I1419)</f>
        <v/>
      </c>
      <c r="BY1419" s="120" t="str">
        <f t="shared" si="449"/>
        <v/>
      </c>
      <c r="BZ1419" s="184" t="str">
        <f t="shared" si="462"/>
        <v/>
      </c>
      <c r="CA1419" s="37" t="str">
        <f>IFERROR(VLOOKUP($BY1419,Account_Value!$C$2:$F$2500,4,0),"")</f>
        <v/>
      </c>
      <c r="CB1419" s="43" t="str">
        <f t="shared" si="450"/>
        <v/>
      </c>
      <c r="CC1419" s="122" t="str">
        <f>IF($BZ1419="","",SUM($BZ$2:$BZ1419))</f>
        <v/>
      </c>
      <c r="CD1419" s="43" t="str">
        <f>IF($BZ1419="","",$BU$19*(SUM($BZ$2:$BZ1419)))</f>
        <v/>
      </c>
    </row>
    <row r="1420" spans="1:82">
      <c r="A1420" s="4" t="str">
        <f t="shared" si="451"/>
        <v/>
      </c>
      <c r="B1420" s="21" t="str">
        <f>IF(Investments_Import!A1420="","",Investments_Import!A1420)</f>
        <v/>
      </c>
      <c r="C1420" s="22" t="str">
        <f t="shared" si="444"/>
        <v/>
      </c>
      <c r="D1420" s="51" t="str">
        <f t="shared" si="452"/>
        <v/>
      </c>
      <c r="E1420" s="3" t="str">
        <f>IF(Investments_Import!B1420="","",Investments_Import!B1420)</f>
        <v/>
      </c>
      <c r="F1420" s="54" t="str">
        <f t="shared" si="453"/>
        <v xml:space="preserve"> </v>
      </c>
      <c r="G1420" s="54" t="str">
        <f>IF($B1420="","",COUNTIF($F$2:$F1420,$F1420))</f>
        <v/>
      </c>
      <c r="H1420" s="53" t="str">
        <f t="shared" si="454"/>
        <v xml:space="preserve">  </v>
      </c>
      <c r="I1420" s="3" t="str">
        <f>IF(Investments_Import!C1420="","",Investments_Import!C1420)</f>
        <v/>
      </c>
      <c r="J1420" s="108" t="str">
        <f>IF(Investments_Import!D1420="","",Investments_Import!D1420)</f>
        <v/>
      </c>
      <c r="K1420" s="108" t="str">
        <f t="shared" si="455"/>
        <v/>
      </c>
      <c r="L1420" s="47" t="str">
        <f>IF(Investments_Import!E1420="","",Investments_Import!E1420)</f>
        <v/>
      </c>
      <c r="M1420" s="47" t="str">
        <f t="shared" si="445"/>
        <v/>
      </c>
      <c r="N1420" s="31" t="str">
        <f>IF(Investments_Import!F1420="","",Investments_Import!F1420)</f>
        <v/>
      </c>
      <c r="O1420" s="31" t="str">
        <f t="shared" si="446"/>
        <v/>
      </c>
      <c r="P1420" s="3" t="str">
        <f>IF(Investments_Import!G1420="","",Investments_Import!G1420)</f>
        <v/>
      </c>
      <c r="Q1420" s="3" t="str">
        <f>IF(Investments_Import!H1420="","",Investments_Import!H1420)</f>
        <v/>
      </c>
      <c r="R1420" s="37" t="str">
        <f t="shared" si="447"/>
        <v/>
      </c>
      <c r="S1420" s="37" t="str">
        <f t="shared" si="448"/>
        <v/>
      </c>
      <c r="U1420" s="36" t="str">
        <f>IF(Mining_Import!A1420="","",Mining_Import!A1420)</f>
        <v/>
      </c>
      <c r="V1420" s="22" t="str">
        <f t="shared" si="456"/>
        <v/>
      </c>
      <c r="W1420" s="127" t="str">
        <f t="shared" si="457"/>
        <v/>
      </c>
      <c r="X1420" s="127" t="str">
        <f t="shared" si="458"/>
        <v/>
      </c>
      <c r="Y1420" s="127" t="str">
        <f t="shared" si="459"/>
        <v/>
      </c>
      <c r="Z1420" s="36" t="str">
        <f>IF(Mining_Import!B1420="","",Mining_Import!B1420)</f>
        <v/>
      </c>
      <c r="AA1420" s="184" t="str">
        <f>IF(Mining_Import!$C1420="","",Mining_Import!$C1420)</f>
        <v/>
      </c>
      <c r="AB1420" s="122" t="str">
        <f t="shared" si="460"/>
        <v/>
      </c>
      <c r="AC1420" s="122" t="str">
        <f>IF($Y1420&gt;Dashboard!$Q$19,$AB1420,"")</f>
        <v/>
      </c>
      <c r="AD1420" s="43" t="str">
        <f t="shared" si="461"/>
        <v/>
      </c>
      <c r="AE1420" s="36" t="str">
        <f>IF(Mining_Import!D1420="","",Mining_Import!D1420)</f>
        <v/>
      </c>
      <c r="AF1420" s="36" t="str">
        <f>IF(Mining_Import!E1420="","",Mining_Import!E1420)</f>
        <v/>
      </c>
      <c r="AG1420" s="36" t="str">
        <f>IF(Mining_Import!F1420="","",Mining_Import!F1420)</f>
        <v/>
      </c>
      <c r="AH1420" s="36" t="str">
        <f>IF(Mining_Import!G1420="","",Mining_Import!G1420)</f>
        <v/>
      </c>
      <c r="AI1420" s="36" t="str">
        <f>IF(Mining_Import!H1420="","",Mining_Import!H1420)</f>
        <v/>
      </c>
      <c r="AJ1420" s="36" t="str">
        <f>IF(Mining_Import!I1420="","",Mining_Import!I1420)</f>
        <v/>
      </c>
      <c r="BY1420" s="120" t="str">
        <f t="shared" si="449"/>
        <v/>
      </c>
      <c r="BZ1420" s="184" t="str">
        <f t="shared" si="462"/>
        <v/>
      </c>
      <c r="CA1420" s="37" t="str">
        <f>IFERROR(VLOOKUP($BY1420,Account_Value!$C$2:$F$2500,4,0),"")</f>
        <v/>
      </c>
      <c r="CB1420" s="43" t="str">
        <f t="shared" si="450"/>
        <v/>
      </c>
      <c r="CC1420" s="122" t="str">
        <f>IF($BZ1420="","",SUM($BZ$2:$BZ1420))</f>
        <v/>
      </c>
      <c r="CD1420" s="43" t="str">
        <f>IF($BZ1420="","",$BU$19*(SUM($BZ$2:$BZ1420)))</f>
        <v/>
      </c>
    </row>
    <row r="1421" spans="1:82">
      <c r="A1421" s="4" t="str">
        <f t="shared" si="451"/>
        <v/>
      </c>
      <c r="B1421" s="21" t="str">
        <f>IF(Investments_Import!A1421="","",Investments_Import!A1421)</f>
        <v/>
      </c>
      <c r="C1421" s="22" t="str">
        <f t="shared" si="444"/>
        <v/>
      </c>
      <c r="D1421" s="51" t="str">
        <f t="shared" si="452"/>
        <v/>
      </c>
      <c r="E1421" s="3" t="str">
        <f>IF(Investments_Import!B1421="","",Investments_Import!B1421)</f>
        <v/>
      </c>
      <c r="F1421" s="54" t="str">
        <f t="shared" si="453"/>
        <v xml:space="preserve"> </v>
      </c>
      <c r="G1421" s="54" t="str">
        <f>IF($B1421="","",COUNTIF($F$2:$F1421,$F1421))</f>
        <v/>
      </c>
      <c r="H1421" s="53" t="str">
        <f t="shared" si="454"/>
        <v xml:space="preserve">  </v>
      </c>
      <c r="I1421" s="3" t="str">
        <f>IF(Investments_Import!C1421="","",Investments_Import!C1421)</f>
        <v/>
      </c>
      <c r="J1421" s="108" t="str">
        <f>IF(Investments_Import!D1421="","",Investments_Import!D1421)</f>
        <v/>
      </c>
      <c r="K1421" s="108" t="str">
        <f t="shared" si="455"/>
        <v/>
      </c>
      <c r="L1421" s="47" t="str">
        <f>IF(Investments_Import!E1421="","",Investments_Import!E1421)</f>
        <v/>
      </c>
      <c r="M1421" s="47" t="str">
        <f t="shared" si="445"/>
        <v/>
      </c>
      <c r="N1421" s="31" t="str">
        <f>IF(Investments_Import!F1421="","",Investments_Import!F1421)</f>
        <v/>
      </c>
      <c r="O1421" s="31" t="str">
        <f t="shared" si="446"/>
        <v/>
      </c>
      <c r="P1421" s="3" t="str">
        <f>IF(Investments_Import!G1421="","",Investments_Import!G1421)</f>
        <v/>
      </c>
      <c r="Q1421" s="3" t="str">
        <f>IF(Investments_Import!H1421="","",Investments_Import!H1421)</f>
        <v/>
      </c>
      <c r="R1421" s="37" t="str">
        <f t="shared" si="447"/>
        <v/>
      </c>
      <c r="S1421" s="37" t="str">
        <f t="shared" si="448"/>
        <v/>
      </c>
      <c r="U1421" s="36" t="str">
        <f>IF(Mining_Import!A1421="","",Mining_Import!A1421)</f>
        <v/>
      </c>
      <c r="V1421" s="22" t="str">
        <f t="shared" si="456"/>
        <v/>
      </c>
      <c r="W1421" s="127" t="str">
        <f t="shared" si="457"/>
        <v/>
      </c>
      <c r="X1421" s="127" t="str">
        <f t="shared" si="458"/>
        <v/>
      </c>
      <c r="Y1421" s="127" t="str">
        <f t="shared" si="459"/>
        <v/>
      </c>
      <c r="Z1421" s="36" t="str">
        <f>IF(Mining_Import!B1421="","",Mining_Import!B1421)</f>
        <v/>
      </c>
      <c r="AA1421" s="184" t="str">
        <f>IF(Mining_Import!$C1421="","",Mining_Import!$C1421)</f>
        <v/>
      </c>
      <c r="AB1421" s="122" t="str">
        <f t="shared" si="460"/>
        <v/>
      </c>
      <c r="AC1421" s="122" t="str">
        <f>IF($Y1421&gt;Dashboard!$Q$19,$AB1421,"")</f>
        <v/>
      </c>
      <c r="AD1421" s="43" t="str">
        <f t="shared" si="461"/>
        <v/>
      </c>
      <c r="AE1421" s="36" t="str">
        <f>IF(Mining_Import!D1421="","",Mining_Import!D1421)</f>
        <v/>
      </c>
      <c r="AF1421" s="36" t="str">
        <f>IF(Mining_Import!E1421="","",Mining_Import!E1421)</f>
        <v/>
      </c>
      <c r="AG1421" s="36" t="str">
        <f>IF(Mining_Import!F1421="","",Mining_Import!F1421)</f>
        <v/>
      </c>
      <c r="AH1421" s="36" t="str">
        <f>IF(Mining_Import!G1421="","",Mining_Import!G1421)</f>
        <v/>
      </c>
      <c r="AI1421" s="36" t="str">
        <f>IF(Mining_Import!H1421="","",Mining_Import!H1421)</f>
        <v/>
      </c>
      <c r="AJ1421" s="36" t="str">
        <f>IF(Mining_Import!I1421="","",Mining_Import!I1421)</f>
        <v/>
      </c>
      <c r="BY1421" s="120" t="str">
        <f t="shared" si="449"/>
        <v/>
      </c>
      <c r="BZ1421" s="184" t="str">
        <f t="shared" si="462"/>
        <v/>
      </c>
      <c r="CA1421" s="37" t="str">
        <f>IFERROR(VLOOKUP($BY1421,Account_Value!$C$2:$F$2500,4,0),"")</f>
        <v/>
      </c>
      <c r="CB1421" s="43" t="str">
        <f t="shared" si="450"/>
        <v/>
      </c>
      <c r="CC1421" s="122" t="str">
        <f>IF($BZ1421="","",SUM($BZ$2:$BZ1421))</f>
        <v/>
      </c>
      <c r="CD1421" s="43" t="str">
        <f>IF($BZ1421="","",$BU$19*(SUM($BZ$2:$BZ1421)))</f>
        <v/>
      </c>
    </row>
    <row r="1422" spans="1:82">
      <c r="A1422" s="4" t="str">
        <f t="shared" si="451"/>
        <v/>
      </c>
      <c r="B1422" s="21" t="str">
        <f>IF(Investments_Import!A1422="","",Investments_Import!A1422)</f>
        <v/>
      </c>
      <c r="C1422" s="22" t="str">
        <f t="shared" si="444"/>
        <v/>
      </c>
      <c r="D1422" s="51" t="str">
        <f t="shared" si="452"/>
        <v/>
      </c>
      <c r="E1422" s="3" t="str">
        <f>IF(Investments_Import!B1422="","",Investments_Import!B1422)</f>
        <v/>
      </c>
      <c r="F1422" s="54" t="str">
        <f t="shared" si="453"/>
        <v xml:space="preserve"> </v>
      </c>
      <c r="G1422" s="54" t="str">
        <f>IF($B1422="","",COUNTIF($F$2:$F1422,$F1422))</f>
        <v/>
      </c>
      <c r="H1422" s="53" t="str">
        <f t="shared" si="454"/>
        <v xml:space="preserve">  </v>
      </c>
      <c r="I1422" s="3" t="str">
        <f>IF(Investments_Import!C1422="","",Investments_Import!C1422)</f>
        <v/>
      </c>
      <c r="J1422" s="108" t="str">
        <f>IF(Investments_Import!D1422="","",Investments_Import!D1422)</f>
        <v/>
      </c>
      <c r="K1422" s="108" t="str">
        <f t="shared" si="455"/>
        <v/>
      </c>
      <c r="L1422" s="47" t="str">
        <f>IF(Investments_Import!E1422="","",Investments_Import!E1422)</f>
        <v/>
      </c>
      <c r="M1422" s="47" t="str">
        <f t="shared" si="445"/>
        <v/>
      </c>
      <c r="N1422" s="31" t="str">
        <f>IF(Investments_Import!F1422="","",Investments_Import!F1422)</f>
        <v/>
      </c>
      <c r="O1422" s="31" t="str">
        <f t="shared" si="446"/>
        <v/>
      </c>
      <c r="P1422" s="3" t="str">
        <f>IF(Investments_Import!G1422="","",Investments_Import!G1422)</f>
        <v/>
      </c>
      <c r="Q1422" s="3" t="str">
        <f>IF(Investments_Import!H1422="","",Investments_Import!H1422)</f>
        <v/>
      </c>
      <c r="R1422" s="37" t="str">
        <f t="shared" si="447"/>
        <v/>
      </c>
      <c r="S1422" s="37" t="str">
        <f t="shared" si="448"/>
        <v/>
      </c>
      <c r="U1422" s="36" t="str">
        <f>IF(Mining_Import!A1422="","",Mining_Import!A1422)</f>
        <v/>
      </c>
      <c r="V1422" s="22" t="str">
        <f t="shared" si="456"/>
        <v/>
      </c>
      <c r="W1422" s="127" t="str">
        <f t="shared" si="457"/>
        <v/>
      </c>
      <c r="X1422" s="127" t="str">
        <f t="shared" si="458"/>
        <v/>
      </c>
      <c r="Y1422" s="127" t="str">
        <f t="shared" si="459"/>
        <v/>
      </c>
      <c r="Z1422" s="36" t="str">
        <f>IF(Mining_Import!B1422="","",Mining_Import!B1422)</f>
        <v/>
      </c>
      <c r="AA1422" s="184" t="str">
        <f>IF(Mining_Import!$C1422="","",Mining_Import!$C1422)</f>
        <v/>
      </c>
      <c r="AB1422" s="122" t="str">
        <f t="shared" si="460"/>
        <v/>
      </c>
      <c r="AC1422" s="122" t="str">
        <f>IF($Y1422&gt;Dashboard!$Q$19,$AB1422,"")</f>
        <v/>
      </c>
      <c r="AD1422" s="43" t="str">
        <f t="shared" si="461"/>
        <v/>
      </c>
      <c r="AE1422" s="36" t="str">
        <f>IF(Mining_Import!D1422="","",Mining_Import!D1422)</f>
        <v/>
      </c>
      <c r="AF1422" s="36" t="str">
        <f>IF(Mining_Import!E1422="","",Mining_Import!E1422)</f>
        <v/>
      </c>
      <c r="AG1422" s="36" t="str">
        <f>IF(Mining_Import!F1422="","",Mining_Import!F1422)</f>
        <v/>
      </c>
      <c r="AH1422" s="36" t="str">
        <f>IF(Mining_Import!G1422="","",Mining_Import!G1422)</f>
        <v/>
      </c>
      <c r="AI1422" s="36" t="str">
        <f>IF(Mining_Import!H1422="","",Mining_Import!H1422)</f>
        <v/>
      </c>
      <c r="AJ1422" s="36" t="str">
        <f>IF(Mining_Import!I1422="","",Mining_Import!I1422)</f>
        <v/>
      </c>
      <c r="BY1422" s="120" t="str">
        <f t="shared" si="449"/>
        <v/>
      </c>
      <c r="BZ1422" s="184" t="str">
        <f t="shared" si="462"/>
        <v/>
      </c>
      <c r="CA1422" s="37" t="str">
        <f>IFERROR(VLOOKUP($BY1422,Account_Value!$C$2:$F$2500,4,0),"")</f>
        <v/>
      </c>
      <c r="CB1422" s="43" t="str">
        <f t="shared" si="450"/>
        <v/>
      </c>
      <c r="CC1422" s="122" t="str">
        <f>IF($BZ1422="","",SUM($BZ$2:$BZ1422))</f>
        <v/>
      </c>
      <c r="CD1422" s="43" t="str">
        <f>IF($BZ1422="","",$BU$19*(SUM($BZ$2:$BZ1422)))</f>
        <v/>
      </c>
    </row>
    <row r="1423" spans="1:82">
      <c r="A1423" s="4" t="str">
        <f t="shared" si="451"/>
        <v/>
      </c>
      <c r="B1423" s="21" t="str">
        <f>IF(Investments_Import!A1423="","",Investments_Import!A1423)</f>
        <v/>
      </c>
      <c r="C1423" s="22" t="str">
        <f t="shared" si="444"/>
        <v/>
      </c>
      <c r="D1423" s="51" t="str">
        <f t="shared" si="452"/>
        <v/>
      </c>
      <c r="E1423" s="3" t="str">
        <f>IF(Investments_Import!B1423="","",Investments_Import!B1423)</f>
        <v/>
      </c>
      <c r="F1423" s="54" t="str">
        <f t="shared" si="453"/>
        <v xml:space="preserve"> </v>
      </c>
      <c r="G1423" s="54" t="str">
        <f>IF($B1423="","",COUNTIF($F$2:$F1423,$F1423))</f>
        <v/>
      </c>
      <c r="H1423" s="53" t="str">
        <f t="shared" si="454"/>
        <v xml:space="preserve">  </v>
      </c>
      <c r="I1423" s="3" t="str">
        <f>IF(Investments_Import!C1423="","",Investments_Import!C1423)</f>
        <v/>
      </c>
      <c r="J1423" s="108" t="str">
        <f>IF(Investments_Import!D1423="","",Investments_Import!D1423)</f>
        <v/>
      </c>
      <c r="K1423" s="108" t="str">
        <f t="shared" si="455"/>
        <v/>
      </c>
      <c r="L1423" s="47" t="str">
        <f>IF(Investments_Import!E1423="","",Investments_Import!E1423)</f>
        <v/>
      </c>
      <c r="M1423" s="47" t="str">
        <f t="shared" si="445"/>
        <v/>
      </c>
      <c r="N1423" s="31" t="str">
        <f>IF(Investments_Import!F1423="","",Investments_Import!F1423)</f>
        <v/>
      </c>
      <c r="O1423" s="31" t="str">
        <f t="shared" si="446"/>
        <v/>
      </c>
      <c r="P1423" s="3" t="str">
        <f>IF(Investments_Import!G1423="","",Investments_Import!G1423)</f>
        <v/>
      </c>
      <c r="Q1423" s="3" t="str">
        <f>IF(Investments_Import!H1423="","",Investments_Import!H1423)</f>
        <v/>
      </c>
      <c r="R1423" s="37" t="str">
        <f t="shared" si="447"/>
        <v/>
      </c>
      <c r="S1423" s="37" t="str">
        <f t="shared" si="448"/>
        <v/>
      </c>
      <c r="U1423" s="36" t="str">
        <f>IF(Mining_Import!A1423="","",Mining_Import!A1423)</f>
        <v/>
      </c>
      <c r="V1423" s="22" t="str">
        <f t="shared" si="456"/>
        <v/>
      </c>
      <c r="W1423" s="127" t="str">
        <f t="shared" si="457"/>
        <v/>
      </c>
      <c r="X1423" s="127" t="str">
        <f t="shared" si="458"/>
        <v/>
      </c>
      <c r="Y1423" s="127" t="str">
        <f t="shared" si="459"/>
        <v/>
      </c>
      <c r="Z1423" s="36" t="str">
        <f>IF(Mining_Import!B1423="","",Mining_Import!B1423)</f>
        <v/>
      </c>
      <c r="AA1423" s="184" t="str">
        <f>IF(Mining_Import!$C1423="","",Mining_Import!$C1423)</f>
        <v/>
      </c>
      <c r="AB1423" s="122" t="str">
        <f t="shared" si="460"/>
        <v/>
      </c>
      <c r="AC1423" s="122" t="str">
        <f>IF($Y1423&gt;Dashboard!$Q$19,$AB1423,"")</f>
        <v/>
      </c>
      <c r="AD1423" s="43" t="str">
        <f t="shared" si="461"/>
        <v/>
      </c>
      <c r="AE1423" s="36" t="str">
        <f>IF(Mining_Import!D1423="","",Mining_Import!D1423)</f>
        <v/>
      </c>
      <c r="AF1423" s="36" t="str">
        <f>IF(Mining_Import!E1423="","",Mining_Import!E1423)</f>
        <v/>
      </c>
      <c r="AG1423" s="36" t="str">
        <f>IF(Mining_Import!F1423="","",Mining_Import!F1423)</f>
        <v/>
      </c>
      <c r="AH1423" s="36" t="str">
        <f>IF(Mining_Import!G1423="","",Mining_Import!G1423)</f>
        <v/>
      </c>
      <c r="AI1423" s="36" t="str">
        <f>IF(Mining_Import!H1423="","",Mining_Import!H1423)</f>
        <v/>
      </c>
      <c r="AJ1423" s="36" t="str">
        <f>IF(Mining_Import!I1423="","",Mining_Import!I1423)</f>
        <v/>
      </c>
      <c r="BY1423" s="120" t="str">
        <f t="shared" si="449"/>
        <v/>
      </c>
      <c r="BZ1423" s="184" t="str">
        <f t="shared" si="462"/>
        <v/>
      </c>
      <c r="CA1423" s="37" t="str">
        <f>IFERROR(VLOOKUP($BY1423,Account_Value!$C$2:$F$2500,4,0),"")</f>
        <v/>
      </c>
      <c r="CB1423" s="43" t="str">
        <f t="shared" si="450"/>
        <v/>
      </c>
      <c r="CC1423" s="122" t="str">
        <f>IF($BZ1423="","",SUM($BZ$2:$BZ1423))</f>
        <v/>
      </c>
      <c r="CD1423" s="43" t="str">
        <f>IF($BZ1423="","",$BU$19*(SUM($BZ$2:$BZ1423)))</f>
        <v/>
      </c>
    </row>
    <row r="1424" spans="1:82">
      <c r="A1424" s="4" t="str">
        <f t="shared" si="451"/>
        <v/>
      </c>
      <c r="B1424" s="21" t="str">
        <f>IF(Investments_Import!A1424="","",Investments_Import!A1424)</f>
        <v/>
      </c>
      <c r="C1424" s="22" t="str">
        <f t="shared" si="444"/>
        <v/>
      </c>
      <c r="D1424" s="51" t="str">
        <f t="shared" si="452"/>
        <v/>
      </c>
      <c r="E1424" s="3" t="str">
        <f>IF(Investments_Import!B1424="","",Investments_Import!B1424)</f>
        <v/>
      </c>
      <c r="F1424" s="54" t="str">
        <f t="shared" si="453"/>
        <v xml:space="preserve"> </v>
      </c>
      <c r="G1424" s="54" t="str">
        <f>IF($B1424="","",COUNTIF($F$2:$F1424,$F1424))</f>
        <v/>
      </c>
      <c r="H1424" s="53" t="str">
        <f t="shared" si="454"/>
        <v xml:space="preserve">  </v>
      </c>
      <c r="I1424" s="3" t="str">
        <f>IF(Investments_Import!C1424="","",Investments_Import!C1424)</f>
        <v/>
      </c>
      <c r="J1424" s="108" t="str">
        <f>IF(Investments_Import!D1424="","",Investments_Import!D1424)</f>
        <v/>
      </c>
      <c r="K1424" s="108" t="str">
        <f t="shared" si="455"/>
        <v/>
      </c>
      <c r="L1424" s="47" t="str">
        <f>IF(Investments_Import!E1424="","",Investments_Import!E1424)</f>
        <v/>
      </c>
      <c r="M1424" s="47" t="str">
        <f t="shared" si="445"/>
        <v/>
      </c>
      <c r="N1424" s="31" t="str">
        <f>IF(Investments_Import!F1424="","",Investments_Import!F1424)</f>
        <v/>
      </c>
      <c r="O1424" s="31" t="str">
        <f t="shared" si="446"/>
        <v/>
      </c>
      <c r="P1424" s="3" t="str">
        <f>IF(Investments_Import!G1424="","",Investments_Import!G1424)</f>
        <v/>
      </c>
      <c r="Q1424" s="3" t="str">
        <f>IF(Investments_Import!H1424="","",Investments_Import!H1424)</f>
        <v/>
      </c>
      <c r="R1424" s="37" t="str">
        <f t="shared" si="447"/>
        <v/>
      </c>
      <c r="S1424" s="37" t="str">
        <f t="shared" si="448"/>
        <v/>
      </c>
      <c r="U1424" s="36" t="str">
        <f>IF(Mining_Import!A1424="","",Mining_Import!A1424)</f>
        <v/>
      </c>
      <c r="V1424" s="22" t="str">
        <f t="shared" si="456"/>
        <v/>
      </c>
      <c r="W1424" s="127" t="str">
        <f t="shared" si="457"/>
        <v/>
      </c>
      <c r="X1424" s="127" t="str">
        <f t="shared" si="458"/>
        <v/>
      </c>
      <c r="Y1424" s="127" t="str">
        <f t="shared" si="459"/>
        <v/>
      </c>
      <c r="Z1424" s="36" t="str">
        <f>IF(Mining_Import!B1424="","",Mining_Import!B1424)</f>
        <v/>
      </c>
      <c r="AA1424" s="184" t="str">
        <f>IF(Mining_Import!$C1424="","",Mining_Import!$C1424)</f>
        <v/>
      </c>
      <c r="AB1424" s="122" t="str">
        <f t="shared" si="460"/>
        <v/>
      </c>
      <c r="AC1424" s="122" t="str">
        <f>IF($Y1424&gt;Dashboard!$Q$19,$AB1424,"")</f>
        <v/>
      </c>
      <c r="AD1424" s="43" t="str">
        <f t="shared" si="461"/>
        <v/>
      </c>
      <c r="AE1424" s="36" t="str">
        <f>IF(Mining_Import!D1424="","",Mining_Import!D1424)</f>
        <v/>
      </c>
      <c r="AF1424" s="36" t="str">
        <f>IF(Mining_Import!E1424="","",Mining_Import!E1424)</f>
        <v/>
      </c>
      <c r="AG1424" s="36" t="str">
        <f>IF(Mining_Import!F1424="","",Mining_Import!F1424)</f>
        <v/>
      </c>
      <c r="AH1424" s="36" t="str">
        <f>IF(Mining_Import!G1424="","",Mining_Import!G1424)</f>
        <v/>
      </c>
      <c r="AI1424" s="36" t="str">
        <f>IF(Mining_Import!H1424="","",Mining_Import!H1424)</f>
        <v/>
      </c>
      <c r="AJ1424" s="36" t="str">
        <f>IF(Mining_Import!I1424="","",Mining_Import!I1424)</f>
        <v/>
      </c>
      <c r="BY1424" s="120" t="str">
        <f t="shared" si="449"/>
        <v/>
      </c>
      <c r="BZ1424" s="184" t="str">
        <f t="shared" si="462"/>
        <v/>
      </c>
      <c r="CA1424" s="37" t="str">
        <f>IFERROR(VLOOKUP($BY1424,Account_Value!$C$2:$F$2500,4,0),"")</f>
        <v/>
      </c>
      <c r="CB1424" s="43" t="str">
        <f t="shared" si="450"/>
        <v/>
      </c>
      <c r="CC1424" s="122" t="str">
        <f>IF($BZ1424="","",SUM($BZ$2:$BZ1424))</f>
        <v/>
      </c>
      <c r="CD1424" s="43" t="str">
        <f>IF($BZ1424="","",$BU$19*(SUM($BZ$2:$BZ1424)))</f>
        <v/>
      </c>
    </row>
    <row r="1425" spans="1:82">
      <c r="A1425" s="4" t="str">
        <f t="shared" si="451"/>
        <v/>
      </c>
      <c r="B1425" s="21" t="str">
        <f>IF(Investments_Import!A1425="","",Investments_Import!A1425)</f>
        <v/>
      </c>
      <c r="C1425" s="22" t="str">
        <f t="shared" si="444"/>
        <v/>
      </c>
      <c r="D1425" s="51" t="str">
        <f t="shared" si="452"/>
        <v/>
      </c>
      <c r="E1425" s="3" t="str">
        <f>IF(Investments_Import!B1425="","",Investments_Import!B1425)</f>
        <v/>
      </c>
      <c r="F1425" s="54" t="str">
        <f t="shared" si="453"/>
        <v xml:space="preserve"> </v>
      </c>
      <c r="G1425" s="54" t="str">
        <f>IF($B1425="","",COUNTIF($F$2:$F1425,$F1425))</f>
        <v/>
      </c>
      <c r="H1425" s="53" t="str">
        <f t="shared" si="454"/>
        <v xml:space="preserve">  </v>
      </c>
      <c r="I1425" s="3" t="str">
        <f>IF(Investments_Import!C1425="","",Investments_Import!C1425)</f>
        <v/>
      </c>
      <c r="J1425" s="108" t="str">
        <f>IF(Investments_Import!D1425="","",Investments_Import!D1425)</f>
        <v/>
      </c>
      <c r="K1425" s="108" t="str">
        <f t="shared" si="455"/>
        <v/>
      </c>
      <c r="L1425" s="47" t="str">
        <f>IF(Investments_Import!E1425="","",Investments_Import!E1425)</f>
        <v/>
      </c>
      <c r="M1425" s="47" t="str">
        <f t="shared" si="445"/>
        <v/>
      </c>
      <c r="N1425" s="31" t="str">
        <f>IF(Investments_Import!F1425="","",Investments_Import!F1425)</f>
        <v/>
      </c>
      <c r="O1425" s="31" t="str">
        <f t="shared" si="446"/>
        <v/>
      </c>
      <c r="P1425" s="3" t="str">
        <f>IF(Investments_Import!G1425="","",Investments_Import!G1425)</f>
        <v/>
      </c>
      <c r="Q1425" s="3" t="str">
        <f>IF(Investments_Import!H1425="","",Investments_Import!H1425)</f>
        <v/>
      </c>
      <c r="R1425" s="37" t="str">
        <f t="shared" si="447"/>
        <v/>
      </c>
      <c r="S1425" s="37" t="str">
        <f t="shared" si="448"/>
        <v/>
      </c>
      <c r="U1425" s="36" t="str">
        <f>IF(Mining_Import!A1425="","",Mining_Import!A1425)</f>
        <v/>
      </c>
      <c r="V1425" s="22" t="str">
        <f t="shared" si="456"/>
        <v/>
      </c>
      <c r="W1425" s="127" t="str">
        <f t="shared" si="457"/>
        <v/>
      </c>
      <c r="X1425" s="127" t="str">
        <f t="shared" si="458"/>
        <v/>
      </c>
      <c r="Y1425" s="127" t="str">
        <f t="shared" si="459"/>
        <v/>
      </c>
      <c r="Z1425" s="36" t="str">
        <f>IF(Mining_Import!B1425="","",Mining_Import!B1425)</f>
        <v/>
      </c>
      <c r="AA1425" s="184" t="str">
        <f>IF(Mining_Import!$C1425="","",Mining_Import!$C1425)</f>
        <v/>
      </c>
      <c r="AB1425" s="122" t="str">
        <f t="shared" si="460"/>
        <v/>
      </c>
      <c r="AC1425" s="122" t="str">
        <f>IF($Y1425&gt;Dashboard!$Q$19,$AB1425,"")</f>
        <v/>
      </c>
      <c r="AD1425" s="43" t="str">
        <f t="shared" si="461"/>
        <v/>
      </c>
      <c r="AE1425" s="36" t="str">
        <f>IF(Mining_Import!D1425="","",Mining_Import!D1425)</f>
        <v/>
      </c>
      <c r="AF1425" s="36" t="str">
        <f>IF(Mining_Import!E1425="","",Mining_Import!E1425)</f>
        <v/>
      </c>
      <c r="AG1425" s="36" t="str">
        <f>IF(Mining_Import!F1425="","",Mining_Import!F1425)</f>
        <v/>
      </c>
      <c r="AH1425" s="36" t="str">
        <f>IF(Mining_Import!G1425="","",Mining_Import!G1425)</f>
        <v/>
      </c>
      <c r="AI1425" s="36" t="str">
        <f>IF(Mining_Import!H1425="","",Mining_Import!H1425)</f>
        <v/>
      </c>
      <c r="AJ1425" s="36" t="str">
        <f>IF(Mining_Import!I1425="","",Mining_Import!I1425)</f>
        <v/>
      </c>
      <c r="BY1425" s="120" t="str">
        <f t="shared" si="449"/>
        <v/>
      </c>
      <c r="BZ1425" s="184" t="str">
        <f t="shared" si="462"/>
        <v/>
      </c>
      <c r="CA1425" s="37" t="str">
        <f>IFERROR(VLOOKUP($BY1425,Account_Value!$C$2:$F$2500,4,0),"")</f>
        <v/>
      </c>
      <c r="CB1425" s="43" t="str">
        <f t="shared" si="450"/>
        <v/>
      </c>
      <c r="CC1425" s="122" t="str">
        <f>IF($BZ1425="","",SUM($BZ$2:$BZ1425))</f>
        <v/>
      </c>
      <c r="CD1425" s="43" t="str">
        <f>IF($BZ1425="","",$BU$19*(SUM($BZ$2:$BZ1425)))</f>
        <v/>
      </c>
    </row>
    <row r="1426" spans="1:82">
      <c r="A1426" s="4" t="str">
        <f t="shared" si="451"/>
        <v/>
      </c>
      <c r="B1426" s="21" t="str">
        <f>IF(Investments_Import!A1426="","",Investments_Import!A1426)</f>
        <v/>
      </c>
      <c r="C1426" s="22" t="str">
        <f t="shared" si="444"/>
        <v/>
      </c>
      <c r="D1426" s="51" t="str">
        <f t="shared" si="452"/>
        <v/>
      </c>
      <c r="E1426" s="3" t="str">
        <f>IF(Investments_Import!B1426="","",Investments_Import!B1426)</f>
        <v/>
      </c>
      <c r="F1426" s="54" t="str">
        <f t="shared" si="453"/>
        <v xml:space="preserve"> </v>
      </c>
      <c r="G1426" s="54" t="str">
        <f>IF($B1426="","",COUNTIF($F$2:$F1426,$F1426))</f>
        <v/>
      </c>
      <c r="H1426" s="53" t="str">
        <f t="shared" si="454"/>
        <v xml:space="preserve">  </v>
      </c>
      <c r="I1426" s="3" t="str">
        <f>IF(Investments_Import!C1426="","",Investments_Import!C1426)</f>
        <v/>
      </c>
      <c r="J1426" s="108" t="str">
        <f>IF(Investments_Import!D1426="","",Investments_Import!D1426)</f>
        <v/>
      </c>
      <c r="K1426" s="108" t="str">
        <f t="shared" si="455"/>
        <v/>
      </c>
      <c r="L1426" s="47" t="str">
        <f>IF(Investments_Import!E1426="","",Investments_Import!E1426)</f>
        <v/>
      </c>
      <c r="M1426" s="47" t="str">
        <f t="shared" si="445"/>
        <v/>
      </c>
      <c r="N1426" s="31" t="str">
        <f>IF(Investments_Import!F1426="","",Investments_Import!F1426)</f>
        <v/>
      </c>
      <c r="O1426" s="31" t="str">
        <f t="shared" si="446"/>
        <v/>
      </c>
      <c r="P1426" s="3" t="str">
        <f>IF(Investments_Import!G1426="","",Investments_Import!G1426)</f>
        <v/>
      </c>
      <c r="Q1426" s="3" t="str">
        <f>IF(Investments_Import!H1426="","",Investments_Import!H1426)</f>
        <v/>
      </c>
      <c r="R1426" s="37" t="str">
        <f t="shared" si="447"/>
        <v/>
      </c>
      <c r="S1426" s="37" t="str">
        <f t="shared" si="448"/>
        <v/>
      </c>
      <c r="U1426" s="36" t="str">
        <f>IF(Mining_Import!A1426="","",Mining_Import!A1426)</f>
        <v/>
      </c>
      <c r="V1426" s="22" t="str">
        <f t="shared" si="456"/>
        <v/>
      </c>
      <c r="W1426" s="127" t="str">
        <f t="shared" si="457"/>
        <v/>
      </c>
      <c r="X1426" s="127" t="str">
        <f t="shared" si="458"/>
        <v/>
      </c>
      <c r="Y1426" s="127" t="str">
        <f t="shared" si="459"/>
        <v/>
      </c>
      <c r="Z1426" s="36" t="str">
        <f>IF(Mining_Import!B1426="","",Mining_Import!B1426)</f>
        <v/>
      </c>
      <c r="AA1426" s="184" t="str">
        <f>IF(Mining_Import!$C1426="","",Mining_Import!$C1426)</f>
        <v/>
      </c>
      <c r="AB1426" s="122" t="str">
        <f t="shared" si="460"/>
        <v/>
      </c>
      <c r="AC1426" s="122" t="str">
        <f>IF($Y1426&gt;Dashboard!$Q$19,$AB1426,"")</f>
        <v/>
      </c>
      <c r="AD1426" s="43" t="str">
        <f t="shared" si="461"/>
        <v/>
      </c>
      <c r="AE1426" s="36" t="str">
        <f>IF(Mining_Import!D1426="","",Mining_Import!D1426)</f>
        <v/>
      </c>
      <c r="AF1426" s="36" t="str">
        <f>IF(Mining_Import!E1426="","",Mining_Import!E1426)</f>
        <v/>
      </c>
      <c r="AG1426" s="36" t="str">
        <f>IF(Mining_Import!F1426="","",Mining_Import!F1426)</f>
        <v/>
      </c>
      <c r="AH1426" s="36" t="str">
        <f>IF(Mining_Import!G1426="","",Mining_Import!G1426)</f>
        <v/>
      </c>
      <c r="AI1426" s="36" t="str">
        <f>IF(Mining_Import!H1426="","",Mining_Import!H1426)</f>
        <v/>
      </c>
      <c r="AJ1426" s="36" t="str">
        <f>IF(Mining_Import!I1426="","",Mining_Import!I1426)</f>
        <v/>
      </c>
      <c r="BY1426" s="120" t="str">
        <f t="shared" si="449"/>
        <v/>
      </c>
      <c r="BZ1426" s="184" t="str">
        <f t="shared" si="462"/>
        <v/>
      </c>
      <c r="CA1426" s="37" t="str">
        <f>IFERROR(VLOOKUP($BY1426,Account_Value!$C$2:$F$2500,4,0),"")</f>
        <v/>
      </c>
      <c r="CB1426" s="43" t="str">
        <f t="shared" si="450"/>
        <v/>
      </c>
      <c r="CC1426" s="122" t="str">
        <f>IF($BZ1426="","",SUM($BZ$2:$BZ1426))</f>
        <v/>
      </c>
      <c r="CD1426" s="43" t="str">
        <f>IF($BZ1426="","",$BU$19*(SUM($BZ$2:$BZ1426)))</f>
        <v/>
      </c>
    </row>
    <row r="1427" spans="1:82">
      <c r="A1427" s="4" t="str">
        <f t="shared" si="451"/>
        <v/>
      </c>
      <c r="B1427" s="21" t="str">
        <f>IF(Investments_Import!A1427="","",Investments_Import!A1427)</f>
        <v/>
      </c>
      <c r="C1427" s="22" t="str">
        <f t="shared" si="444"/>
        <v/>
      </c>
      <c r="D1427" s="51" t="str">
        <f t="shared" si="452"/>
        <v/>
      </c>
      <c r="E1427" s="3" t="str">
        <f>IF(Investments_Import!B1427="","",Investments_Import!B1427)</f>
        <v/>
      </c>
      <c r="F1427" s="54" t="str">
        <f t="shared" si="453"/>
        <v xml:space="preserve"> </v>
      </c>
      <c r="G1427" s="54" t="str">
        <f>IF($B1427="","",COUNTIF($F$2:$F1427,$F1427))</f>
        <v/>
      </c>
      <c r="H1427" s="53" t="str">
        <f t="shared" si="454"/>
        <v xml:space="preserve">  </v>
      </c>
      <c r="I1427" s="3" t="str">
        <f>IF(Investments_Import!C1427="","",Investments_Import!C1427)</f>
        <v/>
      </c>
      <c r="J1427" s="108" t="str">
        <f>IF(Investments_Import!D1427="","",Investments_Import!D1427)</f>
        <v/>
      </c>
      <c r="K1427" s="108" t="str">
        <f t="shared" si="455"/>
        <v/>
      </c>
      <c r="L1427" s="47" t="str">
        <f>IF(Investments_Import!E1427="","",Investments_Import!E1427)</f>
        <v/>
      </c>
      <c r="M1427" s="47" t="str">
        <f t="shared" si="445"/>
        <v/>
      </c>
      <c r="N1427" s="31" t="str">
        <f>IF(Investments_Import!F1427="","",Investments_Import!F1427)</f>
        <v/>
      </c>
      <c r="O1427" s="31" t="str">
        <f t="shared" si="446"/>
        <v/>
      </c>
      <c r="P1427" s="3" t="str">
        <f>IF(Investments_Import!G1427="","",Investments_Import!G1427)</f>
        <v/>
      </c>
      <c r="Q1427" s="3" t="str">
        <f>IF(Investments_Import!H1427="","",Investments_Import!H1427)</f>
        <v/>
      </c>
      <c r="R1427" s="37" t="str">
        <f t="shared" si="447"/>
        <v/>
      </c>
      <c r="S1427" s="37" t="str">
        <f t="shared" si="448"/>
        <v/>
      </c>
      <c r="U1427" s="36" t="str">
        <f>IF(Mining_Import!A1427="","",Mining_Import!A1427)</f>
        <v/>
      </c>
      <c r="V1427" s="22" t="str">
        <f t="shared" si="456"/>
        <v/>
      </c>
      <c r="W1427" s="127" t="str">
        <f t="shared" si="457"/>
        <v/>
      </c>
      <c r="X1427" s="127" t="str">
        <f t="shared" si="458"/>
        <v/>
      </c>
      <c r="Y1427" s="127" t="str">
        <f t="shared" si="459"/>
        <v/>
      </c>
      <c r="Z1427" s="36" t="str">
        <f>IF(Mining_Import!B1427="","",Mining_Import!B1427)</f>
        <v/>
      </c>
      <c r="AA1427" s="184" t="str">
        <f>IF(Mining_Import!$C1427="","",Mining_Import!$C1427)</f>
        <v/>
      </c>
      <c r="AB1427" s="122" t="str">
        <f t="shared" si="460"/>
        <v/>
      </c>
      <c r="AC1427" s="122" t="str">
        <f>IF($Y1427&gt;Dashboard!$Q$19,$AB1427,"")</f>
        <v/>
      </c>
      <c r="AD1427" s="43" t="str">
        <f t="shared" si="461"/>
        <v/>
      </c>
      <c r="AE1427" s="36" t="str">
        <f>IF(Mining_Import!D1427="","",Mining_Import!D1427)</f>
        <v/>
      </c>
      <c r="AF1427" s="36" t="str">
        <f>IF(Mining_Import!E1427="","",Mining_Import!E1427)</f>
        <v/>
      </c>
      <c r="AG1427" s="36" t="str">
        <f>IF(Mining_Import!F1427="","",Mining_Import!F1427)</f>
        <v/>
      </c>
      <c r="AH1427" s="36" t="str">
        <f>IF(Mining_Import!G1427="","",Mining_Import!G1427)</f>
        <v/>
      </c>
      <c r="AI1427" s="36" t="str">
        <f>IF(Mining_Import!H1427="","",Mining_Import!H1427)</f>
        <v/>
      </c>
      <c r="AJ1427" s="36" t="str">
        <f>IF(Mining_Import!I1427="","",Mining_Import!I1427)</f>
        <v/>
      </c>
      <c r="BY1427" s="120" t="str">
        <f t="shared" si="449"/>
        <v/>
      </c>
      <c r="BZ1427" s="184" t="str">
        <f t="shared" si="462"/>
        <v/>
      </c>
      <c r="CA1427" s="37" t="str">
        <f>IFERROR(VLOOKUP($BY1427,Account_Value!$C$2:$F$2500,4,0),"")</f>
        <v/>
      </c>
      <c r="CB1427" s="43" t="str">
        <f t="shared" si="450"/>
        <v/>
      </c>
      <c r="CC1427" s="122" t="str">
        <f>IF($BZ1427="","",SUM($BZ$2:$BZ1427))</f>
        <v/>
      </c>
      <c r="CD1427" s="43" t="str">
        <f>IF($BZ1427="","",$BU$19*(SUM($BZ$2:$BZ1427)))</f>
        <v/>
      </c>
    </row>
    <row r="1428" spans="1:82">
      <c r="A1428" s="4" t="str">
        <f t="shared" si="451"/>
        <v/>
      </c>
      <c r="B1428" s="21" t="str">
        <f>IF(Investments_Import!A1428="","",Investments_Import!A1428)</f>
        <v/>
      </c>
      <c r="C1428" s="22" t="str">
        <f t="shared" si="444"/>
        <v/>
      </c>
      <c r="D1428" s="51" t="str">
        <f t="shared" si="452"/>
        <v/>
      </c>
      <c r="E1428" s="3" t="str">
        <f>IF(Investments_Import!B1428="","",Investments_Import!B1428)</f>
        <v/>
      </c>
      <c r="F1428" s="54" t="str">
        <f t="shared" si="453"/>
        <v xml:space="preserve"> </v>
      </c>
      <c r="G1428" s="54" t="str">
        <f>IF($B1428="","",COUNTIF($F$2:$F1428,$F1428))</f>
        <v/>
      </c>
      <c r="H1428" s="53" t="str">
        <f t="shared" si="454"/>
        <v xml:space="preserve">  </v>
      </c>
      <c r="I1428" s="3" t="str">
        <f>IF(Investments_Import!C1428="","",Investments_Import!C1428)</f>
        <v/>
      </c>
      <c r="J1428" s="108" t="str">
        <f>IF(Investments_Import!D1428="","",Investments_Import!D1428)</f>
        <v/>
      </c>
      <c r="K1428" s="108" t="str">
        <f t="shared" si="455"/>
        <v/>
      </c>
      <c r="L1428" s="47" t="str">
        <f>IF(Investments_Import!E1428="","",Investments_Import!E1428)</f>
        <v/>
      </c>
      <c r="M1428" s="47" t="str">
        <f t="shared" si="445"/>
        <v/>
      </c>
      <c r="N1428" s="31" t="str">
        <f>IF(Investments_Import!F1428="","",Investments_Import!F1428)</f>
        <v/>
      </c>
      <c r="O1428" s="31" t="str">
        <f t="shared" si="446"/>
        <v/>
      </c>
      <c r="P1428" s="3" t="str">
        <f>IF(Investments_Import!G1428="","",Investments_Import!G1428)</f>
        <v/>
      </c>
      <c r="Q1428" s="3" t="str">
        <f>IF(Investments_Import!H1428="","",Investments_Import!H1428)</f>
        <v/>
      </c>
      <c r="R1428" s="37" t="str">
        <f t="shared" si="447"/>
        <v/>
      </c>
      <c r="S1428" s="37" t="str">
        <f t="shared" si="448"/>
        <v/>
      </c>
      <c r="U1428" s="36" t="str">
        <f>IF(Mining_Import!A1428="","",Mining_Import!A1428)</f>
        <v/>
      </c>
      <c r="V1428" s="22" t="str">
        <f t="shared" si="456"/>
        <v/>
      </c>
      <c r="W1428" s="127" t="str">
        <f t="shared" si="457"/>
        <v/>
      </c>
      <c r="X1428" s="127" t="str">
        <f t="shared" si="458"/>
        <v/>
      </c>
      <c r="Y1428" s="127" t="str">
        <f t="shared" si="459"/>
        <v/>
      </c>
      <c r="Z1428" s="36" t="str">
        <f>IF(Mining_Import!B1428="","",Mining_Import!B1428)</f>
        <v/>
      </c>
      <c r="AA1428" s="184" t="str">
        <f>IF(Mining_Import!$C1428="","",Mining_Import!$C1428)</f>
        <v/>
      </c>
      <c r="AB1428" s="122" t="str">
        <f t="shared" si="460"/>
        <v/>
      </c>
      <c r="AC1428" s="122" t="str">
        <f>IF($Y1428&gt;Dashboard!$Q$19,$AB1428,"")</f>
        <v/>
      </c>
      <c r="AD1428" s="43" t="str">
        <f t="shared" si="461"/>
        <v/>
      </c>
      <c r="AE1428" s="36" t="str">
        <f>IF(Mining_Import!D1428="","",Mining_Import!D1428)</f>
        <v/>
      </c>
      <c r="AF1428" s="36" t="str">
        <f>IF(Mining_Import!E1428="","",Mining_Import!E1428)</f>
        <v/>
      </c>
      <c r="AG1428" s="36" t="str">
        <f>IF(Mining_Import!F1428="","",Mining_Import!F1428)</f>
        <v/>
      </c>
      <c r="AH1428" s="36" t="str">
        <f>IF(Mining_Import!G1428="","",Mining_Import!G1428)</f>
        <v/>
      </c>
      <c r="AI1428" s="36" t="str">
        <f>IF(Mining_Import!H1428="","",Mining_Import!H1428)</f>
        <v/>
      </c>
      <c r="AJ1428" s="36" t="str">
        <f>IF(Mining_Import!I1428="","",Mining_Import!I1428)</f>
        <v/>
      </c>
      <c r="BY1428" s="120" t="str">
        <f t="shared" si="449"/>
        <v/>
      </c>
      <c r="BZ1428" s="184" t="str">
        <f t="shared" si="462"/>
        <v/>
      </c>
      <c r="CA1428" s="37" t="str">
        <f>IFERROR(VLOOKUP($BY1428,Account_Value!$C$2:$F$2500,4,0),"")</f>
        <v/>
      </c>
      <c r="CB1428" s="43" t="str">
        <f t="shared" si="450"/>
        <v/>
      </c>
      <c r="CC1428" s="122" t="str">
        <f>IF($BZ1428="","",SUM($BZ$2:$BZ1428))</f>
        <v/>
      </c>
      <c r="CD1428" s="43" t="str">
        <f>IF($BZ1428="","",$BU$19*(SUM($BZ$2:$BZ1428)))</f>
        <v/>
      </c>
    </row>
    <row r="1429" spans="1:82">
      <c r="A1429" s="4" t="str">
        <f t="shared" si="451"/>
        <v/>
      </c>
      <c r="B1429" s="21" t="str">
        <f>IF(Investments_Import!A1429="","",Investments_Import!A1429)</f>
        <v/>
      </c>
      <c r="C1429" s="22" t="str">
        <f t="shared" si="444"/>
        <v/>
      </c>
      <c r="D1429" s="51" t="str">
        <f t="shared" si="452"/>
        <v/>
      </c>
      <c r="E1429" s="3" t="str">
        <f>IF(Investments_Import!B1429="","",Investments_Import!B1429)</f>
        <v/>
      </c>
      <c r="F1429" s="54" t="str">
        <f t="shared" si="453"/>
        <v xml:space="preserve"> </v>
      </c>
      <c r="G1429" s="54" t="str">
        <f>IF($B1429="","",COUNTIF($F$2:$F1429,$F1429))</f>
        <v/>
      </c>
      <c r="H1429" s="53" t="str">
        <f t="shared" si="454"/>
        <v xml:space="preserve">  </v>
      </c>
      <c r="I1429" s="3" t="str">
        <f>IF(Investments_Import!C1429="","",Investments_Import!C1429)</f>
        <v/>
      </c>
      <c r="J1429" s="108" t="str">
        <f>IF(Investments_Import!D1429="","",Investments_Import!D1429)</f>
        <v/>
      </c>
      <c r="K1429" s="108" t="str">
        <f t="shared" si="455"/>
        <v/>
      </c>
      <c r="L1429" s="47" t="str">
        <f>IF(Investments_Import!E1429="","",Investments_Import!E1429)</f>
        <v/>
      </c>
      <c r="M1429" s="47" t="str">
        <f t="shared" si="445"/>
        <v/>
      </c>
      <c r="N1429" s="31" t="str">
        <f>IF(Investments_Import!F1429="","",Investments_Import!F1429)</f>
        <v/>
      </c>
      <c r="O1429" s="31" t="str">
        <f t="shared" si="446"/>
        <v/>
      </c>
      <c r="P1429" s="3" t="str">
        <f>IF(Investments_Import!G1429="","",Investments_Import!G1429)</f>
        <v/>
      </c>
      <c r="Q1429" s="3" t="str">
        <f>IF(Investments_Import!H1429="","",Investments_Import!H1429)</f>
        <v/>
      </c>
      <c r="R1429" s="37" t="str">
        <f t="shared" si="447"/>
        <v/>
      </c>
      <c r="S1429" s="37" t="str">
        <f t="shared" si="448"/>
        <v/>
      </c>
      <c r="U1429" s="36" t="str">
        <f>IF(Mining_Import!A1429="","",Mining_Import!A1429)</f>
        <v/>
      </c>
      <c r="V1429" s="22" t="str">
        <f t="shared" si="456"/>
        <v/>
      </c>
      <c r="W1429" s="127" t="str">
        <f t="shared" si="457"/>
        <v/>
      </c>
      <c r="X1429" s="127" t="str">
        <f t="shared" si="458"/>
        <v/>
      </c>
      <c r="Y1429" s="127" t="str">
        <f t="shared" si="459"/>
        <v/>
      </c>
      <c r="Z1429" s="36" t="str">
        <f>IF(Mining_Import!B1429="","",Mining_Import!B1429)</f>
        <v/>
      </c>
      <c r="AA1429" s="184" t="str">
        <f>IF(Mining_Import!$C1429="","",Mining_Import!$C1429)</f>
        <v/>
      </c>
      <c r="AB1429" s="122" t="str">
        <f t="shared" si="460"/>
        <v/>
      </c>
      <c r="AC1429" s="122" t="str">
        <f>IF($Y1429&gt;Dashboard!$Q$19,$AB1429,"")</f>
        <v/>
      </c>
      <c r="AD1429" s="43" t="str">
        <f t="shared" si="461"/>
        <v/>
      </c>
      <c r="AE1429" s="36" t="str">
        <f>IF(Mining_Import!D1429="","",Mining_Import!D1429)</f>
        <v/>
      </c>
      <c r="AF1429" s="36" t="str">
        <f>IF(Mining_Import!E1429="","",Mining_Import!E1429)</f>
        <v/>
      </c>
      <c r="AG1429" s="36" t="str">
        <f>IF(Mining_Import!F1429="","",Mining_Import!F1429)</f>
        <v/>
      </c>
      <c r="AH1429" s="36" t="str">
        <f>IF(Mining_Import!G1429="","",Mining_Import!G1429)</f>
        <v/>
      </c>
      <c r="AI1429" s="36" t="str">
        <f>IF(Mining_Import!H1429="","",Mining_Import!H1429)</f>
        <v/>
      </c>
      <c r="AJ1429" s="36" t="str">
        <f>IF(Mining_Import!I1429="","",Mining_Import!I1429)</f>
        <v/>
      </c>
      <c r="BY1429" s="120" t="str">
        <f t="shared" si="449"/>
        <v/>
      </c>
      <c r="BZ1429" s="184" t="str">
        <f t="shared" si="462"/>
        <v/>
      </c>
      <c r="CA1429" s="37" t="str">
        <f>IFERROR(VLOOKUP($BY1429,Account_Value!$C$2:$F$2500,4,0),"")</f>
        <v/>
      </c>
      <c r="CB1429" s="43" t="str">
        <f t="shared" si="450"/>
        <v/>
      </c>
      <c r="CC1429" s="122" t="str">
        <f>IF($BZ1429="","",SUM($BZ$2:$BZ1429))</f>
        <v/>
      </c>
      <c r="CD1429" s="43" t="str">
        <f>IF($BZ1429="","",$BU$19*(SUM($BZ$2:$BZ1429)))</f>
        <v/>
      </c>
    </row>
    <row r="1430" spans="1:82">
      <c r="A1430" s="4" t="str">
        <f t="shared" si="451"/>
        <v/>
      </c>
      <c r="B1430" s="21" t="str">
        <f>IF(Investments_Import!A1430="","",Investments_Import!A1430)</f>
        <v/>
      </c>
      <c r="C1430" s="22" t="str">
        <f t="shared" si="444"/>
        <v/>
      </c>
      <c r="D1430" s="51" t="str">
        <f t="shared" si="452"/>
        <v/>
      </c>
      <c r="E1430" s="3" t="str">
        <f>IF(Investments_Import!B1430="","",Investments_Import!B1430)</f>
        <v/>
      </c>
      <c r="F1430" s="54" t="str">
        <f t="shared" si="453"/>
        <v xml:space="preserve"> </v>
      </c>
      <c r="G1430" s="54" t="str">
        <f>IF($B1430="","",COUNTIF($F$2:$F1430,$F1430))</f>
        <v/>
      </c>
      <c r="H1430" s="53" t="str">
        <f t="shared" si="454"/>
        <v xml:space="preserve">  </v>
      </c>
      <c r="I1430" s="3" t="str">
        <f>IF(Investments_Import!C1430="","",Investments_Import!C1430)</f>
        <v/>
      </c>
      <c r="J1430" s="108" t="str">
        <f>IF(Investments_Import!D1430="","",Investments_Import!D1430)</f>
        <v/>
      </c>
      <c r="K1430" s="108" t="str">
        <f t="shared" si="455"/>
        <v/>
      </c>
      <c r="L1430" s="47" t="str">
        <f>IF(Investments_Import!E1430="","",Investments_Import!E1430)</f>
        <v/>
      </c>
      <c r="M1430" s="47" t="str">
        <f t="shared" si="445"/>
        <v/>
      </c>
      <c r="N1430" s="31" t="str">
        <f>IF(Investments_Import!F1430="","",Investments_Import!F1430)</f>
        <v/>
      </c>
      <c r="O1430" s="31" t="str">
        <f t="shared" si="446"/>
        <v/>
      </c>
      <c r="P1430" s="3" t="str">
        <f>IF(Investments_Import!G1430="","",Investments_Import!G1430)</f>
        <v/>
      </c>
      <c r="Q1430" s="3" t="str">
        <f>IF(Investments_Import!H1430="","",Investments_Import!H1430)</f>
        <v/>
      </c>
      <c r="R1430" s="37" t="str">
        <f t="shared" si="447"/>
        <v/>
      </c>
      <c r="S1430" s="37" t="str">
        <f t="shared" si="448"/>
        <v/>
      </c>
      <c r="U1430" s="36" t="str">
        <f>IF(Mining_Import!A1430="","",Mining_Import!A1430)</f>
        <v/>
      </c>
      <c r="V1430" s="22" t="str">
        <f t="shared" si="456"/>
        <v/>
      </c>
      <c r="W1430" s="127" t="str">
        <f t="shared" si="457"/>
        <v/>
      </c>
      <c r="X1430" s="127" t="str">
        <f t="shared" si="458"/>
        <v/>
      </c>
      <c r="Y1430" s="127" t="str">
        <f t="shared" si="459"/>
        <v/>
      </c>
      <c r="Z1430" s="36" t="str">
        <f>IF(Mining_Import!B1430="","",Mining_Import!B1430)</f>
        <v/>
      </c>
      <c r="AA1430" s="184" t="str">
        <f>IF(Mining_Import!$C1430="","",Mining_Import!$C1430)</f>
        <v/>
      </c>
      <c r="AB1430" s="122" t="str">
        <f t="shared" si="460"/>
        <v/>
      </c>
      <c r="AC1430" s="122" t="str">
        <f>IF($Y1430&gt;Dashboard!$Q$19,$AB1430,"")</f>
        <v/>
      </c>
      <c r="AD1430" s="43" t="str">
        <f t="shared" si="461"/>
        <v/>
      </c>
      <c r="AE1430" s="36" t="str">
        <f>IF(Mining_Import!D1430="","",Mining_Import!D1430)</f>
        <v/>
      </c>
      <c r="AF1430" s="36" t="str">
        <f>IF(Mining_Import!E1430="","",Mining_Import!E1430)</f>
        <v/>
      </c>
      <c r="AG1430" s="36" t="str">
        <f>IF(Mining_Import!F1430="","",Mining_Import!F1430)</f>
        <v/>
      </c>
      <c r="AH1430" s="36" t="str">
        <f>IF(Mining_Import!G1430="","",Mining_Import!G1430)</f>
        <v/>
      </c>
      <c r="AI1430" s="36" t="str">
        <f>IF(Mining_Import!H1430="","",Mining_Import!H1430)</f>
        <v/>
      </c>
      <c r="AJ1430" s="36" t="str">
        <f>IF(Mining_Import!I1430="","",Mining_Import!I1430)</f>
        <v/>
      </c>
      <c r="BY1430" s="120" t="str">
        <f t="shared" si="449"/>
        <v/>
      </c>
      <c r="BZ1430" s="184" t="str">
        <f t="shared" si="462"/>
        <v/>
      </c>
      <c r="CA1430" s="37" t="str">
        <f>IFERROR(VLOOKUP($BY1430,Account_Value!$C$2:$F$2500,4,0),"")</f>
        <v/>
      </c>
      <c r="CB1430" s="43" t="str">
        <f t="shared" si="450"/>
        <v/>
      </c>
      <c r="CC1430" s="122" t="str">
        <f>IF($BZ1430="","",SUM($BZ$2:$BZ1430))</f>
        <v/>
      </c>
      <c r="CD1430" s="43" t="str">
        <f>IF($BZ1430="","",$BU$19*(SUM($BZ$2:$BZ1430)))</f>
        <v/>
      </c>
    </row>
    <row r="1431" spans="1:82">
      <c r="A1431" s="4" t="str">
        <f t="shared" si="451"/>
        <v/>
      </c>
      <c r="B1431" s="21" t="str">
        <f>IF(Investments_Import!A1431="","",Investments_Import!A1431)</f>
        <v/>
      </c>
      <c r="C1431" s="22" t="str">
        <f t="shared" si="444"/>
        <v/>
      </c>
      <c r="D1431" s="51" t="str">
        <f t="shared" si="452"/>
        <v/>
      </c>
      <c r="E1431" s="3" t="str">
        <f>IF(Investments_Import!B1431="","",Investments_Import!B1431)</f>
        <v/>
      </c>
      <c r="F1431" s="54" t="str">
        <f t="shared" si="453"/>
        <v xml:space="preserve"> </v>
      </c>
      <c r="G1431" s="54" t="str">
        <f>IF($B1431="","",COUNTIF($F$2:$F1431,$F1431))</f>
        <v/>
      </c>
      <c r="H1431" s="53" t="str">
        <f t="shared" si="454"/>
        <v xml:space="preserve">  </v>
      </c>
      <c r="I1431" s="3" t="str">
        <f>IF(Investments_Import!C1431="","",Investments_Import!C1431)</f>
        <v/>
      </c>
      <c r="J1431" s="108" t="str">
        <f>IF(Investments_Import!D1431="","",Investments_Import!D1431)</f>
        <v/>
      </c>
      <c r="K1431" s="108" t="str">
        <f t="shared" si="455"/>
        <v/>
      </c>
      <c r="L1431" s="47" t="str">
        <f>IF(Investments_Import!E1431="","",Investments_Import!E1431)</f>
        <v/>
      </c>
      <c r="M1431" s="47" t="str">
        <f t="shared" si="445"/>
        <v/>
      </c>
      <c r="N1431" s="31" t="str">
        <f>IF(Investments_Import!F1431="","",Investments_Import!F1431)</f>
        <v/>
      </c>
      <c r="O1431" s="31" t="str">
        <f t="shared" si="446"/>
        <v/>
      </c>
      <c r="P1431" s="3" t="str">
        <f>IF(Investments_Import!G1431="","",Investments_Import!G1431)</f>
        <v/>
      </c>
      <c r="Q1431" s="3" t="str">
        <f>IF(Investments_Import!H1431="","",Investments_Import!H1431)</f>
        <v/>
      </c>
      <c r="R1431" s="37" t="str">
        <f t="shared" si="447"/>
        <v/>
      </c>
      <c r="S1431" s="37" t="str">
        <f t="shared" si="448"/>
        <v/>
      </c>
      <c r="U1431" s="36" t="str">
        <f>IF(Mining_Import!A1431="","",Mining_Import!A1431)</f>
        <v/>
      </c>
      <c r="V1431" s="22" t="str">
        <f t="shared" si="456"/>
        <v/>
      </c>
      <c r="W1431" s="127" t="str">
        <f t="shared" si="457"/>
        <v/>
      </c>
      <c r="X1431" s="127" t="str">
        <f t="shared" si="458"/>
        <v/>
      </c>
      <c r="Y1431" s="127" t="str">
        <f t="shared" si="459"/>
        <v/>
      </c>
      <c r="Z1431" s="36" t="str">
        <f>IF(Mining_Import!B1431="","",Mining_Import!B1431)</f>
        <v/>
      </c>
      <c r="AA1431" s="184" t="str">
        <f>IF(Mining_Import!$C1431="","",Mining_Import!$C1431)</f>
        <v/>
      </c>
      <c r="AB1431" s="122" t="str">
        <f t="shared" si="460"/>
        <v/>
      </c>
      <c r="AC1431" s="122" t="str">
        <f>IF($Y1431&gt;Dashboard!$Q$19,$AB1431,"")</f>
        <v/>
      </c>
      <c r="AD1431" s="43" t="str">
        <f t="shared" si="461"/>
        <v/>
      </c>
      <c r="AE1431" s="36" t="str">
        <f>IF(Mining_Import!D1431="","",Mining_Import!D1431)</f>
        <v/>
      </c>
      <c r="AF1431" s="36" t="str">
        <f>IF(Mining_Import!E1431="","",Mining_Import!E1431)</f>
        <v/>
      </c>
      <c r="AG1431" s="36" t="str">
        <f>IF(Mining_Import!F1431="","",Mining_Import!F1431)</f>
        <v/>
      </c>
      <c r="AH1431" s="36" t="str">
        <f>IF(Mining_Import!G1431="","",Mining_Import!G1431)</f>
        <v/>
      </c>
      <c r="AI1431" s="36" t="str">
        <f>IF(Mining_Import!H1431="","",Mining_Import!H1431)</f>
        <v/>
      </c>
      <c r="AJ1431" s="36" t="str">
        <f>IF(Mining_Import!I1431="","",Mining_Import!I1431)</f>
        <v/>
      </c>
      <c r="BY1431" s="120" t="str">
        <f t="shared" si="449"/>
        <v/>
      </c>
      <c r="BZ1431" s="184" t="str">
        <f t="shared" si="462"/>
        <v/>
      </c>
      <c r="CA1431" s="37" t="str">
        <f>IFERROR(VLOOKUP($BY1431,Account_Value!$C$2:$F$2500,4,0),"")</f>
        <v/>
      </c>
      <c r="CB1431" s="43" t="str">
        <f t="shared" si="450"/>
        <v/>
      </c>
      <c r="CC1431" s="122" t="str">
        <f>IF($BZ1431="","",SUM($BZ$2:$BZ1431))</f>
        <v/>
      </c>
      <c r="CD1431" s="43" t="str">
        <f>IF($BZ1431="","",$BU$19*(SUM($BZ$2:$BZ1431)))</f>
        <v/>
      </c>
    </row>
    <row r="1432" spans="1:82">
      <c r="A1432" s="4" t="str">
        <f t="shared" si="451"/>
        <v/>
      </c>
      <c r="B1432" s="21" t="str">
        <f>IF(Investments_Import!A1432="","",Investments_Import!A1432)</f>
        <v/>
      </c>
      <c r="C1432" s="22" t="str">
        <f t="shared" si="444"/>
        <v/>
      </c>
      <c r="D1432" s="51" t="str">
        <f t="shared" si="452"/>
        <v/>
      </c>
      <c r="E1432" s="3" t="str">
        <f>IF(Investments_Import!B1432="","",Investments_Import!B1432)</f>
        <v/>
      </c>
      <c r="F1432" s="54" t="str">
        <f t="shared" si="453"/>
        <v xml:space="preserve"> </v>
      </c>
      <c r="G1432" s="54" t="str">
        <f>IF($B1432="","",COUNTIF($F$2:$F1432,$F1432))</f>
        <v/>
      </c>
      <c r="H1432" s="53" t="str">
        <f t="shared" si="454"/>
        <v xml:space="preserve">  </v>
      </c>
      <c r="I1432" s="3" t="str">
        <f>IF(Investments_Import!C1432="","",Investments_Import!C1432)</f>
        <v/>
      </c>
      <c r="J1432" s="108" t="str">
        <f>IF(Investments_Import!D1432="","",Investments_Import!D1432)</f>
        <v/>
      </c>
      <c r="K1432" s="108" t="str">
        <f t="shared" si="455"/>
        <v/>
      </c>
      <c r="L1432" s="47" t="str">
        <f>IF(Investments_Import!E1432="","",Investments_Import!E1432)</f>
        <v/>
      </c>
      <c r="M1432" s="47" t="str">
        <f t="shared" si="445"/>
        <v/>
      </c>
      <c r="N1432" s="31" t="str">
        <f>IF(Investments_Import!F1432="","",Investments_Import!F1432)</f>
        <v/>
      </c>
      <c r="O1432" s="31" t="str">
        <f t="shared" si="446"/>
        <v/>
      </c>
      <c r="P1432" s="3" t="str">
        <f>IF(Investments_Import!G1432="","",Investments_Import!G1432)</f>
        <v/>
      </c>
      <c r="Q1432" s="3" t="str">
        <f>IF(Investments_Import!H1432="","",Investments_Import!H1432)</f>
        <v/>
      </c>
      <c r="R1432" s="37" t="str">
        <f t="shared" si="447"/>
        <v/>
      </c>
      <c r="S1432" s="37" t="str">
        <f t="shared" si="448"/>
        <v/>
      </c>
      <c r="U1432" s="36" t="str">
        <f>IF(Mining_Import!A1432="","",Mining_Import!A1432)</f>
        <v/>
      </c>
      <c r="V1432" s="22" t="str">
        <f t="shared" si="456"/>
        <v/>
      </c>
      <c r="W1432" s="127" t="str">
        <f t="shared" si="457"/>
        <v/>
      </c>
      <c r="X1432" s="127" t="str">
        <f t="shared" si="458"/>
        <v/>
      </c>
      <c r="Y1432" s="127" t="str">
        <f t="shared" si="459"/>
        <v/>
      </c>
      <c r="Z1432" s="36" t="str">
        <f>IF(Mining_Import!B1432="","",Mining_Import!B1432)</f>
        <v/>
      </c>
      <c r="AA1432" s="184" t="str">
        <f>IF(Mining_Import!$C1432="","",Mining_Import!$C1432)</f>
        <v/>
      </c>
      <c r="AB1432" s="122" t="str">
        <f t="shared" si="460"/>
        <v/>
      </c>
      <c r="AC1432" s="122" t="str">
        <f>IF($Y1432&gt;Dashboard!$Q$19,$AB1432,"")</f>
        <v/>
      </c>
      <c r="AD1432" s="43" t="str">
        <f t="shared" si="461"/>
        <v/>
      </c>
      <c r="AE1432" s="36" t="str">
        <f>IF(Mining_Import!D1432="","",Mining_Import!D1432)</f>
        <v/>
      </c>
      <c r="AF1432" s="36" t="str">
        <f>IF(Mining_Import!E1432="","",Mining_Import!E1432)</f>
        <v/>
      </c>
      <c r="AG1432" s="36" t="str">
        <f>IF(Mining_Import!F1432="","",Mining_Import!F1432)</f>
        <v/>
      </c>
      <c r="AH1432" s="36" t="str">
        <f>IF(Mining_Import!G1432="","",Mining_Import!G1432)</f>
        <v/>
      </c>
      <c r="AI1432" s="36" t="str">
        <f>IF(Mining_Import!H1432="","",Mining_Import!H1432)</f>
        <v/>
      </c>
      <c r="AJ1432" s="36" t="str">
        <f>IF(Mining_Import!I1432="","",Mining_Import!I1432)</f>
        <v/>
      </c>
      <c r="BY1432" s="120" t="str">
        <f t="shared" si="449"/>
        <v/>
      </c>
      <c r="BZ1432" s="184" t="str">
        <f t="shared" si="462"/>
        <v/>
      </c>
      <c r="CA1432" s="37" t="str">
        <f>IFERROR(VLOOKUP($BY1432,Account_Value!$C$2:$F$2500,4,0),"")</f>
        <v/>
      </c>
      <c r="CB1432" s="43" t="str">
        <f t="shared" si="450"/>
        <v/>
      </c>
      <c r="CC1432" s="122" t="str">
        <f>IF($BZ1432="","",SUM($BZ$2:$BZ1432))</f>
        <v/>
      </c>
      <c r="CD1432" s="43" t="str">
        <f>IF($BZ1432="","",$BU$19*(SUM($BZ$2:$BZ1432)))</f>
        <v/>
      </c>
    </row>
    <row r="1433" spans="1:82">
      <c r="A1433" s="4" t="str">
        <f t="shared" si="451"/>
        <v/>
      </c>
      <c r="B1433" s="21" t="str">
        <f>IF(Investments_Import!A1433="","",Investments_Import!A1433)</f>
        <v/>
      </c>
      <c r="C1433" s="22" t="str">
        <f t="shared" si="444"/>
        <v/>
      </c>
      <c r="D1433" s="51" t="str">
        <f t="shared" si="452"/>
        <v/>
      </c>
      <c r="E1433" s="3" t="str">
        <f>IF(Investments_Import!B1433="","",Investments_Import!B1433)</f>
        <v/>
      </c>
      <c r="F1433" s="54" t="str">
        <f t="shared" si="453"/>
        <v xml:space="preserve"> </v>
      </c>
      <c r="G1433" s="54" t="str">
        <f>IF($B1433="","",COUNTIF($F$2:$F1433,$F1433))</f>
        <v/>
      </c>
      <c r="H1433" s="53" t="str">
        <f t="shared" si="454"/>
        <v xml:space="preserve">  </v>
      </c>
      <c r="I1433" s="3" t="str">
        <f>IF(Investments_Import!C1433="","",Investments_Import!C1433)</f>
        <v/>
      </c>
      <c r="J1433" s="108" t="str">
        <f>IF(Investments_Import!D1433="","",Investments_Import!D1433)</f>
        <v/>
      </c>
      <c r="K1433" s="108" t="str">
        <f t="shared" si="455"/>
        <v/>
      </c>
      <c r="L1433" s="47" t="str">
        <f>IF(Investments_Import!E1433="","",Investments_Import!E1433)</f>
        <v/>
      </c>
      <c r="M1433" s="47" t="str">
        <f t="shared" si="445"/>
        <v/>
      </c>
      <c r="N1433" s="31" t="str">
        <f>IF(Investments_Import!F1433="","",Investments_Import!F1433)</f>
        <v/>
      </c>
      <c r="O1433" s="31" t="str">
        <f t="shared" si="446"/>
        <v/>
      </c>
      <c r="P1433" s="3" t="str">
        <f>IF(Investments_Import!G1433="","",Investments_Import!G1433)</f>
        <v/>
      </c>
      <c r="Q1433" s="3" t="str">
        <f>IF(Investments_Import!H1433="","",Investments_Import!H1433)</f>
        <v/>
      </c>
      <c r="R1433" s="37" t="str">
        <f t="shared" si="447"/>
        <v/>
      </c>
      <c r="S1433" s="37" t="str">
        <f t="shared" si="448"/>
        <v/>
      </c>
      <c r="U1433" s="36" t="str">
        <f>IF(Mining_Import!A1433="","",Mining_Import!A1433)</f>
        <v/>
      </c>
      <c r="V1433" s="22" t="str">
        <f t="shared" si="456"/>
        <v/>
      </c>
      <c r="W1433" s="127" t="str">
        <f t="shared" si="457"/>
        <v/>
      </c>
      <c r="X1433" s="127" t="str">
        <f t="shared" si="458"/>
        <v/>
      </c>
      <c r="Y1433" s="127" t="str">
        <f t="shared" si="459"/>
        <v/>
      </c>
      <c r="Z1433" s="36" t="str">
        <f>IF(Mining_Import!B1433="","",Mining_Import!B1433)</f>
        <v/>
      </c>
      <c r="AA1433" s="184" t="str">
        <f>IF(Mining_Import!$C1433="","",Mining_Import!$C1433)</f>
        <v/>
      </c>
      <c r="AB1433" s="122" t="str">
        <f t="shared" si="460"/>
        <v/>
      </c>
      <c r="AC1433" s="122" t="str">
        <f>IF($Y1433&gt;Dashboard!$Q$19,$AB1433,"")</f>
        <v/>
      </c>
      <c r="AD1433" s="43" t="str">
        <f t="shared" si="461"/>
        <v/>
      </c>
      <c r="AE1433" s="36" t="str">
        <f>IF(Mining_Import!D1433="","",Mining_Import!D1433)</f>
        <v/>
      </c>
      <c r="AF1433" s="36" t="str">
        <f>IF(Mining_Import!E1433="","",Mining_Import!E1433)</f>
        <v/>
      </c>
      <c r="AG1433" s="36" t="str">
        <f>IF(Mining_Import!F1433="","",Mining_Import!F1433)</f>
        <v/>
      </c>
      <c r="AH1433" s="36" t="str">
        <f>IF(Mining_Import!G1433="","",Mining_Import!G1433)</f>
        <v/>
      </c>
      <c r="AI1433" s="36" t="str">
        <f>IF(Mining_Import!H1433="","",Mining_Import!H1433)</f>
        <v/>
      </c>
      <c r="AJ1433" s="36" t="str">
        <f>IF(Mining_Import!I1433="","",Mining_Import!I1433)</f>
        <v/>
      </c>
      <c r="BY1433" s="120" t="str">
        <f t="shared" si="449"/>
        <v/>
      </c>
      <c r="BZ1433" s="184" t="str">
        <f t="shared" si="462"/>
        <v/>
      </c>
      <c r="CA1433" s="37" t="str">
        <f>IFERROR(VLOOKUP($BY1433,Account_Value!$C$2:$F$2500,4,0),"")</f>
        <v/>
      </c>
      <c r="CB1433" s="43" t="str">
        <f t="shared" si="450"/>
        <v/>
      </c>
      <c r="CC1433" s="122" t="str">
        <f>IF($BZ1433="","",SUM($BZ$2:$BZ1433))</f>
        <v/>
      </c>
      <c r="CD1433" s="43" t="str">
        <f>IF($BZ1433="","",$BU$19*(SUM($BZ$2:$BZ1433)))</f>
        <v/>
      </c>
    </row>
    <row r="1434" spans="1:82">
      <c r="A1434" s="4" t="str">
        <f t="shared" si="451"/>
        <v/>
      </c>
      <c r="B1434" s="21" t="str">
        <f>IF(Investments_Import!A1434="","",Investments_Import!A1434)</f>
        <v/>
      </c>
      <c r="C1434" s="22" t="str">
        <f t="shared" si="444"/>
        <v/>
      </c>
      <c r="D1434" s="51" t="str">
        <f t="shared" si="452"/>
        <v/>
      </c>
      <c r="E1434" s="3" t="str">
        <f>IF(Investments_Import!B1434="","",Investments_Import!B1434)</f>
        <v/>
      </c>
      <c r="F1434" s="54" t="str">
        <f t="shared" si="453"/>
        <v xml:space="preserve"> </v>
      </c>
      <c r="G1434" s="54" t="str">
        <f>IF($B1434="","",COUNTIF($F$2:$F1434,$F1434))</f>
        <v/>
      </c>
      <c r="H1434" s="53" t="str">
        <f t="shared" si="454"/>
        <v xml:space="preserve">  </v>
      </c>
      <c r="I1434" s="3" t="str">
        <f>IF(Investments_Import!C1434="","",Investments_Import!C1434)</f>
        <v/>
      </c>
      <c r="J1434" s="108" t="str">
        <f>IF(Investments_Import!D1434="","",Investments_Import!D1434)</f>
        <v/>
      </c>
      <c r="K1434" s="108" t="str">
        <f t="shared" si="455"/>
        <v/>
      </c>
      <c r="L1434" s="47" t="str">
        <f>IF(Investments_Import!E1434="","",Investments_Import!E1434)</f>
        <v/>
      </c>
      <c r="M1434" s="47" t="str">
        <f t="shared" si="445"/>
        <v/>
      </c>
      <c r="N1434" s="31" t="str">
        <f>IF(Investments_Import!F1434="","",Investments_Import!F1434)</f>
        <v/>
      </c>
      <c r="O1434" s="31" t="str">
        <f t="shared" si="446"/>
        <v/>
      </c>
      <c r="P1434" s="3" t="str">
        <f>IF(Investments_Import!G1434="","",Investments_Import!G1434)</f>
        <v/>
      </c>
      <c r="Q1434" s="3" t="str">
        <f>IF(Investments_Import!H1434="","",Investments_Import!H1434)</f>
        <v/>
      </c>
      <c r="R1434" s="37" t="str">
        <f t="shared" si="447"/>
        <v/>
      </c>
      <c r="S1434" s="37" t="str">
        <f t="shared" si="448"/>
        <v/>
      </c>
      <c r="U1434" s="36" t="str">
        <f>IF(Mining_Import!A1434="","",Mining_Import!A1434)</f>
        <v/>
      </c>
      <c r="V1434" s="22" t="str">
        <f t="shared" si="456"/>
        <v/>
      </c>
      <c r="W1434" s="127" t="str">
        <f t="shared" si="457"/>
        <v/>
      </c>
      <c r="X1434" s="127" t="str">
        <f t="shared" si="458"/>
        <v/>
      </c>
      <c r="Y1434" s="127" t="str">
        <f t="shared" si="459"/>
        <v/>
      </c>
      <c r="Z1434" s="36" t="str">
        <f>IF(Mining_Import!B1434="","",Mining_Import!B1434)</f>
        <v/>
      </c>
      <c r="AA1434" s="184" t="str">
        <f>IF(Mining_Import!$C1434="","",Mining_Import!$C1434)</f>
        <v/>
      </c>
      <c r="AB1434" s="122" t="str">
        <f t="shared" si="460"/>
        <v/>
      </c>
      <c r="AC1434" s="122" t="str">
        <f>IF($Y1434&gt;Dashboard!$Q$19,$AB1434,"")</f>
        <v/>
      </c>
      <c r="AD1434" s="43" t="str">
        <f t="shared" si="461"/>
        <v/>
      </c>
      <c r="AE1434" s="36" t="str">
        <f>IF(Mining_Import!D1434="","",Mining_Import!D1434)</f>
        <v/>
      </c>
      <c r="AF1434" s="36" t="str">
        <f>IF(Mining_Import!E1434="","",Mining_Import!E1434)</f>
        <v/>
      </c>
      <c r="AG1434" s="36" t="str">
        <f>IF(Mining_Import!F1434="","",Mining_Import!F1434)</f>
        <v/>
      </c>
      <c r="AH1434" s="36" t="str">
        <f>IF(Mining_Import!G1434="","",Mining_Import!G1434)</f>
        <v/>
      </c>
      <c r="AI1434" s="36" t="str">
        <f>IF(Mining_Import!H1434="","",Mining_Import!H1434)</f>
        <v/>
      </c>
      <c r="AJ1434" s="36" t="str">
        <f>IF(Mining_Import!I1434="","",Mining_Import!I1434)</f>
        <v/>
      </c>
      <c r="BY1434" s="120" t="str">
        <f t="shared" si="449"/>
        <v/>
      </c>
      <c r="BZ1434" s="184" t="str">
        <f t="shared" si="462"/>
        <v/>
      </c>
      <c r="CA1434" s="37" t="str">
        <f>IFERROR(VLOOKUP($BY1434,Account_Value!$C$2:$F$2500,4,0),"")</f>
        <v/>
      </c>
      <c r="CB1434" s="43" t="str">
        <f t="shared" si="450"/>
        <v/>
      </c>
      <c r="CC1434" s="122" t="str">
        <f>IF($BZ1434="","",SUM($BZ$2:$BZ1434))</f>
        <v/>
      </c>
      <c r="CD1434" s="43" t="str">
        <f>IF($BZ1434="","",$BU$19*(SUM($BZ$2:$BZ1434)))</f>
        <v/>
      </c>
    </row>
    <row r="1435" spans="1:82">
      <c r="A1435" s="4" t="str">
        <f t="shared" si="451"/>
        <v/>
      </c>
      <c r="B1435" s="21" t="str">
        <f>IF(Investments_Import!A1435="","",Investments_Import!A1435)</f>
        <v/>
      </c>
      <c r="C1435" s="22" t="str">
        <f t="shared" si="444"/>
        <v/>
      </c>
      <c r="D1435" s="51" t="str">
        <f t="shared" si="452"/>
        <v/>
      </c>
      <c r="E1435" s="3" t="str">
        <f>IF(Investments_Import!B1435="","",Investments_Import!B1435)</f>
        <v/>
      </c>
      <c r="F1435" s="54" t="str">
        <f t="shared" si="453"/>
        <v xml:space="preserve"> </v>
      </c>
      <c r="G1435" s="54" t="str">
        <f>IF($B1435="","",COUNTIF($F$2:$F1435,$F1435))</f>
        <v/>
      </c>
      <c r="H1435" s="53" t="str">
        <f t="shared" si="454"/>
        <v xml:space="preserve">  </v>
      </c>
      <c r="I1435" s="3" t="str">
        <f>IF(Investments_Import!C1435="","",Investments_Import!C1435)</f>
        <v/>
      </c>
      <c r="J1435" s="108" t="str">
        <f>IF(Investments_Import!D1435="","",Investments_Import!D1435)</f>
        <v/>
      </c>
      <c r="K1435" s="108" t="str">
        <f t="shared" si="455"/>
        <v/>
      </c>
      <c r="L1435" s="47" t="str">
        <f>IF(Investments_Import!E1435="","",Investments_Import!E1435)</f>
        <v/>
      </c>
      <c r="M1435" s="47" t="str">
        <f t="shared" si="445"/>
        <v/>
      </c>
      <c r="N1435" s="31" t="str">
        <f>IF(Investments_Import!F1435="","",Investments_Import!F1435)</f>
        <v/>
      </c>
      <c r="O1435" s="31" t="str">
        <f t="shared" si="446"/>
        <v/>
      </c>
      <c r="P1435" s="3" t="str">
        <f>IF(Investments_Import!G1435="","",Investments_Import!G1435)</f>
        <v/>
      </c>
      <c r="Q1435" s="3" t="str">
        <f>IF(Investments_Import!H1435="","",Investments_Import!H1435)</f>
        <v/>
      </c>
      <c r="R1435" s="37" t="str">
        <f t="shared" si="447"/>
        <v/>
      </c>
      <c r="S1435" s="37" t="str">
        <f t="shared" si="448"/>
        <v/>
      </c>
      <c r="U1435" s="36" t="str">
        <f>IF(Mining_Import!A1435="","",Mining_Import!A1435)</f>
        <v/>
      </c>
      <c r="V1435" s="22" t="str">
        <f t="shared" si="456"/>
        <v/>
      </c>
      <c r="W1435" s="127" t="str">
        <f t="shared" si="457"/>
        <v/>
      </c>
      <c r="X1435" s="127" t="str">
        <f t="shared" si="458"/>
        <v/>
      </c>
      <c r="Y1435" s="127" t="str">
        <f t="shared" si="459"/>
        <v/>
      </c>
      <c r="Z1435" s="36" t="str">
        <f>IF(Mining_Import!B1435="","",Mining_Import!B1435)</f>
        <v/>
      </c>
      <c r="AA1435" s="184" t="str">
        <f>IF(Mining_Import!$C1435="","",Mining_Import!$C1435)</f>
        <v/>
      </c>
      <c r="AB1435" s="122" t="str">
        <f t="shared" si="460"/>
        <v/>
      </c>
      <c r="AC1435" s="122" t="str">
        <f>IF($Y1435&gt;Dashboard!$Q$19,$AB1435,"")</f>
        <v/>
      </c>
      <c r="AD1435" s="43" t="str">
        <f t="shared" si="461"/>
        <v/>
      </c>
      <c r="AE1435" s="36" t="str">
        <f>IF(Mining_Import!D1435="","",Mining_Import!D1435)</f>
        <v/>
      </c>
      <c r="AF1435" s="36" t="str">
        <f>IF(Mining_Import!E1435="","",Mining_Import!E1435)</f>
        <v/>
      </c>
      <c r="AG1435" s="36" t="str">
        <f>IF(Mining_Import!F1435="","",Mining_Import!F1435)</f>
        <v/>
      </c>
      <c r="AH1435" s="36" t="str">
        <f>IF(Mining_Import!G1435="","",Mining_Import!G1435)</f>
        <v/>
      </c>
      <c r="AI1435" s="36" t="str">
        <f>IF(Mining_Import!H1435="","",Mining_Import!H1435)</f>
        <v/>
      </c>
      <c r="AJ1435" s="36" t="str">
        <f>IF(Mining_Import!I1435="","",Mining_Import!I1435)</f>
        <v/>
      </c>
      <c r="BY1435" s="120" t="str">
        <f t="shared" si="449"/>
        <v/>
      </c>
      <c r="BZ1435" s="184" t="str">
        <f t="shared" si="462"/>
        <v/>
      </c>
      <c r="CA1435" s="37" t="str">
        <f>IFERROR(VLOOKUP($BY1435,Account_Value!$C$2:$F$2500,4,0),"")</f>
        <v/>
      </c>
      <c r="CB1435" s="43" t="str">
        <f t="shared" si="450"/>
        <v/>
      </c>
      <c r="CC1435" s="122" t="str">
        <f>IF($BZ1435="","",SUM($BZ$2:$BZ1435))</f>
        <v/>
      </c>
      <c r="CD1435" s="43" t="str">
        <f>IF($BZ1435="","",$BU$19*(SUM($BZ$2:$BZ1435)))</f>
        <v/>
      </c>
    </row>
    <row r="1436" spans="1:82">
      <c r="A1436" s="4" t="str">
        <f t="shared" si="451"/>
        <v/>
      </c>
      <c r="B1436" s="21" t="str">
        <f>IF(Investments_Import!A1436="","",Investments_Import!A1436)</f>
        <v/>
      </c>
      <c r="C1436" s="22" t="str">
        <f t="shared" si="444"/>
        <v/>
      </c>
      <c r="D1436" s="51" t="str">
        <f t="shared" si="452"/>
        <v/>
      </c>
      <c r="E1436" s="3" t="str">
        <f>IF(Investments_Import!B1436="","",Investments_Import!B1436)</f>
        <v/>
      </c>
      <c r="F1436" s="54" t="str">
        <f t="shared" si="453"/>
        <v xml:space="preserve"> </v>
      </c>
      <c r="G1436" s="54" t="str">
        <f>IF($B1436="","",COUNTIF($F$2:$F1436,$F1436))</f>
        <v/>
      </c>
      <c r="H1436" s="53" t="str">
        <f t="shared" si="454"/>
        <v xml:space="preserve">  </v>
      </c>
      <c r="I1436" s="3" t="str">
        <f>IF(Investments_Import!C1436="","",Investments_Import!C1436)</f>
        <v/>
      </c>
      <c r="J1436" s="108" t="str">
        <f>IF(Investments_Import!D1436="","",Investments_Import!D1436)</f>
        <v/>
      </c>
      <c r="K1436" s="108" t="str">
        <f t="shared" si="455"/>
        <v/>
      </c>
      <c r="L1436" s="47" t="str">
        <f>IF(Investments_Import!E1436="","",Investments_Import!E1436)</f>
        <v/>
      </c>
      <c r="M1436" s="47" t="str">
        <f t="shared" si="445"/>
        <v/>
      </c>
      <c r="N1436" s="31" t="str">
        <f>IF(Investments_Import!F1436="","",Investments_Import!F1436)</f>
        <v/>
      </c>
      <c r="O1436" s="31" t="str">
        <f t="shared" si="446"/>
        <v/>
      </c>
      <c r="P1436" s="3" t="str">
        <f>IF(Investments_Import!G1436="","",Investments_Import!G1436)</f>
        <v/>
      </c>
      <c r="Q1436" s="3" t="str">
        <f>IF(Investments_Import!H1436="","",Investments_Import!H1436)</f>
        <v/>
      </c>
      <c r="R1436" s="37" t="str">
        <f t="shared" si="447"/>
        <v/>
      </c>
      <c r="S1436" s="37" t="str">
        <f t="shared" si="448"/>
        <v/>
      </c>
      <c r="U1436" s="36" t="str">
        <f>IF(Mining_Import!A1436="","",Mining_Import!A1436)</f>
        <v/>
      </c>
      <c r="V1436" s="22" t="str">
        <f t="shared" si="456"/>
        <v/>
      </c>
      <c r="W1436" s="127" t="str">
        <f t="shared" si="457"/>
        <v/>
      </c>
      <c r="X1436" s="127" t="str">
        <f t="shared" si="458"/>
        <v/>
      </c>
      <c r="Y1436" s="127" t="str">
        <f t="shared" si="459"/>
        <v/>
      </c>
      <c r="Z1436" s="36" t="str">
        <f>IF(Mining_Import!B1436="","",Mining_Import!B1436)</f>
        <v/>
      </c>
      <c r="AA1436" s="184" t="str">
        <f>IF(Mining_Import!$C1436="","",Mining_Import!$C1436)</f>
        <v/>
      </c>
      <c r="AB1436" s="122" t="str">
        <f t="shared" si="460"/>
        <v/>
      </c>
      <c r="AC1436" s="122" t="str">
        <f>IF($Y1436&gt;Dashboard!$Q$19,$AB1436,"")</f>
        <v/>
      </c>
      <c r="AD1436" s="43" t="str">
        <f t="shared" si="461"/>
        <v/>
      </c>
      <c r="AE1436" s="36" t="str">
        <f>IF(Mining_Import!D1436="","",Mining_Import!D1436)</f>
        <v/>
      </c>
      <c r="AF1436" s="36" t="str">
        <f>IF(Mining_Import!E1436="","",Mining_Import!E1436)</f>
        <v/>
      </c>
      <c r="AG1436" s="36" t="str">
        <f>IF(Mining_Import!F1436="","",Mining_Import!F1436)</f>
        <v/>
      </c>
      <c r="AH1436" s="36" t="str">
        <f>IF(Mining_Import!G1436="","",Mining_Import!G1436)</f>
        <v/>
      </c>
      <c r="AI1436" s="36" t="str">
        <f>IF(Mining_Import!H1436="","",Mining_Import!H1436)</f>
        <v/>
      </c>
      <c r="AJ1436" s="36" t="str">
        <f>IF(Mining_Import!I1436="","",Mining_Import!I1436)</f>
        <v/>
      </c>
      <c r="BY1436" s="120" t="str">
        <f t="shared" si="449"/>
        <v/>
      </c>
      <c r="BZ1436" s="184" t="str">
        <f t="shared" si="462"/>
        <v/>
      </c>
      <c r="CA1436" s="37" t="str">
        <f>IFERROR(VLOOKUP($BY1436,Account_Value!$C$2:$F$2500,4,0),"")</f>
        <v/>
      </c>
      <c r="CB1436" s="43" t="str">
        <f t="shared" si="450"/>
        <v/>
      </c>
      <c r="CC1436" s="122" t="str">
        <f>IF($BZ1436="","",SUM($BZ$2:$BZ1436))</f>
        <v/>
      </c>
      <c r="CD1436" s="43" t="str">
        <f>IF($BZ1436="","",$BU$19*(SUM($BZ$2:$BZ1436)))</f>
        <v/>
      </c>
    </row>
    <row r="1437" spans="1:82">
      <c r="A1437" s="4" t="str">
        <f t="shared" si="451"/>
        <v/>
      </c>
      <c r="B1437" s="21" t="str">
        <f>IF(Investments_Import!A1437="","",Investments_Import!A1437)</f>
        <v/>
      </c>
      <c r="C1437" s="22" t="str">
        <f t="shared" si="444"/>
        <v/>
      </c>
      <c r="D1437" s="51" t="str">
        <f t="shared" si="452"/>
        <v/>
      </c>
      <c r="E1437" s="3" t="str">
        <f>IF(Investments_Import!B1437="","",Investments_Import!B1437)</f>
        <v/>
      </c>
      <c r="F1437" s="54" t="str">
        <f t="shared" si="453"/>
        <v xml:space="preserve"> </v>
      </c>
      <c r="G1437" s="54" t="str">
        <f>IF($B1437="","",COUNTIF($F$2:$F1437,$F1437))</f>
        <v/>
      </c>
      <c r="H1437" s="53" t="str">
        <f t="shared" si="454"/>
        <v xml:space="preserve">  </v>
      </c>
      <c r="I1437" s="3" t="str">
        <f>IF(Investments_Import!C1437="","",Investments_Import!C1437)</f>
        <v/>
      </c>
      <c r="J1437" s="108" t="str">
        <f>IF(Investments_Import!D1437="","",Investments_Import!D1437)</f>
        <v/>
      </c>
      <c r="K1437" s="108" t="str">
        <f t="shared" si="455"/>
        <v/>
      </c>
      <c r="L1437" s="47" t="str">
        <f>IF(Investments_Import!E1437="","",Investments_Import!E1437)</f>
        <v/>
      </c>
      <c r="M1437" s="47" t="str">
        <f t="shared" si="445"/>
        <v/>
      </c>
      <c r="N1437" s="31" t="str">
        <f>IF(Investments_Import!F1437="","",Investments_Import!F1437)</f>
        <v/>
      </c>
      <c r="O1437" s="31" t="str">
        <f t="shared" si="446"/>
        <v/>
      </c>
      <c r="P1437" s="3" t="str">
        <f>IF(Investments_Import!G1437="","",Investments_Import!G1437)</f>
        <v/>
      </c>
      <c r="Q1437" s="3" t="str">
        <f>IF(Investments_Import!H1437="","",Investments_Import!H1437)</f>
        <v/>
      </c>
      <c r="R1437" s="37" t="str">
        <f t="shared" si="447"/>
        <v/>
      </c>
      <c r="S1437" s="37" t="str">
        <f t="shared" si="448"/>
        <v/>
      </c>
      <c r="U1437" s="36" t="str">
        <f>IF(Mining_Import!A1437="","",Mining_Import!A1437)</f>
        <v/>
      </c>
      <c r="V1437" s="22" t="str">
        <f t="shared" si="456"/>
        <v/>
      </c>
      <c r="W1437" s="127" t="str">
        <f t="shared" si="457"/>
        <v/>
      </c>
      <c r="X1437" s="127" t="str">
        <f t="shared" si="458"/>
        <v/>
      </c>
      <c r="Y1437" s="127" t="str">
        <f t="shared" si="459"/>
        <v/>
      </c>
      <c r="Z1437" s="36" t="str">
        <f>IF(Mining_Import!B1437="","",Mining_Import!B1437)</f>
        <v/>
      </c>
      <c r="AA1437" s="184" t="str">
        <f>IF(Mining_Import!$C1437="","",Mining_Import!$C1437)</f>
        <v/>
      </c>
      <c r="AB1437" s="122" t="str">
        <f t="shared" si="460"/>
        <v/>
      </c>
      <c r="AC1437" s="122" t="str">
        <f>IF($Y1437&gt;Dashboard!$Q$19,$AB1437,"")</f>
        <v/>
      </c>
      <c r="AD1437" s="43" t="str">
        <f t="shared" si="461"/>
        <v/>
      </c>
      <c r="AE1437" s="36" t="str">
        <f>IF(Mining_Import!D1437="","",Mining_Import!D1437)</f>
        <v/>
      </c>
      <c r="AF1437" s="36" t="str">
        <f>IF(Mining_Import!E1437="","",Mining_Import!E1437)</f>
        <v/>
      </c>
      <c r="AG1437" s="36" t="str">
        <f>IF(Mining_Import!F1437="","",Mining_Import!F1437)</f>
        <v/>
      </c>
      <c r="AH1437" s="36" t="str">
        <f>IF(Mining_Import!G1437="","",Mining_Import!G1437)</f>
        <v/>
      </c>
      <c r="AI1437" s="36" t="str">
        <f>IF(Mining_Import!H1437="","",Mining_Import!H1437)</f>
        <v/>
      </c>
      <c r="AJ1437" s="36" t="str">
        <f>IF(Mining_Import!I1437="","",Mining_Import!I1437)</f>
        <v/>
      </c>
      <c r="BY1437" s="120" t="str">
        <f t="shared" si="449"/>
        <v/>
      </c>
      <c r="BZ1437" s="184" t="str">
        <f t="shared" si="462"/>
        <v/>
      </c>
      <c r="CA1437" s="37" t="str">
        <f>IFERROR(VLOOKUP($BY1437,Account_Value!$C$2:$F$2500,4,0),"")</f>
        <v/>
      </c>
      <c r="CB1437" s="43" t="str">
        <f t="shared" si="450"/>
        <v/>
      </c>
      <c r="CC1437" s="122" t="str">
        <f>IF($BZ1437="","",SUM($BZ$2:$BZ1437))</f>
        <v/>
      </c>
      <c r="CD1437" s="43" t="str">
        <f>IF($BZ1437="","",$BU$19*(SUM($BZ$2:$BZ1437)))</f>
        <v/>
      </c>
    </row>
    <row r="1438" spans="1:82">
      <c r="A1438" s="4" t="str">
        <f t="shared" si="451"/>
        <v/>
      </c>
      <c r="B1438" s="21" t="str">
        <f>IF(Investments_Import!A1438="","",Investments_Import!A1438)</f>
        <v/>
      </c>
      <c r="C1438" s="22" t="str">
        <f t="shared" si="444"/>
        <v/>
      </c>
      <c r="D1438" s="51" t="str">
        <f t="shared" si="452"/>
        <v/>
      </c>
      <c r="E1438" s="3" t="str">
        <f>IF(Investments_Import!B1438="","",Investments_Import!B1438)</f>
        <v/>
      </c>
      <c r="F1438" s="54" t="str">
        <f t="shared" si="453"/>
        <v xml:space="preserve"> </v>
      </c>
      <c r="G1438" s="54" t="str">
        <f>IF($B1438="","",COUNTIF($F$2:$F1438,$F1438))</f>
        <v/>
      </c>
      <c r="H1438" s="53" t="str">
        <f t="shared" si="454"/>
        <v xml:space="preserve">  </v>
      </c>
      <c r="I1438" s="3" t="str">
        <f>IF(Investments_Import!C1438="","",Investments_Import!C1438)</f>
        <v/>
      </c>
      <c r="J1438" s="108" t="str">
        <f>IF(Investments_Import!D1438="","",Investments_Import!D1438)</f>
        <v/>
      </c>
      <c r="K1438" s="108" t="str">
        <f t="shared" si="455"/>
        <v/>
      </c>
      <c r="L1438" s="47" t="str">
        <f>IF(Investments_Import!E1438="","",Investments_Import!E1438)</f>
        <v/>
      </c>
      <c r="M1438" s="47" t="str">
        <f t="shared" si="445"/>
        <v/>
      </c>
      <c r="N1438" s="31" t="str">
        <f>IF(Investments_Import!F1438="","",Investments_Import!F1438)</f>
        <v/>
      </c>
      <c r="O1438" s="31" t="str">
        <f t="shared" si="446"/>
        <v/>
      </c>
      <c r="P1438" s="3" t="str">
        <f>IF(Investments_Import!G1438="","",Investments_Import!G1438)</f>
        <v/>
      </c>
      <c r="Q1438" s="3" t="str">
        <f>IF(Investments_Import!H1438="","",Investments_Import!H1438)</f>
        <v/>
      </c>
      <c r="R1438" s="37" t="str">
        <f t="shared" si="447"/>
        <v/>
      </c>
      <c r="S1438" s="37" t="str">
        <f t="shared" si="448"/>
        <v/>
      </c>
      <c r="U1438" s="36" t="str">
        <f>IF(Mining_Import!A1438="","",Mining_Import!A1438)</f>
        <v/>
      </c>
      <c r="V1438" s="22" t="str">
        <f t="shared" si="456"/>
        <v/>
      </c>
      <c r="W1438" s="127" t="str">
        <f t="shared" si="457"/>
        <v/>
      </c>
      <c r="X1438" s="127" t="str">
        <f t="shared" si="458"/>
        <v/>
      </c>
      <c r="Y1438" s="127" t="str">
        <f t="shared" si="459"/>
        <v/>
      </c>
      <c r="Z1438" s="36" t="str">
        <f>IF(Mining_Import!B1438="","",Mining_Import!B1438)</f>
        <v/>
      </c>
      <c r="AA1438" s="184" t="str">
        <f>IF(Mining_Import!$C1438="","",Mining_Import!$C1438)</f>
        <v/>
      </c>
      <c r="AB1438" s="122" t="str">
        <f t="shared" si="460"/>
        <v/>
      </c>
      <c r="AC1438" s="122" t="str">
        <f>IF($Y1438&gt;Dashboard!$Q$19,$AB1438,"")</f>
        <v/>
      </c>
      <c r="AD1438" s="43" t="str">
        <f t="shared" si="461"/>
        <v/>
      </c>
      <c r="AE1438" s="36" t="str">
        <f>IF(Mining_Import!D1438="","",Mining_Import!D1438)</f>
        <v/>
      </c>
      <c r="AF1438" s="36" t="str">
        <f>IF(Mining_Import!E1438="","",Mining_Import!E1438)</f>
        <v/>
      </c>
      <c r="AG1438" s="36" t="str">
        <f>IF(Mining_Import!F1438="","",Mining_Import!F1438)</f>
        <v/>
      </c>
      <c r="AH1438" s="36" t="str">
        <f>IF(Mining_Import!G1438="","",Mining_Import!G1438)</f>
        <v/>
      </c>
      <c r="AI1438" s="36" t="str">
        <f>IF(Mining_Import!H1438="","",Mining_Import!H1438)</f>
        <v/>
      </c>
      <c r="AJ1438" s="36" t="str">
        <f>IF(Mining_Import!I1438="","",Mining_Import!I1438)</f>
        <v/>
      </c>
      <c r="BY1438" s="120" t="str">
        <f t="shared" si="449"/>
        <v/>
      </c>
      <c r="BZ1438" s="184" t="str">
        <f t="shared" si="462"/>
        <v/>
      </c>
      <c r="CA1438" s="37" t="str">
        <f>IFERROR(VLOOKUP($BY1438,Account_Value!$C$2:$F$2500,4,0),"")</f>
        <v/>
      </c>
      <c r="CB1438" s="43" t="str">
        <f t="shared" si="450"/>
        <v/>
      </c>
      <c r="CC1438" s="122" t="str">
        <f>IF($BZ1438="","",SUM($BZ$2:$BZ1438))</f>
        <v/>
      </c>
      <c r="CD1438" s="43" t="str">
        <f>IF($BZ1438="","",$BU$19*(SUM($BZ$2:$BZ1438)))</f>
        <v/>
      </c>
    </row>
    <row r="1439" spans="1:82">
      <c r="A1439" s="4" t="str">
        <f t="shared" si="451"/>
        <v/>
      </c>
      <c r="B1439" s="21" t="str">
        <f>IF(Investments_Import!A1439="","",Investments_Import!A1439)</f>
        <v/>
      </c>
      <c r="C1439" s="22" t="str">
        <f t="shared" si="444"/>
        <v/>
      </c>
      <c r="D1439" s="51" t="str">
        <f t="shared" si="452"/>
        <v/>
      </c>
      <c r="E1439" s="3" t="str">
        <f>IF(Investments_Import!B1439="","",Investments_Import!B1439)</f>
        <v/>
      </c>
      <c r="F1439" s="54" t="str">
        <f t="shared" si="453"/>
        <v xml:space="preserve"> </v>
      </c>
      <c r="G1439" s="54" t="str">
        <f>IF($B1439="","",COUNTIF($F$2:$F1439,$F1439))</f>
        <v/>
      </c>
      <c r="H1439" s="53" t="str">
        <f t="shared" si="454"/>
        <v xml:space="preserve">  </v>
      </c>
      <c r="I1439" s="3" t="str">
        <f>IF(Investments_Import!C1439="","",Investments_Import!C1439)</f>
        <v/>
      </c>
      <c r="J1439" s="108" t="str">
        <f>IF(Investments_Import!D1439="","",Investments_Import!D1439)</f>
        <v/>
      </c>
      <c r="K1439" s="108" t="str">
        <f t="shared" si="455"/>
        <v/>
      </c>
      <c r="L1439" s="47" t="str">
        <f>IF(Investments_Import!E1439="","",Investments_Import!E1439)</f>
        <v/>
      </c>
      <c r="M1439" s="47" t="str">
        <f t="shared" si="445"/>
        <v/>
      </c>
      <c r="N1439" s="31" t="str">
        <f>IF(Investments_Import!F1439="","",Investments_Import!F1439)</f>
        <v/>
      </c>
      <c r="O1439" s="31" t="str">
        <f t="shared" si="446"/>
        <v/>
      </c>
      <c r="P1439" s="3" t="str">
        <f>IF(Investments_Import!G1439="","",Investments_Import!G1439)</f>
        <v/>
      </c>
      <c r="Q1439" s="3" t="str">
        <f>IF(Investments_Import!H1439="","",Investments_Import!H1439)</f>
        <v/>
      </c>
      <c r="R1439" s="37" t="str">
        <f t="shared" si="447"/>
        <v/>
      </c>
      <c r="S1439" s="37" t="str">
        <f t="shared" si="448"/>
        <v/>
      </c>
      <c r="U1439" s="36" t="str">
        <f>IF(Mining_Import!A1439="","",Mining_Import!A1439)</f>
        <v/>
      </c>
      <c r="V1439" s="22" t="str">
        <f t="shared" si="456"/>
        <v/>
      </c>
      <c r="W1439" s="127" t="str">
        <f t="shared" si="457"/>
        <v/>
      </c>
      <c r="X1439" s="127" t="str">
        <f t="shared" si="458"/>
        <v/>
      </c>
      <c r="Y1439" s="127" t="str">
        <f t="shared" si="459"/>
        <v/>
      </c>
      <c r="Z1439" s="36" t="str">
        <f>IF(Mining_Import!B1439="","",Mining_Import!B1439)</f>
        <v/>
      </c>
      <c r="AA1439" s="184" t="str">
        <f>IF(Mining_Import!$C1439="","",Mining_Import!$C1439)</f>
        <v/>
      </c>
      <c r="AB1439" s="122" t="str">
        <f t="shared" si="460"/>
        <v/>
      </c>
      <c r="AC1439" s="122" t="str">
        <f>IF($Y1439&gt;Dashboard!$Q$19,$AB1439,"")</f>
        <v/>
      </c>
      <c r="AD1439" s="43" t="str">
        <f t="shared" si="461"/>
        <v/>
      </c>
      <c r="AE1439" s="36" t="str">
        <f>IF(Mining_Import!D1439="","",Mining_Import!D1439)</f>
        <v/>
      </c>
      <c r="AF1439" s="36" t="str">
        <f>IF(Mining_Import!E1439="","",Mining_Import!E1439)</f>
        <v/>
      </c>
      <c r="AG1439" s="36" t="str">
        <f>IF(Mining_Import!F1439="","",Mining_Import!F1439)</f>
        <v/>
      </c>
      <c r="AH1439" s="36" t="str">
        <f>IF(Mining_Import!G1439="","",Mining_Import!G1439)</f>
        <v/>
      </c>
      <c r="AI1439" s="36" t="str">
        <f>IF(Mining_Import!H1439="","",Mining_Import!H1439)</f>
        <v/>
      </c>
      <c r="AJ1439" s="36" t="str">
        <f>IF(Mining_Import!I1439="","",Mining_Import!I1439)</f>
        <v/>
      </c>
      <c r="BY1439" s="120" t="str">
        <f t="shared" si="449"/>
        <v/>
      </c>
      <c r="BZ1439" s="184" t="str">
        <f t="shared" si="462"/>
        <v/>
      </c>
      <c r="CA1439" s="37" t="str">
        <f>IFERROR(VLOOKUP($BY1439,Account_Value!$C$2:$F$2500,4,0),"")</f>
        <v/>
      </c>
      <c r="CB1439" s="43" t="str">
        <f t="shared" si="450"/>
        <v/>
      </c>
      <c r="CC1439" s="122" t="str">
        <f>IF($BZ1439="","",SUM($BZ$2:$BZ1439))</f>
        <v/>
      </c>
      <c r="CD1439" s="43" t="str">
        <f>IF($BZ1439="","",$BU$19*(SUM($BZ$2:$BZ1439)))</f>
        <v/>
      </c>
    </row>
    <row r="1440" spans="1:82">
      <c r="A1440" s="4" t="str">
        <f t="shared" si="451"/>
        <v/>
      </c>
      <c r="B1440" s="21" t="str">
        <f>IF(Investments_Import!A1440="","",Investments_Import!A1440)</f>
        <v/>
      </c>
      <c r="C1440" s="22" t="str">
        <f t="shared" si="444"/>
        <v/>
      </c>
      <c r="D1440" s="51" t="str">
        <f t="shared" si="452"/>
        <v/>
      </c>
      <c r="E1440" s="3" t="str">
        <f>IF(Investments_Import!B1440="","",Investments_Import!B1440)</f>
        <v/>
      </c>
      <c r="F1440" s="54" t="str">
        <f t="shared" si="453"/>
        <v xml:space="preserve"> </v>
      </c>
      <c r="G1440" s="54" t="str">
        <f>IF($B1440="","",COUNTIF($F$2:$F1440,$F1440))</f>
        <v/>
      </c>
      <c r="H1440" s="53" t="str">
        <f t="shared" si="454"/>
        <v xml:space="preserve">  </v>
      </c>
      <c r="I1440" s="3" t="str">
        <f>IF(Investments_Import!C1440="","",Investments_Import!C1440)</f>
        <v/>
      </c>
      <c r="J1440" s="108" t="str">
        <f>IF(Investments_Import!D1440="","",Investments_Import!D1440)</f>
        <v/>
      </c>
      <c r="K1440" s="108" t="str">
        <f t="shared" si="455"/>
        <v/>
      </c>
      <c r="L1440" s="47" t="str">
        <f>IF(Investments_Import!E1440="","",Investments_Import!E1440)</f>
        <v/>
      </c>
      <c r="M1440" s="47" t="str">
        <f t="shared" si="445"/>
        <v/>
      </c>
      <c r="N1440" s="31" t="str">
        <f>IF(Investments_Import!F1440="","",Investments_Import!F1440)</f>
        <v/>
      </c>
      <c r="O1440" s="31" t="str">
        <f t="shared" si="446"/>
        <v/>
      </c>
      <c r="P1440" s="3" t="str">
        <f>IF(Investments_Import!G1440="","",Investments_Import!G1440)</f>
        <v/>
      </c>
      <c r="Q1440" s="3" t="str">
        <f>IF(Investments_Import!H1440="","",Investments_Import!H1440)</f>
        <v/>
      </c>
      <c r="R1440" s="37" t="str">
        <f t="shared" si="447"/>
        <v/>
      </c>
      <c r="S1440" s="37" t="str">
        <f t="shared" si="448"/>
        <v/>
      </c>
      <c r="U1440" s="36" t="str">
        <f>IF(Mining_Import!A1440="","",Mining_Import!A1440)</f>
        <v/>
      </c>
      <c r="V1440" s="22" t="str">
        <f t="shared" si="456"/>
        <v/>
      </c>
      <c r="W1440" s="127" t="str">
        <f t="shared" si="457"/>
        <v/>
      </c>
      <c r="X1440" s="127" t="str">
        <f t="shared" si="458"/>
        <v/>
      </c>
      <c r="Y1440" s="127" t="str">
        <f t="shared" si="459"/>
        <v/>
      </c>
      <c r="Z1440" s="36" t="str">
        <f>IF(Mining_Import!B1440="","",Mining_Import!B1440)</f>
        <v/>
      </c>
      <c r="AA1440" s="184" t="str">
        <f>IF(Mining_Import!$C1440="","",Mining_Import!$C1440)</f>
        <v/>
      </c>
      <c r="AB1440" s="122" t="str">
        <f t="shared" si="460"/>
        <v/>
      </c>
      <c r="AC1440" s="122" t="str">
        <f>IF($Y1440&gt;Dashboard!$Q$19,$AB1440,"")</f>
        <v/>
      </c>
      <c r="AD1440" s="43" t="str">
        <f t="shared" si="461"/>
        <v/>
      </c>
      <c r="AE1440" s="36" t="str">
        <f>IF(Mining_Import!D1440="","",Mining_Import!D1440)</f>
        <v/>
      </c>
      <c r="AF1440" s="36" t="str">
        <f>IF(Mining_Import!E1440="","",Mining_Import!E1440)</f>
        <v/>
      </c>
      <c r="AG1440" s="36" t="str">
        <f>IF(Mining_Import!F1440="","",Mining_Import!F1440)</f>
        <v/>
      </c>
      <c r="AH1440" s="36" t="str">
        <f>IF(Mining_Import!G1440="","",Mining_Import!G1440)</f>
        <v/>
      </c>
      <c r="AI1440" s="36" t="str">
        <f>IF(Mining_Import!H1440="","",Mining_Import!H1440)</f>
        <v/>
      </c>
      <c r="AJ1440" s="36" t="str">
        <f>IF(Mining_Import!I1440="","",Mining_Import!I1440)</f>
        <v/>
      </c>
      <c r="BY1440" s="120" t="str">
        <f t="shared" si="449"/>
        <v/>
      </c>
      <c r="BZ1440" s="184" t="str">
        <f t="shared" si="462"/>
        <v/>
      </c>
      <c r="CA1440" s="37" t="str">
        <f>IFERROR(VLOOKUP($BY1440,Account_Value!$C$2:$F$2500,4,0),"")</f>
        <v/>
      </c>
      <c r="CB1440" s="43" t="str">
        <f t="shared" si="450"/>
        <v/>
      </c>
      <c r="CC1440" s="122" t="str">
        <f>IF($BZ1440="","",SUM($BZ$2:$BZ1440))</f>
        <v/>
      </c>
      <c r="CD1440" s="43" t="str">
        <f>IF($BZ1440="","",$BU$19*(SUM($BZ$2:$BZ1440)))</f>
        <v/>
      </c>
    </row>
    <row r="1441" spans="1:82">
      <c r="A1441" s="4" t="str">
        <f t="shared" si="451"/>
        <v/>
      </c>
      <c r="B1441" s="21" t="str">
        <f>IF(Investments_Import!A1441="","",Investments_Import!A1441)</f>
        <v/>
      </c>
      <c r="C1441" s="22" t="str">
        <f t="shared" si="444"/>
        <v/>
      </c>
      <c r="D1441" s="51" t="str">
        <f t="shared" si="452"/>
        <v/>
      </c>
      <c r="E1441" s="3" t="str">
        <f>IF(Investments_Import!B1441="","",Investments_Import!B1441)</f>
        <v/>
      </c>
      <c r="F1441" s="54" t="str">
        <f t="shared" si="453"/>
        <v xml:space="preserve"> </v>
      </c>
      <c r="G1441" s="54" t="str">
        <f>IF($B1441="","",COUNTIF($F$2:$F1441,$F1441))</f>
        <v/>
      </c>
      <c r="H1441" s="53" t="str">
        <f t="shared" si="454"/>
        <v xml:space="preserve">  </v>
      </c>
      <c r="I1441" s="3" t="str">
        <f>IF(Investments_Import!C1441="","",Investments_Import!C1441)</f>
        <v/>
      </c>
      <c r="J1441" s="108" t="str">
        <f>IF(Investments_Import!D1441="","",Investments_Import!D1441)</f>
        <v/>
      </c>
      <c r="K1441" s="108" t="str">
        <f t="shared" si="455"/>
        <v/>
      </c>
      <c r="L1441" s="47" t="str">
        <f>IF(Investments_Import!E1441="","",Investments_Import!E1441)</f>
        <v/>
      </c>
      <c r="M1441" s="47" t="str">
        <f t="shared" si="445"/>
        <v/>
      </c>
      <c r="N1441" s="31" t="str">
        <f>IF(Investments_Import!F1441="","",Investments_Import!F1441)</f>
        <v/>
      </c>
      <c r="O1441" s="31" t="str">
        <f t="shared" si="446"/>
        <v/>
      </c>
      <c r="P1441" s="3" t="str">
        <f>IF(Investments_Import!G1441="","",Investments_Import!G1441)</f>
        <v/>
      </c>
      <c r="Q1441" s="3" t="str">
        <f>IF(Investments_Import!H1441="","",Investments_Import!H1441)</f>
        <v/>
      </c>
      <c r="R1441" s="37" t="str">
        <f t="shared" si="447"/>
        <v/>
      </c>
      <c r="S1441" s="37" t="str">
        <f t="shared" si="448"/>
        <v/>
      </c>
      <c r="U1441" s="36" t="str">
        <f>IF(Mining_Import!A1441="","",Mining_Import!A1441)</f>
        <v/>
      </c>
      <c r="V1441" s="22" t="str">
        <f t="shared" si="456"/>
        <v/>
      </c>
      <c r="W1441" s="127" t="str">
        <f t="shared" si="457"/>
        <v/>
      </c>
      <c r="X1441" s="127" t="str">
        <f t="shared" si="458"/>
        <v/>
      </c>
      <c r="Y1441" s="127" t="str">
        <f t="shared" si="459"/>
        <v/>
      </c>
      <c r="Z1441" s="36" t="str">
        <f>IF(Mining_Import!B1441="","",Mining_Import!B1441)</f>
        <v/>
      </c>
      <c r="AA1441" s="184" t="str">
        <f>IF(Mining_Import!$C1441="","",Mining_Import!$C1441)</f>
        <v/>
      </c>
      <c r="AB1441" s="122" t="str">
        <f t="shared" si="460"/>
        <v/>
      </c>
      <c r="AC1441" s="122" t="str">
        <f>IF($Y1441&gt;Dashboard!$Q$19,$AB1441,"")</f>
        <v/>
      </c>
      <c r="AD1441" s="43" t="str">
        <f t="shared" si="461"/>
        <v/>
      </c>
      <c r="AE1441" s="36" t="str">
        <f>IF(Mining_Import!D1441="","",Mining_Import!D1441)</f>
        <v/>
      </c>
      <c r="AF1441" s="36" t="str">
        <f>IF(Mining_Import!E1441="","",Mining_Import!E1441)</f>
        <v/>
      </c>
      <c r="AG1441" s="36" t="str">
        <f>IF(Mining_Import!F1441="","",Mining_Import!F1441)</f>
        <v/>
      </c>
      <c r="AH1441" s="36" t="str">
        <f>IF(Mining_Import!G1441="","",Mining_Import!G1441)</f>
        <v/>
      </c>
      <c r="AI1441" s="36" t="str">
        <f>IF(Mining_Import!H1441="","",Mining_Import!H1441)</f>
        <v/>
      </c>
      <c r="AJ1441" s="36" t="str">
        <f>IF(Mining_Import!I1441="","",Mining_Import!I1441)</f>
        <v/>
      </c>
      <c r="BY1441" s="120" t="str">
        <f t="shared" si="449"/>
        <v/>
      </c>
      <c r="BZ1441" s="184" t="str">
        <f t="shared" si="462"/>
        <v/>
      </c>
      <c r="CA1441" s="37" t="str">
        <f>IFERROR(VLOOKUP($BY1441,Account_Value!$C$2:$F$2500,4,0),"")</f>
        <v/>
      </c>
      <c r="CB1441" s="43" t="str">
        <f t="shared" si="450"/>
        <v/>
      </c>
      <c r="CC1441" s="122" t="str">
        <f>IF($BZ1441="","",SUM($BZ$2:$BZ1441))</f>
        <v/>
      </c>
      <c r="CD1441" s="43" t="str">
        <f>IF($BZ1441="","",$BU$19*(SUM($BZ$2:$BZ1441)))</f>
        <v/>
      </c>
    </row>
    <row r="1442" spans="1:82">
      <c r="A1442" s="4" t="str">
        <f t="shared" si="451"/>
        <v/>
      </c>
      <c r="B1442" s="21" t="str">
        <f>IF(Investments_Import!A1442="","",Investments_Import!A1442)</f>
        <v/>
      </c>
      <c r="C1442" s="22" t="str">
        <f t="shared" si="444"/>
        <v/>
      </c>
      <c r="D1442" s="51" t="str">
        <f t="shared" si="452"/>
        <v/>
      </c>
      <c r="E1442" s="3" t="str">
        <f>IF(Investments_Import!B1442="","",Investments_Import!B1442)</f>
        <v/>
      </c>
      <c r="F1442" s="54" t="str">
        <f t="shared" si="453"/>
        <v xml:space="preserve"> </v>
      </c>
      <c r="G1442" s="54" t="str">
        <f>IF($B1442="","",COUNTIF($F$2:$F1442,$F1442))</f>
        <v/>
      </c>
      <c r="H1442" s="53" t="str">
        <f t="shared" si="454"/>
        <v xml:space="preserve">  </v>
      </c>
      <c r="I1442" s="3" t="str">
        <f>IF(Investments_Import!C1442="","",Investments_Import!C1442)</f>
        <v/>
      </c>
      <c r="J1442" s="108" t="str">
        <f>IF(Investments_Import!D1442="","",Investments_Import!D1442)</f>
        <v/>
      </c>
      <c r="K1442" s="108" t="str">
        <f t="shared" si="455"/>
        <v/>
      </c>
      <c r="L1442" s="47" t="str">
        <f>IF(Investments_Import!E1442="","",Investments_Import!E1442)</f>
        <v/>
      </c>
      <c r="M1442" s="47" t="str">
        <f t="shared" si="445"/>
        <v/>
      </c>
      <c r="N1442" s="31" t="str">
        <f>IF(Investments_Import!F1442="","",Investments_Import!F1442)</f>
        <v/>
      </c>
      <c r="O1442" s="31" t="str">
        <f t="shared" si="446"/>
        <v/>
      </c>
      <c r="P1442" s="3" t="str">
        <f>IF(Investments_Import!G1442="","",Investments_Import!G1442)</f>
        <v/>
      </c>
      <c r="Q1442" s="3" t="str">
        <f>IF(Investments_Import!H1442="","",Investments_Import!H1442)</f>
        <v/>
      </c>
      <c r="R1442" s="37" t="str">
        <f t="shared" si="447"/>
        <v/>
      </c>
      <c r="S1442" s="37" t="str">
        <f t="shared" si="448"/>
        <v/>
      </c>
      <c r="U1442" s="36" t="str">
        <f>IF(Mining_Import!A1442="","",Mining_Import!A1442)</f>
        <v/>
      </c>
      <c r="V1442" s="22" t="str">
        <f t="shared" si="456"/>
        <v/>
      </c>
      <c r="W1442" s="127" t="str">
        <f t="shared" si="457"/>
        <v/>
      </c>
      <c r="X1442" s="127" t="str">
        <f t="shared" si="458"/>
        <v/>
      </c>
      <c r="Y1442" s="127" t="str">
        <f t="shared" si="459"/>
        <v/>
      </c>
      <c r="Z1442" s="36" t="str">
        <f>IF(Mining_Import!B1442="","",Mining_Import!B1442)</f>
        <v/>
      </c>
      <c r="AA1442" s="184" t="str">
        <f>IF(Mining_Import!$C1442="","",Mining_Import!$C1442)</f>
        <v/>
      </c>
      <c r="AB1442" s="122" t="str">
        <f t="shared" si="460"/>
        <v/>
      </c>
      <c r="AC1442" s="122" t="str">
        <f>IF($Y1442&gt;Dashboard!$Q$19,$AB1442,"")</f>
        <v/>
      </c>
      <c r="AD1442" s="43" t="str">
        <f t="shared" si="461"/>
        <v/>
      </c>
      <c r="AE1442" s="36" t="str">
        <f>IF(Mining_Import!D1442="","",Mining_Import!D1442)</f>
        <v/>
      </c>
      <c r="AF1442" s="36" t="str">
        <f>IF(Mining_Import!E1442="","",Mining_Import!E1442)</f>
        <v/>
      </c>
      <c r="AG1442" s="36" t="str">
        <f>IF(Mining_Import!F1442="","",Mining_Import!F1442)</f>
        <v/>
      </c>
      <c r="AH1442" s="36" t="str">
        <f>IF(Mining_Import!G1442="","",Mining_Import!G1442)</f>
        <v/>
      </c>
      <c r="AI1442" s="36" t="str">
        <f>IF(Mining_Import!H1442="","",Mining_Import!H1442)</f>
        <v/>
      </c>
      <c r="AJ1442" s="36" t="str">
        <f>IF(Mining_Import!I1442="","",Mining_Import!I1442)</f>
        <v/>
      </c>
      <c r="BY1442" s="120" t="str">
        <f t="shared" si="449"/>
        <v/>
      </c>
      <c r="BZ1442" s="184" t="str">
        <f t="shared" si="462"/>
        <v/>
      </c>
      <c r="CA1442" s="37" t="str">
        <f>IFERROR(VLOOKUP($BY1442,Account_Value!$C$2:$F$2500,4,0),"")</f>
        <v/>
      </c>
      <c r="CB1442" s="43" t="str">
        <f t="shared" si="450"/>
        <v/>
      </c>
      <c r="CC1442" s="122" t="str">
        <f>IF($BZ1442="","",SUM($BZ$2:$BZ1442))</f>
        <v/>
      </c>
      <c r="CD1442" s="43" t="str">
        <f>IF($BZ1442="","",$BU$19*(SUM($BZ$2:$BZ1442)))</f>
        <v/>
      </c>
    </row>
    <row r="1443" spans="1:82">
      <c r="A1443" s="4" t="str">
        <f t="shared" si="451"/>
        <v/>
      </c>
      <c r="B1443" s="21" t="str">
        <f>IF(Investments_Import!A1443="","",Investments_Import!A1443)</f>
        <v/>
      </c>
      <c r="C1443" s="22" t="str">
        <f t="shared" si="444"/>
        <v/>
      </c>
      <c r="D1443" s="51" t="str">
        <f t="shared" si="452"/>
        <v/>
      </c>
      <c r="E1443" s="3" t="str">
        <f>IF(Investments_Import!B1443="","",Investments_Import!B1443)</f>
        <v/>
      </c>
      <c r="F1443" s="54" t="str">
        <f t="shared" si="453"/>
        <v xml:space="preserve"> </v>
      </c>
      <c r="G1443" s="54" t="str">
        <f>IF($B1443="","",COUNTIF($F$2:$F1443,$F1443))</f>
        <v/>
      </c>
      <c r="H1443" s="53" t="str">
        <f t="shared" si="454"/>
        <v xml:space="preserve">  </v>
      </c>
      <c r="I1443" s="3" t="str">
        <f>IF(Investments_Import!C1443="","",Investments_Import!C1443)</f>
        <v/>
      </c>
      <c r="J1443" s="108" t="str">
        <f>IF(Investments_Import!D1443="","",Investments_Import!D1443)</f>
        <v/>
      </c>
      <c r="K1443" s="108" t="str">
        <f t="shared" si="455"/>
        <v/>
      </c>
      <c r="L1443" s="47" t="str">
        <f>IF(Investments_Import!E1443="","",Investments_Import!E1443)</f>
        <v/>
      </c>
      <c r="M1443" s="47" t="str">
        <f t="shared" si="445"/>
        <v/>
      </c>
      <c r="N1443" s="31" t="str">
        <f>IF(Investments_Import!F1443="","",Investments_Import!F1443)</f>
        <v/>
      </c>
      <c r="O1443" s="31" t="str">
        <f t="shared" si="446"/>
        <v/>
      </c>
      <c r="P1443" s="3" t="str">
        <f>IF(Investments_Import!G1443="","",Investments_Import!G1443)</f>
        <v/>
      </c>
      <c r="Q1443" s="3" t="str">
        <f>IF(Investments_Import!H1443="","",Investments_Import!H1443)</f>
        <v/>
      </c>
      <c r="R1443" s="37" t="str">
        <f t="shared" si="447"/>
        <v/>
      </c>
      <c r="S1443" s="37" t="str">
        <f t="shared" si="448"/>
        <v/>
      </c>
      <c r="U1443" s="36" t="str">
        <f>IF(Mining_Import!A1443="","",Mining_Import!A1443)</f>
        <v/>
      </c>
      <c r="V1443" s="22" t="str">
        <f t="shared" si="456"/>
        <v/>
      </c>
      <c r="W1443" s="127" t="str">
        <f t="shared" si="457"/>
        <v/>
      </c>
      <c r="X1443" s="127" t="str">
        <f t="shared" si="458"/>
        <v/>
      </c>
      <c r="Y1443" s="127" t="str">
        <f t="shared" si="459"/>
        <v/>
      </c>
      <c r="Z1443" s="36" t="str">
        <f>IF(Mining_Import!B1443="","",Mining_Import!B1443)</f>
        <v/>
      </c>
      <c r="AA1443" s="184" t="str">
        <f>IF(Mining_Import!$C1443="","",Mining_Import!$C1443)</f>
        <v/>
      </c>
      <c r="AB1443" s="122" t="str">
        <f t="shared" si="460"/>
        <v/>
      </c>
      <c r="AC1443" s="122" t="str">
        <f>IF($Y1443&gt;Dashboard!$Q$19,$AB1443,"")</f>
        <v/>
      </c>
      <c r="AD1443" s="43" t="str">
        <f t="shared" si="461"/>
        <v/>
      </c>
      <c r="AE1443" s="36" t="str">
        <f>IF(Mining_Import!D1443="","",Mining_Import!D1443)</f>
        <v/>
      </c>
      <c r="AF1443" s="36" t="str">
        <f>IF(Mining_Import!E1443="","",Mining_Import!E1443)</f>
        <v/>
      </c>
      <c r="AG1443" s="36" t="str">
        <f>IF(Mining_Import!F1443="","",Mining_Import!F1443)</f>
        <v/>
      </c>
      <c r="AH1443" s="36" t="str">
        <f>IF(Mining_Import!G1443="","",Mining_Import!G1443)</f>
        <v/>
      </c>
      <c r="AI1443" s="36" t="str">
        <f>IF(Mining_Import!H1443="","",Mining_Import!H1443)</f>
        <v/>
      </c>
      <c r="AJ1443" s="36" t="str">
        <f>IF(Mining_Import!I1443="","",Mining_Import!I1443)</f>
        <v/>
      </c>
      <c r="BY1443" s="120" t="str">
        <f t="shared" si="449"/>
        <v/>
      </c>
      <c r="BZ1443" s="184" t="str">
        <f t="shared" si="462"/>
        <v/>
      </c>
      <c r="CA1443" s="37" t="str">
        <f>IFERROR(VLOOKUP($BY1443,Account_Value!$C$2:$F$2500,4,0),"")</f>
        <v/>
      </c>
      <c r="CB1443" s="43" t="str">
        <f t="shared" si="450"/>
        <v/>
      </c>
      <c r="CC1443" s="122" t="str">
        <f>IF($BZ1443="","",SUM($BZ$2:$BZ1443))</f>
        <v/>
      </c>
      <c r="CD1443" s="43" t="str">
        <f>IF($BZ1443="","",$BU$19*(SUM($BZ$2:$BZ1443)))</f>
        <v/>
      </c>
    </row>
    <row r="1444" spans="1:82">
      <c r="A1444" s="4" t="str">
        <f t="shared" si="451"/>
        <v/>
      </c>
      <c r="B1444" s="21" t="str">
        <f>IF(Investments_Import!A1444="","",Investments_Import!A1444)</f>
        <v/>
      </c>
      <c r="C1444" s="22" t="str">
        <f t="shared" si="444"/>
        <v/>
      </c>
      <c r="D1444" s="51" t="str">
        <f t="shared" si="452"/>
        <v/>
      </c>
      <c r="E1444" s="3" t="str">
        <f>IF(Investments_Import!B1444="","",Investments_Import!B1444)</f>
        <v/>
      </c>
      <c r="F1444" s="54" t="str">
        <f t="shared" si="453"/>
        <v xml:space="preserve"> </v>
      </c>
      <c r="G1444" s="54" t="str">
        <f>IF($B1444="","",COUNTIF($F$2:$F1444,$F1444))</f>
        <v/>
      </c>
      <c r="H1444" s="53" t="str">
        <f t="shared" si="454"/>
        <v xml:space="preserve">  </v>
      </c>
      <c r="I1444" s="3" t="str">
        <f>IF(Investments_Import!C1444="","",Investments_Import!C1444)</f>
        <v/>
      </c>
      <c r="J1444" s="108" t="str">
        <f>IF(Investments_Import!D1444="","",Investments_Import!D1444)</f>
        <v/>
      </c>
      <c r="K1444" s="108" t="str">
        <f t="shared" si="455"/>
        <v/>
      </c>
      <c r="L1444" s="47" t="str">
        <f>IF(Investments_Import!E1444="","",Investments_Import!E1444)</f>
        <v/>
      </c>
      <c r="M1444" s="47" t="str">
        <f t="shared" si="445"/>
        <v/>
      </c>
      <c r="N1444" s="31" t="str">
        <f>IF(Investments_Import!F1444="","",Investments_Import!F1444)</f>
        <v/>
      </c>
      <c r="O1444" s="31" t="str">
        <f t="shared" si="446"/>
        <v/>
      </c>
      <c r="P1444" s="3" t="str">
        <f>IF(Investments_Import!G1444="","",Investments_Import!G1444)</f>
        <v/>
      </c>
      <c r="Q1444" s="3" t="str">
        <f>IF(Investments_Import!H1444="","",Investments_Import!H1444)</f>
        <v/>
      </c>
      <c r="R1444" s="37" t="str">
        <f t="shared" si="447"/>
        <v/>
      </c>
      <c r="S1444" s="37" t="str">
        <f t="shared" si="448"/>
        <v/>
      </c>
      <c r="U1444" s="36" t="str">
        <f>IF(Mining_Import!A1444="","",Mining_Import!A1444)</f>
        <v/>
      </c>
      <c r="V1444" s="22" t="str">
        <f t="shared" si="456"/>
        <v/>
      </c>
      <c r="W1444" s="127" t="str">
        <f t="shared" si="457"/>
        <v/>
      </c>
      <c r="X1444" s="127" t="str">
        <f t="shared" si="458"/>
        <v/>
      </c>
      <c r="Y1444" s="127" t="str">
        <f t="shared" si="459"/>
        <v/>
      </c>
      <c r="Z1444" s="36" t="str">
        <f>IF(Mining_Import!B1444="","",Mining_Import!B1444)</f>
        <v/>
      </c>
      <c r="AA1444" s="184" t="str">
        <f>IF(Mining_Import!$C1444="","",Mining_Import!$C1444)</f>
        <v/>
      </c>
      <c r="AB1444" s="122" t="str">
        <f t="shared" si="460"/>
        <v/>
      </c>
      <c r="AC1444" s="122" t="str">
        <f>IF($Y1444&gt;Dashboard!$Q$19,$AB1444,"")</f>
        <v/>
      </c>
      <c r="AD1444" s="43" t="str">
        <f t="shared" si="461"/>
        <v/>
      </c>
      <c r="AE1444" s="36" t="str">
        <f>IF(Mining_Import!D1444="","",Mining_Import!D1444)</f>
        <v/>
      </c>
      <c r="AF1444" s="36" t="str">
        <f>IF(Mining_Import!E1444="","",Mining_Import!E1444)</f>
        <v/>
      </c>
      <c r="AG1444" s="36" t="str">
        <f>IF(Mining_Import!F1444="","",Mining_Import!F1444)</f>
        <v/>
      </c>
      <c r="AH1444" s="36" t="str">
        <f>IF(Mining_Import!G1444="","",Mining_Import!G1444)</f>
        <v/>
      </c>
      <c r="AI1444" s="36" t="str">
        <f>IF(Mining_Import!H1444="","",Mining_Import!H1444)</f>
        <v/>
      </c>
      <c r="AJ1444" s="36" t="str">
        <f>IF(Mining_Import!I1444="","",Mining_Import!I1444)</f>
        <v/>
      </c>
      <c r="BY1444" s="120" t="str">
        <f t="shared" si="449"/>
        <v/>
      </c>
      <c r="BZ1444" s="184" t="str">
        <f t="shared" si="462"/>
        <v/>
      </c>
      <c r="CA1444" s="37" t="str">
        <f>IFERROR(VLOOKUP($BY1444,Account_Value!$C$2:$F$2500,4,0),"")</f>
        <v/>
      </c>
      <c r="CB1444" s="43" t="str">
        <f t="shared" si="450"/>
        <v/>
      </c>
      <c r="CC1444" s="122" t="str">
        <f>IF($BZ1444="","",SUM($BZ$2:$BZ1444))</f>
        <v/>
      </c>
      <c r="CD1444" s="43" t="str">
        <f>IF($BZ1444="","",$BU$19*(SUM($BZ$2:$BZ1444)))</f>
        <v/>
      </c>
    </row>
    <row r="1445" spans="1:82">
      <c r="A1445" s="4" t="str">
        <f t="shared" si="451"/>
        <v/>
      </c>
      <c r="B1445" s="21" t="str">
        <f>IF(Investments_Import!A1445="","",Investments_Import!A1445)</f>
        <v/>
      </c>
      <c r="C1445" s="22" t="str">
        <f t="shared" si="444"/>
        <v/>
      </c>
      <c r="D1445" s="51" t="str">
        <f t="shared" si="452"/>
        <v/>
      </c>
      <c r="E1445" s="3" t="str">
        <f>IF(Investments_Import!B1445="","",Investments_Import!B1445)</f>
        <v/>
      </c>
      <c r="F1445" s="54" t="str">
        <f t="shared" si="453"/>
        <v xml:space="preserve"> </v>
      </c>
      <c r="G1445" s="54" t="str">
        <f>IF($B1445="","",COUNTIF($F$2:$F1445,$F1445))</f>
        <v/>
      </c>
      <c r="H1445" s="53" t="str">
        <f t="shared" si="454"/>
        <v xml:space="preserve">  </v>
      </c>
      <c r="I1445" s="3" t="str">
        <f>IF(Investments_Import!C1445="","",Investments_Import!C1445)</f>
        <v/>
      </c>
      <c r="J1445" s="108" t="str">
        <f>IF(Investments_Import!D1445="","",Investments_Import!D1445)</f>
        <v/>
      </c>
      <c r="K1445" s="108" t="str">
        <f t="shared" si="455"/>
        <v/>
      </c>
      <c r="L1445" s="47" t="str">
        <f>IF(Investments_Import!E1445="","",Investments_Import!E1445)</f>
        <v/>
      </c>
      <c r="M1445" s="47" t="str">
        <f t="shared" si="445"/>
        <v/>
      </c>
      <c r="N1445" s="31" t="str">
        <f>IF(Investments_Import!F1445="","",Investments_Import!F1445)</f>
        <v/>
      </c>
      <c r="O1445" s="31" t="str">
        <f t="shared" si="446"/>
        <v/>
      </c>
      <c r="P1445" s="3" t="str">
        <f>IF(Investments_Import!G1445="","",Investments_Import!G1445)</f>
        <v/>
      </c>
      <c r="Q1445" s="3" t="str">
        <f>IF(Investments_Import!H1445="","",Investments_Import!H1445)</f>
        <v/>
      </c>
      <c r="R1445" s="37" t="str">
        <f t="shared" si="447"/>
        <v/>
      </c>
      <c r="S1445" s="37" t="str">
        <f t="shared" si="448"/>
        <v/>
      </c>
      <c r="U1445" s="36" t="str">
        <f>IF(Mining_Import!A1445="","",Mining_Import!A1445)</f>
        <v/>
      </c>
      <c r="V1445" s="22" t="str">
        <f t="shared" si="456"/>
        <v/>
      </c>
      <c r="W1445" s="127" t="str">
        <f t="shared" si="457"/>
        <v/>
      </c>
      <c r="X1445" s="127" t="str">
        <f t="shared" si="458"/>
        <v/>
      </c>
      <c r="Y1445" s="127" t="str">
        <f t="shared" si="459"/>
        <v/>
      </c>
      <c r="Z1445" s="36" t="str">
        <f>IF(Mining_Import!B1445="","",Mining_Import!B1445)</f>
        <v/>
      </c>
      <c r="AA1445" s="184" t="str">
        <f>IF(Mining_Import!$C1445="","",Mining_Import!$C1445)</f>
        <v/>
      </c>
      <c r="AB1445" s="122" t="str">
        <f t="shared" si="460"/>
        <v/>
      </c>
      <c r="AC1445" s="122" t="str">
        <f>IF($Y1445&gt;Dashboard!$Q$19,$AB1445,"")</f>
        <v/>
      </c>
      <c r="AD1445" s="43" t="str">
        <f t="shared" si="461"/>
        <v/>
      </c>
      <c r="AE1445" s="36" t="str">
        <f>IF(Mining_Import!D1445="","",Mining_Import!D1445)</f>
        <v/>
      </c>
      <c r="AF1445" s="36" t="str">
        <f>IF(Mining_Import!E1445="","",Mining_Import!E1445)</f>
        <v/>
      </c>
      <c r="AG1445" s="36" t="str">
        <f>IF(Mining_Import!F1445="","",Mining_Import!F1445)</f>
        <v/>
      </c>
      <c r="AH1445" s="36" t="str">
        <f>IF(Mining_Import!G1445="","",Mining_Import!G1445)</f>
        <v/>
      </c>
      <c r="AI1445" s="36" t="str">
        <f>IF(Mining_Import!H1445="","",Mining_Import!H1445)</f>
        <v/>
      </c>
      <c r="AJ1445" s="36" t="str">
        <f>IF(Mining_Import!I1445="","",Mining_Import!I1445)</f>
        <v/>
      </c>
      <c r="BY1445" s="120" t="str">
        <f t="shared" si="449"/>
        <v/>
      </c>
      <c r="BZ1445" s="184" t="str">
        <f t="shared" si="462"/>
        <v/>
      </c>
      <c r="CA1445" s="37" t="str">
        <f>IFERROR(VLOOKUP($BY1445,Account_Value!$C$2:$F$2500,4,0),"")</f>
        <v/>
      </c>
      <c r="CB1445" s="43" t="str">
        <f t="shared" si="450"/>
        <v/>
      </c>
      <c r="CC1445" s="122" t="str">
        <f>IF($BZ1445="","",SUM($BZ$2:$BZ1445))</f>
        <v/>
      </c>
      <c r="CD1445" s="43" t="str">
        <f>IF($BZ1445="","",$BU$19*(SUM($BZ$2:$BZ1445)))</f>
        <v/>
      </c>
    </row>
    <row r="1446" spans="1:82">
      <c r="A1446" s="4" t="str">
        <f t="shared" si="451"/>
        <v/>
      </c>
      <c r="B1446" s="21" t="str">
        <f>IF(Investments_Import!A1446="","",Investments_Import!A1446)</f>
        <v/>
      </c>
      <c r="C1446" s="22" t="str">
        <f t="shared" si="444"/>
        <v/>
      </c>
      <c r="D1446" s="51" t="str">
        <f t="shared" si="452"/>
        <v/>
      </c>
      <c r="E1446" s="3" t="str">
        <f>IF(Investments_Import!B1446="","",Investments_Import!B1446)</f>
        <v/>
      </c>
      <c r="F1446" s="54" t="str">
        <f t="shared" si="453"/>
        <v xml:space="preserve"> </v>
      </c>
      <c r="G1446" s="54" t="str">
        <f>IF($B1446="","",COUNTIF($F$2:$F1446,$F1446))</f>
        <v/>
      </c>
      <c r="H1446" s="53" t="str">
        <f t="shared" si="454"/>
        <v xml:space="preserve">  </v>
      </c>
      <c r="I1446" s="3" t="str">
        <f>IF(Investments_Import!C1446="","",Investments_Import!C1446)</f>
        <v/>
      </c>
      <c r="J1446" s="108" t="str">
        <f>IF(Investments_Import!D1446="","",Investments_Import!D1446)</f>
        <v/>
      </c>
      <c r="K1446" s="108" t="str">
        <f t="shared" si="455"/>
        <v/>
      </c>
      <c r="L1446" s="47" t="str">
        <f>IF(Investments_Import!E1446="","",Investments_Import!E1446)</f>
        <v/>
      </c>
      <c r="M1446" s="47" t="str">
        <f t="shared" si="445"/>
        <v/>
      </c>
      <c r="N1446" s="31" t="str">
        <f>IF(Investments_Import!F1446="","",Investments_Import!F1446)</f>
        <v/>
      </c>
      <c r="O1446" s="31" t="str">
        <f t="shared" si="446"/>
        <v/>
      </c>
      <c r="P1446" s="3" t="str">
        <f>IF(Investments_Import!G1446="","",Investments_Import!G1446)</f>
        <v/>
      </c>
      <c r="Q1446" s="3" t="str">
        <f>IF(Investments_Import!H1446="","",Investments_Import!H1446)</f>
        <v/>
      </c>
      <c r="R1446" s="37" t="str">
        <f t="shared" si="447"/>
        <v/>
      </c>
      <c r="S1446" s="37" t="str">
        <f t="shared" si="448"/>
        <v/>
      </c>
      <c r="U1446" s="36" t="str">
        <f>IF(Mining_Import!A1446="","",Mining_Import!A1446)</f>
        <v/>
      </c>
      <c r="V1446" s="22" t="str">
        <f t="shared" si="456"/>
        <v/>
      </c>
      <c r="W1446" s="127" t="str">
        <f t="shared" si="457"/>
        <v/>
      </c>
      <c r="X1446" s="127" t="str">
        <f t="shared" si="458"/>
        <v/>
      </c>
      <c r="Y1446" s="127" t="str">
        <f t="shared" si="459"/>
        <v/>
      </c>
      <c r="Z1446" s="36" t="str">
        <f>IF(Mining_Import!B1446="","",Mining_Import!B1446)</f>
        <v/>
      </c>
      <c r="AA1446" s="184" t="str">
        <f>IF(Mining_Import!$C1446="","",Mining_Import!$C1446)</f>
        <v/>
      </c>
      <c r="AB1446" s="122" t="str">
        <f t="shared" si="460"/>
        <v/>
      </c>
      <c r="AC1446" s="122" t="str">
        <f>IF($Y1446&gt;Dashboard!$Q$19,$AB1446,"")</f>
        <v/>
      </c>
      <c r="AD1446" s="43" t="str">
        <f t="shared" si="461"/>
        <v/>
      </c>
      <c r="AE1446" s="36" t="str">
        <f>IF(Mining_Import!D1446="","",Mining_Import!D1446)</f>
        <v/>
      </c>
      <c r="AF1446" s="36" t="str">
        <f>IF(Mining_Import!E1446="","",Mining_Import!E1446)</f>
        <v/>
      </c>
      <c r="AG1446" s="36" t="str">
        <f>IF(Mining_Import!F1446="","",Mining_Import!F1446)</f>
        <v/>
      </c>
      <c r="AH1446" s="36" t="str">
        <f>IF(Mining_Import!G1446="","",Mining_Import!G1446)</f>
        <v/>
      </c>
      <c r="AI1446" s="36" t="str">
        <f>IF(Mining_Import!H1446="","",Mining_Import!H1446)</f>
        <v/>
      </c>
      <c r="AJ1446" s="36" t="str">
        <f>IF(Mining_Import!I1446="","",Mining_Import!I1446)</f>
        <v/>
      </c>
      <c r="BY1446" s="120" t="str">
        <f t="shared" si="449"/>
        <v/>
      </c>
      <c r="BZ1446" s="184" t="str">
        <f t="shared" si="462"/>
        <v/>
      </c>
      <c r="CA1446" s="37" t="str">
        <f>IFERROR(VLOOKUP($BY1446,Account_Value!$C$2:$F$2500,4,0),"")</f>
        <v/>
      </c>
      <c r="CB1446" s="43" t="str">
        <f t="shared" si="450"/>
        <v/>
      </c>
      <c r="CC1446" s="122" t="str">
        <f>IF($BZ1446="","",SUM($BZ$2:$BZ1446))</f>
        <v/>
      </c>
      <c r="CD1446" s="43" t="str">
        <f>IF($BZ1446="","",$BU$19*(SUM($BZ$2:$BZ1446)))</f>
        <v/>
      </c>
    </row>
    <row r="1447" spans="1:82">
      <c r="A1447" s="4" t="str">
        <f t="shared" si="451"/>
        <v/>
      </c>
      <c r="B1447" s="21" t="str">
        <f>IF(Investments_Import!A1447="","",Investments_Import!A1447)</f>
        <v/>
      </c>
      <c r="C1447" s="22" t="str">
        <f t="shared" si="444"/>
        <v/>
      </c>
      <c r="D1447" s="51" t="str">
        <f t="shared" si="452"/>
        <v/>
      </c>
      <c r="E1447" s="3" t="str">
        <f>IF(Investments_Import!B1447="","",Investments_Import!B1447)</f>
        <v/>
      </c>
      <c r="F1447" s="54" t="str">
        <f t="shared" si="453"/>
        <v xml:space="preserve"> </v>
      </c>
      <c r="G1447" s="54" t="str">
        <f>IF($B1447="","",COUNTIF($F$2:$F1447,$F1447))</f>
        <v/>
      </c>
      <c r="H1447" s="53" t="str">
        <f t="shared" si="454"/>
        <v xml:space="preserve">  </v>
      </c>
      <c r="I1447" s="3" t="str">
        <f>IF(Investments_Import!C1447="","",Investments_Import!C1447)</f>
        <v/>
      </c>
      <c r="J1447" s="108" t="str">
        <f>IF(Investments_Import!D1447="","",Investments_Import!D1447)</f>
        <v/>
      </c>
      <c r="K1447" s="108" t="str">
        <f t="shared" si="455"/>
        <v/>
      </c>
      <c r="L1447" s="47" t="str">
        <f>IF(Investments_Import!E1447="","",Investments_Import!E1447)</f>
        <v/>
      </c>
      <c r="M1447" s="47" t="str">
        <f t="shared" si="445"/>
        <v/>
      </c>
      <c r="N1447" s="31" t="str">
        <f>IF(Investments_Import!F1447="","",Investments_Import!F1447)</f>
        <v/>
      </c>
      <c r="O1447" s="31" t="str">
        <f t="shared" si="446"/>
        <v/>
      </c>
      <c r="P1447" s="3" t="str">
        <f>IF(Investments_Import!G1447="","",Investments_Import!G1447)</f>
        <v/>
      </c>
      <c r="Q1447" s="3" t="str">
        <f>IF(Investments_Import!H1447="","",Investments_Import!H1447)</f>
        <v/>
      </c>
      <c r="R1447" s="37" t="str">
        <f t="shared" si="447"/>
        <v/>
      </c>
      <c r="S1447" s="37" t="str">
        <f t="shared" si="448"/>
        <v/>
      </c>
      <c r="U1447" s="36" t="str">
        <f>IF(Mining_Import!A1447="","",Mining_Import!A1447)</f>
        <v/>
      </c>
      <c r="V1447" s="22" t="str">
        <f t="shared" si="456"/>
        <v/>
      </c>
      <c r="W1447" s="127" t="str">
        <f t="shared" si="457"/>
        <v/>
      </c>
      <c r="X1447" s="127" t="str">
        <f t="shared" si="458"/>
        <v/>
      </c>
      <c r="Y1447" s="127" t="str">
        <f t="shared" si="459"/>
        <v/>
      </c>
      <c r="Z1447" s="36" t="str">
        <f>IF(Mining_Import!B1447="","",Mining_Import!B1447)</f>
        <v/>
      </c>
      <c r="AA1447" s="184" t="str">
        <f>IF(Mining_Import!$C1447="","",Mining_Import!$C1447)</f>
        <v/>
      </c>
      <c r="AB1447" s="122" t="str">
        <f t="shared" si="460"/>
        <v/>
      </c>
      <c r="AC1447" s="122" t="str">
        <f>IF($Y1447&gt;Dashboard!$Q$19,$AB1447,"")</f>
        <v/>
      </c>
      <c r="AD1447" s="43" t="str">
        <f t="shared" si="461"/>
        <v/>
      </c>
      <c r="AE1447" s="36" t="str">
        <f>IF(Mining_Import!D1447="","",Mining_Import!D1447)</f>
        <v/>
      </c>
      <c r="AF1447" s="36" t="str">
        <f>IF(Mining_Import!E1447="","",Mining_Import!E1447)</f>
        <v/>
      </c>
      <c r="AG1447" s="36" t="str">
        <f>IF(Mining_Import!F1447="","",Mining_Import!F1447)</f>
        <v/>
      </c>
      <c r="AH1447" s="36" t="str">
        <f>IF(Mining_Import!G1447="","",Mining_Import!G1447)</f>
        <v/>
      </c>
      <c r="AI1447" s="36" t="str">
        <f>IF(Mining_Import!H1447="","",Mining_Import!H1447)</f>
        <v/>
      </c>
      <c r="AJ1447" s="36" t="str">
        <f>IF(Mining_Import!I1447="","",Mining_Import!I1447)</f>
        <v/>
      </c>
      <c r="BY1447" s="120" t="str">
        <f t="shared" si="449"/>
        <v/>
      </c>
      <c r="BZ1447" s="184" t="str">
        <f t="shared" si="462"/>
        <v/>
      </c>
      <c r="CA1447" s="37" t="str">
        <f>IFERROR(VLOOKUP($BY1447,Account_Value!$C$2:$F$2500,4,0),"")</f>
        <v/>
      </c>
      <c r="CB1447" s="43" t="str">
        <f t="shared" si="450"/>
        <v/>
      </c>
      <c r="CC1447" s="122" t="str">
        <f>IF($BZ1447="","",SUM($BZ$2:$BZ1447))</f>
        <v/>
      </c>
      <c r="CD1447" s="43" t="str">
        <f>IF($BZ1447="","",$BU$19*(SUM($BZ$2:$BZ1447)))</f>
        <v/>
      </c>
    </row>
    <row r="1448" spans="1:82">
      <c r="A1448" s="4" t="str">
        <f t="shared" si="451"/>
        <v/>
      </c>
      <c r="B1448" s="21" t="str">
        <f>IF(Investments_Import!A1448="","",Investments_Import!A1448)</f>
        <v/>
      </c>
      <c r="C1448" s="22" t="str">
        <f t="shared" si="444"/>
        <v/>
      </c>
      <c r="D1448" s="51" t="str">
        <f t="shared" si="452"/>
        <v/>
      </c>
      <c r="E1448" s="3" t="str">
        <f>IF(Investments_Import!B1448="","",Investments_Import!B1448)</f>
        <v/>
      </c>
      <c r="F1448" s="54" t="str">
        <f t="shared" si="453"/>
        <v xml:space="preserve"> </v>
      </c>
      <c r="G1448" s="54" t="str">
        <f>IF($B1448="","",COUNTIF($F$2:$F1448,$F1448))</f>
        <v/>
      </c>
      <c r="H1448" s="53" t="str">
        <f t="shared" si="454"/>
        <v xml:space="preserve">  </v>
      </c>
      <c r="I1448" s="3" t="str">
        <f>IF(Investments_Import!C1448="","",Investments_Import!C1448)</f>
        <v/>
      </c>
      <c r="J1448" s="108" t="str">
        <f>IF(Investments_Import!D1448="","",Investments_Import!D1448)</f>
        <v/>
      </c>
      <c r="K1448" s="108" t="str">
        <f t="shared" si="455"/>
        <v/>
      </c>
      <c r="L1448" s="47" t="str">
        <f>IF(Investments_Import!E1448="","",Investments_Import!E1448)</f>
        <v/>
      </c>
      <c r="M1448" s="47" t="str">
        <f t="shared" si="445"/>
        <v/>
      </c>
      <c r="N1448" s="31" t="str">
        <f>IF(Investments_Import!F1448="","",Investments_Import!F1448)</f>
        <v/>
      </c>
      <c r="O1448" s="31" t="str">
        <f t="shared" si="446"/>
        <v/>
      </c>
      <c r="P1448" s="3" t="str">
        <f>IF(Investments_Import!G1448="","",Investments_Import!G1448)</f>
        <v/>
      </c>
      <c r="Q1448" s="3" t="str">
        <f>IF(Investments_Import!H1448="","",Investments_Import!H1448)</f>
        <v/>
      </c>
      <c r="R1448" s="37" t="str">
        <f t="shared" si="447"/>
        <v/>
      </c>
      <c r="S1448" s="37" t="str">
        <f t="shared" si="448"/>
        <v/>
      </c>
      <c r="U1448" s="36" t="str">
        <f>IF(Mining_Import!A1448="","",Mining_Import!A1448)</f>
        <v/>
      </c>
      <c r="V1448" s="22" t="str">
        <f t="shared" si="456"/>
        <v/>
      </c>
      <c r="W1448" s="127" t="str">
        <f t="shared" si="457"/>
        <v/>
      </c>
      <c r="X1448" s="127" t="str">
        <f t="shared" si="458"/>
        <v/>
      </c>
      <c r="Y1448" s="127" t="str">
        <f t="shared" si="459"/>
        <v/>
      </c>
      <c r="Z1448" s="36" t="str">
        <f>IF(Mining_Import!B1448="","",Mining_Import!B1448)</f>
        <v/>
      </c>
      <c r="AA1448" s="184" t="str">
        <f>IF(Mining_Import!$C1448="","",Mining_Import!$C1448)</f>
        <v/>
      </c>
      <c r="AB1448" s="122" t="str">
        <f t="shared" si="460"/>
        <v/>
      </c>
      <c r="AC1448" s="122" t="str">
        <f>IF($Y1448&gt;Dashboard!$Q$19,$AB1448,"")</f>
        <v/>
      </c>
      <c r="AD1448" s="43" t="str">
        <f t="shared" si="461"/>
        <v/>
      </c>
      <c r="AE1448" s="36" t="str">
        <f>IF(Mining_Import!D1448="","",Mining_Import!D1448)</f>
        <v/>
      </c>
      <c r="AF1448" s="36" t="str">
        <f>IF(Mining_Import!E1448="","",Mining_Import!E1448)</f>
        <v/>
      </c>
      <c r="AG1448" s="36" t="str">
        <f>IF(Mining_Import!F1448="","",Mining_Import!F1448)</f>
        <v/>
      </c>
      <c r="AH1448" s="36" t="str">
        <f>IF(Mining_Import!G1448="","",Mining_Import!G1448)</f>
        <v/>
      </c>
      <c r="AI1448" s="36" t="str">
        <f>IF(Mining_Import!H1448="","",Mining_Import!H1448)</f>
        <v/>
      </c>
      <c r="AJ1448" s="36" t="str">
        <f>IF(Mining_Import!I1448="","",Mining_Import!I1448)</f>
        <v/>
      </c>
      <c r="BY1448" s="120" t="str">
        <f t="shared" si="449"/>
        <v/>
      </c>
      <c r="BZ1448" s="184" t="str">
        <f t="shared" si="462"/>
        <v/>
      </c>
      <c r="CA1448" s="37" t="str">
        <f>IFERROR(VLOOKUP($BY1448,Account_Value!$C$2:$F$2500,4,0),"")</f>
        <v/>
      </c>
      <c r="CB1448" s="43" t="str">
        <f t="shared" si="450"/>
        <v/>
      </c>
      <c r="CC1448" s="122" t="str">
        <f>IF($BZ1448="","",SUM($BZ$2:$BZ1448))</f>
        <v/>
      </c>
      <c r="CD1448" s="43" t="str">
        <f>IF($BZ1448="","",$BU$19*(SUM($BZ$2:$BZ1448)))</f>
        <v/>
      </c>
    </row>
    <row r="1449" spans="1:82">
      <c r="A1449" s="4" t="str">
        <f t="shared" si="451"/>
        <v/>
      </c>
      <c r="B1449" s="21" t="str">
        <f>IF(Investments_Import!A1449="","",Investments_Import!A1449)</f>
        <v/>
      </c>
      <c r="C1449" s="22" t="str">
        <f t="shared" si="444"/>
        <v/>
      </c>
      <c r="D1449" s="51" t="str">
        <f t="shared" si="452"/>
        <v/>
      </c>
      <c r="E1449" s="3" t="str">
        <f>IF(Investments_Import!B1449="","",Investments_Import!B1449)</f>
        <v/>
      </c>
      <c r="F1449" s="54" t="str">
        <f t="shared" si="453"/>
        <v xml:space="preserve"> </v>
      </c>
      <c r="G1449" s="54" t="str">
        <f>IF($B1449="","",COUNTIF($F$2:$F1449,$F1449))</f>
        <v/>
      </c>
      <c r="H1449" s="53" t="str">
        <f t="shared" si="454"/>
        <v xml:space="preserve">  </v>
      </c>
      <c r="I1449" s="3" t="str">
        <f>IF(Investments_Import!C1449="","",Investments_Import!C1449)</f>
        <v/>
      </c>
      <c r="J1449" s="108" t="str">
        <f>IF(Investments_Import!D1449="","",Investments_Import!D1449)</f>
        <v/>
      </c>
      <c r="K1449" s="108" t="str">
        <f t="shared" si="455"/>
        <v/>
      </c>
      <c r="L1449" s="47" t="str">
        <f>IF(Investments_Import!E1449="","",Investments_Import!E1449)</f>
        <v/>
      </c>
      <c r="M1449" s="47" t="str">
        <f t="shared" si="445"/>
        <v/>
      </c>
      <c r="N1449" s="31" t="str">
        <f>IF(Investments_Import!F1449="","",Investments_Import!F1449)</f>
        <v/>
      </c>
      <c r="O1449" s="31" t="str">
        <f t="shared" si="446"/>
        <v/>
      </c>
      <c r="P1449" s="3" t="str">
        <f>IF(Investments_Import!G1449="","",Investments_Import!G1449)</f>
        <v/>
      </c>
      <c r="Q1449" s="3" t="str">
        <f>IF(Investments_Import!H1449="","",Investments_Import!H1449)</f>
        <v/>
      </c>
      <c r="R1449" s="37" t="str">
        <f t="shared" si="447"/>
        <v/>
      </c>
      <c r="S1449" s="37" t="str">
        <f t="shared" si="448"/>
        <v/>
      </c>
      <c r="U1449" s="36" t="str">
        <f>IF(Mining_Import!A1449="","",Mining_Import!A1449)</f>
        <v/>
      </c>
      <c r="V1449" s="22" t="str">
        <f t="shared" si="456"/>
        <v/>
      </c>
      <c r="W1449" s="127" t="str">
        <f t="shared" si="457"/>
        <v/>
      </c>
      <c r="X1449" s="127" t="str">
        <f t="shared" si="458"/>
        <v/>
      </c>
      <c r="Y1449" s="127" t="str">
        <f t="shared" si="459"/>
        <v/>
      </c>
      <c r="Z1449" s="36" t="str">
        <f>IF(Mining_Import!B1449="","",Mining_Import!B1449)</f>
        <v/>
      </c>
      <c r="AA1449" s="184" t="str">
        <f>IF(Mining_Import!$C1449="","",Mining_Import!$C1449)</f>
        <v/>
      </c>
      <c r="AB1449" s="122" t="str">
        <f t="shared" si="460"/>
        <v/>
      </c>
      <c r="AC1449" s="122" t="str">
        <f>IF($Y1449&gt;Dashboard!$Q$19,$AB1449,"")</f>
        <v/>
      </c>
      <c r="AD1449" s="43" t="str">
        <f t="shared" si="461"/>
        <v/>
      </c>
      <c r="AE1449" s="36" t="str">
        <f>IF(Mining_Import!D1449="","",Mining_Import!D1449)</f>
        <v/>
      </c>
      <c r="AF1449" s="36" t="str">
        <f>IF(Mining_Import!E1449="","",Mining_Import!E1449)</f>
        <v/>
      </c>
      <c r="AG1449" s="36" t="str">
        <f>IF(Mining_Import!F1449="","",Mining_Import!F1449)</f>
        <v/>
      </c>
      <c r="AH1449" s="36" t="str">
        <f>IF(Mining_Import!G1449="","",Mining_Import!G1449)</f>
        <v/>
      </c>
      <c r="AI1449" s="36" t="str">
        <f>IF(Mining_Import!H1449="","",Mining_Import!H1449)</f>
        <v/>
      </c>
      <c r="AJ1449" s="36" t="str">
        <f>IF(Mining_Import!I1449="","",Mining_Import!I1449)</f>
        <v/>
      </c>
      <c r="BY1449" s="120" t="str">
        <f t="shared" si="449"/>
        <v/>
      </c>
      <c r="BZ1449" s="184" t="str">
        <f t="shared" si="462"/>
        <v/>
      </c>
      <c r="CA1449" s="37" t="str">
        <f>IFERROR(VLOOKUP($BY1449,Account_Value!$C$2:$F$2500,4,0),"")</f>
        <v/>
      </c>
      <c r="CB1449" s="43" t="str">
        <f t="shared" si="450"/>
        <v/>
      </c>
      <c r="CC1449" s="122" t="str">
        <f>IF($BZ1449="","",SUM($BZ$2:$BZ1449))</f>
        <v/>
      </c>
      <c r="CD1449" s="43" t="str">
        <f>IF($BZ1449="","",$BU$19*(SUM($BZ$2:$BZ1449)))</f>
        <v/>
      </c>
    </row>
    <row r="1450" spans="1:82">
      <c r="A1450" s="4" t="str">
        <f t="shared" si="451"/>
        <v/>
      </c>
      <c r="B1450" s="21" t="str">
        <f>IF(Investments_Import!A1450="","",Investments_Import!A1450)</f>
        <v/>
      </c>
      <c r="C1450" s="22" t="str">
        <f t="shared" si="444"/>
        <v/>
      </c>
      <c r="D1450" s="51" t="str">
        <f t="shared" si="452"/>
        <v/>
      </c>
      <c r="E1450" s="3" t="str">
        <f>IF(Investments_Import!B1450="","",Investments_Import!B1450)</f>
        <v/>
      </c>
      <c r="F1450" s="54" t="str">
        <f t="shared" si="453"/>
        <v xml:space="preserve"> </v>
      </c>
      <c r="G1450" s="54" t="str">
        <f>IF($B1450="","",COUNTIF($F$2:$F1450,$F1450))</f>
        <v/>
      </c>
      <c r="H1450" s="53" t="str">
        <f t="shared" si="454"/>
        <v xml:space="preserve">  </v>
      </c>
      <c r="I1450" s="3" t="str">
        <f>IF(Investments_Import!C1450="","",Investments_Import!C1450)</f>
        <v/>
      </c>
      <c r="J1450" s="108" t="str">
        <f>IF(Investments_Import!D1450="","",Investments_Import!D1450)</f>
        <v/>
      </c>
      <c r="K1450" s="108" t="str">
        <f t="shared" si="455"/>
        <v/>
      </c>
      <c r="L1450" s="47" t="str">
        <f>IF(Investments_Import!E1450="","",Investments_Import!E1450)</f>
        <v/>
      </c>
      <c r="M1450" s="47" t="str">
        <f t="shared" si="445"/>
        <v/>
      </c>
      <c r="N1450" s="31" t="str">
        <f>IF(Investments_Import!F1450="","",Investments_Import!F1450)</f>
        <v/>
      </c>
      <c r="O1450" s="31" t="str">
        <f t="shared" si="446"/>
        <v/>
      </c>
      <c r="P1450" s="3" t="str">
        <f>IF(Investments_Import!G1450="","",Investments_Import!G1450)</f>
        <v/>
      </c>
      <c r="Q1450" s="3" t="str">
        <f>IF(Investments_Import!H1450="","",Investments_Import!H1450)</f>
        <v/>
      </c>
      <c r="R1450" s="37" t="str">
        <f t="shared" si="447"/>
        <v/>
      </c>
      <c r="S1450" s="37" t="str">
        <f t="shared" si="448"/>
        <v/>
      </c>
      <c r="U1450" s="36" t="str">
        <f>IF(Mining_Import!A1450="","",Mining_Import!A1450)</f>
        <v/>
      </c>
      <c r="V1450" s="22" t="str">
        <f t="shared" si="456"/>
        <v/>
      </c>
      <c r="W1450" s="127" t="str">
        <f t="shared" si="457"/>
        <v/>
      </c>
      <c r="X1450" s="127" t="str">
        <f t="shared" si="458"/>
        <v/>
      </c>
      <c r="Y1450" s="127" t="str">
        <f t="shared" si="459"/>
        <v/>
      </c>
      <c r="Z1450" s="36" t="str">
        <f>IF(Mining_Import!B1450="","",Mining_Import!B1450)</f>
        <v/>
      </c>
      <c r="AA1450" s="184" t="str">
        <f>IF(Mining_Import!$C1450="","",Mining_Import!$C1450)</f>
        <v/>
      </c>
      <c r="AB1450" s="122" t="str">
        <f t="shared" si="460"/>
        <v/>
      </c>
      <c r="AC1450" s="122" t="str">
        <f>IF($Y1450&gt;Dashboard!$Q$19,$AB1450,"")</f>
        <v/>
      </c>
      <c r="AD1450" s="43" t="str">
        <f t="shared" si="461"/>
        <v/>
      </c>
      <c r="AE1450" s="36" t="str">
        <f>IF(Mining_Import!D1450="","",Mining_Import!D1450)</f>
        <v/>
      </c>
      <c r="AF1450" s="36" t="str">
        <f>IF(Mining_Import!E1450="","",Mining_Import!E1450)</f>
        <v/>
      </c>
      <c r="AG1450" s="36" t="str">
        <f>IF(Mining_Import!F1450="","",Mining_Import!F1450)</f>
        <v/>
      </c>
      <c r="AH1450" s="36" t="str">
        <f>IF(Mining_Import!G1450="","",Mining_Import!G1450)</f>
        <v/>
      </c>
      <c r="AI1450" s="36" t="str">
        <f>IF(Mining_Import!H1450="","",Mining_Import!H1450)</f>
        <v/>
      </c>
      <c r="AJ1450" s="36" t="str">
        <f>IF(Mining_Import!I1450="","",Mining_Import!I1450)</f>
        <v/>
      </c>
      <c r="BY1450" s="120" t="str">
        <f t="shared" si="449"/>
        <v/>
      </c>
      <c r="BZ1450" s="184" t="str">
        <f t="shared" si="462"/>
        <v/>
      </c>
      <c r="CA1450" s="37" t="str">
        <f>IFERROR(VLOOKUP($BY1450,Account_Value!$C$2:$F$2500,4,0),"")</f>
        <v/>
      </c>
      <c r="CB1450" s="43" t="str">
        <f t="shared" si="450"/>
        <v/>
      </c>
      <c r="CC1450" s="122" t="str">
        <f>IF($BZ1450="","",SUM($BZ$2:$BZ1450))</f>
        <v/>
      </c>
      <c r="CD1450" s="43" t="str">
        <f>IF($BZ1450="","",$BU$19*(SUM($BZ$2:$BZ1450)))</f>
        <v/>
      </c>
    </row>
    <row r="1451" spans="1:82">
      <c r="A1451" s="4" t="str">
        <f t="shared" si="451"/>
        <v/>
      </c>
      <c r="B1451" s="21" t="str">
        <f>IF(Investments_Import!A1451="","",Investments_Import!A1451)</f>
        <v/>
      </c>
      <c r="C1451" s="22" t="str">
        <f t="shared" si="444"/>
        <v/>
      </c>
      <c r="D1451" s="51" t="str">
        <f t="shared" si="452"/>
        <v/>
      </c>
      <c r="E1451" s="3" t="str">
        <f>IF(Investments_Import!B1451="","",Investments_Import!B1451)</f>
        <v/>
      </c>
      <c r="F1451" s="54" t="str">
        <f t="shared" si="453"/>
        <v xml:space="preserve"> </v>
      </c>
      <c r="G1451" s="54" t="str">
        <f>IF($B1451="","",COUNTIF($F$2:$F1451,$F1451))</f>
        <v/>
      </c>
      <c r="H1451" s="53" t="str">
        <f t="shared" si="454"/>
        <v xml:space="preserve">  </v>
      </c>
      <c r="I1451" s="3" t="str">
        <f>IF(Investments_Import!C1451="","",Investments_Import!C1451)</f>
        <v/>
      </c>
      <c r="J1451" s="108" t="str">
        <f>IF(Investments_Import!D1451="","",Investments_Import!D1451)</f>
        <v/>
      </c>
      <c r="K1451" s="108" t="str">
        <f t="shared" si="455"/>
        <v/>
      </c>
      <c r="L1451" s="47" t="str">
        <f>IF(Investments_Import!E1451="","",Investments_Import!E1451)</f>
        <v/>
      </c>
      <c r="M1451" s="47" t="str">
        <f t="shared" si="445"/>
        <v/>
      </c>
      <c r="N1451" s="31" t="str">
        <f>IF(Investments_Import!F1451="","",Investments_Import!F1451)</f>
        <v/>
      </c>
      <c r="O1451" s="31" t="str">
        <f t="shared" si="446"/>
        <v/>
      </c>
      <c r="P1451" s="3" t="str">
        <f>IF(Investments_Import!G1451="","",Investments_Import!G1451)</f>
        <v/>
      </c>
      <c r="Q1451" s="3" t="str">
        <f>IF(Investments_Import!H1451="","",Investments_Import!H1451)</f>
        <v/>
      </c>
      <c r="R1451" s="37" t="str">
        <f t="shared" si="447"/>
        <v/>
      </c>
      <c r="S1451" s="37" t="str">
        <f t="shared" si="448"/>
        <v/>
      </c>
      <c r="U1451" s="36" t="str">
        <f>IF(Mining_Import!A1451="","",Mining_Import!A1451)</f>
        <v/>
      </c>
      <c r="V1451" s="22" t="str">
        <f t="shared" si="456"/>
        <v/>
      </c>
      <c r="W1451" s="127" t="str">
        <f t="shared" si="457"/>
        <v/>
      </c>
      <c r="X1451" s="127" t="str">
        <f t="shared" si="458"/>
        <v/>
      </c>
      <c r="Y1451" s="127" t="str">
        <f t="shared" si="459"/>
        <v/>
      </c>
      <c r="Z1451" s="36" t="str">
        <f>IF(Mining_Import!B1451="","",Mining_Import!B1451)</f>
        <v/>
      </c>
      <c r="AA1451" s="184" t="str">
        <f>IF(Mining_Import!$C1451="","",Mining_Import!$C1451)</f>
        <v/>
      </c>
      <c r="AB1451" s="122" t="str">
        <f t="shared" si="460"/>
        <v/>
      </c>
      <c r="AC1451" s="122" t="str">
        <f>IF($Y1451&gt;Dashboard!$Q$19,$AB1451,"")</f>
        <v/>
      </c>
      <c r="AD1451" s="43" t="str">
        <f t="shared" si="461"/>
        <v/>
      </c>
      <c r="AE1451" s="36" t="str">
        <f>IF(Mining_Import!D1451="","",Mining_Import!D1451)</f>
        <v/>
      </c>
      <c r="AF1451" s="36" t="str">
        <f>IF(Mining_Import!E1451="","",Mining_Import!E1451)</f>
        <v/>
      </c>
      <c r="AG1451" s="36" t="str">
        <f>IF(Mining_Import!F1451="","",Mining_Import!F1451)</f>
        <v/>
      </c>
      <c r="AH1451" s="36" t="str">
        <f>IF(Mining_Import!G1451="","",Mining_Import!G1451)</f>
        <v/>
      </c>
      <c r="AI1451" s="36" t="str">
        <f>IF(Mining_Import!H1451="","",Mining_Import!H1451)</f>
        <v/>
      </c>
      <c r="AJ1451" s="36" t="str">
        <f>IF(Mining_Import!I1451="","",Mining_Import!I1451)</f>
        <v/>
      </c>
      <c r="BY1451" s="120" t="str">
        <f t="shared" si="449"/>
        <v/>
      </c>
      <c r="BZ1451" s="184" t="str">
        <f t="shared" si="462"/>
        <v/>
      </c>
      <c r="CA1451" s="37" t="str">
        <f>IFERROR(VLOOKUP($BY1451,Account_Value!$C$2:$F$2500,4,0),"")</f>
        <v/>
      </c>
      <c r="CB1451" s="43" t="str">
        <f t="shared" si="450"/>
        <v/>
      </c>
      <c r="CC1451" s="122" t="str">
        <f>IF($BZ1451="","",SUM($BZ$2:$BZ1451))</f>
        <v/>
      </c>
      <c r="CD1451" s="43" t="str">
        <f>IF($BZ1451="","",$BU$19*(SUM($BZ$2:$BZ1451)))</f>
        <v/>
      </c>
    </row>
    <row r="1452" spans="1:82">
      <c r="A1452" s="4" t="str">
        <f t="shared" si="451"/>
        <v/>
      </c>
      <c r="B1452" s="21" t="str">
        <f>IF(Investments_Import!A1452="","",Investments_Import!A1452)</f>
        <v/>
      </c>
      <c r="C1452" s="22" t="str">
        <f t="shared" si="444"/>
        <v/>
      </c>
      <c r="D1452" s="51" t="str">
        <f t="shared" si="452"/>
        <v/>
      </c>
      <c r="E1452" s="3" t="str">
        <f>IF(Investments_Import!B1452="","",Investments_Import!B1452)</f>
        <v/>
      </c>
      <c r="F1452" s="54" t="str">
        <f t="shared" si="453"/>
        <v xml:space="preserve"> </v>
      </c>
      <c r="G1452" s="54" t="str">
        <f>IF($B1452="","",COUNTIF($F$2:$F1452,$F1452))</f>
        <v/>
      </c>
      <c r="H1452" s="53" t="str">
        <f t="shared" si="454"/>
        <v xml:space="preserve">  </v>
      </c>
      <c r="I1452" s="3" t="str">
        <f>IF(Investments_Import!C1452="","",Investments_Import!C1452)</f>
        <v/>
      </c>
      <c r="J1452" s="108" t="str">
        <f>IF(Investments_Import!D1452="","",Investments_Import!D1452)</f>
        <v/>
      </c>
      <c r="K1452" s="108" t="str">
        <f t="shared" si="455"/>
        <v/>
      </c>
      <c r="L1452" s="47" t="str">
        <f>IF(Investments_Import!E1452="","",Investments_Import!E1452)</f>
        <v/>
      </c>
      <c r="M1452" s="47" t="str">
        <f t="shared" si="445"/>
        <v/>
      </c>
      <c r="N1452" s="31" t="str">
        <f>IF(Investments_Import!F1452="","",Investments_Import!F1452)</f>
        <v/>
      </c>
      <c r="O1452" s="31" t="str">
        <f t="shared" si="446"/>
        <v/>
      </c>
      <c r="P1452" s="3" t="str">
        <f>IF(Investments_Import!G1452="","",Investments_Import!G1452)</f>
        <v/>
      </c>
      <c r="Q1452" s="3" t="str">
        <f>IF(Investments_Import!H1452="","",Investments_Import!H1452)</f>
        <v/>
      </c>
      <c r="R1452" s="37" t="str">
        <f t="shared" si="447"/>
        <v/>
      </c>
      <c r="S1452" s="37" t="str">
        <f t="shared" si="448"/>
        <v/>
      </c>
      <c r="U1452" s="36" t="str">
        <f>IF(Mining_Import!A1452="","",Mining_Import!A1452)</f>
        <v/>
      </c>
      <c r="V1452" s="22" t="str">
        <f t="shared" si="456"/>
        <v/>
      </c>
      <c r="W1452" s="127" t="str">
        <f t="shared" si="457"/>
        <v/>
      </c>
      <c r="X1452" s="127" t="str">
        <f t="shared" si="458"/>
        <v/>
      </c>
      <c r="Y1452" s="127" t="str">
        <f t="shared" si="459"/>
        <v/>
      </c>
      <c r="Z1452" s="36" t="str">
        <f>IF(Mining_Import!B1452="","",Mining_Import!B1452)</f>
        <v/>
      </c>
      <c r="AA1452" s="184" t="str">
        <f>IF(Mining_Import!$C1452="","",Mining_Import!$C1452)</f>
        <v/>
      </c>
      <c r="AB1452" s="122" t="str">
        <f t="shared" si="460"/>
        <v/>
      </c>
      <c r="AC1452" s="122" t="str">
        <f>IF($Y1452&gt;Dashboard!$Q$19,$AB1452,"")</f>
        <v/>
      </c>
      <c r="AD1452" s="43" t="str">
        <f t="shared" si="461"/>
        <v/>
      </c>
      <c r="AE1452" s="36" t="str">
        <f>IF(Mining_Import!D1452="","",Mining_Import!D1452)</f>
        <v/>
      </c>
      <c r="AF1452" s="36" t="str">
        <f>IF(Mining_Import!E1452="","",Mining_Import!E1452)</f>
        <v/>
      </c>
      <c r="AG1452" s="36" t="str">
        <f>IF(Mining_Import!F1452="","",Mining_Import!F1452)</f>
        <v/>
      </c>
      <c r="AH1452" s="36" t="str">
        <f>IF(Mining_Import!G1452="","",Mining_Import!G1452)</f>
        <v/>
      </c>
      <c r="AI1452" s="36" t="str">
        <f>IF(Mining_Import!H1452="","",Mining_Import!H1452)</f>
        <v/>
      </c>
      <c r="AJ1452" s="36" t="str">
        <f>IF(Mining_Import!I1452="","",Mining_Import!I1452)</f>
        <v/>
      </c>
      <c r="BY1452" s="120" t="str">
        <f t="shared" si="449"/>
        <v/>
      </c>
      <c r="BZ1452" s="184" t="str">
        <f t="shared" si="462"/>
        <v/>
      </c>
      <c r="CA1452" s="37" t="str">
        <f>IFERROR(VLOOKUP($BY1452,Account_Value!$C$2:$F$2500,4,0),"")</f>
        <v/>
      </c>
      <c r="CB1452" s="43" t="str">
        <f t="shared" si="450"/>
        <v/>
      </c>
      <c r="CC1452" s="122" t="str">
        <f>IF($BZ1452="","",SUM($BZ$2:$BZ1452))</f>
        <v/>
      </c>
      <c r="CD1452" s="43" t="str">
        <f>IF($BZ1452="","",$BU$19*(SUM($BZ$2:$BZ1452)))</f>
        <v/>
      </c>
    </row>
    <row r="1453" spans="1:82">
      <c r="A1453" s="4" t="str">
        <f t="shared" si="451"/>
        <v/>
      </c>
      <c r="B1453" s="21" t="str">
        <f>IF(Investments_Import!A1453="","",Investments_Import!A1453)</f>
        <v/>
      </c>
      <c r="C1453" s="22" t="str">
        <f t="shared" si="444"/>
        <v/>
      </c>
      <c r="D1453" s="51" t="str">
        <f t="shared" si="452"/>
        <v/>
      </c>
      <c r="E1453" s="3" t="str">
        <f>IF(Investments_Import!B1453="","",Investments_Import!B1453)</f>
        <v/>
      </c>
      <c r="F1453" s="54" t="str">
        <f t="shared" si="453"/>
        <v xml:space="preserve"> </v>
      </c>
      <c r="G1453" s="54" t="str">
        <f>IF($B1453="","",COUNTIF($F$2:$F1453,$F1453))</f>
        <v/>
      </c>
      <c r="H1453" s="53" t="str">
        <f t="shared" si="454"/>
        <v xml:space="preserve">  </v>
      </c>
      <c r="I1453" s="3" t="str">
        <f>IF(Investments_Import!C1453="","",Investments_Import!C1453)</f>
        <v/>
      </c>
      <c r="J1453" s="108" t="str">
        <f>IF(Investments_Import!D1453="","",Investments_Import!D1453)</f>
        <v/>
      </c>
      <c r="K1453" s="108" t="str">
        <f t="shared" si="455"/>
        <v/>
      </c>
      <c r="L1453" s="47" t="str">
        <f>IF(Investments_Import!E1453="","",Investments_Import!E1453)</f>
        <v/>
      </c>
      <c r="M1453" s="47" t="str">
        <f t="shared" si="445"/>
        <v/>
      </c>
      <c r="N1453" s="31" t="str">
        <f>IF(Investments_Import!F1453="","",Investments_Import!F1453)</f>
        <v/>
      </c>
      <c r="O1453" s="31" t="str">
        <f t="shared" si="446"/>
        <v/>
      </c>
      <c r="P1453" s="3" t="str">
        <f>IF(Investments_Import!G1453="","",Investments_Import!G1453)</f>
        <v/>
      </c>
      <c r="Q1453" s="3" t="str">
        <f>IF(Investments_Import!H1453="","",Investments_Import!H1453)</f>
        <v/>
      </c>
      <c r="R1453" s="37" t="str">
        <f t="shared" si="447"/>
        <v/>
      </c>
      <c r="S1453" s="37" t="str">
        <f t="shared" si="448"/>
        <v/>
      </c>
      <c r="U1453" s="36" t="str">
        <f>IF(Mining_Import!A1453="","",Mining_Import!A1453)</f>
        <v/>
      </c>
      <c r="V1453" s="22" t="str">
        <f t="shared" si="456"/>
        <v/>
      </c>
      <c r="W1453" s="127" t="str">
        <f t="shared" si="457"/>
        <v/>
      </c>
      <c r="X1453" s="127" t="str">
        <f t="shared" si="458"/>
        <v/>
      </c>
      <c r="Y1453" s="127" t="str">
        <f t="shared" si="459"/>
        <v/>
      </c>
      <c r="Z1453" s="36" t="str">
        <f>IF(Mining_Import!B1453="","",Mining_Import!B1453)</f>
        <v/>
      </c>
      <c r="AA1453" s="184" t="str">
        <f>IF(Mining_Import!$C1453="","",Mining_Import!$C1453)</f>
        <v/>
      </c>
      <c r="AB1453" s="122" t="str">
        <f t="shared" si="460"/>
        <v/>
      </c>
      <c r="AC1453" s="122" t="str">
        <f>IF($Y1453&gt;Dashboard!$Q$19,$AB1453,"")</f>
        <v/>
      </c>
      <c r="AD1453" s="43" t="str">
        <f t="shared" si="461"/>
        <v/>
      </c>
      <c r="AE1453" s="36" t="str">
        <f>IF(Mining_Import!D1453="","",Mining_Import!D1453)</f>
        <v/>
      </c>
      <c r="AF1453" s="36" t="str">
        <f>IF(Mining_Import!E1453="","",Mining_Import!E1453)</f>
        <v/>
      </c>
      <c r="AG1453" s="36" t="str">
        <f>IF(Mining_Import!F1453="","",Mining_Import!F1453)</f>
        <v/>
      </c>
      <c r="AH1453" s="36" t="str">
        <f>IF(Mining_Import!G1453="","",Mining_Import!G1453)</f>
        <v/>
      </c>
      <c r="AI1453" s="36" t="str">
        <f>IF(Mining_Import!H1453="","",Mining_Import!H1453)</f>
        <v/>
      </c>
      <c r="AJ1453" s="36" t="str">
        <f>IF(Mining_Import!I1453="","",Mining_Import!I1453)</f>
        <v/>
      </c>
      <c r="BY1453" s="120" t="str">
        <f t="shared" si="449"/>
        <v/>
      </c>
      <c r="BZ1453" s="184" t="str">
        <f t="shared" si="462"/>
        <v/>
      </c>
      <c r="CA1453" s="37" t="str">
        <f>IFERROR(VLOOKUP($BY1453,Account_Value!$C$2:$F$2500,4,0),"")</f>
        <v/>
      </c>
      <c r="CB1453" s="43" t="str">
        <f t="shared" si="450"/>
        <v/>
      </c>
      <c r="CC1453" s="122" t="str">
        <f>IF($BZ1453="","",SUM($BZ$2:$BZ1453))</f>
        <v/>
      </c>
      <c r="CD1453" s="43" t="str">
        <f>IF($BZ1453="","",$BU$19*(SUM($BZ$2:$BZ1453)))</f>
        <v/>
      </c>
    </row>
    <row r="1454" spans="1:82">
      <c r="A1454" s="4" t="str">
        <f t="shared" si="451"/>
        <v/>
      </c>
      <c r="B1454" s="21" t="str">
        <f>IF(Investments_Import!A1454="","",Investments_Import!A1454)</f>
        <v/>
      </c>
      <c r="C1454" s="22" t="str">
        <f t="shared" si="444"/>
        <v/>
      </c>
      <c r="D1454" s="51" t="str">
        <f t="shared" si="452"/>
        <v/>
      </c>
      <c r="E1454" s="3" t="str">
        <f>IF(Investments_Import!B1454="","",Investments_Import!B1454)</f>
        <v/>
      </c>
      <c r="F1454" s="54" t="str">
        <f t="shared" si="453"/>
        <v xml:space="preserve"> </v>
      </c>
      <c r="G1454" s="54" t="str">
        <f>IF($B1454="","",COUNTIF($F$2:$F1454,$F1454))</f>
        <v/>
      </c>
      <c r="H1454" s="53" t="str">
        <f t="shared" si="454"/>
        <v xml:space="preserve">  </v>
      </c>
      <c r="I1454" s="3" t="str">
        <f>IF(Investments_Import!C1454="","",Investments_Import!C1454)</f>
        <v/>
      </c>
      <c r="J1454" s="108" t="str">
        <f>IF(Investments_Import!D1454="","",Investments_Import!D1454)</f>
        <v/>
      </c>
      <c r="K1454" s="108" t="str">
        <f t="shared" si="455"/>
        <v/>
      </c>
      <c r="L1454" s="47" t="str">
        <f>IF(Investments_Import!E1454="","",Investments_Import!E1454)</f>
        <v/>
      </c>
      <c r="M1454" s="47" t="str">
        <f t="shared" si="445"/>
        <v/>
      </c>
      <c r="N1454" s="31" t="str">
        <f>IF(Investments_Import!F1454="","",Investments_Import!F1454)</f>
        <v/>
      </c>
      <c r="O1454" s="31" t="str">
        <f t="shared" si="446"/>
        <v/>
      </c>
      <c r="P1454" s="3" t="str">
        <f>IF(Investments_Import!G1454="","",Investments_Import!G1454)</f>
        <v/>
      </c>
      <c r="Q1454" s="3" t="str">
        <f>IF(Investments_Import!H1454="","",Investments_Import!H1454)</f>
        <v/>
      </c>
      <c r="R1454" s="37" t="str">
        <f t="shared" si="447"/>
        <v/>
      </c>
      <c r="S1454" s="37" t="str">
        <f t="shared" si="448"/>
        <v/>
      </c>
      <c r="U1454" s="36" t="str">
        <f>IF(Mining_Import!A1454="","",Mining_Import!A1454)</f>
        <v/>
      </c>
      <c r="V1454" s="22" t="str">
        <f t="shared" si="456"/>
        <v/>
      </c>
      <c r="W1454" s="127" t="str">
        <f t="shared" si="457"/>
        <v/>
      </c>
      <c r="X1454" s="127" t="str">
        <f t="shared" si="458"/>
        <v/>
      </c>
      <c r="Y1454" s="127" t="str">
        <f t="shared" si="459"/>
        <v/>
      </c>
      <c r="Z1454" s="36" t="str">
        <f>IF(Mining_Import!B1454="","",Mining_Import!B1454)</f>
        <v/>
      </c>
      <c r="AA1454" s="184" t="str">
        <f>IF(Mining_Import!$C1454="","",Mining_Import!$C1454)</f>
        <v/>
      </c>
      <c r="AB1454" s="122" t="str">
        <f t="shared" si="460"/>
        <v/>
      </c>
      <c r="AC1454" s="122" t="str">
        <f>IF($Y1454&gt;Dashboard!$Q$19,$AB1454,"")</f>
        <v/>
      </c>
      <c r="AD1454" s="43" t="str">
        <f t="shared" si="461"/>
        <v/>
      </c>
      <c r="AE1454" s="36" t="str">
        <f>IF(Mining_Import!D1454="","",Mining_Import!D1454)</f>
        <v/>
      </c>
      <c r="AF1454" s="36" t="str">
        <f>IF(Mining_Import!E1454="","",Mining_Import!E1454)</f>
        <v/>
      </c>
      <c r="AG1454" s="36" t="str">
        <f>IF(Mining_Import!F1454="","",Mining_Import!F1454)</f>
        <v/>
      </c>
      <c r="AH1454" s="36" t="str">
        <f>IF(Mining_Import!G1454="","",Mining_Import!G1454)</f>
        <v/>
      </c>
      <c r="AI1454" s="36" t="str">
        <f>IF(Mining_Import!H1454="","",Mining_Import!H1454)</f>
        <v/>
      </c>
      <c r="AJ1454" s="36" t="str">
        <f>IF(Mining_Import!I1454="","",Mining_Import!I1454)</f>
        <v/>
      </c>
      <c r="BY1454" s="120" t="str">
        <f t="shared" si="449"/>
        <v/>
      </c>
      <c r="BZ1454" s="184" t="str">
        <f t="shared" si="462"/>
        <v/>
      </c>
      <c r="CA1454" s="37" t="str">
        <f>IFERROR(VLOOKUP($BY1454,Account_Value!$C$2:$F$2500,4,0),"")</f>
        <v/>
      </c>
      <c r="CB1454" s="43" t="str">
        <f t="shared" si="450"/>
        <v/>
      </c>
      <c r="CC1454" s="122" t="str">
        <f>IF($BZ1454="","",SUM($BZ$2:$BZ1454))</f>
        <v/>
      </c>
      <c r="CD1454" s="43" t="str">
        <f>IF($BZ1454="","",$BU$19*(SUM($BZ$2:$BZ1454)))</f>
        <v/>
      </c>
    </row>
    <row r="1455" spans="1:82">
      <c r="A1455" s="4" t="str">
        <f t="shared" si="451"/>
        <v/>
      </c>
      <c r="B1455" s="21" t="str">
        <f>IF(Investments_Import!A1455="","",Investments_Import!A1455)</f>
        <v/>
      </c>
      <c r="C1455" s="22" t="str">
        <f t="shared" si="444"/>
        <v/>
      </c>
      <c r="D1455" s="51" t="str">
        <f t="shared" si="452"/>
        <v/>
      </c>
      <c r="E1455" s="3" t="str">
        <f>IF(Investments_Import!B1455="","",Investments_Import!B1455)</f>
        <v/>
      </c>
      <c r="F1455" s="54" t="str">
        <f t="shared" si="453"/>
        <v xml:space="preserve"> </v>
      </c>
      <c r="G1455" s="54" t="str">
        <f>IF($B1455="","",COUNTIF($F$2:$F1455,$F1455))</f>
        <v/>
      </c>
      <c r="H1455" s="53" t="str">
        <f t="shared" si="454"/>
        <v xml:space="preserve">  </v>
      </c>
      <c r="I1455" s="3" t="str">
        <f>IF(Investments_Import!C1455="","",Investments_Import!C1455)</f>
        <v/>
      </c>
      <c r="J1455" s="108" t="str">
        <f>IF(Investments_Import!D1455="","",Investments_Import!D1455)</f>
        <v/>
      </c>
      <c r="K1455" s="108" t="str">
        <f t="shared" si="455"/>
        <v/>
      </c>
      <c r="L1455" s="47" t="str">
        <f>IF(Investments_Import!E1455="","",Investments_Import!E1455)</f>
        <v/>
      </c>
      <c r="M1455" s="47" t="str">
        <f t="shared" si="445"/>
        <v/>
      </c>
      <c r="N1455" s="31" t="str">
        <f>IF(Investments_Import!F1455="","",Investments_Import!F1455)</f>
        <v/>
      </c>
      <c r="O1455" s="31" t="str">
        <f t="shared" si="446"/>
        <v/>
      </c>
      <c r="P1455" s="3" t="str">
        <f>IF(Investments_Import!G1455="","",Investments_Import!G1455)</f>
        <v/>
      </c>
      <c r="Q1455" s="3" t="str">
        <f>IF(Investments_Import!H1455="","",Investments_Import!H1455)</f>
        <v/>
      </c>
      <c r="R1455" s="37" t="str">
        <f t="shared" si="447"/>
        <v/>
      </c>
      <c r="S1455" s="37" t="str">
        <f t="shared" si="448"/>
        <v/>
      </c>
      <c r="U1455" s="36" t="str">
        <f>IF(Mining_Import!A1455="","",Mining_Import!A1455)</f>
        <v/>
      </c>
      <c r="V1455" s="22" t="str">
        <f t="shared" si="456"/>
        <v/>
      </c>
      <c r="W1455" s="127" t="str">
        <f t="shared" si="457"/>
        <v/>
      </c>
      <c r="X1455" s="127" t="str">
        <f t="shared" si="458"/>
        <v/>
      </c>
      <c r="Y1455" s="127" t="str">
        <f t="shared" si="459"/>
        <v/>
      </c>
      <c r="Z1455" s="36" t="str">
        <f>IF(Mining_Import!B1455="","",Mining_Import!B1455)</f>
        <v/>
      </c>
      <c r="AA1455" s="184" t="str">
        <f>IF(Mining_Import!$C1455="","",Mining_Import!$C1455)</f>
        <v/>
      </c>
      <c r="AB1455" s="122" t="str">
        <f t="shared" si="460"/>
        <v/>
      </c>
      <c r="AC1455" s="122" t="str">
        <f>IF($Y1455&gt;Dashboard!$Q$19,$AB1455,"")</f>
        <v/>
      </c>
      <c r="AD1455" s="43" t="str">
        <f t="shared" si="461"/>
        <v/>
      </c>
      <c r="AE1455" s="36" t="str">
        <f>IF(Mining_Import!D1455="","",Mining_Import!D1455)</f>
        <v/>
      </c>
      <c r="AF1455" s="36" t="str">
        <f>IF(Mining_Import!E1455="","",Mining_Import!E1455)</f>
        <v/>
      </c>
      <c r="AG1455" s="36" t="str">
        <f>IF(Mining_Import!F1455="","",Mining_Import!F1455)</f>
        <v/>
      </c>
      <c r="AH1455" s="36" t="str">
        <f>IF(Mining_Import!G1455="","",Mining_Import!G1455)</f>
        <v/>
      </c>
      <c r="AI1455" s="36" t="str">
        <f>IF(Mining_Import!H1455="","",Mining_Import!H1455)</f>
        <v/>
      </c>
      <c r="AJ1455" s="36" t="str">
        <f>IF(Mining_Import!I1455="","",Mining_Import!I1455)</f>
        <v/>
      </c>
      <c r="BY1455" s="120" t="str">
        <f t="shared" si="449"/>
        <v/>
      </c>
      <c r="BZ1455" s="184" t="str">
        <f t="shared" si="462"/>
        <v/>
      </c>
      <c r="CA1455" s="37" t="str">
        <f>IFERROR(VLOOKUP($BY1455,Account_Value!$C$2:$F$2500,4,0),"")</f>
        <v/>
      </c>
      <c r="CB1455" s="43" t="str">
        <f t="shared" si="450"/>
        <v/>
      </c>
      <c r="CC1455" s="122" t="str">
        <f>IF($BZ1455="","",SUM($BZ$2:$BZ1455))</f>
        <v/>
      </c>
      <c r="CD1455" s="43" t="str">
        <f>IF($BZ1455="","",$BU$19*(SUM($BZ$2:$BZ1455)))</f>
        <v/>
      </c>
    </row>
    <row r="1456" spans="1:82">
      <c r="A1456" s="4" t="str">
        <f t="shared" si="451"/>
        <v/>
      </c>
      <c r="B1456" s="21" t="str">
        <f>IF(Investments_Import!A1456="","",Investments_Import!A1456)</f>
        <v/>
      </c>
      <c r="C1456" s="22" t="str">
        <f t="shared" si="444"/>
        <v/>
      </c>
      <c r="D1456" s="51" t="str">
        <f t="shared" si="452"/>
        <v/>
      </c>
      <c r="E1456" s="3" t="str">
        <f>IF(Investments_Import!B1456="","",Investments_Import!B1456)</f>
        <v/>
      </c>
      <c r="F1456" s="54" t="str">
        <f t="shared" si="453"/>
        <v xml:space="preserve"> </v>
      </c>
      <c r="G1456" s="54" t="str">
        <f>IF($B1456="","",COUNTIF($F$2:$F1456,$F1456))</f>
        <v/>
      </c>
      <c r="H1456" s="53" t="str">
        <f t="shared" si="454"/>
        <v xml:space="preserve">  </v>
      </c>
      <c r="I1456" s="3" t="str">
        <f>IF(Investments_Import!C1456="","",Investments_Import!C1456)</f>
        <v/>
      </c>
      <c r="J1456" s="108" t="str">
        <f>IF(Investments_Import!D1456="","",Investments_Import!D1456)</f>
        <v/>
      </c>
      <c r="K1456" s="108" t="str">
        <f t="shared" si="455"/>
        <v/>
      </c>
      <c r="L1456" s="47" t="str">
        <f>IF(Investments_Import!E1456="","",Investments_Import!E1456)</f>
        <v/>
      </c>
      <c r="M1456" s="47" t="str">
        <f t="shared" si="445"/>
        <v/>
      </c>
      <c r="N1456" s="31" t="str">
        <f>IF(Investments_Import!F1456="","",Investments_Import!F1456)</f>
        <v/>
      </c>
      <c r="O1456" s="31" t="str">
        <f t="shared" si="446"/>
        <v/>
      </c>
      <c r="P1456" s="3" t="str">
        <f>IF(Investments_Import!G1456="","",Investments_Import!G1456)</f>
        <v/>
      </c>
      <c r="Q1456" s="3" t="str">
        <f>IF(Investments_Import!H1456="","",Investments_Import!H1456)</f>
        <v/>
      </c>
      <c r="R1456" s="37" t="str">
        <f t="shared" si="447"/>
        <v/>
      </c>
      <c r="S1456" s="37" t="str">
        <f t="shared" si="448"/>
        <v/>
      </c>
      <c r="U1456" s="36" t="str">
        <f>IF(Mining_Import!A1456="","",Mining_Import!A1456)</f>
        <v/>
      </c>
      <c r="V1456" s="22" t="str">
        <f t="shared" si="456"/>
        <v/>
      </c>
      <c r="W1456" s="127" t="str">
        <f t="shared" si="457"/>
        <v/>
      </c>
      <c r="X1456" s="127" t="str">
        <f t="shared" si="458"/>
        <v/>
      </c>
      <c r="Y1456" s="127" t="str">
        <f t="shared" si="459"/>
        <v/>
      </c>
      <c r="Z1456" s="36" t="str">
        <f>IF(Mining_Import!B1456="","",Mining_Import!B1456)</f>
        <v/>
      </c>
      <c r="AA1456" s="184" t="str">
        <f>IF(Mining_Import!$C1456="","",Mining_Import!$C1456)</f>
        <v/>
      </c>
      <c r="AB1456" s="122" t="str">
        <f t="shared" si="460"/>
        <v/>
      </c>
      <c r="AC1456" s="122" t="str">
        <f>IF($Y1456&gt;Dashboard!$Q$19,$AB1456,"")</f>
        <v/>
      </c>
      <c r="AD1456" s="43" t="str">
        <f t="shared" si="461"/>
        <v/>
      </c>
      <c r="AE1456" s="36" t="str">
        <f>IF(Mining_Import!D1456="","",Mining_Import!D1456)</f>
        <v/>
      </c>
      <c r="AF1456" s="36" t="str">
        <f>IF(Mining_Import!E1456="","",Mining_Import!E1456)</f>
        <v/>
      </c>
      <c r="AG1456" s="36" t="str">
        <f>IF(Mining_Import!F1456="","",Mining_Import!F1456)</f>
        <v/>
      </c>
      <c r="AH1456" s="36" t="str">
        <f>IF(Mining_Import!G1456="","",Mining_Import!G1456)</f>
        <v/>
      </c>
      <c r="AI1456" s="36" t="str">
        <f>IF(Mining_Import!H1456="","",Mining_Import!H1456)</f>
        <v/>
      </c>
      <c r="AJ1456" s="36" t="str">
        <f>IF(Mining_Import!I1456="","",Mining_Import!I1456)</f>
        <v/>
      </c>
      <c r="BY1456" s="120" t="str">
        <f t="shared" si="449"/>
        <v/>
      </c>
      <c r="BZ1456" s="184" t="str">
        <f t="shared" si="462"/>
        <v/>
      </c>
      <c r="CA1456" s="37" t="str">
        <f>IFERROR(VLOOKUP($BY1456,Account_Value!$C$2:$F$2500,4,0),"")</f>
        <v/>
      </c>
      <c r="CB1456" s="43" t="str">
        <f t="shared" si="450"/>
        <v/>
      </c>
      <c r="CC1456" s="122" t="str">
        <f>IF($BZ1456="","",SUM($BZ$2:$BZ1456))</f>
        <v/>
      </c>
      <c r="CD1456" s="43" t="str">
        <f>IF($BZ1456="","",$BU$19*(SUM($BZ$2:$BZ1456)))</f>
        <v/>
      </c>
    </row>
    <row r="1457" spans="1:82">
      <c r="A1457" s="4" t="str">
        <f t="shared" si="451"/>
        <v/>
      </c>
      <c r="B1457" s="21" t="str">
        <f>IF(Investments_Import!A1457="","",Investments_Import!A1457)</f>
        <v/>
      </c>
      <c r="C1457" s="22" t="str">
        <f t="shared" si="444"/>
        <v/>
      </c>
      <c r="D1457" s="51" t="str">
        <f t="shared" si="452"/>
        <v/>
      </c>
      <c r="E1457" s="3" t="str">
        <f>IF(Investments_Import!B1457="","",Investments_Import!B1457)</f>
        <v/>
      </c>
      <c r="F1457" s="54" t="str">
        <f t="shared" si="453"/>
        <v xml:space="preserve"> </v>
      </c>
      <c r="G1457" s="54" t="str">
        <f>IF($B1457="","",COUNTIF($F$2:$F1457,$F1457))</f>
        <v/>
      </c>
      <c r="H1457" s="53" t="str">
        <f t="shared" si="454"/>
        <v xml:space="preserve">  </v>
      </c>
      <c r="I1457" s="3" t="str">
        <f>IF(Investments_Import!C1457="","",Investments_Import!C1457)</f>
        <v/>
      </c>
      <c r="J1457" s="108" t="str">
        <f>IF(Investments_Import!D1457="","",Investments_Import!D1457)</f>
        <v/>
      </c>
      <c r="K1457" s="108" t="str">
        <f t="shared" si="455"/>
        <v/>
      </c>
      <c r="L1457" s="47" t="str">
        <f>IF(Investments_Import!E1457="","",Investments_Import!E1457)</f>
        <v/>
      </c>
      <c r="M1457" s="47" t="str">
        <f t="shared" si="445"/>
        <v/>
      </c>
      <c r="N1457" s="31" t="str">
        <f>IF(Investments_Import!F1457="","",Investments_Import!F1457)</f>
        <v/>
      </c>
      <c r="O1457" s="31" t="str">
        <f t="shared" si="446"/>
        <v/>
      </c>
      <c r="P1457" s="3" t="str">
        <f>IF(Investments_Import!G1457="","",Investments_Import!G1457)</f>
        <v/>
      </c>
      <c r="Q1457" s="3" t="str">
        <f>IF(Investments_Import!H1457="","",Investments_Import!H1457)</f>
        <v/>
      </c>
      <c r="R1457" s="37" t="str">
        <f t="shared" si="447"/>
        <v/>
      </c>
      <c r="S1457" s="37" t="str">
        <f t="shared" si="448"/>
        <v/>
      </c>
      <c r="U1457" s="36" t="str">
        <f>IF(Mining_Import!A1457="","",Mining_Import!A1457)</f>
        <v/>
      </c>
      <c r="V1457" s="22" t="str">
        <f t="shared" si="456"/>
        <v/>
      </c>
      <c r="W1457" s="127" t="str">
        <f t="shared" si="457"/>
        <v/>
      </c>
      <c r="X1457" s="127" t="str">
        <f t="shared" si="458"/>
        <v/>
      </c>
      <c r="Y1457" s="127" t="str">
        <f t="shared" si="459"/>
        <v/>
      </c>
      <c r="Z1457" s="36" t="str">
        <f>IF(Mining_Import!B1457="","",Mining_Import!B1457)</f>
        <v/>
      </c>
      <c r="AA1457" s="184" t="str">
        <f>IF(Mining_Import!$C1457="","",Mining_Import!$C1457)</f>
        <v/>
      </c>
      <c r="AB1457" s="122" t="str">
        <f t="shared" si="460"/>
        <v/>
      </c>
      <c r="AC1457" s="122" t="str">
        <f>IF($Y1457&gt;Dashboard!$Q$19,$AB1457,"")</f>
        <v/>
      </c>
      <c r="AD1457" s="43" t="str">
        <f t="shared" si="461"/>
        <v/>
      </c>
      <c r="AE1457" s="36" t="str">
        <f>IF(Mining_Import!D1457="","",Mining_Import!D1457)</f>
        <v/>
      </c>
      <c r="AF1457" s="36" t="str">
        <f>IF(Mining_Import!E1457="","",Mining_Import!E1457)</f>
        <v/>
      </c>
      <c r="AG1457" s="36" t="str">
        <f>IF(Mining_Import!F1457="","",Mining_Import!F1457)</f>
        <v/>
      </c>
      <c r="AH1457" s="36" t="str">
        <f>IF(Mining_Import!G1457="","",Mining_Import!G1457)</f>
        <v/>
      </c>
      <c r="AI1457" s="36" t="str">
        <f>IF(Mining_Import!H1457="","",Mining_Import!H1457)</f>
        <v/>
      </c>
      <c r="AJ1457" s="36" t="str">
        <f>IF(Mining_Import!I1457="","",Mining_Import!I1457)</f>
        <v/>
      </c>
      <c r="BY1457" s="120" t="str">
        <f t="shared" si="449"/>
        <v/>
      </c>
      <c r="BZ1457" s="184" t="str">
        <f t="shared" si="462"/>
        <v/>
      </c>
      <c r="CA1457" s="37" t="str">
        <f>IFERROR(VLOOKUP($BY1457,Account_Value!$C$2:$F$2500,4,0),"")</f>
        <v/>
      </c>
      <c r="CB1457" s="43" t="str">
        <f t="shared" si="450"/>
        <v/>
      </c>
      <c r="CC1457" s="122" t="str">
        <f>IF($BZ1457="","",SUM($BZ$2:$BZ1457))</f>
        <v/>
      </c>
      <c r="CD1457" s="43" t="str">
        <f>IF($BZ1457="","",$BU$19*(SUM($BZ$2:$BZ1457)))</f>
        <v/>
      </c>
    </row>
    <row r="1458" spans="1:82">
      <c r="A1458" s="4" t="str">
        <f t="shared" si="451"/>
        <v/>
      </c>
      <c r="B1458" s="21" t="str">
        <f>IF(Investments_Import!A1458="","",Investments_Import!A1458)</f>
        <v/>
      </c>
      <c r="C1458" s="22" t="str">
        <f t="shared" si="444"/>
        <v/>
      </c>
      <c r="D1458" s="51" t="str">
        <f t="shared" si="452"/>
        <v/>
      </c>
      <c r="E1458" s="3" t="str">
        <f>IF(Investments_Import!B1458="","",Investments_Import!B1458)</f>
        <v/>
      </c>
      <c r="F1458" s="54" t="str">
        <f t="shared" si="453"/>
        <v xml:space="preserve"> </v>
      </c>
      <c r="G1458" s="54" t="str">
        <f>IF($B1458="","",COUNTIF($F$2:$F1458,$F1458))</f>
        <v/>
      </c>
      <c r="H1458" s="53" t="str">
        <f t="shared" si="454"/>
        <v xml:space="preserve">  </v>
      </c>
      <c r="I1458" s="3" t="str">
        <f>IF(Investments_Import!C1458="","",Investments_Import!C1458)</f>
        <v/>
      </c>
      <c r="J1458" s="108" t="str">
        <f>IF(Investments_Import!D1458="","",Investments_Import!D1458)</f>
        <v/>
      </c>
      <c r="K1458" s="108" t="str">
        <f t="shared" si="455"/>
        <v/>
      </c>
      <c r="L1458" s="47" t="str">
        <f>IF(Investments_Import!E1458="","",Investments_Import!E1458)</f>
        <v/>
      </c>
      <c r="M1458" s="47" t="str">
        <f t="shared" si="445"/>
        <v/>
      </c>
      <c r="N1458" s="31" t="str">
        <f>IF(Investments_Import!F1458="","",Investments_Import!F1458)</f>
        <v/>
      </c>
      <c r="O1458" s="31" t="str">
        <f t="shared" si="446"/>
        <v/>
      </c>
      <c r="P1458" s="3" t="str">
        <f>IF(Investments_Import!G1458="","",Investments_Import!G1458)</f>
        <v/>
      </c>
      <c r="Q1458" s="3" t="str">
        <f>IF(Investments_Import!H1458="","",Investments_Import!H1458)</f>
        <v/>
      </c>
      <c r="R1458" s="37" t="str">
        <f t="shared" si="447"/>
        <v/>
      </c>
      <c r="S1458" s="37" t="str">
        <f t="shared" si="448"/>
        <v/>
      </c>
      <c r="U1458" s="36" t="str">
        <f>IF(Mining_Import!A1458="","",Mining_Import!A1458)</f>
        <v/>
      </c>
      <c r="V1458" s="22" t="str">
        <f t="shared" si="456"/>
        <v/>
      </c>
      <c r="W1458" s="127" t="str">
        <f t="shared" si="457"/>
        <v/>
      </c>
      <c r="X1458" s="127" t="str">
        <f t="shared" si="458"/>
        <v/>
      </c>
      <c r="Y1458" s="127" t="str">
        <f t="shared" si="459"/>
        <v/>
      </c>
      <c r="Z1458" s="36" t="str">
        <f>IF(Mining_Import!B1458="","",Mining_Import!B1458)</f>
        <v/>
      </c>
      <c r="AA1458" s="184" t="str">
        <f>IF(Mining_Import!$C1458="","",Mining_Import!$C1458)</f>
        <v/>
      </c>
      <c r="AB1458" s="122" t="str">
        <f t="shared" si="460"/>
        <v/>
      </c>
      <c r="AC1458" s="122" t="str">
        <f>IF($Y1458&gt;Dashboard!$Q$19,$AB1458,"")</f>
        <v/>
      </c>
      <c r="AD1458" s="43" t="str">
        <f t="shared" si="461"/>
        <v/>
      </c>
      <c r="AE1458" s="36" t="str">
        <f>IF(Mining_Import!D1458="","",Mining_Import!D1458)</f>
        <v/>
      </c>
      <c r="AF1458" s="36" t="str">
        <f>IF(Mining_Import!E1458="","",Mining_Import!E1458)</f>
        <v/>
      </c>
      <c r="AG1458" s="36" t="str">
        <f>IF(Mining_Import!F1458="","",Mining_Import!F1458)</f>
        <v/>
      </c>
      <c r="AH1458" s="36" t="str">
        <f>IF(Mining_Import!G1458="","",Mining_Import!G1458)</f>
        <v/>
      </c>
      <c r="AI1458" s="36" t="str">
        <f>IF(Mining_Import!H1458="","",Mining_Import!H1458)</f>
        <v/>
      </c>
      <c r="AJ1458" s="36" t="str">
        <f>IF(Mining_Import!I1458="","",Mining_Import!I1458)</f>
        <v/>
      </c>
      <c r="BY1458" s="120" t="str">
        <f t="shared" si="449"/>
        <v/>
      </c>
      <c r="BZ1458" s="184" t="str">
        <f t="shared" si="462"/>
        <v/>
      </c>
      <c r="CA1458" s="37" t="str">
        <f>IFERROR(VLOOKUP($BY1458,Account_Value!$C$2:$F$2500,4,0),"")</f>
        <v/>
      </c>
      <c r="CB1458" s="43" t="str">
        <f t="shared" si="450"/>
        <v/>
      </c>
      <c r="CC1458" s="122" t="str">
        <f>IF($BZ1458="","",SUM($BZ$2:$BZ1458))</f>
        <v/>
      </c>
      <c r="CD1458" s="43" t="str">
        <f>IF($BZ1458="","",$BU$19*(SUM($BZ$2:$BZ1458)))</f>
        <v/>
      </c>
    </row>
    <row r="1459" spans="1:82">
      <c r="A1459" s="4" t="str">
        <f t="shared" si="451"/>
        <v/>
      </c>
      <c r="B1459" s="21" t="str">
        <f>IF(Investments_Import!A1459="","",Investments_Import!A1459)</f>
        <v/>
      </c>
      <c r="C1459" s="22" t="str">
        <f t="shared" si="444"/>
        <v/>
      </c>
      <c r="D1459" s="51" t="str">
        <f t="shared" si="452"/>
        <v/>
      </c>
      <c r="E1459" s="3" t="str">
        <f>IF(Investments_Import!B1459="","",Investments_Import!B1459)</f>
        <v/>
      </c>
      <c r="F1459" s="54" t="str">
        <f t="shared" si="453"/>
        <v xml:space="preserve"> </v>
      </c>
      <c r="G1459" s="54" t="str">
        <f>IF($B1459="","",COUNTIF($F$2:$F1459,$F1459))</f>
        <v/>
      </c>
      <c r="H1459" s="53" t="str">
        <f t="shared" si="454"/>
        <v xml:space="preserve">  </v>
      </c>
      <c r="I1459" s="3" t="str">
        <f>IF(Investments_Import!C1459="","",Investments_Import!C1459)</f>
        <v/>
      </c>
      <c r="J1459" s="108" t="str">
        <f>IF(Investments_Import!D1459="","",Investments_Import!D1459)</f>
        <v/>
      </c>
      <c r="K1459" s="108" t="str">
        <f t="shared" si="455"/>
        <v/>
      </c>
      <c r="L1459" s="47" t="str">
        <f>IF(Investments_Import!E1459="","",Investments_Import!E1459)</f>
        <v/>
      </c>
      <c r="M1459" s="47" t="str">
        <f t="shared" si="445"/>
        <v/>
      </c>
      <c r="N1459" s="31" t="str">
        <f>IF(Investments_Import!F1459="","",Investments_Import!F1459)</f>
        <v/>
      </c>
      <c r="O1459" s="31" t="str">
        <f t="shared" si="446"/>
        <v/>
      </c>
      <c r="P1459" s="3" t="str">
        <f>IF(Investments_Import!G1459="","",Investments_Import!G1459)</f>
        <v/>
      </c>
      <c r="Q1459" s="3" t="str">
        <f>IF(Investments_Import!H1459="","",Investments_Import!H1459)</f>
        <v/>
      </c>
      <c r="R1459" s="37" t="str">
        <f t="shared" si="447"/>
        <v/>
      </c>
      <c r="S1459" s="37" t="str">
        <f t="shared" si="448"/>
        <v/>
      </c>
      <c r="U1459" s="36" t="str">
        <f>IF(Mining_Import!A1459="","",Mining_Import!A1459)</f>
        <v/>
      </c>
      <c r="V1459" s="22" t="str">
        <f t="shared" si="456"/>
        <v/>
      </c>
      <c r="W1459" s="127" t="str">
        <f t="shared" si="457"/>
        <v/>
      </c>
      <c r="X1459" s="127" t="str">
        <f t="shared" si="458"/>
        <v/>
      </c>
      <c r="Y1459" s="127" t="str">
        <f t="shared" si="459"/>
        <v/>
      </c>
      <c r="Z1459" s="36" t="str">
        <f>IF(Mining_Import!B1459="","",Mining_Import!B1459)</f>
        <v/>
      </c>
      <c r="AA1459" s="184" t="str">
        <f>IF(Mining_Import!$C1459="","",Mining_Import!$C1459)</f>
        <v/>
      </c>
      <c r="AB1459" s="122" t="str">
        <f t="shared" si="460"/>
        <v/>
      </c>
      <c r="AC1459" s="122" t="str">
        <f>IF($Y1459&gt;Dashboard!$Q$19,$AB1459,"")</f>
        <v/>
      </c>
      <c r="AD1459" s="43" t="str">
        <f t="shared" si="461"/>
        <v/>
      </c>
      <c r="AE1459" s="36" t="str">
        <f>IF(Mining_Import!D1459="","",Mining_Import!D1459)</f>
        <v/>
      </c>
      <c r="AF1459" s="36" t="str">
        <f>IF(Mining_Import!E1459="","",Mining_Import!E1459)</f>
        <v/>
      </c>
      <c r="AG1459" s="36" t="str">
        <f>IF(Mining_Import!F1459="","",Mining_Import!F1459)</f>
        <v/>
      </c>
      <c r="AH1459" s="36" t="str">
        <f>IF(Mining_Import!G1459="","",Mining_Import!G1459)</f>
        <v/>
      </c>
      <c r="AI1459" s="36" t="str">
        <f>IF(Mining_Import!H1459="","",Mining_Import!H1459)</f>
        <v/>
      </c>
      <c r="AJ1459" s="36" t="str">
        <f>IF(Mining_Import!I1459="","",Mining_Import!I1459)</f>
        <v/>
      </c>
      <c r="BY1459" s="120" t="str">
        <f t="shared" si="449"/>
        <v/>
      </c>
      <c r="BZ1459" s="184" t="str">
        <f t="shared" si="462"/>
        <v/>
      </c>
      <c r="CA1459" s="37" t="str">
        <f>IFERROR(VLOOKUP($BY1459,Account_Value!$C$2:$F$2500,4,0),"")</f>
        <v/>
      </c>
      <c r="CB1459" s="43" t="str">
        <f t="shared" si="450"/>
        <v/>
      </c>
      <c r="CC1459" s="122" t="str">
        <f>IF($BZ1459="","",SUM($BZ$2:$BZ1459))</f>
        <v/>
      </c>
      <c r="CD1459" s="43" t="str">
        <f>IF($BZ1459="","",$BU$19*(SUM($BZ$2:$BZ1459)))</f>
        <v/>
      </c>
    </row>
    <row r="1460" spans="1:82">
      <c r="A1460" s="4" t="str">
        <f t="shared" si="451"/>
        <v/>
      </c>
      <c r="B1460" s="21" t="str">
        <f>IF(Investments_Import!A1460="","",Investments_Import!A1460)</f>
        <v/>
      </c>
      <c r="C1460" s="22" t="str">
        <f t="shared" si="444"/>
        <v/>
      </c>
      <c r="D1460" s="51" t="str">
        <f t="shared" si="452"/>
        <v/>
      </c>
      <c r="E1460" s="3" t="str">
        <f>IF(Investments_Import!B1460="","",Investments_Import!B1460)</f>
        <v/>
      </c>
      <c r="F1460" s="54" t="str">
        <f t="shared" si="453"/>
        <v xml:space="preserve"> </v>
      </c>
      <c r="G1460" s="54" t="str">
        <f>IF($B1460="","",COUNTIF($F$2:$F1460,$F1460))</f>
        <v/>
      </c>
      <c r="H1460" s="53" t="str">
        <f t="shared" si="454"/>
        <v xml:space="preserve">  </v>
      </c>
      <c r="I1460" s="3" t="str">
        <f>IF(Investments_Import!C1460="","",Investments_Import!C1460)</f>
        <v/>
      </c>
      <c r="J1460" s="108" t="str">
        <f>IF(Investments_Import!D1460="","",Investments_Import!D1460)</f>
        <v/>
      </c>
      <c r="K1460" s="108" t="str">
        <f t="shared" si="455"/>
        <v/>
      </c>
      <c r="L1460" s="47" t="str">
        <f>IF(Investments_Import!E1460="","",Investments_Import!E1460)</f>
        <v/>
      </c>
      <c r="M1460" s="47" t="str">
        <f t="shared" si="445"/>
        <v/>
      </c>
      <c r="N1460" s="31" t="str">
        <f>IF(Investments_Import!F1460="","",Investments_Import!F1460)</f>
        <v/>
      </c>
      <c r="O1460" s="31" t="str">
        <f t="shared" si="446"/>
        <v/>
      </c>
      <c r="P1460" s="3" t="str">
        <f>IF(Investments_Import!G1460="","",Investments_Import!G1460)</f>
        <v/>
      </c>
      <c r="Q1460" s="3" t="str">
        <f>IF(Investments_Import!H1460="","",Investments_Import!H1460)</f>
        <v/>
      </c>
      <c r="R1460" s="37" t="str">
        <f t="shared" si="447"/>
        <v/>
      </c>
      <c r="S1460" s="37" t="str">
        <f t="shared" si="448"/>
        <v/>
      </c>
      <c r="U1460" s="36" t="str">
        <f>IF(Mining_Import!A1460="","",Mining_Import!A1460)</f>
        <v/>
      </c>
      <c r="V1460" s="22" t="str">
        <f t="shared" si="456"/>
        <v/>
      </c>
      <c r="W1460" s="127" t="str">
        <f t="shared" si="457"/>
        <v/>
      </c>
      <c r="X1460" s="127" t="str">
        <f t="shared" si="458"/>
        <v/>
      </c>
      <c r="Y1460" s="127" t="str">
        <f t="shared" si="459"/>
        <v/>
      </c>
      <c r="Z1460" s="36" t="str">
        <f>IF(Mining_Import!B1460="","",Mining_Import!B1460)</f>
        <v/>
      </c>
      <c r="AA1460" s="184" t="str">
        <f>IF(Mining_Import!$C1460="","",Mining_Import!$C1460)</f>
        <v/>
      </c>
      <c r="AB1460" s="122" t="str">
        <f t="shared" si="460"/>
        <v/>
      </c>
      <c r="AC1460" s="122" t="str">
        <f>IF($Y1460&gt;Dashboard!$Q$19,$AB1460,"")</f>
        <v/>
      </c>
      <c r="AD1460" s="43" t="str">
        <f t="shared" si="461"/>
        <v/>
      </c>
      <c r="AE1460" s="36" t="str">
        <f>IF(Mining_Import!D1460="","",Mining_Import!D1460)</f>
        <v/>
      </c>
      <c r="AF1460" s="36" t="str">
        <f>IF(Mining_Import!E1460="","",Mining_Import!E1460)</f>
        <v/>
      </c>
      <c r="AG1460" s="36" t="str">
        <f>IF(Mining_Import!F1460="","",Mining_Import!F1460)</f>
        <v/>
      </c>
      <c r="AH1460" s="36" t="str">
        <f>IF(Mining_Import!G1460="","",Mining_Import!G1460)</f>
        <v/>
      </c>
      <c r="AI1460" s="36" t="str">
        <f>IF(Mining_Import!H1460="","",Mining_Import!H1460)</f>
        <v/>
      </c>
      <c r="AJ1460" s="36" t="str">
        <f>IF(Mining_Import!I1460="","",Mining_Import!I1460)</f>
        <v/>
      </c>
      <c r="BY1460" s="120" t="str">
        <f t="shared" si="449"/>
        <v/>
      </c>
      <c r="BZ1460" s="184" t="str">
        <f t="shared" si="462"/>
        <v/>
      </c>
      <c r="CA1460" s="37" t="str">
        <f>IFERROR(VLOOKUP($BY1460,Account_Value!$C$2:$F$2500,4,0),"")</f>
        <v/>
      </c>
      <c r="CB1460" s="43" t="str">
        <f t="shared" si="450"/>
        <v/>
      </c>
      <c r="CC1460" s="122" t="str">
        <f>IF($BZ1460="","",SUM($BZ$2:$BZ1460))</f>
        <v/>
      </c>
      <c r="CD1460" s="43" t="str">
        <f>IF($BZ1460="","",$BU$19*(SUM($BZ$2:$BZ1460)))</f>
        <v/>
      </c>
    </row>
    <row r="1461" spans="1:82">
      <c r="A1461" s="4" t="str">
        <f t="shared" si="451"/>
        <v/>
      </c>
      <c r="B1461" s="21" t="str">
        <f>IF(Investments_Import!A1461="","",Investments_Import!A1461)</f>
        <v/>
      </c>
      <c r="C1461" s="22" t="str">
        <f t="shared" si="444"/>
        <v/>
      </c>
      <c r="D1461" s="51" t="str">
        <f t="shared" si="452"/>
        <v/>
      </c>
      <c r="E1461" s="3" t="str">
        <f>IF(Investments_Import!B1461="","",Investments_Import!B1461)</f>
        <v/>
      </c>
      <c r="F1461" s="54" t="str">
        <f t="shared" si="453"/>
        <v xml:space="preserve"> </v>
      </c>
      <c r="G1461" s="54" t="str">
        <f>IF($B1461="","",COUNTIF($F$2:$F1461,$F1461))</f>
        <v/>
      </c>
      <c r="H1461" s="53" t="str">
        <f t="shared" si="454"/>
        <v xml:space="preserve">  </v>
      </c>
      <c r="I1461" s="3" t="str">
        <f>IF(Investments_Import!C1461="","",Investments_Import!C1461)</f>
        <v/>
      </c>
      <c r="J1461" s="108" t="str">
        <f>IF(Investments_Import!D1461="","",Investments_Import!D1461)</f>
        <v/>
      </c>
      <c r="K1461" s="108" t="str">
        <f t="shared" si="455"/>
        <v/>
      </c>
      <c r="L1461" s="47" t="str">
        <f>IF(Investments_Import!E1461="","",Investments_Import!E1461)</f>
        <v/>
      </c>
      <c r="M1461" s="47" t="str">
        <f t="shared" si="445"/>
        <v/>
      </c>
      <c r="N1461" s="31" t="str">
        <f>IF(Investments_Import!F1461="","",Investments_Import!F1461)</f>
        <v/>
      </c>
      <c r="O1461" s="31" t="str">
        <f t="shared" si="446"/>
        <v/>
      </c>
      <c r="P1461" s="3" t="str">
        <f>IF(Investments_Import!G1461="","",Investments_Import!G1461)</f>
        <v/>
      </c>
      <c r="Q1461" s="3" t="str">
        <f>IF(Investments_Import!H1461="","",Investments_Import!H1461)</f>
        <v/>
      </c>
      <c r="R1461" s="37" t="str">
        <f t="shared" si="447"/>
        <v/>
      </c>
      <c r="S1461" s="37" t="str">
        <f t="shared" si="448"/>
        <v/>
      </c>
      <c r="U1461" s="36" t="str">
        <f>IF(Mining_Import!A1461="","",Mining_Import!A1461)</f>
        <v/>
      </c>
      <c r="V1461" s="22" t="str">
        <f t="shared" si="456"/>
        <v/>
      </c>
      <c r="W1461" s="127" t="str">
        <f t="shared" si="457"/>
        <v/>
      </c>
      <c r="X1461" s="127" t="str">
        <f t="shared" si="458"/>
        <v/>
      </c>
      <c r="Y1461" s="127" t="str">
        <f t="shared" si="459"/>
        <v/>
      </c>
      <c r="Z1461" s="36" t="str">
        <f>IF(Mining_Import!B1461="","",Mining_Import!B1461)</f>
        <v/>
      </c>
      <c r="AA1461" s="184" t="str">
        <f>IF(Mining_Import!$C1461="","",Mining_Import!$C1461)</f>
        <v/>
      </c>
      <c r="AB1461" s="122" t="str">
        <f t="shared" si="460"/>
        <v/>
      </c>
      <c r="AC1461" s="122" t="str">
        <f>IF($Y1461&gt;Dashboard!$Q$19,$AB1461,"")</f>
        <v/>
      </c>
      <c r="AD1461" s="43" t="str">
        <f t="shared" si="461"/>
        <v/>
      </c>
      <c r="AE1461" s="36" t="str">
        <f>IF(Mining_Import!D1461="","",Mining_Import!D1461)</f>
        <v/>
      </c>
      <c r="AF1461" s="36" t="str">
        <f>IF(Mining_Import!E1461="","",Mining_Import!E1461)</f>
        <v/>
      </c>
      <c r="AG1461" s="36" t="str">
        <f>IF(Mining_Import!F1461="","",Mining_Import!F1461)</f>
        <v/>
      </c>
      <c r="AH1461" s="36" t="str">
        <f>IF(Mining_Import!G1461="","",Mining_Import!G1461)</f>
        <v/>
      </c>
      <c r="AI1461" s="36" t="str">
        <f>IF(Mining_Import!H1461="","",Mining_Import!H1461)</f>
        <v/>
      </c>
      <c r="AJ1461" s="36" t="str">
        <f>IF(Mining_Import!I1461="","",Mining_Import!I1461)</f>
        <v/>
      </c>
      <c r="BY1461" s="120" t="str">
        <f t="shared" si="449"/>
        <v/>
      </c>
      <c r="BZ1461" s="184" t="str">
        <f t="shared" si="462"/>
        <v/>
      </c>
      <c r="CA1461" s="37" t="str">
        <f>IFERROR(VLOOKUP($BY1461,Account_Value!$C$2:$F$2500,4,0),"")</f>
        <v/>
      </c>
      <c r="CB1461" s="43" t="str">
        <f t="shared" si="450"/>
        <v/>
      </c>
      <c r="CC1461" s="122" t="str">
        <f>IF($BZ1461="","",SUM($BZ$2:$BZ1461))</f>
        <v/>
      </c>
      <c r="CD1461" s="43" t="str">
        <f>IF($BZ1461="","",$BU$19*(SUM($BZ$2:$BZ1461)))</f>
        <v/>
      </c>
    </row>
    <row r="1462" spans="1:82">
      <c r="A1462" s="4" t="str">
        <f t="shared" si="451"/>
        <v/>
      </c>
      <c r="B1462" s="21" t="str">
        <f>IF(Investments_Import!A1462="","",Investments_Import!A1462)</f>
        <v/>
      </c>
      <c r="C1462" s="22" t="str">
        <f t="shared" si="444"/>
        <v/>
      </c>
      <c r="D1462" s="51" t="str">
        <f t="shared" si="452"/>
        <v/>
      </c>
      <c r="E1462" s="3" t="str">
        <f>IF(Investments_Import!B1462="","",Investments_Import!B1462)</f>
        <v/>
      </c>
      <c r="F1462" s="54" t="str">
        <f t="shared" si="453"/>
        <v xml:space="preserve"> </v>
      </c>
      <c r="G1462" s="54" t="str">
        <f>IF($B1462="","",COUNTIF($F$2:$F1462,$F1462))</f>
        <v/>
      </c>
      <c r="H1462" s="53" t="str">
        <f t="shared" si="454"/>
        <v xml:space="preserve">  </v>
      </c>
      <c r="I1462" s="3" t="str">
        <f>IF(Investments_Import!C1462="","",Investments_Import!C1462)</f>
        <v/>
      </c>
      <c r="J1462" s="108" t="str">
        <f>IF(Investments_Import!D1462="","",Investments_Import!D1462)</f>
        <v/>
      </c>
      <c r="K1462" s="108" t="str">
        <f t="shared" si="455"/>
        <v/>
      </c>
      <c r="L1462" s="47" t="str">
        <f>IF(Investments_Import!E1462="","",Investments_Import!E1462)</f>
        <v/>
      </c>
      <c r="M1462" s="47" t="str">
        <f t="shared" si="445"/>
        <v/>
      </c>
      <c r="N1462" s="31" t="str">
        <f>IF(Investments_Import!F1462="","",Investments_Import!F1462)</f>
        <v/>
      </c>
      <c r="O1462" s="31" t="str">
        <f t="shared" si="446"/>
        <v/>
      </c>
      <c r="P1462" s="3" t="str">
        <f>IF(Investments_Import!G1462="","",Investments_Import!G1462)</f>
        <v/>
      </c>
      <c r="Q1462" s="3" t="str">
        <f>IF(Investments_Import!H1462="","",Investments_Import!H1462)</f>
        <v/>
      </c>
      <c r="R1462" s="37" t="str">
        <f t="shared" si="447"/>
        <v/>
      </c>
      <c r="S1462" s="37" t="str">
        <f t="shared" si="448"/>
        <v/>
      </c>
      <c r="U1462" s="36" t="str">
        <f>IF(Mining_Import!A1462="","",Mining_Import!A1462)</f>
        <v/>
      </c>
      <c r="V1462" s="22" t="str">
        <f t="shared" si="456"/>
        <v/>
      </c>
      <c r="W1462" s="127" t="str">
        <f t="shared" si="457"/>
        <v/>
      </c>
      <c r="X1462" s="127" t="str">
        <f t="shared" si="458"/>
        <v/>
      </c>
      <c r="Y1462" s="127" t="str">
        <f t="shared" si="459"/>
        <v/>
      </c>
      <c r="Z1462" s="36" t="str">
        <f>IF(Mining_Import!B1462="","",Mining_Import!B1462)</f>
        <v/>
      </c>
      <c r="AA1462" s="184" t="str">
        <f>IF(Mining_Import!$C1462="","",Mining_Import!$C1462)</f>
        <v/>
      </c>
      <c r="AB1462" s="122" t="str">
        <f t="shared" si="460"/>
        <v/>
      </c>
      <c r="AC1462" s="122" t="str">
        <f>IF($Y1462&gt;Dashboard!$Q$19,$AB1462,"")</f>
        <v/>
      </c>
      <c r="AD1462" s="43" t="str">
        <f t="shared" si="461"/>
        <v/>
      </c>
      <c r="AE1462" s="36" t="str">
        <f>IF(Mining_Import!D1462="","",Mining_Import!D1462)</f>
        <v/>
      </c>
      <c r="AF1462" s="36" t="str">
        <f>IF(Mining_Import!E1462="","",Mining_Import!E1462)</f>
        <v/>
      </c>
      <c r="AG1462" s="36" t="str">
        <f>IF(Mining_Import!F1462="","",Mining_Import!F1462)</f>
        <v/>
      </c>
      <c r="AH1462" s="36" t="str">
        <f>IF(Mining_Import!G1462="","",Mining_Import!G1462)</f>
        <v/>
      </c>
      <c r="AI1462" s="36" t="str">
        <f>IF(Mining_Import!H1462="","",Mining_Import!H1462)</f>
        <v/>
      </c>
      <c r="AJ1462" s="36" t="str">
        <f>IF(Mining_Import!I1462="","",Mining_Import!I1462)</f>
        <v/>
      </c>
      <c r="BY1462" s="120" t="str">
        <f t="shared" si="449"/>
        <v/>
      </c>
      <c r="BZ1462" s="184" t="str">
        <f t="shared" si="462"/>
        <v/>
      </c>
      <c r="CA1462" s="37" t="str">
        <f>IFERROR(VLOOKUP($BY1462,Account_Value!$C$2:$F$2500,4,0),"")</f>
        <v/>
      </c>
      <c r="CB1462" s="43" t="str">
        <f t="shared" si="450"/>
        <v/>
      </c>
      <c r="CC1462" s="122" t="str">
        <f>IF($BZ1462="","",SUM($BZ$2:$BZ1462))</f>
        <v/>
      </c>
      <c r="CD1462" s="43" t="str">
        <f>IF($BZ1462="","",$BU$19*(SUM($BZ$2:$BZ1462)))</f>
        <v/>
      </c>
    </row>
    <row r="1463" spans="1:82">
      <c r="A1463" s="4" t="str">
        <f t="shared" si="451"/>
        <v/>
      </c>
      <c r="B1463" s="21" t="str">
        <f>IF(Investments_Import!A1463="","",Investments_Import!A1463)</f>
        <v/>
      </c>
      <c r="C1463" s="22" t="str">
        <f t="shared" si="444"/>
        <v/>
      </c>
      <c r="D1463" s="51" t="str">
        <f t="shared" si="452"/>
        <v/>
      </c>
      <c r="E1463" s="3" t="str">
        <f>IF(Investments_Import!B1463="","",Investments_Import!B1463)</f>
        <v/>
      </c>
      <c r="F1463" s="54" t="str">
        <f t="shared" si="453"/>
        <v xml:space="preserve"> </v>
      </c>
      <c r="G1463" s="54" t="str">
        <f>IF($B1463="","",COUNTIF($F$2:$F1463,$F1463))</f>
        <v/>
      </c>
      <c r="H1463" s="53" t="str">
        <f t="shared" si="454"/>
        <v xml:space="preserve">  </v>
      </c>
      <c r="I1463" s="3" t="str">
        <f>IF(Investments_Import!C1463="","",Investments_Import!C1463)</f>
        <v/>
      </c>
      <c r="J1463" s="108" t="str">
        <f>IF(Investments_Import!D1463="","",Investments_Import!D1463)</f>
        <v/>
      </c>
      <c r="K1463" s="108" t="str">
        <f t="shared" si="455"/>
        <v/>
      </c>
      <c r="L1463" s="47" t="str">
        <f>IF(Investments_Import!E1463="","",Investments_Import!E1463)</f>
        <v/>
      </c>
      <c r="M1463" s="47" t="str">
        <f t="shared" si="445"/>
        <v/>
      </c>
      <c r="N1463" s="31" t="str">
        <f>IF(Investments_Import!F1463="","",Investments_Import!F1463)</f>
        <v/>
      </c>
      <c r="O1463" s="31" t="str">
        <f t="shared" si="446"/>
        <v/>
      </c>
      <c r="P1463" s="3" t="str">
        <f>IF(Investments_Import!G1463="","",Investments_Import!G1463)</f>
        <v/>
      </c>
      <c r="Q1463" s="3" t="str">
        <f>IF(Investments_Import!H1463="","",Investments_Import!H1463)</f>
        <v/>
      </c>
      <c r="R1463" s="37" t="str">
        <f t="shared" si="447"/>
        <v/>
      </c>
      <c r="S1463" s="37" t="str">
        <f t="shared" si="448"/>
        <v/>
      </c>
      <c r="U1463" s="36" t="str">
        <f>IF(Mining_Import!A1463="","",Mining_Import!A1463)</f>
        <v/>
      </c>
      <c r="V1463" s="22" t="str">
        <f t="shared" si="456"/>
        <v/>
      </c>
      <c r="W1463" s="127" t="str">
        <f t="shared" si="457"/>
        <v/>
      </c>
      <c r="X1463" s="127" t="str">
        <f t="shared" si="458"/>
        <v/>
      </c>
      <c r="Y1463" s="127" t="str">
        <f t="shared" si="459"/>
        <v/>
      </c>
      <c r="Z1463" s="36" t="str">
        <f>IF(Mining_Import!B1463="","",Mining_Import!B1463)</f>
        <v/>
      </c>
      <c r="AA1463" s="184" t="str">
        <f>IF(Mining_Import!$C1463="","",Mining_Import!$C1463)</f>
        <v/>
      </c>
      <c r="AB1463" s="122" t="str">
        <f t="shared" si="460"/>
        <v/>
      </c>
      <c r="AC1463" s="122" t="str">
        <f>IF($Y1463&gt;Dashboard!$Q$19,$AB1463,"")</f>
        <v/>
      </c>
      <c r="AD1463" s="43" t="str">
        <f t="shared" si="461"/>
        <v/>
      </c>
      <c r="AE1463" s="36" t="str">
        <f>IF(Mining_Import!D1463="","",Mining_Import!D1463)</f>
        <v/>
      </c>
      <c r="AF1463" s="36" t="str">
        <f>IF(Mining_Import!E1463="","",Mining_Import!E1463)</f>
        <v/>
      </c>
      <c r="AG1463" s="36" t="str">
        <f>IF(Mining_Import!F1463="","",Mining_Import!F1463)</f>
        <v/>
      </c>
      <c r="AH1463" s="36" t="str">
        <f>IF(Mining_Import!G1463="","",Mining_Import!G1463)</f>
        <v/>
      </c>
      <c r="AI1463" s="36" t="str">
        <f>IF(Mining_Import!H1463="","",Mining_Import!H1463)</f>
        <v/>
      </c>
      <c r="AJ1463" s="36" t="str">
        <f>IF(Mining_Import!I1463="","",Mining_Import!I1463)</f>
        <v/>
      </c>
      <c r="BY1463" s="120" t="str">
        <f t="shared" si="449"/>
        <v/>
      </c>
      <c r="BZ1463" s="184" t="str">
        <f t="shared" si="462"/>
        <v/>
      </c>
      <c r="CA1463" s="37" t="str">
        <f>IFERROR(VLOOKUP($BY1463,Account_Value!$C$2:$F$2500,4,0),"")</f>
        <v/>
      </c>
      <c r="CB1463" s="43" t="str">
        <f t="shared" si="450"/>
        <v/>
      </c>
      <c r="CC1463" s="122" t="str">
        <f>IF($BZ1463="","",SUM($BZ$2:$BZ1463))</f>
        <v/>
      </c>
      <c r="CD1463" s="43" t="str">
        <f>IF($BZ1463="","",$BU$19*(SUM($BZ$2:$BZ1463)))</f>
        <v/>
      </c>
    </row>
    <row r="1464" spans="1:82">
      <c r="A1464" s="4" t="str">
        <f t="shared" si="451"/>
        <v/>
      </c>
      <c r="B1464" s="21" t="str">
        <f>IF(Investments_Import!A1464="","",Investments_Import!A1464)</f>
        <v/>
      </c>
      <c r="C1464" s="22" t="str">
        <f t="shared" si="444"/>
        <v/>
      </c>
      <c r="D1464" s="51" t="str">
        <f t="shared" si="452"/>
        <v/>
      </c>
      <c r="E1464" s="3" t="str">
        <f>IF(Investments_Import!B1464="","",Investments_Import!B1464)</f>
        <v/>
      </c>
      <c r="F1464" s="54" t="str">
        <f t="shared" si="453"/>
        <v xml:space="preserve"> </v>
      </c>
      <c r="G1464" s="54" t="str">
        <f>IF($B1464="","",COUNTIF($F$2:$F1464,$F1464))</f>
        <v/>
      </c>
      <c r="H1464" s="53" t="str">
        <f t="shared" si="454"/>
        <v xml:space="preserve">  </v>
      </c>
      <c r="I1464" s="3" t="str">
        <f>IF(Investments_Import!C1464="","",Investments_Import!C1464)</f>
        <v/>
      </c>
      <c r="J1464" s="108" t="str">
        <f>IF(Investments_Import!D1464="","",Investments_Import!D1464)</f>
        <v/>
      </c>
      <c r="K1464" s="108" t="str">
        <f t="shared" si="455"/>
        <v/>
      </c>
      <c r="L1464" s="47" t="str">
        <f>IF(Investments_Import!E1464="","",Investments_Import!E1464)</f>
        <v/>
      </c>
      <c r="M1464" s="47" t="str">
        <f t="shared" si="445"/>
        <v/>
      </c>
      <c r="N1464" s="31" t="str">
        <f>IF(Investments_Import!F1464="","",Investments_Import!F1464)</f>
        <v/>
      </c>
      <c r="O1464" s="31" t="str">
        <f t="shared" si="446"/>
        <v/>
      </c>
      <c r="P1464" s="3" t="str">
        <f>IF(Investments_Import!G1464="","",Investments_Import!G1464)</f>
        <v/>
      </c>
      <c r="Q1464" s="3" t="str">
        <f>IF(Investments_Import!H1464="","",Investments_Import!H1464)</f>
        <v/>
      </c>
      <c r="R1464" s="37" t="str">
        <f t="shared" si="447"/>
        <v/>
      </c>
      <c r="S1464" s="37" t="str">
        <f t="shared" si="448"/>
        <v/>
      </c>
      <c r="U1464" s="36" t="str">
        <f>IF(Mining_Import!A1464="","",Mining_Import!A1464)</f>
        <v/>
      </c>
      <c r="V1464" s="22" t="str">
        <f t="shared" si="456"/>
        <v/>
      </c>
      <c r="W1464" s="127" t="str">
        <f t="shared" si="457"/>
        <v/>
      </c>
      <c r="X1464" s="127" t="str">
        <f t="shared" si="458"/>
        <v/>
      </c>
      <c r="Y1464" s="127" t="str">
        <f t="shared" si="459"/>
        <v/>
      </c>
      <c r="Z1464" s="36" t="str">
        <f>IF(Mining_Import!B1464="","",Mining_Import!B1464)</f>
        <v/>
      </c>
      <c r="AA1464" s="184" t="str">
        <f>IF(Mining_Import!$C1464="","",Mining_Import!$C1464)</f>
        <v/>
      </c>
      <c r="AB1464" s="122" t="str">
        <f t="shared" si="460"/>
        <v/>
      </c>
      <c r="AC1464" s="122" t="str">
        <f>IF($Y1464&gt;Dashboard!$Q$19,$AB1464,"")</f>
        <v/>
      </c>
      <c r="AD1464" s="43" t="str">
        <f t="shared" si="461"/>
        <v/>
      </c>
      <c r="AE1464" s="36" t="str">
        <f>IF(Mining_Import!D1464="","",Mining_Import!D1464)</f>
        <v/>
      </c>
      <c r="AF1464" s="36" t="str">
        <f>IF(Mining_Import!E1464="","",Mining_Import!E1464)</f>
        <v/>
      </c>
      <c r="AG1464" s="36" t="str">
        <f>IF(Mining_Import!F1464="","",Mining_Import!F1464)</f>
        <v/>
      </c>
      <c r="AH1464" s="36" t="str">
        <f>IF(Mining_Import!G1464="","",Mining_Import!G1464)</f>
        <v/>
      </c>
      <c r="AI1464" s="36" t="str">
        <f>IF(Mining_Import!H1464="","",Mining_Import!H1464)</f>
        <v/>
      </c>
      <c r="AJ1464" s="36" t="str">
        <f>IF(Mining_Import!I1464="","",Mining_Import!I1464)</f>
        <v/>
      </c>
      <c r="BY1464" s="120" t="str">
        <f t="shared" si="449"/>
        <v/>
      </c>
      <c r="BZ1464" s="184" t="str">
        <f t="shared" si="462"/>
        <v/>
      </c>
      <c r="CA1464" s="37" t="str">
        <f>IFERROR(VLOOKUP($BY1464,Account_Value!$C$2:$F$2500,4,0),"")</f>
        <v/>
      </c>
      <c r="CB1464" s="43" t="str">
        <f t="shared" si="450"/>
        <v/>
      </c>
      <c r="CC1464" s="122" t="str">
        <f>IF($BZ1464="","",SUM($BZ$2:$BZ1464))</f>
        <v/>
      </c>
      <c r="CD1464" s="43" t="str">
        <f>IF($BZ1464="","",$BU$19*(SUM($BZ$2:$BZ1464)))</f>
        <v/>
      </c>
    </row>
    <row r="1465" spans="1:82">
      <c r="A1465" s="4" t="str">
        <f t="shared" si="451"/>
        <v/>
      </c>
      <c r="B1465" s="21" t="str">
        <f>IF(Investments_Import!A1465="","",Investments_Import!A1465)</f>
        <v/>
      </c>
      <c r="C1465" s="22" t="str">
        <f t="shared" si="444"/>
        <v/>
      </c>
      <c r="D1465" s="51" t="str">
        <f t="shared" si="452"/>
        <v/>
      </c>
      <c r="E1465" s="3" t="str">
        <f>IF(Investments_Import!B1465="","",Investments_Import!B1465)</f>
        <v/>
      </c>
      <c r="F1465" s="54" t="str">
        <f t="shared" si="453"/>
        <v xml:space="preserve"> </v>
      </c>
      <c r="G1465" s="54" t="str">
        <f>IF($B1465="","",COUNTIF($F$2:$F1465,$F1465))</f>
        <v/>
      </c>
      <c r="H1465" s="53" t="str">
        <f t="shared" si="454"/>
        <v xml:space="preserve">  </v>
      </c>
      <c r="I1465" s="3" t="str">
        <f>IF(Investments_Import!C1465="","",Investments_Import!C1465)</f>
        <v/>
      </c>
      <c r="J1465" s="108" t="str">
        <f>IF(Investments_Import!D1465="","",Investments_Import!D1465)</f>
        <v/>
      </c>
      <c r="K1465" s="108" t="str">
        <f t="shared" si="455"/>
        <v/>
      </c>
      <c r="L1465" s="47" t="str">
        <f>IF(Investments_Import!E1465="","",Investments_Import!E1465)</f>
        <v/>
      </c>
      <c r="M1465" s="47" t="str">
        <f t="shared" si="445"/>
        <v/>
      </c>
      <c r="N1465" s="31" t="str">
        <f>IF(Investments_Import!F1465="","",Investments_Import!F1465)</f>
        <v/>
      </c>
      <c r="O1465" s="31" t="str">
        <f t="shared" si="446"/>
        <v/>
      </c>
      <c r="P1465" s="3" t="str">
        <f>IF(Investments_Import!G1465="","",Investments_Import!G1465)</f>
        <v/>
      </c>
      <c r="Q1465" s="3" t="str">
        <f>IF(Investments_Import!H1465="","",Investments_Import!H1465)</f>
        <v/>
      </c>
      <c r="R1465" s="37" t="str">
        <f t="shared" si="447"/>
        <v/>
      </c>
      <c r="S1465" s="37" t="str">
        <f t="shared" si="448"/>
        <v/>
      </c>
      <c r="U1465" s="36" t="str">
        <f>IF(Mining_Import!A1465="","",Mining_Import!A1465)</f>
        <v/>
      </c>
      <c r="V1465" s="22" t="str">
        <f t="shared" si="456"/>
        <v/>
      </c>
      <c r="W1465" s="127" t="str">
        <f t="shared" si="457"/>
        <v/>
      </c>
      <c r="X1465" s="127" t="str">
        <f t="shared" si="458"/>
        <v/>
      </c>
      <c r="Y1465" s="127" t="str">
        <f t="shared" si="459"/>
        <v/>
      </c>
      <c r="Z1465" s="36" t="str">
        <f>IF(Mining_Import!B1465="","",Mining_Import!B1465)</f>
        <v/>
      </c>
      <c r="AA1465" s="184" t="str">
        <f>IF(Mining_Import!$C1465="","",Mining_Import!$C1465)</f>
        <v/>
      </c>
      <c r="AB1465" s="122" t="str">
        <f t="shared" si="460"/>
        <v/>
      </c>
      <c r="AC1465" s="122" t="str">
        <f>IF($Y1465&gt;Dashboard!$Q$19,$AB1465,"")</f>
        <v/>
      </c>
      <c r="AD1465" s="43" t="str">
        <f t="shared" si="461"/>
        <v/>
      </c>
      <c r="AE1465" s="36" t="str">
        <f>IF(Mining_Import!D1465="","",Mining_Import!D1465)</f>
        <v/>
      </c>
      <c r="AF1465" s="36" t="str">
        <f>IF(Mining_Import!E1465="","",Mining_Import!E1465)</f>
        <v/>
      </c>
      <c r="AG1465" s="36" t="str">
        <f>IF(Mining_Import!F1465="","",Mining_Import!F1465)</f>
        <v/>
      </c>
      <c r="AH1465" s="36" t="str">
        <f>IF(Mining_Import!G1465="","",Mining_Import!G1465)</f>
        <v/>
      </c>
      <c r="AI1465" s="36" t="str">
        <f>IF(Mining_Import!H1465="","",Mining_Import!H1465)</f>
        <v/>
      </c>
      <c r="AJ1465" s="36" t="str">
        <f>IF(Mining_Import!I1465="","",Mining_Import!I1465)</f>
        <v/>
      </c>
      <c r="BY1465" s="120" t="str">
        <f t="shared" si="449"/>
        <v/>
      </c>
      <c r="BZ1465" s="184" t="str">
        <f t="shared" si="462"/>
        <v/>
      </c>
      <c r="CA1465" s="37" t="str">
        <f>IFERROR(VLOOKUP($BY1465,Account_Value!$C$2:$F$2500,4,0),"")</f>
        <v/>
      </c>
      <c r="CB1465" s="43" t="str">
        <f t="shared" si="450"/>
        <v/>
      </c>
      <c r="CC1465" s="122" t="str">
        <f>IF($BZ1465="","",SUM($BZ$2:$BZ1465))</f>
        <v/>
      </c>
      <c r="CD1465" s="43" t="str">
        <f>IF($BZ1465="","",$BU$19*(SUM($BZ$2:$BZ1465)))</f>
        <v/>
      </c>
    </row>
    <row r="1466" spans="1:82">
      <c r="A1466" s="4" t="str">
        <f t="shared" si="451"/>
        <v/>
      </c>
      <c r="B1466" s="21" t="str">
        <f>IF(Investments_Import!A1466="","",Investments_Import!A1466)</f>
        <v/>
      </c>
      <c r="C1466" s="22" t="str">
        <f t="shared" si="444"/>
        <v/>
      </c>
      <c r="D1466" s="51" t="str">
        <f t="shared" si="452"/>
        <v/>
      </c>
      <c r="E1466" s="3" t="str">
        <f>IF(Investments_Import!B1466="","",Investments_Import!B1466)</f>
        <v/>
      </c>
      <c r="F1466" s="54" t="str">
        <f t="shared" si="453"/>
        <v xml:space="preserve"> </v>
      </c>
      <c r="G1466" s="54" t="str">
        <f>IF($B1466="","",COUNTIF($F$2:$F1466,$F1466))</f>
        <v/>
      </c>
      <c r="H1466" s="53" t="str">
        <f t="shared" si="454"/>
        <v xml:space="preserve">  </v>
      </c>
      <c r="I1466" s="3" t="str">
        <f>IF(Investments_Import!C1466="","",Investments_Import!C1466)</f>
        <v/>
      </c>
      <c r="J1466" s="108" t="str">
        <f>IF(Investments_Import!D1466="","",Investments_Import!D1466)</f>
        <v/>
      </c>
      <c r="K1466" s="108" t="str">
        <f t="shared" si="455"/>
        <v/>
      </c>
      <c r="L1466" s="47" t="str">
        <f>IF(Investments_Import!E1466="","",Investments_Import!E1466)</f>
        <v/>
      </c>
      <c r="M1466" s="47" t="str">
        <f t="shared" si="445"/>
        <v/>
      </c>
      <c r="N1466" s="31" t="str">
        <f>IF(Investments_Import!F1466="","",Investments_Import!F1466)</f>
        <v/>
      </c>
      <c r="O1466" s="31" t="str">
        <f t="shared" si="446"/>
        <v/>
      </c>
      <c r="P1466" s="3" t="str">
        <f>IF(Investments_Import!G1466="","",Investments_Import!G1466)</f>
        <v/>
      </c>
      <c r="Q1466" s="3" t="str">
        <f>IF(Investments_Import!H1466="","",Investments_Import!H1466)</f>
        <v/>
      </c>
      <c r="R1466" s="37" t="str">
        <f t="shared" si="447"/>
        <v/>
      </c>
      <c r="S1466" s="37" t="str">
        <f t="shared" si="448"/>
        <v/>
      </c>
      <c r="U1466" s="36" t="str">
        <f>IF(Mining_Import!A1466="","",Mining_Import!A1466)</f>
        <v/>
      </c>
      <c r="V1466" s="22" t="str">
        <f t="shared" si="456"/>
        <v/>
      </c>
      <c r="W1466" s="127" t="str">
        <f t="shared" si="457"/>
        <v/>
      </c>
      <c r="X1466" s="127" t="str">
        <f t="shared" si="458"/>
        <v/>
      </c>
      <c r="Y1466" s="127" t="str">
        <f t="shared" si="459"/>
        <v/>
      </c>
      <c r="Z1466" s="36" t="str">
        <f>IF(Mining_Import!B1466="","",Mining_Import!B1466)</f>
        <v/>
      </c>
      <c r="AA1466" s="184" t="str">
        <f>IF(Mining_Import!$C1466="","",Mining_Import!$C1466)</f>
        <v/>
      </c>
      <c r="AB1466" s="122" t="str">
        <f t="shared" si="460"/>
        <v/>
      </c>
      <c r="AC1466" s="122" t="str">
        <f>IF($Y1466&gt;Dashboard!$Q$19,$AB1466,"")</f>
        <v/>
      </c>
      <c r="AD1466" s="43" t="str">
        <f t="shared" si="461"/>
        <v/>
      </c>
      <c r="AE1466" s="36" t="str">
        <f>IF(Mining_Import!D1466="","",Mining_Import!D1466)</f>
        <v/>
      </c>
      <c r="AF1466" s="36" t="str">
        <f>IF(Mining_Import!E1466="","",Mining_Import!E1466)</f>
        <v/>
      </c>
      <c r="AG1466" s="36" t="str">
        <f>IF(Mining_Import!F1466="","",Mining_Import!F1466)</f>
        <v/>
      </c>
      <c r="AH1466" s="36" t="str">
        <f>IF(Mining_Import!G1466="","",Mining_Import!G1466)</f>
        <v/>
      </c>
      <c r="AI1466" s="36" t="str">
        <f>IF(Mining_Import!H1466="","",Mining_Import!H1466)</f>
        <v/>
      </c>
      <c r="AJ1466" s="36" t="str">
        <f>IF(Mining_Import!I1466="","",Mining_Import!I1466)</f>
        <v/>
      </c>
      <c r="BY1466" s="120" t="str">
        <f t="shared" si="449"/>
        <v/>
      </c>
      <c r="BZ1466" s="184" t="str">
        <f t="shared" si="462"/>
        <v/>
      </c>
      <c r="CA1466" s="37" t="str">
        <f>IFERROR(VLOOKUP($BY1466,Account_Value!$C$2:$F$2500,4,0),"")</f>
        <v/>
      </c>
      <c r="CB1466" s="43" t="str">
        <f t="shared" si="450"/>
        <v/>
      </c>
      <c r="CC1466" s="122" t="str">
        <f>IF($BZ1466="","",SUM($BZ$2:$BZ1466))</f>
        <v/>
      </c>
      <c r="CD1466" s="43" t="str">
        <f>IF($BZ1466="","",$BU$19*(SUM($BZ$2:$BZ1466)))</f>
        <v/>
      </c>
    </row>
    <row r="1467" spans="1:82">
      <c r="A1467" s="4" t="str">
        <f t="shared" si="451"/>
        <v/>
      </c>
      <c r="B1467" s="21" t="str">
        <f>IF(Investments_Import!A1467="","",Investments_Import!A1467)</f>
        <v/>
      </c>
      <c r="C1467" s="22" t="str">
        <f t="shared" si="444"/>
        <v/>
      </c>
      <c r="D1467" s="51" t="str">
        <f t="shared" si="452"/>
        <v/>
      </c>
      <c r="E1467" s="3" t="str">
        <f>IF(Investments_Import!B1467="","",Investments_Import!B1467)</f>
        <v/>
      </c>
      <c r="F1467" s="54" t="str">
        <f t="shared" si="453"/>
        <v xml:space="preserve"> </v>
      </c>
      <c r="G1467" s="54" t="str">
        <f>IF($B1467="","",COUNTIF($F$2:$F1467,$F1467))</f>
        <v/>
      </c>
      <c r="H1467" s="53" t="str">
        <f t="shared" si="454"/>
        <v xml:space="preserve">  </v>
      </c>
      <c r="I1467" s="3" t="str">
        <f>IF(Investments_Import!C1467="","",Investments_Import!C1467)</f>
        <v/>
      </c>
      <c r="J1467" s="108" t="str">
        <f>IF(Investments_Import!D1467="","",Investments_Import!D1467)</f>
        <v/>
      </c>
      <c r="K1467" s="108" t="str">
        <f t="shared" si="455"/>
        <v/>
      </c>
      <c r="L1467" s="47" t="str">
        <f>IF(Investments_Import!E1467="","",Investments_Import!E1467)</f>
        <v/>
      </c>
      <c r="M1467" s="47" t="str">
        <f t="shared" si="445"/>
        <v/>
      </c>
      <c r="N1467" s="31" t="str">
        <f>IF(Investments_Import!F1467="","",Investments_Import!F1467)</f>
        <v/>
      </c>
      <c r="O1467" s="31" t="str">
        <f t="shared" si="446"/>
        <v/>
      </c>
      <c r="P1467" s="3" t="str">
        <f>IF(Investments_Import!G1467="","",Investments_Import!G1467)</f>
        <v/>
      </c>
      <c r="Q1467" s="3" t="str">
        <f>IF(Investments_Import!H1467="","",Investments_Import!H1467)</f>
        <v/>
      </c>
      <c r="R1467" s="37" t="str">
        <f t="shared" si="447"/>
        <v/>
      </c>
      <c r="S1467" s="37" t="str">
        <f t="shared" si="448"/>
        <v/>
      </c>
      <c r="U1467" s="36" t="str">
        <f>IF(Mining_Import!A1467="","",Mining_Import!A1467)</f>
        <v/>
      </c>
      <c r="V1467" s="22" t="str">
        <f t="shared" si="456"/>
        <v/>
      </c>
      <c r="W1467" s="127" t="str">
        <f t="shared" si="457"/>
        <v/>
      </c>
      <c r="X1467" s="127" t="str">
        <f t="shared" si="458"/>
        <v/>
      </c>
      <c r="Y1467" s="127" t="str">
        <f t="shared" si="459"/>
        <v/>
      </c>
      <c r="Z1467" s="36" t="str">
        <f>IF(Mining_Import!B1467="","",Mining_Import!B1467)</f>
        <v/>
      </c>
      <c r="AA1467" s="184" t="str">
        <f>IF(Mining_Import!$C1467="","",Mining_Import!$C1467)</f>
        <v/>
      </c>
      <c r="AB1467" s="122" t="str">
        <f t="shared" si="460"/>
        <v/>
      </c>
      <c r="AC1467" s="122" t="str">
        <f>IF($Y1467&gt;Dashboard!$Q$19,$AB1467,"")</f>
        <v/>
      </c>
      <c r="AD1467" s="43" t="str">
        <f t="shared" si="461"/>
        <v/>
      </c>
      <c r="AE1467" s="36" t="str">
        <f>IF(Mining_Import!D1467="","",Mining_Import!D1467)</f>
        <v/>
      </c>
      <c r="AF1467" s="36" t="str">
        <f>IF(Mining_Import!E1467="","",Mining_Import!E1467)</f>
        <v/>
      </c>
      <c r="AG1467" s="36" t="str">
        <f>IF(Mining_Import!F1467="","",Mining_Import!F1467)</f>
        <v/>
      </c>
      <c r="AH1467" s="36" t="str">
        <f>IF(Mining_Import!G1467="","",Mining_Import!G1467)</f>
        <v/>
      </c>
      <c r="AI1467" s="36" t="str">
        <f>IF(Mining_Import!H1467="","",Mining_Import!H1467)</f>
        <v/>
      </c>
      <c r="AJ1467" s="36" t="str">
        <f>IF(Mining_Import!I1467="","",Mining_Import!I1467)</f>
        <v/>
      </c>
      <c r="BY1467" s="120" t="str">
        <f t="shared" si="449"/>
        <v/>
      </c>
      <c r="BZ1467" s="184" t="str">
        <f t="shared" si="462"/>
        <v/>
      </c>
      <c r="CA1467" s="37" t="str">
        <f>IFERROR(VLOOKUP($BY1467,Account_Value!$C$2:$F$2500,4,0),"")</f>
        <v/>
      </c>
      <c r="CB1467" s="43" t="str">
        <f t="shared" si="450"/>
        <v/>
      </c>
      <c r="CC1467" s="122" t="str">
        <f>IF($BZ1467="","",SUM($BZ$2:$BZ1467))</f>
        <v/>
      </c>
      <c r="CD1467" s="43" t="str">
        <f>IF($BZ1467="","",$BU$19*(SUM($BZ$2:$BZ1467)))</f>
        <v/>
      </c>
    </row>
    <row r="1468" spans="1:82">
      <c r="A1468" s="4" t="str">
        <f t="shared" si="451"/>
        <v/>
      </c>
      <c r="B1468" s="21" t="str">
        <f>IF(Investments_Import!A1468="","",Investments_Import!A1468)</f>
        <v/>
      </c>
      <c r="C1468" s="22" t="str">
        <f t="shared" si="444"/>
        <v/>
      </c>
      <c r="D1468" s="51" t="str">
        <f t="shared" si="452"/>
        <v/>
      </c>
      <c r="E1468" s="3" t="str">
        <f>IF(Investments_Import!B1468="","",Investments_Import!B1468)</f>
        <v/>
      </c>
      <c r="F1468" s="54" t="str">
        <f t="shared" si="453"/>
        <v xml:space="preserve"> </v>
      </c>
      <c r="G1468" s="54" t="str">
        <f>IF($B1468="","",COUNTIF($F$2:$F1468,$F1468))</f>
        <v/>
      </c>
      <c r="H1468" s="53" t="str">
        <f t="shared" si="454"/>
        <v xml:space="preserve">  </v>
      </c>
      <c r="I1468" s="3" t="str">
        <f>IF(Investments_Import!C1468="","",Investments_Import!C1468)</f>
        <v/>
      </c>
      <c r="J1468" s="108" t="str">
        <f>IF(Investments_Import!D1468="","",Investments_Import!D1468)</f>
        <v/>
      </c>
      <c r="K1468" s="108" t="str">
        <f t="shared" si="455"/>
        <v/>
      </c>
      <c r="L1468" s="47" t="str">
        <f>IF(Investments_Import!E1468="","",Investments_Import!E1468)</f>
        <v/>
      </c>
      <c r="M1468" s="47" t="str">
        <f t="shared" si="445"/>
        <v/>
      </c>
      <c r="N1468" s="31" t="str">
        <f>IF(Investments_Import!F1468="","",Investments_Import!F1468)</f>
        <v/>
      </c>
      <c r="O1468" s="31" t="str">
        <f t="shared" si="446"/>
        <v/>
      </c>
      <c r="P1468" s="3" t="str">
        <f>IF(Investments_Import!G1468="","",Investments_Import!G1468)</f>
        <v/>
      </c>
      <c r="Q1468" s="3" t="str">
        <f>IF(Investments_Import!H1468="","",Investments_Import!H1468)</f>
        <v/>
      </c>
      <c r="R1468" s="37" t="str">
        <f t="shared" si="447"/>
        <v/>
      </c>
      <c r="S1468" s="37" t="str">
        <f t="shared" si="448"/>
        <v/>
      </c>
      <c r="U1468" s="36" t="str">
        <f>IF(Mining_Import!A1468="","",Mining_Import!A1468)</f>
        <v/>
      </c>
      <c r="V1468" s="22" t="str">
        <f t="shared" si="456"/>
        <v/>
      </c>
      <c r="W1468" s="127" t="str">
        <f t="shared" si="457"/>
        <v/>
      </c>
      <c r="X1468" s="127" t="str">
        <f t="shared" si="458"/>
        <v/>
      </c>
      <c r="Y1468" s="127" t="str">
        <f t="shared" si="459"/>
        <v/>
      </c>
      <c r="Z1468" s="36" t="str">
        <f>IF(Mining_Import!B1468="","",Mining_Import!B1468)</f>
        <v/>
      </c>
      <c r="AA1468" s="184" t="str">
        <f>IF(Mining_Import!$C1468="","",Mining_Import!$C1468)</f>
        <v/>
      </c>
      <c r="AB1468" s="122" t="str">
        <f t="shared" si="460"/>
        <v/>
      </c>
      <c r="AC1468" s="122" t="str">
        <f>IF($Y1468&gt;Dashboard!$Q$19,$AB1468,"")</f>
        <v/>
      </c>
      <c r="AD1468" s="43" t="str">
        <f t="shared" si="461"/>
        <v/>
      </c>
      <c r="AE1468" s="36" t="str">
        <f>IF(Mining_Import!D1468="","",Mining_Import!D1468)</f>
        <v/>
      </c>
      <c r="AF1468" s="36" t="str">
        <f>IF(Mining_Import!E1468="","",Mining_Import!E1468)</f>
        <v/>
      </c>
      <c r="AG1468" s="36" t="str">
        <f>IF(Mining_Import!F1468="","",Mining_Import!F1468)</f>
        <v/>
      </c>
      <c r="AH1468" s="36" t="str">
        <f>IF(Mining_Import!G1468="","",Mining_Import!G1468)</f>
        <v/>
      </c>
      <c r="AI1468" s="36" t="str">
        <f>IF(Mining_Import!H1468="","",Mining_Import!H1468)</f>
        <v/>
      </c>
      <c r="AJ1468" s="36" t="str">
        <f>IF(Mining_Import!I1468="","",Mining_Import!I1468)</f>
        <v/>
      </c>
      <c r="BY1468" s="120" t="str">
        <f t="shared" si="449"/>
        <v/>
      </c>
      <c r="BZ1468" s="184" t="str">
        <f t="shared" si="462"/>
        <v/>
      </c>
      <c r="CA1468" s="37" t="str">
        <f>IFERROR(VLOOKUP($BY1468,Account_Value!$C$2:$F$2500,4,0),"")</f>
        <v/>
      </c>
      <c r="CB1468" s="43" t="str">
        <f t="shared" si="450"/>
        <v/>
      </c>
      <c r="CC1468" s="122" t="str">
        <f>IF($BZ1468="","",SUM($BZ$2:$BZ1468))</f>
        <v/>
      </c>
      <c r="CD1468" s="43" t="str">
        <f>IF($BZ1468="","",$BU$19*(SUM($BZ$2:$BZ1468)))</f>
        <v/>
      </c>
    </row>
    <row r="1469" spans="1:82">
      <c r="A1469" s="4" t="str">
        <f t="shared" si="451"/>
        <v/>
      </c>
      <c r="B1469" s="21" t="str">
        <f>IF(Investments_Import!A1469="","",Investments_Import!A1469)</f>
        <v/>
      </c>
      <c r="C1469" s="22" t="str">
        <f t="shared" si="444"/>
        <v/>
      </c>
      <c r="D1469" s="51" t="str">
        <f t="shared" si="452"/>
        <v/>
      </c>
      <c r="E1469" s="3" t="str">
        <f>IF(Investments_Import!B1469="","",Investments_Import!B1469)</f>
        <v/>
      </c>
      <c r="F1469" s="54" t="str">
        <f t="shared" si="453"/>
        <v xml:space="preserve"> </v>
      </c>
      <c r="G1469" s="54" t="str">
        <f>IF($B1469="","",COUNTIF($F$2:$F1469,$F1469))</f>
        <v/>
      </c>
      <c r="H1469" s="53" t="str">
        <f t="shared" si="454"/>
        <v xml:space="preserve">  </v>
      </c>
      <c r="I1469" s="3" t="str">
        <f>IF(Investments_Import!C1469="","",Investments_Import!C1469)</f>
        <v/>
      </c>
      <c r="J1469" s="108" t="str">
        <f>IF(Investments_Import!D1469="","",Investments_Import!D1469)</f>
        <v/>
      </c>
      <c r="K1469" s="108" t="str">
        <f t="shared" si="455"/>
        <v/>
      </c>
      <c r="L1469" s="47" t="str">
        <f>IF(Investments_Import!E1469="","",Investments_Import!E1469)</f>
        <v/>
      </c>
      <c r="M1469" s="47" t="str">
        <f t="shared" si="445"/>
        <v/>
      </c>
      <c r="N1469" s="31" t="str">
        <f>IF(Investments_Import!F1469="","",Investments_Import!F1469)</f>
        <v/>
      </c>
      <c r="O1469" s="31" t="str">
        <f t="shared" si="446"/>
        <v/>
      </c>
      <c r="P1469" s="3" t="str">
        <f>IF(Investments_Import!G1469="","",Investments_Import!G1469)</f>
        <v/>
      </c>
      <c r="Q1469" s="3" t="str">
        <f>IF(Investments_Import!H1469="","",Investments_Import!H1469)</f>
        <v/>
      </c>
      <c r="R1469" s="37" t="str">
        <f t="shared" si="447"/>
        <v/>
      </c>
      <c r="S1469" s="37" t="str">
        <f t="shared" si="448"/>
        <v/>
      </c>
      <c r="U1469" s="36" t="str">
        <f>IF(Mining_Import!A1469="","",Mining_Import!A1469)</f>
        <v/>
      </c>
      <c r="V1469" s="22" t="str">
        <f t="shared" si="456"/>
        <v/>
      </c>
      <c r="W1469" s="127" t="str">
        <f t="shared" si="457"/>
        <v/>
      </c>
      <c r="X1469" s="127" t="str">
        <f t="shared" si="458"/>
        <v/>
      </c>
      <c r="Y1469" s="127" t="str">
        <f t="shared" si="459"/>
        <v/>
      </c>
      <c r="Z1469" s="36" t="str">
        <f>IF(Mining_Import!B1469="","",Mining_Import!B1469)</f>
        <v/>
      </c>
      <c r="AA1469" s="184" t="str">
        <f>IF(Mining_Import!$C1469="","",Mining_Import!$C1469)</f>
        <v/>
      </c>
      <c r="AB1469" s="122" t="str">
        <f t="shared" si="460"/>
        <v/>
      </c>
      <c r="AC1469" s="122" t="str">
        <f>IF($Y1469&gt;Dashboard!$Q$19,$AB1469,"")</f>
        <v/>
      </c>
      <c r="AD1469" s="43" t="str">
        <f t="shared" si="461"/>
        <v/>
      </c>
      <c r="AE1469" s="36" t="str">
        <f>IF(Mining_Import!D1469="","",Mining_Import!D1469)</f>
        <v/>
      </c>
      <c r="AF1469" s="36" t="str">
        <f>IF(Mining_Import!E1469="","",Mining_Import!E1469)</f>
        <v/>
      </c>
      <c r="AG1469" s="36" t="str">
        <f>IF(Mining_Import!F1469="","",Mining_Import!F1469)</f>
        <v/>
      </c>
      <c r="AH1469" s="36" t="str">
        <f>IF(Mining_Import!G1469="","",Mining_Import!G1469)</f>
        <v/>
      </c>
      <c r="AI1469" s="36" t="str">
        <f>IF(Mining_Import!H1469="","",Mining_Import!H1469)</f>
        <v/>
      </c>
      <c r="AJ1469" s="36" t="str">
        <f>IF(Mining_Import!I1469="","",Mining_Import!I1469)</f>
        <v/>
      </c>
      <c r="BY1469" s="120" t="str">
        <f t="shared" si="449"/>
        <v/>
      </c>
      <c r="BZ1469" s="184" t="str">
        <f t="shared" si="462"/>
        <v/>
      </c>
      <c r="CA1469" s="37" t="str">
        <f>IFERROR(VLOOKUP($BY1469,Account_Value!$C$2:$F$2500,4,0),"")</f>
        <v/>
      </c>
      <c r="CB1469" s="43" t="str">
        <f t="shared" si="450"/>
        <v/>
      </c>
      <c r="CC1469" s="122" t="str">
        <f>IF($BZ1469="","",SUM($BZ$2:$BZ1469))</f>
        <v/>
      </c>
      <c r="CD1469" s="43" t="str">
        <f>IF($BZ1469="","",$BU$19*(SUM($BZ$2:$BZ1469)))</f>
        <v/>
      </c>
    </row>
    <row r="1470" spans="1:82">
      <c r="A1470" s="4" t="str">
        <f t="shared" si="451"/>
        <v/>
      </c>
      <c r="B1470" s="21" t="str">
        <f>IF(Investments_Import!A1470="","",Investments_Import!A1470)</f>
        <v/>
      </c>
      <c r="C1470" s="22" t="str">
        <f t="shared" si="444"/>
        <v/>
      </c>
      <c r="D1470" s="51" t="str">
        <f t="shared" si="452"/>
        <v/>
      </c>
      <c r="E1470" s="3" t="str">
        <f>IF(Investments_Import!B1470="","",Investments_Import!B1470)</f>
        <v/>
      </c>
      <c r="F1470" s="54" t="str">
        <f t="shared" si="453"/>
        <v xml:space="preserve"> </v>
      </c>
      <c r="G1470" s="54" t="str">
        <f>IF($B1470="","",COUNTIF($F$2:$F1470,$F1470))</f>
        <v/>
      </c>
      <c r="H1470" s="53" t="str">
        <f t="shared" si="454"/>
        <v xml:space="preserve">  </v>
      </c>
      <c r="I1470" s="3" t="str">
        <f>IF(Investments_Import!C1470="","",Investments_Import!C1470)</f>
        <v/>
      </c>
      <c r="J1470" s="108" t="str">
        <f>IF(Investments_Import!D1470="","",Investments_Import!D1470)</f>
        <v/>
      </c>
      <c r="K1470" s="108" t="str">
        <f t="shared" si="455"/>
        <v/>
      </c>
      <c r="L1470" s="47" t="str">
        <f>IF(Investments_Import!E1470="","",Investments_Import!E1470)</f>
        <v/>
      </c>
      <c r="M1470" s="47" t="str">
        <f t="shared" si="445"/>
        <v/>
      </c>
      <c r="N1470" s="31" t="str">
        <f>IF(Investments_Import!F1470="","",Investments_Import!F1470)</f>
        <v/>
      </c>
      <c r="O1470" s="31" t="str">
        <f t="shared" si="446"/>
        <v/>
      </c>
      <c r="P1470" s="3" t="str">
        <f>IF(Investments_Import!G1470="","",Investments_Import!G1470)</f>
        <v/>
      </c>
      <c r="Q1470" s="3" t="str">
        <f>IF(Investments_Import!H1470="","",Investments_Import!H1470)</f>
        <v/>
      </c>
      <c r="R1470" s="37" t="str">
        <f t="shared" si="447"/>
        <v/>
      </c>
      <c r="S1470" s="37" t="str">
        <f t="shared" si="448"/>
        <v/>
      </c>
      <c r="U1470" s="36" t="str">
        <f>IF(Mining_Import!A1470="","",Mining_Import!A1470)</f>
        <v/>
      </c>
      <c r="V1470" s="22" t="str">
        <f t="shared" si="456"/>
        <v/>
      </c>
      <c r="W1470" s="127" t="str">
        <f t="shared" si="457"/>
        <v/>
      </c>
      <c r="X1470" s="127" t="str">
        <f t="shared" si="458"/>
        <v/>
      </c>
      <c r="Y1470" s="127" t="str">
        <f t="shared" si="459"/>
        <v/>
      </c>
      <c r="Z1470" s="36" t="str">
        <f>IF(Mining_Import!B1470="","",Mining_Import!B1470)</f>
        <v/>
      </c>
      <c r="AA1470" s="184" t="str">
        <f>IF(Mining_Import!$C1470="","",Mining_Import!$C1470)</f>
        <v/>
      </c>
      <c r="AB1470" s="122" t="str">
        <f t="shared" si="460"/>
        <v/>
      </c>
      <c r="AC1470" s="122" t="str">
        <f>IF($Y1470&gt;Dashboard!$Q$19,$AB1470,"")</f>
        <v/>
      </c>
      <c r="AD1470" s="43" t="str">
        <f t="shared" si="461"/>
        <v/>
      </c>
      <c r="AE1470" s="36" t="str">
        <f>IF(Mining_Import!D1470="","",Mining_Import!D1470)</f>
        <v/>
      </c>
      <c r="AF1470" s="36" t="str">
        <f>IF(Mining_Import!E1470="","",Mining_Import!E1470)</f>
        <v/>
      </c>
      <c r="AG1470" s="36" t="str">
        <f>IF(Mining_Import!F1470="","",Mining_Import!F1470)</f>
        <v/>
      </c>
      <c r="AH1470" s="36" t="str">
        <f>IF(Mining_Import!G1470="","",Mining_Import!G1470)</f>
        <v/>
      </c>
      <c r="AI1470" s="36" t="str">
        <f>IF(Mining_Import!H1470="","",Mining_Import!H1470)</f>
        <v/>
      </c>
      <c r="AJ1470" s="36" t="str">
        <f>IF(Mining_Import!I1470="","",Mining_Import!I1470)</f>
        <v/>
      </c>
      <c r="BY1470" s="120" t="str">
        <f t="shared" si="449"/>
        <v/>
      </c>
      <c r="BZ1470" s="184" t="str">
        <f t="shared" si="462"/>
        <v/>
      </c>
      <c r="CA1470" s="37" t="str">
        <f>IFERROR(VLOOKUP($BY1470,Account_Value!$C$2:$F$2500,4,0),"")</f>
        <v/>
      </c>
      <c r="CB1470" s="43" t="str">
        <f t="shared" si="450"/>
        <v/>
      </c>
      <c r="CC1470" s="122" t="str">
        <f>IF($BZ1470="","",SUM($BZ$2:$BZ1470))</f>
        <v/>
      </c>
      <c r="CD1470" s="43" t="str">
        <f>IF($BZ1470="","",$BU$19*(SUM($BZ$2:$BZ1470)))</f>
        <v/>
      </c>
    </row>
    <row r="1471" spans="1:82">
      <c r="A1471" s="4" t="str">
        <f t="shared" si="451"/>
        <v/>
      </c>
      <c r="B1471" s="21" t="str">
        <f>IF(Investments_Import!A1471="","",Investments_Import!A1471)</f>
        <v/>
      </c>
      <c r="C1471" s="22" t="str">
        <f t="shared" si="444"/>
        <v/>
      </c>
      <c r="D1471" s="51" t="str">
        <f t="shared" si="452"/>
        <v/>
      </c>
      <c r="E1471" s="3" t="str">
        <f>IF(Investments_Import!B1471="","",Investments_Import!B1471)</f>
        <v/>
      </c>
      <c r="F1471" s="54" t="str">
        <f t="shared" si="453"/>
        <v xml:space="preserve"> </v>
      </c>
      <c r="G1471" s="54" t="str">
        <f>IF($B1471="","",COUNTIF($F$2:$F1471,$F1471))</f>
        <v/>
      </c>
      <c r="H1471" s="53" t="str">
        <f t="shared" si="454"/>
        <v xml:space="preserve">  </v>
      </c>
      <c r="I1471" s="3" t="str">
        <f>IF(Investments_Import!C1471="","",Investments_Import!C1471)</f>
        <v/>
      </c>
      <c r="J1471" s="108" t="str">
        <f>IF(Investments_Import!D1471="","",Investments_Import!D1471)</f>
        <v/>
      </c>
      <c r="K1471" s="108" t="str">
        <f t="shared" si="455"/>
        <v/>
      </c>
      <c r="L1471" s="47" t="str">
        <f>IF(Investments_Import!E1471="","",Investments_Import!E1471)</f>
        <v/>
      </c>
      <c r="M1471" s="47" t="str">
        <f t="shared" si="445"/>
        <v/>
      </c>
      <c r="N1471" s="31" t="str">
        <f>IF(Investments_Import!F1471="","",Investments_Import!F1471)</f>
        <v/>
      </c>
      <c r="O1471" s="31" t="str">
        <f t="shared" si="446"/>
        <v/>
      </c>
      <c r="P1471" s="3" t="str">
        <f>IF(Investments_Import!G1471="","",Investments_Import!G1471)</f>
        <v/>
      </c>
      <c r="Q1471" s="3" t="str">
        <f>IF(Investments_Import!H1471="","",Investments_Import!H1471)</f>
        <v/>
      </c>
      <c r="R1471" s="37" t="str">
        <f t="shared" si="447"/>
        <v/>
      </c>
      <c r="S1471" s="37" t="str">
        <f t="shared" si="448"/>
        <v/>
      </c>
      <c r="U1471" s="36" t="str">
        <f>IF(Mining_Import!A1471="","",Mining_Import!A1471)</f>
        <v/>
      </c>
      <c r="V1471" s="22" t="str">
        <f t="shared" si="456"/>
        <v/>
      </c>
      <c r="W1471" s="127" t="str">
        <f t="shared" si="457"/>
        <v/>
      </c>
      <c r="X1471" s="127" t="str">
        <f t="shared" si="458"/>
        <v/>
      </c>
      <c r="Y1471" s="127" t="str">
        <f t="shared" si="459"/>
        <v/>
      </c>
      <c r="Z1471" s="36" t="str">
        <f>IF(Mining_Import!B1471="","",Mining_Import!B1471)</f>
        <v/>
      </c>
      <c r="AA1471" s="184" t="str">
        <f>IF(Mining_Import!$C1471="","",Mining_Import!$C1471)</f>
        <v/>
      </c>
      <c r="AB1471" s="122" t="str">
        <f t="shared" si="460"/>
        <v/>
      </c>
      <c r="AC1471" s="122" t="str">
        <f>IF($Y1471&gt;Dashboard!$Q$19,$AB1471,"")</f>
        <v/>
      </c>
      <c r="AD1471" s="43" t="str">
        <f t="shared" si="461"/>
        <v/>
      </c>
      <c r="AE1471" s="36" t="str">
        <f>IF(Mining_Import!D1471="","",Mining_Import!D1471)</f>
        <v/>
      </c>
      <c r="AF1471" s="36" t="str">
        <f>IF(Mining_Import!E1471="","",Mining_Import!E1471)</f>
        <v/>
      </c>
      <c r="AG1471" s="36" t="str">
        <f>IF(Mining_Import!F1471="","",Mining_Import!F1471)</f>
        <v/>
      </c>
      <c r="AH1471" s="36" t="str">
        <f>IF(Mining_Import!G1471="","",Mining_Import!G1471)</f>
        <v/>
      </c>
      <c r="AI1471" s="36" t="str">
        <f>IF(Mining_Import!H1471="","",Mining_Import!H1471)</f>
        <v/>
      </c>
      <c r="AJ1471" s="36" t="str">
        <f>IF(Mining_Import!I1471="","",Mining_Import!I1471)</f>
        <v/>
      </c>
      <c r="BY1471" s="120" t="str">
        <f t="shared" si="449"/>
        <v/>
      </c>
      <c r="BZ1471" s="184" t="str">
        <f t="shared" si="462"/>
        <v/>
      </c>
      <c r="CA1471" s="37" t="str">
        <f>IFERROR(VLOOKUP($BY1471,Account_Value!$C$2:$F$2500,4,0),"")</f>
        <v/>
      </c>
      <c r="CB1471" s="43" t="str">
        <f t="shared" si="450"/>
        <v/>
      </c>
      <c r="CC1471" s="122" t="str">
        <f>IF($BZ1471="","",SUM($BZ$2:$BZ1471))</f>
        <v/>
      </c>
      <c r="CD1471" s="43" t="str">
        <f>IF($BZ1471="","",$BU$19*(SUM($BZ$2:$BZ1471)))</f>
        <v/>
      </c>
    </row>
    <row r="1472" spans="1:82">
      <c r="A1472" s="4" t="str">
        <f t="shared" si="451"/>
        <v/>
      </c>
      <c r="B1472" s="21" t="str">
        <f>IF(Investments_Import!A1472="","",Investments_Import!A1472)</f>
        <v/>
      </c>
      <c r="C1472" s="22" t="str">
        <f t="shared" si="444"/>
        <v/>
      </c>
      <c r="D1472" s="51" t="str">
        <f t="shared" si="452"/>
        <v/>
      </c>
      <c r="E1472" s="3" t="str">
        <f>IF(Investments_Import!B1472="","",Investments_Import!B1472)</f>
        <v/>
      </c>
      <c r="F1472" s="54" t="str">
        <f t="shared" si="453"/>
        <v xml:space="preserve"> </v>
      </c>
      <c r="G1472" s="54" t="str">
        <f>IF($B1472="","",COUNTIF($F$2:$F1472,$F1472))</f>
        <v/>
      </c>
      <c r="H1472" s="53" t="str">
        <f t="shared" si="454"/>
        <v xml:space="preserve">  </v>
      </c>
      <c r="I1472" s="3" t="str">
        <f>IF(Investments_Import!C1472="","",Investments_Import!C1472)</f>
        <v/>
      </c>
      <c r="J1472" s="108" t="str">
        <f>IF(Investments_Import!D1472="","",Investments_Import!D1472)</f>
        <v/>
      </c>
      <c r="K1472" s="108" t="str">
        <f t="shared" si="455"/>
        <v/>
      </c>
      <c r="L1472" s="47" t="str">
        <f>IF(Investments_Import!E1472="","",Investments_Import!E1472)</f>
        <v/>
      </c>
      <c r="M1472" s="47" t="str">
        <f t="shared" si="445"/>
        <v/>
      </c>
      <c r="N1472" s="31" t="str">
        <f>IF(Investments_Import!F1472="","",Investments_Import!F1472)</f>
        <v/>
      </c>
      <c r="O1472" s="31" t="str">
        <f t="shared" si="446"/>
        <v/>
      </c>
      <c r="P1472" s="3" t="str">
        <f>IF(Investments_Import!G1472="","",Investments_Import!G1472)</f>
        <v/>
      </c>
      <c r="Q1472" s="3" t="str">
        <f>IF(Investments_Import!H1472="","",Investments_Import!H1472)</f>
        <v/>
      </c>
      <c r="R1472" s="37" t="str">
        <f t="shared" si="447"/>
        <v/>
      </c>
      <c r="S1472" s="37" t="str">
        <f t="shared" si="448"/>
        <v/>
      </c>
      <c r="U1472" s="36" t="str">
        <f>IF(Mining_Import!A1472="","",Mining_Import!A1472)</f>
        <v/>
      </c>
      <c r="V1472" s="22" t="str">
        <f t="shared" si="456"/>
        <v/>
      </c>
      <c r="W1472" s="127" t="str">
        <f t="shared" si="457"/>
        <v/>
      </c>
      <c r="X1472" s="127" t="str">
        <f t="shared" si="458"/>
        <v/>
      </c>
      <c r="Y1472" s="127" t="str">
        <f t="shared" si="459"/>
        <v/>
      </c>
      <c r="Z1472" s="36" t="str">
        <f>IF(Mining_Import!B1472="","",Mining_Import!B1472)</f>
        <v/>
      </c>
      <c r="AA1472" s="184" t="str">
        <f>IF(Mining_Import!$C1472="","",Mining_Import!$C1472)</f>
        <v/>
      </c>
      <c r="AB1472" s="122" t="str">
        <f t="shared" si="460"/>
        <v/>
      </c>
      <c r="AC1472" s="122" t="str">
        <f>IF($Y1472&gt;Dashboard!$Q$19,$AB1472,"")</f>
        <v/>
      </c>
      <c r="AD1472" s="43" t="str">
        <f t="shared" si="461"/>
        <v/>
      </c>
      <c r="AE1472" s="36" t="str">
        <f>IF(Mining_Import!D1472="","",Mining_Import!D1472)</f>
        <v/>
      </c>
      <c r="AF1472" s="36" t="str">
        <f>IF(Mining_Import!E1472="","",Mining_Import!E1472)</f>
        <v/>
      </c>
      <c r="AG1472" s="36" t="str">
        <f>IF(Mining_Import!F1472="","",Mining_Import!F1472)</f>
        <v/>
      </c>
      <c r="AH1472" s="36" t="str">
        <f>IF(Mining_Import!G1472="","",Mining_Import!G1472)</f>
        <v/>
      </c>
      <c r="AI1472" s="36" t="str">
        <f>IF(Mining_Import!H1472="","",Mining_Import!H1472)</f>
        <v/>
      </c>
      <c r="AJ1472" s="36" t="str">
        <f>IF(Mining_Import!I1472="","",Mining_Import!I1472)</f>
        <v/>
      </c>
      <c r="BY1472" s="120" t="str">
        <f t="shared" si="449"/>
        <v/>
      </c>
      <c r="BZ1472" s="184" t="str">
        <f t="shared" si="462"/>
        <v/>
      </c>
      <c r="CA1472" s="37" t="str">
        <f>IFERROR(VLOOKUP($BY1472,Account_Value!$C$2:$F$2500,4,0),"")</f>
        <v/>
      </c>
      <c r="CB1472" s="43" t="str">
        <f t="shared" si="450"/>
        <v/>
      </c>
      <c r="CC1472" s="122" t="str">
        <f>IF($BZ1472="","",SUM($BZ$2:$BZ1472))</f>
        <v/>
      </c>
      <c r="CD1472" s="43" t="str">
        <f>IF($BZ1472="","",$BU$19*(SUM($BZ$2:$BZ1472)))</f>
        <v/>
      </c>
    </row>
    <row r="1473" spans="1:82">
      <c r="A1473" s="4" t="str">
        <f t="shared" si="451"/>
        <v/>
      </c>
      <c r="B1473" s="21" t="str">
        <f>IF(Investments_Import!A1473="","",Investments_Import!A1473)</f>
        <v/>
      </c>
      <c r="C1473" s="22" t="str">
        <f t="shared" si="444"/>
        <v/>
      </c>
      <c r="D1473" s="51" t="str">
        <f t="shared" si="452"/>
        <v/>
      </c>
      <c r="E1473" s="3" t="str">
        <f>IF(Investments_Import!B1473="","",Investments_Import!B1473)</f>
        <v/>
      </c>
      <c r="F1473" s="54" t="str">
        <f t="shared" si="453"/>
        <v xml:space="preserve"> </v>
      </c>
      <c r="G1473" s="54" t="str">
        <f>IF($B1473="","",COUNTIF($F$2:$F1473,$F1473))</f>
        <v/>
      </c>
      <c r="H1473" s="53" t="str">
        <f t="shared" si="454"/>
        <v xml:space="preserve">  </v>
      </c>
      <c r="I1473" s="3" t="str">
        <f>IF(Investments_Import!C1473="","",Investments_Import!C1473)</f>
        <v/>
      </c>
      <c r="J1473" s="108" t="str">
        <f>IF(Investments_Import!D1473="","",Investments_Import!D1473)</f>
        <v/>
      </c>
      <c r="K1473" s="108" t="str">
        <f t="shared" si="455"/>
        <v/>
      </c>
      <c r="L1473" s="47" t="str">
        <f>IF(Investments_Import!E1473="","",Investments_Import!E1473)</f>
        <v/>
      </c>
      <c r="M1473" s="47" t="str">
        <f t="shared" si="445"/>
        <v/>
      </c>
      <c r="N1473" s="31" t="str">
        <f>IF(Investments_Import!F1473="","",Investments_Import!F1473)</f>
        <v/>
      </c>
      <c r="O1473" s="31" t="str">
        <f t="shared" si="446"/>
        <v/>
      </c>
      <c r="P1473" s="3" t="str">
        <f>IF(Investments_Import!G1473="","",Investments_Import!G1473)</f>
        <v/>
      </c>
      <c r="Q1473" s="3" t="str">
        <f>IF(Investments_Import!H1473="","",Investments_Import!H1473)</f>
        <v/>
      </c>
      <c r="R1473" s="37" t="str">
        <f t="shared" si="447"/>
        <v/>
      </c>
      <c r="S1473" s="37" t="str">
        <f t="shared" si="448"/>
        <v/>
      </c>
      <c r="U1473" s="36" t="str">
        <f>IF(Mining_Import!A1473="","",Mining_Import!A1473)</f>
        <v/>
      </c>
      <c r="V1473" s="22" t="str">
        <f t="shared" si="456"/>
        <v/>
      </c>
      <c r="W1473" s="127" t="str">
        <f t="shared" si="457"/>
        <v/>
      </c>
      <c r="X1473" s="127" t="str">
        <f t="shared" si="458"/>
        <v/>
      </c>
      <c r="Y1473" s="127" t="str">
        <f t="shared" si="459"/>
        <v/>
      </c>
      <c r="Z1473" s="36" t="str">
        <f>IF(Mining_Import!B1473="","",Mining_Import!B1473)</f>
        <v/>
      </c>
      <c r="AA1473" s="184" t="str">
        <f>IF(Mining_Import!$C1473="","",Mining_Import!$C1473)</f>
        <v/>
      </c>
      <c r="AB1473" s="122" t="str">
        <f t="shared" si="460"/>
        <v/>
      </c>
      <c r="AC1473" s="122" t="str">
        <f>IF($Y1473&gt;Dashboard!$Q$19,$AB1473,"")</f>
        <v/>
      </c>
      <c r="AD1473" s="43" t="str">
        <f t="shared" si="461"/>
        <v/>
      </c>
      <c r="AE1473" s="36" t="str">
        <f>IF(Mining_Import!D1473="","",Mining_Import!D1473)</f>
        <v/>
      </c>
      <c r="AF1473" s="36" t="str">
        <f>IF(Mining_Import!E1473="","",Mining_Import!E1473)</f>
        <v/>
      </c>
      <c r="AG1473" s="36" t="str">
        <f>IF(Mining_Import!F1473="","",Mining_Import!F1473)</f>
        <v/>
      </c>
      <c r="AH1473" s="36" t="str">
        <f>IF(Mining_Import!G1473="","",Mining_Import!G1473)</f>
        <v/>
      </c>
      <c r="AI1473" s="36" t="str">
        <f>IF(Mining_Import!H1473="","",Mining_Import!H1473)</f>
        <v/>
      </c>
      <c r="AJ1473" s="36" t="str">
        <f>IF(Mining_Import!I1473="","",Mining_Import!I1473)</f>
        <v/>
      </c>
      <c r="BY1473" s="120" t="str">
        <f t="shared" si="449"/>
        <v/>
      </c>
      <c r="BZ1473" s="184" t="str">
        <f t="shared" si="462"/>
        <v/>
      </c>
      <c r="CA1473" s="37" t="str">
        <f>IFERROR(VLOOKUP($BY1473,Account_Value!$C$2:$F$2500,4,0),"")</f>
        <v/>
      </c>
      <c r="CB1473" s="43" t="str">
        <f t="shared" si="450"/>
        <v/>
      </c>
      <c r="CC1473" s="122" t="str">
        <f>IF($BZ1473="","",SUM($BZ$2:$BZ1473))</f>
        <v/>
      </c>
      <c r="CD1473" s="43" t="str">
        <f>IF($BZ1473="","",$BU$19*(SUM($BZ$2:$BZ1473)))</f>
        <v/>
      </c>
    </row>
    <row r="1474" spans="1:82">
      <c r="A1474" s="4" t="str">
        <f t="shared" si="451"/>
        <v/>
      </c>
      <c r="B1474" s="21" t="str">
        <f>IF(Investments_Import!A1474="","",Investments_Import!A1474)</f>
        <v/>
      </c>
      <c r="C1474" s="22" t="str">
        <f t="shared" ref="C1474:C1537" si="463">IF(B1474="","",B1474*1)</f>
        <v/>
      </c>
      <c r="D1474" s="51" t="str">
        <f t="shared" si="452"/>
        <v/>
      </c>
      <c r="E1474" s="3" t="str">
        <f>IF(Investments_Import!B1474="","",Investments_Import!B1474)</f>
        <v/>
      </c>
      <c r="F1474" s="54" t="str">
        <f t="shared" si="453"/>
        <v xml:space="preserve"> </v>
      </c>
      <c r="G1474" s="54" t="str">
        <f>IF($B1474="","",COUNTIF($F$2:$F1474,$F1474))</f>
        <v/>
      </c>
      <c r="H1474" s="53" t="str">
        <f t="shared" si="454"/>
        <v xml:space="preserve">  </v>
      </c>
      <c r="I1474" s="3" t="str">
        <f>IF(Investments_Import!C1474="","",Investments_Import!C1474)</f>
        <v/>
      </c>
      <c r="J1474" s="108" t="str">
        <f>IF(Investments_Import!D1474="","",Investments_Import!D1474)</f>
        <v/>
      </c>
      <c r="K1474" s="108" t="str">
        <f t="shared" si="455"/>
        <v/>
      </c>
      <c r="L1474" s="47" t="str">
        <f>IF(Investments_Import!E1474="","",Investments_Import!E1474)</f>
        <v/>
      </c>
      <c r="M1474" s="47" t="str">
        <f t="shared" ref="M1474:M1537" si="464">IF($L1474="","",$L1474*1)</f>
        <v/>
      </c>
      <c r="N1474" s="31" t="str">
        <f>IF(Investments_Import!F1474="","",Investments_Import!F1474)</f>
        <v/>
      </c>
      <c r="O1474" s="31" t="str">
        <f t="shared" ref="O1474:O1537" si="465">IF($N1474="","",$N1474*1)</f>
        <v/>
      </c>
      <c r="P1474" s="3" t="str">
        <f>IF(Investments_Import!G1474="","",Investments_Import!G1474)</f>
        <v/>
      </c>
      <c r="Q1474" s="3" t="str">
        <f>IF(Investments_Import!H1474="","",Investments_Import!H1474)</f>
        <v/>
      </c>
      <c r="R1474" s="37" t="str">
        <f t="shared" ref="R1474:R1537" si="466">IF($Q1474="","",IF($Q1474="USD",$P1474,$P1474*$J1474))</f>
        <v/>
      </c>
      <c r="S1474" s="37" t="str">
        <f t="shared" ref="S1474:S1537" si="467">IF($R1474="","",$R1474*1)</f>
        <v/>
      </c>
      <c r="U1474" s="36" t="str">
        <f>IF(Mining_Import!A1474="","",Mining_Import!A1474)</f>
        <v/>
      </c>
      <c r="V1474" s="22" t="str">
        <f t="shared" si="456"/>
        <v/>
      </c>
      <c r="W1474" s="127" t="str">
        <f t="shared" si="457"/>
        <v/>
      </c>
      <c r="X1474" s="127" t="str">
        <f t="shared" si="458"/>
        <v/>
      </c>
      <c r="Y1474" s="127" t="str">
        <f t="shared" si="459"/>
        <v/>
      </c>
      <c r="Z1474" s="36" t="str">
        <f>IF(Mining_Import!B1474="","",Mining_Import!B1474)</f>
        <v/>
      </c>
      <c r="AA1474" s="184" t="str">
        <f>IF(Mining_Import!$C1474="","",Mining_Import!$C1474)</f>
        <v/>
      </c>
      <c r="AB1474" s="122" t="str">
        <f t="shared" si="460"/>
        <v/>
      </c>
      <c r="AC1474" s="122" t="str">
        <f>IF($Y1474&gt;Dashboard!$Q$19,$AB1474,"")</f>
        <v/>
      </c>
      <c r="AD1474" s="43" t="str">
        <f t="shared" si="461"/>
        <v/>
      </c>
      <c r="AE1474" s="36" t="str">
        <f>IF(Mining_Import!D1474="","",Mining_Import!D1474)</f>
        <v/>
      </c>
      <c r="AF1474" s="36" t="str">
        <f>IF(Mining_Import!E1474="","",Mining_Import!E1474)</f>
        <v/>
      </c>
      <c r="AG1474" s="36" t="str">
        <f>IF(Mining_Import!F1474="","",Mining_Import!F1474)</f>
        <v/>
      </c>
      <c r="AH1474" s="36" t="str">
        <f>IF(Mining_Import!G1474="","",Mining_Import!G1474)</f>
        <v/>
      </c>
      <c r="AI1474" s="36" t="str">
        <f>IF(Mining_Import!H1474="","",Mining_Import!H1474)</f>
        <v/>
      </c>
      <c r="AJ1474" s="36" t="str">
        <f>IF(Mining_Import!I1474="","",Mining_Import!I1474)</f>
        <v/>
      </c>
      <c r="BY1474" s="120" t="str">
        <f t="shared" ref="BY1474:BY1537" si="468">Y1474</f>
        <v/>
      </c>
      <c r="BZ1474" s="184" t="str">
        <f t="shared" si="462"/>
        <v/>
      </c>
      <c r="CA1474" s="37" t="str">
        <f>IFERROR(VLOOKUP($BY1474,Account_Value!$C$2:$F$2500,4,0),"")</f>
        <v/>
      </c>
      <c r="CB1474" s="43" t="str">
        <f t="shared" ref="CB1474:CB1537" si="469">IF(BZ1474="","",BZ1474*CA1474)</f>
        <v/>
      </c>
      <c r="CC1474" s="122" t="str">
        <f>IF($BZ1474="","",SUM($BZ$2:$BZ1474))</f>
        <v/>
      </c>
      <c r="CD1474" s="43" t="str">
        <f>IF($BZ1474="","",$BU$19*(SUM($BZ$2:$BZ1474)))</f>
        <v/>
      </c>
    </row>
    <row r="1475" spans="1:82">
      <c r="A1475" s="4" t="str">
        <f t="shared" ref="A1475:A1538" si="470">IF($B1475="","",$A1474+1)</f>
        <v/>
      </c>
      <c r="B1475" s="21" t="str">
        <f>IF(Investments_Import!A1475="","",Investments_Import!A1475)</f>
        <v/>
      </c>
      <c r="C1475" s="22" t="str">
        <f t="shared" si="463"/>
        <v/>
      </c>
      <c r="D1475" s="51" t="str">
        <f t="shared" ref="D1475:D1538" si="471">$C1475</f>
        <v/>
      </c>
      <c r="E1475" s="3" t="str">
        <f>IF(Investments_Import!B1475="","",Investments_Import!B1475)</f>
        <v/>
      </c>
      <c r="F1475" s="54" t="str">
        <f t="shared" ref="F1475:F1538" si="472">CONCATENATE(TEXT($D1475,"dd-mmm-yyyy")," ",$E1475)</f>
        <v xml:space="preserve"> </v>
      </c>
      <c r="G1475" s="54" t="str">
        <f>IF($B1475="","",COUNTIF($F$2:$F1475,$F1475))</f>
        <v/>
      </c>
      <c r="H1475" s="53" t="str">
        <f t="shared" ref="H1475:H1538" si="473">CONCATENATE(TEXT($D1475,"dd-mmm-yyyy")," ",$E1475," ",$G1475)</f>
        <v xml:space="preserve">  </v>
      </c>
      <c r="I1475" s="3" t="str">
        <f>IF(Investments_Import!C1475="","",Investments_Import!C1475)</f>
        <v/>
      </c>
      <c r="J1475" s="108" t="str">
        <f>IF(Investments_Import!D1475="","",Investments_Import!D1475)</f>
        <v/>
      </c>
      <c r="K1475" s="108" t="str">
        <f t="shared" ref="K1475:K1538" si="474">IF($B1475="","",$J1475*1)</f>
        <v/>
      </c>
      <c r="L1475" s="47" t="str">
        <f>IF(Investments_Import!E1475="","",Investments_Import!E1475)</f>
        <v/>
      </c>
      <c r="M1475" s="47" t="str">
        <f t="shared" si="464"/>
        <v/>
      </c>
      <c r="N1475" s="31" t="str">
        <f>IF(Investments_Import!F1475="","",Investments_Import!F1475)</f>
        <v/>
      </c>
      <c r="O1475" s="31" t="str">
        <f t="shared" si="465"/>
        <v/>
      </c>
      <c r="P1475" s="3" t="str">
        <f>IF(Investments_Import!G1475="","",Investments_Import!G1475)</f>
        <v/>
      </c>
      <c r="Q1475" s="3" t="str">
        <f>IF(Investments_Import!H1475="","",Investments_Import!H1475)</f>
        <v/>
      </c>
      <c r="R1475" s="37" t="str">
        <f t="shared" si="466"/>
        <v/>
      </c>
      <c r="S1475" s="37" t="str">
        <f t="shared" si="467"/>
        <v/>
      </c>
      <c r="U1475" s="36" t="str">
        <f>IF(Mining_Import!A1475="","",Mining_Import!A1475)</f>
        <v/>
      </c>
      <c r="V1475" s="22" t="str">
        <f t="shared" ref="V1475:V1538" si="475">IF(U1475="","",U1475*1)</f>
        <v/>
      </c>
      <c r="W1475" s="127" t="str">
        <f t="shared" ref="W1475:W1538" si="476">V1475</f>
        <v/>
      </c>
      <c r="X1475" s="127" t="str">
        <f t="shared" ref="X1475:X1538" si="477">IFERROR(INT($W1475),"")</f>
        <v/>
      </c>
      <c r="Y1475" s="127" t="str">
        <f t="shared" ref="Y1475:Y1538" si="478">$X1475</f>
        <v/>
      </c>
      <c r="Z1475" s="36" t="str">
        <f>IF(Mining_Import!B1475="","",Mining_Import!B1475)</f>
        <v/>
      </c>
      <c r="AA1475" s="184" t="str">
        <f>IF(Mining_Import!$C1475="","",Mining_Import!$C1475)</f>
        <v/>
      </c>
      <c r="AB1475" s="122" t="str">
        <f t="shared" ref="AB1475:AB1538" si="479">IFERROR($AA1475*1,"")</f>
        <v/>
      </c>
      <c r="AC1475" s="122" t="str">
        <f>IF($Y1475&gt;Dashboard!$Q$19,$AB1475,"")</f>
        <v/>
      </c>
      <c r="AD1475" s="43" t="str">
        <f t="shared" ref="AD1475:AD1538" si="480">IFERROR($AB1475*$BU$19,"")</f>
        <v/>
      </c>
      <c r="AE1475" s="36" t="str">
        <f>IF(Mining_Import!D1475="","",Mining_Import!D1475)</f>
        <v/>
      </c>
      <c r="AF1475" s="36" t="str">
        <f>IF(Mining_Import!E1475="","",Mining_Import!E1475)</f>
        <v/>
      </c>
      <c r="AG1475" s="36" t="str">
        <f>IF(Mining_Import!F1475="","",Mining_Import!F1475)</f>
        <v/>
      </c>
      <c r="AH1475" s="36" t="str">
        <f>IF(Mining_Import!G1475="","",Mining_Import!G1475)</f>
        <v/>
      </c>
      <c r="AI1475" s="36" t="str">
        <f>IF(Mining_Import!H1475="","",Mining_Import!H1475)</f>
        <v/>
      </c>
      <c r="AJ1475" s="36" t="str">
        <f>IF(Mining_Import!I1475="","",Mining_Import!I1475)</f>
        <v/>
      </c>
      <c r="BY1475" s="120" t="str">
        <f t="shared" si="468"/>
        <v/>
      </c>
      <c r="BZ1475" s="184" t="str">
        <f t="shared" ref="BZ1475:BZ1538" si="481">AB1475</f>
        <v/>
      </c>
      <c r="CA1475" s="37" t="str">
        <f>IFERROR(VLOOKUP($BY1475,Account_Value!$C$2:$F$2500,4,0),"")</f>
        <v/>
      </c>
      <c r="CB1475" s="43" t="str">
        <f t="shared" si="469"/>
        <v/>
      </c>
      <c r="CC1475" s="122" t="str">
        <f>IF($BZ1475="","",SUM($BZ$2:$BZ1475))</f>
        <v/>
      </c>
      <c r="CD1475" s="43" t="str">
        <f>IF($BZ1475="","",$BU$19*(SUM($BZ$2:$BZ1475)))</f>
        <v/>
      </c>
    </row>
    <row r="1476" spans="1:82">
      <c r="A1476" s="4" t="str">
        <f t="shared" si="470"/>
        <v/>
      </c>
      <c r="B1476" s="21" t="str">
        <f>IF(Investments_Import!A1476="","",Investments_Import!A1476)</f>
        <v/>
      </c>
      <c r="C1476" s="22" t="str">
        <f t="shared" si="463"/>
        <v/>
      </c>
      <c r="D1476" s="51" t="str">
        <f t="shared" si="471"/>
        <v/>
      </c>
      <c r="E1476" s="3" t="str">
        <f>IF(Investments_Import!B1476="","",Investments_Import!B1476)</f>
        <v/>
      </c>
      <c r="F1476" s="54" t="str">
        <f t="shared" si="472"/>
        <v xml:space="preserve"> </v>
      </c>
      <c r="G1476" s="54" t="str">
        <f>IF($B1476="","",COUNTIF($F$2:$F1476,$F1476))</f>
        <v/>
      </c>
      <c r="H1476" s="53" t="str">
        <f t="shared" si="473"/>
        <v xml:space="preserve">  </v>
      </c>
      <c r="I1476" s="3" t="str">
        <f>IF(Investments_Import!C1476="","",Investments_Import!C1476)</f>
        <v/>
      </c>
      <c r="J1476" s="108" t="str">
        <f>IF(Investments_Import!D1476="","",Investments_Import!D1476)</f>
        <v/>
      </c>
      <c r="K1476" s="108" t="str">
        <f t="shared" si="474"/>
        <v/>
      </c>
      <c r="L1476" s="47" t="str">
        <f>IF(Investments_Import!E1476="","",Investments_Import!E1476)</f>
        <v/>
      </c>
      <c r="M1476" s="47" t="str">
        <f t="shared" si="464"/>
        <v/>
      </c>
      <c r="N1476" s="31" t="str">
        <f>IF(Investments_Import!F1476="","",Investments_Import!F1476)</f>
        <v/>
      </c>
      <c r="O1476" s="31" t="str">
        <f t="shared" si="465"/>
        <v/>
      </c>
      <c r="P1476" s="3" t="str">
        <f>IF(Investments_Import!G1476="","",Investments_Import!G1476)</f>
        <v/>
      </c>
      <c r="Q1476" s="3" t="str">
        <f>IF(Investments_Import!H1476="","",Investments_Import!H1476)</f>
        <v/>
      </c>
      <c r="R1476" s="37" t="str">
        <f t="shared" si="466"/>
        <v/>
      </c>
      <c r="S1476" s="37" t="str">
        <f t="shared" si="467"/>
        <v/>
      </c>
      <c r="U1476" s="36" t="str">
        <f>IF(Mining_Import!A1476="","",Mining_Import!A1476)</f>
        <v/>
      </c>
      <c r="V1476" s="22" t="str">
        <f t="shared" si="475"/>
        <v/>
      </c>
      <c r="W1476" s="127" t="str">
        <f t="shared" si="476"/>
        <v/>
      </c>
      <c r="X1476" s="127" t="str">
        <f t="shared" si="477"/>
        <v/>
      </c>
      <c r="Y1476" s="127" t="str">
        <f t="shared" si="478"/>
        <v/>
      </c>
      <c r="Z1476" s="36" t="str">
        <f>IF(Mining_Import!B1476="","",Mining_Import!B1476)</f>
        <v/>
      </c>
      <c r="AA1476" s="184" t="str">
        <f>IF(Mining_Import!$C1476="","",Mining_Import!$C1476)</f>
        <v/>
      </c>
      <c r="AB1476" s="122" t="str">
        <f t="shared" si="479"/>
        <v/>
      </c>
      <c r="AC1476" s="122" t="str">
        <f>IF($Y1476&gt;Dashboard!$Q$19,$AB1476,"")</f>
        <v/>
      </c>
      <c r="AD1476" s="43" t="str">
        <f t="shared" si="480"/>
        <v/>
      </c>
      <c r="AE1476" s="36" t="str">
        <f>IF(Mining_Import!D1476="","",Mining_Import!D1476)</f>
        <v/>
      </c>
      <c r="AF1476" s="36" t="str">
        <f>IF(Mining_Import!E1476="","",Mining_Import!E1476)</f>
        <v/>
      </c>
      <c r="AG1476" s="36" t="str">
        <f>IF(Mining_Import!F1476="","",Mining_Import!F1476)</f>
        <v/>
      </c>
      <c r="AH1476" s="36" t="str">
        <f>IF(Mining_Import!G1476="","",Mining_Import!G1476)</f>
        <v/>
      </c>
      <c r="AI1476" s="36" t="str">
        <f>IF(Mining_Import!H1476="","",Mining_Import!H1476)</f>
        <v/>
      </c>
      <c r="AJ1476" s="36" t="str">
        <f>IF(Mining_Import!I1476="","",Mining_Import!I1476)</f>
        <v/>
      </c>
      <c r="BY1476" s="120" t="str">
        <f t="shared" si="468"/>
        <v/>
      </c>
      <c r="BZ1476" s="184" t="str">
        <f t="shared" si="481"/>
        <v/>
      </c>
      <c r="CA1476" s="37" t="str">
        <f>IFERROR(VLOOKUP($BY1476,Account_Value!$C$2:$F$2500,4,0),"")</f>
        <v/>
      </c>
      <c r="CB1476" s="43" t="str">
        <f t="shared" si="469"/>
        <v/>
      </c>
      <c r="CC1476" s="122" t="str">
        <f>IF($BZ1476="","",SUM($BZ$2:$BZ1476))</f>
        <v/>
      </c>
      <c r="CD1476" s="43" t="str">
        <f>IF($BZ1476="","",$BU$19*(SUM($BZ$2:$BZ1476)))</f>
        <v/>
      </c>
    </row>
    <row r="1477" spans="1:82">
      <c r="A1477" s="4" t="str">
        <f t="shared" si="470"/>
        <v/>
      </c>
      <c r="B1477" s="21" t="str">
        <f>IF(Investments_Import!A1477="","",Investments_Import!A1477)</f>
        <v/>
      </c>
      <c r="C1477" s="22" t="str">
        <f t="shared" si="463"/>
        <v/>
      </c>
      <c r="D1477" s="51" t="str">
        <f t="shared" si="471"/>
        <v/>
      </c>
      <c r="E1477" s="3" t="str">
        <f>IF(Investments_Import!B1477="","",Investments_Import!B1477)</f>
        <v/>
      </c>
      <c r="F1477" s="54" t="str">
        <f t="shared" si="472"/>
        <v xml:space="preserve"> </v>
      </c>
      <c r="G1477" s="54" t="str">
        <f>IF($B1477="","",COUNTIF($F$2:$F1477,$F1477))</f>
        <v/>
      </c>
      <c r="H1477" s="53" t="str">
        <f t="shared" si="473"/>
        <v xml:space="preserve">  </v>
      </c>
      <c r="I1477" s="3" t="str">
        <f>IF(Investments_Import!C1477="","",Investments_Import!C1477)</f>
        <v/>
      </c>
      <c r="J1477" s="108" t="str">
        <f>IF(Investments_Import!D1477="","",Investments_Import!D1477)</f>
        <v/>
      </c>
      <c r="K1477" s="108" t="str">
        <f t="shared" si="474"/>
        <v/>
      </c>
      <c r="L1477" s="47" t="str">
        <f>IF(Investments_Import!E1477="","",Investments_Import!E1477)</f>
        <v/>
      </c>
      <c r="M1477" s="47" t="str">
        <f t="shared" si="464"/>
        <v/>
      </c>
      <c r="N1477" s="31" t="str">
        <f>IF(Investments_Import!F1477="","",Investments_Import!F1477)</f>
        <v/>
      </c>
      <c r="O1477" s="31" t="str">
        <f t="shared" si="465"/>
        <v/>
      </c>
      <c r="P1477" s="3" t="str">
        <f>IF(Investments_Import!G1477="","",Investments_Import!G1477)</f>
        <v/>
      </c>
      <c r="Q1477" s="3" t="str">
        <f>IF(Investments_Import!H1477="","",Investments_Import!H1477)</f>
        <v/>
      </c>
      <c r="R1477" s="37" t="str">
        <f t="shared" si="466"/>
        <v/>
      </c>
      <c r="S1477" s="37" t="str">
        <f t="shared" si="467"/>
        <v/>
      </c>
      <c r="U1477" s="36" t="str">
        <f>IF(Mining_Import!A1477="","",Mining_Import!A1477)</f>
        <v/>
      </c>
      <c r="V1477" s="22" t="str">
        <f t="shared" si="475"/>
        <v/>
      </c>
      <c r="W1477" s="127" t="str">
        <f t="shared" si="476"/>
        <v/>
      </c>
      <c r="X1477" s="127" t="str">
        <f t="shared" si="477"/>
        <v/>
      </c>
      <c r="Y1477" s="127" t="str">
        <f t="shared" si="478"/>
        <v/>
      </c>
      <c r="Z1477" s="36" t="str">
        <f>IF(Mining_Import!B1477="","",Mining_Import!B1477)</f>
        <v/>
      </c>
      <c r="AA1477" s="184" t="str">
        <f>IF(Mining_Import!$C1477="","",Mining_Import!$C1477)</f>
        <v/>
      </c>
      <c r="AB1477" s="122" t="str">
        <f t="shared" si="479"/>
        <v/>
      </c>
      <c r="AC1477" s="122" t="str">
        <f>IF($Y1477&gt;Dashboard!$Q$19,$AB1477,"")</f>
        <v/>
      </c>
      <c r="AD1477" s="43" t="str">
        <f t="shared" si="480"/>
        <v/>
      </c>
      <c r="AE1477" s="36" t="str">
        <f>IF(Mining_Import!D1477="","",Mining_Import!D1477)</f>
        <v/>
      </c>
      <c r="AF1477" s="36" t="str">
        <f>IF(Mining_Import!E1477="","",Mining_Import!E1477)</f>
        <v/>
      </c>
      <c r="AG1477" s="36" t="str">
        <f>IF(Mining_Import!F1477="","",Mining_Import!F1477)</f>
        <v/>
      </c>
      <c r="AH1477" s="36" t="str">
        <f>IF(Mining_Import!G1477="","",Mining_Import!G1477)</f>
        <v/>
      </c>
      <c r="AI1477" s="36" t="str">
        <f>IF(Mining_Import!H1477="","",Mining_Import!H1477)</f>
        <v/>
      </c>
      <c r="AJ1477" s="36" t="str">
        <f>IF(Mining_Import!I1477="","",Mining_Import!I1477)</f>
        <v/>
      </c>
      <c r="BY1477" s="120" t="str">
        <f t="shared" si="468"/>
        <v/>
      </c>
      <c r="BZ1477" s="184" t="str">
        <f t="shared" si="481"/>
        <v/>
      </c>
      <c r="CA1477" s="37" t="str">
        <f>IFERROR(VLOOKUP($BY1477,Account_Value!$C$2:$F$2500,4,0),"")</f>
        <v/>
      </c>
      <c r="CB1477" s="43" t="str">
        <f t="shared" si="469"/>
        <v/>
      </c>
      <c r="CC1477" s="122" t="str">
        <f>IF($BZ1477="","",SUM($BZ$2:$BZ1477))</f>
        <v/>
      </c>
      <c r="CD1477" s="43" t="str">
        <f>IF($BZ1477="","",$BU$19*(SUM($BZ$2:$BZ1477)))</f>
        <v/>
      </c>
    </row>
    <row r="1478" spans="1:82">
      <c r="A1478" s="4" t="str">
        <f t="shared" si="470"/>
        <v/>
      </c>
      <c r="B1478" s="21" t="str">
        <f>IF(Investments_Import!A1478="","",Investments_Import!A1478)</f>
        <v/>
      </c>
      <c r="C1478" s="22" t="str">
        <f t="shared" si="463"/>
        <v/>
      </c>
      <c r="D1478" s="51" t="str">
        <f t="shared" si="471"/>
        <v/>
      </c>
      <c r="E1478" s="3" t="str">
        <f>IF(Investments_Import!B1478="","",Investments_Import!B1478)</f>
        <v/>
      </c>
      <c r="F1478" s="54" t="str">
        <f t="shared" si="472"/>
        <v xml:space="preserve"> </v>
      </c>
      <c r="G1478" s="54" t="str">
        <f>IF($B1478="","",COUNTIF($F$2:$F1478,$F1478))</f>
        <v/>
      </c>
      <c r="H1478" s="53" t="str">
        <f t="shared" si="473"/>
        <v xml:space="preserve">  </v>
      </c>
      <c r="I1478" s="3" t="str">
        <f>IF(Investments_Import!C1478="","",Investments_Import!C1478)</f>
        <v/>
      </c>
      <c r="J1478" s="108" t="str">
        <f>IF(Investments_Import!D1478="","",Investments_Import!D1478)</f>
        <v/>
      </c>
      <c r="K1478" s="108" t="str">
        <f t="shared" si="474"/>
        <v/>
      </c>
      <c r="L1478" s="47" t="str">
        <f>IF(Investments_Import!E1478="","",Investments_Import!E1478)</f>
        <v/>
      </c>
      <c r="M1478" s="47" t="str">
        <f t="shared" si="464"/>
        <v/>
      </c>
      <c r="N1478" s="31" t="str">
        <f>IF(Investments_Import!F1478="","",Investments_Import!F1478)</f>
        <v/>
      </c>
      <c r="O1478" s="31" t="str">
        <f t="shared" si="465"/>
        <v/>
      </c>
      <c r="P1478" s="3" t="str">
        <f>IF(Investments_Import!G1478="","",Investments_Import!G1478)</f>
        <v/>
      </c>
      <c r="Q1478" s="3" t="str">
        <f>IF(Investments_Import!H1478="","",Investments_Import!H1478)</f>
        <v/>
      </c>
      <c r="R1478" s="37" t="str">
        <f t="shared" si="466"/>
        <v/>
      </c>
      <c r="S1478" s="37" t="str">
        <f t="shared" si="467"/>
        <v/>
      </c>
      <c r="U1478" s="36" t="str">
        <f>IF(Mining_Import!A1478="","",Mining_Import!A1478)</f>
        <v/>
      </c>
      <c r="V1478" s="22" t="str">
        <f t="shared" si="475"/>
        <v/>
      </c>
      <c r="W1478" s="127" t="str">
        <f t="shared" si="476"/>
        <v/>
      </c>
      <c r="X1478" s="127" t="str">
        <f t="shared" si="477"/>
        <v/>
      </c>
      <c r="Y1478" s="127" t="str">
        <f t="shared" si="478"/>
        <v/>
      </c>
      <c r="Z1478" s="36" t="str">
        <f>IF(Mining_Import!B1478="","",Mining_Import!B1478)</f>
        <v/>
      </c>
      <c r="AA1478" s="184" t="str">
        <f>IF(Mining_Import!$C1478="","",Mining_Import!$C1478)</f>
        <v/>
      </c>
      <c r="AB1478" s="122" t="str">
        <f t="shared" si="479"/>
        <v/>
      </c>
      <c r="AC1478" s="122" t="str">
        <f>IF($Y1478&gt;Dashboard!$Q$19,$AB1478,"")</f>
        <v/>
      </c>
      <c r="AD1478" s="43" t="str">
        <f t="shared" si="480"/>
        <v/>
      </c>
      <c r="AE1478" s="36" t="str">
        <f>IF(Mining_Import!D1478="","",Mining_Import!D1478)</f>
        <v/>
      </c>
      <c r="AF1478" s="36" t="str">
        <f>IF(Mining_Import!E1478="","",Mining_Import!E1478)</f>
        <v/>
      </c>
      <c r="AG1478" s="36" t="str">
        <f>IF(Mining_Import!F1478="","",Mining_Import!F1478)</f>
        <v/>
      </c>
      <c r="AH1478" s="36" t="str">
        <f>IF(Mining_Import!G1478="","",Mining_Import!G1478)</f>
        <v/>
      </c>
      <c r="AI1478" s="36" t="str">
        <f>IF(Mining_Import!H1478="","",Mining_Import!H1478)</f>
        <v/>
      </c>
      <c r="AJ1478" s="36" t="str">
        <f>IF(Mining_Import!I1478="","",Mining_Import!I1478)</f>
        <v/>
      </c>
      <c r="BY1478" s="120" t="str">
        <f t="shared" si="468"/>
        <v/>
      </c>
      <c r="BZ1478" s="184" t="str">
        <f t="shared" si="481"/>
        <v/>
      </c>
      <c r="CA1478" s="37" t="str">
        <f>IFERROR(VLOOKUP($BY1478,Account_Value!$C$2:$F$2500,4,0),"")</f>
        <v/>
      </c>
      <c r="CB1478" s="43" t="str">
        <f t="shared" si="469"/>
        <v/>
      </c>
      <c r="CC1478" s="122" t="str">
        <f>IF($BZ1478="","",SUM($BZ$2:$BZ1478))</f>
        <v/>
      </c>
      <c r="CD1478" s="43" t="str">
        <f>IF($BZ1478="","",$BU$19*(SUM($BZ$2:$BZ1478)))</f>
        <v/>
      </c>
    </row>
    <row r="1479" spans="1:82">
      <c r="A1479" s="4" t="str">
        <f t="shared" si="470"/>
        <v/>
      </c>
      <c r="B1479" s="21" t="str">
        <f>IF(Investments_Import!A1479="","",Investments_Import!A1479)</f>
        <v/>
      </c>
      <c r="C1479" s="22" t="str">
        <f t="shared" si="463"/>
        <v/>
      </c>
      <c r="D1479" s="51" t="str">
        <f t="shared" si="471"/>
        <v/>
      </c>
      <c r="E1479" s="3" t="str">
        <f>IF(Investments_Import!B1479="","",Investments_Import!B1479)</f>
        <v/>
      </c>
      <c r="F1479" s="54" t="str">
        <f t="shared" si="472"/>
        <v xml:space="preserve"> </v>
      </c>
      <c r="G1479" s="54" t="str">
        <f>IF($B1479="","",COUNTIF($F$2:$F1479,$F1479))</f>
        <v/>
      </c>
      <c r="H1479" s="53" t="str">
        <f t="shared" si="473"/>
        <v xml:space="preserve">  </v>
      </c>
      <c r="I1479" s="3" t="str">
        <f>IF(Investments_Import!C1479="","",Investments_Import!C1479)</f>
        <v/>
      </c>
      <c r="J1479" s="108" t="str">
        <f>IF(Investments_Import!D1479="","",Investments_Import!D1479)</f>
        <v/>
      </c>
      <c r="K1479" s="108" t="str">
        <f t="shared" si="474"/>
        <v/>
      </c>
      <c r="L1479" s="47" t="str">
        <f>IF(Investments_Import!E1479="","",Investments_Import!E1479)</f>
        <v/>
      </c>
      <c r="M1479" s="47" t="str">
        <f t="shared" si="464"/>
        <v/>
      </c>
      <c r="N1479" s="31" t="str">
        <f>IF(Investments_Import!F1479="","",Investments_Import!F1479)</f>
        <v/>
      </c>
      <c r="O1479" s="31" t="str">
        <f t="shared" si="465"/>
        <v/>
      </c>
      <c r="P1479" s="3" t="str">
        <f>IF(Investments_Import!G1479="","",Investments_Import!G1479)</f>
        <v/>
      </c>
      <c r="Q1479" s="3" t="str">
        <f>IF(Investments_Import!H1479="","",Investments_Import!H1479)</f>
        <v/>
      </c>
      <c r="R1479" s="37" t="str">
        <f t="shared" si="466"/>
        <v/>
      </c>
      <c r="S1479" s="37" t="str">
        <f t="shared" si="467"/>
        <v/>
      </c>
      <c r="U1479" s="36" t="str">
        <f>IF(Mining_Import!A1479="","",Mining_Import!A1479)</f>
        <v/>
      </c>
      <c r="V1479" s="22" t="str">
        <f t="shared" si="475"/>
        <v/>
      </c>
      <c r="W1479" s="127" t="str">
        <f t="shared" si="476"/>
        <v/>
      </c>
      <c r="X1479" s="127" t="str">
        <f t="shared" si="477"/>
        <v/>
      </c>
      <c r="Y1479" s="127" t="str">
        <f t="shared" si="478"/>
        <v/>
      </c>
      <c r="Z1479" s="36" t="str">
        <f>IF(Mining_Import!B1479="","",Mining_Import!B1479)</f>
        <v/>
      </c>
      <c r="AA1479" s="184" t="str">
        <f>IF(Mining_Import!$C1479="","",Mining_Import!$C1479)</f>
        <v/>
      </c>
      <c r="AB1479" s="122" t="str">
        <f t="shared" si="479"/>
        <v/>
      </c>
      <c r="AC1479" s="122" t="str">
        <f>IF($Y1479&gt;Dashboard!$Q$19,$AB1479,"")</f>
        <v/>
      </c>
      <c r="AD1479" s="43" t="str">
        <f t="shared" si="480"/>
        <v/>
      </c>
      <c r="AE1479" s="36" t="str">
        <f>IF(Mining_Import!D1479="","",Mining_Import!D1479)</f>
        <v/>
      </c>
      <c r="AF1479" s="36" t="str">
        <f>IF(Mining_Import!E1479="","",Mining_Import!E1479)</f>
        <v/>
      </c>
      <c r="AG1479" s="36" t="str">
        <f>IF(Mining_Import!F1479="","",Mining_Import!F1479)</f>
        <v/>
      </c>
      <c r="AH1479" s="36" t="str">
        <f>IF(Mining_Import!G1479="","",Mining_Import!G1479)</f>
        <v/>
      </c>
      <c r="AI1479" s="36" t="str">
        <f>IF(Mining_Import!H1479="","",Mining_Import!H1479)</f>
        <v/>
      </c>
      <c r="AJ1479" s="36" t="str">
        <f>IF(Mining_Import!I1479="","",Mining_Import!I1479)</f>
        <v/>
      </c>
      <c r="BY1479" s="120" t="str">
        <f t="shared" si="468"/>
        <v/>
      </c>
      <c r="BZ1479" s="184" t="str">
        <f t="shared" si="481"/>
        <v/>
      </c>
      <c r="CA1479" s="37" t="str">
        <f>IFERROR(VLOOKUP($BY1479,Account_Value!$C$2:$F$2500,4,0),"")</f>
        <v/>
      </c>
      <c r="CB1479" s="43" t="str">
        <f t="shared" si="469"/>
        <v/>
      </c>
      <c r="CC1479" s="122" t="str">
        <f>IF($BZ1479="","",SUM($BZ$2:$BZ1479))</f>
        <v/>
      </c>
      <c r="CD1479" s="43" t="str">
        <f>IF($BZ1479="","",$BU$19*(SUM($BZ$2:$BZ1479)))</f>
        <v/>
      </c>
    </row>
    <row r="1480" spans="1:82">
      <c r="A1480" s="4" t="str">
        <f t="shared" si="470"/>
        <v/>
      </c>
      <c r="B1480" s="21" t="str">
        <f>IF(Investments_Import!A1480="","",Investments_Import!A1480)</f>
        <v/>
      </c>
      <c r="C1480" s="22" t="str">
        <f t="shared" si="463"/>
        <v/>
      </c>
      <c r="D1480" s="51" t="str">
        <f t="shared" si="471"/>
        <v/>
      </c>
      <c r="E1480" s="3" t="str">
        <f>IF(Investments_Import!B1480="","",Investments_Import!B1480)</f>
        <v/>
      </c>
      <c r="F1480" s="54" t="str">
        <f t="shared" si="472"/>
        <v xml:space="preserve"> </v>
      </c>
      <c r="G1480" s="54" t="str">
        <f>IF($B1480="","",COUNTIF($F$2:$F1480,$F1480))</f>
        <v/>
      </c>
      <c r="H1480" s="53" t="str">
        <f t="shared" si="473"/>
        <v xml:space="preserve">  </v>
      </c>
      <c r="I1480" s="3" t="str">
        <f>IF(Investments_Import!C1480="","",Investments_Import!C1480)</f>
        <v/>
      </c>
      <c r="J1480" s="108" t="str">
        <f>IF(Investments_Import!D1480="","",Investments_Import!D1480)</f>
        <v/>
      </c>
      <c r="K1480" s="108" t="str">
        <f t="shared" si="474"/>
        <v/>
      </c>
      <c r="L1480" s="47" t="str">
        <f>IF(Investments_Import!E1480="","",Investments_Import!E1480)</f>
        <v/>
      </c>
      <c r="M1480" s="47" t="str">
        <f t="shared" si="464"/>
        <v/>
      </c>
      <c r="N1480" s="31" t="str">
        <f>IF(Investments_Import!F1480="","",Investments_Import!F1480)</f>
        <v/>
      </c>
      <c r="O1480" s="31" t="str">
        <f t="shared" si="465"/>
        <v/>
      </c>
      <c r="P1480" s="3" t="str">
        <f>IF(Investments_Import!G1480="","",Investments_Import!G1480)</f>
        <v/>
      </c>
      <c r="Q1480" s="3" t="str">
        <f>IF(Investments_Import!H1480="","",Investments_Import!H1480)</f>
        <v/>
      </c>
      <c r="R1480" s="37" t="str">
        <f t="shared" si="466"/>
        <v/>
      </c>
      <c r="S1480" s="37" t="str">
        <f t="shared" si="467"/>
        <v/>
      </c>
      <c r="U1480" s="36" t="str">
        <f>IF(Mining_Import!A1480="","",Mining_Import!A1480)</f>
        <v/>
      </c>
      <c r="V1480" s="22" t="str">
        <f t="shared" si="475"/>
        <v/>
      </c>
      <c r="W1480" s="127" t="str">
        <f t="shared" si="476"/>
        <v/>
      </c>
      <c r="X1480" s="127" t="str">
        <f t="shared" si="477"/>
        <v/>
      </c>
      <c r="Y1480" s="127" t="str">
        <f t="shared" si="478"/>
        <v/>
      </c>
      <c r="Z1480" s="36" t="str">
        <f>IF(Mining_Import!B1480="","",Mining_Import!B1480)</f>
        <v/>
      </c>
      <c r="AA1480" s="184" t="str">
        <f>IF(Mining_Import!$C1480="","",Mining_Import!$C1480)</f>
        <v/>
      </c>
      <c r="AB1480" s="122" t="str">
        <f t="shared" si="479"/>
        <v/>
      </c>
      <c r="AC1480" s="122" t="str">
        <f>IF($Y1480&gt;Dashboard!$Q$19,$AB1480,"")</f>
        <v/>
      </c>
      <c r="AD1480" s="43" t="str">
        <f t="shared" si="480"/>
        <v/>
      </c>
      <c r="AE1480" s="36" t="str">
        <f>IF(Mining_Import!D1480="","",Mining_Import!D1480)</f>
        <v/>
      </c>
      <c r="AF1480" s="36" t="str">
        <f>IF(Mining_Import!E1480="","",Mining_Import!E1480)</f>
        <v/>
      </c>
      <c r="AG1480" s="36" t="str">
        <f>IF(Mining_Import!F1480="","",Mining_Import!F1480)</f>
        <v/>
      </c>
      <c r="AH1480" s="36" t="str">
        <f>IF(Mining_Import!G1480="","",Mining_Import!G1480)</f>
        <v/>
      </c>
      <c r="AI1480" s="36" t="str">
        <f>IF(Mining_Import!H1480="","",Mining_Import!H1480)</f>
        <v/>
      </c>
      <c r="AJ1480" s="36" t="str">
        <f>IF(Mining_Import!I1480="","",Mining_Import!I1480)</f>
        <v/>
      </c>
      <c r="BY1480" s="120" t="str">
        <f t="shared" si="468"/>
        <v/>
      </c>
      <c r="BZ1480" s="184" t="str">
        <f t="shared" si="481"/>
        <v/>
      </c>
      <c r="CA1480" s="37" t="str">
        <f>IFERROR(VLOOKUP($BY1480,Account_Value!$C$2:$F$2500,4,0),"")</f>
        <v/>
      </c>
      <c r="CB1480" s="43" t="str">
        <f t="shared" si="469"/>
        <v/>
      </c>
      <c r="CC1480" s="122" t="str">
        <f>IF($BZ1480="","",SUM($BZ$2:$BZ1480))</f>
        <v/>
      </c>
      <c r="CD1480" s="43" t="str">
        <f>IF($BZ1480="","",$BU$19*(SUM($BZ$2:$BZ1480)))</f>
        <v/>
      </c>
    </row>
    <row r="1481" spans="1:82">
      <c r="A1481" s="4" t="str">
        <f t="shared" si="470"/>
        <v/>
      </c>
      <c r="B1481" s="21" t="str">
        <f>IF(Investments_Import!A1481="","",Investments_Import!A1481)</f>
        <v/>
      </c>
      <c r="C1481" s="22" t="str">
        <f t="shared" si="463"/>
        <v/>
      </c>
      <c r="D1481" s="51" t="str">
        <f t="shared" si="471"/>
        <v/>
      </c>
      <c r="E1481" s="3" t="str">
        <f>IF(Investments_Import!B1481="","",Investments_Import!B1481)</f>
        <v/>
      </c>
      <c r="F1481" s="54" t="str">
        <f t="shared" si="472"/>
        <v xml:space="preserve"> </v>
      </c>
      <c r="G1481" s="54" t="str">
        <f>IF($B1481="","",COUNTIF($F$2:$F1481,$F1481))</f>
        <v/>
      </c>
      <c r="H1481" s="53" t="str">
        <f t="shared" si="473"/>
        <v xml:space="preserve">  </v>
      </c>
      <c r="I1481" s="3" t="str">
        <f>IF(Investments_Import!C1481="","",Investments_Import!C1481)</f>
        <v/>
      </c>
      <c r="J1481" s="108" t="str">
        <f>IF(Investments_Import!D1481="","",Investments_Import!D1481)</f>
        <v/>
      </c>
      <c r="K1481" s="108" t="str">
        <f t="shared" si="474"/>
        <v/>
      </c>
      <c r="L1481" s="47" t="str">
        <f>IF(Investments_Import!E1481="","",Investments_Import!E1481)</f>
        <v/>
      </c>
      <c r="M1481" s="47" t="str">
        <f t="shared" si="464"/>
        <v/>
      </c>
      <c r="N1481" s="31" t="str">
        <f>IF(Investments_Import!F1481="","",Investments_Import!F1481)</f>
        <v/>
      </c>
      <c r="O1481" s="31" t="str">
        <f t="shared" si="465"/>
        <v/>
      </c>
      <c r="P1481" s="3" t="str">
        <f>IF(Investments_Import!G1481="","",Investments_Import!G1481)</f>
        <v/>
      </c>
      <c r="Q1481" s="3" t="str">
        <f>IF(Investments_Import!H1481="","",Investments_Import!H1481)</f>
        <v/>
      </c>
      <c r="R1481" s="37" t="str">
        <f t="shared" si="466"/>
        <v/>
      </c>
      <c r="S1481" s="37" t="str">
        <f t="shared" si="467"/>
        <v/>
      </c>
      <c r="U1481" s="36" t="str">
        <f>IF(Mining_Import!A1481="","",Mining_Import!A1481)</f>
        <v/>
      </c>
      <c r="V1481" s="22" t="str">
        <f t="shared" si="475"/>
        <v/>
      </c>
      <c r="W1481" s="127" t="str">
        <f t="shared" si="476"/>
        <v/>
      </c>
      <c r="X1481" s="127" t="str">
        <f t="shared" si="477"/>
        <v/>
      </c>
      <c r="Y1481" s="127" t="str">
        <f t="shared" si="478"/>
        <v/>
      </c>
      <c r="Z1481" s="36" t="str">
        <f>IF(Mining_Import!B1481="","",Mining_Import!B1481)</f>
        <v/>
      </c>
      <c r="AA1481" s="184" t="str">
        <f>IF(Mining_Import!$C1481="","",Mining_Import!$C1481)</f>
        <v/>
      </c>
      <c r="AB1481" s="122" t="str">
        <f t="shared" si="479"/>
        <v/>
      </c>
      <c r="AC1481" s="122" t="str">
        <f>IF($Y1481&gt;Dashboard!$Q$19,$AB1481,"")</f>
        <v/>
      </c>
      <c r="AD1481" s="43" t="str">
        <f t="shared" si="480"/>
        <v/>
      </c>
      <c r="AE1481" s="36" t="str">
        <f>IF(Mining_Import!D1481="","",Mining_Import!D1481)</f>
        <v/>
      </c>
      <c r="AF1481" s="36" t="str">
        <f>IF(Mining_Import!E1481="","",Mining_Import!E1481)</f>
        <v/>
      </c>
      <c r="AG1481" s="36" t="str">
        <f>IF(Mining_Import!F1481="","",Mining_Import!F1481)</f>
        <v/>
      </c>
      <c r="AH1481" s="36" t="str">
        <f>IF(Mining_Import!G1481="","",Mining_Import!G1481)</f>
        <v/>
      </c>
      <c r="AI1481" s="36" t="str">
        <f>IF(Mining_Import!H1481="","",Mining_Import!H1481)</f>
        <v/>
      </c>
      <c r="AJ1481" s="36" t="str">
        <f>IF(Mining_Import!I1481="","",Mining_Import!I1481)</f>
        <v/>
      </c>
      <c r="BY1481" s="120" t="str">
        <f t="shared" si="468"/>
        <v/>
      </c>
      <c r="BZ1481" s="184" t="str">
        <f t="shared" si="481"/>
        <v/>
      </c>
      <c r="CA1481" s="37" t="str">
        <f>IFERROR(VLOOKUP($BY1481,Account_Value!$C$2:$F$2500,4,0),"")</f>
        <v/>
      </c>
      <c r="CB1481" s="43" t="str">
        <f t="shared" si="469"/>
        <v/>
      </c>
      <c r="CC1481" s="122" t="str">
        <f>IF($BZ1481="","",SUM($BZ$2:$BZ1481))</f>
        <v/>
      </c>
      <c r="CD1481" s="43" t="str">
        <f>IF($BZ1481="","",$BU$19*(SUM($BZ$2:$BZ1481)))</f>
        <v/>
      </c>
    </row>
    <row r="1482" spans="1:82">
      <c r="A1482" s="4" t="str">
        <f t="shared" si="470"/>
        <v/>
      </c>
      <c r="B1482" s="21" t="str">
        <f>IF(Investments_Import!A1482="","",Investments_Import!A1482)</f>
        <v/>
      </c>
      <c r="C1482" s="22" t="str">
        <f t="shared" si="463"/>
        <v/>
      </c>
      <c r="D1482" s="51" t="str">
        <f t="shared" si="471"/>
        <v/>
      </c>
      <c r="E1482" s="3" t="str">
        <f>IF(Investments_Import!B1482="","",Investments_Import!B1482)</f>
        <v/>
      </c>
      <c r="F1482" s="54" t="str">
        <f t="shared" si="472"/>
        <v xml:space="preserve"> </v>
      </c>
      <c r="G1482" s="54" t="str">
        <f>IF($B1482="","",COUNTIF($F$2:$F1482,$F1482))</f>
        <v/>
      </c>
      <c r="H1482" s="53" t="str">
        <f t="shared" si="473"/>
        <v xml:space="preserve">  </v>
      </c>
      <c r="I1482" s="3" t="str">
        <f>IF(Investments_Import!C1482="","",Investments_Import!C1482)</f>
        <v/>
      </c>
      <c r="J1482" s="108" t="str">
        <f>IF(Investments_Import!D1482="","",Investments_Import!D1482)</f>
        <v/>
      </c>
      <c r="K1482" s="108" t="str">
        <f t="shared" si="474"/>
        <v/>
      </c>
      <c r="L1482" s="47" t="str">
        <f>IF(Investments_Import!E1482="","",Investments_Import!E1482)</f>
        <v/>
      </c>
      <c r="M1482" s="47" t="str">
        <f t="shared" si="464"/>
        <v/>
      </c>
      <c r="N1482" s="31" t="str">
        <f>IF(Investments_Import!F1482="","",Investments_Import!F1482)</f>
        <v/>
      </c>
      <c r="O1482" s="31" t="str">
        <f t="shared" si="465"/>
        <v/>
      </c>
      <c r="P1482" s="3" t="str">
        <f>IF(Investments_Import!G1482="","",Investments_Import!G1482)</f>
        <v/>
      </c>
      <c r="Q1482" s="3" t="str">
        <f>IF(Investments_Import!H1482="","",Investments_Import!H1482)</f>
        <v/>
      </c>
      <c r="R1482" s="37" t="str">
        <f t="shared" si="466"/>
        <v/>
      </c>
      <c r="S1482" s="37" t="str">
        <f t="shared" si="467"/>
        <v/>
      </c>
      <c r="U1482" s="36" t="str">
        <f>IF(Mining_Import!A1482="","",Mining_Import!A1482)</f>
        <v/>
      </c>
      <c r="V1482" s="22" t="str">
        <f t="shared" si="475"/>
        <v/>
      </c>
      <c r="W1482" s="127" t="str">
        <f t="shared" si="476"/>
        <v/>
      </c>
      <c r="X1482" s="127" t="str">
        <f t="shared" si="477"/>
        <v/>
      </c>
      <c r="Y1482" s="127" t="str">
        <f t="shared" si="478"/>
        <v/>
      </c>
      <c r="Z1482" s="36" t="str">
        <f>IF(Mining_Import!B1482="","",Mining_Import!B1482)</f>
        <v/>
      </c>
      <c r="AA1482" s="184" t="str">
        <f>IF(Mining_Import!$C1482="","",Mining_Import!$C1482)</f>
        <v/>
      </c>
      <c r="AB1482" s="122" t="str">
        <f t="shared" si="479"/>
        <v/>
      </c>
      <c r="AC1482" s="122" t="str">
        <f>IF($Y1482&gt;Dashboard!$Q$19,$AB1482,"")</f>
        <v/>
      </c>
      <c r="AD1482" s="43" t="str">
        <f t="shared" si="480"/>
        <v/>
      </c>
      <c r="AE1482" s="36" t="str">
        <f>IF(Mining_Import!D1482="","",Mining_Import!D1482)</f>
        <v/>
      </c>
      <c r="AF1482" s="36" t="str">
        <f>IF(Mining_Import!E1482="","",Mining_Import!E1482)</f>
        <v/>
      </c>
      <c r="AG1482" s="36" t="str">
        <f>IF(Mining_Import!F1482="","",Mining_Import!F1482)</f>
        <v/>
      </c>
      <c r="AH1482" s="36" t="str">
        <f>IF(Mining_Import!G1482="","",Mining_Import!G1482)</f>
        <v/>
      </c>
      <c r="AI1482" s="36" t="str">
        <f>IF(Mining_Import!H1482="","",Mining_Import!H1482)</f>
        <v/>
      </c>
      <c r="AJ1482" s="36" t="str">
        <f>IF(Mining_Import!I1482="","",Mining_Import!I1482)</f>
        <v/>
      </c>
      <c r="BY1482" s="120" t="str">
        <f t="shared" si="468"/>
        <v/>
      </c>
      <c r="BZ1482" s="184" t="str">
        <f t="shared" si="481"/>
        <v/>
      </c>
      <c r="CA1482" s="37" t="str">
        <f>IFERROR(VLOOKUP($BY1482,Account_Value!$C$2:$F$2500,4,0),"")</f>
        <v/>
      </c>
      <c r="CB1482" s="43" t="str">
        <f t="shared" si="469"/>
        <v/>
      </c>
      <c r="CC1482" s="122" t="str">
        <f>IF($BZ1482="","",SUM($BZ$2:$BZ1482))</f>
        <v/>
      </c>
      <c r="CD1482" s="43" t="str">
        <f>IF($BZ1482="","",$BU$19*(SUM($BZ$2:$BZ1482)))</f>
        <v/>
      </c>
    </row>
    <row r="1483" spans="1:82">
      <c r="A1483" s="4" t="str">
        <f t="shared" si="470"/>
        <v/>
      </c>
      <c r="B1483" s="21" t="str">
        <f>IF(Investments_Import!A1483="","",Investments_Import!A1483)</f>
        <v/>
      </c>
      <c r="C1483" s="22" t="str">
        <f t="shared" si="463"/>
        <v/>
      </c>
      <c r="D1483" s="51" t="str">
        <f t="shared" si="471"/>
        <v/>
      </c>
      <c r="E1483" s="3" t="str">
        <f>IF(Investments_Import!B1483="","",Investments_Import!B1483)</f>
        <v/>
      </c>
      <c r="F1483" s="54" t="str">
        <f t="shared" si="472"/>
        <v xml:space="preserve"> </v>
      </c>
      <c r="G1483" s="54" t="str">
        <f>IF($B1483="","",COUNTIF($F$2:$F1483,$F1483))</f>
        <v/>
      </c>
      <c r="H1483" s="53" t="str">
        <f t="shared" si="473"/>
        <v xml:space="preserve">  </v>
      </c>
      <c r="I1483" s="3" t="str">
        <f>IF(Investments_Import!C1483="","",Investments_Import!C1483)</f>
        <v/>
      </c>
      <c r="J1483" s="108" t="str">
        <f>IF(Investments_Import!D1483="","",Investments_Import!D1483)</f>
        <v/>
      </c>
      <c r="K1483" s="108" t="str">
        <f t="shared" si="474"/>
        <v/>
      </c>
      <c r="L1483" s="47" t="str">
        <f>IF(Investments_Import!E1483="","",Investments_Import!E1483)</f>
        <v/>
      </c>
      <c r="M1483" s="47" t="str">
        <f t="shared" si="464"/>
        <v/>
      </c>
      <c r="N1483" s="31" t="str">
        <f>IF(Investments_Import!F1483="","",Investments_Import!F1483)</f>
        <v/>
      </c>
      <c r="O1483" s="31" t="str">
        <f t="shared" si="465"/>
        <v/>
      </c>
      <c r="P1483" s="3" t="str">
        <f>IF(Investments_Import!G1483="","",Investments_Import!G1483)</f>
        <v/>
      </c>
      <c r="Q1483" s="3" t="str">
        <f>IF(Investments_Import!H1483="","",Investments_Import!H1483)</f>
        <v/>
      </c>
      <c r="R1483" s="37" t="str">
        <f t="shared" si="466"/>
        <v/>
      </c>
      <c r="S1483" s="37" t="str">
        <f t="shared" si="467"/>
        <v/>
      </c>
      <c r="U1483" s="36" t="str">
        <f>IF(Mining_Import!A1483="","",Mining_Import!A1483)</f>
        <v/>
      </c>
      <c r="V1483" s="22" t="str">
        <f t="shared" si="475"/>
        <v/>
      </c>
      <c r="W1483" s="127" t="str">
        <f t="shared" si="476"/>
        <v/>
      </c>
      <c r="X1483" s="127" t="str">
        <f t="shared" si="477"/>
        <v/>
      </c>
      <c r="Y1483" s="127" t="str">
        <f t="shared" si="478"/>
        <v/>
      </c>
      <c r="Z1483" s="36" t="str">
        <f>IF(Mining_Import!B1483="","",Mining_Import!B1483)</f>
        <v/>
      </c>
      <c r="AA1483" s="184" t="str">
        <f>IF(Mining_Import!$C1483="","",Mining_Import!$C1483)</f>
        <v/>
      </c>
      <c r="AB1483" s="122" t="str">
        <f t="shared" si="479"/>
        <v/>
      </c>
      <c r="AC1483" s="122" t="str">
        <f>IF($Y1483&gt;Dashboard!$Q$19,$AB1483,"")</f>
        <v/>
      </c>
      <c r="AD1483" s="43" t="str">
        <f t="shared" si="480"/>
        <v/>
      </c>
      <c r="AE1483" s="36" t="str">
        <f>IF(Mining_Import!D1483="","",Mining_Import!D1483)</f>
        <v/>
      </c>
      <c r="AF1483" s="36" t="str">
        <f>IF(Mining_Import!E1483="","",Mining_Import!E1483)</f>
        <v/>
      </c>
      <c r="AG1483" s="36" t="str">
        <f>IF(Mining_Import!F1483="","",Mining_Import!F1483)</f>
        <v/>
      </c>
      <c r="AH1483" s="36" t="str">
        <f>IF(Mining_Import!G1483="","",Mining_Import!G1483)</f>
        <v/>
      </c>
      <c r="AI1483" s="36" t="str">
        <f>IF(Mining_Import!H1483="","",Mining_Import!H1483)</f>
        <v/>
      </c>
      <c r="AJ1483" s="36" t="str">
        <f>IF(Mining_Import!I1483="","",Mining_Import!I1483)</f>
        <v/>
      </c>
      <c r="BY1483" s="120" t="str">
        <f t="shared" si="468"/>
        <v/>
      </c>
      <c r="BZ1483" s="184" t="str">
        <f t="shared" si="481"/>
        <v/>
      </c>
      <c r="CA1483" s="37" t="str">
        <f>IFERROR(VLOOKUP($BY1483,Account_Value!$C$2:$F$2500,4,0),"")</f>
        <v/>
      </c>
      <c r="CB1483" s="43" t="str">
        <f t="shared" si="469"/>
        <v/>
      </c>
      <c r="CC1483" s="122" t="str">
        <f>IF($BZ1483="","",SUM($BZ$2:$BZ1483))</f>
        <v/>
      </c>
      <c r="CD1483" s="43" t="str">
        <f>IF($BZ1483="","",$BU$19*(SUM($BZ$2:$BZ1483)))</f>
        <v/>
      </c>
    </row>
    <row r="1484" spans="1:82">
      <c r="A1484" s="4" t="str">
        <f t="shared" si="470"/>
        <v/>
      </c>
      <c r="B1484" s="21" t="str">
        <f>IF(Investments_Import!A1484="","",Investments_Import!A1484)</f>
        <v/>
      </c>
      <c r="C1484" s="22" t="str">
        <f t="shared" si="463"/>
        <v/>
      </c>
      <c r="D1484" s="51" t="str">
        <f t="shared" si="471"/>
        <v/>
      </c>
      <c r="E1484" s="3" t="str">
        <f>IF(Investments_Import!B1484="","",Investments_Import!B1484)</f>
        <v/>
      </c>
      <c r="F1484" s="54" t="str">
        <f t="shared" si="472"/>
        <v xml:space="preserve"> </v>
      </c>
      <c r="G1484" s="54" t="str">
        <f>IF($B1484="","",COUNTIF($F$2:$F1484,$F1484))</f>
        <v/>
      </c>
      <c r="H1484" s="53" t="str">
        <f t="shared" si="473"/>
        <v xml:space="preserve">  </v>
      </c>
      <c r="I1484" s="3" t="str">
        <f>IF(Investments_Import!C1484="","",Investments_Import!C1484)</f>
        <v/>
      </c>
      <c r="J1484" s="108" t="str">
        <f>IF(Investments_Import!D1484="","",Investments_Import!D1484)</f>
        <v/>
      </c>
      <c r="K1484" s="108" t="str">
        <f t="shared" si="474"/>
        <v/>
      </c>
      <c r="L1484" s="47" t="str">
        <f>IF(Investments_Import!E1484="","",Investments_Import!E1484)</f>
        <v/>
      </c>
      <c r="M1484" s="47" t="str">
        <f t="shared" si="464"/>
        <v/>
      </c>
      <c r="N1484" s="31" t="str">
        <f>IF(Investments_Import!F1484="","",Investments_Import!F1484)</f>
        <v/>
      </c>
      <c r="O1484" s="31" t="str">
        <f t="shared" si="465"/>
        <v/>
      </c>
      <c r="P1484" s="3" t="str">
        <f>IF(Investments_Import!G1484="","",Investments_Import!G1484)</f>
        <v/>
      </c>
      <c r="Q1484" s="3" t="str">
        <f>IF(Investments_Import!H1484="","",Investments_Import!H1484)</f>
        <v/>
      </c>
      <c r="R1484" s="37" t="str">
        <f t="shared" si="466"/>
        <v/>
      </c>
      <c r="S1484" s="37" t="str">
        <f t="shared" si="467"/>
        <v/>
      </c>
      <c r="U1484" s="36" t="str">
        <f>IF(Mining_Import!A1484="","",Mining_Import!A1484)</f>
        <v/>
      </c>
      <c r="V1484" s="22" t="str">
        <f t="shared" si="475"/>
        <v/>
      </c>
      <c r="W1484" s="127" t="str">
        <f t="shared" si="476"/>
        <v/>
      </c>
      <c r="X1484" s="127" t="str">
        <f t="shared" si="477"/>
        <v/>
      </c>
      <c r="Y1484" s="127" t="str">
        <f t="shared" si="478"/>
        <v/>
      </c>
      <c r="Z1484" s="36" t="str">
        <f>IF(Mining_Import!B1484="","",Mining_Import!B1484)</f>
        <v/>
      </c>
      <c r="AA1484" s="184" t="str">
        <f>IF(Mining_Import!$C1484="","",Mining_Import!$C1484)</f>
        <v/>
      </c>
      <c r="AB1484" s="122" t="str">
        <f t="shared" si="479"/>
        <v/>
      </c>
      <c r="AC1484" s="122" t="str">
        <f>IF($Y1484&gt;Dashboard!$Q$19,$AB1484,"")</f>
        <v/>
      </c>
      <c r="AD1484" s="43" t="str">
        <f t="shared" si="480"/>
        <v/>
      </c>
      <c r="AE1484" s="36" t="str">
        <f>IF(Mining_Import!D1484="","",Mining_Import!D1484)</f>
        <v/>
      </c>
      <c r="AF1484" s="36" t="str">
        <f>IF(Mining_Import!E1484="","",Mining_Import!E1484)</f>
        <v/>
      </c>
      <c r="AG1484" s="36" t="str">
        <f>IF(Mining_Import!F1484="","",Mining_Import!F1484)</f>
        <v/>
      </c>
      <c r="AH1484" s="36" t="str">
        <f>IF(Mining_Import!G1484="","",Mining_Import!G1484)</f>
        <v/>
      </c>
      <c r="AI1484" s="36" t="str">
        <f>IF(Mining_Import!H1484="","",Mining_Import!H1484)</f>
        <v/>
      </c>
      <c r="AJ1484" s="36" t="str">
        <f>IF(Mining_Import!I1484="","",Mining_Import!I1484)</f>
        <v/>
      </c>
      <c r="BY1484" s="120" t="str">
        <f t="shared" si="468"/>
        <v/>
      </c>
      <c r="BZ1484" s="184" t="str">
        <f t="shared" si="481"/>
        <v/>
      </c>
      <c r="CA1484" s="37" t="str">
        <f>IFERROR(VLOOKUP($BY1484,Account_Value!$C$2:$F$2500,4,0),"")</f>
        <v/>
      </c>
      <c r="CB1484" s="43" t="str">
        <f t="shared" si="469"/>
        <v/>
      </c>
      <c r="CC1484" s="122" t="str">
        <f>IF($BZ1484="","",SUM($BZ$2:$BZ1484))</f>
        <v/>
      </c>
      <c r="CD1484" s="43" t="str">
        <f>IF($BZ1484="","",$BU$19*(SUM($BZ$2:$BZ1484)))</f>
        <v/>
      </c>
    </row>
    <row r="1485" spans="1:82">
      <c r="A1485" s="4" t="str">
        <f t="shared" si="470"/>
        <v/>
      </c>
      <c r="B1485" s="21" t="str">
        <f>IF(Investments_Import!A1485="","",Investments_Import!A1485)</f>
        <v/>
      </c>
      <c r="C1485" s="22" t="str">
        <f t="shared" si="463"/>
        <v/>
      </c>
      <c r="D1485" s="51" t="str">
        <f t="shared" si="471"/>
        <v/>
      </c>
      <c r="E1485" s="3" t="str">
        <f>IF(Investments_Import!B1485="","",Investments_Import!B1485)</f>
        <v/>
      </c>
      <c r="F1485" s="54" t="str">
        <f t="shared" si="472"/>
        <v xml:space="preserve"> </v>
      </c>
      <c r="G1485" s="54" t="str">
        <f>IF($B1485="","",COUNTIF($F$2:$F1485,$F1485))</f>
        <v/>
      </c>
      <c r="H1485" s="53" t="str">
        <f t="shared" si="473"/>
        <v xml:space="preserve">  </v>
      </c>
      <c r="I1485" s="3" t="str">
        <f>IF(Investments_Import!C1485="","",Investments_Import!C1485)</f>
        <v/>
      </c>
      <c r="J1485" s="108" t="str">
        <f>IF(Investments_Import!D1485="","",Investments_Import!D1485)</f>
        <v/>
      </c>
      <c r="K1485" s="108" t="str">
        <f t="shared" si="474"/>
        <v/>
      </c>
      <c r="L1485" s="47" t="str">
        <f>IF(Investments_Import!E1485="","",Investments_Import!E1485)</f>
        <v/>
      </c>
      <c r="M1485" s="47" t="str">
        <f t="shared" si="464"/>
        <v/>
      </c>
      <c r="N1485" s="31" t="str">
        <f>IF(Investments_Import!F1485="","",Investments_Import!F1485)</f>
        <v/>
      </c>
      <c r="O1485" s="31" t="str">
        <f t="shared" si="465"/>
        <v/>
      </c>
      <c r="P1485" s="3" t="str">
        <f>IF(Investments_Import!G1485="","",Investments_Import!G1485)</f>
        <v/>
      </c>
      <c r="Q1485" s="3" t="str">
        <f>IF(Investments_Import!H1485="","",Investments_Import!H1485)</f>
        <v/>
      </c>
      <c r="R1485" s="37" t="str">
        <f t="shared" si="466"/>
        <v/>
      </c>
      <c r="S1485" s="37" t="str">
        <f t="shared" si="467"/>
        <v/>
      </c>
      <c r="U1485" s="36" t="str">
        <f>IF(Mining_Import!A1485="","",Mining_Import!A1485)</f>
        <v/>
      </c>
      <c r="V1485" s="22" t="str">
        <f t="shared" si="475"/>
        <v/>
      </c>
      <c r="W1485" s="127" t="str">
        <f t="shared" si="476"/>
        <v/>
      </c>
      <c r="X1485" s="127" t="str">
        <f t="shared" si="477"/>
        <v/>
      </c>
      <c r="Y1485" s="127" t="str">
        <f t="shared" si="478"/>
        <v/>
      </c>
      <c r="Z1485" s="36" t="str">
        <f>IF(Mining_Import!B1485="","",Mining_Import!B1485)</f>
        <v/>
      </c>
      <c r="AA1485" s="184" t="str">
        <f>IF(Mining_Import!$C1485="","",Mining_Import!$C1485)</f>
        <v/>
      </c>
      <c r="AB1485" s="122" t="str">
        <f t="shared" si="479"/>
        <v/>
      </c>
      <c r="AC1485" s="122" t="str">
        <f>IF($Y1485&gt;Dashboard!$Q$19,$AB1485,"")</f>
        <v/>
      </c>
      <c r="AD1485" s="43" t="str">
        <f t="shared" si="480"/>
        <v/>
      </c>
      <c r="AE1485" s="36" t="str">
        <f>IF(Mining_Import!D1485="","",Mining_Import!D1485)</f>
        <v/>
      </c>
      <c r="AF1485" s="36" t="str">
        <f>IF(Mining_Import!E1485="","",Mining_Import!E1485)</f>
        <v/>
      </c>
      <c r="AG1485" s="36" t="str">
        <f>IF(Mining_Import!F1485="","",Mining_Import!F1485)</f>
        <v/>
      </c>
      <c r="AH1485" s="36" t="str">
        <f>IF(Mining_Import!G1485="","",Mining_Import!G1485)</f>
        <v/>
      </c>
      <c r="AI1485" s="36" t="str">
        <f>IF(Mining_Import!H1485="","",Mining_Import!H1485)</f>
        <v/>
      </c>
      <c r="AJ1485" s="36" t="str">
        <f>IF(Mining_Import!I1485="","",Mining_Import!I1485)</f>
        <v/>
      </c>
      <c r="BY1485" s="120" t="str">
        <f t="shared" si="468"/>
        <v/>
      </c>
      <c r="BZ1485" s="184" t="str">
        <f t="shared" si="481"/>
        <v/>
      </c>
      <c r="CA1485" s="37" t="str">
        <f>IFERROR(VLOOKUP($BY1485,Account_Value!$C$2:$F$2500,4,0),"")</f>
        <v/>
      </c>
      <c r="CB1485" s="43" t="str">
        <f t="shared" si="469"/>
        <v/>
      </c>
      <c r="CC1485" s="122" t="str">
        <f>IF($BZ1485="","",SUM($BZ$2:$BZ1485))</f>
        <v/>
      </c>
      <c r="CD1485" s="43" t="str">
        <f>IF($BZ1485="","",$BU$19*(SUM($BZ$2:$BZ1485)))</f>
        <v/>
      </c>
    </row>
    <row r="1486" spans="1:82">
      <c r="A1486" s="4" t="str">
        <f t="shared" si="470"/>
        <v/>
      </c>
      <c r="B1486" s="21" t="str">
        <f>IF(Investments_Import!A1486="","",Investments_Import!A1486)</f>
        <v/>
      </c>
      <c r="C1486" s="22" t="str">
        <f t="shared" si="463"/>
        <v/>
      </c>
      <c r="D1486" s="51" t="str">
        <f t="shared" si="471"/>
        <v/>
      </c>
      <c r="E1486" s="3" t="str">
        <f>IF(Investments_Import!B1486="","",Investments_Import!B1486)</f>
        <v/>
      </c>
      <c r="F1486" s="54" t="str">
        <f t="shared" si="472"/>
        <v xml:space="preserve"> </v>
      </c>
      <c r="G1486" s="54" t="str">
        <f>IF($B1486="","",COUNTIF($F$2:$F1486,$F1486))</f>
        <v/>
      </c>
      <c r="H1486" s="53" t="str">
        <f t="shared" si="473"/>
        <v xml:space="preserve">  </v>
      </c>
      <c r="I1486" s="3" t="str">
        <f>IF(Investments_Import!C1486="","",Investments_Import!C1486)</f>
        <v/>
      </c>
      <c r="J1486" s="108" t="str">
        <f>IF(Investments_Import!D1486="","",Investments_Import!D1486)</f>
        <v/>
      </c>
      <c r="K1486" s="108" t="str">
        <f t="shared" si="474"/>
        <v/>
      </c>
      <c r="L1486" s="47" t="str">
        <f>IF(Investments_Import!E1486="","",Investments_Import!E1486)</f>
        <v/>
      </c>
      <c r="M1486" s="47" t="str">
        <f t="shared" si="464"/>
        <v/>
      </c>
      <c r="N1486" s="31" t="str">
        <f>IF(Investments_Import!F1486="","",Investments_Import!F1486)</f>
        <v/>
      </c>
      <c r="O1486" s="31" t="str">
        <f t="shared" si="465"/>
        <v/>
      </c>
      <c r="P1486" s="3" t="str">
        <f>IF(Investments_Import!G1486="","",Investments_Import!G1486)</f>
        <v/>
      </c>
      <c r="Q1486" s="3" t="str">
        <f>IF(Investments_Import!H1486="","",Investments_Import!H1486)</f>
        <v/>
      </c>
      <c r="R1486" s="37" t="str">
        <f t="shared" si="466"/>
        <v/>
      </c>
      <c r="S1486" s="37" t="str">
        <f t="shared" si="467"/>
        <v/>
      </c>
      <c r="U1486" s="36" t="str">
        <f>IF(Mining_Import!A1486="","",Mining_Import!A1486)</f>
        <v/>
      </c>
      <c r="V1486" s="22" t="str">
        <f t="shared" si="475"/>
        <v/>
      </c>
      <c r="W1486" s="127" t="str">
        <f t="shared" si="476"/>
        <v/>
      </c>
      <c r="X1486" s="127" t="str">
        <f t="shared" si="477"/>
        <v/>
      </c>
      <c r="Y1486" s="127" t="str">
        <f t="shared" si="478"/>
        <v/>
      </c>
      <c r="Z1486" s="36" t="str">
        <f>IF(Mining_Import!B1486="","",Mining_Import!B1486)</f>
        <v/>
      </c>
      <c r="AA1486" s="184" t="str">
        <f>IF(Mining_Import!$C1486="","",Mining_Import!$C1486)</f>
        <v/>
      </c>
      <c r="AB1486" s="122" t="str">
        <f t="shared" si="479"/>
        <v/>
      </c>
      <c r="AC1486" s="122" t="str">
        <f>IF($Y1486&gt;Dashboard!$Q$19,$AB1486,"")</f>
        <v/>
      </c>
      <c r="AD1486" s="43" t="str">
        <f t="shared" si="480"/>
        <v/>
      </c>
      <c r="AE1486" s="36" t="str">
        <f>IF(Mining_Import!D1486="","",Mining_Import!D1486)</f>
        <v/>
      </c>
      <c r="AF1486" s="36" t="str">
        <f>IF(Mining_Import!E1486="","",Mining_Import!E1486)</f>
        <v/>
      </c>
      <c r="AG1486" s="36" t="str">
        <f>IF(Mining_Import!F1486="","",Mining_Import!F1486)</f>
        <v/>
      </c>
      <c r="AH1486" s="36" t="str">
        <f>IF(Mining_Import!G1486="","",Mining_Import!G1486)</f>
        <v/>
      </c>
      <c r="AI1486" s="36" t="str">
        <f>IF(Mining_Import!H1486="","",Mining_Import!H1486)</f>
        <v/>
      </c>
      <c r="AJ1486" s="36" t="str">
        <f>IF(Mining_Import!I1486="","",Mining_Import!I1486)</f>
        <v/>
      </c>
      <c r="BY1486" s="120" t="str">
        <f t="shared" si="468"/>
        <v/>
      </c>
      <c r="BZ1486" s="184" t="str">
        <f t="shared" si="481"/>
        <v/>
      </c>
      <c r="CA1486" s="37" t="str">
        <f>IFERROR(VLOOKUP($BY1486,Account_Value!$C$2:$F$2500,4,0),"")</f>
        <v/>
      </c>
      <c r="CB1486" s="43" t="str">
        <f t="shared" si="469"/>
        <v/>
      </c>
      <c r="CC1486" s="122" t="str">
        <f>IF($BZ1486="","",SUM($BZ$2:$BZ1486))</f>
        <v/>
      </c>
      <c r="CD1486" s="43" t="str">
        <f>IF($BZ1486="","",$BU$19*(SUM($BZ$2:$BZ1486)))</f>
        <v/>
      </c>
    </row>
    <row r="1487" spans="1:82">
      <c r="A1487" s="4" t="str">
        <f t="shared" si="470"/>
        <v/>
      </c>
      <c r="B1487" s="21" t="str">
        <f>IF(Investments_Import!A1487="","",Investments_Import!A1487)</f>
        <v/>
      </c>
      <c r="C1487" s="22" t="str">
        <f t="shared" si="463"/>
        <v/>
      </c>
      <c r="D1487" s="51" t="str">
        <f t="shared" si="471"/>
        <v/>
      </c>
      <c r="E1487" s="3" t="str">
        <f>IF(Investments_Import!B1487="","",Investments_Import!B1487)</f>
        <v/>
      </c>
      <c r="F1487" s="54" t="str">
        <f t="shared" si="472"/>
        <v xml:space="preserve"> </v>
      </c>
      <c r="G1487" s="54" t="str">
        <f>IF($B1487="","",COUNTIF($F$2:$F1487,$F1487))</f>
        <v/>
      </c>
      <c r="H1487" s="53" t="str">
        <f t="shared" si="473"/>
        <v xml:space="preserve">  </v>
      </c>
      <c r="I1487" s="3" t="str">
        <f>IF(Investments_Import!C1487="","",Investments_Import!C1487)</f>
        <v/>
      </c>
      <c r="J1487" s="108" t="str">
        <f>IF(Investments_Import!D1487="","",Investments_Import!D1487)</f>
        <v/>
      </c>
      <c r="K1487" s="108" t="str">
        <f t="shared" si="474"/>
        <v/>
      </c>
      <c r="L1487" s="47" t="str">
        <f>IF(Investments_Import!E1487="","",Investments_Import!E1487)</f>
        <v/>
      </c>
      <c r="M1487" s="47" t="str">
        <f t="shared" si="464"/>
        <v/>
      </c>
      <c r="N1487" s="31" t="str">
        <f>IF(Investments_Import!F1487="","",Investments_Import!F1487)</f>
        <v/>
      </c>
      <c r="O1487" s="31" t="str">
        <f t="shared" si="465"/>
        <v/>
      </c>
      <c r="P1487" s="3" t="str">
        <f>IF(Investments_Import!G1487="","",Investments_Import!G1487)</f>
        <v/>
      </c>
      <c r="Q1487" s="3" t="str">
        <f>IF(Investments_Import!H1487="","",Investments_Import!H1487)</f>
        <v/>
      </c>
      <c r="R1487" s="37" t="str">
        <f t="shared" si="466"/>
        <v/>
      </c>
      <c r="S1487" s="37" t="str">
        <f t="shared" si="467"/>
        <v/>
      </c>
      <c r="U1487" s="36" t="str">
        <f>IF(Mining_Import!A1487="","",Mining_Import!A1487)</f>
        <v/>
      </c>
      <c r="V1487" s="22" t="str">
        <f t="shared" si="475"/>
        <v/>
      </c>
      <c r="W1487" s="127" t="str">
        <f t="shared" si="476"/>
        <v/>
      </c>
      <c r="X1487" s="127" t="str">
        <f t="shared" si="477"/>
        <v/>
      </c>
      <c r="Y1487" s="127" t="str">
        <f t="shared" si="478"/>
        <v/>
      </c>
      <c r="Z1487" s="36" t="str">
        <f>IF(Mining_Import!B1487="","",Mining_Import!B1487)</f>
        <v/>
      </c>
      <c r="AA1487" s="184" t="str">
        <f>IF(Mining_Import!$C1487="","",Mining_Import!$C1487)</f>
        <v/>
      </c>
      <c r="AB1487" s="122" t="str">
        <f t="shared" si="479"/>
        <v/>
      </c>
      <c r="AC1487" s="122" t="str">
        <f>IF($Y1487&gt;Dashboard!$Q$19,$AB1487,"")</f>
        <v/>
      </c>
      <c r="AD1487" s="43" t="str">
        <f t="shared" si="480"/>
        <v/>
      </c>
      <c r="AE1487" s="36" t="str">
        <f>IF(Mining_Import!D1487="","",Mining_Import!D1487)</f>
        <v/>
      </c>
      <c r="AF1487" s="36" t="str">
        <f>IF(Mining_Import!E1487="","",Mining_Import!E1487)</f>
        <v/>
      </c>
      <c r="AG1487" s="36" t="str">
        <f>IF(Mining_Import!F1487="","",Mining_Import!F1487)</f>
        <v/>
      </c>
      <c r="AH1487" s="36" t="str">
        <f>IF(Mining_Import!G1487="","",Mining_Import!G1487)</f>
        <v/>
      </c>
      <c r="AI1487" s="36" t="str">
        <f>IF(Mining_Import!H1487="","",Mining_Import!H1487)</f>
        <v/>
      </c>
      <c r="AJ1487" s="36" t="str">
        <f>IF(Mining_Import!I1487="","",Mining_Import!I1487)</f>
        <v/>
      </c>
      <c r="BY1487" s="120" t="str">
        <f t="shared" si="468"/>
        <v/>
      </c>
      <c r="BZ1487" s="184" t="str">
        <f t="shared" si="481"/>
        <v/>
      </c>
      <c r="CA1487" s="37" t="str">
        <f>IFERROR(VLOOKUP($BY1487,Account_Value!$C$2:$F$2500,4,0),"")</f>
        <v/>
      </c>
      <c r="CB1487" s="43" t="str">
        <f t="shared" si="469"/>
        <v/>
      </c>
      <c r="CC1487" s="122" t="str">
        <f>IF($BZ1487="","",SUM($BZ$2:$BZ1487))</f>
        <v/>
      </c>
      <c r="CD1487" s="43" t="str">
        <f>IF($BZ1487="","",$BU$19*(SUM($BZ$2:$BZ1487)))</f>
        <v/>
      </c>
    </row>
    <row r="1488" spans="1:82">
      <c r="A1488" s="4" t="str">
        <f t="shared" si="470"/>
        <v/>
      </c>
      <c r="B1488" s="21" t="str">
        <f>IF(Investments_Import!A1488="","",Investments_Import!A1488)</f>
        <v/>
      </c>
      <c r="C1488" s="22" t="str">
        <f t="shared" si="463"/>
        <v/>
      </c>
      <c r="D1488" s="51" t="str">
        <f t="shared" si="471"/>
        <v/>
      </c>
      <c r="E1488" s="3" t="str">
        <f>IF(Investments_Import!B1488="","",Investments_Import!B1488)</f>
        <v/>
      </c>
      <c r="F1488" s="54" t="str">
        <f t="shared" si="472"/>
        <v xml:space="preserve"> </v>
      </c>
      <c r="G1488" s="54" t="str">
        <f>IF($B1488="","",COUNTIF($F$2:$F1488,$F1488))</f>
        <v/>
      </c>
      <c r="H1488" s="53" t="str">
        <f t="shared" si="473"/>
        <v xml:space="preserve">  </v>
      </c>
      <c r="I1488" s="3" t="str">
        <f>IF(Investments_Import!C1488="","",Investments_Import!C1488)</f>
        <v/>
      </c>
      <c r="J1488" s="108" t="str">
        <f>IF(Investments_Import!D1488="","",Investments_Import!D1488)</f>
        <v/>
      </c>
      <c r="K1488" s="108" t="str">
        <f t="shared" si="474"/>
        <v/>
      </c>
      <c r="L1488" s="47" t="str">
        <f>IF(Investments_Import!E1488="","",Investments_Import!E1488)</f>
        <v/>
      </c>
      <c r="M1488" s="47" t="str">
        <f t="shared" si="464"/>
        <v/>
      </c>
      <c r="N1488" s="31" t="str">
        <f>IF(Investments_Import!F1488="","",Investments_Import!F1488)</f>
        <v/>
      </c>
      <c r="O1488" s="31" t="str">
        <f t="shared" si="465"/>
        <v/>
      </c>
      <c r="P1488" s="3" t="str">
        <f>IF(Investments_Import!G1488="","",Investments_Import!G1488)</f>
        <v/>
      </c>
      <c r="Q1488" s="3" t="str">
        <f>IF(Investments_Import!H1488="","",Investments_Import!H1488)</f>
        <v/>
      </c>
      <c r="R1488" s="37" t="str">
        <f t="shared" si="466"/>
        <v/>
      </c>
      <c r="S1488" s="37" t="str">
        <f t="shared" si="467"/>
        <v/>
      </c>
      <c r="U1488" s="36" t="str">
        <f>IF(Mining_Import!A1488="","",Mining_Import!A1488)</f>
        <v/>
      </c>
      <c r="V1488" s="22" t="str">
        <f t="shared" si="475"/>
        <v/>
      </c>
      <c r="W1488" s="127" t="str">
        <f t="shared" si="476"/>
        <v/>
      </c>
      <c r="X1488" s="127" t="str">
        <f t="shared" si="477"/>
        <v/>
      </c>
      <c r="Y1488" s="127" t="str">
        <f t="shared" si="478"/>
        <v/>
      </c>
      <c r="Z1488" s="36" t="str">
        <f>IF(Mining_Import!B1488="","",Mining_Import!B1488)</f>
        <v/>
      </c>
      <c r="AA1488" s="184" t="str">
        <f>IF(Mining_Import!$C1488="","",Mining_Import!$C1488)</f>
        <v/>
      </c>
      <c r="AB1488" s="122" t="str">
        <f t="shared" si="479"/>
        <v/>
      </c>
      <c r="AC1488" s="122" t="str">
        <f>IF($Y1488&gt;Dashboard!$Q$19,$AB1488,"")</f>
        <v/>
      </c>
      <c r="AD1488" s="43" t="str">
        <f t="shared" si="480"/>
        <v/>
      </c>
      <c r="AE1488" s="36" t="str">
        <f>IF(Mining_Import!D1488="","",Mining_Import!D1488)</f>
        <v/>
      </c>
      <c r="AF1488" s="36" t="str">
        <f>IF(Mining_Import!E1488="","",Mining_Import!E1488)</f>
        <v/>
      </c>
      <c r="AG1488" s="36" t="str">
        <f>IF(Mining_Import!F1488="","",Mining_Import!F1488)</f>
        <v/>
      </c>
      <c r="AH1488" s="36" t="str">
        <f>IF(Mining_Import!G1488="","",Mining_Import!G1488)</f>
        <v/>
      </c>
      <c r="AI1488" s="36" t="str">
        <f>IF(Mining_Import!H1488="","",Mining_Import!H1488)</f>
        <v/>
      </c>
      <c r="AJ1488" s="36" t="str">
        <f>IF(Mining_Import!I1488="","",Mining_Import!I1488)</f>
        <v/>
      </c>
      <c r="BY1488" s="120" t="str">
        <f t="shared" si="468"/>
        <v/>
      </c>
      <c r="BZ1488" s="184" t="str">
        <f t="shared" si="481"/>
        <v/>
      </c>
      <c r="CA1488" s="37" t="str">
        <f>IFERROR(VLOOKUP($BY1488,Account_Value!$C$2:$F$2500,4,0),"")</f>
        <v/>
      </c>
      <c r="CB1488" s="43" t="str">
        <f t="shared" si="469"/>
        <v/>
      </c>
      <c r="CC1488" s="122" t="str">
        <f>IF($BZ1488="","",SUM($BZ$2:$BZ1488))</f>
        <v/>
      </c>
      <c r="CD1488" s="43" t="str">
        <f>IF($BZ1488="","",$BU$19*(SUM($BZ$2:$BZ1488)))</f>
        <v/>
      </c>
    </row>
    <row r="1489" spans="1:82">
      <c r="A1489" s="4" t="str">
        <f t="shared" si="470"/>
        <v/>
      </c>
      <c r="B1489" s="21" t="str">
        <f>IF(Investments_Import!A1489="","",Investments_Import!A1489)</f>
        <v/>
      </c>
      <c r="C1489" s="22" t="str">
        <f t="shared" si="463"/>
        <v/>
      </c>
      <c r="D1489" s="51" t="str">
        <f t="shared" si="471"/>
        <v/>
      </c>
      <c r="E1489" s="3" t="str">
        <f>IF(Investments_Import!B1489="","",Investments_Import!B1489)</f>
        <v/>
      </c>
      <c r="F1489" s="54" t="str">
        <f t="shared" si="472"/>
        <v xml:space="preserve"> </v>
      </c>
      <c r="G1489" s="54" t="str">
        <f>IF($B1489="","",COUNTIF($F$2:$F1489,$F1489))</f>
        <v/>
      </c>
      <c r="H1489" s="53" t="str">
        <f t="shared" si="473"/>
        <v xml:space="preserve">  </v>
      </c>
      <c r="I1489" s="3" t="str">
        <f>IF(Investments_Import!C1489="","",Investments_Import!C1489)</f>
        <v/>
      </c>
      <c r="J1489" s="108" t="str">
        <f>IF(Investments_Import!D1489="","",Investments_Import!D1489)</f>
        <v/>
      </c>
      <c r="K1489" s="108" t="str">
        <f t="shared" si="474"/>
        <v/>
      </c>
      <c r="L1489" s="47" t="str">
        <f>IF(Investments_Import!E1489="","",Investments_Import!E1489)</f>
        <v/>
      </c>
      <c r="M1489" s="47" t="str">
        <f t="shared" si="464"/>
        <v/>
      </c>
      <c r="N1489" s="31" t="str">
        <f>IF(Investments_Import!F1489="","",Investments_Import!F1489)</f>
        <v/>
      </c>
      <c r="O1489" s="31" t="str">
        <f t="shared" si="465"/>
        <v/>
      </c>
      <c r="P1489" s="3" t="str">
        <f>IF(Investments_Import!G1489="","",Investments_Import!G1489)</f>
        <v/>
      </c>
      <c r="Q1489" s="3" t="str">
        <f>IF(Investments_Import!H1489="","",Investments_Import!H1489)</f>
        <v/>
      </c>
      <c r="R1489" s="37" t="str">
        <f t="shared" si="466"/>
        <v/>
      </c>
      <c r="S1489" s="37" t="str">
        <f t="shared" si="467"/>
        <v/>
      </c>
      <c r="U1489" s="36" t="str">
        <f>IF(Mining_Import!A1489="","",Mining_Import!A1489)</f>
        <v/>
      </c>
      <c r="V1489" s="22" t="str">
        <f t="shared" si="475"/>
        <v/>
      </c>
      <c r="W1489" s="127" t="str">
        <f t="shared" si="476"/>
        <v/>
      </c>
      <c r="X1489" s="127" t="str">
        <f t="shared" si="477"/>
        <v/>
      </c>
      <c r="Y1489" s="127" t="str">
        <f t="shared" si="478"/>
        <v/>
      </c>
      <c r="Z1489" s="36" t="str">
        <f>IF(Mining_Import!B1489="","",Mining_Import!B1489)</f>
        <v/>
      </c>
      <c r="AA1489" s="184" t="str">
        <f>IF(Mining_Import!$C1489="","",Mining_Import!$C1489)</f>
        <v/>
      </c>
      <c r="AB1489" s="122" t="str">
        <f t="shared" si="479"/>
        <v/>
      </c>
      <c r="AC1489" s="122" t="str">
        <f>IF($Y1489&gt;Dashboard!$Q$19,$AB1489,"")</f>
        <v/>
      </c>
      <c r="AD1489" s="43" t="str">
        <f t="shared" si="480"/>
        <v/>
      </c>
      <c r="AE1489" s="36" t="str">
        <f>IF(Mining_Import!D1489="","",Mining_Import!D1489)</f>
        <v/>
      </c>
      <c r="AF1489" s="36" t="str">
        <f>IF(Mining_Import!E1489="","",Mining_Import!E1489)</f>
        <v/>
      </c>
      <c r="AG1489" s="36" t="str">
        <f>IF(Mining_Import!F1489="","",Mining_Import!F1489)</f>
        <v/>
      </c>
      <c r="AH1489" s="36" t="str">
        <f>IF(Mining_Import!G1489="","",Mining_Import!G1489)</f>
        <v/>
      </c>
      <c r="AI1489" s="36" t="str">
        <f>IF(Mining_Import!H1489="","",Mining_Import!H1489)</f>
        <v/>
      </c>
      <c r="AJ1489" s="36" t="str">
        <f>IF(Mining_Import!I1489="","",Mining_Import!I1489)</f>
        <v/>
      </c>
      <c r="BY1489" s="120" t="str">
        <f t="shared" si="468"/>
        <v/>
      </c>
      <c r="BZ1489" s="184" t="str">
        <f t="shared" si="481"/>
        <v/>
      </c>
      <c r="CA1489" s="37" t="str">
        <f>IFERROR(VLOOKUP($BY1489,Account_Value!$C$2:$F$2500,4,0),"")</f>
        <v/>
      </c>
      <c r="CB1489" s="43" t="str">
        <f t="shared" si="469"/>
        <v/>
      </c>
      <c r="CC1489" s="122" t="str">
        <f>IF($BZ1489="","",SUM($BZ$2:$BZ1489))</f>
        <v/>
      </c>
      <c r="CD1489" s="43" t="str">
        <f>IF($BZ1489="","",$BU$19*(SUM($BZ$2:$BZ1489)))</f>
        <v/>
      </c>
    </row>
    <row r="1490" spans="1:82">
      <c r="A1490" s="4" t="str">
        <f t="shared" si="470"/>
        <v/>
      </c>
      <c r="B1490" s="21" t="str">
        <f>IF(Investments_Import!A1490="","",Investments_Import!A1490)</f>
        <v/>
      </c>
      <c r="C1490" s="22" t="str">
        <f t="shared" si="463"/>
        <v/>
      </c>
      <c r="D1490" s="51" t="str">
        <f t="shared" si="471"/>
        <v/>
      </c>
      <c r="E1490" s="3" t="str">
        <f>IF(Investments_Import!B1490="","",Investments_Import!B1490)</f>
        <v/>
      </c>
      <c r="F1490" s="54" t="str">
        <f t="shared" si="472"/>
        <v xml:space="preserve"> </v>
      </c>
      <c r="G1490" s="54" t="str">
        <f>IF($B1490="","",COUNTIF($F$2:$F1490,$F1490))</f>
        <v/>
      </c>
      <c r="H1490" s="53" t="str">
        <f t="shared" si="473"/>
        <v xml:space="preserve">  </v>
      </c>
      <c r="I1490" s="3" t="str">
        <f>IF(Investments_Import!C1490="","",Investments_Import!C1490)</f>
        <v/>
      </c>
      <c r="J1490" s="108" t="str">
        <f>IF(Investments_Import!D1490="","",Investments_Import!D1490)</f>
        <v/>
      </c>
      <c r="K1490" s="108" t="str">
        <f t="shared" si="474"/>
        <v/>
      </c>
      <c r="L1490" s="47" t="str">
        <f>IF(Investments_Import!E1490="","",Investments_Import!E1490)</f>
        <v/>
      </c>
      <c r="M1490" s="47" t="str">
        <f t="shared" si="464"/>
        <v/>
      </c>
      <c r="N1490" s="31" t="str">
        <f>IF(Investments_Import!F1490="","",Investments_Import!F1490)</f>
        <v/>
      </c>
      <c r="O1490" s="31" t="str">
        <f t="shared" si="465"/>
        <v/>
      </c>
      <c r="P1490" s="3" t="str">
        <f>IF(Investments_Import!G1490="","",Investments_Import!G1490)</f>
        <v/>
      </c>
      <c r="Q1490" s="3" t="str">
        <f>IF(Investments_Import!H1490="","",Investments_Import!H1490)</f>
        <v/>
      </c>
      <c r="R1490" s="37" t="str">
        <f t="shared" si="466"/>
        <v/>
      </c>
      <c r="S1490" s="37" t="str">
        <f t="shared" si="467"/>
        <v/>
      </c>
      <c r="U1490" s="36" t="str">
        <f>IF(Mining_Import!A1490="","",Mining_Import!A1490)</f>
        <v/>
      </c>
      <c r="V1490" s="22" t="str">
        <f t="shared" si="475"/>
        <v/>
      </c>
      <c r="W1490" s="127" t="str">
        <f t="shared" si="476"/>
        <v/>
      </c>
      <c r="X1490" s="127" t="str">
        <f t="shared" si="477"/>
        <v/>
      </c>
      <c r="Y1490" s="127" t="str">
        <f t="shared" si="478"/>
        <v/>
      </c>
      <c r="Z1490" s="36" t="str">
        <f>IF(Mining_Import!B1490="","",Mining_Import!B1490)</f>
        <v/>
      </c>
      <c r="AA1490" s="184" t="str">
        <f>IF(Mining_Import!$C1490="","",Mining_Import!$C1490)</f>
        <v/>
      </c>
      <c r="AB1490" s="122" t="str">
        <f t="shared" si="479"/>
        <v/>
      </c>
      <c r="AC1490" s="122" t="str">
        <f>IF($Y1490&gt;Dashboard!$Q$19,$AB1490,"")</f>
        <v/>
      </c>
      <c r="AD1490" s="43" t="str">
        <f t="shared" si="480"/>
        <v/>
      </c>
      <c r="AE1490" s="36" t="str">
        <f>IF(Mining_Import!D1490="","",Mining_Import!D1490)</f>
        <v/>
      </c>
      <c r="AF1490" s="36" t="str">
        <f>IF(Mining_Import!E1490="","",Mining_Import!E1490)</f>
        <v/>
      </c>
      <c r="AG1490" s="36" t="str">
        <f>IF(Mining_Import!F1490="","",Mining_Import!F1490)</f>
        <v/>
      </c>
      <c r="AH1490" s="36" t="str">
        <f>IF(Mining_Import!G1490="","",Mining_Import!G1490)</f>
        <v/>
      </c>
      <c r="AI1490" s="36" t="str">
        <f>IF(Mining_Import!H1490="","",Mining_Import!H1490)</f>
        <v/>
      </c>
      <c r="AJ1490" s="36" t="str">
        <f>IF(Mining_Import!I1490="","",Mining_Import!I1490)</f>
        <v/>
      </c>
      <c r="BY1490" s="120" t="str">
        <f t="shared" si="468"/>
        <v/>
      </c>
      <c r="BZ1490" s="184" t="str">
        <f t="shared" si="481"/>
        <v/>
      </c>
      <c r="CA1490" s="37" t="str">
        <f>IFERROR(VLOOKUP($BY1490,Account_Value!$C$2:$F$2500,4,0),"")</f>
        <v/>
      </c>
      <c r="CB1490" s="43" t="str">
        <f t="shared" si="469"/>
        <v/>
      </c>
      <c r="CC1490" s="122" t="str">
        <f>IF($BZ1490="","",SUM($BZ$2:$BZ1490))</f>
        <v/>
      </c>
      <c r="CD1490" s="43" t="str">
        <f>IF($BZ1490="","",$BU$19*(SUM($BZ$2:$BZ1490)))</f>
        <v/>
      </c>
    </row>
    <row r="1491" spans="1:82">
      <c r="A1491" s="4" t="str">
        <f t="shared" si="470"/>
        <v/>
      </c>
      <c r="B1491" s="21" t="str">
        <f>IF(Investments_Import!A1491="","",Investments_Import!A1491)</f>
        <v/>
      </c>
      <c r="C1491" s="22" t="str">
        <f t="shared" si="463"/>
        <v/>
      </c>
      <c r="D1491" s="51" t="str">
        <f t="shared" si="471"/>
        <v/>
      </c>
      <c r="E1491" s="3" t="str">
        <f>IF(Investments_Import!B1491="","",Investments_Import!B1491)</f>
        <v/>
      </c>
      <c r="F1491" s="54" t="str">
        <f t="shared" si="472"/>
        <v xml:space="preserve"> </v>
      </c>
      <c r="G1491" s="54" t="str">
        <f>IF($B1491="","",COUNTIF($F$2:$F1491,$F1491))</f>
        <v/>
      </c>
      <c r="H1491" s="53" t="str">
        <f t="shared" si="473"/>
        <v xml:space="preserve">  </v>
      </c>
      <c r="I1491" s="3" t="str">
        <f>IF(Investments_Import!C1491="","",Investments_Import!C1491)</f>
        <v/>
      </c>
      <c r="J1491" s="108" t="str">
        <f>IF(Investments_Import!D1491="","",Investments_Import!D1491)</f>
        <v/>
      </c>
      <c r="K1491" s="108" t="str">
        <f t="shared" si="474"/>
        <v/>
      </c>
      <c r="L1491" s="47" t="str">
        <f>IF(Investments_Import!E1491="","",Investments_Import!E1491)</f>
        <v/>
      </c>
      <c r="M1491" s="47" t="str">
        <f t="shared" si="464"/>
        <v/>
      </c>
      <c r="N1491" s="31" t="str">
        <f>IF(Investments_Import!F1491="","",Investments_Import!F1491)</f>
        <v/>
      </c>
      <c r="O1491" s="31" t="str">
        <f t="shared" si="465"/>
        <v/>
      </c>
      <c r="P1491" s="3" t="str">
        <f>IF(Investments_Import!G1491="","",Investments_Import!G1491)</f>
        <v/>
      </c>
      <c r="Q1491" s="3" t="str">
        <f>IF(Investments_Import!H1491="","",Investments_Import!H1491)</f>
        <v/>
      </c>
      <c r="R1491" s="37" t="str">
        <f t="shared" si="466"/>
        <v/>
      </c>
      <c r="S1491" s="37" t="str">
        <f t="shared" si="467"/>
        <v/>
      </c>
      <c r="U1491" s="36" t="str">
        <f>IF(Mining_Import!A1491="","",Mining_Import!A1491)</f>
        <v/>
      </c>
      <c r="V1491" s="22" t="str">
        <f t="shared" si="475"/>
        <v/>
      </c>
      <c r="W1491" s="127" t="str">
        <f t="shared" si="476"/>
        <v/>
      </c>
      <c r="X1491" s="127" t="str">
        <f t="shared" si="477"/>
        <v/>
      </c>
      <c r="Y1491" s="127" t="str">
        <f t="shared" si="478"/>
        <v/>
      </c>
      <c r="Z1491" s="36" t="str">
        <f>IF(Mining_Import!B1491="","",Mining_Import!B1491)</f>
        <v/>
      </c>
      <c r="AA1491" s="184" t="str">
        <f>IF(Mining_Import!$C1491="","",Mining_Import!$C1491)</f>
        <v/>
      </c>
      <c r="AB1491" s="122" t="str">
        <f t="shared" si="479"/>
        <v/>
      </c>
      <c r="AC1491" s="122" t="str">
        <f>IF($Y1491&gt;Dashboard!$Q$19,$AB1491,"")</f>
        <v/>
      </c>
      <c r="AD1491" s="43" t="str">
        <f t="shared" si="480"/>
        <v/>
      </c>
      <c r="AE1491" s="36" t="str">
        <f>IF(Mining_Import!D1491="","",Mining_Import!D1491)</f>
        <v/>
      </c>
      <c r="AF1491" s="36" t="str">
        <f>IF(Mining_Import!E1491="","",Mining_Import!E1491)</f>
        <v/>
      </c>
      <c r="AG1491" s="36" t="str">
        <f>IF(Mining_Import!F1491="","",Mining_Import!F1491)</f>
        <v/>
      </c>
      <c r="AH1491" s="36" t="str">
        <f>IF(Mining_Import!G1491="","",Mining_Import!G1491)</f>
        <v/>
      </c>
      <c r="AI1491" s="36" t="str">
        <f>IF(Mining_Import!H1491="","",Mining_Import!H1491)</f>
        <v/>
      </c>
      <c r="AJ1491" s="36" t="str">
        <f>IF(Mining_Import!I1491="","",Mining_Import!I1491)</f>
        <v/>
      </c>
      <c r="BY1491" s="120" t="str">
        <f t="shared" si="468"/>
        <v/>
      </c>
      <c r="BZ1491" s="184" t="str">
        <f t="shared" si="481"/>
        <v/>
      </c>
      <c r="CA1491" s="37" t="str">
        <f>IFERROR(VLOOKUP($BY1491,Account_Value!$C$2:$F$2500,4,0),"")</f>
        <v/>
      </c>
      <c r="CB1491" s="43" t="str">
        <f t="shared" si="469"/>
        <v/>
      </c>
      <c r="CC1491" s="122" t="str">
        <f>IF($BZ1491="","",SUM($BZ$2:$BZ1491))</f>
        <v/>
      </c>
      <c r="CD1491" s="43" t="str">
        <f>IF($BZ1491="","",$BU$19*(SUM($BZ$2:$BZ1491)))</f>
        <v/>
      </c>
    </row>
    <row r="1492" spans="1:82">
      <c r="A1492" s="4" t="str">
        <f t="shared" si="470"/>
        <v/>
      </c>
      <c r="B1492" s="21" t="str">
        <f>IF(Investments_Import!A1492="","",Investments_Import!A1492)</f>
        <v/>
      </c>
      <c r="C1492" s="22" t="str">
        <f t="shared" si="463"/>
        <v/>
      </c>
      <c r="D1492" s="51" t="str">
        <f t="shared" si="471"/>
        <v/>
      </c>
      <c r="E1492" s="3" t="str">
        <f>IF(Investments_Import!B1492="","",Investments_Import!B1492)</f>
        <v/>
      </c>
      <c r="F1492" s="54" t="str">
        <f t="shared" si="472"/>
        <v xml:space="preserve"> </v>
      </c>
      <c r="G1492" s="54" t="str">
        <f>IF($B1492="","",COUNTIF($F$2:$F1492,$F1492))</f>
        <v/>
      </c>
      <c r="H1492" s="53" t="str">
        <f t="shared" si="473"/>
        <v xml:space="preserve">  </v>
      </c>
      <c r="I1492" s="3" t="str">
        <f>IF(Investments_Import!C1492="","",Investments_Import!C1492)</f>
        <v/>
      </c>
      <c r="J1492" s="108" t="str">
        <f>IF(Investments_Import!D1492="","",Investments_Import!D1492)</f>
        <v/>
      </c>
      <c r="K1492" s="108" t="str">
        <f t="shared" si="474"/>
        <v/>
      </c>
      <c r="L1492" s="47" t="str">
        <f>IF(Investments_Import!E1492="","",Investments_Import!E1492)</f>
        <v/>
      </c>
      <c r="M1492" s="47" t="str">
        <f t="shared" si="464"/>
        <v/>
      </c>
      <c r="N1492" s="31" t="str">
        <f>IF(Investments_Import!F1492="","",Investments_Import!F1492)</f>
        <v/>
      </c>
      <c r="O1492" s="31" t="str">
        <f t="shared" si="465"/>
        <v/>
      </c>
      <c r="P1492" s="3" t="str">
        <f>IF(Investments_Import!G1492="","",Investments_Import!G1492)</f>
        <v/>
      </c>
      <c r="Q1492" s="3" t="str">
        <f>IF(Investments_Import!H1492="","",Investments_Import!H1492)</f>
        <v/>
      </c>
      <c r="R1492" s="37" t="str">
        <f t="shared" si="466"/>
        <v/>
      </c>
      <c r="S1492" s="37" t="str">
        <f t="shared" si="467"/>
        <v/>
      </c>
      <c r="U1492" s="36" t="str">
        <f>IF(Mining_Import!A1492="","",Mining_Import!A1492)</f>
        <v/>
      </c>
      <c r="V1492" s="22" t="str">
        <f t="shared" si="475"/>
        <v/>
      </c>
      <c r="W1492" s="127" t="str">
        <f t="shared" si="476"/>
        <v/>
      </c>
      <c r="X1492" s="127" t="str">
        <f t="shared" si="477"/>
        <v/>
      </c>
      <c r="Y1492" s="127" t="str">
        <f t="shared" si="478"/>
        <v/>
      </c>
      <c r="Z1492" s="36" t="str">
        <f>IF(Mining_Import!B1492="","",Mining_Import!B1492)</f>
        <v/>
      </c>
      <c r="AA1492" s="184" t="str">
        <f>IF(Mining_Import!$C1492="","",Mining_Import!$C1492)</f>
        <v/>
      </c>
      <c r="AB1492" s="122" t="str">
        <f t="shared" si="479"/>
        <v/>
      </c>
      <c r="AC1492" s="122" t="str">
        <f>IF($Y1492&gt;Dashboard!$Q$19,$AB1492,"")</f>
        <v/>
      </c>
      <c r="AD1492" s="43" t="str">
        <f t="shared" si="480"/>
        <v/>
      </c>
      <c r="AE1492" s="36" t="str">
        <f>IF(Mining_Import!D1492="","",Mining_Import!D1492)</f>
        <v/>
      </c>
      <c r="AF1492" s="36" t="str">
        <f>IF(Mining_Import!E1492="","",Mining_Import!E1492)</f>
        <v/>
      </c>
      <c r="AG1492" s="36" t="str">
        <f>IF(Mining_Import!F1492="","",Mining_Import!F1492)</f>
        <v/>
      </c>
      <c r="AH1492" s="36" t="str">
        <f>IF(Mining_Import!G1492="","",Mining_Import!G1492)</f>
        <v/>
      </c>
      <c r="AI1492" s="36" t="str">
        <f>IF(Mining_Import!H1492="","",Mining_Import!H1492)</f>
        <v/>
      </c>
      <c r="AJ1492" s="36" t="str">
        <f>IF(Mining_Import!I1492="","",Mining_Import!I1492)</f>
        <v/>
      </c>
      <c r="BY1492" s="120" t="str">
        <f t="shared" si="468"/>
        <v/>
      </c>
      <c r="BZ1492" s="184" t="str">
        <f t="shared" si="481"/>
        <v/>
      </c>
      <c r="CA1492" s="37" t="str">
        <f>IFERROR(VLOOKUP($BY1492,Account_Value!$C$2:$F$2500,4,0),"")</f>
        <v/>
      </c>
      <c r="CB1492" s="43" t="str">
        <f t="shared" si="469"/>
        <v/>
      </c>
      <c r="CC1492" s="122" t="str">
        <f>IF($BZ1492="","",SUM($BZ$2:$BZ1492))</f>
        <v/>
      </c>
      <c r="CD1492" s="43" t="str">
        <f>IF($BZ1492="","",$BU$19*(SUM($BZ$2:$BZ1492)))</f>
        <v/>
      </c>
    </row>
    <row r="1493" spans="1:82">
      <c r="A1493" s="4" t="str">
        <f t="shared" si="470"/>
        <v/>
      </c>
      <c r="B1493" s="21" t="str">
        <f>IF(Investments_Import!A1493="","",Investments_Import!A1493)</f>
        <v/>
      </c>
      <c r="C1493" s="22" t="str">
        <f t="shared" si="463"/>
        <v/>
      </c>
      <c r="D1493" s="51" t="str">
        <f t="shared" si="471"/>
        <v/>
      </c>
      <c r="E1493" s="3" t="str">
        <f>IF(Investments_Import!B1493="","",Investments_Import!B1493)</f>
        <v/>
      </c>
      <c r="F1493" s="54" t="str">
        <f t="shared" si="472"/>
        <v xml:space="preserve"> </v>
      </c>
      <c r="G1493" s="54" t="str">
        <f>IF($B1493="","",COUNTIF($F$2:$F1493,$F1493))</f>
        <v/>
      </c>
      <c r="H1493" s="53" t="str">
        <f t="shared" si="473"/>
        <v xml:space="preserve">  </v>
      </c>
      <c r="I1493" s="3" t="str">
        <f>IF(Investments_Import!C1493="","",Investments_Import!C1493)</f>
        <v/>
      </c>
      <c r="J1493" s="108" t="str">
        <f>IF(Investments_Import!D1493="","",Investments_Import!D1493)</f>
        <v/>
      </c>
      <c r="K1493" s="108" t="str">
        <f t="shared" si="474"/>
        <v/>
      </c>
      <c r="L1493" s="47" t="str">
        <f>IF(Investments_Import!E1493="","",Investments_Import!E1493)</f>
        <v/>
      </c>
      <c r="M1493" s="47" t="str">
        <f t="shared" si="464"/>
        <v/>
      </c>
      <c r="N1493" s="31" t="str">
        <f>IF(Investments_Import!F1493="","",Investments_Import!F1493)</f>
        <v/>
      </c>
      <c r="O1493" s="31" t="str">
        <f t="shared" si="465"/>
        <v/>
      </c>
      <c r="P1493" s="3" t="str">
        <f>IF(Investments_Import!G1493="","",Investments_Import!G1493)</f>
        <v/>
      </c>
      <c r="Q1493" s="3" t="str">
        <f>IF(Investments_Import!H1493="","",Investments_Import!H1493)</f>
        <v/>
      </c>
      <c r="R1493" s="37" t="str">
        <f t="shared" si="466"/>
        <v/>
      </c>
      <c r="S1493" s="37" t="str">
        <f t="shared" si="467"/>
        <v/>
      </c>
      <c r="U1493" s="36" t="str">
        <f>IF(Mining_Import!A1493="","",Mining_Import!A1493)</f>
        <v/>
      </c>
      <c r="V1493" s="22" t="str">
        <f t="shared" si="475"/>
        <v/>
      </c>
      <c r="W1493" s="127" t="str">
        <f t="shared" si="476"/>
        <v/>
      </c>
      <c r="X1493" s="127" t="str">
        <f t="shared" si="477"/>
        <v/>
      </c>
      <c r="Y1493" s="127" t="str">
        <f t="shared" si="478"/>
        <v/>
      </c>
      <c r="Z1493" s="36" t="str">
        <f>IF(Mining_Import!B1493="","",Mining_Import!B1493)</f>
        <v/>
      </c>
      <c r="AA1493" s="184" t="str">
        <f>IF(Mining_Import!$C1493="","",Mining_Import!$C1493)</f>
        <v/>
      </c>
      <c r="AB1493" s="122" t="str">
        <f t="shared" si="479"/>
        <v/>
      </c>
      <c r="AC1493" s="122" t="str">
        <f>IF($Y1493&gt;Dashboard!$Q$19,$AB1493,"")</f>
        <v/>
      </c>
      <c r="AD1493" s="43" t="str">
        <f t="shared" si="480"/>
        <v/>
      </c>
      <c r="AE1493" s="36" t="str">
        <f>IF(Mining_Import!D1493="","",Mining_Import!D1493)</f>
        <v/>
      </c>
      <c r="AF1493" s="36" t="str">
        <f>IF(Mining_Import!E1493="","",Mining_Import!E1493)</f>
        <v/>
      </c>
      <c r="AG1493" s="36" t="str">
        <f>IF(Mining_Import!F1493="","",Mining_Import!F1493)</f>
        <v/>
      </c>
      <c r="AH1493" s="36" t="str">
        <f>IF(Mining_Import!G1493="","",Mining_Import!G1493)</f>
        <v/>
      </c>
      <c r="AI1493" s="36" t="str">
        <f>IF(Mining_Import!H1493="","",Mining_Import!H1493)</f>
        <v/>
      </c>
      <c r="AJ1493" s="36" t="str">
        <f>IF(Mining_Import!I1493="","",Mining_Import!I1493)</f>
        <v/>
      </c>
      <c r="BY1493" s="120" t="str">
        <f t="shared" si="468"/>
        <v/>
      </c>
      <c r="BZ1493" s="184" t="str">
        <f t="shared" si="481"/>
        <v/>
      </c>
      <c r="CA1493" s="37" t="str">
        <f>IFERROR(VLOOKUP($BY1493,Account_Value!$C$2:$F$2500,4,0),"")</f>
        <v/>
      </c>
      <c r="CB1493" s="43" t="str">
        <f t="shared" si="469"/>
        <v/>
      </c>
      <c r="CC1493" s="122" t="str">
        <f>IF($BZ1493="","",SUM($BZ$2:$BZ1493))</f>
        <v/>
      </c>
      <c r="CD1493" s="43" t="str">
        <f>IF($BZ1493="","",$BU$19*(SUM($BZ$2:$BZ1493)))</f>
        <v/>
      </c>
    </row>
    <row r="1494" spans="1:82">
      <c r="A1494" s="4" t="str">
        <f t="shared" si="470"/>
        <v/>
      </c>
      <c r="B1494" s="21" t="str">
        <f>IF(Investments_Import!A1494="","",Investments_Import!A1494)</f>
        <v/>
      </c>
      <c r="C1494" s="22" t="str">
        <f t="shared" si="463"/>
        <v/>
      </c>
      <c r="D1494" s="51" t="str">
        <f t="shared" si="471"/>
        <v/>
      </c>
      <c r="E1494" s="3" t="str">
        <f>IF(Investments_Import!B1494="","",Investments_Import!B1494)</f>
        <v/>
      </c>
      <c r="F1494" s="54" t="str">
        <f t="shared" si="472"/>
        <v xml:space="preserve"> </v>
      </c>
      <c r="G1494" s="54" t="str">
        <f>IF($B1494="","",COUNTIF($F$2:$F1494,$F1494))</f>
        <v/>
      </c>
      <c r="H1494" s="53" t="str">
        <f t="shared" si="473"/>
        <v xml:space="preserve">  </v>
      </c>
      <c r="I1494" s="3" t="str">
        <f>IF(Investments_Import!C1494="","",Investments_Import!C1494)</f>
        <v/>
      </c>
      <c r="J1494" s="108" t="str">
        <f>IF(Investments_Import!D1494="","",Investments_Import!D1494)</f>
        <v/>
      </c>
      <c r="K1494" s="108" t="str">
        <f t="shared" si="474"/>
        <v/>
      </c>
      <c r="L1494" s="47" t="str">
        <f>IF(Investments_Import!E1494="","",Investments_Import!E1494)</f>
        <v/>
      </c>
      <c r="M1494" s="47" t="str">
        <f t="shared" si="464"/>
        <v/>
      </c>
      <c r="N1494" s="31" t="str">
        <f>IF(Investments_Import!F1494="","",Investments_Import!F1494)</f>
        <v/>
      </c>
      <c r="O1494" s="31" t="str">
        <f t="shared" si="465"/>
        <v/>
      </c>
      <c r="P1494" s="3" t="str">
        <f>IF(Investments_Import!G1494="","",Investments_Import!G1494)</f>
        <v/>
      </c>
      <c r="Q1494" s="3" t="str">
        <f>IF(Investments_Import!H1494="","",Investments_Import!H1494)</f>
        <v/>
      </c>
      <c r="R1494" s="37" t="str">
        <f t="shared" si="466"/>
        <v/>
      </c>
      <c r="S1494" s="37" t="str">
        <f t="shared" si="467"/>
        <v/>
      </c>
      <c r="U1494" s="36" t="str">
        <f>IF(Mining_Import!A1494="","",Mining_Import!A1494)</f>
        <v/>
      </c>
      <c r="V1494" s="22" t="str">
        <f t="shared" si="475"/>
        <v/>
      </c>
      <c r="W1494" s="127" t="str">
        <f t="shared" si="476"/>
        <v/>
      </c>
      <c r="X1494" s="127" t="str">
        <f t="shared" si="477"/>
        <v/>
      </c>
      <c r="Y1494" s="127" t="str">
        <f t="shared" si="478"/>
        <v/>
      </c>
      <c r="Z1494" s="36" t="str">
        <f>IF(Mining_Import!B1494="","",Mining_Import!B1494)</f>
        <v/>
      </c>
      <c r="AA1494" s="184" t="str">
        <f>IF(Mining_Import!$C1494="","",Mining_Import!$C1494)</f>
        <v/>
      </c>
      <c r="AB1494" s="122" t="str">
        <f t="shared" si="479"/>
        <v/>
      </c>
      <c r="AC1494" s="122" t="str">
        <f>IF($Y1494&gt;Dashboard!$Q$19,$AB1494,"")</f>
        <v/>
      </c>
      <c r="AD1494" s="43" t="str">
        <f t="shared" si="480"/>
        <v/>
      </c>
      <c r="AE1494" s="36" t="str">
        <f>IF(Mining_Import!D1494="","",Mining_Import!D1494)</f>
        <v/>
      </c>
      <c r="AF1494" s="36" t="str">
        <f>IF(Mining_Import!E1494="","",Mining_Import!E1494)</f>
        <v/>
      </c>
      <c r="AG1494" s="36" t="str">
        <f>IF(Mining_Import!F1494="","",Mining_Import!F1494)</f>
        <v/>
      </c>
      <c r="AH1494" s="36" t="str">
        <f>IF(Mining_Import!G1494="","",Mining_Import!G1494)</f>
        <v/>
      </c>
      <c r="AI1494" s="36" t="str">
        <f>IF(Mining_Import!H1494="","",Mining_Import!H1494)</f>
        <v/>
      </c>
      <c r="AJ1494" s="36" t="str">
        <f>IF(Mining_Import!I1494="","",Mining_Import!I1494)</f>
        <v/>
      </c>
      <c r="BY1494" s="120" t="str">
        <f t="shared" si="468"/>
        <v/>
      </c>
      <c r="BZ1494" s="184" t="str">
        <f t="shared" si="481"/>
        <v/>
      </c>
      <c r="CA1494" s="37" t="str">
        <f>IFERROR(VLOOKUP($BY1494,Account_Value!$C$2:$F$2500,4,0),"")</f>
        <v/>
      </c>
      <c r="CB1494" s="43" t="str">
        <f t="shared" si="469"/>
        <v/>
      </c>
      <c r="CC1494" s="122" t="str">
        <f>IF($BZ1494="","",SUM($BZ$2:$BZ1494))</f>
        <v/>
      </c>
      <c r="CD1494" s="43" t="str">
        <f>IF($BZ1494="","",$BU$19*(SUM($BZ$2:$BZ1494)))</f>
        <v/>
      </c>
    </row>
    <row r="1495" spans="1:82">
      <c r="A1495" s="4" t="str">
        <f t="shared" si="470"/>
        <v/>
      </c>
      <c r="B1495" s="21" t="str">
        <f>IF(Investments_Import!A1495="","",Investments_Import!A1495)</f>
        <v/>
      </c>
      <c r="C1495" s="22" t="str">
        <f t="shared" si="463"/>
        <v/>
      </c>
      <c r="D1495" s="51" t="str">
        <f t="shared" si="471"/>
        <v/>
      </c>
      <c r="E1495" s="3" t="str">
        <f>IF(Investments_Import!B1495="","",Investments_Import!B1495)</f>
        <v/>
      </c>
      <c r="F1495" s="54" t="str">
        <f t="shared" si="472"/>
        <v xml:space="preserve"> </v>
      </c>
      <c r="G1495" s="54" t="str">
        <f>IF($B1495="","",COUNTIF($F$2:$F1495,$F1495))</f>
        <v/>
      </c>
      <c r="H1495" s="53" t="str">
        <f t="shared" si="473"/>
        <v xml:space="preserve">  </v>
      </c>
      <c r="I1495" s="3" t="str">
        <f>IF(Investments_Import!C1495="","",Investments_Import!C1495)</f>
        <v/>
      </c>
      <c r="J1495" s="108" t="str">
        <f>IF(Investments_Import!D1495="","",Investments_Import!D1495)</f>
        <v/>
      </c>
      <c r="K1495" s="108" t="str">
        <f t="shared" si="474"/>
        <v/>
      </c>
      <c r="L1495" s="47" t="str">
        <f>IF(Investments_Import!E1495="","",Investments_Import!E1495)</f>
        <v/>
      </c>
      <c r="M1495" s="47" t="str">
        <f t="shared" si="464"/>
        <v/>
      </c>
      <c r="N1495" s="31" t="str">
        <f>IF(Investments_Import!F1495="","",Investments_Import!F1495)</f>
        <v/>
      </c>
      <c r="O1495" s="31" t="str">
        <f t="shared" si="465"/>
        <v/>
      </c>
      <c r="P1495" s="3" t="str">
        <f>IF(Investments_Import!G1495="","",Investments_Import!G1495)</f>
        <v/>
      </c>
      <c r="Q1495" s="3" t="str">
        <f>IF(Investments_Import!H1495="","",Investments_Import!H1495)</f>
        <v/>
      </c>
      <c r="R1495" s="37" t="str">
        <f t="shared" si="466"/>
        <v/>
      </c>
      <c r="S1495" s="37" t="str">
        <f t="shared" si="467"/>
        <v/>
      </c>
      <c r="U1495" s="36" t="str">
        <f>IF(Mining_Import!A1495="","",Mining_Import!A1495)</f>
        <v/>
      </c>
      <c r="V1495" s="22" t="str">
        <f t="shared" si="475"/>
        <v/>
      </c>
      <c r="W1495" s="127" t="str">
        <f t="shared" si="476"/>
        <v/>
      </c>
      <c r="X1495" s="127" t="str">
        <f t="shared" si="477"/>
        <v/>
      </c>
      <c r="Y1495" s="127" t="str">
        <f t="shared" si="478"/>
        <v/>
      </c>
      <c r="Z1495" s="36" t="str">
        <f>IF(Mining_Import!B1495="","",Mining_Import!B1495)</f>
        <v/>
      </c>
      <c r="AA1495" s="184" t="str">
        <f>IF(Mining_Import!$C1495="","",Mining_Import!$C1495)</f>
        <v/>
      </c>
      <c r="AB1495" s="122" t="str">
        <f t="shared" si="479"/>
        <v/>
      </c>
      <c r="AC1495" s="122" t="str">
        <f>IF($Y1495&gt;Dashboard!$Q$19,$AB1495,"")</f>
        <v/>
      </c>
      <c r="AD1495" s="43" t="str">
        <f t="shared" si="480"/>
        <v/>
      </c>
      <c r="AE1495" s="36" t="str">
        <f>IF(Mining_Import!D1495="","",Mining_Import!D1495)</f>
        <v/>
      </c>
      <c r="AF1495" s="36" t="str">
        <f>IF(Mining_Import!E1495="","",Mining_Import!E1495)</f>
        <v/>
      </c>
      <c r="AG1495" s="36" t="str">
        <f>IF(Mining_Import!F1495="","",Mining_Import!F1495)</f>
        <v/>
      </c>
      <c r="AH1495" s="36" t="str">
        <f>IF(Mining_Import!G1495="","",Mining_Import!G1495)</f>
        <v/>
      </c>
      <c r="AI1495" s="36" t="str">
        <f>IF(Mining_Import!H1495="","",Mining_Import!H1495)</f>
        <v/>
      </c>
      <c r="AJ1495" s="36" t="str">
        <f>IF(Mining_Import!I1495="","",Mining_Import!I1495)</f>
        <v/>
      </c>
      <c r="BY1495" s="120" t="str">
        <f t="shared" si="468"/>
        <v/>
      </c>
      <c r="BZ1495" s="184" t="str">
        <f t="shared" si="481"/>
        <v/>
      </c>
      <c r="CA1495" s="37" t="str">
        <f>IFERROR(VLOOKUP($BY1495,Account_Value!$C$2:$F$2500,4,0),"")</f>
        <v/>
      </c>
      <c r="CB1495" s="43" t="str">
        <f t="shared" si="469"/>
        <v/>
      </c>
      <c r="CC1495" s="122" t="str">
        <f>IF($BZ1495="","",SUM($BZ$2:$BZ1495))</f>
        <v/>
      </c>
      <c r="CD1495" s="43" t="str">
        <f>IF($BZ1495="","",$BU$19*(SUM($BZ$2:$BZ1495)))</f>
        <v/>
      </c>
    </row>
    <row r="1496" spans="1:82">
      <c r="A1496" s="4" t="str">
        <f t="shared" si="470"/>
        <v/>
      </c>
      <c r="B1496" s="21" t="str">
        <f>IF(Investments_Import!A1496="","",Investments_Import!A1496)</f>
        <v/>
      </c>
      <c r="C1496" s="22" t="str">
        <f t="shared" si="463"/>
        <v/>
      </c>
      <c r="D1496" s="51" t="str">
        <f t="shared" si="471"/>
        <v/>
      </c>
      <c r="E1496" s="3" t="str">
        <f>IF(Investments_Import!B1496="","",Investments_Import!B1496)</f>
        <v/>
      </c>
      <c r="F1496" s="54" t="str">
        <f t="shared" si="472"/>
        <v xml:space="preserve"> </v>
      </c>
      <c r="G1496" s="54" t="str">
        <f>IF($B1496="","",COUNTIF($F$2:$F1496,$F1496))</f>
        <v/>
      </c>
      <c r="H1496" s="53" t="str">
        <f t="shared" si="473"/>
        <v xml:space="preserve">  </v>
      </c>
      <c r="I1496" s="3" t="str">
        <f>IF(Investments_Import!C1496="","",Investments_Import!C1496)</f>
        <v/>
      </c>
      <c r="J1496" s="108" t="str">
        <f>IF(Investments_Import!D1496="","",Investments_Import!D1496)</f>
        <v/>
      </c>
      <c r="K1496" s="108" t="str">
        <f t="shared" si="474"/>
        <v/>
      </c>
      <c r="L1496" s="47" t="str">
        <f>IF(Investments_Import!E1496="","",Investments_Import!E1496)</f>
        <v/>
      </c>
      <c r="M1496" s="47" t="str">
        <f t="shared" si="464"/>
        <v/>
      </c>
      <c r="N1496" s="31" t="str">
        <f>IF(Investments_Import!F1496="","",Investments_Import!F1496)</f>
        <v/>
      </c>
      <c r="O1496" s="31" t="str">
        <f t="shared" si="465"/>
        <v/>
      </c>
      <c r="P1496" s="3" t="str">
        <f>IF(Investments_Import!G1496="","",Investments_Import!G1496)</f>
        <v/>
      </c>
      <c r="Q1496" s="3" t="str">
        <f>IF(Investments_Import!H1496="","",Investments_Import!H1496)</f>
        <v/>
      </c>
      <c r="R1496" s="37" t="str">
        <f t="shared" si="466"/>
        <v/>
      </c>
      <c r="S1496" s="37" t="str">
        <f t="shared" si="467"/>
        <v/>
      </c>
      <c r="U1496" s="36" t="str">
        <f>IF(Mining_Import!A1496="","",Mining_Import!A1496)</f>
        <v/>
      </c>
      <c r="V1496" s="22" t="str">
        <f t="shared" si="475"/>
        <v/>
      </c>
      <c r="W1496" s="127" t="str">
        <f t="shared" si="476"/>
        <v/>
      </c>
      <c r="X1496" s="127" t="str">
        <f t="shared" si="477"/>
        <v/>
      </c>
      <c r="Y1496" s="127" t="str">
        <f t="shared" si="478"/>
        <v/>
      </c>
      <c r="Z1496" s="36" t="str">
        <f>IF(Mining_Import!B1496="","",Mining_Import!B1496)</f>
        <v/>
      </c>
      <c r="AA1496" s="184" t="str">
        <f>IF(Mining_Import!$C1496="","",Mining_Import!$C1496)</f>
        <v/>
      </c>
      <c r="AB1496" s="122" t="str">
        <f t="shared" si="479"/>
        <v/>
      </c>
      <c r="AC1496" s="122" t="str">
        <f>IF($Y1496&gt;Dashboard!$Q$19,$AB1496,"")</f>
        <v/>
      </c>
      <c r="AD1496" s="43" t="str">
        <f t="shared" si="480"/>
        <v/>
      </c>
      <c r="AE1496" s="36" t="str">
        <f>IF(Mining_Import!D1496="","",Mining_Import!D1496)</f>
        <v/>
      </c>
      <c r="AF1496" s="36" t="str">
        <f>IF(Mining_Import!E1496="","",Mining_Import!E1496)</f>
        <v/>
      </c>
      <c r="AG1496" s="36" t="str">
        <f>IF(Mining_Import!F1496="","",Mining_Import!F1496)</f>
        <v/>
      </c>
      <c r="AH1496" s="36" t="str">
        <f>IF(Mining_Import!G1496="","",Mining_Import!G1496)</f>
        <v/>
      </c>
      <c r="AI1496" s="36" t="str">
        <f>IF(Mining_Import!H1496="","",Mining_Import!H1496)</f>
        <v/>
      </c>
      <c r="AJ1496" s="36" t="str">
        <f>IF(Mining_Import!I1496="","",Mining_Import!I1496)</f>
        <v/>
      </c>
      <c r="BY1496" s="120" t="str">
        <f t="shared" si="468"/>
        <v/>
      </c>
      <c r="BZ1496" s="184" t="str">
        <f t="shared" si="481"/>
        <v/>
      </c>
      <c r="CA1496" s="37" t="str">
        <f>IFERROR(VLOOKUP($BY1496,Account_Value!$C$2:$F$2500,4,0),"")</f>
        <v/>
      </c>
      <c r="CB1496" s="43" t="str">
        <f t="shared" si="469"/>
        <v/>
      </c>
      <c r="CC1496" s="122" t="str">
        <f>IF($BZ1496="","",SUM($BZ$2:$BZ1496))</f>
        <v/>
      </c>
      <c r="CD1496" s="43" t="str">
        <f>IF($BZ1496="","",$BU$19*(SUM($BZ$2:$BZ1496)))</f>
        <v/>
      </c>
    </row>
    <row r="1497" spans="1:82">
      <c r="A1497" s="4" t="str">
        <f t="shared" si="470"/>
        <v/>
      </c>
      <c r="B1497" s="21" t="str">
        <f>IF(Investments_Import!A1497="","",Investments_Import!A1497)</f>
        <v/>
      </c>
      <c r="C1497" s="22" t="str">
        <f t="shared" si="463"/>
        <v/>
      </c>
      <c r="D1497" s="51" t="str">
        <f t="shared" si="471"/>
        <v/>
      </c>
      <c r="E1497" s="3" t="str">
        <f>IF(Investments_Import!B1497="","",Investments_Import!B1497)</f>
        <v/>
      </c>
      <c r="F1497" s="54" t="str">
        <f t="shared" si="472"/>
        <v xml:space="preserve"> </v>
      </c>
      <c r="G1497" s="54" t="str">
        <f>IF($B1497="","",COUNTIF($F$2:$F1497,$F1497))</f>
        <v/>
      </c>
      <c r="H1497" s="53" t="str">
        <f t="shared" si="473"/>
        <v xml:space="preserve">  </v>
      </c>
      <c r="I1497" s="3" t="str">
        <f>IF(Investments_Import!C1497="","",Investments_Import!C1497)</f>
        <v/>
      </c>
      <c r="J1497" s="108" t="str">
        <f>IF(Investments_Import!D1497="","",Investments_Import!D1497)</f>
        <v/>
      </c>
      <c r="K1497" s="108" t="str">
        <f t="shared" si="474"/>
        <v/>
      </c>
      <c r="L1497" s="47" t="str">
        <f>IF(Investments_Import!E1497="","",Investments_Import!E1497)</f>
        <v/>
      </c>
      <c r="M1497" s="47" t="str">
        <f t="shared" si="464"/>
        <v/>
      </c>
      <c r="N1497" s="31" t="str">
        <f>IF(Investments_Import!F1497="","",Investments_Import!F1497)</f>
        <v/>
      </c>
      <c r="O1497" s="31" t="str">
        <f t="shared" si="465"/>
        <v/>
      </c>
      <c r="P1497" s="3" t="str">
        <f>IF(Investments_Import!G1497="","",Investments_Import!G1497)</f>
        <v/>
      </c>
      <c r="Q1497" s="3" t="str">
        <f>IF(Investments_Import!H1497="","",Investments_Import!H1497)</f>
        <v/>
      </c>
      <c r="R1497" s="37" t="str">
        <f t="shared" si="466"/>
        <v/>
      </c>
      <c r="S1497" s="37" t="str">
        <f t="shared" si="467"/>
        <v/>
      </c>
      <c r="U1497" s="36" t="str">
        <f>IF(Mining_Import!A1497="","",Mining_Import!A1497)</f>
        <v/>
      </c>
      <c r="V1497" s="22" t="str">
        <f t="shared" si="475"/>
        <v/>
      </c>
      <c r="W1497" s="127" t="str">
        <f t="shared" si="476"/>
        <v/>
      </c>
      <c r="X1497" s="127" t="str">
        <f t="shared" si="477"/>
        <v/>
      </c>
      <c r="Y1497" s="127" t="str">
        <f t="shared" si="478"/>
        <v/>
      </c>
      <c r="Z1497" s="36" t="str">
        <f>IF(Mining_Import!B1497="","",Mining_Import!B1497)</f>
        <v/>
      </c>
      <c r="AA1497" s="184" t="str">
        <f>IF(Mining_Import!$C1497="","",Mining_Import!$C1497)</f>
        <v/>
      </c>
      <c r="AB1497" s="122" t="str">
        <f t="shared" si="479"/>
        <v/>
      </c>
      <c r="AC1497" s="122" t="str">
        <f>IF($Y1497&gt;Dashboard!$Q$19,$AB1497,"")</f>
        <v/>
      </c>
      <c r="AD1497" s="43" t="str">
        <f t="shared" si="480"/>
        <v/>
      </c>
      <c r="AE1497" s="36" t="str">
        <f>IF(Mining_Import!D1497="","",Mining_Import!D1497)</f>
        <v/>
      </c>
      <c r="AF1497" s="36" t="str">
        <f>IF(Mining_Import!E1497="","",Mining_Import!E1497)</f>
        <v/>
      </c>
      <c r="AG1497" s="36" t="str">
        <f>IF(Mining_Import!F1497="","",Mining_Import!F1497)</f>
        <v/>
      </c>
      <c r="AH1497" s="36" t="str">
        <f>IF(Mining_Import!G1497="","",Mining_Import!G1497)</f>
        <v/>
      </c>
      <c r="AI1497" s="36" t="str">
        <f>IF(Mining_Import!H1497="","",Mining_Import!H1497)</f>
        <v/>
      </c>
      <c r="AJ1497" s="36" t="str">
        <f>IF(Mining_Import!I1497="","",Mining_Import!I1497)</f>
        <v/>
      </c>
      <c r="BY1497" s="120" t="str">
        <f t="shared" si="468"/>
        <v/>
      </c>
      <c r="BZ1497" s="184" t="str">
        <f t="shared" si="481"/>
        <v/>
      </c>
      <c r="CA1497" s="37" t="str">
        <f>IFERROR(VLOOKUP($BY1497,Account_Value!$C$2:$F$2500,4,0),"")</f>
        <v/>
      </c>
      <c r="CB1497" s="43" t="str">
        <f t="shared" si="469"/>
        <v/>
      </c>
      <c r="CC1497" s="122" t="str">
        <f>IF($BZ1497="","",SUM($BZ$2:$BZ1497))</f>
        <v/>
      </c>
      <c r="CD1497" s="43" t="str">
        <f>IF($BZ1497="","",$BU$19*(SUM($BZ$2:$BZ1497)))</f>
        <v/>
      </c>
    </row>
    <row r="1498" spans="1:82">
      <c r="A1498" s="4" t="str">
        <f t="shared" si="470"/>
        <v/>
      </c>
      <c r="B1498" s="21" t="str">
        <f>IF(Investments_Import!A1498="","",Investments_Import!A1498)</f>
        <v/>
      </c>
      <c r="C1498" s="22" t="str">
        <f t="shared" si="463"/>
        <v/>
      </c>
      <c r="D1498" s="51" t="str">
        <f t="shared" si="471"/>
        <v/>
      </c>
      <c r="E1498" s="3" t="str">
        <f>IF(Investments_Import!B1498="","",Investments_Import!B1498)</f>
        <v/>
      </c>
      <c r="F1498" s="54" t="str">
        <f t="shared" si="472"/>
        <v xml:space="preserve"> </v>
      </c>
      <c r="G1498" s="54" t="str">
        <f>IF($B1498="","",COUNTIF($F$2:$F1498,$F1498))</f>
        <v/>
      </c>
      <c r="H1498" s="53" t="str">
        <f t="shared" si="473"/>
        <v xml:space="preserve">  </v>
      </c>
      <c r="I1498" s="3" t="str">
        <f>IF(Investments_Import!C1498="","",Investments_Import!C1498)</f>
        <v/>
      </c>
      <c r="J1498" s="108" t="str">
        <f>IF(Investments_Import!D1498="","",Investments_Import!D1498)</f>
        <v/>
      </c>
      <c r="K1498" s="108" t="str">
        <f t="shared" si="474"/>
        <v/>
      </c>
      <c r="L1498" s="47" t="str">
        <f>IF(Investments_Import!E1498="","",Investments_Import!E1498)</f>
        <v/>
      </c>
      <c r="M1498" s="47" t="str">
        <f t="shared" si="464"/>
        <v/>
      </c>
      <c r="N1498" s="31" t="str">
        <f>IF(Investments_Import!F1498="","",Investments_Import!F1498)</f>
        <v/>
      </c>
      <c r="O1498" s="31" t="str">
        <f t="shared" si="465"/>
        <v/>
      </c>
      <c r="P1498" s="3" t="str">
        <f>IF(Investments_Import!G1498="","",Investments_Import!G1498)</f>
        <v/>
      </c>
      <c r="Q1498" s="3" t="str">
        <f>IF(Investments_Import!H1498="","",Investments_Import!H1498)</f>
        <v/>
      </c>
      <c r="R1498" s="37" t="str">
        <f t="shared" si="466"/>
        <v/>
      </c>
      <c r="S1498" s="37" t="str">
        <f t="shared" si="467"/>
        <v/>
      </c>
      <c r="U1498" s="36" t="str">
        <f>IF(Mining_Import!A1498="","",Mining_Import!A1498)</f>
        <v/>
      </c>
      <c r="V1498" s="22" t="str">
        <f t="shared" si="475"/>
        <v/>
      </c>
      <c r="W1498" s="127" t="str">
        <f t="shared" si="476"/>
        <v/>
      </c>
      <c r="X1498" s="127" t="str">
        <f t="shared" si="477"/>
        <v/>
      </c>
      <c r="Y1498" s="127" t="str">
        <f t="shared" si="478"/>
        <v/>
      </c>
      <c r="Z1498" s="36" t="str">
        <f>IF(Mining_Import!B1498="","",Mining_Import!B1498)</f>
        <v/>
      </c>
      <c r="AA1498" s="184" t="str">
        <f>IF(Mining_Import!$C1498="","",Mining_Import!$C1498)</f>
        <v/>
      </c>
      <c r="AB1498" s="122" t="str">
        <f t="shared" si="479"/>
        <v/>
      </c>
      <c r="AC1498" s="122" t="str">
        <f>IF($Y1498&gt;Dashboard!$Q$19,$AB1498,"")</f>
        <v/>
      </c>
      <c r="AD1498" s="43" t="str">
        <f t="shared" si="480"/>
        <v/>
      </c>
      <c r="AE1498" s="36" t="str">
        <f>IF(Mining_Import!D1498="","",Mining_Import!D1498)</f>
        <v/>
      </c>
      <c r="AF1498" s="36" t="str">
        <f>IF(Mining_Import!E1498="","",Mining_Import!E1498)</f>
        <v/>
      </c>
      <c r="AG1498" s="36" t="str">
        <f>IF(Mining_Import!F1498="","",Mining_Import!F1498)</f>
        <v/>
      </c>
      <c r="AH1498" s="36" t="str">
        <f>IF(Mining_Import!G1498="","",Mining_Import!G1498)</f>
        <v/>
      </c>
      <c r="AI1498" s="36" t="str">
        <f>IF(Mining_Import!H1498="","",Mining_Import!H1498)</f>
        <v/>
      </c>
      <c r="AJ1498" s="36" t="str">
        <f>IF(Mining_Import!I1498="","",Mining_Import!I1498)</f>
        <v/>
      </c>
      <c r="BY1498" s="120" t="str">
        <f t="shared" si="468"/>
        <v/>
      </c>
      <c r="BZ1498" s="184" t="str">
        <f t="shared" si="481"/>
        <v/>
      </c>
      <c r="CA1498" s="37" t="str">
        <f>IFERROR(VLOOKUP($BY1498,Account_Value!$C$2:$F$2500,4,0),"")</f>
        <v/>
      </c>
      <c r="CB1498" s="43" t="str">
        <f t="shared" si="469"/>
        <v/>
      </c>
      <c r="CC1498" s="122" t="str">
        <f>IF($BZ1498="","",SUM($BZ$2:$BZ1498))</f>
        <v/>
      </c>
      <c r="CD1498" s="43" t="str">
        <f>IF($BZ1498="","",$BU$19*(SUM($BZ$2:$BZ1498)))</f>
        <v/>
      </c>
    </row>
    <row r="1499" spans="1:82">
      <c r="A1499" s="4" t="str">
        <f t="shared" si="470"/>
        <v/>
      </c>
      <c r="B1499" s="21" t="str">
        <f>IF(Investments_Import!A1499="","",Investments_Import!A1499)</f>
        <v/>
      </c>
      <c r="C1499" s="22" t="str">
        <f t="shared" si="463"/>
        <v/>
      </c>
      <c r="D1499" s="51" t="str">
        <f t="shared" si="471"/>
        <v/>
      </c>
      <c r="E1499" s="3" t="str">
        <f>IF(Investments_Import!B1499="","",Investments_Import!B1499)</f>
        <v/>
      </c>
      <c r="F1499" s="54" t="str">
        <f t="shared" si="472"/>
        <v xml:space="preserve"> </v>
      </c>
      <c r="G1499" s="54" t="str">
        <f>IF($B1499="","",COUNTIF($F$2:$F1499,$F1499))</f>
        <v/>
      </c>
      <c r="H1499" s="53" t="str">
        <f t="shared" si="473"/>
        <v xml:space="preserve">  </v>
      </c>
      <c r="I1499" s="3" t="str">
        <f>IF(Investments_Import!C1499="","",Investments_Import!C1499)</f>
        <v/>
      </c>
      <c r="J1499" s="108" t="str">
        <f>IF(Investments_Import!D1499="","",Investments_Import!D1499)</f>
        <v/>
      </c>
      <c r="K1499" s="108" t="str">
        <f t="shared" si="474"/>
        <v/>
      </c>
      <c r="L1499" s="47" t="str">
        <f>IF(Investments_Import!E1499="","",Investments_Import!E1499)</f>
        <v/>
      </c>
      <c r="M1499" s="47" t="str">
        <f t="shared" si="464"/>
        <v/>
      </c>
      <c r="N1499" s="31" t="str">
        <f>IF(Investments_Import!F1499="","",Investments_Import!F1499)</f>
        <v/>
      </c>
      <c r="O1499" s="31" t="str">
        <f t="shared" si="465"/>
        <v/>
      </c>
      <c r="P1499" s="3" t="str">
        <f>IF(Investments_Import!G1499="","",Investments_Import!G1499)</f>
        <v/>
      </c>
      <c r="Q1499" s="3" t="str">
        <f>IF(Investments_Import!H1499="","",Investments_Import!H1499)</f>
        <v/>
      </c>
      <c r="R1499" s="37" t="str">
        <f t="shared" si="466"/>
        <v/>
      </c>
      <c r="S1499" s="37" t="str">
        <f t="shared" si="467"/>
        <v/>
      </c>
      <c r="U1499" s="36" t="str">
        <f>IF(Mining_Import!A1499="","",Mining_Import!A1499)</f>
        <v/>
      </c>
      <c r="V1499" s="22" t="str">
        <f t="shared" si="475"/>
        <v/>
      </c>
      <c r="W1499" s="127" t="str">
        <f t="shared" si="476"/>
        <v/>
      </c>
      <c r="X1499" s="127" t="str">
        <f t="shared" si="477"/>
        <v/>
      </c>
      <c r="Y1499" s="127" t="str">
        <f t="shared" si="478"/>
        <v/>
      </c>
      <c r="Z1499" s="36" t="str">
        <f>IF(Mining_Import!B1499="","",Mining_Import!B1499)</f>
        <v/>
      </c>
      <c r="AA1499" s="184" t="str">
        <f>IF(Mining_Import!$C1499="","",Mining_Import!$C1499)</f>
        <v/>
      </c>
      <c r="AB1499" s="122" t="str">
        <f t="shared" si="479"/>
        <v/>
      </c>
      <c r="AC1499" s="122" t="str">
        <f>IF($Y1499&gt;Dashboard!$Q$19,$AB1499,"")</f>
        <v/>
      </c>
      <c r="AD1499" s="43" t="str">
        <f t="shared" si="480"/>
        <v/>
      </c>
      <c r="AE1499" s="36" t="str">
        <f>IF(Mining_Import!D1499="","",Mining_Import!D1499)</f>
        <v/>
      </c>
      <c r="AF1499" s="36" t="str">
        <f>IF(Mining_Import!E1499="","",Mining_Import!E1499)</f>
        <v/>
      </c>
      <c r="AG1499" s="36" t="str">
        <f>IF(Mining_Import!F1499="","",Mining_Import!F1499)</f>
        <v/>
      </c>
      <c r="AH1499" s="36" t="str">
        <f>IF(Mining_Import!G1499="","",Mining_Import!G1499)</f>
        <v/>
      </c>
      <c r="AI1499" s="36" t="str">
        <f>IF(Mining_Import!H1499="","",Mining_Import!H1499)</f>
        <v/>
      </c>
      <c r="AJ1499" s="36" t="str">
        <f>IF(Mining_Import!I1499="","",Mining_Import!I1499)</f>
        <v/>
      </c>
      <c r="BY1499" s="120" t="str">
        <f t="shared" si="468"/>
        <v/>
      </c>
      <c r="BZ1499" s="184" t="str">
        <f t="shared" si="481"/>
        <v/>
      </c>
      <c r="CA1499" s="37" t="str">
        <f>IFERROR(VLOOKUP($BY1499,Account_Value!$C$2:$F$2500,4,0),"")</f>
        <v/>
      </c>
      <c r="CB1499" s="43" t="str">
        <f t="shared" si="469"/>
        <v/>
      </c>
      <c r="CC1499" s="122" t="str">
        <f>IF($BZ1499="","",SUM($BZ$2:$BZ1499))</f>
        <v/>
      </c>
      <c r="CD1499" s="43" t="str">
        <f>IF($BZ1499="","",$BU$19*(SUM($BZ$2:$BZ1499)))</f>
        <v/>
      </c>
    </row>
    <row r="1500" spans="1:82">
      <c r="A1500" s="4" t="str">
        <f t="shared" si="470"/>
        <v/>
      </c>
      <c r="B1500" s="21" t="str">
        <f>IF(Investments_Import!A1500="","",Investments_Import!A1500)</f>
        <v/>
      </c>
      <c r="C1500" s="22" t="str">
        <f t="shared" si="463"/>
        <v/>
      </c>
      <c r="D1500" s="51" t="str">
        <f t="shared" si="471"/>
        <v/>
      </c>
      <c r="E1500" s="3" t="str">
        <f>IF(Investments_Import!B1500="","",Investments_Import!B1500)</f>
        <v/>
      </c>
      <c r="F1500" s="54" t="str">
        <f t="shared" si="472"/>
        <v xml:space="preserve"> </v>
      </c>
      <c r="G1500" s="54" t="str">
        <f>IF($B1500="","",COUNTIF($F$2:$F1500,$F1500))</f>
        <v/>
      </c>
      <c r="H1500" s="53" t="str">
        <f t="shared" si="473"/>
        <v xml:space="preserve">  </v>
      </c>
      <c r="I1500" s="3" t="str">
        <f>IF(Investments_Import!C1500="","",Investments_Import!C1500)</f>
        <v/>
      </c>
      <c r="J1500" s="108" t="str">
        <f>IF(Investments_Import!D1500="","",Investments_Import!D1500)</f>
        <v/>
      </c>
      <c r="K1500" s="108" t="str">
        <f t="shared" si="474"/>
        <v/>
      </c>
      <c r="L1500" s="47" t="str">
        <f>IF(Investments_Import!E1500="","",Investments_Import!E1500)</f>
        <v/>
      </c>
      <c r="M1500" s="47" t="str">
        <f t="shared" si="464"/>
        <v/>
      </c>
      <c r="N1500" s="31" t="str">
        <f>IF(Investments_Import!F1500="","",Investments_Import!F1500)</f>
        <v/>
      </c>
      <c r="O1500" s="31" t="str">
        <f t="shared" si="465"/>
        <v/>
      </c>
      <c r="P1500" s="3" t="str">
        <f>IF(Investments_Import!G1500="","",Investments_Import!G1500)</f>
        <v/>
      </c>
      <c r="Q1500" s="3" t="str">
        <f>IF(Investments_Import!H1500="","",Investments_Import!H1500)</f>
        <v/>
      </c>
      <c r="R1500" s="37" t="str">
        <f t="shared" si="466"/>
        <v/>
      </c>
      <c r="S1500" s="37" t="str">
        <f t="shared" si="467"/>
        <v/>
      </c>
      <c r="U1500" s="36" t="str">
        <f>IF(Mining_Import!A1500="","",Mining_Import!A1500)</f>
        <v/>
      </c>
      <c r="V1500" s="22" t="str">
        <f t="shared" si="475"/>
        <v/>
      </c>
      <c r="W1500" s="127" t="str">
        <f t="shared" si="476"/>
        <v/>
      </c>
      <c r="X1500" s="127" t="str">
        <f t="shared" si="477"/>
        <v/>
      </c>
      <c r="Y1500" s="127" t="str">
        <f t="shared" si="478"/>
        <v/>
      </c>
      <c r="Z1500" s="36" t="str">
        <f>IF(Mining_Import!B1500="","",Mining_Import!B1500)</f>
        <v/>
      </c>
      <c r="AA1500" s="184" t="str">
        <f>IF(Mining_Import!$C1500="","",Mining_Import!$C1500)</f>
        <v/>
      </c>
      <c r="AB1500" s="122" t="str">
        <f t="shared" si="479"/>
        <v/>
      </c>
      <c r="AC1500" s="122" t="str">
        <f>IF($Y1500&gt;Dashboard!$Q$19,$AB1500,"")</f>
        <v/>
      </c>
      <c r="AD1500" s="43" t="str">
        <f t="shared" si="480"/>
        <v/>
      </c>
      <c r="AE1500" s="36" t="str">
        <f>IF(Mining_Import!D1500="","",Mining_Import!D1500)</f>
        <v/>
      </c>
      <c r="AF1500" s="36" t="str">
        <f>IF(Mining_Import!E1500="","",Mining_Import!E1500)</f>
        <v/>
      </c>
      <c r="AG1500" s="36" t="str">
        <f>IF(Mining_Import!F1500="","",Mining_Import!F1500)</f>
        <v/>
      </c>
      <c r="AH1500" s="36" t="str">
        <f>IF(Mining_Import!G1500="","",Mining_Import!G1500)</f>
        <v/>
      </c>
      <c r="AI1500" s="36" t="str">
        <f>IF(Mining_Import!H1500="","",Mining_Import!H1500)</f>
        <v/>
      </c>
      <c r="AJ1500" s="36" t="str">
        <f>IF(Mining_Import!I1500="","",Mining_Import!I1500)</f>
        <v/>
      </c>
      <c r="BY1500" s="120" t="str">
        <f t="shared" si="468"/>
        <v/>
      </c>
      <c r="BZ1500" s="184" t="str">
        <f t="shared" si="481"/>
        <v/>
      </c>
      <c r="CA1500" s="37" t="str">
        <f>IFERROR(VLOOKUP($BY1500,Account_Value!$C$2:$F$2500,4,0),"")</f>
        <v/>
      </c>
      <c r="CB1500" s="43" t="str">
        <f t="shared" si="469"/>
        <v/>
      </c>
      <c r="CC1500" s="122" t="str">
        <f>IF($BZ1500="","",SUM($BZ$2:$BZ1500))</f>
        <v/>
      </c>
      <c r="CD1500" s="43" t="str">
        <f>IF($BZ1500="","",$BU$19*(SUM($BZ$2:$BZ1500)))</f>
        <v/>
      </c>
    </row>
    <row r="1501" spans="1:82">
      <c r="A1501" s="4" t="str">
        <f t="shared" si="470"/>
        <v/>
      </c>
      <c r="B1501" s="21" t="str">
        <f>IF(Investments_Import!A1501="","",Investments_Import!A1501)</f>
        <v/>
      </c>
      <c r="C1501" s="22" t="str">
        <f t="shared" si="463"/>
        <v/>
      </c>
      <c r="D1501" s="51" t="str">
        <f t="shared" si="471"/>
        <v/>
      </c>
      <c r="E1501" s="3" t="str">
        <f>IF(Investments_Import!B1501="","",Investments_Import!B1501)</f>
        <v/>
      </c>
      <c r="F1501" s="54" t="str">
        <f t="shared" si="472"/>
        <v xml:space="preserve"> </v>
      </c>
      <c r="G1501" s="54" t="str">
        <f>IF($B1501="","",COUNTIF($F$2:$F1501,$F1501))</f>
        <v/>
      </c>
      <c r="H1501" s="53" t="str">
        <f t="shared" si="473"/>
        <v xml:space="preserve">  </v>
      </c>
      <c r="I1501" s="3" t="str">
        <f>IF(Investments_Import!C1501="","",Investments_Import!C1501)</f>
        <v/>
      </c>
      <c r="J1501" s="108" t="str">
        <f>IF(Investments_Import!D1501="","",Investments_Import!D1501)</f>
        <v/>
      </c>
      <c r="K1501" s="108" t="str">
        <f t="shared" si="474"/>
        <v/>
      </c>
      <c r="L1501" s="47" t="str">
        <f>IF(Investments_Import!E1501="","",Investments_Import!E1501)</f>
        <v/>
      </c>
      <c r="M1501" s="47" t="str">
        <f t="shared" si="464"/>
        <v/>
      </c>
      <c r="N1501" s="31" t="str">
        <f>IF(Investments_Import!F1501="","",Investments_Import!F1501)</f>
        <v/>
      </c>
      <c r="O1501" s="31" t="str">
        <f t="shared" si="465"/>
        <v/>
      </c>
      <c r="P1501" s="3" t="str">
        <f>IF(Investments_Import!G1501="","",Investments_Import!G1501)</f>
        <v/>
      </c>
      <c r="Q1501" s="3" t="str">
        <f>IF(Investments_Import!H1501="","",Investments_Import!H1501)</f>
        <v/>
      </c>
      <c r="R1501" s="37" t="str">
        <f t="shared" si="466"/>
        <v/>
      </c>
      <c r="S1501" s="37" t="str">
        <f t="shared" si="467"/>
        <v/>
      </c>
      <c r="U1501" s="36" t="str">
        <f>IF(Mining_Import!A1501="","",Mining_Import!A1501)</f>
        <v/>
      </c>
      <c r="V1501" s="22" t="str">
        <f t="shared" si="475"/>
        <v/>
      </c>
      <c r="W1501" s="127" t="str">
        <f t="shared" si="476"/>
        <v/>
      </c>
      <c r="X1501" s="127" t="str">
        <f t="shared" si="477"/>
        <v/>
      </c>
      <c r="Y1501" s="127" t="str">
        <f t="shared" si="478"/>
        <v/>
      </c>
      <c r="Z1501" s="36" t="str">
        <f>IF(Mining_Import!B1501="","",Mining_Import!B1501)</f>
        <v/>
      </c>
      <c r="AA1501" s="184" t="str">
        <f>IF(Mining_Import!$C1501="","",Mining_Import!$C1501)</f>
        <v/>
      </c>
      <c r="AB1501" s="122" t="str">
        <f t="shared" si="479"/>
        <v/>
      </c>
      <c r="AC1501" s="122" t="str">
        <f>IF($Y1501&gt;Dashboard!$Q$19,$AB1501,"")</f>
        <v/>
      </c>
      <c r="AD1501" s="43" t="str">
        <f t="shared" si="480"/>
        <v/>
      </c>
      <c r="AE1501" s="36" t="str">
        <f>IF(Mining_Import!D1501="","",Mining_Import!D1501)</f>
        <v/>
      </c>
      <c r="AF1501" s="36" t="str">
        <f>IF(Mining_Import!E1501="","",Mining_Import!E1501)</f>
        <v/>
      </c>
      <c r="AG1501" s="36" t="str">
        <f>IF(Mining_Import!F1501="","",Mining_Import!F1501)</f>
        <v/>
      </c>
      <c r="AH1501" s="36" t="str">
        <f>IF(Mining_Import!G1501="","",Mining_Import!G1501)</f>
        <v/>
      </c>
      <c r="AI1501" s="36" t="str">
        <f>IF(Mining_Import!H1501="","",Mining_Import!H1501)</f>
        <v/>
      </c>
      <c r="AJ1501" s="36" t="str">
        <f>IF(Mining_Import!I1501="","",Mining_Import!I1501)</f>
        <v/>
      </c>
      <c r="BY1501" s="120" t="str">
        <f t="shared" si="468"/>
        <v/>
      </c>
      <c r="BZ1501" s="184" t="str">
        <f t="shared" si="481"/>
        <v/>
      </c>
      <c r="CA1501" s="37" t="str">
        <f>IFERROR(VLOOKUP($BY1501,Account_Value!$C$2:$F$2500,4,0),"")</f>
        <v/>
      </c>
      <c r="CB1501" s="43" t="str">
        <f t="shared" si="469"/>
        <v/>
      </c>
      <c r="CC1501" s="122" t="str">
        <f>IF($BZ1501="","",SUM($BZ$2:$BZ1501))</f>
        <v/>
      </c>
      <c r="CD1501" s="43" t="str">
        <f>IF($BZ1501="","",$BU$19*(SUM($BZ$2:$BZ1501)))</f>
        <v/>
      </c>
    </row>
    <row r="1502" spans="1:82">
      <c r="A1502" s="4" t="str">
        <f t="shared" si="470"/>
        <v/>
      </c>
      <c r="B1502" s="21" t="str">
        <f>IF(Investments_Import!A1502="","",Investments_Import!A1502)</f>
        <v/>
      </c>
      <c r="C1502" s="22" t="str">
        <f t="shared" si="463"/>
        <v/>
      </c>
      <c r="D1502" s="51" t="str">
        <f t="shared" si="471"/>
        <v/>
      </c>
      <c r="E1502" s="3" t="str">
        <f>IF(Investments_Import!B1502="","",Investments_Import!B1502)</f>
        <v/>
      </c>
      <c r="F1502" s="54" t="str">
        <f t="shared" si="472"/>
        <v xml:space="preserve"> </v>
      </c>
      <c r="G1502" s="54" t="str">
        <f>IF($B1502="","",COUNTIF($F$2:$F1502,$F1502))</f>
        <v/>
      </c>
      <c r="H1502" s="53" t="str">
        <f t="shared" si="473"/>
        <v xml:space="preserve">  </v>
      </c>
      <c r="I1502" s="3" t="str">
        <f>IF(Investments_Import!C1502="","",Investments_Import!C1502)</f>
        <v/>
      </c>
      <c r="J1502" s="108" t="str">
        <f>IF(Investments_Import!D1502="","",Investments_Import!D1502)</f>
        <v/>
      </c>
      <c r="K1502" s="108" t="str">
        <f t="shared" si="474"/>
        <v/>
      </c>
      <c r="L1502" s="47" t="str">
        <f>IF(Investments_Import!E1502="","",Investments_Import!E1502)</f>
        <v/>
      </c>
      <c r="M1502" s="47" t="str">
        <f t="shared" si="464"/>
        <v/>
      </c>
      <c r="N1502" s="31" t="str">
        <f>IF(Investments_Import!F1502="","",Investments_Import!F1502)</f>
        <v/>
      </c>
      <c r="O1502" s="31" t="str">
        <f t="shared" si="465"/>
        <v/>
      </c>
      <c r="P1502" s="3" t="str">
        <f>IF(Investments_Import!G1502="","",Investments_Import!G1502)</f>
        <v/>
      </c>
      <c r="Q1502" s="3" t="str">
        <f>IF(Investments_Import!H1502="","",Investments_Import!H1502)</f>
        <v/>
      </c>
      <c r="R1502" s="37" t="str">
        <f t="shared" si="466"/>
        <v/>
      </c>
      <c r="S1502" s="37" t="str">
        <f t="shared" si="467"/>
        <v/>
      </c>
      <c r="U1502" s="36" t="str">
        <f>IF(Mining_Import!A1502="","",Mining_Import!A1502)</f>
        <v/>
      </c>
      <c r="V1502" s="22" t="str">
        <f t="shared" si="475"/>
        <v/>
      </c>
      <c r="W1502" s="127" t="str">
        <f t="shared" si="476"/>
        <v/>
      </c>
      <c r="X1502" s="127" t="str">
        <f t="shared" si="477"/>
        <v/>
      </c>
      <c r="Y1502" s="127" t="str">
        <f t="shared" si="478"/>
        <v/>
      </c>
      <c r="Z1502" s="36" t="str">
        <f>IF(Mining_Import!B1502="","",Mining_Import!B1502)</f>
        <v/>
      </c>
      <c r="AA1502" s="184" t="str">
        <f>IF(Mining_Import!$C1502="","",Mining_Import!$C1502)</f>
        <v/>
      </c>
      <c r="AB1502" s="122" t="str">
        <f t="shared" si="479"/>
        <v/>
      </c>
      <c r="AC1502" s="122" t="str">
        <f>IF($Y1502&gt;Dashboard!$Q$19,$AB1502,"")</f>
        <v/>
      </c>
      <c r="AD1502" s="43" t="str">
        <f t="shared" si="480"/>
        <v/>
      </c>
      <c r="AE1502" s="36" t="str">
        <f>IF(Mining_Import!D1502="","",Mining_Import!D1502)</f>
        <v/>
      </c>
      <c r="AF1502" s="36" t="str">
        <f>IF(Mining_Import!E1502="","",Mining_Import!E1502)</f>
        <v/>
      </c>
      <c r="AG1502" s="36" t="str">
        <f>IF(Mining_Import!F1502="","",Mining_Import!F1502)</f>
        <v/>
      </c>
      <c r="AH1502" s="36" t="str">
        <f>IF(Mining_Import!G1502="","",Mining_Import!G1502)</f>
        <v/>
      </c>
      <c r="AI1502" s="36" t="str">
        <f>IF(Mining_Import!H1502="","",Mining_Import!H1502)</f>
        <v/>
      </c>
      <c r="AJ1502" s="36" t="str">
        <f>IF(Mining_Import!I1502="","",Mining_Import!I1502)</f>
        <v/>
      </c>
      <c r="BY1502" s="120" t="str">
        <f t="shared" si="468"/>
        <v/>
      </c>
      <c r="BZ1502" s="184" t="str">
        <f t="shared" si="481"/>
        <v/>
      </c>
      <c r="CA1502" s="37" t="str">
        <f>IFERROR(VLOOKUP($BY1502,Account_Value!$C$2:$F$2500,4,0),"")</f>
        <v/>
      </c>
      <c r="CB1502" s="43" t="str">
        <f t="shared" si="469"/>
        <v/>
      </c>
      <c r="CC1502" s="122" t="str">
        <f>IF($BZ1502="","",SUM($BZ$2:$BZ1502))</f>
        <v/>
      </c>
      <c r="CD1502" s="43" t="str">
        <f>IF($BZ1502="","",$BU$19*(SUM($BZ$2:$BZ1502)))</f>
        <v/>
      </c>
    </row>
    <row r="1503" spans="1:82">
      <c r="A1503" s="4" t="str">
        <f t="shared" si="470"/>
        <v/>
      </c>
      <c r="B1503" s="21" t="str">
        <f>IF(Investments_Import!A1503="","",Investments_Import!A1503)</f>
        <v/>
      </c>
      <c r="C1503" s="22" t="str">
        <f t="shared" si="463"/>
        <v/>
      </c>
      <c r="D1503" s="51" t="str">
        <f t="shared" si="471"/>
        <v/>
      </c>
      <c r="E1503" s="3" t="str">
        <f>IF(Investments_Import!B1503="","",Investments_Import!B1503)</f>
        <v/>
      </c>
      <c r="F1503" s="54" t="str">
        <f t="shared" si="472"/>
        <v xml:space="preserve"> </v>
      </c>
      <c r="G1503" s="54" t="str">
        <f>IF($B1503="","",COUNTIF($F$2:$F1503,$F1503))</f>
        <v/>
      </c>
      <c r="H1503" s="53" t="str">
        <f t="shared" si="473"/>
        <v xml:space="preserve">  </v>
      </c>
      <c r="I1503" s="3" t="str">
        <f>IF(Investments_Import!C1503="","",Investments_Import!C1503)</f>
        <v/>
      </c>
      <c r="J1503" s="108" t="str">
        <f>IF(Investments_Import!D1503="","",Investments_Import!D1503)</f>
        <v/>
      </c>
      <c r="K1503" s="108" t="str">
        <f t="shared" si="474"/>
        <v/>
      </c>
      <c r="L1503" s="47" t="str">
        <f>IF(Investments_Import!E1503="","",Investments_Import!E1503)</f>
        <v/>
      </c>
      <c r="M1503" s="47" t="str">
        <f t="shared" si="464"/>
        <v/>
      </c>
      <c r="N1503" s="31" t="str">
        <f>IF(Investments_Import!F1503="","",Investments_Import!F1503)</f>
        <v/>
      </c>
      <c r="O1503" s="31" t="str">
        <f t="shared" si="465"/>
        <v/>
      </c>
      <c r="P1503" s="3" t="str">
        <f>IF(Investments_Import!G1503="","",Investments_Import!G1503)</f>
        <v/>
      </c>
      <c r="Q1503" s="3" t="str">
        <f>IF(Investments_Import!H1503="","",Investments_Import!H1503)</f>
        <v/>
      </c>
      <c r="R1503" s="37" t="str">
        <f t="shared" si="466"/>
        <v/>
      </c>
      <c r="S1503" s="37" t="str">
        <f t="shared" si="467"/>
        <v/>
      </c>
      <c r="U1503" s="36" t="str">
        <f>IF(Mining_Import!A1503="","",Mining_Import!A1503)</f>
        <v/>
      </c>
      <c r="V1503" s="22" t="str">
        <f t="shared" si="475"/>
        <v/>
      </c>
      <c r="W1503" s="127" t="str">
        <f t="shared" si="476"/>
        <v/>
      </c>
      <c r="X1503" s="127" t="str">
        <f t="shared" si="477"/>
        <v/>
      </c>
      <c r="Y1503" s="127" t="str">
        <f t="shared" si="478"/>
        <v/>
      </c>
      <c r="Z1503" s="36" t="str">
        <f>IF(Mining_Import!B1503="","",Mining_Import!B1503)</f>
        <v/>
      </c>
      <c r="AA1503" s="184" t="str">
        <f>IF(Mining_Import!$C1503="","",Mining_Import!$C1503)</f>
        <v/>
      </c>
      <c r="AB1503" s="122" t="str">
        <f t="shared" si="479"/>
        <v/>
      </c>
      <c r="AC1503" s="122" t="str">
        <f>IF($Y1503&gt;Dashboard!$Q$19,$AB1503,"")</f>
        <v/>
      </c>
      <c r="AD1503" s="43" t="str">
        <f t="shared" si="480"/>
        <v/>
      </c>
      <c r="AE1503" s="36" t="str">
        <f>IF(Mining_Import!D1503="","",Mining_Import!D1503)</f>
        <v/>
      </c>
      <c r="AF1503" s="36" t="str">
        <f>IF(Mining_Import!E1503="","",Mining_Import!E1503)</f>
        <v/>
      </c>
      <c r="AG1503" s="36" t="str">
        <f>IF(Mining_Import!F1503="","",Mining_Import!F1503)</f>
        <v/>
      </c>
      <c r="AH1503" s="36" t="str">
        <f>IF(Mining_Import!G1503="","",Mining_Import!G1503)</f>
        <v/>
      </c>
      <c r="AI1503" s="36" t="str">
        <f>IF(Mining_Import!H1503="","",Mining_Import!H1503)</f>
        <v/>
      </c>
      <c r="AJ1503" s="36" t="str">
        <f>IF(Mining_Import!I1503="","",Mining_Import!I1503)</f>
        <v/>
      </c>
      <c r="BY1503" s="120" t="str">
        <f t="shared" si="468"/>
        <v/>
      </c>
      <c r="BZ1503" s="184" t="str">
        <f t="shared" si="481"/>
        <v/>
      </c>
      <c r="CA1503" s="37" t="str">
        <f>IFERROR(VLOOKUP($BY1503,Account_Value!$C$2:$F$2500,4,0),"")</f>
        <v/>
      </c>
      <c r="CB1503" s="43" t="str">
        <f t="shared" si="469"/>
        <v/>
      </c>
      <c r="CC1503" s="122" t="str">
        <f>IF($BZ1503="","",SUM($BZ$2:$BZ1503))</f>
        <v/>
      </c>
      <c r="CD1503" s="43" t="str">
        <f>IF($BZ1503="","",$BU$19*(SUM($BZ$2:$BZ1503)))</f>
        <v/>
      </c>
    </row>
    <row r="1504" spans="1:82">
      <c r="A1504" s="4" t="str">
        <f t="shared" si="470"/>
        <v/>
      </c>
      <c r="B1504" s="21" t="str">
        <f>IF(Investments_Import!A1504="","",Investments_Import!A1504)</f>
        <v/>
      </c>
      <c r="C1504" s="22" t="str">
        <f t="shared" si="463"/>
        <v/>
      </c>
      <c r="D1504" s="51" t="str">
        <f t="shared" si="471"/>
        <v/>
      </c>
      <c r="E1504" s="3" t="str">
        <f>IF(Investments_Import!B1504="","",Investments_Import!B1504)</f>
        <v/>
      </c>
      <c r="F1504" s="54" t="str">
        <f t="shared" si="472"/>
        <v xml:space="preserve"> </v>
      </c>
      <c r="G1504" s="54" t="str">
        <f>IF($B1504="","",COUNTIF($F$2:$F1504,$F1504))</f>
        <v/>
      </c>
      <c r="H1504" s="53" t="str">
        <f t="shared" si="473"/>
        <v xml:space="preserve">  </v>
      </c>
      <c r="I1504" s="3" t="str">
        <f>IF(Investments_Import!C1504="","",Investments_Import!C1504)</f>
        <v/>
      </c>
      <c r="J1504" s="108" t="str">
        <f>IF(Investments_Import!D1504="","",Investments_Import!D1504)</f>
        <v/>
      </c>
      <c r="K1504" s="108" t="str">
        <f t="shared" si="474"/>
        <v/>
      </c>
      <c r="L1504" s="47" t="str">
        <f>IF(Investments_Import!E1504="","",Investments_Import!E1504)</f>
        <v/>
      </c>
      <c r="M1504" s="47" t="str">
        <f t="shared" si="464"/>
        <v/>
      </c>
      <c r="N1504" s="31" t="str">
        <f>IF(Investments_Import!F1504="","",Investments_Import!F1504)</f>
        <v/>
      </c>
      <c r="O1504" s="31" t="str">
        <f t="shared" si="465"/>
        <v/>
      </c>
      <c r="P1504" s="3" t="str">
        <f>IF(Investments_Import!G1504="","",Investments_Import!G1504)</f>
        <v/>
      </c>
      <c r="Q1504" s="3" t="str">
        <f>IF(Investments_Import!H1504="","",Investments_Import!H1504)</f>
        <v/>
      </c>
      <c r="R1504" s="37" t="str">
        <f t="shared" si="466"/>
        <v/>
      </c>
      <c r="S1504" s="37" t="str">
        <f t="shared" si="467"/>
        <v/>
      </c>
      <c r="U1504" s="36" t="str">
        <f>IF(Mining_Import!A1504="","",Mining_Import!A1504)</f>
        <v/>
      </c>
      <c r="V1504" s="22" t="str">
        <f t="shared" si="475"/>
        <v/>
      </c>
      <c r="W1504" s="127" t="str">
        <f t="shared" si="476"/>
        <v/>
      </c>
      <c r="X1504" s="127" t="str">
        <f t="shared" si="477"/>
        <v/>
      </c>
      <c r="Y1504" s="127" t="str">
        <f t="shared" si="478"/>
        <v/>
      </c>
      <c r="Z1504" s="36" t="str">
        <f>IF(Mining_Import!B1504="","",Mining_Import!B1504)</f>
        <v/>
      </c>
      <c r="AA1504" s="184" t="str">
        <f>IF(Mining_Import!$C1504="","",Mining_Import!$C1504)</f>
        <v/>
      </c>
      <c r="AB1504" s="122" t="str">
        <f t="shared" si="479"/>
        <v/>
      </c>
      <c r="AC1504" s="122" t="str">
        <f>IF($Y1504&gt;Dashboard!$Q$19,$AB1504,"")</f>
        <v/>
      </c>
      <c r="AD1504" s="43" t="str">
        <f t="shared" si="480"/>
        <v/>
      </c>
      <c r="AE1504" s="36" t="str">
        <f>IF(Mining_Import!D1504="","",Mining_Import!D1504)</f>
        <v/>
      </c>
      <c r="AF1504" s="36" t="str">
        <f>IF(Mining_Import!E1504="","",Mining_Import!E1504)</f>
        <v/>
      </c>
      <c r="AG1504" s="36" t="str">
        <f>IF(Mining_Import!F1504="","",Mining_Import!F1504)</f>
        <v/>
      </c>
      <c r="AH1504" s="36" t="str">
        <f>IF(Mining_Import!G1504="","",Mining_Import!G1504)</f>
        <v/>
      </c>
      <c r="AI1504" s="36" t="str">
        <f>IF(Mining_Import!H1504="","",Mining_Import!H1504)</f>
        <v/>
      </c>
      <c r="AJ1504" s="36" t="str">
        <f>IF(Mining_Import!I1504="","",Mining_Import!I1504)</f>
        <v/>
      </c>
      <c r="BY1504" s="120" t="str">
        <f t="shared" si="468"/>
        <v/>
      </c>
      <c r="BZ1504" s="184" t="str">
        <f t="shared" si="481"/>
        <v/>
      </c>
      <c r="CA1504" s="37" t="str">
        <f>IFERROR(VLOOKUP($BY1504,Account_Value!$C$2:$F$2500,4,0),"")</f>
        <v/>
      </c>
      <c r="CB1504" s="43" t="str">
        <f t="shared" si="469"/>
        <v/>
      </c>
      <c r="CC1504" s="122" t="str">
        <f>IF($BZ1504="","",SUM($BZ$2:$BZ1504))</f>
        <v/>
      </c>
      <c r="CD1504" s="43" t="str">
        <f>IF($BZ1504="","",$BU$19*(SUM($BZ$2:$BZ1504)))</f>
        <v/>
      </c>
    </row>
    <row r="1505" spans="1:82">
      <c r="A1505" s="4" t="str">
        <f t="shared" si="470"/>
        <v/>
      </c>
      <c r="B1505" s="21" t="str">
        <f>IF(Investments_Import!A1505="","",Investments_Import!A1505)</f>
        <v/>
      </c>
      <c r="C1505" s="22" t="str">
        <f t="shared" si="463"/>
        <v/>
      </c>
      <c r="D1505" s="51" t="str">
        <f t="shared" si="471"/>
        <v/>
      </c>
      <c r="E1505" s="3" t="str">
        <f>IF(Investments_Import!B1505="","",Investments_Import!B1505)</f>
        <v/>
      </c>
      <c r="F1505" s="54" t="str">
        <f t="shared" si="472"/>
        <v xml:space="preserve"> </v>
      </c>
      <c r="G1505" s="54" t="str">
        <f>IF($B1505="","",COUNTIF($F$2:$F1505,$F1505))</f>
        <v/>
      </c>
      <c r="H1505" s="53" t="str">
        <f t="shared" si="473"/>
        <v xml:space="preserve">  </v>
      </c>
      <c r="I1505" s="3" t="str">
        <f>IF(Investments_Import!C1505="","",Investments_Import!C1505)</f>
        <v/>
      </c>
      <c r="J1505" s="108" t="str">
        <f>IF(Investments_Import!D1505="","",Investments_Import!D1505)</f>
        <v/>
      </c>
      <c r="K1505" s="108" t="str">
        <f t="shared" si="474"/>
        <v/>
      </c>
      <c r="L1505" s="47" t="str">
        <f>IF(Investments_Import!E1505="","",Investments_Import!E1505)</f>
        <v/>
      </c>
      <c r="M1505" s="47" t="str">
        <f t="shared" si="464"/>
        <v/>
      </c>
      <c r="N1505" s="31" t="str">
        <f>IF(Investments_Import!F1505="","",Investments_Import!F1505)</f>
        <v/>
      </c>
      <c r="O1505" s="31" t="str">
        <f t="shared" si="465"/>
        <v/>
      </c>
      <c r="P1505" s="3" t="str">
        <f>IF(Investments_Import!G1505="","",Investments_Import!G1505)</f>
        <v/>
      </c>
      <c r="Q1505" s="3" t="str">
        <f>IF(Investments_Import!H1505="","",Investments_Import!H1505)</f>
        <v/>
      </c>
      <c r="R1505" s="37" t="str">
        <f t="shared" si="466"/>
        <v/>
      </c>
      <c r="S1505" s="37" t="str">
        <f t="shared" si="467"/>
        <v/>
      </c>
      <c r="U1505" s="36" t="str">
        <f>IF(Mining_Import!A1505="","",Mining_Import!A1505)</f>
        <v/>
      </c>
      <c r="V1505" s="22" t="str">
        <f t="shared" si="475"/>
        <v/>
      </c>
      <c r="W1505" s="127" t="str">
        <f t="shared" si="476"/>
        <v/>
      </c>
      <c r="X1505" s="127" t="str">
        <f t="shared" si="477"/>
        <v/>
      </c>
      <c r="Y1505" s="127" t="str">
        <f t="shared" si="478"/>
        <v/>
      </c>
      <c r="Z1505" s="36" t="str">
        <f>IF(Mining_Import!B1505="","",Mining_Import!B1505)</f>
        <v/>
      </c>
      <c r="AA1505" s="184" t="str">
        <f>IF(Mining_Import!$C1505="","",Mining_Import!$C1505)</f>
        <v/>
      </c>
      <c r="AB1505" s="122" t="str">
        <f t="shared" si="479"/>
        <v/>
      </c>
      <c r="AC1505" s="122" t="str">
        <f>IF($Y1505&gt;Dashboard!$Q$19,$AB1505,"")</f>
        <v/>
      </c>
      <c r="AD1505" s="43" t="str">
        <f t="shared" si="480"/>
        <v/>
      </c>
      <c r="AE1505" s="36" t="str">
        <f>IF(Mining_Import!D1505="","",Mining_Import!D1505)</f>
        <v/>
      </c>
      <c r="AF1505" s="36" t="str">
        <f>IF(Mining_Import!E1505="","",Mining_Import!E1505)</f>
        <v/>
      </c>
      <c r="AG1505" s="36" t="str">
        <f>IF(Mining_Import!F1505="","",Mining_Import!F1505)</f>
        <v/>
      </c>
      <c r="AH1505" s="36" t="str">
        <f>IF(Mining_Import!G1505="","",Mining_Import!G1505)</f>
        <v/>
      </c>
      <c r="AI1505" s="36" t="str">
        <f>IF(Mining_Import!H1505="","",Mining_Import!H1505)</f>
        <v/>
      </c>
      <c r="AJ1505" s="36" t="str">
        <f>IF(Mining_Import!I1505="","",Mining_Import!I1505)</f>
        <v/>
      </c>
      <c r="BY1505" s="120" t="str">
        <f t="shared" si="468"/>
        <v/>
      </c>
      <c r="BZ1505" s="184" t="str">
        <f t="shared" si="481"/>
        <v/>
      </c>
      <c r="CA1505" s="37" t="str">
        <f>IFERROR(VLOOKUP($BY1505,Account_Value!$C$2:$F$2500,4,0),"")</f>
        <v/>
      </c>
      <c r="CB1505" s="43" t="str">
        <f t="shared" si="469"/>
        <v/>
      </c>
      <c r="CC1505" s="122" t="str">
        <f>IF($BZ1505="","",SUM($BZ$2:$BZ1505))</f>
        <v/>
      </c>
      <c r="CD1505" s="43" t="str">
        <f>IF($BZ1505="","",$BU$19*(SUM($BZ$2:$BZ1505)))</f>
        <v/>
      </c>
    </row>
    <row r="1506" spans="1:82">
      <c r="A1506" s="4" t="str">
        <f t="shared" si="470"/>
        <v/>
      </c>
      <c r="B1506" s="21" t="str">
        <f>IF(Investments_Import!A1506="","",Investments_Import!A1506)</f>
        <v/>
      </c>
      <c r="C1506" s="22" t="str">
        <f t="shared" si="463"/>
        <v/>
      </c>
      <c r="D1506" s="51" t="str">
        <f t="shared" si="471"/>
        <v/>
      </c>
      <c r="E1506" s="3" t="str">
        <f>IF(Investments_Import!B1506="","",Investments_Import!B1506)</f>
        <v/>
      </c>
      <c r="F1506" s="54" t="str">
        <f t="shared" si="472"/>
        <v xml:space="preserve"> </v>
      </c>
      <c r="G1506" s="54" t="str">
        <f>IF($B1506="","",COUNTIF($F$2:$F1506,$F1506))</f>
        <v/>
      </c>
      <c r="H1506" s="53" t="str">
        <f t="shared" si="473"/>
        <v xml:space="preserve">  </v>
      </c>
      <c r="I1506" s="3" t="str">
        <f>IF(Investments_Import!C1506="","",Investments_Import!C1506)</f>
        <v/>
      </c>
      <c r="J1506" s="108" t="str">
        <f>IF(Investments_Import!D1506="","",Investments_Import!D1506)</f>
        <v/>
      </c>
      <c r="K1506" s="108" t="str">
        <f t="shared" si="474"/>
        <v/>
      </c>
      <c r="L1506" s="47" t="str">
        <f>IF(Investments_Import!E1506="","",Investments_Import!E1506)</f>
        <v/>
      </c>
      <c r="M1506" s="47" t="str">
        <f t="shared" si="464"/>
        <v/>
      </c>
      <c r="N1506" s="31" t="str">
        <f>IF(Investments_Import!F1506="","",Investments_Import!F1506)</f>
        <v/>
      </c>
      <c r="O1506" s="31" t="str">
        <f t="shared" si="465"/>
        <v/>
      </c>
      <c r="P1506" s="3" t="str">
        <f>IF(Investments_Import!G1506="","",Investments_Import!G1506)</f>
        <v/>
      </c>
      <c r="Q1506" s="3" t="str">
        <f>IF(Investments_Import!H1506="","",Investments_Import!H1506)</f>
        <v/>
      </c>
      <c r="R1506" s="37" t="str">
        <f t="shared" si="466"/>
        <v/>
      </c>
      <c r="S1506" s="37" t="str">
        <f t="shared" si="467"/>
        <v/>
      </c>
      <c r="U1506" s="36" t="str">
        <f>IF(Mining_Import!A1506="","",Mining_Import!A1506)</f>
        <v/>
      </c>
      <c r="V1506" s="22" t="str">
        <f t="shared" si="475"/>
        <v/>
      </c>
      <c r="W1506" s="127" t="str">
        <f t="shared" si="476"/>
        <v/>
      </c>
      <c r="X1506" s="127" t="str">
        <f t="shared" si="477"/>
        <v/>
      </c>
      <c r="Y1506" s="127" t="str">
        <f t="shared" si="478"/>
        <v/>
      </c>
      <c r="Z1506" s="36" t="str">
        <f>IF(Mining_Import!B1506="","",Mining_Import!B1506)</f>
        <v/>
      </c>
      <c r="AA1506" s="184" t="str">
        <f>IF(Mining_Import!$C1506="","",Mining_Import!$C1506)</f>
        <v/>
      </c>
      <c r="AB1506" s="122" t="str">
        <f t="shared" si="479"/>
        <v/>
      </c>
      <c r="AC1506" s="122" t="str">
        <f>IF($Y1506&gt;Dashboard!$Q$19,$AB1506,"")</f>
        <v/>
      </c>
      <c r="AD1506" s="43" t="str">
        <f t="shared" si="480"/>
        <v/>
      </c>
      <c r="AE1506" s="36" t="str">
        <f>IF(Mining_Import!D1506="","",Mining_Import!D1506)</f>
        <v/>
      </c>
      <c r="AF1506" s="36" t="str">
        <f>IF(Mining_Import!E1506="","",Mining_Import!E1506)</f>
        <v/>
      </c>
      <c r="AG1506" s="36" t="str">
        <f>IF(Mining_Import!F1506="","",Mining_Import!F1506)</f>
        <v/>
      </c>
      <c r="AH1506" s="36" t="str">
        <f>IF(Mining_Import!G1506="","",Mining_Import!G1506)</f>
        <v/>
      </c>
      <c r="AI1506" s="36" t="str">
        <f>IF(Mining_Import!H1506="","",Mining_Import!H1506)</f>
        <v/>
      </c>
      <c r="AJ1506" s="36" t="str">
        <f>IF(Mining_Import!I1506="","",Mining_Import!I1506)</f>
        <v/>
      </c>
      <c r="BY1506" s="120" t="str">
        <f t="shared" si="468"/>
        <v/>
      </c>
      <c r="BZ1506" s="184" t="str">
        <f t="shared" si="481"/>
        <v/>
      </c>
      <c r="CA1506" s="37" t="str">
        <f>IFERROR(VLOOKUP($BY1506,Account_Value!$C$2:$F$2500,4,0),"")</f>
        <v/>
      </c>
      <c r="CB1506" s="43" t="str">
        <f t="shared" si="469"/>
        <v/>
      </c>
      <c r="CC1506" s="122" t="str">
        <f>IF($BZ1506="","",SUM($BZ$2:$BZ1506))</f>
        <v/>
      </c>
      <c r="CD1506" s="43" t="str">
        <f>IF($BZ1506="","",$BU$19*(SUM($BZ$2:$BZ1506)))</f>
        <v/>
      </c>
    </row>
    <row r="1507" spans="1:82">
      <c r="A1507" s="4" t="str">
        <f t="shared" si="470"/>
        <v/>
      </c>
      <c r="B1507" s="21" t="str">
        <f>IF(Investments_Import!A1507="","",Investments_Import!A1507)</f>
        <v/>
      </c>
      <c r="C1507" s="22" t="str">
        <f t="shared" si="463"/>
        <v/>
      </c>
      <c r="D1507" s="51" t="str">
        <f t="shared" si="471"/>
        <v/>
      </c>
      <c r="E1507" s="3" t="str">
        <f>IF(Investments_Import!B1507="","",Investments_Import!B1507)</f>
        <v/>
      </c>
      <c r="F1507" s="54" t="str">
        <f t="shared" si="472"/>
        <v xml:space="preserve"> </v>
      </c>
      <c r="G1507" s="54" t="str">
        <f>IF($B1507="","",COUNTIF($F$2:$F1507,$F1507))</f>
        <v/>
      </c>
      <c r="H1507" s="53" t="str">
        <f t="shared" si="473"/>
        <v xml:space="preserve">  </v>
      </c>
      <c r="I1507" s="3" t="str">
        <f>IF(Investments_Import!C1507="","",Investments_Import!C1507)</f>
        <v/>
      </c>
      <c r="J1507" s="108" t="str">
        <f>IF(Investments_Import!D1507="","",Investments_Import!D1507)</f>
        <v/>
      </c>
      <c r="K1507" s="108" t="str">
        <f t="shared" si="474"/>
        <v/>
      </c>
      <c r="L1507" s="47" t="str">
        <f>IF(Investments_Import!E1507="","",Investments_Import!E1507)</f>
        <v/>
      </c>
      <c r="M1507" s="47" t="str">
        <f t="shared" si="464"/>
        <v/>
      </c>
      <c r="N1507" s="31" t="str">
        <f>IF(Investments_Import!F1507="","",Investments_Import!F1507)</f>
        <v/>
      </c>
      <c r="O1507" s="31" t="str">
        <f t="shared" si="465"/>
        <v/>
      </c>
      <c r="P1507" s="3" t="str">
        <f>IF(Investments_Import!G1507="","",Investments_Import!G1507)</f>
        <v/>
      </c>
      <c r="Q1507" s="3" t="str">
        <f>IF(Investments_Import!H1507="","",Investments_Import!H1507)</f>
        <v/>
      </c>
      <c r="R1507" s="37" t="str">
        <f t="shared" si="466"/>
        <v/>
      </c>
      <c r="S1507" s="37" t="str">
        <f t="shared" si="467"/>
        <v/>
      </c>
      <c r="U1507" s="36" t="str">
        <f>IF(Mining_Import!A1507="","",Mining_Import!A1507)</f>
        <v/>
      </c>
      <c r="V1507" s="22" t="str">
        <f t="shared" si="475"/>
        <v/>
      </c>
      <c r="W1507" s="127" t="str">
        <f t="shared" si="476"/>
        <v/>
      </c>
      <c r="X1507" s="127" t="str">
        <f t="shared" si="477"/>
        <v/>
      </c>
      <c r="Y1507" s="127" t="str">
        <f t="shared" si="478"/>
        <v/>
      </c>
      <c r="Z1507" s="36" t="str">
        <f>IF(Mining_Import!B1507="","",Mining_Import!B1507)</f>
        <v/>
      </c>
      <c r="AA1507" s="184" t="str">
        <f>IF(Mining_Import!$C1507="","",Mining_Import!$C1507)</f>
        <v/>
      </c>
      <c r="AB1507" s="122" t="str">
        <f t="shared" si="479"/>
        <v/>
      </c>
      <c r="AC1507" s="122" t="str">
        <f>IF($Y1507&gt;Dashboard!$Q$19,$AB1507,"")</f>
        <v/>
      </c>
      <c r="AD1507" s="43" t="str">
        <f t="shared" si="480"/>
        <v/>
      </c>
      <c r="AE1507" s="36" t="str">
        <f>IF(Mining_Import!D1507="","",Mining_Import!D1507)</f>
        <v/>
      </c>
      <c r="AF1507" s="36" t="str">
        <f>IF(Mining_Import!E1507="","",Mining_Import!E1507)</f>
        <v/>
      </c>
      <c r="AG1507" s="36" t="str">
        <f>IF(Mining_Import!F1507="","",Mining_Import!F1507)</f>
        <v/>
      </c>
      <c r="AH1507" s="36" t="str">
        <f>IF(Mining_Import!G1507="","",Mining_Import!G1507)</f>
        <v/>
      </c>
      <c r="AI1507" s="36" t="str">
        <f>IF(Mining_Import!H1507="","",Mining_Import!H1507)</f>
        <v/>
      </c>
      <c r="AJ1507" s="36" t="str">
        <f>IF(Mining_Import!I1507="","",Mining_Import!I1507)</f>
        <v/>
      </c>
      <c r="BY1507" s="120" t="str">
        <f t="shared" si="468"/>
        <v/>
      </c>
      <c r="BZ1507" s="184" t="str">
        <f t="shared" si="481"/>
        <v/>
      </c>
      <c r="CA1507" s="37" t="str">
        <f>IFERROR(VLOOKUP($BY1507,Account_Value!$C$2:$F$2500,4,0),"")</f>
        <v/>
      </c>
      <c r="CB1507" s="43" t="str">
        <f t="shared" si="469"/>
        <v/>
      </c>
      <c r="CC1507" s="122" t="str">
        <f>IF($BZ1507="","",SUM($BZ$2:$BZ1507))</f>
        <v/>
      </c>
      <c r="CD1507" s="43" t="str">
        <f>IF($BZ1507="","",$BU$19*(SUM($BZ$2:$BZ1507)))</f>
        <v/>
      </c>
    </row>
    <row r="1508" spans="1:82">
      <c r="A1508" s="4" t="str">
        <f t="shared" si="470"/>
        <v/>
      </c>
      <c r="B1508" s="21" t="str">
        <f>IF(Investments_Import!A1508="","",Investments_Import!A1508)</f>
        <v/>
      </c>
      <c r="C1508" s="22" t="str">
        <f t="shared" si="463"/>
        <v/>
      </c>
      <c r="D1508" s="51" t="str">
        <f t="shared" si="471"/>
        <v/>
      </c>
      <c r="E1508" s="3" t="str">
        <f>IF(Investments_Import!B1508="","",Investments_Import!B1508)</f>
        <v/>
      </c>
      <c r="F1508" s="54" t="str">
        <f t="shared" si="472"/>
        <v xml:space="preserve"> </v>
      </c>
      <c r="G1508" s="54" t="str">
        <f>IF($B1508="","",COUNTIF($F$2:$F1508,$F1508))</f>
        <v/>
      </c>
      <c r="H1508" s="53" t="str">
        <f t="shared" si="473"/>
        <v xml:space="preserve">  </v>
      </c>
      <c r="I1508" s="3" t="str">
        <f>IF(Investments_Import!C1508="","",Investments_Import!C1508)</f>
        <v/>
      </c>
      <c r="J1508" s="108" t="str">
        <f>IF(Investments_Import!D1508="","",Investments_Import!D1508)</f>
        <v/>
      </c>
      <c r="K1508" s="108" t="str">
        <f t="shared" si="474"/>
        <v/>
      </c>
      <c r="L1508" s="47" t="str">
        <f>IF(Investments_Import!E1508="","",Investments_Import!E1508)</f>
        <v/>
      </c>
      <c r="M1508" s="47" t="str">
        <f t="shared" si="464"/>
        <v/>
      </c>
      <c r="N1508" s="31" t="str">
        <f>IF(Investments_Import!F1508="","",Investments_Import!F1508)</f>
        <v/>
      </c>
      <c r="O1508" s="31" t="str">
        <f t="shared" si="465"/>
        <v/>
      </c>
      <c r="P1508" s="3" t="str">
        <f>IF(Investments_Import!G1508="","",Investments_Import!G1508)</f>
        <v/>
      </c>
      <c r="Q1508" s="3" t="str">
        <f>IF(Investments_Import!H1508="","",Investments_Import!H1508)</f>
        <v/>
      </c>
      <c r="R1508" s="37" t="str">
        <f t="shared" si="466"/>
        <v/>
      </c>
      <c r="S1508" s="37" t="str">
        <f t="shared" si="467"/>
        <v/>
      </c>
      <c r="U1508" s="36" t="str">
        <f>IF(Mining_Import!A1508="","",Mining_Import!A1508)</f>
        <v/>
      </c>
      <c r="V1508" s="22" t="str">
        <f t="shared" si="475"/>
        <v/>
      </c>
      <c r="W1508" s="127" t="str">
        <f t="shared" si="476"/>
        <v/>
      </c>
      <c r="X1508" s="127" t="str">
        <f t="shared" si="477"/>
        <v/>
      </c>
      <c r="Y1508" s="127" t="str">
        <f t="shared" si="478"/>
        <v/>
      </c>
      <c r="Z1508" s="36" t="str">
        <f>IF(Mining_Import!B1508="","",Mining_Import!B1508)</f>
        <v/>
      </c>
      <c r="AA1508" s="184" t="str">
        <f>IF(Mining_Import!$C1508="","",Mining_Import!$C1508)</f>
        <v/>
      </c>
      <c r="AB1508" s="122" t="str">
        <f t="shared" si="479"/>
        <v/>
      </c>
      <c r="AC1508" s="122" t="str">
        <f>IF($Y1508&gt;Dashboard!$Q$19,$AB1508,"")</f>
        <v/>
      </c>
      <c r="AD1508" s="43" t="str">
        <f t="shared" si="480"/>
        <v/>
      </c>
      <c r="AE1508" s="36" t="str">
        <f>IF(Mining_Import!D1508="","",Mining_Import!D1508)</f>
        <v/>
      </c>
      <c r="AF1508" s="36" t="str">
        <f>IF(Mining_Import!E1508="","",Mining_Import!E1508)</f>
        <v/>
      </c>
      <c r="AG1508" s="36" t="str">
        <f>IF(Mining_Import!F1508="","",Mining_Import!F1508)</f>
        <v/>
      </c>
      <c r="AH1508" s="36" t="str">
        <f>IF(Mining_Import!G1508="","",Mining_Import!G1508)</f>
        <v/>
      </c>
      <c r="AI1508" s="36" t="str">
        <f>IF(Mining_Import!H1508="","",Mining_Import!H1508)</f>
        <v/>
      </c>
      <c r="AJ1508" s="36" t="str">
        <f>IF(Mining_Import!I1508="","",Mining_Import!I1508)</f>
        <v/>
      </c>
      <c r="BY1508" s="120" t="str">
        <f t="shared" si="468"/>
        <v/>
      </c>
      <c r="BZ1508" s="184" t="str">
        <f t="shared" si="481"/>
        <v/>
      </c>
      <c r="CA1508" s="37" t="str">
        <f>IFERROR(VLOOKUP($BY1508,Account_Value!$C$2:$F$2500,4,0),"")</f>
        <v/>
      </c>
      <c r="CB1508" s="43" t="str">
        <f t="shared" si="469"/>
        <v/>
      </c>
      <c r="CC1508" s="122" t="str">
        <f>IF($BZ1508="","",SUM($BZ$2:$BZ1508))</f>
        <v/>
      </c>
      <c r="CD1508" s="43" t="str">
        <f>IF($BZ1508="","",$BU$19*(SUM($BZ$2:$BZ1508)))</f>
        <v/>
      </c>
    </row>
    <row r="1509" spans="1:82">
      <c r="A1509" s="4" t="str">
        <f t="shared" si="470"/>
        <v/>
      </c>
      <c r="B1509" s="21" t="str">
        <f>IF(Investments_Import!A1509="","",Investments_Import!A1509)</f>
        <v/>
      </c>
      <c r="C1509" s="22" t="str">
        <f t="shared" si="463"/>
        <v/>
      </c>
      <c r="D1509" s="51" t="str">
        <f t="shared" si="471"/>
        <v/>
      </c>
      <c r="E1509" s="3" t="str">
        <f>IF(Investments_Import!B1509="","",Investments_Import!B1509)</f>
        <v/>
      </c>
      <c r="F1509" s="54" t="str">
        <f t="shared" si="472"/>
        <v xml:space="preserve"> </v>
      </c>
      <c r="G1509" s="54" t="str">
        <f>IF($B1509="","",COUNTIF($F$2:$F1509,$F1509))</f>
        <v/>
      </c>
      <c r="H1509" s="53" t="str">
        <f t="shared" si="473"/>
        <v xml:space="preserve">  </v>
      </c>
      <c r="I1509" s="3" t="str">
        <f>IF(Investments_Import!C1509="","",Investments_Import!C1509)</f>
        <v/>
      </c>
      <c r="J1509" s="108" t="str">
        <f>IF(Investments_Import!D1509="","",Investments_Import!D1509)</f>
        <v/>
      </c>
      <c r="K1509" s="108" t="str">
        <f t="shared" si="474"/>
        <v/>
      </c>
      <c r="L1509" s="47" t="str">
        <f>IF(Investments_Import!E1509="","",Investments_Import!E1509)</f>
        <v/>
      </c>
      <c r="M1509" s="47" t="str">
        <f t="shared" si="464"/>
        <v/>
      </c>
      <c r="N1509" s="31" t="str">
        <f>IF(Investments_Import!F1509="","",Investments_Import!F1509)</f>
        <v/>
      </c>
      <c r="O1509" s="31" t="str">
        <f t="shared" si="465"/>
        <v/>
      </c>
      <c r="P1509" s="3" t="str">
        <f>IF(Investments_Import!G1509="","",Investments_Import!G1509)</f>
        <v/>
      </c>
      <c r="Q1509" s="3" t="str">
        <f>IF(Investments_Import!H1509="","",Investments_Import!H1509)</f>
        <v/>
      </c>
      <c r="R1509" s="37" t="str">
        <f t="shared" si="466"/>
        <v/>
      </c>
      <c r="S1509" s="37" t="str">
        <f t="shared" si="467"/>
        <v/>
      </c>
      <c r="U1509" s="36" t="str">
        <f>IF(Mining_Import!A1509="","",Mining_Import!A1509)</f>
        <v/>
      </c>
      <c r="V1509" s="22" t="str">
        <f t="shared" si="475"/>
        <v/>
      </c>
      <c r="W1509" s="127" t="str">
        <f t="shared" si="476"/>
        <v/>
      </c>
      <c r="X1509" s="127" t="str">
        <f t="shared" si="477"/>
        <v/>
      </c>
      <c r="Y1509" s="127" t="str">
        <f t="shared" si="478"/>
        <v/>
      </c>
      <c r="Z1509" s="36" t="str">
        <f>IF(Mining_Import!B1509="","",Mining_Import!B1509)</f>
        <v/>
      </c>
      <c r="AA1509" s="184" t="str">
        <f>IF(Mining_Import!$C1509="","",Mining_Import!$C1509)</f>
        <v/>
      </c>
      <c r="AB1509" s="122" t="str">
        <f t="shared" si="479"/>
        <v/>
      </c>
      <c r="AC1509" s="122" t="str">
        <f>IF($Y1509&gt;Dashboard!$Q$19,$AB1509,"")</f>
        <v/>
      </c>
      <c r="AD1509" s="43" t="str">
        <f t="shared" si="480"/>
        <v/>
      </c>
      <c r="AE1509" s="36" t="str">
        <f>IF(Mining_Import!D1509="","",Mining_Import!D1509)</f>
        <v/>
      </c>
      <c r="AF1509" s="36" t="str">
        <f>IF(Mining_Import!E1509="","",Mining_Import!E1509)</f>
        <v/>
      </c>
      <c r="AG1509" s="36" t="str">
        <f>IF(Mining_Import!F1509="","",Mining_Import!F1509)</f>
        <v/>
      </c>
      <c r="AH1509" s="36" t="str">
        <f>IF(Mining_Import!G1509="","",Mining_Import!G1509)</f>
        <v/>
      </c>
      <c r="AI1509" s="36" t="str">
        <f>IF(Mining_Import!H1509="","",Mining_Import!H1509)</f>
        <v/>
      </c>
      <c r="AJ1509" s="36" t="str">
        <f>IF(Mining_Import!I1509="","",Mining_Import!I1509)</f>
        <v/>
      </c>
      <c r="BY1509" s="120" t="str">
        <f t="shared" si="468"/>
        <v/>
      </c>
      <c r="BZ1509" s="184" t="str">
        <f t="shared" si="481"/>
        <v/>
      </c>
      <c r="CA1509" s="37" t="str">
        <f>IFERROR(VLOOKUP($BY1509,Account_Value!$C$2:$F$2500,4,0),"")</f>
        <v/>
      </c>
      <c r="CB1509" s="43" t="str">
        <f t="shared" si="469"/>
        <v/>
      </c>
      <c r="CC1509" s="122" t="str">
        <f>IF($BZ1509="","",SUM($BZ$2:$BZ1509))</f>
        <v/>
      </c>
      <c r="CD1509" s="43" t="str">
        <f>IF($BZ1509="","",$BU$19*(SUM($BZ$2:$BZ1509)))</f>
        <v/>
      </c>
    </row>
    <row r="1510" spans="1:82">
      <c r="A1510" s="4" t="str">
        <f t="shared" si="470"/>
        <v/>
      </c>
      <c r="B1510" s="21" t="str">
        <f>IF(Investments_Import!A1510="","",Investments_Import!A1510)</f>
        <v/>
      </c>
      <c r="C1510" s="22" t="str">
        <f t="shared" si="463"/>
        <v/>
      </c>
      <c r="D1510" s="51" t="str">
        <f t="shared" si="471"/>
        <v/>
      </c>
      <c r="E1510" s="3" t="str">
        <f>IF(Investments_Import!B1510="","",Investments_Import!B1510)</f>
        <v/>
      </c>
      <c r="F1510" s="54" t="str">
        <f t="shared" si="472"/>
        <v xml:space="preserve"> </v>
      </c>
      <c r="G1510" s="54" t="str">
        <f>IF($B1510="","",COUNTIF($F$2:$F1510,$F1510))</f>
        <v/>
      </c>
      <c r="H1510" s="53" t="str">
        <f t="shared" si="473"/>
        <v xml:space="preserve">  </v>
      </c>
      <c r="I1510" s="3" t="str">
        <f>IF(Investments_Import!C1510="","",Investments_Import!C1510)</f>
        <v/>
      </c>
      <c r="J1510" s="108" t="str">
        <f>IF(Investments_Import!D1510="","",Investments_Import!D1510)</f>
        <v/>
      </c>
      <c r="K1510" s="108" t="str">
        <f t="shared" si="474"/>
        <v/>
      </c>
      <c r="L1510" s="47" t="str">
        <f>IF(Investments_Import!E1510="","",Investments_Import!E1510)</f>
        <v/>
      </c>
      <c r="M1510" s="47" t="str">
        <f t="shared" si="464"/>
        <v/>
      </c>
      <c r="N1510" s="31" t="str">
        <f>IF(Investments_Import!F1510="","",Investments_Import!F1510)</f>
        <v/>
      </c>
      <c r="O1510" s="31" t="str">
        <f t="shared" si="465"/>
        <v/>
      </c>
      <c r="P1510" s="3" t="str">
        <f>IF(Investments_Import!G1510="","",Investments_Import!G1510)</f>
        <v/>
      </c>
      <c r="Q1510" s="3" t="str">
        <f>IF(Investments_Import!H1510="","",Investments_Import!H1510)</f>
        <v/>
      </c>
      <c r="R1510" s="37" t="str">
        <f t="shared" si="466"/>
        <v/>
      </c>
      <c r="S1510" s="37" t="str">
        <f t="shared" si="467"/>
        <v/>
      </c>
      <c r="U1510" s="36" t="str">
        <f>IF(Mining_Import!A1510="","",Mining_Import!A1510)</f>
        <v/>
      </c>
      <c r="V1510" s="22" t="str">
        <f t="shared" si="475"/>
        <v/>
      </c>
      <c r="W1510" s="127" t="str">
        <f t="shared" si="476"/>
        <v/>
      </c>
      <c r="X1510" s="127" t="str">
        <f t="shared" si="477"/>
        <v/>
      </c>
      <c r="Y1510" s="127" t="str">
        <f t="shared" si="478"/>
        <v/>
      </c>
      <c r="Z1510" s="36" t="str">
        <f>IF(Mining_Import!B1510="","",Mining_Import!B1510)</f>
        <v/>
      </c>
      <c r="AA1510" s="184" t="str">
        <f>IF(Mining_Import!$C1510="","",Mining_Import!$C1510)</f>
        <v/>
      </c>
      <c r="AB1510" s="122" t="str">
        <f t="shared" si="479"/>
        <v/>
      </c>
      <c r="AC1510" s="122" t="str">
        <f>IF($Y1510&gt;Dashboard!$Q$19,$AB1510,"")</f>
        <v/>
      </c>
      <c r="AD1510" s="43" t="str">
        <f t="shared" si="480"/>
        <v/>
      </c>
      <c r="AE1510" s="36" t="str">
        <f>IF(Mining_Import!D1510="","",Mining_Import!D1510)</f>
        <v/>
      </c>
      <c r="AF1510" s="36" t="str">
        <f>IF(Mining_Import!E1510="","",Mining_Import!E1510)</f>
        <v/>
      </c>
      <c r="AG1510" s="36" t="str">
        <f>IF(Mining_Import!F1510="","",Mining_Import!F1510)</f>
        <v/>
      </c>
      <c r="AH1510" s="36" t="str">
        <f>IF(Mining_Import!G1510="","",Mining_Import!G1510)</f>
        <v/>
      </c>
      <c r="AI1510" s="36" t="str">
        <f>IF(Mining_Import!H1510="","",Mining_Import!H1510)</f>
        <v/>
      </c>
      <c r="AJ1510" s="36" t="str">
        <f>IF(Mining_Import!I1510="","",Mining_Import!I1510)</f>
        <v/>
      </c>
      <c r="BY1510" s="120" t="str">
        <f t="shared" si="468"/>
        <v/>
      </c>
      <c r="BZ1510" s="184" t="str">
        <f t="shared" si="481"/>
        <v/>
      </c>
      <c r="CA1510" s="37" t="str">
        <f>IFERROR(VLOOKUP($BY1510,Account_Value!$C$2:$F$2500,4,0),"")</f>
        <v/>
      </c>
      <c r="CB1510" s="43" t="str">
        <f t="shared" si="469"/>
        <v/>
      </c>
      <c r="CC1510" s="122" t="str">
        <f>IF($BZ1510="","",SUM($BZ$2:$BZ1510))</f>
        <v/>
      </c>
      <c r="CD1510" s="43" t="str">
        <f>IF($BZ1510="","",$BU$19*(SUM($BZ$2:$BZ1510)))</f>
        <v/>
      </c>
    </row>
    <row r="1511" spans="1:82">
      <c r="A1511" s="4" t="str">
        <f t="shared" si="470"/>
        <v/>
      </c>
      <c r="B1511" s="21" t="str">
        <f>IF(Investments_Import!A1511="","",Investments_Import!A1511)</f>
        <v/>
      </c>
      <c r="C1511" s="22" t="str">
        <f t="shared" si="463"/>
        <v/>
      </c>
      <c r="D1511" s="51" t="str">
        <f t="shared" si="471"/>
        <v/>
      </c>
      <c r="E1511" s="3" t="str">
        <f>IF(Investments_Import!B1511="","",Investments_Import!B1511)</f>
        <v/>
      </c>
      <c r="F1511" s="54" t="str">
        <f t="shared" si="472"/>
        <v xml:space="preserve"> </v>
      </c>
      <c r="G1511" s="54" t="str">
        <f>IF($B1511="","",COUNTIF($F$2:$F1511,$F1511))</f>
        <v/>
      </c>
      <c r="H1511" s="53" t="str">
        <f t="shared" si="473"/>
        <v xml:space="preserve">  </v>
      </c>
      <c r="I1511" s="3" t="str">
        <f>IF(Investments_Import!C1511="","",Investments_Import!C1511)</f>
        <v/>
      </c>
      <c r="J1511" s="108" t="str">
        <f>IF(Investments_Import!D1511="","",Investments_Import!D1511)</f>
        <v/>
      </c>
      <c r="K1511" s="108" t="str">
        <f t="shared" si="474"/>
        <v/>
      </c>
      <c r="L1511" s="47" t="str">
        <f>IF(Investments_Import!E1511="","",Investments_Import!E1511)</f>
        <v/>
      </c>
      <c r="M1511" s="47" t="str">
        <f t="shared" si="464"/>
        <v/>
      </c>
      <c r="N1511" s="31" t="str">
        <f>IF(Investments_Import!F1511="","",Investments_Import!F1511)</f>
        <v/>
      </c>
      <c r="O1511" s="31" t="str">
        <f t="shared" si="465"/>
        <v/>
      </c>
      <c r="P1511" s="3" t="str">
        <f>IF(Investments_Import!G1511="","",Investments_Import!G1511)</f>
        <v/>
      </c>
      <c r="Q1511" s="3" t="str">
        <f>IF(Investments_Import!H1511="","",Investments_Import!H1511)</f>
        <v/>
      </c>
      <c r="R1511" s="37" t="str">
        <f t="shared" si="466"/>
        <v/>
      </c>
      <c r="S1511" s="37" t="str">
        <f t="shared" si="467"/>
        <v/>
      </c>
      <c r="U1511" s="36" t="str">
        <f>IF(Mining_Import!A1511="","",Mining_Import!A1511)</f>
        <v/>
      </c>
      <c r="V1511" s="22" t="str">
        <f t="shared" si="475"/>
        <v/>
      </c>
      <c r="W1511" s="127" t="str">
        <f t="shared" si="476"/>
        <v/>
      </c>
      <c r="X1511" s="127" t="str">
        <f t="shared" si="477"/>
        <v/>
      </c>
      <c r="Y1511" s="127" t="str">
        <f t="shared" si="478"/>
        <v/>
      </c>
      <c r="Z1511" s="36" t="str">
        <f>IF(Mining_Import!B1511="","",Mining_Import!B1511)</f>
        <v/>
      </c>
      <c r="AA1511" s="184" t="str">
        <f>IF(Mining_Import!$C1511="","",Mining_Import!$C1511)</f>
        <v/>
      </c>
      <c r="AB1511" s="122" t="str">
        <f t="shared" si="479"/>
        <v/>
      </c>
      <c r="AC1511" s="122" t="str">
        <f>IF($Y1511&gt;Dashboard!$Q$19,$AB1511,"")</f>
        <v/>
      </c>
      <c r="AD1511" s="43" t="str">
        <f t="shared" si="480"/>
        <v/>
      </c>
      <c r="AE1511" s="36" t="str">
        <f>IF(Mining_Import!D1511="","",Mining_Import!D1511)</f>
        <v/>
      </c>
      <c r="AF1511" s="36" t="str">
        <f>IF(Mining_Import!E1511="","",Mining_Import!E1511)</f>
        <v/>
      </c>
      <c r="AG1511" s="36" t="str">
        <f>IF(Mining_Import!F1511="","",Mining_Import!F1511)</f>
        <v/>
      </c>
      <c r="AH1511" s="36" t="str">
        <f>IF(Mining_Import!G1511="","",Mining_Import!G1511)</f>
        <v/>
      </c>
      <c r="AI1511" s="36" t="str">
        <f>IF(Mining_Import!H1511="","",Mining_Import!H1511)</f>
        <v/>
      </c>
      <c r="AJ1511" s="36" t="str">
        <f>IF(Mining_Import!I1511="","",Mining_Import!I1511)</f>
        <v/>
      </c>
      <c r="BY1511" s="120" t="str">
        <f t="shared" si="468"/>
        <v/>
      </c>
      <c r="BZ1511" s="184" t="str">
        <f t="shared" si="481"/>
        <v/>
      </c>
      <c r="CA1511" s="37" t="str">
        <f>IFERROR(VLOOKUP($BY1511,Account_Value!$C$2:$F$2500,4,0),"")</f>
        <v/>
      </c>
      <c r="CB1511" s="43" t="str">
        <f t="shared" si="469"/>
        <v/>
      </c>
      <c r="CC1511" s="122" t="str">
        <f>IF($BZ1511="","",SUM($BZ$2:$BZ1511))</f>
        <v/>
      </c>
      <c r="CD1511" s="43" t="str">
        <f>IF($BZ1511="","",$BU$19*(SUM($BZ$2:$BZ1511)))</f>
        <v/>
      </c>
    </row>
    <row r="1512" spans="1:82">
      <c r="A1512" s="4" t="str">
        <f t="shared" si="470"/>
        <v/>
      </c>
      <c r="B1512" s="21" t="str">
        <f>IF(Investments_Import!A1512="","",Investments_Import!A1512)</f>
        <v/>
      </c>
      <c r="C1512" s="22" t="str">
        <f t="shared" si="463"/>
        <v/>
      </c>
      <c r="D1512" s="51" t="str">
        <f t="shared" si="471"/>
        <v/>
      </c>
      <c r="E1512" s="3" t="str">
        <f>IF(Investments_Import!B1512="","",Investments_Import!B1512)</f>
        <v/>
      </c>
      <c r="F1512" s="54" t="str">
        <f t="shared" si="472"/>
        <v xml:space="preserve"> </v>
      </c>
      <c r="G1512" s="54" t="str">
        <f>IF($B1512="","",COUNTIF($F$2:$F1512,$F1512))</f>
        <v/>
      </c>
      <c r="H1512" s="53" t="str">
        <f t="shared" si="473"/>
        <v xml:space="preserve">  </v>
      </c>
      <c r="I1512" s="3" t="str">
        <f>IF(Investments_Import!C1512="","",Investments_Import!C1512)</f>
        <v/>
      </c>
      <c r="J1512" s="108" t="str">
        <f>IF(Investments_Import!D1512="","",Investments_Import!D1512)</f>
        <v/>
      </c>
      <c r="K1512" s="108" t="str">
        <f t="shared" si="474"/>
        <v/>
      </c>
      <c r="L1512" s="47" t="str">
        <f>IF(Investments_Import!E1512="","",Investments_Import!E1512)</f>
        <v/>
      </c>
      <c r="M1512" s="47" t="str">
        <f t="shared" si="464"/>
        <v/>
      </c>
      <c r="N1512" s="31" t="str">
        <f>IF(Investments_Import!F1512="","",Investments_Import!F1512)</f>
        <v/>
      </c>
      <c r="O1512" s="31" t="str">
        <f t="shared" si="465"/>
        <v/>
      </c>
      <c r="P1512" s="3" t="str">
        <f>IF(Investments_Import!G1512="","",Investments_Import!G1512)</f>
        <v/>
      </c>
      <c r="Q1512" s="3" t="str">
        <f>IF(Investments_Import!H1512="","",Investments_Import!H1512)</f>
        <v/>
      </c>
      <c r="R1512" s="37" t="str">
        <f t="shared" si="466"/>
        <v/>
      </c>
      <c r="S1512" s="37" t="str">
        <f t="shared" si="467"/>
        <v/>
      </c>
      <c r="U1512" s="36" t="str">
        <f>IF(Mining_Import!A1512="","",Mining_Import!A1512)</f>
        <v/>
      </c>
      <c r="V1512" s="22" t="str">
        <f t="shared" si="475"/>
        <v/>
      </c>
      <c r="W1512" s="127" t="str">
        <f t="shared" si="476"/>
        <v/>
      </c>
      <c r="X1512" s="127" t="str">
        <f t="shared" si="477"/>
        <v/>
      </c>
      <c r="Y1512" s="127" t="str">
        <f t="shared" si="478"/>
        <v/>
      </c>
      <c r="Z1512" s="36" t="str">
        <f>IF(Mining_Import!B1512="","",Mining_Import!B1512)</f>
        <v/>
      </c>
      <c r="AA1512" s="184" t="str">
        <f>IF(Mining_Import!$C1512="","",Mining_Import!$C1512)</f>
        <v/>
      </c>
      <c r="AB1512" s="122" t="str">
        <f t="shared" si="479"/>
        <v/>
      </c>
      <c r="AC1512" s="122" t="str">
        <f>IF($Y1512&gt;Dashboard!$Q$19,$AB1512,"")</f>
        <v/>
      </c>
      <c r="AD1512" s="43" t="str">
        <f t="shared" si="480"/>
        <v/>
      </c>
      <c r="AE1512" s="36" t="str">
        <f>IF(Mining_Import!D1512="","",Mining_Import!D1512)</f>
        <v/>
      </c>
      <c r="AF1512" s="36" t="str">
        <f>IF(Mining_Import!E1512="","",Mining_Import!E1512)</f>
        <v/>
      </c>
      <c r="AG1512" s="36" t="str">
        <f>IF(Mining_Import!F1512="","",Mining_Import!F1512)</f>
        <v/>
      </c>
      <c r="AH1512" s="36" t="str">
        <f>IF(Mining_Import!G1512="","",Mining_Import!G1512)</f>
        <v/>
      </c>
      <c r="AI1512" s="36" t="str">
        <f>IF(Mining_Import!H1512="","",Mining_Import!H1512)</f>
        <v/>
      </c>
      <c r="AJ1512" s="36" t="str">
        <f>IF(Mining_Import!I1512="","",Mining_Import!I1512)</f>
        <v/>
      </c>
      <c r="BY1512" s="120" t="str">
        <f t="shared" si="468"/>
        <v/>
      </c>
      <c r="BZ1512" s="184" t="str">
        <f t="shared" si="481"/>
        <v/>
      </c>
      <c r="CA1512" s="37" t="str">
        <f>IFERROR(VLOOKUP($BY1512,Account_Value!$C$2:$F$2500,4,0),"")</f>
        <v/>
      </c>
      <c r="CB1512" s="43" t="str">
        <f t="shared" si="469"/>
        <v/>
      </c>
      <c r="CC1512" s="122" t="str">
        <f>IF($BZ1512="","",SUM($BZ$2:$BZ1512))</f>
        <v/>
      </c>
      <c r="CD1512" s="43" t="str">
        <f>IF($BZ1512="","",$BU$19*(SUM($BZ$2:$BZ1512)))</f>
        <v/>
      </c>
    </row>
    <row r="1513" spans="1:82">
      <c r="A1513" s="4" t="str">
        <f t="shared" si="470"/>
        <v/>
      </c>
      <c r="B1513" s="21" t="str">
        <f>IF(Investments_Import!A1513="","",Investments_Import!A1513)</f>
        <v/>
      </c>
      <c r="C1513" s="22" t="str">
        <f t="shared" si="463"/>
        <v/>
      </c>
      <c r="D1513" s="51" t="str">
        <f t="shared" si="471"/>
        <v/>
      </c>
      <c r="E1513" s="3" t="str">
        <f>IF(Investments_Import!B1513="","",Investments_Import!B1513)</f>
        <v/>
      </c>
      <c r="F1513" s="54" t="str">
        <f t="shared" si="472"/>
        <v xml:space="preserve"> </v>
      </c>
      <c r="G1513" s="54" t="str">
        <f>IF($B1513="","",COUNTIF($F$2:$F1513,$F1513))</f>
        <v/>
      </c>
      <c r="H1513" s="53" t="str">
        <f t="shared" si="473"/>
        <v xml:space="preserve">  </v>
      </c>
      <c r="I1513" s="3" t="str">
        <f>IF(Investments_Import!C1513="","",Investments_Import!C1513)</f>
        <v/>
      </c>
      <c r="J1513" s="108" t="str">
        <f>IF(Investments_Import!D1513="","",Investments_Import!D1513)</f>
        <v/>
      </c>
      <c r="K1513" s="108" t="str">
        <f t="shared" si="474"/>
        <v/>
      </c>
      <c r="L1513" s="47" t="str">
        <f>IF(Investments_Import!E1513="","",Investments_Import!E1513)</f>
        <v/>
      </c>
      <c r="M1513" s="47" t="str">
        <f t="shared" si="464"/>
        <v/>
      </c>
      <c r="N1513" s="31" t="str">
        <f>IF(Investments_Import!F1513="","",Investments_Import!F1513)</f>
        <v/>
      </c>
      <c r="O1513" s="31" t="str">
        <f t="shared" si="465"/>
        <v/>
      </c>
      <c r="P1513" s="3" t="str">
        <f>IF(Investments_Import!G1513="","",Investments_Import!G1513)</f>
        <v/>
      </c>
      <c r="Q1513" s="3" t="str">
        <f>IF(Investments_Import!H1513="","",Investments_Import!H1513)</f>
        <v/>
      </c>
      <c r="R1513" s="37" t="str">
        <f t="shared" si="466"/>
        <v/>
      </c>
      <c r="S1513" s="37" t="str">
        <f t="shared" si="467"/>
        <v/>
      </c>
      <c r="U1513" s="36" t="str">
        <f>IF(Mining_Import!A1513="","",Mining_Import!A1513)</f>
        <v/>
      </c>
      <c r="V1513" s="22" t="str">
        <f t="shared" si="475"/>
        <v/>
      </c>
      <c r="W1513" s="127" t="str">
        <f t="shared" si="476"/>
        <v/>
      </c>
      <c r="X1513" s="127" t="str">
        <f t="shared" si="477"/>
        <v/>
      </c>
      <c r="Y1513" s="127" t="str">
        <f t="shared" si="478"/>
        <v/>
      </c>
      <c r="Z1513" s="36" t="str">
        <f>IF(Mining_Import!B1513="","",Mining_Import!B1513)</f>
        <v/>
      </c>
      <c r="AA1513" s="184" t="str">
        <f>IF(Mining_Import!$C1513="","",Mining_Import!$C1513)</f>
        <v/>
      </c>
      <c r="AB1513" s="122" t="str">
        <f t="shared" si="479"/>
        <v/>
      </c>
      <c r="AC1513" s="122" t="str">
        <f>IF($Y1513&gt;Dashboard!$Q$19,$AB1513,"")</f>
        <v/>
      </c>
      <c r="AD1513" s="43" t="str">
        <f t="shared" si="480"/>
        <v/>
      </c>
      <c r="AE1513" s="36" t="str">
        <f>IF(Mining_Import!D1513="","",Mining_Import!D1513)</f>
        <v/>
      </c>
      <c r="AF1513" s="36" t="str">
        <f>IF(Mining_Import!E1513="","",Mining_Import!E1513)</f>
        <v/>
      </c>
      <c r="AG1513" s="36" t="str">
        <f>IF(Mining_Import!F1513="","",Mining_Import!F1513)</f>
        <v/>
      </c>
      <c r="AH1513" s="36" t="str">
        <f>IF(Mining_Import!G1513="","",Mining_Import!G1513)</f>
        <v/>
      </c>
      <c r="AI1513" s="36" t="str">
        <f>IF(Mining_Import!H1513="","",Mining_Import!H1513)</f>
        <v/>
      </c>
      <c r="AJ1513" s="36" t="str">
        <f>IF(Mining_Import!I1513="","",Mining_Import!I1513)</f>
        <v/>
      </c>
      <c r="BY1513" s="120" t="str">
        <f t="shared" si="468"/>
        <v/>
      </c>
      <c r="BZ1513" s="184" t="str">
        <f t="shared" si="481"/>
        <v/>
      </c>
      <c r="CA1513" s="37" t="str">
        <f>IFERROR(VLOOKUP($BY1513,Account_Value!$C$2:$F$2500,4,0),"")</f>
        <v/>
      </c>
      <c r="CB1513" s="43" t="str">
        <f t="shared" si="469"/>
        <v/>
      </c>
      <c r="CC1513" s="122" t="str">
        <f>IF($BZ1513="","",SUM($BZ$2:$BZ1513))</f>
        <v/>
      </c>
      <c r="CD1513" s="43" t="str">
        <f>IF($BZ1513="","",$BU$19*(SUM($BZ$2:$BZ1513)))</f>
        <v/>
      </c>
    </row>
    <row r="1514" spans="1:82">
      <c r="A1514" s="4" t="str">
        <f t="shared" si="470"/>
        <v/>
      </c>
      <c r="B1514" s="21" t="str">
        <f>IF(Investments_Import!A1514="","",Investments_Import!A1514)</f>
        <v/>
      </c>
      <c r="C1514" s="22" t="str">
        <f t="shared" si="463"/>
        <v/>
      </c>
      <c r="D1514" s="51" t="str">
        <f t="shared" si="471"/>
        <v/>
      </c>
      <c r="E1514" s="3" t="str">
        <f>IF(Investments_Import!B1514="","",Investments_Import!B1514)</f>
        <v/>
      </c>
      <c r="F1514" s="54" t="str">
        <f t="shared" si="472"/>
        <v xml:space="preserve"> </v>
      </c>
      <c r="G1514" s="54" t="str">
        <f>IF($B1514="","",COUNTIF($F$2:$F1514,$F1514))</f>
        <v/>
      </c>
      <c r="H1514" s="53" t="str">
        <f t="shared" si="473"/>
        <v xml:space="preserve">  </v>
      </c>
      <c r="I1514" s="3" t="str">
        <f>IF(Investments_Import!C1514="","",Investments_Import!C1514)</f>
        <v/>
      </c>
      <c r="J1514" s="108" t="str">
        <f>IF(Investments_Import!D1514="","",Investments_Import!D1514)</f>
        <v/>
      </c>
      <c r="K1514" s="108" t="str">
        <f t="shared" si="474"/>
        <v/>
      </c>
      <c r="L1514" s="47" t="str">
        <f>IF(Investments_Import!E1514="","",Investments_Import!E1514)</f>
        <v/>
      </c>
      <c r="M1514" s="47" t="str">
        <f t="shared" si="464"/>
        <v/>
      </c>
      <c r="N1514" s="31" t="str">
        <f>IF(Investments_Import!F1514="","",Investments_Import!F1514)</f>
        <v/>
      </c>
      <c r="O1514" s="31" t="str">
        <f t="shared" si="465"/>
        <v/>
      </c>
      <c r="P1514" s="3" t="str">
        <f>IF(Investments_Import!G1514="","",Investments_Import!G1514)</f>
        <v/>
      </c>
      <c r="Q1514" s="3" t="str">
        <f>IF(Investments_Import!H1514="","",Investments_Import!H1514)</f>
        <v/>
      </c>
      <c r="R1514" s="37" t="str">
        <f t="shared" si="466"/>
        <v/>
      </c>
      <c r="S1514" s="37" t="str">
        <f t="shared" si="467"/>
        <v/>
      </c>
      <c r="U1514" s="36" t="str">
        <f>IF(Mining_Import!A1514="","",Mining_Import!A1514)</f>
        <v/>
      </c>
      <c r="V1514" s="22" t="str">
        <f t="shared" si="475"/>
        <v/>
      </c>
      <c r="W1514" s="127" t="str">
        <f t="shared" si="476"/>
        <v/>
      </c>
      <c r="X1514" s="127" t="str">
        <f t="shared" si="477"/>
        <v/>
      </c>
      <c r="Y1514" s="127" t="str">
        <f t="shared" si="478"/>
        <v/>
      </c>
      <c r="Z1514" s="36" t="str">
        <f>IF(Mining_Import!B1514="","",Mining_Import!B1514)</f>
        <v/>
      </c>
      <c r="AA1514" s="184" t="str">
        <f>IF(Mining_Import!$C1514="","",Mining_Import!$C1514)</f>
        <v/>
      </c>
      <c r="AB1514" s="122" t="str">
        <f t="shared" si="479"/>
        <v/>
      </c>
      <c r="AC1514" s="122" t="str">
        <f>IF($Y1514&gt;Dashboard!$Q$19,$AB1514,"")</f>
        <v/>
      </c>
      <c r="AD1514" s="43" t="str">
        <f t="shared" si="480"/>
        <v/>
      </c>
      <c r="AE1514" s="36" t="str">
        <f>IF(Mining_Import!D1514="","",Mining_Import!D1514)</f>
        <v/>
      </c>
      <c r="AF1514" s="36" t="str">
        <f>IF(Mining_Import!E1514="","",Mining_Import!E1514)</f>
        <v/>
      </c>
      <c r="AG1514" s="36" t="str">
        <f>IF(Mining_Import!F1514="","",Mining_Import!F1514)</f>
        <v/>
      </c>
      <c r="AH1514" s="36" t="str">
        <f>IF(Mining_Import!G1514="","",Mining_Import!G1514)</f>
        <v/>
      </c>
      <c r="AI1514" s="36" t="str">
        <f>IF(Mining_Import!H1514="","",Mining_Import!H1514)</f>
        <v/>
      </c>
      <c r="AJ1514" s="36" t="str">
        <f>IF(Mining_Import!I1514="","",Mining_Import!I1514)</f>
        <v/>
      </c>
      <c r="BY1514" s="120" t="str">
        <f t="shared" si="468"/>
        <v/>
      </c>
      <c r="BZ1514" s="184" t="str">
        <f t="shared" si="481"/>
        <v/>
      </c>
      <c r="CA1514" s="37" t="str">
        <f>IFERROR(VLOOKUP($BY1514,Account_Value!$C$2:$F$2500,4,0),"")</f>
        <v/>
      </c>
      <c r="CB1514" s="43" t="str">
        <f t="shared" si="469"/>
        <v/>
      </c>
      <c r="CC1514" s="122" t="str">
        <f>IF($BZ1514="","",SUM($BZ$2:$BZ1514))</f>
        <v/>
      </c>
      <c r="CD1514" s="43" t="str">
        <f>IF($BZ1514="","",$BU$19*(SUM($BZ$2:$BZ1514)))</f>
        <v/>
      </c>
    </row>
    <row r="1515" spans="1:82">
      <c r="A1515" s="4" t="str">
        <f t="shared" si="470"/>
        <v/>
      </c>
      <c r="B1515" s="21" t="str">
        <f>IF(Investments_Import!A1515="","",Investments_Import!A1515)</f>
        <v/>
      </c>
      <c r="C1515" s="22" t="str">
        <f t="shared" si="463"/>
        <v/>
      </c>
      <c r="D1515" s="51" t="str">
        <f t="shared" si="471"/>
        <v/>
      </c>
      <c r="E1515" s="3" t="str">
        <f>IF(Investments_Import!B1515="","",Investments_Import!B1515)</f>
        <v/>
      </c>
      <c r="F1515" s="54" t="str">
        <f t="shared" si="472"/>
        <v xml:space="preserve"> </v>
      </c>
      <c r="G1515" s="54" t="str">
        <f>IF($B1515="","",COUNTIF($F$2:$F1515,$F1515))</f>
        <v/>
      </c>
      <c r="H1515" s="53" t="str">
        <f t="shared" si="473"/>
        <v xml:space="preserve">  </v>
      </c>
      <c r="I1515" s="3" t="str">
        <f>IF(Investments_Import!C1515="","",Investments_Import!C1515)</f>
        <v/>
      </c>
      <c r="J1515" s="108" t="str">
        <f>IF(Investments_Import!D1515="","",Investments_Import!D1515)</f>
        <v/>
      </c>
      <c r="K1515" s="108" t="str">
        <f t="shared" si="474"/>
        <v/>
      </c>
      <c r="L1515" s="47" t="str">
        <f>IF(Investments_Import!E1515="","",Investments_Import!E1515)</f>
        <v/>
      </c>
      <c r="M1515" s="47" t="str">
        <f t="shared" si="464"/>
        <v/>
      </c>
      <c r="N1515" s="31" t="str">
        <f>IF(Investments_Import!F1515="","",Investments_Import!F1515)</f>
        <v/>
      </c>
      <c r="O1515" s="31" t="str">
        <f t="shared" si="465"/>
        <v/>
      </c>
      <c r="P1515" s="3" t="str">
        <f>IF(Investments_Import!G1515="","",Investments_Import!G1515)</f>
        <v/>
      </c>
      <c r="Q1515" s="3" t="str">
        <f>IF(Investments_Import!H1515="","",Investments_Import!H1515)</f>
        <v/>
      </c>
      <c r="R1515" s="37" t="str">
        <f t="shared" si="466"/>
        <v/>
      </c>
      <c r="S1515" s="37" t="str">
        <f t="shared" si="467"/>
        <v/>
      </c>
      <c r="U1515" s="36" t="str">
        <f>IF(Mining_Import!A1515="","",Mining_Import!A1515)</f>
        <v/>
      </c>
      <c r="V1515" s="22" t="str">
        <f t="shared" si="475"/>
        <v/>
      </c>
      <c r="W1515" s="127" t="str">
        <f t="shared" si="476"/>
        <v/>
      </c>
      <c r="X1515" s="127" t="str">
        <f t="shared" si="477"/>
        <v/>
      </c>
      <c r="Y1515" s="127" t="str">
        <f t="shared" si="478"/>
        <v/>
      </c>
      <c r="Z1515" s="36" t="str">
        <f>IF(Mining_Import!B1515="","",Mining_Import!B1515)</f>
        <v/>
      </c>
      <c r="AA1515" s="184" t="str">
        <f>IF(Mining_Import!$C1515="","",Mining_Import!$C1515)</f>
        <v/>
      </c>
      <c r="AB1515" s="122" t="str">
        <f t="shared" si="479"/>
        <v/>
      </c>
      <c r="AC1515" s="122" t="str">
        <f>IF($Y1515&gt;Dashboard!$Q$19,$AB1515,"")</f>
        <v/>
      </c>
      <c r="AD1515" s="43" t="str">
        <f t="shared" si="480"/>
        <v/>
      </c>
      <c r="AE1515" s="36" t="str">
        <f>IF(Mining_Import!D1515="","",Mining_Import!D1515)</f>
        <v/>
      </c>
      <c r="AF1515" s="36" t="str">
        <f>IF(Mining_Import!E1515="","",Mining_Import!E1515)</f>
        <v/>
      </c>
      <c r="AG1515" s="36" t="str">
        <f>IF(Mining_Import!F1515="","",Mining_Import!F1515)</f>
        <v/>
      </c>
      <c r="AH1515" s="36" t="str">
        <f>IF(Mining_Import!G1515="","",Mining_Import!G1515)</f>
        <v/>
      </c>
      <c r="AI1515" s="36" t="str">
        <f>IF(Mining_Import!H1515="","",Mining_Import!H1515)</f>
        <v/>
      </c>
      <c r="AJ1515" s="36" t="str">
        <f>IF(Mining_Import!I1515="","",Mining_Import!I1515)</f>
        <v/>
      </c>
      <c r="BY1515" s="120" t="str">
        <f t="shared" si="468"/>
        <v/>
      </c>
      <c r="BZ1515" s="184" t="str">
        <f t="shared" si="481"/>
        <v/>
      </c>
      <c r="CA1515" s="37" t="str">
        <f>IFERROR(VLOOKUP($BY1515,Account_Value!$C$2:$F$2500,4,0),"")</f>
        <v/>
      </c>
      <c r="CB1515" s="43" t="str">
        <f t="shared" si="469"/>
        <v/>
      </c>
      <c r="CC1515" s="122" t="str">
        <f>IF($BZ1515="","",SUM($BZ$2:$BZ1515))</f>
        <v/>
      </c>
      <c r="CD1515" s="43" t="str">
        <f>IF($BZ1515="","",$BU$19*(SUM($BZ$2:$BZ1515)))</f>
        <v/>
      </c>
    </row>
    <row r="1516" spans="1:82">
      <c r="A1516" s="4" t="str">
        <f t="shared" si="470"/>
        <v/>
      </c>
      <c r="B1516" s="21" t="str">
        <f>IF(Investments_Import!A1516="","",Investments_Import!A1516)</f>
        <v/>
      </c>
      <c r="C1516" s="22" t="str">
        <f t="shared" si="463"/>
        <v/>
      </c>
      <c r="D1516" s="51" t="str">
        <f t="shared" si="471"/>
        <v/>
      </c>
      <c r="E1516" s="3" t="str">
        <f>IF(Investments_Import!B1516="","",Investments_Import!B1516)</f>
        <v/>
      </c>
      <c r="F1516" s="54" t="str">
        <f t="shared" si="472"/>
        <v xml:space="preserve"> </v>
      </c>
      <c r="G1516" s="54" t="str">
        <f>IF($B1516="","",COUNTIF($F$2:$F1516,$F1516))</f>
        <v/>
      </c>
      <c r="H1516" s="53" t="str">
        <f t="shared" si="473"/>
        <v xml:space="preserve">  </v>
      </c>
      <c r="I1516" s="3" t="str">
        <f>IF(Investments_Import!C1516="","",Investments_Import!C1516)</f>
        <v/>
      </c>
      <c r="J1516" s="108" t="str">
        <f>IF(Investments_Import!D1516="","",Investments_Import!D1516)</f>
        <v/>
      </c>
      <c r="K1516" s="108" t="str">
        <f t="shared" si="474"/>
        <v/>
      </c>
      <c r="L1516" s="47" t="str">
        <f>IF(Investments_Import!E1516="","",Investments_Import!E1516)</f>
        <v/>
      </c>
      <c r="M1516" s="47" t="str">
        <f t="shared" si="464"/>
        <v/>
      </c>
      <c r="N1516" s="31" t="str">
        <f>IF(Investments_Import!F1516="","",Investments_Import!F1516)</f>
        <v/>
      </c>
      <c r="O1516" s="31" t="str">
        <f t="shared" si="465"/>
        <v/>
      </c>
      <c r="P1516" s="3" t="str">
        <f>IF(Investments_Import!G1516="","",Investments_Import!G1516)</f>
        <v/>
      </c>
      <c r="Q1516" s="3" t="str">
        <f>IF(Investments_Import!H1516="","",Investments_Import!H1516)</f>
        <v/>
      </c>
      <c r="R1516" s="37" t="str">
        <f t="shared" si="466"/>
        <v/>
      </c>
      <c r="S1516" s="37" t="str">
        <f t="shared" si="467"/>
        <v/>
      </c>
      <c r="U1516" s="36" t="str">
        <f>IF(Mining_Import!A1516="","",Mining_Import!A1516)</f>
        <v/>
      </c>
      <c r="V1516" s="22" t="str">
        <f t="shared" si="475"/>
        <v/>
      </c>
      <c r="W1516" s="127" t="str">
        <f t="shared" si="476"/>
        <v/>
      </c>
      <c r="X1516" s="127" t="str">
        <f t="shared" si="477"/>
        <v/>
      </c>
      <c r="Y1516" s="127" t="str">
        <f t="shared" si="478"/>
        <v/>
      </c>
      <c r="Z1516" s="36" t="str">
        <f>IF(Mining_Import!B1516="","",Mining_Import!B1516)</f>
        <v/>
      </c>
      <c r="AA1516" s="184" t="str">
        <f>IF(Mining_Import!$C1516="","",Mining_Import!$C1516)</f>
        <v/>
      </c>
      <c r="AB1516" s="122" t="str">
        <f t="shared" si="479"/>
        <v/>
      </c>
      <c r="AC1516" s="122" t="str">
        <f>IF($Y1516&gt;Dashboard!$Q$19,$AB1516,"")</f>
        <v/>
      </c>
      <c r="AD1516" s="43" t="str">
        <f t="shared" si="480"/>
        <v/>
      </c>
      <c r="AE1516" s="36" t="str">
        <f>IF(Mining_Import!D1516="","",Mining_Import!D1516)</f>
        <v/>
      </c>
      <c r="AF1516" s="36" t="str">
        <f>IF(Mining_Import!E1516="","",Mining_Import!E1516)</f>
        <v/>
      </c>
      <c r="AG1516" s="36" t="str">
        <f>IF(Mining_Import!F1516="","",Mining_Import!F1516)</f>
        <v/>
      </c>
      <c r="AH1516" s="36" t="str">
        <f>IF(Mining_Import!G1516="","",Mining_Import!G1516)</f>
        <v/>
      </c>
      <c r="AI1516" s="36" t="str">
        <f>IF(Mining_Import!H1516="","",Mining_Import!H1516)</f>
        <v/>
      </c>
      <c r="AJ1516" s="36" t="str">
        <f>IF(Mining_Import!I1516="","",Mining_Import!I1516)</f>
        <v/>
      </c>
      <c r="BY1516" s="120" t="str">
        <f t="shared" si="468"/>
        <v/>
      </c>
      <c r="BZ1516" s="184" t="str">
        <f t="shared" si="481"/>
        <v/>
      </c>
      <c r="CA1516" s="37" t="str">
        <f>IFERROR(VLOOKUP($BY1516,Account_Value!$C$2:$F$2500,4,0),"")</f>
        <v/>
      </c>
      <c r="CB1516" s="43" t="str">
        <f t="shared" si="469"/>
        <v/>
      </c>
      <c r="CC1516" s="122" t="str">
        <f>IF($BZ1516="","",SUM($BZ$2:$BZ1516))</f>
        <v/>
      </c>
      <c r="CD1516" s="43" t="str">
        <f>IF($BZ1516="","",$BU$19*(SUM($BZ$2:$BZ1516)))</f>
        <v/>
      </c>
    </row>
    <row r="1517" spans="1:82">
      <c r="A1517" s="4" t="str">
        <f t="shared" si="470"/>
        <v/>
      </c>
      <c r="B1517" s="21" t="str">
        <f>IF(Investments_Import!A1517="","",Investments_Import!A1517)</f>
        <v/>
      </c>
      <c r="C1517" s="22" t="str">
        <f t="shared" si="463"/>
        <v/>
      </c>
      <c r="D1517" s="51" t="str">
        <f t="shared" si="471"/>
        <v/>
      </c>
      <c r="E1517" s="3" t="str">
        <f>IF(Investments_Import!B1517="","",Investments_Import!B1517)</f>
        <v/>
      </c>
      <c r="F1517" s="54" t="str">
        <f t="shared" si="472"/>
        <v xml:space="preserve"> </v>
      </c>
      <c r="G1517" s="54" t="str">
        <f>IF($B1517="","",COUNTIF($F$2:$F1517,$F1517))</f>
        <v/>
      </c>
      <c r="H1517" s="53" t="str">
        <f t="shared" si="473"/>
        <v xml:space="preserve">  </v>
      </c>
      <c r="I1517" s="3" t="str">
        <f>IF(Investments_Import!C1517="","",Investments_Import!C1517)</f>
        <v/>
      </c>
      <c r="J1517" s="108" t="str">
        <f>IF(Investments_Import!D1517="","",Investments_Import!D1517)</f>
        <v/>
      </c>
      <c r="K1517" s="108" t="str">
        <f t="shared" si="474"/>
        <v/>
      </c>
      <c r="L1517" s="47" t="str">
        <f>IF(Investments_Import!E1517="","",Investments_Import!E1517)</f>
        <v/>
      </c>
      <c r="M1517" s="47" t="str">
        <f t="shared" si="464"/>
        <v/>
      </c>
      <c r="N1517" s="31" t="str">
        <f>IF(Investments_Import!F1517="","",Investments_Import!F1517)</f>
        <v/>
      </c>
      <c r="O1517" s="31" t="str">
        <f t="shared" si="465"/>
        <v/>
      </c>
      <c r="P1517" s="3" t="str">
        <f>IF(Investments_Import!G1517="","",Investments_Import!G1517)</f>
        <v/>
      </c>
      <c r="Q1517" s="3" t="str">
        <f>IF(Investments_Import!H1517="","",Investments_Import!H1517)</f>
        <v/>
      </c>
      <c r="R1517" s="37" t="str">
        <f t="shared" si="466"/>
        <v/>
      </c>
      <c r="S1517" s="37" t="str">
        <f t="shared" si="467"/>
        <v/>
      </c>
      <c r="U1517" s="36" t="str">
        <f>IF(Mining_Import!A1517="","",Mining_Import!A1517)</f>
        <v/>
      </c>
      <c r="V1517" s="22" t="str">
        <f t="shared" si="475"/>
        <v/>
      </c>
      <c r="W1517" s="127" t="str">
        <f t="shared" si="476"/>
        <v/>
      </c>
      <c r="X1517" s="127" t="str">
        <f t="shared" si="477"/>
        <v/>
      </c>
      <c r="Y1517" s="127" t="str">
        <f t="shared" si="478"/>
        <v/>
      </c>
      <c r="Z1517" s="36" t="str">
        <f>IF(Mining_Import!B1517="","",Mining_Import!B1517)</f>
        <v/>
      </c>
      <c r="AA1517" s="184" t="str">
        <f>IF(Mining_Import!$C1517="","",Mining_Import!$C1517)</f>
        <v/>
      </c>
      <c r="AB1517" s="122" t="str">
        <f t="shared" si="479"/>
        <v/>
      </c>
      <c r="AC1517" s="122" t="str">
        <f>IF($Y1517&gt;Dashboard!$Q$19,$AB1517,"")</f>
        <v/>
      </c>
      <c r="AD1517" s="43" t="str">
        <f t="shared" si="480"/>
        <v/>
      </c>
      <c r="AE1517" s="36" t="str">
        <f>IF(Mining_Import!D1517="","",Mining_Import!D1517)</f>
        <v/>
      </c>
      <c r="AF1517" s="36" t="str">
        <f>IF(Mining_Import!E1517="","",Mining_Import!E1517)</f>
        <v/>
      </c>
      <c r="AG1517" s="36" t="str">
        <f>IF(Mining_Import!F1517="","",Mining_Import!F1517)</f>
        <v/>
      </c>
      <c r="AH1517" s="36" t="str">
        <f>IF(Mining_Import!G1517="","",Mining_Import!G1517)</f>
        <v/>
      </c>
      <c r="AI1517" s="36" t="str">
        <f>IF(Mining_Import!H1517="","",Mining_Import!H1517)</f>
        <v/>
      </c>
      <c r="AJ1517" s="36" t="str">
        <f>IF(Mining_Import!I1517="","",Mining_Import!I1517)</f>
        <v/>
      </c>
      <c r="BY1517" s="120" t="str">
        <f t="shared" si="468"/>
        <v/>
      </c>
      <c r="BZ1517" s="184" t="str">
        <f t="shared" si="481"/>
        <v/>
      </c>
      <c r="CA1517" s="37" t="str">
        <f>IFERROR(VLOOKUP($BY1517,Account_Value!$C$2:$F$2500,4,0),"")</f>
        <v/>
      </c>
      <c r="CB1517" s="43" t="str">
        <f t="shared" si="469"/>
        <v/>
      </c>
      <c r="CC1517" s="122" t="str">
        <f>IF($BZ1517="","",SUM($BZ$2:$BZ1517))</f>
        <v/>
      </c>
      <c r="CD1517" s="43" t="str">
        <f>IF($BZ1517="","",$BU$19*(SUM($BZ$2:$BZ1517)))</f>
        <v/>
      </c>
    </row>
    <row r="1518" spans="1:82">
      <c r="A1518" s="4" t="str">
        <f t="shared" si="470"/>
        <v/>
      </c>
      <c r="B1518" s="21" t="str">
        <f>IF(Investments_Import!A1518="","",Investments_Import!A1518)</f>
        <v/>
      </c>
      <c r="C1518" s="22" t="str">
        <f t="shared" si="463"/>
        <v/>
      </c>
      <c r="D1518" s="51" t="str">
        <f t="shared" si="471"/>
        <v/>
      </c>
      <c r="E1518" s="3" t="str">
        <f>IF(Investments_Import!B1518="","",Investments_Import!B1518)</f>
        <v/>
      </c>
      <c r="F1518" s="54" t="str">
        <f t="shared" si="472"/>
        <v xml:space="preserve"> </v>
      </c>
      <c r="G1518" s="54" t="str">
        <f>IF($B1518="","",COUNTIF($F$2:$F1518,$F1518))</f>
        <v/>
      </c>
      <c r="H1518" s="53" t="str">
        <f t="shared" si="473"/>
        <v xml:space="preserve">  </v>
      </c>
      <c r="I1518" s="3" t="str">
        <f>IF(Investments_Import!C1518="","",Investments_Import!C1518)</f>
        <v/>
      </c>
      <c r="J1518" s="108" t="str">
        <f>IF(Investments_Import!D1518="","",Investments_Import!D1518)</f>
        <v/>
      </c>
      <c r="K1518" s="108" t="str">
        <f t="shared" si="474"/>
        <v/>
      </c>
      <c r="L1518" s="47" t="str">
        <f>IF(Investments_Import!E1518="","",Investments_Import!E1518)</f>
        <v/>
      </c>
      <c r="M1518" s="47" t="str">
        <f t="shared" si="464"/>
        <v/>
      </c>
      <c r="N1518" s="31" t="str">
        <f>IF(Investments_Import!F1518="","",Investments_Import!F1518)</f>
        <v/>
      </c>
      <c r="O1518" s="31" t="str">
        <f t="shared" si="465"/>
        <v/>
      </c>
      <c r="P1518" s="3" t="str">
        <f>IF(Investments_Import!G1518="","",Investments_Import!G1518)</f>
        <v/>
      </c>
      <c r="Q1518" s="3" t="str">
        <f>IF(Investments_Import!H1518="","",Investments_Import!H1518)</f>
        <v/>
      </c>
      <c r="R1518" s="37" t="str">
        <f t="shared" si="466"/>
        <v/>
      </c>
      <c r="S1518" s="37" t="str">
        <f t="shared" si="467"/>
        <v/>
      </c>
      <c r="U1518" s="36" t="str">
        <f>IF(Mining_Import!A1518="","",Mining_Import!A1518)</f>
        <v/>
      </c>
      <c r="V1518" s="22" t="str">
        <f t="shared" si="475"/>
        <v/>
      </c>
      <c r="W1518" s="127" t="str">
        <f t="shared" si="476"/>
        <v/>
      </c>
      <c r="X1518" s="127" t="str">
        <f t="shared" si="477"/>
        <v/>
      </c>
      <c r="Y1518" s="127" t="str">
        <f t="shared" si="478"/>
        <v/>
      </c>
      <c r="Z1518" s="36" t="str">
        <f>IF(Mining_Import!B1518="","",Mining_Import!B1518)</f>
        <v/>
      </c>
      <c r="AA1518" s="184" t="str">
        <f>IF(Mining_Import!$C1518="","",Mining_Import!$C1518)</f>
        <v/>
      </c>
      <c r="AB1518" s="122" t="str">
        <f t="shared" si="479"/>
        <v/>
      </c>
      <c r="AC1518" s="122" t="str">
        <f>IF($Y1518&gt;Dashboard!$Q$19,$AB1518,"")</f>
        <v/>
      </c>
      <c r="AD1518" s="43" t="str">
        <f t="shared" si="480"/>
        <v/>
      </c>
      <c r="AE1518" s="36" t="str">
        <f>IF(Mining_Import!D1518="","",Mining_Import!D1518)</f>
        <v/>
      </c>
      <c r="AF1518" s="36" t="str">
        <f>IF(Mining_Import!E1518="","",Mining_Import!E1518)</f>
        <v/>
      </c>
      <c r="AG1518" s="36" t="str">
        <f>IF(Mining_Import!F1518="","",Mining_Import!F1518)</f>
        <v/>
      </c>
      <c r="AH1518" s="36" t="str">
        <f>IF(Mining_Import!G1518="","",Mining_Import!G1518)</f>
        <v/>
      </c>
      <c r="AI1518" s="36" t="str">
        <f>IF(Mining_Import!H1518="","",Mining_Import!H1518)</f>
        <v/>
      </c>
      <c r="AJ1518" s="36" t="str">
        <f>IF(Mining_Import!I1518="","",Mining_Import!I1518)</f>
        <v/>
      </c>
      <c r="BY1518" s="120" t="str">
        <f t="shared" si="468"/>
        <v/>
      </c>
      <c r="BZ1518" s="184" t="str">
        <f t="shared" si="481"/>
        <v/>
      </c>
      <c r="CA1518" s="37" t="str">
        <f>IFERROR(VLOOKUP($BY1518,Account_Value!$C$2:$F$2500,4,0),"")</f>
        <v/>
      </c>
      <c r="CB1518" s="43" t="str">
        <f t="shared" si="469"/>
        <v/>
      </c>
      <c r="CC1518" s="122" t="str">
        <f>IF($BZ1518="","",SUM($BZ$2:$BZ1518))</f>
        <v/>
      </c>
      <c r="CD1518" s="43" t="str">
        <f>IF($BZ1518="","",$BU$19*(SUM($BZ$2:$BZ1518)))</f>
        <v/>
      </c>
    </row>
    <row r="1519" spans="1:82">
      <c r="A1519" s="4" t="str">
        <f t="shared" si="470"/>
        <v/>
      </c>
      <c r="B1519" s="21" t="str">
        <f>IF(Investments_Import!A1519="","",Investments_Import!A1519)</f>
        <v/>
      </c>
      <c r="C1519" s="22" t="str">
        <f t="shared" si="463"/>
        <v/>
      </c>
      <c r="D1519" s="51" t="str">
        <f t="shared" si="471"/>
        <v/>
      </c>
      <c r="E1519" s="3" t="str">
        <f>IF(Investments_Import!B1519="","",Investments_Import!B1519)</f>
        <v/>
      </c>
      <c r="F1519" s="54" t="str">
        <f t="shared" si="472"/>
        <v xml:space="preserve"> </v>
      </c>
      <c r="G1519" s="54" t="str">
        <f>IF($B1519="","",COUNTIF($F$2:$F1519,$F1519))</f>
        <v/>
      </c>
      <c r="H1519" s="53" t="str">
        <f t="shared" si="473"/>
        <v xml:space="preserve">  </v>
      </c>
      <c r="I1519" s="3" t="str">
        <f>IF(Investments_Import!C1519="","",Investments_Import!C1519)</f>
        <v/>
      </c>
      <c r="J1519" s="108" t="str">
        <f>IF(Investments_Import!D1519="","",Investments_Import!D1519)</f>
        <v/>
      </c>
      <c r="K1519" s="108" t="str">
        <f t="shared" si="474"/>
        <v/>
      </c>
      <c r="L1519" s="47" t="str">
        <f>IF(Investments_Import!E1519="","",Investments_Import!E1519)</f>
        <v/>
      </c>
      <c r="M1519" s="47" t="str">
        <f t="shared" si="464"/>
        <v/>
      </c>
      <c r="N1519" s="31" t="str">
        <f>IF(Investments_Import!F1519="","",Investments_Import!F1519)</f>
        <v/>
      </c>
      <c r="O1519" s="31" t="str">
        <f t="shared" si="465"/>
        <v/>
      </c>
      <c r="P1519" s="3" t="str">
        <f>IF(Investments_Import!G1519="","",Investments_Import!G1519)</f>
        <v/>
      </c>
      <c r="Q1519" s="3" t="str">
        <f>IF(Investments_Import!H1519="","",Investments_Import!H1519)</f>
        <v/>
      </c>
      <c r="R1519" s="37" t="str">
        <f t="shared" si="466"/>
        <v/>
      </c>
      <c r="S1519" s="37" t="str">
        <f t="shared" si="467"/>
        <v/>
      </c>
      <c r="U1519" s="36" t="str">
        <f>IF(Mining_Import!A1519="","",Mining_Import!A1519)</f>
        <v/>
      </c>
      <c r="V1519" s="22" t="str">
        <f t="shared" si="475"/>
        <v/>
      </c>
      <c r="W1519" s="127" t="str">
        <f t="shared" si="476"/>
        <v/>
      </c>
      <c r="X1519" s="127" t="str">
        <f t="shared" si="477"/>
        <v/>
      </c>
      <c r="Y1519" s="127" t="str">
        <f t="shared" si="478"/>
        <v/>
      </c>
      <c r="Z1519" s="36" t="str">
        <f>IF(Mining_Import!B1519="","",Mining_Import!B1519)</f>
        <v/>
      </c>
      <c r="AA1519" s="184" t="str">
        <f>IF(Mining_Import!$C1519="","",Mining_Import!$C1519)</f>
        <v/>
      </c>
      <c r="AB1519" s="122" t="str">
        <f t="shared" si="479"/>
        <v/>
      </c>
      <c r="AC1519" s="122" t="str">
        <f>IF($Y1519&gt;Dashboard!$Q$19,$AB1519,"")</f>
        <v/>
      </c>
      <c r="AD1519" s="43" t="str">
        <f t="shared" si="480"/>
        <v/>
      </c>
      <c r="AE1519" s="36" t="str">
        <f>IF(Mining_Import!D1519="","",Mining_Import!D1519)</f>
        <v/>
      </c>
      <c r="AF1519" s="36" t="str">
        <f>IF(Mining_Import!E1519="","",Mining_Import!E1519)</f>
        <v/>
      </c>
      <c r="AG1519" s="36" t="str">
        <f>IF(Mining_Import!F1519="","",Mining_Import!F1519)</f>
        <v/>
      </c>
      <c r="AH1519" s="36" t="str">
        <f>IF(Mining_Import!G1519="","",Mining_Import!G1519)</f>
        <v/>
      </c>
      <c r="AI1519" s="36" t="str">
        <f>IF(Mining_Import!H1519="","",Mining_Import!H1519)</f>
        <v/>
      </c>
      <c r="AJ1519" s="36" t="str">
        <f>IF(Mining_Import!I1519="","",Mining_Import!I1519)</f>
        <v/>
      </c>
      <c r="BY1519" s="120" t="str">
        <f t="shared" si="468"/>
        <v/>
      </c>
      <c r="BZ1519" s="184" t="str">
        <f t="shared" si="481"/>
        <v/>
      </c>
      <c r="CA1519" s="37" t="str">
        <f>IFERROR(VLOOKUP($BY1519,Account_Value!$C$2:$F$2500,4,0),"")</f>
        <v/>
      </c>
      <c r="CB1519" s="43" t="str">
        <f t="shared" si="469"/>
        <v/>
      </c>
      <c r="CC1519" s="122" t="str">
        <f>IF($BZ1519="","",SUM($BZ$2:$BZ1519))</f>
        <v/>
      </c>
      <c r="CD1519" s="43" t="str">
        <f>IF($BZ1519="","",$BU$19*(SUM($BZ$2:$BZ1519)))</f>
        <v/>
      </c>
    </row>
    <row r="1520" spans="1:82">
      <c r="A1520" s="4" t="str">
        <f t="shared" si="470"/>
        <v/>
      </c>
      <c r="B1520" s="21" t="str">
        <f>IF(Investments_Import!A1520="","",Investments_Import!A1520)</f>
        <v/>
      </c>
      <c r="C1520" s="22" t="str">
        <f t="shared" si="463"/>
        <v/>
      </c>
      <c r="D1520" s="51" t="str">
        <f t="shared" si="471"/>
        <v/>
      </c>
      <c r="E1520" s="3" t="str">
        <f>IF(Investments_Import!B1520="","",Investments_Import!B1520)</f>
        <v/>
      </c>
      <c r="F1520" s="54" t="str">
        <f t="shared" si="472"/>
        <v xml:space="preserve"> </v>
      </c>
      <c r="G1520" s="54" t="str">
        <f>IF($B1520="","",COUNTIF($F$2:$F1520,$F1520))</f>
        <v/>
      </c>
      <c r="H1520" s="53" t="str">
        <f t="shared" si="473"/>
        <v xml:space="preserve">  </v>
      </c>
      <c r="I1520" s="3" t="str">
        <f>IF(Investments_Import!C1520="","",Investments_Import!C1520)</f>
        <v/>
      </c>
      <c r="J1520" s="108" t="str">
        <f>IF(Investments_Import!D1520="","",Investments_Import!D1520)</f>
        <v/>
      </c>
      <c r="K1520" s="108" t="str">
        <f t="shared" si="474"/>
        <v/>
      </c>
      <c r="L1520" s="47" t="str">
        <f>IF(Investments_Import!E1520="","",Investments_Import!E1520)</f>
        <v/>
      </c>
      <c r="M1520" s="47" t="str">
        <f t="shared" si="464"/>
        <v/>
      </c>
      <c r="N1520" s="31" t="str">
        <f>IF(Investments_Import!F1520="","",Investments_Import!F1520)</f>
        <v/>
      </c>
      <c r="O1520" s="31" t="str">
        <f t="shared" si="465"/>
        <v/>
      </c>
      <c r="P1520" s="3" t="str">
        <f>IF(Investments_Import!G1520="","",Investments_Import!G1520)</f>
        <v/>
      </c>
      <c r="Q1520" s="3" t="str">
        <f>IF(Investments_Import!H1520="","",Investments_Import!H1520)</f>
        <v/>
      </c>
      <c r="R1520" s="37" t="str">
        <f t="shared" si="466"/>
        <v/>
      </c>
      <c r="S1520" s="37" t="str">
        <f t="shared" si="467"/>
        <v/>
      </c>
      <c r="U1520" s="36" t="str">
        <f>IF(Mining_Import!A1520="","",Mining_Import!A1520)</f>
        <v/>
      </c>
      <c r="V1520" s="22" t="str">
        <f t="shared" si="475"/>
        <v/>
      </c>
      <c r="W1520" s="127" t="str">
        <f t="shared" si="476"/>
        <v/>
      </c>
      <c r="X1520" s="127" t="str">
        <f t="shared" si="477"/>
        <v/>
      </c>
      <c r="Y1520" s="127" t="str">
        <f t="shared" si="478"/>
        <v/>
      </c>
      <c r="Z1520" s="36" t="str">
        <f>IF(Mining_Import!B1520="","",Mining_Import!B1520)</f>
        <v/>
      </c>
      <c r="AA1520" s="184" t="str">
        <f>IF(Mining_Import!$C1520="","",Mining_Import!$C1520)</f>
        <v/>
      </c>
      <c r="AB1520" s="122" t="str">
        <f t="shared" si="479"/>
        <v/>
      </c>
      <c r="AC1520" s="122" t="str">
        <f>IF($Y1520&gt;Dashboard!$Q$19,$AB1520,"")</f>
        <v/>
      </c>
      <c r="AD1520" s="43" t="str">
        <f t="shared" si="480"/>
        <v/>
      </c>
      <c r="AE1520" s="36" t="str">
        <f>IF(Mining_Import!D1520="","",Mining_Import!D1520)</f>
        <v/>
      </c>
      <c r="AF1520" s="36" t="str">
        <f>IF(Mining_Import!E1520="","",Mining_Import!E1520)</f>
        <v/>
      </c>
      <c r="AG1520" s="36" t="str">
        <f>IF(Mining_Import!F1520="","",Mining_Import!F1520)</f>
        <v/>
      </c>
      <c r="AH1520" s="36" t="str">
        <f>IF(Mining_Import!G1520="","",Mining_Import!G1520)</f>
        <v/>
      </c>
      <c r="AI1520" s="36" t="str">
        <f>IF(Mining_Import!H1520="","",Mining_Import!H1520)</f>
        <v/>
      </c>
      <c r="AJ1520" s="36" t="str">
        <f>IF(Mining_Import!I1520="","",Mining_Import!I1520)</f>
        <v/>
      </c>
      <c r="BY1520" s="120" t="str">
        <f t="shared" si="468"/>
        <v/>
      </c>
      <c r="BZ1520" s="184" t="str">
        <f t="shared" si="481"/>
        <v/>
      </c>
      <c r="CA1520" s="37" t="str">
        <f>IFERROR(VLOOKUP($BY1520,Account_Value!$C$2:$F$2500,4,0),"")</f>
        <v/>
      </c>
      <c r="CB1520" s="43" t="str">
        <f t="shared" si="469"/>
        <v/>
      </c>
      <c r="CC1520" s="122" t="str">
        <f>IF($BZ1520="","",SUM($BZ$2:$BZ1520))</f>
        <v/>
      </c>
      <c r="CD1520" s="43" t="str">
        <f>IF($BZ1520="","",$BU$19*(SUM($BZ$2:$BZ1520)))</f>
        <v/>
      </c>
    </row>
    <row r="1521" spans="1:82">
      <c r="A1521" s="4" t="str">
        <f t="shared" si="470"/>
        <v/>
      </c>
      <c r="B1521" s="21" t="str">
        <f>IF(Investments_Import!A1521="","",Investments_Import!A1521)</f>
        <v/>
      </c>
      <c r="C1521" s="22" t="str">
        <f t="shared" si="463"/>
        <v/>
      </c>
      <c r="D1521" s="51" t="str">
        <f t="shared" si="471"/>
        <v/>
      </c>
      <c r="E1521" s="3" t="str">
        <f>IF(Investments_Import!B1521="","",Investments_Import!B1521)</f>
        <v/>
      </c>
      <c r="F1521" s="54" t="str">
        <f t="shared" si="472"/>
        <v xml:space="preserve"> </v>
      </c>
      <c r="G1521" s="54" t="str">
        <f>IF($B1521="","",COUNTIF($F$2:$F1521,$F1521))</f>
        <v/>
      </c>
      <c r="H1521" s="53" t="str">
        <f t="shared" si="473"/>
        <v xml:space="preserve">  </v>
      </c>
      <c r="I1521" s="3" t="str">
        <f>IF(Investments_Import!C1521="","",Investments_Import!C1521)</f>
        <v/>
      </c>
      <c r="J1521" s="108" t="str">
        <f>IF(Investments_Import!D1521="","",Investments_Import!D1521)</f>
        <v/>
      </c>
      <c r="K1521" s="108" t="str">
        <f t="shared" si="474"/>
        <v/>
      </c>
      <c r="L1521" s="47" t="str">
        <f>IF(Investments_Import!E1521="","",Investments_Import!E1521)</f>
        <v/>
      </c>
      <c r="M1521" s="47" t="str">
        <f t="shared" si="464"/>
        <v/>
      </c>
      <c r="N1521" s="31" t="str">
        <f>IF(Investments_Import!F1521="","",Investments_Import!F1521)</f>
        <v/>
      </c>
      <c r="O1521" s="31" t="str">
        <f t="shared" si="465"/>
        <v/>
      </c>
      <c r="P1521" s="3" t="str">
        <f>IF(Investments_Import!G1521="","",Investments_Import!G1521)</f>
        <v/>
      </c>
      <c r="Q1521" s="3" t="str">
        <f>IF(Investments_Import!H1521="","",Investments_Import!H1521)</f>
        <v/>
      </c>
      <c r="R1521" s="37" t="str">
        <f t="shared" si="466"/>
        <v/>
      </c>
      <c r="S1521" s="37" t="str">
        <f t="shared" si="467"/>
        <v/>
      </c>
      <c r="U1521" s="36" t="str">
        <f>IF(Mining_Import!A1521="","",Mining_Import!A1521)</f>
        <v/>
      </c>
      <c r="V1521" s="22" t="str">
        <f t="shared" si="475"/>
        <v/>
      </c>
      <c r="W1521" s="127" t="str">
        <f t="shared" si="476"/>
        <v/>
      </c>
      <c r="X1521" s="127" t="str">
        <f t="shared" si="477"/>
        <v/>
      </c>
      <c r="Y1521" s="127" t="str">
        <f t="shared" si="478"/>
        <v/>
      </c>
      <c r="Z1521" s="36" t="str">
        <f>IF(Mining_Import!B1521="","",Mining_Import!B1521)</f>
        <v/>
      </c>
      <c r="AA1521" s="184" t="str">
        <f>IF(Mining_Import!$C1521="","",Mining_Import!$C1521)</f>
        <v/>
      </c>
      <c r="AB1521" s="122" t="str">
        <f t="shared" si="479"/>
        <v/>
      </c>
      <c r="AC1521" s="122" t="str">
        <f>IF($Y1521&gt;Dashboard!$Q$19,$AB1521,"")</f>
        <v/>
      </c>
      <c r="AD1521" s="43" t="str">
        <f t="shared" si="480"/>
        <v/>
      </c>
      <c r="AE1521" s="36" t="str">
        <f>IF(Mining_Import!D1521="","",Mining_Import!D1521)</f>
        <v/>
      </c>
      <c r="AF1521" s="36" t="str">
        <f>IF(Mining_Import!E1521="","",Mining_Import!E1521)</f>
        <v/>
      </c>
      <c r="AG1521" s="36" t="str">
        <f>IF(Mining_Import!F1521="","",Mining_Import!F1521)</f>
        <v/>
      </c>
      <c r="AH1521" s="36" t="str">
        <f>IF(Mining_Import!G1521="","",Mining_Import!G1521)</f>
        <v/>
      </c>
      <c r="AI1521" s="36" t="str">
        <f>IF(Mining_Import!H1521="","",Mining_Import!H1521)</f>
        <v/>
      </c>
      <c r="AJ1521" s="36" t="str">
        <f>IF(Mining_Import!I1521="","",Mining_Import!I1521)</f>
        <v/>
      </c>
      <c r="BY1521" s="120" t="str">
        <f t="shared" si="468"/>
        <v/>
      </c>
      <c r="BZ1521" s="184" t="str">
        <f t="shared" si="481"/>
        <v/>
      </c>
      <c r="CA1521" s="37" t="str">
        <f>IFERROR(VLOOKUP($BY1521,Account_Value!$C$2:$F$2500,4,0),"")</f>
        <v/>
      </c>
      <c r="CB1521" s="43" t="str">
        <f t="shared" si="469"/>
        <v/>
      </c>
      <c r="CC1521" s="122" t="str">
        <f>IF($BZ1521="","",SUM($BZ$2:$BZ1521))</f>
        <v/>
      </c>
      <c r="CD1521" s="43" t="str">
        <f>IF($BZ1521="","",$BU$19*(SUM($BZ$2:$BZ1521)))</f>
        <v/>
      </c>
    </row>
    <row r="1522" spans="1:82">
      <c r="A1522" s="4" t="str">
        <f t="shared" si="470"/>
        <v/>
      </c>
      <c r="B1522" s="21" t="str">
        <f>IF(Investments_Import!A1522="","",Investments_Import!A1522)</f>
        <v/>
      </c>
      <c r="C1522" s="22" t="str">
        <f t="shared" si="463"/>
        <v/>
      </c>
      <c r="D1522" s="51" t="str">
        <f t="shared" si="471"/>
        <v/>
      </c>
      <c r="E1522" s="3" t="str">
        <f>IF(Investments_Import!B1522="","",Investments_Import!B1522)</f>
        <v/>
      </c>
      <c r="F1522" s="54" t="str">
        <f t="shared" si="472"/>
        <v xml:space="preserve"> </v>
      </c>
      <c r="G1522" s="54" t="str">
        <f>IF($B1522="","",COUNTIF($F$2:$F1522,$F1522))</f>
        <v/>
      </c>
      <c r="H1522" s="53" t="str">
        <f t="shared" si="473"/>
        <v xml:space="preserve">  </v>
      </c>
      <c r="I1522" s="3" t="str">
        <f>IF(Investments_Import!C1522="","",Investments_Import!C1522)</f>
        <v/>
      </c>
      <c r="J1522" s="108" t="str">
        <f>IF(Investments_Import!D1522="","",Investments_Import!D1522)</f>
        <v/>
      </c>
      <c r="K1522" s="108" t="str">
        <f t="shared" si="474"/>
        <v/>
      </c>
      <c r="L1522" s="47" t="str">
        <f>IF(Investments_Import!E1522="","",Investments_Import!E1522)</f>
        <v/>
      </c>
      <c r="M1522" s="47" t="str">
        <f t="shared" si="464"/>
        <v/>
      </c>
      <c r="N1522" s="31" t="str">
        <f>IF(Investments_Import!F1522="","",Investments_Import!F1522)</f>
        <v/>
      </c>
      <c r="O1522" s="31" t="str">
        <f t="shared" si="465"/>
        <v/>
      </c>
      <c r="P1522" s="3" t="str">
        <f>IF(Investments_Import!G1522="","",Investments_Import!G1522)</f>
        <v/>
      </c>
      <c r="Q1522" s="3" t="str">
        <f>IF(Investments_Import!H1522="","",Investments_Import!H1522)</f>
        <v/>
      </c>
      <c r="R1522" s="37" t="str">
        <f t="shared" si="466"/>
        <v/>
      </c>
      <c r="S1522" s="37" t="str">
        <f t="shared" si="467"/>
        <v/>
      </c>
      <c r="U1522" s="36" t="str">
        <f>IF(Mining_Import!A1522="","",Mining_Import!A1522)</f>
        <v/>
      </c>
      <c r="V1522" s="22" t="str">
        <f t="shared" si="475"/>
        <v/>
      </c>
      <c r="W1522" s="127" t="str">
        <f t="shared" si="476"/>
        <v/>
      </c>
      <c r="X1522" s="127" t="str">
        <f t="shared" si="477"/>
        <v/>
      </c>
      <c r="Y1522" s="127" t="str">
        <f t="shared" si="478"/>
        <v/>
      </c>
      <c r="Z1522" s="36" t="str">
        <f>IF(Mining_Import!B1522="","",Mining_Import!B1522)</f>
        <v/>
      </c>
      <c r="AA1522" s="184" t="str">
        <f>IF(Mining_Import!$C1522="","",Mining_Import!$C1522)</f>
        <v/>
      </c>
      <c r="AB1522" s="122" t="str">
        <f t="shared" si="479"/>
        <v/>
      </c>
      <c r="AC1522" s="122" t="str">
        <f>IF($Y1522&gt;Dashboard!$Q$19,$AB1522,"")</f>
        <v/>
      </c>
      <c r="AD1522" s="43" t="str">
        <f t="shared" si="480"/>
        <v/>
      </c>
      <c r="AE1522" s="36" t="str">
        <f>IF(Mining_Import!D1522="","",Mining_Import!D1522)</f>
        <v/>
      </c>
      <c r="AF1522" s="36" t="str">
        <f>IF(Mining_Import!E1522="","",Mining_Import!E1522)</f>
        <v/>
      </c>
      <c r="AG1522" s="36" t="str">
        <f>IF(Mining_Import!F1522="","",Mining_Import!F1522)</f>
        <v/>
      </c>
      <c r="AH1522" s="36" t="str">
        <f>IF(Mining_Import!G1522="","",Mining_Import!G1522)</f>
        <v/>
      </c>
      <c r="AI1522" s="36" t="str">
        <f>IF(Mining_Import!H1522="","",Mining_Import!H1522)</f>
        <v/>
      </c>
      <c r="AJ1522" s="36" t="str">
        <f>IF(Mining_Import!I1522="","",Mining_Import!I1522)</f>
        <v/>
      </c>
      <c r="BY1522" s="120" t="str">
        <f t="shared" si="468"/>
        <v/>
      </c>
      <c r="BZ1522" s="184" t="str">
        <f t="shared" si="481"/>
        <v/>
      </c>
      <c r="CA1522" s="37" t="str">
        <f>IFERROR(VLOOKUP($BY1522,Account_Value!$C$2:$F$2500,4,0),"")</f>
        <v/>
      </c>
      <c r="CB1522" s="43" t="str">
        <f t="shared" si="469"/>
        <v/>
      </c>
      <c r="CC1522" s="122" t="str">
        <f>IF($BZ1522="","",SUM($BZ$2:$BZ1522))</f>
        <v/>
      </c>
      <c r="CD1522" s="43" t="str">
        <f>IF($BZ1522="","",$BU$19*(SUM($BZ$2:$BZ1522)))</f>
        <v/>
      </c>
    </row>
    <row r="1523" spans="1:82">
      <c r="A1523" s="4" t="str">
        <f t="shared" si="470"/>
        <v/>
      </c>
      <c r="B1523" s="21" t="str">
        <f>IF(Investments_Import!A1523="","",Investments_Import!A1523)</f>
        <v/>
      </c>
      <c r="C1523" s="22" t="str">
        <f t="shared" si="463"/>
        <v/>
      </c>
      <c r="D1523" s="51" t="str">
        <f t="shared" si="471"/>
        <v/>
      </c>
      <c r="E1523" s="3" t="str">
        <f>IF(Investments_Import!B1523="","",Investments_Import!B1523)</f>
        <v/>
      </c>
      <c r="F1523" s="54" t="str">
        <f t="shared" si="472"/>
        <v xml:space="preserve"> </v>
      </c>
      <c r="G1523" s="54" t="str">
        <f>IF($B1523="","",COUNTIF($F$2:$F1523,$F1523))</f>
        <v/>
      </c>
      <c r="H1523" s="53" t="str">
        <f t="shared" si="473"/>
        <v xml:space="preserve">  </v>
      </c>
      <c r="I1523" s="3" t="str">
        <f>IF(Investments_Import!C1523="","",Investments_Import!C1523)</f>
        <v/>
      </c>
      <c r="J1523" s="108" t="str">
        <f>IF(Investments_Import!D1523="","",Investments_Import!D1523)</f>
        <v/>
      </c>
      <c r="K1523" s="108" t="str">
        <f t="shared" si="474"/>
        <v/>
      </c>
      <c r="L1523" s="47" t="str">
        <f>IF(Investments_Import!E1523="","",Investments_Import!E1523)</f>
        <v/>
      </c>
      <c r="M1523" s="47" t="str">
        <f t="shared" si="464"/>
        <v/>
      </c>
      <c r="N1523" s="31" t="str">
        <f>IF(Investments_Import!F1523="","",Investments_Import!F1523)</f>
        <v/>
      </c>
      <c r="O1523" s="31" t="str">
        <f t="shared" si="465"/>
        <v/>
      </c>
      <c r="P1523" s="3" t="str">
        <f>IF(Investments_Import!G1523="","",Investments_Import!G1523)</f>
        <v/>
      </c>
      <c r="Q1523" s="3" t="str">
        <f>IF(Investments_Import!H1523="","",Investments_Import!H1523)</f>
        <v/>
      </c>
      <c r="R1523" s="37" t="str">
        <f t="shared" si="466"/>
        <v/>
      </c>
      <c r="S1523" s="37" t="str">
        <f t="shared" si="467"/>
        <v/>
      </c>
      <c r="U1523" s="36" t="str">
        <f>IF(Mining_Import!A1523="","",Mining_Import!A1523)</f>
        <v/>
      </c>
      <c r="V1523" s="22" t="str">
        <f t="shared" si="475"/>
        <v/>
      </c>
      <c r="W1523" s="127" t="str">
        <f t="shared" si="476"/>
        <v/>
      </c>
      <c r="X1523" s="127" t="str">
        <f t="shared" si="477"/>
        <v/>
      </c>
      <c r="Y1523" s="127" t="str">
        <f t="shared" si="478"/>
        <v/>
      </c>
      <c r="Z1523" s="36" t="str">
        <f>IF(Mining_Import!B1523="","",Mining_Import!B1523)</f>
        <v/>
      </c>
      <c r="AA1523" s="184" t="str">
        <f>IF(Mining_Import!$C1523="","",Mining_Import!$C1523)</f>
        <v/>
      </c>
      <c r="AB1523" s="122" t="str">
        <f t="shared" si="479"/>
        <v/>
      </c>
      <c r="AC1523" s="122" t="str">
        <f>IF($Y1523&gt;Dashboard!$Q$19,$AB1523,"")</f>
        <v/>
      </c>
      <c r="AD1523" s="43" t="str">
        <f t="shared" si="480"/>
        <v/>
      </c>
      <c r="AE1523" s="36" t="str">
        <f>IF(Mining_Import!D1523="","",Mining_Import!D1523)</f>
        <v/>
      </c>
      <c r="AF1523" s="36" t="str">
        <f>IF(Mining_Import!E1523="","",Mining_Import!E1523)</f>
        <v/>
      </c>
      <c r="AG1523" s="36" t="str">
        <f>IF(Mining_Import!F1523="","",Mining_Import!F1523)</f>
        <v/>
      </c>
      <c r="AH1523" s="36" t="str">
        <f>IF(Mining_Import!G1523="","",Mining_Import!G1523)</f>
        <v/>
      </c>
      <c r="AI1523" s="36" t="str">
        <f>IF(Mining_Import!H1523="","",Mining_Import!H1523)</f>
        <v/>
      </c>
      <c r="AJ1523" s="36" t="str">
        <f>IF(Mining_Import!I1523="","",Mining_Import!I1523)</f>
        <v/>
      </c>
      <c r="BY1523" s="120" t="str">
        <f t="shared" si="468"/>
        <v/>
      </c>
      <c r="BZ1523" s="184" t="str">
        <f t="shared" si="481"/>
        <v/>
      </c>
      <c r="CA1523" s="37" t="str">
        <f>IFERROR(VLOOKUP($BY1523,Account_Value!$C$2:$F$2500,4,0),"")</f>
        <v/>
      </c>
      <c r="CB1523" s="43" t="str">
        <f t="shared" si="469"/>
        <v/>
      </c>
      <c r="CC1523" s="122" t="str">
        <f>IF($BZ1523="","",SUM($BZ$2:$BZ1523))</f>
        <v/>
      </c>
      <c r="CD1523" s="43" t="str">
        <f>IF($BZ1523="","",$BU$19*(SUM($BZ$2:$BZ1523)))</f>
        <v/>
      </c>
    </row>
    <row r="1524" spans="1:82">
      <c r="A1524" s="4" t="str">
        <f t="shared" si="470"/>
        <v/>
      </c>
      <c r="B1524" s="21" t="str">
        <f>IF(Investments_Import!A1524="","",Investments_Import!A1524)</f>
        <v/>
      </c>
      <c r="C1524" s="22" t="str">
        <f t="shared" si="463"/>
        <v/>
      </c>
      <c r="D1524" s="51" t="str">
        <f t="shared" si="471"/>
        <v/>
      </c>
      <c r="E1524" s="3" t="str">
        <f>IF(Investments_Import!B1524="","",Investments_Import!B1524)</f>
        <v/>
      </c>
      <c r="F1524" s="54" t="str">
        <f t="shared" si="472"/>
        <v xml:space="preserve"> </v>
      </c>
      <c r="G1524" s="54" t="str">
        <f>IF($B1524="","",COUNTIF($F$2:$F1524,$F1524))</f>
        <v/>
      </c>
      <c r="H1524" s="53" t="str">
        <f t="shared" si="473"/>
        <v xml:space="preserve">  </v>
      </c>
      <c r="I1524" s="3" t="str">
        <f>IF(Investments_Import!C1524="","",Investments_Import!C1524)</f>
        <v/>
      </c>
      <c r="J1524" s="108" t="str">
        <f>IF(Investments_Import!D1524="","",Investments_Import!D1524)</f>
        <v/>
      </c>
      <c r="K1524" s="108" t="str">
        <f t="shared" si="474"/>
        <v/>
      </c>
      <c r="L1524" s="47" t="str">
        <f>IF(Investments_Import!E1524="","",Investments_Import!E1524)</f>
        <v/>
      </c>
      <c r="M1524" s="47" t="str">
        <f t="shared" si="464"/>
        <v/>
      </c>
      <c r="N1524" s="31" t="str">
        <f>IF(Investments_Import!F1524="","",Investments_Import!F1524)</f>
        <v/>
      </c>
      <c r="O1524" s="31" t="str">
        <f t="shared" si="465"/>
        <v/>
      </c>
      <c r="P1524" s="3" t="str">
        <f>IF(Investments_Import!G1524="","",Investments_Import!G1524)</f>
        <v/>
      </c>
      <c r="Q1524" s="3" t="str">
        <f>IF(Investments_Import!H1524="","",Investments_Import!H1524)</f>
        <v/>
      </c>
      <c r="R1524" s="37" t="str">
        <f t="shared" si="466"/>
        <v/>
      </c>
      <c r="S1524" s="37" t="str">
        <f t="shared" si="467"/>
        <v/>
      </c>
      <c r="U1524" s="36" t="str">
        <f>IF(Mining_Import!A1524="","",Mining_Import!A1524)</f>
        <v/>
      </c>
      <c r="V1524" s="22" t="str">
        <f t="shared" si="475"/>
        <v/>
      </c>
      <c r="W1524" s="127" t="str">
        <f t="shared" si="476"/>
        <v/>
      </c>
      <c r="X1524" s="127" t="str">
        <f t="shared" si="477"/>
        <v/>
      </c>
      <c r="Y1524" s="127" t="str">
        <f t="shared" si="478"/>
        <v/>
      </c>
      <c r="Z1524" s="36" t="str">
        <f>IF(Mining_Import!B1524="","",Mining_Import!B1524)</f>
        <v/>
      </c>
      <c r="AA1524" s="184" t="str">
        <f>IF(Mining_Import!$C1524="","",Mining_Import!$C1524)</f>
        <v/>
      </c>
      <c r="AB1524" s="122" t="str">
        <f t="shared" si="479"/>
        <v/>
      </c>
      <c r="AC1524" s="122" t="str">
        <f>IF($Y1524&gt;Dashboard!$Q$19,$AB1524,"")</f>
        <v/>
      </c>
      <c r="AD1524" s="43" t="str">
        <f t="shared" si="480"/>
        <v/>
      </c>
      <c r="AE1524" s="36" t="str">
        <f>IF(Mining_Import!D1524="","",Mining_Import!D1524)</f>
        <v/>
      </c>
      <c r="AF1524" s="36" t="str">
        <f>IF(Mining_Import!E1524="","",Mining_Import!E1524)</f>
        <v/>
      </c>
      <c r="AG1524" s="36" t="str">
        <f>IF(Mining_Import!F1524="","",Mining_Import!F1524)</f>
        <v/>
      </c>
      <c r="AH1524" s="36" t="str">
        <f>IF(Mining_Import!G1524="","",Mining_Import!G1524)</f>
        <v/>
      </c>
      <c r="AI1524" s="36" t="str">
        <f>IF(Mining_Import!H1524="","",Mining_Import!H1524)</f>
        <v/>
      </c>
      <c r="AJ1524" s="36" t="str">
        <f>IF(Mining_Import!I1524="","",Mining_Import!I1524)</f>
        <v/>
      </c>
      <c r="BY1524" s="120" t="str">
        <f t="shared" si="468"/>
        <v/>
      </c>
      <c r="BZ1524" s="184" t="str">
        <f t="shared" si="481"/>
        <v/>
      </c>
      <c r="CA1524" s="37" t="str">
        <f>IFERROR(VLOOKUP($BY1524,Account_Value!$C$2:$F$2500,4,0),"")</f>
        <v/>
      </c>
      <c r="CB1524" s="43" t="str">
        <f t="shared" si="469"/>
        <v/>
      </c>
      <c r="CC1524" s="122" t="str">
        <f>IF($BZ1524="","",SUM($BZ$2:$BZ1524))</f>
        <v/>
      </c>
      <c r="CD1524" s="43" t="str">
        <f>IF($BZ1524="","",$BU$19*(SUM($BZ$2:$BZ1524)))</f>
        <v/>
      </c>
    </row>
    <row r="1525" spans="1:82">
      <c r="A1525" s="4" t="str">
        <f t="shared" si="470"/>
        <v/>
      </c>
      <c r="B1525" s="21" t="str">
        <f>IF(Investments_Import!A1525="","",Investments_Import!A1525)</f>
        <v/>
      </c>
      <c r="C1525" s="22" t="str">
        <f t="shared" si="463"/>
        <v/>
      </c>
      <c r="D1525" s="51" t="str">
        <f t="shared" si="471"/>
        <v/>
      </c>
      <c r="E1525" s="3" t="str">
        <f>IF(Investments_Import!B1525="","",Investments_Import!B1525)</f>
        <v/>
      </c>
      <c r="F1525" s="54" t="str">
        <f t="shared" si="472"/>
        <v xml:space="preserve"> </v>
      </c>
      <c r="G1525" s="54" t="str">
        <f>IF($B1525="","",COUNTIF($F$2:$F1525,$F1525))</f>
        <v/>
      </c>
      <c r="H1525" s="53" t="str">
        <f t="shared" si="473"/>
        <v xml:space="preserve">  </v>
      </c>
      <c r="I1525" s="3" t="str">
        <f>IF(Investments_Import!C1525="","",Investments_Import!C1525)</f>
        <v/>
      </c>
      <c r="J1525" s="108" t="str">
        <f>IF(Investments_Import!D1525="","",Investments_Import!D1525)</f>
        <v/>
      </c>
      <c r="K1525" s="108" t="str">
        <f t="shared" si="474"/>
        <v/>
      </c>
      <c r="L1525" s="47" t="str">
        <f>IF(Investments_Import!E1525="","",Investments_Import!E1525)</f>
        <v/>
      </c>
      <c r="M1525" s="47" t="str">
        <f t="shared" si="464"/>
        <v/>
      </c>
      <c r="N1525" s="31" t="str">
        <f>IF(Investments_Import!F1525="","",Investments_Import!F1525)</f>
        <v/>
      </c>
      <c r="O1525" s="31" t="str">
        <f t="shared" si="465"/>
        <v/>
      </c>
      <c r="P1525" s="3" t="str">
        <f>IF(Investments_Import!G1525="","",Investments_Import!G1525)</f>
        <v/>
      </c>
      <c r="Q1525" s="3" t="str">
        <f>IF(Investments_Import!H1525="","",Investments_Import!H1525)</f>
        <v/>
      </c>
      <c r="R1525" s="37" t="str">
        <f t="shared" si="466"/>
        <v/>
      </c>
      <c r="S1525" s="37" t="str">
        <f t="shared" si="467"/>
        <v/>
      </c>
      <c r="U1525" s="36" t="str">
        <f>IF(Mining_Import!A1525="","",Mining_Import!A1525)</f>
        <v/>
      </c>
      <c r="V1525" s="22" t="str">
        <f t="shared" si="475"/>
        <v/>
      </c>
      <c r="W1525" s="127" t="str">
        <f t="shared" si="476"/>
        <v/>
      </c>
      <c r="X1525" s="127" t="str">
        <f t="shared" si="477"/>
        <v/>
      </c>
      <c r="Y1525" s="127" t="str">
        <f t="shared" si="478"/>
        <v/>
      </c>
      <c r="Z1525" s="36" t="str">
        <f>IF(Mining_Import!B1525="","",Mining_Import!B1525)</f>
        <v/>
      </c>
      <c r="AA1525" s="184" t="str">
        <f>IF(Mining_Import!$C1525="","",Mining_Import!$C1525)</f>
        <v/>
      </c>
      <c r="AB1525" s="122" t="str">
        <f t="shared" si="479"/>
        <v/>
      </c>
      <c r="AC1525" s="122" t="str">
        <f>IF($Y1525&gt;Dashboard!$Q$19,$AB1525,"")</f>
        <v/>
      </c>
      <c r="AD1525" s="43" t="str">
        <f t="shared" si="480"/>
        <v/>
      </c>
      <c r="AE1525" s="36" t="str">
        <f>IF(Mining_Import!D1525="","",Mining_Import!D1525)</f>
        <v/>
      </c>
      <c r="AF1525" s="36" t="str">
        <f>IF(Mining_Import!E1525="","",Mining_Import!E1525)</f>
        <v/>
      </c>
      <c r="AG1525" s="36" t="str">
        <f>IF(Mining_Import!F1525="","",Mining_Import!F1525)</f>
        <v/>
      </c>
      <c r="AH1525" s="36" t="str">
        <f>IF(Mining_Import!G1525="","",Mining_Import!G1525)</f>
        <v/>
      </c>
      <c r="AI1525" s="36" t="str">
        <f>IF(Mining_Import!H1525="","",Mining_Import!H1525)</f>
        <v/>
      </c>
      <c r="AJ1525" s="36" t="str">
        <f>IF(Mining_Import!I1525="","",Mining_Import!I1525)</f>
        <v/>
      </c>
      <c r="BY1525" s="120" t="str">
        <f t="shared" si="468"/>
        <v/>
      </c>
      <c r="BZ1525" s="184" t="str">
        <f t="shared" si="481"/>
        <v/>
      </c>
      <c r="CA1525" s="37" t="str">
        <f>IFERROR(VLOOKUP($BY1525,Account_Value!$C$2:$F$2500,4,0),"")</f>
        <v/>
      </c>
      <c r="CB1525" s="43" t="str">
        <f t="shared" si="469"/>
        <v/>
      </c>
      <c r="CC1525" s="122" t="str">
        <f>IF($BZ1525="","",SUM($BZ$2:$BZ1525))</f>
        <v/>
      </c>
      <c r="CD1525" s="43" t="str">
        <f>IF($BZ1525="","",$BU$19*(SUM($BZ$2:$BZ1525)))</f>
        <v/>
      </c>
    </row>
    <row r="1526" spans="1:82">
      <c r="A1526" s="4" t="str">
        <f t="shared" si="470"/>
        <v/>
      </c>
      <c r="B1526" s="21" t="str">
        <f>IF(Investments_Import!A1526="","",Investments_Import!A1526)</f>
        <v/>
      </c>
      <c r="C1526" s="22" t="str">
        <f t="shared" si="463"/>
        <v/>
      </c>
      <c r="D1526" s="51" t="str">
        <f t="shared" si="471"/>
        <v/>
      </c>
      <c r="E1526" s="3" t="str">
        <f>IF(Investments_Import!B1526="","",Investments_Import!B1526)</f>
        <v/>
      </c>
      <c r="F1526" s="54" t="str">
        <f t="shared" si="472"/>
        <v xml:space="preserve"> </v>
      </c>
      <c r="G1526" s="54" t="str">
        <f>IF($B1526="","",COUNTIF($F$2:$F1526,$F1526))</f>
        <v/>
      </c>
      <c r="H1526" s="53" t="str">
        <f t="shared" si="473"/>
        <v xml:space="preserve">  </v>
      </c>
      <c r="I1526" s="3" t="str">
        <f>IF(Investments_Import!C1526="","",Investments_Import!C1526)</f>
        <v/>
      </c>
      <c r="J1526" s="108" t="str">
        <f>IF(Investments_Import!D1526="","",Investments_Import!D1526)</f>
        <v/>
      </c>
      <c r="K1526" s="108" t="str">
        <f t="shared" si="474"/>
        <v/>
      </c>
      <c r="L1526" s="47" t="str">
        <f>IF(Investments_Import!E1526="","",Investments_Import!E1526)</f>
        <v/>
      </c>
      <c r="M1526" s="47" t="str">
        <f t="shared" si="464"/>
        <v/>
      </c>
      <c r="N1526" s="31" t="str">
        <f>IF(Investments_Import!F1526="","",Investments_Import!F1526)</f>
        <v/>
      </c>
      <c r="O1526" s="31" t="str">
        <f t="shared" si="465"/>
        <v/>
      </c>
      <c r="P1526" s="3" t="str">
        <f>IF(Investments_Import!G1526="","",Investments_Import!G1526)</f>
        <v/>
      </c>
      <c r="Q1526" s="3" t="str">
        <f>IF(Investments_Import!H1526="","",Investments_Import!H1526)</f>
        <v/>
      </c>
      <c r="R1526" s="37" t="str">
        <f t="shared" si="466"/>
        <v/>
      </c>
      <c r="S1526" s="37" t="str">
        <f t="shared" si="467"/>
        <v/>
      </c>
      <c r="U1526" s="36" t="str">
        <f>IF(Mining_Import!A1526="","",Mining_Import!A1526)</f>
        <v/>
      </c>
      <c r="V1526" s="22" t="str">
        <f t="shared" si="475"/>
        <v/>
      </c>
      <c r="W1526" s="127" t="str">
        <f t="shared" si="476"/>
        <v/>
      </c>
      <c r="X1526" s="127" t="str">
        <f t="shared" si="477"/>
        <v/>
      </c>
      <c r="Y1526" s="127" t="str">
        <f t="shared" si="478"/>
        <v/>
      </c>
      <c r="Z1526" s="36" t="str">
        <f>IF(Mining_Import!B1526="","",Mining_Import!B1526)</f>
        <v/>
      </c>
      <c r="AA1526" s="184" t="str">
        <f>IF(Mining_Import!$C1526="","",Mining_Import!$C1526)</f>
        <v/>
      </c>
      <c r="AB1526" s="122" t="str">
        <f t="shared" si="479"/>
        <v/>
      </c>
      <c r="AC1526" s="122" t="str">
        <f>IF($Y1526&gt;Dashboard!$Q$19,$AB1526,"")</f>
        <v/>
      </c>
      <c r="AD1526" s="43" t="str">
        <f t="shared" si="480"/>
        <v/>
      </c>
      <c r="AE1526" s="36" t="str">
        <f>IF(Mining_Import!D1526="","",Mining_Import!D1526)</f>
        <v/>
      </c>
      <c r="AF1526" s="36" t="str">
        <f>IF(Mining_Import!E1526="","",Mining_Import!E1526)</f>
        <v/>
      </c>
      <c r="AG1526" s="36" t="str">
        <f>IF(Mining_Import!F1526="","",Mining_Import!F1526)</f>
        <v/>
      </c>
      <c r="AH1526" s="36" t="str">
        <f>IF(Mining_Import!G1526="","",Mining_Import!G1526)</f>
        <v/>
      </c>
      <c r="AI1526" s="36" t="str">
        <f>IF(Mining_Import!H1526="","",Mining_Import!H1526)</f>
        <v/>
      </c>
      <c r="AJ1526" s="36" t="str">
        <f>IF(Mining_Import!I1526="","",Mining_Import!I1526)</f>
        <v/>
      </c>
      <c r="BY1526" s="120" t="str">
        <f t="shared" si="468"/>
        <v/>
      </c>
      <c r="BZ1526" s="184" t="str">
        <f t="shared" si="481"/>
        <v/>
      </c>
      <c r="CA1526" s="37" t="str">
        <f>IFERROR(VLOOKUP($BY1526,Account_Value!$C$2:$F$2500,4,0),"")</f>
        <v/>
      </c>
      <c r="CB1526" s="43" t="str">
        <f t="shared" si="469"/>
        <v/>
      </c>
      <c r="CC1526" s="122" t="str">
        <f>IF($BZ1526="","",SUM($BZ$2:$BZ1526))</f>
        <v/>
      </c>
      <c r="CD1526" s="43" t="str">
        <f>IF($BZ1526="","",$BU$19*(SUM($BZ$2:$BZ1526)))</f>
        <v/>
      </c>
    </row>
    <row r="1527" spans="1:82">
      <c r="A1527" s="4" t="str">
        <f t="shared" si="470"/>
        <v/>
      </c>
      <c r="B1527" s="21" t="str">
        <f>IF(Investments_Import!A1527="","",Investments_Import!A1527)</f>
        <v/>
      </c>
      <c r="C1527" s="22" t="str">
        <f t="shared" si="463"/>
        <v/>
      </c>
      <c r="D1527" s="51" t="str">
        <f t="shared" si="471"/>
        <v/>
      </c>
      <c r="E1527" s="3" t="str">
        <f>IF(Investments_Import!B1527="","",Investments_Import!B1527)</f>
        <v/>
      </c>
      <c r="F1527" s="54" t="str">
        <f t="shared" si="472"/>
        <v xml:space="preserve"> </v>
      </c>
      <c r="G1527" s="54" t="str">
        <f>IF($B1527="","",COUNTIF($F$2:$F1527,$F1527))</f>
        <v/>
      </c>
      <c r="H1527" s="53" t="str">
        <f t="shared" si="473"/>
        <v xml:space="preserve">  </v>
      </c>
      <c r="I1527" s="3" t="str">
        <f>IF(Investments_Import!C1527="","",Investments_Import!C1527)</f>
        <v/>
      </c>
      <c r="J1527" s="108" t="str">
        <f>IF(Investments_Import!D1527="","",Investments_Import!D1527)</f>
        <v/>
      </c>
      <c r="K1527" s="108" t="str">
        <f t="shared" si="474"/>
        <v/>
      </c>
      <c r="L1527" s="47" t="str">
        <f>IF(Investments_Import!E1527="","",Investments_Import!E1527)</f>
        <v/>
      </c>
      <c r="M1527" s="47" t="str">
        <f t="shared" si="464"/>
        <v/>
      </c>
      <c r="N1527" s="31" t="str">
        <f>IF(Investments_Import!F1527="","",Investments_Import!F1527)</f>
        <v/>
      </c>
      <c r="O1527" s="31" t="str">
        <f t="shared" si="465"/>
        <v/>
      </c>
      <c r="P1527" s="3" t="str">
        <f>IF(Investments_Import!G1527="","",Investments_Import!G1527)</f>
        <v/>
      </c>
      <c r="Q1527" s="3" t="str">
        <f>IF(Investments_Import!H1527="","",Investments_Import!H1527)</f>
        <v/>
      </c>
      <c r="R1527" s="37" t="str">
        <f t="shared" si="466"/>
        <v/>
      </c>
      <c r="S1527" s="37" t="str">
        <f t="shared" si="467"/>
        <v/>
      </c>
      <c r="U1527" s="36" t="str">
        <f>IF(Mining_Import!A1527="","",Mining_Import!A1527)</f>
        <v/>
      </c>
      <c r="V1527" s="22" t="str">
        <f t="shared" si="475"/>
        <v/>
      </c>
      <c r="W1527" s="127" t="str">
        <f t="shared" si="476"/>
        <v/>
      </c>
      <c r="X1527" s="127" t="str">
        <f t="shared" si="477"/>
        <v/>
      </c>
      <c r="Y1527" s="127" t="str">
        <f t="shared" si="478"/>
        <v/>
      </c>
      <c r="Z1527" s="36" t="str">
        <f>IF(Mining_Import!B1527="","",Mining_Import!B1527)</f>
        <v/>
      </c>
      <c r="AA1527" s="184" t="str">
        <f>IF(Mining_Import!$C1527="","",Mining_Import!$C1527)</f>
        <v/>
      </c>
      <c r="AB1527" s="122" t="str">
        <f t="shared" si="479"/>
        <v/>
      </c>
      <c r="AC1527" s="122" t="str">
        <f>IF($Y1527&gt;Dashboard!$Q$19,$AB1527,"")</f>
        <v/>
      </c>
      <c r="AD1527" s="43" t="str">
        <f t="shared" si="480"/>
        <v/>
      </c>
      <c r="AE1527" s="36" t="str">
        <f>IF(Mining_Import!D1527="","",Mining_Import!D1527)</f>
        <v/>
      </c>
      <c r="AF1527" s="36" t="str">
        <f>IF(Mining_Import!E1527="","",Mining_Import!E1527)</f>
        <v/>
      </c>
      <c r="AG1527" s="36" t="str">
        <f>IF(Mining_Import!F1527="","",Mining_Import!F1527)</f>
        <v/>
      </c>
      <c r="AH1527" s="36" t="str">
        <f>IF(Mining_Import!G1527="","",Mining_Import!G1527)</f>
        <v/>
      </c>
      <c r="AI1527" s="36" t="str">
        <f>IF(Mining_Import!H1527="","",Mining_Import!H1527)</f>
        <v/>
      </c>
      <c r="AJ1527" s="36" t="str">
        <f>IF(Mining_Import!I1527="","",Mining_Import!I1527)</f>
        <v/>
      </c>
      <c r="BY1527" s="120" t="str">
        <f t="shared" si="468"/>
        <v/>
      </c>
      <c r="BZ1527" s="184" t="str">
        <f t="shared" si="481"/>
        <v/>
      </c>
      <c r="CA1527" s="37" t="str">
        <f>IFERROR(VLOOKUP($BY1527,Account_Value!$C$2:$F$2500,4,0),"")</f>
        <v/>
      </c>
      <c r="CB1527" s="43" t="str">
        <f t="shared" si="469"/>
        <v/>
      </c>
      <c r="CC1527" s="122" t="str">
        <f>IF($BZ1527="","",SUM($BZ$2:$BZ1527))</f>
        <v/>
      </c>
      <c r="CD1527" s="43" t="str">
        <f>IF($BZ1527="","",$BU$19*(SUM($BZ$2:$BZ1527)))</f>
        <v/>
      </c>
    </row>
    <row r="1528" spans="1:82">
      <c r="A1528" s="4" t="str">
        <f t="shared" si="470"/>
        <v/>
      </c>
      <c r="B1528" s="21" t="str">
        <f>IF(Investments_Import!A1528="","",Investments_Import!A1528)</f>
        <v/>
      </c>
      <c r="C1528" s="22" t="str">
        <f t="shared" si="463"/>
        <v/>
      </c>
      <c r="D1528" s="51" t="str">
        <f t="shared" si="471"/>
        <v/>
      </c>
      <c r="E1528" s="3" t="str">
        <f>IF(Investments_Import!B1528="","",Investments_Import!B1528)</f>
        <v/>
      </c>
      <c r="F1528" s="54" t="str">
        <f t="shared" si="472"/>
        <v xml:space="preserve"> </v>
      </c>
      <c r="G1528" s="54" t="str">
        <f>IF($B1528="","",COUNTIF($F$2:$F1528,$F1528))</f>
        <v/>
      </c>
      <c r="H1528" s="53" t="str">
        <f t="shared" si="473"/>
        <v xml:space="preserve">  </v>
      </c>
      <c r="I1528" s="3" t="str">
        <f>IF(Investments_Import!C1528="","",Investments_Import!C1528)</f>
        <v/>
      </c>
      <c r="J1528" s="108" t="str">
        <f>IF(Investments_Import!D1528="","",Investments_Import!D1528)</f>
        <v/>
      </c>
      <c r="K1528" s="108" t="str">
        <f t="shared" si="474"/>
        <v/>
      </c>
      <c r="L1528" s="47" t="str">
        <f>IF(Investments_Import!E1528="","",Investments_Import!E1528)</f>
        <v/>
      </c>
      <c r="M1528" s="47" t="str">
        <f t="shared" si="464"/>
        <v/>
      </c>
      <c r="N1528" s="31" t="str">
        <f>IF(Investments_Import!F1528="","",Investments_Import!F1528)</f>
        <v/>
      </c>
      <c r="O1528" s="31" t="str">
        <f t="shared" si="465"/>
        <v/>
      </c>
      <c r="P1528" s="3" t="str">
        <f>IF(Investments_Import!G1528="","",Investments_Import!G1528)</f>
        <v/>
      </c>
      <c r="Q1528" s="3" t="str">
        <f>IF(Investments_Import!H1528="","",Investments_Import!H1528)</f>
        <v/>
      </c>
      <c r="R1528" s="37" t="str">
        <f t="shared" si="466"/>
        <v/>
      </c>
      <c r="S1528" s="37" t="str">
        <f t="shared" si="467"/>
        <v/>
      </c>
      <c r="U1528" s="36" t="str">
        <f>IF(Mining_Import!A1528="","",Mining_Import!A1528)</f>
        <v/>
      </c>
      <c r="V1528" s="22" t="str">
        <f t="shared" si="475"/>
        <v/>
      </c>
      <c r="W1528" s="127" t="str">
        <f t="shared" si="476"/>
        <v/>
      </c>
      <c r="X1528" s="127" t="str">
        <f t="shared" si="477"/>
        <v/>
      </c>
      <c r="Y1528" s="127" t="str">
        <f t="shared" si="478"/>
        <v/>
      </c>
      <c r="Z1528" s="36" t="str">
        <f>IF(Mining_Import!B1528="","",Mining_Import!B1528)</f>
        <v/>
      </c>
      <c r="AA1528" s="184" t="str">
        <f>IF(Mining_Import!$C1528="","",Mining_Import!$C1528)</f>
        <v/>
      </c>
      <c r="AB1528" s="122" t="str">
        <f t="shared" si="479"/>
        <v/>
      </c>
      <c r="AC1528" s="122" t="str">
        <f>IF($Y1528&gt;Dashboard!$Q$19,$AB1528,"")</f>
        <v/>
      </c>
      <c r="AD1528" s="43" t="str">
        <f t="shared" si="480"/>
        <v/>
      </c>
      <c r="AE1528" s="36" t="str">
        <f>IF(Mining_Import!D1528="","",Mining_Import!D1528)</f>
        <v/>
      </c>
      <c r="AF1528" s="36" t="str">
        <f>IF(Mining_Import!E1528="","",Mining_Import!E1528)</f>
        <v/>
      </c>
      <c r="AG1528" s="36" t="str">
        <f>IF(Mining_Import!F1528="","",Mining_Import!F1528)</f>
        <v/>
      </c>
      <c r="AH1528" s="36" t="str">
        <f>IF(Mining_Import!G1528="","",Mining_Import!G1528)</f>
        <v/>
      </c>
      <c r="AI1528" s="36" t="str">
        <f>IF(Mining_Import!H1528="","",Mining_Import!H1528)</f>
        <v/>
      </c>
      <c r="AJ1528" s="36" t="str">
        <f>IF(Mining_Import!I1528="","",Mining_Import!I1528)</f>
        <v/>
      </c>
      <c r="BY1528" s="120" t="str">
        <f t="shared" si="468"/>
        <v/>
      </c>
      <c r="BZ1528" s="184" t="str">
        <f t="shared" si="481"/>
        <v/>
      </c>
      <c r="CA1528" s="37" t="str">
        <f>IFERROR(VLOOKUP($BY1528,Account_Value!$C$2:$F$2500,4,0),"")</f>
        <v/>
      </c>
      <c r="CB1528" s="43" t="str">
        <f t="shared" si="469"/>
        <v/>
      </c>
      <c r="CC1528" s="122" t="str">
        <f>IF($BZ1528="","",SUM($BZ$2:$BZ1528))</f>
        <v/>
      </c>
      <c r="CD1528" s="43" t="str">
        <f>IF($BZ1528="","",$BU$19*(SUM($BZ$2:$BZ1528)))</f>
        <v/>
      </c>
    </row>
    <row r="1529" spans="1:82">
      <c r="A1529" s="4" t="str">
        <f t="shared" si="470"/>
        <v/>
      </c>
      <c r="B1529" s="21" t="str">
        <f>IF(Investments_Import!A1529="","",Investments_Import!A1529)</f>
        <v/>
      </c>
      <c r="C1529" s="22" t="str">
        <f t="shared" si="463"/>
        <v/>
      </c>
      <c r="D1529" s="51" t="str">
        <f t="shared" si="471"/>
        <v/>
      </c>
      <c r="E1529" s="3" t="str">
        <f>IF(Investments_Import!B1529="","",Investments_Import!B1529)</f>
        <v/>
      </c>
      <c r="F1529" s="54" t="str">
        <f t="shared" si="472"/>
        <v xml:space="preserve"> </v>
      </c>
      <c r="G1529" s="54" t="str">
        <f>IF($B1529="","",COUNTIF($F$2:$F1529,$F1529))</f>
        <v/>
      </c>
      <c r="H1529" s="53" t="str">
        <f t="shared" si="473"/>
        <v xml:space="preserve">  </v>
      </c>
      <c r="I1529" s="3" t="str">
        <f>IF(Investments_Import!C1529="","",Investments_Import!C1529)</f>
        <v/>
      </c>
      <c r="J1529" s="108" t="str">
        <f>IF(Investments_Import!D1529="","",Investments_Import!D1529)</f>
        <v/>
      </c>
      <c r="K1529" s="108" t="str">
        <f t="shared" si="474"/>
        <v/>
      </c>
      <c r="L1529" s="47" t="str">
        <f>IF(Investments_Import!E1529="","",Investments_Import!E1529)</f>
        <v/>
      </c>
      <c r="M1529" s="47" t="str">
        <f t="shared" si="464"/>
        <v/>
      </c>
      <c r="N1529" s="31" t="str">
        <f>IF(Investments_Import!F1529="","",Investments_Import!F1529)</f>
        <v/>
      </c>
      <c r="O1529" s="31" t="str">
        <f t="shared" si="465"/>
        <v/>
      </c>
      <c r="P1529" s="3" t="str">
        <f>IF(Investments_Import!G1529="","",Investments_Import!G1529)</f>
        <v/>
      </c>
      <c r="Q1529" s="3" t="str">
        <f>IF(Investments_Import!H1529="","",Investments_Import!H1529)</f>
        <v/>
      </c>
      <c r="R1529" s="37" t="str">
        <f t="shared" si="466"/>
        <v/>
      </c>
      <c r="S1529" s="37" t="str">
        <f t="shared" si="467"/>
        <v/>
      </c>
      <c r="U1529" s="36" t="str">
        <f>IF(Mining_Import!A1529="","",Mining_Import!A1529)</f>
        <v/>
      </c>
      <c r="V1529" s="22" t="str">
        <f t="shared" si="475"/>
        <v/>
      </c>
      <c r="W1529" s="127" t="str">
        <f t="shared" si="476"/>
        <v/>
      </c>
      <c r="X1529" s="127" t="str">
        <f t="shared" si="477"/>
        <v/>
      </c>
      <c r="Y1529" s="127" t="str">
        <f t="shared" si="478"/>
        <v/>
      </c>
      <c r="Z1529" s="36" t="str">
        <f>IF(Mining_Import!B1529="","",Mining_Import!B1529)</f>
        <v/>
      </c>
      <c r="AA1529" s="184" t="str">
        <f>IF(Mining_Import!$C1529="","",Mining_Import!$C1529)</f>
        <v/>
      </c>
      <c r="AB1529" s="122" t="str">
        <f t="shared" si="479"/>
        <v/>
      </c>
      <c r="AC1529" s="122" t="str">
        <f>IF($Y1529&gt;Dashboard!$Q$19,$AB1529,"")</f>
        <v/>
      </c>
      <c r="AD1529" s="43" t="str">
        <f t="shared" si="480"/>
        <v/>
      </c>
      <c r="AE1529" s="36" t="str">
        <f>IF(Mining_Import!D1529="","",Mining_Import!D1529)</f>
        <v/>
      </c>
      <c r="AF1529" s="36" t="str">
        <f>IF(Mining_Import!E1529="","",Mining_Import!E1529)</f>
        <v/>
      </c>
      <c r="AG1529" s="36" t="str">
        <f>IF(Mining_Import!F1529="","",Mining_Import!F1529)</f>
        <v/>
      </c>
      <c r="AH1529" s="36" t="str">
        <f>IF(Mining_Import!G1529="","",Mining_Import!G1529)</f>
        <v/>
      </c>
      <c r="AI1529" s="36" t="str">
        <f>IF(Mining_Import!H1529="","",Mining_Import!H1529)</f>
        <v/>
      </c>
      <c r="AJ1529" s="36" t="str">
        <f>IF(Mining_Import!I1529="","",Mining_Import!I1529)</f>
        <v/>
      </c>
      <c r="BY1529" s="120" t="str">
        <f t="shared" si="468"/>
        <v/>
      </c>
      <c r="BZ1529" s="184" t="str">
        <f t="shared" si="481"/>
        <v/>
      </c>
      <c r="CA1529" s="37" t="str">
        <f>IFERROR(VLOOKUP($BY1529,Account_Value!$C$2:$F$2500,4,0),"")</f>
        <v/>
      </c>
      <c r="CB1529" s="43" t="str">
        <f t="shared" si="469"/>
        <v/>
      </c>
      <c r="CC1529" s="122" t="str">
        <f>IF($BZ1529="","",SUM($BZ$2:$BZ1529))</f>
        <v/>
      </c>
      <c r="CD1529" s="43" t="str">
        <f>IF($BZ1529="","",$BU$19*(SUM($BZ$2:$BZ1529)))</f>
        <v/>
      </c>
    </row>
    <row r="1530" spans="1:82">
      <c r="A1530" s="4" t="str">
        <f t="shared" si="470"/>
        <v/>
      </c>
      <c r="B1530" s="21" t="str">
        <f>IF(Investments_Import!A1530="","",Investments_Import!A1530)</f>
        <v/>
      </c>
      <c r="C1530" s="22" t="str">
        <f t="shared" si="463"/>
        <v/>
      </c>
      <c r="D1530" s="51" t="str">
        <f t="shared" si="471"/>
        <v/>
      </c>
      <c r="E1530" s="3" t="str">
        <f>IF(Investments_Import!B1530="","",Investments_Import!B1530)</f>
        <v/>
      </c>
      <c r="F1530" s="54" t="str">
        <f t="shared" si="472"/>
        <v xml:space="preserve"> </v>
      </c>
      <c r="G1530" s="54" t="str">
        <f>IF($B1530="","",COUNTIF($F$2:$F1530,$F1530))</f>
        <v/>
      </c>
      <c r="H1530" s="53" t="str">
        <f t="shared" si="473"/>
        <v xml:space="preserve">  </v>
      </c>
      <c r="I1530" s="3" t="str">
        <f>IF(Investments_Import!C1530="","",Investments_Import!C1530)</f>
        <v/>
      </c>
      <c r="J1530" s="108" t="str">
        <f>IF(Investments_Import!D1530="","",Investments_Import!D1530)</f>
        <v/>
      </c>
      <c r="K1530" s="108" t="str">
        <f t="shared" si="474"/>
        <v/>
      </c>
      <c r="L1530" s="47" t="str">
        <f>IF(Investments_Import!E1530="","",Investments_Import!E1530)</f>
        <v/>
      </c>
      <c r="M1530" s="47" t="str">
        <f t="shared" si="464"/>
        <v/>
      </c>
      <c r="N1530" s="31" t="str">
        <f>IF(Investments_Import!F1530="","",Investments_Import!F1530)</f>
        <v/>
      </c>
      <c r="O1530" s="31" t="str">
        <f t="shared" si="465"/>
        <v/>
      </c>
      <c r="P1530" s="3" t="str">
        <f>IF(Investments_Import!G1530="","",Investments_Import!G1530)</f>
        <v/>
      </c>
      <c r="Q1530" s="3" t="str">
        <f>IF(Investments_Import!H1530="","",Investments_Import!H1530)</f>
        <v/>
      </c>
      <c r="R1530" s="37" t="str">
        <f t="shared" si="466"/>
        <v/>
      </c>
      <c r="S1530" s="37" t="str">
        <f t="shared" si="467"/>
        <v/>
      </c>
      <c r="U1530" s="36" t="str">
        <f>IF(Mining_Import!A1530="","",Mining_Import!A1530)</f>
        <v/>
      </c>
      <c r="V1530" s="22" t="str">
        <f t="shared" si="475"/>
        <v/>
      </c>
      <c r="W1530" s="127" t="str">
        <f t="shared" si="476"/>
        <v/>
      </c>
      <c r="X1530" s="127" t="str">
        <f t="shared" si="477"/>
        <v/>
      </c>
      <c r="Y1530" s="127" t="str">
        <f t="shared" si="478"/>
        <v/>
      </c>
      <c r="Z1530" s="36" t="str">
        <f>IF(Mining_Import!B1530="","",Mining_Import!B1530)</f>
        <v/>
      </c>
      <c r="AA1530" s="184" t="str">
        <f>IF(Mining_Import!$C1530="","",Mining_Import!$C1530)</f>
        <v/>
      </c>
      <c r="AB1530" s="122" t="str">
        <f t="shared" si="479"/>
        <v/>
      </c>
      <c r="AC1530" s="122" t="str">
        <f>IF($Y1530&gt;Dashboard!$Q$19,$AB1530,"")</f>
        <v/>
      </c>
      <c r="AD1530" s="43" t="str">
        <f t="shared" si="480"/>
        <v/>
      </c>
      <c r="AE1530" s="36" t="str">
        <f>IF(Mining_Import!D1530="","",Mining_Import!D1530)</f>
        <v/>
      </c>
      <c r="AF1530" s="36" t="str">
        <f>IF(Mining_Import!E1530="","",Mining_Import!E1530)</f>
        <v/>
      </c>
      <c r="AG1530" s="36" t="str">
        <f>IF(Mining_Import!F1530="","",Mining_Import!F1530)</f>
        <v/>
      </c>
      <c r="AH1530" s="36" t="str">
        <f>IF(Mining_Import!G1530="","",Mining_Import!G1530)</f>
        <v/>
      </c>
      <c r="AI1530" s="36" t="str">
        <f>IF(Mining_Import!H1530="","",Mining_Import!H1530)</f>
        <v/>
      </c>
      <c r="AJ1530" s="36" t="str">
        <f>IF(Mining_Import!I1530="","",Mining_Import!I1530)</f>
        <v/>
      </c>
      <c r="BY1530" s="120" t="str">
        <f t="shared" si="468"/>
        <v/>
      </c>
      <c r="BZ1530" s="184" t="str">
        <f t="shared" si="481"/>
        <v/>
      </c>
      <c r="CA1530" s="37" t="str">
        <f>IFERROR(VLOOKUP($BY1530,Account_Value!$C$2:$F$2500,4,0),"")</f>
        <v/>
      </c>
      <c r="CB1530" s="43" t="str">
        <f t="shared" si="469"/>
        <v/>
      </c>
      <c r="CC1530" s="122" t="str">
        <f>IF($BZ1530="","",SUM($BZ$2:$BZ1530))</f>
        <v/>
      </c>
      <c r="CD1530" s="43" t="str">
        <f>IF($BZ1530="","",$BU$19*(SUM($BZ$2:$BZ1530)))</f>
        <v/>
      </c>
    </row>
    <row r="1531" spans="1:82">
      <c r="A1531" s="4" t="str">
        <f t="shared" si="470"/>
        <v/>
      </c>
      <c r="B1531" s="21" t="str">
        <f>IF(Investments_Import!A1531="","",Investments_Import!A1531)</f>
        <v/>
      </c>
      <c r="C1531" s="22" t="str">
        <f t="shared" si="463"/>
        <v/>
      </c>
      <c r="D1531" s="51" t="str">
        <f t="shared" si="471"/>
        <v/>
      </c>
      <c r="E1531" s="3" t="str">
        <f>IF(Investments_Import!B1531="","",Investments_Import!B1531)</f>
        <v/>
      </c>
      <c r="F1531" s="54" t="str">
        <f t="shared" si="472"/>
        <v xml:space="preserve"> </v>
      </c>
      <c r="G1531" s="54" t="str">
        <f>IF($B1531="","",COUNTIF($F$2:$F1531,$F1531))</f>
        <v/>
      </c>
      <c r="H1531" s="53" t="str">
        <f t="shared" si="473"/>
        <v xml:space="preserve">  </v>
      </c>
      <c r="I1531" s="3" t="str">
        <f>IF(Investments_Import!C1531="","",Investments_Import!C1531)</f>
        <v/>
      </c>
      <c r="J1531" s="108" t="str">
        <f>IF(Investments_Import!D1531="","",Investments_Import!D1531)</f>
        <v/>
      </c>
      <c r="K1531" s="108" t="str">
        <f t="shared" si="474"/>
        <v/>
      </c>
      <c r="L1531" s="47" t="str">
        <f>IF(Investments_Import!E1531="","",Investments_Import!E1531)</f>
        <v/>
      </c>
      <c r="M1531" s="47" t="str">
        <f t="shared" si="464"/>
        <v/>
      </c>
      <c r="N1531" s="31" t="str">
        <f>IF(Investments_Import!F1531="","",Investments_Import!F1531)</f>
        <v/>
      </c>
      <c r="O1531" s="31" t="str">
        <f t="shared" si="465"/>
        <v/>
      </c>
      <c r="P1531" s="3" t="str">
        <f>IF(Investments_Import!G1531="","",Investments_Import!G1531)</f>
        <v/>
      </c>
      <c r="Q1531" s="3" t="str">
        <f>IF(Investments_Import!H1531="","",Investments_Import!H1531)</f>
        <v/>
      </c>
      <c r="R1531" s="37" t="str">
        <f t="shared" si="466"/>
        <v/>
      </c>
      <c r="S1531" s="37" t="str">
        <f t="shared" si="467"/>
        <v/>
      </c>
      <c r="U1531" s="36" t="str">
        <f>IF(Mining_Import!A1531="","",Mining_Import!A1531)</f>
        <v/>
      </c>
      <c r="V1531" s="22" t="str">
        <f t="shared" si="475"/>
        <v/>
      </c>
      <c r="W1531" s="127" t="str">
        <f t="shared" si="476"/>
        <v/>
      </c>
      <c r="X1531" s="127" t="str">
        <f t="shared" si="477"/>
        <v/>
      </c>
      <c r="Y1531" s="127" t="str">
        <f t="shared" si="478"/>
        <v/>
      </c>
      <c r="Z1531" s="36" t="str">
        <f>IF(Mining_Import!B1531="","",Mining_Import!B1531)</f>
        <v/>
      </c>
      <c r="AA1531" s="184" t="str">
        <f>IF(Mining_Import!$C1531="","",Mining_Import!$C1531)</f>
        <v/>
      </c>
      <c r="AB1531" s="122" t="str">
        <f t="shared" si="479"/>
        <v/>
      </c>
      <c r="AC1531" s="122" t="str">
        <f>IF($Y1531&gt;Dashboard!$Q$19,$AB1531,"")</f>
        <v/>
      </c>
      <c r="AD1531" s="43" t="str">
        <f t="shared" si="480"/>
        <v/>
      </c>
      <c r="AE1531" s="36" t="str">
        <f>IF(Mining_Import!D1531="","",Mining_Import!D1531)</f>
        <v/>
      </c>
      <c r="AF1531" s="36" t="str">
        <f>IF(Mining_Import!E1531="","",Mining_Import!E1531)</f>
        <v/>
      </c>
      <c r="AG1531" s="36" t="str">
        <f>IF(Mining_Import!F1531="","",Mining_Import!F1531)</f>
        <v/>
      </c>
      <c r="AH1531" s="36" t="str">
        <f>IF(Mining_Import!G1531="","",Mining_Import!G1531)</f>
        <v/>
      </c>
      <c r="AI1531" s="36" t="str">
        <f>IF(Mining_Import!H1531="","",Mining_Import!H1531)</f>
        <v/>
      </c>
      <c r="AJ1531" s="36" t="str">
        <f>IF(Mining_Import!I1531="","",Mining_Import!I1531)</f>
        <v/>
      </c>
      <c r="BY1531" s="120" t="str">
        <f t="shared" si="468"/>
        <v/>
      </c>
      <c r="BZ1531" s="184" t="str">
        <f t="shared" si="481"/>
        <v/>
      </c>
      <c r="CA1531" s="37" t="str">
        <f>IFERROR(VLOOKUP($BY1531,Account_Value!$C$2:$F$2500,4,0),"")</f>
        <v/>
      </c>
      <c r="CB1531" s="43" t="str">
        <f t="shared" si="469"/>
        <v/>
      </c>
      <c r="CC1531" s="122" t="str">
        <f>IF($BZ1531="","",SUM($BZ$2:$BZ1531))</f>
        <v/>
      </c>
      <c r="CD1531" s="43" t="str">
        <f>IF($BZ1531="","",$BU$19*(SUM($BZ$2:$BZ1531)))</f>
        <v/>
      </c>
    </row>
    <row r="1532" spans="1:82">
      <c r="A1532" s="4" t="str">
        <f t="shared" si="470"/>
        <v/>
      </c>
      <c r="B1532" s="21" t="str">
        <f>IF(Investments_Import!A1532="","",Investments_Import!A1532)</f>
        <v/>
      </c>
      <c r="C1532" s="22" t="str">
        <f t="shared" si="463"/>
        <v/>
      </c>
      <c r="D1532" s="51" t="str">
        <f t="shared" si="471"/>
        <v/>
      </c>
      <c r="E1532" s="3" t="str">
        <f>IF(Investments_Import!B1532="","",Investments_Import!B1532)</f>
        <v/>
      </c>
      <c r="F1532" s="54" t="str">
        <f t="shared" si="472"/>
        <v xml:space="preserve"> </v>
      </c>
      <c r="G1532" s="54" t="str">
        <f>IF($B1532="","",COUNTIF($F$2:$F1532,$F1532))</f>
        <v/>
      </c>
      <c r="H1532" s="53" t="str">
        <f t="shared" si="473"/>
        <v xml:space="preserve">  </v>
      </c>
      <c r="I1532" s="3" t="str">
        <f>IF(Investments_Import!C1532="","",Investments_Import!C1532)</f>
        <v/>
      </c>
      <c r="J1532" s="108" t="str">
        <f>IF(Investments_Import!D1532="","",Investments_Import!D1532)</f>
        <v/>
      </c>
      <c r="K1532" s="108" t="str">
        <f t="shared" si="474"/>
        <v/>
      </c>
      <c r="L1532" s="47" t="str">
        <f>IF(Investments_Import!E1532="","",Investments_Import!E1532)</f>
        <v/>
      </c>
      <c r="M1532" s="47" t="str">
        <f t="shared" si="464"/>
        <v/>
      </c>
      <c r="N1532" s="31" t="str">
        <f>IF(Investments_Import!F1532="","",Investments_Import!F1532)</f>
        <v/>
      </c>
      <c r="O1532" s="31" t="str">
        <f t="shared" si="465"/>
        <v/>
      </c>
      <c r="P1532" s="3" t="str">
        <f>IF(Investments_Import!G1532="","",Investments_Import!G1532)</f>
        <v/>
      </c>
      <c r="Q1532" s="3" t="str">
        <f>IF(Investments_Import!H1532="","",Investments_Import!H1532)</f>
        <v/>
      </c>
      <c r="R1532" s="37" t="str">
        <f t="shared" si="466"/>
        <v/>
      </c>
      <c r="S1532" s="37" t="str">
        <f t="shared" si="467"/>
        <v/>
      </c>
      <c r="U1532" s="36" t="str">
        <f>IF(Mining_Import!A1532="","",Mining_Import!A1532)</f>
        <v/>
      </c>
      <c r="V1532" s="22" t="str">
        <f t="shared" si="475"/>
        <v/>
      </c>
      <c r="W1532" s="127" t="str">
        <f t="shared" si="476"/>
        <v/>
      </c>
      <c r="X1532" s="127" t="str">
        <f t="shared" si="477"/>
        <v/>
      </c>
      <c r="Y1532" s="127" t="str">
        <f t="shared" si="478"/>
        <v/>
      </c>
      <c r="Z1532" s="36" t="str">
        <f>IF(Mining_Import!B1532="","",Mining_Import!B1532)</f>
        <v/>
      </c>
      <c r="AA1532" s="184" t="str">
        <f>IF(Mining_Import!$C1532="","",Mining_Import!$C1532)</f>
        <v/>
      </c>
      <c r="AB1532" s="122" t="str">
        <f t="shared" si="479"/>
        <v/>
      </c>
      <c r="AC1532" s="122" t="str">
        <f>IF($Y1532&gt;Dashboard!$Q$19,$AB1532,"")</f>
        <v/>
      </c>
      <c r="AD1532" s="43" t="str">
        <f t="shared" si="480"/>
        <v/>
      </c>
      <c r="AE1532" s="36" t="str">
        <f>IF(Mining_Import!D1532="","",Mining_Import!D1532)</f>
        <v/>
      </c>
      <c r="AF1532" s="36" t="str">
        <f>IF(Mining_Import!E1532="","",Mining_Import!E1532)</f>
        <v/>
      </c>
      <c r="AG1532" s="36" t="str">
        <f>IF(Mining_Import!F1532="","",Mining_Import!F1532)</f>
        <v/>
      </c>
      <c r="AH1532" s="36" t="str">
        <f>IF(Mining_Import!G1532="","",Mining_Import!G1532)</f>
        <v/>
      </c>
      <c r="AI1532" s="36" t="str">
        <f>IF(Mining_Import!H1532="","",Mining_Import!H1532)</f>
        <v/>
      </c>
      <c r="AJ1532" s="36" t="str">
        <f>IF(Mining_Import!I1532="","",Mining_Import!I1532)</f>
        <v/>
      </c>
      <c r="BY1532" s="120" t="str">
        <f t="shared" si="468"/>
        <v/>
      </c>
      <c r="BZ1532" s="184" t="str">
        <f t="shared" si="481"/>
        <v/>
      </c>
      <c r="CA1532" s="37" t="str">
        <f>IFERROR(VLOOKUP($BY1532,Account_Value!$C$2:$F$2500,4,0),"")</f>
        <v/>
      </c>
      <c r="CB1532" s="43" t="str">
        <f t="shared" si="469"/>
        <v/>
      </c>
      <c r="CC1532" s="122" t="str">
        <f>IF($BZ1532="","",SUM($BZ$2:$BZ1532))</f>
        <v/>
      </c>
      <c r="CD1532" s="43" t="str">
        <f>IF($BZ1532="","",$BU$19*(SUM($BZ$2:$BZ1532)))</f>
        <v/>
      </c>
    </row>
    <row r="1533" spans="1:82">
      <c r="A1533" s="4" t="str">
        <f t="shared" si="470"/>
        <v/>
      </c>
      <c r="B1533" s="21" t="str">
        <f>IF(Investments_Import!A1533="","",Investments_Import!A1533)</f>
        <v/>
      </c>
      <c r="C1533" s="22" t="str">
        <f t="shared" si="463"/>
        <v/>
      </c>
      <c r="D1533" s="51" t="str">
        <f t="shared" si="471"/>
        <v/>
      </c>
      <c r="E1533" s="3" t="str">
        <f>IF(Investments_Import!B1533="","",Investments_Import!B1533)</f>
        <v/>
      </c>
      <c r="F1533" s="54" t="str">
        <f t="shared" si="472"/>
        <v xml:space="preserve"> </v>
      </c>
      <c r="G1533" s="54" t="str">
        <f>IF($B1533="","",COUNTIF($F$2:$F1533,$F1533))</f>
        <v/>
      </c>
      <c r="H1533" s="53" t="str">
        <f t="shared" si="473"/>
        <v xml:space="preserve">  </v>
      </c>
      <c r="I1533" s="3" t="str">
        <f>IF(Investments_Import!C1533="","",Investments_Import!C1533)</f>
        <v/>
      </c>
      <c r="J1533" s="108" t="str">
        <f>IF(Investments_Import!D1533="","",Investments_Import!D1533)</f>
        <v/>
      </c>
      <c r="K1533" s="108" t="str">
        <f t="shared" si="474"/>
        <v/>
      </c>
      <c r="L1533" s="47" t="str">
        <f>IF(Investments_Import!E1533="","",Investments_Import!E1533)</f>
        <v/>
      </c>
      <c r="M1533" s="47" t="str">
        <f t="shared" si="464"/>
        <v/>
      </c>
      <c r="N1533" s="31" t="str">
        <f>IF(Investments_Import!F1533="","",Investments_Import!F1533)</f>
        <v/>
      </c>
      <c r="O1533" s="31" t="str">
        <f t="shared" si="465"/>
        <v/>
      </c>
      <c r="P1533" s="3" t="str">
        <f>IF(Investments_Import!G1533="","",Investments_Import!G1533)</f>
        <v/>
      </c>
      <c r="Q1533" s="3" t="str">
        <f>IF(Investments_Import!H1533="","",Investments_Import!H1533)</f>
        <v/>
      </c>
      <c r="R1533" s="37" t="str">
        <f t="shared" si="466"/>
        <v/>
      </c>
      <c r="S1533" s="37" t="str">
        <f t="shared" si="467"/>
        <v/>
      </c>
      <c r="U1533" s="36" t="str">
        <f>IF(Mining_Import!A1533="","",Mining_Import!A1533)</f>
        <v/>
      </c>
      <c r="V1533" s="22" t="str">
        <f t="shared" si="475"/>
        <v/>
      </c>
      <c r="W1533" s="127" t="str">
        <f t="shared" si="476"/>
        <v/>
      </c>
      <c r="X1533" s="127" t="str">
        <f t="shared" si="477"/>
        <v/>
      </c>
      <c r="Y1533" s="127" t="str">
        <f t="shared" si="478"/>
        <v/>
      </c>
      <c r="Z1533" s="36" t="str">
        <f>IF(Mining_Import!B1533="","",Mining_Import!B1533)</f>
        <v/>
      </c>
      <c r="AA1533" s="184" t="str">
        <f>IF(Mining_Import!$C1533="","",Mining_Import!$C1533)</f>
        <v/>
      </c>
      <c r="AB1533" s="122" t="str">
        <f t="shared" si="479"/>
        <v/>
      </c>
      <c r="AC1533" s="122" t="str">
        <f>IF($Y1533&gt;Dashboard!$Q$19,$AB1533,"")</f>
        <v/>
      </c>
      <c r="AD1533" s="43" t="str">
        <f t="shared" si="480"/>
        <v/>
      </c>
      <c r="AE1533" s="36" t="str">
        <f>IF(Mining_Import!D1533="","",Mining_Import!D1533)</f>
        <v/>
      </c>
      <c r="AF1533" s="36" t="str">
        <f>IF(Mining_Import!E1533="","",Mining_Import!E1533)</f>
        <v/>
      </c>
      <c r="AG1533" s="36" t="str">
        <f>IF(Mining_Import!F1533="","",Mining_Import!F1533)</f>
        <v/>
      </c>
      <c r="AH1533" s="36" t="str">
        <f>IF(Mining_Import!G1533="","",Mining_Import!G1533)</f>
        <v/>
      </c>
      <c r="AI1533" s="36" t="str">
        <f>IF(Mining_Import!H1533="","",Mining_Import!H1533)</f>
        <v/>
      </c>
      <c r="AJ1533" s="36" t="str">
        <f>IF(Mining_Import!I1533="","",Mining_Import!I1533)</f>
        <v/>
      </c>
      <c r="BY1533" s="120" t="str">
        <f t="shared" si="468"/>
        <v/>
      </c>
      <c r="BZ1533" s="184" t="str">
        <f t="shared" si="481"/>
        <v/>
      </c>
      <c r="CA1533" s="37" t="str">
        <f>IFERROR(VLOOKUP($BY1533,Account_Value!$C$2:$F$2500,4,0),"")</f>
        <v/>
      </c>
      <c r="CB1533" s="43" t="str">
        <f t="shared" si="469"/>
        <v/>
      </c>
      <c r="CC1533" s="122" t="str">
        <f>IF($BZ1533="","",SUM($BZ$2:$BZ1533))</f>
        <v/>
      </c>
      <c r="CD1533" s="43" t="str">
        <f>IF($BZ1533="","",$BU$19*(SUM($BZ$2:$BZ1533)))</f>
        <v/>
      </c>
    </row>
    <row r="1534" spans="1:82">
      <c r="A1534" s="4" t="str">
        <f t="shared" si="470"/>
        <v/>
      </c>
      <c r="B1534" s="21" t="str">
        <f>IF(Investments_Import!A1534="","",Investments_Import!A1534)</f>
        <v/>
      </c>
      <c r="C1534" s="22" t="str">
        <f t="shared" si="463"/>
        <v/>
      </c>
      <c r="D1534" s="51" t="str">
        <f t="shared" si="471"/>
        <v/>
      </c>
      <c r="E1534" s="3" t="str">
        <f>IF(Investments_Import!B1534="","",Investments_Import!B1534)</f>
        <v/>
      </c>
      <c r="F1534" s="54" t="str">
        <f t="shared" si="472"/>
        <v xml:space="preserve"> </v>
      </c>
      <c r="G1534" s="54" t="str">
        <f>IF($B1534="","",COUNTIF($F$2:$F1534,$F1534))</f>
        <v/>
      </c>
      <c r="H1534" s="53" t="str">
        <f t="shared" si="473"/>
        <v xml:space="preserve">  </v>
      </c>
      <c r="I1534" s="3" t="str">
        <f>IF(Investments_Import!C1534="","",Investments_Import!C1534)</f>
        <v/>
      </c>
      <c r="J1534" s="108" t="str">
        <f>IF(Investments_Import!D1534="","",Investments_Import!D1534)</f>
        <v/>
      </c>
      <c r="K1534" s="108" t="str">
        <f t="shared" si="474"/>
        <v/>
      </c>
      <c r="L1534" s="47" t="str">
        <f>IF(Investments_Import!E1534="","",Investments_Import!E1534)</f>
        <v/>
      </c>
      <c r="M1534" s="47" t="str">
        <f t="shared" si="464"/>
        <v/>
      </c>
      <c r="N1534" s="31" t="str">
        <f>IF(Investments_Import!F1534="","",Investments_Import!F1534)</f>
        <v/>
      </c>
      <c r="O1534" s="31" t="str">
        <f t="shared" si="465"/>
        <v/>
      </c>
      <c r="P1534" s="3" t="str">
        <f>IF(Investments_Import!G1534="","",Investments_Import!G1534)</f>
        <v/>
      </c>
      <c r="Q1534" s="3" t="str">
        <f>IF(Investments_Import!H1534="","",Investments_Import!H1534)</f>
        <v/>
      </c>
      <c r="R1534" s="37" t="str">
        <f t="shared" si="466"/>
        <v/>
      </c>
      <c r="S1534" s="37" t="str">
        <f t="shared" si="467"/>
        <v/>
      </c>
      <c r="U1534" s="36" t="str">
        <f>IF(Mining_Import!A1534="","",Mining_Import!A1534)</f>
        <v/>
      </c>
      <c r="V1534" s="22" t="str">
        <f t="shared" si="475"/>
        <v/>
      </c>
      <c r="W1534" s="127" t="str">
        <f t="shared" si="476"/>
        <v/>
      </c>
      <c r="X1534" s="127" t="str">
        <f t="shared" si="477"/>
        <v/>
      </c>
      <c r="Y1534" s="127" t="str">
        <f t="shared" si="478"/>
        <v/>
      </c>
      <c r="Z1534" s="36" t="str">
        <f>IF(Mining_Import!B1534="","",Mining_Import!B1534)</f>
        <v/>
      </c>
      <c r="AA1534" s="184" t="str">
        <f>IF(Mining_Import!$C1534="","",Mining_Import!$C1534)</f>
        <v/>
      </c>
      <c r="AB1534" s="122" t="str">
        <f t="shared" si="479"/>
        <v/>
      </c>
      <c r="AC1534" s="122" t="str">
        <f>IF($Y1534&gt;Dashboard!$Q$19,$AB1534,"")</f>
        <v/>
      </c>
      <c r="AD1534" s="43" t="str">
        <f t="shared" si="480"/>
        <v/>
      </c>
      <c r="AE1534" s="36" t="str">
        <f>IF(Mining_Import!D1534="","",Mining_Import!D1534)</f>
        <v/>
      </c>
      <c r="AF1534" s="36" t="str">
        <f>IF(Mining_Import!E1534="","",Mining_Import!E1534)</f>
        <v/>
      </c>
      <c r="AG1534" s="36" t="str">
        <f>IF(Mining_Import!F1534="","",Mining_Import!F1534)</f>
        <v/>
      </c>
      <c r="AH1534" s="36" t="str">
        <f>IF(Mining_Import!G1534="","",Mining_Import!G1534)</f>
        <v/>
      </c>
      <c r="AI1534" s="36" t="str">
        <f>IF(Mining_Import!H1534="","",Mining_Import!H1534)</f>
        <v/>
      </c>
      <c r="AJ1534" s="36" t="str">
        <f>IF(Mining_Import!I1534="","",Mining_Import!I1534)</f>
        <v/>
      </c>
      <c r="BY1534" s="120" t="str">
        <f t="shared" si="468"/>
        <v/>
      </c>
      <c r="BZ1534" s="184" t="str">
        <f t="shared" si="481"/>
        <v/>
      </c>
      <c r="CA1534" s="37" t="str">
        <f>IFERROR(VLOOKUP($BY1534,Account_Value!$C$2:$F$2500,4,0),"")</f>
        <v/>
      </c>
      <c r="CB1534" s="43" t="str">
        <f t="shared" si="469"/>
        <v/>
      </c>
      <c r="CC1534" s="122" t="str">
        <f>IF($BZ1534="","",SUM($BZ$2:$BZ1534))</f>
        <v/>
      </c>
      <c r="CD1534" s="43" t="str">
        <f>IF($BZ1534="","",$BU$19*(SUM($BZ$2:$BZ1534)))</f>
        <v/>
      </c>
    </row>
    <row r="1535" spans="1:82">
      <c r="A1535" s="4" t="str">
        <f t="shared" si="470"/>
        <v/>
      </c>
      <c r="B1535" s="21" t="str">
        <f>IF(Investments_Import!A1535="","",Investments_Import!A1535)</f>
        <v/>
      </c>
      <c r="C1535" s="22" t="str">
        <f t="shared" si="463"/>
        <v/>
      </c>
      <c r="D1535" s="51" t="str">
        <f t="shared" si="471"/>
        <v/>
      </c>
      <c r="E1535" s="3" t="str">
        <f>IF(Investments_Import!B1535="","",Investments_Import!B1535)</f>
        <v/>
      </c>
      <c r="F1535" s="54" t="str">
        <f t="shared" si="472"/>
        <v xml:space="preserve"> </v>
      </c>
      <c r="G1535" s="54" t="str">
        <f>IF($B1535="","",COUNTIF($F$2:$F1535,$F1535))</f>
        <v/>
      </c>
      <c r="H1535" s="53" t="str">
        <f t="shared" si="473"/>
        <v xml:space="preserve">  </v>
      </c>
      <c r="I1535" s="3" t="str">
        <f>IF(Investments_Import!C1535="","",Investments_Import!C1535)</f>
        <v/>
      </c>
      <c r="J1535" s="108" t="str">
        <f>IF(Investments_Import!D1535="","",Investments_Import!D1535)</f>
        <v/>
      </c>
      <c r="K1535" s="108" t="str">
        <f t="shared" si="474"/>
        <v/>
      </c>
      <c r="L1535" s="47" t="str">
        <f>IF(Investments_Import!E1535="","",Investments_Import!E1535)</f>
        <v/>
      </c>
      <c r="M1535" s="47" t="str">
        <f t="shared" si="464"/>
        <v/>
      </c>
      <c r="N1535" s="31" t="str">
        <f>IF(Investments_Import!F1535="","",Investments_Import!F1535)</f>
        <v/>
      </c>
      <c r="O1535" s="31" t="str">
        <f t="shared" si="465"/>
        <v/>
      </c>
      <c r="P1535" s="3" t="str">
        <f>IF(Investments_Import!G1535="","",Investments_Import!G1535)</f>
        <v/>
      </c>
      <c r="Q1535" s="3" t="str">
        <f>IF(Investments_Import!H1535="","",Investments_Import!H1535)</f>
        <v/>
      </c>
      <c r="R1535" s="37" t="str">
        <f t="shared" si="466"/>
        <v/>
      </c>
      <c r="S1535" s="37" t="str">
        <f t="shared" si="467"/>
        <v/>
      </c>
      <c r="U1535" s="36" t="str">
        <f>IF(Mining_Import!A1535="","",Mining_Import!A1535)</f>
        <v/>
      </c>
      <c r="V1535" s="22" t="str">
        <f t="shared" si="475"/>
        <v/>
      </c>
      <c r="W1535" s="127" t="str">
        <f t="shared" si="476"/>
        <v/>
      </c>
      <c r="X1535" s="127" t="str">
        <f t="shared" si="477"/>
        <v/>
      </c>
      <c r="Y1535" s="127" t="str">
        <f t="shared" si="478"/>
        <v/>
      </c>
      <c r="Z1535" s="36" t="str">
        <f>IF(Mining_Import!B1535="","",Mining_Import!B1535)</f>
        <v/>
      </c>
      <c r="AA1535" s="184" t="str">
        <f>IF(Mining_Import!$C1535="","",Mining_Import!$C1535)</f>
        <v/>
      </c>
      <c r="AB1535" s="122" t="str">
        <f t="shared" si="479"/>
        <v/>
      </c>
      <c r="AC1535" s="122" t="str">
        <f>IF($Y1535&gt;Dashboard!$Q$19,$AB1535,"")</f>
        <v/>
      </c>
      <c r="AD1535" s="43" t="str">
        <f t="shared" si="480"/>
        <v/>
      </c>
      <c r="AE1535" s="36" t="str">
        <f>IF(Mining_Import!D1535="","",Mining_Import!D1535)</f>
        <v/>
      </c>
      <c r="AF1535" s="36" t="str">
        <f>IF(Mining_Import!E1535="","",Mining_Import!E1535)</f>
        <v/>
      </c>
      <c r="AG1535" s="36" t="str">
        <f>IF(Mining_Import!F1535="","",Mining_Import!F1535)</f>
        <v/>
      </c>
      <c r="AH1535" s="36" t="str">
        <f>IF(Mining_Import!G1535="","",Mining_Import!G1535)</f>
        <v/>
      </c>
      <c r="AI1535" s="36" t="str">
        <f>IF(Mining_Import!H1535="","",Mining_Import!H1535)</f>
        <v/>
      </c>
      <c r="AJ1535" s="36" t="str">
        <f>IF(Mining_Import!I1535="","",Mining_Import!I1535)</f>
        <v/>
      </c>
      <c r="BY1535" s="120" t="str">
        <f t="shared" si="468"/>
        <v/>
      </c>
      <c r="BZ1535" s="184" t="str">
        <f t="shared" si="481"/>
        <v/>
      </c>
      <c r="CA1535" s="37" t="str">
        <f>IFERROR(VLOOKUP($BY1535,Account_Value!$C$2:$F$2500,4,0),"")</f>
        <v/>
      </c>
      <c r="CB1535" s="43" t="str">
        <f t="shared" si="469"/>
        <v/>
      </c>
      <c r="CC1535" s="122" t="str">
        <f>IF($BZ1535="","",SUM($BZ$2:$BZ1535))</f>
        <v/>
      </c>
      <c r="CD1535" s="43" t="str">
        <f>IF($BZ1535="","",$BU$19*(SUM($BZ$2:$BZ1535)))</f>
        <v/>
      </c>
    </row>
    <row r="1536" spans="1:82">
      <c r="A1536" s="4" t="str">
        <f t="shared" si="470"/>
        <v/>
      </c>
      <c r="B1536" s="21" t="str">
        <f>IF(Investments_Import!A1536="","",Investments_Import!A1536)</f>
        <v/>
      </c>
      <c r="C1536" s="22" t="str">
        <f t="shared" si="463"/>
        <v/>
      </c>
      <c r="D1536" s="51" t="str">
        <f t="shared" si="471"/>
        <v/>
      </c>
      <c r="E1536" s="3" t="str">
        <f>IF(Investments_Import!B1536="","",Investments_Import!B1536)</f>
        <v/>
      </c>
      <c r="F1536" s="54" t="str">
        <f t="shared" si="472"/>
        <v xml:space="preserve"> </v>
      </c>
      <c r="G1536" s="54" t="str">
        <f>IF($B1536="","",COUNTIF($F$2:$F1536,$F1536))</f>
        <v/>
      </c>
      <c r="H1536" s="53" t="str">
        <f t="shared" si="473"/>
        <v xml:space="preserve">  </v>
      </c>
      <c r="I1536" s="3" t="str">
        <f>IF(Investments_Import!C1536="","",Investments_Import!C1536)</f>
        <v/>
      </c>
      <c r="J1536" s="108" t="str">
        <f>IF(Investments_Import!D1536="","",Investments_Import!D1536)</f>
        <v/>
      </c>
      <c r="K1536" s="108" t="str">
        <f t="shared" si="474"/>
        <v/>
      </c>
      <c r="L1536" s="47" t="str">
        <f>IF(Investments_Import!E1536="","",Investments_Import!E1536)</f>
        <v/>
      </c>
      <c r="M1536" s="47" t="str">
        <f t="shared" si="464"/>
        <v/>
      </c>
      <c r="N1536" s="31" t="str">
        <f>IF(Investments_Import!F1536="","",Investments_Import!F1536)</f>
        <v/>
      </c>
      <c r="O1536" s="31" t="str">
        <f t="shared" si="465"/>
        <v/>
      </c>
      <c r="P1536" s="3" t="str">
        <f>IF(Investments_Import!G1536="","",Investments_Import!G1536)</f>
        <v/>
      </c>
      <c r="Q1536" s="3" t="str">
        <f>IF(Investments_Import!H1536="","",Investments_Import!H1536)</f>
        <v/>
      </c>
      <c r="R1536" s="37" t="str">
        <f t="shared" si="466"/>
        <v/>
      </c>
      <c r="S1536" s="37" t="str">
        <f t="shared" si="467"/>
        <v/>
      </c>
      <c r="U1536" s="36" t="str">
        <f>IF(Mining_Import!A1536="","",Mining_Import!A1536)</f>
        <v/>
      </c>
      <c r="V1536" s="22" t="str">
        <f t="shared" si="475"/>
        <v/>
      </c>
      <c r="W1536" s="127" t="str">
        <f t="shared" si="476"/>
        <v/>
      </c>
      <c r="X1536" s="127" t="str">
        <f t="shared" si="477"/>
        <v/>
      </c>
      <c r="Y1536" s="127" t="str">
        <f t="shared" si="478"/>
        <v/>
      </c>
      <c r="Z1536" s="36" t="str">
        <f>IF(Mining_Import!B1536="","",Mining_Import!B1536)</f>
        <v/>
      </c>
      <c r="AA1536" s="184" t="str">
        <f>IF(Mining_Import!$C1536="","",Mining_Import!$C1536)</f>
        <v/>
      </c>
      <c r="AB1536" s="122" t="str">
        <f t="shared" si="479"/>
        <v/>
      </c>
      <c r="AC1536" s="122" t="str">
        <f>IF($Y1536&gt;Dashboard!$Q$19,$AB1536,"")</f>
        <v/>
      </c>
      <c r="AD1536" s="43" t="str">
        <f t="shared" si="480"/>
        <v/>
      </c>
      <c r="AE1536" s="36" t="str">
        <f>IF(Mining_Import!D1536="","",Mining_Import!D1536)</f>
        <v/>
      </c>
      <c r="AF1536" s="36" t="str">
        <f>IF(Mining_Import!E1536="","",Mining_Import!E1536)</f>
        <v/>
      </c>
      <c r="AG1536" s="36" t="str">
        <f>IF(Mining_Import!F1536="","",Mining_Import!F1536)</f>
        <v/>
      </c>
      <c r="AH1536" s="36" t="str">
        <f>IF(Mining_Import!G1536="","",Mining_Import!G1536)</f>
        <v/>
      </c>
      <c r="AI1536" s="36" t="str">
        <f>IF(Mining_Import!H1536="","",Mining_Import!H1536)</f>
        <v/>
      </c>
      <c r="AJ1536" s="36" t="str">
        <f>IF(Mining_Import!I1536="","",Mining_Import!I1536)</f>
        <v/>
      </c>
      <c r="BY1536" s="120" t="str">
        <f t="shared" si="468"/>
        <v/>
      </c>
      <c r="BZ1536" s="184" t="str">
        <f t="shared" si="481"/>
        <v/>
      </c>
      <c r="CA1536" s="37" t="str">
        <f>IFERROR(VLOOKUP($BY1536,Account_Value!$C$2:$F$2500,4,0),"")</f>
        <v/>
      </c>
      <c r="CB1536" s="43" t="str">
        <f t="shared" si="469"/>
        <v/>
      </c>
      <c r="CC1536" s="122" t="str">
        <f>IF($BZ1536="","",SUM($BZ$2:$BZ1536))</f>
        <v/>
      </c>
      <c r="CD1536" s="43" t="str">
        <f>IF($BZ1536="","",$BU$19*(SUM($BZ$2:$BZ1536)))</f>
        <v/>
      </c>
    </row>
    <row r="1537" spans="1:82">
      <c r="A1537" s="4" t="str">
        <f t="shared" si="470"/>
        <v/>
      </c>
      <c r="B1537" s="21" t="str">
        <f>IF(Investments_Import!A1537="","",Investments_Import!A1537)</f>
        <v/>
      </c>
      <c r="C1537" s="22" t="str">
        <f t="shared" si="463"/>
        <v/>
      </c>
      <c r="D1537" s="51" t="str">
        <f t="shared" si="471"/>
        <v/>
      </c>
      <c r="E1537" s="3" t="str">
        <f>IF(Investments_Import!B1537="","",Investments_Import!B1537)</f>
        <v/>
      </c>
      <c r="F1537" s="54" t="str">
        <f t="shared" si="472"/>
        <v xml:space="preserve"> </v>
      </c>
      <c r="G1537" s="54" t="str">
        <f>IF($B1537="","",COUNTIF($F$2:$F1537,$F1537))</f>
        <v/>
      </c>
      <c r="H1537" s="53" t="str">
        <f t="shared" si="473"/>
        <v xml:space="preserve">  </v>
      </c>
      <c r="I1537" s="3" t="str">
        <f>IF(Investments_Import!C1537="","",Investments_Import!C1537)</f>
        <v/>
      </c>
      <c r="J1537" s="108" t="str">
        <f>IF(Investments_Import!D1537="","",Investments_Import!D1537)</f>
        <v/>
      </c>
      <c r="K1537" s="108" t="str">
        <f t="shared" si="474"/>
        <v/>
      </c>
      <c r="L1537" s="47" t="str">
        <f>IF(Investments_Import!E1537="","",Investments_Import!E1537)</f>
        <v/>
      </c>
      <c r="M1537" s="47" t="str">
        <f t="shared" si="464"/>
        <v/>
      </c>
      <c r="N1537" s="31" t="str">
        <f>IF(Investments_Import!F1537="","",Investments_Import!F1537)</f>
        <v/>
      </c>
      <c r="O1537" s="31" t="str">
        <f t="shared" si="465"/>
        <v/>
      </c>
      <c r="P1537" s="3" t="str">
        <f>IF(Investments_Import!G1537="","",Investments_Import!G1537)</f>
        <v/>
      </c>
      <c r="Q1537" s="3" t="str">
        <f>IF(Investments_Import!H1537="","",Investments_Import!H1537)</f>
        <v/>
      </c>
      <c r="R1537" s="37" t="str">
        <f t="shared" si="466"/>
        <v/>
      </c>
      <c r="S1537" s="37" t="str">
        <f t="shared" si="467"/>
        <v/>
      </c>
      <c r="U1537" s="36" t="str">
        <f>IF(Mining_Import!A1537="","",Mining_Import!A1537)</f>
        <v/>
      </c>
      <c r="V1537" s="22" t="str">
        <f t="shared" si="475"/>
        <v/>
      </c>
      <c r="W1537" s="127" t="str">
        <f t="shared" si="476"/>
        <v/>
      </c>
      <c r="X1537" s="127" t="str">
        <f t="shared" si="477"/>
        <v/>
      </c>
      <c r="Y1537" s="127" t="str">
        <f t="shared" si="478"/>
        <v/>
      </c>
      <c r="Z1537" s="36" t="str">
        <f>IF(Mining_Import!B1537="","",Mining_Import!B1537)</f>
        <v/>
      </c>
      <c r="AA1537" s="184" t="str">
        <f>IF(Mining_Import!$C1537="","",Mining_Import!$C1537)</f>
        <v/>
      </c>
      <c r="AB1537" s="122" t="str">
        <f t="shared" si="479"/>
        <v/>
      </c>
      <c r="AC1537" s="122" t="str">
        <f>IF($Y1537&gt;Dashboard!$Q$19,$AB1537,"")</f>
        <v/>
      </c>
      <c r="AD1537" s="43" t="str">
        <f t="shared" si="480"/>
        <v/>
      </c>
      <c r="AE1537" s="36" t="str">
        <f>IF(Mining_Import!D1537="","",Mining_Import!D1537)</f>
        <v/>
      </c>
      <c r="AF1537" s="36" t="str">
        <f>IF(Mining_Import!E1537="","",Mining_Import!E1537)</f>
        <v/>
      </c>
      <c r="AG1537" s="36" t="str">
        <f>IF(Mining_Import!F1537="","",Mining_Import!F1537)</f>
        <v/>
      </c>
      <c r="AH1537" s="36" t="str">
        <f>IF(Mining_Import!G1537="","",Mining_Import!G1537)</f>
        <v/>
      </c>
      <c r="AI1537" s="36" t="str">
        <f>IF(Mining_Import!H1537="","",Mining_Import!H1537)</f>
        <v/>
      </c>
      <c r="AJ1537" s="36" t="str">
        <f>IF(Mining_Import!I1537="","",Mining_Import!I1537)</f>
        <v/>
      </c>
      <c r="BY1537" s="120" t="str">
        <f t="shared" si="468"/>
        <v/>
      </c>
      <c r="BZ1537" s="184" t="str">
        <f t="shared" si="481"/>
        <v/>
      </c>
      <c r="CA1537" s="37" t="str">
        <f>IFERROR(VLOOKUP($BY1537,Account_Value!$C$2:$F$2500,4,0),"")</f>
        <v/>
      </c>
      <c r="CB1537" s="43" t="str">
        <f t="shared" si="469"/>
        <v/>
      </c>
      <c r="CC1537" s="122" t="str">
        <f>IF($BZ1537="","",SUM($BZ$2:$BZ1537))</f>
        <v/>
      </c>
      <c r="CD1537" s="43" t="str">
        <f>IF($BZ1537="","",$BU$19*(SUM($BZ$2:$BZ1537)))</f>
        <v/>
      </c>
    </row>
    <row r="1538" spans="1:82">
      <c r="A1538" s="4" t="str">
        <f t="shared" si="470"/>
        <v/>
      </c>
      <c r="B1538" s="21" t="str">
        <f>IF(Investments_Import!A1538="","",Investments_Import!A1538)</f>
        <v/>
      </c>
      <c r="C1538" s="22" t="str">
        <f t="shared" ref="C1538:C1601" si="482">IF(B1538="","",B1538*1)</f>
        <v/>
      </c>
      <c r="D1538" s="51" t="str">
        <f t="shared" si="471"/>
        <v/>
      </c>
      <c r="E1538" s="3" t="str">
        <f>IF(Investments_Import!B1538="","",Investments_Import!B1538)</f>
        <v/>
      </c>
      <c r="F1538" s="54" t="str">
        <f t="shared" si="472"/>
        <v xml:space="preserve"> </v>
      </c>
      <c r="G1538" s="54" t="str">
        <f>IF($B1538="","",COUNTIF($F$2:$F1538,$F1538))</f>
        <v/>
      </c>
      <c r="H1538" s="53" t="str">
        <f t="shared" si="473"/>
        <v xml:space="preserve">  </v>
      </c>
      <c r="I1538" s="3" t="str">
        <f>IF(Investments_Import!C1538="","",Investments_Import!C1538)</f>
        <v/>
      </c>
      <c r="J1538" s="108" t="str">
        <f>IF(Investments_Import!D1538="","",Investments_Import!D1538)</f>
        <v/>
      </c>
      <c r="K1538" s="108" t="str">
        <f t="shared" si="474"/>
        <v/>
      </c>
      <c r="L1538" s="47" t="str">
        <f>IF(Investments_Import!E1538="","",Investments_Import!E1538)</f>
        <v/>
      </c>
      <c r="M1538" s="47" t="str">
        <f t="shared" ref="M1538:M1601" si="483">IF($L1538="","",$L1538*1)</f>
        <v/>
      </c>
      <c r="N1538" s="31" t="str">
        <f>IF(Investments_Import!F1538="","",Investments_Import!F1538)</f>
        <v/>
      </c>
      <c r="O1538" s="31" t="str">
        <f t="shared" ref="O1538:O1601" si="484">IF($N1538="","",$N1538*1)</f>
        <v/>
      </c>
      <c r="P1538" s="3" t="str">
        <f>IF(Investments_Import!G1538="","",Investments_Import!G1538)</f>
        <v/>
      </c>
      <c r="Q1538" s="3" t="str">
        <f>IF(Investments_Import!H1538="","",Investments_Import!H1538)</f>
        <v/>
      </c>
      <c r="R1538" s="37" t="str">
        <f t="shared" ref="R1538:R1601" si="485">IF($Q1538="","",IF($Q1538="USD",$P1538,$P1538*$J1538))</f>
        <v/>
      </c>
      <c r="S1538" s="37" t="str">
        <f t="shared" ref="S1538:S1601" si="486">IF($R1538="","",$R1538*1)</f>
        <v/>
      </c>
      <c r="U1538" s="36" t="str">
        <f>IF(Mining_Import!A1538="","",Mining_Import!A1538)</f>
        <v/>
      </c>
      <c r="V1538" s="22" t="str">
        <f t="shared" si="475"/>
        <v/>
      </c>
      <c r="W1538" s="127" t="str">
        <f t="shared" si="476"/>
        <v/>
      </c>
      <c r="X1538" s="127" t="str">
        <f t="shared" si="477"/>
        <v/>
      </c>
      <c r="Y1538" s="127" t="str">
        <f t="shared" si="478"/>
        <v/>
      </c>
      <c r="Z1538" s="36" t="str">
        <f>IF(Mining_Import!B1538="","",Mining_Import!B1538)</f>
        <v/>
      </c>
      <c r="AA1538" s="184" t="str">
        <f>IF(Mining_Import!$C1538="","",Mining_Import!$C1538)</f>
        <v/>
      </c>
      <c r="AB1538" s="122" t="str">
        <f t="shared" si="479"/>
        <v/>
      </c>
      <c r="AC1538" s="122" t="str">
        <f>IF($Y1538&gt;Dashboard!$Q$19,$AB1538,"")</f>
        <v/>
      </c>
      <c r="AD1538" s="43" t="str">
        <f t="shared" si="480"/>
        <v/>
      </c>
      <c r="AE1538" s="36" t="str">
        <f>IF(Mining_Import!D1538="","",Mining_Import!D1538)</f>
        <v/>
      </c>
      <c r="AF1538" s="36" t="str">
        <f>IF(Mining_Import!E1538="","",Mining_Import!E1538)</f>
        <v/>
      </c>
      <c r="AG1538" s="36" t="str">
        <f>IF(Mining_Import!F1538="","",Mining_Import!F1538)</f>
        <v/>
      </c>
      <c r="AH1538" s="36" t="str">
        <f>IF(Mining_Import!G1538="","",Mining_Import!G1538)</f>
        <v/>
      </c>
      <c r="AI1538" s="36" t="str">
        <f>IF(Mining_Import!H1538="","",Mining_Import!H1538)</f>
        <v/>
      </c>
      <c r="AJ1538" s="36" t="str">
        <f>IF(Mining_Import!I1538="","",Mining_Import!I1538)</f>
        <v/>
      </c>
      <c r="BY1538" s="120" t="str">
        <f t="shared" ref="BY1538:BY1601" si="487">Y1538</f>
        <v/>
      </c>
      <c r="BZ1538" s="184" t="str">
        <f t="shared" si="481"/>
        <v/>
      </c>
      <c r="CA1538" s="37" t="str">
        <f>IFERROR(VLOOKUP($BY1538,Account_Value!$C$2:$F$2500,4,0),"")</f>
        <v/>
      </c>
      <c r="CB1538" s="43" t="str">
        <f t="shared" ref="CB1538:CB1601" si="488">IF(BZ1538="","",BZ1538*CA1538)</f>
        <v/>
      </c>
      <c r="CC1538" s="122" t="str">
        <f>IF($BZ1538="","",SUM($BZ$2:$BZ1538))</f>
        <v/>
      </c>
      <c r="CD1538" s="43" t="str">
        <f>IF($BZ1538="","",$BU$19*(SUM($BZ$2:$BZ1538)))</f>
        <v/>
      </c>
    </row>
    <row r="1539" spans="1:82">
      <c r="A1539" s="4" t="str">
        <f t="shared" ref="A1539:A1602" si="489">IF($B1539="","",$A1538+1)</f>
        <v/>
      </c>
      <c r="B1539" s="21" t="str">
        <f>IF(Investments_Import!A1539="","",Investments_Import!A1539)</f>
        <v/>
      </c>
      <c r="C1539" s="22" t="str">
        <f t="shared" si="482"/>
        <v/>
      </c>
      <c r="D1539" s="51" t="str">
        <f t="shared" ref="D1539:D1602" si="490">$C1539</f>
        <v/>
      </c>
      <c r="E1539" s="3" t="str">
        <f>IF(Investments_Import!B1539="","",Investments_Import!B1539)</f>
        <v/>
      </c>
      <c r="F1539" s="54" t="str">
        <f t="shared" ref="F1539:F1602" si="491">CONCATENATE(TEXT($D1539,"dd-mmm-yyyy")," ",$E1539)</f>
        <v xml:space="preserve"> </v>
      </c>
      <c r="G1539" s="54" t="str">
        <f>IF($B1539="","",COUNTIF($F$2:$F1539,$F1539))</f>
        <v/>
      </c>
      <c r="H1539" s="53" t="str">
        <f t="shared" ref="H1539:H1602" si="492">CONCATENATE(TEXT($D1539,"dd-mmm-yyyy")," ",$E1539," ",$G1539)</f>
        <v xml:space="preserve">  </v>
      </c>
      <c r="I1539" s="3" t="str">
        <f>IF(Investments_Import!C1539="","",Investments_Import!C1539)</f>
        <v/>
      </c>
      <c r="J1539" s="108" t="str">
        <f>IF(Investments_Import!D1539="","",Investments_Import!D1539)</f>
        <v/>
      </c>
      <c r="K1539" s="108" t="str">
        <f t="shared" ref="K1539:K1602" si="493">IF($B1539="","",$J1539*1)</f>
        <v/>
      </c>
      <c r="L1539" s="47" t="str">
        <f>IF(Investments_Import!E1539="","",Investments_Import!E1539)</f>
        <v/>
      </c>
      <c r="M1539" s="47" t="str">
        <f t="shared" si="483"/>
        <v/>
      </c>
      <c r="N1539" s="31" t="str">
        <f>IF(Investments_Import!F1539="","",Investments_Import!F1539)</f>
        <v/>
      </c>
      <c r="O1539" s="31" t="str">
        <f t="shared" si="484"/>
        <v/>
      </c>
      <c r="P1539" s="3" t="str">
        <f>IF(Investments_Import!G1539="","",Investments_Import!G1539)</f>
        <v/>
      </c>
      <c r="Q1539" s="3" t="str">
        <f>IF(Investments_Import!H1539="","",Investments_Import!H1539)</f>
        <v/>
      </c>
      <c r="R1539" s="37" t="str">
        <f t="shared" si="485"/>
        <v/>
      </c>
      <c r="S1539" s="37" t="str">
        <f t="shared" si="486"/>
        <v/>
      </c>
      <c r="U1539" s="36" t="str">
        <f>IF(Mining_Import!A1539="","",Mining_Import!A1539)</f>
        <v/>
      </c>
      <c r="V1539" s="22" t="str">
        <f t="shared" ref="V1539:V1602" si="494">IF(U1539="","",U1539*1)</f>
        <v/>
      </c>
      <c r="W1539" s="127" t="str">
        <f t="shared" ref="W1539:W1602" si="495">V1539</f>
        <v/>
      </c>
      <c r="X1539" s="127" t="str">
        <f t="shared" ref="X1539:X1602" si="496">IFERROR(INT($W1539),"")</f>
        <v/>
      </c>
      <c r="Y1539" s="127" t="str">
        <f t="shared" ref="Y1539:Y1602" si="497">$X1539</f>
        <v/>
      </c>
      <c r="Z1539" s="36" t="str">
        <f>IF(Mining_Import!B1539="","",Mining_Import!B1539)</f>
        <v/>
      </c>
      <c r="AA1539" s="184" t="str">
        <f>IF(Mining_Import!$C1539="","",Mining_Import!$C1539)</f>
        <v/>
      </c>
      <c r="AB1539" s="122" t="str">
        <f t="shared" ref="AB1539:AB1602" si="498">IFERROR($AA1539*1,"")</f>
        <v/>
      </c>
      <c r="AC1539" s="122" t="str">
        <f>IF($Y1539&gt;Dashboard!$Q$19,$AB1539,"")</f>
        <v/>
      </c>
      <c r="AD1539" s="43" t="str">
        <f t="shared" ref="AD1539:AD1602" si="499">IFERROR($AB1539*$BU$19,"")</f>
        <v/>
      </c>
      <c r="AE1539" s="36" t="str">
        <f>IF(Mining_Import!D1539="","",Mining_Import!D1539)</f>
        <v/>
      </c>
      <c r="AF1539" s="36" t="str">
        <f>IF(Mining_Import!E1539="","",Mining_Import!E1539)</f>
        <v/>
      </c>
      <c r="AG1539" s="36" t="str">
        <f>IF(Mining_Import!F1539="","",Mining_Import!F1539)</f>
        <v/>
      </c>
      <c r="AH1539" s="36" t="str">
        <f>IF(Mining_Import!G1539="","",Mining_Import!G1539)</f>
        <v/>
      </c>
      <c r="AI1539" s="36" t="str">
        <f>IF(Mining_Import!H1539="","",Mining_Import!H1539)</f>
        <v/>
      </c>
      <c r="AJ1539" s="36" t="str">
        <f>IF(Mining_Import!I1539="","",Mining_Import!I1539)</f>
        <v/>
      </c>
      <c r="BY1539" s="120" t="str">
        <f t="shared" si="487"/>
        <v/>
      </c>
      <c r="BZ1539" s="184" t="str">
        <f t="shared" ref="BZ1539:BZ1602" si="500">AB1539</f>
        <v/>
      </c>
      <c r="CA1539" s="37" t="str">
        <f>IFERROR(VLOOKUP($BY1539,Account_Value!$C$2:$F$2500,4,0),"")</f>
        <v/>
      </c>
      <c r="CB1539" s="43" t="str">
        <f t="shared" si="488"/>
        <v/>
      </c>
      <c r="CC1539" s="122" t="str">
        <f>IF($BZ1539="","",SUM($BZ$2:$BZ1539))</f>
        <v/>
      </c>
      <c r="CD1539" s="43" t="str">
        <f>IF($BZ1539="","",$BU$19*(SUM($BZ$2:$BZ1539)))</f>
        <v/>
      </c>
    </row>
    <row r="1540" spans="1:82">
      <c r="A1540" s="4" t="str">
        <f t="shared" si="489"/>
        <v/>
      </c>
      <c r="B1540" s="21" t="str">
        <f>IF(Investments_Import!A1540="","",Investments_Import!A1540)</f>
        <v/>
      </c>
      <c r="C1540" s="22" t="str">
        <f t="shared" si="482"/>
        <v/>
      </c>
      <c r="D1540" s="51" t="str">
        <f t="shared" si="490"/>
        <v/>
      </c>
      <c r="E1540" s="3" t="str">
        <f>IF(Investments_Import!B1540="","",Investments_Import!B1540)</f>
        <v/>
      </c>
      <c r="F1540" s="54" t="str">
        <f t="shared" si="491"/>
        <v xml:space="preserve"> </v>
      </c>
      <c r="G1540" s="54" t="str">
        <f>IF($B1540="","",COUNTIF($F$2:$F1540,$F1540))</f>
        <v/>
      </c>
      <c r="H1540" s="53" t="str">
        <f t="shared" si="492"/>
        <v xml:space="preserve">  </v>
      </c>
      <c r="I1540" s="3" t="str">
        <f>IF(Investments_Import!C1540="","",Investments_Import!C1540)</f>
        <v/>
      </c>
      <c r="J1540" s="108" t="str">
        <f>IF(Investments_Import!D1540="","",Investments_Import!D1540)</f>
        <v/>
      </c>
      <c r="K1540" s="108" t="str">
        <f t="shared" si="493"/>
        <v/>
      </c>
      <c r="L1540" s="47" t="str">
        <f>IF(Investments_Import!E1540="","",Investments_Import!E1540)</f>
        <v/>
      </c>
      <c r="M1540" s="47" t="str">
        <f t="shared" si="483"/>
        <v/>
      </c>
      <c r="N1540" s="31" t="str">
        <f>IF(Investments_Import!F1540="","",Investments_Import!F1540)</f>
        <v/>
      </c>
      <c r="O1540" s="31" t="str">
        <f t="shared" si="484"/>
        <v/>
      </c>
      <c r="P1540" s="3" t="str">
        <f>IF(Investments_Import!G1540="","",Investments_Import!G1540)</f>
        <v/>
      </c>
      <c r="Q1540" s="3" t="str">
        <f>IF(Investments_Import!H1540="","",Investments_Import!H1540)</f>
        <v/>
      </c>
      <c r="R1540" s="37" t="str">
        <f t="shared" si="485"/>
        <v/>
      </c>
      <c r="S1540" s="37" t="str">
        <f t="shared" si="486"/>
        <v/>
      </c>
      <c r="U1540" s="36" t="str">
        <f>IF(Mining_Import!A1540="","",Mining_Import!A1540)</f>
        <v/>
      </c>
      <c r="V1540" s="22" t="str">
        <f t="shared" si="494"/>
        <v/>
      </c>
      <c r="W1540" s="127" t="str">
        <f t="shared" si="495"/>
        <v/>
      </c>
      <c r="X1540" s="127" t="str">
        <f t="shared" si="496"/>
        <v/>
      </c>
      <c r="Y1540" s="127" t="str">
        <f t="shared" si="497"/>
        <v/>
      </c>
      <c r="Z1540" s="36" t="str">
        <f>IF(Mining_Import!B1540="","",Mining_Import!B1540)</f>
        <v/>
      </c>
      <c r="AA1540" s="184" t="str">
        <f>IF(Mining_Import!$C1540="","",Mining_Import!$C1540)</f>
        <v/>
      </c>
      <c r="AB1540" s="122" t="str">
        <f t="shared" si="498"/>
        <v/>
      </c>
      <c r="AC1540" s="122" t="str">
        <f>IF($Y1540&gt;Dashboard!$Q$19,$AB1540,"")</f>
        <v/>
      </c>
      <c r="AD1540" s="43" t="str">
        <f t="shared" si="499"/>
        <v/>
      </c>
      <c r="AE1540" s="36" t="str">
        <f>IF(Mining_Import!D1540="","",Mining_Import!D1540)</f>
        <v/>
      </c>
      <c r="AF1540" s="36" t="str">
        <f>IF(Mining_Import!E1540="","",Mining_Import!E1540)</f>
        <v/>
      </c>
      <c r="AG1540" s="36" t="str">
        <f>IF(Mining_Import!F1540="","",Mining_Import!F1540)</f>
        <v/>
      </c>
      <c r="AH1540" s="36" t="str">
        <f>IF(Mining_Import!G1540="","",Mining_Import!G1540)</f>
        <v/>
      </c>
      <c r="AI1540" s="36" t="str">
        <f>IF(Mining_Import!H1540="","",Mining_Import!H1540)</f>
        <v/>
      </c>
      <c r="AJ1540" s="36" t="str">
        <f>IF(Mining_Import!I1540="","",Mining_Import!I1540)</f>
        <v/>
      </c>
      <c r="BY1540" s="120" t="str">
        <f t="shared" si="487"/>
        <v/>
      </c>
      <c r="BZ1540" s="184" t="str">
        <f t="shared" si="500"/>
        <v/>
      </c>
      <c r="CA1540" s="37" t="str">
        <f>IFERROR(VLOOKUP($BY1540,Account_Value!$C$2:$F$2500,4,0),"")</f>
        <v/>
      </c>
      <c r="CB1540" s="43" t="str">
        <f t="shared" si="488"/>
        <v/>
      </c>
      <c r="CC1540" s="122" t="str">
        <f>IF($BZ1540="","",SUM($BZ$2:$BZ1540))</f>
        <v/>
      </c>
      <c r="CD1540" s="43" t="str">
        <f>IF($BZ1540="","",$BU$19*(SUM($BZ$2:$BZ1540)))</f>
        <v/>
      </c>
    </row>
    <row r="1541" spans="1:82">
      <c r="A1541" s="4" t="str">
        <f t="shared" si="489"/>
        <v/>
      </c>
      <c r="B1541" s="21" t="str">
        <f>IF(Investments_Import!A1541="","",Investments_Import!A1541)</f>
        <v/>
      </c>
      <c r="C1541" s="22" t="str">
        <f t="shared" si="482"/>
        <v/>
      </c>
      <c r="D1541" s="51" t="str">
        <f t="shared" si="490"/>
        <v/>
      </c>
      <c r="E1541" s="3" t="str">
        <f>IF(Investments_Import!B1541="","",Investments_Import!B1541)</f>
        <v/>
      </c>
      <c r="F1541" s="54" t="str">
        <f t="shared" si="491"/>
        <v xml:space="preserve"> </v>
      </c>
      <c r="G1541" s="54" t="str">
        <f>IF($B1541="","",COUNTIF($F$2:$F1541,$F1541))</f>
        <v/>
      </c>
      <c r="H1541" s="53" t="str">
        <f t="shared" si="492"/>
        <v xml:space="preserve">  </v>
      </c>
      <c r="I1541" s="3" t="str">
        <f>IF(Investments_Import!C1541="","",Investments_Import!C1541)</f>
        <v/>
      </c>
      <c r="J1541" s="108" t="str">
        <f>IF(Investments_Import!D1541="","",Investments_Import!D1541)</f>
        <v/>
      </c>
      <c r="K1541" s="108" t="str">
        <f t="shared" si="493"/>
        <v/>
      </c>
      <c r="L1541" s="47" t="str">
        <f>IF(Investments_Import!E1541="","",Investments_Import!E1541)</f>
        <v/>
      </c>
      <c r="M1541" s="47" t="str">
        <f t="shared" si="483"/>
        <v/>
      </c>
      <c r="N1541" s="31" t="str">
        <f>IF(Investments_Import!F1541="","",Investments_Import!F1541)</f>
        <v/>
      </c>
      <c r="O1541" s="31" t="str">
        <f t="shared" si="484"/>
        <v/>
      </c>
      <c r="P1541" s="3" t="str">
        <f>IF(Investments_Import!G1541="","",Investments_Import!G1541)</f>
        <v/>
      </c>
      <c r="Q1541" s="3" t="str">
        <f>IF(Investments_Import!H1541="","",Investments_Import!H1541)</f>
        <v/>
      </c>
      <c r="R1541" s="37" t="str">
        <f t="shared" si="485"/>
        <v/>
      </c>
      <c r="S1541" s="37" t="str">
        <f t="shared" si="486"/>
        <v/>
      </c>
      <c r="U1541" s="36" t="str">
        <f>IF(Mining_Import!A1541="","",Mining_Import!A1541)</f>
        <v/>
      </c>
      <c r="V1541" s="22" t="str">
        <f t="shared" si="494"/>
        <v/>
      </c>
      <c r="W1541" s="127" t="str">
        <f t="shared" si="495"/>
        <v/>
      </c>
      <c r="X1541" s="127" t="str">
        <f t="shared" si="496"/>
        <v/>
      </c>
      <c r="Y1541" s="127" t="str">
        <f t="shared" si="497"/>
        <v/>
      </c>
      <c r="Z1541" s="36" t="str">
        <f>IF(Mining_Import!B1541="","",Mining_Import!B1541)</f>
        <v/>
      </c>
      <c r="AA1541" s="184" t="str">
        <f>IF(Mining_Import!$C1541="","",Mining_Import!$C1541)</f>
        <v/>
      </c>
      <c r="AB1541" s="122" t="str">
        <f t="shared" si="498"/>
        <v/>
      </c>
      <c r="AC1541" s="122" t="str">
        <f>IF($Y1541&gt;Dashboard!$Q$19,$AB1541,"")</f>
        <v/>
      </c>
      <c r="AD1541" s="43" t="str">
        <f t="shared" si="499"/>
        <v/>
      </c>
      <c r="AE1541" s="36" t="str">
        <f>IF(Mining_Import!D1541="","",Mining_Import!D1541)</f>
        <v/>
      </c>
      <c r="AF1541" s="36" t="str">
        <f>IF(Mining_Import!E1541="","",Mining_Import!E1541)</f>
        <v/>
      </c>
      <c r="AG1541" s="36" t="str">
        <f>IF(Mining_Import!F1541="","",Mining_Import!F1541)</f>
        <v/>
      </c>
      <c r="AH1541" s="36" t="str">
        <f>IF(Mining_Import!G1541="","",Mining_Import!G1541)</f>
        <v/>
      </c>
      <c r="AI1541" s="36" t="str">
        <f>IF(Mining_Import!H1541="","",Mining_Import!H1541)</f>
        <v/>
      </c>
      <c r="AJ1541" s="36" t="str">
        <f>IF(Mining_Import!I1541="","",Mining_Import!I1541)</f>
        <v/>
      </c>
      <c r="BY1541" s="120" t="str">
        <f t="shared" si="487"/>
        <v/>
      </c>
      <c r="BZ1541" s="184" t="str">
        <f t="shared" si="500"/>
        <v/>
      </c>
      <c r="CA1541" s="37" t="str">
        <f>IFERROR(VLOOKUP($BY1541,Account_Value!$C$2:$F$2500,4,0),"")</f>
        <v/>
      </c>
      <c r="CB1541" s="43" t="str">
        <f t="shared" si="488"/>
        <v/>
      </c>
      <c r="CC1541" s="122" t="str">
        <f>IF($BZ1541="","",SUM($BZ$2:$BZ1541))</f>
        <v/>
      </c>
      <c r="CD1541" s="43" t="str">
        <f>IF($BZ1541="","",$BU$19*(SUM($BZ$2:$BZ1541)))</f>
        <v/>
      </c>
    </row>
    <row r="1542" spans="1:82">
      <c r="A1542" s="4" t="str">
        <f t="shared" si="489"/>
        <v/>
      </c>
      <c r="B1542" s="21" t="str">
        <f>IF(Investments_Import!A1542="","",Investments_Import!A1542)</f>
        <v/>
      </c>
      <c r="C1542" s="22" t="str">
        <f t="shared" si="482"/>
        <v/>
      </c>
      <c r="D1542" s="51" t="str">
        <f t="shared" si="490"/>
        <v/>
      </c>
      <c r="E1542" s="3" t="str">
        <f>IF(Investments_Import!B1542="","",Investments_Import!B1542)</f>
        <v/>
      </c>
      <c r="F1542" s="54" t="str">
        <f t="shared" si="491"/>
        <v xml:space="preserve"> </v>
      </c>
      <c r="G1542" s="54" t="str">
        <f>IF($B1542="","",COUNTIF($F$2:$F1542,$F1542))</f>
        <v/>
      </c>
      <c r="H1542" s="53" t="str">
        <f t="shared" si="492"/>
        <v xml:space="preserve">  </v>
      </c>
      <c r="I1542" s="3" t="str">
        <f>IF(Investments_Import!C1542="","",Investments_Import!C1542)</f>
        <v/>
      </c>
      <c r="J1542" s="108" t="str">
        <f>IF(Investments_Import!D1542="","",Investments_Import!D1542)</f>
        <v/>
      </c>
      <c r="K1542" s="108" t="str">
        <f t="shared" si="493"/>
        <v/>
      </c>
      <c r="L1542" s="47" t="str">
        <f>IF(Investments_Import!E1542="","",Investments_Import!E1542)</f>
        <v/>
      </c>
      <c r="M1542" s="47" t="str">
        <f t="shared" si="483"/>
        <v/>
      </c>
      <c r="N1542" s="31" t="str">
        <f>IF(Investments_Import!F1542="","",Investments_Import!F1542)</f>
        <v/>
      </c>
      <c r="O1542" s="31" t="str">
        <f t="shared" si="484"/>
        <v/>
      </c>
      <c r="P1542" s="3" t="str">
        <f>IF(Investments_Import!G1542="","",Investments_Import!G1542)</f>
        <v/>
      </c>
      <c r="Q1542" s="3" t="str">
        <f>IF(Investments_Import!H1542="","",Investments_Import!H1542)</f>
        <v/>
      </c>
      <c r="R1542" s="37" t="str">
        <f t="shared" si="485"/>
        <v/>
      </c>
      <c r="S1542" s="37" t="str">
        <f t="shared" si="486"/>
        <v/>
      </c>
      <c r="U1542" s="36" t="str">
        <f>IF(Mining_Import!A1542="","",Mining_Import!A1542)</f>
        <v/>
      </c>
      <c r="V1542" s="22" t="str">
        <f t="shared" si="494"/>
        <v/>
      </c>
      <c r="W1542" s="127" t="str">
        <f t="shared" si="495"/>
        <v/>
      </c>
      <c r="X1542" s="127" t="str">
        <f t="shared" si="496"/>
        <v/>
      </c>
      <c r="Y1542" s="127" t="str">
        <f t="shared" si="497"/>
        <v/>
      </c>
      <c r="Z1542" s="36" t="str">
        <f>IF(Mining_Import!B1542="","",Mining_Import!B1542)</f>
        <v/>
      </c>
      <c r="AA1542" s="184" t="str">
        <f>IF(Mining_Import!$C1542="","",Mining_Import!$C1542)</f>
        <v/>
      </c>
      <c r="AB1542" s="122" t="str">
        <f t="shared" si="498"/>
        <v/>
      </c>
      <c r="AC1542" s="122" t="str">
        <f>IF($Y1542&gt;Dashboard!$Q$19,$AB1542,"")</f>
        <v/>
      </c>
      <c r="AD1542" s="43" t="str">
        <f t="shared" si="499"/>
        <v/>
      </c>
      <c r="AE1542" s="36" t="str">
        <f>IF(Mining_Import!D1542="","",Mining_Import!D1542)</f>
        <v/>
      </c>
      <c r="AF1542" s="36" t="str">
        <f>IF(Mining_Import!E1542="","",Mining_Import!E1542)</f>
        <v/>
      </c>
      <c r="AG1542" s="36" t="str">
        <f>IF(Mining_Import!F1542="","",Mining_Import!F1542)</f>
        <v/>
      </c>
      <c r="AH1542" s="36" t="str">
        <f>IF(Mining_Import!G1542="","",Mining_Import!G1542)</f>
        <v/>
      </c>
      <c r="AI1542" s="36" t="str">
        <f>IF(Mining_Import!H1542="","",Mining_Import!H1542)</f>
        <v/>
      </c>
      <c r="AJ1542" s="36" t="str">
        <f>IF(Mining_Import!I1542="","",Mining_Import!I1542)</f>
        <v/>
      </c>
      <c r="BY1542" s="120" t="str">
        <f t="shared" si="487"/>
        <v/>
      </c>
      <c r="BZ1542" s="184" t="str">
        <f t="shared" si="500"/>
        <v/>
      </c>
      <c r="CA1542" s="37" t="str">
        <f>IFERROR(VLOOKUP($BY1542,Account_Value!$C$2:$F$2500,4,0),"")</f>
        <v/>
      </c>
      <c r="CB1542" s="43" t="str">
        <f t="shared" si="488"/>
        <v/>
      </c>
      <c r="CC1542" s="122" t="str">
        <f>IF($BZ1542="","",SUM($BZ$2:$BZ1542))</f>
        <v/>
      </c>
      <c r="CD1542" s="43" t="str">
        <f>IF($BZ1542="","",$BU$19*(SUM($BZ$2:$BZ1542)))</f>
        <v/>
      </c>
    </row>
    <row r="1543" spans="1:82">
      <c r="A1543" s="4" t="str">
        <f t="shared" si="489"/>
        <v/>
      </c>
      <c r="B1543" s="21" t="str">
        <f>IF(Investments_Import!A1543="","",Investments_Import!A1543)</f>
        <v/>
      </c>
      <c r="C1543" s="22" t="str">
        <f t="shared" si="482"/>
        <v/>
      </c>
      <c r="D1543" s="51" t="str">
        <f t="shared" si="490"/>
        <v/>
      </c>
      <c r="E1543" s="3" t="str">
        <f>IF(Investments_Import!B1543="","",Investments_Import!B1543)</f>
        <v/>
      </c>
      <c r="F1543" s="54" t="str">
        <f t="shared" si="491"/>
        <v xml:space="preserve"> </v>
      </c>
      <c r="G1543" s="54" t="str">
        <f>IF($B1543="","",COUNTIF($F$2:$F1543,$F1543))</f>
        <v/>
      </c>
      <c r="H1543" s="53" t="str">
        <f t="shared" si="492"/>
        <v xml:space="preserve">  </v>
      </c>
      <c r="I1543" s="3" t="str">
        <f>IF(Investments_Import!C1543="","",Investments_Import!C1543)</f>
        <v/>
      </c>
      <c r="J1543" s="108" t="str">
        <f>IF(Investments_Import!D1543="","",Investments_Import!D1543)</f>
        <v/>
      </c>
      <c r="K1543" s="108" t="str">
        <f t="shared" si="493"/>
        <v/>
      </c>
      <c r="L1543" s="47" t="str">
        <f>IF(Investments_Import!E1543="","",Investments_Import!E1543)</f>
        <v/>
      </c>
      <c r="M1543" s="47" t="str">
        <f t="shared" si="483"/>
        <v/>
      </c>
      <c r="N1543" s="31" t="str">
        <f>IF(Investments_Import!F1543="","",Investments_Import!F1543)</f>
        <v/>
      </c>
      <c r="O1543" s="31" t="str">
        <f t="shared" si="484"/>
        <v/>
      </c>
      <c r="P1543" s="3" t="str">
        <f>IF(Investments_Import!G1543="","",Investments_Import!G1543)</f>
        <v/>
      </c>
      <c r="Q1543" s="3" t="str">
        <f>IF(Investments_Import!H1543="","",Investments_Import!H1543)</f>
        <v/>
      </c>
      <c r="R1543" s="37" t="str">
        <f t="shared" si="485"/>
        <v/>
      </c>
      <c r="S1543" s="37" t="str">
        <f t="shared" si="486"/>
        <v/>
      </c>
      <c r="U1543" s="36" t="str">
        <f>IF(Mining_Import!A1543="","",Mining_Import!A1543)</f>
        <v/>
      </c>
      <c r="V1543" s="22" t="str">
        <f t="shared" si="494"/>
        <v/>
      </c>
      <c r="W1543" s="127" t="str">
        <f t="shared" si="495"/>
        <v/>
      </c>
      <c r="X1543" s="127" t="str">
        <f t="shared" si="496"/>
        <v/>
      </c>
      <c r="Y1543" s="127" t="str">
        <f t="shared" si="497"/>
        <v/>
      </c>
      <c r="Z1543" s="36" t="str">
        <f>IF(Mining_Import!B1543="","",Mining_Import!B1543)</f>
        <v/>
      </c>
      <c r="AA1543" s="184" t="str">
        <f>IF(Mining_Import!$C1543="","",Mining_Import!$C1543)</f>
        <v/>
      </c>
      <c r="AB1543" s="122" t="str">
        <f t="shared" si="498"/>
        <v/>
      </c>
      <c r="AC1543" s="122" t="str">
        <f>IF($Y1543&gt;Dashboard!$Q$19,$AB1543,"")</f>
        <v/>
      </c>
      <c r="AD1543" s="43" t="str">
        <f t="shared" si="499"/>
        <v/>
      </c>
      <c r="AE1543" s="36" t="str">
        <f>IF(Mining_Import!D1543="","",Mining_Import!D1543)</f>
        <v/>
      </c>
      <c r="AF1543" s="36" t="str">
        <f>IF(Mining_Import!E1543="","",Mining_Import!E1543)</f>
        <v/>
      </c>
      <c r="AG1543" s="36" t="str">
        <f>IF(Mining_Import!F1543="","",Mining_Import!F1543)</f>
        <v/>
      </c>
      <c r="AH1543" s="36" t="str">
        <f>IF(Mining_Import!G1543="","",Mining_Import!G1543)</f>
        <v/>
      </c>
      <c r="AI1543" s="36" t="str">
        <f>IF(Mining_Import!H1543="","",Mining_Import!H1543)</f>
        <v/>
      </c>
      <c r="AJ1543" s="36" t="str">
        <f>IF(Mining_Import!I1543="","",Mining_Import!I1543)</f>
        <v/>
      </c>
      <c r="BY1543" s="120" t="str">
        <f t="shared" si="487"/>
        <v/>
      </c>
      <c r="BZ1543" s="184" t="str">
        <f t="shared" si="500"/>
        <v/>
      </c>
      <c r="CA1543" s="37" t="str">
        <f>IFERROR(VLOOKUP($BY1543,Account_Value!$C$2:$F$2500,4,0),"")</f>
        <v/>
      </c>
      <c r="CB1543" s="43" t="str">
        <f t="shared" si="488"/>
        <v/>
      </c>
      <c r="CC1543" s="122" t="str">
        <f>IF($BZ1543="","",SUM($BZ$2:$BZ1543))</f>
        <v/>
      </c>
      <c r="CD1543" s="43" t="str">
        <f>IF($BZ1543="","",$BU$19*(SUM($BZ$2:$BZ1543)))</f>
        <v/>
      </c>
    </row>
    <row r="1544" spans="1:82">
      <c r="A1544" s="4" t="str">
        <f t="shared" si="489"/>
        <v/>
      </c>
      <c r="B1544" s="21" t="str">
        <f>IF(Investments_Import!A1544="","",Investments_Import!A1544)</f>
        <v/>
      </c>
      <c r="C1544" s="22" t="str">
        <f t="shared" si="482"/>
        <v/>
      </c>
      <c r="D1544" s="51" t="str">
        <f t="shared" si="490"/>
        <v/>
      </c>
      <c r="E1544" s="3" t="str">
        <f>IF(Investments_Import!B1544="","",Investments_Import!B1544)</f>
        <v/>
      </c>
      <c r="F1544" s="54" t="str">
        <f t="shared" si="491"/>
        <v xml:space="preserve"> </v>
      </c>
      <c r="G1544" s="54" t="str">
        <f>IF($B1544="","",COUNTIF($F$2:$F1544,$F1544))</f>
        <v/>
      </c>
      <c r="H1544" s="53" t="str">
        <f t="shared" si="492"/>
        <v xml:space="preserve">  </v>
      </c>
      <c r="I1544" s="3" t="str">
        <f>IF(Investments_Import!C1544="","",Investments_Import!C1544)</f>
        <v/>
      </c>
      <c r="J1544" s="108" t="str">
        <f>IF(Investments_Import!D1544="","",Investments_Import!D1544)</f>
        <v/>
      </c>
      <c r="K1544" s="108" t="str">
        <f t="shared" si="493"/>
        <v/>
      </c>
      <c r="L1544" s="47" t="str">
        <f>IF(Investments_Import!E1544="","",Investments_Import!E1544)</f>
        <v/>
      </c>
      <c r="M1544" s="47" t="str">
        <f t="shared" si="483"/>
        <v/>
      </c>
      <c r="N1544" s="31" t="str">
        <f>IF(Investments_Import!F1544="","",Investments_Import!F1544)</f>
        <v/>
      </c>
      <c r="O1544" s="31" t="str">
        <f t="shared" si="484"/>
        <v/>
      </c>
      <c r="P1544" s="3" t="str">
        <f>IF(Investments_Import!G1544="","",Investments_Import!G1544)</f>
        <v/>
      </c>
      <c r="Q1544" s="3" t="str">
        <f>IF(Investments_Import!H1544="","",Investments_Import!H1544)</f>
        <v/>
      </c>
      <c r="R1544" s="37" t="str">
        <f t="shared" si="485"/>
        <v/>
      </c>
      <c r="S1544" s="37" t="str">
        <f t="shared" si="486"/>
        <v/>
      </c>
      <c r="U1544" s="36" t="str">
        <f>IF(Mining_Import!A1544="","",Mining_Import!A1544)</f>
        <v/>
      </c>
      <c r="V1544" s="22" t="str">
        <f t="shared" si="494"/>
        <v/>
      </c>
      <c r="W1544" s="127" t="str">
        <f t="shared" si="495"/>
        <v/>
      </c>
      <c r="X1544" s="127" t="str">
        <f t="shared" si="496"/>
        <v/>
      </c>
      <c r="Y1544" s="127" t="str">
        <f t="shared" si="497"/>
        <v/>
      </c>
      <c r="Z1544" s="36" t="str">
        <f>IF(Mining_Import!B1544="","",Mining_Import!B1544)</f>
        <v/>
      </c>
      <c r="AA1544" s="184" t="str">
        <f>IF(Mining_Import!$C1544="","",Mining_Import!$C1544)</f>
        <v/>
      </c>
      <c r="AB1544" s="122" t="str">
        <f t="shared" si="498"/>
        <v/>
      </c>
      <c r="AC1544" s="122" t="str">
        <f>IF($Y1544&gt;Dashboard!$Q$19,$AB1544,"")</f>
        <v/>
      </c>
      <c r="AD1544" s="43" t="str">
        <f t="shared" si="499"/>
        <v/>
      </c>
      <c r="AE1544" s="36" t="str">
        <f>IF(Mining_Import!D1544="","",Mining_Import!D1544)</f>
        <v/>
      </c>
      <c r="AF1544" s="36" t="str">
        <f>IF(Mining_Import!E1544="","",Mining_Import!E1544)</f>
        <v/>
      </c>
      <c r="AG1544" s="36" t="str">
        <f>IF(Mining_Import!F1544="","",Mining_Import!F1544)</f>
        <v/>
      </c>
      <c r="AH1544" s="36" t="str">
        <f>IF(Mining_Import!G1544="","",Mining_Import!G1544)</f>
        <v/>
      </c>
      <c r="AI1544" s="36" t="str">
        <f>IF(Mining_Import!H1544="","",Mining_Import!H1544)</f>
        <v/>
      </c>
      <c r="AJ1544" s="36" t="str">
        <f>IF(Mining_Import!I1544="","",Mining_Import!I1544)</f>
        <v/>
      </c>
      <c r="BY1544" s="120" t="str">
        <f t="shared" si="487"/>
        <v/>
      </c>
      <c r="BZ1544" s="184" t="str">
        <f t="shared" si="500"/>
        <v/>
      </c>
      <c r="CA1544" s="37" t="str">
        <f>IFERROR(VLOOKUP($BY1544,Account_Value!$C$2:$F$2500,4,0),"")</f>
        <v/>
      </c>
      <c r="CB1544" s="43" t="str">
        <f t="shared" si="488"/>
        <v/>
      </c>
      <c r="CC1544" s="122" t="str">
        <f>IF($BZ1544="","",SUM($BZ$2:$BZ1544))</f>
        <v/>
      </c>
      <c r="CD1544" s="43" t="str">
        <f>IF($BZ1544="","",$BU$19*(SUM($BZ$2:$BZ1544)))</f>
        <v/>
      </c>
    </row>
    <row r="1545" spans="1:82">
      <c r="A1545" s="4" t="str">
        <f t="shared" si="489"/>
        <v/>
      </c>
      <c r="B1545" s="21" t="str">
        <f>IF(Investments_Import!A1545="","",Investments_Import!A1545)</f>
        <v/>
      </c>
      <c r="C1545" s="22" t="str">
        <f t="shared" si="482"/>
        <v/>
      </c>
      <c r="D1545" s="51" t="str">
        <f t="shared" si="490"/>
        <v/>
      </c>
      <c r="E1545" s="3" t="str">
        <f>IF(Investments_Import!B1545="","",Investments_Import!B1545)</f>
        <v/>
      </c>
      <c r="F1545" s="54" t="str">
        <f t="shared" si="491"/>
        <v xml:space="preserve"> </v>
      </c>
      <c r="G1545" s="54" t="str">
        <f>IF($B1545="","",COUNTIF($F$2:$F1545,$F1545))</f>
        <v/>
      </c>
      <c r="H1545" s="53" t="str">
        <f t="shared" si="492"/>
        <v xml:space="preserve">  </v>
      </c>
      <c r="I1545" s="3" t="str">
        <f>IF(Investments_Import!C1545="","",Investments_Import!C1545)</f>
        <v/>
      </c>
      <c r="J1545" s="108" t="str">
        <f>IF(Investments_Import!D1545="","",Investments_Import!D1545)</f>
        <v/>
      </c>
      <c r="K1545" s="108" t="str">
        <f t="shared" si="493"/>
        <v/>
      </c>
      <c r="L1545" s="47" t="str">
        <f>IF(Investments_Import!E1545="","",Investments_Import!E1545)</f>
        <v/>
      </c>
      <c r="M1545" s="47" t="str">
        <f t="shared" si="483"/>
        <v/>
      </c>
      <c r="N1545" s="31" t="str">
        <f>IF(Investments_Import!F1545="","",Investments_Import!F1545)</f>
        <v/>
      </c>
      <c r="O1545" s="31" t="str">
        <f t="shared" si="484"/>
        <v/>
      </c>
      <c r="P1545" s="3" t="str">
        <f>IF(Investments_Import!G1545="","",Investments_Import!G1545)</f>
        <v/>
      </c>
      <c r="Q1545" s="3" t="str">
        <f>IF(Investments_Import!H1545="","",Investments_Import!H1545)</f>
        <v/>
      </c>
      <c r="R1545" s="37" t="str">
        <f t="shared" si="485"/>
        <v/>
      </c>
      <c r="S1545" s="37" t="str">
        <f t="shared" si="486"/>
        <v/>
      </c>
      <c r="U1545" s="36" t="str">
        <f>IF(Mining_Import!A1545="","",Mining_Import!A1545)</f>
        <v/>
      </c>
      <c r="V1545" s="22" t="str">
        <f t="shared" si="494"/>
        <v/>
      </c>
      <c r="W1545" s="127" t="str">
        <f t="shared" si="495"/>
        <v/>
      </c>
      <c r="X1545" s="127" t="str">
        <f t="shared" si="496"/>
        <v/>
      </c>
      <c r="Y1545" s="127" t="str">
        <f t="shared" si="497"/>
        <v/>
      </c>
      <c r="Z1545" s="36" t="str">
        <f>IF(Mining_Import!B1545="","",Mining_Import!B1545)</f>
        <v/>
      </c>
      <c r="AA1545" s="184" t="str">
        <f>IF(Mining_Import!$C1545="","",Mining_Import!$C1545)</f>
        <v/>
      </c>
      <c r="AB1545" s="122" t="str">
        <f t="shared" si="498"/>
        <v/>
      </c>
      <c r="AC1545" s="122" t="str">
        <f>IF($Y1545&gt;Dashboard!$Q$19,$AB1545,"")</f>
        <v/>
      </c>
      <c r="AD1545" s="43" t="str">
        <f t="shared" si="499"/>
        <v/>
      </c>
      <c r="AE1545" s="36" t="str">
        <f>IF(Mining_Import!D1545="","",Mining_Import!D1545)</f>
        <v/>
      </c>
      <c r="AF1545" s="36" t="str">
        <f>IF(Mining_Import!E1545="","",Mining_Import!E1545)</f>
        <v/>
      </c>
      <c r="AG1545" s="36" t="str">
        <f>IF(Mining_Import!F1545="","",Mining_Import!F1545)</f>
        <v/>
      </c>
      <c r="AH1545" s="36" t="str">
        <f>IF(Mining_Import!G1545="","",Mining_Import!G1545)</f>
        <v/>
      </c>
      <c r="AI1545" s="36" t="str">
        <f>IF(Mining_Import!H1545="","",Mining_Import!H1545)</f>
        <v/>
      </c>
      <c r="AJ1545" s="36" t="str">
        <f>IF(Mining_Import!I1545="","",Mining_Import!I1545)</f>
        <v/>
      </c>
      <c r="BY1545" s="120" t="str">
        <f t="shared" si="487"/>
        <v/>
      </c>
      <c r="BZ1545" s="184" t="str">
        <f t="shared" si="500"/>
        <v/>
      </c>
      <c r="CA1545" s="37" t="str">
        <f>IFERROR(VLOOKUP($BY1545,Account_Value!$C$2:$F$2500,4,0),"")</f>
        <v/>
      </c>
      <c r="CB1545" s="43" t="str">
        <f t="shared" si="488"/>
        <v/>
      </c>
      <c r="CC1545" s="122" t="str">
        <f>IF($BZ1545="","",SUM($BZ$2:$BZ1545))</f>
        <v/>
      </c>
      <c r="CD1545" s="43" t="str">
        <f>IF($BZ1545="","",$BU$19*(SUM($BZ$2:$BZ1545)))</f>
        <v/>
      </c>
    </row>
    <row r="1546" spans="1:82">
      <c r="A1546" s="4" t="str">
        <f t="shared" si="489"/>
        <v/>
      </c>
      <c r="B1546" s="21" t="str">
        <f>IF(Investments_Import!A1546="","",Investments_Import!A1546)</f>
        <v/>
      </c>
      <c r="C1546" s="22" t="str">
        <f t="shared" si="482"/>
        <v/>
      </c>
      <c r="D1546" s="51" t="str">
        <f t="shared" si="490"/>
        <v/>
      </c>
      <c r="E1546" s="3" t="str">
        <f>IF(Investments_Import!B1546="","",Investments_Import!B1546)</f>
        <v/>
      </c>
      <c r="F1546" s="54" t="str">
        <f t="shared" si="491"/>
        <v xml:space="preserve"> </v>
      </c>
      <c r="G1546" s="54" t="str">
        <f>IF($B1546="","",COUNTIF($F$2:$F1546,$F1546))</f>
        <v/>
      </c>
      <c r="H1546" s="53" t="str">
        <f t="shared" si="492"/>
        <v xml:space="preserve">  </v>
      </c>
      <c r="I1546" s="3" t="str">
        <f>IF(Investments_Import!C1546="","",Investments_Import!C1546)</f>
        <v/>
      </c>
      <c r="J1546" s="108" t="str">
        <f>IF(Investments_Import!D1546="","",Investments_Import!D1546)</f>
        <v/>
      </c>
      <c r="K1546" s="108" t="str">
        <f t="shared" si="493"/>
        <v/>
      </c>
      <c r="L1546" s="47" t="str">
        <f>IF(Investments_Import!E1546="","",Investments_Import!E1546)</f>
        <v/>
      </c>
      <c r="M1546" s="47" t="str">
        <f t="shared" si="483"/>
        <v/>
      </c>
      <c r="N1546" s="31" t="str">
        <f>IF(Investments_Import!F1546="","",Investments_Import!F1546)</f>
        <v/>
      </c>
      <c r="O1546" s="31" t="str">
        <f t="shared" si="484"/>
        <v/>
      </c>
      <c r="P1546" s="3" t="str">
        <f>IF(Investments_Import!G1546="","",Investments_Import!G1546)</f>
        <v/>
      </c>
      <c r="Q1546" s="3" t="str">
        <f>IF(Investments_Import!H1546="","",Investments_Import!H1546)</f>
        <v/>
      </c>
      <c r="R1546" s="37" t="str">
        <f t="shared" si="485"/>
        <v/>
      </c>
      <c r="S1546" s="37" t="str">
        <f t="shared" si="486"/>
        <v/>
      </c>
      <c r="U1546" s="36" t="str">
        <f>IF(Mining_Import!A1546="","",Mining_Import!A1546)</f>
        <v/>
      </c>
      <c r="V1546" s="22" t="str">
        <f t="shared" si="494"/>
        <v/>
      </c>
      <c r="W1546" s="127" t="str">
        <f t="shared" si="495"/>
        <v/>
      </c>
      <c r="X1546" s="127" t="str">
        <f t="shared" si="496"/>
        <v/>
      </c>
      <c r="Y1546" s="127" t="str">
        <f t="shared" si="497"/>
        <v/>
      </c>
      <c r="Z1546" s="36" t="str">
        <f>IF(Mining_Import!B1546="","",Mining_Import!B1546)</f>
        <v/>
      </c>
      <c r="AA1546" s="184" t="str">
        <f>IF(Mining_Import!$C1546="","",Mining_Import!$C1546)</f>
        <v/>
      </c>
      <c r="AB1546" s="122" t="str">
        <f t="shared" si="498"/>
        <v/>
      </c>
      <c r="AC1546" s="122" t="str">
        <f>IF($Y1546&gt;Dashboard!$Q$19,$AB1546,"")</f>
        <v/>
      </c>
      <c r="AD1546" s="43" t="str">
        <f t="shared" si="499"/>
        <v/>
      </c>
      <c r="AE1546" s="36" t="str">
        <f>IF(Mining_Import!D1546="","",Mining_Import!D1546)</f>
        <v/>
      </c>
      <c r="AF1546" s="36" t="str">
        <f>IF(Mining_Import!E1546="","",Mining_Import!E1546)</f>
        <v/>
      </c>
      <c r="AG1546" s="36" t="str">
        <f>IF(Mining_Import!F1546="","",Mining_Import!F1546)</f>
        <v/>
      </c>
      <c r="AH1546" s="36" t="str">
        <f>IF(Mining_Import!G1546="","",Mining_Import!G1546)</f>
        <v/>
      </c>
      <c r="AI1546" s="36" t="str">
        <f>IF(Mining_Import!H1546="","",Mining_Import!H1546)</f>
        <v/>
      </c>
      <c r="AJ1546" s="36" t="str">
        <f>IF(Mining_Import!I1546="","",Mining_Import!I1546)</f>
        <v/>
      </c>
      <c r="BY1546" s="120" t="str">
        <f t="shared" si="487"/>
        <v/>
      </c>
      <c r="BZ1546" s="184" t="str">
        <f t="shared" si="500"/>
        <v/>
      </c>
      <c r="CA1546" s="37" t="str">
        <f>IFERROR(VLOOKUP($BY1546,Account_Value!$C$2:$F$2500,4,0),"")</f>
        <v/>
      </c>
      <c r="CB1546" s="43" t="str">
        <f t="shared" si="488"/>
        <v/>
      </c>
      <c r="CC1546" s="122" t="str">
        <f>IF($BZ1546="","",SUM($BZ$2:$BZ1546))</f>
        <v/>
      </c>
      <c r="CD1546" s="43" t="str">
        <f>IF($BZ1546="","",$BU$19*(SUM($BZ$2:$BZ1546)))</f>
        <v/>
      </c>
    </row>
    <row r="1547" spans="1:82">
      <c r="A1547" s="4" t="str">
        <f t="shared" si="489"/>
        <v/>
      </c>
      <c r="B1547" s="21" t="str">
        <f>IF(Investments_Import!A1547="","",Investments_Import!A1547)</f>
        <v/>
      </c>
      <c r="C1547" s="22" t="str">
        <f t="shared" si="482"/>
        <v/>
      </c>
      <c r="D1547" s="51" t="str">
        <f t="shared" si="490"/>
        <v/>
      </c>
      <c r="E1547" s="3" t="str">
        <f>IF(Investments_Import!B1547="","",Investments_Import!B1547)</f>
        <v/>
      </c>
      <c r="F1547" s="54" t="str">
        <f t="shared" si="491"/>
        <v xml:space="preserve"> </v>
      </c>
      <c r="G1547" s="54" t="str">
        <f>IF($B1547="","",COUNTIF($F$2:$F1547,$F1547))</f>
        <v/>
      </c>
      <c r="H1547" s="53" t="str">
        <f t="shared" si="492"/>
        <v xml:space="preserve">  </v>
      </c>
      <c r="I1547" s="3" t="str">
        <f>IF(Investments_Import!C1547="","",Investments_Import!C1547)</f>
        <v/>
      </c>
      <c r="J1547" s="108" t="str">
        <f>IF(Investments_Import!D1547="","",Investments_Import!D1547)</f>
        <v/>
      </c>
      <c r="K1547" s="108" t="str">
        <f t="shared" si="493"/>
        <v/>
      </c>
      <c r="L1547" s="47" t="str">
        <f>IF(Investments_Import!E1547="","",Investments_Import!E1547)</f>
        <v/>
      </c>
      <c r="M1547" s="47" t="str">
        <f t="shared" si="483"/>
        <v/>
      </c>
      <c r="N1547" s="31" t="str">
        <f>IF(Investments_Import!F1547="","",Investments_Import!F1547)</f>
        <v/>
      </c>
      <c r="O1547" s="31" t="str">
        <f t="shared" si="484"/>
        <v/>
      </c>
      <c r="P1547" s="3" t="str">
        <f>IF(Investments_Import!G1547="","",Investments_Import!G1547)</f>
        <v/>
      </c>
      <c r="Q1547" s="3" t="str">
        <f>IF(Investments_Import!H1547="","",Investments_Import!H1547)</f>
        <v/>
      </c>
      <c r="R1547" s="37" t="str">
        <f t="shared" si="485"/>
        <v/>
      </c>
      <c r="S1547" s="37" t="str">
        <f t="shared" si="486"/>
        <v/>
      </c>
      <c r="U1547" s="36" t="str">
        <f>IF(Mining_Import!A1547="","",Mining_Import!A1547)</f>
        <v/>
      </c>
      <c r="V1547" s="22" t="str">
        <f t="shared" si="494"/>
        <v/>
      </c>
      <c r="W1547" s="127" t="str">
        <f t="shared" si="495"/>
        <v/>
      </c>
      <c r="X1547" s="127" t="str">
        <f t="shared" si="496"/>
        <v/>
      </c>
      <c r="Y1547" s="127" t="str">
        <f t="shared" si="497"/>
        <v/>
      </c>
      <c r="Z1547" s="36" t="str">
        <f>IF(Mining_Import!B1547="","",Mining_Import!B1547)</f>
        <v/>
      </c>
      <c r="AA1547" s="184" t="str">
        <f>IF(Mining_Import!$C1547="","",Mining_Import!$C1547)</f>
        <v/>
      </c>
      <c r="AB1547" s="122" t="str">
        <f t="shared" si="498"/>
        <v/>
      </c>
      <c r="AC1547" s="122" t="str">
        <f>IF($Y1547&gt;Dashboard!$Q$19,$AB1547,"")</f>
        <v/>
      </c>
      <c r="AD1547" s="43" t="str">
        <f t="shared" si="499"/>
        <v/>
      </c>
      <c r="AE1547" s="36" t="str">
        <f>IF(Mining_Import!D1547="","",Mining_Import!D1547)</f>
        <v/>
      </c>
      <c r="AF1547" s="36" t="str">
        <f>IF(Mining_Import!E1547="","",Mining_Import!E1547)</f>
        <v/>
      </c>
      <c r="AG1547" s="36" t="str">
        <f>IF(Mining_Import!F1547="","",Mining_Import!F1547)</f>
        <v/>
      </c>
      <c r="AH1547" s="36" t="str">
        <f>IF(Mining_Import!G1547="","",Mining_Import!G1547)</f>
        <v/>
      </c>
      <c r="AI1547" s="36" t="str">
        <f>IF(Mining_Import!H1547="","",Mining_Import!H1547)</f>
        <v/>
      </c>
      <c r="AJ1547" s="36" t="str">
        <f>IF(Mining_Import!I1547="","",Mining_Import!I1547)</f>
        <v/>
      </c>
      <c r="BY1547" s="120" t="str">
        <f t="shared" si="487"/>
        <v/>
      </c>
      <c r="BZ1547" s="184" t="str">
        <f t="shared" si="500"/>
        <v/>
      </c>
      <c r="CA1547" s="37" t="str">
        <f>IFERROR(VLOOKUP($BY1547,Account_Value!$C$2:$F$2500,4,0),"")</f>
        <v/>
      </c>
      <c r="CB1547" s="43" t="str">
        <f t="shared" si="488"/>
        <v/>
      </c>
      <c r="CC1547" s="122" t="str">
        <f>IF($BZ1547="","",SUM($BZ$2:$BZ1547))</f>
        <v/>
      </c>
      <c r="CD1547" s="43" t="str">
        <f>IF($BZ1547="","",$BU$19*(SUM($BZ$2:$BZ1547)))</f>
        <v/>
      </c>
    </row>
    <row r="1548" spans="1:82">
      <c r="A1548" s="4" t="str">
        <f t="shared" si="489"/>
        <v/>
      </c>
      <c r="B1548" s="21" t="str">
        <f>IF(Investments_Import!A1548="","",Investments_Import!A1548)</f>
        <v/>
      </c>
      <c r="C1548" s="22" t="str">
        <f t="shared" si="482"/>
        <v/>
      </c>
      <c r="D1548" s="51" t="str">
        <f t="shared" si="490"/>
        <v/>
      </c>
      <c r="E1548" s="3" t="str">
        <f>IF(Investments_Import!B1548="","",Investments_Import!B1548)</f>
        <v/>
      </c>
      <c r="F1548" s="54" t="str">
        <f t="shared" si="491"/>
        <v xml:space="preserve"> </v>
      </c>
      <c r="G1548" s="54" t="str">
        <f>IF($B1548="","",COUNTIF($F$2:$F1548,$F1548))</f>
        <v/>
      </c>
      <c r="H1548" s="53" t="str">
        <f t="shared" si="492"/>
        <v xml:space="preserve">  </v>
      </c>
      <c r="I1548" s="3" t="str">
        <f>IF(Investments_Import!C1548="","",Investments_Import!C1548)</f>
        <v/>
      </c>
      <c r="J1548" s="108" t="str">
        <f>IF(Investments_Import!D1548="","",Investments_Import!D1548)</f>
        <v/>
      </c>
      <c r="K1548" s="108" t="str">
        <f t="shared" si="493"/>
        <v/>
      </c>
      <c r="L1548" s="47" t="str">
        <f>IF(Investments_Import!E1548="","",Investments_Import!E1548)</f>
        <v/>
      </c>
      <c r="M1548" s="47" t="str">
        <f t="shared" si="483"/>
        <v/>
      </c>
      <c r="N1548" s="31" t="str">
        <f>IF(Investments_Import!F1548="","",Investments_Import!F1548)</f>
        <v/>
      </c>
      <c r="O1548" s="31" t="str">
        <f t="shared" si="484"/>
        <v/>
      </c>
      <c r="P1548" s="3" t="str">
        <f>IF(Investments_Import!G1548="","",Investments_Import!G1548)</f>
        <v/>
      </c>
      <c r="Q1548" s="3" t="str">
        <f>IF(Investments_Import!H1548="","",Investments_Import!H1548)</f>
        <v/>
      </c>
      <c r="R1548" s="37" t="str">
        <f t="shared" si="485"/>
        <v/>
      </c>
      <c r="S1548" s="37" t="str">
        <f t="shared" si="486"/>
        <v/>
      </c>
      <c r="U1548" s="36" t="str">
        <f>IF(Mining_Import!A1548="","",Mining_Import!A1548)</f>
        <v/>
      </c>
      <c r="V1548" s="22" t="str">
        <f t="shared" si="494"/>
        <v/>
      </c>
      <c r="W1548" s="127" t="str">
        <f t="shared" si="495"/>
        <v/>
      </c>
      <c r="X1548" s="127" t="str">
        <f t="shared" si="496"/>
        <v/>
      </c>
      <c r="Y1548" s="127" t="str">
        <f t="shared" si="497"/>
        <v/>
      </c>
      <c r="Z1548" s="36" t="str">
        <f>IF(Mining_Import!B1548="","",Mining_Import!B1548)</f>
        <v/>
      </c>
      <c r="AA1548" s="184" t="str">
        <f>IF(Mining_Import!$C1548="","",Mining_Import!$C1548)</f>
        <v/>
      </c>
      <c r="AB1548" s="122" t="str">
        <f t="shared" si="498"/>
        <v/>
      </c>
      <c r="AC1548" s="122" t="str">
        <f>IF($Y1548&gt;Dashboard!$Q$19,$AB1548,"")</f>
        <v/>
      </c>
      <c r="AD1548" s="43" t="str">
        <f t="shared" si="499"/>
        <v/>
      </c>
      <c r="AE1548" s="36" t="str">
        <f>IF(Mining_Import!D1548="","",Mining_Import!D1548)</f>
        <v/>
      </c>
      <c r="AF1548" s="36" t="str">
        <f>IF(Mining_Import!E1548="","",Mining_Import!E1548)</f>
        <v/>
      </c>
      <c r="AG1548" s="36" t="str">
        <f>IF(Mining_Import!F1548="","",Mining_Import!F1548)</f>
        <v/>
      </c>
      <c r="AH1548" s="36" t="str">
        <f>IF(Mining_Import!G1548="","",Mining_Import!G1548)</f>
        <v/>
      </c>
      <c r="AI1548" s="36" t="str">
        <f>IF(Mining_Import!H1548="","",Mining_Import!H1548)</f>
        <v/>
      </c>
      <c r="AJ1548" s="36" t="str">
        <f>IF(Mining_Import!I1548="","",Mining_Import!I1548)</f>
        <v/>
      </c>
      <c r="BY1548" s="120" t="str">
        <f t="shared" si="487"/>
        <v/>
      </c>
      <c r="BZ1548" s="184" t="str">
        <f t="shared" si="500"/>
        <v/>
      </c>
      <c r="CA1548" s="37" t="str">
        <f>IFERROR(VLOOKUP($BY1548,Account_Value!$C$2:$F$2500,4,0),"")</f>
        <v/>
      </c>
      <c r="CB1548" s="43" t="str">
        <f t="shared" si="488"/>
        <v/>
      </c>
      <c r="CC1548" s="122" t="str">
        <f>IF($BZ1548="","",SUM($BZ$2:$BZ1548))</f>
        <v/>
      </c>
      <c r="CD1548" s="43" t="str">
        <f>IF($BZ1548="","",$BU$19*(SUM($BZ$2:$BZ1548)))</f>
        <v/>
      </c>
    </row>
    <row r="1549" spans="1:82">
      <c r="A1549" s="4" t="str">
        <f t="shared" si="489"/>
        <v/>
      </c>
      <c r="B1549" s="21" t="str">
        <f>IF(Investments_Import!A1549="","",Investments_Import!A1549)</f>
        <v/>
      </c>
      <c r="C1549" s="22" t="str">
        <f t="shared" si="482"/>
        <v/>
      </c>
      <c r="D1549" s="51" t="str">
        <f t="shared" si="490"/>
        <v/>
      </c>
      <c r="E1549" s="3" t="str">
        <f>IF(Investments_Import!B1549="","",Investments_Import!B1549)</f>
        <v/>
      </c>
      <c r="F1549" s="54" t="str">
        <f t="shared" si="491"/>
        <v xml:space="preserve"> </v>
      </c>
      <c r="G1549" s="54" t="str">
        <f>IF($B1549="","",COUNTIF($F$2:$F1549,$F1549))</f>
        <v/>
      </c>
      <c r="H1549" s="53" t="str">
        <f t="shared" si="492"/>
        <v xml:space="preserve">  </v>
      </c>
      <c r="I1549" s="3" t="str">
        <f>IF(Investments_Import!C1549="","",Investments_Import!C1549)</f>
        <v/>
      </c>
      <c r="J1549" s="108" t="str">
        <f>IF(Investments_Import!D1549="","",Investments_Import!D1549)</f>
        <v/>
      </c>
      <c r="K1549" s="108" t="str">
        <f t="shared" si="493"/>
        <v/>
      </c>
      <c r="L1549" s="47" t="str">
        <f>IF(Investments_Import!E1549="","",Investments_Import!E1549)</f>
        <v/>
      </c>
      <c r="M1549" s="47" t="str">
        <f t="shared" si="483"/>
        <v/>
      </c>
      <c r="N1549" s="31" t="str">
        <f>IF(Investments_Import!F1549="","",Investments_Import!F1549)</f>
        <v/>
      </c>
      <c r="O1549" s="31" t="str">
        <f t="shared" si="484"/>
        <v/>
      </c>
      <c r="P1549" s="3" t="str">
        <f>IF(Investments_Import!G1549="","",Investments_Import!G1549)</f>
        <v/>
      </c>
      <c r="Q1549" s="3" t="str">
        <f>IF(Investments_Import!H1549="","",Investments_Import!H1549)</f>
        <v/>
      </c>
      <c r="R1549" s="37" t="str">
        <f t="shared" si="485"/>
        <v/>
      </c>
      <c r="S1549" s="37" t="str">
        <f t="shared" si="486"/>
        <v/>
      </c>
      <c r="U1549" s="36" t="str">
        <f>IF(Mining_Import!A1549="","",Mining_Import!A1549)</f>
        <v/>
      </c>
      <c r="V1549" s="22" t="str">
        <f t="shared" si="494"/>
        <v/>
      </c>
      <c r="W1549" s="127" t="str">
        <f t="shared" si="495"/>
        <v/>
      </c>
      <c r="X1549" s="127" t="str">
        <f t="shared" si="496"/>
        <v/>
      </c>
      <c r="Y1549" s="127" t="str">
        <f t="shared" si="497"/>
        <v/>
      </c>
      <c r="Z1549" s="36" t="str">
        <f>IF(Mining_Import!B1549="","",Mining_Import!B1549)</f>
        <v/>
      </c>
      <c r="AA1549" s="184" t="str">
        <f>IF(Mining_Import!$C1549="","",Mining_Import!$C1549)</f>
        <v/>
      </c>
      <c r="AB1549" s="122" t="str">
        <f t="shared" si="498"/>
        <v/>
      </c>
      <c r="AC1549" s="122" t="str">
        <f>IF($Y1549&gt;Dashboard!$Q$19,$AB1549,"")</f>
        <v/>
      </c>
      <c r="AD1549" s="43" t="str">
        <f t="shared" si="499"/>
        <v/>
      </c>
      <c r="AE1549" s="36" t="str">
        <f>IF(Mining_Import!D1549="","",Mining_Import!D1549)</f>
        <v/>
      </c>
      <c r="AF1549" s="36" t="str">
        <f>IF(Mining_Import!E1549="","",Mining_Import!E1549)</f>
        <v/>
      </c>
      <c r="AG1549" s="36" t="str">
        <f>IF(Mining_Import!F1549="","",Mining_Import!F1549)</f>
        <v/>
      </c>
      <c r="AH1549" s="36" t="str">
        <f>IF(Mining_Import!G1549="","",Mining_Import!G1549)</f>
        <v/>
      </c>
      <c r="AI1549" s="36" t="str">
        <f>IF(Mining_Import!H1549="","",Mining_Import!H1549)</f>
        <v/>
      </c>
      <c r="AJ1549" s="36" t="str">
        <f>IF(Mining_Import!I1549="","",Mining_Import!I1549)</f>
        <v/>
      </c>
      <c r="BY1549" s="120" t="str">
        <f t="shared" si="487"/>
        <v/>
      </c>
      <c r="BZ1549" s="184" t="str">
        <f t="shared" si="500"/>
        <v/>
      </c>
      <c r="CA1549" s="37" t="str">
        <f>IFERROR(VLOOKUP($BY1549,Account_Value!$C$2:$F$2500,4,0),"")</f>
        <v/>
      </c>
      <c r="CB1549" s="43" t="str">
        <f t="shared" si="488"/>
        <v/>
      </c>
      <c r="CC1549" s="122" t="str">
        <f>IF($BZ1549="","",SUM($BZ$2:$BZ1549))</f>
        <v/>
      </c>
      <c r="CD1549" s="43" t="str">
        <f>IF($BZ1549="","",$BU$19*(SUM($BZ$2:$BZ1549)))</f>
        <v/>
      </c>
    </row>
    <row r="1550" spans="1:82">
      <c r="A1550" s="4" t="str">
        <f t="shared" si="489"/>
        <v/>
      </c>
      <c r="B1550" s="21" t="str">
        <f>IF(Investments_Import!A1550="","",Investments_Import!A1550)</f>
        <v/>
      </c>
      <c r="C1550" s="22" t="str">
        <f t="shared" si="482"/>
        <v/>
      </c>
      <c r="D1550" s="51" t="str">
        <f t="shared" si="490"/>
        <v/>
      </c>
      <c r="E1550" s="3" t="str">
        <f>IF(Investments_Import!B1550="","",Investments_Import!B1550)</f>
        <v/>
      </c>
      <c r="F1550" s="54" t="str">
        <f t="shared" si="491"/>
        <v xml:space="preserve"> </v>
      </c>
      <c r="G1550" s="54" t="str">
        <f>IF($B1550="","",COUNTIF($F$2:$F1550,$F1550))</f>
        <v/>
      </c>
      <c r="H1550" s="53" t="str">
        <f t="shared" si="492"/>
        <v xml:space="preserve">  </v>
      </c>
      <c r="I1550" s="3" t="str">
        <f>IF(Investments_Import!C1550="","",Investments_Import!C1550)</f>
        <v/>
      </c>
      <c r="J1550" s="108" t="str">
        <f>IF(Investments_Import!D1550="","",Investments_Import!D1550)</f>
        <v/>
      </c>
      <c r="K1550" s="108" t="str">
        <f t="shared" si="493"/>
        <v/>
      </c>
      <c r="L1550" s="47" t="str">
        <f>IF(Investments_Import!E1550="","",Investments_Import!E1550)</f>
        <v/>
      </c>
      <c r="M1550" s="47" t="str">
        <f t="shared" si="483"/>
        <v/>
      </c>
      <c r="N1550" s="31" t="str">
        <f>IF(Investments_Import!F1550="","",Investments_Import!F1550)</f>
        <v/>
      </c>
      <c r="O1550" s="31" t="str">
        <f t="shared" si="484"/>
        <v/>
      </c>
      <c r="P1550" s="3" t="str">
        <f>IF(Investments_Import!G1550="","",Investments_Import!G1550)</f>
        <v/>
      </c>
      <c r="Q1550" s="3" t="str">
        <f>IF(Investments_Import!H1550="","",Investments_Import!H1550)</f>
        <v/>
      </c>
      <c r="R1550" s="37" t="str">
        <f t="shared" si="485"/>
        <v/>
      </c>
      <c r="S1550" s="37" t="str">
        <f t="shared" si="486"/>
        <v/>
      </c>
      <c r="U1550" s="36" t="str">
        <f>IF(Mining_Import!A1550="","",Mining_Import!A1550)</f>
        <v/>
      </c>
      <c r="V1550" s="22" t="str">
        <f t="shared" si="494"/>
        <v/>
      </c>
      <c r="W1550" s="127" t="str">
        <f t="shared" si="495"/>
        <v/>
      </c>
      <c r="X1550" s="127" t="str">
        <f t="shared" si="496"/>
        <v/>
      </c>
      <c r="Y1550" s="127" t="str">
        <f t="shared" si="497"/>
        <v/>
      </c>
      <c r="Z1550" s="36" t="str">
        <f>IF(Mining_Import!B1550="","",Mining_Import!B1550)</f>
        <v/>
      </c>
      <c r="AA1550" s="184" t="str">
        <f>IF(Mining_Import!$C1550="","",Mining_Import!$C1550)</f>
        <v/>
      </c>
      <c r="AB1550" s="122" t="str">
        <f t="shared" si="498"/>
        <v/>
      </c>
      <c r="AC1550" s="122" t="str">
        <f>IF($Y1550&gt;Dashboard!$Q$19,$AB1550,"")</f>
        <v/>
      </c>
      <c r="AD1550" s="43" t="str">
        <f t="shared" si="499"/>
        <v/>
      </c>
      <c r="AE1550" s="36" t="str">
        <f>IF(Mining_Import!D1550="","",Mining_Import!D1550)</f>
        <v/>
      </c>
      <c r="AF1550" s="36" t="str">
        <f>IF(Mining_Import!E1550="","",Mining_Import!E1550)</f>
        <v/>
      </c>
      <c r="AG1550" s="36" t="str">
        <f>IF(Mining_Import!F1550="","",Mining_Import!F1550)</f>
        <v/>
      </c>
      <c r="AH1550" s="36" t="str">
        <f>IF(Mining_Import!G1550="","",Mining_Import!G1550)</f>
        <v/>
      </c>
      <c r="AI1550" s="36" t="str">
        <f>IF(Mining_Import!H1550="","",Mining_Import!H1550)</f>
        <v/>
      </c>
      <c r="AJ1550" s="36" t="str">
        <f>IF(Mining_Import!I1550="","",Mining_Import!I1550)</f>
        <v/>
      </c>
      <c r="BY1550" s="120" t="str">
        <f t="shared" si="487"/>
        <v/>
      </c>
      <c r="BZ1550" s="184" t="str">
        <f t="shared" si="500"/>
        <v/>
      </c>
      <c r="CA1550" s="37" t="str">
        <f>IFERROR(VLOOKUP($BY1550,Account_Value!$C$2:$F$2500,4,0),"")</f>
        <v/>
      </c>
      <c r="CB1550" s="43" t="str">
        <f t="shared" si="488"/>
        <v/>
      </c>
      <c r="CC1550" s="122" t="str">
        <f>IF($BZ1550="","",SUM($BZ$2:$BZ1550))</f>
        <v/>
      </c>
      <c r="CD1550" s="43" t="str">
        <f>IF($BZ1550="","",$BU$19*(SUM($BZ$2:$BZ1550)))</f>
        <v/>
      </c>
    </row>
    <row r="1551" spans="1:82">
      <c r="A1551" s="4" t="str">
        <f t="shared" si="489"/>
        <v/>
      </c>
      <c r="B1551" s="21" t="str">
        <f>IF(Investments_Import!A1551="","",Investments_Import!A1551)</f>
        <v/>
      </c>
      <c r="C1551" s="22" t="str">
        <f t="shared" si="482"/>
        <v/>
      </c>
      <c r="D1551" s="51" t="str">
        <f t="shared" si="490"/>
        <v/>
      </c>
      <c r="E1551" s="3" t="str">
        <f>IF(Investments_Import!B1551="","",Investments_Import!B1551)</f>
        <v/>
      </c>
      <c r="F1551" s="54" t="str">
        <f t="shared" si="491"/>
        <v xml:space="preserve"> </v>
      </c>
      <c r="G1551" s="54" t="str">
        <f>IF($B1551="","",COUNTIF($F$2:$F1551,$F1551))</f>
        <v/>
      </c>
      <c r="H1551" s="53" t="str">
        <f t="shared" si="492"/>
        <v xml:space="preserve">  </v>
      </c>
      <c r="I1551" s="3" t="str">
        <f>IF(Investments_Import!C1551="","",Investments_Import!C1551)</f>
        <v/>
      </c>
      <c r="J1551" s="108" t="str">
        <f>IF(Investments_Import!D1551="","",Investments_Import!D1551)</f>
        <v/>
      </c>
      <c r="K1551" s="108" t="str">
        <f t="shared" si="493"/>
        <v/>
      </c>
      <c r="L1551" s="47" t="str">
        <f>IF(Investments_Import!E1551="","",Investments_Import!E1551)</f>
        <v/>
      </c>
      <c r="M1551" s="47" t="str">
        <f t="shared" si="483"/>
        <v/>
      </c>
      <c r="N1551" s="31" t="str">
        <f>IF(Investments_Import!F1551="","",Investments_Import!F1551)</f>
        <v/>
      </c>
      <c r="O1551" s="31" t="str">
        <f t="shared" si="484"/>
        <v/>
      </c>
      <c r="P1551" s="3" t="str">
        <f>IF(Investments_Import!G1551="","",Investments_Import!G1551)</f>
        <v/>
      </c>
      <c r="Q1551" s="3" t="str">
        <f>IF(Investments_Import!H1551="","",Investments_Import!H1551)</f>
        <v/>
      </c>
      <c r="R1551" s="37" t="str">
        <f t="shared" si="485"/>
        <v/>
      </c>
      <c r="S1551" s="37" t="str">
        <f t="shared" si="486"/>
        <v/>
      </c>
      <c r="U1551" s="36" t="str">
        <f>IF(Mining_Import!A1551="","",Mining_Import!A1551)</f>
        <v/>
      </c>
      <c r="V1551" s="22" t="str">
        <f t="shared" si="494"/>
        <v/>
      </c>
      <c r="W1551" s="127" t="str">
        <f t="shared" si="495"/>
        <v/>
      </c>
      <c r="X1551" s="127" t="str">
        <f t="shared" si="496"/>
        <v/>
      </c>
      <c r="Y1551" s="127" t="str">
        <f t="shared" si="497"/>
        <v/>
      </c>
      <c r="Z1551" s="36" t="str">
        <f>IF(Mining_Import!B1551="","",Mining_Import!B1551)</f>
        <v/>
      </c>
      <c r="AA1551" s="184" t="str">
        <f>IF(Mining_Import!$C1551="","",Mining_Import!$C1551)</f>
        <v/>
      </c>
      <c r="AB1551" s="122" t="str">
        <f t="shared" si="498"/>
        <v/>
      </c>
      <c r="AC1551" s="122" t="str">
        <f>IF($Y1551&gt;Dashboard!$Q$19,$AB1551,"")</f>
        <v/>
      </c>
      <c r="AD1551" s="43" t="str">
        <f t="shared" si="499"/>
        <v/>
      </c>
      <c r="AE1551" s="36" t="str">
        <f>IF(Mining_Import!D1551="","",Mining_Import!D1551)</f>
        <v/>
      </c>
      <c r="AF1551" s="36" t="str">
        <f>IF(Mining_Import!E1551="","",Mining_Import!E1551)</f>
        <v/>
      </c>
      <c r="AG1551" s="36" t="str">
        <f>IF(Mining_Import!F1551="","",Mining_Import!F1551)</f>
        <v/>
      </c>
      <c r="AH1551" s="36" t="str">
        <f>IF(Mining_Import!G1551="","",Mining_Import!G1551)</f>
        <v/>
      </c>
      <c r="AI1551" s="36" t="str">
        <f>IF(Mining_Import!H1551="","",Mining_Import!H1551)</f>
        <v/>
      </c>
      <c r="AJ1551" s="36" t="str">
        <f>IF(Mining_Import!I1551="","",Mining_Import!I1551)</f>
        <v/>
      </c>
      <c r="BY1551" s="120" t="str">
        <f t="shared" si="487"/>
        <v/>
      </c>
      <c r="BZ1551" s="184" t="str">
        <f t="shared" si="500"/>
        <v/>
      </c>
      <c r="CA1551" s="37" t="str">
        <f>IFERROR(VLOOKUP($BY1551,Account_Value!$C$2:$F$2500,4,0),"")</f>
        <v/>
      </c>
      <c r="CB1551" s="43" t="str">
        <f t="shared" si="488"/>
        <v/>
      </c>
      <c r="CC1551" s="122" t="str">
        <f>IF($BZ1551="","",SUM($BZ$2:$BZ1551))</f>
        <v/>
      </c>
      <c r="CD1551" s="43" t="str">
        <f>IF($BZ1551="","",$BU$19*(SUM($BZ$2:$BZ1551)))</f>
        <v/>
      </c>
    </row>
    <row r="1552" spans="1:82">
      <c r="A1552" s="4" t="str">
        <f t="shared" si="489"/>
        <v/>
      </c>
      <c r="B1552" s="21" t="str">
        <f>IF(Investments_Import!A1552="","",Investments_Import!A1552)</f>
        <v/>
      </c>
      <c r="C1552" s="22" t="str">
        <f t="shared" si="482"/>
        <v/>
      </c>
      <c r="D1552" s="51" t="str">
        <f t="shared" si="490"/>
        <v/>
      </c>
      <c r="E1552" s="3" t="str">
        <f>IF(Investments_Import!B1552="","",Investments_Import!B1552)</f>
        <v/>
      </c>
      <c r="F1552" s="54" t="str">
        <f t="shared" si="491"/>
        <v xml:space="preserve"> </v>
      </c>
      <c r="G1552" s="54" t="str">
        <f>IF($B1552="","",COUNTIF($F$2:$F1552,$F1552))</f>
        <v/>
      </c>
      <c r="H1552" s="53" t="str">
        <f t="shared" si="492"/>
        <v xml:space="preserve">  </v>
      </c>
      <c r="I1552" s="3" t="str">
        <f>IF(Investments_Import!C1552="","",Investments_Import!C1552)</f>
        <v/>
      </c>
      <c r="J1552" s="108" t="str">
        <f>IF(Investments_Import!D1552="","",Investments_Import!D1552)</f>
        <v/>
      </c>
      <c r="K1552" s="108" t="str">
        <f t="shared" si="493"/>
        <v/>
      </c>
      <c r="L1552" s="47" t="str">
        <f>IF(Investments_Import!E1552="","",Investments_Import!E1552)</f>
        <v/>
      </c>
      <c r="M1552" s="47" t="str">
        <f t="shared" si="483"/>
        <v/>
      </c>
      <c r="N1552" s="31" t="str">
        <f>IF(Investments_Import!F1552="","",Investments_Import!F1552)</f>
        <v/>
      </c>
      <c r="O1552" s="31" t="str">
        <f t="shared" si="484"/>
        <v/>
      </c>
      <c r="P1552" s="3" t="str">
        <f>IF(Investments_Import!G1552="","",Investments_Import!G1552)</f>
        <v/>
      </c>
      <c r="Q1552" s="3" t="str">
        <f>IF(Investments_Import!H1552="","",Investments_Import!H1552)</f>
        <v/>
      </c>
      <c r="R1552" s="37" t="str">
        <f t="shared" si="485"/>
        <v/>
      </c>
      <c r="S1552" s="37" t="str">
        <f t="shared" si="486"/>
        <v/>
      </c>
      <c r="U1552" s="36" t="str">
        <f>IF(Mining_Import!A1552="","",Mining_Import!A1552)</f>
        <v/>
      </c>
      <c r="V1552" s="22" t="str">
        <f t="shared" si="494"/>
        <v/>
      </c>
      <c r="W1552" s="127" t="str">
        <f t="shared" si="495"/>
        <v/>
      </c>
      <c r="X1552" s="127" t="str">
        <f t="shared" si="496"/>
        <v/>
      </c>
      <c r="Y1552" s="127" t="str">
        <f t="shared" si="497"/>
        <v/>
      </c>
      <c r="Z1552" s="36" t="str">
        <f>IF(Mining_Import!B1552="","",Mining_Import!B1552)</f>
        <v/>
      </c>
      <c r="AA1552" s="184" t="str">
        <f>IF(Mining_Import!$C1552="","",Mining_Import!$C1552)</f>
        <v/>
      </c>
      <c r="AB1552" s="122" t="str">
        <f t="shared" si="498"/>
        <v/>
      </c>
      <c r="AC1552" s="122" t="str">
        <f>IF($Y1552&gt;Dashboard!$Q$19,$AB1552,"")</f>
        <v/>
      </c>
      <c r="AD1552" s="43" t="str">
        <f t="shared" si="499"/>
        <v/>
      </c>
      <c r="AE1552" s="36" t="str">
        <f>IF(Mining_Import!D1552="","",Mining_Import!D1552)</f>
        <v/>
      </c>
      <c r="AF1552" s="36" t="str">
        <f>IF(Mining_Import!E1552="","",Mining_Import!E1552)</f>
        <v/>
      </c>
      <c r="AG1552" s="36" t="str">
        <f>IF(Mining_Import!F1552="","",Mining_Import!F1552)</f>
        <v/>
      </c>
      <c r="AH1552" s="36" t="str">
        <f>IF(Mining_Import!G1552="","",Mining_Import!G1552)</f>
        <v/>
      </c>
      <c r="AI1552" s="36" t="str">
        <f>IF(Mining_Import!H1552="","",Mining_Import!H1552)</f>
        <v/>
      </c>
      <c r="AJ1552" s="36" t="str">
        <f>IF(Mining_Import!I1552="","",Mining_Import!I1552)</f>
        <v/>
      </c>
      <c r="BY1552" s="120" t="str">
        <f t="shared" si="487"/>
        <v/>
      </c>
      <c r="BZ1552" s="184" t="str">
        <f t="shared" si="500"/>
        <v/>
      </c>
      <c r="CA1552" s="37" t="str">
        <f>IFERROR(VLOOKUP($BY1552,Account_Value!$C$2:$F$2500,4,0),"")</f>
        <v/>
      </c>
      <c r="CB1552" s="43" t="str">
        <f t="shared" si="488"/>
        <v/>
      </c>
      <c r="CC1552" s="122" t="str">
        <f>IF($BZ1552="","",SUM($BZ$2:$BZ1552))</f>
        <v/>
      </c>
      <c r="CD1552" s="43" t="str">
        <f>IF($BZ1552="","",$BU$19*(SUM($BZ$2:$BZ1552)))</f>
        <v/>
      </c>
    </row>
    <row r="1553" spans="1:82">
      <c r="A1553" s="4" t="str">
        <f t="shared" si="489"/>
        <v/>
      </c>
      <c r="B1553" s="21" t="str">
        <f>IF(Investments_Import!A1553="","",Investments_Import!A1553)</f>
        <v/>
      </c>
      <c r="C1553" s="22" t="str">
        <f t="shared" si="482"/>
        <v/>
      </c>
      <c r="D1553" s="51" t="str">
        <f t="shared" si="490"/>
        <v/>
      </c>
      <c r="E1553" s="3" t="str">
        <f>IF(Investments_Import!B1553="","",Investments_Import!B1553)</f>
        <v/>
      </c>
      <c r="F1553" s="54" t="str">
        <f t="shared" si="491"/>
        <v xml:space="preserve"> </v>
      </c>
      <c r="G1553" s="54" t="str">
        <f>IF($B1553="","",COUNTIF($F$2:$F1553,$F1553))</f>
        <v/>
      </c>
      <c r="H1553" s="53" t="str">
        <f t="shared" si="492"/>
        <v xml:space="preserve">  </v>
      </c>
      <c r="I1553" s="3" t="str">
        <f>IF(Investments_Import!C1553="","",Investments_Import!C1553)</f>
        <v/>
      </c>
      <c r="J1553" s="108" t="str">
        <f>IF(Investments_Import!D1553="","",Investments_Import!D1553)</f>
        <v/>
      </c>
      <c r="K1553" s="108" t="str">
        <f t="shared" si="493"/>
        <v/>
      </c>
      <c r="L1553" s="47" t="str">
        <f>IF(Investments_Import!E1553="","",Investments_Import!E1553)</f>
        <v/>
      </c>
      <c r="M1553" s="47" t="str">
        <f t="shared" si="483"/>
        <v/>
      </c>
      <c r="N1553" s="31" t="str">
        <f>IF(Investments_Import!F1553="","",Investments_Import!F1553)</f>
        <v/>
      </c>
      <c r="O1553" s="31" t="str">
        <f t="shared" si="484"/>
        <v/>
      </c>
      <c r="P1553" s="3" t="str">
        <f>IF(Investments_Import!G1553="","",Investments_Import!G1553)</f>
        <v/>
      </c>
      <c r="Q1553" s="3" t="str">
        <f>IF(Investments_Import!H1553="","",Investments_Import!H1553)</f>
        <v/>
      </c>
      <c r="R1553" s="37" t="str">
        <f t="shared" si="485"/>
        <v/>
      </c>
      <c r="S1553" s="37" t="str">
        <f t="shared" si="486"/>
        <v/>
      </c>
      <c r="U1553" s="36" t="str">
        <f>IF(Mining_Import!A1553="","",Mining_Import!A1553)</f>
        <v/>
      </c>
      <c r="V1553" s="22" t="str">
        <f t="shared" si="494"/>
        <v/>
      </c>
      <c r="W1553" s="127" t="str">
        <f t="shared" si="495"/>
        <v/>
      </c>
      <c r="X1553" s="127" t="str">
        <f t="shared" si="496"/>
        <v/>
      </c>
      <c r="Y1553" s="127" t="str">
        <f t="shared" si="497"/>
        <v/>
      </c>
      <c r="Z1553" s="36" t="str">
        <f>IF(Mining_Import!B1553="","",Mining_Import!B1553)</f>
        <v/>
      </c>
      <c r="AA1553" s="184" t="str">
        <f>IF(Mining_Import!$C1553="","",Mining_Import!$C1553)</f>
        <v/>
      </c>
      <c r="AB1553" s="122" t="str">
        <f t="shared" si="498"/>
        <v/>
      </c>
      <c r="AC1553" s="122" t="str">
        <f>IF($Y1553&gt;Dashboard!$Q$19,$AB1553,"")</f>
        <v/>
      </c>
      <c r="AD1553" s="43" t="str">
        <f t="shared" si="499"/>
        <v/>
      </c>
      <c r="AE1553" s="36" t="str">
        <f>IF(Mining_Import!D1553="","",Mining_Import!D1553)</f>
        <v/>
      </c>
      <c r="AF1553" s="36" t="str">
        <f>IF(Mining_Import!E1553="","",Mining_Import!E1553)</f>
        <v/>
      </c>
      <c r="AG1553" s="36" t="str">
        <f>IF(Mining_Import!F1553="","",Mining_Import!F1553)</f>
        <v/>
      </c>
      <c r="AH1553" s="36" t="str">
        <f>IF(Mining_Import!G1553="","",Mining_Import!G1553)</f>
        <v/>
      </c>
      <c r="AI1553" s="36" t="str">
        <f>IF(Mining_Import!H1553="","",Mining_Import!H1553)</f>
        <v/>
      </c>
      <c r="AJ1553" s="36" t="str">
        <f>IF(Mining_Import!I1553="","",Mining_Import!I1553)</f>
        <v/>
      </c>
      <c r="BY1553" s="120" t="str">
        <f t="shared" si="487"/>
        <v/>
      </c>
      <c r="BZ1553" s="184" t="str">
        <f t="shared" si="500"/>
        <v/>
      </c>
      <c r="CA1553" s="37" t="str">
        <f>IFERROR(VLOOKUP($BY1553,Account_Value!$C$2:$F$2500,4,0),"")</f>
        <v/>
      </c>
      <c r="CB1553" s="43" t="str">
        <f t="shared" si="488"/>
        <v/>
      </c>
      <c r="CC1553" s="122" t="str">
        <f>IF($BZ1553="","",SUM($BZ$2:$BZ1553))</f>
        <v/>
      </c>
      <c r="CD1553" s="43" t="str">
        <f>IF($BZ1553="","",$BU$19*(SUM($BZ$2:$BZ1553)))</f>
        <v/>
      </c>
    </row>
    <row r="1554" spans="1:82">
      <c r="A1554" s="4" t="str">
        <f t="shared" si="489"/>
        <v/>
      </c>
      <c r="B1554" s="21" t="str">
        <f>IF(Investments_Import!A1554="","",Investments_Import!A1554)</f>
        <v/>
      </c>
      <c r="C1554" s="22" t="str">
        <f t="shared" si="482"/>
        <v/>
      </c>
      <c r="D1554" s="51" t="str">
        <f t="shared" si="490"/>
        <v/>
      </c>
      <c r="E1554" s="3" t="str">
        <f>IF(Investments_Import!B1554="","",Investments_Import!B1554)</f>
        <v/>
      </c>
      <c r="F1554" s="54" t="str">
        <f t="shared" si="491"/>
        <v xml:space="preserve"> </v>
      </c>
      <c r="G1554" s="54" t="str">
        <f>IF($B1554="","",COUNTIF($F$2:$F1554,$F1554))</f>
        <v/>
      </c>
      <c r="H1554" s="53" t="str">
        <f t="shared" si="492"/>
        <v xml:space="preserve">  </v>
      </c>
      <c r="I1554" s="3" t="str">
        <f>IF(Investments_Import!C1554="","",Investments_Import!C1554)</f>
        <v/>
      </c>
      <c r="J1554" s="108" t="str">
        <f>IF(Investments_Import!D1554="","",Investments_Import!D1554)</f>
        <v/>
      </c>
      <c r="K1554" s="108" t="str">
        <f t="shared" si="493"/>
        <v/>
      </c>
      <c r="L1554" s="47" t="str">
        <f>IF(Investments_Import!E1554="","",Investments_Import!E1554)</f>
        <v/>
      </c>
      <c r="M1554" s="47" t="str">
        <f t="shared" si="483"/>
        <v/>
      </c>
      <c r="N1554" s="31" t="str">
        <f>IF(Investments_Import!F1554="","",Investments_Import!F1554)</f>
        <v/>
      </c>
      <c r="O1554" s="31" t="str">
        <f t="shared" si="484"/>
        <v/>
      </c>
      <c r="P1554" s="3" t="str">
        <f>IF(Investments_Import!G1554="","",Investments_Import!G1554)</f>
        <v/>
      </c>
      <c r="Q1554" s="3" t="str">
        <f>IF(Investments_Import!H1554="","",Investments_Import!H1554)</f>
        <v/>
      </c>
      <c r="R1554" s="37" t="str">
        <f t="shared" si="485"/>
        <v/>
      </c>
      <c r="S1554" s="37" t="str">
        <f t="shared" si="486"/>
        <v/>
      </c>
      <c r="U1554" s="36" t="str">
        <f>IF(Mining_Import!A1554="","",Mining_Import!A1554)</f>
        <v/>
      </c>
      <c r="V1554" s="22" t="str">
        <f t="shared" si="494"/>
        <v/>
      </c>
      <c r="W1554" s="127" t="str">
        <f t="shared" si="495"/>
        <v/>
      </c>
      <c r="X1554" s="127" t="str">
        <f t="shared" si="496"/>
        <v/>
      </c>
      <c r="Y1554" s="127" t="str">
        <f t="shared" si="497"/>
        <v/>
      </c>
      <c r="Z1554" s="36" t="str">
        <f>IF(Mining_Import!B1554="","",Mining_Import!B1554)</f>
        <v/>
      </c>
      <c r="AA1554" s="184" t="str">
        <f>IF(Mining_Import!$C1554="","",Mining_Import!$C1554)</f>
        <v/>
      </c>
      <c r="AB1554" s="122" t="str">
        <f t="shared" si="498"/>
        <v/>
      </c>
      <c r="AC1554" s="122" t="str">
        <f>IF($Y1554&gt;Dashboard!$Q$19,$AB1554,"")</f>
        <v/>
      </c>
      <c r="AD1554" s="43" t="str">
        <f t="shared" si="499"/>
        <v/>
      </c>
      <c r="AE1554" s="36" t="str">
        <f>IF(Mining_Import!D1554="","",Mining_Import!D1554)</f>
        <v/>
      </c>
      <c r="AF1554" s="36" t="str">
        <f>IF(Mining_Import!E1554="","",Mining_Import!E1554)</f>
        <v/>
      </c>
      <c r="AG1554" s="36" t="str">
        <f>IF(Mining_Import!F1554="","",Mining_Import!F1554)</f>
        <v/>
      </c>
      <c r="AH1554" s="36" t="str">
        <f>IF(Mining_Import!G1554="","",Mining_Import!G1554)</f>
        <v/>
      </c>
      <c r="AI1554" s="36" t="str">
        <f>IF(Mining_Import!H1554="","",Mining_Import!H1554)</f>
        <v/>
      </c>
      <c r="AJ1554" s="36" t="str">
        <f>IF(Mining_Import!I1554="","",Mining_Import!I1554)</f>
        <v/>
      </c>
      <c r="BY1554" s="120" t="str">
        <f t="shared" si="487"/>
        <v/>
      </c>
      <c r="BZ1554" s="184" t="str">
        <f t="shared" si="500"/>
        <v/>
      </c>
      <c r="CA1554" s="37" t="str">
        <f>IFERROR(VLOOKUP($BY1554,Account_Value!$C$2:$F$2500,4,0),"")</f>
        <v/>
      </c>
      <c r="CB1554" s="43" t="str">
        <f t="shared" si="488"/>
        <v/>
      </c>
      <c r="CC1554" s="122" t="str">
        <f>IF($BZ1554="","",SUM($BZ$2:$BZ1554))</f>
        <v/>
      </c>
      <c r="CD1554" s="43" t="str">
        <f>IF($BZ1554="","",$BU$19*(SUM($BZ$2:$BZ1554)))</f>
        <v/>
      </c>
    </row>
    <row r="1555" spans="1:82">
      <c r="A1555" s="4" t="str">
        <f t="shared" si="489"/>
        <v/>
      </c>
      <c r="B1555" s="21" t="str">
        <f>IF(Investments_Import!A1555="","",Investments_Import!A1555)</f>
        <v/>
      </c>
      <c r="C1555" s="22" t="str">
        <f t="shared" si="482"/>
        <v/>
      </c>
      <c r="D1555" s="51" t="str">
        <f t="shared" si="490"/>
        <v/>
      </c>
      <c r="E1555" s="3" t="str">
        <f>IF(Investments_Import!B1555="","",Investments_Import!B1555)</f>
        <v/>
      </c>
      <c r="F1555" s="54" t="str">
        <f t="shared" si="491"/>
        <v xml:space="preserve"> </v>
      </c>
      <c r="G1555" s="54" t="str">
        <f>IF($B1555="","",COUNTIF($F$2:$F1555,$F1555))</f>
        <v/>
      </c>
      <c r="H1555" s="53" t="str">
        <f t="shared" si="492"/>
        <v xml:space="preserve">  </v>
      </c>
      <c r="I1555" s="3" t="str">
        <f>IF(Investments_Import!C1555="","",Investments_Import!C1555)</f>
        <v/>
      </c>
      <c r="J1555" s="108" t="str">
        <f>IF(Investments_Import!D1555="","",Investments_Import!D1555)</f>
        <v/>
      </c>
      <c r="K1555" s="108" t="str">
        <f t="shared" si="493"/>
        <v/>
      </c>
      <c r="L1555" s="47" t="str">
        <f>IF(Investments_Import!E1555="","",Investments_Import!E1555)</f>
        <v/>
      </c>
      <c r="M1555" s="47" t="str">
        <f t="shared" si="483"/>
        <v/>
      </c>
      <c r="N1555" s="31" t="str">
        <f>IF(Investments_Import!F1555="","",Investments_Import!F1555)</f>
        <v/>
      </c>
      <c r="O1555" s="31" t="str">
        <f t="shared" si="484"/>
        <v/>
      </c>
      <c r="P1555" s="3" t="str">
        <f>IF(Investments_Import!G1555="","",Investments_Import!G1555)</f>
        <v/>
      </c>
      <c r="Q1555" s="3" t="str">
        <f>IF(Investments_Import!H1555="","",Investments_Import!H1555)</f>
        <v/>
      </c>
      <c r="R1555" s="37" t="str">
        <f t="shared" si="485"/>
        <v/>
      </c>
      <c r="S1555" s="37" t="str">
        <f t="shared" si="486"/>
        <v/>
      </c>
      <c r="U1555" s="36" t="str">
        <f>IF(Mining_Import!A1555="","",Mining_Import!A1555)</f>
        <v/>
      </c>
      <c r="V1555" s="22" t="str">
        <f t="shared" si="494"/>
        <v/>
      </c>
      <c r="W1555" s="127" t="str">
        <f t="shared" si="495"/>
        <v/>
      </c>
      <c r="X1555" s="127" t="str">
        <f t="shared" si="496"/>
        <v/>
      </c>
      <c r="Y1555" s="127" t="str">
        <f t="shared" si="497"/>
        <v/>
      </c>
      <c r="Z1555" s="36" t="str">
        <f>IF(Mining_Import!B1555="","",Mining_Import!B1555)</f>
        <v/>
      </c>
      <c r="AA1555" s="184" t="str">
        <f>IF(Mining_Import!$C1555="","",Mining_Import!$C1555)</f>
        <v/>
      </c>
      <c r="AB1555" s="122" t="str">
        <f t="shared" si="498"/>
        <v/>
      </c>
      <c r="AC1555" s="122" t="str">
        <f>IF($Y1555&gt;Dashboard!$Q$19,$AB1555,"")</f>
        <v/>
      </c>
      <c r="AD1555" s="43" t="str">
        <f t="shared" si="499"/>
        <v/>
      </c>
      <c r="AE1555" s="36" t="str">
        <f>IF(Mining_Import!D1555="","",Mining_Import!D1555)</f>
        <v/>
      </c>
      <c r="AF1555" s="36" t="str">
        <f>IF(Mining_Import!E1555="","",Mining_Import!E1555)</f>
        <v/>
      </c>
      <c r="AG1555" s="36" t="str">
        <f>IF(Mining_Import!F1555="","",Mining_Import!F1555)</f>
        <v/>
      </c>
      <c r="AH1555" s="36" t="str">
        <f>IF(Mining_Import!G1555="","",Mining_Import!G1555)</f>
        <v/>
      </c>
      <c r="AI1555" s="36" t="str">
        <f>IF(Mining_Import!H1555="","",Mining_Import!H1555)</f>
        <v/>
      </c>
      <c r="AJ1555" s="36" t="str">
        <f>IF(Mining_Import!I1555="","",Mining_Import!I1555)</f>
        <v/>
      </c>
      <c r="BY1555" s="120" t="str">
        <f t="shared" si="487"/>
        <v/>
      </c>
      <c r="BZ1555" s="184" t="str">
        <f t="shared" si="500"/>
        <v/>
      </c>
      <c r="CA1555" s="37" t="str">
        <f>IFERROR(VLOOKUP($BY1555,Account_Value!$C$2:$F$2500,4,0),"")</f>
        <v/>
      </c>
      <c r="CB1555" s="43" t="str">
        <f t="shared" si="488"/>
        <v/>
      </c>
      <c r="CC1555" s="122" t="str">
        <f>IF($BZ1555="","",SUM($BZ$2:$BZ1555))</f>
        <v/>
      </c>
      <c r="CD1555" s="43" t="str">
        <f>IF($BZ1555="","",$BU$19*(SUM($BZ$2:$BZ1555)))</f>
        <v/>
      </c>
    </row>
    <row r="1556" spans="1:82">
      <c r="A1556" s="4" t="str">
        <f t="shared" si="489"/>
        <v/>
      </c>
      <c r="B1556" s="21" t="str">
        <f>IF(Investments_Import!A1556="","",Investments_Import!A1556)</f>
        <v/>
      </c>
      <c r="C1556" s="22" t="str">
        <f t="shared" si="482"/>
        <v/>
      </c>
      <c r="D1556" s="51" t="str">
        <f t="shared" si="490"/>
        <v/>
      </c>
      <c r="E1556" s="3" t="str">
        <f>IF(Investments_Import!B1556="","",Investments_Import!B1556)</f>
        <v/>
      </c>
      <c r="F1556" s="54" t="str">
        <f t="shared" si="491"/>
        <v xml:space="preserve"> </v>
      </c>
      <c r="G1556" s="54" t="str">
        <f>IF($B1556="","",COUNTIF($F$2:$F1556,$F1556))</f>
        <v/>
      </c>
      <c r="H1556" s="53" t="str">
        <f t="shared" si="492"/>
        <v xml:space="preserve">  </v>
      </c>
      <c r="I1556" s="3" t="str">
        <f>IF(Investments_Import!C1556="","",Investments_Import!C1556)</f>
        <v/>
      </c>
      <c r="J1556" s="108" t="str">
        <f>IF(Investments_Import!D1556="","",Investments_Import!D1556)</f>
        <v/>
      </c>
      <c r="K1556" s="108" t="str">
        <f t="shared" si="493"/>
        <v/>
      </c>
      <c r="L1556" s="47" t="str">
        <f>IF(Investments_Import!E1556="","",Investments_Import!E1556)</f>
        <v/>
      </c>
      <c r="M1556" s="47" t="str">
        <f t="shared" si="483"/>
        <v/>
      </c>
      <c r="N1556" s="31" t="str">
        <f>IF(Investments_Import!F1556="","",Investments_Import!F1556)</f>
        <v/>
      </c>
      <c r="O1556" s="31" t="str">
        <f t="shared" si="484"/>
        <v/>
      </c>
      <c r="P1556" s="3" t="str">
        <f>IF(Investments_Import!G1556="","",Investments_Import!G1556)</f>
        <v/>
      </c>
      <c r="Q1556" s="3" t="str">
        <f>IF(Investments_Import!H1556="","",Investments_Import!H1556)</f>
        <v/>
      </c>
      <c r="R1556" s="37" t="str">
        <f t="shared" si="485"/>
        <v/>
      </c>
      <c r="S1556" s="37" t="str">
        <f t="shared" si="486"/>
        <v/>
      </c>
      <c r="U1556" s="36" t="str">
        <f>IF(Mining_Import!A1556="","",Mining_Import!A1556)</f>
        <v/>
      </c>
      <c r="V1556" s="22" t="str">
        <f t="shared" si="494"/>
        <v/>
      </c>
      <c r="W1556" s="127" t="str">
        <f t="shared" si="495"/>
        <v/>
      </c>
      <c r="X1556" s="127" t="str">
        <f t="shared" si="496"/>
        <v/>
      </c>
      <c r="Y1556" s="127" t="str">
        <f t="shared" si="497"/>
        <v/>
      </c>
      <c r="Z1556" s="36" t="str">
        <f>IF(Mining_Import!B1556="","",Mining_Import!B1556)</f>
        <v/>
      </c>
      <c r="AA1556" s="184" t="str">
        <f>IF(Mining_Import!$C1556="","",Mining_Import!$C1556)</f>
        <v/>
      </c>
      <c r="AB1556" s="122" t="str">
        <f t="shared" si="498"/>
        <v/>
      </c>
      <c r="AC1556" s="122" t="str">
        <f>IF($Y1556&gt;Dashboard!$Q$19,$AB1556,"")</f>
        <v/>
      </c>
      <c r="AD1556" s="43" t="str">
        <f t="shared" si="499"/>
        <v/>
      </c>
      <c r="AE1556" s="36" t="str">
        <f>IF(Mining_Import!D1556="","",Mining_Import!D1556)</f>
        <v/>
      </c>
      <c r="AF1556" s="36" t="str">
        <f>IF(Mining_Import!E1556="","",Mining_Import!E1556)</f>
        <v/>
      </c>
      <c r="AG1556" s="36" t="str">
        <f>IF(Mining_Import!F1556="","",Mining_Import!F1556)</f>
        <v/>
      </c>
      <c r="AH1556" s="36" t="str">
        <f>IF(Mining_Import!G1556="","",Mining_Import!G1556)</f>
        <v/>
      </c>
      <c r="AI1556" s="36" t="str">
        <f>IF(Mining_Import!H1556="","",Mining_Import!H1556)</f>
        <v/>
      </c>
      <c r="AJ1556" s="36" t="str">
        <f>IF(Mining_Import!I1556="","",Mining_Import!I1556)</f>
        <v/>
      </c>
      <c r="BY1556" s="120" t="str">
        <f t="shared" si="487"/>
        <v/>
      </c>
      <c r="BZ1556" s="184" t="str">
        <f t="shared" si="500"/>
        <v/>
      </c>
      <c r="CA1556" s="37" t="str">
        <f>IFERROR(VLOOKUP($BY1556,Account_Value!$C$2:$F$2500,4,0),"")</f>
        <v/>
      </c>
      <c r="CB1556" s="43" t="str">
        <f t="shared" si="488"/>
        <v/>
      </c>
      <c r="CC1556" s="122" t="str">
        <f>IF($BZ1556="","",SUM($BZ$2:$BZ1556))</f>
        <v/>
      </c>
      <c r="CD1556" s="43" t="str">
        <f>IF($BZ1556="","",$BU$19*(SUM($BZ$2:$BZ1556)))</f>
        <v/>
      </c>
    </row>
    <row r="1557" spans="1:82">
      <c r="A1557" s="4" t="str">
        <f t="shared" si="489"/>
        <v/>
      </c>
      <c r="B1557" s="21" t="str">
        <f>IF(Investments_Import!A1557="","",Investments_Import!A1557)</f>
        <v/>
      </c>
      <c r="C1557" s="22" t="str">
        <f t="shared" si="482"/>
        <v/>
      </c>
      <c r="D1557" s="51" t="str">
        <f t="shared" si="490"/>
        <v/>
      </c>
      <c r="E1557" s="3" t="str">
        <f>IF(Investments_Import!B1557="","",Investments_Import!B1557)</f>
        <v/>
      </c>
      <c r="F1557" s="54" t="str">
        <f t="shared" si="491"/>
        <v xml:space="preserve"> </v>
      </c>
      <c r="G1557" s="54" t="str">
        <f>IF($B1557="","",COUNTIF($F$2:$F1557,$F1557))</f>
        <v/>
      </c>
      <c r="H1557" s="53" t="str">
        <f t="shared" si="492"/>
        <v xml:space="preserve">  </v>
      </c>
      <c r="I1557" s="3" t="str">
        <f>IF(Investments_Import!C1557="","",Investments_Import!C1557)</f>
        <v/>
      </c>
      <c r="J1557" s="108" t="str">
        <f>IF(Investments_Import!D1557="","",Investments_Import!D1557)</f>
        <v/>
      </c>
      <c r="K1557" s="108" t="str">
        <f t="shared" si="493"/>
        <v/>
      </c>
      <c r="L1557" s="47" t="str">
        <f>IF(Investments_Import!E1557="","",Investments_Import!E1557)</f>
        <v/>
      </c>
      <c r="M1557" s="47" t="str">
        <f t="shared" si="483"/>
        <v/>
      </c>
      <c r="N1557" s="31" t="str">
        <f>IF(Investments_Import!F1557="","",Investments_Import!F1557)</f>
        <v/>
      </c>
      <c r="O1557" s="31" t="str">
        <f t="shared" si="484"/>
        <v/>
      </c>
      <c r="P1557" s="3" t="str">
        <f>IF(Investments_Import!G1557="","",Investments_Import!G1557)</f>
        <v/>
      </c>
      <c r="Q1557" s="3" t="str">
        <f>IF(Investments_Import!H1557="","",Investments_Import!H1557)</f>
        <v/>
      </c>
      <c r="R1557" s="37" t="str">
        <f t="shared" si="485"/>
        <v/>
      </c>
      <c r="S1557" s="37" t="str">
        <f t="shared" si="486"/>
        <v/>
      </c>
      <c r="U1557" s="36" t="str">
        <f>IF(Mining_Import!A1557="","",Mining_Import!A1557)</f>
        <v/>
      </c>
      <c r="V1557" s="22" t="str">
        <f t="shared" si="494"/>
        <v/>
      </c>
      <c r="W1557" s="127" t="str">
        <f t="shared" si="495"/>
        <v/>
      </c>
      <c r="X1557" s="127" t="str">
        <f t="shared" si="496"/>
        <v/>
      </c>
      <c r="Y1557" s="127" t="str">
        <f t="shared" si="497"/>
        <v/>
      </c>
      <c r="Z1557" s="36" t="str">
        <f>IF(Mining_Import!B1557="","",Mining_Import!B1557)</f>
        <v/>
      </c>
      <c r="AA1557" s="184" t="str">
        <f>IF(Mining_Import!$C1557="","",Mining_Import!$C1557)</f>
        <v/>
      </c>
      <c r="AB1557" s="122" t="str">
        <f t="shared" si="498"/>
        <v/>
      </c>
      <c r="AC1557" s="122" t="str">
        <f>IF($Y1557&gt;Dashboard!$Q$19,$AB1557,"")</f>
        <v/>
      </c>
      <c r="AD1557" s="43" t="str">
        <f t="shared" si="499"/>
        <v/>
      </c>
      <c r="AE1557" s="36" t="str">
        <f>IF(Mining_Import!D1557="","",Mining_Import!D1557)</f>
        <v/>
      </c>
      <c r="AF1557" s="36" t="str">
        <f>IF(Mining_Import!E1557="","",Mining_Import!E1557)</f>
        <v/>
      </c>
      <c r="AG1557" s="36" t="str">
        <f>IF(Mining_Import!F1557="","",Mining_Import!F1557)</f>
        <v/>
      </c>
      <c r="AH1557" s="36" t="str">
        <f>IF(Mining_Import!G1557="","",Mining_Import!G1557)</f>
        <v/>
      </c>
      <c r="AI1557" s="36" t="str">
        <f>IF(Mining_Import!H1557="","",Mining_Import!H1557)</f>
        <v/>
      </c>
      <c r="AJ1557" s="36" t="str">
        <f>IF(Mining_Import!I1557="","",Mining_Import!I1557)</f>
        <v/>
      </c>
      <c r="BY1557" s="120" t="str">
        <f t="shared" si="487"/>
        <v/>
      </c>
      <c r="BZ1557" s="184" t="str">
        <f t="shared" si="500"/>
        <v/>
      </c>
      <c r="CA1557" s="37" t="str">
        <f>IFERROR(VLOOKUP($BY1557,Account_Value!$C$2:$F$2500,4,0),"")</f>
        <v/>
      </c>
      <c r="CB1557" s="43" t="str">
        <f t="shared" si="488"/>
        <v/>
      </c>
      <c r="CC1557" s="122" t="str">
        <f>IF($BZ1557="","",SUM($BZ$2:$BZ1557))</f>
        <v/>
      </c>
      <c r="CD1557" s="43" t="str">
        <f>IF($BZ1557="","",$BU$19*(SUM($BZ$2:$BZ1557)))</f>
        <v/>
      </c>
    </row>
    <row r="1558" spans="1:82">
      <c r="A1558" s="4" t="str">
        <f t="shared" si="489"/>
        <v/>
      </c>
      <c r="B1558" s="21" t="str">
        <f>IF(Investments_Import!A1558="","",Investments_Import!A1558)</f>
        <v/>
      </c>
      <c r="C1558" s="22" t="str">
        <f t="shared" si="482"/>
        <v/>
      </c>
      <c r="D1558" s="51" t="str">
        <f t="shared" si="490"/>
        <v/>
      </c>
      <c r="E1558" s="3" t="str">
        <f>IF(Investments_Import!B1558="","",Investments_Import!B1558)</f>
        <v/>
      </c>
      <c r="F1558" s="54" t="str">
        <f t="shared" si="491"/>
        <v xml:space="preserve"> </v>
      </c>
      <c r="G1558" s="54" t="str">
        <f>IF($B1558="","",COUNTIF($F$2:$F1558,$F1558))</f>
        <v/>
      </c>
      <c r="H1558" s="53" t="str">
        <f t="shared" si="492"/>
        <v xml:space="preserve">  </v>
      </c>
      <c r="I1558" s="3" t="str">
        <f>IF(Investments_Import!C1558="","",Investments_Import!C1558)</f>
        <v/>
      </c>
      <c r="J1558" s="108" t="str">
        <f>IF(Investments_Import!D1558="","",Investments_Import!D1558)</f>
        <v/>
      </c>
      <c r="K1558" s="108" t="str">
        <f t="shared" si="493"/>
        <v/>
      </c>
      <c r="L1558" s="47" t="str">
        <f>IF(Investments_Import!E1558="","",Investments_Import!E1558)</f>
        <v/>
      </c>
      <c r="M1558" s="47" t="str">
        <f t="shared" si="483"/>
        <v/>
      </c>
      <c r="N1558" s="31" t="str">
        <f>IF(Investments_Import!F1558="","",Investments_Import!F1558)</f>
        <v/>
      </c>
      <c r="O1558" s="31" t="str">
        <f t="shared" si="484"/>
        <v/>
      </c>
      <c r="P1558" s="3" t="str">
        <f>IF(Investments_Import!G1558="","",Investments_Import!G1558)</f>
        <v/>
      </c>
      <c r="Q1558" s="3" t="str">
        <f>IF(Investments_Import!H1558="","",Investments_Import!H1558)</f>
        <v/>
      </c>
      <c r="R1558" s="37" t="str">
        <f t="shared" si="485"/>
        <v/>
      </c>
      <c r="S1558" s="37" t="str">
        <f t="shared" si="486"/>
        <v/>
      </c>
      <c r="U1558" s="36" t="str">
        <f>IF(Mining_Import!A1558="","",Mining_Import!A1558)</f>
        <v/>
      </c>
      <c r="V1558" s="22" t="str">
        <f t="shared" si="494"/>
        <v/>
      </c>
      <c r="W1558" s="127" t="str">
        <f t="shared" si="495"/>
        <v/>
      </c>
      <c r="X1558" s="127" t="str">
        <f t="shared" si="496"/>
        <v/>
      </c>
      <c r="Y1558" s="127" t="str">
        <f t="shared" si="497"/>
        <v/>
      </c>
      <c r="Z1558" s="36" t="str">
        <f>IF(Mining_Import!B1558="","",Mining_Import!B1558)</f>
        <v/>
      </c>
      <c r="AA1558" s="184" t="str">
        <f>IF(Mining_Import!$C1558="","",Mining_Import!$C1558)</f>
        <v/>
      </c>
      <c r="AB1558" s="122" t="str">
        <f t="shared" si="498"/>
        <v/>
      </c>
      <c r="AC1558" s="122" t="str">
        <f>IF($Y1558&gt;Dashboard!$Q$19,$AB1558,"")</f>
        <v/>
      </c>
      <c r="AD1558" s="43" t="str">
        <f t="shared" si="499"/>
        <v/>
      </c>
      <c r="AE1558" s="36" t="str">
        <f>IF(Mining_Import!D1558="","",Mining_Import!D1558)</f>
        <v/>
      </c>
      <c r="AF1558" s="36" t="str">
        <f>IF(Mining_Import!E1558="","",Mining_Import!E1558)</f>
        <v/>
      </c>
      <c r="AG1558" s="36" t="str">
        <f>IF(Mining_Import!F1558="","",Mining_Import!F1558)</f>
        <v/>
      </c>
      <c r="AH1558" s="36" t="str">
        <f>IF(Mining_Import!G1558="","",Mining_Import!G1558)</f>
        <v/>
      </c>
      <c r="AI1558" s="36" t="str">
        <f>IF(Mining_Import!H1558="","",Mining_Import!H1558)</f>
        <v/>
      </c>
      <c r="AJ1558" s="36" t="str">
        <f>IF(Mining_Import!I1558="","",Mining_Import!I1558)</f>
        <v/>
      </c>
      <c r="BY1558" s="120" t="str">
        <f t="shared" si="487"/>
        <v/>
      </c>
      <c r="BZ1558" s="184" t="str">
        <f t="shared" si="500"/>
        <v/>
      </c>
      <c r="CA1558" s="37" t="str">
        <f>IFERROR(VLOOKUP($BY1558,Account_Value!$C$2:$F$2500,4,0),"")</f>
        <v/>
      </c>
      <c r="CB1558" s="43" t="str">
        <f t="shared" si="488"/>
        <v/>
      </c>
      <c r="CC1558" s="122" t="str">
        <f>IF($BZ1558="","",SUM($BZ$2:$BZ1558))</f>
        <v/>
      </c>
      <c r="CD1558" s="43" t="str">
        <f>IF($BZ1558="","",$BU$19*(SUM($BZ$2:$BZ1558)))</f>
        <v/>
      </c>
    </row>
    <row r="1559" spans="1:82">
      <c r="A1559" s="4" t="str">
        <f t="shared" si="489"/>
        <v/>
      </c>
      <c r="B1559" s="21" t="str">
        <f>IF(Investments_Import!A1559="","",Investments_Import!A1559)</f>
        <v/>
      </c>
      <c r="C1559" s="22" t="str">
        <f t="shared" si="482"/>
        <v/>
      </c>
      <c r="D1559" s="51" t="str">
        <f t="shared" si="490"/>
        <v/>
      </c>
      <c r="E1559" s="3" t="str">
        <f>IF(Investments_Import!B1559="","",Investments_Import!B1559)</f>
        <v/>
      </c>
      <c r="F1559" s="54" t="str">
        <f t="shared" si="491"/>
        <v xml:space="preserve"> </v>
      </c>
      <c r="G1559" s="54" t="str">
        <f>IF($B1559="","",COUNTIF($F$2:$F1559,$F1559))</f>
        <v/>
      </c>
      <c r="H1559" s="53" t="str">
        <f t="shared" si="492"/>
        <v xml:space="preserve">  </v>
      </c>
      <c r="I1559" s="3" t="str">
        <f>IF(Investments_Import!C1559="","",Investments_Import!C1559)</f>
        <v/>
      </c>
      <c r="J1559" s="108" t="str">
        <f>IF(Investments_Import!D1559="","",Investments_Import!D1559)</f>
        <v/>
      </c>
      <c r="K1559" s="108" t="str">
        <f t="shared" si="493"/>
        <v/>
      </c>
      <c r="L1559" s="47" t="str">
        <f>IF(Investments_Import!E1559="","",Investments_Import!E1559)</f>
        <v/>
      </c>
      <c r="M1559" s="47" t="str">
        <f t="shared" si="483"/>
        <v/>
      </c>
      <c r="N1559" s="31" t="str">
        <f>IF(Investments_Import!F1559="","",Investments_Import!F1559)</f>
        <v/>
      </c>
      <c r="O1559" s="31" t="str">
        <f t="shared" si="484"/>
        <v/>
      </c>
      <c r="P1559" s="3" t="str">
        <f>IF(Investments_Import!G1559="","",Investments_Import!G1559)</f>
        <v/>
      </c>
      <c r="Q1559" s="3" t="str">
        <f>IF(Investments_Import!H1559="","",Investments_Import!H1559)</f>
        <v/>
      </c>
      <c r="R1559" s="37" t="str">
        <f t="shared" si="485"/>
        <v/>
      </c>
      <c r="S1559" s="37" t="str">
        <f t="shared" si="486"/>
        <v/>
      </c>
      <c r="U1559" s="36" t="str">
        <f>IF(Mining_Import!A1559="","",Mining_Import!A1559)</f>
        <v/>
      </c>
      <c r="V1559" s="22" t="str">
        <f t="shared" si="494"/>
        <v/>
      </c>
      <c r="W1559" s="127" t="str">
        <f t="shared" si="495"/>
        <v/>
      </c>
      <c r="X1559" s="127" t="str">
        <f t="shared" si="496"/>
        <v/>
      </c>
      <c r="Y1559" s="127" t="str">
        <f t="shared" si="497"/>
        <v/>
      </c>
      <c r="Z1559" s="36" t="str">
        <f>IF(Mining_Import!B1559="","",Mining_Import!B1559)</f>
        <v/>
      </c>
      <c r="AA1559" s="184" t="str">
        <f>IF(Mining_Import!$C1559="","",Mining_Import!$C1559)</f>
        <v/>
      </c>
      <c r="AB1559" s="122" t="str">
        <f t="shared" si="498"/>
        <v/>
      </c>
      <c r="AC1559" s="122" t="str">
        <f>IF($Y1559&gt;Dashboard!$Q$19,$AB1559,"")</f>
        <v/>
      </c>
      <c r="AD1559" s="43" t="str">
        <f t="shared" si="499"/>
        <v/>
      </c>
      <c r="AE1559" s="36" t="str">
        <f>IF(Mining_Import!D1559="","",Mining_Import!D1559)</f>
        <v/>
      </c>
      <c r="AF1559" s="36" t="str">
        <f>IF(Mining_Import!E1559="","",Mining_Import!E1559)</f>
        <v/>
      </c>
      <c r="AG1559" s="36" t="str">
        <f>IF(Mining_Import!F1559="","",Mining_Import!F1559)</f>
        <v/>
      </c>
      <c r="AH1559" s="36" t="str">
        <f>IF(Mining_Import!G1559="","",Mining_Import!G1559)</f>
        <v/>
      </c>
      <c r="AI1559" s="36" t="str">
        <f>IF(Mining_Import!H1559="","",Mining_Import!H1559)</f>
        <v/>
      </c>
      <c r="AJ1559" s="36" t="str">
        <f>IF(Mining_Import!I1559="","",Mining_Import!I1559)</f>
        <v/>
      </c>
      <c r="BY1559" s="120" t="str">
        <f t="shared" si="487"/>
        <v/>
      </c>
      <c r="BZ1559" s="184" t="str">
        <f t="shared" si="500"/>
        <v/>
      </c>
      <c r="CA1559" s="37" t="str">
        <f>IFERROR(VLOOKUP($BY1559,Account_Value!$C$2:$F$2500,4,0),"")</f>
        <v/>
      </c>
      <c r="CB1559" s="43" t="str">
        <f t="shared" si="488"/>
        <v/>
      </c>
      <c r="CC1559" s="122" t="str">
        <f>IF($BZ1559="","",SUM($BZ$2:$BZ1559))</f>
        <v/>
      </c>
      <c r="CD1559" s="43" t="str">
        <f>IF($BZ1559="","",$BU$19*(SUM($BZ$2:$BZ1559)))</f>
        <v/>
      </c>
    </row>
    <row r="1560" spans="1:82">
      <c r="A1560" s="4" t="str">
        <f t="shared" si="489"/>
        <v/>
      </c>
      <c r="B1560" s="21" t="str">
        <f>IF(Investments_Import!A1560="","",Investments_Import!A1560)</f>
        <v/>
      </c>
      <c r="C1560" s="22" t="str">
        <f t="shared" si="482"/>
        <v/>
      </c>
      <c r="D1560" s="51" t="str">
        <f t="shared" si="490"/>
        <v/>
      </c>
      <c r="E1560" s="3" t="str">
        <f>IF(Investments_Import!B1560="","",Investments_Import!B1560)</f>
        <v/>
      </c>
      <c r="F1560" s="54" t="str">
        <f t="shared" si="491"/>
        <v xml:space="preserve"> </v>
      </c>
      <c r="G1560" s="54" t="str">
        <f>IF($B1560="","",COUNTIF($F$2:$F1560,$F1560))</f>
        <v/>
      </c>
      <c r="H1560" s="53" t="str">
        <f t="shared" si="492"/>
        <v xml:space="preserve">  </v>
      </c>
      <c r="I1560" s="3" t="str">
        <f>IF(Investments_Import!C1560="","",Investments_Import!C1560)</f>
        <v/>
      </c>
      <c r="J1560" s="108" t="str">
        <f>IF(Investments_Import!D1560="","",Investments_Import!D1560)</f>
        <v/>
      </c>
      <c r="K1560" s="108" t="str">
        <f t="shared" si="493"/>
        <v/>
      </c>
      <c r="L1560" s="47" t="str">
        <f>IF(Investments_Import!E1560="","",Investments_Import!E1560)</f>
        <v/>
      </c>
      <c r="M1560" s="47" t="str">
        <f t="shared" si="483"/>
        <v/>
      </c>
      <c r="N1560" s="31" t="str">
        <f>IF(Investments_Import!F1560="","",Investments_Import!F1560)</f>
        <v/>
      </c>
      <c r="O1560" s="31" t="str">
        <f t="shared" si="484"/>
        <v/>
      </c>
      <c r="P1560" s="3" t="str">
        <f>IF(Investments_Import!G1560="","",Investments_Import!G1560)</f>
        <v/>
      </c>
      <c r="Q1560" s="3" t="str">
        <f>IF(Investments_Import!H1560="","",Investments_Import!H1560)</f>
        <v/>
      </c>
      <c r="R1560" s="37" t="str">
        <f t="shared" si="485"/>
        <v/>
      </c>
      <c r="S1560" s="37" t="str">
        <f t="shared" si="486"/>
        <v/>
      </c>
      <c r="U1560" s="36" t="str">
        <f>IF(Mining_Import!A1560="","",Mining_Import!A1560)</f>
        <v/>
      </c>
      <c r="V1560" s="22" t="str">
        <f t="shared" si="494"/>
        <v/>
      </c>
      <c r="W1560" s="127" t="str">
        <f t="shared" si="495"/>
        <v/>
      </c>
      <c r="X1560" s="127" t="str">
        <f t="shared" si="496"/>
        <v/>
      </c>
      <c r="Y1560" s="127" t="str">
        <f t="shared" si="497"/>
        <v/>
      </c>
      <c r="Z1560" s="36" t="str">
        <f>IF(Mining_Import!B1560="","",Mining_Import!B1560)</f>
        <v/>
      </c>
      <c r="AA1560" s="184" t="str">
        <f>IF(Mining_Import!$C1560="","",Mining_Import!$C1560)</f>
        <v/>
      </c>
      <c r="AB1560" s="122" t="str">
        <f t="shared" si="498"/>
        <v/>
      </c>
      <c r="AC1560" s="122" t="str">
        <f>IF($Y1560&gt;Dashboard!$Q$19,$AB1560,"")</f>
        <v/>
      </c>
      <c r="AD1560" s="43" t="str">
        <f t="shared" si="499"/>
        <v/>
      </c>
      <c r="AE1560" s="36" t="str">
        <f>IF(Mining_Import!D1560="","",Mining_Import!D1560)</f>
        <v/>
      </c>
      <c r="AF1560" s="36" t="str">
        <f>IF(Mining_Import!E1560="","",Mining_Import!E1560)</f>
        <v/>
      </c>
      <c r="AG1560" s="36" t="str">
        <f>IF(Mining_Import!F1560="","",Mining_Import!F1560)</f>
        <v/>
      </c>
      <c r="AH1560" s="36" t="str">
        <f>IF(Mining_Import!G1560="","",Mining_Import!G1560)</f>
        <v/>
      </c>
      <c r="AI1560" s="36" t="str">
        <f>IF(Mining_Import!H1560="","",Mining_Import!H1560)</f>
        <v/>
      </c>
      <c r="AJ1560" s="36" t="str">
        <f>IF(Mining_Import!I1560="","",Mining_Import!I1560)</f>
        <v/>
      </c>
      <c r="BY1560" s="120" t="str">
        <f t="shared" si="487"/>
        <v/>
      </c>
      <c r="BZ1560" s="184" t="str">
        <f t="shared" si="500"/>
        <v/>
      </c>
      <c r="CA1560" s="37" t="str">
        <f>IFERROR(VLOOKUP($BY1560,Account_Value!$C$2:$F$2500,4,0),"")</f>
        <v/>
      </c>
      <c r="CB1560" s="43" t="str">
        <f t="shared" si="488"/>
        <v/>
      </c>
      <c r="CC1560" s="122" t="str">
        <f>IF($BZ1560="","",SUM($BZ$2:$BZ1560))</f>
        <v/>
      </c>
      <c r="CD1560" s="43" t="str">
        <f>IF($BZ1560="","",$BU$19*(SUM($BZ$2:$BZ1560)))</f>
        <v/>
      </c>
    </row>
    <row r="1561" spans="1:82">
      <c r="A1561" s="4" t="str">
        <f t="shared" si="489"/>
        <v/>
      </c>
      <c r="B1561" s="21" t="str">
        <f>IF(Investments_Import!A1561="","",Investments_Import!A1561)</f>
        <v/>
      </c>
      <c r="C1561" s="22" t="str">
        <f t="shared" si="482"/>
        <v/>
      </c>
      <c r="D1561" s="51" t="str">
        <f t="shared" si="490"/>
        <v/>
      </c>
      <c r="E1561" s="3" t="str">
        <f>IF(Investments_Import!B1561="","",Investments_Import!B1561)</f>
        <v/>
      </c>
      <c r="F1561" s="54" t="str">
        <f t="shared" si="491"/>
        <v xml:space="preserve"> </v>
      </c>
      <c r="G1561" s="54" t="str">
        <f>IF($B1561="","",COUNTIF($F$2:$F1561,$F1561))</f>
        <v/>
      </c>
      <c r="H1561" s="53" t="str">
        <f t="shared" si="492"/>
        <v xml:space="preserve">  </v>
      </c>
      <c r="I1561" s="3" t="str">
        <f>IF(Investments_Import!C1561="","",Investments_Import!C1561)</f>
        <v/>
      </c>
      <c r="J1561" s="108" t="str">
        <f>IF(Investments_Import!D1561="","",Investments_Import!D1561)</f>
        <v/>
      </c>
      <c r="K1561" s="108" t="str">
        <f t="shared" si="493"/>
        <v/>
      </c>
      <c r="L1561" s="47" t="str">
        <f>IF(Investments_Import!E1561="","",Investments_Import!E1561)</f>
        <v/>
      </c>
      <c r="M1561" s="47" t="str">
        <f t="shared" si="483"/>
        <v/>
      </c>
      <c r="N1561" s="31" t="str">
        <f>IF(Investments_Import!F1561="","",Investments_Import!F1561)</f>
        <v/>
      </c>
      <c r="O1561" s="31" t="str">
        <f t="shared" si="484"/>
        <v/>
      </c>
      <c r="P1561" s="3" t="str">
        <f>IF(Investments_Import!G1561="","",Investments_Import!G1561)</f>
        <v/>
      </c>
      <c r="Q1561" s="3" t="str">
        <f>IF(Investments_Import!H1561="","",Investments_Import!H1561)</f>
        <v/>
      </c>
      <c r="R1561" s="37" t="str">
        <f t="shared" si="485"/>
        <v/>
      </c>
      <c r="S1561" s="37" t="str">
        <f t="shared" si="486"/>
        <v/>
      </c>
      <c r="U1561" s="36" t="str">
        <f>IF(Mining_Import!A1561="","",Mining_Import!A1561)</f>
        <v/>
      </c>
      <c r="V1561" s="22" t="str">
        <f t="shared" si="494"/>
        <v/>
      </c>
      <c r="W1561" s="127" t="str">
        <f t="shared" si="495"/>
        <v/>
      </c>
      <c r="X1561" s="127" t="str">
        <f t="shared" si="496"/>
        <v/>
      </c>
      <c r="Y1561" s="127" t="str">
        <f t="shared" si="497"/>
        <v/>
      </c>
      <c r="Z1561" s="36" t="str">
        <f>IF(Mining_Import!B1561="","",Mining_Import!B1561)</f>
        <v/>
      </c>
      <c r="AA1561" s="184" t="str">
        <f>IF(Mining_Import!$C1561="","",Mining_Import!$C1561)</f>
        <v/>
      </c>
      <c r="AB1561" s="122" t="str">
        <f t="shared" si="498"/>
        <v/>
      </c>
      <c r="AC1561" s="122" t="str">
        <f>IF($Y1561&gt;Dashboard!$Q$19,$AB1561,"")</f>
        <v/>
      </c>
      <c r="AD1561" s="43" t="str">
        <f t="shared" si="499"/>
        <v/>
      </c>
      <c r="AE1561" s="36" t="str">
        <f>IF(Mining_Import!D1561="","",Mining_Import!D1561)</f>
        <v/>
      </c>
      <c r="AF1561" s="36" t="str">
        <f>IF(Mining_Import!E1561="","",Mining_Import!E1561)</f>
        <v/>
      </c>
      <c r="AG1561" s="36" t="str">
        <f>IF(Mining_Import!F1561="","",Mining_Import!F1561)</f>
        <v/>
      </c>
      <c r="AH1561" s="36" t="str">
        <f>IF(Mining_Import!G1561="","",Mining_Import!G1561)</f>
        <v/>
      </c>
      <c r="AI1561" s="36" t="str">
        <f>IF(Mining_Import!H1561="","",Mining_Import!H1561)</f>
        <v/>
      </c>
      <c r="AJ1561" s="36" t="str">
        <f>IF(Mining_Import!I1561="","",Mining_Import!I1561)</f>
        <v/>
      </c>
      <c r="BY1561" s="120" t="str">
        <f t="shared" si="487"/>
        <v/>
      </c>
      <c r="BZ1561" s="184" t="str">
        <f t="shared" si="500"/>
        <v/>
      </c>
      <c r="CA1561" s="37" t="str">
        <f>IFERROR(VLOOKUP($BY1561,Account_Value!$C$2:$F$2500,4,0),"")</f>
        <v/>
      </c>
      <c r="CB1561" s="43" t="str">
        <f t="shared" si="488"/>
        <v/>
      </c>
      <c r="CC1561" s="122" t="str">
        <f>IF($BZ1561="","",SUM($BZ$2:$BZ1561))</f>
        <v/>
      </c>
      <c r="CD1561" s="43" t="str">
        <f>IF($BZ1561="","",$BU$19*(SUM($BZ$2:$BZ1561)))</f>
        <v/>
      </c>
    </row>
    <row r="1562" spans="1:82">
      <c r="A1562" s="4" t="str">
        <f t="shared" si="489"/>
        <v/>
      </c>
      <c r="B1562" s="21" t="str">
        <f>IF(Investments_Import!A1562="","",Investments_Import!A1562)</f>
        <v/>
      </c>
      <c r="C1562" s="22" t="str">
        <f t="shared" si="482"/>
        <v/>
      </c>
      <c r="D1562" s="51" t="str">
        <f t="shared" si="490"/>
        <v/>
      </c>
      <c r="E1562" s="3" t="str">
        <f>IF(Investments_Import!B1562="","",Investments_Import!B1562)</f>
        <v/>
      </c>
      <c r="F1562" s="54" t="str">
        <f t="shared" si="491"/>
        <v xml:space="preserve"> </v>
      </c>
      <c r="G1562" s="54" t="str">
        <f>IF($B1562="","",COUNTIF($F$2:$F1562,$F1562))</f>
        <v/>
      </c>
      <c r="H1562" s="53" t="str">
        <f t="shared" si="492"/>
        <v xml:space="preserve">  </v>
      </c>
      <c r="I1562" s="3" t="str">
        <f>IF(Investments_Import!C1562="","",Investments_Import!C1562)</f>
        <v/>
      </c>
      <c r="J1562" s="108" t="str">
        <f>IF(Investments_Import!D1562="","",Investments_Import!D1562)</f>
        <v/>
      </c>
      <c r="K1562" s="108" t="str">
        <f t="shared" si="493"/>
        <v/>
      </c>
      <c r="L1562" s="47" t="str">
        <f>IF(Investments_Import!E1562="","",Investments_Import!E1562)</f>
        <v/>
      </c>
      <c r="M1562" s="47" t="str">
        <f t="shared" si="483"/>
        <v/>
      </c>
      <c r="N1562" s="31" t="str">
        <f>IF(Investments_Import!F1562="","",Investments_Import!F1562)</f>
        <v/>
      </c>
      <c r="O1562" s="31" t="str">
        <f t="shared" si="484"/>
        <v/>
      </c>
      <c r="P1562" s="3" t="str">
        <f>IF(Investments_Import!G1562="","",Investments_Import!G1562)</f>
        <v/>
      </c>
      <c r="Q1562" s="3" t="str">
        <f>IF(Investments_Import!H1562="","",Investments_Import!H1562)</f>
        <v/>
      </c>
      <c r="R1562" s="37" t="str">
        <f t="shared" si="485"/>
        <v/>
      </c>
      <c r="S1562" s="37" t="str">
        <f t="shared" si="486"/>
        <v/>
      </c>
      <c r="U1562" s="36" t="str">
        <f>IF(Mining_Import!A1562="","",Mining_Import!A1562)</f>
        <v/>
      </c>
      <c r="V1562" s="22" t="str">
        <f t="shared" si="494"/>
        <v/>
      </c>
      <c r="W1562" s="127" t="str">
        <f t="shared" si="495"/>
        <v/>
      </c>
      <c r="X1562" s="127" t="str">
        <f t="shared" si="496"/>
        <v/>
      </c>
      <c r="Y1562" s="127" t="str">
        <f t="shared" si="497"/>
        <v/>
      </c>
      <c r="Z1562" s="36" t="str">
        <f>IF(Mining_Import!B1562="","",Mining_Import!B1562)</f>
        <v/>
      </c>
      <c r="AA1562" s="184" t="str">
        <f>IF(Mining_Import!$C1562="","",Mining_Import!$C1562)</f>
        <v/>
      </c>
      <c r="AB1562" s="122" t="str">
        <f t="shared" si="498"/>
        <v/>
      </c>
      <c r="AC1562" s="122" t="str">
        <f>IF($Y1562&gt;Dashboard!$Q$19,$AB1562,"")</f>
        <v/>
      </c>
      <c r="AD1562" s="43" t="str">
        <f t="shared" si="499"/>
        <v/>
      </c>
      <c r="AE1562" s="36" t="str">
        <f>IF(Mining_Import!D1562="","",Mining_Import!D1562)</f>
        <v/>
      </c>
      <c r="AF1562" s="36" t="str">
        <f>IF(Mining_Import!E1562="","",Mining_Import!E1562)</f>
        <v/>
      </c>
      <c r="AG1562" s="36" t="str">
        <f>IF(Mining_Import!F1562="","",Mining_Import!F1562)</f>
        <v/>
      </c>
      <c r="AH1562" s="36" t="str">
        <f>IF(Mining_Import!G1562="","",Mining_Import!G1562)</f>
        <v/>
      </c>
      <c r="AI1562" s="36" t="str">
        <f>IF(Mining_Import!H1562="","",Mining_Import!H1562)</f>
        <v/>
      </c>
      <c r="AJ1562" s="36" t="str">
        <f>IF(Mining_Import!I1562="","",Mining_Import!I1562)</f>
        <v/>
      </c>
      <c r="BY1562" s="120" t="str">
        <f t="shared" si="487"/>
        <v/>
      </c>
      <c r="BZ1562" s="184" t="str">
        <f t="shared" si="500"/>
        <v/>
      </c>
      <c r="CA1562" s="37" t="str">
        <f>IFERROR(VLOOKUP($BY1562,Account_Value!$C$2:$F$2500,4,0),"")</f>
        <v/>
      </c>
      <c r="CB1562" s="43" t="str">
        <f t="shared" si="488"/>
        <v/>
      </c>
      <c r="CC1562" s="122" t="str">
        <f>IF($BZ1562="","",SUM($BZ$2:$BZ1562))</f>
        <v/>
      </c>
      <c r="CD1562" s="43" t="str">
        <f>IF($BZ1562="","",$BU$19*(SUM($BZ$2:$BZ1562)))</f>
        <v/>
      </c>
    </row>
    <row r="1563" spans="1:82">
      <c r="A1563" s="4" t="str">
        <f t="shared" si="489"/>
        <v/>
      </c>
      <c r="B1563" s="21" t="str">
        <f>IF(Investments_Import!A1563="","",Investments_Import!A1563)</f>
        <v/>
      </c>
      <c r="C1563" s="22" t="str">
        <f t="shared" si="482"/>
        <v/>
      </c>
      <c r="D1563" s="51" t="str">
        <f t="shared" si="490"/>
        <v/>
      </c>
      <c r="E1563" s="3" t="str">
        <f>IF(Investments_Import!B1563="","",Investments_Import!B1563)</f>
        <v/>
      </c>
      <c r="F1563" s="54" t="str">
        <f t="shared" si="491"/>
        <v xml:space="preserve"> </v>
      </c>
      <c r="G1563" s="54" t="str">
        <f>IF($B1563="","",COUNTIF($F$2:$F1563,$F1563))</f>
        <v/>
      </c>
      <c r="H1563" s="53" t="str">
        <f t="shared" si="492"/>
        <v xml:space="preserve">  </v>
      </c>
      <c r="I1563" s="3" t="str">
        <f>IF(Investments_Import!C1563="","",Investments_Import!C1563)</f>
        <v/>
      </c>
      <c r="J1563" s="108" t="str">
        <f>IF(Investments_Import!D1563="","",Investments_Import!D1563)</f>
        <v/>
      </c>
      <c r="K1563" s="108" t="str">
        <f t="shared" si="493"/>
        <v/>
      </c>
      <c r="L1563" s="47" t="str">
        <f>IF(Investments_Import!E1563="","",Investments_Import!E1563)</f>
        <v/>
      </c>
      <c r="M1563" s="47" t="str">
        <f t="shared" si="483"/>
        <v/>
      </c>
      <c r="N1563" s="31" t="str">
        <f>IF(Investments_Import!F1563="","",Investments_Import!F1563)</f>
        <v/>
      </c>
      <c r="O1563" s="31" t="str">
        <f t="shared" si="484"/>
        <v/>
      </c>
      <c r="P1563" s="3" t="str">
        <f>IF(Investments_Import!G1563="","",Investments_Import!G1563)</f>
        <v/>
      </c>
      <c r="Q1563" s="3" t="str">
        <f>IF(Investments_Import!H1563="","",Investments_Import!H1563)</f>
        <v/>
      </c>
      <c r="R1563" s="37" t="str">
        <f t="shared" si="485"/>
        <v/>
      </c>
      <c r="S1563" s="37" t="str">
        <f t="shared" si="486"/>
        <v/>
      </c>
      <c r="U1563" s="36" t="str">
        <f>IF(Mining_Import!A1563="","",Mining_Import!A1563)</f>
        <v/>
      </c>
      <c r="V1563" s="22" t="str">
        <f t="shared" si="494"/>
        <v/>
      </c>
      <c r="W1563" s="127" t="str">
        <f t="shared" si="495"/>
        <v/>
      </c>
      <c r="X1563" s="127" t="str">
        <f t="shared" si="496"/>
        <v/>
      </c>
      <c r="Y1563" s="127" t="str">
        <f t="shared" si="497"/>
        <v/>
      </c>
      <c r="Z1563" s="36" t="str">
        <f>IF(Mining_Import!B1563="","",Mining_Import!B1563)</f>
        <v/>
      </c>
      <c r="AA1563" s="184" t="str">
        <f>IF(Mining_Import!$C1563="","",Mining_Import!$C1563)</f>
        <v/>
      </c>
      <c r="AB1563" s="122" t="str">
        <f t="shared" si="498"/>
        <v/>
      </c>
      <c r="AC1563" s="122" t="str">
        <f>IF($Y1563&gt;Dashboard!$Q$19,$AB1563,"")</f>
        <v/>
      </c>
      <c r="AD1563" s="43" t="str">
        <f t="shared" si="499"/>
        <v/>
      </c>
      <c r="AE1563" s="36" t="str">
        <f>IF(Mining_Import!D1563="","",Mining_Import!D1563)</f>
        <v/>
      </c>
      <c r="AF1563" s="36" t="str">
        <f>IF(Mining_Import!E1563="","",Mining_Import!E1563)</f>
        <v/>
      </c>
      <c r="AG1563" s="36" t="str">
        <f>IF(Mining_Import!F1563="","",Mining_Import!F1563)</f>
        <v/>
      </c>
      <c r="AH1563" s="36" t="str">
        <f>IF(Mining_Import!G1563="","",Mining_Import!G1563)</f>
        <v/>
      </c>
      <c r="AI1563" s="36" t="str">
        <f>IF(Mining_Import!H1563="","",Mining_Import!H1563)</f>
        <v/>
      </c>
      <c r="AJ1563" s="36" t="str">
        <f>IF(Mining_Import!I1563="","",Mining_Import!I1563)</f>
        <v/>
      </c>
      <c r="BY1563" s="120" t="str">
        <f t="shared" si="487"/>
        <v/>
      </c>
      <c r="BZ1563" s="184" t="str">
        <f t="shared" si="500"/>
        <v/>
      </c>
      <c r="CA1563" s="37" t="str">
        <f>IFERROR(VLOOKUP($BY1563,Account_Value!$C$2:$F$2500,4,0),"")</f>
        <v/>
      </c>
      <c r="CB1563" s="43" t="str">
        <f t="shared" si="488"/>
        <v/>
      </c>
      <c r="CC1563" s="122" t="str">
        <f>IF($BZ1563="","",SUM($BZ$2:$BZ1563))</f>
        <v/>
      </c>
      <c r="CD1563" s="43" t="str">
        <f>IF($BZ1563="","",$BU$19*(SUM($BZ$2:$BZ1563)))</f>
        <v/>
      </c>
    </row>
    <row r="1564" spans="1:82">
      <c r="A1564" s="4" t="str">
        <f t="shared" si="489"/>
        <v/>
      </c>
      <c r="B1564" s="21" t="str">
        <f>IF(Investments_Import!A1564="","",Investments_Import!A1564)</f>
        <v/>
      </c>
      <c r="C1564" s="22" t="str">
        <f t="shared" si="482"/>
        <v/>
      </c>
      <c r="D1564" s="51" t="str">
        <f t="shared" si="490"/>
        <v/>
      </c>
      <c r="E1564" s="3" t="str">
        <f>IF(Investments_Import!B1564="","",Investments_Import!B1564)</f>
        <v/>
      </c>
      <c r="F1564" s="54" t="str">
        <f t="shared" si="491"/>
        <v xml:space="preserve"> </v>
      </c>
      <c r="G1564" s="54" t="str">
        <f>IF($B1564="","",COUNTIF($F$2:$F1564,$F1564))</f>
        <v/>
      </c>
      <c r="H1564" s="53" t="str">
        <f t="shared" si="492"/>
        <v xml:space="preserve">  </v>
      </c>
      <c r="I1564" s="3" t="str">
        <f>IF(Investments_Import!C1564="","",Investments_Import!C1564)</f>
        <v/>
      </c>
      <c r="J1564" s="108" t="str">
        <f>IF(Investments_Import!D1564="","",Investments_Import!D1564)</f>
        <v/>
      </c>
      <c r="K1564" s="108" t="str">
        <f t="shared" si="493"/>
        <v/>
      </c>
      <c r="L1564" s="47" t="str">
        <f>IF(Investments_Import!E1564="","",Investments_Import!E1564)</f>
        <v/>
      </c>
      <c r="M1564" s="47" t="str">
        <f t="shared" si="483"/>
        <v/>
      </c>
      <c r="N1564" s="31" t="str">
        <f>IF(Investments_Import!F1564="","",Investments_Import!F1564)</f>
        <v/>
      </c>
      <c r="O1564" s="31" t="str">
        <f t="shared" si="484"/>
        <v/>
      </c>
      <c r="P1564" s="3" t="str">
        <f>IF(Investments_Import!G1564="","",Investments_Import!G1564)</f>
        <v/>
      </c>
      <c r="Q1564" s="3" t="str">
        <f>IF(Investments_Import!H1564="","",Investments_Import!H1564)</f>
        <v/>
      </c>
      <c r="R1564" s="37" t="str">
        <f t="shared" si="485"/>
        <v/>
      </c>
      <c r="S1564" s="37" t="str">
        <f t="shared" si="486"/>
        <v/>
      </c>
      <c r="U1564" s="36" t="str">
        <f>IF(Mining_Import!A1564="","",Mining_Import!A1564)</f>
        <v/>
      </c>
      <c r="V1564" s="22" t="str">
        <f t="shared" si="494"/>
        <v/>
      </c>
      <c r="W1564" s="127" t="str">
        <f t="shared" si="495"/>
        <v/>
      </c>
      <c r="X1564" s="127" t="str">
        <f t="shared" si="496"/>
        <v/>
      </c>
      <c r="Y1564" s="127" t="str">
        <f t="shared" si="497"/>
        <v/>
      </c>
      <c r="Z1564" s="36" t="str">
        <f>IF(Mining_Import!B1564="","",Mining_Import!B1564)</f>
        <v/>
      </c>
      <c r="AA1564" s="184" t="str">
        <f>IF(Mining_Import!$C1564="","",Mining_Import!$C1564)</f>
        <v/>
      </c>
      <c r="AB1564" s="122" t="str">
        <f t="shared" si="498"/>
        <v/>
      </c>
      <c r="AC1564" s="122" t="str">
        <f>IF($Y1564&gt;Dashboard!$Q$19,$AB1564,"")</f>
        <v/>
      </c>
      <c r="AD1564" s="43" t="str">
        <f t="shared" si="499"/>
        <v/>
      </c>
      <c r="AE1564" s="36" t="str">
        <f>IF(Mining_Import!D1564="","",Mining_Import!D1564)</f>
        <v/>
      </c>
      <c r="AF1564" s="36" t="str">
        <f>IF(Mining_Import!E1564="","",Mining_Import!E1564)</f>
        <v/>
      </c>
      <c r="AG1564" s="36" t="str">
        <f>IF(Mining_Import!F1564="","",Mining_Import!F1564)</f>
        <v/>
      </c>
      <c r="AH1564" s="36" t="str">
        <f>IF(Mining_Import!G1564="","",Mining_Import!G1564)</f>
        <v/>
      </c>
      <c r="AI1564" s="36" t="str">
        <f>IF(Mining_Import!H1564="","",Mining_Import!H1564)</f>
        <v/>
      </c>
      <c r="AJ1564" s="36" t="str">
        <f>IF(Mining_Import!I1564="","",Mining_Import!I1564)</f>
        <v/>
      </c>
      <c r="BY1564" s="120" t="str">
        <f t="shared" si="487"/>
        <v/>
      </c>
      <c r="BZ1564" s="184" t="str">
        <f t="shared" si="500"/>
        <v/>
      </c>
      <c r="CA1564" s="37" t="str">
        <f>IFERROR(VLOOKUP($BY1564,Account_Value!$C$2:$F$2500,4,0),"")</f>
        <v/>
      </c>
      <c r="CB1564" s="43" t="str">
        <f t="shared" si="488"/>
        <v/>
      </c>
      <c r="CC1564" s="122" t="str">
        <f>IF($BZ1564="","",SUM($BZ$2:$BZ1564))</f>
        <v/>
      </c>
      <c r="CD1564" s="43" t="str">
        <f>IF($BZ1564="","",$BU$19*(SUM($BZ$2:$BZ1564)))</f>
        <v/>
      </c>
    </row>
    <row r="1565" spans="1:82">
      <c r="A1565" s="4" t="str">
        <f t="shared" si="489"/>
        <v/>
      </c>
      <c r="B1565" s="21" t="str">
        <f>IF(Investments_Import!A1565="","",Investments_Import!A1565)</f>
        <v/>
      </c>
      <c r="C1565" s="22" t="str">
        <f t="shared" si="482"/>
        <v/>
      </c>
      <c r="D1565" s="51" t="str">
        <f t="shared" si="490"/>
        <v/>
      </c>
      <c r="E1565" s="3" t="str">
        <f>IF(Investments_Import!B1565="","",Investments_Import!B1565)</f>
        <v/>
      </c>
      <c r="F1565" s="54" t="str">
        <f t="shared" si="491"/>
        <v xml:space="preserve"> </v>
      </c>
      <c r="G1565" s="54" t="str">
        <f>IF($B1565="","",COUNTIF($F$2:$F1565,$F1565))</f>
        <v/>
      </c>
      <c r="H1565" s="53" t="str">
        <f t="shared" si="492"/>
        <v xml:space="preserve">  </v>
      </c>
      <c r="I1565" s="3" t="str">
        <f>IF(Investments_Import!C1565="","",Investments_Import!C1565)</f>
        <v/>
      </c>
      <c r="J1565" s="108" t="str">
        <f>IF(Investments_Import!D1565="","",Investments_Import!D1565)</f>
        <v/>
      </c>
      <c r="K1565" s="108" t="str">
        <f t="shared" si="493"/>
        <v/>
      </c>
      <c r="L1565" s="47" t="str">
        <f>IF(Investments_Import!E1565="","",Investments_Import!E1565)</f>
        <v/>
      </c>
      <c r="M1565" s="47" t="str">
        <f t="shared" si="483"/>
        <v/>
      </c>
      <c r="N1565" s="31" t="str">
        <f>IF(Investments_Import!F1565="","",Investments_Import!F1565)</f>
        <v/>
      </c>
      <c r="O1565" s="31" t="str">
        <f t="shared" si="484"/>
        <v/>
      </c>
      <c r="P1565" s="3" t="str">
        <f>IF(Investments_Import!G1565="","",Investments_Import!G1565)</f>
        <v/>
      </c>
      <c r="Q1565" s="3" t="str">
        <f>IF(Investments_Import!H1565="","",Investments_Import!H1565)</f>
        <v/>
      </c>
      <c r="R1565" s="37" t="str">
        <f t="shared" si="485"/>
        <v/>
      </c>
      <c r="S1565" s="37" t="str">
        <f t="shared" si="486"/>
        <v/>
      </c>
      <c r="U1565" s="36" t="str">
        <f>IF(Mining_Import!A1565="","",Mining_Import!A1565)</f>
        <v/>
      </c>
      <c r="V1565" s="22" t="str">
        <f t="shared" si="494"/>
        <v/>
      </c>
      <c r="W1565" s="127" t="str">
        <f t="shared" si="495"/>
        <v/>
      </c>
      <c r="X1565" s="127" t="str">
        <f t="shared" si="496"/>
        <v/>
      </c>
      <c r="Y1565" s="127" t="str">
        <f t="shared" si="497"/>
        <v/>
      </c>
      <c r="Z1565" s="36" t="str">
        <f>IF(Mining_Import!B1565="","",Mining_Import!B1565)</f>
        <v/>
      </c>
      <c r="AA1565" s="184" t="str">
        <f>IF(Mining_Import!$C1565="","",Mining_Import!$C1565)</f>
        <v/>
      </c>
      <c r="AB1565" s="122" t="str">
        <f t="shared" si="498"/>
        <v/>
      </c>
      <c r="AC1565" s="122" t="str">
        <f>IF($Y1565&gt;Dashboard!$Q$19,$AB1565,"")</f>
        <v/>
      </c>
      <c r="AD1565" s="43" t="str">
        <f t="shared" si="499"/>
        <v/>
      </c>
      <c r="AE1565" s="36" t="str">
        <f>IF(Mining_Import!D1565="","",Mining_Import!D1565)</f>
        <v/>
      </c>
      <c r="AF1565" s="36" t="str">
        <f>IF(Mining_Import!E1565="","",Mining_Import!E1565)</f>
        <v/>
      </c>
      <c r="AG1565" s="36" t="str">
        <f>IF(Mining_Import!F1565="","",Mining_Import!F1565)</f>
        <v/>
      </c>
      <c r="AH1565" s="36" t="str">
        <f>IF(Mining_Import!G1565="","",Mining_Import!G1565)</f>
        <v/>
      </c>
      <c r="AI1565" s="36" t="str">
        <f>IF(Mining_Import!H1565="","",Mining_Import!H1565)</f>
        <v/>
      </c>
      <c r="AJ1565" s="36" t="str">
        <f>IF(Mining_Import!I1565="","",Mining_Import!I1565)</f>
        <v/>
      </c>
      <c r="BY1565" s="120" t="str">
        <f t="shared" si="487"/>
        <v/>
      </c>
      <c r="BZ1565" s="184" t="str">
        <f t="shared" si="500"/>
        <v/>
      </c>
      <c r="CA1565" s="37" t="str">
        <f>IFERROR(VLOOKUP($BY1565,Account_Value!$C$2:$F$2500,4,0),"")</f>
        <v/>
      </c>
      <c r="CB1565" s="43" t="str">
        <f t="shared" si="488"/>
        <v/>
      </c>
      <c r="CC1565" s="122" t="str">
        <f>IF($BZ1565="","",SUM($BZ$2:$BZ1565))</f>
        <v/>
      </c>
      <c r="CD1565" s="43" t="str">
        <f>IF($BZ1565="","",$BU$19*(SUM($BZ$2:$BZ1565)))</f>
        <v/>
      </c>
    </row>
    <row r="1566" spans="1:82">
      <c r="A1566" s="4" t="str">
        <f t="shared" si="489"/>
        <v/>
      </c>
      <c r="B1566" s="21" t="str">
        <f>IF(Investments_Import!A1566="","",Investments_Import!A1566)</f>
        <v/>
      </c>
      <c r="C1566" s="22" t="str">
        <f t="shared" si="482"/>
        <v/>
      </c>
      <c r="D1566" s="51" t="str">
        <f t="shared" si="490"/>
        <v/>
      </c>
      <c r="E1566" s="3" t="str">
        <f>IF(Investments_Import!B1566="","",Investments_Import!B1566)</f>
        <v/>
      </c>
      <c r="F1566" s="54" t="str">
        <f t="shared" si="491"/>
        <v xml:space="preserve"> </v>
      </c>
      <c r="G1566" s="54" t="str">
        <f>IF($B1566="","",COUNTIF($F$2:$F1566,$F1566))</f>
        <v/>
      </c>
      <c r="H1566" s="53" t="str">
        <f t="shared" si="492"/>
        <v xml:space="preserve">  </v>
      </c>
      <c r="I1566" s="3" t="str">
        <f>IF(Investments_Import!C1566="","",Investments_Import!C1566)</f>
        <v/>
      </c>
      <c r="J1566" s="108" t="str">
        <f>IF(Investments_Import!D1566="","",Investments_Import!D1566)</f>
        <v/>
      </c>
      <c r="K1566" s="108" t="str">
        <f t="shared" si="493"/>
        <v/>
      </c>
      <c r="L1566" s="47" t="str">
        <f>IF(Investments_Import!E1566="","",Investments_Import!E1566)</f>
        <v/>
      </c>
      <c r="M1566" s="47" t="str">
        <f t="shared" si="483"/>
        <v/>
      </c>
      <c r="N1566" s="31" t="str">
        <f>IF(Investments_Import!F1566="","",Investments_Import!F1566)</f>
        <v/>
      </c>
      <c r="O1566" s="31" t="str">
        <f t="shared" si="484"/>
        <v/>
      </c>
      <c r="P1566" s="3" t="str">
        <f>IF(Investments_Import!G1566="","",Investments_Import!G1566)</f>
        <v/>
      </c>
      <c r="Q1566" s="3" t="str">
        <f>IF(Investments_Import!H1566="","",Investments_Import!H1566)</f>
        <v/>
      </c>
      <c r="R1566" s="37" t="str">
        <f t="shared" si="485"/>
        <v/>
      </c>
      <c r="S1566" s="37" t="str">
        <f t="shared" si="486"/>
        <v/>
      </c>
      <c r="U1566" s="36" t="str">
        <f>IF(Mining_Import!A1566="","",Mining_Import!A1566)</f>
        <v/>
      </c>
      <c r="V1566" s="22" t="str">
        <f t="shared" si="494"/>
        <v/>
      </c>
      <c r="W1566" s="127" t="str">
        <f t="shared" si="495"/>
        <v/>
      </c>
      <c r="X1566" s="127" t="str">
        <f t="shared" si="496"/>
        <v/>
      </c>
      <c r="Y1566" s="127" t="str">
        <f t="shared" si="497"/>
        <v/>
      </c>
      <c r="Z1566" s="36" t="str">
        <f>IF(Mining_Import!B1566="","",Mining_Import!B1566)</f>
        <v/>
      </c>
      <c r="AA1566" s="184" t="str">
        <f>IF(Mining_Import!$C1566="","",Mining_Import!$C1566)</f>
        <v/>
      </c>
      <c r="AB1566" s="122" t="str">
        <f t="shared" si="498"/>
        <v/>
      </c>
      <c r="AC1566" s="122" t="str">
        <f>IF($Y1566&gt;Dashboard!$Q$19,$AB1566,"")</f>
        <v/>
      </c>
      <c r="AD1566" s="43" t="str">
        <f t="shared" si="499"/>
        <v/>
      </c>
      <c r="AE1566" s="36" t="str">
        <f>IF(Mining_Import!D1566="","",Mining_Import!D1566)</f>
        <v/>
      </c>
      <c r="AF1566" s="36" t="str">
        <f>IF(Mining_Import!E1566="","",Mining_Import!E1566)</f>
        <v/>
      </c>
      <c r="AG1566" s="36" t="str">
        <f>IF(Mining_Import!F1566="","",Mining_Import!F1566)</f>
        <v/>
      </c>
      <c r="AH1566" s="36" t="str">
        <f>IF(Mining_Import!G1566="","",Mining_Import!G1566)</f>
        <v/>
      </c>
      <c r="AI1566" s="36" t="str">
        <f>IF(Mining_Import!H1566="","",Mining_Import!H1566)</f>
        <v/>
      </c>
      <c r="AJ1566" s="36" t="str">
        <f>IF(Mining_Import!I1566="","",Mining_Import!I1566)</f>
        <v/>
      </c>
      <c r="BY1566" s="120" t="str">
        <f t="shared" si="487"/>
        <v/>
      </c>
      <c r="BZ1566" s="184" t="str">
        <f t="shared" si="500"/>
        <v/>
      </c>
      <c r="CA1566" s="37" t="str">
        <f>IFERROR(VLOOKUP($BY1566,Account_Value!$C$2:$F$2500,4,0),"")</f>
        <v/>
      </c>
      <c r="CB1566" s="43" t="str">
        <f t="shared" si="488"/>
        <v/>
      </c>
      <c r="CC1566" s="122" t="str">
        <f>IF($BZ1566="","",SUM($BZ$2:$BZ1566))</f>
        <v/>
      </c>
      <c r="CD1566" s="43" t="str">
        <f>IF($BZ1566="","",$BU$19*(SUM($BZ$2:$BZ1566)))</f>
        <v/>
      </c>
    </row>
    <row r="1567" spans="1:82">
      <c r="A1567" s="4" t="str">
        <f t="shared" si="489"/>
        <v/>
      </c>
      <c r="B1567" s="21" t="str">
        <f>IF(Investments_Import!A1567="","",Investments_Import!A1567)</f>
        <v/>
      </c>
      <c r="C1567" s="22" t="str">
        <f t="shared" si="482"/>
        <v/>
      </c>
      <c r="D1567" s="51" t="str">
        <f t="shared" si="490"/>
        <v/>
      </c>
      <c r="E1567" s="3" t="str">
        <f>IF(Investments_Import!B1567="","",Investments_Import!B1567)</f>
        <v/>
      </c>
      <c r="F1567" s="54" t="str">
        <f t="shared" si="491"/>
        <v xml:space="preserve"> </v>
      </c>
      <c r="G1567" s="54" t="str">
        <f>IF($B1567="","",COUNTIF($F$2:$F1567,$F1567))</f>
        <v/>
      </c>
      <c r="H1567" s="53" t="str">
        <f t="shared" si="492"/>
        <v xml:space="preserve">  </v>
      </c>
      <c r="I1567" s="3" t="str">
        <f>IF(Investments_Import!C1567="","",Investments_Import!C1567)</f>
        <v/>
      </c>
      <c r="J1567" s="108" t="str">
        <f>IF(Investments_Import!D1567="","",Investments_Import!D1567)</f>
        <v/>
      </c>
      <c r="K1567" s="108" t="str">
        <f t="shared" si="493"/>
        <v/>
      </c>
      <c r="L1567" s="47" t="str">
        <f>IF(Investments_Import!E1567="","",Investments_Import!E1567)</f>
        <v/>
      </c>
      <c r="M1567" s="47" t="str">
        <f t="shared" si="483"/>
        <v/>
      </c>
      <c r="N1567" s="31" t="str">
        <f>IF(Investments_Import!F1567="","",Investments_Import!F1567)</f>
        <v/>
      </c>
      <c r="O1567" s="31" t="str">
        <f t="shared" si="484"/>
        <v/>
      </c>
      <c r="P1567" s="3" t="str">
        <f>IF(Investments_Import!G1567="","",Investments_Import!G1567)</f>
        <v/>
      </c>
      <c r="Q1567" s="3" t="str">
        <f>IF(Investments_Import!H1567="","",Investments_Import!H1567)</f>
        <v/>
      </c>
      <c r="R1567" s="37" t="str">
        <f t="shared" si="485"/>
        <v/>
      </c>
      <c r="S1567" s="37" t="str">
        <f t="shared" si="486"/>
        <v/>
      </c>
      <c r="U1567" s="36" t="str">
        <f>IF(Mining_Import!A1567="","",Mining_Import!A1567)</f>
        <v/>
      </c>
      <c r="V1567" s="22" t="str">
        <f t="shared" si="494"/>
        <v/>
      </c>
      <c r="W1567" s="127" t="str">
        <f t="shared" si="495"/>
        <v/>
      </c>
      <c r="X1567" s="127" t="str">
        <f t="shared" si="496"/>
        <v/>
      </c>
      <c r="Y1567" s="127" t="str">
        <f t="shared" si="497"/>
        <v/>
      </c>
      <c r="Z1567" s="36" t="str">
        <f>IF(Mining_Import!B1567="","",Mining_Import!B1567)</f>
        <v/>
      </c>
      <c r="AA1567" s="184" t="str">
        <f>IF(Mining_Import!$C1567="","",Mining_Import!$C1567)</f>
        <v/>
      </c>
      <c r="AB1567" s="122" t="str">
        <f t="shared" si="498"/>
        <v/>
      </c>
      <c r="AC1567" s="122" t="str">
        <f>IF($Y1567&gt;Dashboard!$Q$19,$AB1567,"")</f>
        <v/>
      </c>
      <c r="AD1567" s="43" t="str">
        <f t="shared" si="499"/>
        <v/>
      </c>
      <c r="AE1567" s="36" t="str">
        <f>IF(Mining_Import!D1567="","",Mining_Import!D1567)</f>
        <v/>
      </c>
      <c r="AF1567" s="36" t="str">
        <f>IF(Mining_Import!E1567="","",Mining_Import!E1567)</f>
        <v/>
      </c>
      <c r="AG1567" s="36" t="str">
        <f>IF(Mining_Import!F1567="","",Mining_Import!F1567)</f>
        <v/>
      </c>
      <c r="AH1567" s="36" t="str">
        <f>IF(Mining_Import!G1567="","",Mining_Import!G1567)</f>
        <v/>
      </c>
      <c r="AI1567" s="36" t="str">
        <f>IF(Mining_Import!H1567="","",Mining_Import!H1567)</f>
        <v/>
      </c>
      <c r="AJ1567" s="36" t="str">
        <f>IF(Mining_Import!I1567="","",Mining_Import!I1567)</f>
        <v/>
      </c>
      <c r="BY1567" s="120" t="str">
        <f t="shared" si="487"/>
        <v/>
      </c>
      <c r="BZ1567" s="184" t="str">
        <f t="shared" si="500"/>
        <v/>
      </c>
      <c r="CA1567" s="37" t="str">
        <f>IFERROR(VLOOKUP($BY1567,Account_Value!$C$2:$F$2500,4,0),"")</f>
        <v/>
      </c>
      <c r="CB1567" s="43" t="str">
        <f t="shared" si="488"/>
        <v/>
      </c>
      <c r="CC1567" s="122" t="str">
        <f>IF($BZ1567="","",SUM($BZ$2:$BZ1567))</f>
        <v/>
      </c>
      <c r="CD1567" s="43" t="str">
        <f>IF($BZ1567="","",$BU$19*(SUM($BZ$2:$BZ1567)))</f>
        <v/>
      </c>
    </row>
    <row r="1568" spans="1:82">
      <c r="A1568" s="4" t="str">
        <f t="shared" si="489"/>
        <v/>
      </c>
      <c r="B1568" s="21" t="str">
        <f>IF(Investments_Import!A1568="","",Investments_Import!A1568)</f>
        <v/>
      </c>
      <c r="C1568" s="22" t="str">
        <f t="shared" si="482"/>
        <v/>
      </c>
      <c r="D1568" s="51" t="str">
        <f t="shared" si="490"/>
        <v/>
      </c>
      <c r="E1568" s="3" t="str">
        <f>IF(Investments_Import!B1568="","",Investments_Import!B1568)</f>
        <v/>
      </c>
      <c r="F1568" s="54" t="str">
        <f t="shared" si="491"/>
        <v xml:space="preserve"> </v>
      </c>
      <c r="G1568" s="54" t="str">
        <f>IF($B1568="","",COUNTIF($F$2:$F1568,$F1568))</f>
        <v/>
      </c>
      <c r="H1568" s="53" t="str">
        <f t="shared" si="492"/>
        <v xml:space="preserve">  </v>
      </c>
      <c r="I1568" s="3" t="str">
        <f>IF(Investments_Import!C1568="","",Investments_Import!C1568)</f>
        <v/>
      </c>
      <c r="J1568" s="108" t="str">
        <f>IF(Investments_Import!D1568="","",Investments_Import!D1568)</f>
        <v/>
      </c>
      <c r="K1568" s="108" t="str">
        <f t="shared" si="493"/>
        <v/>
      </c>
      <c r="L1568" s="47" t="str">
        <f>IF(Investments_Import!E1568="","",Investments_Import!E1568)</f>
        <v/>
      </c>
      <c r="M1568" s="47" t="str">
        <f t="shared" si="483"/>
        <v/>
      </c>
      <c r="N1568" s="31" t="str">
        <f>IF(Investments_Import!F1568="","",Investments_Import!F1568)</f>
        <v/>
      </c>
      <c r="O1568" s="31" t="str">
        <f t="shared" si="484"/>
        <v/>
      </c>
      <c r="P1568" s="3" t="str">
        <f>IF(Investments_Import!G1568="","",Investments_Import!G1568)</f>
        <v/>
      </c>
      <c r="Q1568" s="3" t="str">
        <f>IF(Investments_Import!H1568="","",Investments_Import!H1568)</f>
        <v/>
      </c>
      <c r="R1568" s="37" t="str">
        <f t="shared" si="485"/>
        <v/>
      </c>
      <c r="S1568" s="37" t="str">
        <f t="shared" si="486"/>
        <v/>
      </c>
      <c r="U1568" s="36" t="str">
        <f>IF(Mining_Import!A1568="","",Mining_Import!A1568)</f>
        <v/>
      </c>
      <c r="V1568" s="22" t="str">
        <f t="shared" si="494"/>
        <v/>
      </c>
      <c r="W1568" s="127" t="str">
        <f t="shared" si="495"/>
        <v/>
      </c>
      <c r="X1568" s="127" t="str">
        <f t="shared" si="496"/>
        <v/>
      </c>
      <c r="Y1568" s="127" t="str">
        <f t="shared" si="497"/>
        <v/>
      </c>
      <c r="Z1568" s="36" t="str">
        <f>IF(Mining_Import!B1568="","",Mining_Import!B1568)</f>
        <v/>
      </c>
      <c r="AA1568" s="184" t="str">
        <f>IF(Mining_Import!$C1568="","",Mining_Import!$C1568)</f>
        <v/>
      </c>
      <c r="AB1568" s="122" t="str">
        <f t="shared" si="498"/>
        <v/>
      </c>
      <c r="AC1568" s="122" t="str">
        <f>IF($Y1568&gt;Dashboard!$Q$19,$AB1568,"")</f>
        <v/>
      </c>
      <c r="AD1568" s="43" t="str">
        <f t="shared" si="499"/>
        <v/>
      </c>
      <c r="AE1568" s="36" t="str">
        <f>IF(Mining_Import!D1568="","",Mining_Import!D1568)</f>
        <v/>
      </c>
      <c r="AF1568" s="36" t="str">
        <f>IF(Mining_Import!E1568="","",Mining_Import!E1568)</f>
        <v/>
      </c>
      <c r="AG1568" s="36" t="str">
        <f>IF(Mining_Import!F1568="","",Mining_Import!F1568)</f>
        <v/>
      </c>
      <c r="AH1568" s="36" t="str">
        <f>IF(Mining_Import!G1568="","",Mining_Import!G1568)</f>
        <v/>
      </c>
      <c r="AI1568" s="36" t="str">
        <f>IF(Mining_Import!H1568="","",Mining_Import!H1568)</f>
        <v/>
      </c>
      <c r="AJ1568" s="36" t="str">
        <f>IF(Mining_Import!I1568="","",Mining_Import!I1568)</f>
        <v/>
      </c>
      <c r="BY1568" s="120" t="str">
        <f t="shared" si="487"/>
        <v/>
      </c>
      <c r="BZ1568" s="184" t="str">
        <f t="shared" si="500"/>
        <v/>
      </c>
      <c r="CA1568" s="37" t="str">
        <f>IFERROR(VLOOKUP($BY1568,Account_Value!$C$2:$F$2500,4,0),"")</f>
        <v/>
      </c>
      <c r="CB1568" s="43" t="str">
        <f t="shared" si="488"/>
        <v/>
      </c>
      <c r="CC1568" s="122" t="str">
        <f>IF($BZ1568="","",SUM($BZ$2:$BZ1568))</f>
        <v/>
      </c>
      <c r="CD1568" s="43" t="str">
        <f>IF($BZ1568="","",$BU$19*(SUM($BZ$2:$BZ1568)))</f>
        <v/>
      </c>
    </row>
    <row r="1569" spans="1:82">
      <c r="A1569" s="4" t="str">
        <f t="shared" si="489"/>
        <v/>
      </c>
      <c r="B1569" s="21" t="str">
        <f>IF(Investments_Import!A1569="","",Investments_Import!A1569)</f>
        <v/>
      </c>
      <c r="C1569" s="22" t="str">
        <f t="shared" si="482"/>
        <v/>
      </c>
      <c r="D1569" s="51" t="str">
        <f t="shared" si="490"/>
        <v/>
      </c>
      <c r="E1569" s="3" t="str">
        <f>IF(Investments_Import!B1569="","",Investments_Import!B1569)</f>
        <v/>
      </c>
      <c r="F1569" s="54" t="str">
        <f t="shared" si="491"/>
        <v xml:space="preserve"> </v>
      </c>
      <c r="G1569" s="54" t="str">
        <f>IF($B1569="","",COUNTIF($F$2:$F1569,$F1569))</f>
        <v/>
      </c>
      <c r="H1569" s="53" t="str">
        <f t="shared" si="492"/>
        <v xml:space="preserve">  </v>
      </c>
      <c r="I1569" s="3" t="str">
        <f>IF(Investments_Import!C1569="","",Investments_Import!C1569)</f>
        <v/>
      </c>
      <c r="J1569" s="108" t="str">
        <f>IF(Investments_Import!D1569="","",Investments_Import!D1569)</f>
        <v/>
      </c>
      <c r="K1569" s="108" t="str">
        <f t="shared" si="493"/>
        <v/>
      </c>
      <c r="L1569" s="47" t="str">
        <f>IF(Investments_Import!E1569="","",Investments_Import!E1569)</f>
        <v/>
      </c>
      <c r="M1569" s="47" t="str">
        <f t="shared" si="483"/>
        <v/>
      </c>
      <c r="N1569" s="31" t="str">
        <f>IF(Investments_Import!F1569="","",Investments_Import!F1569)</f>
        <v/>
      </c>
      <c r="O1569" s="31" t="str">
        <f t="shared" si="484"/>
        <v/>
      </c>
      <c r="P1569" s="3" t="str">
        <f>IF(Investments_Import!G1569="","",Investments_Import!G1569)</f>
        <v/>
      </c>
      <c r="Q1569" s="3" t="str">
        <f>IF(Investments_Import!H1569="","",Investments_Import!H1569)</f>
        <v/>
      </c>
      <c r="R1569" s="37" t="str">
        <f t="shared" si="485"/>
        <v/>
      </c>
      <c r="S1569" s="37" t="str">
        <f t="shared" si="486"/>
        <v/>
      </c>
      <c r="U1569" s="36" t="str">
        <f>IF(Mining_Import!A1569="","",Mining_Import!A1569)</f>
        <v/>
      </c>
      <c r="V1569" s="22" t="str">
        <f t="shared" si="494"/>
        <v/>
      </c>
      <c r="W1569" s="127" t="str">
        <f t="shared" si="495"/>
        <v/>
      </c>
      <c r="X1569" s="127" t="str">
        <f t="shared" si="496"/>
        <v/>
      </c>
      <c r="Y1569" s="127" t="str">
        <f t="shared" si="497"/>
        <v/>
      </c>
      <c r="Z1569" s="36" t="str">
        <f>IF(Mining_Import!B1569="","",Mining_Import!B1569)</f>
        <v/>
      </c>
      <c r="AA1569" s="184" t="str">
        <f>IF(Mining_Import!$C1569="","",Mining_Import!$C1569)</f>
        <v/>
      </c>
      <c r="AB1569" s="122" t="str">
        <f t="shared" si="498"/>
        <v/>
      </c>
      <c r="AC1569" s="122" t="str">
        <f>IF($Y1569&gt;Dashboard!$Q$19,$AB1569,"")</f>
        <v/>
      </c>
      <c r="AD1569" s="43" t="str">
        <f t="shared" si="499"/>
        <v/>
      </c>
      <c r="AE1569" s="36" t="str">
        <f>IF(Mining_Import!D1569="","",Mining_Import!D1569)</f>
        <v/>
      </c>
      <c r="AF1569" s="36" t="str">
        <f>IF(Mining_Import!E1569="","",Mining_Import!E1569)</f>
        <v/>
      </c>
      <c r="AG1569" s="36" t="str">
        <f>IF(Mining_Import!F1569="","",Mining_Import!F1569)</f>
        <v/>
      </c>
      <c r="AH1569" s="36" t="str">
        <f>IF(Mining_Import!G1569="","",Mining_Import!G1569)</f>
        <v/>
      </c>
      <c r="AI1569" s="36" t="str">
        <f>IF(Mining_Import!H1569="","",Mining_Import!H1569)</f>
        <v/>
      </c>
      <c r="AJ1569" s="36" t="str">
        <f>IF(Mining_Import!I1569="","",Mining_Import!I1569)</f>
        <v/>
      </c>
      <c r="BY1569" s="120" t="str">
        <f t="shared" si="487"/>
        <v/>
      </c>
      <c r="BZ1569" s="184" t="str">
        <f t="shared" si="500"/>
        <v/>
      </c>
      <c r="CA1569" s="37" t="str">
        <f>IFERROR(VLOOKUP($BY1569,Account_Value!$C$2:$F$2500,4,0),"")</f>
        <v/>
      </c>
      <c r="CB1569" s="43" t="str">
        <f t="shared" si="488"/>
        <v/>
      </c>
      <c r="CC1569" s="122" t="str">
        <f>IF($BZ1569="","",SUM($BZ$2:$BZ1569))</f>
        <v/>
      </c>
      <c r="CD1569" s="43" t="str">
        <f>IF($BZ1569="","",$BU$19*(SUM($BZ$2:$BZ1569)))</f>
        <v/>
      </c>
    </row>
    <row r="1570" spans="1:82">
      <c r="A1570" s="4" t="str">
        <f t="shared" si="489"/>
        <v/>
      </c>
      <c r="B1570" s="21" t="str">
        <f>IF(Investments_Import!A1570="","",Investments_Import!A1570)</f>
        <v/>
      </c>
      <c r="C1570" s="22" t="str">
        <f t="shared" si="482"/>
        <v/>
      </c>
      <c r="D1570" s="51" t="str">
        <f t="shared" si="490"/>
        <v/>
      </c>
      <c r="E1570" s="3" t="str">
        <f>IF(Investments_Import!B1570="","",Investments_Import!B1570)</f>
        <v/>
      </c>
      <c r="F1570" s="54" t="str">
        <f t="shared" si="491"/>
        <v xml:space="preserve"> </v>
      </c>
      <c r="G1570" s="54" t="str">
        <f>IF($B1570="","",COUNTIF($F$2:$F1570,$F1570))</f>
        <v/>
      </c>
      <c r="H1570" s="53" t="str">
        <f t="shared" si="492"/>
        <v xml:space="preserve">  </v>
      </c>
      <c r="I1570" s="3" t="str">
        <f>IF(Investments_Import!C1570="","",Investments_Import!C1570)</f>
        <v/>
      </c>
      <c r="J1570" s="108" t="str">
        <f>IF(Investments_Import!D1570="","",Investments_Import!D1570)</f>
        <v/>
      </c>
      <c r="K1570" s="108" t="str">
        <f t="shared" si="493"/>
        <v/>
      </c>
      <c r="L1570" s="47" t="str">
        <f>IF(Investments_Import!E1570="","",Investments_Import!E1570)</f>
        <v/>
      </c>
      <c r="M1570" s="47" t="str">
        <f t="shared" si="483"/>
        <v/>
      </c>
      <c r="N1570" s="31" t="str">
        <f>IF(Investments_Import!F1570="","",Investments_Import!F1570)</f>
        <v/>
      </c>
      <c r="O1570" s="31" t="str">
        <f t="shared" si="484"/>
        <v/>
      </c>
      <c r="P1570" s="3" t="str">
        <f>IF(Investments_Import!G1570="","",Investments_Import!G1570)</f>
        <v/>
      </c>
      <c r="Q1570" s="3" t="str">
        <f>IF(Investments_Import!H1570="","",Investments_Import!H1570)</f>
        <v/>
      </c>
      <c r="R1570" s="37" t="str">
        <f t="shared" si="485"/>
        <v/>
      </c>
      <c r="S1570" s="37" t="str">
        <f t="shared" si="486"/>
        <v/>
      </c>
      <c r="U1570" s="36" t="str">
        <f>IF(Mining_Import!A1570="","",Mining_Import!A1570)</f>
        <v/>
      </c>
      <c r="V1570" s="22" t="str">
        <f t="shared" si="494"/>
        <v/>
      </c>
      <c r="W1570" s="127" t="str">
        <f t="shared" si="495"/>
        <v/>
      </c>
      <c r="X1570" s="127" t="str">
        <f t="shared" si="496"/>
        <v/>
      </c>
      <c r="Y1570" s="127" t="str">
        <f t="shared" si="497"/>
        <v/>
      </c>
      <c r="Z1570" s="36" t="str">
        <f>IF(Mining_Import!B1570="","",Mining_Import!B1570)</f>
        <v/>
      </c>
      <c r="AA1570" s="184" t="str">
        <f>IF(Mining_Import!$C1570="","",Mining_Import!$C1570)</f>
        <v/>
      </c>
      <c r="AB1570" s="122" t="str">
        <f t="shared" si="498"/>
        <v/>
      </c>
      <c r="AC1570" s="122" t="str">
        <f>IF($Y1570&gt;Dashboard!$Q$19,$AB1570,"")</f>
        <v/>
      </c>
      <c r="AD1570" s="43" t="str">
        <f t="shared" si="499"/>
        <v/>
      </c>
      <c r="AE1570" s="36" t="str">
        <f>IF(Mining_Import!D1570="","",Mining_Import!D1570)</f>
        <v/>
      </c>
      <c r="AF1570" s="36" t="str">
        <f>IF(Mining_Import!E1570="","",Mining_Import!E1570)</f>
        <v/>
      </c>
      <c r="AG1570" s="36" t="str">
        <f>IF(Mining_Import!F1570="","",Mining_Import!F1570)</f>
        <v/>
      </c>
      <c r="AH1570" s="36" t="str">
        <f>IF(Mining_Import!G1570="","",Mining_Import!G1570)</f>
        <v/>
      </c>
      <c r="AI1570" s="36" t="str">
        <f>IF(Mining_Import!H1570="","",Mining_Import!H1570)</f>
        <v/>
      </c>
      <c r="AJ1570" s="36" t="str">
        <f>IF(Mining_Import!I1570="","",Mining_Import!I1570)</f>
        <v/>
      </c>
      <c r="BY1570" s="120" t="str">
        <f t="shared" si="487"/>
        <v/>
      </c>
      <c r="BZ1570" s="184" t="str">
        <f t="shared" si="500"/>
        <v/>
      </c>
      <c r="CA1570" s="37" t="str">
        <f>IFERROR(VLOOKUP($BY1570,Account_Value!$C$2:$F$2500,4,0),"")</f>
        <v/>
      </c>
      <c r="CB1570" s="43" t="str">
        <f t="shared" si="488"/>
        <v/>
      </c>
      <c r="CC1570" s="122" t="str">
        <f>IF($BZ1570="","",SUM($BZ$2:$BZ1570))</f>
        <v/>
      </c>
      <c r="CD1570" s="43" t="str">
        <f>IF($BZ1570="","",$BU$19*(SUM($BZ$2:$BZ1570)))</f>
        <v/>
      </c>
    </row>
    <row r="1571" spans="1:82">
      <c r="A1571" s="4" t="str">
        <f t="shared" si="489"/>
        <v/>
      </c>
      <c r="B1571" s="21" t="str">
        <f>IF(Investments_Import!A1571="","",Investments_Import!A1571)</f>
        <v/>
      </c>
      <c r="C1571" s="22" t="str">
        <f t="shared" si="482"/>
        <v/>
      </c>
      <c r="D1571" s="51" t="str">
        <f t="shared" si="490"/>
        <v/>
      </c>
      <c r="E1571" s="3" t="str">
        <f>IF(Investments_Import!B1571="","",Investments_Import!B1571)</f>
        <v/>
      </c>
      <c r="F1571" s="54" t="str">
        <f t="shared" si="491"/>
        <v xml:space="preserve"> </v>
      </c>
      <c r="G1571" s="54" t="str">
        <f>IF($B1571="","",COUNTIF($F$2:$F1571,$F1571))</f>
        <v/>
      </c>
      <c r="H1571" s="53" t="str">
        <f t="shared" si="492"/>
        <v xml:space="preserve">  </v>
      </c>
      <c r="I1571" s="3" t="str">
        <f>IF(Investments_Import!C1571="","",Investments_Import!C1571)</f>
        <v/>
      </c>
      <c r="J1571" s="108" t="str">
        <f>IF(Investments_Import!D1571="","",Investments_Import!D1571)</f>
        <v/>
      </c>
      <c r="K1571" s="108" t="str">
        <f t="shared" si="493"/>
        <v/>
      </c>
      <c r="L1571" s="47" t="str">
        <f>IF(Investments_Import!E1571="","",Investments_Import!E1571)</f>
        <v/>
      </c>
      <c r="M1571" s="47" t="str">
        <f t="shared" si="483"/>
        <v/>
      </c>
      <c r="N1571" s="31" t="str">
        <f>IF(Investments_Import!F1571="","",Investments_Import!F1571)</f>
        <v/>
      </c>
      <c r="O1571" s="31" t="str">
        <f t="shared" si="484"/>
        <v/>
      </c>
      <c r="P1571" s="3" t="str">
        <f>IF(Investments_Import!G1571="","",Investments_Import!G1571)</f>
        <v/>
      </c>
      <c r="Q1571" s="3" t="str">
        <f>IF(Investments_Import!H1571="","",Investments_Import!H1571)</f>
        <v/>
      </c>
      <c r="R1571" s="37" t="str">
        <f t="shared" si="485"/>
        <v/>
      </c>
      <c r="S1571" s="37" t="str">
        <f t="shared" si="486"/>
        <v/>
      </c>
      <c r="U1571" s="36" t="str">
        <f>IF(Mining_Import!A1571="","",Mining_Import!A1571)</f>
        <v/>
      </c>
      <c r="V1571" s="22" t="str">
        <f t="shared" si="494"/>
        <v/>
      </c>
      <c r="W1571" s="127" t="str">
        <f t="shared" si="495"/>
        <v/>
      </c>
      <c r="X1571" s="127" t="str">
        <f t="shared" si="496"/>
        <v/>
      </c>
      <c r="Y1571" s="127" t="str">
        <f t="shared" si="497"/>
        <v/>
      </c>
      <c r="Z1571" s="36" t="str">
        <f>IF(Mining_Import!B1571="","",Mining_Import!B1571)</f>
        <v/>
      </c>
      <c r="AA1571" s="184" t="str">
        <f>IF(Mining_Import!$C1571="","",Mining_Import!$C1571)</f>
        <v/>
      </c>
      <c r="AB1571" s="122" t="str">
        <f t="shared" si="498"/>
        <v/>
      </c>
      <c r="AC1571" s="122" t="str">
        <f>IF($Y1571&gt;Dashboard!$Q$19,$AB1571,"")</f>
        <v/>
      </c>
      <c r="AD1571" s="43" t="str">
        <f t="shared" si="499"/>
        <v/>
      </c>
      <c r="AE1571" s="36" t="str">
        <f>IF(Mining_Import!D1571="","",Mining_Import!D1571)</f>
        <v/>
      </c>
      <c r="AF1571" s="36" t="str">
        <f>IF(Mining_Import!E1571="","",Mining_Import!E1571)</f>
        <v/>
      </c>
      <c r="AG1571" s="36" t="str">
        <f>IF(Mining_Import!F1571="","",Mining_Import!F1571)</f>
        <v/>
      </c>
      <c r="AH1571" s="36" t="str">
        <f>IF(Mining_Import!G1571="","",Mining_Import!G1571)</f>
        <v/>
      </c>
      <c r="AI1571" s="36" t="str">
        <f>IF(Mining_Import!H1571="","",Mining_Import!H1571)</f>
        <v/>
      </c>
      <c r="AJ1571" s="36" t="str">
        <f>IF(Mining_Import!I1571="","",Mining_Import!I1571)</f>
        <v/>
      </c>
      <c r="BY1571" s="120" t="str">
        <f t="shared" si="487"/>
        <v/>
      </c>
      <c r="BZ1571" s="184" t="str">
        <f t="shared" si="500"/>
        <v/>
      </c>
      <c r="CA1571" s="37" t="str">
        <f>IFERROR(VLOOKUP($BY1571,Account_Value!$C$2:$F$2500,4,0),"")</f>
        <v/>
      </c>
      <c r="CB1571" s="43" t="str">
        <f t="shared" si="488"/>
        <v/>
      </c>
      <c r="CC1571" s="122" t="str">
        <f>IF($BZ1571="","",SUM($BZ$2:$BZ1571))</f>
        <v/>
      </c>
      <c r="CD1571" s="43" t="str">
        <f>IF($BZ1571="","",$BU$19*(SUM($BZ$2:$BZ1571)))</f>
        <v/>
      </c>
    </row>
    <row r="1572" spans="1:82">
      <c r="A1572" s="4" t="str">
        <f t="shared" si="489"/>
        <v/>
      </c>
      <c r="B1572" s="21" t="str">
        <f>IF(Investments_Import!A1572="","",Investments_Import!A1572)</f>
        <v/>
      </c>
      <c r="C1572" s="22" t="str">
        <f t="shared" si="482"/>
        <v/>
      </c>
      <c r="D1572" s="51" t="str">
        <f t="shared" si="490"/>
        <v/>
      </c>
      <c r="E1572" s="3" t="str">
        <f>IF(Investments_Import!B1572="","",Investments_Import!B1572)</f>
        <v/>
      </c>
      <c r="F1572" s="54" t="str">
        <f t="shared" si="491"/>
        <v xml:space="preserve"> </v>
      </c>
      <c r="G1572" s="54" t="str">
        <f>IF($B1572="","",COUNTIF($F$2:$F1572,$F1572))</f>
        <v/>
      </c>
      <c r="H1572" s="53" t="str">
        <f t="shared" si="492"/>
        <v xml:space="preserve">  </v>
      </c>
      <c r="I1572" s="3" t="str">
        <f>IF(Investments_Import!C1572="","",Investments_Import!C1572)</f>
        <v/>
      </c>
      <c r="J1572" s="108" t="str">
        <f>IF(Investments_Import!D1572="","",Investments_Import!D1572)</f>
        <v/>
      </c>
      <c r="K1572" s="108" t="str">
        <f t="shared" si="493"/>
        <v/>
      </c>
      <c r="L1572" s="47" t="str">
        <f>IF(Investments_Import!E1572="","",Investments_Import!E1572)</f>
        <v/>
      </c>
      <c r="M1572" s="47" t="str">
        <f t="shared" si="483"/>
        <v/>
      </c>
      <c r="N1572" s="31" t="str">
        <f>IF(Investments_Import!F1572="","",Investments_Import!F1572)</f>
        <v/>
      </c>
      <c r="O1572" s="31" t="str">
        <f t="shared" si="484"/>
        <v/>
      </c>
      <c r="P1572" s="3" t="str">
        <f>IF(Investments_Import!G1572="","",Investments_Import!G1572)</f>
        <v/>
      </c>
      <c r="Q1572" s="3" t="str">
        <f>IF(Investments_Import!H1572="","",Investments_Import!H1572)</f>
        <v/>
      </c>
      <c r="R1572" s="37" t="str">
        <f t="shared" si="485"/>
        <v/>
      </c>
      <c r="S1572" s="37" t="str">
        <f t="shared" si="486"/>
        <v/>
      </c>
      <c r="U1572" s="36" t="str">
        <f>IF(Mining_Import!A1572="","",Mining_Import!A1572)</f>
        <v/>
      </c>
      <c r="V1572" s="22" t="str">
        <f t="shared" si="494"/>
        <v/>
      </c>
      <c r="W1572" s="127" t="str">
        <f t="shared" si="495"/>
        <v/>
      </c>
      <c r="X1572" s="127" t="str">
        <f t="shared" si="496"/>
        <v/>
      </c>
      <c r="Y1572" s="127" t="str">
        <f t="shared" si="497"/>
        <v/>
      </c>
      <c r="Z1572" s="36" t="str">
        <f>IF(Mining_Import!B1572="","",Mining_Import!B1572)</f>
        <v/>
      </c>
      <c r="AA1572" s="184" t="str">
        <f>IF(Mining_Import!$C1572="","",Mining_Import!$C1572)</f>
        <v/>
      </c>
      <c r="AB1572" s="122" t="str">
        <f t="shared" si="498"/>
        <v/>
      </c>
      <c r="AC1572" s="122" t="str">
        <f>IF($Y1572&gt;Dashboard!$Q$19,$AB1572,"")</f>
        <v/>
      </c>
      <c r="AD1572" s="43" t="str">
        <f t="shared" si="499"/>
        <v/>
      </c>
      <c r="AE1572" s="36" t="str">
        <f>IF(Mining_Import!D1572="","",Mining_Import!D1572)</f>
        <v/>
      </c>
      <c r="AF1572" s="36" t="str">
        <f>IF(Mining_Import!E1572="","",Mining_Import!E1572)</f>
        <v/>
      </c>
      <c r="AG1572" s="36" t="str">
        <f>IF(Mining_Import!F1572="","",Mining_Import!F1572)</f>
        <v/>
      </c>
      <c r="AH1572" s="36" t="str">
        <f>IF(Mining_Import!G1572="","",Mining_Import!G1572)</f>
        <v/>
      </c>
      <c r="AI1572" s="36" t="str">
        <f>IF(Mining_Import!H1572="","",Mining_Import!H1572)</f>
        <v/>
      </c>
      <c r="AJ1572" s="36" t="str">
        <f>IF(Mining_Import!I1572="","",Mining_Import!I1572)</f>
        <v/>
      </c>
      <c r="BY1572" s="120" t="str">
        <f t="shared" si="487"/>
        <v/>
      </c>
      <c r="BZ1572" s="184" t="str">
        <f t="shared" si="500"/>
        <v/>
      </c>
      <c r="CA1572" s="37" t="str">
        <f>IFERROR(VLOOKUP($BY1572,Account_Value!$C$2:$F$2500,4,0),"")</f>
        <v/>
      </c>
      <c r="CB1572" s="43" t="str">
        <f t="shared" si="488"/>
        <v/>
      </c>
      <c r="CC1572" s="122" t="str">
        <f>IF($BZ1572="","",SUM($BZ$2:$BZ1572))</f>
        <v/>
      </c>
      <c r="CD1572" s="43" t="str">
        <f>IF($BZ1572="","",$BU$19*(SUM($BZ$2:$BZ1572)))</f>
        <v/>
      </c>
    </row>
    <row r="1573" spans="1:82">
      <c r="A1573" s="4" t="str">
        <f t="shared" si="489"/>
        <v/>
      </c>
      <c r="B1573" s="21" t="str">
        <f>IF(Investments_Import!A1573="","",Investments_Import!A1573)</f>
        <v/>
      </c>
      <c r="C1573" s="22" t="str">
        <f t="shared" si="482"/>
        <v/>
      </c>
      <c r="D1573" s="51" t="str">
        <f t="shared" si="490"/>
        <v/>
      </c>
      <c r="E1573" s="3" t="str">
        <f>IF(Investments_Import!B1573="","",Investments_Import!B1573)</f>
        <v/>
      </c>
      <c r="F1573" s="54" t="str">
        <f t="shared" si="491"/>
        <v xml:space="preserve"> </v>
      </c>
      <c r="G1573" s="54" t="str">
        <f>IF($B1573="","",COUNTIF($F$2:$F1573,$F1573))</f>
        <v/>
      </c>
      <c r="H1573" s="53" t="str">
        <f t="shared" si="492"/>
        <v xml:space="preserve">  </v>
      </c>
      <c r="I1573" s="3" t="str">
        <f>IF(Investments_Import!C1573="","",Investments_Import!C1573)</f>
        <v/>
      </c>
      <c r="J1573" s="108" t="str">
        <f>IF(Investments_Import!D1573="","",Investments_Import!D1573)</f>
        <v/>
      </c>
      <c r="K1573" s="108" t="str">
        <f t="shared" si="493"/>
        <v/>
      </c>
      <c r="L1573" s="47" t="str">
        <f>IF(Investments_Import!E1573="","",Investments_Import!E1573)</f>
        <v/>
      </c>
      <c r="M1573" s="47" t="str">
        <f t="shared" si="483"/>
        <v/>
      </c>
      <c r="N1573" s="31" t="str">
        <f>IF(Investments_Import!F1573="","",Investments_Import!F1573)</f>
        <v/>
      </c>
      <c r="O1573" s="31" t="str">
        <f t="shared" si="484"/>
        <v/>
      </c>
      <c r="P1573" s="3" t="str">
        <f>IF(Investments_Import!G1573="","",Investments_Import!G1573)</f>
        <v/>
      </c>
      <c r="Q1573" s="3" t="str">
        <f>IF(Investments_Import!H1573="","",Investments_Import!H1573)</f>
        <v/>
      </c>
      <c r="R1573" s="37" t="str">
        <f t="shared" si="485"/>
        <v/>
      </c>
      <c r="S1573" s="37" t="str">
        <f t="shared" si="486"/>
        <v/>
      </c>
      <c r="U1573" s="36" t="str">
        <f>IF(Mining_Import!A1573="","",Mining_Import!A1573)</f>
        <v/>
      </c>
      <c r="V1573" s="22" t="str">
        <f t="shared" si="494"/>
        <v/>
      </c>
      <c r="W1573" s="127" t="str">
        <f t="shared" si="495"/>
        <v/>
      </c>
      <c r="X1573" s="127" t="str">
        <f t="shared" si="496"/>
        <v/>
      </c>
      <c r="Y1573" s="127" t="str">
        <f t="shared" si="497"/>
        <v/>
      </c>
      <c r="Z1573" s="36" t="str">
        <f>IF(Mining_Import!B1573="","",Mining_Import!B1573)</f>
        <v/>
      </c>
      <c r="AA1573" s="184" t="str">
        <f>IF(Mining_Import!$C1573="","",Mining_Import!$C1573)</f>
        <v/>
      </c>
      <c r="AB1573" s="122" t="str">
        <f t="shared" si="498"/>
        <v/>
      </c>
      <c r="AC1573" s="122" t="str">
        <f>IF($Y1573&gt;Dashboard!$Q$19,$AB1573,"")</f>
        <v/>
      </c>
      <c r="AD1573" s="43" t="str">
        <f t="shared" si="499"/>
        <v/>
      </c>
      <c r="AE1573" s="36" t="str">
        <f>IF(Mining_Import!D1573="","",Mining_Import!D1573)</f>
        <v/>
      </c>
      <c r="AF1573" s="36" t="str">
        <f>IF(Mining_Import!E1573="","",Mining_Import!E1573)</f>
        <v/>
      </c>
      <c r="AG1573" s="36" t="str">
        <f>IF(Mining_Import!F1573="","",Mining_Import!F1573)</f>
        <v/>
      </c>
      <c r="AH1573" s="36" t="str">
        <f>IF(Mining_Import!G1573="","",Mining_Import!G1573)</f>
        <v/>
      </c>
      <c r="AI1573" s="36" t="str">
        <f>IF(Mining_Import!H1573="","",Mining_Import!H1573)</f>
        <v/>
      </c>
      <c r="AJ1573" s="36" t="str">
        <f>IF(Mining_Import!I1573="","",Mining_Import!I1573)</f>
        <v/>
      </c>
      <c r="BY1573" s="120" t="str">
        <f t="shared" si="487"/>
        <v/>
      </c>
      <c r="BZ1573" s="184" t="str">
        <f t="shared" si="500"/>
        <v/>
      </c>
      <c r="CA1573" s="37" t="str">
        <f>IFERROR(VLOOKUP($BY1573,Account_Value!$C$2:$F$2500,4,0),"")</f>
        <v/>
      </c>
      <c r="CB1573" s="43" t="str">
        <f t="shared" si="488"/>
        <v/>
      </c>
      <c r="CC1573" s="122" t="str">
        <f>IF($BZ1573="","",SUM($BZ$2:$BZ1573))</f>
        <v/>
      </c>
      <c r="CD1573" s="43" t="str">
        <f>IF($BZ1573="","",$BU$19*(SUM($BZ$2:$BZ1573)))</f>
        <v/>
      </c>
    </row>
    <row r="1574" spans="1:82">
      <c r="A1574" s="4" t="str">
        <f t="shared" si="489"/>
        <v/>
      </c>
      <c r="B1574" s="21" t="str">
        <f>IF(Investments_Import!A1574="","",Investments_Import!A1574)</f>
        <v/>
      </c>
      <c r="C1574" s="22" t="str">
        <f t="shared" si="482"/>
        <v/>
      </c>
      <c r="D1574" s="51" t="str">
        <f t="shared" si="490"/>
        <v/>
      </c>
      <c r="E1574" s="3" t="str">
        <f>IF(Investments_Import!B1574="","",Investments_Import!B1574)</f>
        <v/>
      </c>
      <c r="F1574" s="54" t="str">
        <f t="shared" si="491"/>
        <v xml:space="preserve"> </v>
      </c>
      <c r="G1574" s="54" t="str">
        <f>IF($B1574="","",COUNTIF($F$2:$F1574,$F1574))</f>
        <v/>
      </c>
      <c r="H1574" s="53" t="str">
        <f t="shared" si="492"/>
        <v xml:space="preserve">  </v>
      </c>
      <c r="I1574" s="3" t="str">
        <f>IF(Investments_Import!C1574="","",Investments_Import!C1574)</f>
        <v/>
      </c>
      <c r="J1574" s="108" t="str">
        <f>IF(Investments_Import!D1574="","",Investments_Import!D1574)</f>
        <v/>
      </c>
      <c r="K1574" s="108" t="str">
        <f t="shared" si="493"/>
        <v/>
      </c>
      <c r="L1574" s="47" t="str">
        <f>IF(Investments_Import!E1574="","",Investments_Import!E1574)</f>
        <v/>
      </c>
      <c r="M1574" s="47" t="str">
        <f t="shared" si="483"/>
        <v/>
      </c>
      <c r="N1574" s="31" t="str">
        <f>IF(Investments_Import!F1574="","",Investments_Import!F1574)</f>
        <v/>
      </c>
      <c r="O1574" s="31" t="str">
        <f t="shared" si="484"/>
        <v/>
      </c>
      <c r="P1574" s="3" t="str">
        <f>IF(Investments_Import!G1574="","",Investments_Import!G1574)</f>
        <v/>
      </c>
      <c r="Q1574" s="3" t="str">
        <f>IF(Investments_Import!H1574="","",Investments_Import!H1574)</f>
        <v/>
      </c>
      <c r="R1574" s="37" t="str">
        <f t="shared" si="485"/>
        <v/>
      </c>
      <c r="S1574" s="37" t="str">
        <f t="shared" si="486"/>
        <v/>
      </c>
      <c r="U1574" s="36" t="str">
        <f>IF(Mining_Import!A1574="","",Mining_Import!A1574)</f>
        <v/>
      </c>
      <c r="V1574" s="22" t="str">
        <f t="shared" si="494"/>
        <v/>
      </c>
      <c r="W1574" s="127" t="str">
        <f t="shared" si="495"/>
        <v/>
      </c>
      <c r="X1574" s="127" t="str">
        <f t="shared" si="496"/>
        <v/>
      </c>
      <c r="Y1574" s="127" t="str">
        <f t="shared" si="497"/>
        <v/>
      </c>
      <c r="Z1574" s="36" t="str">
        <f>IF(Mining_Import!B1574="","",Mining_Import!B1574)</f>
        <v/>
      </c>
      <c r="AA1574" s="184" t="str">
        <f>IF(Mining_Import!$C1574="","",Mining_Import!$C1574)</f>
        <v/>
      </c>
      <c r="AB1574" s="122" t="str">
        <f t="shared" si="498"/>
        <v/>
      </c>
      <c r="AC1574" s="122" t="str">
        <f>IF($Y1574&gt;Dashboard!$Q$19,$AB1574,"")</f>
        <v/>
      </c>
      <c r="AD1574" s="43" t="str">
        <f t="shared" si="499"/>
        <v/>
      </c>
      <c r="AE1574" s="36" t="str">
        <f>IF(Mining_Import!D1574="","",Mining_Import!D1574)</f>
        <v/>
      </c>
      <c r="AF1574" s="36" t="str">
        <f>IF(Mining_Import!E1574="","",Mining_Import!E1574)</f>
        <v/>
      </c>
      <c r="AG1574" s="36" t="str">
        <f>IF(Mining_Import!F1574="","",Mining_Import!F1574)</f>
        <v/>
      </c>
      <c r="AH1574" s="36" t="str">
        <f>IF(Mining_Import!G1574="","",Mining_Import!G1574)</f>
        <v/>
      </c>
      <c r="AI1574" s="36" t="str">
        <f>IF(Mining_Import!H1574="","",Mining_Import!H1574)</f>
        <v/>
      </c>
      <c r="AJ1574" s="36" t="str">
        <f>IF(Mining_Import!I1574="","",Mining_Import!I1574)</f>
        <v/>
      </c>
      <c r="BY1574" s="120" t="str">
        <f t="shared" si="487"/>
        <v/>
      </c>
      <c r="BZ1574" s="184" t="str">
        <f t="shared" si="500"/>
        <v/>
      </c>
      <c r="CA1574" s="37" t="str">
        <f>IFERROR(VLOOKUP($BY1574,Account_Value!$C$2:$F$2500,4,0),"")</f>
        <v/>
      </c>
      <c r="CB1574" s="43" t="str">
        <f t="shared" si="488"/>
        <v/>
      </c>
      <c r="CC1574" s="122" t="str">
        <f>IF($BZ1574="","",SUM($BZ$2:$BZ1574))</f>
        <v/>
      </c>
      <c r="CD1574" s="43" t="str">
        <f>IF($BZ1574="","",$BU$19*(SUM($BZ$2:$BZ1574)))</f>
        <v/>
      </c>
    </row>
    <row r="1575" spans="1:82">
      <c r="A1575" s="4" t="str">
        <f t="shared" si="489"/>
        <v/>
      </c>
      <c r="B1575" s="21" t="str">
        <f>IF(Investments_Import!A1575="","",Investments_Import!A1575)</f>
        <v/>
      </c>
      <c r="C1575" s="22" t="str">
        <f t="shared" si="482"/>
        <v/>
      </c>
      <c r="D1575" s="51" t="str">
        <f t="shared" si="490"/>
        <v/>
      </c>
      <c r="E1575" s="3" t="str">
        <f>IF(Investments_Import!B1575="","",Investments_Import!B1575)</f>
        <v/>
      </c>
      <c r="F1575" s="54" t="str">
        <f t="shared" si="491"/>
        <v xml:space="preserve"> </v>
      </c>
      <c r="G1575" s="54" t="str">
        <f>IF($B1575="","",COUNTIF($F$2:$F1575,$F1575))</f>
        <v/>
      </c>
      <c r="H1575" s="53" t="str">
        <f t="shared" si="492"/>
        <v xml:space="preserve">  </v>
      </c>
      <c r="I1575" s="3" t="str">
        <f>IF(Investments_Import!C1575="","",Investments_Import!C1575)</f>
        <v/>
      </c>
      <c r="J1575" s="108" t="str">
        <f>IF(Investments_Import!D1575="","",Investments_Import!D1575)</f>
        <v/>
      </c>
      <c r="K1575" s="108" t="str">
        <f t="shared" si="493"/>
        <v/>
      </c>
      <c r="L1575" s="47" t="str">
        <f>IF(Investments_Import!E1575="","",Investments_Import!E1575)</f>
        <v/>
      </c>
      <c r="M1575" s="47" t="str">
        <f t="shared" si="483"/>
        <v/>
      </c>
      <c r="N1575" s="31" t="str">
        <f>IF(Investments_Import!F1575="","",Investments_Import!F1575)</f>
        <v/>
      </c>
      <c r="O1575" s="31" t="str">
        <f t="shared" si="484"/>
        <v/>
      </c>
      <c r="P1575" s="3" t="str">
        <f>IF(Investments_Import!G1575="","",Investments_Import!G1575)</f>
        <v/>
      </c>
      <c r="Q1575" s="3" t="str">
        <f>IF(Investments_Import!H1575="","",Investments_Import!H1575)</f>
        <v/>
      </c>
      <c r="R1575" s="37" t="str">
        <f t="shared" si="485"/>
        <v/>
      </c>
      <c r="S1575" s="37" t="str">
        <f t="shared" si="486"/>
        <v/>
      </c>
      <c r="U1575" s="36" t="str">
        <f>IF(Mining_Import!A1575="","",Mining_Import!A1575)</f>
        <v/>
      </c>
      <c r="V1575" s="22" t="str">
        <f t="shared" si="494"/>
        <v/>
      </c>
      <c r="W1575" s="127" t="str">
        <f t="shared" si="495"/>
        <v/>
      </c>
      <c r="X1575" s="127" t="str">
        <f t="shared" si="496"/>
        <v/>
      </c>
      <c r="Y1575" s="127" t="str">
        <f t="shared" si="497"/>
        <v/>
      </c>
      <c r="Z1575" s="36" t="str">
        <f>IF(Mining_Import!B1575="","",Mining_Import!B1575)</f>
        <v/>
      </c>
      <c r="AA1575" s="184" t="str">
        <f>IF(Mining_Import!$C1575="","",Mining_Import!$C1575)</f>
        <v/>
      </c>
      <c r="AB1575" s="122" t="str">
        <f t="shared" si="498"/>
        <v/>
      </c>
      <c r="AC1575" s="122" t="str">
        <f>IF($Y1575&gt;Dashboard!$Q$19,$AB1575,"")</f>
        <v/>
      </c>
      <c r="AD1575" s="43" t="str">
        <f t="shared" si="499"/>
        <v/>
      </c>
      <c r="AE1575" s="36" t="str">
        <f>IF(Mining_Import!D1575="","",Mining_Import!D1575)</f>
        <v/>
      </c>
      <c r="AF1575" s="36" t="str">
        <f>IF(Mining_Import!E1575="","",Mining_Import!E1575)</f>
        <v/>
      </c>
      <c r="AG1575" s="36" t="str">
        <f>IF(Mining_Import!F1575="","",Mining_Import!F1575)</f>
        <v/>
      </c>
      <c r="AH1575" s="36" t="str">
        <f>IF(Mining_Import!G1575="","",Mining_Import!G1575)</f>
        <v/>
      </c>
      <c r="AI1575" s="36" t="str">
        <f>IF(Mining_Import!H1575="","",Mining_Import!H1575)</f>
        <v/>
      </c>
      <c r="AJ1575" s="36" t="str">
        <f>IF(Mining_Import!I1575="","",Mining_Import!I1575)</f>
        <v/>
      </c>
      <c r="BY1575" s="120" t="str">
        <f t="shared" si="487"/>
        <v/>
      </c>
      <c r="BZ1575" s="184" t="str">
        <f t="shared" si="500"/>
        <v/>
      </c>
      <c r="CA1575" s="37" t="str">
        <f>IFERROR(VLOOKUP($BY1575,Account_Value!$C$2:$F$2500,4,0),"")</f>
        <v/>
      </c>
      <c r="CB1575" s="43" t="str">
        <f t="shared" si="488"/>
        <v/>
      </c>
      <c r="CC1575" s="122" t="str">
        <f>IF($BZ1575="","",SUM($BZ$2:$BZ1575))</f>
        <v/>
      </c>
      <c r="CD1575" s="43" t="str">
        <f>IF($BZ1575="","",$BU$19*(SUM($BZ$2:$BZ1575)))</f>
        <v/>
      </c>
    </row>
    <row r="1576" spans="1:82">
      <c r="A1576" s="4" t="str">
        <f t="shared" si="489"/>
        <v/>
      </c>
      <c r="B1576" s="21" t="str">
        <f>IF(Investments_Import!A1576="","",Investments_Import!A1576)</f>
        <v/>
      </c>
      <c r="C1576" s="22" t="str">
        <f t="shared" si="482"/>
        <v/>
      </c>
      <c r="D1576" s="51" t="str">
        <f t="shared" si="490"/>
        <v/>
      </c>
      <c r="E1576" s="3" t="str">
        <f>IF(Investments_Import!B1576="","",Investments_Import!B1576)</f>
        <v/>
      </c>
      <c r="F1576" s="54" t="str">
        <f t="shared" si="491"/>
        <v xml:space="preserve"> </v>
      </c>
      <c r="G1576" s="54" t="str">
        <f>IF($B1576="","",COUNTIF($F$2:$F1576,$F1576))</f>
        <v/>
      </c>
      <c r="H1576" s="53" t="str">
        <f t="shared" si="492"/>
        <v xml:space="preserve">  </v>
      </c>
      <c r="I1576" s="3" t="str">
        <f>IF(Investments_Import!C1576="","",Investments_Import!C1576)</f>
        <v/>
      </c>
      <c r="J1576" s="108" t="str">
        <f>IF(Investments_Import!D1576="","",Investments_Import!D1576)</f>
        <v/>
      </c>
      <c r="K1576" s="108" t="str">
        <f t="shared" si="493"/>
        <v/>
      </c>
      <c r="L1576" s="47" t="str">
        <f>IF(Investments_Import!E1576="","",Investments_Import!E1576)</f>
        <v/>
      </c>
      <c r="M1576" s="47" t="str">
        <f t="shared" si="483"/>
        <v/>
      </c>
      <c r="N1576" s="31" t="str">
        <f>IF(Investments_Import!F1576="","",Investments_Import!F1576)</f>
        <v/>
      </c>
      <c r="O1576" s="31" t="str">
        <f t="shared" si="484"/>
        <v/>
      </c>
      <c r="P1576" s="3" t="str">
        <f>IF(Investments_Import!G1576="","",Investments_Import!G1576)</f>
        <v/>
      </c>
      <c r="Q1576" s="3" t="str">
        <f>IF(Investments_Import!H1576="","",Investments_Import!H1576)</f>
        <v/>
      </c>
      <c r="R1576" s="37" t="str">
        <f t="shared" si="485"/>
        <v/>
      </c>
      <c r="S1576" s="37" t="str">
        <f t="shared" si="486"/>
        <v/>
      </c>
      <c r="U1576" s="36" t="str">
        <f>IF(Mining_Import!A1576="","",Mining_Import!A1576)</f>
        <v/>
      </c>
      <c r="V1576" s="22" t="str">
        <f t="shared" si="494"/>
        <v/>
      </c>
      <c r="W1576" s="127" t="str">
        <f t="shared" si="495"/>
        <v/>
      </c>
      <c r="X1576" s="127" t="str">
        <f t="shared" si="496"/>
        <v/>
      </c>
      <c r="Y1576" s="127" t="str">
        <f t="shared" si="497"/>
        <v/>
      </c>
      <c r="Z1576" s="36" t="str">
        <f>IF(Mining_Import!B1576="","",Mining_Import!B1576)</f>
        <v/>
      </c>
      <c r="AA1576" s="184" t="str">
        <f>IF(Mining_Import!$C1576="","",Mining_Import!$C1576)</f>
        <v/>
      </c>
      <c r="AB1576" s="122" t="str">
        <f t="shared" si="498"/>
        <v/>
      </c>
      <c r="AC1576" s="122" t="str">
        <f>IF($Y1576&gt;Dashboard!$Q$19,$AB1576,"")</f>
        <v/>
      </c>
      <c r="AD1576" s="43" t="str">
        <f t="shared" si="499"/>
        <v/>
      </c>
      <c r="AE1576" s="36" t="str">
        <f>IF(Mining_Import!D1576="","",Mining_Import!D1576)</f>
        <v/>
      </c>
      <c r="AF1576" s="36" t="str">
        <f>IF(Mining_Import!E1576="","",Mining_Import!E1576)</f>
        <v/>
      </c>
      <c r="AG1576" s="36" t="str">
        <f>IF(Mining_Import!F1576="","",Mining_Import!F1576)</f>
        <v/>
      </c>
      <c r="AH1576" s="36" t="str">
        <f>IF(Mining_Import!G1576="","",Mining_Import!G1576)</f>
        <v/>
      </c>
      <c r="AI1576" s="36" t="str">
        <f>IF(Mining_Import!H1576="","",Mining_Import!H1576)</f>
        <v/>
      </c>
      <c r="AJ1576" s="36" t="str">
        <f>IF(Mining_Import!I1576="","",Mining_Import!I1576)</f>
        <v/>
      </c>
      <c r="BY1576" s="120" t="str">
        <f t="shared" si="487"/>
        <v/>
      </c>
      <c r="BZ1576" s="184" t="str">
        <f t="shared" si="500"/>
        <v/>
      </c>
      <c r="CA1576" s="37" t="str">
        <f>IFERROR(VLOOKUP($BY1576,Account_Value!$C$2:$F$2500,4,0),"")</f>
        <v/>
      </c>
      <c r="CB1576" s="43" t="str">
        <f t="shared" si="488"/>
        <v/>
      </c>
      <c r="CC1576" s="122" t="str">
        <f>IF($BZ1576="","",SUM($BZ$2:$BZ1576))</f>
        <v/>
      </c>
      <c r="CD1576" s="43" t="str">
        <f>IF($BZ1576="","",$BU$19*(SUM($BZ$2:$BZ1576)))</f>
        <v/>
      </c>
    </row>
    <row r="1577" spans="1:82">
      <c r="A1577" s="4" t="str">
        <f t="shared" si="489"/>
        <v/>
      </c>
      <c r="B1577" s="21" t="str">
        <f>IF(Investments_Import!A1577="","",Investments_Import!A1577)</f>
        <v/>
      </c>
      <c r="C1577" s="22" t="str">
        <f t="shared" si="482"/>
        <v/>
      </c>
      <c r="D1577" s="51" t="str">
        <f t="shared" si="490"/>
        <v/>
      </c>
      <c r="E1577" s="3" t="str">
        <f>IF(Investments_Import!B1577="","",Investments_Import!B1577)</f>
        <v/>
      </c>
      <c r="F1577" s="54" t="str">
        <f t="shared" si="491"/>
        <v xml:space="preserve"> </v>
      </c>
      <c r="G1577" s="54" t="str">
        <f>IF($B1577="","",COUNTIF($F$2:$F1577,$F1577))</f>
        <v/>
      </c>
      <c r="H1577" s="53" t="str">
        <f t="shared" si="492"/>
        <v xml:space="preserve">  </v>
      </c>
      <c r="I1577" s="3" t="str">
        <f>IF(Investments_Import!C1577="","",Investments_Import!C1577)</f>
        <v/>
      </c>
      <c r="J1577" s="108" t="str">
        <f>IF(Investments_Import!D1577="","",Investments_Import!D1577)</f>
        <v/>
      </c>
      <c r="K1577" s="108" t="str">
        <f t="shared" si="493"/>
        <v/>
      </c>
      <c r="L1577" s="47" t="str">
        <f>IF(Investments_Import!E1577="","",Investments_Import!E1577)</f>
        <v/>
      </c>
      <c r="M1577" s="47" t="str">
        <f t="shared" si="483"/>
        <v/>
      </c>
      <c r="N1577" s="31" t="str">
        <f>IF(Investments_Import!F1577="","",Investments_Import!F1577)</f>
        <v/>
      </c>
      <c r="O1577" s="31" t="str">
        <f t="shared" si="484"/>
        <v/>
      </c>
      <c r="P1577" s="3" t="str">
        <f>IF(Investments_Import!G1577="","",Investments_Import!G1577)</f>
        <v/>
      </c>
      <c r="Q1577" s="3" t="str">
        <f>IF(Investments_Import!H1577="","",Investments_Import!H1577)</f>
        <v/>
      </c>
      <c r="R1577" s="37" t="str">
        <f t="shared" si="485"/>
        <v/>
      </c>
      <c r="S1577" s="37" t="str">
        <f t="shared" si="486"/>
        <v/>
      </c>
      <c r="U1577" s="36" t="str">
        <f>IF(Mining_Import!A1577="","",Mining_Import!A1577)</f>
        <v/>
      </c>
      <c r="V1577" s="22" t="str">
        <f t="shared" si="494"/>
        <v/>
      </c>
      <c r="W1577" s="127" t="str">
        <f t="shared" si="495"/>
        <v/>
      </c>
      <c r="X1577" s="127" t="str">
        <f t="shared" si="496"/>
        <v/>
      </c>
      <c r="Y1577" s="127" t="str">
        <f t="shared" si="497"/>
        <v/>
      </c>
      <c r="Z1577" s="36" t="str">
        <f>IF(Mining_Import!B1577="","",Mining_Import!B1577)</f>
        <v/>
      </c>
      <c r="AA1577" s="184" t="str">
        <f>IF(Mining_Import!$C1577="","",Mining_Import!$C1577)</f>
        <v/>
      </c>
      <c r="AB1577" s="122" t="str">
        <f t="shared" si="498"/>
        <v/>
      </c>
      <c r="AC1577" s="122" t="str">
        <f>IF($Y1577&gt;Dashboard!$Q$19,$AB1577,"")</f>
        <v/>
      </c>
      <c r="AD1577" s="43" t="str">
        <f t="shared" si="499"/>
        <v/>
      </c>
      <c r="AE1577" s="36" t="str">
        <f>IF(Mining_Import!D1577="","",Mining_Import!D1577)</f>
        <v/>
      </c>
      <c r="AF1577" s="36" t="str">
        <f>IF(Mining_Import!E1577="","",Mining_Import!E1577)</f>
        <v/>
      </c>
      <c r="AG1577" s="36" t="str">
        <f>IF(Mining_Import!F1577="","",Mining_Import!F1577)</f>
        <v/>
      </c>
      <c r="AH1577" s="36" t="str">
        <f>IF(Mining_Import!G1577="","",Mining_Import!G1577)</f>
        <v/>
      </c>
      <c r="AI1577" s="36" t="str">
        <f>IF(Mining_Import!H1577="","",Mining_Import!H1577)</f>
        <v/>
      </c>
      <c r="AJ1577" s="36" t="str">
        <f>IF(Mining_Import!I1577="","",Mining_Import!I1577)</f>
        <v/>
      </c>
      <c r="BY1577" s="120" t="str">
        <f t="shared" si="487"/>
        <v/>
      </c>
      <c r="BZ1577" s="184" t="str">
        <f t="shared" si="500"/>
        <v/>
      </c>
      <c r="CA1577" s="37" t="str">
        <f>IFERROR(VLOOKUP($BY1577,Account_Value!$C$2:$F$2500,4,0),"")</f>
        <v/>
      </c>
      <c r="CB1577" s="43" t="str">
        <f t="shared" si="488"/>
        <v/>
      </c>
      <c r="CC1577" s="122" t="str">
        <f>IF($BZ1577="","",SUM($BZ$2:$BZ1577))</f>
        <v/>
      </c>
      <c r="CD1577" s="43" t="str">
        <f>IF($BZ1577="","",$BU$19*(SUM($BZ$2:$BZ1577)))</f>
        <v/>
      </c>
    </row>
    <row r="1578" spans="1:82">
      <c r="A1578" s="4" t="str">
        <f t="shared" si="489"/>
        <v/>
      </c>
      <c r="B1578" s="21" t="str">
        <f>IF(Investments_Import!A1578="","",Investments_Import!A1578)</f>
        <v/>
      </c>
      <c r="C1578" s="22" t="str">
        <f t="shared" si="482"/>
        <v/>
      </c>
      <c r="D1578" s="51" t="str">
        <f t="shared" si="490"/>
        <v/>
      </c>
      <c r="E1578" s="3" t="str">
        <f>IF(Investments_Import!B1578="","",Investments_Import!B1578)</f>
        <v/>
      </c>
      <c r="F1578" s="54" t="str">
        <f t="shared" si="491"/>
        <v xml:space="preserve"> </v>
      </c>
      <c r="G1578" s="54" t="str">
        <f>IF($B1578="","",COUNTIF($F$2:$F1578,$F1578))</f>
        <v/>
      </c>
      <c r="H1578" s="53" t="str">
        <f t="shared" si="492"/>
        <v xml:space="preserve">  </v>
      </c>
      <c r="I1578" s="3" t="str">
        <f>IF(Investments_Import!C1578="","",Investments_Import!C1578)</f>
        <v/>
      </c>
      <c r="J1578" s="108" t="str">
        <f>IF(Investments_Import!D1578="","",Investments_Import!D1578)</f>
        <v/>
      </c>
      <c r="K1578" s="108" t="str">
        <f t="shared" si="493"/>
        <v/>
      </c>
      <c r="L1578" s="47" t="str">
        <f>IF(Investments_Import!E1578="","",Investments_Import!E1578)</f>
        <v/>
      </c>
      <c r="M1578" s="47" t="str">
        <f t="shared" si="483"/>
        <v/>
      </c>
      <c r="N1578" s="31" t="str">
        <f>IF(Investments_Import!F1578="","",Investments_Import!F1578)</f>
        <v/>
      </c>
      <c r="O1578" s="31" t="str">
        <f t="shared" si="484"/>
        <v/>
      </c>
      <c r="P1578" s="3" t="str">
        <f>IF(Investments_Import!G1578="","",Investments_Import!G1578)</f>
        <v/>
      </c>
      <c r="Q1578" s="3" t="str">
        <f>IF(Investments_Import!H1578="","",Investments_Import!H1578)</f>
        <v/>
      </c>
      <c r="R1578" s="37" t="str">
        <f t="shared" si="485"/>
        <v/>
      </c>
      <c r="S1578" s="37" t="str">
        <f t="shared" si="486"/>
        <v/>
      </c>
      <c r="U1578" s="36" t="str">
        <f>IF(Mining_Import!A1578="","",Mining_Import!A1578)</f>
        <v/>
      </c>
      <c r="V1578" s="22" t="str">
        <f t="shared" si="494"/>
        <v/>
      </c>
      <c r="W1578" s="127" t="str">
        <f t="shared" si="495"/>
        <v/>
      </c>
      <c r="X1578" s="127" t="str">
        <f t="shared" si="496"/>
        <v/>
      </c>
      <c r="Y1578" s="127" t="str">
        <f t="shared" si="497"/>
        <v/>
      </c>
      <c r="Z1578" s="36" t="str">
        <f>IF(Mining_Import!B1578="","",Mining_Import!B1578)</f>
        <v/>
      </c>
      <c r="AA1578" s="184" t="str">
        <f>IF(Mining_Import!$C1578="","",Mining_Import!$C1578)</f>
        <v/>
      </c>
      <c r="AB1578" s="122" t="str">
        <f t="shared" si="498"/>
        <v/>
      </c>
      <c r="AC1578" s="122" t="str">
        <f>IF($Y1578&gt;Dashboard!$Q$19,$AB1578,"")</f>
        <v/>
      </c>
      <c r="AD1578" s="43" t="str">
        <f t="shared" si="499"/>
        <v/>
      </c>
      <c r="AE1578" s="36" t="str">
        <f>IF(Mining_Import!D1578="","",Mining_Import!D1578)</f>
        <v/>
      </c>
      <c r="AF1578" s="36" t="str">
        <f>IF(Mining_Import!E1578="","",Mining_Import!E1578)</f>
        <v/>
      </c>
      <c r="AG1578" s="36" t="str">
        <f>IF(Mining_Import!F1578="","",Mining_Import!F1578)</f>
        <v/>
      </c>
      <c r="AH1578" s="36" t="str">
        <f>IF(Mining_Import!G1578="","",Mining_Import!G1578)</f>
        <v/>
      </c>
      <c r="AI1578" s="36" t="str">
        <f>IF(Mining_Import!H1578="","",Mining_Import!H1578)</f>
        <v/>
      </c>
      <c r="AJ1578" s="36" t="str">
        <f>IF(Mining_Import!I1578="","",Mining_Import!I1578)</f>
        <v/>
      </c>
      <c r="BY1578" s="120" t="str">
        <f t="shared" si="487"/>
        <v/>
      </c>
      <c r="BZ1578" s="184" t="str">
        <f t="shared" si="500"/>
        <v/>
      </c>
      <c r="CA1578" s="37" t="str">
        <f>IFERROR(VLOOKUP($BY1578,Account_Value!$C$2:$F$2500,4,0),"")</f>
        <v/>
      </c>
      <c r="CB1578" s="43" t="str">
        <f t="shared" si="488"/>
        <v/>
      </c>
      <c r="CC1578" s="122" t="str">
        <f>IF($BZ1578="","",SUM($BZ$2:$BZ1578))</f>
        <v/>
      </c>
      <c r="CD1578" s="43" t="str">
        <f>IF($BZ1578="","",$BU$19*(SUM($BZ$2:$BZ1578)))</f>
        <v/>
      </c>
    </row>
    <row r="1579" spans="1:82">
      <c r="A1579" s="4" t="str">
        <f t="shared" si="489"/>
        <v/>
      </c>
      <c r="B1579" s="21" t="str">
        <f>IF(Investments_Import!A1579="","",Investments_Import!A1579)</f>
        <v/>
      </c>
      <c r="C1579" s="22" t="str">
        <f t="shared" si="482"/>
        <v/>
      </c>
      <c r="D1579" s="51" t="str">
        <f t="shared" si="490"/>
        <v/>
      </c>
      <c r="E1579" s="3" t="str">
        <f>IF(Investments_Import!B1579="","",Investments_Import!B1579)</f>
        <v/>
      </c>
      <c r="F1579" s="54" t="str">
        <f t="shared" si="491"/>
        <v xml:space="preserve"> </v>
      </c>
      <c r="G1579" s="54" t="str">
        <f>IF($B1579="","",COUNTIF($F$2:$F1579,$F1579))</f>
        <v/>
      </c>
      <c r="H1579" s="53" t="str">
        <f t="shared" si="492"/>
        <v xml:space="preserve">  </v>
      </c>
      <c r="I1579" s="3" t="str">
        <f>IF(Investments_Import!C1579="","",Investments_Import!C1579)</f>
        <v/>
      </c>
      <c r="J1579" s="108" t="str">
        <f>IF(Investments_Import!D1579="","",Investments_Import!D1579)</f>
        <v/>
      </c>
      <c r="K1579" s="108" t="str">
        <f t="shared" si="493"/>
        <v/>
      </c>
      <c r="L1579" s="47" t="str">
        <f>IF(Investments_Import!E1579="","",Investments_Import!E1579)</f>
        <v/>
      </c>
      <c r="M1579" s="47" t="str">
        <f t="shared" si="483"/>
        <v/>
      </c>
      <c r="N1579" s="31" t="str">
        <f>IF(Investments_Import!F1579="","",Investments_Import!F1579)</f>
        <v/>
      </c>
      <c r="O1579" s="31" t="str">
        <f t="shared" si="484"/>
        <v/>
      </c>
      <c r="P1579" s="3" t="str">
        <f>IF(Investments_Import!G1579="","",Investments_Import!G1579)</f>
        <v/>
      </c>
      <c r="Q1579" s="3" t="str">
        <f>IF(Investments_Import!H1579="","",Investments_Import!H1579)</f>
        <v/>
      </c>
      <c r="R1579" s="37" t="str">
        <f t="shared" si="485"/>
        <v/>
      </c>
      <c r="S1579" s="37" t="str">
        <f t="shared" si="486"/>
        <v/>
      </c>
      <c r="U1579" s="36" t="str">
        <f>IF(Mining_Import!A1579="","",Mining_Import!A1579)</f>
        <v/>
      </c>
      <c r="V1579" s="22" t="str">
        <f t="shared" si="494"/>
        <v/>
      </c>
      <c r="W1579" s="127" t="str">
        <f t="shared" si="495"/>
        <v/>
      </c>
      <c r="X1579" s="127" t="str">
        <f t="shared" si="496"/>
        <v/>
      </c>
      <c r="Y1579" s="127" t="str">
        <f t="shared" si="497"/>
        <v/>
      </c>
      <c r="Z1579" s="36" t="str">
        <f>IF(Mining_Import!B1579="","",Mining_Import!B1579)</f>
        <v/>
      </c>
      <c r="AA1579" s="184" t="str">
        <f>IF(Mining_Import!$C1579="","",Mining_Import!$C1579)</f>
        <v/>
      </c>
      <c r="AB1579" s="122" t="str">
        <f t="shared" si="498"/>
        <v/>
      </c>
      <c r="AC1579" s="122" t="str">
        <f>IF($Y1579&gt;Dashboard!$Q$19,$AB1579,"")</f>
        <v/>
      </c>
      <c r="AD1579" s="43" t="str">
        <f t="shared" si="499"/>
        <v/>
      </c>
      <c r="AE1579" s="36" t="str">
        <f>IF(Mining_Import!D1579="","",Mining_Import!D1579)</f>
        <v/>
      </c>
      <c r="AF1579" s="36" t="str">
        <f>IF(Mining_Import!E1579="","",Mining_Import!E1579)</f>
        <v/>
      </c>
      <c r="AG1579" s="36" t="str">
        <f>IF(Mining_Import!F1579="","",Mining_Import!F1579)</f>
        <v/>
      </c>
      <c r="AH1579" s="36" t="str">
        <f>IF(Mining_Import!G1579="","",Mining_Import!G1579)</f>
        <v/>
      </c>
      <c r="AI1579" s="36" t="str">
        <f>IF(Mining_Import!H1579="","",Mining_Import!H1579)</f>
        <v/>
      </c>
      <c r="AJ1579" s="36" t="str">
        <f>IF(Mining_Import!I1579="","",Mining_Import!I1579)</f>
        <v/>
      </c>
      <c r="BY1579" s="120" t="str">
        <f t="shared" si="487"/>
        <v/>
      </c>
      <c r="BZ1579" s="184" t="str">
        <f t="shared" si="500"/>
        <v/>
      </c>
      <c r="CA1579" s="37" t="str">
        <f>IFERROR(VLOOKUP($BY1579,Account_Value!$C$2:$F$2500,4,0),"")</f>
        <v/>
      </c>
      <c r="CB1579" s="43" t="str">
        <f t="shared" si="488"/>
        <v/>
      </c>
      <c r="CC1579" s="122" t="str">
        <f>IF($BZ1579="","",SUM($BZ$2:$BZ1579))</f>
        <v/>
      </c>
      <c r="CD1579" s="43" t="str">
        <f>IF($BZ1579="","",$BU$19*(SUM($BZ$2:$BZ1579)))</f>
        <v/>
      </c>
    </row>
    <row r="1580" spans="1:82">
      <c r="A1580" s="4" t="str">
        <f t="shared" si="489"/>
        <v/>
      </c>
      <c r="B1580" s="21" t="str">
        <f>IF(Investments_Import!A1580="","",Investments_Import!A1580)</f>
        <v/>
      </c>
      <c r="C1580" s="22" t="str">
        <f t="shared" si="482"/>
        <v/>
      </c>
      <c r="D1580" s="51" t="str">
        <f t="shared" si="490"/>
        <v/>
      </c>
      <c r="E1580" s="3" t="str">
        <f>IF(Investments_Import!B1580="","",Investments_Import!B1580)</f>
        <v/>
      </c>
      <c r="F1580" s="54" t="str">
        <f t="shared" si="491"/>
        <v xml:space="preserve"> </v>
      </c>
      <c r="G1580" s="54" t="str">
        <f>IF($B1580="","",COUNTIF($F$2:$F1580,$F1580))</f>
        <v/>
      </c>
      <c r="H1580" s="53" t="str">
        <f t="shared" si="492"/>
        <v xml:space="preserve">  </v>
      </c>
      <c r="I1580" s="3" t="str">
        <f>IF(Investments_Import!C1580="","",Investments_Import!C1580)</f>
        <v/>
      </c>
      <c r="J1580" s="108" t="str">
        <f>IF(Investments_Import!D1580="","",Investments_Import!D1580)</f>
        <v/>
      </c>
      <c r="K1580" s="108" t="str">
        <f t="shared" si="493"/>
        <v/>
      </c>
      <c r="L1580" s="47" t="str">
        <f>IF(Investments_Import!E1580="","",Investments_Import!E1580)</f>
        <v/>
      </c>
      <c r="M1580" s="47" t="str">
        <f t="shared" si="483"/>
        <v/>
      </c>
      <c r="N1580" s="31" t="str">
        <f>IF(Investments_Import!F1580="","",Investments_Import!F1580)</f>
        <v/>
      </c>
      <c r="O1580" s="31" t="str">
        <f t="shared" si="484"/>
        <v/>
      </c>
      <c r="P1580" s="3" t="str">
        <f>IF(Investments_Import!G1580="","",Investments_Import!G1580)</f>
        <v/>
      </c>
      <c r="Q1580" s="3" t="str">
        <f>IF(Investments_Import!H1580="","",Investments_Import!H1580)</f>
        <v/>
      </c>
      <c r="R1580" s="37" t="str">
        <f t="shared" si="485"/>
        <v/>
      </c>
      <c r="S1580" s="37" t="str">
        <f t="shared" si="486"/>
        <v/>
      </c>
      <c r="U1580" s="36" t="str">
        <f>IF(Mining_Import!A1580="","",Mining_Import!A1580)</f>
        <v/>
      </c>
      <c r="V1580" s="22" t="str">
        <f t="shared" si="494"/>
        <v/>
      </c>
      <c r="W1580" s="127" t="str">
        <f t="shared" si="495"/>
        <v/>
      </c>
      <c r="X1580" s="127" t="str">
        <f t="shared" si="496"/>
        <v/>
      </c>
      <c r="Y1580" s="127" t="str">
        <f t="shared" si="497"/>
        <v/>
      </c>
      <c r="Z1580" s="36" t="str">
        <f>IF(Mining_Import!B1580="","",Mining_Import!B1580)</f>
        <v/>
      </c>
      <c r="AA1580" s="184" t="str">
        <f>IF(Mining_Import!$C1580="","",Mining_Import!$C1580)</f>
        <v/>
      </c>
      <c r="AB1580" s="122" t="str">
        <f t="shared" si="498"/>
        <v/>
      </c>
      <c r="AC1580" s="122" t="str">
        <f>IF($Y1580&gt;Dashboard!$Q$19,$AB1580,"")</f>
        <v/>
      </c>
      <c r="AD1580" s="43" t="str">
        <f t="shared" si="499"/>
        <v/>
      </c>
      <c r="AE1580" s="36" t="str">
        <f>IF(Mining_Import!D1580="","",Mining_Import!D1580)</f>
        <v/>
      </c>
      <c r="AF1580" s="36" t="str">
        <f>IF(Mining_Import!E1580="","",Mining_Import!E1580)</f>
        <v/>
      </c>
      <c r="AG1580" s="36" t="str">
        <f>IF(Mining_Import!F1580="","",Mining_Import!F1580)</f>
        <v/>
      </c>
      <c r="AH1580" s="36" t="str">
        <f>IF(Mining_Import!G1580="","",Mining_Import!G1580)</f>
        <v/>
      </c>
      <c r="AI1580" s="36" t="str">
        <f>IF(Mining_Import!H1580="","",Mining_Import!H1580)</f>
        <v/>
      </c>
      <c r="AJ1580" s="36" t="str">
        <f>IF(Mining_Import!I1580="","",Mining_Import!I1580)</f>
        <v/>
      </c>
      <c r="BY1580" s="120" t="str">
        <f t="shared" si="487"/>
        <v/>
      </c>
      <c r="BZ1580" s="184" t="str">
        <f t="shared" si="500"/>
        <v/>
      </c>
      <c r="CA1580" s="37" t="str">
        <f>IFERROR(VLOOKUP($BY1580,Account_Value!$C$2:$F$2500,4,0),"")</f>
        <v/>
      </c>
      <c r="CB1580" s="43" t="str">
        <f t="shared" si="488"/>
        <v/>
      </c>
      <c r="CC1580" s="122" t="str">
        <f>IF($BZ1580="","",SUM($BZ$2:$BZ1580))</f>
        <v/>
      </c>
      <c r="CD1580" s="43" t="str">
        <f>IF($BZ1580="","",$BU$19*(SUM($BZ$2:$BZ1580)))</f>
        <v/>
      </c>
    </row>
    <row r="1581" spans="1:82">
      <c r="A1581" s="4" t="str">
        <f t="shared" si="489"/>
        <v/>
      </c>
      <c r="B1581" s="21" t="str">
        <f>IF(Investments_Import!A1581="","",Investments_Import!A1581)</f>
        <v/>
      </c>
      <c r="C1581" s="22" t="str">
        <f t="shared" si="482"/>
        <v/>
      </c>
      <c r="D1581" s="51" t="str">
        <f t="shared" si="490"/>
        <v/>
      </c>
      <c r="E1581" s="3" t="str">
        <f>IF(Investments_Import!B1581="","",Investments_Import!B1581)</f>
        <v/>
      </c>
      <c r="F1581" s="54" t="str">
        <f t="shared" si="491"/>
        <v xml:space="preserve"> </v>
      </c>
      <c r="G1581" s="54" t="str">
        <f>IF($B1581="","",COUNTIF($F$2:$F1581,$F1581))</f>
        <v/>
      </c>
      <c r="H1581" s="53" t="str">
        <f t="shared" si="492"/>
        <v xml:space="preserve">  </v>
      </c>
      <c r="I1581" s="3" t="str">
        <f>IF(Investments_Import!C1581="","",Investments_Import!C1581)</f>
        <v/>
      </c>
      <c r="J1581" s="108" t="str">
        <f>IF(Investments_Import!D1581="","",Investments_Import!D1581)</f>
        <v/>
      </c>
      <c r="K1581" s="108" t="str">
        <f t="shared" si="493"/>
        <v/>
      </c>
      <c r="L1581" s="47" t="str">
        <f>IF(Investments_Import!E1581="","",Investments_Import!E1581)</f>
        <v/>
      </c>
      <c r="M1581" s="47" t="str">
        <f t="shared" si="483"/>
        <v/>
      </c>
      <c r="N1581" s="31" t="str">
        <f>IF(Investments_Import!F1581="","",Investments_Import!F1581)</f>
        <v/>
      </c>
      <c r="O1581" s="31" t="str">
        <f t="shared" si="484"/>
        <v/>
      </c>
      <c r="P1581" s="3" t="str">
        <f>IF(Investments_Import!G1581="","",Investments_Import!G1581)</f>
        <v/>
      </c>
      <c r="Q1581" s="3" t="str">
        <f>IF(Investments_Import!H1581="","",Investments_Import!H1581)</f>
        <v/>
      </c>
      <c r="R1581" s="37" t="str">
        <f t="shared" si="485"/>
        <v/>
      </c>
      <c r="S1581" s="37" t="str">
        <f t="shared" si="486"/>
        <v/>
      </c>
      <c r="U1581" s="36" t="str">
        <f>IF(Mining_Import!A1581="","",Mining_Import!A1581)</f>
        <v/>
      </c>
      <c r="V1581" s="22" t="str">
        <f t="shared" si="494"/>
        <v/>
      </c>
      <c r="W1581" s="127" t="str">
        <f t="shared" si="495"/>
        <v/>
      </c>
      <c r="X1581" s="127" t="str">
        <f t="shared" si="496"/>
        <v/>
      </c>
      <c r="Y1581" s="127" t="str">
        <f t="shared" si="497"/>
        <v/>
      </c>
      <c r="Z1581" s="36" t="str">
        <f>IF(Mining_Import!B1581="","",Mining_Import!B1581)</f>
        <v/>
      </c>
      <c r="AA1581" s="184" t="str">
        <f>IF(Mining_Import!$C1581="","",Mining_Import!$C1581)</f>
        <v/>
      </c>
      <c r="AB1581" s="122" t="str">
        <f t="shared" si="498"/>
        <v/>
      </c>
      <c r="AC1581" s="122" t="str">
        <f>IF($Y1581&gt;Dashboard!$Q$19,$AB1581,"")</f>
        <v/>
      </c>
      <c r="AD1581" s="43" t="str">
        <f t="shared" si="499"/>
        <v/>
      </c>
      <c r="AE1581" s="36" t="str">
        <f>IF(Mining_Import!D1581="","",Mining_Import!D1581)</f>
        <v/>
      </c>
      <c r="AF1581" s="36" t="str">
        <f>IF(Mining_Import!E1581="","",Mining_Import!E1581)</f>
        <v/>
      </c>
      <c r="AG1581" s="36" t="str">
        <f>IF(Mining_Import!F1581="","",Mining_Import!F1581)</f>
        <v/>
      </c>
      <c r="AH1581" s="36" t="str">
        <f>IF(Mining_Import!G1581="","",Mining_Import!G1581)</f>
        <v/>
      </c>
      <c r="AI1581" s="36" t="str">
        <f>IF(Mining_Import!H1581="","",Mining_Import!H1581)</f>
        <v/>
      </c>
      <c r="AJ1581" s="36" t="str">
        <f>IF(Mining_Import!I1581="","",Mining_Import!I1581)</f>
        <v/>
      </c>
      <c r="BY1581" s="120" t="str">
        <f t="shared" si="487"/>
        <v/>
      </c>
      <c r="BZ1581" s="184" t="str">
        <f t="shared" si="500"/>
        <v/>
      </c>
      <c r="CA1581" s="37" t="str">
        <f>IFERROR(VLOOKUP($BY1581,Account_Value!$C$2:$F$2500,4,0),"")</f>
        <v/>
      </c>
      <c r="CB1581" s="43" t="str">
        <f t="shared" si="488"/>
        <v/>
      </c>
      <c r="CC1581" s="122" t="str">
        <f>IF($BZ1581="","",SUM($BZ$2:$BZ1581))</f>
        <v/>
      </c>
      <c r="CD1581" s="43" t="str">
        <f>IF($BZ1581="","",$BU$19*(SUM($BZ$2:$BZ1581)))</f>
        <v/>
      </c>
    </row>
    <row r="1582" spans="1:82">
      <c r="A1582" s="4" t="str">
        <f t="shared" si="489"/>
        <v/>
      </c>
      <c r="B1582" s="21" t="str">
        <f>IF(Investments_Import!A1582="","",Investments_Import!A1582)</f>
        <v/>
      </c>
      <c r="C1582" s="22" t="str">
        <f t="shared" si="482"/>
        <v/>
      </c>
      <c r="D1582" s="51" t="str">
        <f t="shared" si="490"/>
        <v/>
      </c>
      <c r="E1582" s="3" t="str">
        <f>IF(Investments_Import!B1582="","",Investments_Import!B1582)</f>
        <v/>
      </c>
      <c r="F1582" s="54" t="str">
        <f t="shared" si="491"/>
        <v xml:space="preserve"> </v>
      </c>
      <c r="G1582" s="54" t="str">
        <f>IF($B1582="","",COUNTIF($F$2:$F1582,$F1582))</f>
        <v/>
      </c>
      <c r="H1582" s="53" t="str">
        <f t="shared" si="492"/>
        <v xml:space="preserve">  </v>
      </c>
      <c r="I1582" s="3" t="str">
        <f>IF(Investments_Import!C1582="","",Investments_Import!C1582)</f>
        <v/>
      </c>
      <c r="J1582" s="108" t="str">
        <f>IF(Investments_Import!D1582="","",Investments_Import!D1582)</f>
        <v/>
      </c>
      <c r="K1582" s="108" t="str">
        <f t="shared" si="493"/>
        <v/>
      </c>
      <c r="L1582" s="47" t="str">
        <f>IF(Investments_Import!E1582="","",Investments_Import!E1582)</f>
        <v/>
      </c>
      <c r="M1582" s="47" t="str">
        <f t="shared" si="483"/>
        <v/>
      </c>
      <c r="N1582" s="31" t="str">
        <f>IF(Investments_Import!F1582="","",Investments_Import!F1582)</f>
        <v/>
      </c>
      <c r="O1582" s="31" t="str">
        <f t="shared" si="484"/>
        <v/>
      </c>
      <c r="P1582" s="3" t="str">
        <f>IF(Investments_Import!G1582="","",Investments_Import!G1582)</f>
        <v/>
      </c>
      <c r="Q1582" s="3" t="str">
        <f>IF(Investments_Import!H1582="","",Investments_Import!H1582)</f>
        <v/>
      </c>
      <c r="R1582" s="37" t="str">
        <f t="shared" si="485"/>
        <v/>
      </c>
      <c r="S1582" s="37" t="str">
        <f t="shared" si="486"/>
        <v/>
      </c>
      <c r="U1582" s="36" t="str">
        <f>IF(Mining_Import!A1582="","",Mining_Import!A1582)</f>
        <v/>
      </c>
      <c r="V1582" s="22" t="str">
        <f t="shared" si="494"/>
        <v/>
      </c>
      <c r="W1582" s="127" t="str">
        <f t="shared" si="495"/>
        <v/>
      </c>
      <c r="X1582" s="127" t="str">
        <f t="shared" si="496"/>
        <v/>
      </c>
      <c r="Y1582" s="127" t="str">
        <f t="shared" si="497"/>
        <v/>
      </c>
      <c r="Z1582" s="36" t="str">
        <f>IF(Mining_Import!B1582="","",Mining_Import!B1582)</f>
        <v/>
      </c>
      <c r="AA1582" s="184" t="str">
        <f>IF(Mining_Import!$C1582="","",Mining_Import!$C1582)</f>
        <v/>
      </c>
      <c r="AB1582" s="122" t="str">
        <f t="shared" si="498"/>
        <v/>
      </c>
      <c r="AC1582" s="122" t="str">
        <f>IF($Y1582&gt;Dashboard!$Q$19,$AB1582,"")</f>
        <v/>
      </c>
      <c r="AD1582" s="43" t="str">
        <f t="shared" si="499"/>
        <v/>
      </c>
      <c r="AE1582" s="36" t="str">
        <f>IF(Mining_Import!D1582="","",Mining_Import!D1582)</f>
        <v/>
      </c>
      <c r="AF1582" s="36" t="str">
        <f>IF(Mining_Import!E1582="","",Mining_Import!E1582)</f>
        <v/>
      </c>
      <c r="AG1582" s="36" t="str">
        <f>IF(Mining_Import!F1582="","",Mining_Import!F1582)</f>
        <v/>
      </c>
      <c r="AH1582" s="36" t="str">
        <f>IF(Mining_Import!G1582="","",Mining_Import!G1582)</f>
        <v/>
      </c>
      <c r="AI1582" s="36" t="str">
        <f>IF(Mining_Import!H1582="","",Mining_Import!H1582)</f>
        <v/>
      </c>
      <c r="AJ1582" s="36" t="str">
        <f>IF(Mining_Import!I1582="","",Mining_Import!I1582)</f>
        <v/>
      </c>
      <c r="BY1582" s="120" t="str">
        <f t="shared" si="487"/>
        <v/>
      </c>
      <c r="BZ1582" s="184" t="str">
        <f t="shared" si="500"/>
        <v/>
      </c>
      <c r="CA1582" s="37" t="str">
        <f>IFERROR(VLOOKUP($BY1582,Account_Value!$C$2:$F$2500,4,0),"")</f>
        <v/>
      </c>
      <c r="CB1582" s="43" t="str">
        <f t="shared" si="488"/>
        <v/>
      </c>
      <c r="CC1582" s="122" t="str">
        <f>IF($BZ1582="","",SUM($BZ$2:$BZ1582))</f>
        <v/>
      </c>
      <c r="CD1582" s="43" t="str">
        <f>IF($BZ1582="","",$BU$19*(SUM($BZ$2:$BZ1582)))</f>
        <v/>
      </c>
    </row>
    <row r="1583" spans="1:82">
      <c r="A1583" s="4" t="str">
        <f t="shared" si="489"/>
        <v/>
      </c>
      <c r="B1583" s="21" t="str">
        <f>IF(Investments_Import!A1583="","",Investments_Import!A1583)</f>
        <v/>
      </c>
      <c r="C1583" s="22" t="str">
        <f t="shared" si="482"/>
        <v/>
      </c>
      <c r="D1583" s="51" t="str">
        <f t="shared" si="490"/>
        <v/>
      </c>
      <c r="E1583" s="3" t="str">
        <f>IF(Investments_Import!B1583="","",Investments_Import!B1583)</f>
        <v/>
      </c>
      <c r="F1583" s="54" t="str">
        <f t="shared" si="491"/>
        <v xml:space="preserve"> </v>
      </c>
      <c r="G1583" s="54" t="str">
        <f>IF($B1583="","",COUNTIF($F$2:$F1583,$F1583))</f>
        <v/>
      </c>
      <c r="H1583" s="53" t="str">
        <f t="shared" si="492"/>
        <v xml:space="preserve">  </v>
      </c>
      <c r="I1583" s="3" t="str">
        <f>IF(Investments_Import!C1583="","",Investments_Import!C1583)</f>
        <v/>
      </c>
      <c r="J1583" s="108" t="str">
        <f>IF(Investments_Import!D1583="","",Investments_Import!D1583)</f>
        <v/>
      </c>
      <c r="K1583" s="108" t="str">
        <f t="shared" si="493"/>
        <v/>
      </c>
      <c r="L1583" s="47" t="str">
        <f>IF(Investments_Import!E1583="","",Investments_Import!E1583)</f>
        <v/>
      </c>
      <c r="M1583" s="47" t="str">
        <f t="shared" si="483"/>
        <v/>
      </c>
      <c r="N1583" s="31" t="str">
        <f>IF(Investments_Import!F1583="","",Investments_Import!F1583)</f>
        <v/>
      </c>
      <c r="O1583" s="31" t="str">
        <f t="shared" si="484"/>
        <v/>
      </c>
      <c r="P1583" s="3" t="str">
        <f>IF(Investments_Import!G1583="","",Investments_Import!G1583)</f>
        <v/>
      </c>
      <c r="Q1583" s="3" t="str">
        <f>IF(Investments_Import!H1583="","",Investments_Import!H1583)</f>
        <v/>
      </c>
      <c r="R1583" s="37" t="str">
        <f t="shared" si="485"/>
        <v/>
      </c>
      <c r="S1583" s="37" t="str">
        <f t="shared" si="486"/>
        <v/>
      </c>
      <c r="U1583" s="36" t="str">
        <f>IF(Mining_Import!A1583="","",Mining_Import!A1583)</f>
        <v/>
      </c>
      <c r="V1583" s="22" t="str">
        <f t="shared" si="494"/>
        <v/>
      </c>
      <c r="W1583" s="127" t="str">
        <f t="shared" si="495"/>
        <v/>
      </c>
      <c r="X1583" s="127" t="str">
        <f t="shared" si="496"/>
        <v/>
      </c>
      <c r="Y1583" s="127" t="str">
        <f t="shared" si="497"/>
        <v/>
      </c>
      <c r="Z1583" s="36" t="str">
        <f>IF(Mining_Import!B1583="","",Mining_Import!B1583)</f>
        <v/>
      </c>
      <c r="AA1583" s="184" t="str">
        <f>IF(Mining_Import!$C1583="","",Mining_Import!$C1583)</f>
        <v/>
      </c>
      <c r="AB1583" s="122" t="str">
        <f t="shared" si="498"/>
        <v/>
      </c>
      <c r="AC1583" s="122" t="str">
        <f>IF($Y1583&gt;Dashboard!$Q$19,$AB1583,"")</f>
        <v/>
      </c>
      <c r="AD1583" s="43" t="str">
        <f t="shared" si="499"/>
        <v/>
      </c>
      <c r="AE1583" s="36" t="str">
        <f>IF(Mining_Import!D1583="","",Mining_Import!D1583)</f>
        <v/>
      </c>
      <c r="AF1583" s="36" t="str">
        <f>IF(Mining_Import!E1583="","",Mining_Import!E1583)</f>
        <v/>
      </c>
      <c r="AG1583" s="36" t="str">
        <f>IF(Mining_Import!F1583="","",Mining_Import!F1583)</f>
        <v/>
      </c>
      <c r="AH1583" s="36" t="str">
        <f>IF(Mining_Import!G1583="","",Mining_Import!G1583)</f>
        <v/>
      </c>
      <c r="AI1583" s="36" t="str">
        <f>IF(Mining_Import!H1583="","",Mining_Import!H1583)</f>
        <v/>
      </c>
      <c r="AJ1583" s="36" t="str">
        <f>IF(Mining_Import!I1583="","",Mining_Import!I1583)</f>
        <v/>
      </c>
      <c r="BY1583" s="120" t="str">
        <f t="shared" si="487"/>
        <v/>
      </c>
      <c r="BZ1583" s="184" t="str">
        <f t="shared" si="500"/>
        <v/>
      </c>
      <c r="CA1583" s="37" t="str">
        <f>IFERROR(VLOOKUP($BY1583,Account_Value!$C$2:$F$2500,4,0),"")</f>
        <v/>
      </c>
      <c r="CB1583" s="43" t="str">
        <f t="shared" si="488"/>
        <v/>
      </c>
      <c r="CC1583" s="122" t="str">
        <f>IF($BZ1583="","",SUM($BZ$2:$BZ1583))</f>
        <v/>
      </c>
      <c r="CD1583" s="43" t="str">
        <f>IF($BZ1583="","",$BU$19*(SUM($BZ$2:$BZ1583)))</f>
        <v/>
      </c>
    </row>
    <row r="1584" spans="1:82">
      <c r="A1584" s="4" t="str">
        <f t="shared" si="489"/>
        <v/>
      </c>
      <c r="B1584" s="21" t="str">
        <f>IF(Investments_Import!A1584="","",Investments_Import!A1584)</f>
        <v/>
      </c>
      <c r="C1584" s="22" t="str">
        <f t="shared" si="482"/>
        <v/>
      </c>
      <c r="D1584" s="51" t="str">
        <f t="shared" si="490"/>
        <v/>
      </c>
      <c r="E1584" s="3" t="str">
        <f>IF(Investments_Import!B1584="","",Investments_Import!B1584)</f>
        <v/>
      </c>
      <c r="F1584" s="54" t="str">
        <f t="shared" si="491"/>
        <v xml:space="preserve"> </v>
      </c>
      <c r="G1584" s="54" t="str">
        <f>IF($B1584="","",COUNTIF($F$2:$F1584,$F1584))</f>
        <v/>
      </c>
      <c r="H1584" s="53" t="str">
        <f t="shared" si="492"/>
        <v xml:space="preserve">  </v>
      </c>
      <c r="I1584" s="3" t="str">
        <f>IF(Investments_Import!C1584="","",Investments_Import!C1584)</f>
        <v/>
      </c>
      <c r="J1584" s="108" t="str">
        <f>IF(Investments_Import!D1584="","",Investments_Import!D1584)</f>
        <v/>
      </c>
      <c r="K1584" s="108" t="str">
        <f t="shared" si="493"/>
        <v/>
      </c>
      <c r="L1584" s="47" t="str">
        <f>IF(Investments_Import!E1584="","",Investments_Import!E1584)</f>
        <v/>
      </c>
      <c r="M1584" s="47" t="str">
        <f t="shared" si="483"/>
        <v/>
      </c>
      <c r="N1584" s="31" t="str">
        <f>IF(Investments_Import!F1584="","",Investments_Import!F1584)</f>
        <v/>
      </c>
      <c r="O1584" s="31" t="str">
        <f t="shared" si="484"/>
        <v/>
      </c>
      <c r="P1584" s="3" t="str">
        <f>IF(Investments_Import!G1584="","",Investments_Import!G1584)</f>
        <v/>
      </c>
      <c r="Q1584" s="3" t="str">
        <f>IF(Investments_Import!H1584="","",Investments_Import!H1584)</f>
        <v/>
      </c>
      <c r="R1584" s="37" t="str">
        <f t="shared" si="485"/>
        <v/>
      </c>
      <c r="S1584" s="37" t="str">
        <f t="shared" si="486"/>
        <v/>
      </c>
      <c r="U1584" s="36" t="str">
        <f>IF(Mining_Import!A1584="","",Mining_Import!A1584)</f>
        <v/>
      </c>
      <c r="V1584" s="22" t="str">
        <f t="shared" si="494"/>
        <v/>
      </c>
      <c r="W1584" s="127" t="str">
        <f t="shared" si="495"/>
        <v/>
      </c>
      <c r="X1584" s="127" t="str">
        <f t="shared" si="496"/>
        <v/>
      </c>
      <c r="Y1584" s="127" t="str">
        <f t="shared" si="497"/>
        <v/>
      </c>
      <c r="Z1584" s="36" t="str">
        <f>IF(Mining_Import!B1584="","",Mining_Import!B1584)</f>
        <v/>
      </c>
      <c r="AA1584" s="184" t="str">
        <f>IF(Mining_Import!$C1584="","",Mining_Import!$C1584)</f>
        <v/>
      </c>
      <c r="AB1584" s="122" t="str">
        <f t="shared" si="498"/>
        <v/>
      </c>
      <c r="AC1584" s="122" t="str">
        <f>IF($Y1584&gt;Dashboard!$Q$19,$AB1584,"")</f>
        <v/>
      </c>
      <c r="AD1584" s="43" t="str">
        <f t="shared" si="499"/>
        <v/>
      </c>
      <c r="AE1584" s="36" t="str">
        <f>IF(Mining_Import!D1584="","",Mining_Import!D1584)</f>
        <v/>
      </c>
      <c r="AF1584" s="36" t="str">
        <f>IF(Mining_Import!E1584="","",Mining_Import!E1584)</f>
        <v/>
      </c>
      <c r="AG1584" s="36" t="str">
        <f>IF(Mining_Import!F1584="","",Mining_Import!F1584)</f>
        <v/>
      </c>
      <c r="AH1584" s="36" t="str">
        <f>IF(Mining_Import!G1584="","",Mining_Import!G1584)</f>
        <v/>
      </c>
      <c r="AI1584" s="36" t="str">
        <f>IF(Mining_Import!H1584="","",Mining_Import!H1584)</f>
        <v/>
      </c>
      <c r="AJ1584" s="36" t="str">
        <f>IF(Mining_Import!I1584="","",Mining_Import!I1584)</f>
        <v/>
      </c>
      <c r="BY1584" s="120" t="str">
        <f t="shared" si="487"/>
        <v/>
      </c>
      <c r="BZ1584" s="184" t="str">
        <f t="shared" si="500"/>
        <v/>
      </c>
      <c r="CA1584" s="37" t="str">
        <f>IFERROR(VLOOKUP($BY1584,Account_Value!$C$2:$F$2500,4,0),"")</f>
        <v/>
      </c>
      <c r="CB1584" s="43" t="str">
        <f t="shared" si="488"/>
        <v/>
      </c>
      <c r="CC1584" s="122" t="str">
        <f>IF($BZ1584="","",SUM($BZ$2:$BZ1584))</f>
        <v/>
      </c>
      <c r="CD1584" s="43" t="str">
        <f>IF($BZ1584="","",$BU$19*(SUM($BZ$2:$BZ1584)))</f>
        <v/>
      </c>
    </row>
    <row r="1585" spans="1:82">
      <c r="A1585" s="4" t="str">
        <f t="shared" si="489"/>
        <v/>
      </c>
      <c r="B1585" s="21" t="str">
        <f>IF(Investments_Import!A1585="","",Investments_Import!A1585)</f>
        <v/>
      </c>
      <c r="C1585" s="22" t="str">
        <f t="shared" si="482"/>
        <v/>
      </c>
      <c r="D1585" s="51" t="str">
        <f t="shared" si="490"/>
        <v/>
      </c>
      <c r="E1585" s="3" t="str">
        <f>IF(Investments_Import!B1585="","",Investments_Import!B1585)</f>
        <v/>
      </c>
      <c r="F1585" s="54" t="str">
        <f t="shared" si="491"/>
        <v xml:space="preserve"> </v>
      </c>
      <c r="G1585" s="54" t="str">
        <f>IF($B1585="","",COUNTIF($F$2:$F1585,$F1585))</f>
        <v/>
      </c>
      <c r="H1585" s="53" t="str">
        <f t="shared" si="492"/>
        <v xml:space="preserve">  </v>
      </c>
      <c r="I1585" s="3" t="str">
        <f>IF(Investments_Import!C1585="","",Investments_Import!C1585)</f>
        <v/>
      </c>
      <c r="J1585" s="108" t="str">
        <f>IF(Investments_Import!D1585="","",Investments_Import!D1585)</f>
        <v/>
      </c>
      <c r="K1585" s="108" t="str">
        <f t="shared" si="493"/>
        <v/>
      </c>
      <c r="L1585" s="47" t="str">
        <f>IF(Investments_Import!E1585="","",Investments_Import!E1585)</f>
        <v/>
      </c>
      <c r="M1585" s="47" t="str">
        <f t="shared" si="483"/>
        <v/>
      </c>
      <c r="N1585" s="31" t="str">
        <f>IF(Investments_Import!F1585="","",Investments_Import!F1585)</f>
        <v/>
      </c>
      <c r="O1585" s="31" t="str">
        <f t="shared" si="484"/>
        <v/>
      </c>
      <c r="P1585" s="3" t="str">
        <f>IF(Investments_Import!G1585="","",Investments_Import!G1585)</f>
        <v/>
      </c>
      <c r="Q1585" s="3" t="str">
        <f>IF(Investments_Import!H1585="","",Investments_Import!H1585)</f>
        <v/>
      </c>
      <c r="R1585" s="37" t="str">
        <f t="shared" si="485"/>
        <v/>
      </c>
      <c r="S1585" s="37" t="str">
        <f t="shared" si="486"/>
        <v/>
      </c>
      <c r="U1585" s="36" t="str">
        <f>IF(Mining_Import!A1585="","",Mining_Import!A1585)</f>
        <v/>
      </c>
      <c r="V1585" s="22" t="str">
        <f t="shared" si="494"/>
        <v/>
      </c>
      <c r="W1585" s="127" t="str">
        <f t="shared" si="495"/>
        <v/>
      </c>
      <c r="X1585" s="127" t="str">
        <f t="shared" si="496"/>
        <v/>
      </c>
      <c r="Y1585" s="127" t="str">
        <f t="shared" si="497"/>
        <v/>
      </c>
      <c r="Z1585" s="36" t="str">
        <f>IF(Mining_Import!B1585="","",Mining_Import!B1585)</f>
        <v/>
      </c>
      <c r="AA1585" s="184" t="str">
        <f>IF(Mining_Import!$C1585="","",Mining_Import!$C1585)</f>
        <v/>
      </c>
      <c r="AB1585" s="122" t="str">
        <f t="shared" si="498"/>
        <v/>
      </c>
      <c r="AC1585" s="122" t="str">
        <f>IF($Y1585&gt;Dashboard!$Q$19,$AB1585,"")</f>
        <v/>
      </c>
      <c r="AD1585" s="43" t="str">
        <f t="shared" si="499"/>
        <v/>
      </c>
      <c r="AE1585" s="36" t="str">
        <f>IF(Mining_Import!D1585="","",Mining_Import!D1585)</f>
        <v/>
      </c>
      <c r="AF1585" s="36" t="str">
        <f>IF(Mining_Import!E1585="","",Mining_Import!E1585)</f>
        <v/>
      </c>
      <c r="AG1585" s="36" t="str">
        <f>IF(Mining_Import!F1585="","",Mining_Import!F1585)</f>
        <v/>
      </c>
      <c r="AH1585" s="36" t="str">
        <f>IF(Mining_Import!G1585="","",Mining_Import!G1585)</f>
        <v/>
      </c>
      <c r="AI1585" s="36" t="str">
        <f>IF(Mining_Import!H1585="","",Mining_Import!H1585)</f>
        <v/>
      </c>
      <c r="AJ1585" s="36" t="str">
        <f>IF(Mining_Import!I1585="","",Mining_Import!I1585)</f>
        <v/>
      </c>
      <c r="BY1585" s="120" t="str">
        <f t="shared" si="487"/>
        <v/>
      </c>
      <c r="BZ1585" s="184" t="str">
        <f t="shared" si="500"/>
        <v/>
      </c>
      <c r="CA1585" s="37" t="str">
        <f>IFERROR(VLOOKUP($BY1585,Account_Value!$C$2:$F$2500,4,0),"")</f>
        <v/>
      </c>
      <c r="CB1585" s="43" t="str">
        <f t="shared" si="488"/>
        <v/>
      </c>
      <c r="CC1585" s="122" t="str">
        <f>IF($BZ1585="","",SUM($BZ$2:$BZ1585))</f>
        <v/>
      </c>
      <c r="CD1585" s="43" t="str">
        <f>IF($BZ1585="","",$BU$19*(SUM($BZ$2:$BZ1585)))</f>
        <v/>
      </c>
    </row>
    <row r="1586" spans="1:82">
      <c r="A1586" s="4" t="str">
        <f t="shared" si="489"/>
        <v/>
      </c>
      <c r="B1586" s="21" t="str">
        <f>IF(Investments_Import!A1586="","",Investments_Import!A1586)</f>
        <v/>
      </c>
      <c r="C1586" s="22" t="str">
        <f t="shared" si="482"/>
        <v/>
      </c>
      <c r="D1586" s="51" t="str">
        <f t="shared" si="490"/>
        <v/>
      </c>
      <c r="E1586" s="3" t="str">
        <f>IF(Investments_Import!B1586="","",Investments_Import!B1586)</f>
        <v/>
      </c>
      <c r="F1586" s="54" t="str">
        <f t="shared" si="491"/>
        <v xml:space="preserve"> </v>
      </c>
      <c r="G1586" s="54" t="str">
        <f>IF($B1586="","",COUNTIF($F$2:$F1586,$F1586))</f>
        <v/>
      </c>
      <c r="H1586" s="53" t="str">
        <f t="shared" si="492"/>
        <v xml:space="preserve">  </v>
      </c>
      <c r="I1586" s="3" t="str">
        <f>IF(Investments_Import!C1586="","",Investments_Import!C1586)</f>
        <v/>
      </c>
      <c r="J1586" s="108" t="str">
        <f>IF(Investments_Import!D1586="","",Investments_Import!D1586)</f>
        <v/>
      </c>
      <c r="K1586" s="108" t="str">
        <f t="shared" si="493"/>
        <v/>
      </c>
      <c r="L1586" s="47" t="str">
        <f>IF(Investments_Import!E1586="","",Investments_Import!E1586)</f>
        <v/>
      </c>
      <c r="M1586" s="47" t="str">
        <f t="shared" si="483"/>
        <v/>
      </c>
      <c r="N1586" s="31" t="str">
        <f>IF(Investments_Import!F1586="","",Investments_Import!F1586)</f>
        <v/>
      </c>
      <c r="O1586" s="31" t="str">
        <f t="shared" si="484"/>
        <v/>
      </c>
      <c r="P1586" s="3" t="str">
        <f>IF(Investments_Import!G1586="","",Investments_Import!G1586)</f>
        <v/>
      </c>
      <c r="Q1586" s="3" t="str">
        <f>IF(Investments_Import!H1586="","",Investments_Import!H1586)</f>
        <v/>
      </c>
      <c r="R1586" s="37" t="str">
        <f t="shared" si="485"/>
        <v/>
      </c>
      <c r="S1586" s="37" t="str">
        <f t="shared" si="486"/>
        <v/>
      </c>
      <c r="U1586" s="36" t="str">
        <f>IF(Mining_Import!A1586="","",Mining_Import!A1586)</f>
        <v/>
      </c>
      <c r="V1586" s="22" t="str">
        <f t="shared" si="494"/>
        <v/>
      </c>
      <c r="W1586" s="127" t="str">
        <f t="shared" si="495"/>
        <v/>
      </c>
      <c r="X1586" s="127" t="str">
        <f t="shared" si="496"/>
        <v/>
      </c>
      <c r="Y1586" s="127" t="str">
        <f t="shared" si="497"/>
        <v/>
      </c>
      <c r="Z1586" s="36" t="str">
        <f>IF(Mining_Import!B1586="","",Mining_Import!B1586)</f>
        <v/>
      </c>
      <c r="AA1586" s="184" t="str">
        <f>IF(Mining_Import!$C1586="","",Mining_Import!$C1586)</f>
        <v/>
      </c>
      <c r="AB1586" s="122" t="str">
        <f t="shared" si="498"/>
        <v/>
      </c>
      <c r="AC1586" s="122" t="str">
        <f>IF($Y1586&gt;Dashboard!$Q$19,$AB1586,"")</f>
        <v/>
      </c>
      <c r="AD1586" s="43" t="str">
        <f t="shared" si="499"/>
        <v/>
      </c>
      <c r="AE1586" s="36" t="str">
        <f>IF(Mining_Import!D1586="","",Mining_Import!D1586)</f>
        <v/>
      </c>
      <c r="AF1586" s="36" t="str">
        <f>IF(Mining_Import!E1586="","",Mining_Import!E1586)</f>
        <v/>
      </c>
      <c r="AG1586" s="36" t="str">
        <f>IF(Mining_Import!F1586="","",Mining_Import!F1586)</f>
        <v/>
      </c>
      <c r="AH1586" s="36" t="str">
        <f>IF(Mining_Import!G1586="","",Mining_Import!G1586)</f>
        <v/>
      </c>
      <c r="AI1586" s="36" t="str">
        <f>IF(Mining_Import!H1586="","",Mining_Import!H1586)</f>
        <v/>
      </c>
      <c r="AJ1586" s="36" t="str">
        <f>IF(Mining_Import!I1586="","",Mining_Import!I1586)</f>
        <v/>
      </c>
      <c r="BY1586" s="120" t="str">
        <f t="shared" si="487"/>
        <v/>
      </c>
      <c r="BZ1586" s="184" t="str">
        <f t="shared" si="500"/>
        <v/>
      </c>
      <c r="CA1586" s="37" t="str">
        <f>IFERROR(VLOOKUP($BY1586,Account_Value!$C$2:$F$2500,4,0),"")</f>
        <v/>
      </c>
      <c r="CB1586" s="43" t="str">
        <f t="shared" si="488"/>
        <v/>
      </c>
      <c r="CC1586" s="122" t="str">
        <f>IF($BZ1586="","",SUM($BZ$2:$BZ1586))</f>
        <v/>
      </c>
      <c r="CD1586" s="43" t="str">
        <f>IF($BZ1586="","",$BU$19*(SUM($BZ$2:$BZ1586)))</f>
        <v/>
      </c>
    </row>
    <row r="1587" spans="1:82">
      <c r="A1587" s="4" t="str">
        <f t="shared" si="489"/>
        <v/>
      </c>
      <c r="B1587" s="21" t="str">
        <f>IF(Investments_Import!A1587="","",Investments_Import!A1587)</f>
        <v/>
      </c>
      <c r="C1587" s="22" t="str">
        <f t="shared" si="482"/>
        <v/>
      </c>
      <c r="D1587" s="51" t="str">
        <f t="shared" si="490"/>
        <v/>
      </c>
      <c r="E1587" s="3" t="str">
        <f>IF(Investments_Import!B1587="","",Investments_Import!B1587)</f>
        <v/>
      </c>
      <c r="F1587" s="54" t="str">
        <f t="shared" si="491"/>
        <v xml:space="preserve"> </v>
      </c>
      <c r="G1587" s="54" t="str">
        <f>IF($B1587="","",COUNTIF($F$2:$F1587,$F1587))</f>
        <v/>
      </c>
      <c r="H1587" s="53" t="str">
        <f t="shared" si="492"/>
        <v xml:space="preserve">  </v>
      </c>
      <c r="I1587" s="3" t="str">
        <f>IF(Investments_Import!C1587="","",Investments_Import!C1587)</f>
        <v/>
      </c>
      <c r="J1587" s="108" t="str">
        <f>IF(Investments_Import!D1587="","",Investments_Import!D1587)</f>
        <v/>
      </c>
      <c r="K1587" s="108" t="str">
        <f t="shared" si="493"/>
        <v/>
      </c>
      <c r="L1587" s="47" t="str">
        <f>IF(Investments_Import!E1587="","",Investments_Import!E1587)</f>
        <v/>
      </c>
      <c r="M1587" s="47" t="str">
        <f t="shared" si="483"/>
        <v/>
      </c>
      <c r="N1587" s="31" t="str">
        <f>IF(Investments_Import!F1587="","",Investments_Import!F1587)</f>
        <v/>
      </c>
      <c r="O1587" s="31" t="str">
        <f t="shared" si="484"/>
        <v/>
      </c>
      <c r="P1587" s="3" t="str">
        <f>IF(Investments_Import!G1587="","",Investments_Import!G1587)</f>
        <v/>
      </c>
      <c r="Q1587" s="3" t="str">
        <f>IF(Investments_Import!H1587="","",Investments_Import!H1587)</f>
        <v/>
      </c>
      <c r="R1587" s="37" t="str">
        <f t="shared" si="485"/>
        <v/>
      </c>
      <c r="S1587" s="37" t="str">
        <f t="shared" si="486"/>
        <v/>
      </c>
      <c r="U1587" s="36" t="str">
        <f>IF(Mining_Import!A1587="","",Mining_Import!A1587)</f>
        <v/>
      </c>
      <c r="V1587" s="22" t="str">
        <f t="shared" si="494"/>
        <v/>
      </c>
      <c r="W1587" s="127" t="str">
        <f t="shared" si="495"/>
        <v/>
      </c>
      <c r="X1587" s="127" t="str">
        <f t="shared" si="496"/>
        <v/>
      </c>
      <c r="Y1587" s="127" t="str">
        <f t="shared" si="497"/>
        <v/>
      </c>
      <c r="Z1587" s="36" t="str">
        <f>IF(Mining_Import!B1587="","",Mining_Import!B1587)</f>
        <v/>
      </c>
      <c r="AA1587" s="184" t="str">
        <f>IF(Mining_Import!$C1587="","",Mining_Import!$C1587)</f>
        <v/>
      </c>
      <c r="AB1587" s="122" t="str">
        <f t="shared" si="498"/>
        <v/>
      </c>
      <c r="AC1587" s="122" t="str">
        <f>IF($Y1587&gt;Dashboard!$Q$19,$AB1587,"")</f>
        <v/>
      </c>
      <c r="AD1587" s="43" t="str">
        <f t="shared" si="499"/>
        <v/>
      </c>
      <c r="AE1587" s="36" t="str">
        <f>IF(Mining_Import!D1587="","",Mining_Import!D1587)</f>
        <v/>
      </c>
      <c r="AF1587" s="36" t="str">
        <f>IF(Mining_Import!E1587="","",Mining_Import!E1587)</f>
        <v/>
      </c>
      <c r="AG1587" s="36" t="str">
        <f>IF(Mining_Import!F1587="","",Mining_Import!F1587)</f>
        <v/>
      </c>
      <c r="AH1587" s="36" t="str">
        <f>IF(Mining_Import!G1587="","",Mining_Import!G1587)</f>
        <v/>
      </c>
      <c r="AI1587" s="36" t="str">
        <f>IF(Mining_Import!H1587="","",Mining_Import!H1587)</f>
        <v/>
      </c>
      <c r="AJ1587" s="36" t="str">
        <f>IF(Mining_Import!I1587="","",Mining_Import!I1587)</f>
        <v/>
      </c>
      <c r="BY1587" s="120" t="str">
        <f t="shared" si="487"/>
        <v/>
      </c>
      <c r="BZ1587" s="184" t="str">
        <f t="shared" si="500"/>
        <v/>
      </c>
      <c r="CA1587" s="37" t="str">
        <f>IFERROR(VLOOKUP($BY1587,Account_Value!$C$2:$F$2500,4,0),"")</f>
        <v/>
      </c>
      <c r="CB1587" s="43" t="str">
        <f t="shared" si="488"/>
        <v/>
      </c>
      <c r="CC1587" s="122" t="str">
        <f>IF($BZ1587="","",SUM($BZ$2:$BZ1587))</f>
        <v/>
      </c>
      <c r="CD1587" s="43" t="str">
        <f>IF($BZ1587="","",$BU$19*(SUM($BZ$2:$BZ1587)))</f>
        <v/>
      </c>
    </row>
    <row r="1588" spans="1:82">
      <c r="A1588" s="4" t="str">
        <f t="shared" si="489"/>
        <v/>
      </c>
      <c r="B1588" s="21" t="str">
        <f>IF(Investments_Import!A1588="","",Investments_Import!A1588)</f>
        <v/>
      </c>
      <c r="C1588" s="22" t="str">
        <f t="shared" si="482"/>
        <v/>
      </c>
      <c r="D1588" s="51" t="str">
        <f t="shared" si="490"/>
        <v/>
      </c>
      <c r="E1588" s="3" t="str">
        <f>IF(Investments_Import!B1588="","",Investments_Import!B1588)</f>
        <v/>
      </c>
      <c r="F1588" s="54" t="str">
        <f t="shared" si="491"/>
        <v xml:space="preserve"> </v>
      </c>
      <c r="G1588" s="54" t="str">
        <f>IF($B1588="","",COUNTIF($F$2:$F1588,$F1588))</f>
        <v/>
      </c>
      <c r="H1588" s="53" t="str">
        <f t="shared" si="492"/>
        <v xml:space="preserve">  </v>
      </c>
      <c r="I1588" s="3" t="str">
        <f>IF(Investments_Import!C1588="","",Investments_Import!C1588)</f>
        <v/>
      </c>
      <c r="J1588" s="108" t="str">
        <f>IF(Investments_Import!D1588="","",Investments_Import!D1588)</f>
        <v/>
      </c>
      <c r="K1588" s="108" t="str">
        <f t="shared" si="493"/>
        <v/>
      </c>
      <c r="L1588" s="47" t="str">
        <f>IF(Investments_Import!E1588="","",Investments_Import!E1588)</f>
        <v/>
      </c>
      <c r="M1588" s="47" t="str">
        <f t="shared" si="483"/>
        <v/>
      </c>
      <c r="N1588" s="31" t="str">
        <f>IF(Investments_Import!F1588="","",Investments_Import!F1588)</f>
        <v/>
      </c>
      <c r="O1588" s="31" t="str">
        <f t="shared" si="484"/>
        <v/>
      </c>
      <c r="P1588" s="3" t="str">
        <f>IF(Investments_Import!G1588="","",Investments_Import!G1588)</f>
        <v/>
      </c>
      <c r="Q1588" s="3" t="str">
        <f>IF(Investments_Import!H1588="","",Investments_Import!H1588)</f>
        <v/>
      </c>
      <c r="R1588" s="37" t="str">
        <f t="shared" si="485"/>
        <v/>
      </c>
      <c r="S1588" s="37" t="str">
        <f t="shared" si="486"/>
        <v/>
      </c>
      <c r="U1588" s="36" t="str">
        <f>IF(Mining_Import!A1588="","",Mining_Import!A1588)</f>
        <v/>
      </c>
      <c r="V1588" s="22" t="str">
        <f t="shared" si="494"/>
        <v/>
      </c>
      <c r="W1588" s="127" t="str">
        <f t="shared" si="495"/>
        <v/>
      </c>
      <c r="X1588" s="127" t="str">
        <f t="shared" si="496"/>
        <v/>
      </c>
      <c r="Y1588" s="127" t="str">
        <f t="shared" si="497"/>
        <v/>
      </c>
      <c r="Z1588" s="36" t="str">
        <f>IF(Mining_Import!B1588="","",Mining_Import!B1588)</f>
        <v/>
      </c>
      <c r="AA1588" s="184" t="str">
        <f>IF(Mining_Import!$C1588="","",Mining_Import!$C1588)</f>
        <v/>
      </c>
      <c r="AB1588" s="122" t="str">
        <f t="shared" si="498"/>
        <v/>
      </c>
      <c r="AC1588" s="122" t="str">
        <f>IF($Y1588&gt;Dashboard!$Q$19,$AB1588,"")</f>
        <v/>
      </c>
      <c r="AD1588" s="43" t="str">
        <f t="shared" si="499"/>
        <v/>
      </c>
      <c r="AE1588" s="36" t="str">
        <f>IF(Mining_Import!D1588="","",Mining_Import!D1588)</f>
        <v/>
      </c>
      <c r="AF1588" s="36" t="str">
        <f>IF(Mining_Import!E1588="","",Mining_Import!E1588)</f>
        <v/>
      </c>
      <c r="AG1588" s="36" t="str">
        <f>IF(Mining_Import!F1588="","",Mining_Import!F1588)</f>
        <v/>
      </c>
      <c r="AH1588" s="36" t="str">
        <f>IF(Mining_Import!G1588="","",Mining_Import!G1588)</f>
        <v/>
      </c>
      <c r="AI1588" s="36" t="str">
        <f>IF(Mining_Import!H1588="","",Mining_Import!H1588)</f>
        <v/>
      </c>
      <c r="AJ1588" s="36" t="str">
        <f>IF(Mining_Import!I1588="","",Mining_Import!I1588)</f>
        <v/>
      </c>
      <c r="BY1588" s="120" t="str">
        <f t="shared" si="487"/>
        <v/>
      </c>
      <c r="BZ1588" s="184" t="str">
        <f t="shared" si="500"/>
        <v/>
      </c>
      <c r="CA1588" s="37" t="str">
        <f>IFERROR(VLOOKUP($BY1588,Account_Value!$C$2:$F$2500,4,0),"")</f>
        <v/>
      </c>
      <c r="CB1588" s="43" t="str">
        <f t="shared" si="488"/>
        <v/>
      </c>
      <c r="CC1588" s="122" t="str">
        <f>IF($BZ1588="","",SUM($BZ$2:$BZ1588))</f>
        <v/>
      </c>
      <c r="CD1588" s="43" t="str">
        <f>IF($BZ1588="","",$BU$19*(SUM($BZ$2:$BZ1588)))</f>
        <v/>
      </c>
    </row>
    <row r="1589" spans="1:82">
      <c r="A1589" s="4" t="str">
        <f t="shared" si="489"/>
        <v/>
      </c>
      <c r="B1589" s="21" t="str">
        <f>IF(Investments_Import!A1589="","",Investments_Import!A1589)</f>
        <v/>
      </c>
      <c r="C1589" s="22" t="str">
        <f t="shared" si="482"/>
        <v/>
      </c>
      <c r="D1589" s="51" t="str">
        <f t="shared" si="490"/>
        <v/>
      </c>
      <c r="E1589" s="3" t="str">
        <f>IF(Investments_Import!B1589="","",Investments_Import!B1589)</f>
        <v/>
      </c>
      <c r="F1589" s="54" t="str">
        <f t="shared" si="491"/>
        <v xml:space="preserve"> </v>
      </c>
      <c r="G1589" s="54" t="str">
        <f>IF($B1589="","",COUNTIF($F$2:$F1589,$F1589))</f>
        <v/>
      </c>
      <c r="H1589" s="53" t="str">
        <f t="shared" si="492"/>
        <v xml:space="preserve">  </v>
      </c>
      <c r="I1589" s="3" t="str">
        <f>IF(Investments_Import!C1589="","",Investments_Import!C1589)</f>
        <v/>
      </c>
      <c r="J1589" s="108" t="str">
        <f>IF(Investments_Import!D1589="","",Investments_Import!D1589)</f>
        <v/>
      </c>
      <c r="K1589" s="108" t="str">
        <f t="shared" si="493"/>
        <v/>
      </c>
      <c r="L1589" s="47" t="str">
        <f>IF(Investments_Import!E1589="","",Investments_Import!E1589)</f>
        <v/>
      </c>
      <c r="M1589" s="47" t="str">
        <f t="shared" si="483"/>
        <v/>
      </c>
      <c r="N1589" s="31" t="str">
        <f>IF(Investments_Import!F1589="","",Investments_Import!F1589)</f>
        <v/>
      </c>
      <c r="O1589" s="31" t="str">
        <f t="shared" si="484"/>
        <v/>
      </c>
      <c r="P1589" s="3" t="str">
        <f>IF(Investments_Import!G1589="","",Investments_Import!G1589)</f>
        <v/>
      </c>
      <c r="Q1589" s="3" t="str">
        <f>IF(Investments_Import!H1589="","",Investments_Import!H1589)</f>
        <v/>
      </c>
      <c r="R1589" s="37" t="str">
        <f t="shared" si="485"/>
        <v/>
      </c>
      <c r="S1589" s="37" t="str">
        <f t="shared" si="486"/>
        <v/>
      </c>
      <c r="U1589" s="36" t="str">
        <f>IF(Mining_Import!A1589="","",Mining_Import!A1589)</f>
        <v/>
      </c>
      <c r="V1589" s="22" t="str">
        <f t="shared" si="494"/>
        <v/>
      </c>
      <c r="W1589" s="127" t="str">
        <f t="shared" si="495"/>
        <v/>
      </c>
      <c r="X1589" s="127" t="str">
        <f t="shared" si="496"/>
        <v/>
      </c>
      <c r="Y1589" s="127" t="str">
        <f t="shared" si="497"/>
        <v/>
      </c>
      <c r="Z1589" s="36" t="str">
        <f>IF(Mining_Import!B1589="","",Mining_Import!B1589)</f>
        <v/>
      </c>
      <c r="AA1589" s="184" t="str">
        <f>IF(Mining_Import!$C1589="","",Mining_Import!$C1589)</f>
        <v/>
      </c>
      <c r="AB1589" s="122" t="str">
        <f t="shared" si="498"/>
        <v/>
      </c>
      <c r="AC1589" s="122" t="str">
        <f>IF($Y1589&gt;Dashboard!$Q$19,$AB1589,"")</f>
        <v/>
      </c>
      <c r="AD1589" s="43" t="str">
        <f t="shared" si="499"/>
        <v/>
      </c>
      <c r="AE1589" s="36" t="str">
        <f>IF(Mining_Import!D1589="","",Mining_Import!D1589)</f>
        <v/>
      </c>
      <c r="AF1589" s="36" t="str">
        <f>IF(Mining_Import!E1589="","",Mining_Import!E1589)</f>
        <v/>
      </c>
      <c r="AG1589" s="36" t="str">
        <f>IF(Mining_Import!F1589="","",Mining_Import!F1589)</f>
        <v/>
      </c>
      <c r="AH1589" s="36" t="str">
        <f>IF(Mining_Import!G1589="","",Mining_Import!G1589)</f>
        <v/>
      </c>
      <c r="AI1589" s="36" t="str">
        <f>IF(Mining_Import!H1589="","",Mining_Import!H1589)</f>
        <v/>
      </c>
      <c r="AJ1589" s="36" t="str">
        <f>IF(Mining_Import!I1589="","",Mining_Import!I1589)</f>
        <v/>
      </c>
      <c r="BY1589" s="120" t="str">
        <f t="shared" si="487"/>
        <v/>
      </c>
      <c r="BZ1589" s="184" t="str">
        <f t="shared" si="500"/>
        <v/>
      </c>
      <c r="CA1589" s="37" t="str">
        <f>IFERROR(VLOOKUP($BY1589,Account_Value!$C$2:$F$2500,4,0),"")</f>
        <v/>
      </c>
      <c r="CB1589" s="43" t="str">
        <f t="shared" si="488"/>
        <v/>
      </c>
      <c r="CC1589" s="122" t="str">
        <f>IF($BZ1589="","",SUM($BZ$2:$BZ1589))</f>
        <v/>
      </c>
      <c r="CD1589" s="43" t="str">
        <f>IF($BZ1589="","",$BU$19*(SUM($BZ$2:$BZ1589)))</f>
        <v/>
      </c>
    </row>
    <row r="1590" spans="1:82">
      <c r="A1590" s="4" t="str">
        <f t="shared" si="489"/>
        <v/>
      </c>
      <c r="B1590" s="21" t="str">
        <f>IF(Investments_Import!A1590="","",Investments_Import!A1590)</f>
        <v/>
      </c>
      <c r="C1590" s="22" t="str">
        <f t="shared" si="482"/>
        <v/>
      </c>
      <c r="D1590" s="51" t="str">
        <f t="shared" si="490"/>
        <v/>
      </c>
      <c r="E1590" s="3" t="str">
        <f>IF(Investments_Import!B1590="","",Investments_Import!B1590)</f>
        <v/>
      </c>
      <c r="F1590" s="54" t="str">
        <f t="shared" si="491"/>
        <v xml:space="preserve"> </v>
      </c>
      <c r="G1590" s="54" t="str">
        <f>IF($B1590="","",COUNTIF($F$2:$F1590,$F1590))</f>
        <v/>
      </c>
      <c r="H1590" s="53" t="str">
        <f t="shared" si="492"/>
        <v xml:space="preserve">  </v>
      </c>
      <c r="I1590" s="3" t="str">
        <f>IF(Investments_Import!C1590="","",Investments_Import!C1590)</f>
        <v/>
      </c>
      <c r="J1590" s="108" t="str">
        <f>IF(Investments_Import!D1590="","",Investments_Import!D1590)</f>
        <v/>
      </c>
      <c r="K1590" s="108" t="str">
        <f t="shared" si="493"/>
        <v/>
      </c>
      <c r="L1590" s="47" t="str">
        <f>IF(Investments_Import!E1590="","",Investments_Import!E1590)</f>
        <v/>
      </c>
      <c r="M1590" s="47" t="str">
        <f t="shared" si="483"/>
        <v/>
      </c>
      <c r="N1590" s="31" t="str">
        <f>IF(Investments_Import!F1590="","",Investments_Import!F1590)</f>
        <v/>
      </c>
      <c r="O1590" s="31" t="str">
        <f t="shared" si="484"/>
        <v/>
      </c>
      <c r="P1590" s="3" t="str">
        <f>IF(Investments_Import!G1590="","",Investments_Import!G1590)</f>
        <v/>
      </c>
      <c r="Q1590" s="3" t="str">
        <f>IF(Investments_Import!H1590="","",Investments_Import!H1590)</f>
        <v/>
      </c>
      <c r="R1590" s="37" t="str">
        <f t="shared" si="485"/>
        <v/>
      </c>
      <c r="S1590" s="37" t="str">
        <f t="shared" si="486"/>
        <v/>
      </c>
      <c r="U1590" s="36" t="str">
        <f>IF(Mining_Import!A1590="","",Mining_Import!A1590)</f>
        <v/>
      </c>
      <c r="V1590" s="22" t="str">
        <f t="shared" si="494"/>
        <v/>
      </c>
      <c r="W1590" s="127" t="str">
        <f t="shared" si="495"/>
        <v/>
      </c>
      <c r="X1590" s="127" t="str">
        <f t="shared" si="496"/>
        <v/>
      </c>
      <c r="Y1590" s="127" t="str">
        <f t="shared" si="497"/>
        <v/>
      </c>
      <c r="Z1590" s="36" t="str">
        <f>IF(Mining_Import!B1590="","",Mining_Import!B1590)</f>
        <v/>
      </c>
      <c r="AA1590" s="184" t="str">
        <f>IF(Mining_Import!$C1590="","",Mining_Import!$C1590)</f>
        <v/>
      </c>
      <c r="AB1590" s="122" t="str">
        <f t="shared" si="498"/>
        <v/>
      </c>
      <c r="AC1590" s="122" t="str">
        <f>IF($Y1590&gt;Dashboard!$Q$19,$AB1590,"")</f>
        <v/>
      </c>
      <c r="AD1590" s="43" t="str">
        <f t="shared" si="499"/>
        <v/>
      </c>
      <c r="AE1590" s="36" t="str">
        <f>IF(Mining_Import!D1590="","",Mining_Import!D1590)</f>
        <v/>
      </c>
      <c r="AF1590" s="36" t="str">
        <f>IF(Mining_Import!E1590="","",Mining_Import!E1590)</f>
        <v/>
      </c>
      <c r="AG1590" s="36" t="str">
        <f>IF(Mining_Import!F1590="","",Mining_Import!F1590)</f>
        <v/>
      </c>
      <c r="AH1590" s="36" t="str">
        <f>IF(Mining_Import!G1590="","",Mining_Import!G1590)</f>
        <v/>
      </c>
      <c r="AI1590" s="36" t="str">
        <f>IF(Mining_Import!H1590="","",Mining_Import!H1590)</f>
        <v/>
      </c>
      <c r="AJ1590" s="36" t="str">
        <f>IF(Mining_Import!I1590="","",Mining_Import!I1590)</f>
        <v/>
      </c>
      <c r="BY1590" s="120" t="str">
        <f t="shared" si="487"/>
        <v/>
      </c>
      <c r="BZ1590" s="184" t="str">
        <f t="shared" si="500"/>
        <v/>
      </c>
      <c r="CA1590" s="37" t="str">
        <f>IFERROR(VLOOKUP($BY1590,Account_Value!$C$2:$F$2500,4,0),"")</f>
        <v/>
      </c>
      <c r="CB1590" s="43" t="str">
        <f t="shared" si="488"/>
        <v/>
      </c>
      <c r="CC1590" s="122" t="str">
        <f>IF($BZ1590="","",SUM($BZ$2:$BZ1590))</f>
        <v/>
      </c>
      <c r="CD1590" s="43" t="str">
        <f>IF($BZ1590="","",$BU$19*(SUM($BZ$2:$BZ1590)))</f>
        <v/>
      </c>
    </row>
    <row r="1591" spans="1:82">
      <c r="A1591" s="4" t="str">
        <f t="shared" si="489"/>
        <v/>
      </c>
      <c r="B1591" s="21" t="str">
        <f>IF(Investments_Import!A1591="","",Investments_Import!A1591)</f>
        <v/>
      </c>
      <c r="C1591" s="22" t="str">
        <f t="shared" si="482"/>
        <v/>
      </c>
      <c r="D1591" s="51" t="str">
        <f t="shared" si="490"/>
        <v/>
      </c>
      <c r="E1591" s="3" t="str">
        <f>IF(Investments_Import!B1591="","",Investments_Import!B1591)</f>
        <v/>
      </c>
      <c r="F1591" s="54" t="str">
        <f t="shared" si="491"/>
        <v xml:space="preserve"> </v>
      </c>
      <c r="G1591" s="54" t="str">
        <f>IF($B1591="","",COUNTIF($F$2:$F1591,$F1591))</f>
        <v/>
      </c>
      <c r="H1591" s="53" t="str">
        <f t="shared" si="492"/>
        <v xml:space="preserve">  </v>
      </c>
      <c r="I1591" s="3" t="str">
        <f>IF(Investments_Import!C1591="","",Investments_Import!C1591)</f>
        <v/>
      </c>
      <c r="J1591" s="108" t="str">
        <f>IF(Investments_Import!D1591="","",Investments_Import!D1591)</f>
        <v/>
      </c>
      <c r="K1591" s="108" t="str">
        <f t="shared" si="493"/>
        <v/>
      </c>
      <c r="L1591" s="47" t="str">
        <f>IF(Investments_Import!E1591="","",Investments_Import!E1591)</f>
        <v/>
      </c>
      <c r="M1591" s="47" t="str">
        <f t="shared" si="483"/>
        <v/>
      </c>
      <c r="N1591" s="31" t="str">
        <f>IF(Investments_Import!F1591="","",Investments_Import!F1591)</f>
        <v/>
      </c>
      <c r="O1591" s="31" t="str">
        <f t="shared" si="484"/>
        <v/>
      </c>
      <c r="P1591" s="3" t="str">
        <f>IF(Investments_Import!G1591="","",Investments_Import!G1591)</f>
        <v/>
      </c>
      <c r="Q1591" s="3" t="str">
        <f>IF(Investments_Import!H1591="","",Investments_Import!H1591)</f>
        <v/>
      </c>
      <c r="R1591" s="37" t="str">
        <f t="shared" si="485"/>
        <v/>
      </c>
      <c r="S1591" s="37" t="str">
        <f t="shared" si="486"/>
        <v/>
      </c>
      <c r="U1591" s="36" t="str">
        <f>IF(Mining_Import!A1591="","",Mining_Import!A1591)</f>
        <v/>
      </c>
      <c r="V1591" s="22" t="str">
        <f t="shared" si="494"/>
        <v/>
      </c>
      <c r="W1591" s="127" t="str">
        <f t="shared" si="495"/>
        <v/>
      </c>
      <c r="X1591" s="127" t="str">
        <f t="shared" si="496"/>
        <v/>
      </c>
      <c r="Y1591" s="127" t="str">
        <f t="shared" si="497"/>
        <v/>
      </c>
      <c r="Z1591" s="36" t="str">
        <f>IF(Mining_Import!B1591="","",Mining_Import!B1591)</f>
        <v/>
      </c>
      <c r="AA1591" s="184" t="str">
        <f>IF(Mining_Import!$C1591="","",Mining_Import!$C1591)</f>
        <v/>
      </c>
      <c r="AB1591" s="122" t="str">
        <f t="shared" si="498"/>
        <v/>
      </c>
      <c r="AC1591" s="122" t="str">
        <f>IF($Y1591&gt;Dashboard!$Q$19,$AB1591,"")</f>
        <v/>
      </c>
      <c r="AD1591" s="43" t="str">
        <f t="shared" si="499"/>
        <v/>
      </c>
      <c r="AE1591" s="36" t="str">
        <f>IF(Mining_Import!D1591="","",Mining_Import!D1591)</f>
        <v/>
      </c>
      <c r="AF1591" s="36" t="str">
        <f>IF(Mining_Import!E1591="","",Mining_Import!E1591)</f>
        <v/>
      </c>
      <c r="AG1591" s="36" t="str">
        <f>IF(Mining_Import!F1591="","",Mining_Import!F1591)</f>
        <v/>
      </c>
      <c r="AH1591" s="36" t="str">
        <f>IF(Mining_Import!G1591="","",Mining_Import!G1591)</f>
        <v/>
      </c>
      <c r="AI1591" s="36" t="str">
        <f>IF(Mining_Import!H1591="","",Mining_Import!H1591)</f>
        <v/>
      </c>
      <c r="AJ1591" s="36" t="str">
        <f>IF(Mining_Import!I1591="","",Mining_Import!I1591)</f>
        <v/>
      </c>
      <c r="BY1591" s="120" t="str">
        <f t="shared" si="487"/>
        <v/>
      </c>
      <c r="BZ1591" s="184" t="str">
        <f t="shared" si="500"/>
        <v/>
      </c>
      <c r="CA1591" s="37" t="str">
        <f>IFERROR(VLOOKUP($BY1591,Account_Value!$C$2:$F$2500,4,0),"")</f>
        <v/>
      </c>
      <c r="CB1591" s="43" t="str">
        <f t="shared" si="488"/>
        <v/>
      </c>
      <c r="CC1591" s="122" t="str">
        <f>IF($BZ1591="","",SUM($BZ$2:$BZ1591))</f>
        <v/>
      </c>
      <c r="CD1591" s="43" t="str">
        <f>IF($BZ1591="","",$BU$19*(SUM($BZ$2:$BZ1591)))</f>
        <v/>
      </c>
    </row>
    <row r="1592" spans="1:82">
      <c r="A1592" s="4" t="str">
        <f t="shared" si="489"/>
        <v/>
      </c>
      <c r="B1592" s="21" t="str">
        <f>IF(Investments_Import!A1592="","",Investments_Import!A1592)</f>
        <v/>
      </c>
      <c r="C1592" s="22" t="str">
        <f t="shared" si="482"/>
        <v/>
      </c>
      <c r="D1592" s="51" t="str">
        <f t="shared" si="490"/>
        <v/>
      </c>
      <c r="E1592" s="3" t="str">
        <f>IF(Investments_Import!B1592="","",Investments_Import!B1592)</f>
        <v/>
      </c>
      <c r="F1592" s="54" t="str">
        <f t="shared" si="491"/>
        <v xml:space="preserve"> </v>
      </c>
      <c r="G1592" s="54" t="str">
        <f>IF($B1592="","",COUNTIF($F$2:$F1592,$F1592))</f>
        <v/>
      </c>
      <c r="H1592" s="53" t="str">
        <f t="shared" si="492"/>
        <v xml:space="preserve">  </v>
      </c>
      <c r="I1592" s="3" t="str">
        <f>IF(Investments_Import!C1592="","",Investments_Import!C1592)</f>
        <v/>
      </c>
      <c r="J1592" s="108" t="str">
        <f>IF(Investments_Import!D1592="","",Investments_Import!D1592)</f>
        <v/>
      </c>
      <c r="K1592" s="108" t="str">
        <f t="shared" si="493"/>
        <v/>
      </c>
      <c r="L1592" s="47" t="str">
        <f>IF(Investments_Import!E1592="","",Investments_Import!E1592)</f>
        <v/>
      </c>
      <c r="M1592" s="47" t="str">
        <f t="shared" si="483"/>
        <v/>
      </c>
      <c r="N1592" s="31" t="str">
        <f>IF(Investments_Import!F1592="","",Investments_Import!F1592)</f>
        <v/>
      </c>
      <c r="O1592" s="31" t="str">
        <f t="shared" si="484"/>
        <v/>
      </c>
      <c r="P1592" s="3" t="str">
        <f>IF(Investments_Import!G1592="","",Investments_Import!G1592)</f>
        <v/>
      </c>
      <c r="Q1592" s="3" t="str">
        <f>IF(Investments_Import!H1592="","",Investments_Import!H1592)</f>
        <v/>
      </c>
      <c r="R1592" s="37" t="str">
        <f t="shared" si="485"/>
        <v/>
      </c>
      <c r="S1592" s="37" t="str">
        <f t="shared" si="486"/>
        <v/>
      </c>
      <c r="U1592" s="36" t="str">
        <f>IF(Mining_Import!A1592="","",Mining_Import!A1592)</f>
        <v/>
      </c>
      <c r="V1592" s="22" t="str">
        <f t="shared" si="494"/>
        <v/>
      </c>
      <c r="W1592" s="127" t="str">
        <f t="shared" si="495"/>
        <v/>
      </c>
      <c r="X1592" s="127" t="str">
        <f t="shared" si="496"/>
        <v/>
      </c>
      <c r="Y1592" s="127" t="str">
        <f t="shared" si="497"/>
        <v/>
      </c>
      <c r="Z1592" s="36" t="str">
        <f>IF(Mining_Import!B1592="","",Mining_Import!B1592)</f>
        <v/>
      </c>
      <c r="AA1592" s="184" t="str">
        <f>IF(Mining_Import!$C1592="","",Mining_Import!$C1592)</f>
        <v/>
      </c>
      <c r="AB1592" s="122" t="str">
        <f t="shared" si="498"/>
        <v/>
      </c>
      <c r="AC1592" s="122" t="str">
        <f>IF($Y1592&gt;Dashboard!$Q$19,$AB1592,"")</f>
        <v/>
      </c>
      <c r="AD1592" s="43" t="str">
        <f t="shared" si="499"/>
        <v/>
      </c>
      <c r="AE1592" s="36" t="str">
        <f>IF(Mining_Import!D1592="","",Mining_Import!D1592)</f>
        <v/>
      </c>
      <c r="AF1592" s="36" t="str">
        <f>IF(Mining_Import!E1592="","",Mining_Import!E1592)</f>
        <v/>
      </c>
      <c r="AG1592" s="36" t="str">
        <f>IF(Mining_Import!F1592="","",Mining_Import!F1592)</f>
        <v/>
      </c>
      <c r="AH1592" s="36" t="str">
        <f>IF(Mining_Import!G1592="","",Mining_Import!G1592)</f>
        <v/>
      </c>
      <c r="AI1592" s="36" t="str">
        <f>IF(Mining_Import!H1592="","",Mining_Import!H1592)</f>
        <v/>
      </c>
      <c r="AJ1592" s="36" t="str">
        <f>IF(Mining_Import!I1592="","",Mining_Import!I1592)</f>
        <v/>
      </c>
      <c r="BY1592" s="120" t="str">
        <f t="shared" si="487"/>
        <v/>
      </c>
      <c r="BZ1592" s="184" t="str">
        <f t="shared" si="500"/>
        <v/>
      </c>
      <c r="CA1592" s="37" t="str">
        <f>IFERROR(VLOOKUP($BY1592,Account_Value!$C$2:$F$2500,4,0),"")</f>
        <v/>
      </c>
      <c r="CB1592" s="43" t="str">
        <f t="shared" si="488"/>
        <v/>
      </c>
      <c r="CC1592" s="122" t="str">
        <f>IF($BZ1592="","",SUM($BZ$2:$BZ1592))</f>
        <v/>
      </c>
      <c r="CD1592" s="43" t="str">
        <f>IF($BZ1592="","",$BU$19*(SUM($BZ$2:$BZ1592)))</f>
        <v/>
      </c>
    </row>
    <row r="1593" spans="1:82">
      <c r="A1593" s="4" t="str">
        <f t="shared" si="489"/>
        <v/>
      </c>
      <c r="B1593" s="21" t="str">
        <f>IF(Investments_Import!A1593="","",Investments_Import!A1593)</f>
        <v/>
      </c>
      <c r="C1593" s="22" t="str">
        <f t="shared" si="482"/>
        <v/>
      </c>
      <c r="D1593" s="51" t="str">
        <f t="shared" si="490"/>
        <v/>
      </c>
      <c r="E1593" s="3" t="str">
        <f>IF(Investments_Import!B1593="","",Investments_Import!B1593)</f>
        <v/>
      </c>
      <c r="F1593" s="54" t="str">
        <f t="shared" si="491"/>
        <v xml:space="preserve"> </v>
      </c>
      <c r="G1593" s="54" t="str">
        <f>IF($B1593="","",COUNTIF($F$2:$F1593,$F1593))</f>
        <v/>
      </c>
      <c r="H1593" s="53" t="str">
        <f t="shared" si="492"/>
        <v xml:space="preserve">  </v>
      </c>
      <c r="I1593" s="3" t="str">
        <f>IF(Investments_Import!C1593="","",Investments_Import!C1593)</f>
        <v/>
      </c>
      <c r="J1593" s="108" t="str">
        <f>IF(Investments_Import!D1593="","",Investments_Import!D1593)</f>
        <v/>
      </c>
      <c r="K1593" s="108" t="str">
        <f t="shared" si="493"/>
        <v/>
      </c>
      <c r="L1593" s="47" t="str">
        <f>IF(Investments_Import!E1593="","",Investments_Import!E1593)</f>
        <v/>
      </c>
      <c r="M1593" s="47" t="str">
        <f t="shared" si="483"/>
        <v/>
      </c>
      <c r="N1593" s="31" t="str">
        <f>IF(Investments_Import!F1593="","",Investments_Import!F1593)</f>
        <v/>
      </c>
      <c r="O1593" s="31" t="str">
        <f t="shared" si="484"/>
        <v/>
      </c>
      <c r="P1593" s="3" t="str">
        <f>IF(Investments_Import!G1593="","",Investments_Import!G1593)</f>
        <v/>
      </c>
      <c r="Q1593" s="3" t="str">
        <f>IF(Investments_Import!H1593="","",Investments_Import!H1593)</f>
        <v/>
      </c>
      <c r="R1593" s="37" t="str">
        <f t="shared" si="485"/>
        <v/>
      </c>
      <c r="S1593" s="37" t="str">
        <f t="shared" si="486"/>
        <v/>
      </c>
      <c r="U1593" s="36" t="str">
        <f>IF(Mining_Import!A1593="","",Mining_Import!A1593)</f>
        <v/>
      </c>
      <c r="V1593" s="22" t="str">
        <f t="shared" si="494"/>
        <v/>
      </c>
      <c r="W1593" s="127" t="str">
        <f t="shared" si="495"/>
        <v/>
      </c>
      <c r="X1593" s="127" t="str">
        <f t="shared" si="496"/>
        <v/>
      </c>
      <c r="Y1593" s="127" t="str">
        <f t="shared" si="497"/>
        <v/>
      </c>
      <c r="Z1593" s="36" t="str">
        <f>IF(Mining_Import!B1593="","",Mining_Import!B1593)</f>
        <v/>
      </c>
      <c r="AA1593" s="184" t="str">
        <f>IF(Mining_Import!$C1593="","",Mining_Import!$C1593)</f>
        <v/>
      </c>
      <c r="AB1593" s="122" t="str">
        <f t="shared" si="498"/>
        <v/>
      </c>
      <c r="AC1593" s="122" t="str">
        <f>IF($Y1593&gt;Dashboard!$Q$19,$AB1593,"")</f>
        <v/>
      </c>
      <c r="AD1593" s="43" t="str">
        <f t="shared" si="499"/>
        <v/>
      </c>
      <c r="AE1593" s="36" t="str">
        <f>IF(Mining_Import!D1593="","",Mining_Import!D1593)</f>
        <v/>
      </c>
      <c r="AF1593" s="36" t="str">
        <f>IF(Mining_Import!E1593="","",Mining_Import!E1593)</f>
        <v/>
      </c>
      <c r="AG1593" s="36" t="str">
        <f>IF(Mining_Import!F1593="","",Mining_Import!F1593)</f>
        <v/>
      </c>
      <c r="AH1593" s="36" t="str">
        <f>IF(Mining_Import!G1593="","",Mining_Import!G1593)</f>
        <v/>
      </c>
      <c r="AI1593" s="36" t="str">
        <f>IF(Mining_Import!H1593="","",Mining_Import!H1593)</f>
        <v/>
      </c>
      <c r="AJ1593" s="36" t="str">
        <f>IF(Mining_Import!I1593="","",Mining_Import!I1593)</f>
        <v/>
      </c>
      <c r="BY1593" s="120" t="str">
        <f t="shared" si="487"/>
        <v/>
      </c>
      <c r="BZ1593" s="184" t="str">
        <f t="shared" si="500"/>
        <v/>
      </c>
      <c r="CA1593" s="37" t="str">
        <f>IFERROR(VLOOKUP($BY1593,Account_Value!$C$2:$F$2500,4,0),"")</f>
        <v/>
      </c>
      <c r="CB1593" s="43" t="str">
        <f t="shared" si="488"/>
        <v/>
      </c>
      <c r="CC1593" s="122" t="str">
        <f>IF($BZ1593="","",SUM($BZ$2:$BZ1593))</f>
        <v/>
      </c>
      <c r="CD1593" s="43" t="str">
        <f>IF($BZ1593="","",$BU$19*(SUM($BZ$2:$BZ1593)))</f>
        <v/>
      </c>
    </row>
    <row r="1594" spans="1:82">
      <c r="A1594" s="4" t="str">
        <f t="shared" si="489"/>
        <v/>
      </c>
      <c r="B1594" s="21" t="str">
        <f>IF(Investments_Import!A1594="","",Investments_Import!A1594)</f>
        <v/>
      </c>
      <c r="C1594" s="22" t="str">
        <f t="shared" si="482"/>
        <v/>
      </c>
      <c r="D1594" s="51" t="str">
        <f t="shared" si="490"/>
        <v/>
      </c>
      <c r="E1594" s="3" t="str">
        <f>IF(Investments_Import!B1594="","",Investments_Import!B1594)</f>
        <v/>
      </c>
      <c r="F1594" s="54" t="str">
        <f t="shared" si="491"/>
        <v xml:space="preserve"> </v>
      </c>
      <c r="G1594" s="54" t="str">
        <f>IF($B1594="","",COUNTIF($F$2:$F1594,$F1594))</f>
        <v/>
      </c>
      <c r="H1594" s="53" t="str">
        <f t="shared" si="492"/>
        <v xml:space="preserve">  </v>
      </c>
      <c r="I1594" s="3" t="str">
        <f>IF(Investments_Import!C1594="","",Investments_Import!C1594)</f>
        <v/>
      </c>
      <c r="J1594" s="108" t="str">
        <f>IF(Investments_Import!D1594="","",Investments_Import!D1594)</f>
        <v/>
      </c>
      <c r="K1594" s="108" t="str">
        <f t="shared" si="493"/>
        <v/>
      </c>
      <c r="L1594" s="47" t="str">
        <f>IF(Investments_Import!E1594="","",Investments_Import!E1594)</f>
        <v/>
      </c>
      <c r="M1594" s="47" t="str">
        <f t="shared" si="483"/>
        <v/>
      </c>
      <c r="N1594" s="31" t="str">
        <f>IF(Investments_Import!F1594="","",Investments_Import!F1594)</f>
        <v/>
      </c>
      <c r="O1594" s="31" t="str">
        <f t="shared" si="484"/>
        <v/>
      </c>
      <c r="P1594" s="3" t="str">
        <f>IF(Investments_Import!G1594="","",Investments_Import!G1594)</f>
        <v/>
      </c>
      <c r="Q1594" s="3" t="str">
        <f>IF(Investments_Import!H1594="","",Investments_Import!H1594)</f>
        <v/>
      </c>
      <c r="R1594" s="37" t="str">
        <f t="shared" si="485"/>
        <v/>
      </c>
      <c r="S1594" s="37" t="str">
        <f t="shared" si="486"/>
        <v/>
      </c>
      <c r="U1594" s="36" t="str">
        <f>IF(Mining_Import!A1594="","",Mining_Import!A1594)</f>
        <v/>
      </c>
      <c r="V1594" s="22" t="str">
        <f t="shared" si="494"/>
        <v/>
      </c>
      <c r="W1594" s="127" t="str">
        <f t="shared" si="495"/>
        <v/>
      </c>
      <c r="X1594" s="127" t="str">
        <f t="shared" si="496"/>
        <v/>
      </c>
      <c r="Y1594" s="127" t="str">
        <f t="shared" si="497"/>
        <v/>
      </c>
      <c r="Z1594" s="36" t="str">
        <f>IF(Mining_Import!B1594="","",Mining_Import!B1594)</f>
        <v/>
      </c>
      <c r="AA1594" s="184" t="str">
        <f>IF(Mining_Import!$C1594="","",Mining_Import!$C1594)</f>
        <v/>
      </c>
      <c r="AB1594" s="122" t="str">
        <f t="shared" si="498"/>
        <v/>
      </c>
      <c r="AC1594" s="122" t="str">
        <f>IF($Y1594&gt;Dashboard!$Q$19,$AB1594,"")</f>
        <v/>
      </c>
      <c r="AD1594" s="43" t="str">
        <f t="shared" si="499"/>
        <v/>
      </c>
      <c r="AE1594" s="36" t="str">
        <f>IF(Mining_Import!D1594="","",Mining_Import!D1594)</f>
        <v/>
      </c>
      <c r="AF1594" s="36" t="str">
        <f>IF(Mining_Import!E1594="","",Mining_Import!E1594)</f>
        <v/>
      </c>
      <c r="AG1594" s="36" t="str">
        <f>IF(Mining_Import!F1594="","",Mining_Import!F1594)</f>
        <v/>
      </c>
      <c r="AH1594" s="36" t="str">
        <f>IF(Mining_Import!G1594="","",Mining_Import!G1594)</f>
        <v/>
      </c>
      <c r="AI1594" s="36" t="str">
        <f>IF(Mining_Import!H1594="","",Mining_Import!H1594)</f>
        <v/>
      </c>
      <c r="AJ1594" s="36" t="str">
        <f>IF(Mining_Import!I1594="","",Mining_Import!I1594)</f>
        <v/>
      </c>
      <c r="BY1594" s="120" t="str">
        <f t="shared" si="487"/>
        <v/>
      </c>
      <c r="BZ1594" s="184" t="str">
        <f t="shared" si="500"/>
        <v/>
      </c>
      <c r="CA1594" s="37" t="str">
        <f>IFERROR(VLOOKUP($BY1594,Account_Value!$C$2:$F$2500,4,0),"")</f>
        <v/>
      </c>
      <c r="CB1594" s="43" t="str">
        <f t="shared" si="488"/>
        <v/>
      </c>
      <c r="CC1594" s="122" t="str">
        <f>IF($BZ1594="","",SUM($BZ$2:$BZ1594))</f>
        <v/>
      </c>
      <c r="CD1594" s="43" t="str">
        <f>IF($BZ1594="","",$BU$19*(SUM($BZ$2:$BZ1594)))</f>
        <v/>
      </c>
    </row>
    <row r="1595" spans="1:82">
      <c r="A1595" s="4" t="str">
        <f t="shared" si="489"/>
        <v/>
      </c>
      <c r="B1595" s="21" t="str">
        <f>IF(Investments_Import!A1595="","",Investments_Import!A1595)</f>
        <v/>
      </c>
      <c r="C1595" s="22" t="str">
        <f t="shared" si="482"/>
        <v/>
      </c>
      <c r="D1595" s="51" t="str">
        <f t="shared" si="490"/>
        <v/>
      </c>
      <c r="E1595" s="3" t="str">
        <f>IF(Investments_Import!B1595="","",Investments_Import!B1595)</f>
        <v/>
      </c>
      <c r="F1595" s="54" t="str">
        <f t="shared" si="491"/>
        <v xml:space="preserve"> </v>
      </c>
      <c r="G1595" s="54" t="str">
        <f>IF($B1595="","",COUNTIF($F$2:$F1595,$F1595))</f>
        <v/>
      </c>
      <c r="H1595" s="53" t="str">
        <f t="shared" si="492"/>
        <v xml:space="preserve">  </v>
      </c>
      <c r="I1595" s="3" t="str">
        <f>IF(Investments_Import!C1595="","",Investments_Import!C1595)</f>
        <v/>
      </c>
      <c r="J1595" s="108" t="str">
        <f>IF(Investments_Import!D1595="","",Investments_Import!D1595)</f>
        <v/>
      </c>
      <c r="K1595" s="108" t="str">
        <f t="shared" si="493"/>
        <v/>
      </c>
      <c r="L1595" s="47" t="str">
        <f>IF(Investments_Import!E1595="","",Investments_Import!E1595)</f>
        <v/>
      </c>
      <c r="M1595" s="47" t="str">
        <f t="shared" si="483"/>
        <v/>
      </c>
      <c r="N1595" s="31" t="str">
        <f>IF(Investments_Import!F1595="","",Investments_Import!F1595)</f>
        <v/>
      </c>
      <c r="O1595" s="31" t="str">
        <f t="shared" si="484"/>
        <v/>
      </c>
      <c r="P1595" s="3" t="str">
        <f>IF(Investments_Import!G1595="","",Investments_Import!G1595)</f>
        <v/>
      </c>
      <c r="Q1595" s="3" t="str">
        <f>IF(Investments_Import!H1595="","",Investments_Import!H1595)</f>
        <v/>
      </c>
      <c r="R1595" s="37" t="str">
        <f t="shared" si="485"/>
        <v/>
      </c>
      <c r="S1595" s="37" t="str">
        <f t="shared" si="486"/>
        <v/>
      </c>
      <c r="U1595" s="36" t="str">
        <f>IF(Mining_Import!A1595="","",Mining_Import!A1595)</f>
        <v/>
      </c>
      <c r="V1595" s="22" t="str">
        <f t="shared" si="494"/>
        <v/>
      </c>
      <c r="W1595" s="127" t="str">
        <f t="shared" si="495"/>
        <v/>
      </c>
      <c r="X1595" s="127" t="str">
        <f t="shared" si="496"/>
        <v/>
      </c>
      <c r="Y1595" s="127" t="str">
        <f t="shared" si="497"/>
        <v/>
      </c>
      <c r="Z1595" s="36" t="str">
        <f>IF(Mining_Import!B1595="","",Mining_Import!B1595)</f>
        <v/>
      </c>
      <c r="AA1595" s="184" t="str">
        <f>IF(Mining_Import!$C1595="","",Mining_Import!$C1595)</f>
        <v/>
      </c>
      <c r="AB1595" s="122" t="str">
        <f t="shared" si="498"/>
        <v/>
      </c>
      <c r="AC1595" s="122" t="str">
        <f>IF($Y1595&gt;Dashboard!$Q$19,$AB1595,"")</f>
        <v/>
      </c>
      <c r="AD1595" s="43" t="str">
        <f t="shared" si="499"/>
        <v/>
      </c>
      <c r="AE1595" s="36" t="str">
        <f>IF(Mining_Import!D1595="","",Mining_Import!D1595)</f>
        <v/>
      </c>
      <c r="AF1595" s="36" t="str">
        <f>IF(Mining_Import!E1595="","",Mining_Import!E1595)</f>
        <v/>
      </c>
      <c r="AG1595" s="36" t="str">
        <f>IF(Mining_Import!F1595="","",Mining_Import!F1595)</f>
        <v/>
      </c>
      <c r="AH1595" s="36" t="str">
        <f>IF(Mining_Import!G1595="","",Mining_Import!G1595)</f>
        <v/>
      </c>
      <c r="AI1595" s="36" t="str">
        <f>IF(Mining_Import!H1595="","",Mining_Import!H1595)</f>
        <v/>
      </c>
      <c r="AJ1595" s="36" t="str">
        <f>IF(Mining_Import!I1595="","",Mining_Import!I1595)</f>
        <v/>
      </c>
      <c r="BY1595" s="120" t="str">
        <f t="shared" si="487"/>
        <v/>
      </c>
      <c r="BZ1595" s="184" t="str">
        <f t="shared" si="500"/>
        <v/>
      </c>
      <c r="CA1595" s="37" t="str">
        <f>IFERROR(VLOOKUP($BY1595,Account_Value!$C$2:$F$2500,4,0),"")</f>
        <v/>
      </c>
      <c r="CB1595" s="43" t="str">
        <f t="shared" si="488"/>
        <v/>
      </c>
      <c r="CC1595" s="122" t="str">
        <f>IF($BZ1595="","",SUM($BZ$2:$BZ1595))</f>
        <v/>
      </c>
      <c r="CD1595" s="43" t="str">
        <f>IF($BZ1595="","",$BU$19*(SUM($BZ$2:$BZ1595)))</f>
        <v/>
      </c>
    </row>
    <row r="1596" spans="1:82">
      <c r="A1596" s="4" t="str">
        <f t="shared" si="489"/>
        <v/>
      </c>
      <c r="B1596" s="21" t="str">
        <f>IF(Investments_Import!A1596="","",Investments_Import!A1596)</f>
        <v/>
      </c>
      <c r="C1596" s="22" t="str">
        <f t="shared" si="482"/>
        <v/>
      </c>
      <c r="D1596" s="51" t="str">
        <f t="shared" si="490"/>
        <v/>
      </c>
      <c r="E1596" s="3" t="str">
        <f>IF(Investments_Import!B1596="","",Investments_Import!B1596)</f>
        <v/>
      </c>
      <c r="F1596" s="54" t="str">
        <f t="shared" si="491"/>
        <v xml:space="preserve"> </v>
      </c>
      <c r="G1596" s="54" t="str">
        <f>IF($B1596="","",COUNTIF($F$2:$F1596,$F1596))</f>
        <v/>
      </c>
      <c r="H1596" s="53" t="str">
        <f t="shared" si="492"/>
        <v xml:space="preserve">  </v>
      </c>
      <c r="I1596" s="3" t="str">
        <f>IF(Investments_Import!C1596="","",Investments_Import!C1596)</f>
        <v/>
      </c>
      <c r="J1596" s="108" t="str">
        <f>IF(Investments_Import!D1596="","",Investments_Import!D1596)</f>
        <v/>
      </c>
      <c r="K1596" s="108" t="str">
        <f t="shared" si="493"/>
        <v/>
      </c>
      <c r="L1596" s="47" t="str">
        <f>IF(Investments_Import!E1596="","",Investments_Import!E1596)</f>
        <v/>
      </c>
      <c r="M1596" s="47" t="str">
        <f t="shared" si="483"/>
        <v/>
      </c>
      <c r="N1596" s="31" t="str">
        <f>IF(Investments_Import!F1596="","",Investments_Import!F1596)</f>
        <v/>
      </c>
      <c r="O1596" s="31" t="str">
        <f t="shared" si="484"/>
        <v/>
      </c>
      <c r="P1596" s="3" t="str">
        <f>IF(Investments_Import!G1596="","",Investments_Import!G1596)</f>
        <v/>
      </c>
      <c r="Q1596" s="3" t="str">
        <f>IF(Investments_Import!H1596="","",Investments_Import!H1596)</f>
        <v/>
      </c>
      <c r="R1596" s="37" t="str">
        <f t="shared" si="485"/>
        <v/>
      </c>
      <c r="S1596" s="37" t="str">
        <f t="shared" si="486"/>
        <v/>
      </c>
      <c r="U1596" s="36" t="str">
        <f>IF(Mining_Import!A1596="","",Mining_Import!A1596)</f>
        <v/>
      </c>
      <c r="V1596" s="22" t="str">
        <f t="shared" si="494"/>
        <v/>
      </c>
      <c r="W1596" s="127" t="str">
        <f t="shared" si="495"/>
        <v/>
      </c>
      <c r="X1596" s="127" t="str">
        <f t="shared" si="496"/>
        <v/>
      </c>
      <c r="Y1596" s="127" t="str">
        <f t="shared" si="497"/>
        <v/>
      </c>
      <c r="Z1596" s="36" t="str">
        <f>IF(Mining_Import!B1596="","",Mining_Import!B1596)</f>
        <v/>
      </c>
      <c r="AA1596" s="184" t="str">
        <f>IF(Mining_Import!$C1596="","",Mining_Import!$C1596)</f>
        <v/>
      </c>
      <c r="AB1596" s="122" t="str">
        <f t="shared" si="498"/>
        <v/>
      </c>
      <c r="AC1596" s="122" t="str">
        <f>IF($Y1596&gt;Dashboard!$Q$19,$AB1596,"")</f>
        <v/>
      </c>
      <c r="AD1596" s="43" t="str">
        <f t="shared" si="499"/>
        <v/>
      </c>
      <c r="AE1596" s="36" t="str">
        <f>IF(Mining_Import!D1596="","",Mining_Import!D1596)</f>
        <v/>
      </c>
      <c r="AF1596" s="36" t="str">
        <f>IF(Mining_Import!E1596="","",Mining_Import!E1596)</f>
        <v/>
      </c>
      <c r="AG1596" s="36" t="str">
        <f>IF(Mining_Import!F1596="","",Mining_Import!F1596)</f>
        <v/>
      </c>
      <c r="AH1596" s="36" t="str">
        <f>IF(Mining_Import!G1596="","",Mining_Import!G1596)</f>
        <v/>
      </c>
      <c r="AI1596" s="36" t="str">
        <f>IF(Mining_Import!H1596="","",Mining_Import!H1596)</f>
        <v/>
      </c>
      <c r="AJ1596" s="36" t="str">
        <f>IF(Mining_Import!I1596="","",Mining_Import!I1596)</f>
        <v/>
      </c>
      <c r="BY1596" s="120" t="str">
        <f t="shared" si="487"/>
        <v/>
      </c>
      <c r="BZ1596" s="184" t="str">
        <f t="shared" si="500"/>
        <v/>
      </c>
      <c r="CA1596" s="37" t="str">
        <f>IFERROR(VLOOKUP($BY1596,Account_Value!$C$2:$F$2500,4,0),"")</f>
        <v/>
      </c>
      <c r="CB1596" s="43" t="str">
        <f t="shared" si="488"/>
        <v/>
      </c>
      <c r="CC1596" s="122" t="str">
        <f>IF($BZ1596="","",SUM($BZ$2:$BZ1596))</f>
        <v/>
      </c>
      <c r="CD1596" s="43" t="str">
        <f>IF($BZ1596="","",$BU$19*(SUM($BZ$2:$BZ1596)))</f>
        <v/>
      </c>
    </row>
    <row r="1597" spans="1:82">
      <c r="A1597" s="4" t="str">
        <f t="shared" si="489"/>
        <v/>
      </c>
      <c r="B1597" s="21" t="str">
        <f>IF(Investments_Import!A1597="","",Investments_Import!A1597)</f>
        <v/>
      </c>
      <c r="C1597" s="22" t="str">
        <f t="shared" si="482"/>
        <v/>
      </c>
      <c r="D1597" s="51" t="str">
        <f t="shared" si="490"/>
        <v/>
      </c>
      <c r="E1597" s="3" t="str">
        <f>IF(Investments_Import!B1597="","",Investments_Import!B1597)</f>
        <v/>
      </c>
      <c r="F1597" s="54" t="str">
        <f t="shared" si="491"/>
        <v xml:space="preserve"> </v>
      </c>
      <c r="G1597" s="54" t="str">
        <f>IF($B1597="","",COUNTIF($F$2:$F1597,$F1597))</f>
        <v/>
      </c>
      <c r="H1597" s="53" t="str">
        <f t="shared" si="492"/>
        <v xml:space="preserve">  </v>
      </c>
      <c r="I1597" s="3" t="str">
        <f>IF(Investments_Import!C1597="","",Investments_Import!C1597)</f>
        <v/>
      </c>
      <c r="J1597" s="108" t="str">
        <f>IF(Investments_Import!D1597="","",Investments_Import!D1597)</f>
        <v/>
      </c>
      <c r="K1597" s="108" t="str">
        <f t="shared" si="493"/>
        <v/>
      </c>
      <c r="L1597" s="47" t="str">
        <f>IF(Investments_Import!E1597="","",Investments_Import!E1597)</f>
        <v/>
      </c>
      <c r="M1597" s="47" t="str">
        <f t="shared" si="483"/>
        <v/>
      </c>
      <c r="N1597" s="31" t="str">
        <f>IF(Investments_Import!F1597="","",Investments_Import!F1597)</f>
        <v/>
      </c>
      <c r="O1597" s="31" t="str">
        <f t="shared" si="484"/>
        <v/>
      </c>
      <c r="P1597" s="3" t="str">
        <f>IF(Investments_Import!G1597="","",Investments_Import!G1597)</f>
        <v/>
      </c>
      <c r="Q1597" s="3" t="str">
        <f>IF(Investments_Import!H1597="","",Investments_Import!H1597)</f>
        <v/>
      </c>
      <c r="R1597" s="37" t="str">
        <f t="shared" si="485"/>
        <v/>
      </c>
      <c r="S1597" s="37" t="str">
        <f t="shared" si="486"/>
        <v/>
      </c>
      <c r="U1597" s="36" t="str">
        <f>IF(Mining_Import!A1597="","",Mining_Import!A1597)</f>
        <v/>
      </c>
      <c r="V1597" s="22" t="str">
        <f t="shared" si="494"/>
        <v/>
      </c>
      <c r="W1597" s="127" t="str">
        <f t="shared" si="495"/>
        <v/>
      </c>
      <c r="X1597" s="127" t="str">
        <f t="shared" si="496"/>
        <v/>
      </c>
      <c r="Y1597" s="127" t="str">
        <f t="shared" si="497"/>
        <v/>
      </c>
      <c r="Z1597" s="36" t="str">
        <f>IF(Mining_Import!B1597="","",Mining_Import!B1597)</f>
        <v/>
      </c>
      <c r="AA1597" s="184" t="str">
        <f>IF(Mining_Import!$C1597="","",Mining_Import!$C1597)</f>
        <v/>
      </c>
      <c r="AB1597" s="122" t="str">
        <f t="shared" si="498"/>
        <v/>
      </c>
      <c r="AC1597" s="122" t="str">
        <f>IF($Y1597&gt;Dashboard!$Q$19,$AB1597,"")</f>
        <v/>
      </c>
      <c r="AD1597" s="43" t="str">
        <f t="shared" si="499"/>
        <v/>
      </c>
      <c r="AE1597" s="36" t="str">
        <f>IF(Mining_Import!D1597="","",Mining_Import!D1597)</f>
        <v/>
      </c>
      <c r="AF1597" s="36" t="str">
        <f>IF(Mining_Import!E1597="","",Mining_Import!E1597)</f>
        <v/>
      </c>
      <c r="AG1597" s="36" t="str">
        <f>IF(Mining_Import!F1597="","",Mining_Import!F1597)</f>
        <v/>
      </c>
      <c r="AH1597" s="36" t="str">
        <f>IF(Mining_Import!G1597="","",Mining_Import!G1597)</f>
        <v/>
      </c>
      <c r="AI1597" s="36" t="str">
        <f>IF(Mining_Import!H1597="","",Mining_Import!H1597)</f>
        <v/>
      </c>
      <c r="AJ1597" s="36" t="str">
        <f>IF(Mining_Import!I1597="","",Mining_Import!I1597)</f>
        <v/>
      </c>
      <c r="BY1597" s="120" t="str">
        <f t="shared" si="487"/>
        <v/>
      </c>
      <c r="BZ1597" s="184" t="str">
        <f t="shared" si="500"/>
        <v/>
      </c>
      <c r="CA1597" s="37" t="str">
        <f>IFERROR(VLOOKUP($BY1597,Account_Value!$C$2:$F$2500,4,0),"")</f>
        <v/>
      </c>
      <c r="CB1597" s="43" t="str">
        <f t="shared" si="488"/>
        <v/>
      </c>
      <c r="CC1597" s="122" t="str">
        <f>IF($BZ1597="","",SUM($BZ$2:$BZ1597))</f>
        <v/>
      </c>
      <c r="CD1597" s="43" t="str">
        <f>IF($BZ1597="","",$BU$19*(SUM($BZ$2:$BZ1597)))</f>
        <v/>
      </c>
    </row>
    <row r="1598" spans="1:82">
      <c r="A1598" s="4" t="str">
        <f t="shared" si="489"/>
        <v/>
      </c>
      <c r="B1598" s="21" t="str">
        <f>IF(Investments_Import!A1598="","",Investments_Import!A1598)</f>
        <v/>
      </c>
      <c r="C1598" s="22" t="str">
        <f t="shared" si="482"/>
        <v/>
      </c>
      <c r="D1598" s="51" t="str">
        <f t="shared" si="490"/>
        <v/>
      </c>
      <c r="E1598" s="3" t="str">
        <f>IF(Investments_Import!B1598="","",Investments_Import!B1598)</f>
        <v/>
      </c>
      <c r="F1598" s="54" t="str">
        <f t="shared" si="491"/>
        <v xml:space="preserve"> </v>
      </c>
      <c r="G1598" s="54" t="str">
        <f>IF($B1598="","",COUNTIF($F$2:$F1598,$F1598))</f>
        <v/>
      </c>
      <c r="H1598" s="53" t="str">
        <f t="shared" si="492"/>
        <v xml:space="preserve">  </v>
      </c>
      <c r="I1598" s="3" t="str">
        <f>IF(Investments_Import!C1598="","",Investments_Import!C1598)</f>
        <v/>
      </c>
      <c r="J1598" s="108" t="str">
        <f>IF(Investments_Import!D1598="","",Investments_Import!D1598)</f>
        <v/>
      </c>
      <c r="K1598" s="108" t="str">
        <f t="shared" si="493"/>
        <v/>
      </c>
      <c r="L1598" s="47" t="str">
        <f>IF(Investments_Import!E1598="","",Investments_Import!E1598)</f>
        <v/>
      </c>
      <c r="M1598" s="47" t="str">
        <f t="shared" si="483"/>
        <v/>
      </c>
      <c r="N1598" s="31" t="str">
        <f>IF(Investments_Import!F1598="","",Investments_Import!F1598)</f>
        <v/>
      </c>
      <c r="O1598" s="31" t="str">
        <f t="shared" si="484"/>
        <v/>
      </c>
      <c r="P1598" s="3" t="str">
        <f>IF(Investments_Import!G1598="","",Investments_Import!G1598)</f>
        <v/>
      </c>
      <c r="Q1598" s="3" t="str">
        <f>IF(Investments_Import!H1598="","",Investments_Import!H1598)</f>
        <v/>
      </c>
      <c r="R1598" s="37" t="str">
        <f t="shared" si="485"/>
        <v/>
      </c>
      <c r="S1598" s="37" t="str">
        <f t="shared" si="486"/>
        <v/>
      </c>
      <c r="U1598" s="36" t="str">
        <f>IF(Mining_Import!A1598="","",Mining_Import!A1598)</f>
        <v/>
      </c>
      <c r="V1598" s="22" t="str">
        <f t="shared" si="494"/>
        <v/>
      </c>
      <c r="W1598" s="127" t="str">
        <f t="shared" si="495"/>
        <v/>
      </c>
      <c r="X1598" s="127" t="str">
        <f t="shared" si="496"/>
        <v/>
      </c>
      <c r="Y1598" s="127" t="str">
        <f t="shared" si="497"/>
        <v/>
      </c>
      <c r="Z1598" s="36" t="str">
        <f>IF(Mining_Import!B1598="","",Mining_Import!B1598)</f>
        <v/>
      </c>
      <c r="AA1598" s="184" t="str">
        <f>IF(Mining_Import!$C1598="","",Mining_Import!$C1598)</f>
        <v/>
      </c>
      <c r="AB1598" s="122" t="str">
        <f t="shared" si="498"/>
        <v/>
      </c>
      <c r="AC1598" s="122" t="str">
        <f>IF($Y1598&gt;Dashboard!$Q$19,$AB1598,"")</f>
        <v/>
      </c>
      <c r="AD1598" s="43" t="str">
        <f t="shared" si="499"/>
        <v/>
      </c>
      <c r="AE1598" s="36" t="str">
        <f>IF(Mining_Import!D1598="","",Mining_Import!D1598)</f>
        <v/>
      </c>
      <c r="AF1598" s="36" t="str">
        <f>IF(Mining_Import!E1598="","",Mining_Import!E1598)</f>
        <v/>
      </c>
      <c r="AG1598" s="36" t="str">
        <f>IF(Mining_Import!F1598="","",Mining_Import!F1598)</f>
        <v/>
      </c>
      <c r="AH1598" s="36" t="str">
        <f>IF(Mining_Import!G1598="","",Mining_Import!G1598)</f>
        <v/>
      </c>
      <c r="AI1598" s="36" t="str">
        <f>IF(Mining_Import!H1598="","",Mining_Import!H1598)</f>
        <v/>
      </c>
      <c r="AJ1598" s="36" t="str">
        <f>IF(Mining_Import!I1598="","",Mining_Import!I1598)</f>
        <v/>
      </c>
      <c r="BY1598" s="120" t="str">
        <f t="shared" si="487"/>
        <v/>
      </c>
      <c r="BZ1598" s="184" t="str">
        <f t="shared" si="500"/>
        <v/>
      </c>
      <c r="CA1598" s="37" t="str">
        <f>IFERROR(VLOOKUP($BY1598,Account_Value!$C$2:$F$2500,4,0),"")</f>
        <v/>
      </c>
      <c r="CB1598" s="43" t="str">
        <f t="shared" si="488"/>
        <v/>
      </c>
      <c r="CC1598" s="122" t="str">
        <f>IF($BZ1598="","",SUM($BZ$2:$BZ1598))</f>
        <v/>
      </c>
      <c r="CD1598" s="43" t="str">
        <f>IF($BZ1598="","",$BU$19*(SUM($BZ$2:$BZ1598)))</f>
        <v/>
      </c>
    </row>
    <row r="1599" spans="1:82">
      <c r="A1599" s="4" t="str">
        <f t="shared" si="489"/>
        <v/>
      </c>
      <c r="B1599" s="21" t="str">
        <f>IF(Investments_Import!A1599="","",Investments_Import!A1599)</f>
        <v/>
      </c>
      <c r="C1599" s="22" t="str">
        <f t="shared" si="482"/>
        <v/>
      </c>
      <c r="D1599" s="51" t="str">
        <f t="shared" si="490"/>
        <v/>
      </c>
      <c r="E1599" s="3" t="str">
        <f>IF(Investments_Import!B1599="","",Investments_Import!B1599)</f>
        <v/>
      </c>
      <c r="F1599" s="54" t="str">
        <f t="shared" si="491"/>
        <v xml:space="preserve"> </v>
      </c>
      <c r="G1599" s="54" t="str">
        <f>IF($B1599="","",COUNTIF($F$2:$F1599,$F1599))</f>
        <v/>
      </c>
      <c r="H1599" s="53" t="str">
        <f t="shared" si="492"/>
        <v xml:space="preserve">  </v>
      </c>
      <c r="I1599" s="3" t="str">
        <f>IF(Investments_Import!C1599="","",Investments_Import!C1599)</f>
        <v/>
      </c>
      <c r="J1599" s="108" t="str">
        <f>IF(Investments_Import!D1599="","",Investments_Import!D1599)</f>
        <v/>
      </c>
      <c r="K1599" s="108" t="str">
        <f t="shared" si="493"/>
        <v/>
      </c>
      <c r="L1599" s="47" t="str">
        <f>IF(Investments_Import!E1599="","",Investments_Import!E1599)</f>
        <v/>
      </c>
      <c r="M1599" s="47" t="str">
        <f t="shared" si="483"/>
        <v/>
      </c>
      <c r="N1599" s="31" t="str">
        <f>IF(Investments_Import!F1599="","",Investments_Import!F1599)</f>
        <v/>
      </c>
      <c r="O1599" s="31" t="str">
        <f t="shared" si="484"/>
        <v/>
      </c>
      <c r="P1599" s="3" t="str">
        <f>IF(Investments_Import!G1599="","",Investments_Import!G1599)</f>
        <v/>
      </c>
      <c r="Q1599" s="3" t="str">
        <f>IF(Investments_Import!H1599="","",Investments_Import!H1599)</f>
        <v/>
      </c>
      <c r="R1599" s="37" t="str">
        <f t="shared" si="485"/>
        <v/>
      </c>
      <c r="S1599" s="37" t="str">
        <f t="shared" si="486"/>
        <v/>
      </c>
      <c r="U1599" s="36" t="str">
        <f>IF(Mining_Import!A1599="","",Mining_Import!A1599)</f>
        <v/>
      </c>
      <c r="V1599" s="22" t="str">
        <f t="shared" si="494"/>
        <v/>
      </c>
      <c r="W1599" s="127" t="str">
        <f t="shared" si="495"/>
        <v/>
      </c>
      <c r="X1599" s="127" t="str">
        <f t="shared" si="496"/>
        <v/>
      </c>
      <c r="Y1599" s="127" t="str">
        <f t="shared" si="497"/>
        <v/>
      </c>
      <c r="Z1599" s="36" t="str">
        <f>IF(Mining_Import!B1599="","",Mining_Import!B1599)</f>
        <v/>
      </c>
      <c r="AA1599" s="184" t="str">
        <f>IF(Mining_Import!$C1599="","",Mining_Import!$C1599)</f>
        <v/>
      </c>
      <c r="AB1599" s="122" t="str">
        <f t="shared" si="498"/>
        <v/>
      </c>
      <c r="AC1599" s="122" t="str">
        <f>IF($Y1599&gt;Dashboard!$Q$19,$AB1599,"")</f>
        <v/>
      </c>
      <c r="AD1599" s="43" t="str">
        <f t="shared" si="499"/>
        <v/>
      </c>
      <c r="AE1599" s="36" t="str">
        <f>IF(Mining_Import!D1599="","",Mining_Import!D1599)</f>
        <v/>
      </c>
      <c r="AF1599" s="36" t="str">
        <f>IF(Mining_Import!E1599="","",Mining_Import!E1599)</f>
        <v/>
      </c>
      <c r="AG1599" s="36" t="str">
        <f>IF(Mining_Import!F1599="","",Mining_Import!F1599)</f>
        <v/>
      </c>
      <c r="AH1599" s="36" t="str">
        <f>IF(Mining_Import!G1599="","",Mining_Import!G1599)</f>
        <v/>
      </c>
      <c r="AI1599" s="36" t="str">
        <f>IF(Mining_Import!H1599="","",Mining_Import!H1599)</f>
        <v/>
      </c>
      <c r="AJ1599" s="36" t="str">
        <f>IF(Mining_Import!I1599="","",Mining_Import!I1599)</f>
        <v/>
      </c>
      <c r="BY1599" s="120" t="str">
        <f t="shared" si="487"/>
        <v/>
      </c>
      <c r="BZ1599" s="184" t="str">
        <f t="shared" si="500"/>
        <v/>
      </c>
      <c r="CA1599" s="37" t="str">
        <f>IFERROR(VLOOKUP($BY1599,Account_Value!$C$2:$F$2500,4,0),"")</f>
        <v/>
      </c>
      <c r="CB1599" s="43" t="str">
        <f t="shared" si="488"/>
        <v/>
      </c>
      <c r="CC1599" s="122" t="str">
        <f>IF($BZ1599="","",SUM($BZ$2:$BZ1599))</f>
        <v/>
      </c>
      <c r="CD1599" s="43" t="str">
        <f>IF($BZ1599="","",$BU$19*(SUM($BZ$2:$BZ1599)))</f>
        <v/>
      </c>
    </row>
    <row r="1600" spans="1:82">
      <c r="A1600" s="4" t="str">
        <f t="shared" si="489"/>
        <v/>
      </c>
      <c r="B1600" s="21" t="str">
        <f>IF(Investments_Import!A1600="","",Investments_Import!A1600)</f>
        <v/>
      </c>
      <c r="C1600" s="22" t="str">
        <f t="shared" si="482"/>
        <v/>
      </c>
      <c r="D1600" s="51" t="str">
        <f t="shared" si="490"/>
        <v/>
      </c>
      <c r="E1600" s="3" t="str">
        <f>IF(Investments_Import!B1600="","",Investments_Import!B1600)</f>
        <v/>
      </c>
      <c r="F1600" s="54" t="str">
        <f t="shared" si="491"/>
        <v xml:space="preserve"> </v>
      </c>
      <c r="G1600" s="54" t="str">
        <f>IF($B1600="","",COUNTIF($F$2:$F1600,$F1600))</f>
        <v/>
      </c>
      <c r="H1600" s="53" t="str">
        <f t="shared" si="492"/>
        <v xml:space="preserve">  </v>
      </c>
      <c r="I1600" s="3" t="str">
        <f>IF(Investments_Import!C1600="","",Investments_Import!C1600)</f>
        <v/>
      </c>
      <c r="J1600" s="108" t="str">
        <f>IF(Investments_Import!D1600="","",Investments_Import!D1600)</f>
        <v/>
      </c>
      <c r="K1600" s="108" t="str">
        <f t="shared" si="493"/>
        <v/>
      </c>
      <c r="L1600" s="47" t="str">
        <f>IF(Investments_Import!E1600="","",Investments_Import!E1600)</f>
        <v/>
      </c>
      <c r="M1600" s="47" t="str">
        <f t="shared" si="483"/>
        <v/>
      </c>
      <c r="N1600" s="31" t="str">
        <f>IF(Investments_Import!F1600="","",Investments_Import!F1600)</f>
        <v/>
      </c>
      <c r="O1600" s="31" t="str">
        <f t="shared" si="484"/>
        <v/>
      </c>
      <c r="P1600" s="3" t="str">
        <f>IF(Investments_Import!G1600="","",Investments_Import!G1600)</f>
        <v/>
      </c>
      <c r="Q1600" s="3" t="str">
        <f>IF(Investments_Import!H1600="","",Investments_Import!H1600)</f>
        <v/>
      </c>
      <c r="R1600" s="37" t="str">
        <f t="shared" si="485"/>
        <v/>
      </c>
      <c r="S1600" s="37" t="str">
        <f t="shared" si="486"/>
        <v/>
      </c>
      <c r="U1600" s="36" t="str">
        <f>IF(Mining_Import!A1600="","",Mining_Import!A1600)</f>
        <v/>
      </c>
      <c r="V1600" s="22" t="str">
        <f t="shared" si="494"/>
        <v/>
      </c>
      <c r="W1600" s="127" t="str">
        <f t="shared" si="495"/>
        <v/>
      </c>
      <c r="X1600" s="127" t="str">
        <f t="shared" si="496"/>
        <v/>
      </c>
      <c r="Y1600" s="127" t="str">
        <f t="shared" si="497"/>
        <v/>
      </c>
      <c r="Z1600" s="36" t="str">
        <f>IF(Mining_Import!B1600="","",Mining_Import!B1600)</f>
        <v/>
      </c>
      <c r="AA1600" s="184" t="str">
        <f>IF(Mining_Import!$C1600="","",Mining_Import!$C1600)</f>
        <v/>
      </c>
      <c r="AB1600" s="122" t="str">
        <f t="shared" si="498"/>
        <v/>
      </c>
      <c r="AC1600" s="122" t="str">
        <f>IF($Y1600&gt;Dashboard!$Q$19,$AB1600,"")</f>
        <v/>
      </c>
      <c r="AD1600" s="43" t="str">
        <f t="shared" si="499"/>
        <v/>
      </c>
      <c r="AE1600" s="36" t="str">
        <f>IF(Mining_Import!D1600="","",Mining_Import!D1600)</f>
        <v/>
      </c>
      <c r="AF1600" s="36" t="str">
        <f>IF(Mining_Import!E1600="","",Mining_Import!E1600)</f>
        <v/>
      </c>
      <c r="AG1600" s="36" t="str">
        <f>IF(Mining_Import!F1600="","",Mining_Import!F1600)</f>
        <v/>
      </c>
      <c r="AH1600" s="36" t="str">
        <f>IF(Mining_Import!G1600="","",Mining_Import!G1600)</f>
        <v/>
      </c>
      <c r="AI1600" s="36" t="str">
        <f>IF(Mining_Import!H1600="","",Mining_Import!H1600)</f>
        <v/>
      </c>
      <c r="AJ1600" s="36" t="str">
        <f>IF(Mining_Import!I1600="","",Mining_Import!I1600)</f>
        <v/>
      </c>
      <c r="BY1600" s="120" t="str">
        <f t="shared" si="487"/>
        <v/>
      </c>
      <c r="BZ1600" s="184" t="str">
        <f t="shared" si="500"/>
        <v/>
      </c>
      <c r="CA1600" s="37" t="str">
        <f>IFERROR(VLOOKUP($BY1600,Account_Value!$C$2:$F$2500,4,0),"")</f>
        <v/>
      </c>
      <c r="CB1600" s="43" t="str">
        <f t="shared" si="488"/>
        <v/>
      </c>
      <c r="CC1600" s="122" t="str">
        <f>IF($BZ1600="","",SUM($BZ$2:$BZ1600))</f>
        <v/>
      </c>
      <c r="CD1600" s="43" t="str">
        <f>IF($BZ1600="","",$BU$19*(SUM($BZ$2:$BZ1600)))</f>
        <v/>
      </c>
    </row>
    <row r="1601" spans="1:82">
      <c r="A1601" s="4" t="str">
        <f t="shared" si="489"/>
        <v/>
      </c>
      <c r="B1601" s="21" t="str">
        <f>IF(Investments_Import!A1601="","",Investments_Import!A1601)</f>
        <v/>
      </c>
      <c r="C1601" s="22" t="str">
        <f t="shared" si="482"/>
        <v/>
      </c>
      <c r="D1601" s="51" t="str">
        <f t="shared" si="490"/>
        <v/>
      </c>
      <c r="E1601" s="3" t="str">
        <f>IF(Investments_Import!B1601="","",Investments_Import!B1601)</f>
        <v/>
      </c>
      <c r="F1601" s="54" t="str">
        <f t="shared" si="491"/>
        <v xml:space="preserve"> </v>
      </c>
      <c r="G1601" s="54" t="str">
        <f>IF($B1601="","",COUNTIF($F$2:$F1601,$F1601))</f>
        <v/>
      </c>
      <c r="H1601" s="53" t="str">
        <f t="shared" si="492"/>
        <v xml:space="preserve">  </v>
      </c>
      <c r="I1601" s="3" t="str">
        <f>IF(Investments_Import!C1601="","",Investments_Import!C1601)</f>
        <v/>
      </c>
      <c r="J1601" s="108" t="str">
        <f>IF(Investments_Import!D1601="","",Investments_Import!D1601)</f>
        <v/>
      </c>
      <c r="K1601" s="108" t="str">
        <f t="shared" si="493"/>
        <v/>
      </c>
      <c r="L1601" s="47" t="str">
        <f>IF(Investments_Import!E1601="","",Investments_Import!E1601)</f>
        <v/>
      </c>
      <c r="M1601" s="47" t="str">
        <f t="shared" si="483"/>
        <v/>
      </c>
      <c r="N1601" s="31" t="str">
        <f>IF(Investments_Import!F1601="","",Investments_Import!F1601)</f>
        <v/>
      </c>
      <c r="O1601" s="31" t="str">
        <f t="shared" si="484"/>
        <v/>
      </c>
      <c r="P1601" s="3" t="str">
        <f>IF(Investments_Import!G1601="","",Investments_Import!G1601)</f>
        <v/>
      </c>
      <c r="Q1601" s="3" t="str">
        <f>IF(Investments_Import!H1601="","",Investments_Import!H1601)</f>
        <v/>
      </c>
      <c r="R1601" s="37" t="str">
        <f t="shared" si="485"/>
        <v/>
      </c>
      <c r="S1601" s="37" t="str">
        <f t="shared" si="486"/>
        <v/>
      </c>
      <c r="U1601" s="36" t="str">
        <f>IF(Mining_Import!A1601="","",Mining_Import!A1601)</f>
        <v/>
      </c>
      <c r="V1601" s="22" t="str">
        <f t="shared" si="494"/>
        <v/>
      </c>
      <c r="W1601" s="127" t="str">
        <f t="shared" si="495"/>
        <v/>
      </c>
      <c r="X1601" s="127" t="str">
        <f t="shared" si="496"/>
        <v/>
      </c>
      <c r="Y1601" s="127" t="str">
        <f t="shared" si="497"/>
        <v/>
      </c>
      <c r="Z1601" s="36" t="str">
        <f>IF(Mining_Import!B1601="","",Mining_Import!B1601)</f>
        <v/>
      </c>
      <c r="AA1601" s="184" t="str">
        <f>IF(Mining_Import!$C1601="","",Mining_Import!$C1601)</f>
        <v/>
      </c>
      <c r="AB1601" s="122" t="str">
        <f t="shared" si="498"/>
        <v/>
      </c>
      <c r="AC1601" s="122" t="str">
        <f>IF($Y1601&gt;Dashboard!$Q$19,$AB1601,"")</f>
        <v/>
      </c>
      <c r="AD1601" s="43" t="str">
        <f t="shared" si="499"/>
        <v/>
      </c>
      <c r="AE1601" s="36" t="str">
        <f>IF(Mining_Import!D1601="","",Mining_Import!D1601)</f>
        <v/>
      </c>
      <c r="AF1601" s="36" t="str">
        <f>IF(Mining_Import!E1601="","",Mining_Import!E1601)</f>
        <v/>
      </c>
      <c r="AG1601" s="36" t="str">
        <f>IF(Mining_Import!F1601="","",Mining_Import!F1601)</f>
        <v/>
      </c>
      <c r="AH1601" s="36" t="str">
        <f>IF(Mining_Import!G1601="","",Mining_Import!G1601)</f>
        <v/>
      </c>
      <c r="AI1601" s="36" t="str">
        <f>IF(Mining_Import!H1601="","",Mining_Import!H1601)</f>
        <v/>
      </c>
      <c r="AJ1601" s="36" t="str">
        <f>IF(Mining_Import!I1601="","",Mining_Import!I1601)</f>
        <v/>
      </c>
      <c r="BY1601" s="120" t="str">
        <f t="shared" si="487"/>
        <v/>
      </c>
      <c r="BZ1601" s="184" t="str">
        <f t="shared" si="500"/>
        <v/>
      </c>
      <c r="CA1601" s="37" t="str">
        <f>IFERROR(VLOOKUP($BY1601,Account_Value!$C$2:$F$2500,4,0),"")</f>
        <v/>
      </c>
      <c r="CB1601" s="43" t="str">
        <f t="shared" si="488"/>
        <v/>
      </c>
      <c r="CC1601" s="122" t="str">
        <f>IF($BZ1601="","",SUM($BZ$2:$BZ1601))</f>
        <v/>
      </c>
      <c r="CD1601" s="43" t="str">
        <f>IF($BZ1601="","",$BU$19*(SUM($BZ$2:$BZ1601)))</f>
        <v/>
      </c>
    </row>
    <row r="1602" spans="1:82">
      <c r="A1602" s="4" t="str">
        <f t="shared" si="489"/>
        <v/>
      </c>
      <c r="B1602" s="21" t="str">
        <f>IF(Investments_Import!A1602="","",Investments_Import!A1602)</f>
        <v/>
      </c>
      <c r="C1602" s="22" t="str">
        <f t="shared" ref="C1602:C1665" si="501">IF(B1602="","",B1602*1)</f>
        <v/>
      </c>
      <c r="D1602" s="51" t="str">
        <f t="shared" si="490"/>
        <v/>
      </c>
      <c r="E1602" s="3" t="str">
        <f>IF(Investments_Import!B1602="","",Investments_Import!B1602)</f>
        <v/>
      </c>
      <c r="F1602" s="54" t="str">
        <f t="shared" si="491"/>
        <v xml:space="preserve"> </v>
      </c>
      <c r="G1602" s="54" t="str">
        <f>IF($B1602="","",COUNTIF($F$2:$F1602,$F1602))</f>
        <v/>
      </c>
      <c r="H1602" s="53" t="str">
        <f t="shared" si="492"/>
        <v xml:space="preserve">  </v>
      </c>
      <c r="I1602" s="3" t="str">
        <f>IF(Investments_Import!C1602="","",Investments_Import!C1602)</f>
        <v/>
      </c>
      <c r="J1602" s="108" t="str">
        <f>IF(Investments_Import!D1602="","",Investments_Import!D1602)</f>
        <v/>
      </c>
      <c r="K1602" s="108" t="str">
        <f t="shared" si="493"/>
        <v/>
      </c>
      <c r="L1602" s="47" t="str">
        <f>IF(Investments_Import!E1602="","",Investments_Import!E1602)</f>
        <v/>
      </c>
      <c r="M1602" s="47" t="str">
        <f t="shared" ref="M1602:M1665" si="502">IF($L1602="","",$L1602*1)</f>
        <v/>
      </c>
      <c r="N1602" s="31" t="str">
        <f>IF(Investments_Import!F1602="","",Investments_Import!F1602)</f>
        <v/>
      </c>
      <c r="O1602" s="31" t="str">
        <f t="shared" ref="O1602:O1665" si="503">IF($N1602="","",$N1602*1)</f>
        <v/>
      </c>
      <c r="P1602" s="3" t="str">
        <f>IF(Investments_Import!G1602="","",Investments_Import!G1602)</f>
        <v/>
      </c>
      <c r="Q1602" s="3" t="str">
        <f>IF(Investments_Import!H1602="","",Investments_Import!H1602)</f>
        <v/>
      </c>
      <c r="R1602" s="37" t="str">
        <f t="shared" ref="R1602:R1665" si="504">IF($Q1602="","",IF($Q1602="USD",$P1602,$P1602*$J1602))</f>
        <v/>
      </c>
      <c r="S1602" s="37" t="str">
        <f t="shared" ref="S1602:S1665" si="505">IF($R1602="","",$R1602*1)</f>
        <v/>
      </c>
      <c r="U1602" s="36" t="str">
        <f>IF(Mining_Import!A1602="","",Mining_Import!A1602)</f>
        <v/>
      </c>
      <c r="V1602" s="22" t="str">
        <f t="shared" si="494"/>
        <v/>
      </c>
      <c r="W1602" s="127" t="str">
        <f t="shared" si="495"/>
        <v/>
      </c>
      <c r="X1602" s="127" t="str">
        <f t="shared" si="496"/>
        <v/>
      </c>
      <c r="Y1602" s="127" t="str">
        <f t="shared" si="497"/>
        <v/>
      </c>
      <c r="Z1602" s="36" t="str">
        <f>IF(Mining_Import!B1602="","",Mining_Import!B1602)</f>
        <v/>
      </c>
      <c r="AA1602" s="184" t="str">
        <f>IF(Mining_Import!$C1602="","",Mining_Import!$C1602)</f>
        <v/>
      </c>
      <c r="AB1602" s="122" t="str">
        <f t="shared" si="498"/>
        <v/>
      </c>
      <c r="AC1602" s="122" t="str">
        <f>IF($Y1602&gt;Dashboard!$Q$19,$AB1602,"")</f>
        <v/>
      </c>
      <c r="AD1602" s="43" t="str">
        <f t="shared" si="499"/>
        <v/>
      </c>
      <c r="AE1602" s="36" t="str">
        <f>IF(Mining_Import!D1602="","",Mining_Import!D1602)</f>
        <v/>
      </c>
      <c r="AF1602" s="36" t="str">
        <f>IF(Mining_Import!E1602="","",Mining_Import!E1602)</f>
        <v/>
      </c>
      <c r="AG1602" s="36" t="str">
        <f>IF(Mining_Import!F1602="","",Mining_Import!F1602)</f>
        <v/>
      </c>
      <c r="AH1602" s="36" t="str">
        <f>IF(Mining_Import!G1602="","",Mining_Import!G1602)</f>
        <v/>
      </c>
      <c r="AI1602" s="36" t="str">
        <f>IF(Mining_Import!H1602="","",Mining_Import!H1602)</f>
        <v/>
      </c>
      <c r="AJ1602" s="36" t="str">
        <f>IF(Mining_Import!I1602="","",Mining_Import!I1602)</f>
        <v/>
      </c>
      <c r="BY1602" s="120" t="str">
        <f t="shared" ref="BY1602:BY1665" si="506">Y1602</f>
        <v/>
      </c>
      <c r="BZ1602" s="184" t="str">
        <f t="shared" si="500"/>
        <v/>
      </c>
      <c r="CA1602" s="37" t="str">
        <f>IFERROR(VLOOKUP($BY1602,Account_Value!$C$2:$F$2500,4,0),"")</f>
        <v/>
      </c>
      <c r="CB1602" s="43" t="str">
        <f t="shared" ref="CB1602:CB1665" si="507">IF(BZ1602="","",BZ1602*CA1602)</f>
        <v/>
      </c>
      <c r="CC1602" s="122" t="str">
        <f>IF($BZ1602="","",SUM($BZ$2:$BZ1602))</f>
        <v/>
      </c>
      <c r="CD1602" s="43" t="str">
        <f>IF($BZ1602="","",$BU$19*(SUM($BZ$2:$BZ1602)))</f>
        <v/>
      </c>
    </row>
    <row r="1603" spans="1:82">
      <c r="A1603" s="4" t="str">
        <f t="shared" ref="A1603:A1666" si="508">IF($B1603="","",$A1602+1)</f>
        <v/>
      </c>
      <c r="B1603" s="21" t="str">
        <f>IF(Investments_Import!A1603="","",Investments_Import!A1603)</f>
        <v/>
      </c>
      <c r="C1603" s="22" t="str">
        <f t="shared" si="501"/>
        <v/>
      </c>
      <c r="D1603" s="51" t="str">
        <f t="shared" ref="D1603:D1666" si="509">$C1603</f>
        <v/>
      </c>
      <c r="E1603" s="3" t="str">
        <f>IF(Investments_Import!B1603="","",Investments_Import!B1603)</f>
        <v/>
      </c>
      <c r="F1603" s="54" t="str">
        <f t="shared" ref="F1603:F1666" si="510">CONCATENATE(TEXT($D1603,"dd-mmm-yyyy")," ",$E1603)</f>
        <v xml:space="preserve"> </v>
      </c>
      <c r="G1603" s="54" t="str">
        <f>IF($B1603="","",COUNTIF($F$2:$F1603,$F1603))</f>
        <v/>
      </c>
      <c r="H1603" s="53" t="str">
        <f t="shared" ref="H1603:H1666" si="511">CONCATENATE(TEXT($D1603,"dd-mmm-yyyy")," ",$E1603," ",$G1603)</f>
        <v xml:space="preserve">  </v>
      </c>
      <c r="I1603" s="3" t="str">
        <f>IF(Investments_Import!C1603="","",Investments_Import!C1603)</f>
        <v/>
      </c>
      <c r="J1603" s="108" t="str">
        <f>IF(Investments_Import!D1603="","",Investments_Import!D1603)</f>
        <v/>
      </c>
      <c r="K1603" s="108" t="str">
        <f t="shared" ref="K1603:K1666" si="512">IF($B1603="","",$J1603*1)</f>
        <v/>
      </c>
      <c r="L1603" s="47" t="str">
        <f>IF(Investments_Import!E1603="","",Investments_Import!E1603)</f>
        <v/>
      </c>
      <c r="M1603" s="47" t="str">
        <f t="shared" si="502"/>
        <v/>
      </c>
      <c r="N1603" s="31" t="str">
        <f>IF(Investments_Import!F1603="","",Investments_Import!F1603)</f>
        <v/>
      </c>
      <c r="O1603" s="31" t="str">
        <f t="shared" si="503"/>
        <v/>
      </c>
      <c r="P1603" s="3" t="str">
        <f>IF(Investments_Import!G1603="","",Investments_Import!G1603)</f>
        <v/>
      </c>
      <c r="Q1603" s="3" t="str">
        <f>IF(Investments_Import!H1603="","",Investments_Import!H1603)</f>
        <v/>
      </c>
      <c r="R1603" s="37" t="str">
        <f t="shared" si="504"/>
        <v/>
      </c>
      <c r="S1603" s="37" t="str">
        <f t="shared" si="505"/>
        <v/>
      </c>
      <c r="U1603" s="36" t="str">
        <f>IF(Mining_Import!A1603="","",Mining_Import!A1603)</f>
        <v/>
      </c>
      <c r="V1603" s="22" t="str">
        <f t="shared" ref="V1603:V1666" si="513">IF(U1603="","",U1603*1)</f>
        <v/>
      </c>
      <c r="W1603" s="127" t="str">
        <f t="shared" ref="W1603:W1666" si="514">V1603</f>
        <v/>
      </c>
      <c r="X1603" s="127" t="str">
        <f t="shared" ref="X1603:X1666" si="515">IFERROR(INT($W1603),"")</f>
        <v/>
      </c>
      <c r="Y1603" s="127" t="str">
        <f t="shared" ref="Y1603:Y1666" si="516">$X1603</f>
        <v/>
      </c>
      <c r="Z1603" s="36" t="str">
        <f>IF(Mining_Import!B1603="","",Mining_Import!B1603)</f>
        <v/>
      </c>
      <c r="AA1603" s="184" t="str">
        <f>IF(Mining_Import!$C1603="","",Mining_Import!$C1603)</f>
        <v/>
      </c>
      <c r="AB1603" s="122" t="str">
        <f t="shared" ref="AB1603:AB1666" si="517">IFERROR($AA1603*1,"")</f>
        <v/>
      </c>
      <c r="AC1603" s="122" t="str">
        <f>IF($Y1603&gt;Dashboard!$Q$19,$AB1603,"")</f>
        <v/>
      </c>
      <c r="AD1603" s="43" t="str">
        <f t="shared" ref="AD1603:AD1666" si="518">IFERROR($AB1603*$BU$19,"")</f>
        <v/>
      </c>
      <c r="AE1603" s="36" t="str">
        <f>IF(Mining_Import!D1603="","",Mining_Import!D1603)</f>
        <v/>
      </c>
      <c r="AF1603" s="36" t="str">
        <f>IF(Mining_Import!E1603="","",Mining_Import!E1603)</f>
        <v/>
      </c>
      <c r="AG1603" s="36" t="str">
        <f>IF(Mining_Import!F1603="","",Mining_Import!F1603)</f>
        <v/>
      </c>
      <c r="AH1603" s="36" t="str">
        <f>IF(Mining_Import!G1603="","",Mining_Import!G1603)</f>
        <v/>
      </c>
      <c r="AI1603" s="36" t="str">
        <f>IF(Mining_Import!H1603="","",Mining_Import!H1603)</f>
        <v/>
      </c>
      <c r="AJ1603" s="36" t="str">
        <f>IF(Mining_Import!I1603="","",Mining_Import!I1603)</f>
        <v/>
      </c>
      <c r="BY1603" s="120" t="str">
        <f t="shared" si="506"/>
        <v/>
      </c>
      <c r="BZ1603" s="184" t="str">
        <f t="shared" ref="BZ1603:BZ1666" si="519">AB1603</f>
        <v/>
      </c>
      <c r="CA1603" s="37" t="str">
        <f>IFERROR(VLOOKUP($BY1603,Account_Value!$C$2:$F$2500,4,0),"")</f>
        <v/>
      </c>
      <c r="CB1603" s="43" t="str">
        <f t="shared" si="507"/>
        <v/>
      </c>
      <c r="CC1603" s="122" t="str">
        <f>IF($BZ1603="","",SUM($BZ$2:$BZ1603))</f>
        <v/>
      </c>
      <c r="CD1603" s="43" t="str">
        <f>IF($BZ1603="","",$BU$19*(SUM($BZ$2:$BZ1603)))</f>
        <v/>
      </c>
    </row>
    <row r="1604" spans="1:82">
      <c r="A1604" s="4" t="str">
        <f t="shared" si="508"/>
        <v/>
      </c>
      <c r="B1604" s="21" t="str">
        <f>IF(Investments_Import!A1604="","",Investments_Import!A1604)</f>
        <v/>
      </c>
      <c r="C1604" s="22" t="str">
        <f t="shared" si="501"/>
        <v/>
      </c>
      <c r="D1604" s="51" t="str">
        <f t="shared" si="509"/>
        <v/>
      </c>
      <c r="E1604" s="3" t="str">
        <f>IF(Investments_Import!B1604="","",Investments_Import!B1604)</f>
        <v/>
      </c>
      <c r="F1604" s="54" t="str">
        <f t="shared" si="510"/>
        <v xml:space="preserve"> </v>
      </c>
      <c r="G1604" s="54" t="str">
        <f>IF($B1604="","",COUNTIF($F$2:$F1604,$F1604))</f>
        <v/>
      </c>
      <c r="H1604" s="53" t="str">
        <f t="shared" si="511"/>
        <v xml:space="preserve">  </v>
      </c>
      <c r="I1604" s="3" t="str">
        <f>IF(Investments_Import!C1604="","",Investments_Import!C1604)</f>
        <v/>
      </c>
      <c r="J1604" s="108" t="str">
        <f>IF(Investments_Import!D1604="","",Investments_Import!D1604)</f>
        <v/>
      </c>
      <c r="K1604" s="108" t="str">
        <f t="shared" si="512"/>
        <v/>
      </c>
      <c r="L1604" s="47" t="str">
        <f>IF(Investments_Import!E1604="","",Investments_Import!E1604)</f>
        <v/>
      </c>
      <c r="M1604" s="47" t="str">
        <f t="shared" si="502"/>
        <v/>
      </c>
      <c r="N1604" s="31" t="str">
        <f>IF(Investments_Import!F1604="","",Investments_Import!F1604)</f>
        <v/>
      </c>
      <c r="O1604" s="31" t="str">
        <f t="shared" si="503"/>
        <v/>
      </c>
      <c r="P1604" s="3" t="str">
        <f>IF(Investments_Import!G1604="","",Investments_Import!G1604)</f>
        <v/>
      </c>
      <c r="Q1604" s="3" t="str">
        <f>IF(Investments_Import!H1604="","",Investments_Import!H1604)</f>
        <v/>
      </c>
      <c r="R1604" s="37" t="str">
        <f t="shared" si="504"/>
        <v/>
      </c>
      <c r="S1604" s="37" t="str">
        <f t="shared" si="505"/>
        <v/>
      </c>
      <c r="U1604" s="36" t="str">
        <f>IF(Mining_Import!A1604="","",Mining_Import!A1604)</f>
        <v/>
      </c>
      <c r="V1604" s="22" t="str">
        <f t="shared" si="513"/>
        <v/>
      </c>
      <c r="W1604" s="127" t="str">
        <f t="shared" si="514"/>
        <v/>
      </c>
      <c r="X1604" s="127" t="str">
        <f t="shared" si="515"/>
        <v/>
      </c>
      <c r="Y1604" s="127" t="str">
        <f t="shared" si="516"/>
        <v/>
      </c>
      <c r="Z1604" s="36" t="str">
        <f>IF(Mining_Import!B1604="","",Mining_Import!B1604)</f>
        <v/>
      </c>
      <c r="AA1604" s="184" t="str">
        <f>IF(Mining_Import!$C1604="","",Mining_Import!$C1604)</f>
        <v/>
      </c>
      <c r="AB1604" s="122" t="str">
        <f t="shared" si="517"/>
        <v/>
      </c>
      <c r="AC1604" s="122" t="str">
        <f>IF($Y1604&gt;Dashboard!$Q$19,$AB1604,"")</f>
        <v/>
      </c>
      <c r="AD1604" s="43" t="str">
        <f t="shared" si="518"/>
        <v/>
      </c>
      <c r="AE1604" s="36" t="str">
        <f>IF(Mining_Import!D1604="","",Mining_Import!D1604)</f>
        <v/>
      </c>
      <c r="AF1604" s="36" t="str">
        <f>IF(Mining_Import!E1604="","",Mining_Import!E1604)</f>
        <v/>
      </c>
      <c r="AG1604" s="36" t="str">
        <f>IF(Mining_Import!F1604="","",Mining_Import!F1604)</f>
        <v/>
      </c>
      <c r="AH1604" s="36" t="str">
        <f>IF(Mining_Import!G1604="","",Mining_Import!G1604)</f>
        <v/>
      </c>
      <c r="AI1604" s="36" t="str">
        <f>IF(Mining_Import!H1604="","",Mining_Import!H1604)</f>
        <v/>
      </c>
      <c r="AJ1604" s="36" t="str">
        <f>IF(Mining_Import!I1604="","",Mining_Import!I1604)</f>
        <v/>
      </c>
      <c r="BY1604" s="120" t="str">
        <f t="shared" si="506"/>
        <v/>
      </c>
      <c r="BZ1604" s="184" t="str">
        <f t="shared" si="519"/>
        <v/>
      </c>
      <c r="CA1604" s="37" t="str">
        <f>IFERROR(VLOOKUP($BY1604,Account_Value!$C$2:$F$2500,4,0),"")</f>
        <v/>
      </c>
      <c r="CB1604" s="43" t="str">
        <f t="shared" si="507"/>
        <v/>
      </c>
      <c r="CC1604" s="122" t="str">
        <f>IF($BZ1604="","",SUM($BZ$2:$BZ1604))</f>
        <v/>
      </c>
      <c r="CD1604" s="43" t="str">
        <f>IF($BZ1604="","",$BU$19*(SUM($BZ$2:$BZ1604)))</f>
        <v/>
      </c>
    </row>
    <row r="1605" spans="1:82">
      <c r="A1605" s="4" t="str">
        <f t="shared" si="508"/>
        <v/>
      </c>
      <c r="B1605" s="21" t="str">
        <f>IF(Investments_Import!A1605="","",Investments_Import!A1605)</f>
        <v/>
      </c>
      <c r="C1605" s="22" t="str">
        <f t="shared" si="501"/>
        <v/>
      </c>
      <c r="D1605" s="51" t="str">
        <f t="shared" si="509"/>
        <v/>
      </c>
      <c r="E1605" s="3" t="str">
        <f>IF(Investments_Import!B1605="","",Investments_Import!B1605)</f>
        <v/>
      </c>
      <c r="F1605" s="54" t="str">
        <f t="shared" si="510"/>
        <v xml:space="preserve"> </v>
      </c>
      <c r="G1605" s="54" t="str">
        <f>IF($B1605="","",COUNTIF($F$2:$F1605,$F1605))</f>
        <v/>
      </c>
      <c r="H1605" s="53" t="str">
        <f t="shared" si="511"/>
        <v xml:space="preserve">  </v>
      </c>
      <c r="I1605" s="3" t="str">
        <f>IF(Investments_Import!C1605="","",Investments_Import!C1605)</f>
        <v/>
      </c>
      <c r="J1605" s="108" t="str">
        <f>IF(Investments_Import!D1605="","",Investments_Import!D1605)</f>
        <v/>
      </c>
      <c r="K1605" s="108" t="str">
        <f t="shared" si="512"/>
        <v/>
      </c>
      <c r="L1605" s="47" t="str">
        <f>IF(Investments_Import!E1605="","",Investments_Import!E1605)</f>
        <v/>
      </c>
      <c r="M1605" s="47" t="str">
        <f t="shared" si="502"/>
        <v/>
      </c>
      <c r="N1605" s="31" t="str">
        <f>IF(Investments_Import!F1605="","",Investments_Import!F1605)</f>
        <v/>
      </c>
      <c r="O1605" s="31" t="str">
        <f t="shared" si="503"/>
        <v/>
      </c>
      <c r="P1605" s="3" t="str">
        <f>IF(Investments_Import!G1605="","",Investments_Import!G1605)</f>
        <v/>
      </c>
      <c r="Q1605" s="3" t="str">
        <f>IF(Investments_Import!H1605="","",Investments_Import!H1605)</f>
        <v/>
      </c>
      <c r="R1605" s="37" t="str">
        <f t="shared" si="504"/>
        <v/>
      </c>
      <c r="S1605" s="37" t="str">
        <f t="shared" si="505"/>
        <v/>
      </c>
      <c r="U1605" s="36" t="str">
        <f>IF(Mining_Import!A1605="","",Mining_Import!A1605)</f>
        <v/>
      </c>
      <c r="V1605" s="22" t="str">
        <f t="shared" si="513"/>
        <v/>
      </c>
      <c r="W1605" s="127" t="str">
        <f t="shared" si="514"/>
        <v/>
      </c>
      <c r="X1605" s="127" t="str">
        <f t="shared" si="515"/>
        <v/>
      </c>
      <c r="Y1605" s="127" t="str">
        <f t="shared" si="516"/>
        <v/>
      </c>
      <c r="Z1605" s="36" t="str">
        <f>IF(Mining_Import!B1605="","",Mining_Import!B1605)</f>
        <v/>
      </c>
      <c r="AA1605" s="184" t="str">
        <f>IF(Mining_Import!$C1605="","",Mining_Import!$C1605)</f>
        <v/>
      </c>
      <c r="AB1605" s="122" t="str">
        <f t="shared" si="517"/>
        <v/>
      </c>
      <c r="AC1605" s="122" t="str">
        <f>IF($Y1605&gt;Dashboard!$Q$19,$AB1605,"")</f>
        <v/>
      </c>
      <c r="AD1605" s="43" t="str">
        <f t="shared" si="518"/>
        <v/>
      </c>
      <c r="AE1605" s="36" t="str">
        <f>IF(Mining_Import!D1605="","",Mining_Import!D1605)</f>
        <v/>
      </c>
      <c r="AF1605" s="36" t="str">
        <f>IF(Mining_Import!E1605="","",Mining_Import!E1605)</f>
        <v/>
      </c>
      <c r="AG1605" s="36" t="str">
        <f>IF(Mining_Import!F1605="","",Mining_Import!F1605)</f>
        <v/>
      </c>
      <c r="AH1605" s="36" t="str">
        <f>IF(Mining_Import!G1605="","",Mining_Import!G1605)</f>
        <v/>
      </c>
      <c r="AI1605" s="36" t="str">
        <f>IF(Mining_Import!H1605="","",Mining_Import!H1605)</f>
        <v/>
      </c>
      <c r="AJ1605" s="36" t="str">
        <f>IF(Mining_Import!I1605="","",Mining_Import!I1605)</f>
        <v/>
      </c>
      <c r="BY1605" s="120" t="str">
        <f t="shared" si="506"/>
        <v/>
      </c>
      <c r="BZ1605" s="184" t="str">
        <f t="shared" si="519"/>
        <v/>
      </c>
      <c r="CA1605" s="37" t="str">
        <f>IFERROR(VLOOKUP($BY1605,Account_Value!$C$2:$F$2500,4,0),"")</f>
        <v/>
      </c>
      <c r="CB1605" s="43" t="str">
        <f t="shared" si="507"/>
        <v/>
      </c>
      <c r="CC1605" s="122" t="str">
        <f>IF($BZ1605="","",SUM($BZ$2:$BZ1605))</f>
        <v/>
      </c>
      <c r="CD1605" s="43" t="str">
        <f>IF($BZ1605="","",$BU$19*(SUM($BZ$2:$BZ1605)))</f>
        <v/>
      </c>
    </row>
    <row r="1606" spans="1:82">
      <c r="A1606" s="4" t="str">
        <f t="shared" si="508"/>
        <v/>
      </c>
      <c r="B1606" s="21" t="str">
        <f>IF(Investments_Import!A1606="","",Investments_Import!A1606)</f>
        <v/>
      </c>
      <c r="C1606" s="22" t="str">
        <f t="shared" si="501"/>
        <v/>
      </c>
      <c r="D1606" s="51" t="str">
        <f t="shared" si="509"/>
        <v/>
      </c>
      <c r="E1606" s="3" t="str">
        <f>IF(Investments_Import!B1606="","",Investments_Import!B1606)</f>
        <v/>
      </c>
      <c r="F1606" s="54" t="str">
        <f t="shared" si="510"/>
        <v xml:space="preserve"> </v>
      </c>
      <c r="G1606" s="54" t="str">
        <f>IF($B1606="","",COUNTIF($F$2:$F1606,$F1606))</f>
        <v/>
      </c>
      <c r="H1606" s="53" t="str">
        <f t="shared" si="511"/>
        <v xml:space="preserve">  </v>
      </c>
      <c r="I1606" s="3" t="str">
        <f>IF(Investments_Import!C1606="","",Investments_Import!C1606)</f>
        <v/>
      </c>
      <c r="J1606" s="108" t="str">
        <f>IF(Investments_Import!D1606="","",Investments_Import!D1606)</f>
        <v/>
      </c>
      <c r="K1606" s="108" t="str">
        <f t="shared" si="512"/>
        <v/>
      </c>
      <c r="L1606" s="47" t="str">
        <f>IF(Investments_Import!E1606="","",Investments_Import!E1606)</f>
        <v/>
      </c>
      <c r="M1606" s="47" t="str">
        <f t="shared" si="502"/>
        <v/>
      </c>
      <c r="N1606" s="31" t="str">
        <f>IF(Investments_Import!F1606="","",Investments_Import!F1606)</f>
        <v/>
      </c>
      <c r="O1606" s="31" t="str">
        <f t="shared" si="503"/>
        <v/>
      </c>
      <c r="P1606" s="3" t="str">
        <f>IF(Investments_Import!G1606="","",Investments_Import!G1606)</f>
        <v/>
      </c>
      <c r="Q1606" s="3" t="str">
        <f>IF(Investments_Import!H1606="","",Investments_Import!H1606)</f>
        <v/>
      </c>
      <c r="R1606" s="37" t="str">
        <f t="shared" si="504"/>
        <v/>
      </c>
      <c r="S1606" s="37" t="str">
        <f t="shared" si="505"/>
        <v/>
      </c>
      <c r="U1606" s="36" t="str">
        <f>IF(Mining_Import!A1606="","",Mining_Import!A1606)</f>
        <v/>
      </c>
      <c r="V1606" s="22" t="str">
        <f t="shared" si="513"/>
        <v/>
      </c>
      <c r="W1606" s="127" t="str">
        <f t="shared" si="514"/>
        <v/>
      </c>
      <c r="X1606" s="127" t="str">
        <f t="shared" si="515"/>
        <v/>
      </c>
      <c r="Y1606" s="127" t="str">
        <f t="shared" si="516"/>
        <v/>
      </c>
      <c r="Z1606" s="36" t="str">
        <f>IF(Mining_Import!B1606="","",Mining_Import!B1606)</f>
        <v/>
      </c>
      <c r="AA1606" s="184" t="str">
        <f>IF(Mining_Import!$C1606="","",Mining_Import!$C1606)</f>
        <v/>
      </c>
      <c r="AB1606" s="122" t="str">
        <f t="shared" si="517"/>
        <v/>
      </c>
      <c r="AC1606" s="122" t="str">
        <f>IF($Y1606&gt;Dashboard!$Q$19,$AB1606,"")</f>
        <v/>
      </c>
      <c r="AD1606" s="43" t="str">
        <f t="shared" si="518"/>
        <v/>
      </c>
      <c r="AE1606" s="36" t="str">
        <f>IF(Mining_Import!D1606="","",Mining_Import!D1606)</f>
        <v/>
      </c>
      <c r="AF1606" s="36" t="str">
        <f>IF(Mining_Import!E1606="","",Mining_Import!E1606)</f>
        <v/>
      </c>
      <c r="AG1606" s="36" t="str">
        <f>IF(Mining_Import!F1606="","",Mining_Import!F1606)</f>
        <v/>
      </c>
      <c r="AH1606" s="36" t="str">
        <f>IF(Mining_Import!G1606="","",Mining_Import!G1606)</f>
        <v/>
      </c>
      <c r="AI1606" s="36" t="str">
        <f>IF(Mining_Import!H1606="","",Mining_Import!H1606)</f>
        <v/>
      </c>
      <c r="AJ1606" s="36" t="str">
        <f>IF(Mining_Import!I1606="","",Mining_Import!I1606)</f>
        <v/>
      </c>
      <c r="BY1606" s="120" t="str">
        <f t="shared" si="506"/>
        <v/>
      </c>
      <c r="BZ1606" s="184" t="str">
        <f t="shared" si="519"/>
        <v/>
      </c>
      <c r="CA1606" s="37" t="str">
        <f>IFERROR(VLOOKUP($BY1606,Account_Value!$C$2:$F$2500,4,0),"")</f>
        <v/>
      </c>
      <c r="CB1606" s="43" t="str">
        <f t="shared" si="507"/>
        <v/>
      </c>
      <c r="CC1606" s="122" t="str">
        <f>IF($BZ1606="","",SUM($BZ$2:$BZ1606))</f>
        <v/>
      </c>
      <c r="CD1606" s="43" t="str">
        <f>IF($BZ1606="","",$BU$19*(SUM($BZ$2:$BZ1606)))</f>
        <v/>
      </c>
    </row>
    <row r="1607" spans="1:82">
      <c r="A1607" s="4" t="str">
        <f t="shared" si="508"/>
        <v/>
      </c>
      <c r="B1607" s="21" t="str">
        <f>IF(Investments_Import!A1607="","",Investments_Import!A1607)</f>
        <v/>
      </c>
      <c r="C1607" s="22" t="str">
        <f t="shared" si="501"/>
        <v/>
      </c>
      <c r="D1607" s="51" t="str">
        <f t="shared" si="509"/>
        <v/>
      </c>
      <c r="E1607" s="3" t="str">
        <f>IF(Investments_Import!B1607="","",Investments_Import!B1607)</f>
        <v/>
      </c>
      <c r="F1607" s="54" t="str">
        <f t="shared" si="510"/>
        <v xml:space="preserve"> </v>
      </c>
      <c r="G1607" s="54" t="str">
        <f>IF($B1607="","",COUNTIF($F$2:$F1607,$F1607))</f>
        <v/>
      </c>
      <c r="H1607" s="53" t="str">
        <f t="shared" si="511"/>
        <v xml:space="preserve">  </v>
      </c>
      <c r="I1607" s="3" t="str">
        <f>IF(Investments_Import!C1607="","",Investments_Import!C1607)</f>
        <v/>
      </c>
      <c r="J1607" s="108" t="str">
        <f>IF(Investments_Import!D1607="","",Investments_Import!D1607)</f>
        <v/>
      </c>
      <c r="K1607" s="108" t="str">
        <f t="shared" si="512"/>
        <v/>
      </c>
      <c r="L1607" s="47" t="str">
        <f>IF(Investments_Import!E1607="","",Investments_Import!E1607)</f>
        <v/>
      </c>
      <c r="M1607" s="47" t="str">
        <f t="shared" si="502"/>
        <v/>
      </c>
      <c r="N1607" s="31" t="str">
        <f>IF(Investments_Import!F1607="","",Investments_Import!F1607)</f>
        <v/>
      </c>
      <c r="O1607" s="31" t="str">
        <f t="shared" si="503"/>
        <v/>
      </c>
      <c r="P1607" s="3" t="str">
        <f>IF(Investments_Import!G1607="","",Investments_Import!G1607)</f>
        <v/>
      </c>
      <c r="Q1607" s="3" t="str">
        <f>IF(Investments_Import!H1607="","",Investments_Import!H1607)</f>
        <v/>
      </c>
      <c r="R1607" s="37" t="str">
        <f t="shared" si="504"/>
        <v/>
      </c>
      <c r="S1607" s="37" t="str">
        <f t="shared" si="505"/>
        <v/>
      </c>
      <c r="U1607" s="36" t="str">
        <f>IF(Mining_Import!A1607="","",Mining_Import!A1607)</f>
        <v/>
      </c>
      <c r="V1607" s="22" t="str">
        <f t="shared" si="513"/>
        <v/>
      </c>
      <c r="W1607" s="127" t="str">
        <f t="shared" si="514"/>
        <v/>
      </c>
      <c r="X1607" s="127" t="str">
        <f t="shared" si="515"/>
        <v/>
      </c>
      <c r="Y1607" s="127" t="str">
        <f t="shared" si="516"/>
        <v/>
      </c>
      <c r="Z1607" s="36" t="str">
        <f>IF(Mining_Import!B1607="","",Mining_Import!B1607)</f>
        <v/>
      </c>
      <c r="AA1607" s="184" t="str">
        <f>IF(Mining_Import!$C1607="","",Mining_Import!$C1607)</f>
        <v/>
      </c>
      <c r="AB1607" s="122" t="str">
        <f t="shared" si="517"/>
        <v/>
      </c>
      <c r="AC1607" s="122" t="str">
        <f>IF($Y1607&gt;Dashboard!$Q$19,$AB1607,"")</f>
        <v/>
      </c>
      <c r="AD1607" s="43" t="str">
        <f t="shared" si="518"/>
        <v/>
      </c>
      <c r="AE1607" s="36" t="str">
        <f>IF(Mining_Import!D1607="","",Mining_Import!D1607)</f>
        <v/>
      </c>
      <c r="AF1607" s="36" t="str">
        <f>IF(Mining_Import!E1607="","",Mining_Import!E1607)</f>
        <v/>
      </c>
      <c r="AG1607" s="36" t="str">
        <f>IF(Mining_Import!F1607="","",Mining_Import!F1607)</f>
        <v/>
      </c>
      <c r="AH1607" s="36" t="str">
        <f>IF(Mining_Import!G1607="","",Mining_Import!G1607)</f>
        <v/>
      </c>
      <c r="AI1607" s="36" t="str">
        <f>IF(Mining_Import!H1607="","",Mining_Import!H1607)</f>
        <v/>
      </c>
      <c r="AJ1607" s="36" t="str">
        <f>IF(Mining_Import!I1607="","",Mining_Import!I1607)</f>
        <v/>
      </c>
      <c r="BY1607" s="120" t="str">
        <f t="shared" si="506"/>
        <v/>
      </c>
      <c r="BZ1607" s="184" t="str">
        <f t="shared" si="519"/>
        <v/>
      </c>
      <c r="CA1607" s="37" t="str">
        <f>IFERROR(VLOOKUP($BY1607,Account_Value!$C$2:$F$2500,4,0),"")</f>
        <v/>
      </c>
      <c r="CB1607" s="43" t="str">
        <f t="shared" si="507"/>
        <v/>
      </c>
      <c r="CC1607" s="122" t="str">
        <f>IF($BZ1607="","",SUM($BZ$2:$BZ1607))</f>
        <v/>
      </c>
      <c r="CD1607" s="43" t="str">
        <f>IF($BZ1607="","",$BU$19*(SUM($BZ$2:$BZ1607)))</f>
        <v/>
      </c>
    </row>
    <row r="1608" spans="1:82">
      <c r="A1608" s="4" t="str">
        <f t="shared" si="508"/>
        <v/>
      </c>
      <c r="B1608" s="21" t="str">
        <f>IF(Investments_Import!A1608="","",Investments_Import!A1608)</f>
        <v/>
      </c>
      <c r="C1608" s="22" t="str">
        <f t="shared" si="501"/>
        <v/>
      </c>
      <c r="D1608" s="51" t="str">
        <f t="shared" si="509"/>
        <v/>
      </c>
      <c r="E1608" s="3" t="str">
        <f>IF(Investments_Import!B1608="","",Investments_Import!B1608)</f>
        <v/>
      </c>
      <c r="F1608" s="54" t="str">
        <f t="shared" si="510"/>
        <v xml:space="preserve"> </v>
      </c>
      <c r="G1608" s="54" t="str">
        <f>IF($B1608="","",COUNTIF($F$2:$F1608,$F1608))</f>
        <v/>
      </c>
      <c r="H1608" s="53" t="str">
        <f t="shared" si="511"/>
        <v xml:space="preserve">  </v>
      </c>
      <c r="I1608" s="3" t="str">
        <f>IF(Investments_Import!C1608="","",Investments_Import!C1608)</f>
        <v/>
      </c>
      <c r="J1608" s="108" t="str">
        <f>IF(Investments_Import!D1608="","",Investments_Import!D1608)</f>
        <v/>
      </c>
      <c r="K1608" s="108" t="str">
        <f t="shared" si="512"/>
        <v/>
      </c>
      <c r="L1608" s="47" t="str">
        <f>IF(Investments_Import!E1608="","",Investments_Import!E1608)</f>
        <v/>
      </c>
      <c r="M1608" s="47" t="str">
        <f t="shared" si="502"/>
        <v/>
      </c>
      <c r="N1608" s="31" t="str">
        <f>IF(Investments_Import!F1608="","",Investments_Import!F1608)</f>
        <v/>
      </c>
      <c r="O1608" s="31" t="str">
        <f t="shared" si="503"/>
        <v/>
      </c>
      <c r="P1608" s="3" t="str">
        <f>IF(Investments_Import!G1608="","",Investments_Import!G1608)</f>
        <v/>
      </c>
      <c r="Q1608" s="3" t="str">
        <f>IF(Investments_Import!H1608="","",Investments_Import!H1608)</f>
        <v/>
      </c>
      <c r="R1608" s="37" t="str">
        <f t="shared" si="504"/>
        <v/>
      </c>
      <c r="S1608" s="37" t="str">
        <f t="shared" si="505"/>
        <v/>
      </c>
      <c r="U1608" s="36" t="str">
        <f>IF(Mining_Import!A1608="","",Mining_Import!A1608)</f>
        <v/>
      </c>
      <c r="V1608" s="22" t="str">
        <f t="shared" si="513"/>
        <v/>
      </c>
      <c r="W1608" s="127" t="str">
        <f t="shared" si="514"/>
        <v/>
      </c>
      <c r="X1608" s="127" t="str">
        <f t="shared" si="515"/>
        <v/>
      </c>
      <c r="Y1608" s="127" t="str">
        <f t="shared" si="516"/>
        <v/>
      </c>
      <c r="Z1608" s="36" t="str">
        <f>IF(Mining_Import!B1608="","",Mining_Import!B1608)</f>
        <v/>
      </c>
      <c r="AA1608" s="184" t="str">
        <f>IF(Mining_Import!$C1608="","",Mining_Import!$C1608)</f>
        <v/>
      </c>
      <c r="AB1608" s="122" t="str">
        <f t="shared" si="517"/>
        <v/>
      </c>
      <c r="AC1608" s="122" t="str">
        <f>IF($Y1608&gt;Dashboard!$Q$19,$AB1608,"")</f>
        <v/>
      </c>
      <c r="AD1608" s="43" t="str">
        <f t="shared" si="518"/>
        <v/>
      </c>
      <c r="AE1608" s="36" t="str">
        <f>IF(Mining_Import!D1608="","",Mining_Import!D1608)</f>
        <v/>
      </c>
      <c r="AF1608" s="36" t="str">
        <f>IF(Mining_Import!E1608="","",Mining_Import!E1608)</f>
        <v/>
      </c>
      <c r="AG1608" s="36" t="str">
        <f>IF(Mining_Import!F1608="","",Mining_Import!F1608)</f>
        <v/>
      </c>
      <c r="AH1608" s="36" t="str">
        <f>IF(Mining_Import!G1608="","",Mining_Import!G1608)</f>
        <v/>
      </c>
      <c r="AI1608" s="36" t="str">
        <f>IF(Mining_Import!H1608="","",Mining_Import!H1608)</f>
        <v/>
      </c>
      <c r="AJ1608" s="36" t="str">
        <f>IF(Mining_Import!I1608="","",Mining_Import!I1608)</f>
        <v/>
      </c>
      <c r="BY1608" s="120" t="str">
        <f t="shared" si="506"/>
        <v/>
      </c>
      <c r="BZ1608" s="184" t="str">
        <f t="shared" si="519"/>
        <v/>
      </c>
      <c r="CA1608" s="37" t="str">
        <f>IFERROR(VLOOKUP($BY1608,Account_Value!$C$2:$F$2500,4,0),"")</f>
        <v/>
      </c>
      <c r="CB1608" s="43" t="str">
        <f t="shared" si="507"/>
        <v/>
      </c>
      <c r="CC1608" s="122" t="str">
        <f>IF($BZ1608="","",SUM($BZ$2:$BZ1608))</f>
        <v/>
      </c>
      <c r="CD1608" s="43" t="str">
        <f>IF($BZ1608="","",$BU$19*(SUM($BZ$2:$BZ1608)))</f>
        <v/>
      </c>
    </row>
    <row r="1609" spans="1:82">
      <c r="A1609" s="4" t="str">
        <f t="shared" si="508"/>
        <v/>
      </c>
      <c r="B1609" s="21" t="str">
        <f>IF(Investments_Import!A1609="","",Investments_Import!A1609)</f>
        <v/>
      </c>
      <c r="C1609" s="22" t="str">
        <f t="shared" si="501"/>
        <v/>
      </c>
      <c r="D1609" s="51" t="str">
        <f t="shared" si="509"/>
        <v/>
      </c>
      <c r="E1609" s="3" t="str">
        <f>IF(Investments_Import!B1609="","",Investments_Import!B1609)</f>
        <v/>
      </c>
      <c r="F1609" s="54" t="str">
        <f t="shared" si="510"/>
        <v xml:space="preserve"> </v>
      </c>
      <c r="G1609" s="54" t="str">
        <f>IF($B1609="","",COUNTIF($F$2:$F1609,$F1609))</f>
        <v/>
      </c>
      <c r="H1609" s="53" t="str">
        <f t="shared" si="511"/>
        <v xml:space="preserve">  </v>
      </c>
      <c r="I1609" s="3" t="str">
        <f>IF(Investments_Import!C1609="","",Investments_Import!C1609)</f>
        <v/>
      </c>
      <c r="J1609" s="108" t="str">
        <f>IF(Investments_Import!D1609="","",Investments_Import!D1609)</f>
        <v/>
      </c>
      <c r="K1609" s="108" t="str">
        <f t="shared" si="512"/>
        <v/>
      </c>
      <c r="L1609" s="47" t="str">
        <f>IF(Investments_Import!E1609="","",Investments_Import!E1609)</f>
        <v/>
      </c>
      <c r="M1609" s="47" t="str">
        <f t="shared" si="502"/>
        <v/>
      </c>
      <c r="N1609" s="31" t="str">
        <f>IF(Investments_Import!F1609="","",Investments_Import!F1609)</f>
        <v/>
      </c>
      <c r="O1609" s="31" t="str">
        <f t="shared" si="503"/>
        <v/>
      </c>
      <c r="P1609" s="3" t="str">
        <f>IF(Investments_Import!G1609="","",Investments_Import!G1609)</f>
        <v/>
      </c>
      <c r="Q1609" s="3" t="str">
        <f>IF(Investments_Import!H1609="","",Investments_Import!H1609)</f>
        <v/>
      </c>
      <c r="R1609" s="37" t="str">
        <f t="shared" si="504"/>
        <v/>
      </c>
      <c r="S1609" s="37" t="str">
        <f t="shared" si="505"/>
        <v/>
      </c>
      <c r="U1609" s="36" t="str">
        <f>IF(Mining_Import!A1609="","",Mining_Import!A1609)</f>
        <v/>
      </c>
      <c r="V1609" s="22" t="str">
        <f t="shared" si="513"/>
        <v/>
      </c>
      <c r="W1609" s="127" t="str">
        <f t="shared" si="514"/>
        <v/>
      </c>
      <c r="X1609" s="127" t="str">
        <f t="shared" si="515"/>
        <v/>
      </c>
      <c r="Y1609" s="127" t="str">
        <f t="shared" si="516"/>
        <v/>
      </c>
      <c r="Z1609" s="36" t="str">
        <f>IF(Mining_Import!B1609="","",Mining_Import!B1609)</f>
        <v/>
      </c>
      <c r="AA1609" s="184" t="str">
        <f>IF(Mining_Import!$C1609="","",Mining_Import!$C1609)</f>
        <v/>
      </c>
      <c r="AB1609" s="122" t="str">
        <f t="shared" si="517"/>
        <v/>
      </c>
      <c r="AC1609" s="122" t="str">
        <f>IF($Y1609&gt;Dashboard!$Q$19,$AB1609,"")</f>
        <v/>
      </c>
      <c r="AD1609" s="43" t="str">
        <f t="shared" si="518"/>
        <v/>
      </c>
      <c r="AE1609" s="36" t="str">
        <f>IF(Mining_Import!D1609="","",Mining_Import!D1609)</f>
        <v/>
      </c>
      <c r="AF1609" s="36" t="str">
        <f>IF(Mining_Import!E1609="","",Mining_Import!E1609)</f>
        <v/>
      </c>
      <c r="AG1609" s="36" t="str">
        <f>IF(Mining_Import!F1609="","",Mining_Import!F1609)</f>
        <v/>
      </c>
      <c r="AH1609" s="36" t="str">
        <f>IF(Mining_Import!G1609="","",Mining_Import!G1609)</f>
        <v/>
      </c>
      <c r="AI1609" s="36" t="str">
        <f>IF(Mining_Import!H1609="","",Mining_Import!H1609)</f>
        <v/>
      </c>
      <c r="AJ1609" s="36" t="str">
        <f>IF(Mining_Import!I1609="","",Mining_Import!I1609)</f>
        <v/>
      </c>
      <c r="BY1609" s="120" t="str">
        <f t="shared" si="506"/>
        <v/>
      </c>
      <c r="BZ1609" s="184" t="str">
        <f t="shared" si="519"/>
        <v/>
      </c>
      <c r="CA1609" s="37" t="str">
        <f>IFERROR(VLOOKUP($BY1609,Account_Value!$C$2:$F$2500,4,0),"")</f>
        <v/>
      </c>
      <c r="CB1609" s="43" t="str">
        <f t="shared" si="507"/>
        <v/>
      </c>
      <c r="CC1609" s="122" t="str">
        <f>IF($BZ1609="","",SUM($BZ$2:$BZ1609))</f>
        <v/>
      </c>
      <c r="CD1609" s="43" t="str">
        <f>IF($BZ1609="","",$BU$19*(SUM($BZ$2:$BZ1609)))</f>
        <v/>
      </c>
    </row>
    <row r="1610" spans="1:82">
      <c r="A1610" s="4" t="str">
        <f t="shared" si="508"/>
        <v/>
      </c>
      <c r="B1610" s="21" t="str">
        <f>IF(Investments_Import!A1610="","",Investments_Import!A1610)</f>
        <v/>
      </c>
      <c r="C1610" s="22" t="str">
        <f t="shared" si="501"/>
        <v/>
      </c>
      <c r="D1610" s="51" t="str">
        <f t="shared" si="509"/>
        <v/>
      </c>
      <c r="E1610" s="3" t="str">
        <f>IF(Investments_Import!B1610="","",Investments_Import!B1610)</f>
        <v/>
      </c>
      <c r="F1610" s="54" t="str">
        <f t="shared" si="510"/>
        <v xml:space="preserve"> </v>
      </c>
      <c r="G1610" s="54" t="str">
        <f>IF($B1610="","",COUNTIF($F$2:$F1610,$F1610))</f>
        <v/>
      </c>
      <c r="H1610" s="53" t="str">
        <f t="shared" si="511"/>
        <v xml:space="preserve">  </v>
      </c>
      <c r="I1610" s="3" t="str">
        <f>IF(Investments_Import!C1610="","",Investments_Import!C1610)</f>
        <v/>
      </c>
      <c r="J1610" s="108" t="str">
        <f>IF(Investments_Import!D1610="","",Investments_Import!D1610)</f>
        <v/>
      </c>
      <c r="K1610" s="108" t="str">
        <f t="shared" si="512"/>
        <v/>
      </c>
      <c r="L1610" s="47" t="str">
        <f>IF(Investments_Import!E1610="","",Investments_Import!E1610)</f>
        <v/>
      </c>
      <c r="M1610" s="47" t="str">
        <f t="shared" si="502"/>
        <v/>
      </c>
      <c r="N1610" s="31" t="str">
        <f>IF(Investments_Import!F1610="","",Investments_Import!F1610)</f>
        <v/>
      </c>
      <c r="O1610" s="31" t="str">
        <f t="shared" si="503"/>
        <v/>
      </c>
      <c r="P1610" s="3" t="str">
        <f>IF(Investments_Import!G1610="","",Investments_Import!G1610)</f>
        <v/>
      </c>
      <c r="Q1610" s="3" t="str">
        <f>IF(Investments_Import!H1610="","",Investments_Import!H1610)</f>
        <v/>
      </c>
      <c r="R1610" s="37" t="str">
        <f t="shared" si="504"/>
        <v/>
      </c>
      <c r="S1610" s="37" t="str">
        <f t="shared" si="505"/>
        <v/>
      </c>
      <c r="U1610" s="36" t="str">
        <f>IF(Mining_Import!A1610="","",Mining_Import!A1610)</f>
        <v/>
      </c>
      <c r="V1610" s="22" t="str">
        <f t="shared" si="513"/>
        <v/>
      </c>
      <c r="W1610" s="127" t="str">
        <f t="shared" si="514"/>
        <v/>
      </c>
      <c r="X1610" s="127" t="str">
        <f t="shared" si="515"/>
        <v/>
      </c>
      <c r="Y1610" s="127" t="str">
        <f t="shared" si="516"/>
        <v/>
      </c>
      <c r="Z1610" s="36" t="str">
        <f>IF(Mining_Import!B1610="","",Mining_Import!B1610)</f>
        <v/>
      </c>
      <c r="AA1610" s="184" t="str">
        <f>IF(Mining_Import!$C1610="","",Mining_Import!$C1610)</f>
        <v/>
      </c>
      <c r="AB1610" s="122" t="str">
        <f t="shared" si="517"/>
        <v/>
      </c>
      <c r="AC1610" s="122" t="str">
        <f>IF($Y1610&gt;Dashboard!$Q$19,$AB1610,"")</f>
        <v/>
      </c>
      <c r="AD1610" s="43" t="str">
        <f t="shared" si="518"/>
        <v/>
      </c>
      <c r="AE1610" s="36" t="str">
        <f>IF(Mining_Import!D1610="","",Mining_Import!D1610)</f>
        <v/>
      </c>
      <c r="AF1610" s="36" t="str">
        <f>IF(Mining_Import!E1610="","",Mining_Import!E1610)</f>
        <v/>
      </c>
      <c r="AG1610" s="36" t="str">
        <f>IF(Mining_Import!F1610="","",Mining_Import!F1610)</f>
        <v/>
      </c>
      <c r="AH1610" s="36" t="str">
        <f>IF(Mining_Import!G1610="","",Mining_Import!G1610)</f>
        <v/>
      </c>
      <c r="AI1610" s="36" t="str">
        <f>IF(Mining_Import!H1610="","",Mining_Import!H1610)</f>
        <v/>
      </c>
      <c r="AJ1610" s="36" t="str">
        <f>IF(Mining_Import!I1610="","",Mining_Import!I1610)</f>
        <v/>
      </c>
      <c r="BY1610" s="120" t="str">
        <f t="shared" si="506"/>
        <v/>
      </c>
      <c r="BZ1610" s="184" t="str">
        <f t="shared" si="519"/>
        <v/>
      </c>
      <c r="CA1610" s="37" t="str">
        <f>IFERROR(VLOOKUP($BY1610,Account_Value!$C$2:$F$2500,4,0),"")</f>
        <v/>
      </c>
      <c r="CB1610" s="43" t="str">
        <f t="shared" si="507"/>
        <v/>
      </c>
      <c r="CC1610" s="122" t="str">
        <f>IF($BZ1610="","",SUM($BZ$2:$BZ1610))</f>
        <v/>
      </c>
      <c r="CD1610" s="43" t="str">
        <f>IF($BZ1610="","",$BU$19*(SUM($BZ$2:$BZ1610)))</f>
        <v/>
      </c>
    </row>
    <row r="1611" spans="1:82">
      <c r="A1611" s="4" t="str">
        <f t="shared" si="508"/>
        <v/>
      </c>
      <c r="B1611" s="21" t="str">
        <f>IF(Investments_Import!A1611="","",Investments_Import!A1611)</f>
        <v/>
      </c>
      <c r="C1611" s="22" t="str">
        <f t="shared" si="501"/>
        <v/>
      </c>
      <c r="D1611" s="51" t="str">
        <f t="shared" si="509"/>
        <v/>
      </c>
      <c r="E1611" s="3" t="str">
        <f>IF(Investments_Import!B1611="","",Investments_Import!B1611)</f>
        <v/>
      </c>
      <c r="F1611" s="54" t="str">
        <f t="shared" si="510"/>
        <v xml:space="preserve"> </v>
      </c>
      <c r="G1611" s="54" t="str">
        <f>IF($B1611="","",COUNTIF($F$2:$F1611,$F1611))</f>
        <v/>
      </c>
      <c r="H1611" s="53" t="str">
        <f t="shared" si="511"/>
        <v xml:space="preserve">  </v>
      </c>
      <c r="I1611" s="3" t="str">
        <f>IF(Investments_Import!C1611="","",Investments_Import!C1611)</f>
        <v/>
      </c>
      <c r="J1611" s="108" t="str">
        <f>IF(Investments_Import!D1611="","",Investments_Import!D1611)</f>
        <v/>
      </c>
      <c r="K1611" s="108" t="str">
        <f t="shared" si="512"/>
        <v/>
      </c>
      <c r="L1611" s="47" t="str">
        <f>IF(Investments_Import!E1611="","",Investments_Import!E1611)</f>
        <v/>
      </c>
      <c r="M1611" s="47" t="str">
        <f t="shared" si="502"/>
        <v/>
      </c>
      <c r="N1611" s="31" t="str">
        <f>IF(Investments_Import!F1611="","",Investments_Import!F1611)</f>
        <v/>
      </c>
      <c r="O1611" s="31" t="str">
        <f t="shared" si="503"/>
        <v/>
      </c>
      <c r="P1611" s="3" t="str">
        <f>IF(Investments_Import!G1611="","",Investments_Import!G1611)</f>
        <v/>
      </c>
      <c r="Q1611" s="3" t="str">
        <f>IF(Investments_Import!H1611="","",Investments_Import!H1611)</f>
        <v/>
      </c>
      <c r="R1611" s="37" t="str">
        <f t="shared" si="504"/>
        <v/>
      </c>
      <c r="S1611" s="37" t="str">
        <f t="shared" si="505"/>
        <v/>
      </c>
      <c r="U1611" s="36" t="str">
        <f>IF(Mining_Import!A1611="","",Mining_Import!A1611)</f>
        <v/>
      </c>
      <c r="V1611" s="22" t="str">
        <f t="shared" si="513"/>
        <v/>
      </c>
      <c r="W1611" s="127" t="str">
        <f t="shared" si="514"/>
        <v/>
      </c>
      <c r="X1611" s="127" t="str">
        <f t="shared" si="515"/>
        <v/>
      </c>
      <c r="Y1611" s="127" t="str">
        <f t="shared" si="516"/>
        <v/>
      </c>
      <c r="Z1611" s="36" t="str">
        <f>IF(Mining_Import!B1611="","",Mining_Import!B1611)</f>
        <v/>
      </c>
      <c r="AA1611" s="184" t="str">
        <f>IF(Mining_Import!$C1611="","",Mining_Import!$C1611)</f>
        <v/>
      </c>
      <c r="AB1611" s="122" t="str">
        <f t="shared" si="517"/>
        <v/>
      </c>
      <c r="AC1611" s="122" t="str">
        <f>IF($Y1611&gt;Dashboard!$Q$19,$AB1611,"")</f>
        <v/>
      </c>
      <c r="AD1611" s="43" t="str">
        <f t="shared" si="518"/>
        <v/>
      </c>
      <c r="AE1611" s="36" t="str">
        <f>IF(Mining_Import!D1611="","",Mining_Import!D1611)</f>
        <v/>
      </c>
      <c r="AF1611" s="36" t="str">
        <f>IF(Mining_Import!E1611="","",Mining_Import!E1611)</f>
        <v/>
      </c>
      <c r="AG1611" s="36" t="str">
        <f>IF(Mining_Import!F1611="","",Mining_Import!F1611)</f>
        <v/>
      </c>
      <c r="AH1611" s="36" t="str">
        <f>IF(Mining_Import!G1611="","",Mining_Import!G1611)</f>
        <v/>
      </c>
      <c r="AI1611" s="36" t="str">
        <f>IF(Mining_Import!H1611="","",Mining_Import!H1611)</f>
        <v/>
      </c>
      <c r="AJ1611" s="36" t="str">
        <f>IF(Mining_Import!I1611="","",Mining_Import!I1611)</f>
        <v/>
      </c>
      <c r="BY1611" s="120" t="str">
        <f t="shared" si="506"/>
        <v/>
      </c>
      <c r="BZ1611" s="184" t="str">
        <f t="shared" si="519"/>
        <v/>
      </c>
      <c r="CA1611" s="37" t="str">
        <f>IFERROR(VLOOKUP($BY1611,Account_Value!$C$2:$F$2500,4,0),"")</f>
        <v/>
      </c>
      <c r="CB1611" s="43" t="str">
        <f t="shared" si="507"/>
        <v/>
      </c>
      <c r="CC1611" s="122" t="str">
        <f>IF($BZ1611="","",SUM($BZ$2:$BZ1611))</f>
        <v/>
      </c>
      <c r="CD1611" s="43" t="str">
        <f>IF($BZ1611="","",$BU$19*(SUM($BZ$2:$BZ1611)))</f>
        <v/>
      </c>
    </row>
    <row r="1612" spans="1:82">
      <c r="A1612" s="4" t="str">
        <f t="shared" si="508"/>
        <v/>
      </c>
      <c r="B1612" s="21" t="str">
        <f>IF(Investments_Import!A1612="","",Investments_Import!A1612)</f>
        <v/>
      </c>
      <c r="C1612" s="22" t="str">
        <f t="shared" si="501"/>
        <v/>
      </c>
      <c r="D1612" s="51" t="str">
        <f t="shared" si="509"/>
        <v/>
      </c>
      <c r="E1612" s="3" t="str">
        <f>IF(Investments_Import!B1612="","",Investments_Import!B1612)</f>
        <v/>
      </c>
      <c r="F1612" s="54" t="str">
        <f t="shared" si="510"/>
        <v xml:space="preserve"> </v>
      </c>
      <c r="G1612" s="54" t="str">
        <f>IF($B1612="","",COUNTIF($F$2:$F1612,$F1612))</f>
        <v/>
      </c>
      <c r="H1612" s="53" t="str">
        <f t="shared" si="511"/>
        <v xml:space="preserve">  </v>
      </c>
      <c r="I1612" s="3" t="str">
        <f>IF(Investments_Import!C1612="","",Investments_Import!C1612)</f>
        <v/>
      </c>
      <c r="J1612" s="108" t="str">
        <f>IF(Investments_Import!D1612="","",Investments_Import!D1612)</f>
        <v/>
      </c>
      <c r="K1612" s="108" t="str">
        <f t="shared" si="512"/>
        <v/>
      </c>
      <c r="L1612" s="47" t="str">
        <f>IF(Investments_Import!E1612="","",Investments_Import!E1612)</f>
        <v/>
      </c>
      <c r="M1612" s="47" t="str">
        <f t="shared" si="502"/>
        <v/>
      </c>
      <c r="N1612" s="31" t="str">
        <f>IF(Investments_Import!F1612="","",Investments_Import!F1612)</f>
        <v/>
      </c>
      <c r="O1612" s="31" t="str">
        <f t="shared" si="503"/>
        <v/>
      </c>
      <c r="P1612" s="3" t="str">
        <f>IF(Investments_Import!G1612="","",Investments_Import!G1612)</f>
        <v/>
      </c>
      <c r="Q1612" s="3" t="str">
        <f>IF(Investments_Import!H1612="","",Investments_Import!H1612)</f>
        <v/>
      </c>
      <c r="R1612" s="37" t="str">
        <f t="shared" si="504"/>
        <v/>
      </c>
      <c r="S1612" s="37" t="str">
        <f t="shared" si="505"/>
        <v/>
      </c>
      <c r="U1612" s="36" t="str">
        <f>IF(Mining_Import!A1612="","",Mining_Import!A1612)</f>
        <v/>
      </c>
      <c r="V1612" s="22" t="str">
        <f t="shared" si="513"/>
        <v/>
      </c>
      <c r="W1612" s="127" t="str">
        <f t="shared" si="514"/>
        <v/>
      </c>
      <c r="X1612" s="127" t="str">
        <f t="shared" si="515"/>
        <v/>
      </c>
      <c r="Y1612" s="127" t="str">
        <f t="shared" si="516"/>
        <v/>
      </c>
      <c r="Z1612" s="36" t="str">
        <f>IF(Mining_Import!B1612="","",Mining_Import!B1612)</f>
        <v/>
      </c>
      <c r="AA1612" s="184" t="str">
        <f>IF(Mining_Import!$C1612="","",Mining_Import!$C1612)</f>
        <v/>
      </c>
      <c r="AB1612" s="122" t="str">
        <f t="shared" si="517"/>
        <v/>
      </c>
      <c r="AC1612" s="122" t="str">
        <f>IF($Y1612&gt;Dashboard!$Q$19,$AB1612,"")</f>
        <v/>
      </c>
      <c r="AD1612" s="43" t="str">
        <f t="shared" si="518"/>
        <v/>
      </c>
      <c r="AE1612" s="36" t="str">
        <f>IF(Mining_Import!D1612="","",Mining_Import!D1612)</f>
        <v/>
      </c>
      <c r="AF1612" s="36" t="str">
        <f>IF(Mining_Import!E1612="","",Mining_Import!E1612)</f>
        <v/>
      </c>
      <c r="AG1612" s="36" t="str">
        <f>IF(Mining_Import!F1612="","",Mining_Import!F1612)</f>
        <v/>
      </c>
      <c r="AH1612" s="36" t="str">
        <f>IF(Mining_Import!G1612="","",Mining_Import!G1612)</f>
        <v/>
      </c>
      <c r="AI1612" s="36" t="str">
        <f>IF(Mining_Import!H1612="","",Mining_Import!H1612)</f>
        <v/>
      </c>
      <c r="AJ1612" s="36" t="str">
        <f>IF(Mining_Import!I1612="","",Mining_Import!I1612)</f>
        <v/>
      </c>
      <c r="BY1612" s="120" t="str">
        <f t="shared" si="506"/>
        <v/>
      </c>
      <c r="BZ1612" s="184" t="str">
        <f t="shared" si="519"/>
        <v/>
      </c>
      <c r="CA1612" s="37" t="str">
        <f>IFERROR(VLOOKUP($BY1612,Account_Value!$C$2:$F$2500,4,0),"")</f>
        <v/>
      </c>
      <c r="CB1612" s="43" t="str">
        <f t="shared" si="507"/>
        <v/>
      </c>
      <c r="CC1612" s="122" t="str">
        <f>IF($BZ1612="","",SUM($BZ$2:$BZ1612))</f>
        <v/>
      </c>
      <c r="CD1612" s="43" t="str">
        <f>IF($BZ1612="","",$BU$19*(SUM($BZ$2:$BZ1612)))</f>
        <v/>
      </c>
    </row>
    <row r="1613" spans="1:82">
      <c r="A1613" s="4" t="str">
        <f t="shared" si="508"/>
        <v/>
      </c>
      <c r="B1613" s="21" t="str">
        <f>IF(Investments_Import!A1613="","",Investments_Import!A1613)</f>
        <v/>
      </c>
      <c r="C1613" s="22" t="str">
        <f t="shared" si="501"/>
        <v/>
      </c>
      <c r="D1613" s="51" t="str">
        <f t="shared" si="509"/>
        <v/>
      </c>
      <c r="E1613" s="3" t="str">
        <f>IF(Investments_Import!B1613="","",Investments_Import!B1613)</f>
        <v/>
      </c>
      <c r="F1613" s="54" t="str">
        <f t="shared" si="510"/>
        <v xml:space="preserve"> </v>
      </c>
      <c r="G1613" s="54" t="str">
        <f>IF($B1613="","",COUNTIF($F$2:$F1613,$F1613))</f>
        <v/>
      </c>
      <c r="H1613" s="53" t="str">
        <f t="shared" si="511"/>
        <v xml:space="preserve">  </v>
      </c>
      <c r="I1613" s="3" t="str">
        <f>IF(Investments_Import!C1613="","",Investments_Import!C1613)</f>
        <v/>
      </c>
      <c r="J1613" s="108" t="str">
        <f>IF(Investments_Import!D1613="","",Investments_Import!D1613)</f>
        <v/>
      </c>
      <c r="K1613" s="108" t="str">
        <f t="shared" si="512"/>
        <v/>
      </c>
      <c r="L1613" s="47" t="str">
        <f>IF(Investments_Import!E1613="","",Investments_Import!E1613)</f>
        <v/>
      </c>
      <c r="M1613" s="47" t="str">
        <f t="shared" si="502"/>
        <v/>
      </c>
      <c r="N1613" s="31" t="str">
        <f>IF(Investments_Import!F1613="","",Investments_Import!F1613)</f>
        <v/>
      </c>
      <c r="O1613" s="31" t="str">
        <f t="shared" si="503"/>
        <v/>
      </c>
      <c r="P1613" s="3" t="str">
        <f>IF(Investments_Import!G1613="","",Investments_Import!G1613)</f>
        <v/>
      </c>
      <c r="Q1613" s="3" t="str">
        <f>IF(Investments_Import!H1613="","",Investments_Import!H1613)</f>
        <v/>
      </c>
      <c r="R1613" s="37" t="str">
        <f t="shared" si="504"/>
        <v/>
      </c>
      <c r="S1613" s="37" t="str">
        <f t="shared" si="505"/>
        <v/>
      </c>
      <c r="U1613" s="36" t="str">
        <f>IF(Mining_Import!A1613="","",Mining_Import!A1613)</f>
        <v/>
      </c>
      <c r="V1613" s="22" t="str">
        <f t="shared" si="513"/>
        <v/>
      </c>
      <c r="W1613" s="127" t="str">
        <f t="shared" si="514"/>
        <v/>
      </c>
      <c r="X1613" s="127" t="str">
        <f t="shared" si="515"/>
        <v/>
      </c>
      <c r="Y1613" s="127" t="str">
        <f t="shared" si="516"/>
        <v/>
      </c>
      <c r="Z1613" s="36" t="str">
        <f>IF(Mining_Import!B1613="","",Mining_Import!B1613)</f>
        <v/>
      </c>
      <c r="AA1613" s="184" t="str">
        <f>IF(Mining_Import!$C1613="","",Mining_Import!$C1613)</f>
        <v/>
      </c>
      <c r="AB1613" s="122" t="str">
        <f t="shared" si="517"/>
        <v/>
      </c>
      <c r="AC1613" s="122" t="str">
        <f>IF($Y1613&gt;Dashboard!$Q$19,$AB1613,"")</f>
        <v/>
      </c>
      <c r="AD1613" s="43" t="str">
        <f t="shared" si="518"/>
        <v/>
      </c>
      <c r="AE1613" s="36" t="str">
        <f>IF(Mining_Import!D1613="","",Mining_Import!D1613)</f>
        <v/>
      </c>
      <c r="AF1613" s="36" t="str">
        <f>IF(Mining_Import!E1613="","",Mining_Import!E1613)</f>
        <v/>
      </c>
      <c r="AG1613" s="36" t="str">
        <f>IF(Mining_Import!F1613="","",Mining_Import!F1613)</f>
        <v/>
      </c>
      <c r="AH1613" s="36" t="str">
        <f>IF(Mining_Import!G1613="","",Mining_Import!G1613)</f>
        <v/>
      </c>
      <c r="AI1613" s="36" t="str">
        <f>IF(Mining_Import!H1613="","",Mining_Import!H1613)</f>
        <v/>
      </c>
      <c r="AJ1613" s="36" t="str">
        <f>IF(Mining_Import!I1613="","",Mining_Import!I1613)</f>
        <v/>
      </c>
      <c r="BY1613" s="120" t="str">
        <f t="shared" si="506"/>
        <v/>
      </c>
      <c r="BZ1613" s="184" t="str">
        <f t="shared" si="519"/>
        <v/>
      </c>
      <c r="CA1613" s="37" t="str">
        <f>IFERROR(VLOOKUP($BY1613,Account_Value!$C$2:$F$2500,4,0),"")</f>
        <v/>
      </c>
      <c r="CB1613" s="43" t="str">
        <f t="shared" si="507"/>
        <v/>
      </c>
      <c r="CC1613" s="122" t="str">
        <f>IF($BZ1613="","",SUM($BZ$2:$BZ1613))</f>
        <v/>
      </c>
      <c r="CD1613" s="43" t="str">
        <f>IF($BZ1613="","",$BU$19*(SUM($BZ$2:$BZ1613)))</f>
        <v/>
      </c>
    </row>
    <row r="1614" spans="1:82">
      <c r="A1614" s="4" t="str">
        <f t="shared" si="508"/>
        <v/>
      </c>
      <c r="B1614" s="21" t="str">
        <f>IF(Investments_Import!A1614="","",Investments_Import!A1614)</f>
        <v/>
      </c>
      <c r="C1614" s="22" t="str">
        <f t="shared" si="501"/>
        <v/>
      </c>
      <c r="D1614" s="51" t="str">
        <f t="shared" si="509"/>
        <v/>
      </c>
      <c r="E1614" s="3" t="str">
        <f>IF(Investments_Import!B1614="","",Investments_Import!B1614)</f>
        <v/>
      </c>
      <c r="F1614" s="54" t="str">
        <f t="shared" si="510"/>
        <v xml:space="preserve"> </v>
      </c>
      <c r="G1614" s="54" t="str">
        <f>IF($B1614="","",COUNTIF($F$2:$F1614,$F1614))</f>
        <v/>
      </c>
      <c r="H1614" s="53" t="str">
        <f t="shared" si="511"/>
        <v xml:space="preserve">  </v>
      </c>
      <c r="I1614" s="3" t="str">
        <f>IF(Investments_Import!C1614="","",Investments_Import!C1614)</f>
        <v/>
      </c>
      <c r="J1614" s="108" t="str">
        <f>IF(Investments_Import!D1614="","",Investments_Import!D1614)</f>
        <v/>
      </c>
      <c r="K1614" s="108" t="str">
        <f t="shared" si="512"/>
        <v/>
      </c>
      <c r="L1614" s="47" t="str">
        <f>IF(Investments_Import!E1614="","",Investments_Import!E1614)</f>
        <v/>
      </c>
      <c r="M1614" s="47" t="str">
        <f t="shared" si="502"/>
        <v/>
      </c>
      <c r="N1614" s="31" t="str">
        <f>IF(Investments_Import!F1614="","",Investments_Import!F1614)</f>
        <v/>
      </c>
      <c r="O1614" s="31" t="str">
        <f t="shared" si="503"/>
        <v/>
      </c>
      <c r="P1614" s="3" t="str">
        <f>IF(Investments_Import!G1614="","",Investments_Import!G1614)</f>
        <v/>
      </c>
      <c r="Q1614" s="3" t="str">
        <f>IF(Investments_Import!H1614="","",Investments_Import!H1614)</f>
        <v/>
      </c>
      <c r="R1614" s="37" t="str">
        <f t="shared" si="504"/>
        <v/>
      </c>
      <c r="S1614" s="37" t="str">
        <f t="shared" si="505"/>
        <v/>
      </c>
      <c r="U1614" s="36" t="str">
        <f>IF(Mining_Import!A1614="","",Mining_Import!A1614)</f>
        <v/>
      </c>
      <c r="V1614" s="22" t="str">
        <f t="shared" si="513"/>
        <v/>
      </c>
      <c r="W1614" s="127" t="str">
        <f t="shared" si="514"/>
        <v/>
      </c>
      <c r="X1614" s="127" t="str">
        <f t="shared" si="515"/>
        <v/>
      </c>
      <c r="Y1614" s="127" t="str">
        <f t="shared" si="516"/>
        <v/>
      </c>
      <c r="Z1614" s="36" t="str">
        <f>IF(Mining_Import!B1614="","",Mining_Import!B1614)</f>
        <v/>
      </c>
      <c r="AA1614" s="184" t="str">
        <f>IF(Mining_Import!$C1614="","",Mining_Import!$C1614)</f>
        <v/>
      </c>
      <c r="AB1614" s="122" t="str">
        <f t="shared" si="517"/>
        <v/>
      </c>
      <c r="AC1614" s="122" t="str">
        <f>IF($Y1614&gt;Dashboard!$Q$19,$AB1614,"")</f>
        <v/>
      </c>
      <c r="AD1614" s="43" t="str">
        <f t="shared" si="518"/>
        <v/>
      </c>
      <c r="AE1614" s="36" t="str">
        <f>IF(Mining_Import!D1614="","",Mining_Import!D1614)</f>
        <v/>
      </c>
      <c r="AF1614" s="36" t="str">
        <f>IF(Mining_Import!E1614="","",Mining_Import!E1614)</f>
        <v/>
      </c>
      <c r="AG1614" s="36" t="str">
        <f>IF(Mining_Import!F1614="","",Mining_Import!F1614)</f>
        <v/>
      </c>
      <c r="AH1614" s="36" t="str">
        <f>IF(Mining_Import!G1614="","",Mining_Import!G1614)</f>
        <v/>
      </c>
      <c r="AI1614" s="36" t="str">
        <f>IF(Mining_Import!H1614="","",Mining_Import!H1614)</f>
        <v/>
      </c>
      <c r="AJ1614" s="36" t="str">
        <f>IF(Mining_Import!I1614="","",Mining_Import!I1614)</f>
        <v/>
      </c>
      <c r="BY1614" s="120" t="str">
        <f t="shared" si="506"/>
        <v/>
      </c>
      <c r="BZ1614" s="184" t="str">
        <f t="shared" si="519"/>
        <v/>
      </c>
      <c r="CA1614" s="37" t="str">
        <f>IFERROR(VLOOKUP($BY1614,Account_Value!$C$2:$F$2500,4,0),"")</f>
        <v/>
      </c>
      <c r="CB1614" s="43" t="str">
        <f t="shared" si="507"/>
        <v/>
      </c>
      <c r="CC1614" s="122" t="str">
        <f>IF($BZ1614="","",SUM($BZ$2:$BZ1614))</f>
        <v/>
      </c>
      <c r="CD1614" s="43" t="str">
        <f>IF($BZ1614="","",$BU$19*(SUM($BZ$2:$BZ1614)))</f>
        <v/>
      </c>
    </row>
    <row r="1615" spans="1:82">
      <c r="A1615" s="4" t="str">
        <f t="shared" si="508"/>
        <v/>
      </c>
      <c r="B1615" s="21" t="str">
        <f>IF(Investments_Import!A1615="","",Investments_Import!A1615)</f>
        <v/>
      </c>
      <c r="C1615" s="22" t="str">
        <f t="shared" si="501"/>
        <v/>
      </c>
      <c r="D1615" s="51" t="str">
        <f t="shared" si="509"/>
        <v/>
      </c>
      <c r="E1615" s="3" t="str">
        <f>IF(Investments_Import!B1615="","",Investments_Import!B1615)</f>
        <v/>
      </c>
      <c r="F1615" s="54" t="str">
        <f t="shared" si="510"/>
        <v xml:space="preserve"> </v>
      </c>
      <c r="G1615" s="54" t="str">
        <f>IF($B1615="","",COUNTIF($F$2:$F1615,$F1615))</f>
        <v/>
      </c>
      <c r="H1615" s="53" t="str">
        <f t="shared" si="511"/>
        <v xml:space="preserve">  </v>
      </c>
      <c r="I1615" s="3" t="str">
        <f>IF(Investments_Import!C1615="","",Investments_Import!C1615)</f>
        <v/>
      </c>
      <c r="J1615" s="108" t="str">
        <f>IF(Investments_Import!D1615="","",Investments_Import!D1615)</f>
        <v/>
      </c>
      <c r="K1615" s="108" t="str">
        <f t="shared" si="512"/>
        <v/>
      </c>
      <c r="L1615" s="47" t="str">
        <f>IF(Investments_Import!E1615="","",Investments_Import!E1615)</f>
        <v/>
      </c>
      <c r="M1615" s="47" t="str">
        <f t="shared" si="502"/>
        <v/>
      </c>
      <c r="N1615" s="31" t="str">
        <f>IF(Investments_Import!F1615="","",Investments_Import!F1615)</f>
        <v/>
      </c>
      <c r="O1615" s="31" t="str">
        <f t="shared" si="503"/>
        <v/>
      </c>
      <c r="P1615" s="3" t="str">
        <f>IF(Investments_Import!G1615="","",Investments_Import!G1615)</f>
        <v/>
      </c>
      <c r="Q1615" s="3" t="str">
        <f>IF(Investments_Import!H1615="","",Investments_Import!H1615)</f>
        <v/>
      </c>
      <c r="R1615" s="37" t="str">
        <f t="shared" si="504"/>
        <v/>
      </c>
      <c r="S1615" s="37" t="str">
        <f t="shared" si="505"/>
        <v/>
      </c>
      <c r="U1615" s="36" t="str">
        <f>IF(Mining_Import!A1615="","",Mining_Import!A1615)</f>
        <v/>
      </c>
      <c r="V1615" s="22" t="str">
        <f t="shared" si="513"/>
        <v/>
      </c>
      <c r="W1615" s="127" t="str">
        <f t="shared" si="514"/>
        <v/>
      </c>
      <c r="X1615" s="127" t="str">
        <f t="shared" si="515"/>
        <v/>
      </c>
      <c r="Y1615" s="127" t="str">
        <f t="shared" si="516"/>
        <v/>
      </c>
      <c r="Z1615" s="36" t="str">
        <f>IF(Mining_Import!B1615="","",Mining_Import!B1615)</f>
        <v/>
      </c>
      <c r="AA1615" s="184" t="str">
        <f>IF(Mining_Import!$C1615="","",Mining_Import!$C1615)</f>
        <v/>
      </c>
      <c r="AB1615" s="122" t="str">
        <f t="shared" si="517"/>
        <v/>
      </c>
      <c r="AC1615" s="122" t="str">
        <f>IF($Y1615&gt;Dashboard!$Q$19,$AB1615,"")</f>
        <v/>
      </c>
      <c r="AD1615" s="43" t="str">
        <f t="shared" si="518"/>
        <v/>
      </c>
      <c r="AE1615" s="36" t="str">
        <f>IF(Mining_Import!D1615="","",Mining_Import!D1615)</f>
        <v/>
      </c>
      <c r="AF1615" s="36" t="str">
        <f>IF(Mining_Import!E1615="","",Mining_Import!E1615)</f>
        <v/>
      </c>
      <c r="AG1615" s="36" t="str">
        <f>IF(Mining_Import!F1615="","",Mining_Import!F1615)</f>
        <v/>
      </c>
      <c r="AH1615" s="36" t="str">
        <f>IF(Mining_Import!G1615="","",Mining_Import!G1615)</f>
        <v/>
      </c>
      <c r="AI1615" s="36" t="str">
        <f>IF(Mining_Import!H1615="","",Mining_Import!H1615)</f>
        <v/>
      </c>
      <c r="AJ1615" s="36" t="str">
        <f>IF(Mining_Import!I1615="","",Mining_Import!I1615)</f>
        <v/>
      </c>
      <c r="BY1615" s="120" t="str">
        <f t="shared" si="506"/>
        <v/>
      </c>
      <c r="BZ1615" s="184" t="str">
        <f t="shared" si="519"/>
        <v/>
      </c>
      <c r="CA1615" s="37" t="str">
        <f>IFERROR(VLOOKUP($BY1615,Account_Value!$C$2:$F$2500,4,0),"")</f>
        <v/>
      </c>
      <c r="CB1615" s="43" t="str">
        <f t="shared" si="507"/>
        <v/>
      </c>
      <c r="CC1615" s="122" t="str">
        <f>IF($BZ1615="","",SUM($BZ$2:$BZ1615))</f>
        <v/>
      </c>
      <c r="CD1615" s="43" t="str">
        <f>IF($BZ1615="","",$BU$19*(SUM($BZ$2:$BZ1615)))</f>
        <v/>
      </c>
    </row>
    <row r="1616" spans="1:82">
      <c r="A1616" s="4" t="str">
        <f t="shared" si="508"/>
        <v/>
      </c>
      <c r="B1616" s="21" t="str">
        <f>IF(Investments_Import!A1616="","",Investments_Import!A1616)</f>
        <v/>
      </c>
      <c r="C1616" s="22" t="str">
        <f t="shared" si="501"/>
        <v/>
      </c>
      <c r="D1616" s="51" t="str">
        <f t="shared" si="509"/>
        <v/>
      </c>
      <c r="E1616" s="3" t="str">
        <f>IF(Investments_Import!B1616="","",Investments_Import!B1616)</f>
        <v/>
      </c>
      <c r="F1616" s="54" t="str">
        <f t="shared" si="510"/>
        <v xml:space="preserve"> </v>
      </c>
      <c r="G1616" s="54" t="str">
        <f>IF($B1616="","",COUNTIF($F$2:$F1616,$F1616))</f>
        <v/>
      </c>
      <c r="H1616" s="53" t="str">
        <f t="shared" si="511"/>
        <v xml:space="preserve">  </v>
      </c>
      <c r="I1616" s="3" t="str">
        <f>IF(Investments_Import!C1616="","",Investments_Import!C1616)</f>
        <v/>
      </c>
      <c r="J1616" s="108" t="str">
        <f>IF(Investments_Import!D1616="","",Investments_Import!D1616)</f>
        <v/>
      </c>
      <c r="K1616" s="108" t="str">
        <f t="shared" si="512"/>
        <v/>
      </c>
      <c r="L1616" s="47" t="str">
        <f>IF(Investments_Import!E1616="","",Investments_Import!E1616)</f>
        <v/>
      </c>
      <c r="M1616" s="47" t="str">
        <f t="shared" si="502"/>
        <v/>
      </c>
      <c r="N1616" s="31" t="str">
        <f>IF(Investments_Import!F1616="","",Investments_Import!F1616)</f>
        <v/>
      </c>
      <c r="O1616" s="31" t="str">
        <f t="shared" si="503"/>
        <v/>
      </c>
      <c r="P1616" s="3" t="str">
        <f>IF(Investments_Import!G1616="","",Investments_Import!G1616)</f>
        <v/>
      </c>
      <c r="Q1616" s="3" t="str">
        <f>IF(Investments_Import!H1616="","",Investments_Import!H1616)</f>
        <v/>
      </c>
      <c r="R1616" s="37" t="str">
        <f t="shared" si="504"/>
        <v/>
      </c>
      <c r="S1616" s="37" t="str">
        <f t="shared" si="505"/>
        <v/>
      </c>
      <c r="U1616" s="36" t="str">
        <f>IF(Mining_Import!A1616="","",Mining_Import!A1616)</f>
        <v/>
      </c>
      <c r="V1616" s="22" t="str">
        <f t="shared" si="513"/>
        <v/>
      </c>
      <c r="W1616" s="127" t="str">
        <f t="shared" si="514"/>
        <v/>
      </c>
      <c r="X1616" s="127" t="str">
        <f t="shared" si="515"/>
        <v/>
      </c>
      <c r="Y1616" s="127" t="str">
        <f t="shared" si="516"/>
        <v/>
      </c>
      <c r="Z1616" s="36" t="str">
        <f>IF(Mining_Import!B1616="","",Mining_Import!B1616)</f>
        <v/>
      </c>
      <c r="AA1616" s="184" t="str">
        <f>IF(Mining_Import!$C1616="","",Mining_Import!$C1616)</f>
        <v/>
      </c>
      <c r="AB1616" s="122" t="str">
        <f t="shared" si="517"/>
        <v/>
      </c>
      <c r="AC1616" s="122" t="str">
        <f>IF($Y1616&gt;Dashboard!$Q$19,$AB1616,"")</f>
        <v/>
      </c>
      <c r="AD1616" s="43" t="str">
        <f t="shared" si="518"/>
        <v/>
      </c>
      <c r="AE1616" s="36" t="str">
        <f>IF(Mining_Import!D1616="","",Mining_Import!D1616)</f>
        <v/>
      </c>
      <c r="AF1616" s="36" t="str">
        <f>IF(Mining_Import!E1616="","",Mining_Import!E1616)</f>
        <v/>
      </c>
      <c r="AG1616" s="36" t="str">
        <f>IF(Mining_Import!F1616="","",Mining_Import!F1616)</f>
        <v/>
      </c>
      <c r="AH1616" s="36" t="str">
        <f>IF(Mining_Import!G1616="","",Mining_Import!G1616)</f>
        <v/>
      </c>
      <c r="AI1616" s="36" t="str">
        <f>IF(Mining_Import!H1616="","",Mining_Import!H1616)</f>
        <v/>
      </c>
      <c r="AJ1616" s="36" t="str">
        <f>IF(Mining_Import!I1616="","",Mining_Import!I1616)</f>
        <v/>
      </c>
      <c r="BY1616" s="120" t="str">
        <f t="shared" si="506"/>
        <v/>
      </c>
      <c r="BZ1616" s="184" t="str">
        <f t="shared" si="519"/>
        <v/>
      </c>
      <c r="CA1616" s="37" t="str">
        <f>IFERROR(VLOOKUP($BY1616,Account_Value!$C$2:$F$2500,4,0),"")</f>
        <v/>
      </c>
      <c r="CB1616" s="43" t="str">
        <f t="shared" si="507"/>
        <v/>
      </c>
      <c r="CC1616" s="122" t="str">
        <f>IF($BZ1616="","",SUM($BZ$2:$BZ1616))</f>
        <v/>
      </c>
      <c r="CD1616" s="43" t="str">
        <f>IF($BZ1616="","",$BU$19*(SUM($BZ$2:$BZ1616)))</f>
        <v/>
      </c>
    </row>
    <row r="1617" spans="1:82">
      <c r="A1617" s="4" t="str">
        <f t="shared" si="508"/>
        <v/>
      </c>
      <c r="B1617" s="21" t="str">
        <f>IF(Investments_Import!A1617="","",Investments_Import!A1617)</f>
        <v/>
      </c>
      <c r="C1617" s="22" t="str">
        <f t="shared" si="501"/>
        <v/>
      </c>
      <c r="D1617" s="51" t="str">
        <f t="shared" si="509"/>
        <v/>
      </c>
      <c r="E1617" s="3" t="str">
        <f>IF(Investments_Import!B1617="","",Investments_Import!B1617)</f>
        <v/>
      </c>
      <c r="F1617" s="54" t="str">
        <f t="shared" si="510"/>
        <v xml:space="preserve"> </v>
      </c>
      <c r="G1617" s="54" t="str">
        <f>IF($B1617="","",COUNTIF($F$2:$F1617,$F1617))</f>
        <v/>
      </c>
      <c r="H1617" s="53" t="str">
        <f t="shared" si="511"/>
        <v xml:space="preserve">  </v>
      </c>
      <c r="I1617" s="3" t="str">
        <f>IF(Investments_Import!C1617="","",Investments_Import!C1617)</f>
        <v/>
      </c>
      <c r="J1617" s="108" t="str">
        <f>IF(Investments_Import!D1617="","",Investments_Import!D1617)</f>
        <v/>
      </c>
      <c r="K1617" s="108" t="str">
        <f t="shared" si="512"/>
        <v/>
      </c>
      <c r="L1617" s="47" t="str">
        <f>IF(Investments_Import!E1617="","",Investments_Import!E1617)</f>
        <v/>
      </c>
      <c r="M1617" s="47" t="str">
        <f t="shared" si="502"/>
        <v/>
      </c>
      <c r="N1617" s="31" t="str">
        <f>IF(Investments_Import!F1617="","",Investments_Import!F1617)</f>
        <v/>
      </c>
      <c r="O1617" s="31" t="str">
        <f t="shared" si="503"/>
        <v/>
      </c>
      <c r="P1617" s="3" t="str">
        <f>IF(Investments_Import!G1617="","",Investments_Import!G1617)</f>
        <v/>
      </c>
      <c r="Q1617" s="3" t="str">
        <f>IF(Investments_Import!H1617="","",Investments_Import!H1617)</f>
        <v/>
      </c>
      <c r="R1617" s="37" t="str">
        <f t="shared" si="504"/>
        <v/>
      </c>
      <c r="S1617" s="37" t="str">
        <f t="shared" si="505"/>
        <v/>
      </c>
      <c r="U1617" s="36" t="str">
        <f>IF(Mining_Import!A1617="","",Mining_Import!A1617)</f>
        <v/>
      </c>
      <c r="V1617" s="22" t="str">
        <f t="shared" si="513"/>
        <v/>
      </c>
      <c r="W1617" s="127" t="str">
        <f t="shared" si="514"/>
        <v/>
      </c>
      <c r="X1617" s="127" t="str">
        <f t="shared" si="515"/>
        <v/>
      </c>
      <c r="Y1617" s="127" t="str">
        <f t="shared" si="516"/>
        <v/>
      </c>
      <c r="Z1617" s="36" t="str">
        <f>IF(Mining_Import!B1617="","",Mining_Import!B1617)</f>
        <v/>
      </c>
      <c r="AA1617" s="184" t="str">
        <f>IF(Mining_Import!$C1617="","",Mining_Import!$C1617)</f>
        <v/>
      </c>
      <c r="AB1617" s="122" t="str">
        <f t="shared" si="517"/>
        <v/>
      </c>
      <c r="AC1617" s="122" t="str">
        <f>IF($Y1617&gt;Dashboard!$Q$19,$AB1617,"")</f>
        <v/>
      </c>
      <c r="AD1617" s="43" t="str">
        <f t="shared" si="518"/>
        <v/>
      </c>
      <c r="AE1617" s="36" t="str">
        <f>IF(Mining_Import!D1617="","",Mining_Import!D1617)</f>
        <v/>
      </c>
      <c r="AF1617" s="36" t="str">
        <f>IF(Mining_Import!E1617="","",Mining_Import!E1617)</f>
        <v/>
      </c>
      <c r="AG1617" s="36" t="str">
        <f>IF(Mining_Import!F1617="","",Mining_Import!F1617)</f>
        <v/>
      </c>
      <c r="AH1617" s="36" t="str">
        <f>IF(Mining_Import!G1617="","",Mining_Import!G1617)</f>
        <v/>
      </c>
      <c r="AI1617" s="36" t="str">
        <f>IF(Mining_Import!H1617="","",Mining_Import!H1617)</f>
        <v/>
      </c>
      <c r="AJ1617" s="36" t="str">
        <f>IF(Mining_Import!I1617="","",Mining_Import!I1617)</f>
        <v/>
      </c>
      <c r="BY1617" s="120" t="str">
        <f t="shared" si="506"/>
        <v/>
      </c>
      <c r="BZ1617" s="184" t="str">
        <f t="shared" si="519"/>
        <v/>
      </c>
      <c r="CA1617" s="37" t="str">
        <f>IFERROR(VLOOKUP($BY1617,Account_Value!$C$2:$F$2500,4,0),"")</f>
        <v/>
      </c>
      <c r="CB1617" s="43" t="str">
        <f t="shared" si="507"/>
        <v/>
      </c>
      <c r="CC1617" s="122" t="str">
        <f>IF($BZ1617="","",SUM($BZ$2:$BZ1617))</f>
        <v/>
      </c>
      <c r="CD1617" s="43" t="str">
        <f>IF($BZ1617="","",$BU$19*(SUM($BZ$2:$BZ1617)))</f>
        <v/>
      </c>
    </row>
    <row r="1618" spans="1:82">
      <c r="A1618" s="4" t="str">
        <f t="shared" si="508"/>
        <v/>
      </c>
      <c r="B1618" s="21" t="str">
        <f>IF(Investments_Import!A1618="","",Investments_Import!A1618)</f>
        <v/>
      </c>
      <c r="C1618" s="22" t="str">
        <f t="shared" si="501"/>
        <v/>
      </c>
      <c r="D1618" s="51" t="str">
        <f t="shared" si="509"/>
        <v/>
      </c>
      <c r="E1618" s="3" t="str">
        <f>IF(Investments_Import!B1618="","",Investments_Import!B1618)</f>
        <v/>
      </c>
      <c r="F1618" s="54" t="str">
        <f t="shared" si="510"/>
        <v xml:space="preserve"> </v>
      </c>
      <c r="G1618" s="54" t="str">
        <f>IF($B1618="","",COUNTIF($F$2:$F1618,$F1618))</f>
        <v/>
      </c>
      <c r="H1618" s="53" t="str">
        <f t="shared" si="511"/>
        <v xml:space="preserve">  </v>
      </c>
      <c r="I1618" s="3" t="str">
        <f>IF(Investments_Import!C1618="","",Investments_Import!C1618)</f>
        <v/>
      </c>
      <c r="J1618" s="108" t="str">
        <f>IF(Investments_Import!D1618="","",Investments_Import!D1618)</f>
        <v/>
      </c>
      <c r="K1618" s="108" t="str">
        <f t="shared" si="512"/>
        <v/>
      </c>
      <c r="L1618" s="47" t="str">
        <f>IF(Investments_Import!E1618="","",Investments_Import!E1618)</f>
        <v/>
      </c>
      <c r="M1618" s="47" t="str">
        <f t="shared" si="502"/>
        <v/>
      </c>
      <c r="N1618" s="31" t="str">
        <f>IF(Investments_Import!F1618="","",Investments_Import!F1618)</f>
        <v/>
      </c>
      <c r="O1618" s="31" t="str">
        <f t="shared" si="503"/>
        <v/>
      </c>
      <c r="P1618" s="3" t="str">
        <f>IF(Investments_Import!G1618="","",Investments_Import!G1618)</f>
        <v/>
      </c>
      <c r="Q1618" s="3" t="str">
        <f>IF(Investments_Import!H1618="","",Investments_Import!H1618)</f>
        <v/>
      </c>
      <c r="R1618" s="37" t="str">
        <f t="shared" si="504"/>
        <v/>
      </c>
      <c r="S1618" s="37" t="str">
        <f t="shared" si="505"/>
        <v/>
      </c>
      <c r="U1618" s="36" t="str">
        <f>IF(Mining_Import!A1618="","",Mining_Import!A1618)</f>
        <v/>
      </c>
      <c r="V1618" s="22" t="str">
        <f t="shared" si="513"/>
        <v/>
      </c>
      <c r="W1618" s="127" t="str">
        <f t="shared" si="514"/>
        <v/>
      </c>
      <c r="X1618" s="127" t="str">
        <f t="shared" si="515"/>
        <v/>
      </c>
      <c r="Y1618" s="127" t="str">
        <f t="shared" si="516"/>
        <v/>
      </c>
      <c r="Z1618" s="36" t="str">
        <f>IF(Mining_Import!B1618="","",Mining_Import!B1618)</f>
        <v/>
      </c>
      <c r="AA1618" s="184" t="str">
        <f>IF(Mining_Import!$C1618="","",Mining_Import!$C1618)</f>
        <v/>
      </c>
      <c r="AB1618" s="122" t="str">
        <f t="shared" si="517"/>
        <v/>
      </c>
      <c r="AC1618" s="122" t="str">
        <f>IF($Y1618&gt;Dashboard!$Q$19,$AB1618,"")</f>
        <v/>
      </c>
      <c r="AD1618" s="43" t="str">
        <f t="shared" si="518"/>
        <v/>
      </c>
      <c r="AE1618" s="36" t="str">
        <f>IF(Mining_Import!D1618="","",Mining_Import!D1618)</f>
        <v/>
      </c>
      <c r="AF1618" s="36" t="str">
        <f>IF(Mining_Import!E1618="","",Mining_Import!E1618)</f>
        <v/>
      </c>
      <c r="AG1618" s="36" t="str">
        <f>IF(Mining_Import!F1618="","",Mining_Import!F1618)</f>
        <v/>
      </c>
      <c r="AH1618" s="36" t="str">
        <f>IF(Mining_Import!G1618="","",Mining_Import!G1618)</f>
        <v/>
      </c>
      <c r="AI1618" s="36" t="str">
        <f>IF(Mining_Import!H1618="","",Mining_Import!H1618)</f>
        <v/>
      </c>
      <c r="AJ1618" s="36" t="str">
        <f>IF(Mining_Import!I1618="","",Mining_Import!I1618)</f>
        <v/>
      </c>
      <c r="BY1618" s="120" t="str">
        <f t="shared" si="506"/>
        <v/>
      </c>
      <c r="BZ1618" s="184" t="str">
        <f t="shared" si="519"/>
        <v/>
      </c>
      <c r="CA1618" s="37" t="str">
        <f>IFERROR(VLOOKUP($BY1618,Account_Value!$C$2:$F$2500,4,0),"")</f>
        <v/>
      </c>
      <c r="CB1618" s="43" t="str">
        <f t="shared" si="507"/>
        <v/>
      </c>
      <c r="CC1618" s="122" t="str">
        <f>IF($BZ1618="","",SUM($BZ$2:$BZ1618))</f>
        <v/>
      </c>
      <c r="CD1618" s="43" t="str">
        <f>IF($BZ1618="","",$BU$19*(SUM($BZ$2:$BZ1618)))</f>
        <v/>
      </c>
    </row>
    <row r="1619" spans="1:82">
      <c r="A1619" s="4" t="str">
        <f t="shared" si="508"/>
        <v/>
      </c>
      <c r="B1619" s="21" t="str">
        <f>IF(Investments_Import!A1619="","",Investments_Import!A1619)</f>
        <v/>
      </c>
      <c r="C1619" s="22" t="str">
        <f t="shared" si="501"/>
        <v/>
      </c>
      <c r="D1619" s="51" t="str">
        <f t="shared" si="509"/>
        <v/>
      </c>
      <c r="E1619" s="3" t="str">
        <f>IF(Investments_Import!B1619="","",Investments_Import!B1619)</f>
        <v/>
      </c>
      <c r="F1619" s="54" t="str">
        <f t="shared" si="510"/>
        <v xml:space="preserve"> </v>
      </c>
      <c r="G1619" s="54" t="str">
        <f>IF($B1619="","",COUNTIF($F$2:$F1619,$F1619))</f>
        <v/>
      </c>
      <c r="H1619" s="53" t="str">
        <f t="shared" si="511"/>
        <v xml:space="preserve">  </v>
      </c>
      <c r="I1619" s="3" t="str">
        <f>IF(Investments_Import!C1619="","",Investments_Import!C1619)</f>
        <v/>
      </c>
      <c r="J1619" s="108" t="str">
        <f>IF(Investments_Import!D1619="","",Investments_Import!D1619)</f>
        <v/>
      </c>
      <c r="K1619" s="108" t="str">
        <f t="shared" si="512"/>
        <v/>
      </c>
      <c r="L1619" s="47" t="str">
        <f>IF(Investments_Import!E1619="","",Investments_Import!E1619)</f>
        <v/>
      </c>
      <c r="M1619" s="47" t="str">
        <f t="shared" si="502"/>
        <v/>
      </c>
      <c r="N1619" s="31" t="str">
        <f>IF(Investments_Import!F1619="","",Investments_Import!F1619)</f>
        <v/>
      </c>
      <c r="O1619" s="31" t="str">
        <f t="shared" si="503"/>
        <v/>
      </c>
      <c r="P1619" s="3" t="str">
        <f>IF(Investments_Import!G1619="","",Investments_Import!G1619)</f>
        <v/>
      </c>
      <c r="Q1619" s="3" t="str">
        <f>IF(Investments_Import!H1619="","",Investments_Import!H1619)</f>
        <v/>
      </c>
      <c r="R1619" s="37" t="str">
        <f t="shared" si="504"/>
        <v/>
      </c>
      <c r="S1619" s="37" t="str">
        <f t="shared" si="505"/>
        <v/>
      </c>
      <c r="U1619" s="36" t="str">
        <f>IF(Mining_Import!A1619="","",Mining_Import!A1619)</f>
        <v/>
      </c>
      <c r="V1619" s="22" t="str">
        <f t="shared" si="513"/>
        <v/>
      </c>
      <c r="W1619" s="127" t="str">
        <f t="shared" si="514"/>
        <v/>
      </c>
      <c r="X1619" s="127" t="str">
        <f t="shared" si="515"/>
        <v/>
      </c>
      <c r="Y1619" s="127" t="str">
        <f t="shared" si="516"/>
        <v/>
      </c>
      <c r="Z1619" s="36" t="str">
        <f>IF(Mining_Import!B1619="","",Mining_Import!B1619)</f>
        <v/>
      </c>
      <c r="AA1619" s="184" t="str">
        <f>IF(Mining_Import!$C1619="","",Mining_Import!$C1619)</f>
        <v/>
      </c>
      <c r="AB1619" s="122" t="str">
        <f t="shared" si="517"/>
        <v/>
      </c>
      <c r="AC1619" s="122" t="str">
        <f>IF($Y1619&gt;Dashboard!$Q$19,$AB1619,"")</f>
        <v/>
      </c>
      <c r="AD1619" s="43" t="str">
        <f t="shared" si="518"/>
        <v/>
      </c>
      <c r="AE1619" s="36" t="str">
        <f>IF(Mining_Import!D1619="","",Mining_Import!D1619)</f>
        <v/>
      </c>
      <c r="AF1619" s="36" t="str">
        <f>IF(Mining_Import!E1619="","",Mining_Import!E1619)</f>
        <v/>
      </c>
      <c r="AG1619" s="36" t="str">
        <f>IF(Mining_Import!F1619="","",Mining_Import!F1619)</f>
        <v/>
      </c>
      <c r="AH1619" s="36" t="str">
        <f>IF(Mining_Import!G1619="","",Mining_Import!G1619)</f>
        <v/>
      </c>
      <c r="AI1619" s="36" t="str">
        <f>IF(Mining_Import!H1619="","",Mining_Import!H1619)</f>
        <v/>
      </c>
      <c r="AJ1619" s="36" t="str">
        <f>IF(Mining_Import!I1619="","",Mining_Import!I1619)</f>
        <v/>
      </c>
      <c r="BY1619" s="120" t="str">
        <f t="shared" si="506"/>
        <v/>
      </c>
      <c r="BZ1619" s="184" t="str">
        <f t="shared" si="519"/>
        <v/>
      </c>
      <c r="CA1619" s="37" t="str">
        <f>IFERROR(VLOOKUP($BY1619,Account_Value!$C$2:$F$2500,4,0),"")</f>
        <v/>
      </c>
      <c r="CB1619" s="43" t="str">
        <f t="shared" si="507"/>
        <v/>
      </c>
      <c r="CC1619" s="122" t="str">
        <f>IF($BZ1619="","",SUM($BZ$2:$BZ1619))</f>
        <v/>
      </c>
      <c r="CD1619" s="43" t="str">
        <f>IF($BZ1619="","",$BU$19*(SUM($BZ$2:$BZ1619)))</f>
        <v/>
      </c>
    </row>
    <row r="1620" spans="1:82">
      <c r="A1620" s="4" t="str">
        <f t="shared" si="508"/>
        <v/>
      </c>
      <c r="B1620" s="21" t="str">
        <f>IF(Investments_Import!A1620="","",Investments_Import!A1620)</f>
        <v/>
      </c>
      <c r="C1620" s="22" t="str">
        <f t="shared" si="501"/>
        <v/>
      </c>
      <c r="D1620" s="51" t="str">
        <f t="shared" si="509"/>
        <v/>
      </c>
      <c r="E1620" s="3" t="str">
        <f>IF(Investments_Import!B1620="","",Investments_Import!B1620)</f>
        <v/>
      </c>
      <c r="F1620" s="54" t="str">
        <f t="shared" si="510"/>
        <v xml:space="preserve"> </v>
      </c>
      <c r="G1620" s="54" t="str">
        <f>IF($B1620="","",COUNTIF($F$2:$F1620,$F1620))</f>
        <v/>
      </c>
      <c r="H1620" s="53" t="str">
        <f t="shared" si="511"/>
        <v xml:space="preserve">  </v>
      </c>
      <c r="I1620" s="3" t="str">
        <f>IF(Investments_Import!C1620="","",Investments_Import!C1620)</f>
        <v/>
      </c>
      <c r="J1620" s="108" t="str">
        <f>IF(Investments_Import!D1620="","",Investments_Import!D1620)</f>
        <v/>
      </c>
      <c r="K1620" s="108" t="str">
        <f t="shared" si="512"/>
        <v/>
      </c>
      <c r="L1620" s="47" t="str">
        <f>IF(Investments_Import!E1620="","",Investments_Import!E1620)</f>
        <v/>
      </c>
      <c r="M1620" s="47" t="str">
        <f t="shared" si="502"/>
        <v/>
      </c>
      <c r="N1620" s="31" t="str">
        <f>IF(Investments_Import!F1620="","",Investments_Import!F1620)</f>
        <v/>
      </c>
      <c r="O1620" s="31" t="str">
        <f t="shared" si="503"/>
        <v/>
      </c>
      <c r="P1620" s="3" t="str">
        <f>IF(Investments_Import!G1620="","",Investments_Import!G1620)</f>
        <v/>
      </c>
      <c r="Q1620" s="3" t="str">
        <f>IF(Investments_Import!H1620="","",Investments_Import!H1620)</f>
        <v/>
      </c>
      <c r="R1620" s="37" t="str">
        <f t="shared" si="504"/>
        <v/>
      </c>
      <c r="S1620" s="37" t="str">
        <f t="shared" si="505"/>
        <v/>
      </c>
      <c r="U1620" s="36" t="str">
        <f>IF(Mining_Import!A1620="","",Mining_Import!A1620)</f>
        <v/>
      </c>
      <c r="V1620" s="22" t="str">
        <f t="shared" si="513"/>
        <v/>
      </c>
      <c r="W1620" s="127" t="str">
        <f t="shared" si="514"/>
        <v/>
      </c>
      <c r="X1620" s="127" t="str">
        <f t="shared" si="515"/>
        <v/>
      </c>
      <c r="Y1620" s="127" t="str">
        <f t="shared" si="516"/>
        <v/>
      </c>
      <c r="Z1620" s="36" t="str">
        <f>IF(Mining_Import!B1620="","",Mining_Import!B1620)</f>
        <v/>
      </c>
      <c r="AA1620" s="184" t="str">
        <f>IF(Mining_Import!$C1620="","",Mining_Import!$C1620)</f>
        <v/>
      </c>
      <c r="AB1620" s="122" t="str">
        <f t="shared" si="517"/>
        <v/>
      </c>
      <c r="AC1620" s="122" t="str">
        <f>IF($Y1620&gt;Dashboard!$Q$19,$AB1620,"")</f>
        <v/>
      </c>
      <c r="AD1620" s="43" t="str">
        <f t="shared" si="518"/>
        <v/>
      </c>
      <c r="AE1620" s="36" t="str">
        <f>IF(Mining_Import!D1620="","",Mining_Import!D1620)</f>
        <v/>
      </c>
      <c r="AF1620" s="36" t="str">
        <f>IF(Mining_Import!E1620="","",Mining_Import!E1620)</f>
        <v/>
      </c>
      <c r="AG1620" s="36" t="str">
        <f>IF(Mining_Import!F1620="","",Mining_Import!F1620)</f>
        <v/>
      </c>
      <c r="AH1620" s="36" t="str">
        <f>IF(Mining_Import!G1620="","",Mining_Import!G1620)</f>
        <v/>
      </c>
      <c r="AI1620" s="36" t="str">
        <f>IF(Mining_Import!H1620="","",Mining_Import!H1620)</f>
        <v/>
      </c>
      <c r="AJ1620" s="36" t="str">
        <f>IF(Mining_Import!I1620="","",Mining_Import!I1620)</f>
        <v/>
      </c>
      <c r="BY1620" s="120" t="str">
        <f t="shared" si="506"/>
        <v/>
      </c>
      <c r="BZ1620" s="184" t="str">
        <f t="shared" si="519"/>
        <v/>
      </c>
      <c r="CA1620" s="37" t="str">
        <f>IFERROR(VLOOKUP($BY1620,Account_Value!$C$2:$F$2500,4,0),"")</f>
        <v/>
      </c>
      <c r="CB1620" s="43" t="str">
        <f t="shared" si="507"/>
        <v/>
      </c>
      <c r="CC1620" s="122" t="str">
        <f>IF($BZ1620="","",SUM($BZ$2:$BZ1620))</f>
        <v/>
      </c>
      <c r="CD1620" s="43" t="str">
        <f>IF($BZ1620="","",$BU$19*(SUM($BZ$2:$BZ1620)))</f>
        <v/>
      </c>
    </row>
    <row r="1621" spans="1:82">
      <c r="A1621" s="4" t="str">
        <f t="shared" si="508"/>
        <v/>
      </c>
      <c r="B1621" s="21" t="str">
        <f>IF(Investments_Import!A1621="","",Investments_Import!A1621)</f>
        <v/>
      </c>
      <c r="C1621" s="22" t="str">
        <f t="shared" si="501"/>
        <v/>
      </c>
      <c r="D1621" s="51" t="str">
        <f t="shared" si="509"/>
        <v/>
      </c>
      <c r="E1621" s="3" t="str">
        <f>IF(Investments_Import!B1621="","",Investments_Import!B1621)</f>
        <v/>
      </c>
      <c r="F1621" s="54" t="str">
        <f t="shared" si="510"/>
        <v xml:space="preserve"> </v>
      </c>
      <c r="G1621" s="54" t="str">
        <f>IF($B1621="","",COUNTIF($F$2:$F1621,$F1621))</f>
        <v/>
      </c>
      <c r="H1621" s="53" t="str">
        <f t="shared" si="511"/>
        <v xml:space="preserve">  </v>
      </c>
      <c r="I1621" s="3" t="str">
        <f>IF(Investments_Import!C1621="","",Investments_Import!C1621)</f>
        <v/>
      </c>
      <c r="J1621" s="108" t="str">
        <f>IF(Investments_Import!D1621="","",Investments_Import!D1621)</f>
        <v/>
      </c>
      <c r="K1621" s="108" t="str">
        <f t="shared" si="512"/>
        <v/>
      </c>
      <c r="L1621" s="47" t="str">
        <f>IF(Investments_Import!E1621="","",Investments_Import!E1621)</f>
        <v/>
      </c>
      <c r="M1621" s="47" t="str">
        <f t="shared" si="502"/>
        <v/>
      </c>
      <c r="N1621" s="31" t="str">
        <f>IF(Investments_Import!F1621="","",Investments_Import!F1621)</f>
        <v/>
      </c>
      <c r="O1621" s="31" t="str">
        <f t="shared" si="503"/>
        <v/>
      </c>
      <c r="P1621" s="3" t="str">
        <f>IF(Investments_Import!G1621="","",Investments_Import!G1621)</f>
        <v/>
      </c>
      <c r="Q1621" s="3" t="str">
        <f>IF(Investments_Import!H1621="","",Investments_Import!H1621)</f>
        <v/>
      </c>
      <c r="R1621" s="37" t="str">
        <f t="shared" si="504"/>
        <v/>
      </c>
      <c r="S1621" s="37" t="str">
        <f t="shared" si="505"/>
        <v/>
      </c>
      <c r="U1621" s="36" t="str">
        <f>IF(Mining_Import!A1621="","",Mining_Import!A1621)</f>
        <v/>
      </c>
      <c r="V1621" s="22" t="str">
        <f t="shared" si="513"/>
        <v/>
      </c>
      <c r="W1621" s="127" t="str">
        <f t="shared" si="514"/>
        <v/>
      </c>
      <c r="X1621" s="127" t="str">
        <f t="shared" si="515"/>
        <v/>
      </c>
      <c r="Y1621" s="127" t="str">
        <f t="shared" si="516"/>
        <v/>
      </c>
      <c r="Z1621" s="36" t="str">
        <f>IF(Mining_Import!B1621="","",Mining_Import!B1621)</f>
        <v/>
      </c>
      <c r="AA1621" s="184" t="str">
        <f>IF(Mining_Import!$C1621="","",Mining_Import!$C1621)</f>
        <v/>
      </c>
      <c r="AB1621" s="122" t="str">
        <f t="shared" si="517"/>
        <v/>
      </c>
      <c r="AC1621" s="122" t="str">
        <f>IF($Y1621&gt;Dashboard!$Q$19,$AB1621,"")</f>
        <v/>
      </c>
      <c r="AD1621" s="43" t="str">
        <f t="shared" si="518"/>
        <v/>
      </c>
      <c r="AE1621" s="36" t="str">
        <f>IF(Mining_Import!D1621="","",Mining_Import!D1621)</f>
        <v/>
      </c>
      <c r="AF1621" s="36" t="str">
        <f>IF(Mining_Import!E1621="","",Mining_Import!E1621)</f>
        <v/>
      </c>
      <c r="AG1621" s="36" t="str">
        <f>IF(Mining_Import!F1621="","",Mining_Import!F1621)</f>
        <v/>
      </c>
      <c r="AH1621" s="36" t="str">
        <f>IF(Mining_Import!G1621="","",Mining_Import!G1621)</f>
        <v/>
      </c>
      <c r="AI1621" s="36" t="str">
        <f>IF(Mining_Import!H1621="","",Mining_Import!H1621)</f>
        <v/>
      </c>
      <c r="AJ1621" s="36" t="str">
        <f>IF(Mining_Import!I1621="","",Mining_Import!I1621)</f>
        <v/>
      </c>
      <c r="BY1621" s="120" t="str">
        <f t="shared" si="506"/>
        <v/>
      </c>
      <c r="BZ1621" s="184" t="str">
        <f t="shared" si="519"/>
        <v/>
      </c>
      <c r="CA1621" s="37" t="str">
        <f>IFERROR(VLOOKUP($BY1621,Account_Value!$C$2:$F$2500,4,0),"")</f>
        <v/>
      </c>
      <c r="CB1621" s="43" t="str">
        <f t="shared" si="507"/>
        <v/>
      </c>
      <c r="CC1621" s="122" t="str">
        <f>IF($BZ1621="","",SUM($BZ$2:$BZ1621))</f>
        <v/>
      </c>
      <c r="CD1621" s="43" t="str">
        <f>IF($BZ1621="","",$BU$19*(SUM($BZ$2:$BZ1621)))</f>
        <v/>
      </c>
    </row>
    <row r="1622" spans="1:82">
      <c r="A1622" s="4" t="str">
        <f t="shared" si="508"/>
        <v/>
      </c>
      <c r="B1622" s="21" t="str">
        <f>IF(Investments_Import!A1622="","",Investments_Import!A1622)</f>
        <v/>
      </c>
      <c r="C1622" s="22" t="str">
        <f t="shared" si="501"/>
        <v/>
      </c>
      <c r="D1622" s="51" t="str">
        <f t="shared" si="509"/>
        <v/>
      </c>
      <c r="E1622" s="3" t="str">
        <f>IF(Investments_Import!B1622="","",Investments_Import!B1622)</f>
        <v/>
      </c>
      <c r="F1622" s="54" t="str">
        <f t="shared" si="510"/>
        <v xml:space="preserve"> </v>
      </c>
      <c r="G1622" s="54" t="str">
        <f>IF($B1622="","",COUNTIF($F$2:$F1622,$F1622))</f>
        <v/>
      </c>
      <c r="H1622" s="53" t="str">
        <f t="shared" si="511"/>
        <v xml:space="preserve">  </v>
      </c>
      <c r="I1622" s="3" t="str">
        <f>IF(Investments_Import!C1622="","",Investments_Import!C1622)</f>
        <v/>
      </c>
      <c r="J1622" s="108" t="str">
        <f>IF(Investments_Import!D1622="","",Investments_Import!D1622)</f>
        <v/>
      </c>
      <c r="K1622" s="108" t="str">
        <f t="shared" si="512"/>
        <v/>
      </c>
      <c r="L1622" s="47" t="str">
        <f>IF(Investments_Import!E1622="","",Investments_Import!E1622)</f>
        <v/>
      </c>
      <c r="M1622" s="47" t="str">
        <f t="shared" si="502"/>
        <v/>
      </c>
      <c r="N1622" s="31" t="str">
        <f>IF(Investments_Import!F1622="","",Investments_Import!F1622)</f>
        <v/>
      </c>
      <c r="O1622" s="31" t="str">
        <f t="shared" si="503"/>
        <v/>
      </c>
      <c r="P1622" s="3" t="str">
        <f>IF(Investments_Import!G1622="","",Investments_Import!G1622)</f>
        <v/>
      </c>
      <c r="Q1622" s="3" t="str">
        <f>IF(Investments_Import!H1622="","",Investments_Import!H1622)</f>
        <v/>
      </c>
      <c r="R1622" s="37" t="str">
        <f t="shared" si="504"/>
        <v/>
      </c>
      <c r="S1622" s="37" t="str">
        <f t="shared" si="505"/>
        <v/>
      </c>
      <c r="U1622" s="36" t="str">
        <f>IF(Mining_Import!A1622="","",Mining_Import!A1622)</f>
        <v/>
      </c>
      <c r="V1622" s="22" t="str">
        <f t="shared" si="513"/>
        <v/>
      </c>
      <c r="W1622" s="127" t="str">
        <f t="shared" si="514"/>
        <v/>
      </c>
      <c r="X1622" s="127" t="str">
        <f t="shared" si="515"/>
        <v/>
      </c>
      <c r="Y1622" s="127" t="str">
        <f t="shared" si="516"/>
        <v/>
      </c>
      <c r="Z1622" s="36" t="str">
        <f>IF(Mining_Import!B1622="","",Mining_Import!B1622)</f>
        <v/>
      </c>
      <c r="AA1622" s="184" t="str">
        <f>IF(Mining_Import!$C1622="","",Mining_Import!$C1622)</f>
        <v/>
      </c>
      <c r="AB1622" s="122" t="str">
        <f t="shared" si="517"/>
        <v/>
      </c>
      <c r="AC1622" s="122" t="str">
        <f>IF($Y1622&gt;Dashboard!$Q$19,$AB1622,"")</f>
        <v/>
      </c>
      <c r="AD1622" s="43" t="str">
        <f t="shared" si="518"/>
        <v/>
      </c>
      <c r="AE1622" s="36" t="str">
        <f>IF(Mining_Import!D1622="","",Mining_Import!D1622)</f>
        <v/>
      </c>
      <c r="AF1622" s="36" t="str">
        <f>IF(Mining_Import!E1622="","",Mining_Import!E1622)</f>
        <v/>
      </c>
      <c r="AG1622" s="36" t="str">
        <f>IF(Mining_Import!F1622="","",Mining_Import!F1622)</f>
        <v/>
      </c>
      <c r="AH1622" s="36" t="str">
        <f>IF(Mining_Import!G1622="","",Mining_Import!G1622)</f>
        <v/>
      </c>
      <c r="AI1622" s="36" t="str">
        <f>IF(Mining_Import!H1622="","",Mining_Import!H1622)</f>
        <v/>
      </c>
      <c r="AJ1622" s="36" t="str">
        <f>IF(Mining_Import!I1622="","",Mining_Import!I1622)</f>
        <v/>
      </c>
      <c r="BY1622" s="120" t="str">
        <f t="shared" si="506"/>
        <v/>
      </c>
      <c r="BZ1622" s="184" t="str">
        <f t="shared" si="519"/>
        <v/>
      </c>
      <c r="CA1622" s="37" t="str">
        <f>IFERROR(VLOOKUP($BY1622,Account_Value!$C$2:$F$2500,4,0),"")</f>
        <v/>
      </c>
      <c r="CB1622" s="43" t="str">
        <f t="shared" si="507"/>
        <v/>
      </c>
      <c r="CC1622" s="122" t="str">
        <f>IF($BZ1622="","",SUM($BZ$2:$BZ1622))</f>
        <v/>
      </c>
      <c r="CD1622" s="43" t="str">
        <f>IF($BZ1622="","",$BU$19*(SUM($BZ$2:$BZ1622)))</f>
        <v/>
      </c>
    </row>
    <row r="1623" spans="1:82">
      <c r="A1623" s="4" t="str">
        <f t="shared" si="508"/>
        <v/>
      </c>
      <c r="B1623" s="21" t="str">
        <f>IF(Investments_Import!A1623="","",Investments_Import!A1623)</f>
        <v/>
      </c>
      <c r="C1623" s="22" t="str">
        <f t="shared" si="501"/>
        <v/>
      </c>
      <c r="D1623" s="51" t="str">
        <f t="shared" si="509"/>
        <v/>
      </c>
      <c r="E1623" s="3" t="str">
        <f>IF(Investments_Import!B1623="","",Investments_Import!B1623)</f>
        <v/>
      </c>
      <c r="F1623" s="54" t="str">
        <f t="shared" si="510"/>
        <v xml:space="preserve"> </v>
      </c>
      <c r="G1623" s="54" t="str">
        <f>IF($B1623="","",COUNTIF($F$2:$F1623,$F1623))</f>
        <v/>
      </c>
      <c r="H1623" s="53" t="str">
        <f t="shared" si="511"/>
        <v xml:space="preserve">  </v>
      </c>
      <c r="I1623" s="3" t="str">
        <f>IF(Investments_Import!C1623="","",Investments_Import!C1623)</f>
        <v/>
      </c>
      <c r="J1623" s="108" t="str">
        <f>IF(Investments_Import!D1623="","",Investments_Import!D1623)</f>
        <v/>
      </c>
      <c r="K1623" s="108" t="str">
        <f t="shared" si="512"/>
        <v/>
      </c>
      <c r="L1623" s="47" t="str">
        <f>IF(Investments_Import!E1623="","",Investments_Import!E1623)</f>
        <v/>
      </c>
      <c r="M1623" s="47" t="str">
        <f t="shared" si="502"/>
        <v/>
      </c>
      <c r="N1623" s="31" t="str">
        <f>IF(Investments_Import!F1623="","",Investments_Import!F1623)</f>
        <v/>
      </c>
      <c r="O1623" s="31" t="str">
        <f t="shared" si="503"/>
        <v/>
      </c>
      <c r="P1623" s="3" t="str">
        <f>IF(Investments_Import!G1623="","",Investments_Import!G1623)</f>
        <v/>
      </c>
      <c r="Q1623" s="3" t="str">
        <f>IF(Investments_Import!H1623="","",Investments_Import!H1623)</f>
        <v/>
      </c>
      <c r="R1623" s="37" t="str">
        <f t="shared" si="504"/>
        <v/>
      </c>
      <c r="S1623" s="37" t="str">
        <f t="shared" si="505"/>
        <v/>
      </c>
      <c r="U1623" s="36" t="str">
        <f>IF(Mining_Import!A1623="","",Mining_Import!A1623)</f>
        <v/>
      </c>
      <c r="V1623" s="22" t="str">
        <f t="shared" si="513"/>
        <v/>
      </c>
      <c r="W1623" s="127" t="str">
        <f t="shared" si="514"/>
        <v/>
      </c>
      <c r="X1623" s="127" t="str">
        <f t="shared" si="515"/>
        <v/>
      </c>
      <c r="Y1623" s="127" t="str">
        <f t="shared" si="516"/>
        <v/>
      </c>
      <c r="Z1623" s="36" t="str">
        <f>IF(Mining_Import!B1623="","",Mining_Import!B1623)</f>
        <v/>
      </c>
      <c r="AA1623" s="184" t="str">
        <f>IF(Mining_Import!$C1623="","",Mining_Import!$C1623)</f>
        <v/>
      </c>
      <c r="AB1623" s="122" t="str">
        <f t="shared" si="517"/>
        <v/>
      </c>
      <c r="AC1623" s="122" t="str">
        <f>IF($Y1623&gt;Dashboard!$Q$19,$AB1623,"")</f>
        <v/>
      </c>
      <c r="AD1623" s="43" t="str">
        <f t="shared" si="518"/>
        <v/>
      </c>
      <c r="AE1623" s="36" t="str">
        <f>IF(Mining_Import!D1623="","",Mining_Import!D1623)</f>
        <v/>
      </c>
      <c r="AF1623" s="36" t="str">
        <f>IF(Mining_Import!E1623="","",Mining_Import!E1623)</f>
        <v/>
      </c>
      <c r="AG1623" s="36" t="str">
        <f>IF(Mining_Import!F1623="","",Mining_Import!F1623)</f>
        <v/>
      </c>
      <c r="AH1623" s="36" t="str">
        <f>IF(Mining_Import!G1623="","",Mining_Import!G1623)</f>
        <v/>
      </c>
      <c r="AI1623" s="36" t="str">
        <f>IF(Mining_Import!H1623="","",Mining_Import!H1623)</f>
        <v/>
      </c>
      <c r="AJ1623" s="36" t="str">
        <f>IF(Mining_Import!I1623="","",Mining_Import!I1623)</f>
        <v/>
      </c>
      <c r="BY1623" s="120" t="str">
        <f t="shared" si="506"/>
        <v/>
      </c>
      <c r="BZ1623" s="184" t="str">
        <f t="shared" si="519"/>
        <v/>
      </c>
      <c r="CA1623" s="37" t="str">
        <f>IFERROR(VLOOKUP($BY1623,Account_Value!$C$2:$F$2500,4,0),"")</f>
        <v/>
      </c>
      <c r="CB1623" s="43" t="str">
        <f t="shared" si="507"/>
        <v/>
      </c>
      <c r="CC1623" s="122" t="str">
        <f>IF($BZ1623="","",SUM($BZ$2:$BZ1623))</f>
        <v/>
      </c>
      <c r="CD1623" s="43" t="str">
        <f>IF($BZ1623="","",$BU$19*(SUM($BZ$2:$BZ1623)))</f>
        <v/>
      </c>
    </row>
    <row r="1624" spans="1:82">
      <c r="A1624" s="4" t="str">
        <f t="shared" si="508"/>
        <v/>
      </c>
      <c r="B1624" s="21" t="str">
        <f>IF(Investments_Import!A1624="","",Investments_Import!A1624)</f>
        <v/>
      </c>
      <c r="C1624" s="22" t="str">
        <f t="shared" si="501"/>
        <v/>
      </c>
      <c r="D1624" s="51" t="str">
        <f t="shared" si="509"/>
        <v/>
      </c>
      <c r="E1624" s="3" t="str">
        <f>IF(Investments_Import!B1624="","",Investments_Import!B1624)</f>
        <v/>
      </c>
      <c r="F1624" s="54" t="str">
        <f t="shared" si="510"/>
        <v xml:space="preserve"> </v>
      </c>
      <c r="G1624" s="54" t="str">
        <f>IF($B1624="","",COUNTIF($F$2:$F1624,$F1624))</f>
        <v/>
      </c>
      <c r="H1624" s="53" t="str">
        <f t="shared" si="511"/>
        <v xml:space="preserve">  </v>
      </c>
      <c r="I1624" s="3" t="str">
        <f>IF(Investments_Import!C1624="","",Investments_Import!C1624)</f>
        <v/>
      </c>
      <c r="J1624" s="108" t="str">
        <f>IF(Investments_Import!D1624="","",Investments_Import!D1624)</f>
        <v/>
      </c>
      <c r="K1624" s="108" t="str">
        <f t="shared" si="512"/>
        <v/>
      </c>
      <c r="L1624" s="47" t="str">
        <f>IF(Investments_Import!E1624="","",Investments_Import!E1624)</f>
        <v/>
      </c>
      <c r="M1624" s="47" t="str">
        <f t="shared" si="502"/>
        <v/>
      </c>
      <c r="N1624" s="31" t="str">
        <f>IF(Investments_Import!F1624="","",Investments_Import!F1624)</f>
        <v/>
      </c>
      <c r="O1624" s="31" t="str">
        <f t="shared" si="503"/>
        <v/>
      </c>
      <c r="P1624" s="3" t="str">
        <f>IF(Investments_Import!G1624="","",Investments_Import!G1624)</f>
        <v/>
      </c>
      <c r="Q1624" s="3" t="str">
        <f>IF(Investments_Import!H1624="","",Investments_Import!H1624)</f>
        <v/>
      </c>
      <c r="R1624" s="37" t="str">
        <f t="shared" si="504"/>
        <v/>
      </c>
      <c r="S1624" s="37" t="str">
        <f t="shared" si="505"/>
        <v/>
      </c>
      <c r="U1624" s="36" t="str">
        <f>IF(Mining_Import!A1624="","",Mining_Import!A1624)</f>
        <v/>
      </c>
      <c r="V1624" s="22" t="str">
        <f t="shared" si="513"/>
        <v/>
      </c>
      <c r="W1624" s="127" t="str">
        <f t="shared" si="514"/>
        <v/>
      </c>
      <c r="X1624" s="127" t="str">
        <f t="shared" si="515"/>
        <v/>
      </c>
      <c r="Y1624" s="127" t="str">
        <f t="shared" si="516"/>
        <v/>
      </c>
      <c r="Z1624" s="36" t="str">
        <f>IF(Mining_Import!B1624="","",Mining_Import!B1624)</f>
        <v/>
      </c>
      <c r="AA1624" s="184" t="str">
        <f>IF(Mining_Import!$C1624="","",Mining_Import!$C1624)</f>
        <v/>
      </c>
      <c r="AB1624" s="122" t="str">
        <f t="shared" si="517"/>
        <v/>
      </c>
      <c r="AC1624" s="122" t="str">
        <f>IF($Y1624&gt;Dashboard!$Q$19,$AB1624,"")</f>
        <v/>
      </c>
      <c r="AD1624" s="43" t="str">
        <f t="shared" si="518"/>
        <v/>
      </c>
      <c r="AE1624" s="36" t="str">
        <f>IF(Mining_Import!D1624="","",Mining_Import!D1624)</f>
        <v/>
      </c>
      <c r="AF1624" s="36" t="str">
        <f>IF(Mining_Import!E1624="","",Mining_Import!E1624)</f>
        <v/>
      </c>
      <c r="AG1624" s="36" t="str">
        <f>IF(Mining_Import!F1624="","",Mining_Import!F1624)</f>
        <v/>
      </c>
      <c r="AH1624" s="36" t="str">
        <f>IF(Mining_Import!G1624="","",Mining_Import!G1624)</f>
        <v/>
      </c>
      <c r="AI1624" s="36" t="str">
        <f>IF(Mining_Import!H1624="","",Mining_Import!H1624)</f>
        <v/>
      </c>
      <c r="AJ1624" s="36" t="str">
        <f>IF(Mining_Import!I1624="","",Mining_Import!I1624)</f>
        <v/>
      </c>
      <c r="BY1624" s="120" t="str">
        <f t="shared" si="506"/>
        <v/>
      </c>
      <c r="BZ1624" s="184" t="str">
        <f t="shared" si="519"/>
        <v/>
      </c>
      <c r="CA1624" s="37" t="str">
        <f>IFERROR(VLOOKUP($BY1624,Account_Value!$C$2:$F$2500,4,0),"")</f>
        <v/>
      </c>
      <c r="CB1624" s="43" t="str">
        <f t="shared" si="507"/>
        <v/>
      </c>
      <c r="CC1624" s="122" t="str">
        <f>IF($BZ1624="","",SUM($BZ$2:$BZ1624))</f>
        <v/>
      </c>
      <c r="CD1624" s="43" t="str">
        <f>IF($BZ1624="","",$BU$19*(SUM($BZ$2:$BZ1624)))</f>
        <v/>
      </c>
    </row>
    <row r="1625" spans="1:82">
      <c r="A1625" s="4" t="str">
        <f t="shared" si="508"/>
        <v/>
      </c>
      <c r="B1625" s="21" t="str">
        <f>IF(Investments_Import!A1625="","",Investments_Import!A1625)</f>
        <v/>
      </c>
      <c r="C1625" s="22" t="str">
        <f t="shared" si="501"/>
        <v/>
      </c>
      <c r="D1625" s="51" t="str">
        <f t="shared" si="509"/>
        <v/>
      </c>
      <c r="E1625" s="3" t="str">
        <f>IF(Investments_Import!B1625="","",Investments_Import!B1625)</f>
        <v/>
      </c>
      <c r="F1625" s="54" t="str">
        <f t="shared" si="510"/>
        <v xml:space="preserve"> </v>
      </c>
      <c r="G1625" s="54" t="str">
        <f>IF($B1625="","",COUNTIF($F$2:$F1625,$F1625))</f>
        <v/>
      </c>
      <c r="H1625" s="53" t="str">
        <f t="shared" si="511"/>
        <v xml:space="preserve">  </v>
      </c>
      <c r="I1625" s="3" t="str">
        <f>IF(Investments_Import!C1625="","",Investments_Import!C1625)</f>
        <v/>
      </c>
      <c r="J1625" s="108" t="str">
        <f>IF(Investments_Import!D1625="","",Investments_Import!D1625)</f>
        <v/>
      </c>
      <c r="K1625" s="108" t="str">
        <f t="shared" si="512"/>
        <v/>
      </c>
      <c r="L1625" s="47" t="str">
        <f>IF(Investments_Import!E1625="","",Investments_Import!E1625)</f>
        <v/>
      </c>
      <c r="M1625" s="47" t="str">
        <f t="shared" si="502"/>
        <v/>
      </c>
      <c r="N1625" s="31" t="str">
        <f>IF(Investments_Import!F1625="","",Investments_Import!F1625)</f>
        <v/>
      </c>
      <c r="O1625" s="31" t="str">
        <f t="shared" si="503"/>
        <v/>
      </c>
      <c r="P1625" s="3" t="str">
        <f>IF(Investments_Import!G1625="","",Investments_Import!G1625)</f>
        <v/>
      </c>
      <c r="Q1625" s="3" t="str">
        <f>IF(Investments_Import!H1625="","",Investments_Import!H1625)</f>
        <v/>
      </c>
      <c r="R1625" s="37" t="str">
        <f t="shared" si="504"/>
        <v/>
      </c>
      <c r="S1625" s="37" t="str">
        <f t="shared" si="505"/>
        <v/>
      </c>
      <c r="U1625" s="36" t="str">
        <f>IF(Mining_Import!A1625="","",Mining_Import!A1625)</f>
        <v/>
      </c>
      <c r="V1625" s="22" t="str">
        <f t="shared" si="513"/>
        <v/>
      </c>
      <c r="W1625" s="127" t="str">
        <f t="shared" si="514"/>
        <v/>
      </c>
      <c r="X1625" s="127" t="str">
        <f t="shared" si="515"/>
        <v/>
      </c>
      <c r="Y1625" s="127" t="str">
        <f t="shared" si="516"/>
        <v/>
      </c>
      <c r="Z1625" s="36" t="str">
        <f>IF(Mining_Import!B1625="","",Mining_Import!B1625)</f>
        <v/>
      </c>
      <c r="AA1625" s="184" t="str">
        <f>IF(Mining_Import!$C1625="","",Mining_Import!$C1625)</f>
        <v/>
      </c>
      <c r="AB1625" s="122" t="str">
        <f t="shared" si="517"/>
        <v/>
      </c>
      <c r="AC1625" s="122" t="str">
        <f>IF($Y1625&gt;Dashboard!$Q$19,$AB1625,"")</f>
        <v/>
      </c>
      <c r="AD1625" s="43" t="str">
        <f t="shared" si="518"/>
        <v/>
      </c>
      <c r="AE1625" s="36" t="str">
        <f>IF(Mining_Import!D1625="","",Mining_Import!D1625)</f>
        <v/>
      </c>
      <c r="AF1625" s="36" t="str">
        <f>IF(Mining_Import!E1625="","",Mining_Import!E1625)</f>
        <v/>
      </c>
      <c r="AG1625" s="36" t="str">
        <f>IF(Mining_Import!F1625="","",Mining_Import!F1625)</f>
        <v/>
      </c>
      <c r="AH1625" s="36" t="str">
        <f>IF(Mining_Import!G1625="","",Mining_Import!G1625)</f>
        <v/>
      </c>
      <c r="AI1625" s="36" t="str">
        <f>IF(Mining_Import!H1625="","",Mining_Import!H1625)</f>
        <v/>
      </c>
      <c r="AJ1625" s="36" t="str">
        <f>IF(Mining_Import!I1625="","",Mining_Import!I1625)</f>
        <v/>
      </c>
      <c r="BY1625" s="120" t="str">
        <f t="shared" si="506"/>
        <v/>
      </c>
      <c r="BZ1625" s="184" t="str">
        <f t="shared" si="519"/>
        <v/>
      </c>
      <c r="CA1625" s="37" t="str">
        <f>IFERROR(VLOOKUP($BY1625,Account_Value!$C$2:$F$2500,4,0),"")</f>
        <v/>
      </c>
      <c r="CB1625" s="43" t="str">
        <f t="shared" si="507"/>
        <v/>
      </c>
      <c r="CC1625" s="122" t="str">
        <f>IF($BZ1625="","",SUM($BZ$2:$BZ1625))</f>
        <v/>
      </c>
      <c r="CD1625" s="43" t="str">
        <f>IF($BZ1625="","",$BU$19*(SUM($BZ$2:$BZ1625)))</f>
        <v/>
      </c>
    </row>
    <row r="1626" spans="1:82">
      <c r="A1626" s="4" t="str">
        <f t="shared" si="508"/>
        <v/>
      </c>
      <c r="B1626" s="21" t="str">
        <f>IF(Investments_Import!A1626="","",Investments_Import!A1626)</f>
        <v/>
      </c>
      <c r="C1626" s="22" t="str">
        <f t="shared" si="501"/>
        <v/>
      </c>
      <c r="D1626" s="51" t="str">
        <f t="shared" si="509"/>
        <v/>
      </c>
      <c r="E1626" s="3" t="str">
        <f>IF(Investments_Import!B1626="","",Investments_Import!B1626)</f>
        <v/>
      </c>
      <c r="F1626" s="54" t="str">
        <f t="shared" si="510"/>
        <v xml:space="preserve"> </v>
      </c>
      <c r="G1626" s="54" t="str">
        <f>IF($B1626="","",COUNTIF($F$2:$F1626,$F1626))</f>
        <v/>
      </c>
      <c r="H1626" s="53" t="str">
        <f t="shared" si="511"/>
        <v xml:space="preserve">  </v>
      </c>
      <c r="I1626" s="3" t="str">
        <f>IF(Investments_Import!C1626="","",Investments_Import!C1626)</f>
        <v/>
      </c>
      <c r="J1626" s="108" t="str">
        <f>IF(Investments_Import!D1626="","",Investments_Import!D1626)</f>
        <v/>
      </c>
      <c r="K1626" s="108" t="str">
        <f t="shared" si="512"/>
        <v/>
      </c>
      <c r="L1626" s="47" t="str">
        <f>IF(Investments_Import!E1626="","",Investments_Import!E1626)</f>
        <v/>
      </c>
      <c r="M1626" s="47" t="str">
        <f t="shared" si="502"/>
        <v/>
      </c>
      <c r="N1626" s="31" t="str">
        <f>IF(Investments_Import!F1626="","",Investments_Import!F1626)</f>
        <v/>
      </c>
      <c r="O1626" s="31" t="str">
        <f t="shared" si="503"/>
        <v/>
      </c>
      <c r="P1626" s="3" t="str">
        <f>IF(Investments_Import!G1626="","",Investments_Import!G1626)</f>
        <v/>
      </c>
      <c r="Q1626" s="3" t="str">
        <f>IF(Investments_Import!H1626="","",Investments_Import!H1626)</f>
        <v/>
      </c>
      <c r="R1626" s="37" t="str">
        <f t="shared" si="504"/>
        <v/>
      </c>
      <c r="S1626" s="37" t="str">
        <f t="shared" si="505"/>
        <v/>
      </c>
      <c r="U1626" s="36" t="str">
        <f>IF(Mining_Import!A1626="","",Mining_Import!A1626)</f>
        <v/>
      </c>
      <c r="V1626" s="22" t="str">
        <f t="shared" si="513"/>
        <v/>
      </c>
      <c r="W1626" s="127" t="str">
        <f t="shared" si="514"/>
        <v/>
      </c>
      <c r="X1626" s="127" t="str">
        <f t="shared" si="515"/>
        <v/>
      </c>
      <c r="Y1626" s="127" t="str">
        <f t="shared" si="516"/>
        <v/>
      </c>
      <c r="Z1626" s="36" t="str">
        <f>IF(Mining_Import!B1626="","",Mining_Import!B1626)</f>
        <v/>
      </c>
      <c r="AA1626" s="184" t="str">
        <f>IF(Mining_Import!$C1626="","",Mining_Import!$C1626)</f>
        <v/>
      </c>
      <c r="AB1626" s="122" t="str">
        <f t="shared" si="517"/>
        <v/>
      </c>
      <c r="AC1626" s="122" t="str">
        <f>IF($Y1626&gt;Dashboard!$Q$19,$AB1626,"")</f>
        <v/>
      </c>
      <c r="AD1626" s="43" t="str">
        <f t="shared" si="518"/>
        <v/>
      </c>
      <c r="AE1626" s="36" t="str">
        <f>IF(Mining_Import!D1626="","",Mining_Import!D1626)</f>
        <v/>
      </c>
      <c r="AF1626" s="36" t="str">
        <f>IF(Mining_Import!E1626="","",Mining_Import!E1626)</f>
        <v/>
      </c>
      <c r="AG1626" s="36" t="str">
        <f>IF(Mining_Import!F1626="","",Mining_Import!F1626)</f>
        <v/>
      </c>
      <c r="AH1626" s="36" t="str">
        <f>IF(Mining_Import!G1626="","",Mining_Import!G1626)</f>
        <v/>
      </c>
      <c r="AI1626" s="36" t="str">
        <f>IF(Mining_Import!H1626="","",Mining_Import!H1626)</f>
        <v/>
      </c>
      <c r="AJ1626" s="36" t="str">
        <f>IF(Mining_Import!I1626="","",Mining_Import!I1626)</f>
        <v/>
      </c>
      <c r="BY1626" s="120" t="str">
        <f t="shared" si="506"/>
        <v/>
      </c>
      <c r="BZ1626" s="184" t="str">
        <f t="shared" si="519"/>
        <v/>
      </c>
      <c r="CA1626" s="37" t="str">
        <f>IFERROR(VLOOKUP($BY1626,Account_Value!$C$2:$F$2500,4,0),"")</f>
        <v/>
      </c>
      <c r="CB1626" s="43" t="str">
        <f t="shared" si="507"/>
        <v/>
      </c>
      <c r="CC1626" s="122" t="str">
        <f>IF($BZ1626="","",SUM($BZ$2:$BZ1626))</f>
        <v/>
      </c>
      <c r="CD1626" s="43" t="str">
        <f>IF($BZ1626="","",$BU$19*(SUM($BZ$2:$BZ1626)))</f>
        <v/>
      </c>
    </row>
    <row r="1627" spans="1:82">
      <c r="A1627" s="4" t="str">
        <f t="shared" si="508"/>
        <v/>
      </c>
      <c r="B1627" s="21" t="str">
        <f>IF(Investments_Import!A1627="","",Investments_Import!A1627)</f>
        <v/>
      </c>
      <c r="C1627" s="22" t="str">
        <f t="shared" si="501"/>
        <v/>
      </c>
      <c r="D1627" s="51" t="str">
        <f t="shared" si="509"/>
        <v/>
      </c>
      <c r="E1627" s="3" t="str">
        <f>IF(Investments_Import!B1627="","",Investments_Import!B1627)</f>
        <v/>
      </c>
      <c r="F1627" s="54" t="str">
        <f t="shared" si="510"/>
        <v xml:space="preserve"> </v>
      </c>
      <c r="G1627" s="54" t="str">
        <f>IF($B1627="","",COUNTIF($F$2:$F1627,$F1627))</f>
        <v/>
      </c>
      <c r="H1627" s="53" t="str">
        <f t="shared" si="511"/>
        <v xml:space="preserve">  </v>
      </c>
      <c r="I1627" s="3" t="str">
        <f>IF(Investments_Import!C1627="","",Investments_Import!C1627)</f>
        <v/>
      </c>
      <c r="J1627" s="108" t="str">
        <f>IF(Investments_Import!D1627="","",Investments_Import!D1627)</f>
        <v/>
      </c>
      <c r="K1627" s="108" t="str">
        <f t="shared" si="512"/>
        <v/>
      </c>
      <c r="L1627" s="47" t="str">
        <f>IF(Investments_Import!E1627="","",Investments_Import!E1627)</f>
        <v/>
      </c>
      <c r="M1627" s="47" t="str">
        <f t="shared" si="502"/>
        <v/>
      </c>
      <c r="N1627" s="31" t="str">
        <f>IF(Investments_Import!F1627="","",Investments_Import!F1627)</f>
        <v/>
      </c>
      <c r="O1627" s="31" t="str">
        <f t="shared" si="503"/>
        <v/>
      </c>
      <c r="P1627" s="3" t="str">
        <f>IF(Investments_Import!G1627="","",Investments_Import!G1627)</f>
        <v/>
      </c>
      <c r="Q1627" s="3" t="str">
        <f>IF(Investments_Import!H1627="","",Investments_Import!H1627)</f>
        <v/>
      </c>
      <c r="R1627" s="37" t="str">
        <f t="shared" si="504"/>
        <v/>
      </c>
      <c r="S1627" s="37" t="str">
        <f t="shared" si="505"/>
        <v/>
      </c>
      <c r="U1627" s="36" t="str">
        <f>IF(Mining_Import!A1627="","",Mining_Import!A1627)</f>
        <v/>
      </c>
      <c r="V1627" s="22" t="str">
        <f t="shared" si="513"/>
        <v/>
      </c>
      <c r="W1627" s="127" t="str">
        <f t="shared" si="514"/>
        <v/>
      </c>
      <c r="X1627" s="127" t="str">
        <f t="shared" si="515"/>
        <v/>
      </c>
      <c r="Y1627" s="127" t="str">
        <f t="shared" si="516"/>
        <v/>
      </c>
      <c r="Z1627" s="36" t="str">
        <f>IF(Mining_Import!B1627="","",Mining_Import!B1627)</f>
        <v/>
      </c>
      <c r="AA1627" s="184" t="str">
        <f>IF(Mining_Import!$C1627="","",Mining_Import!$C1627)</f>
        <v/>
      </c>
      <c r="AB1627" s="122" t="str">
        <f t="shared" si="517"/>
        <v/>
      </c>
      <c r="AC1627" s="122" t="str">
        <f>IF($Y1627&gt;Dashboard!$Q$19,$AB1627,"")</f>
        <v/>
      </c>
      <c r="AD1627" s="43" t="str">
        <f t="shared" si="518"/>
        <v/>
      </c>
      <c r="AE1627" s="36" t="str">
        <f>IF(Mining_Import!D1627="","",Mining_Import!D1627)</f>
        <v/>
      </c>
      <c r="AF1627" s="36" t="str">
        <f>IF(Mining_Import!E1627="","",Mining_Import!E1627)</f>
        <v/>
      </c>
      <c r="AG1627" s="36" t="str">
        <f>IF(Mining_Import!F1627="","",Mining_Import!F1627)</f>
        <v/>
      </c>
      <c r="AH1627" s="36" t="str">
        <f>IF(Mining_Import!G1627="","",Mining_Import!G1627)</f>
        <v/>
      </c>
      <c r="AI1627" s="36" t="str">
        <f>IF(Mining_Import!H1627="","",Mining_Import!H1627)</f>
        <v/>
      </c>
      <c r="AJ1627" s="36" t="str">
        <f>IF(Mining_Import!I1627="","",Mining_Import!I1627)</f>
        <v/>
      </c>
      <c r="BY1627" s="120" t="str">
        <f t="shared" si="506"/>
        <v/>
      </c>
      <c r="BZ1627" s="184" t="str">
        <f t="shared" si="519"/>
        <v/>
      </c>
      <c r="CA1627" s="37" t="str">
        <f>IFERROR(VLOOKUP($BY1627,Account_Value!$C$2:$F$2500,4,0),"")</f>
        <v/>
      </c>
      <c r="CB1627" s="43" t="str">
        <f t="shared" si="507"/>
        <v/>
      </c>
      <c r="CC1627" s="122" t="str">
        <f>IF($BZ1627="","",SUM($BZ$2:$BZ1627))</f>
        <v/>
      </c>
      <c r="CD1627" s="43" t="str">
        <f>IF($BZ1627="","",$BU$19*(SUM($BZ$2:$BZ1627)))</f>
        <v/>
      </c>
    </row>
    <row r="1628" spans="1:82">
      <c r="A1628" s="4" t="str">
        <f t="shared" si="508"/>
        <v/>
      </c>
      <c r="B1628" s="21" t="str">
        <f>IF(Investments_Import!A1628="","",Investments_Import!A1628)</f>
        <v/>
      </c>
      <c r="C1628" s="22" t="str">
        <f t="shared" si="501"/>
        <v/>
      </c>
      <c r="D1628" s="51" t="str">
        <f t="shared" si="509"/>
        <v/>
      </c>
      <c r="E1628" s="3" t="str">
        <f>IF(Investments_Import!B1628="","",Investments_Import!B1628)</f>
        <v/>
      </c>
      <c r="F1628" s="54" t="str">
        <f t="shared" si="510"/>
        <v xml:space="preserve"> </v>
      </c>
      <c r="G1628" s="54" t="str">
        <f>IF($B1628="","",COUNTIF($F$2:$F1628,$F1628))</f>
        <v/>
      </c>
      <c r="H1628" s="53" t="str">
        <f t="shared" si="511"/>
        <v xml:space="preserve">  </v>
      </c>
      <c r="I1628" s="3" t="str">
        <f>IF(Investments_Import!C1628="","",Investments_Import!C1628)</f>
        <v/>
      </c>
      <c r="J1628" s="108" t="str">
        <f>IF(Investments_Import!D1628="","",Investments_Import!D1628)</f>
        <v/>
      </c>
      <c r="K1628" s="108" t="str">
        <f t="shared" si="512"/>
        <v/>
      </c>
      <c r="L1628" s="47" t="str">
        <f>IF(Investments_Import!E1628="","",Investments_Import!E1628)</f>
        <v/>
      </c>
      <c r="M1628" s="47" t="str">
        <f t="shared" si="502"/>
        <v/>
      </c>
      <c r="N1628" s="31" t="str">
        <f>IF(Investments_Import!F1628="","",Investments_Import!F1628)</f>
        <v/>
      </c>
      <c r="O1628" s="31" t="str">
        <f t="shared" si="503"/>
        <v/>
      </c>
      <c r="P1628" s="3" t="str">
        <f>IF(Investments_Import!G1628="","",Investments_Import!G1628)</f>
        <v/>
      </c>
      <c r="Q1628" s="3" t="str">
        <f>IF(Investments_Import!H1628="","",Investments_Import!H1628)</f>
        <v/>
      </c>
      <c r="R1628" s="37" t="str">
        <f t="shared" si="504"/>
        <v/>
      </c>
      <c r="S1628" s="37" t="str">
        <f t="shared" si="505"/>
        <v/>
      </c>
      <c r="U1628" s="36" t="str">
        <f>IF(Mining_Import!A1628="","",Mining_Import!A1628)</f>
        <v/>
      </c>
      <c r="V1628" s="22" t="str">
        <f t="shared" si="513"/>
        <v/>
      </c>
      <c r="W1628" s="127" t="str">
        <f t="shared" si="514"/>
        <v/>
      </c>
      <c r="X1628" s="127" t="str">
        <f t="shared" si="515"/>
        <v/>
      </c>
      <c r="Y1628" s="127" t="str">
        <f t="shared" si="516"/>
        <v/>
      </c>
      <c r="Z1628" s="36" t="str">
        <f>IF(Mining_Import!B1628="","",Mining_Import!B1628)</f>
        <v/>
      </c>
      <c r="AA1628" s="184" t="str">
        <f>IF(Mining_Import!$C1628="","",Mining_Import!$C1628)</f>
        <v/>
      </c>
      <c r="AB1628" s="122" t="str">
        <f t="shared" si="517"/>
        <v/>
      </c>
      <c r="AC1628" s="122" t="str">
        <f>IF($Y1628&gt;Dashboard!$Q$19,$AB1628,"")</f>
        <v/>
      </c>
      <c r="AD1628" s="43" t="str">
        <f t="shared" si="518"/>
        <v/>
      </c>
      <c r="AE1628" s="36" t="str">
        <f>IF(Mining_Import!D1628="","",Mining_Import!D1628)</f>
        <v/>
      </c>
      <c r="AF1628" s="36" t="str">
        <f>IF(Mining_Import!E1628="","",Mining_Import!E1628)</f>
        <v/>
      </c>
      <c r="AG1628" s="36" t="str">
        <f>IF(Mining_Import!F1628="","",Mining_Import!F1628)</f>
        <v/>
      </c>
      <c r="AH1628" s="36" t="str">
        <f>IF(Mining_Import!G1628="","",Mining_Import!G1628)</f>
        <v/>
      </c>
      <c r="AI1628" s="36" t="str">
        <f>IF(Mining_Import!H1628="","",Mining_Import!H1628)</f>
        <v/>
      </c>
      <c r="AJ1628" s="36" t="str">
        <f>IF(Mining_Import!I1628="","",Mining_Import!I1628)</f>
        <v/>
      </c>
      <c r="BY1628" s="120" t="str">
        <f t="shared" si="506"/>
        <v/>
      </c>
      <c r="BZ1628" s="184" t="str">
        <f t="shared" si="519"/>
        <v/>
      </c>
      <c r="CA1628" s="37" t="str">
        <f>IFERROR(VLOOKUP($BY1628,Account_Value!$C$2:$F$2500,4,0),"")</f>
        <v/>
      </c>
      <c r="CB1628" s="43" t="str">
        <f t="shared" si="507"/>
        <v/>
      </c>
      <c r="CC1628" s="122" t="str">
        <f>IF($BZ1628="","",SUM($BZ$2:$BZ1628))</f>
        <v/>
      </c>
      <c r="CD1628" s="43" t="str">
        <f>IF($BZ1628="","",$BU$19*(SUM($BZ$2:$BZ1628)))</f>
        <v/>
      </c>
    </row>
    <row r="1629" spans="1:82">
      <c r="A1629" s="4" t="str">
        <f t="shared" si="508"/>
        <v/>
      </c>
      <c r="B1629" s="21" t="str">
        <f>IF(Investments_Import!A1629="","",Investments_Import!A1629)</f>
        <v/>
      </c>
      <c r="C1629" s="22" t="str">
        <f t="shared" si="501"/>
        <v/>
      </c>
      <c r="D1629" s="51" t="str">
        <f t="shared" si="509"/>
        <v/>
      </c>
      <c r="E1629" s="3" t="str">
        <f>IF(Investments_Import!B1629="","",Investments_Import!B1629)</f>
        <v/>
      </c>
      <c r="F1629" s="54" t="str">
        <f t="shared" si="510"/>
        <v xml:space="preserve"> </v>
      </c>
      <c r="G1629" s="54" t="str">
        <f>IF($B1629="","",COUNTIF($F$2:$F1629,$F1629))</f>
        <v/>
      </c>
      <c r="H1629" s="53" t="str">
        <f t="shared" si="511"/>
        <v xml:space="preserve">  </v>
      </c>
      <c r="I1629" s="3" t="str">
        <f>IF(Investments_Import!C1629="","",Investments_Import!C1629)</f>
        <v/>
      </c>
      <c r="J1629" s="108" t="str">
        <f>IF(Investments_Import!D1629="","",Investments_Import!D1629)</f>
        <v/>
      </c>
      <c r="K1629" s="108" t="str">
        <f t="shared" si="512"/>
        <v/>
      </c>
      <c r="L1629" s="47" t="str">
        <f>IF(Investments_Import!E1629="","",Investments_Import!E1629)</f>
        <v/>
      </c>
      <c r="M1629" s="47" t="str">
        <f t="shared" si="502"/>
        <v/>
      </c>
      <c r="N1629" s="31" t="str">
        <f>IF(Investments_Import!F1629="","",Investments_Import!F1629)</f>
        <v/>
      </c>
      <c r="O1629" s="31" t="str">
        <f t="shared" si="503"/>
        <v/>
      </c>
      <c r="P1629" s="3" t="str">
        <f>IF(Investments_Import!G1629="","",Investments_Import!G1629)</f>
        <v/>
      </c>
      <c r="Q1629" s="3" t="str">
        <f>IF(Investments_Import!H1629="","",Investments_Import!H1629)</f>
        <v/>
      </c>
      <c r="R1629" s="37" t="str">
        <f t="shared" si="504"/>
        <v/>
      </c>
      <c r="S1629" s="37" t="str">
        <f t="shared" si="505"/>
        <v/>
      </c>
      <c r="U1629" s="36" t="str">
        <f>IF(Mining_Import!A1629="","",Mining_Import!A1629)</f>
        <v/>
      </c>
      <c r="V1629" s="22" t="str">
        <f t="shared" si="513"/>
        <v/>
      </c>
      <c r="W1629" s="127" t="str">
        <f t="shared" si="514"/>
        <v/>
      </c>
      <c r="X1629" s="127" t="str">
        <f t="shared" si="515"/>
        <v/>
      </c>
      <c r="Y1629" s="127" t="str">
        <f t="shared" si="516"/>
        <v/>
      </c>
      <c r="Z1629" s="36" t="str">
        <f>IF(Mining_Import!B1629="","",Mining_Import!B1629)</f>
        <v/>
      </c>
      <c r="AA1629" s="184" t="str">
        <f>IF(Mining_Import!$C1629="","",Mining_Import!$C1629)</f>
        <v/>
      </c>
      <c r="AB1629" s="122" t="str">
        <f t="shared" si="517"/>
        <v/>
      </c>
      <c r="AC1629" s="122" t="str">
        <f>IF($Y1629&gt;Dashboard!$Q$19,$AB1629,"")</f>
        <v/>
      </c>
      <c r="AD1629" s="43" t="str">
        <f t="shared" si="518"/>
        <v/>
      </c>
      <c r="AE1629" s="36" t="str">
        <f>IF(Mining_Import!D1629="","",Mining_Import!D1629)</f>
        <v/>
      </c>
      <c r="AF1629" s="36" t="str">
        <f>IF(Mining_Import!E1629="","",Mining_Import!E1629)</f>
        <v/>
      </c>
      <c r="AG1629" s="36" t="str">
        <f>IF(Mining_Import!F1629="","",Mining_Import!F1629)</f>
        <v/>
      </c>
      <c r="AH1629" s="36" t="str">
        <f>IF(Mining_Import!G1629="","",Mining_Import!G1629)</f>
        <v/>
      </c>
      <c r="AI1629" s="36" t="str">
        <f>IF(Mining_Import!H1629="","",Mining_Import!H1629)</f>
        <v/>
      </c>
      <c r="AJ1629" s="36" t="str">
        <f>IF(Mining_Import!I1629="","",Mining_Import!I1629)</f>
        <v/>
      </c>
      <c r="BY1629" s="120" t="str">
        <f t="shared" si="506"/>
        <v/>
      </c>
      <c r="BZ1629" s="184" t="str">
        <f t="shared" si="519"/>
        <v/>
      </c>
      <c r="CA1629" s="37" t="str">
        <f>IFERROR(VLOOKUP($BY1629,Account_Value!$C$2:$F$2500,4,0),"")</f>
        <v/>
      </c>
      <c r="CB1629" s="43" t="str">
        <f t="shared" si="507"/>
        <v/>
      </c>
      <c r="CC1629" s="122" t="str">
        <f>IF($BZ1629="","",SUM($BZ$2:$BZ1629))</f>
        <v/>
      </c>
      <c r="CD1629" s="43" t="str">
        <f>IF($BZ1629="","",$BU$19*(SUM($BZ$2:$BZ1629)))</f>
        <v/>
      </c>
    </row>
    <row r="1630" spans="1:82">
      <c r="A1630" s="4" t="str">
        <f t="shared" si="508"/>
        <v/>
      </c>
      <c r="B1630" s="21" t="str">
        <f>IF(Investments_Import!A1630="","",Investments_Import!A1630)</f>
        <v/>
      </c>
      <c r="C1630" s="22" t="str">
        <f t="shared" si="501"/>
        <v/>
      </c>
      <c r="D1630" s="51" t="str">
        <f t="shared" si="509"/>
        <v/>
      </c>
      <c r="E1630" s="3" t="str">
        <f>IF(Investments_Import!B1630="","",Investments_Import!B1630)</f>
        <v/>
      </c>
      <c r="F1630" s="54" t="str">
        <f t="shared" si="510"/>
        <v xml:space="preserve"> </v>
      </c>
      <c r="G1630" s="54" t="str">
        <f>IF($B1630="","",COUNTIF($F$2:$F1630,$F1630))</f>
        <v/>
      </c>
      <c r="H1630" s="53" t="str">
        <f t="shared" si="511"/>
        <v xml:space="preserve">  </v>
      </c>
      <c r="I1630" s="3" t="str">
        <f>IF(Investments_Import!C1630="","",Investments_Import!C1630)</f>
        <v/>
      </c>
      <c r="J1630" s="108" t="str">
        <f>IF(Investments_Import!D1630="","",Investments_Import!D1630)</f>
        <v/>
      </c>
      <c r="K1630" s="108" t="str">
        <f t="shared" si="512"/>
        <v/>
      </c>
      <c r="L1630" s="47" t="str">
        <f>IF(Investments_Import!E1630="","",Investments_Import!E1630)</f>
        <v/>
      </c>
      <c r="M1630" s="47" t="str">
        <f t="shared" si="502"/>
        <v/>
      </c>
      <c r="N1630" s="31" t="str">
        <f>IF(Investments_Import!F1630="","",Investments_Import!F1630)</f>
        <v/>
      </c>
      <c r="O1630" s="31" t="str">
        <f t="shared" si="503"/>
        <v/>
      </c>
      <c r="P1630" s="3" t="str">
        <f>IF(Investments_Import!G1630="","",Investments_Import!G1630)</f>
        <v/>
      </c>
      <c r="Q1630" s="3" t="str">
        <f>IF(Investments_Import!H1630="","",Investments_Import!H1630)</f>
        <v/>
      </c>
      <c r="R1630" s="37" t="str">
        <f t="shared" si="504"/>
        <v/>
      </c>
      <c r="S1630" s="37" t="str">
        <f t="shared" si="505"/>
        <v/>
      </c>
      <c r="U1630" s="36" t="str">
        <f>IF(Mining_Import!A1630="","",Mining_Import!A1630)</f>
        <v/>
      </c>
      <c r="V1630" s="22" t="str">
        <f t="shared" si="513"/>
        <v/>
      </c>
      <c r="W1630" s="127" t="str">
        <f t="shared" si="514"/>
        <v/>
      </c>
      <c r="X1630" s="127" t="str">
        <f t="shared" si="515"/>
        <v/>
      </c>
      <c r="Y1630" s="127" t="str">
        <f t="shared" si="516"/>
        <v/>
      </c>
      <c r="Z1630" s="36" t="str">
        <f>IF(Mining_Import!B1630="","",Mining_Import!B1630)</f>
        <v/>
      </c>
      <c r="AA1630" s="184" t="str">
        <f>IF(Mining_Import!$C1630="","",Mining_Import!$C1630)</f>
        <v/>
      </c>
      <c r="AB1630" s="122" t="str">
        <f t="shared" si="517"/>
        <v/>
      </c>
      <c r="AC1630" s="122" t="str">
        <f>IF($Y1630&gt;Dashboard!$Q$19,$AB1630,"")</f>
        <v/>
      </c>
      <c r="AD1630" s="43" t="str">
        <f t="shared" si="518"/>
        <v/>
      </c>
      <c r="AE1630" s="36" t="str">
        <f>IF(Mining_Import!D1630="","",Mining_Import!D1630)</f>
        <v/>
      </c>
      <c r="AF1630" s="36" t="str">
        <f>IF(Mining_Import!E1630="","",Mining_Import!E1630)</f>
        <v/>
      </c>
      <c r="AG1630" s="36" t="str">
        <f>IF(Mining_Import!F1630="","",Mining_Import!F1630)</f>
        <v/>
      </c>
      <c r="AH1630" s="36" t="str">
        <f>IF(Mining_Import!G1630="","",Mining_Import!G1630)</f>
        <v/>
      </c>
      <c r="AI1630" s="36" t="str">
        <f>IF(Mining_Import!H1630="","",Mining_Import!H1630)</f>
        <v/>
      </c>
      <c r="AJ1630" s="36" t="str">
        <f>IF(Mining_Import!I1630="","",Mining_Import!I1630)</f>
        <v/>
      </c>
      <c r="BY1630" s="120" t="str">
        <f t="shared" si="506"/>
        <v/>
      </c>
      <c r="BZ1630" s="184" t="str">
        <f t="shared" si="519"/>
        <v/>
      </c>
      <c r="CA1630" s="37" t="str">
        <f>IFERROR(VLOOKUP($BY1630,Account_Value!$C$2:$F$2500,4,0),"")</f>
        <v/>
      </c>
      <c r="CB1630" s="43" t="str">
        <f t="shared" si="507"/>
        <v/>
      </c>
      <c r="CC1630" s="122" t="str">
        <f>IF($BZ1630="","",SUM($BZ$2:$BZ1630))</f>
        <v/>
      </c>
      <c r="CD1630" s="43" t="str">
        <f>IF($BZ1630="","",$BU$19*(SUM($BZ$2:$BZ1630)))</f>
        <v/>
      </c>
    </row>
    <row r="1631" spans="1:82">
      <c r="A1631" s="4" t="str">
        <f t="shared" si="508"/>
        <v/>
      </c>
      <c r="B1631" s="21" t="str">
        <f>IF(Investments_Import!A1631="","",Investments_Import!A1631)</f>
        <v/>
      </c>
      <c r="C1631" s="22" t="str">
        <f t="shared" si="501"/>
        <v/>
      </c>
      <c r="D1631" s="51" t="str">
        <f t="shared" si="509"/>
        <v/>
      </c>
      <c r="E1631" s="3" t="str">
        <f>IF(Investments_Import!B1631="","",Investments_Import!B1631)</f>
        <v/>
      </c>
      <c r="F1631" s="54" t="str">
        <f t="shared" si="510"/>
        <v xml:space="preserve"> </v>
      </c>
      <c r="G1631" s="54" t="str">
        <f>IF($B1631="","",COUNTIF($F$2:$F1631,$F1631))</f>
        <v/>
      </c>
      <c r="H1631" s="53" t="str">
        <f t="shared" si="511"/>
        <v xml:space="preserve">  </v>
      </c>
      <c r="I1631" s="3" t="str">
        <f>IF(Investments_Import!C1631="","",Investments_Import!C1631)</f>
        <v/>
      </c>
      <c r="J1631" s="108" t="str">
        <f>IF(Investments_Import!D1631="","",Investments_Import!D1631)</f>
        <v/>
      </c>
      <c r="K1631" s="108" t="str">
        <f t="shared" si="512"/>
        <v/>
      </c>
      <c r="L1631" s="47" t="str">
        <f>IF(Investments_Import!E1631="","",Investments_Import!E1631)</f>
        <v/>
      </c>
      <c r="M1631" s="47" t="str">
        <f t="shared" si="502"/>
        <v/>
      </c>
      <c r="N1631" s="31" t="str">
        <f>IF(Investments_Import!F1631="","",Investments_Import!F1631)</f>
        <v/>
      </c>
      <c r="O1631" s="31" t="str">
        <f t="shared" si="503"/>
        <v/>
      </c>
      <c r="P1631" s="3" t="str">
        <f>IF(Investments_Import!G1631="","",Investments_Import!G1631)</f>
        <v/>
      </c>
      <c r="Q1631" s="3" t="str">
        <f>IF(Investments_Import!H1631="","",Investments_Import!H1631)</f>
        <v/>
      </c>
      <c r="R1631" s="37" t="str">
        <f t="shared" si="504"/>
        <v/>
      </c>
      <c r="S1631" s="37" t="str">
        <f t="shared" si="505"/>
        <v/>
      </c>
      <c r="U1631" s="36" t="str">
        <f>IF(Mining_Import!A1631="","",Mining_Import!A1631)</f>
        <v/>
      </c>
      <c r="V1631" s="22" t="str">
        <f t="shared" si="513"/>
        <v/>
      </c>
      <c r="W1631" s="127" t="str">
        <f t="shared" si="514"/>
        <v/>
      </c>
      <c r="X1631" s="127" t="str">
        <f t="shared" si="515"/>
        <v/>
      </c>
      <c r="Y1631" s="127" t="str">
        <f t="shared" si="516"/>
        <v/>
      </c>
      <c r="Z1631" s="36" t="str">
        <f>IF(Mining_Import!B1631="","",Mining_Import!B1631)</f>
        <v/>
      </c>
      <c r="AA1631" s="184" t="str">
        <f>IF(Mining_Import!$C1631="","",Mining_Import!$C1631)</f>
        <v/>
      </c>
      <c r="AB1631" s="122" t="str">
        <f t="shared" si="517"/>
        <v/>
      </c>
      <c r="AC1631" s="122" t="str">
        <f>IF($Y1631&gt;Dashboard!$Q$19,$AB1631,"")</f>
        <v/>
      </c>
      <c r="AD1631" s="43" t="str">
        <f t="shared" si="518"/>
        <v/>
      </c>
      <c r="AE1631" s="36" t="str">
        <f>IF(Mining_Import!D1631="","",Mining_Import!D1631)</f>
        <v/>
      </c>
      <c r="AF1631" s="36" t="str">
        <f>IF(Mining_Import!E1631="","",Mining_Import!E1631)</f>
        <v/>
      </c>
      <c r="AG1631" s="36" t="str">
        <f>IF(Mining_Import!F1631="","",Mining_Import!F1631)</f>
        <v/>
      </c>
      <c r="AH1631" s="36" t="str">
        <f>IF(Mining_Import!G1631="","",Mining_Import!G1631)</f>
        <v/>
      </c>
      <c r="AI1631" s="36" t="str">
        <f>IF(Mining_Import!H1631="","",Mining_Import!H1631)</f>
        <v/>
      </c>
      <c r="AJ1631" s="36" t="str">
        <f>IF(Mining_Import!I1631="","",Mining_Import!I1631)</f>
        <v/>
      </c>
      <c r="BY1631" s="120" t="str">
        <f t="shared" si="506"/>
        <v/>
      </c>
      <c r="BZ1631" s="184" t="str">
        <f t="shared" si="519"/>
        <v/>
      </c>
      <c r="CA1631" s="37" t="str">
        <f>IFERROR(VLOOKUP($BY1631,Account_Value!$C$2:$F$2500,4,0),"")</f>
        <v/>
      </c>
      <c r="CB1631" s="43" t="str">
        <f t="shared" si="507"/>
        <v/>
      </c>
      <c r="CC1631" s="122" t="str">
        <f>IF($BZ1631="","",SUM($BZ$2:$BZ1631))</f>
        <v/>
      </c>
      <c r="CD1631" s="43" t="str">
        <f>IF($BZ1631="","",$BU$19*(SUM($BZ$2:$BZ1631)))</f>
        <v/>
      </c>
    </row>
    <row r="1632" spans="1:82">
      <c r="A1632" s="4" t="str">
        <f t="shared" si="508"/>
        <v/>
      </c>
      <c r="B1632" s="21" t="str">
        <f>IF(Investments_Import!A1632="","",Investments_Import!A1632)</f>
        <v/>
      </c>
      <c r="C1632" s="22" t="str">
        <f t="shared" si="501"/>
        <v/>
      </c>
      <c r="D1632" s="51" t="str">
        <f t="shared" si="509"/>
        <v/>
      </c>
      <c r="E1632" s="3" t="str">
        <f>IF(Investments_Import!B1632="","",Investments_Import!B1632)</f>
        <v/>
      </c>
      <c r="F1632" s="54" t="str">
        <f t="shared" si="510"/>
        <v xml:space="preserve"> </v>
      </c>
      <c r="G1632" s="54" t="str">
        <f>IF($B1632="","",COUNTIF($F$2:$F1632,$F1632))</f>
        <v/>
      </c>
      <c r="H1632" s="53" t="str">
        <f t="shared" si="511"/>
        <v xml:space="preserve">  </v>
      </c>
      <c r="I1632" s="3" t="str">
        <f>IF(Investments_Import!C1632="","",Investments_Import!C1632)</f>
        <v/>
      </c>
      <c r="J1632" s="108" t="str">
        <f>IF(Investments_Import!D1632="","",Investments_Import!D1632)</f>
        <v/>
      </c>
      <c r="K1632" s="108" t="str">
        <f t="shared" si="512"/>
        <v/>
      </c>
      <c r="L1632" s="47" t="str">
        <f>IF(Investments_Import!E1632="","",Investments_Import!E1632)</f>
        <v/>
      </c>
      <c r="M1632" s="47" t="str">
        <f t="shared" si="502"/>
        <v/>
      </c>
      <c r="N1632" s="31" t="str">
        <f>IF(Investments_Import!F1632="","",Investments_Import!F1632)</f>
        <v/>
      </c>
      <c r="O1632" s="31" t="str">
        <f t="shared" si="503"/>
        <v/>
      </c>
      <c r="P1632" s="3" t="str">
        <f>IF(Investments_Import!G1632="","",Investments_Import!G1632)</f>
        <v/>
      </c>
      <c r="Q1632" s="3" t="str">
        <f>IF(Investments_Import!H1632="","",Investments_Import!H1632)</f>
        <v/>
      </c>
      <c r="R1632" s="37" t="str">
        <f t="shared" si="504"/>
        <v/>
      </c>
      <c r="S1632" s="37" t="str">
        <f t="shared" si="505"/>
        <v/>
      </c>
      <c r="U1632" s="36" t="str">
        <f>IF(Mining_Import!A1632="","",Mining_Import!A1632)</f>
        <v/>
      </c>
      <c r="V1632" s="22" t="str">
        <f t="shared" si="513"/>
        <v/>
      </c>
      <c r="W1632" s="127" t="str">
        <f t="shared" si="514"/>
        <v/>
      </c>
      <c r="X1632" s="127" t="str">
        <f t="shared" si="515"/>
        <v/>
      </c>
      <c r="Y1632" s="127" t="str">
        <f t="shared" si="516"/>
        <v/>
      </c>
      <c r="Z1632" s="36" t="str">
        <f>IF(Mining_Import!B1632="","",Mining_Import!B1632)</f>
        <v/>
      </c>
      <c r="AA1632" s="184" t="str">
        <f>IF(Mining_Import!$C1632="","",Mining_Import!$C1632)</f>
        <v/>
      </c>
      <c r="AB1632" s="122" t="str">
        <f t="shared" si="517"/>
        <v/>
      </c>
      <c r="AC1632" s="122" t="str">
        <f>IF($Y1632&gt;Dashboard!$Q$19,$AB1632,"")</f>
        <v/>
      </c>
      <c r="AD1632" s="43" t="str">
        <f t="shared" si="518"/>
        <v/>
      </c>
      <c r="AE1632" s="36" t="str">
        <f>IF(Mining_Import!D1632="","",Mining_Import!D1632)</f>
        <v/>
      </c>
      <c r="AF1632" s="36" t="str">
        <f>IF(Mining_Import!E1632="","",Mining_Import!E1632)</f>
        <v/>
      </c>
      <c r="AG1632" s="36" t="str">
        <f>IF(Mining_Import!F1632="","",Mining_Import!F1632)</f>
        <v/>
      </c>
      <c r="AH1632" s="36" t="str">
        <f>IF(Mining_Import!G1632="","",Mining_Import!G1632)</f>
        <v/>
      </c>
      <c r="AI1632" s="36" t="str">
        <f>IF(Mining_Import!H1632="","",Mining_Import!H1632)</f>
        <v/>
      </c>
      <c r="AJ1632" s="36" t="str">
        <f>IF(Mining_Import!I1632="","",Mining_Import!I1632)</f>
        <v/>
      </c>
      <c r="BY1632" s="120" t="str">
        <f t="shared" si="506"/>
        <v/>
      </c>
      <c r="BZ1632" s="184" t="str">
        <f t="shared" si="519"/>
        <v/>
      </c>
      <c r="CA1632" s="37" t="str">
        <f>IFERROR(VLOOKUP($BY1632,Account_Value!$C$2:$F$2500,4,0),"")</f>
        <v/>
      </c>
      <c r="CB1632" s="43" t="str">
        <f t="shared" si="507"/>
        <v/>
      </c>
      <c r="CC1632" s="122" t="str">
        <f>IF($BZ1632="","",SUM($BZ$2:$BZ1632))</f>
        <v/>
      </c>
      <c r="CD1632" s="43" t="str">
        <f>IF($BZ1632="","",$BU$19*(SUM($BZ$2:$BZ1632)))</f>
        <v/>
      </c>
    </row>
    <row r="1633" spans="1:82">
      <c r="A1633" s="4" t="str">
        <f t="shared" si="508"/>
        <v/>
      </c>
      <c r="B1633" s="21" t="str">
        <f>IF(Investments_Import!A1633="","",Investments_Import!A1633)</f>
        <v/>
      </c>
      <c r="C1633" s="22" t="str">
        <f t="shared" si="501"/>
        <v/>
      </c>
      <c r="D1633" s="51" t="str">
        <f t="shared" si="509"/>
        <v/>
      </c>
      <c r="E1633" s="3" t="str">
        <f>IF(Investments_Import!B1633="","",Investments_Import!B1633)</f>
        <v/>
      </c>
      <c r="F1633" s="54" t="str">
        <f t="shared" si="510"/>
        <v xml:space="preserve"> </v>
      </c>
      <c r="G1633" s="54" t="str">
        <f>IF($B1633="","",COUNTIF($F$2:$F1633,$F1633))</f>
        <v/>
      </c>
      <c r="H1633" s="53" t="str">
        <f t="shared" si="511"/>
        <v xml:space="preserve">  </v>
      </c>
      <c r="I1633" s="3" t="str">
        <f>IF(Investments_Import!C1633="","",Investments_Import!C1633)</f>
        <v/>
      </c>
      <c r="J1633" s="108" t="str">
        <f>IF(Investments_Import!D1633="","",Investments_Import!D1633)</f>
        <v/>
      </c>
      <c r="K1633" s="108" t="str">
        <f t="shared" si="512"/>
        <v/>
      </c>
      <c r="L1633" s="47" t="str">
        <f>IF(Investments_Import!E1633="","",Investments_Import!E1633)</f>
        <v/>
      </c>
      <c r="M1633" s="47" t="str">
        <f t="shared" si="502"/>
        <v/>
      </c>
      <c r="N1633" s="31" t="str">
        <f>IF(Investments_Import!F1633="","",Investments_Import!F1633)</f>
        <v/>
      </c>
      <c r="O1633" s="31" t="str">
        <f t="shared" si="503"/>
        <v/>
      </c>
      <c r="P1633" s="3" t="str">
        <f>IF(Investments_Import!G1633="","",Investments_Import!G1633)</f>
        <v/>
      </c>
      <c r="Q1633" s="3" t="str">
        <f>IF(Investments_Import!H1633="","",Investments_Import!H1633)</f>
        <v/>
      </c>
      <c r="R1633" s="37" t="str">
        <f t="shared" si="504"/>
        <v/>
      </c>
      <c r="S1633" s="37" t="str">
        <f t="shared" si="505"/>
        <v/>
      </c>
      <c r="U1633" s="36" t="str">
        <f>IF(Mining_Import!A1633="","",Mining_Import!A1633)</f>
        <v/>
      </c>
      <c r="V1633" s="22" t="str">
        <f t="shared" si="513"/>
        <v/>
      </c>
      <c r="W1633" s="127" t="str">
        <f t="shared" si="514"/>
        <v/>
      </c>
      <c r="X1633" s="127" t="str">
        <f t="shared" si="515"/>
        <v/>
      </c>
      <c r="Y1633" s="127" t="str">
        <f t="shared" si="516"/>
        <v/>
      </c>
      <c r="Z1633" s="36" t="str">
        <f>IF(Mining_Import!B1633="","",Mining_Import!B1633)</f>
        <v/>
      </c>
      <c r="AA1633" s="184" t="str">
        <f>IF(Mining_Import!$C1633="","",Mining_Import!$C1633)</f>
        <v/>
      </c>
      <c r="AB1633" s="122" t="str">
        <f t="shared" si="517"/>
        <v/>
      </c>
      <c r="AC1633" s="122" t="str">
        <f>IF($Y1633&gt;Dashboard!$Q$19,$AB1633,"")</f>
        <v/>
      </c>
      <c r="AD1633" s="43" t="str">
        <f t="shared" si="518"/>
        <v/>
      </c>
      <c r="AE1633" s="36" t="str">
        <f>IF(Mining_Import!D1633="","",Mining_Import!D1633)</f>
        <v/>
      </c>
      <c r="AF1633" s="36" t="str">
        <f>IF(Mining_Import!E1633="","",Mining_Import!E1633)</f>
        <v/>
      </c>
      <c r="AG1633" s="36" t="str">
        <f>IF(Mining_Import!F1633="","",Mining_Import!F1633)</f>
        <v/>
      </c>
      <c r="AH1633" s="36" t="str">
        <f>IF(Mining_Import!G1633="","",Mining_Import!G1633)</f>
        <v/>
      </c>
      <c r="AI1633" s="36" t="str">
        <f>IF(Mining_Import!H1633="","",Mining_Import!H1633)</f>
        <v/>
      </c>
      <c r="AJ1633" s="36" t="str">
        <f>IF(Mining_Import!I1633="","",Mining_Import!I1633)</f>
        <v/>
      </c>
      <c r="BY1633" s="120" t="str">
        <f t="shared" si="506"/>
        <v/>
      </c>
      <c r="BZ1633" s="184" t="str">
        <f t="shared" si="519"/>
        <v/>
      </c>
      <c r="CA1633" s="37" t="str">
        <f>IFERROR(VLOOKUP($BY1633,Account_Value!$C$2:$F$2500,4,0),"")</f>
        <v/>
      </c>
      <c r="CB1633" s="43" t="str">
        <f t="shared" si="507"/>
        <v/>
      </c>
      <c r="CC1633" s="122" t="str">
        <f>IF($BZ1633="","",SUM($BZ$2:$BZ1633))</f>
        <v/>
      </c>
      <c r="CD1633" s="43" t="str">
        <f>IF($BZ1633="","",$BU$19*(SUM($BZ$2:$BZ1633)))</f>
        <v/>
      </c>
    </row>
    <row r="1634" spans="1:82">
      <c r="A1634" s="4" t="str">
        <f t="shared" si="508"/>
        <v/>
      </c>
      <c r="B1634" s="21" t="str">
        <f>IF(Investments_Import!A1634="","",Investments_Import!A1634)</f>
        <v/>
      </c>
      <c r="C1634" s="22" t="str">
        <f t="shared" si="501"/>
        <v/>
      </c>
      <c r="D1634" s="51" t="str">
        <f t="shared" si="509"/>
        <v/>
      </c>
      <c r="E1634" s="3" t="str">
        <f>IF(Investments_Import!B1634="","",Investments_Import!B1634)</f>
        <v/>
      </c>
      <c r="F1634" s="54" t="str">
        <f t="shared" si="510"/>
        <v xml:space="preserve"> </v>
      </c>
      <c r="G1634" s="54" t="str">
        <f>IF($B1634="","",COUNTIF($F$2:$F1634,$F1634))</f>
        <v/>
      </c>
      <c r="H1634" s="53" t="str">
        <f t="shared" si="511"/>
        <v xml:space="preserve">  </v>
      </c>
      <c r="I1634" s="3" t="str">
        <f>IF(Investments_Import!C1634="","",Investments_Import!C1634)</f>
        <v/>
      </c>
      <c r="J1634" s="108" t="str">
        <f>IF(Investments_Import!D1634="","",Investments_Import!D1634)</f>
        <v/>
      </c>
      <c r="K1634" s="108" t="str">
        <f t="shared" si="512"/>
        <v/>
      </c>
      <c r="L1634" s="47" t="str">
        <f>IF(Investments_Import!E1634="","",Investments_Import!E1634)</f>
        <v/>
      </c>
      <c r="M1634" s="47" t="str">
        <f t="shared" si="502"/>
        <v/>
      </c>
      <c r="N1634" s="31" t="str">
        <f>IF(Investments_Import!F1634="","",Investments_Import!F1634)</f>
        <v/>
      </c>
      <c r="O1634" s="31" t="str">
        <f t="shared" si="503"/>
        <v/>
      </c>
      <c r="P1634" s="3" t="str">
        <f>IF(Investments_Import!G1634="","",Investments_Import!G1634)</f>
        <v/>
      </c>
      <c r="Q1634" s="3" t="str">
        <f>IF(Investments_Import!H1634="","",Investments_Import!H1634)</f>
        <v/>
      </c>
      <c r="R1634" s="37" t="str">
        <f t="shared" si="504"/>
        <v/>
      </c>
      <c r="S1634" s="37" t="str">
        <f t="shared" si="505"/>
        <v/>
      </c>
      <c r="U1634" s="36" t="str">
        <f>IF(Mining_Import!A1634="","",Mining_Import!A1634)</f>
        <v/>
      </c>
      <c r="V1634" s="22" t="str">
        <f t="shared" si="513"/>
        <v/>
      </c>
      <c r="W1634" s="127" t="str">
        <f t="shared" si="514"/>
        <v/>
      </c>
      <c r="X1634" s="127" t="str">
        <f t="shared" si="515"/>
        <v/>
      </c>
      <c r="Y1634" s="127" t="str">
        <f t="shared" si="516"/>
        <v/>
      </c>
      <c r="Z1634" s="36" t="str">
        <f>IF(Mining_Import!B1634="","",Mining_Import!B1634)</f>
        <v/>
      </c>
      <c r="AA1634" s="184" t="str">
        <f>IF(Mining_Import!$C1634="","",Mining_Import!$C1634)</f>
        <v/>
      </c>
      <c r="AB1634" s="122" t="str">
        <f t="shared" si="517"/>
        <v/>
      </c>
      <c r="AC1634" s="122" t="str">
        <f>IF($Y1634&gt;Dashboard!$Q$19,$AB1634,"")</f>
        <v/>
      </c>
      <c r="AD1634" s="43" t="str">
        <f t="shared" si="518"/>
        <v/>
      </c>
      <c r="AE1634" s="36" t="str">
        <f>IF(Mining_Import!D1634="","",Mining_Import!D1634)</f>
        <v/>
      </c>
      <c r="AF1634" s="36" t="str">
        <f>IF(Mining_Import!E1634="","",Mining_Import!E1634)</f>
        <v/>
      </c>
      <c r="AG1634" s="36" t="str">
        <f>IF(Mining_Import!F1634="","",Mining_Import!F1634)</f>
        <v/>
      </c>
      <c r="AH1634" s="36" t="str">
        <f>IF(Mining_Import!G1634="","",Mining_Import!G1634)</f>
        <v/>
      </c>
      <c r="AI1634" s="36" t="str">
        <f>IF(Mining_Import!H1634="","",Mining_Import!H1634)</f>
        <v/>
      </c>
      <c r="AJ1634" s="36" t="str">
        <f>IF(Mining_Import!I1634="","",Mining_Import!I1634)</f>
        <v/>
      </c>
      <c r="BY1634" s="120" t="str">
        <f t="shared" si="506"/>
        <v/>
      </c>
      <c r="BZ1634" s="184" t="str">
        <f t="shared" si="519"/>
        <v/>
      </c>
      <c r="CA1634" s="37" t="str">
        <f>IFERROR(VLOOKUP($BY1634,Account_Value!$C$2:$F$2500,4,0),"")</f>
        <v/>
      </c>
      <c r="CB1634" s="43" t="str">
        <f t="shared" si="507"/>
        <v/>
      </c>
      <c r="CC1634" s="122" t="str">
        <f>IF($BZ1634="","",SUM($BZ$2:$BZ1634))</f>
        <v/>
      </c>
      <c r="CD1634" s="43" t="str">
        <f>IF($BZ1634="","",$BU$19*(SUM($BZ$2:$BZ1634)))</f>
        <v/>
      </c>
    </row>
    <row r="1635" spans="1:82">
      <c r="A1635" s="4" t="str">
        <f t="shared" si="508"/>
        <v/>
      </c>
      <c r="B1635" s="21" t="str">
        <f>IF(Investments_Import!A1635="","",Investments_Import!A1635)</f>
        <v/>
      </c>
      <c r="C1635" s="22" t="str">
        <f t="shared" si="501"/>
        <v/>
      </c>
      <c r="D1635" s="51" t="str">
        <f t="shared" si="509"/>
        <v/>
      </c>
      <c r="E1635" s="3" t="str">
        <f>IF(Investments_Import!B1635="","",Investments_Import!B1635)</f>
        <v/>
      </c>
      <c r="F1635" s="54" t="str">
        <f t="shared" si="510"/>
        <v xml:space="preserve"> </v>
      </c>
      <c r="G1635" s="54" t="str">
        <f>IF($B1635="","",COUNTIF($F$2:$F1635,$F1635))</f>
        <v/>
      </c>
      <c r="H1635" s="53" t="str">
        <f t="shared" si="511"/>
        <v xml:space="preserve">  </v>
      </c>
      <c r="I1635" s="3" t="str">
        <f>IF(Investments_Import!C1635="","",Investments_Import!C1635)</f>
        <v/>
      </c>
      <c r="J1635" s="108" t="str">
        <f>IF(Investments_Import!D1635="","",Investments_Import!D1635)</f>
        <v/>
      </c>
      <c r="K1635" s="108" t="str">
        <f t="shared" si="512"/>
        <v/>
      </c>
      <c r="L1635" s="47" t="str">
        <f>IF(Investments_Import!E1635="","",Investments_Import!E1635)</f>
        <v/>
      </c>
      <c r="M1635" s="47" t="str">
        <f t="shared" si="502"/>
        <v/>
      </c>
      <c r="N1635" s="31" t="str">
        <f>IF(Investments_Import!F1635="","",Investments_Import!F1635)</f>
        <v/>
      </c>
      <c r="O1635" s="31" t="str">
        <f t="shared" si="503"/>
        <v/>
      </c>
      <c r="P1635" s="3" t="str">
        <f>IF(Investments_Import!G1635="","",Investments_Import!G1635)</f>
        <v/>
      </c>
      <c r="Q1635" s="3" t="str">
        <f>IF(Investments_Import!H1635="","",Investments_Import!H1635)</f>
        <v/>
      </c>
      <c r="R1635" s="37" t="str">
        <f t="shared" si="504"/>
        <v/>
      </c>
      <c r="S1635" s="37" t="str">
        <f t="shared" si="505"/>
        <v/>
      </c>
      <c r="U1635" s="36" t="str">
        <f>IF(Mining_Import!A1635="","",Mining_Import!A1635)</f>
        <v/>
      </c>
      <c r="V1635" s="22" t="str">
        <f t="shared" si="513"/>
        <v/>
      </c>
      <c r="W1635" s="127" t="str">
        <f t="shared" si="514"/>
        <v/>
      </c>
      <c r="X1635" s="127" t="str">
        <f t="shared" si="515"/>
        <v/>
      </c>
      <c r="Y1635" s="127" t="str">
        <f t="shared" si="516"/>
        <v/>
      </c>
      <c r="Z1635" s="36" t="str">
        <f>IF(Mining_Import!B1635="","",Mining_Import!B1635)</f>
        <v/>
      </c>
      <c r="AA1635" s="184" t="str">
        <f>IF(Mining_Import!$C1635="","",Mining_Import!$C1635)</f>
        <v/>
      </c>
      <c r="AB1635" s="122" t="str">
        <f t="shared" si="517"/>
        <v/>
      </c>
      <c r="AC1635" s="122" t="str">
        <f>IF($Y1635&gt;Dashboard!$Q$19,$AB1635,"")</f>
        <v/>
      </c>
      <c r="AD1635" s="43" t="str">
        <f t="shared" si="518"/>
        <v/>
      </c>
      <c r="AE1635" s="36" t="str">
        <f>IF(Mining_Import!D1635="","",Mining_Import!D1635)</f>
        <v/>
      </c>
      <c r="AF1635" s="36" t="str">
        <f>IF(Mining_Import!E1635="","",Mining_Import!E1635)</f>
        <v/>
      </c>
      <c r="AG1635" s="36" t="str">
        <f>IF(Mining_Import!F1635="","",Mining_Import!F1635)</f>
        <v/>
      </c>
      <c r="AH1635" s="36" t="str">
        <f>IF(Mining_Import!G1635="","",Mining_Import!G1635)</f>
        <v/>
      </c>
      <c r="AI1635" s="36" t="str">
        <f>IF(Mining_Import!H1635="","",Mining_Import!H1635)</f>
        <v/>
      </c>
      <c r="AJ1635" s="36" t="str">
        <f>IF(Mining_Import!I1635="","",Mining_Import!I1635)</f>
        <v/>
      </c>
      <c r="BY1635" s="120" t="str">
        <f t="shared" si="506"/>
        <v/>
      </c>
      <c r="BZ1635" s="184" t="str">
        <f t="shared" si="519"/>
        <v/>
      </c>
      <c r="CA1635" s="37" t="str">
        <f>IFERROR(VLOOKUP($BY1635,Account_Value!$C$2:$F$2500,4,0),"")</f>
        <v/>
      </c>
      <c r="CB1635" s="43" t="str">
        <f t="shared" si="507"/>
        <v/>
      </c>
      <c r="CC1635" s="122" t="str">
        <f>IF($BZ1635="","",SUM($BZ$2:$BZ1635))</f>
        <v/>
      </c>
      <c r="CD1635" s="43" t="str">
        <f>IF($BZ1635="","",$BU$19*(SUM($BZ$2:$BZ1635)))</f>
        <v/>
      </c>
    </row>
    <row r="1636" spans="1:82">
      <c r="A1636" s="4" t="str">
        <f t="shared" si="508"/>
        <v/>
      </c>
      <c r="B1636" s="21" t="str">
        <f>IF(Investments_Import!A1636="","",Investments_Import!A1636)</f>
        <v/>
      </c>
      <c r="C1636" s="22" t="str">
        <f t="shared" si="501"/>
        <v/>
      </c>
      <c r="D1636" s="51" t="str">
        <f t="shared" si="509"/>
        <v/>
      </c>
      <c r="E1636" s="3" t="str">
        <f>IF(Investments_Import!B1636="","",Investments_Import!B1636)</f>
        <v/>
      </c>
      <c r="F1636" s="54" t="str">
        <f t="shared" si="510"/>
        <v xml:space="preserve"> </v>
      </c>
      <c r="G1636" s="54" t="str">
        <f>IF($B1636="","",COUNTIF($F$2:$F1636,$F1636))</f>
        <v/>
      </c>
      <c r="H1636" s="53" t="str">
        <f t="shared" si="511"/>
        <v xml:space="preserve">  </v>
      </c>
      <c r="I1636" s="3" t="str">
        <f>IF(Investments_Import!C1636="","",Investments_Import!C1636)</f>
        <v/>
      </c>
      <c r="J1636" s="108" t="str">
        <f>IF(Investments_Import!D1636="","",Investments_Import!D1636)</f>
        <v/>
      </c>
      <c r="K1636" s="108" t="str">
        <f t="shared" si="512"/>
        <v/>
      </c>
      <c r="L1636" s="47" t="str">
        <f>IF(Investments_Import!E1636="","",Investments_Import!E1636)</f>
        <v/>
      </c>
      <c r="M1636" s="47" t="str">
        <f t="shared" si="502"/>
        <v/>
      </c>
      <c r="N1636" s="31" t="str">
        <f>IF(Investments_Import!F1636="","",Investments_Import!F1636)</f>
        <v/>
      </c>
      <c r="O1636" s="31" t="str">
        <f t="shared" si="503"/>
        <v/>
      </c>
      <c r="P1636" s="3" t="str">
        <f>IF(Investments_Import!G1636="","",Investments_Import!G1636)</f>
        <v/>
      </c>
      <c r="Q1636" s="3" t="str">
        <f>IF(Investments_Import!H1636="","",Investments_Import!H1636)</f>
        <v/>
      </c>
      <c r="R1636" s="37" t="str">
        <f t="shared" si="504"/>
        <v/>
      </c>
      <c r="S1636" s="37" t="str">
        <f t="shared" si="505"/>
        <v/>
      </c>
      <c r="U1636" s="36" t="str">
        <f>IF(Mining_Import!A1636="","",Mining_Import!A1636)</f>
        <v/>
      </c>
      <c r="V1636" s="22" t="str">
        <f t="shared" si="513"/>
        <v/>
      </c>
      <c r="W1636" s="127" t="str">
        <f t="shared" si="514"/>
        <v/>
      </c>
      <c r="X1636" s="127" t="str">
        <f t="shared" si="515"/>
        <v/>
      </c>
      <c r="Y1636" s="127" t="str">
        <f t="shared" si="516"/>
        <v/>
      </c>
      <c r="Z1636" s="36" t="str">
        <f>IF(Mining_Import!B1636="","",Mining_Import!B1636)</f>
        <v/>
      </c>
      <c r="AA1636" s="184" t="str">
        <f>IF(Mining_Import!$C1636="","",Mining_Import!$C1636)</f>
        <v/>
      </c>
      <c r="AB1636" s="122" t="str">
        <f t="shared" si="517"/>
        <v/>
      </c>
      <c r="AC1636" s="122" t="str">
        <f>IF($Y1636&gt;Dashboard!$Q$19,$AB1636,"")</f>
        <v/>
      </c>
      <c r="AD1636" s="43" t="str">
        <f t="shared" si="518"/>
        <v/>
      </c>
      <c r="AE1636" s="36" t="str">
        <f>IF(Mining_Import!D1636="","",Mining_Import!D1636)</f>
        <v/>
      </c>
      <c r="AF1636" s="36" t="str">
        <f>IF(Mining_Import!E1636="","",Mining_Import!E1636)</f>
        <v/>
      </c>
      <c r="AG1636" s="36" t="str">
        <f>IF(Mining_Import!F1636="","",Mining_Import!F1636)</f>
        <v/>
      </c>
      <c r="AH1636" s="36" t="str">
        <f>IF(Mining_Import!G1636="","",Mining_Import!G1636)</f>
        <v/>
      </c>
      <c r="AI1636" s="36" t="str">
        <f>IF(Mining_Import!H1636="","",Mining_Import!H1636)</f>
        <v/>
      </c>
      <c r="AJ1636" s="36" t="str">
        <f>IF(Mining_Import!I1636="","",Mining_Import!I1636)</f>
        <v/>
      </c>
      <c r="BY1636" s="120" t="str">
        <f t="shared" si="506"/>
        <v/>
      </c>
      <c r="BZ1636" s="184" t="str">
        <f t="shared" si="519"/>
        <v/>
      </c>
      <c r="CA1636" s="37" t="str">
        <f>IFERROR(VLOOKUP($BY1636,Account_Value!$C$2:$F$2500,4,0),"")</f>
        <v/>
      </c>
      <c r="CB1636" s="43" t="str">
        <f t="shared" si="507"/>
        <v/>
      </c>
      <c r="CC1636" s="122" t="str">
        <f>IF($BZ1636="","",SUM($BZ$2:$BZ1636))</f>
        <v/>
      </c>
      <c r="CD1636" s="43" t="str">
        <f>IF($BZ1636="","",$BU$19*(SUM($BZ$2:$BZ1636)))</f>
        <v/>
      </c>
    </row>
    <row r="1637" spans="1:82">
      <c r="A1637" s="4" t="str">
        <f t="shared" si="508"/>
        <v/>
      </c>
      <c r="B1637" s="21" t="str">
        <f>IF(Investments_Import!A1637="","",Investments_Import!A1637)</f>
        <v/>
      </c>
      <c r="C1637" s="22" t="str">
        <f t="shared" si="501"/>
        <v/>
      </c>
      <c r="D1637" s="51" t="str">
        <f t="shared" si="509"/>
        <v/>
      </c>
      <c r="E1637" s="3" t="str">
        <f>IF(Investments_Import!B1637="","",Investments_Import!B1637)</f>
        <v/>
      </c>
      <c r="F1637" s="54" t="str">
        <f t="shared" si="510"/>
        <v xml:space="preserve"> </v>
      </c>
      <c r="G1637" s="54" t="str">
        <f>IF($B1637="","",COUNTIF($F$2:$F1637,$F1637))</f>
        <v/>
      </c>
      <c r="H1637" s="53" t="str">
        <f t="shared" si="511"/>
        <v xml:space="preserve">  </v>
      </c>
      <c r="I1637" s="3" t="str">
        <f>IF(Investments_Import!C1637="","",Investments_Import!C1637)</f>
        <v/>
      </c>
      <c r="J1637" s="108" t="str">
        <f>IF(Investments_Import!D1637="","",Investments_Import!D1637)</f>
        <v/>
      </c>
      <c r="K1637" s="108" t="str">
        <f t="shared" si="512"/>
        <v/>
      </c>
      <c r="L1637" s="47" t="str">
        <f>IF(Investments_Import!E1637="","",Investments_Import!E1637)</f>
        <v/>
      </c>
      <c r="M1637" s="47" t="str">
        <f t="shared" si="502"/>
        <v/>
      </c>
      <c r="N1637" s="31" t="str">
        <f>IF(Investments_Import!F1637="","",Investments_Import!F1637)</f>
        <v/>
      </c>
      <c r="O1637" s="31" t="str">
        <f t="shared" si="503"/>
        <v/>
      </c>
      <c r="P1637" s="3" t="str">
        <f>IF(Investments_Import!G1637="","",Investments_Import!G1637)</f>
        <v/>
      </c>
      <c r="Q1637" s="3" t="str">
        <f>IF(Investments_Import!H1637="","",Investments_Import!H1637)</f>
        <v/>
      </c>
      <c r="R1637" s="37" t="str">
        <f t="shared" si="504"/>
        <v/>
      </c>
      <c r="S1637" s="37" t="str">
        <f t="shared" si="505"/>
        <v/>
      </c>
      <c r="U1637" s="36" t="str">
        <f>IF(Mining_Import!A1637="","",Mining_Import!A1637)</f>
        <v/>
      </c>
      <c r="V1637" s="22" t="str">
        <f t="shared" si="513"/>
        <v/>
      </c>
      <c r="W1637" s="127" t="str">
        <f t="shared" si="514"/>
        <v/>
      </c>
      <c r="X1637" s="127" t="str">
        <f t="shared" si="515"/>
        <v/>
      </c>
      <c r="Y1637" s="127" t="str">
        <f t="shared" si="516"/>
        <v/>
      </c>
      <c r="Z1637" s="36" t="str">
        <f>IF(Mining_Import!B1637="","",Mining_Import!B1637)</f>
        <v/>
      </c>
      <c r="AA1637" s="184" t="str">
        <f>IF(Mining_Import!$C1637="","",Mining_Import!$C1637)</f>
        <v/>
      </c>
      <c r="AB1637" s="122" t="str">
        <f t="shared" si="517"/>
        <v/>
      </c>
      <c r="AC1637" s="122" t="str">
        <f>IF($Y1637&gt;Dashboard!$Q$19,$AB1637,"")</f>
        <v/>
      </c>
      <c r="AD1637" s="43" t="str">
        <f t="shared" si="518"/>
        <v/>
      </c>
      <c r="AE1637" s="36" t="str">
        <f>IF(Mining_Import!D1637="","",Mining_Import!D1637)</f>
        <v/>
      </c>
      <c r="AF1637" s="36" t="str">
        <f>IF(Mining_Import!E1637="","",Mining_Import!E1637)</f>
        <v/>
      </c>
      <c r="AG1637" s="36" t="str">
        <f>IF(Mining_Import!F1637="","",Mining_Import!F1637)</f>
        <v/>
      </c>
      <c r="AH1637" s="36" t="str">
        <f>IF(Mining_Import!G1637="","",Mining_Import!G1637)</f>
        <v/>
      </c>
      <c r="AI1637" s="36" t="str">
        <f>IF(Mining_Import!H1637="","",Mining_Import!H1637)</f>
        <v/>
      </c>
      <c r="AJ1637" s="36" t="str">
        <f>IF(Mining_Import!I1637="","",Mining_Import!I1637)</f>
        <v/>
      </c>
      <c r="BY1637" s="120" t="str">
        <f t="shared" si="506"/>
        <v/>
      </c>
      <c r="BZ1637" s="184" t="str">
        <f t="shared" si="519"/>
        <v/>
      </c>
      <c r="CA1637" s="37" t="str">
        <f>IFERROR(VLOOKUP($BY1637,Account_Value!$C$2:$F$2500,4,0),"")</f>
        <v/>
      </c>
      <c r="CB1637" s="43" t="str">
        <f t="shared" si="507"/>
        <v/>
      </c>
      <c r="CC1637" s="122" t="str">
        <f>IF($BZ1637="","",SUM($BZ$2:$BZ1637))</f>
        <v/>
      </c>
      <c r="CD1637" s="43" t="str">
        <f>IF($BZ1637="","",$BU$19*(SUM($BZ$2:$BZ1637)))</f>
        <v/>
      </c>
    </row>
    <row r="1638" spans="1:82">
      <c r="A1638" s="4" t="str">
        <f t="shared" si="508"/>
        <v/>
      </c>
      <c r="B1638" s="21" t="str">
        <f>IF(Investments_Import!A1638="","",Investments_Import!A1638)</f>
        <v/>
      </c>
      <c r="C1638" s="22" t="str">
        <f t="shared" si="501"/>
        <v/>
      </c>
      <c r="D1638" s="51" t="str">
        <f t="shared" si="509"/>
        <v/>
      </c>
      <c r="E1638" s="3" t="str">
        <f>IF(Investments_Import!B1638="","",Investments_Import!B1638)</f>
        <v/>
      </c>
      <c r="F1638" s="54" t="str">
        <f t="shared" si="510"/>
        <v xml:space="preserve"> </v>
      </c>
      <c r="G1638" s="54" t="str">
        <f>IF($B1638="","",COUNTIF($F$2:$F1638,$F1638))</f>
        <v/>
      </c>
      <c r="H1638" s="53" t="str">
        <f t="shared" si="511"/>
        <v xml:space="preserve">  </v>
      </c>
      <c r="I1638" s="3" t="str">
        <f>IF(Investments_Import!C1638="","",Investments_Import!C1638)</f>
        <v/>
      </c>
      <c r="J1638" s="108" t="str">
        <f>IF(Investments_Import!D1638="","",Investments_Import!D1638)</f>
        <v/>
      </c>
      <c r="K1638" s="108" t="str">
        <f t="shared" si="512"/>
        <v/>
      </c>
      <c r="L1638" s="47" t="str">
        <f>IF(Investments_Import!E1638="","",Investments_Import!E1638)</f>
        <v/>
      </c>
      <c r="M1638" s="47" t="str">
        <f t="shared" si="502"/>
        <v/>
      </c>
      <c r="N1638" s="31" t="str">
        <f>IF(Investments_Import!F1638="","",Investments_Import!F1638)</f>
        <v/>
      </c>
      <c r="O1638" s="31" t="str">
        <f t="shared" si="503"/>
        <v/>
      </c>
      <c r="P1638" s="3" t="str">
        <f>IF(Investments_Import!G1638="","",Investments_Import!G1638)</f>
        <v/>
      </c>
      <c r="Q1638" s="3" t="str">
        <f>IF(Investments_Import!H1638="","",Investments_Import!H1638)</f>
        <v/>
      </c>
      <c r="R1638" s="37" t="str">
        <f t="shared" si="504"/>
        <v/>
      </c>
      <c r="S1638" s="37" t="str">
        <f t="shared" si="505"/>
        <v/>
      </c>
      <c r="U1638" s="36" t="str">
        <f>IF(Mining_Import!A1638="","",Mining_Import!A1638)</f>
        <v/>
      </c>
      <c r="V1638" s="22" t="str">
        <f t="shared" si="513"/>
        <v/>
      </c>
      <c r="W1638" s="127" t="str">
        <f t="shared" si="514"/>
        <v/>
      </c>
      <c r="X1638" s="127" t="str">
        <f t="shared" si="515"/>
        <v/>
      </c>
      <c r="Y1638" s="127" t="str">
        <f t="shared" si="516"/>
        <v/>
      </c>
      <c r="Z1638" s="36" t="str">
        <f>IF(Mining_Import!B1638="","",Mining_Import!B1638)</f>
        <v/>
      </c>
      <c r="AA1638" s="184" t="str">
        <f>IF(Mining_Import!$C1638="","",Mining_Import!$C1638)</f>
        <v/>
      </c>
      <c r="AB1638" s="122" t="str">
        <f t="shared" si="517"/>
        <v/>
      </c>
      <c r="AC1638" s="122" t="str">
        <f>IF($Y1638&gt;Dashboard!$Q$19,$AB1638,"")</f>
        <v/>
      </c>
      <c r="AD1638" s="43" t="str">
        <f t="shared" si="518"/>
        <v/>
      </c>
      <c r="AE1638" s="36" t="str">
        <f>IF(Mining_Import!D1638="","",Mining_Import!D1638)</f>
        <v/>
      </c>
      <c r="AF1638" s="36" t="str">
        <f>IF(Mining_Import!E1638="","",Mining_Import!E1638)</f>
        <v/>
      </c>
      <c r="AG1638" s="36" t="str">
        <f>IF(Mining_Import!F1638="","",Mining_Import!F1638)</f>
        <v/>
      </c>
      <c r="AH1638" s="36" t="str">
        <f>IF(Mining_Import!G1638="","",Mining_Import!G1638)</f>
        <v/>
      </c>
      <c r="AI1638" s="36" t="str">
        <f>IF(Mining_Import!H1638="","",Mining_Import!H1638)</f>
        <v/>
      </c>
      <c r="AJ1638" s="36" t="str">
        <f>IF(Mining_Import!I1638="","",Mining_Import!I1638)</f>
        <v/>
      </c>
      <c r="BY1638" s="120" t="str">
        <f t="shared" si="506"/>
        <v/>
      </c>
      <c r="BZ1638" s="184" t="str">
        <f t="shared" si="519"/>
        <v/>
      </c>
      <c r="CA1638" s="37" t="str">
        <f>IFERROR(VLOOKUP($BY1638,Account_Value!$C$2:$F$2500,4,0),"")</f>
        <v/>
      </c>
      <c r="CB1638" s="43" t="str">
        <f t="shared" si="507"/>
        <v/>
      </c>
      <c r="CC1638" s="122" t="str">
        <f>IF($BZ1638="","",SUM($BZ$2:$BZ1638))</f>
        <v/>
      </c>
      <c r="CD1638" s="43" t="str">
        <f>IF($BZ1638="","",$BU$19*(SUM($BZ$2:$BZ1638)))</f>
        <v/>
      </c>
    </row>
    <row r="1639" spans="1:82">
      <c r="A1639" s="4" t="str">
        <f t="shared" si="508"/>
        <v/>
      </c>
      <c r="B1639" s="21" t="str">
        <f>IF(Investments_Import!A1639="","",Investments_Import!A1639)</f>
        <v/>
      </c>
      <c r="C1639" s="22" t="str">
        <f t="shared" si="501"/>
        <v/>
      </c>
      <c r="D1639" s="51" t="str">
        <f t="shared" si="509"/>
        <v/>
      </c>
      <c r="E1639" s="3" t="str">
        <f>IF(Investments_Import!B1639="","",Investments_Import!B1639)</f>
        <v/>
      </c>
      <c r="F1639" s="54" t="str">
        <f t="shared" si="510"/>
        <v xml:space="preserve"> </v>
      </c>
      <c r="G1639" s="54" t="str">
        <f>IF($B1639="","",COUNTIF($F$2:$F1639,$F1639))</f>
        <v/>
      </c>
      <c r="H1639" s="53" t="str">
        <f t="shared" si="511"/>
        <v xml:space="preserve">  </v>
      </c>
      <c r="I1639" s="3" t="str">
        <f>IF(Investments_Import!C1639="","",Investments_Import!C1639)</f>
        <v/>
      </c>
      <c r="J1639" s="108" t="str">
        <f>IF(Investments_Import!D1639="","",Investments_Import!D1639)</f>
        <v/>
      </c>
      <c r="K1639" s="108" t="str">
        <f t="shared" si="512"/>
        <v/>
      </c>
      <c r="L1639" s="47" t="str">
        <f>IF(Investments_Import!E1639="","",Investments_Import!E1639)</f>
        <v/>
      </c>
      <c r="M1639" s="47" t="str">
        <f t="shared" si="502"/>
        <v/>
      </c>
      <c r="N1639" s="31" t="str">
        <f>IF(Investments_Import!F1639="","",Investments_Import!F1639)</f>
        <v/>
      </c>
      <c r="O1639" s="31" t="str">
        <f t="shared" si="503"/>
        <v/>
      </c>
      <c r="P1639" s="3" t="str">
        <f>IF(Investments_Import!G1639="","",Investments_Import!G1639)</f>
        <v/>
      </c>
      <c r="Q1639" s="3" t="str">
        <f>IF(Investments_Import!H1639="","",Investments_Import!H1639)</f>
        <v/>
      </c>
      <c r="R1639" s="37" t="str">
        <f t="shared" si="504"/>
        <v/>
      </c>
      <c r="S1639" s="37" t="str">
        <f t="shared" si="505"/>
        <v/>
      </c>
      <c r="U1639" s="36" t="str">
        <f>IF(Mining_Import!A1639="","",Mining_Import!A1639)</f>
        <v/>
      </c>
      <c r="V1639" s="22" t="str">
        <f t="shared" si="513"/>
        <v/>
      </c>
      <c r="W1639" s="127" t="str">
        <f t="shared" si="514"/>
        <v/>
      </c>
      <c r="X1639" s="127" t="str">
        <f t="shared" si="515"/>
        <v/>
      </c>
      <c r="Y1639" s="127" t="str">
        <f t="shared" si="516"/>
        <v/>
      </c>
      <c r="Z1639" s="36" t="str">
        <f>IF(Mining_Import!B1639="","",Mining_Import!B1639)</f>
        <v/>
      </c>
      <c r="AA1639" s="184" t="str">
        <f>IF(Mining_Import!$C1639="","",Mining_Import!$C1639)</f>
        <v/>
      </c>
      <c r="AB1639" s="122" t="str">
        <f t="shared" si="517"/>
        <v/>
      </c>
      <c r="AC1639" s="122" t="str">
        <f>IF($Y1639&gt;Dashboard!$Q$19,$AB1639,"")</f>
        <v/>
      </c>
      <c r="AD1639" s="43" t="str">
        <f t="shared" si="518"/>
        <v/>
      </c>
      <c r="AE1639" s="36" t="str">
        <f>IF(Mining_Import!D1639="","",Mining_Import!D1639)</f>
        <v/>
      </c>
      <c r="AF1639" s="36" t="str">
        <f>IF(Mining_Import!E1639="","",Mining_Import!E1639)</f>
        <v/>
      </c>
      <c r="AG1639" s="36" t="str">
        <f>IF(Mining_Import!F1639="","",Mining_Import!F1639)</f>
        <v/>
      </c>
      <c r="AH1639" s="36" t="str">
        <f>IF(Mining_Import!G1639="","",Mining_Import!G1639)</f>
        <v/>
      </c>
      <c r="AI1639" s="36" t="str">
        <f>IF(Mining_Import!H1639="","",Mining_Import!H1639)</f>
        <v/>
      </c>
      <c r="AJ1639" s="36" t="str">
        <f>IF(Mining_Import!I1639="","",Mining_Import!I1639)</f>
        <v/>
      </c>
      <c r="BY1639" s="120" t="str">
        <f t="shared" si="506"/>
        <v/>
      </c>
      <c r="BZ1639" s="184" t="str">
        <f t="shared" si="519"/>
        <v/>
      </c>
      <c r="CA1639" s="37" t="str">
        <f>IFERROR(VLOOKUP($BY1639,Account_Value!$C$2:$F$2500,4,0),"")</f>
        <v/>
      </c>
      <c r="CB1639" s="43" t="str">
        <f t="shared" si="507"/>
        <v/>
      </c>
      <c r="CC1639" s="122" t="str">
        <f>IF($BZ1639="","",SUM($BZ$2:$BZ1639))</f>
        <v/>
      </c>
      <c r="CD1639" s="43" t="str">
        <f>IF($BZ1639="","",$BU$19*(SUM($BZ$2:$BZ1639)))</f>
        <v/>
      </c>
    </row>
    <row r="1640" spans="1:82">
      <c r="A1640" s="4" t="str">
        <f t="shared" si="508"/>
        <v/>
      </c>
      <c r="B1640" s="21" t="str">
        <f>IF(Investments_Import!A1640="","",Investments_Import!A1640)</f>
        <v/>
      </c>
      <c r="C1640" s="22" t="str">
        <f t="shared" si="501"/>
        <v/>
      </c>
      <c r="D1640" s="51" t="str">
        <f t="shared" si="509"/>
        <v/>
      </c>
      <c r="E1640" s="3" t="str">
        <f>IF(Investments_Import!B1640="","",Investments_Import!B1640)</f>
        <v/>
      </c>
      <c r="F1640" s="54" t="str">
        <f t="shared" si="510"/>
        <v xml:space="preserve"> </v>
      </c>
      <c r="G1640" s="54" t="str">
        <f>IF($B1640="","",COUNTIF($F$2:$F1640,$F1640))</f>
        <v/>
      </c>
      <c r="H1640" s="53" t="str">
        <f t="shared" si="511"/>
        <v xml:space="preserve">  </v>
      </c>
      <c r="I1640" s="3" t="str">
        <f>IF(Investments_Import!C1640="","",Investments_Import!C1640)</f>
        <v/>
      </c>
      <c r="J1640" s="108" t="str">
        <f>IF(Investments_Import!D1640="","",Investments_Import!D1640)</f>
        <v/>
      </c>
      <c r="K1640" s="108" t="str">
        <f t="shared" si="512"/>
        <v/>
      </c>
      <c r="L1640" s="47" t="str">
        <f>IF(Investments_Import!E1640="","",Investments_Import!E1640)</f>
        <v/>
      </c>
      <c r="M1640" s="47" t="str">
        <f t="shared" si="502"/>
        <v/>
      </c>
      <c r="N1640" s="31" t="str">
        <f>IF(Investments_Import!F1640="","",Investments_Import!F1640)</f>
        <v/>
      </c>
      <c r="O1640" s="31" t="str">
        <f t="shared" si="503"/>
        <v/>
      </c>
      <c r="P1640" s="3" t="str">
        <f>IF(Investments_Import!G1640="","",Investments_Import!G1640)</f>
        <v/>
      </c>
      <c r="Q1640" s="3" t="str">
        <f>IF(Investments_Import!H1640="","",Investments_Import!H1640)</f>
        <v/>
      </c>
      <c r="R1640" s="37" t="str">
        <f t="shared" si="504"/>
        <v/>
      </c>
      <c r="S1640" s="37" t="str">
        <f t="shared" si="505"/>
        <v/>
      </c>
      <c r="U1640" s="36" t="str">
        <f>IF(Mining_Import!A1640="","",Mining_Import!A1640)</f>
        <v/>
      </c>
      <c r="V1640" s="22" t="str">
        <f t="shared" si="513"/>
        <v/>
      </c>
      <c r="W1640" s="127" t="str">
        <f t="shared" si="514"/>
        <v/>
      </c>
      <c r="X1640" s="127" t="str">
        <f t="shared" si="515"/>
        <v/>
      </c>
      <c r="Y1640" s="127" t="str">
        <f t="shared" si="516"/>
        <v/>
      </c>
      <c r="Z1640" s="36" t="str">
        <f>IF(Mining_Import!B1640="","",Mining_Import!B1640)</f>
        <v/>
      </c>
      <c r="AA1640" s="184" t="str">
        <f>IF(Mining_Import!$C1640="","",Mining_Import!$C1640)</f>
        <v/>
      </c>
      <c r="AB1640" s="122" t="str">
        <f t="shared" si="517"/>
        <v/>
      </c>
      <c r="AC1640" s="122" t="str">
        <f>IF($Y1640&gt;Dashboard!$Q$19,$AB1640,"")</f>
        <v/>
      </c>
      <c r="AD1640" s="43" t="str">
        <f t="shared" si="518"/>
        <v/>
      </c>
      <c r="AE1640" s="36" t="str">
        <f>IF(Mining_Import!D1640="","",Mining_Import!D1640)</f>
        <v/>
      </c>
      <c r="AF1640" s="36" t="str">
        <f>IF(Mining_Import!E1640="","",Mining_Import!E1640)</f>
        <v/>
      </c>
      <c r="AG1640" s="36" t="str">
        <f>IF(Mining_Import!F1640="","",Mining_Import!F1640)</f>
        <v/>
      </c>
      <c r="AH1640" s="36" t="str">
        <f>IF(Mining_Import!G1640="","",Mining_Import!G1640)</f>
        <v/>
      </c>
      <c r="AI1640" s="36" t="str">
        <f>IF(Mining_Import!H1640="","",Mining_Import!H1640)</f>
        <v/>
      </c>
      <c r="AJ1640" s="36" t="str">
        <f>IF(Mining_Import!I1640="","",Mining_Import!I1640)</f>
        <v/>
      </c>
      <c r="BY1640" s="120" t="str">
        <f t="shared" si="506"/>
        <v/>
      </c>
      <c r="BZ1640" s="184" t="str">
        <f t="shared" si="519"/>
        <v/>
      </c>
      <c r="CA1640" s="37" t="str">
        <f>IFERROR(VLOOKUP($BY1640,Account_Value!$C$2:$F$2500,4,0),"")</f>
        <v/>
      </c>
      <c r="CB1640" s="43" t="str">
        <f t="shared" si="507"/>
        <v/>
      </c>
      <c r="CC1640" s="122" t="str">
        <f>IF($BZ1640="","",SUM($BZ$2:$BZ1640))</f>
        <v/>
      </c>
      <c r="CD1640" s="43" t="str">
        <f>IF($BZ1640="","",$BU$19*(SUM($BZ$2:$BZ1640)))</f>
        <v/>
      </c>
    </row>
    <row r="1641" spans="1:82">
      <c r="A1641" s="4" t="str">
        <f t="shared" si="508"/>
        <v/>
      </c>
      <c r="B1641" s="21" t="str">
        <f>IF(Investments_Import!A1641="","",Investments_Import!A1641)</f>
        <v/>
      </c>
      <c r="C1641" s="22" t="str">
        <f t="shared" si="501"/>
        <v/>
      </c>
      <c r="D1641" s="51" t="str">
        <f t="shared" si="509"/>
        <v/>
      </c>
      <c r="E1641" s="3" t="str">
        <f>IF(Investments_Import!B1641="","",Investments_Import!B1641)</f>
        <v/>
      </c>
      <c r="F1641" s="54" t="str">
        <f t="shared" si="510"/>
        <v xml:space="preserve"> </v>
      </c>
      <c r="G1641" s="54" t="str">
        <f>IF($B1641="","",COUNTIF($F$2:$F1641,$F1641))</f>
        <v/>
      </c>
      <c r="H1641" s="53" t="str">
        <f t="shared" si="511"/>
        <v xml:space="preserve">  </v>
      </c>
      <c r="I1641" s="3" t="str">
        <f>IF(Investments_Import!C1641="","",Investments_Import!C1641)</f>
        <v/>
      </c>
      <c r="J1641" s="108" t="str">
        <f>IF(Investments_Import!D1641="","",Investments_Import!D1641)</f>
        <v/>
      </c>
      <c r="K1641" s="108" t="str">
        <f t="shared" si="512"/>
        <v/>
      </c>
      <c r="L1641" s="47" t="str">
        <f>IF(Investments_Import!E1641="","",Investments_Import!E1641)</f>
        <v/>
      </c>
      <c r="M1641" s="47" t="str">
        <f t="shared" si="502"/>
        <v/>
      </c>
      <c r="N1641" s="31" t="str">
        <f>IF(Investments_Import!F1641="","",Investments_Import!F1641)</f>
        <v/>
      </c>
      <c r="O1641" s="31" t="str">
        <f t="shared" si="503"/>
        <v/>
      </c>
      <c r="P1641" s="3" t="str">
        <f>IF(Investments_Import!G1641="","",Investments_Import!G1641)</f>
        <v/>
      </c>
      <c r="Q1641" s="3" t="str">
        <f>IF(Investments_Import!H1641="","",Investments_Import!H1641)</f>
        <v/>
      </c>
      <c r="R1641" s="37" t="str">
        <f t="shared" si="504"/>
        <v/>
      </c>
      <c r="S1641" s="37" t="str">
        <f t="shared" si="505"/>
        <v/>
      </c>
      <c r="U1641" s="36" t="str">
        <f>IF(Mining_Import!A1641="","",Mining_Import!A1641)</f>
        <v/>
      </c>
      <c r="V1641" s="22" t="str">
        <f t="shared" si="513"/>
        <v/>
      </c>
      <c r="W1641" s="127" t="str">
        <f t="shared" si="514"/>
        <v/>
      </c>
      <c r="X1641" s="127" t="str">
        <f t="shared" si="515"/>
        <v/>
      </c>
      <c r="Y1641" s="127" t="str">
        <f t="shared" si="516"/>
        <v/>
      </c>
      <c r="Z1641" s="36" t="str">
        <f>IF(Mining_Import!B1641="","",Mining_Import!B1641)</f>
        <v/>
      </c>
      <c r="AA1641" s="184" t="str">
        <f>IF(Mining_Import!$C1641="","",Mining_Import!$C1641)</f>
        <v/>
      </c>
      <c r="AB1641" s="122" t="str">
        <f t="shared" si="517"/>
        <v/>
      </c>
      <c r="AC1641" s="122" t="str">
        <f>IF($Y1641&gt;Dashboard!$Q$19,$AB1641,"")</f>
        <v/>
      </c>
      <c r="AD1641" s="43" t="str">
        <f t="shared" si="518"/>
        <v/>
      </c>
      <c r="AE1641" s="36" t="str">
        <f>IF(Mining_Import!D1641="","",Mining_Import!D1641)</f>
        <v/>
      </c>
      <c r="AF1641" s="36" t="str">
        <f>IF(Mining_Import!E1641="","",Mining_Import!E1641)</f>
        <v/>
      </c>
      <c r="AG1641" s="36" t="str">
        <f>IF(Mining_Import!F1641="","",Mining_Import!F1641)</f>
        <v/>
      </c>
      <c r="AH1641" s="36" t="str">
        <f>IF(Mining_Import!G1641="","",Mining_Import!G1641)</f>
        <v/>
      </c>
      <c r="AI1641" s="36" t="str">
        <f>IF(Mining_Import!H1641="","",Mining_Import!H1641)</f>
        <v/>
      </c>
      <c r="AJ1641" s="36" t="str">
        <f>IF(Mining_Import!I1641="","",Mining_Import!I1641)</f>
        <v/>
      </c>
      <c r="BY1641" s="120" t="str">
        <f t="shared" si="506"/>
        <v/>
      </c>
      <c r="BZ1641" s="184" t="str">
        <f t="shared" si="519"/>
        <v/>
      </c>
      <c r="CA1641" s="37" t="str">
        <f>IFERROR(VLOOKUP($BY1641,Account_Value!$C$2:$F$2500,4,0),"")</f>
        <v/>
      </c>
      <c r="CB1641" s="43" t="str">
        <f t="shared" si="507"/>
        <v/>
      </c>
      <c r="CC1641" s="122" t="str">
        <f>IF($BZ1641="","",SUM($BZ$2:$BZ1641))</f>
        <v/>
      </c>
      <c r="CD1641" s="43" t="str">
        <f>IF($BZ1641="","",$BU$19*(SUM($BZ$2:$BZ1641)))</f>
        <v/>
      </c>
    </row>
    <row r="1642" spans="1:82">
      <c r="A1642" s="4" t="str">
        <f t="shared" si="508"/>
        <v/>
      </c>
      <c r="B1642" s="21" t="str">
        <f>IF(Investments_Import!A1642="","",Investments_Import!A1642)</f>
        <v/>
      </c>
      <c r="C1642" s="22" t="str">
        <f t="shared" si="501"/>
        <v/>
      </c>
      <c r="D1642" s="51" t="str">
        <f t="shared" si="509"/>
        <v/>
      </c>
      <c r="E1642" s="3" t="str">
        <f>IF(Investments_Import!B1642="","",Investments_Import!B1642)</f>
        <v/>
      </c>
      <c r="F1642" s="54" t="str">
        <f t="shared" si="510"/>
        <v xml:space="preserve"> </v>
      </c>
      <c r="G1642" s="54" t="str">
        <f>IF($B1642="","",COUNTIF($F$2:$F1642,$F1642))</f>
        <v/>
      </c>
      <c r="H1642" s="53" t="str">
        <f t="shared" si="511"/>
        <v xml:space="preserve">  </v>
      </c>
      <c r="I1642" s="3" t="str">
        <f>IF(Investments_Import!C1642="","",Investments_Import!C1642)</f>
        <v/>
      </c>
      <c r="J1642" s="108" t="str">
        <f>IF(Investments_Import!D1642="","",Investments_Import!D1642)</f>
        <v/>
      </c>
      <c r="K1642" s="108" t="str">
        <f t="shared" si="512"/>
        <v/>
      </c>
      <c r="L1642" s="47" t="str">
        <f>IF(Investments_Import!E1642="","",Investments_Import!E1642)</f>
        <v/>
      </c>
      <c r="M1642" s="47" t="str">
        <f t="shared" si="502"/>
        <v/>
      </c>
      <c r="N1642" s="31" t="str">
        <f>IF(Investments_Import!F1642="","",Investments_Import!F1642)</f>
        <v/>
      </c>
      <c r="O1642" s="31" t="str">
        <f t="shared" si="503"/>
        <v/>
      </c>
      <c r="P1642" s="3" t="str">
        <f>IF(Investments_Import!G1642="","",Investments_Import!G1642)</f>
        <v/>
      </c>
      <c r="Q1642" s="3" t="str">
        <f>IF(Investments_Import!H1642="","",Investments_Import!H1642)</f>
        <v/>
      </c>
      <c r="R1642" s="37" t="str">
        <f t="shared" si="504"/>
        <v/>
      </c>
      <c r="S1642" s="37" t="str">
        <f t="shared" si="505"/>
        <v/>
      </c>
      <c r="U1642" s="36" t="str">
        <f>IF(Mining_Import!A1642="","",Mining_Import!A1642)</f>
        <v/>
      </c>
      <c r="V1642" s="22" t="str">
        <f t="shared" si="513"/>
        <v/>
      </c>
      <c r="W1642" s="127" t="str">
        <f t="shared" si="514"/>
        <v/>
      </c>
      <c r="X1642" s="127" t="str">
        <f t="shared" si="515"/>
        <v/>
      </c>
      <c r="Y1642" s="127" t="str">
        <f t="shared" si="516"/>
        <v/>
      </c>
      <c r="Z1642" s="36" t="str">
        <f>IF(Mining_Import!B1642="","",Mining_Import!B1642)</f>
        <v/>
      </c>
      <c r="AA1642" s="184" t="str">
        <f>IF(Mining_Import!$C1642="","",Mining_Import!$C1642)</f>
        <v/>
      </c>
      <c r="AB1642" s="122" t="str">
        <f t="shared" si="517"/>
        <v/>
      </c>
      <c r="AC1642" s="122" t="str">
        <f>IF($Y1642&gt;Dashboard!$Q$19,$AB1642,"")</f>
        <v/>
      </c>
      <c r="AD1642" s="43" t="str">
        <f t="shared" si="518"/>
        <v/>
      </c>
      <c r="AE1642" s="36" t="str">
        <f>IF(Mining_Import!D1642="","",Mining_Import!D1642)</f>
        <v/>
      </c>
      <c r="AF1642" s="36" t="str">
        <f>IF(Mining_Import!E1642="","",Mining_Import!E1642)</f>
        <v/>
      </c>
      <c r="AG1642" s="36" t="str">
        <f>IF(Mining_Import!F1642="","",Mining_Import!F1642)</f>
        <v/>
      </c>
      <c r="AH1642" s="36" t="str">
        <f>IF(Mining_Import!G1642="","",Mining_Import!G1642)</f>
        <v/>
      </c>
      <c r="AI1642" s="36" t="str">
        <f>IF(Mining_Import!H1642="","",Mining_Import!H1642)</f>
        <v/>
      </c>
      <c r="AJ1642" s="36" t="str">
        <f>IF(Mining_Import!I1642="","",Mining_Import!I1642)</f>
        <v/>
      </c>
      <c r="BY1642" s="120" t="str">
        <f t="shared" si="506"/>
        <v/>
      </c>
      <c r="BZ1642" s="184" t="str">
        <f t="shared" si="519"/>
        <v/>
      </c>
      <c r="CA1642" s="37" t="str">
        <f>IFERROR(VLOOKUP($BY1642,Account_Value!$C$2:$F$2500,4,0),"")</f>
        <v/>
      </c>
      <c r="CB1642" s="43" t="str">
        <f t="shared" si="507"/>
        <v/>
      </c>
      <c r="CC1642" s="122" t="str">
        <f>IF($BZ1642="","",SUM($BZ$2:$BZ1642))</f>
        <v/>
      </c>
      <c r="CD1642" s="43" t="str">
        <f>IF($BZ1642="","",$BU$19*(SUM($BZ$2:$BZ1642)))</f>
        <v/>
      </c>
    </row>
    <row r="1643" spans="1:82">
      <c r="A1643" s="4" t="str">
        <f t="shared" si="508"/>
        <v/>
      </c>
      <c r="B1643" s="21" t="str">
        <f>IF(Investments_Import!A1643="","",Investments_Import!A1643)</f>
        <v/>
      </c>
      <c r="C1643" s="22" t="str">
        <f t="shared" si="501"/>
        <v/>
      </c>
      <c r="D1643" s="51" t="str">
        <f t="shared" si="509"/>
        <v/>
      </c>
      <c r="E1643" s="3" t="str">
        <f>IF(Investments_Import!B1643="","",Investments_Import!B1643)</f>
        <v/>
      </c>
      <c r="F1643" s="54" t="str">
        <f t="shared" si="510"/>
        <v xml:space="preserve"> </v>
      </c>
      <c r="G1643" s="54" t="str">
        <f>IF($B1643="","",COUNTIF($F$2:$F1643,$F1643))</f>
        <v/>
      </c>
      <c r="H1643" s="53" t="str">
        <f t="shared" si="511"/>
        <v xml:space="preserve">  </v>
      </c>
      <c r="I1643" s="3" t="str">
        <f>IF(Investments_Import!C1643="","",Investments_Import!C1643)</f>
        <v/>
      </c>
      <c r="J1643" s="108" t="str">
        <f>IF(Investments_Import!D1643="","",Investments_Import!D1643)</f>
        <v/>
      </c>
      <c r="K1643" s="108" t="str">
        <f t="shared" si="512"/>
        <v/>
      </c>
      <c r="L1643" s="47" t="str">
        <f>IF(Investments_Import!E1643="","",Investments_Import!E1643)</f>
        <v/>
      </c>
      <c r="M1643" s="47" t="str">
        <f t="shared" si="502"/>
        <v/>
      </c>
      <c r="N1643" s="31" t="str">
        <f>IF(Investments_Import!F1643="","",Investments_Import!F1643)</f>
        <v/>
      </c>
      <c r="O1643" s="31" t="str">
        <f t="shared" si="503"/>
        <v/>
      </c>
      <c r="P1643" s="3" t="str">
        <f>IF(Investments_Import!G1643="","",Investments_Import!G1643)</f>
        <v/>
      </c>
      <c r="Q1643" s="3" t="str">
        <f>IF(Investments_Import!H1643="","",Investments_Import!H1643)</f>
        <v/>
      </c>
      <c r="R1643" s="37" t="str">
        <f t="shared" si="504"/>
        <v/>
      </c>
      <c r="S1643" s="37" t="str">
        <f t="shared" si="505"/>
        <v/>
      </c>
      <c r="U1643" s="36" t="str">
        <f>IF(Mining_Import!A1643="","",Mining_Import!A1643)</f>
        <v/>
      </c>
      <c r="V1643" s="22" t="str">
        <f t="shared" si="513"/>
        <v/>
      </c>
      <c r="W1643" s="127" t="str">
        <f t="shared" si="514"/>
        <v/>
      </c>
      <c r="X1643" s="127" t="str">
        <f t="shared" si="515"/>
        <v/>
      </c>
      <c r="Y1643" s="127" t="str">
        <f t="shared" si="516"/>
        <v/>
      </c>
      <c r="Z1643" s="36" t="str">
        <f>IF(Mining_Import!B1643="","",Mining_Import!B1643)</f>
        <v/>
      </c>
      <c r="AA1643" s="184" t="str">
        <f>IF(Mining_Import!$C1643="","",Mining_Import!$C1643)</f>
        <v/>
      </c>
      <c r="AB1643" s="122" t="str">
        <f t="shared" si="517"/>
        <v/>
      </c>
      <c r="AC1643" s="122" t="str">
        <f>IF($Y1643&gt;Dashboard!$Q$19,$AB1643,"")</f>
        <v/>
      </c>
      <c r="AD1643" s="43" t="str">
        <f t="shared" si="518"/>
        <v/>
      </c>
      <c r="AE1643" s="36" t="str">
        <f>IF(Mining_Import!D1643="","",Mining_Import!D1643)</f>
        <v/>
      </c>
      <c r="AF1643" s="36" t="str">
        <f>IF(Mining_Import!E1643="","",Mining_Import!E1643)</f>
        <v/>
      </c>
      <c r="AG1643" s="36" t="str">
        <f>IF(Mining_Import!F1643="","",Mining_Import!F1643)</f>
        <v/>
      </c>
      <c r="AH1643" s="36" t="str">
        <f>IF(Mining_Import!G1643="","",Mining_Import!G1643)</f>
        <v/>
      </c>
      <c r="AI1643" s="36" t="str">
        <f>IF(Mining_Import!H1643="","",Mining_Import!H1643)</f>
        <v/>
      </c>
      <c r="AJ1643" s="36" t="str">
        <f>IF(Mining_Import!I1643="","",Mining_Import!I1643)</f>
        <v/>
      </c>
      <c r="BY1643" s="120" t="str">
        <f t="shared" si="506"/>
        <v/>
      </c>
      <c r="BZ1643" s="184" t="str">
        <f t="shared" si="519"/>
        <v/>
      </c>
      <c r="CA1643" s="37" t="str">
        <f>IFERROR(VLOOKUP($BY1643,Account_Value!$C$2:$F$2500,4,0),"")</f>
        <v/>
      </c>
      <c r="CB1643" s="43" t="str">
        <f t="shared" si="507"/>
        <v/>
      </c>
      <c r="CC1643" s="122" t="str">
        <f>IF($BZ1643="","",SUM($BZ$2:$BZ1643))</f>
        <v/>
      </c>
      <c r="CD1643" s="43" t="str">
        <f>IF($BZ1643="","",$BU$19*(SUM($BZ$2:$BZ1643)))</f>
        <v/>
      </c>
    </row>
    <row r="1644" spans="1:82">
      <c r="A1644" s="4" t="str">
        <f t="shared" si="508"/>
        <v/>
      </c>
      <c r="B1644" s="21" t="str">
        <f>IF(Investments_Import!A1644="","",Investments_Import!A1644)</f>
        <v/>
      </c>
      <c r="C1644" s="22" t="str">
        <f t="shared" si="501"/>
        <v/>
      </c>
      <c r="D1644" s="51" t="str">
        <f t="shared" si="509"/>
        <v/>
      </c>
      <c r="E1644" s="3" t="str">
        <f>IF(Investments_Import!B1644="","",Investments_Import!B1644)</f>
        <v/>
      </c>
      <c r="F1644" s="54" t="str">
        <f t="shared" si="510"/>
        <v xml:space="preserve"> </v>
      </c>
      <c r="G1644" s="54" t="str">
        <f>IF($B1644="","",COUNTIF($F$2:$F1644,$F1644))</f>
        <v/>
      </c>
      <c r="H1644" s="53" t="str">
        <f t="shared" si="511"/>
        <v xml:space="preserve">  </v>
      </c>
      <c r="I1644" s="3" t="str">
        <f>IF(Investments_Import!C1644="","",Investments_Import!C1644)</f>
        <v/>
      </c>
      <c r="J1644" s="108" t="str">
        <f>IF(Investments_Import!D1644="","",Investments_Import!D1644)</f>
        <v/>
      </c>
      <c r="K1644" s="108" t="str">
        <f t="shared" si="512"/>
        <v/>
      </c>
      <c r="L1644" s="47" t="str">
        <f>IF(Investments_Import!E1644="","",Investments_Import!E1644)</f>
        <v/>
      </c>
      <c r="M1644" s="47" t="str">
        <f t="shared" si="502"/>
        <v/>
      </c>
      <c r="N1644" s="31" t="str">
        <f>IF(Investments_Import!F1644="","",Investments_Import!F1644)</f>
        <v/>
      </c>
      <c r="O1644" s="31" t="str">
        <f t="shared" si="503"/>
        <v/>
      </c>
      <c r="P1644" s="3" t="str">
        <f>IF(Investments_Import!G1644="","",Investments_Import!G1644)</f>
        <v/>
      </c>
      <c r="Q1644" s="3" t="str">
        <f>IF(Investments_Import!H1644="","",Investments_Import!H1644)</f>
        <v/>
      </c>
      <c r="R1644" s="37" t="str">
        <f t="shared" si="504"/>
        <v/>
      </c>
      <c r="S1644" s="37" t="str">
        <f t="shared" si="505"/>
        <v/>
      </c>
      <c r="U1644" s="36" t="str">
        <f>IF(Mining_Import!A1644="","",Mining_Import!A1644)</f>
        <v/>
      </c>
      <c r="V1644" s="22" t="str">
        <f t="shared" si="513"/>
        <v/>
      </c>
      <c r="W1644" s="127" t="str">
        <f t="shared" si="514"/>
        <v/>
      </c>
      <c r="X1644" s="127" t="str">
        <f t="shared" si="515"/>
        <v/>
      </c>
      <c r="Y1644" s="127" t="str">
        <f t="shared" si="516"/>
        <v/>
      </c>
      <c r="Z1644" s="36" t="str">
        <f>IF(Mining_Import!B1644="","",Mining_Import!B1644)</f>
        <v/>
      </c>
      <c r="AA1644" s="184" t="str">
        <f>IF(Mining_Import!$C1644="","",Mining_Import!$C1644)</f>
        <v/>
      </c>
      <c r="AB1644" s="122" t="str">
        <f t="shared" si="517"/>
        <v/>
      </c>
      <c r="AC1644" s="122" t="str">
        <f>IF($Y1644&gt;Dashboard!$Q$19,$AB1644,"")</f>
        <v/>
      </c>
      <c r="AD1644" s="43" t="str">
        <f t="shared" si="518"/>
        <v/>
      </c>
      <c r="AE1644" s="36" t="str">
        <f>IF(Mining_Import!D1644="","",Mining_Import!D1644)</f>
        <v/>
      </c>
      <c r="AF1644" s="36" t="str">
        <f>IF(Mining_Import!E1644="","",Mining_Import!E1644)</f>
        <v/>
      </c>
      <c r="AG1644" s="36" t="str">
        <f>IF(Mining_Import!F1644="","",Mining_Import!F1644)</f>
        <v/>
      </c>
      <c r="AH1644" s="36" t="str">
        <f>IF(Mining_Import!G1644="","",Mining_Import!G1644)</f>
        <v/>
      </c>
      <c r="AI1644" s="36" t="str">
        <f>IF(Mining_Import!H1644="","",Mining_Import!H1644)</f>
        <v/>
      </c>
      <c r="AJ1644" s="36" t="str">
        <f>IF(Mining_Import!I1644="","",Mining_Import!I1644)</f>
        <v/>
      </c>
      <c r="BY1644" s="120" t="str">
        <f t="shared" si="506"/>
        <v/>
      </c>
      <c r="BZ1644" s="184" t="str">
        <f t="shared" si="519"/>
        <v/>
      </c>
      <c r="CA1644" s="37" t="str">
        <f>IFERROR(VLOOKUP($BY1644,Account_Value!$C$2:$F$2500,4,0),"")</f>
        <v/>
      </c>
      <c r="CB1644" s="43" t="str">
        <f t="shared" si="507"/>
        <v/>
      </c>
      <c r="CC1644" s="122" t="str">
        <f>IF($BZ1644="","",SUM($BZ$2:$BZ1644))</f>
        <v/>
      </c>
      <c r="CD1644" s="43" t="str">
        <f>IF($BZ1644="","",$BU$19*(SUM($BZ$2:$BZ1644)))</f>
        <v/>
      </c>
    </row>
    <row r="1645" spans="1:82">
      <c r="A1645" s="4" t="str">
        <f t="shared" si="508"/>
        <v/>
      </c>
      <c r="B1645" s="21" t="str">
        <f>IF(Investments_Import!A1645="","",Investments_Import!A1645)</f>
        <v/>
      </c>
      <c r="C1645" s="22" t="str">
        <f t="shared" si="501"/>
        <v/>
      </c>
      <c r="D1645" s="51" t="str">
        <f t="shared" si="509"/>
        <v/>
      </c>
      <c r="E1645" s="3" t="str">
        <f>IF(Investments_Import!B1645="","",Investments_Import!B1645)</f>
        <v/>
      </c>
      <c r="F1645" s="54" t="str">
        <f t="shared" si="510"/>
        <v xml:space="preserve"> </v>
      </c>
      <c r="G1645" s="54" t="str">
        <f>IF($B1645="","",COUNTIF($F$2:$F1645,$F1645))</f>
        <v/>
      </c>
      <c r="H1645" s="53" t="str">
        <f t="shared" si="511"/>
        <v xml:space="preserve">  </v>
      </c>
      <c r="I1645" s="3" t="str">
        <f>IF(Investments_Import!C1645="","",Investments_Import!C1645)</f>
        <v/>
      </c>
      <c r="J1645" s="108" t="str">
        <f>IF(Investments_Import!D1645="","",Investments_Import!D1645)</f>
        <v/>
      </c>
      <c r="K1645" s="108" t="str">
        <f t="shared" si="512"/>
        <v/>
      </c>
      <c r="L1645" s="47" t="str">
        <f>IF(Investments_Import!E1645="","",Investments_Import!E1645)</f>
        <v/>
      </c>
      <c r="M1645" s="47" t="str">
        <f t="shared" si="502"/>
        <v/>
      </c>
      <c r="N1645" s="31" t="str">
        <f>IF(Investments_Import!F1645="","",Investments_Import!F1645)</f>
        <v/>
      </c>
      <c r="O1645" s="31" t="str">
        <f t="shared" si="503"/>
        <v/>
      </c>
      <c r="P1645" s="3" t="str">
        <f>IF(Investments_Import!G1645="","",Investments_Import!G1645)</f>
        <v/>
      </c>
      <c r="Q1645" s="3" t="str">
        <f>IF(Investments_Import!H1645="","",Investments_Import!H1645)</f>
        <v/>
      </c>
      <c r="R1645" s="37" t="str">
        <f t="shared" si="504"/>
        <v/>
      </c>
      <c r="S1645" s="37" t="str">
        <f t="shared" si="505"/>
        <v/>
      </c>
      <c r="U1645" s="36" t="str">
        <f>IF(Mining_Import!A1645="","",Mining_Import!A1645)</f>
        <v/>
      </c>
      <c r="V1645" s="22" t="str">
        <f t="shared" si="513"/>
        <v/>
      </c>
      <c r="W1645" s="127" t="str">
        <f t="shared" si="514"/>
        <v/>
      </c>
      <c r="X1645" s="127" t="str">
        <f t="shared" si="515"/>
        <v/>
      </c>
      <c r="Y1645" s="127" t="str">
        <f t="shared" si="516"/>
        <v/>
      </c>
      <c r="Z1645" s="36" t="str">
        <f>IF(Mining_Import!B1645="","",Mining_Import!B1645)</f>
        <v/>
      </c>
      <c r="AA1645" s="184" t="str">
        <f>IF(Mining_Import!$C1645="","",Mining_Import!$C1645)</f>
        <v/>
      </c>
      <c r="AB1645" s="122" t="str">
        <f t="shared" si="517"/>
        <v/>
      </c>
      <c r="AC1645" s="122" t="str">
        <f>IF($Y1645&gt;Dashboard!$Q$19,$AB1645,"")</f>
        <v/>
      </c>
      <c r="AD1645" s="43" t="str">
        <f t="shared" si="518"/>
        <v/>
      </c>
      <c r="AE1645" s="36" t="str">
        <f>IF(Mining_Import!D1645="","",Mining_Import!D1645)</f>
        <v/>
      </c>
      <c r="AF1645" s="36" t="str">
        <f>IF(Mining_Import!E1645="","",Mining_Import!E1645)</f>
        <v/>
      </c>
      <c r="AG1645" s="36" t="str">
        <f>IF(Mining_Import!F1645="","",Mining_Import!F1645)</f>
        <v/>
      </c>
      <c r="AH1645" s="36" t="str">
        <f>IF(Mining_Import!G1645="","",Mining_Import!G1645)</f>
        <v/>
      </c>
      <c r="AI1645" s="36" t="str">
        <f>IF(Mining_Import!H1645="","",Mining_Import!H1645)</f>
        <v/>
      </c>
      <c r="AJ1645" s="36" t="str">
        <f>IF(Mining_Import!I1645="","",Mining_Import!I1645)</f>
        <v/>
      </c>
      <c r="BY1645" s="120" t="str">
        <f t="shared" si="506"/>
        <v/>
      </c>
      <c r="BZ1645" s="184" t="str">
        <f t="shared" si="519"/>
        <v/>
      </c>
      <c r="CA1645" s="37" t="str">
        <f>IFERROR(VLOOKUP($BY1645,Account_Value!$C$2:$F$2500,4,0),"")</f>
        <v/>
      </c>
      <c r="CB1645" s="43" t="str">
        <f t="shared" si="507"/>
        <v/>
      </c>
      <c r="CC1645" s="122" t="str">
        <f>IF($BZ1645="","",SUM($BZ$2:$BZ1645))</f>
        <v/>
      </c>
      <c r="CD1645" s="43" t="str">
        <f>IF($BZ1645="","",$BU$19*(SUM($BZ$2:$BZ1645)))</f>
        <v/>
      </c>
    </row>
    <row r="1646" spans="1:82">
      <c r="A1646" s="4" t="str">
        <f t="shared" si="508"/>
        <v/>
      </c>
      <c r="B1646" s="21" t="str">
        <f>IF(Investments_Import!A1646="","",Investments_Import!A1646)</f>
        <v/>
      </c>
      <c r="C1646" s="22" t="str">
        <f t="shared" si="501"/>
        <v/>
      </c>
      <c r="D1646" s="51" t="str">
        <f t="shared" si="509"/>
        <v/>
      </c>
      <c r="E1646" s="3" t="str">
        <f>IF(Investments_Import!B1646="","",Investments_Import!B1646)</f>
        <v/>
      </c>
      <c r="F1646" s="54" t="str">
        <f t="shared" si="510"/>
        <v xml:space="preserve"> </v>
      </c>
      <c r="G1646" s="54" t="str">
        <f>IF($B1646="","",COUNTIF($F$2:$F1646,$F1646))</f>
        <v/>
      </c>
      <c r="H1646" s="53" t="str">
        <f t="shared" si="511"/>
        <v xml:space="preserve">  </v>
      </c>
      <c r="I1646" s="3" t="str">
        <f>IF(Investments_Import!C1646="","",Investments_Import!C1646)</f>
        <v/>
      </c>
      <c r="J1646" s="108" t="str">
        <f>IF(Investments_Import!D1646="","",Investments_Import!D1646)</f>
        <v/>
      </c>
      <c r="K1646" s="108" t="str">
        <f t="shared" si="512"/>
        <v/>
      </c>
      <c r="L1646" s="47" t="str">
        <f>IF(Investments_Import!E1646="","",Investments_Import!E1646)</f>
        <v/>
      </c>
      <c r="M1646" s="47" t="str">
        <f t="shared" si="502"/>
        <v/>
      </c>
      <c r="N1646" s="31" t="str">
        <f>IF(Investments_Import!F1646="","",Investments_Import!F1646)</f>
        <v/>
      </c>
      <c r="O1646" s="31" t="str">
        <f t="shared" si="503"/>
        <v/>
      </c>
      <c r="P1646" s="3" t="str">
        <f>IF(Investments_Import!G1646="","",Investments_Import!G1646)</f>
        <v/>
      </c>
      <c r="Q1646" s="3" t="str">
        <f>IF(Investments_Import!H1646="","",Investments_Import!H1646)</f>
        <v/>
      </c>
      <c r="R1646" s="37" t="str">
        <f t="shared" si="504"/>
        <v/>
      </c>
      <c r="S1646" s="37" t="str">
        <f t="shared" si="505"/>
        <v/>
      </c>
      <c r="U1646" s="36" t="str">
        <f>IF(Mining_Import!A1646="","",Mining_Import!A1646)</f>
        <v/>
      </c>
      <c r="V1646" s="22" t="str">
        <f t="shared" si="513"/>
        <v/>
      </c>
      <c r="W1646" s="127" t="str">
        <f t="shared" si="514"/>
        <v/>
      </c>
      <c r="X1646" s="127" t="str">
        <f t="shared" si="515"/>
        <v/>
      </c>
      <c r="Y1646" s="127" t="str">
        <f t="shared" si="516"/>
        <v/>
      </c>
      <c r="Z1646" s="36" t="str">
        <f>IF(Mining_Import!B1646="","",Mining_Import!B1646)</f>
        <v/>
      </c>
      <c r="AA1646" s="184" t="str">
        <f>IF(Mining_Import!$C1646="","",Mining_Import!$C1646)</f>
        <v/>
      </c>
      <c r="AB1646" s="122" t="str">
        <f t="shared" si="517"/>
        <v/>
      </c>
      <c r="AC1646" s="122" t="str">
        <f>IF($Y1646&gt;Dashboard!$Q$19,$AB1646,"")</f>
        <v/>
      </c>
      <c r="AD1646" s="43" t="str">
        <f t="shared" si="518"/>
        <v/>
      </c>
      <c r="AE1646" s="36" t="str">
        <f>IF(Mining_Import!D1646="","",Mining_Import!D1646)</f>
        <v/>
      </c>
      <c r="AF1646" s="36" t="str">
        <f>IF(Mining_Import!E1646="","",Mining_Import!E1646)</f>
        <v/>
      </c>
      <c r="AG1646" s="36" t="str">
        <f>IF(Mining_Import!F1646="","",Mining_Import!F1646)</f>
        <v/>
      </c>
      <c r="AH1646" s="36" t="str">
        <f>IF(Mining_Import!G1646="","",Mining_Import!G1646)</f>
        <v/>
      </c>
      <c r="AI1646" s="36" t="str">
        <f>IF(Mining_Import!H1646="","",Mining_Import!H1646)</f>
        <v/>
      </c>
      <c r="AJ1646" s="36" t="str">
        <f>IF(Mining_Import!I1646="","",Mining_Import!I1646)</f>
        <v/>
      </c>
      <c r="BY1646" s="120" t="str">
        <f t="shared" si="506"/>
        <v/>
      </c>
      <c r="BZ1646" s="184" t="str">
        <f t="shared" si="519"/>
        <v/>
      </c>
      <c r="CA1646" s="37" t="str">
        <f>IFERROR(VLOOKUP($BY1646,Account_Value!$C$2:$F$2500,4,0),"")</f>
        <v/>
      </c>
      <c r="CB1646" s="43" t="str">
        <f t="shared" si="507"/>
        <v/>
      </c>
      <c r="CC1646" s="122" t="str">
        <f>IF($BZ1646="","",SUM($BZ$2:$BZ1646))</f>
        <v/>
      </c>
      <c r="CD1646" s="43" t="str">
        <f>IF($BZ1646="","",$BU$19*(SUM($BZ$2:$BZ1646)))</f>
        <v/>
      </c>
    </row>
    <row r="1647" spans="1:82">
      <c r="A1647" s="4" t="str">
        <f t="shared" si="508"/>
        <v/>
      </c>
      <c r="B1647" s="21" t="str">
        <f>IF(Investments_Import!A1647="","",Investments_Import!A1647)</f>
        <v/>
      </c>
      <c r="C1647" s="22" t="str">
        <f t="shared" si="501"/>
        <v/>
      </c>
      <c r="D1647" s="51" t="str">
        <f t="shared" si="509"/>
        <v/>
      </c>
      <c r="E1647" s="3" t="str">
        <f>IF(Investments_Import!B1647="","",Investments_Import!B1647)</f>
        <v/>
      </c>
      <c r="F1647" s="54" t="str">
        <f t="shared" si="510"/>
        <v xml:space="preserve"> </v>
      </c>
      <c r="G1647" s="54" t="str">
        <f>IF($B1647="","",COUNTIF($F$2:$F1647,$F1647))</f>
        <v/>
      </c>
      <c r="H1647" s="53" t="str">
        <f t="shared" si="511"/>
        <v xml:space="preserve">  </v>
      </c>
      <c r="I1647" s="3" t="str">
        <f>IF(Investments_Import!C1647="","",Investments_Import!C1647)</f>
        <v/>
      </c>
      <c r="J1647" s="108" t="str">
        <f>IF(Investments_Import!D1647="","",Investments_Import!D1647)</f>
        <v/>
      </c>
      <c r="K1647" s="108" t="str">
        <f t="shared" si="512"/>
        <v/>
      </c>
      <c r="L1647" s="47" t="str">
        <f>IF(Investments_Import!E1647="","",Investments_Import!E1647)</f>
        <v/>
      </c>
      <c r="M1647" s="47" t="str">
        <f t="shared" si="502"/>
        <v/>
      </c>
      <c r="N1647" s="31" t="str">
        <f>IF(Investments_Import!F1647="","",Investments_Import!F1647)</f>
        <v/>
      </c>
      <c r="O1647" s="31" t="str">
        <f t="shared" si="503"/>
        <v/>
      </c>
      <c r="P1647" s="3" t="str">
        <f>IF(Investments_Import!G1647="","",Investments_Import!G1647)</f>
        <v/>
      </c>
      <c r="Q1647" s="3" t="str">
        <f>IF(Investments_Import!H1647="","",Investments_Import!H1647)</f>
        <v/>
      </c>
      <c r="R1647" s="37" t="str">
        <f t="shared" si="504"/>
        <v/>
      </c>
      <c r="S1647" s="37" t="str">
        <f t="shared" si="505"/>
        <v/>
      </c>
      <c r="U1647" s="36" t="str">
        <f>IF(Mining_Import!A1647="","",Mining_Import!A1647)</f>
        <v/>
      </c>
      <c r="V1647" s="22" t="str">
        <f t="shared" si="513"/>
        <v/>
      </c>
      <c r="W1647" s="127" t="str">
        <f t="shared" si="514"/>
        <v/>
      </c>
      <c r="X1647" s="127" t="str">
        <f t="shared" si="515"/>
        <v/>
      </c>
      <c r="Y1647" s="127" t="str">
        <f t="shared" si="516"/>
        <v/>
      </c>
      <c r="Z1647" s="36" t="str">
        <f>IF(Mining_Import!B1647="","",Mining_Import!B1647)</f>
        <v/>
      </c>
      <c r="AA1647" s="184" t="str">
        <f>IF(Mining_Import!$C1647="","",Mining_Import!$C1647)</f>
        <v/>
      </c>
      <c r="AB1647" s="122" t="str">
        <f t="shared" si="517"/>
        <v/>
      </c>
      <c r="AC1647" s="122" t="str">
        <f>IF($Y1647&gt;Dashboard!$Q$19,$AB1647,"")</f>
        <v/>
      </c>
      <c r="AD1647" s="43" t="str">
        <f t="shared" si="518"/>
        <v/>
      </c>
      <c r="AE1647" s="36" t="str">
        <f>IF(Mining_Import!D1647="","",Mining_Import!D1647)</f>
        <v/>
      </c>
      <c r="AF1647" s="36" t="str">
        <f>IF(Mining_Import!E1647="","",Mining_Import!E1647)</f>
        <v/>
      </c>
      <c r="AG1647" s="36" t="str">
        <f>IF(Mining_Import!F1647="","",Mining_Import!F1647)</f>
        <v/>
      </c>
      <c r="AH1647" s="36" t="str">
        <f>IF(Mining_Import!G1647="","",Mining_Import!G1647)</f>
        <v/>
      </c>
      <c r="AI1647" s="36" t="str">
        <f>IF(Mining_Import!H1647="","",Mining_Import!H1647)</f>
        <v/>
      </c>
      <c r="AJ1647" s="36" t="str">
        <f>IF(Mining_Import!I1647="","",Mining_Import!I1647)</f>
        <v/>
      </c>
      <c r="BY1647" s="120" t="str">
        <f t="shared" si="506"/>
        <v/>
      </c>
      <c r="BZ1647" s="184" t="str">
        <f t="shared" si="519"/>
        <v/>
      </c>
      <c r="CA1647" s="37" t="str">
        <f>IFERROR(VLOOKUP($BY1647,Account_Value!$C$2:$F$2500,4,0),"")</f>
        <v/>
      </c>
      <c r="CB1647" s="43" t="str">
        <f t="shared" si="507"/>
        <v/>
      </c>
      <c r="CC1647" s="122" t="str">
        <f>IF($BZ1647="","",SUM($BZ$2:$BZ1647))</f>
        <v/>
      </c>
      <c r="CD1647" s="43" t="str">
        <f>IF($BZ1647="","",$BU$19*(SUM($BZ$2:$BZ1647)))</f>
        <v/>
      </c>
    </row>
    <row r="1648" spans="1:82">
      <c r="A1648" s="4" t="str">
        <f t="shared" si="508"/>
        <v/>
      </c>
      <c r="B1648" s="21" t="str">
        <f>IF(Investments_Import!A1648="","",Investments_Import!A1648)</f>
        <v/>
      </c>
      <c r="C1648" s="22" t="str">
        <f t="shared" si="501"/>
        <v/>
      </c>
      <c r="D1648" s="51" t="str">
        <f t="shared" si="509"/>
        <v/>
      </c>
      <c r="E1648" s="3" t="str">
        <f>IF(Investments_Import!B1648="","",Investments_Import!B1648)</f>
        <v/>
      </c>
      <c r="F1648" s="54" t="str">
        <f t="shared" si="510"/>
        <v xml:space="preserve"> </v>
      </c>
      <c r="G1648" s="54" t="str">
        <f>IF($B1648="","",COUNTIF($F$2:$F1648,$F1648))</f>
        <v/>
      </c>
      <c r="H1648" s="53" t="str">
        <f t="shared" si="511"/>
        <v xml:space="preserve">  </v>
      </c>
      <c r="I1648" s="3" t="str">
        <f>IF(Investments_Import!C1648="","",Investments_Import!C1648)</f>
        <v/>
      </c>
      <c r="J1648" s="108" t="str">
        <f>IF(Investments_Import!D1648="","",Investments_Import!D1648)</f>
        <v/>
      </c>
      <c r="K1648" s="108" t="str">
        <f t="shared" si="512"/>
        <v/>
      </c>
      <c r="L1648" s="47" t="str">
        <f>IF(Investments_Import!E1648="","",Investments_Import!E1648)</f>
        <v/>
      </c>
      <c r="M1648" s="47" t="str">
        <f t="shared" si="502"/>
        <v/>
      </c>
      <c r="N1648" s="31" t="str">
        <f>IF(Investments_Import!F1648="","",Investments_Import!F1648)</f>
        <v/>
      </c>
      <c r="O1648" s="31" t="str">
        <f t="shared" si="503"/>
        <v/>
      </c>
      <c r="P1648" s="3" t="str">
        <f>IF(Investments_Import!G1648="","",Investments_Import!G1648)</f>
        <v/>
      </c>
      <c r="Q1648" s="3" t="str">
        <f>IF(Investments_Import!H1648="","",Investments_Import!H1648)</f>
        <v/>
      </c>
      <c r="R1648" s="37" t="str">
        <f t="shared" si="504"/>
        <v/>
      </c>
      <c r="S1648" s="37" t="str">
        <f t="shared" si="505"/>
        <v/>
      </c>
      <c r="U1648" s="36" t="str">
        <f>IF(Mining_Import!A1648="","",Mining_Import!A1648)</f>
        <v/>
      </c>
      <c r="V1648" s="22" t="str">
        <f t="shared" si="513"/>
        <v/>
      </c>
      <c r="W1648" s="127" t="str">
        <f t="shared" si="514"/>
        <v/>
      </c>
      <c r="X1648" s="127" t="str">
        <f t="shared" si="515"/>
        <v/>
      </c>
      <c r="Y1648" s="127" t="str">
        <f t="shared" si="516"/>
        <v/>
      </c>
      <c r="Z1648" s="36" t="str">
        <f>IF(Mining_Import!B1648="","",Mining_Import!B1648)</f>
        <v/>
      </c>
      <c r="AA1648" s="184" t="str">
        <f>IF(Mining_Import!$C1648="","",Mining_Import!$C1648)</f>
        <v/>
      </c>
      <c r="AB1648" s="122" t="str">
        <f t="shared" si="517"/>
        <v/>
      </c>
      <c r="AC1648" s="122" t="str">
        <f>IF($Y1648&gt;Dashboard!$Q$19,$AB1648,"")</f>
        <v/>
      </c>
      <c r="AD1648" s="43" t="str">
        <f t="shared" si="518"/>
        <v/>
      </c>
      <c r="AE1648" s="36" t="str">
        <f>IF(Mining_Import!D1648="","",Mining_Import!D1648)</f>
        <v/>
      </c>
      <c r="AF1648" s="36" t="str">
        <f>IF(Mining_Import!E1648="","",Mining_Import!E1648)</f>
        <v/>
      </c>
      <c r="AG1648" s="36" t="str">
        <f>IF(Mining_Import!F1648="","",Mining_Import!F1648)</f>
        <v/>
      </c>
      <c r="AH1648" s="36" t="str">
        <f>IF(Mining_Import!G1648="","",Mining_Import!G1648)</f>
        <v/>
      </c>
      <c r="AI1648" s="36" t="str">
        <f>IF(Mining_Import!H1648="","",Mining_Import!H1648)</f>
        <v/>
      </c>
      <c r="AJ1648" s="36" t="str">
        <f>IF(Mining_Import!I1648="","",Mining_Import!I1648)</f>
        <v/>
      </c>
      <c r="BY1648" s="120" t="str">
        <f t="shared" si="506"/>
        <v/>
      </c>
      <c r="BZ1648" s="184" t="str">
        <f t="shared" si="519"/>
        <v/>
      </c>
      <c r="CA1648" s="37" t="str">
        <f>IFERROR(VLOOKUP($BY1648,Account_Value!$C$2:$F$2500,4,0),"")</f>
        <v/>
      </c>
      <c r="CB1648" s="43" t="str">
        <f t="shared" si="507"/>
        <v/>
      </c>
      <c r="CC1648" s="122" t="str">
        <f>IF($BZ1648="","",SUM($BZ$2:$BZ1648))</f>
        <v/>
      </c>
      <c r="CD1648" s="43" t="str">
        <f>IF($BZ1648="","",$BU$19*(SUM($BZ$2:$BZ1648)))</f>
        <v/>
      </c>
    </row>
    <row r="1649" spans="1:82">
      <c r="A1649" s="4" t="str">
        <f t="shared" si="508"/>
        <v/>
      </c>
      <c r="B1649" s="21" t="str">
        <f>IF(Investments_Import!A1649="","",Investments_Import!A1649)</f>
        <v/>
      </c>
      <c r="C1649" s="22" t="str">
        <f t="shared" si="501"/>
        <v/>
      </c>
      <c r="D1649" s="51" t="str">
        <f t="shared" si="509"/>
        <v/>
      </c>
      <c r="E1649" s="3" t="str">
        <f>IF(Investments_Import!B1649="","",Investments_Import!B1649)</f>
        <v/>
      </c>
      <c r="F1649" s="54" t="str">
        <f t="shared" si="510"/>
        <v xml:space="preserve"> </v>
      </c>
      <c r="G1649" s="54" t="str">
        <f>IF($B1649="","",COUNTIF($F$2:$F1649,$F1649))</f>
        <v/>
      </c>
      <c r="H1649" s="53" t="str">
        <f t="shared" si="511"/>
        <v xml:space="preserve">  </v>
      </c>
      <c r="I1649" s="3" t="str">
        <f>IF(Investments_Import!C1649="","",Investments_Import!C1649)</f>
        <v/>
      </c>
      <c r="J1649" s="108" t="str">
        <f>IF(Investments_Import!D1649="","",Investments_Import!D1649)</f>
        <v/>
      </c>
      <c r="K1649" s="108" t="str">
        <f t="shared" si="512"/>
        <v/>
      </c>
      <c r="L1649" s="47" t="str">
        <f>IF(Investments_Import!E1649="","",Investments_Import!E1649)</f>
        <v/>
      </c>
      <c r="M1649" s="47" t="str">
        <f t="shared" si="502"/>
        <v/>
      </c>
      <c r="N1649" s="31" t="str">
        <f>IF(Investments_Import!F1649="","",Investments_Import!F1649)</f>
        <v/>
      </c>
      <c r="O1649" s="31" t="str">
        <f t="shared" si="503"/>
        <v/>
      </c>
      <c r="P1649" s="3" t="str">
        <f>IF(Investments_Import!G1649="","",Investments_Import!G1649)</f>
        <v/>
      </c>
      <c r="Q1649" s="3" t="str">
        <f>IF(Investments_Import!H1649="","",Investments_Import!H1649)</f>
        <v/>
      </c>
      <c r="R1649" s="37" t="str">
        <f t="shared" si="504"/>
        <v/>
      </c>
      <c r="S1649" s="37" t="str">
        <f t="shared" si="505"/>
        <v/>
      </c>
      <c r="U1649" s="36" t="str">
        <f>IF(Mining_Import!A1649="","",Mining_Import!A1649)</f>
        <v/>
      </c>
      <c r="V1649" s="22" t="str">
        <f t="shared" si="513"/>
        <v/>
      </c>
      <c r="W1649" s="127" t="str">
        <f t="shared" si="514"/>
        <v/>
      </c>
      <c r="X1649" s="127" t="str">
        <f t="shared" si="515"/>
        <v/>
      </c>
      <c r="Y1649" s="127" t="str">
        <f t="shared" si="516"/>
        <v/>
      </c>
      <c r="Z1649" s="36" t="str">
        <f>IF(Mining_Import!B1649="","",Mining_Import!B1649)</f>
        <v/>
      </c>
      <c r="AA1649" s="184" t="str">
        <f>IF(Mining_Import!$C1649="","",Mining_Import!$C1649)</f>
        <v/>
      </c>
      <c r="AB1649" s="122" t="str">
        <f t="shared" si="517"/>
        <v/>
      </c>
      <c r="AC1649" s="122" t="str">
        <f>IF($Y1649&gt;Dashboard!$Q$19,$AB1649,"")</f>
        <v/>
      </c>
      <c r="AD1649" s="43" t="str">
        <f t="shared" si="518"/>
        <v/>
      </c>
      <c r="AE1649" s="36" t="str">
        <f>IF(Mining_Import!D1649="","",Mining_Import!D1649)</f>
        <v/>
      </c>
      <c r="AF1649" s="36" t="str">
        <f>IF(Mining_Import!E1649="","",Mining_Import!E1649)</f>
        <v/>
      </c>
      <c r="AG1649" s="36" t="str">
        <f>IF(Mining_Import!F1649="","",Mining_Import!F1649)</f>
        <v/>
      </c>
      <c r="AH1649" s="36" t="str">
        <f>IF(Mining_Import!G1649="","",Mining_Import!G1649)</f>
        <v/>
      </c>
      <c r="AI1649" s="36" t="str">
        <f>IF(Mining_Import!H1649="","",Mining_Import!H1649)</f>
        <v/>
      </c>
      <c r="AJ1649" s="36" t="str">
        <f>IF(Mining_Import!I1649="","",Mining_Import!I1649)</f>
        <v/>
      </c>
      <c r="BY1649" s="120" t="str">
        <f t="shared" si="506"/>
        <v/>
      </c>
      <c r="BZ1649" s="184" t="str">
        <f t="shared" si="519"/>
        <v/>
      </c>
      <c r="CA1649" s="37" t="str">
        <f>IFERROR(VLOOKUP($BY1649,Account_Value!$C$2:$F$2500,4,0),"")</f>
        <v/>
      </c>
      <c r="CB1649" s="43" t="str">
        <f t="shared" si="507"/>
        <v/>
      </c>
      <c r="CC1649" s="122" t="str">
        <f>IF($BZ1649="","",SUM($BZ$2:$BZ1649))</f>
        <v/>
      </c>
      <c r="CD1649" s="43" t="str">
        <f>IF($BZ1649="","",$BU$19*(SUM($BZ$2:$BZ1649)))</f>
        <v/>
      </c>
    </row>
    <row r="1650" spans="1:82">
      <c r="A1650" s="4" t="str">
        <f t="shared" si="508"/>
        <v/>
      </c>
      <c r="B1650" s="21" t="str">
        <f>IF(Investments_Import!A1650="","",Investments_Import!A1650)</f>
        <v/>
      </c>
      <c r="C1650" s="22" t="str">
        <f t="shared" si="501"/>
        <v/>
      </c>
      <c r="D1650" s="51" t="str">
        <f t="shared" si="509"/>
        <v/>
      </c>
      <c r="E1650" s="3" t="str">
        <f>IF(Investments_Import!B1650="","",Investments_Import!B1650)</f>
        <v/>
      </c>
      <c r="F1650" s="54" t="str">
        <f t="shared" si="510"/>
        <v xml:space="preserve"> </v>
      </c>
      <c r="G1650" s="54" t="str">
        <f>IF($B1650="","",COUNTIF($F$2:$F1650,$F1650))</f>
        <v/>
      </c>
      <c r="H1650" s="53" t="str">
        <f t="shared" si="511"/>
        <v xml:space="preserve">  </v>
      </c>
      <c r="I1650" s="3" t="str">
        <f>IF(Investments_Import!C1650="","",Investments_Import!C1650)</f>
        <v/>
      </c>
      <c r="J1650" s="108" t="str">
        <f>IF(Investments_Import!D1650="","",Investments_Import!D1650)</f>
        <v/>
      </c>
      <c r="K1650" s="108" t="str">
        <f t="shared" si="512"/>
        <v/>
      </c>
      <c r="L1650" s="47" t="str">
        <f>IF(Investments_Import!E1650="","",Investments_Import!E1650)</f>
        <v/>
      </c>
      <c r="M1650" s="47" t="str">
        <f t="shared" si="502"/>
        <v/>
      </c>
      <c r="N1650" s="31" t="str">
        <f>IF(Investments_Import!F1650="","",Investments_Import!F1650)</f>
        <v/>
      </c>
      <c r="O1650" s="31" t="str">
        <f t="shared" si="503"/>
        <v/>
      </c>
      <c r="P1650" s="3" t="str">
        <f>IF(Investments_Import!G1650="","",Investments_Import!G1650)</f>
        <v/>
      </c>
      <c r="Q1650" s="3" t="str">
        <f>IF(Investments_Import!H1650="","",Investments_Import!H1650)</f>
        <v/>
      </c>
      <c r="R1650" s="37" t="str">
        <f t="shared" si="504"/>
        <v/>
      </c>
      <c r="S1650" s="37" t="str">
        <f t="shared" si="505"/>
        <v/>
      </c>
      <c r="U1650" s="36" t="str">
        <f>IF(Mining_Import!A1650="","",Mining_Import!A1650)</f>
        <v/>
      </c>
      <c r="V1650" s="22" t="str">
        <f t="shared" si="513"/>
        <v/>
      </c>
      <c r="W1650" s="127" t="str">
        <f t="shared" si="514"/>
        <v/>
      </c>
      <c r="X1650" s="127" t="str">
        <f t="shared" si="515"/>
        <v/>
      </c>
      <c r="Y1650" s="127" t="str">
        <f t="shared" si="516"/>
        <v/>
      </c>
      <c r="Z1650" s="36" t="str">
        <f>IF(Mining_Import!B1650="","",Mining_Import!B1650)</f>
        <v/>
      </c>
      <c r="AA1650" s="184" t="str">
        <f>IF(Mining_Import!$C1650="","",Mining_Import!$C1650)</f>
        <v/>
      </c>
      <c r="AB1650" s="122" t="str">
        <f t="shared" si="517"/>
        <v/>
      </c>
      <c r="AC1650" s="122" t="str">
        <f>IF($Y1650&gt;Dashboard!$Q$19,$AB1650,"")</f>
        <v/>
      </c>
      <c r="AD1650" s="43" t="str">
        <f t="shared" si="518"/>
        <v/>
      </c>
      <c r="AE1650" s="36" t="str">
        <f>IF(Mining_Import!D1650="","",Mining_Import!D1650)</f>
        <v/>
      </c>
      <c r="AF1650" s="36" t="str">
        <f>IF(Mining_Import!E1650="","",Mining_Import!E1650)</f>
        <v/>
      </c>
      <c r="AG1650" s="36" t="str">
        <f>IF(Mining_Import!F1650="","",Mining_Import!F1650)</f>
        <v/>
      </c>
      <c r="AH1650" s="36" t="str">
        <f>IF(Mining_Import!G1650="","",Mining_Import!G1650)</f>
        <v/>
      </c>
      <c r="AI1650" s="36" t="str">
        <f>IF(Mining_Import!H1650="","",Mining_Import!H1650)</f>
        <v/>
      </c>
      <c r="AJ1650" s="36" t="str">
        <f>IF(Mining_Import!I1650="","",Mining_Import!I1650)</f>
        <v/>
      </c>
      <c r="BY1650" s="120" t="str">
        <f t="shared" si="506"/>
        <v/>
      </c>
      <c r="BZ1650" s="184" t="str">
        <f t="shared" si="519"/>
        <v/>
      </c>
      <c r="CA1650" s="37" t="str">
        <f>IFERROR(VLOOKUP($BY1650,Account_Value!$C$2:$F$2500,4,0),"")</f>
        <v/>
      </c>
      <c r="CB1650" s="43" t="str">
        <f t="shared" si="507"/>
        <v/>
      </c>
      <c r="CC1650" s="122" t="str">
        <f>IF($BZ1650="","",SUM($BZ$2:$BZ1650))</f>
        <v/>
      </c>
      <c r="CD1650" s="43" t="str">
        <f>IF($BZ1650="","",$BU$19*(SUM($BZ$2:$BZ1650)))</f>
        <v/>
      </c>
    </row>
    <row r="1651" spans="1:82">
      <c r="A1651" s="4" t="str">
        <f t="shared" si="508"/>
        <v/>
      </c>
      <c r="B1651" s="21" t="str">
        <f>IF(Investments_Import!A1651="","",Investments_Import!A1651)</f>
        <v/>
      </c>
      <c r="C1651" s="22" t="str">
        <f t="shared" si="501"/>
        <v/>
      </c>
      <c r="D1651" s="51" t="str">
        <f t="shared" si="509"/>
        <v/>
      </c>
      <c r="E1651" s="3" t="str">
        <f>IF(Investments_Import!B1651="","",Investments_Import!B1651)</f>
        <v/>
      </c>
      <c r="F1651" s="54" t="str">
        <f t="shared" si="510"/>
        <v xml:space="preserve"> </v>
      </c>
      <c r="G1651" s="54" t="str">
        <f>IF($B1651="","",COUNTIF($F$2:$F1651,$F1651))</f>
        <v/>
      </c>
      <c r="H1651" s="53" t="str">
        <f t="shared" si="511"/>
        <v xml:space="preserve">  </v>
      </c>
      <c r="I1651" s="3" t="str">
        <f>IF(Investments_Import!C1651="","",Investments_Import!C1651)</f>
        <v/>
      </c>
      <c r="J1651" s="108" t="str">
        <f>IF(Investments_Import!D1651="","",Investments_Import!D1651)</f>
        <v/>
      </c>
      <c r="K1651" s="108" t="str">
        <f t="shared" si="512"/>
        <v/>
      </c>
      <c r="L1651" s="47" t="str">
        <f>IF(Investments_Import!E1651="","",Investments_Import!E1651)</f>
        <v/>
      </c>
      <c r="M1651" s="47" t="str">
        <f t="shared" si="502"/>
        <v/>
      </c>
      <c r="N1651" s="31" t="str">
        <f>IF(Investments_Import!F1651="","",Investments_Import!F1651)</f>
        <v/>
      </c>
      <c r="O1651" s="31" t="str">
        <f t="shared" si="503"/>
        <v/>
      </c>
      <c r="P1651" s="3" t="str">
        <f>IF(Investments_Import!G1651="","",Investments_Import!G1651)</f>
        <v/>
      </c>
      <c r="Q1651" s="3" t="str">
        <f>IF(Investments_Import!H1651="","",Investments_Import!H1651)</f>
        <v/>
      </c>
      <c r="R1651" s="37" t="str">
        <f t="shared" si="504"/>
        <v/>
      </c>
      <c r="S1651" s="37" t="str">
        <f t="shared" si="505"/>
        <v/>
      </c>
      <c r="U1651" s="36" t="str">
        <f>IF(Mining_Import!A1651="","",Mining_Import!A1651)</f>
        <v/>
      </c>
      <c r="V1651" s="22" t="str">
        <f t="shared" si="513"/>
        <v/>
      </c>
      <c r="W1651" s="127" t="str">
        <f t="shared" si="514"/>
        <v/>
      </c>
      <c r="X1651" s="127" t="str">
        <f t="shared" si="515"/>
        <v/>
      </c>
      <c r="Y1651" s="127" t="str">
        <f t="shared" si="516"/>
        <v/>
      </c>
      <c r="Z1651" s="36" t="str">
        <f>IF(Mining_Import!B1651="","",Mining_Import!B1651)</f>
        <v/>
      </c>
      <c r="AA1651" s="184" t="str">
        <f>IF(Mining_Import!$C1651="","",Mining_Import!$C1651)</f>
        <v/>
      </c>
      <c r="AB1651" s="122" t="str">
        <f t="shared" si="517"/>
        <v/>
      </c>
      <c r="AC1651" s="122" t="str">
        <f>IF($Y1651&gt;Dashboard!$Q$19,$AB1651,"")</f>
        <v/>
      </c>
      <c r="AD1651" s="43" t="str">
        <f t="shared" si="518"/>
        <v/>
      </c>
      <c r="AE1651" s="36" t="str">
        <f>IF(Mining_Import!D1651="","",Mining_Import!D1651)</f>
        <v/>
      </c>
      <c r="AF1651" s="36" t="str">
        <f>IF(Mining_Import!E1651="","",Mining_Import!E1651)</f>
        <v/>
      </c>
      <c r="AG1651" s="36" t="str">
        <f>IF(Mining_Import!F1651="","",Mining_Import!F1651)</f>
        <v/>
      </c>
      <c r="AH1651" s="36" t="str">
        <f>IF(Mining_Import!G1651="","",Mining_Import!G1651)</f>
        <v/>
      </c>
      <c r="AI1651" s="36" t="str">
        <f>IF(Mining_Import!H1651="","",Mining_Import!H1651)</f>
        <v/>
      </c>
      <c r="AJ1651" s="36" t="str">
        <f>IF(Mining_Import!I1651="","",Mining_Import!I1651)</f>
        <v/>
      </c>
      <c r="BY1651" s="120" t="str">
        <f t="shared" si="506"/>
        <v/>
      </c>
      <c r="BZ1651" s="184" t="str">
        <f t="shared" si="519"/>
        <v/>
      </c>
      <c r="CA1651" s="37" t="str">
        <f>IFERROR(VLOOKUP($BY1651,Account_Value!$C$2:$F$2500,4,0),"")</f>
        <v/>
      </c>
      <c r="CB1651" s="43" t="str">
        <f t="shared" si="507"/>
        <v/>
      </c>
      <c r="CC1651" s="122" t="str">
        <f>IF($BZ1651="","",SUM($BZ$2:$BZ1651))</f>
        <v/>
      </c>
      <c r="CD1651" s="43" t="str">
        <f>IF($BZ1651="","",$BU$19*(SUM($BZ$2:$BZ1651)))</f>
        <v/>
      </c>
    </row>
    <row r="1652" spans="1:82">
      <c r="A1652" s="4" t="str">
        <f t="shared" si="508"/>
        <v/>
      </c>
      <c r="B1652" s="21" t="str">
        <f>IF(Investments_Import!A1652="","",Investments_Import!A1652)</f>
        <v/>
      </c>
      <c r="C1652" s="22" t="str">
        <f t="shared" si="501"/>
        <v/>
      </c>
      <c r="D1652" s="51" t="str">
        <f t="shared" si="509"/>
        <v/>
      </c>
      <c r="E1652" s="3" t="str">
        <f>IF(Investments_Import!B1652="","",Investments_Import!B1652)</f>
        <v/>
      </c>
      <c r="F1652" s="54" t="str">
        <f t="shared" si="510"/>
        <v xml:space="preserve"> </v>
      </c>
      <c r="G1652" s="54" t="str">
        <f>IF($B1652="","",COUNTIF($F$2:$F1652,$F1652))</f>
        <v/>
      </c>
      <c r="H1652" s="53" t="str">
        <f t="shared" si="511"/>
        <v xml:space="preserve">  </v>
      </c>
      <c r="I1652" s="3" t="str">
        <f>IF(Investments_Import!C1652="","",Investments_Import!C1652)</f>
        <v/>
      </c>
      <c r="J1652" s="108" t="str">
        <f>IF(Investments_Import!D1652="","",Investments_Import!D1652)</f>
        <v/>
      </c>
      <c r="K1652" s="108" t="str">
        <f t="shared" si="512"/>
        <v/>
      </c>
      <c r="L1652" s="47" t="str">
        <f>IF(Investments_Import!E1652="","",Investments_Import!E1652)</f>
        <v/>
      </c>
      <c r="M1652" s="47" t="str">
        <f t="shared" si="502"/>
        <v/>
      </c>
      <c r="N1652" s="31" t="str">
        <f>IF(Investments_Import!F1652="","",Investments_Import!F1652)</f>
        <v/>
      </c>
      <c r="O1652" s="31" t="str">
        <f t="shared" si="503"/>
        <v/>
      </c>
      <c r="P1652" s="3" t="str">
        <f>IF(Investments_Import!G1652="","",Investments_Import!G1652)</f>
        <v/>
      </c>
      <c r="Q1652" s="3" t="str">
        <f>IF(Investments_Import!H1652="","",Investments_Import!H1652)</f>
        <v/>
      </c>
      <c r="R1652" s="37" t="str">
        <f t="shared" si="504"/>
        <v/>
      </c>
      <c r="S1652" s="37" t="str">
        <f t="shared" si="505"/>
        <v/>
      </c>
      <c r="U1652" s="36" t="str">
        <f>IF(Mining_Import!A1652="","",Mining_Import!A1652)</f>
        <v/>
      </c>
      <c r="V1652" s="22" t="str">
        <f t="shared" si="513"/>
        <v/>
      </c>
      <c r="W1652" s="127" t="str">
        <f t="shared" si="514"/>
        <v/>
      </c>
      <c r="X1652" s="127" t="str">
        <f t="shared" si="515"/>
        <v/>
      </c>
      <c r="Y1652" s="127" t="str">
        <f t="shared" si="516"/>
        <v/>
      </c>
      <c r="Z1652" s="36" t="str">
        <f>IF(Mining_Import!B1652="","",Mining_Import!B1652)</f>
        <v/>
      </c>
      <c r="AA1652" s="184" t="str">
        <f>IF(Mining_Import!$C1652="","",Mining_Import!$C1652)</f>
        <v/>
      </c>
      <c r="AB1652" s="122" t="str">
        <f t="shared" si="517"/>
        <v/>
      </c>
      <c r="AC1652" s="122" t="str">
        <f>IF($Y1652&gt;Dashboard!$Q$19,$AB1652,"")</f>
        <v/>
      </c>
      <c r="AD1652" s="43" t="str">
        <f t="shared" si="518"/>
        <v/>
      </c>
      <c r="AE1652" s="36" t="str">
        <f>IF(Mining_Import!D1652="","",Mining_Import!D1652)</f>
        <v/>
      </c>
      <c r="AF1652" s="36" t="str">
        <f>IF(Mining_Import!E1652="","",Mining_Import!E1652)</f>
        <v/>
      </c>
      <c r="AG1652" s="36" t="str">
        <f>IF(Mining_Import!F1652="","",Mining_Import!F1652)</f>
        <v/>
      </c>
      <c r="AH1652" s="36" t="str">
        <f>IF(Mining_Import!G1652="","",Mining_Import!G1652)</f>
        <v/>
      </c>
      <c r="AI1652" s="36" t="str">
        <f>IF(Mining_Import!H1652="","",Mining_Import!H1652)</f>
        <v/>
      </c>
      <c r="AJ1652" s="36" t="str">
        <f>IF(Mining_Import!I1652="","",Mining_Import!I1652)</f>
        <v/>
      </c>
      <c r="BY1652" s="120" t="str">
        <f t="shared" si="506"/>
        <v/>
      </c>
      <c r="BZ1652" s="184" t="str">
        <f t="shared" si="519"/>
        <v/>
      </c>
      <c r="CA1652" s="37" t="str">
        <f>IFERROR(VLOOKUP($BY1652,Account_Value!$C$2:$F$2500,4,0),"")</f>
        <v/>
      </c>
      <c r="CB1652" s="43" t="str">
        <f t="shared" si="507"/>
        <v/>
      </c>
      <c r="CC1652" s="122" t="str">
        <f>IF($BZ1652="","",SUM($BZ$2:$BZ1652))</f>
        <v/>
      </c>
      <c r="CD1652" s="43" t="str">
        <f>IF($BZ1652="","",$BU$19*(SUM($BZ$2:$BZ1652)))</f>
        <v/>
      </c>
    </row>
    <row r="1653" spans="1:82">
      <c r="A1653" s="4" t="str">
        <f t="shared" si="508"/>
        <v/>
      </c>
      <c r="B1653" s="21" t="str">
        <f>IF(Investments_Import!A1653="","",Investments_Import!A1653)</f>
        <v/>
      </c>
      <c r="C1653" s="22" t="str">
        <f t="shared" si="501"/>
        <v/>
      </c>
      <c r="D1653" s="51" t="str">
        <f t="shared" si="509"/>
        <v/>
      </c>
      <c r="E1653" s="3" t="str">
        <f>IF(Investments_Import!B1653="","",Investments_Import!B1653)</f>
        <v/>
      </c>
      <c r="F1653" s="54" t="str">
        <f t="shared" si="510"/>
        <v xml:space="preserve"> </v>
      </c>
      <c r="G1653" s="54" t="str">
        <f>IF($B1653="","",COUNTIF($F$2:$F1653,$F1653))</f>
        <v/>
      </c>
      <c r="H1653" s="53" t="str">
        <f t="shared" si="511"/>
        <v xml:space="preserve">  </v>
      </c>
      <c r="I1653" s="3" t="str">
        <f>IF(Investments_Import!C1653="","",Investments_Import!C1653)</f>
        <v/>
      </c>
      <c r="J1653" s="108" t="str">
        <f>IF(Investments_Import!D1653="","",Investments_Import!D1653)</f>
        <v/>
      </c>
      <c r="K1653" s="108" t="str">
        <f t="shared" si="512"/>
        <v/>
      </c>
      <c r="L1653" s="47" t="str">
        <f>IF(Investments_Import!E1653="","",Investments_Import!E1653)</f>
        <v/>
      </c>
      <c r="M1653" s="47" t="str">
        <f t="shared" si="502"/>
        <v/>
      </c>
      <c r="N1653" s="31" t="str">
        <f>IF(Investments_Import!F1653="","",Investments_Import!F1653)</f>
        <v/>
      </c>
      <c r="O1653" s="31" t="str">
        <f t="shared" si="503"/>
        <v/>
      </c>
      <c r="P1653" s="3" t="str">
        <f>IF(Investments_Import!G1653="","",Investments_Import!G1653)</f>
        <v/>
      </c>
      <c r="Q1653" s="3" t="str">
        <f>IF(Investments_Import!H1653="","",Investments_Import!H1653)</f>
        <v/>
      </c>
      <c r="R1653" s="37" t="str">
        <f t="shared" si="504"/>
        <v/>
      </c>
      <c r="S1653" s="37" t="str">
        <f t="shared" si="505"/>
        <v/>
      </c>
      <c r="U1653" s="36" t="str">
        <f>IF(Mining_Import!A1653="","",Mining_Import!A1653)</f>
        <v/>
      </c>
      <c r="V1653" s="22" t="str">
        <f t="shared" si="513"/>
        <v/>
      </c>
      <c r="W1653" s="127" t="str">
        <f t="shared" si="514"/>
        <v/>
      </c>
      <c r="X1653" s="127" t="str">
        <f t="shared" si="515"/>
        <v/>
      </c>
      <c r="Y1653" s="127" t="str">
        <f t="shared" si="516"/>
        <v/>
      </c>
      <c r="Z1653" s="36" t="str">
        <f>IF(Mining_Import!B1653="","",Mining_Import!B1653)</f>
        <v/>
      </c>
      <c r="AA1653" s="184" t="str">
        <f>IF(Mining_Import!$C1653="","",Mining_Import!$C1653)</f>
        <v/>
      </c>
      <c r="AB1653" s="122" t="str">
        <f t="shared" si="517"/>
        <v/>
      </c>
      <c r="AC1653" s="122" t="str">
        <f>IF($Y1653&gt;Dashboard!$Q$19,$AB1653,"")</f>
        <v/>
      </c>
      <c r="AD1653" s="43" t="str">
        <f t="shared" si="518"/>
        <v/>
      </c>
      <c r="AE1653" s="36" t="str">
        <f>IF(Mining_Import!D1653="","",Mining_Import!D1653)</f>
        <v/>
      </c>
      <c r="AF1653" s="36" t="str">
        <f>IF(Mining_Import!E1653="","",Mining_Import!E1653)</f>
        <v/>
      </c>
      <c r="AG1653" s="36" t="str">
        <f>IF(Mining_Import!F1653="","",Mining_Import!F1653)</f>
        <v/>
      </c>
      <c r="AH1653" s="36" t="str">
        <f>IF(Mining_Import!G1653="","",Mining_Import!G1653)</f>
        <v/>
      </c>
      <c r="AI1653" s="36" t="str">
        <f>IF(Mining_Import!H1653="","",Mining_Import!H1653)</f>
        <v/>
      </c>
      <c r="AJ1653" s="36" t="str">
        <f>IF(Mining_Import!I1653="","",Mining_Import!I1653)</f>
        <v/>
      </c>
      <c r="BY1653" s="120" t="str">
        <f t="shared" si="506"/>
        <v/>
      </c>
      <c r="BZ1653" s="184" t="str">
        <f t="shared" si="519"/>
        <v/>
      </c>
      <c r="CA1653" s="37" t="str">
        <f>IFERROR(VLOOKUP($BY1653,Account_Value!$C$2:$F$2500,4,0),"")</f>
        <v/>
      </c>
      <c r="CB1653" s="43" t="str">
        <f t="shared" si="507"/>
        <v/>
      </c>
      <c r="CC1653" s="122" t="str">
        <f>IF($BZ1653="","",SUM($BZ$2:$BZ1653))</f>
        <v/>
      </c>
      <c r="CD1653" s="43" t="str">
        <f>IF($BZ1653="","",$BU$19*(SUM($BZ$2:$BZ1653)))</f>
        <v/>
      </c>
    </row>
    <row r="1654" spans="1:82">
      <c r="A1654" s="4" t="str">
        <f t="shared" si="508"/>
        <v/>
      </c>
      <c r="B1654" s="21" t="str">
        <f>IF(Investments_Import!A1654="","",Investments_Import!A1654)</f>
        <v/>
      </c>
      <c r="C1654" s="22" t="str">
        <f t="shared" si="501"/>
        <v/>
      </c>
      <c r="D1654" s="51" t="str">
        <f t="shared" si="509"/>
        <v/>
      </c>
      <c r="E1654" s="3" t="str">
        <f>IF(Investments_Import!B1654="","",Investments_Import!B1654)</f>
        <v/>
      </c>
      <c r="F1654" s="54" t="str">
        <f t="shared" si="510"/>
        <v xml:space="preserve"> </v>
      </c>
      <c r="G1654" s="54" t="str">
        <f>IF($B1654="","",COUNTIF($F$2:$F1654,$F1654))</f>
        <v/>
      </c>
      <c r="H1654" s="53" t="str">
        <f t="shared" si="511"/>
        <v xml:space="preserve">  </v>
      </c>
      <c r="I1654" s="3" t="str">
        <f>IF(Investments_Import!C1654="","",Investments_Import!C1654)</f>
        <v/>
      </c>
      <c r="J1654" s="108" t="str">
        <f>IF(Investments_Import!D1654="","",Investments_Import!D1654)</f>
        <v/>
      </c>
      <c r="K1654" s="108" t="str">
        <f t="shared" si="512"/>
        <v/>
      </c>
      <c r="L1654" s="47" t="str">
        <f>IF(Investments_Import!E1654="","",Investments_Import!E1654)</f>
        <v/>
      </c>
      <c r="M1654" s="47" t="str">
        <f t="shared" si="502"/>
        <v/>
      </c>
      <c r="N1654" s="31" t="str">
        <f>IF(Investments_Import!F1654="","",Investments_Import!F1654)</f>
        <v/>
      </c>
      <c r="O1654" s="31" t="str">
        <f t="shared" si="503"/>
        <v/>
      </c>
      <c r="P1654" s="3" t="str">
        <f>IF(Investments_Import!G1654="","",Investments_Import!G1654)</f>
        <v/>
      </c>
      <c r="Q1654" s="3" t="str">
        <f>IF(Investments_Import!H1654="","",Investments_Import!H1654)</f>
        <v/>
      </c>
      <c r="R1654" s="37" t="str">
        <f t="shared" si="504"/>
        <v/>
      </c>
      <c r="S1654" s="37" t="str">
        <f t="shared" si="505"/>
        <v/>
      </c>
      <c r="U1654" s="36" t="str">
        <f>IF(Mining_Import!A1654="","",Mining_Import!A1654)</f>
        <v/>
      </c>
      <c r="V1654" s="22" t="str">
        <f t="shared" si="513"/>
        <v/>
      </c>
      <c r="W1654" s="127" t="str">
        <f t="shared" si="514"/>
        <v/>
      </c>
      <c r="X1654" s="127" t="str">
        <f t="shared" si="515"/>
        <v/>
      </c>
      <c r="Y1654" s="127" t="str">
        <f t="shared" si="516"/>
        <v/>
      </c>
      <c r="Z1654" s="36" t="str">
        <f>IF(Mining_Import!B1654="","",Mining_Import!B1654)</f>
        <v/>
      </c>
      <c r="AA1654" s="184" t="str">
        <f>IF(Mining_Import!$C1654="","",Mining_Import!$C1654)</f>
        <v/>
      </c>
      <c r="AB1654" s="122" t="str">
        <f t="shared" si="517"/>
        <v/>
      </c>
      <c r="AC1654" s="122" t="str">
        <f>IF($Y1654&gt;Dashboard!$Q$19,$AB1654,"")</f>
        <v/>
      </c>
      <c r="AD1654" s="43" t="str">
        <f t="shared" si="518"/>
        <v/>
      </c>
      <c r="AE1654" s="36" t="str">
        <f>IF(Mining_Import!D1654="","",Mining_Import!D1654)</f>
        <v/>
      </c>
      <c r="AF1654" s="36" t="str">
        <f>IF(Mining_Import!E1654="","",Mining_Import!E1654)</f>
        <v/>
      </c>
      <c r="AG1654" s="36" t="str">
        <f>IF(Mining_Import!F1654="","",Mining_Import!F1654)</f>
        <v/>
      </c>
      <c r="AH1654" s="36" t="str">
        <f>IF(Mining_Import!G1654="","",Mining_Import!G1654)</f>
        <v/>
      </c>
      <c r="AI1654" s="36" t="str">
        <f>IF(Mining_Import!H1654="","",Mining_Import!H1654)</f>
        <v/>
      </c>
      <c r="AJ1654" s="36" t="str">
        <f>IF(Mining_Import!I1654="","",Mining_Import!I1654)</f>
        <v/>
      </c>
      <c r="BY1654" s="120" t="str">
        <f t="shared" si="506"/>
        <v/>
      </c>
      <c r="BZ1654" s="184" t="str">
        <f t="shared" si="519"/>
        <v/>
      </c>
      <c r="CA1654" s="37" t="str">
        <f>IFERROR(VLOOKUP($BY1654,Account_Value!$C$2:$F$2500,4,0),"")</f>
        <v/>
      </c>
      <c r="CB1654" s="43" t="str">
        <f t="shared" si="507"/>
        <v/>
      </c>
      <c r="CC1654" s="122" t="str">
        <f>IF($BZ1654="","",SUM($BZ$2:$BZ1654))</f>
        <v/>
      </c>
      <c r="CD1654" s="43" t="str">
        <f>IF($BZ1654="","",$BU$19*(SUM($BZ$2:$BZ1654)))</f>
        <v/>
      </c>
    </row>
    <row r="1655" spans="1:82">
      <c r="A1655" s="4" t="str">
        <f t="shared" si="508"/>
        <v/>
      </c>
      <c r="B1655" s="21" t="str">
        <f>IF(Investments_Import!A1655="","",Investments_Import!A1655)</f>
        <v/>
      </c>
      <c r="C1655" s="22" t="str">
        <f t="shared" si="501"/>
        <v/>
      </c>
      <c r="D1655" s="51" t="str">
        <f t="shared" si="509"/>
        <v/>
      </c>
      <c r="E1655" s="3" t="str">
        <f>IF(Investments_Import!B1655="","",Investments_Import!B1655)</f>
        <v/>
      </c>
      <c r="F1655" s="54" t="str">
        <f t="shared" si="510"/>
        <v xml:space="preserve"> </v>
      </c>
      <c r="G1655" s="54" t="str">
        <f>IF($B1655="","",COUNTIF($F$2:$F1655,$F1655))</f>
        <v/>
      </c>
      <c r="H1655" s="53" t="str">
        <f t="shared" si="511"/>
        <v xml:space="preserve">  </v>
      </c>
      <c r="I1655" s="3" t="str">
        <f>IF(Investments_Import!C1655="","",Investments_Import!C1655)</f>
        <v/>
      </c>
      <c r="J1655" s="108" t="str">
        <f>IF(Investments_Import!D1655="","",Investments_Import!D1655)</f>
        <v/>
      </c>
      <c r="K1655" s="108" t="str">
        <f t="shared" si="512"/>
        <v/>
      </c>
      <c r="L1655" s="47" t="str">
        <f>IF(Investments_Import!E1655="","",Investments_Import!E1655)</f>
        <v/>
      </c>
      <c r="M1655" s="47" t="str">
        <f t="shared" si="502"/>
        <v/>
      </c>
      <c r="N1655" s="31" t="str">
        <f>IF(Investments_Import!F1655="","",Investments_Import!F1655)</f>
        <v/>
      </c>
      <c r="O1655" s="31" t="str">
        <f t="shared" si="503"/>
        <v/>
      </c>
      <c r="P1655" s="3" t="str">
        <f>IF(Investments_Import!G1655="","",Investments_Import!G1655)</f>
        <v/>
      </c>
      <c r="Q1655" s="3" t="str">
        <f>IF(Investments_Import!H1655="","",Investments_Import!H1655)</f>
        <v/>
      </c>
      <c r="R1655" s="37" t="str">
        <f t="shared" si="504"/>
        <v/>
      </c>
      <c r="S1655" s="37" t="str">
        <f t="shared" si="505"/>
        <v/>
      </c>
      <c r="U1655" s="36" t="str">
        <f>IF(Mining_Import!A1655="","",Mining_Import!A1655)</f>
        <v/>
      </c>
      <c r="V1655" s="22" t="str">
        <f t="shared" si="513"/>
        <v/>
      </c>
      <c r="W1655" s="127" t="str">
        <f t="shared" si="514"/>
        <v/>
      </c>
      <c r="X1655" s="127" t="str">
        <f t="shared" si="515"/>
        <v/>
      </c>
      <c r="Y1655" s="127" t="str">
        <f t="shared" si="516"/>
        <v/>
      </c>
      <c r="Z1655" s="36" t="str">
        <f>IF(Mining_Import!B1655="","",Mining_Import!B1655)</f>
        <v/>
      </c>
      <c r="AA1655" s="184" t="str">
        <f>IF(Mining_Import!$C1655="","",Mining_Import!$C1655)</f>
        <v/>
      </c>
      <c r="AB1655" s="122" t="str">
        <f t="shared" si="517"/>
        <v/>
      </c>
      <c r="AC1655" s="122" t="str">
        <f>IF($Y1655&gt;Dashboard!$Q$19,$AB1655,"")</f>
        <v/>
      </c>
      <c r="AD1655" s="43" t="str">
        <f t="shared" si="518"/>
        <v/>
      </c>
      <c r="AE1655" s="36" t="str">
        <f>IF(Mining_Import!D1655="","",Mining_Import!D1655)</f>
        <v/>
      </c>
      <c r="AF1655" s="36" t="str">
        <f>IF(Mining_Import!E1655="","",Mining_Import!E1655)</f>
        <v/>
      </c>
      <c r="AG1655" s="36" t="str">
        <f>IF(Mining_Import!F1655="","",Mining_Import!F1655)</f>
        <v/>
      </c>
      <c r="AH1655" s="36" t="str">
        <f>IF(Mining_Import!G1655="","",Mining_Import!G1655)</f>
        <v/>
      </c>
      <c r="AI1655" s="36" t="str">
        <f>IF(Mining_Import!H1655="","",Mining_Import!H1655)</f>
        <v/>
      </c>
      <c r="AJ1655" s="36" t="str">
        <f>IF(Mining_Import!I1655="","",Mining_Import!I1655)</f>
        <v/>
      </c>
      <c r="BY1655" s="120" t="str">
        <f t="shared" si="506"/>
        <v/>
      </c>
      <c r="BZ1655" s="184" t="str">
        <f t="shared" si="519"/>
        <v/>
      </c>
      <c r="CA1655" s="37" t="str">
        <f>IFERROR(VLOOKUP($BY1655,Account_Value!$C$2:$F$2500,4,0),"")</f>
        <v/>
      </c>
      <c r="CB1655" s="43" t="str">
        <f t="shared" si="507"/>
        <v/>
      </c>
      <c r="CC1655" s="122" t="str">
        <f>IF($BZ1655="","",SUM($BZ$2:$BZ1655))</f>
        <v/>
      </c>
      <c r="CD1655" s="43" t="str">
        <f>IF($BZ1655="","",$BU$19*(SUM($BZ$2:$BZ1655)))</f>
        <v/>
      </c>
    </row>
    <row r="1656" spans="1:82">
      <c r="A1656" s="4" t="str">
        <f t="shared" si="508"/>
        <v/>
      </c>
      <c r="B1656" s="21" t="str">
        <f>IF(Investments_Import!A1656="","",Investments_Import!A1656)</f>
        <v/>
      </c>
      <c r="C1656" s="22" t="str">
        <f t="shared" si="501"/>
        <v/>
      </c>
      <c r="D1656" s="51" t="str">
        <f t="shared" si="509"/>
        <v/>
      </c>
      <c r="E1656" s="3" t="str">
        <f>IF(Investments_Import!B1656="","",Investments_Import!B1656)</f>
        <v/>
      </c>
      <c r="F1656" s="54" t="str">
        <f t="shared" si="510"/>
        <v xml:space="preserve"> </v>
      </c>
      <c r="G1656" s="54" t="str">
        <f>IF($B1656="","",COUNTIF($F$2:$F1656,$F1656))</f>
        <v/>
      </c>
      <c r="H1656" s="53" t="str">
        <f t="shared" si="511"/>
        <v xml:space="preserve">  </v>
      </c>
      <c r="I1656" s="3" t="str">
        <f>IF(Investments_Import!C1656="","",Investments_Import!C1656)</f>
        <v/>
      </c>
      <c r="J1656" s="108" t="str">
        <f>IF(Investments_Import!D1656="","",Investments_Import!D1656)</f>
        <v/>
      </c>
      <c r="K1656" s="108" t="str">
        <f t="shared" si="512"/>
        <v/>
      </c>
      <c r="L1656" s="47" t="str">
        <f>IF(Investments_Import!E1656="","",Investments_Import!E1656)</f>
        <v/>
      </c>
      <c r="M1656" s="47" t="str">
        <f t="shared" si="502"/>
        <v/>
      </c>
      <c r="N1656" s="31" t="str">
        <f>IF(Investments_Import!F1656="","",Investments_Import!F1656)</f>
        <v/>
      </c>
      <c r="O1656" s="31" t="str">
        <f t="shared" si="503"/>
        <v/>
      </c>
      <c r="P1656" s="3" t="str">
        <f>IF(Investments_Import!G1656="","",Investments_Import!G1656)</f>
        <v/>
      </c>
      <c r="Q1656" s="3" t="str">
        <f>IF(Investments_Import!H1656="","",Investments_Import!H1656)</f>
        <v/>
      </c>
      <c r="R1656" s="37" t="str">
        <f t="shared" si="504"/>
        <v/>
      </c>
      <c r="S1656" s="37" t="str">
        <f t="shared" si="505"/>
        <v/>
      </c>
      <c r="U1656" s="36" t="str">
        <f>IF(Mining_Import!A1656="","",Mining_Import!A1656)</f>
        <v/>
      </c>
      <c r="V1656" s="22" t="str">
        <f t="shared" si="513"/>
        <v/>
      </c>
      <c r="W1656" s="127" t="str">
        <f t="shared" si="514"/>
        <v/>
      </c>
      <c r="X1656" s="127" t="str">
        <f t="shared" si="515"/>
        <v/>
      </c>
      <c r="Y1656" s="127" t="str">
        <f t="shared" si="516"/>
        <v/>
      </c>
      <c r="Z1656" s="36" t="str">
        <f>IF(Mining_Import!B1656="","",Mining_Import!B1656)</f>
        <v/>
      </c>
      <c r="AA1656" s="184" t="str">
        <f>IF(Mining_Import!$C1656="","",Mining_Import!$C1656)</f>
        <v/>
      </c>
      <c r="AB1656" s="122" t="str">
        <f t="shared" si="517"/>
        <v/>
      </c>
      <c r="AC1656" s="122" t="str">
        <f>IF($Y1656&gt;Dashboard!$Q$19,$AB1656,"")</f>
        <v/>
      </c>
      <c r="AD1656" s="43" t="str">
        <f t="shared" si="518"/>
        <v/>
      </c>
      <c r="AE1656" s="36" t="str">
        <f>IF(Mining_Import!D1656="","",Mining_Import!D1656)</f>
        <v/>
      </c>
      <c r="AF1656" s="36" t="str">
        <f>IF(Mining_Import!E1656="","",Mining_Import!E1656)</f>
        <v/>
      </c>
      <c r="AG1656" s="36" t="str">
        <f>IF(Mining_Import!F1656="","",Mining_Import!F1656)</f>
        <v/>
      </c>
      <c r="AH1656" s="36" t="str">
        <f>IF(Mining_Import!G1656="","",Mining_Import!G1656)</f>
        <v/>
      </c>
      <c r="AI1656" s="36" t="str">
        <f>IF(Mining_Import!H1656="","",Mining_Import!H1656)</f>
        <v/>
      </c>
      <c r="AJ1656" s="36" t="str">
        <f>IF(Mining_Import!I1656="","",Mining_Import!I1656)</f>
        <v/>
      </c>
      <c r="BY1656" s="120" t="str">
        <f t="shared" si="506"/>
        <v/>
      </c>
      <c r="BZ1656" s="184" t="str">
        <f t="shared" si="519"/>
        <v/>
      </c>
      <c r="CA1656" s="37" t="str">
        <f>IFERROR(VLOOKUP($BY1656,Account_Value!$C$2:$F$2500,4,0),"")</f>
        <v/>
      </c>
      <c r="CB1656" s="43" t="str">
        <f t="shared" si="507"/>
        <v/>
      </c>
      <c r="CC1656" s="122" t="str">
        <f>IF($BZ1656="","",SUM($BZ$2:$BZ1656))</f>
        <v/>
      </c>
      <c r="CD1656" s="43" t="str">
        <f>IF($BZ1656="","",$BU$19*(SUM($BZ$2:$BZ1656)))</f>
        <v/>
      </c>
    </row>
    <row r="1657" spans="1:82">
      <c r="A1657" s="4" t="str">
        <f t="shared" si="508"/>
        <v/>
      </c>
      <c r="B1657" s="21" t="str">
        <f>IF(Investments_Import!A1657="","",Investments_Import!A1657)</f>
        <v/>
      </c>
      <c r="C1657" s="22" t="str">
        <f t="shared" si="501"/>
        <v/>
      </c>
      <c r="D1657" s="51" t="str">
        <f t="shared" si="509"/>
        <v/>
      </c>
      <c r="E1657" s="3" t="str">
        <f>IF(Investments_Import!B1657="","",Investments_Import!B1657)</f>
        <v/>
      </c>
      <c r="F1657" s="54" t="str">
        <f t="shared" si="510"/>
        <v xml:space="preserve"> </v>
      </c>
      <c r="G1657" s="54" t="str">
        <f>IF($B1657="","",COUNTIF($F$2:$F1657,$F1657))</f>
        <v/>
      </c>
      <c r="H1657" s="53" t="str">
        <f t="shared" si="511"/>
        <v xml:space="preserve">  </v>
      </c>
      <c r="I1657" s="3" t="str">
        <f>IF(Investments_Import!C1657="","",Investments_Import!C1657)</f>
        <v/>
      </c>
      <c r="J1657" s="108" t="str">
        <f>IF(Investments_Import!D1657="","",Investments_Import!D1657)</f>
        <v/>
      </c>
      <c r="K1657" s="108" t="str">
        <f t="shared" si="512"/>
        <v/>
      </c>
      <c r="L1657" s="47" t="str">
        <f>IF(Investments_Import!E1657="","",Investments_Import!E1657)</f>
        <v/>
      </c>
      <c r="M1657" s="47" t="str">
        <f t="shared" si="502"/>
        <v/>
      </c>
      <c r="N1657" s="31" t="str">
        <f>IF(Investments_Import!F1657="","",Investments_Import!F1657)</f>
        <v/>
      </c>
      <c r="O1657" s="31" t="str">
        <f t="shared" si="503"/>
        <v/>
      </c>
      <c r="P1657" s="3" t="str">
        <f>IF(Investments_Import!G1657="","",Investments_Import!G1657)</f>
        <v/>
      </c>
      <c r="Q1657" s="3" t="str">
        <f>IF(Investments_Import!H1657="","",Investments_Import!H1657)</f>
        <v/>
      </c>
      <c r="R1657" s="37" t="str">
        <f t="shared" si="504"/>
        <v/>
      </c>
      <c r="S1657" s="37" t="str">
        <f t="shared" si="505"/>
        <v/>
      </c>
      <c r="U1657" s="36" t="str">
        <f>IF(Mining_Import!A1657="","",Mining_Import!A1657)</f>
        <v/>
      </c>
      <c r="V1657" s="22" t="str">
        <f t="shared" si="513"/>
        <v/>
      </c>
      <c r="W1657" s="127" t="str">
        <f t="shared" si="514"/>
        <v/>
      </c>
      <c r="X1657" s="127" t="str">
        <f t="shared" si="515"/>
        <v/>
      </c>
      <c r="Y1657" s="127" t="str">
        <f t="shared" si="516"/>
        <v/>
      </c>
      <c r="Z1657" s="36" t="str">
        <f>IF(Mining_Import!B1657="","",Mining_Import!B1657)</f>
        <v/>
      </c>
      <c r="AA1657" s="184" t="str">
        <f>IF(Mining_Import!$C1657="","",Mining_Import!$C1657)</f>
        <v/>
      </c>
      <c r="AB1657" s="122" t="str">
        <f t="shared" si="517"/>
        <v/>
      </c>
      <c r="AC1657" s="122" t="str">
        <f>IF($Y1657&gt;Dashboard!$Q$19,$AB1657,"")</f>
        <v/>
      </c>
      <c r="AD1657" s="43" t="str">
        <f t="shared" si="518"/>
        <v/>
      </c>
      <c r="AE1657" s="36" t="str">
        <f>IF(Mining_Import!D1657="","",Mining_Import!D1657)</f>
        <v/>
      </c>
      <c r="AF1657" s="36" t="str">
        <f>IF(Mining_Import!E1657="","",Mining_Import!E1657)</f>
        <v/>
      </c>
      <c r="AG1657" s="36" t="str">
        <f>IF(Mining_Import!F1657="","",Mining_Import!F1657)</f>
        <v/>
      </c>
      <c r="AH1657" s="36" t="str">
        <f>IF(Mining_Import!G1657="","",Mining_Import!G1657)</f>
        <v/>
      </c>
      <c r="AI1657" s="36" t="str">
        <f>IF(Mining_Import!H1657="","",Mining_Import!H1657)</f>
        <v/>
      </c>
      <c r="AJ1657" s="36" t="str">
        <f>IF(Mining_Import!I1657="","",Mining_Import!I1657)</f>
        <v/>
      </c>
      <c r="BY1657" s="120" t="str">
        <f t="shared" si="506"/>
        <v/>
      </c>
      <c r="BZ1657" s="184" t="str">
        <f t="shared" si="519"/>
        <v/>
      </c>
      <c r="CA1657" s="37" t="str">
        <f>IFERROR(VLOOKUP($BY1657,Account_Value!$C$2:$F$2500,4,0),"")</f>
        <v/>
      </c>
      <c r="CB1657" s="43" t="str">
        <f t="shared" si="507"/>
        <v/>
      </c>
      <c r="CC1657" s="122" t="str">
        <f>IF($BZ1657="","",SUM($BZ$2:$BZ1657))</f>
        <v/>
      </c>
      <c r="CD1657" s="43" t="str">
        <f>IF($BZ1657="","",$BU$19*(SUM($BZ$2:$BZ1657)))</f>
        <v/>
      </c>
    </row>
    <row r="1658" spans="1:82">
      <c r="A1658" s="4" t="str">
        <f t="shared" si="508"/>
        <v/>
      </c>
      <c r="B1658" s="21" t="str">
        <f>IF(Investments_Import!A1658="","",Investments_Import!A1658)</f>
        <v/>
      </c>
      <c r="C1658" s="22" t="str">
        <f t="shared" si="501"/>
        <v/>
      </c>
      <c r="D1658" s="51" t="str">
        <f t="shared" si="509"/>
        <v/>
      </c>
      <c r="E1658" s="3" t="str">
        <f>IF(Investments_Import!B1658="","",Investments_Import!B1658)</f>
        <v/>
      </c>
      <c r="F1658" s="54" t="str">
        <f t="shared" si="510"/>
        <v xml:space="preserve"> </v>
      </c>
      <c r="G1658" s="54" t="str">
        <f>IF($B1658="","",COUNTIF($F$2:$F1658,$F1658))</f>
        <v/>
      </c>
      <c r="H1658" s="53" t="str">
        <f t="shared" si="511"/>
        <v xml:space="preserve">  </v>
      </c>
      <c r="I1658" s="3" t="str">
        <f>IF(Investments_Import!C1658="","",Investments_Import!C1658)</f>
        <v/>
      </c>
      <c r="J1658" s="108" t="str">
        <f>IF(Investments_Import!D1658="","",Investments_Import!D1658)</f>
        <v/>
      </c>
      <c r="K1658" s="108" t="str">
        <f t="shared" si="512"/>
        <v/>
      </c>
      <c r="L1658" s="47" t="str">
        <f>IF(Investments_Import!E1658="","",Investments_Import!E1658)</f>
        <v/>
      </c>
      <c r="M1658" s="47" t="str">
        <f t="shared" si="502"/>
        <v/>
      </c>
      <c r="N1658" s="31" t="str">
        <f>IF(Investments_Import!F1658="","",Investments_Import!F1658)</f>
        <v/>
      </c>
      <c r="O1658" s="31" t="str">
        <f t="shared" si="503"/>
        <v/>
      </c>
      <c r="P1658" s="3" t="str">
        <f>IF(Investments_Import!G1658="","",Investments_Import!G1658)</f>
        <v/>
      </c>
      <c r="Q1658" s="3" t="str">
        <f>IF(Investments_Import!H1658="","",Investments_Import!H1658)</f>
        <v/>
      </c>
      <c r="R1658" s="37" t="str">
        <f t="shared" si="504"/>
        <v/>
      </c>
      <c r="S1658" s="37" t="str">
        <f t="shared" si="505"/>
        <v/>
      </c>
      <c r="U1658" s="36" t="str">
        <f>IF(Mining_Import!A1658="","",Mining_Import!A1658)</f>
        <v/>
      </c>
      <c r="V1658" s="22" t="str">
        <f t="shared" si="513"/>
        <v/>
      </c>
      <c r="W1658" s="127" t="str">
        <f t="shared" si="514"/>
        <v/>
      </c>
      <c r="X1658" s="127" t="str">
        <f t="shared" si="515"/>
        <v/>
      </c>
      <c r="Y1658" s="127" t="str">
        <f t="shared" si="516"/>
        <v/>
      </c>
      <c r="Z1658" s="36" t="str">
        <f>IF(Mining_Import!B1658="","",Mining_Import!B1658)</f>
        <v/>
      </c>
      <c r="AA1658" s="184" t="str">
        <f>IF(Mining_Import!$C1658="","",Mining_Import!$C1658)</f>
        <v/>
      </c>
      <c r="AB1658" s="122" t="str">
        <f t="shared" si="517"/>
        <v/>
      </c>
      <c r="AC1658" s="122" t="str">
        <f>IF($Y1658&gt;Dashboard!$Q$19,$AB1658,"")</f>
        <v/>
      </c>
      <c r="AD1658" s="43" t="str">
        <f t="shared" si="518"/>
        <v/>
      </c>
      <c r="AE1658" s="36" t="str">
        <f>IF(Mining_Import!D1658="","",Mining_Import!D1658)</f>
        <v/>
      </c>
      <c r="AF1658" s="36" t="str">
        <f>IF(Mining_Import!E1658="","",Mining_Import!E1658)</f>
        <v/>
      </c>
      <c r="AG1658" s="36" t="str">
        <f>IF(Mining_Import!F1658="","",Mining_Import!F1658)</f>
        <v/>
      </c>
      <c r="AH1658" s="36" t="str">
        <f>IF(Mining_Import!G1658="","",Mining_Import!G1658)</f>
        <v/>
      </c>
      <c r="AI1658" s="36" t="str">
        <f>IF(Mining_Import!H1658="","",Mining_Import!H1658)</f>
        <v/>
      </c>
      <c r="AJ1658" s="36" t="str">
        <f>IF(Mining_Import!I1658="","",Mining_Import!I1658)</f>
        <v/>
      </c>
      <c r="BY1658" s="120" t="str">
        <f t="shared" si="506"/>
        <v/>
      </c>
      <c r="BZ1658" s="184" t="str">
        <f t="shared" si="519"/>
        <v/>
      </c>
      <c r="CA1658" s="37" t="str">
        <f>IFERROR(VLOOKUP($BY1658,Account_Value!$C$2:$F$2500,4,0),"")</f>
        <v/>
      </c>
      <c r="CB1658" s="43" t="str">
        <f t="shared" si="507"/>
        <v/>
      </c>
      <c r="CC1658" s="122" t="str">
        <f>IF($BZ1658="","",SUM($BZ$2:$BZ1658))</f>
        <v/>
      </c>
      <c r="CD1658" s="43" t="str">
        <f>IF($BZ1658="","",$BU$19*(SUM($BZ$2:$BZ1658)))</f>
        <v/>
      </c>
    </row>
    <row r="1659" spans="1:82">
      <c r="A1659" s="4" t="str">
        <f t="shared" si="508"/>
        <v/>
      </c>
      <c r="B1659" s="21" t="str">
        <f>IF(Investments_Import!A1659="","",Investments_Import!A1659)</f>
        <v/>
      </c>
      <c r="C1659" s="22" t="str">
        <f t="shared" si="501"/>
        <v/>
      </c>
      <c r="D1659" s="51" t="str">
        <f t="shared" si="509"/>
        <v/>
      </c>
      <c r="E1659" s="3" t="str">
        <f>IF(Investments_Import!B1659="","",Investments_Import!B1659)</f>
        <v/>
      </c>
      <c r="F1659" s="54" t="str">
        <f t="shared" si="510"/>
        <v xml:space="preserve"> </v>
      </c>
      <c r="G1659" s="54" t="str">
        <f>IF($B1659="","",COUNTIF($F$2:$F1659,$F1659))</f>
        <v/>
      </c>
      <c r="H1659" s="53" t="str">
        <f t="shared" si="511"/>
        <v xml:space="preserve">  </v>
      </c>
      <c r="I1659" s="3" t="str">
        <f>IF(Investments_Import!C1659="","",Investments_Import!C1659)</f>
        <v/>
      </c>
      <c r="J1659" s="108" t="str">
        <f>IF(Investments_Import!D1659="","",Investments_Import!D1659)</f>
        <v/>
      </c>
      <c r="K1659" s="108" t="str">
        <f t="shared" si="512"/>
        <v/>
      </c>
      <c r="L1659" s="47" t="str">
        <f>IF(Investments_Import!E1659="","",Investments_Import!E1659)</f>
        <v/>
      </c>
      <c r="M1659" s="47" t="str">
        <f t="shared" si="502"/>
        <v/>
      </c>
      <c r="N1659" s="31" t="str">
        <f>IF(Investments_Import!F1659="","",Investments_Import!F1659)</f>
        <v/>
      </c>
      <c r="O1659" s="31" t="str">
        <f t="shared" si="503"/>
        <v/>
      </c>
      <c r="P1659" s="3" t="str">
        <f>IF(Investments_Import!G1659="","",Investments_Import!G1659)</f>
        <v/>
      </c>
      <c r="Q1659" s="3" t="str">
        <f>IF(Investments_Import!H1659="","",Investments_Import!H1659)</f>
        <v/>
      </c>
      <c r="R1659" s="37" t="str">
        <f t="shared" si="504"/>
        <v/>
      </c>
      <c r="S1659" s="37" t="str">
        <f t="shared" si="505"/>
        <v/>
      </c>
      <c r="U1659" s="36" t="str">
        <f>IF(Mining_Import!A1659="","",Mining_Import!A1659)</f>
        <v/>
      </c>
      <c r="V1659" s="22" t="str">
        <f t="shared" si="513"/>
        <v/>
      </c>
      <c r="W1659" s="127" t="str">
        <f t="shared" si="514"/>
        <v/>
      </c>
      <c r="X1659" s="127" t="str">
        <f t="shared" si="515"/>
        <v/>
      </c>
      <c r="Y1659" s="127" t="str">
        <f t="shared" si="516"/>
        <v/>
      </c>
      <c r="Z1659" s="36" t="str">
        <f>IF(Mining_Import!B1659="","",Mining_Import!B1659)</f>
        <v/>
      </c>
      <c r="AA1659" s="184" t="str">
        <f>IF(Mining_Import!$C1659="","",Mining_Import!$C1659)</f>
        <v/>
      </c>
      <c r="AB1659" s="122" t="str">
        <f t="shared" si="517"/>
        <v/>
      </c>
      <c r="AC1659" s="122" t="str">
        <f>IF($Y1659&gt;Dashboard!$Q$19,$AB1659,"")</f>
        <v/>
      </c>
      <c r="AD1659" s="43" t="str">
        <f t="shared" si="518"/>
        <v/>
      </c>
      <c r="AE1659" s="36" t="str">
        <f>IF(Mining_Import!D1659="","",Mining_Import!D1659)</f>
        <v/>
      </c>
      <c r="AF1659" s="36" t="str">
        <f>IF(Mining_Import!E1659="","",Mining_Import!E1659)</f>
        <v/>
      </c>
      <c r="AG1659" s="36" t="str">
        <f>IF(Mining_Import!F1659="","",Mining_Import!F1659)</f>
        <v/>
      </c>
      <c r="AH1659" s="36" t="str">
        <f>IF(Mining_Import!G1659="","",Mining_Import!G1659)</f>
        <v/>
      </c>
      <c r="AI1659" s="36" t="str">
        <f>IF(Mining_Import!H1659="","",Mining_Import!H1659)</f>
        <v/>
      </c>
      <c r="AJ1659" s="36" t="str">
        <f>IF(Mining_Import!I1659="","",Mining_Import!I1659)</f>
        <v/>
      </c>
      <c r="BY1659" s="120" t="str">
        <f t="shared" si="506"/>
        <v/>
      </c>
      <c r="BZ1659" s="184" t="str">
        <f t="shared" si="519"/>
        <v/>
      </c>
      <c r="CA1659" s="37" t="str">
        <f>IFERROR(VLOOKUP($BY1659,Account_Value!$C$2:$F$2500,4,0),"")</f>
        <v/>
      </c>
      <c r="CB1659" s="43" t="str">
        <f t="shared" si="507"/>
        <v/>
      </c>
      <c r="CC1659" s="122" t="str">
        <f>IF($BZ1659="","",SUM($BZ$2:$BZ1659))</f>
        <v/>
      </c>
      <c r="CD1659" s="43" t="str">
        <f>IF($BZ1659="","",$BU$19*(SUM($BZ$2:$BZ1659)))</f>
        <v/>
      </c>
    </row>
    <row r="1660" spans="1:82">
      <c r="A1660" s="4" t="str">
        <f t="shared" si="508"/>
        <v/>
      </c>
      <c r="B1660" s="21" t="str">
        <f>IF(Investments_Import!A1660="","",Investments_Import!A1660)</f>
        <v/>
      </c>
      <c r="C1660" s="22" t="str">
        <f t="shared" si="501"/>
        <v/>
      </c>
      <c r="D1660" s="51" t="str">
        <f t="shared" si="509"/>
        <v/>
      </c>
      <c r="E1660" s="3" t="str">
        <f>IF(Investments_Import!B1660="","",Investments_Import!B1660)</f>
        <v/>
      </c>
      <c r="F1660" s="54" t="str">
        <f t="shared" si="510"/>
        <v xml:space="preserve"> </v>
      </c>
      <c r="G1660" s="54" t="str">
        <f>IF($B1660="","",COUNTIF($F$2:$F1660,$F1660))</f>
        <v/>
      </c>
      <c r="H1660" s="53" t="str">
        <f t="shared" si="511"/>
        <v xml:space="preserve">  </v>
      </c>
      <c r="I1660" s="3" t="str">
        <f>IF(Investments_Import!C1660="","",Investments_Import!C1660)</f>
        <v/>
      </c>
      <c r="J1660" s="108" t="str">
        <f>IF(Investments_Import!D1660="","",Investments_Import!D1660)</f>
        <v/>
      </c>
      <c r="K1660" s="108" t="str">
        <f t="shared" si="512"/>
        <v/>
      </c>
      <c r="L1660" s="47" t="str">
        <f>IF(Investments_Import!E1660="","",Investments_Import!E1660)</f>
        <v/>
      </c>
      <c r="M1660" s="47" t="str">
        <f t="shared" si="502"/>
        <v/>
      </c>
      <c r="N1660" s="31" t="str">
        <f>IF(Investments_Import!F1660="","",Investments_Import!F1660)</f>
        <v/>
      </c>
      <c r="O1660" s="31" t="str">
        <f t="shared" si="503"/>
        <v/>
      </c>
      <c r="P1660" s="3" t="str">
        <f>IF(Investments_Import!G1660="","",Investments_Import!G1660)</f>
        <v/>
      </c>
      <c r="Q1660" s="3" t="str">
        <f>IF(Investments_Import!H1660="","",Investments_Import!H1660)</f>
        <v/>
      </c>
      <c r="R1660" s="37" t="str">
        <f t="shared" si="504"/>
        <v/>
      </c>
      <c r="S1660" s="37" t="str">
        <f t="shared" si="505"/>
        <v/>
      </c>
      <c r="U1660" s="36" t="str">
        <f>IF(Mining_Import!A1660="","",Mining_Import!A1660)</f>
        <v/>
      </c>
      <c r="V1660" s="22" t="str">
        <f t="shared" si="513"/>
        <v/>
      </c>
      <c r="W1660" s="127" t="str">
        <f t="shared" si="514"/>
        <v/>
      </c>
      <c r="X1660" s="127" t="str">
        <f t="shared" si="515"/>
        <v/>
      </c>
      <c r="Y1660" s="127" t="str">
        <f t="shared" si="516"/>
        <v/>
      </c>
      <c r="Z1660" s="36" t="str">
        <f>IF(Mining_Import!B1660="","",Mining_Import!B1660)</f>
        <v/>
      </c>
      <c r="AA1660" s="184" t="str">
        <f>IF(Mining_Import!$C1660="","",Mining_Import!$C1660)</f>
        <v/>
      </c>
      <c r="AB1660" s="122" t="str">
        <f t="shared" si="517"/>
        <v/>
      </c>
      <c r="AC1660" s="122" t="str">
        <f>IF($Y1660&gt;Dashboard!$Q$19,$AB1660,"")</f>
        <v/>
      </c>
      <c r="AD1660" s="43" t="str">
        <f t="shared" si="518"/>
        <v/>
      </c>
      <c r="AE1660" s="36" t="str">
        <f>IF(Mining_Import!D1660="","",Mining_Import!D1660)</f>
        <v/>
      </c>
      <c r="AF1660" s="36" t="str">
        <f>IF(Mining_Import!E1660="","",Mining_Import!E1660)</f>
        <v/>
      </c>
      <c r="AG1660" s="36" t="str">
        <f>IF(Mining_Import!F1660="","",Mining_Import!F1660)</f>
        <v/>
      </c>
      <c r="AH1660" s="36" t="str">
        <f>IF(Mining_Import!G1660="","",Mining_Import!G1660)</f>
        <v/>
      </c>
      <c r="AI1660" s="36" t="str">
        <f>IF(Mining_Import!H1660="","",Mining_Import!H1660)</f>
        <v/>
      </c>
      <c r="AJ1660" s="36" t="str">
        <f>IF(Mining_Import!I1660="","",Mining_Import!I1660)</f>
        <v/>
      </c>
      <c r="BY1660" s="120" t="str">
        <f t="shared" si="506"/>
        <v/>
      </c>
      <c r="BZ1660" s="184" t="str">
        <f t="shared" si="519"/>
        <v/>
      </c>
      <c r="CA1660" s="37" t="str">
        <f>IFERROR(VLOOKUP($BY1660,Account_Value!$C$2:$F$2500,4,0),"")</f>
        <v/>
      </c>
      <c r="CB1660" s="43" t="str">
        <f t="shared" si="507"/>
        <v/>
      </c>
      <c r="CC1660" s="122" t="str">
        <f>IF($BZ1660="","",SUM($BZ$2:$BZ1660))</f>
        <v/>
      </c>
      <c r="CD1660" s="43" t="str">
        <f>IF($BZ1660="","",$BU$19*(SUM($BZ$2:$BZ1660)))</f>
        <v/>
      </c>
    </row>
    <row r="1661" spans="1:82">
      <c r="A1661" s="4" t="str">
        <f t="shared" si="508"/>
        <v/>
      </c>
      <c r="B1661" s="21" t="str">
        <f>IF(Investments_Import!A1661="","",Investments_Import!A1661)</f>
        <v/>
      </c>
      <c r="C1661" s="22" t="str">
        <f t="shared" si="501"/>
        <v/>
      </c>
      <c r="D1661" s="51" t="str">
        <f t="shared" si="509"/>
        <v/>
      </c>
      <c r="E1661" s="3" t="str">
        <f>IF(Investments_Import!B1661="","",Investments_Import!B1661)</f>
        <v/>
      </c>
      <c r="F1661" s="54" t="str">
        <f t="shared" si="510"/>
        <v xml:space="preserve"> </v>
      </c>
      <c r="G1661" s="54" t="str">
        <f>IF($B1661="","",COUNTIF($F$2:$F1661,$F1661))</f>
        <v/>
      </c>
      <c r="H1661" s="53" t="str">
        <f t="shared" si="511"/>
        <v xml:space="preserve">  </v>
      </c>
      <c r="I1661" s="3" t="str">
        <f>IF(Investments_Import!C1661="","",Investments_Import!C1661)</f>
        <v/>
      </c>
      <c r="J1661" s="108" t="str">
        <f>IF(Investments_Import!D1661="","",Investments_Import!D1661)</f>
        <v/>
      </c>
      <c r="K1661" s="108" t="str">
        <f t="shared" si="512"/>
        <v/>
      </c>
      <c r="L1661" s="47" t="str">
        <f>IF(Investments_Import!E1661="","",Investments_Import!E1661)</f>
        <v/>
      </c>
      <c r="M1661" s="47" t="str">
        <f t="shared" si="502"/>
        <v/>
      </c>
      <c r="N1661" s="31" t="str">
        <f>IF(Investments_Import!F1661="","",Investments_Import!F1661)</f>
        <v/>
      </c>
      <c r="O1661" s="31" t="str">
        <f t="shared" si="503"/>
        <v/>
      </c>
      <c r="P1661" s="3" t="str">
        <f>IF(Investments_Import!G1661="","",Investments_Import!G1661)</f>
        <v/>
      </c>
      <c r="Q1661" s="3" t="str">
        <f>IF(Investments_Import!H1661="","",Investments_Import!H1661)</f>
        <v/>
      </c>
      <c r="R1661" s="37" t="str">
        <f t="shared" si="504"/>
        <v/>
      </c>
      <c r="S1661" s="37" t="str">
        <f t="shared" si="505"/>
        <v/>
      </c>
      <c r="U1661" s="36" t="str">
        <f>IF(Mining_Import!A1661="","",Mining_Import!A1661)</f>
        <v/>
      </c>
      <c r="V1661" s="22" t="str">
        <f t="shared" si="513"/>
        <v/>
      </c>
      <c r="W1661" s="127" t="str">
        <f t="shared" si="514"/>
        <v/>
      </c>
      <c r="X1661" s="127" t="str">
        <f t="shared" si="515"/>
        <v/>
      </c>
      <c r="Y1661" s="127" t="str">
        <f t="shared" si="516"/>
        <v/>
      </c>
      <c r="Z1661" s="36" t="str">
        <f>IF(Mining_Import!B1661="","",Mining_Import!B1661)</f>
        <v/>
      </c>
      <c r="AA1661" s="184" t="str">
        <f>IF(Mining_Import!$C1661="","",Mining_Import!$C1661)</f>
        <v/>
      </c>
      <c r="AB1661" s="122" t="str">
        <f t="shared" si="517"/>
        <v/>
      </c>
      <c r="AC1661" s="122" t="str">
        <f>IF($Y1661&gt;Dashboard!$Q$19,$AB1661,"")</f>
        <v/>
      </c>
      <c r="AD1661" s="43" t="str">
        <f t="shared" si="518"/>
        <v/>
      </c>
      <c r="AE1661" s="36" t="str">
        <f>IF(Mining_Import!D1661="","",Mining_Import!D1661)</f>
        <v/>
      </c>
      <c r="AF1661" s="36" t="str">
        <f>IF(Mining_Import!E1661="","",Mining_Import!E1661)</f>
        <v/>
      </c>
      <c r="AG1661" s="36" t="str">
        <f>IF(Mining_Import!F1661="","",Mining_Import!F1661)</f>
        <v/>
      </c>
      <c r="AH1661" s="36" t="str">
        <f>IF(Mining_Import!G1661="","",Mining_Import!G1661)</f>
        <v/>
      </c>
      <c r="AI1661" s="36" t="str">
        <f>IF(Mining_Import!H1661="","",Mining_Import!H1661)</f>
        <v/>
      </c>
      <c r="AJ1661" s="36" t="str">
        <f>IF(Mining_Import!I1661="","",Mining_Import!I1661)</f>
        <v/>
      </c>
      <c r="BY1661" s="120" t="str">
        <f t="shared" si="506"/>
        <v/>
      </c>
      <c r="BZ1661" s="184" t="str">
        <f t="shared" si="519"/>
        <v/>
      </c>
      <c r="CA1661" s="37" t="str">
        <f>IFERROR(VLOOKUP($BY1661,Account_Value!$C$2:$F$2500,4,0),"")</f>
        <v/>
      </c>
      <c r="CB1661" s="43" t="str">
        <f t="shared" si="507"/>
        <v/>
      </c>
      <c r="CC1661" s="122" t="str">
        <f>IF($BZ1661="","",SUM($BZ$2:$BZ1661))</f>
        <v/>
      </c>
      <c r="CD1661" s="43" t="str">
        <f>IF($BZ1661="","",$BU$19*(SUM($BZ$2:$BZ1661)))</f>
        <v/>
      </c>
    </row>
    <row r="1662" spans="1:82">
      <c r="A1662" s="4" t="str">
        <f t="shared" si="508"/>
        <v/>
      </c>
      <c r="B1662" s="21" t="str">
        <f>IF(Investments_Import!A1662="","",Investments_Import!A1662)</f>
        <v/>
      </c>
      <c r="C1662" s="22" t="str">
        <f t="shared" si="501"/>
        <v/>
      </c>
      <c r="D1662" s="51" t="str">
        <f t="shared" si="509"/>
        <v/>
      </c>
      <c r="E1662" s="3" t="str">
        <f>IF(Investments_Import!B1662="","",Investments_Import!B1662)</f>
        <v/>
      </c>
      <c r="F1662" s="54" t="str">
        <f t="shared" si="510"/>
        <v xml:space="preserve"> </v>
      </c>
      <c r="G1662" s="54" t="str">
        <f>IF($B1662="","",COUNTIF($F$2:$F1662,$F1662))</f>
        <v/>
      </c>
      <c r="H1662" s="53" t="str">
        <f t="shared" si="511"/>
        <v xml:space="preserve">  </v>
      </c>
      <c r="I1662" s="3" t="str">
        <f>IF(Investments_Import!C1662="","",Investments_Import!C1662)</f>
        <v/>
      </c>
      <c r="J1662" s="108" t="str">
        <f>IF(Investments_Import!D1662="","",Investments_Import!D1662)</f>
        <v/>
      </c>
      <c r="K1662" s="108" t="str">
        <f t="shared" si="512"/>
        <v/>
      </c>
      <c r="L1662" s="47" t="str">
        <f>IF(Investments_Import!E1662="","",Investments_Import!E1662)</f>
        <v/>
      </c>
      <c r="M1662" s="47" t="str">
        <f t="shared" si="502"/>
        <v/>
      </c>
      <c r="N1662" s="31" t="str">
        <f>IF(Investments_Import!F1662="","",Investments_Import!F1662)</f>
        <v/>
      </c>
      <c r="O1662" s="31" t="str">
        <f t="shared" si="503"/>
        <v/>
      </c>
      <c r="P1662" s="3" t="str">
        <f>IF(Investments_Import!G1662="","",Investments_Import!G1662)</f>
        <v/>
      </c>
      <c r="Q1662" s="3" t="str">
        <f>IF(Investments_Import!H1662="","",Investments_Import!H1662)</f>
        <v/>
      </c>
      <c r="R1662" s="37" t="str">
        <f t="shared" si="504"/>
        <v/>
      </c>
      <c r="S1662" s="37" t="str">
        <f t="shared" si="505"/>
        <v/>
      </c>
      <c r="U1662" s="36" t="str">
        <f>IF(Mining_Import!A1662="","",Mining_Import!A1662)</f>
        <v/>
      </c>
      <c r="V1662" s="22" t="str">
        <f t="shared" si="513"/>
        <v/>
      </c>
      <c r="W1662" s="127" t="str">
        <f t="shared" si="514"/>
        <v/>
      </c>
      <c r="X1662" s="127" t="str">
        <f t="shared" si="515"/>
        <v/>
      </c>
      <c r="Y1662" s="127" t="str">
        <f t="shared" si="516"/>
        <v/>
      </c>
      <c r="Z1662" s="36" t="str">
        <f>IF(Mining_Import!B1662="","",Mining_Import!B1662)</f>
        <v/>
      </c>
      <c r="AA1662" s="184" t="str">
        <f>IF(Mining_Import!$C1662="","",Mining_Import!$C1662)</f>
        <v/>
      </c>
      <c r="AB1662" s="122" t="str">
        <f t="shared" si="517"/>
        <v/>
      </c>
      <c r="AC1662" s="122" t="str">
        <f>IF($Y1662&gt;Dashboard!$Q$19,$AB1662,"")</f>
        <v/>
      </c>
      <c r="AD1662" s="43" t="str">
        <f t="shared" si="518"/>
        <v/>
      </c>
      <c r="AE1662" s="36" t="str">
        <f>IF(Mining_Import!D1662="","",Mining_Import!D1662)</f>
        <v/>
      </c>
      <c r="AF1662" s="36" t="str">
        <f>IF(Mining_Import!E1662="","",Mining_Import!E1662)</f>
        <v/>
      </c>
      <c r="AG1662" s="36" t="str">
        <f>IF(Mining_Import!F1662="","",Mining_Import!F1662)</f>
        <v/>
      </c>
      <c r="AH1662" s="36" t="str">
        <f>IF(Mining_Import!G1662="","",Mining_Import!G1662)</f>
        <v/>
      </c>
      <c r="AI1662" s="36" t="str">
        <f>IF(Mining_Import!H1662="","",Mining_Import!H1662)</f>
        <v/>
      </c>
      <c r="AJ1662" s="36" t="str">
        <f>IF(Mining_Import!I1662="","",Mining_Import!I1662)</f>
        <v/>
      </c>
      <c r="BY1662" s="120" t="str">
        <f t="shared" si="506"/>
        <v/>
      </c>
      <c r="BZ1662" s="184" t="str">
        <f t="shared" si="519"/>
        <v/>
      </c>
      <c r="CA1662" s="37" t="str">
        <f>IFERROR(VLOOKUP($BY1662,Account_Value!$C$2:$F$2500,4,0),"")</f>
        <v/>
      </c>
      <c r="CB1662" s="43" t="str">
        <f t="shared" si="507"/>
        <v/>
      </c>
      <c r="CC1662" s="122" t="str">
        <f>IF($BZ1662="","",SUM($BZ$2:$BZ1662))</f>
        <v/>
      </c>
      <c r="CD1662" s="43" t="str">
        <f>IF($BZ1662="","",$BU$19*(SUM($BZ$2:$BZ1662)))</f>
        <v/>
      </c>
    </row>
    <row r="1663" spans="1:82">
      <c r="A1663" s="4" t="str">
        <f t="shared" si="508"/>
        <v/>
      </c>
      <c r="B1663" s="21" t="str">
        <f>IF(Investments_Import!A1663="","",Investments_Import!A1663)</f>
        <v/>
      </c>
      <c r="C1663" s="22" t="str">
        <f t="shared" si="501"/>
        <v/>
      </c>
      <c r="D1663" s="51" t="str">
        <f t="shared" si="509"/>
        <v/>
      </c>
      <c r="E1663" s="3" t="str">
        <f>IF(Investments_Import!B1663="","",Investments_Import!B1663)</f>
        <v/>
      </c>
      <c r="F1663" s="54" t="str">
        <f t="shared" si="510"/>
        <v xml:space="preserve"> </v>
      </c>
      <c r="G1663" s="54" t="str">
        <f>IF($B1663="","",COUNTIF($F$2:$F1663,$F1663))</f>
        <v/>
      </c>
      <c r="H1663" s="53" t="str">
        <f t="shared" si="511"/>
        <v xml:space="preserve">  </v>
      </c>
      <c r="I1663" s="3" t="str">
        <f>IF(Investments_Import!C1663="","",Investments_Import!C1663)</f>
        <v/>
      </c>
      <c r="J1663" s="108" t="str">
        <f>IF(Investments_Import!D1663="","",Investments_Import!D1663)</f>
        <v/>
      </c>
      <c r="K1663" s="108" t="str">
        <f t="shared" si="512"/>
        <v/>
      </c>
      <c r="L1663" s="47" t="str">
        <f>IF(Investments_Import!E1663="","",Investments_Import!E1663)</f>
        <v/>
      </c>
      <c r="M1663" s="47" t="str">
        <f t="shared" si="502"/>
        <v/>
      </c>
      <c r="N1663" s="31" t="str">
        <f>IF(Investments_Import!F1663="","",Investments_Import!F1663)</f>
        <v/>
      </c>
      <c r="O1663" s="31" t="str">
        <f t="shared" si="503"/>
        <v/>
      </c>
      <c r="P1663" s="3" t="str">
        <f>IF(Investments_Import!G1663="","",Investments_Import!G1663)</f>
        <v/>
      </c>
      <c r="Q1663" s="3" t="str">
        <f>IF(Investments_Import!H1663="","",Investments_Import!H1663)</f>
        <v/>
      </c>
      <c r="R1663" s="37" t="str">
        <f t="shared" si="504"/>
        <v/>
      </c>
      <c r="S1663" s="37" t="str">
        <f t="shared" si="505"/>
        <v/>
      </c>
      <c r="U1663" s="36" t="str">
        <f>IF(Mining_Import!A1663="","",Mining_Import!A1663)</f>
        <v/>
      </c>
      <c r="V1663" s="22" t="str">
        <f t="shared" si="513"/>
        <v/>
      </c>
      <c r="W1663" s="127" t="str">
        <f t="shared" si="514"/>
        <v/>
      </c>
      <c r="X1663" s="127" t="str">
        <f t="shared" si="515"/>
        <v/>
      </c>
      <c r="Y1663" s="127" t="str">
        <f t="shared" si="516"/>
        <v/>
      </c>
      <c r="Z1663" s="36" t="str">
        <f>IF(Mining_Import!B1663="","",Mining_Import!B1663)</f>
        <v/>
      </c>
      <c r="AA1663" s="184" t="str">
        <f>IF(Mining_Import!$C1663="","",Mining_Import!$C1663)</f>
        <v/>
      </c>
      <c r="AB1663" s="122" t="str">
        <f t="shared" si="517"/>
        <v/>
      </c>
      <c r="AC1663" s="122" t="str">
        <f>IF($Y1663&gt;Dashboard!$Q$19,$AB1663,"")</f>
        <v/>
      </c>
      <c r="AD1663" s="43" t="str">
        <f t="shared" si="518"/>
        <v/>
      </c>
      <c r="AE1663" s="36" t="str">
        <f>IF(Mining_Import!D1663="","",Mining_Import!D1663)</f>
        <v/>
      </c>
      <c r="AF1663" s="36" t="str">
        <f>IF(Mining_Import!E1663="","",Mining_Import!E1663)</f>
        <v/>
      </c>
      <c r="AG1663" s="36" t="str">
        <f>IF(Mining_Import!F1663="","",Mining_Import!F1663)</f>
        <v/>
      </c>
      <c r="AH1663" s="36" t="str">
        <f>IF(Mining_Import!G1663="","",Mining_Import!G1663)</f>
        <v/>
      </c>
      <c r="AI1663" s="36" t="str">
        <f>IF(Mining_Import!H1663="","",Mining_Import!H1663)</f>
        <v/>
      </c>
      <c r="AJ1663" s="36" t="str">
        <f>IF(Mining_Import!I1663="","",Mining_Import!I1663)</f>
        <v/>
      </c>
      <c r="BY1663" s="120" t="str">
        <f t="shared" si="506"/>
        <v/>
      </c>
      <c r="BZ1663" s="184" t="str">
        <f t="shared" si="519"/>
        <v/>
      </c>
      <c r="CA1663" s="37" t="str">
        <f>IFERROR(VLOOKUP($BY1663,Account_Value!$C$2:$F$2500,4,0),"")</f>
        <v/>
      </c>
      <c r="CB1663" s="43" t="str">
        <f t="shared" si="507"/>
        <v/>
      </c>
      <c r="CC1663" s="122" t="str">
        <f>IF($BZ1663="","",SUM($BZ$2:$BZ1663))</f>
        <v/>
      </c>
      <c r="CD1663" s="43" t="str">
        <f>IF($BZ1663="","",$BU$19*(SUM($BZ$2:$BZ1663)))</f>
        <v/>
      </c>
    </row>
    <row r="1664" spans="1:82">
      <c r="A1664" s="4" t="str">
        <f t="shared" si="508"/>
        <v/>
      </c>
      <c r="B1664" s="21" t="str">
        <f>IF(Investments_Import!A1664="","",Investments_Import!A1664)</f>
        <v/>
      </c>
      <c r="C1664" s="22" t="str">
        <f t="shared" si="501"/>
        <v/>
      </c>
      <c r="D1664" s="51" t="str">
        <f t="shared" si="509"/>
        <v/>
      </c>
      <c r="E1664" s="3" t="str">
        <f>IF(Investments_Import!B1664="","",Investments_Import!B1664)</f>
        <v/>
      </c>
      <c r="F1664" s="54" t="str">
        <f t="shared" si="510"/>
        <v xml:space="preserve"> </v>
      </c>
      <c r="G1664" s="54" t="str">
        <f>IF($B1664="","",COUNTIF($F$2:$F1664,$F1664))</f>
        <v/>
      </c>
      <c r="H1664" s="53" t="str">
        <f t="shared" si="511"/>
        <v xml:space="preserve">  </v>
      </c>
      <c r="I1664" s="3" t="str">
        <f>IF(Investments_Import!C1664="","",Investments_Import!C1664)</f>
        <v/>
      </c>
      <c r="J1664" s="108" t="str">
        <f>IF(Investments_Import!D1664="","",Investments_Import!D1664)</f>
        <v/>
      </c>
      <c r="K1664" s="108" t="str">
        <f t="shared" si="512"/>
        <v/>
      </c>
      <c r="L1664" s="47" t="str">
        <f>IF(Investments_Import!E1664="","",Investments_Import!E1664)</f>
        <v/>
      </c>
      <c r="M1664" s="47" t="str">
        <f t="shared" si="502"/>
        <v/>
      </c>
      <c r="N1664" s="31" t="str">
        <f>IF(Investments_Import!F1664="","",Investments_Import!F1664)</f>
        <v/>
      </c>
      <c r="O1664" s="31" t="str">
        <f t="shared" si="503"/>
        <v/>
      </c>
      <c r="P1664" s="3" t="str">
        <f>IF(Investments_Import!G1664="","",Investments_Import!G1664)</f>
        <v/>
      </c>
      <c r="Q1664" s="3" t="str">
        <f>IF(Investments_Import!H1664="","",Investments_Import!H1664)</f>
        <v/>
      </c>
      <c r="R1664" s="37" t="str">
        <f t="shared" si="504"/>
        <v/>
      </c>
      <c r="S1664" s="37" t="str">
        <f t="shared" si="505"/>
        <v/>
      </c>
      <c r="U1664" s="36" t="str">
        <f>IF(Mining_Import!A1664="","",Mining_Import!A1664)</f>
        <v/>
      </c>
      <c r="V1664" s="22" t="str">
        <f t="shared" si="513"/>
        <v/>
      </c>
      <c r="W1664" s="127" t="str">
        <f t="shared" si="514"/>
        <v/>
      </c>
      <c r="X1664" s="127" t="str">
        <f t="shared" si="515"/>
        <v/>
      </c>
      <c r="Y1664" s="127" t="str">
        <f t="shared" si="516"/>
        <v/>
      </c>
      <c r="Z1664" s="36" t="str">
        <f>IF(Mining_Import!B1664="","",Mining_Import!B1664)</f>
        <v/>
      </c>
      <c r="AA1664" s="184" t="str">
        <f>IF(Mining_Import!$C1664="","",Mining_Import!$C1664)</f>
        <v/>
      </c>
      <c r="AB1664" s="122" t="str">
        <f t="shared" si="517"/>
        <v/>
      </c>
      <c r="AC1664" s="122" t="str">
        <f>IF($Y1664&gt;Dashboard!$Q$19,$AB1664,"")</f>
        <v/>
      </c>
      <c r="AD1664" s="43" t="str">
        <f t="shared" si="518"/>
        <v/>
      </c>
      <c r="AE1664" s="36" t="str">
        <f>IF(Mining_Import!D1664="","",Mining_Import!D1664)</f>
        <v/>
      </c>
      <c r="AF1664" s="36" t="str">
        <f>IF(Mining_Import!E1664="","",Mining_Import!E1664)</f>
        <v/>
      </c>
      <c r="AG1664" s="36" t="str">
        <f>IF(Mining_Import!F1664="","",Mining_Import!F1664)</f>
        <v/>
      </c>
      <c r="AH1664" s="36" t="str">
        <f>IF(Mining_Import!G1664="","",Mining_Import!G1664)</f>
        <v/>
      </c>
      <c r="AI1664" s="36" t="str">
        <f>IF(Mining_Import!H1664="","",Mining_Import!H1664)</f>
        <v/>
      </c>
      <c r="AJ1664" s="36" t="str">
        <f>IF(Mining_Import!I1664="","",Mining_Import!I1664)</f>
        <v/>
      </c>
      <c r="BY1664" s="120" t="str">
        <f t="shared" si="506"/>
        <v/>
      </c>
      <c r="BZ1664" s="184" t="str">
        <f t="shared" si="519"/>
        <v/>
      </c>
      <c r="CA1664" s="37" t="str">
        <f>IFERROR(VLOOKUP($BY1664,Account_Value!$C$2:$F$2500,4,0),"")</f>
        <v/>
      </c>
      <c r="CB1664" s="43" t="str">
        <f t="shared" si="507"/>
        <v/>
      </c>
      <c r="CC1664" s="122" t="str">
        <f>IF($BZ1664="","",SUM($BZ$2:$BZ1664))</f>
        <v/>
      </c>
      <c r="CD1664" s="43" t="str">
        <f>IF($BZ1664="","",$BU$19*(SUM($BZ$2:$BZ1664)))</f>
        <v/>
      </c>
    </row>
    <row r="1665" spans="1:82">
      <c r="A1665" s="4" t="str">
        <f t="shared" si="508"/>
        <v/>
      </c>
      <c r="B1665" s="21" t="str">
        <f>IF(Investments_Import!A1665="","",Investments_Import!A1665)</f>
        <v/>
      </c>
      <c r="C1665" s="22" t="str">
        <f t="shared" si="501"/>
        <v/>
      </c>
      <c r="D1665" s="51" t="str">
        <f t="shared" si="509"/>
        <v/>
      </c>
      <c r="E1665" s="3" t="str">
        <f>IF(Investments_Import!B1665="","",Investments_Import!B1665)</f>
        <v/>
      </c>
      <c r="F1665" s="54" t="str">
        <f t="shared" si="510"/>
        <v xml:space="preserve"> </v>
      </c>
      <c r="G1665" s="54" t="str">
        <f>IF($B1665="","",COUNTIF($F$2:$F1665,$F1665))</f>
        <v/>
      </c>
      <c r="H1665" s="53" t="str">
        <f t="shared" si="511"/>
        <v xml:space="preserve">  </v>
      </c>
      <c r="I1665" s="3" t="str">
        <f>IF(Investments_Import!C1665="","",Investments_Import!C1665)</f>
        <v/>
      </c>
      <c r="J1665" s="108" t="str">
        <f>IF(Investments_Import!D1665="","",Investments_Import!D1665)</f>
        <v/>
      </c>
      <c r="K1665" s="108" t="str">
        <f t="shared" si="512"/>
        <v/>
      </c>
      <c r="L1665" s="47" t="str">
        <f>IF(Investments_Import!E1665="","",Investments_Import!E1665)</f>
        <v/>
      </c>
      <c r="M1665" s="47" t="str">
        <f t="shared" si="502"/>
        <v/>
      </c>
      <c r="N1665" s="31" t="str">
        <f>IF(Investments_Import!F1665="","",Investments_Import!F1665)</f>
        <v/>
      </c>
      <c r="O1665" s="31" t="str">
        <f t="shared" si="503"/>
        <v/>
      </c>
      <c r="P1665" s="3" t="str">
        <f>IF(Investments_Import!G1665="","",Investments_Import!G1665)</f>
        <v/>
      </c>
      <c r="Q1665" s="3" t="str">
        <f>IF(Investments_Import!H1665="","",Investments_Import!H1665)</f>
        <v/>
      </c>
      <c r="R1665" s="37" t="str">
        <f t="shared" si="504"/>
        <v/>
      </c>
      <c r="S1665" s="37" t="str">
        <f t="shared" si="505"/>
        <v/>
      </c>
      <c r="U1665" s="36" t="str">
        <f>IF(Mining_Import!A1665="","",Mining_Import!A1665)</f>
        <v/>
      </c>
      <c r="V1665" s="22" t="str">
        <f t="shared" si="513"/>
        <v/>
      </c>
      <c r="W1665" s="127" t="str">
        <f t="shared" si="514"/>
        <v/>
      </c>
      <c r="X1665" s="127" t="str">
        <f t="shared" si="515"/>
        <v/>
      </c>
      <c r="Y1665" s="127" t="str">
        <f t="shared" si="516"/>
        <v/>
      </c>
      <c r="Z1665" s="36" t="str">
        <f>IF(Mining_Import!B1665="","",Mining_Import!B1665)</f>
        <v/>
      </c>
      <c r="AA1665" s="184" t="str">
        <f>IF(Mining_Import!$C1665="","",Mining_Import!$C1665)</f>
        <v/>
      </c>
      <c r="AB1665" s="122" t="str">
        <f t="shared" si="517"/>
        <v/>
      </c>
      <c r="AC1665" s="122" t="str">
        <f>IF($Y1665&gt;Dashboard!$Q$19,$AB1665,"")</f>
        <v/>
      </c>
      <c r="AD1665" s="43" t="str">
        <f t="shared" si="518"/>
        <v/>
      </c>
      <c r="AE1665" s="36" t="str">
        <f>IF(Mining_Import!D1665="","",Mining_Import!D1665)</f>
        <v/>
      </c>
      <c r="AF1665" s="36" t="str">
        <f>IF(Mining_Import!E1665="","",Mining_Import!E1665)</f>
        <v/>
      </c>
      <c r="AG1665" s="36" t="str">
        <f>IF(Mining_Import!F1665="","",Mining_Import!F1665)</f>
        <v/>
      </c>
      <c r="AH1665" s="36" t="str">
        <f>IF(Mining_Import!G1665="","",Mining_Import!G1665)</f>
        <v/>
      </c>
      <c r="AI1665" s="36" t="str">
        <f>IF(Mining_Import!H1665="","",Mining_Import!H1665)</f>
        <v/>
      </c>
      <c r="AJ1665" s="36" t="str">
        <f>IF(Mining_Import!I1665="","",Mining_Import!I1665)</f>
        <v/>
      </c>
      <c r="BY1665" s="120" t="str">
        <f t="shared" si="506"/>
        <v/>
      </c>
      <c r="BZ1665" s="184" t="str">
        <f t="shared" si="519"/>
        <v/>
      </c>
      <c r="CA1665" s="37" t="str">
        <f>IFERROR(VLOOKUP($BY1665,Account_Value!$C$2:$F$2500,4,0),"")</f>
        <v/>
      </c>
      <c r="CB1665" s="43" t="str">
        <f t="shared" si="507"/>
        <v/>
      </c>
      <c r="CC1665" s="122" t="str">
        <f>IF($BZ1665="","",SUM($BZ$2:$BZ1665))</f>
        <v/>
      </c>
      <c r="CD1665" s="43" t="str">
        <f>IF($BZ1665="","",$BU$19*(SUM($BZ$2:$BZ1665)))</f>
        <v/>
      </c>
    </row>
    <row r="1666" spans="1:82">
      <c r="A1666" s="4" t="str">
        <f t="shared" si="508"/>
        <v/>
      </c>
      <c r="B1666" s="21" t="str">
        <f>IF(Investments_Import!A1666="","",Investments_Import!A1666)</f>
        <v/>
      </c>
      <c r="C1666" s="22" t="str">
        <f t="shared" ref="C1666:C1729" si="520">IF(B1666="","",B1666*1)</f>
        <v/>
      </c>
      <c r="D1666" s="51" t="str">
        <f t="shared" si="509"/>
        <v/>
      </c>
      <c r="E1666" s="3" t="str">
        <f>IF(Investments_Import!B1666="","",Investments_Import!B1666)</f>
        <v/>
      </c>
      <c r="F1666" s="54" t="str">
        <f t="shared" si="510"/>
        <v xml:space="preserve"> </v>
      </c>
      <c r="G1666" s="54" t="str">
        <f>IF($B1666="","",COUNTIF($F$2:$F1666,$F1666))</f>
        <v/>
      </c>
      <c r="H1666" s="53" t="str">
        <f t="shared" si="511"/>
        <v xml:space="preserve">  </v>
      </c>
      <c r="I1666" s="3" t="str">
        <f>IF(Investments_Import!C1666="","",Investments_Import!C1666)</f>
        <v/>
      </c>
      <c r="J1666" s="108" t="str">
        <f>IF(Investments_Import!D1666="","",Investments_Import!D1666)</f>
        <v/>
      </c>
      <c r="K1666" s="108" t="str">
        <f t="shared" si="512"/>
        <v/>
      </c>
      <c r="L1666" s="47" t="str">
        <f>IF(Investments_Import!E1666="","",Investments_Import!E1666)</f>
        <v/>
      </c>
      <c r="M1666" s="47" t="str">
        <f t="shared" ref="M1666:M1729" si="521">IF($L1666="","",$L1666*1)</f>
        <v/>
      </c>
      <c r="N1666" s="31" t="str">
        <f>IF(Investments_Import!F1666="","",Investments_Import!F1666)</f>
        <v/>
      </c>
      <c r="O1666" s="31" t="str">
        <f t="shared" ref="O1666:O1729" si="522">IF($N1666="","",$N1666*1)</f>
        <v/>
      </c>
      <c r="P1666" s="3" t="str">
        <f>IF(Investments_Import!G1666="","",Investments_Import!G1666)</f>
        <v/>
      </c>
      <c r="Q1666" s="3" t="str">
        <f>IF(Investments_Import!H1666="","",Investments_Import!H1666)</f>
        <v/>
      </c>
      <c r="R1666" s="37" t="str">
        <f t="shared" ref="R1666:R1729" si="523">IF($Q1666="","",IF($Q1666="USD",$P1666,$P1666*$J1666))</f>
        <v/>
      </c>
      <c r="S1666" s="37" t="str">
        <f t="shared" ref="S1666:S1729" si="524">IF($R1666="","",$R1666*1)</f>
        <v/>
      </c>
      <c r="U1666" s="36" t="str">
        <f>IF(Mining_Import!A1666="","",Mining_Import!A1666)</f>
        <v/>
      </c>
      <c r="V1666" s="22" t="str">
        <f t="shared" si="513"/>
        <v/>
      </c>
      <c r="W1666" s="127" t="str">
        <f t="shared" si="514"/>
        <v/>
      </c>
      <c r="X1666" s="127" t="str">
        <f t="shared" si="515"/>
        <v/>
      </c>
      <c r="Y1666" s="127" t="str">
        <f t="shared" si="516"/>
        <v/>
      </c>
      <c r="Z1666" s="36" t="str">
        <f>IF(Mining_Import!B1666="","",Mining_Import!B1666)</f>
        <v/>
      </c>
      <c r="AA1666" s="184" t="str">
        <f>IF(Mining_Import!$C1666="","",Mining_Import!$C1666)</f>
        <v/>
      </c>
      <c r="AB1666" s="122" t="str">
        <f t="shared" si="517"/>
        <v/>
      </c>
      <c r="AC1666" s="122" t="str">
        <f>IF($Y1666&gt;Dashboard!$Q$19,$AB1666,"")</f>
        <v/>
      </c>
      <c r="AD1666" s="43" t="str">
        <f t="shared" si="518"/>
        <v/>
      </c>
      <c r="AE1666" s="36" t="str">
        <f>IF(Mining_Import!D1666="","",Mining_Import!D1666)</f>
        <v/>
      </c>
      <c r="AF1666" s="36" t="str">
        <f>IF(Mining_Import!E1666="","",Mining_Import!E1666)</f>
        <v/>
      </c>
      <c r="AG1666" s="36" t="str">
        <f>IF(Mining_Import!F1666="","",Mining_Import!F1666)</f>
        <v/>
      </c>
      <c r="AH1666" s="36" t="str">
        <f>IF(Mining_Import!G1666="","",Mining_Import!G1666)</f>
        <v/>
      </c>
      <c r="AI1666" s="36" t="str">
        <f>IF(Mining_Import!H1666="","",Mining_Import!H1666)</f>
        <v/>
      </c>
      <c r="AJ1666" s="36" t="str">
        <f>IF(Mining_Import!I1666="","",Mining_Import!I1666)</f>
        <v/>
      </c>
      <c r="BY1666" s="120" t="str">
        <f t="shared" ref="BY1666:BY1729" si="525">Y1666</f>
        <v/>
      </c>
      <c r="BZ1666" s="184" t="str">
        <f t="shared" si="519"/>
        <v/>
      </c>
      <c r="CA1666" s="37" t="str">
        <f>IFERROR(VLOOKUP($BY1666,Account_Value!$C$2:$F$2500,4,0),"")</f>
        <v/>
      </c>
      <c r="CB1666" s="43" t="str">
        <f t="shared" ref="CB1666:CB1729" si="526">IF(BZ1666="","",BZ1666*CA1666)</f>
        <v/>
      </c>
      <c r="CC1666" s="122" t="str">
        <f>IF($BZ1666="","",SUM($BZ$2:$BZ1666))</f>
        <v/>
      </c>
      <c r="CD1666" s="43" t="str">
        <f>IF($BZ1666="","",$BU$19*(SUM($BZ$2:$BZ1666)))</f>
        <v/>
      </c>
    </row>
    <row r="1667" spans="1:82">
      <c r="A1667" s="4" t="str">
        <f t="shared" ref="A1667:A1730" si="527">IF($B1667="","",$A1666+1)</f>
        <v/>
      </c>
      <c r="B1667" s="21" t="str">
        <f>IF(Investments_Import!A1667="","",Investments_Import!A1667)</f>
        <v/>
      </c>
      <c r="C1667" s="22" t="str">
        <f t="shared" si="520"/>
        <v/>
      </c>
      <c r="D1667" s="51" t="str">
        <f t="shared" ref="D1667:D1730" si="528">$C1667</f>
        <v/>
      </c>
      <c r="E1667" s="3" t="str">
        <f>IF(Investments_Import!B1667="","",Investments_Import!B1667)</f>
        <v/>
      </c>
      <c r="F1667" s="54" t="str">
        <f t="shared" ref="F1667:F1730" si="529">CONCATENATE(TEXT($D1667,"dd-mmm-yyyy")," ",$E1667)</f>
        <v xml:space="preserve"> </v>
      </c>
      <c r="G1667" s="54" t="str">
        <f>IF($B1667="","",COUNTIF($F$2:$F1667,$F1667))</f>
        <v/>
      </c>
      <c r="H1667" s="53" t="str">
        <f t="shared" ref="H1667:H1730" si="530">CONCATENATE(TEXT($D1667,"dd-mmm-yyyy")," ",$E1667," ",$G1667)</f>
        <v xml:space="preserve">  </v>
      </c>
      <c r="I1667" s="3" t="str">
        <f>IF(Investments_Import!C1667="","",Investments_Import!C1667)</f>
        <v/>
      </c>
      <c r="J1667" s="108" t="str">
        <f>IF(Investments_Import!D1667="","",Investments_Import!D1667)</f>
        <v/>
      </c>
      <c r="K1667" s="108" t="str">
        <f t="shared" ref="K1667:K1730" si="531">IF($B1667="","",$J1667*1)</f>
        <v/>
      </c>
      <c r="L1667" s="47" t="str">
        <f>IF(Investments_Import!E1667="","",Investments_Import!E1667)</f>
        <v/>
      </c>
      <c r="M1667" s="47" t="str">
        <f t="shared" si="521"/>
        <v/>
      </c>
      <c r="N1667" s="31" t="str">
        <f>IF(Investments_Import!F1667="","",Investments_Import!F1667)</f>
        <v/>
      </c>
      <c r="O1667" s="31" t="str">
        <f t="shared" si="522"/>
        <v/>
      </c>
      <c r="P1667" s="3" t="str">
        <f>IF(Investments_Import!G1667="","",Investments_Import!G1667)</f>
        <v/>
      </c>
      <c r="Q1667" s="3" t="str">
        <f>IF(Investments_Import!H1667="","",Investments_Import!H1667)</f>
        <v/>
      </c>
      <c r="R1667" s="37" t="str">
        <f t="shared" si="523"/>
        <v/>
      </c>
      <c r="S1667" s="37" t="str">
        <f t="shared" si="524"/>
        <v/>
      </c>
      <c r="U1667" s="36" t="str">
        <f>IF(Mining_Import!A1667="","",Mining_Import!A1667)</f>
        <v/>
      </c>
      <c r="V1667" s="22" t="str">
        <f t="shared" ref="V1667:V1730" si="532">IF(U1667="","",U1667*1)</f>
        <v/>
      </c>
      <c r="W1667" s="127" t="str">
        <f t="shared" ref="W1667:W1730" si="533">V1667</f>
        <v/>
      </c>
      <c r="X1667" s="127" t="str">
        <f t="shared" ref="X1667:X1730" si="534">IFERROR(INT($W1667),"")</f>
        <v/>
      </c>
      <c r="Y1667" s="127" t="str">
        <f t="shared" ref="Y1667:Y1730" si="535">$X1667</f>
        <v/>
      </c>
      <c r="Z1667" s="36" t="str">
        <f>IF(Mining_Import!B1667="","",Mining_Import!B1667)</f>
        <v/>
      </c>
      <c r="AA1667" s="184" t="str">
        <f>IF(Mining_Import!$C1667="","",Mining_Import!$C1667)</f>
        <v/>
      </c>
      <c r="AB1667" s="122" t="str">
        <f t="shared" ref="AB1667:AB1730" si="536">IFERROR($AA1667*1,"")</f>
        <v/>
      </c>
      <c r="AC1667" s="122" t="str">
        <f>IF($Y1667&gt;Dashboard!$Q$19,$AB1667,"")</f>
        <v/>
      </c>
      <c r="AD1667" s="43" t="str">
        <f t="shared" ref="AD1667:AD1730" si="537">IFERROR($AB1667*$BU$19,"")</f>
        <v/>
      </c>
      <c r="AE1667" s="36" t="str">
        <f>IF(Mining_Import!D1667="","",Mining_Import!D1667)</f>
        <v/>
      </c>
      <c r="AF1667" s="36" t="str">
        <f>IF(Mining_Import!E1667="","",Mining_Import!E1667)</f>
        <v/>
      </c>
      <c r="AG1667" s="36" t="str">
        <f>IF(Mining_Import!F1667="","",Mining_Import!F1667)</f>
        <v/>
      </c>
      <c r="AH1667" s="36" t="str">
        <f>IF(Mining_Import!G1667="","",Mining_Import!G1667)</f>
        <v/>
      </c>
      <c r="AI1667" s="36" t="str">
        <f>IF(Mining_Import!H1667="","",Mining_Import!H1667)</f>
        <v/>
      </c>
      <c r="AJ1667" s="36" t="str">
        <f>IF(Mining_Import!I1667="","",Mining_Import!I1667)</f>
        <v/>
      </c>
      <c r="BY1667" s="120" t="str">
        <f t="shared" si="525"/>
        <v/>
      </c>
      <c r="BZ1667" s="184" t="str">
        <f t="shared" ref="BZ1667:BZ1730" si="538">AB1667</f>
        <v/>
      </c>
      <c r="CA1667" s="37" t="str">
        <f>IFERROR(VLOOKUP($BY1667,Account_Value!$C$2:$F$2500,4,0),"")</f>
        <v/>
      </c>
      <c r="CB1667" s="43" t="str">
        <f t="shared" si="526"/>
        <v/>
      </c>
      <c r="CC1667" s="122" t="str">
        <f>IF($BZ1667="","",SUM($BZ$2:$BZ1667))</f>
        <v/>
      </c>
      <c r="CD1667" s="43" t="str">
        <f>IF($BZ1667="","",$BU$19*(SUM($BZ$2:$BZ1667)))</f>
        <v/>
      </c>
    </row>
    <row r="1668" spans="1:82">
      <c r="A1668" s="4" t="str">
        <f t="shared" si="527"/>
        <v/>
      </c>
      <c r="B1668" s="21" t="str">
        <f>IF(Investments_Import!A1668="","",Investments_Import!A1668)</f>
        <v/>
      </c>
      <c r="C1668" s="22" t="str">
        <f t="shared" si="520"/>
        <v/>
      </c>
      <c r="D1668" s="51" t="str">
        <f t="shared" si="528"/>
        <v/>
      </c>
      <c r="E1668" s="3" t="str">
        <f>IF(Investments_Import!B1668="","",Investments_Import!B1668)</f>
        <v/>
      </c>
      <c r="F1668" s="54" t="str">
        <f t="shared" si="529"/>
        <v xml:space="preserve"> </v>
      </c>
      <c r="G1668" s="54" t="str">
        <f>IF($B1668="","",COUNTIF($F$2:$F1668,$F1668))</f>
        <v/>
      </c>
      <c r="H1668" s="53" t="str">
        <f t="shared" si="530"/>
        <v xml:space="preserve">  </v>
      </c>
      <c r="I1668" s="3" t="str">
        <f>IF(Investments_Import!C1668="","",Investments_Import!C1668)</f>
        <v/>
      </c>
      <c r="J1668" s="108" t="str">
        <f>IF(Investments_Import!D1668="","",Investments_Import!D1668)</f>
        <v/>
      </c>
      <c r="K1668" s="108" t="str">
        <f t="shared" si="531"/>
        <v/>
      </c>
      <c r="L1668" s="47" t="str">
        <f>IF(Investments_Import!E1668="","",Investments_Import!E1668)</f>
        <v/>
      </c>
      <c r="M1668" s="47" t="str">
        <f t="shared" si="521"/>
        <v/>
      </c>
      <c r="N1668" s="31" t="str">
        <f>IF(Investments_Import!F1668="","",Investments_Import!F1668)</f>
        <v/>
      </c>
      <c r="O1668" s="31" t="str">
        <f t="shared" si="522"/>
        <v/>
      </c>
      <c r="P1668" s="3" t="str">
        <f>IF(Investments_Import!G1668="","",Investments_Import!G1668)</f>
        <v/>
      </c>
      <c r="Q1668" s="3" t="str">
        <f>IF(Investments_Import!H1668="","",Investments_Import!H1668)</f>
        <v/>
      </c>
      <c r="R1668" s="37" t="str">
        <f t="shared" si="523"/>
        <v/>
      </c>
      <c r="S1668" s="37" t="str">
        <f t="shared" si="524"/>
        <v/>
      </c>
      <c r="U1668" s="36" t="str">
        <f>IF(Mining_Import!A1668="","",Mining_Import!A1668)</f>
        <v/>
      </c>
      <c r="V1668" s="22" t="str">
        <f t="shared" si="532"/>
        <v/>
      </c>
      <c r="W1668" s="127" t="str">
        <f t="shared" si="533"/>
        <v/>
      </c>
      <c r="X1668" s="127" t="str">
        <f t="shared" si="534"/>
        <v/>
      </c>
      <c r="Y1668" s="127" t="str">
        <f t="shared" si="535"/>
        <v/>
      </c>
      <c r="Z1668" s="36" t="str">
        <f>IF(Mining_Import!B1668="","",Mining_Import!B1668)</f>
        <v/>
      </c>
      <c r="AA1668" s="184" t="str">
        <f>IF(Mining_Import!$C1668="","",Mining_Import!$C1668)</f>
        <v/>
      </c>
      <c r="AB1668" s="122" t="str">
        <f t="shared" si="536"/>
        <v/>
      </c>
      <c r="AC1668" s="122" t="str">
        <f>IF($Y1668&gt;Dashboard!$Q$19,$AB1668,"")</f>
        <v/>
      </c>
      <c r="AD1668" s="43" t="str">
        <f t="shared" si="537"/>
        <v/>
      </c>
      <c r="AE1668" s="36" t="str">
        <f>IF(Mining_Import!D1668="","",Mining_Import!D1668)</f>
        <v/>
      </c>
      <c r="AF1668" s="36" t="str">
        <f>IF(Mining_Import!E1668="","",Mining_Import!E1668)</f>
        <v/>
      </c>
      <c r="AG1668" s="36" t="str">
        <f>IF(Mining_Import!F1668="","",Mining_Import!F1668)</f>
        <v/>
      </c>
      <c r="AH1668" s="36" t="str">
        <f>IF(Mining_Import!G1668="","",Mining_Import!G1668)</f>
        <v/>
      </c>
      <c r="AI1668" s="36" t="str">
        <f>IF(Mining_Import!H1668="","",Mining_Import!H1668)</f>
        <v/>
      </c>
      <c r="AJ1668" s="36" t="str">
        <f>IF(Mining_Import!I1668="","",Mining_Import!I1668)</f>
        <v/>
      </c>
      <c r="BY1668" s="120" t="str">
        <f t="shared" si="525"/>
        <v/>
      </c>
      <c r="BZ1668" s="184" t="str">
        <f t="shared" si="538"/>
        <v/>
      </c>
      <c r="CA1668" s="37" t="str">
        <f>IFERROR(VLOOKUP($BY1668,Account_Value!$C$2:$F$2500,4,0),"")</f>
        <v/>
      </c>
      <c r="CB1668" s="43" t="str">
        <f t="shared" si="526"/>
        <v/>
      </c>
      <c r="CC1668" s="122" t="str">
        <f>IF($BZ1668="","",SUM($BZ$2:$BZ1668))</f>
        <v/>
      </c>
      <c r="CD1668" s="43" t="str">
        <f>IF($BZ1668="","",$BU$19*(SUM($BZ$2:$BZ1668)))</f>
        <v/>
      </c>
    </row>
    <row r="1669" spans="1:82">
      <c r="A1669" s="4" t="str">
        <f t="shared" si="527"/>
        <v/>
      </c>
      <c r="B1669" s="21" t="str">
        <f>IF(Investments_Import!A1669="","",Investments_Import!A1669)</f>
        <v/>
      </c>
      <c r="C1669" s="22" t="str">
        <f t="shared" si="520"/>
        <v/>
      </c>
      <c r="D1669" s="51" t="str">
        <f t="shared" si="528"/>
        <v/>
      </c>
      <c r="E1669" s="3" t="str">
        <f>IF(Investments_Import!B1669="","",Investments_Import!B1669)</f>
        <v/>
      </c>
      <c r="F1669" s="54" t="str">
        <f t="shared" si="529"/>
        <v xml:space="preserve"> </v>
      </c>
      <c r="G1669" s="54" t="str">
        <f>IF($B1669="","",COUNTIF($F$2:$F1669,$F1669))</f>
        <v/>
      </c>
      <c r="H1669" s="53" t="str">
        <f t="shared" si="530"/>
        <v xml:space="preserve">  </v>
      </c>
      <c r="I1669" s="3" t="str">
        <f>IF(Investments_Import!C1669="","",Investments_Import!C1669)</f>
        <v/>
      </c>
      <c r="J1669" s="108" t="str">
        <f>IF(Investments_Import!D1669="","",Investments_Import!D1669)</f>
        <v/>
      </c>
      <c r="K1669" s="108" t="str">
        <f t="shared" si="531"/>
        <v/>
      </c>
      <c r="L1669" s="47" t="str">
        <f>IF(Investments_Import!E1669="","",Investments_Import!E1669)</f>
        <v/>
      </c>
      <c r="M1669" s="47" t="str">
        <f t="shared" si="521"/>
        <v/>
      </c>
      <c r="N1669" s="31" t="str">
        <f>IF(Investments_Import!F1669="","",Investments_Import!F1669)</f>
        <v/>
      </c>
      <c r="O1669" s="31" t="str">
        <f t="shared" si="522"/>
        <v/>
      </c>
      <c r="P1669" s="3" t="str">
        <f>IF(Investments_Import!G1669="","",Investments_Import!G1669)</f>
        <v/>
      </c>
      <c r="Q1669" s="3" t="str">
        <f>IF(Investments_Import!H1669="","",Investments_Import!H1669)</f>
        <v/>
      </c>
      <c r="R1669" s="37" t="str">
        <f t="shared" si="523"/>
        <v/>
      </c>
      <c r="S1669" s="37" t="str">
        <f t="shared" si="524"/>
        <v/>
      </c>
      <c r="U1669" s="36" t="str">
        <f>IF(Mining_Import!A1669="","",Mining_Import!A1669)</f>
        <v/>
      </c>
      <c r="V1669" s="22" t="str">
        <f t="shared" si="532"/>
        <v/>
      </c>
      <c r="W1669" s="127" t="str">
        <f t="shared" si="533"/>
        <v/>
      </c>
      <c r="X1669" s="127" t="str">
        <f t="shared" si="534"/>
        <v/>
      </c>
      <c r="Y1669" s="127" t="str">
        <f t="shared" si="535"/>
        <v/>
      </c>
      <c r="Z1669" s="36" t="str">
        <f>IF(Mining_Import!B1669="","",Mining_Import!B1669)</f>
        <v/>
      </c>
      <c r="AA1669" s="184" t="str">
        <f>IF(Mining_Import!$C1669="","",Mining_Import!$C1669)</f>
        <v/>
      </c>
      <c r="AB1669" s="122" t="str">
        <f t="shared" si="536"/>
        <v/>
      </c>
      <c r="AC1669" s="122" t="str">
        <f>IF($Y1669&gt;Dashboard!$Q$19,$AB1669,"")</f>
        <v/>
      </c>
      <c r="AD1669" s="43" t="str">
        <f t="shared" si="537"/>
        <v/>
      </c>
      <c r="AE1669" s="36" t="str">
        <f>IF(Mining_Import!D1669="","",Mining_Import!D1669)</f>
        <v/>
      </c>
      <c r="AF1669" s="36" t="str">
        <f>IF(Mining_Import!E1669="","",Mining_Import!E1669)</f>
        <v/>
      </c>
      <c r="AG1669" s="36" t="str">
        <f>IF(Mining_Import!F1669="","",Mining_Import!F1669)</f>
        <v/>
      </c>
      <c r="AH1669" s="36" t="str">
        <f>IF(Mining_Import!G1669="","",Mining_Import!G1669)</f>
        <v/>
      </c>
      <c r="AI1669" s="36" t="str">
        <f>IF(Mining_Import!H1669="","",Mining_Import!H1669)</f>
        <v/>
      </c>
      <c r="AJ1669" s="36" t="str">
        <f>IF(Mining_Import!I1669="","",Mining_Import!I1669)</f>
        <v/>
      </c>
      <c r="BY1669" s="120" t="str">
        <f t="shared" si="525"/>
        <v/>
      </c>
      <c r="BZ1669" s="184" t="str">
        <f t="shared" si="538"/>
        <v/>
      </c>
      <c r="CA1669" s="37" t="str">
        <f>IFERROR(VLOOKUP($BY1669,Account_Value!$C$2:$F$2500,4,0),"")</f>
        <v/>
      </c>
      <c r="CB1669" s="43" t="str">
        <f t="shared" si="526"/>
        <v/>
      </c>
      <c r="CC1669" s="122" t="str">
        <f>IF($BZ1669="","",SUM($BZ$2:$BZ1669))</f>
        <v/>
      </c>
      <c r="CD1669" s="43" t="str">
        <f>IF($BZ1669="","",$BU$19*(SUM($BZ$2:$BZ1669)))</f>
        <v/>
      </c>
    </row>
    <row r="1670" spans="1:82">
      <c r="A1670" s="4" t="str">
        <f t="shared" si="527"/>
        <v/>
      </c>
      <c r="B1670" s="21" t="str">
        <f>IF(Investments_Import!A1670="","",Investments_Import!A1670)</f>
        <v/>
      </c>
      <c r="C1670" s="22" t="str">
        <f t="shared" si="520"/>
        <v/>
      </c>
      <c r="D1670" s="51" t="str">
        <f t="shared" si="528"/>
        <v/>
      </c>
      <c r="E1670" s="3" t="str">
        <f>IF(Investments_Import!B1670="","",Investments_Import!B1670)</f>
        <v/>
      </c>
      <c r="F1670" s="54" t="str">
        <f t="shared" si="529"/>
        <v xml:space="preserve"> </v>
      </c>
      <c r="G1670" s="54" t="str">
        <f>IF($B1670="","",COUNTIF($F$2:$F1670,$F1670))</f>
        <v/>
      </c>
      <c r="H1670" s="53" t="str">
        <f t="shared" si="530"/>
        <v xml:space="preserve">  </v>
      </c>
      <c r="I1670" s="3" t="str">
        <f>IF(Investments_Import!C1670="","",Investments_Import!C1670)</f>
        <v/>
      </c>
      <c r="J1670" s="108" t="str">
        <f>IF(Investments_Import!D1670="","",Investments_Import!D1670)</f>
        <v/>
      </c>
      <c r="K1670" s="108" t="str">
        <f t="shared" si="531"/>
        <v/>
      </c>
      <c r="L1670" s="47" t="str">
        <f>IF(Investments_Import!E1670="","",Investments_Import!E1670)</f>
        <v/>
      </c>
      <c r="M1670" s="47" t="str">
        <f t="shared" si="521"/>
        <v/>
      </c>
      <c r="N1670" s="31" t="str">
        <f>IF(Investments_Import!F1670="","",Investments_Import!F1670)</f>
        <v/>
      </c>
      <c r="O1670" s="31" t="str">
        <f t="shared" si="522"/>
        <v/>
      </c>
      <c r="P1670" s="3" t="str">
        <f>IF(Investments_Import!G1670="","",Investments_Import!G1670)</f>
        <v/>
      </c>
      <c r="Q1670" s="3" t="str">
        <f>IF(Investments_Import!H1670="","",Investments_Import!H1670)</f>
        <v/>
      </c>
      <c r="R1670" s="37" t="str">
        <f t="shared" si="523"/>
        <v/>
      </c>
      <c r="S1670" s="37" t="str">
        <f t="shared" si="524"/>
        <v/>
      </c>
      <c r="U1670" s="36" t="str">
        <f>IF(Mining_Import!A1670="","",Mining_Import!A1670)</f>
        <v/>
      </c>
      <c r="V1670" s="22" t="str">
        <f t="shared" si="532"/>
        <v/>
      </c>
      <c r="W1670" s="127" t="str">
        <f t="shared" si="533"/>
        <v/>
      </c>
      <c r="X1670" s="127" t="str">
        <f t="shared" si="534"/>
        <v/>
      </c>
      <c r="Y1670" s="127" t="str">
        <f t="shared" si="535"/>
        <v/>
      </c>
      <c r="Z1670" s="36" t="str">
        <f>IF(Mining_Import!B1670="","",Mining_Import!B1670)</f>
        <v/>
      </c>
      <c r="AA1670" s="184" t="str">
        <f>IF(Mining_Import!$C1670="","",Mining_Import!$C1670)</f>
        <v/>
      </c>
      <c r="AB1670" s="122" t="str">
        <f t="shared" si="536"/>
        <v/>
      </c>
      <c r="AC1670" s="122" t="str">
        <f>IF($Y1670&gt;Dashboard!$Q$19,$AB1670,"")</f>
        <v/>
      </c>
      <c r="AD1670" s="43" t="str">
        <f t="shared" si="537"/>
        <v/>
      </c>
      <c r="AE1670" s="36" t="str">
        <f>IF(Mining_Import!D1670="","",Mining_Import!D1670)</f>
        <v/>
      </c>
      <c r="AF1670" s="36" t="str">
        <f>IF(Mining_Import!E1670="","",Mining_Import!E1670)</f>
        <v/>
      </c>
      <c r="AG1670" s="36" t="str">
        <f>IF(Mining_Import!F1670="","",Mining_Import!F1670)</f>
        <v/>
      </c>
      <c r="AH1670" s="36" t="str">
        <f>IF(Mining_Import!G1670="","",Mining_Import!G1670)</f>
        <v/>
      </c>
      <c r="AI1670" s="36" t="str">
        <f>IF(Mining_Import!H1670="","",Mining_Import!H1670)</f>
        <v/>
      </c>
      <c r="AJ1670" s="36" t="str">
        <f>IF(Mining_Import!I1670="","",Mining_Import!I1670)</f>
        <v/>
      </c>
      <c r="BY1670" s="120" t="str">
        <f t="shared" si="525"/>
        <v/>
      </c>
      <c r="BZ1670" s="184" t="str">
        <f t="shared" si="538"/>
        <v/>
      </c>
      <c r="CA1670" s="37" t="str">
        <f>IFERROR(VLOOKUP($BY1670,Account_Value!$C$2:$F$2500,4,0),"")</f>
        <v/>
      </c>
      <c r="CB1670" s="43" t="str">
        <f t="shared" si="526"/>
        <v/>
      </c>
      <c r="CC1670" s="122" t="str">
        <f>IF($BZ1670="","",SUM($BZ$2:$BZ1670))</f>
        <v/>
      </c>
      <c r="CD1670" s="43" t="str">
        <f>IF($BZ1670="","",$BU$19*(SUM($BZ$2:$BZ1670)))</f>
        <v/>
      </c>
    </row>
    <row r="1671" spans="1:82">
      <c r="A1671" s="4" t="str">
        <f t="shared" si="527"/>
        <v/>
      </c>
      <c r="B1671" s="21" t="str">
        <f>IF(Investments_Import!A1671="","",Investments_Import!A1671)</f>
        <v/>
      </c>
      <c r="C1671" s="22" t="str">
        <f t="shared" si="520"/>
        <v/>
      </c>
      <c r="D1671" s="51" t="str">
        <f t="shared" si="528"/>
        <v/>
      </c>
      <c r="E1671" s="3" t="str">
        <f>IF(Investments_Import!B1671="","",Investments_Import!B1671)</f>
        <v/>
      </c>
      <c r="F1671" s="54" t="str">
        <f t="shared" si="529"/>
        <v xml:space="preserve"> </v>
      </c>
      <c r="G1671" s="54" t="str">
        <f>IF($B1671="","",COUNTIF($F$2:$F1671,$F1671))</f>
        <v/>
      </c>
      <c r="H1671" s="53" t="str">
        <f t="shared" si="530"/>
        <v xml:space="preserve">  </v>
      </c>
      <c r="I1671" s="3" t="str">
        <f>IF(Investments_Import!C1671="","",Investments_Import!C1671)</f>
        <v/>
      </c>
      <c r="J1671" s="108" t="str">
        <f>IF(Investments_Import!D1671="","",Investments_Import!D1671)</f>
        <v/>
      </c>
      <c r="K1671" s="108" t="str">
        <f t="shared" si="531"/>
        <v/>
      </c>
      <c r="L1671" s="47" t="str">
        <f>IF(Investments_Import!E1671="","",Investments_Import!E1671)</f>
        <v/>
      </c>
      <c r="M1671" s="47" t="str">
        <f t="shared" si="521"/>
        <v/>
      </c>
      <c r="N1671" s="31" t="str">
        <f>IF(Investments_Import!F1671="","",Investments_Import!F1671)</f>
        <v/>
      </c>
      <c r="O1671" s="31" t="str">
        <f t="shared" si="522"/>
        <v/>
      </c>
      <c r="P1671" s="3" t="str">
        <f>IF(Investments_Import!G1671="","",Investments_Import!G1671)</f>
        <v/>
      </c>
      <c r="Q1671" s="3" t="str">
        <f>IF(Investments_Import!H1671="","",Investments_Import!H1671)</f>
        <v/>
      </c>
      <c r="R1671" s="37" t="str">
        <f t="shared" si="523"/>
        <v/>
      </c>
      <c r="S1671" s="37" t="str">
        <f t="shared" si="524"/>
        <v/>
      </c>
      <c r="U1671" s="36" t="str">
        <f>IF(Mining_Import!A1671="","",Mining_Import!A1671)</f>
        <v/>
      </c>
      <c r="V1671" s="22" t="str">
        <f t="shared" si="532"/>
        <v/>
      </c>
      <c r="W1671" s="127" t="str">
        <f t="shared" si="533"/>
        <v/>
      </c>
      <c r="X1671" s="127" t="str">
        <f t="shared" si="534"/>
        <v/>
      </c>
      <c r="Y1671" s="127" t="str">
        <f t="shared" si="535"/>
        <v/>
      </c>
      <c r="Z1671" s="36" t="str">
        <f>IF(Mining_Import!B1671="","",Mining_Import!B1671)</f>
        <v/>
      </c>
      <c r="AA1671" s="184" t="str">
        <f>IF(Mining_Import!$C1671="","",Mining_Import!$C1671)</f>
        <v/>
      </c>
      <c r="AB1671" s="122" t="str">
        <f t="shared" si="536"/>
        <v/>
      </c>
      <c r="AC1671" s="122" t="str">
        <f>IF($Y1671&gt;Dashboard!$Q$19,$AB1671,"")</f>
        <v/>
      </c>
      <c r="AD1671" s="43" t="str">
        <f t="shared" si="537"/>
        <v/>
      </c>
      <c r="AE1671" s="36" t="str">
        <f>IF(Mining_Import!D1671="","",Mining_Import!D1671)</f>
        <v/>
      </c>
      <c r="AF1671" s="36" t="str">
        <f>IF(Mining_Import!E1671="","",Mining_Import!E1671)</f>
        <v/>
      </c>
      <c r="AG1671" s="36" t="str">
        <f>IF(Mining_Import!F1671="","",Mining_Import!F1671)</f>
        <v/>
      </c>
      <c r="AH1671" s="36" t="str">
        <f>IF(Mining_Import!G1671="","",Mining_Import!G1671)</f>
        <v/>
      </c>
      <c r="AI1671" s="36" t="str">
        <f>IF(Mining_Import!H1671="","",Mining_Import!H1671)</f>
        <v/>
      </c>
      <c r="AJ1671" s="36" t="str">
        <f>IF(Mining_Import!I1671="","",Mining_Import!I1671)</f>
        <v/>
      </c>
      <c r="BY1671" s="120" t="str">
        <f t="shared" si="525"/>
        <v/>
      </c>
      <c r="BZ1671" s="184" t="str">
        <f t="shared" si="538"/>
        <v/>
      </c>
      <c r="CA1671" s="37" t="str">
        <f>IFERROR(VLOOKUP($BY1671,Account_Value!$C$2:$F$2500,4,0),"")</f>
        <v/>
      </c>
      <c r="CB1671" s="43" t="str">
        <f t="shared" si="526"/>
        <v/>
      </c>
      <c r="CC1671" s="122" t="str">
        <f>IF($BZ1671="","",SUM($BZ$2:$BZ1671))</f>
        <v/>
      </c>
      <c r="CD1671" s="43" t="str">
        <f>IF($BZ1671="","",$BU$19*(SUM($BZ$2:$BZ1671)))</f>
        <v/>
      </c>
    </row>
    <row r="1672" spans="1:82">
      <c r="A1672" s="4" t="str">
        <f t="shared" si="527"/>
        <v/>
      </c>
      <c r="B1672" s="21" t="str">
        <f>IF(Investments_Import!A1672="","",Investments_Import!A1672)</f>
        <v/>
      </c>
      <c r="C1672" s="22" t="str">
        <f t="shared" si="520"/>
        <v/>
      </c>
      <c r="D1672" s="51" t="str">
        <f t="shared" si="528"/>
        <v/>
      </c>
      <c r="E1672" s="3" t="str">
        <f>IF(Investments_Import!B1672="","",Investments_Import!B1672)</f>
        <v/>
      </c>
      <c r="F1672" s="54" t="str">
        <f t="shared" si="529"/>
        <v xml:space="preserve"> </v>
      </c>
      <c r="G1672" s="54" t="str">
        <f>IF($B1672="","",COUNTIF($F$2:$F1672,$F1672))</f>
        <v/>
      </c>
      <c r="H1672" s="53" t="str">
        <f t="shared" si="530"/>
        <v xml:space="preserve">  </v>
      </c>
      <c r="I1672" s="3" t="str">
        <f>IF(Investments_Import!C1672="","",Investments_Import!C1672)</f>
        <v/>
      </c>
      <c r="J1672" s="108" t="str">
        <f>IF(Investments_Import!D1672="","",Investments_Import!D1672)</f>
        <v/>
      </c>
      <c r="K1672" s="108" t="str">
        <f t="shared" si="531"/>
        <v/>
      </c>
      <c r="L1672" s="47" t="str">
        <f>IF(Investments_Import!E1672="","",Investments_Import!E1672)</f>
        <v/>
      </c>
      <c r="M1672" s="47" t="str">
        <f t="shared" si="521"/>
        <v/>
      </c>
      <c r="N1672" s="31" t="str">
        <f>IF(Investments_Import!F1672="","",Investments_Import!F1672)</f>
        <v/>
      </c>
      <c r="O1672" s="31" t="str">
        <f t="shared" si="522"/>
        <v/>
      </c>
      <c r="P1672" s="3" t="str">
        <f>IF(Investments_Import!G1672="","",Investments_Import!G1672)</f>
        <v/>
      </c>
      <c r="Q1672" s="3" t="str">
        <f>IF(Investments_Import!H1672="","",Investments_Import!H1672)</f>
        <v/>
      </c>
      <c r="R1672" s="37" t="str">
        <f t="shared" si="523"/>
        <v/>
      </c>
      <c r="S1672" s="37" t="str">
        <f t="shared" si="524"/>
        <v/>
      </c>
      <c r="U1672" s="36" t="str">
        <f>IF(Mining_Import!A1672="","",Mining_Import!A1672)</f>
        <v/>
      </c>
      <c r="V1672" s="22" t="str">
        <f t="shared" si="532"/>
        <v/>
      </c>
      <c r="W1672" s="127" t="str">
        <f t="shared" si="533"/>
        <v/>
      </c>
      <c r="X1672" s="127" t="str">
        <f t="shared" si="534"/>
        <v/>
      </c>
      <c r="Y1672" s="127" t="str">
        <f t="shared" si="535"/>
        <v/>
      </c>
      <c r="Z1672" s="36" t="str">
        <f>IF(Mining_Import!B1672="","",Mining_Import!B1672)</f>
        <v/>
      </c>
      <c r="AA1672" s="184" t="str">
        <f>IF(Mining_Import!$C1672="","",Mining_Import!$C1672)</f>
        <v/>
      </c>
      <c r="AB1672" s="122" t="str">
        <f t="shared" si="536"/>
        <v/>
      </c>
      <c r="AC1672" s="122" t="str">
        <f>IF($Y1672&gt;Dashboard!$Q$19,$AB1672,"")</f>
        <v/>
      </c>
      <c r="AD1672" s="43" t="str">
        <f t="shared" si="537"/>
        <v/>
      </c>
      <c r="AE1672" s="36" t="str">
        <f>IF(Mining_Import!D1672="","",Mining_Import!D1672)</f>
        <v/>
      </c>
      <c r="AF1672" s="36" t="str">
        <f>IF(Mining_Import!E1672="","",Mining_Import!E1672)</f>
        <v/>
      </c>
      <c r="AG1672" s="36" t="str">
        <f>IF(Mining_Import!F1672="","",Mining_Import!F1672)</f>
        <v/>
      </c>
      <c r="AH1672" s="36" t="str">
        <f>IF(Mining_Import!G1672="","",Mining_Import!G1672)</f>
        <v/>
      </c>
      <c r="AI1672" s="36" t="str">
        <f>IF(Mining_Import!H1672="","",Mining_Import!H1672)</f>
        <v/>
      </c>
      <c r="AJ1672" s="36" t="str">
        <f>IF(Mining_Import!I1672="","",Mining_Import!I1672)</f>
        <v/>
      </c>
      <c r="BY1672" s="120" t="str">
        <f t="shared" si="525"/>
        <v/>
      </c>
      <c r="BZ1672" s="184" t="str">
        <f t="shared" si="538"/>
        <v/>
      </c>
      <c r="CA1672" s="37" t="str">
        <f>IFERROR(VLOOKUP($BY1672,Account_Value!$C$2:$F$2500,4,0),"")</f>
        <v/>
      </c>
      <c r="CB1672" s="43" t="str">
        <f t="shared" si="526"/>
        <v/>
      </c>
      <c r="CC1672" s="122" t="str">
        <f>IF($BZ1672="","",SUM($BZ$2:$BZ1672))</f>
        <v/>
      </c>
      <c r="CD1672" s="43" t="str">
        <f>IF($BZ1672="","",$BU$19*(SUM($BZ$2:$BZ1672)))</f>
        <v/>
      </c>
    </row>
    <row r="1673" spans="1:82">
      <c r="A1673" s="4" t="str">
        <f t="shared" si="527"/>
        <v/>
      </c>
      <c r="B1673" s="21" t="str">
        <f>IF(Investments_Import!A1673="","",Investments_Import!A1673)</f>
        <v/>
      </c>
      <c r="C1673" s="22" t="str">
        <f t="shared" si="520"/>
        <v/>
      </c>
      <c r="D1673" s="51" t="str">
        <f t="shared" si="528"/>
        <v/>
      </c>
      <c r="E1673" s="3" t="str">
        <f>IF(Investments_Import!B1673="","",Investments_Import!B1673)</f>
        <v/>
      </c>
      <c r="F1673" s="54" t="str">
        <f t="shared" si="529"/>
        <v xml:space="preserve"> </v>
      </c>
      <c r="G1673" s="54" t="str">
        <f>IF($B1673="","",COUNTIF($F$2:$F1673,$F1673))</f>
        <v/>
      </c>
      <c r="H1673" s="53" t="str">
        <f t="shared" si="530"/>
        <v xml:space="preserve">  </v>
      </c>
      <c r="I1673" s="3" t="str">
        <f>IF(Investments_Import!C1673="","",Investments_Import!C1673)</f>
        <v/>
      </c>
      <c r="J1673" s="108" t="str">
        <f>IF(Investments_Import!D1673="","",Investments_Import!D1673)</f>
        <v/>
      </c>
      <c r="K1673" s="108" t="str">
        <f t="shared" si="531"/>
        <v/>
      </c>
      <c r="L1673" s="47" t="str">
        <f>IF(Investments_Import!E1673="","",Investments_Import!E1673)</f>
        <v/>
      </c>
      <c r="M1673" s="47" t="str">
        <f t="shared" si="521"/>
        <v/>
      </c>
      <c r="N1673" s="31" t="str">
        <f>IF(Investments_Import!F1673="","",Investments_Import!F1673)</f>
        <v/>
      </c>
      <c r="O1673" s="31" t="str">
        <f t="shared" si="522"/>
        <v/>
      </c>
      <c r="P1673" s="3" t="str">
        <f>IF(Investments_Import!G1673="","",Investments_Import!G1673)</f>
        <v/>
      </c>
      <c r="Q1673" s="3" t="str">
        <f>IF(Investments_Import!H1673="","",Investments_Import!H1673)</f>
        <v/>
      </c>
      <c r="R1673" s="37" t="str">
        <f t="shared" si="523"/>
        <v/>
      </c>
      <c r="S1673" s="37" t="str">
        <f t="shared" si="524"/>
        <v/>
      </c>
      <c r="U1673" s="36" t="str">
        <f>IF(Mining_Import!A1673="","",Mining_Import!A1673)</f>
        <v/>
      </c>
      <c r="V1673" s="22" t="str">
        <f t="shared" si="532"/>
        <v/>
      </c>
      <c r="W1673" s="127" t="str">
        <f t="shared" si="533"/>
        <v/>
      </c>
      <c r="X1673" s="127" t="str">
        <f t="shared" si="534"/>
        <v/>
      </c>
      <c r="Y1673" s="127" t="str">
        <f t="shared" si="535"/>
        <v/>
      </c>
      <c r="Z1673" s="36" t="str">
        <f>IF(Mining_Import!B1673="","",Mining_Import!B1673)</f>
        <v/>
      </c>
      <c r="AA1673" s="184" t="str">
        <f>IF(Mining_Import!$C1673="","",Mining_Import!$C1673)</f>
        <v/>
      </c>
      <c r="AB1673" s="122" t="str">
        <f t="shared" si="536"/>
        <v/>
      </c>
      <c r="AC1673" s="122" t="str">
        <f>IF($Y1673&gt;Dashboard!$Q$19,$AB1673,"")</f>
        <v/>
      </c>
      <c r="AD1673" s="43" t="str">
        <f t="shared" si="537"/>
        <v/>
      </c>
      <c r="AE1673" s="36" t="str">
        <f>IF(Mining_Import!D1673="","",Mining_Import!D1673)</f>
        <v/>
      </c>
      <c r="AF1673" s="36" t="str">
        <f>IF(Mining_Import!E1673="","",Mining_Import!E1673)</f>
        <v/>
      </c>
      <c r="AG1673" s="36" t="str">
        <f>IF(Mining_Import!F1673="","",Mining_Import!F1673)</f>
        <v/>
      </c>
      <c r="AH1673" s="36" t="str">
        <f>IF(Mining_Import!G1673="","",Mining_Import!G1673)</f>
        <v/>
      </c>
      <c r="AI1673" s="36" t="str">
        <f>IF(Mining_Import!H1673="","",Mining_Import!H1673)</f>
        <v/>
      </c>
      <c r="AJ1673" s="36" t="str">
        <f>IF(Mining_Import!I1673="","",Mining_Import!I1673)</f>
        <v/>
      </c>
      <c r="BY1673" s="120" t="str">
        <f t="shared" si="525"/>
        <v/>
      </c>
      <c r="BZ1673" s="184" t="str">
        <f t="shared" si="538"/>
        <v/>
      </c>
      <c r="CA1673" s="37" t="str">
        <f>IFERROR(VLOOKUP($BY1673,Account_Value!$C$2:$F$2500,4,0),"")</f>
        <v/>
      </c>
      <c r="CB1673" s="43" t="str">
        <f t="shared" si="526"/>
        <v/>
      </c>
      <c r="CC1673" s="122" t="str">
        <f>IF($BZ1673="","",SUM($BZ$2:$BZ1673))</f>
        <v/>
      </c>
      <c r="CD1673" s="43" t="str">
        <f>IF($BZ1673="","",$BU$19*(SUM($BZ$2:$BZ1673)))</f>
        <v/>
      </c>
    </row>
    <row r="1674" spans="1:82">
      <c r="A1674" s="4" t="str">
        <f t="shared" si="527"/>
        <v/>
      </c>
      <c r="B1674" s="21" t="str">
        <f>IF(Investments_Import!A1674="","",Investments_Import!A1674)</f>
        <v/>
      </c>
      <c r="C1674" s="22" t="str">
        <f t="shared" si="520"/>
        <v/>
      </c>
      <c r="D1674" s="51" t="str">
        <f t="shared" si="528"/>
        <v/>
      </c>
      <c r="E1674" s="3" t="str">
        <f>IF(Investments_Import!B1674="","",Investments_Import!B1674)</f>
        <v/>
      </c>
      <c r="F1674" s="54" t="str">
        <f t="shared" si="529"/>
        <v xml:space="preserve"> </v>
      </c>
      <c r="G1674" s="54" t="str">
        <f>IF($B1674="","",COUNTIF($F$2:$F1674,$F1674))</f>
        <v/>
      </c>
      <c r="H1674" s="53" t="str">
        <f t="shared" si="530"/>
        <v xml:space="preserve">  </v>
      </c>
      <c r="I1674" s="3" t="str">
        <f>IF(Investments_Import!C1674="","",Investments_Import!C1674)</f>
        <v/>
      </c>
      <c r="J1674" s="108" t="str">
        <f>IF(Investments_Import!D1674="","",Investments_Import!D1674)</f>
        <v/>
      </c>
      <c r="K1674" s="108" t="str">
        <f t="shared" si="531"/>
        <v/>
      </c>
      <c r="L1674" s="47" t="str">
        <f>IF(Investments_Import!E1674="","",Investments_Import!E1674)</f>
        <v/>
      </c>
      <c r="M1674" s="47" t="str">
        <f t="shared" si="521"/>
        <v/>
      </c>
      <c r="N1674" s="31" t="str">
        <f>IF(Investments_Import!F1674="","",Investments_Import!F1674)</f>
        <v/>
      </c>
      <c r="O1674" s="31" t="str">
        <f t="shared" si="522"/>
        <v/>
      </c>
      <c r="P1674" s="3" t="str">
        <f>IF(Investments_Import!G1674="","",Investments_Import!G1674)</f>
        <v/>
      </c>
      <c r="Q1674" s="3" t="str">
        <f>IF(Investments_Import!H1674="","",Investments_Import!H1674)</f>
        <v/>
      </c>
      <c r="R1674" s="37" t="str">
        <f t="shared" si="523"/>
        <v/>
      </c>
      <c r="S1674" s="37" t="str">
        <f t="shared" si="524"/>
        <v/>
      </c>
      <c r="U1674" s="36" t="str">
        <f>IF(Mining_Import!A1674="","",Mining_Import!A1674)</f>
        <v/>
      </c>
      <c r="V1674" s="22" t="str">
        <f t="shared" si="532"/>
        <v/>
      </c>
      <c r="W1674" s="127" t="str">
        <f t="shared" si="533"/>
        <v/>
      </c>
      <c r="X1674" s="127" t="str">
        <f t="shared" si="534"/>
        <v/>
      </c>
      <c r="Y1674" s="127" t="str">
        <f t="shared" si="535"/>
        <v/>
      </c>
      <c r="Z1674" s="36" t="str">
        <f>IF(Mining_Import!B1674="","",Mining_Import!B1674)</f>
        <v/>
      </c>
      <c r="AA1674" s="184" t="str">
        <f>IF(Mining_Import!$C1674="","",Mining_Import!$C1674)</f>
        <v/>
      </c>
      <c r="AB1674" s="122" t="str">
        <f t="shared" si="536"/>
        <v/>
      </c>
      <c r="AC1674" s="122" t="str">
        <f>IF($Y1674&gt;Dashboard!$Q$19,$AB1674,"")</f>
        <v/>
      </c>
      <c r="AD1674" s="43" t="str">
        <f t="shared" si="537"/>
        <v/>
      </c>
      <c r="AE1674" s="36" t="str">
        <f>IF(Mining_Import!D1674="","",Mining_Import!D1674)</f>
        <v/>
      </c>
      <c r="AF1674" s="36" t="str">
        <f>IF(Mining_Import!E1674="","",Mining_Import!E1674)</f>
        <v/>
      </c>
      <c r="AG1674" s="36" t="str">
        <f>IF(Mining_Import!F1674="","",Mining_Import!F1674)</f>
        <v/>
      </c>
      <c r="AH1674" s="36" t="str">
        <f>IF(Mining_Import!G1674="","",Mining_Import!G1674)</f>
        <v/>
      </c>
      <c r="AI1674" s="36" t="str">
        <f>IF(Mining_Import!H1674="","",Mining_Import!H1674)</f>
        <v/>
      </c>
      <c r="AJ1674" s="36" t="str">
        <f>IF(Mining_Import!I1674="","",Mining_Import!I1674)</f>
        <v/>
      </c>
      <c r="BY1674" s="120" t="str">
        <f t="shared" si="525"/>
        <v/>
      </c>
      <c r="BZ1674" s="184" t="str">
        <f t="shared" si="538"/>
        <v/>
      </c>
      <c r="CA1674" s="37" t="str">
        <f>IFERROR(VLOOKUP($BY1674,Account_Value!$C$2:$F$2500,4,0),"")</f>
        <v/>
      </c>
      <c r="CB1674" s="43" t="str">
        <f t="shared" si="526"/>
        <v/>
      </c>
      <c r="CC1674" s="122" t="str">
        <f>IF($BZ1674="","",SUM($BZ$2:$BZ1674))</f>
        <v/>
      </c>
      <c r="CD1674" s="43" t="str">
        <f>IF($BZ1674="","",$BU$19*(SUM($BZ$2:$BZ1674)))</f>
        <v/>
      </c>
    </row>
    <row r="1675" spans="1:82">
      <c r="A1675" s="4" t="str">
        <f t="shared" si="527"/>
        <v/>
      </c>
      <c r="B1675" s="21" t="str">
        <f>IF(Investments_Import!A1675="","",Investments_Import!A1675)</f>
        <v/>
      </c>
      <c r="C1675" s="22" t="str">
        <f t="shared" si="520"/>
        <v/>
      </c>
      <c r="D1675" s="51" t="str">
        <f t="shared" si="528"/>
        <v/>
      </c>
      <c r="E1675" s="3" t="str">
        <f>IF(Investments_Import!B1675="","",Investments_Import!B1675)</f>
        <v/>
      </c>
      <c r="F1675" s="54" t="str">
        <f t="shared" si="529"/>
        <v xml:space="preserve"> </v>
      </c>
      <c r="G1675" s="54" t="str">
        <f>IF($B1675="","",COUNTIF($F$2:$F1675,$F1675))</f>
        <v/>
      </c>
      <c r="H1675" s="53" t="str">
        <f t="shared" si="530"/>
        <v xml:space="preserve">  </v>
      </c>
      <c r="I1675" s="3" t="str">
        <f>IF(Investments_Import!C1675="","",Investments_Import!C1675)</f>
        <v/>
      </c>
      <c r="J1675" s="108" t="str">
        <f>IF(Investments_Import!D1675="","",Investments_Import!D1675)</f>
        <v/>
      </c>
      <c r="K1675" s="108" t="str">
        <f t="shared" si="531"/>
        <v/>
      </c>
      <c r="L1675" s="47" t="str">
        <f>IF(Investments_Import!E1675="","",Investments_Import!E1675)</f>
        <v/>
      </c>
      <c r="M1675" s="47" t="str">
        <f t="shared" si="521"/>
        <v/>
      </c>
      <c r="N1675" s="31" t="str">
        <f>IF(Investments_Import!F1675="","",Investments_Import!F1675)</f>
        <v/>
      </c>
      <c r="O1675" s="31" t="str">
        <f t="shared" si="522"/>
        <v/>
      </c>
      <c r="P1675" s="3" t="str">
        <f>IF(Investments_Import!G1675="","",Investments_Import!G1675)</f>
        <v/>
      </c>
      <c r="Q1675" s="3" t="str">
        <f>IF(Investments_Import!H1675="","",Investments_Import!H1675)</f>
        <v/>
      </c>
      <c r="R1675" s="37" t="str">
        <f t="shared" si="523"/>
        <v/>
      </c>
      <c r="S1675" s="37" t="str">
        <f t="shared" si="524"/>
        <v/>
      </c>
      <c r="U1675" s="36" t="str">
        <f>IF(Mining_Import!A1675="","",Mining_Import!A1675)</f>
        <v/>
      </c>
      <c r="V1675" s="22" t="str">
        <f t="shared" si="532"/>
        <v/>
      </c>
      <c r="W1675" s="127" t="str">
        <f t="shared" si="533"/>
        <v/>
      </c>
      <c r="X1675" s="127" t="str">
        <f t="shared" si="534"/>
        <v/>
      </c>
      <c r="Y1675" s="127" t="str">
        <f t="shared" si="535"/>
        <v/>
      </c>
      <c r="Z1675" s="36" t="str">
        <f>IF(Mining_Import!B1675="","",Mining_Import!B1675)</f>
        <v/>
      </c>
      <c r="AA1675" s="184" t="str">
        <f>IF(Mining_Import!$C1675="","",Mining_Import!$C1675)</f>
        <v/>
      </c>
      <c r="AB1675" s="122" t="str">
        <f t="shared" si="536"/>
        <v/>
      </c>
      <c r="AC1675" s="122" t="str">
        <f>IF($Y1675&gt;Dashboard!$Q$19,$AB1675,"")</f>
        <v/>
      </c>
      <c r="AD1675" s="43" t="str">
        <f t="shared" si="537"/>
        <v/>
      </c>
      <c r="AE1675" s="36" t="str">
        <f>IF(Mining_Import!D1675="","",Mining_Import!D1675)</f>
        <v/>
      </c>
      <c r="AF1675" s="36" t="str">
        <f>IF(Mining_Import!E1675="","",Mining_Import!E1675)</f>
        <v/>
      </c>
      <c r="AG1675" s="36" t="str">
        <f>IF(Mining_Import!F1675="","",Mining_Import!F1675)</f>
        <v/>
      </c>
      <c r="AH1675" s="36" t="str">
        <f>IF(Mining_Import!G1675="","",Mining_Import!G1675)</f>
        <v/>
      </c>
      <c r="AI1675" s="36" t="str">
        <f>IF(Mining_Import!H1675="","",Mining_Import!H1675)</f>
        <v/>
      </c>
      <c r="AJ1675" s="36" t="str">
        <f>IF(Mining_Import!I1675="","",Mining_Import!I1675)</f>
        <v/>
      </c>
      <c r="BY1675" s="120" t="str">
        <f t="shared" si="525"/>
        <v/>
      </c>
      <c r="BZ1675" s="184" t="str">
        <f t="shared" si="538"/>
        <v/>
      </c>
      <c r="CA1675" s="37" t="str">
        <f>IFERROR(VLOOKUP($BY1675,Account_Value!$C$2:$F$2500,4,0),"")</f>
        <v/>
      </c>
      <c r="CB1675" s="43" t="str">
        <f t="shared" si="526"/>
        <v/>
      </c>
      <c r="CC1675" s="122" t="str">
        <f>IF($BZ1675="","",SUM($BZ$2:$BZ1675))</f>
        <v/>
      </c>
      <c r="CD1675" s="43" t="str">
        <f>IF($BZ1675="","",$BU$19*(SUM($BZ$2:$BZ1675)))</f>
        <v/>
      </c>
    </row>
    <row r="1676" spans="1:82">
      <c r="A1676" s="4" t="str">
        <f t="shared" si="527"/>
        <v/>
      </c>
      <c r="B1676" s="21" t="str">
        <f>IF(Investments_Import!A1676="","",Investments_Import!A1676)</f>
        <v/>
      </c>
      <c r="C1676" s="22" t="str">
        <f t="shared" si="520"/>
        <v/>
      </c>
      <c r="D1676" s="51" t="str">
        <f t="shared" si="528"/>
        <v/>
      </c>
      <c r="E1676" s="3" t="str">
        <f>IF(Investments_Import!B1676="","",Investments_Import!B1676)</f>
        <v/>
      </c>
      <c r="F1676" s="54" t="str">
        <f t="shared" si="529"/>
        <v xml:space="preserve"> </v>
      </c>
      <c r="G1676" s="54" t="str">
        <f>IF($B1676="","",COUNTIF($F$2:$F1676,$F1676))</f>
        <v/>
      </c>
      <c r="H1676" s="53" t="str">
        <f t="shared" si="530"/>
        <v xml:space="preserve">  </v>
      </c>
      <c r="I1676" s="3" t="str">
        <f>IF(Investments_Import!C1676="","",Investments_Import!C1676)</f>
        <v/>
      </c>
      <c r="J1676" s="108" t="str">
        <f>IF(Investments_Import!D1676="","",Investments_Import!D1676)</f>
        <v/>
      </c>
      <c r="K1676" s="108" t="str">
        <f t="shared" si="531"/>
        <v/>
      </c>
      <c r="L1676" s="47" t="str">
        <f>IF(Investments_Import!E1676="","",Investments_Import!E1676)</f>
        <v/>
      </c>
      <c r="M1676" s="47" t="str">
        <f t="shared" si="521"/>
        <v/>
      </c>
      <c r="N1676" s="31" t="str">
        <f>IF(Investments_Import!F1676="","",Investments_Import!F1676)</f>
        <v/>
      </c>
      <c r="O1676" s="31" t="str">
        <f t="shared" si="522"/>
        <v/>
      </c>
      <c r="P1676" s="3" t="str">
        <f>IF(Investments_Import!G1676="","",Investments_Import!G1676)</f>
        <v/>
      </c>
      <c r="Q1676" s="3" t="str">
        <f>IF(Investments_Import!H1676="","",Investments_Import!H1676)</f>
        <v/>
      </c>
      <c r="R1676" s="37" t="str">
        <f t="shared" si="523"/>
        <v/>
      </c>
      <c r="S1676" s="37" t="str">
        <f t="shared" si="524"/>
        <v/>
      </c>
      <c r="U1676" s="36" t="str">
        <f>IF(Mining_Import!A1676="","",Mining_Import!A1676)</f>
        <v/>
      </c>
      <c r="V1676" s="22" t="str">
        <f t="shared" si="532"/>
        <v/>
      </c>
      <c r="W1676" s="127" t="str">
        <f t="shared" si="533"/>
        <v/>
      </c>
      <c r="X1676" s="127" t="str">
        <f t="shared" si="534"/>
        <v/>
      </c>
      <c r="Y1676" s="127" t="str">
        <f t="shared" si="535"/>
        <v/>
      </c>
      <c r="Z1676" s="36" t="str">
        <f>IF(Mining_Import!B1676="","",Mining_Import!B1676)</f>
        <v/>
      </c>
      <c r="AA1676" s="184" t="str">
        <f>IF(Mining_Import!$C1676="","",Mining_Import!$C1676)</f>
        <v/>
      </c>
      <c r="AB1676" s="122" t="str">
        <f t="shared" si="536"/>
        <v/>
      </c>
      <c r="AC1676" s="122" t="str">
        <f>IF($Y1676&gt;Dashboard!$Q$19,$AB1676,"")</f>
        <v/>
      </c>
      <c r="AD1676" s="43" t="str">
        <f t="shared" si="537"/>
        <v/>
      </c>
      <c r="AE1676" s="36" t="str">
        <f>IF(Mining_Import!D1676="","",Mining_Import!D1676)</f>
        <v/>
      </c>
      <c r="AF1676" s="36" t="str">
        <f>IF(Mining_Import!E1676="","",Mining_Import!E1676)</f>
        <v/>
      </c>
      <c r="AG1676" s="36" t="str">
        <f>IF(Mining_Import!F1676="","",Mining_Import!F1676)</f>
        <v/>
      </c>
      <c r="AH1676" s="36" t="str">
        <f>IF(Mining_Import!G1676="","",Mining_Import!G1676)</f>
        <v/>
      </c>
      <c r="AI1676" s="36" t="str">
        <f>IF(Mining_Import!H1676="","",Mining_Import!H1676)</f>
        <v/>
      </c>
      <c r="AJ1676" s="36" t="str">
        <f>IF(Mining_Import!I1676="","",Mining_Import!I1676)</f>
        <v/>
      </c>
      <c r="BY1676" s="120" t="str">
        <f t="shared" si="525"/>
        <v/>
      </c>
      <c r="BZ1676" s="184" t="str">
        <f t="shared" si="538"/>
        <v/>
      </c>
      <c r="CA1676" s="37" t="str">
        <f>IFERROR(VLOOKUP($BY1676,Account_Value!$C$2:$F$2500,4,0),"")</f>
        <v/>
      </c>
      <c r="CB1676" s="43" t="str">
        <f t="shared" si="526"/>
        <v/>
      </c>
      <c r="CC1676" s="122" t="str">
        <f>IF($BZ1676="","",SUM($BZ$2:$BZ1676))</f>
        <v/>
      </c>
      <c r="CD1676" s="43" t="str">
        <f>IF($BZ1676="","",$BU$19*(SUM($BZ$2:$BZ1676)))</f>
        <v/>
      </c>
    </row>
    <row r="1677" spans="1:82">
      <c r="A1677" s="4" t="str">
        <f t="shared" si="527"/>
        <v/>
      </c>
      <c r="B1677" s="21" t="str">
        <f>IF(Investments_Import!A1677="","",Investments_Import!A1677)</f>
        <v/>
      </c>
      <c r="C1677" s="22" t="str">
        <f t="shared" si="520"/>
        <v/>
      </c>
      <c r="D1677" s="51" t="str">
        <f t="shared" si="528"/>
        <v/>
      </c>
      <c r="E1677" s="3" t="str">
        <f>IF(Investments_Import!B1677="","",Investments_Import!B1677)</f>
        <v/>
      </c>
      <c r="F1677" s="54" t="str">
        <f t="shared" si="529"/>
        <v xml:space="preserve"> </v>
      </c>
      <c r="G1677" s="54" t="str">
        <f>IF($B1677="","",COUNTIF($F$2:$F1677,$F1677))</f>
        <v/>
      </c>
      <c r="H1677" s="53" t="str">
        <f t="shared" si="530"/>
        <v xml:space="preserve">  </v>
      </c>
      <c r="I1677" s="3" t="str">
        <f>IF(Investments_Import!C1677="","",Investments_Import!C1677)</f>
        <v/>
      </c>
      <c r="J1677" s="108" t="str">
        <f>IF(Investments_Import!D1677="","",Investments_Import!D1677)</f>
        <v/>
      </c>
      <c r="K1677" s="108" t="str">
        <f t="shared" si="531"/>
        <v/>
      </c>
      <c r="L1677" s="47" t="str">
        <f>IF(Investments_Import!E1677="","",Investments_Import!E1677)</f>
        <v/>
      </c>
      <c r="M1677" s="47" t="str">
        <f t="shared" si="521"/>
        <v/>
      </c>
      <c r="N1677" s="31" t="str">
        <f>IF(Investments_Import!F1677="","",Investments_Import!F1677)</f>
        <v/>
      </c>
      <c r="O1677" s="31" t="str">
        <f t="shared" si="522"/>
        <v/>
      </c>
      <c r="P1677" s="3" t="str">
        <f>IF(Investments_Import!G1677="","",Investments_Import!G1677)</f>
        <v/>
      </c>
      <c r="Q1677" s="3" t="str">
        <f>IF(Investments_Import!H1677="","",Investments_Import!H1677)</f>
        <v/>
      </c>
      <c r="R1677" s="37" t="str">
        <f t="shared" si="523"/>
        <v/>
      </c>
      <c r="S1677" s="37" t="str">
        <f t="shared" si="524"/>
        <v/>
      </c>
      <c r="U1677" s="36" t="str">
        <f>IF(Mining_Import!A1677="","",Mining_Import!A1677)</f>
        <v/>
      </c>
      <c r="V1677" s="22" t="str">
        <f t="shared" si="532"/>
        <v/>
      </c>
      <c r="W1677" s="127" t="str">
        <f t="shared" si="533"/>
        <v/>
      </c>
      <c r="X1677" s="127" t="str">
        <f t="shared" si="534"/>
        <v/>
      </c>
      <c r="Y1677" s="127" t="str">
        <f t="shared" si="535"/>
        <v/>
      </c>
      <c r="Z1677" s="36" t="str">
        <f>IF(Mining_Import!B1677="","",Mining_Import!B1677)</f>
        <v/>
      </c>
      <c r="AA1677" s="184" t="str">
        <f>IF(Mining_Import!$C1677="","",Mining_Import!$C1677)</f>
        <v/>
      </c>
      <c r="AB1677" s="122" t="str">
        <f t="shared" si="536"/>
        <v/>
      </c>
      <c r="AC1677" s="122" t="str">
        <f>IF($Y1677&gt;Dashboard!$Q$19,$AB1677,"")</f>
        <v/>
      </c>
      <c r="AD1677" s="43" t="str">
        <f t="shared" si="537"/>
        <v/>
      </c>
      <c r="AE1677" s="36" t="str">
        <f>IF(Mining_Import!D1677="","",Mining_Import!D1677)</f>
        <v/>
      </c>
      <c r="AF1677" s="36" t="str">
        <f>IF(Mining_Import!E1677="","",Mining_Import!E1677)</f>
        <v/>
      </c>
      <c r="AG1677" s="36" t="str">
        <f>IF(Mining_Import!F1677="","",Mining_Import!F1677)</f>
        <v/>
      </c>
      <c r="AH1677" s="36" t="str">
        <f>IF(Mining_Import!G1677="","",Mining_Import!G1677)</f>
        <v/>
      </c>
      <c r="AI1677" s="36" t="str">
        <f>IF(Mining_Import!H1677="","",Mining_Import!H1677)</f>
        <v/>
      </c>
      <c r="AJ1677" s="36" t="str">
        <f>IF(Mining_Import!I1677="","",Mining_Import!I1677)</f>
        <v/>
      </c>
      <c r="BY1677" s="120" t="str">
        <f t="shared" si="525"/>
        <v/>
      </c>
      <c r="BZ1677" s="184" t="str">
        <f t="shared" si="538"/>
        <v/>
      </c>
      <c r="CA1677" s="37" t="str">
        <f>IFERROR(VLOOKUP($BY1677,Account_Value!$C$2:$F$2500,4,0),"")</f>
        <v/>
      </c>
      <c r="CB1677" s="43" t="str">
        <f t="shared" si="526"/>
        <v/>
      </c>
      <c r="CC1677" s="122" t="str">
        <f>IF($BZ1677="","",SUM($BZ$2:$BZ1677))</f>
        <v/>
      </c>
      <c r="CD1677" s="43" t="str">
        <f>IF($BZ1677="","",$BU$19*(SUM($BZ$2:$BZ1677)))</f>
        <v/>
      </c>
    </row>
    <row r="1678" spans="1:82">
      <c r="A1678" s="4" t="str">
        <f t="shared" si="527"/>
        <v/>
      </c>
      <c r="B1678" s="21" t="str">
        <f>IF(Investments_Import!A1678="","",Investments_Import!A1678)</f>
        <v/>
      </c>
      <c r="C1678" s="22" t="str">
        <f t="shared" si="520"/>
        <v/>
      </c>
      <c r="D1678" s="51" t="str">
        <f t="shared" si="528"/>
        <v/>
      </c>
      <c r="E1678" s="3" t="str">
        <f>IF(Investments_Import!B1678="","",Investments_Import!B1678)</f>
        <v/>
      </c>
      <c r="F1678" s="54" t="str">
        <f t="shared" si="529"/>
        <v xml:space="preserve"> </v>
      </c>
      <c r="G1678" s="54" t="str">
        <f>IF($B1678="","",COUNTIF($F$2:$F1678,$F1678))</f>
        <v/>
      </c>
      <c r="H1678" s="53" t="str">
        <f t="shared" si="530"/>
        <v xml:space="preserve">  </v>
      </c>
      <c r="I1678" s="3" t="str">
        <f>IF(Investments_Import!C1678="","",Investments_Import!C1678)</f>
        <v/>
      </c>
      <c r="J1678" s="108" t="str">
        <f>IF(Investments_Import!D1678="","",Investments_Import!D1678)</f>
        <v/>
      </c>
      <c r="K1678" s="108" t="str">
        <f t="shared" si="531"/>
        <v/>
      </c>
      <c r="L1678" s="47" t="str">
        <f>IF(Investments_Import!E1678="","",Investments_Import!E1678)</f>
        <v/>
      </c>
      <c r="M1678" s="47" t="str">
        <f t="shared" si="521"/>
        <v/>
      </c>
      <c r="N1678" s="31" t="str">
        <f>IF(Investments_Import!F1678="","",Investments_Import!F1678)</f>
        <v/>
      </c>
      <c r="O1678" s="31" t="str">
        <f t="shared" si="522"/>
        <v/>
      </c>
      <c r="P1678" s="3" t="str">
        <f>IF(Investments_Import!G1678="","",Investments_Import!G1678)</f>
        <v/>
      </c>
      <c r="Q1678" s="3" t="str">
        <f>IF(Investments_Import!H1678="","",Investments_Import!H1678)</f>
        <v/>
      </c>
      <c r="R1678" s="37" t="str">
        <f t="shared" si="523"/>
        <v/>
      </c>
      <c r="S1678" s="37" t="str">
        <f t="shared" si="524"/>
        <v/>
      </c>
      <c r="U1678" s="36" t="str">
        <f>IF(Mining_Import!A1678="","",Mining_Import!A1678)</f>
        <v/>
      </c>
      <c r="V1678" s="22" t="str">
        <f t="shared" si="532"/>
        <v/>
      </c>
      <c r="W1678" s="127" t="str">
        <f t="shared" si="533"/>
        <v/>
      </c>
      <c r="X1678" s="127" t="str">
        <f t="shared" si="534"/>
        <v/>
      </c>
      <c r="Y1678" s="127" t="str">
        <f t="shared" si="535"/>
        <v/>
      </c>
      <c r="Z1678" s="36" t="str">
        <f>IF(Mining_Import!B1678="","",Mining_Import!B1678)</f>
        <v/>
      </c>
      <c r="AA1678" s="184" t="str">
        <f>IF(Mining_Import!$C1678="","",Mining_Import!$C1678)</f>
        <v/>
      </c>
      <c r="AB1678" s="122" t="str">
        <f t="shared" si="536"/>
        <v/>
      </c>
      <c r="AC1678" s="122" t="str">
        <f>IF($Y1678&gt;Dashboard!$Q$19,$AB1678,"")</f>
        <v/>
      </c>
      <c r="AD1678" s="43" t="str">
        <f t="shared" si="537"/>
        <v/>
      </c>
      <c r="AE1678" s="36" t="str">
        <f>IF(Mining_Import!D1678="","",Mining_Import!D1678)</f>
        <v/>
      </c>
      <c r="AF1678" s="36" t="str">
        <f>IF(Mining_Import!E1678="","",Mining_Import!E1678)</f>
        <v/>
      </c>
      <c r="AG1678" s="36" t="str">
        <f>IF(Mining_Import!F1678="","",Mining_Import!F1678)</f>
        <v/>
      </c>
      <c r="AH1678" s="36" t="str">
        <f>IF(Mining_Import!G1678="","",Mining_Import!G1678)</f>
        <v/>
      </c>
      <c r="AI1678" s="36" t="str">
        <f>IF(Mining_Import!H1678="","",Mining_Import!H1678)</f>
        <v/>
      </c>
      <c r="AJ1678" s="36" t="str">
        <f>IF(Mining_Import!I1678="","",Mining_Import!I1678)</f>
        <v/>
      </c>
      <c r="BY1678" s="120" t="str">
        <f t="shared" si="525"/>
        <v/>
      </c>
      <c r="BZ1678" s="184" t="str">
        <f t="shared" si="538"/>
        <v/>
      </c>
      <c r="CA1678" s="37" t="str">
        <f>IFERROR(VLOOKUP($BY1678,Account_Value!$C$2:$F$2500,4,0),"")</f>
        <v/>
      </c>
      <c r="CB1678" s="43" t="str">
        <f t="shared" si="526"/>
        <v/>
      </c>
      <c r="CC1678" s="122" t="str">
        <f>IF($BZ1678="","",SUM($BZ$2:$BZ1678))</f>
        <v/>
      </c>
      <c r="CD1678" s="43" t="str">
        <f>IF($BZ1678="","",$BU$19*(SUM($BZ$2:$BZ1678)))</f>
        <v/>
      </c>
    </row>
    <row r="1679" spans="1:82">
      <c r="A1679" s="4" t="str">
        <f t="shared" si="527"/>
        <v/>
      </c>
      <c r="B1679" s="21" t="str">
        <f>IF(Investments_Import!A1679="","",Investments_Import!A1679)</f>
        <v/>
      </c>
      <c r="C1679" s="22" t="str">
        <f t="shared" si="520"/>
        <v/>
      </c>
      <c r="D1679" s="51" t="str">
        <f t="shared" si="528"/>
        <v/>
      </c>
      <c r="E1679" s="3" t="str">
        <f>IF(Investments_Import!B1679="","",Investments_Import!B1679)</f>
        <v/>
      </c>
      <c r="F1679" s="54" t="str">
        <f t="shared" si="529"/>
        <v xml:space="preserve"> </v>
      </c>
      <c r="G1679" s="54" t="str">
        <f>IF($B1679="","",COUNTIF($F$2:$F1679,$F1679))</f>
        <v/>
      </c>
      <c r="H1679" s="53" t="str">
        <f t="shared" si="530"/>
        <v xml:space="preserve">  </v>
      </c>
      <c r="I1679" s="3" t="str">
        <f>IF(Investments_Import!C1679="","",Investments_Import!C1679)</f>
        <v/>
      </c>
      <c r="J1679" s="108" t="str">
        <f>IF(Investments_Import!D1679="","",Investments_Import!D1679)</f>
        <v/>
      </c>
      <c r="K1679" s="108" t="str">
        <f t="shared" si="531"/>
        <v/>
      </c>
      <c r="L1679" s="47" t="str">
        <f>IF(Investments_Import!E1679="","",Investments_Import!E1679)</f>
        <v/>
      </c>
      <c r="M1679" s="47" t="str">
        <f t="shared" si="521"/>
        <v/>
      </c>
      <c r="N1679" s="31" t="str">
        <f>IF(Investments_Import!F1679="","",Investments_Import!F1679)</f>
        <v/>
      </c>
      <c r="O1679" s="31" t="str">
        <f t="shared" si="522"/>
        <v/>
      </c>
      <c r="P1679" s="3" t="str">
        <f>IF(Investments_Import!G1679="","",Investments_Import!G1679)</f>
        <v/>
      </c>
      <c r="Q1679" s="3" t="str">
        <f>IF(Investments_Import!H1679="","",Investments_Import!H1679)</f>
        <v/>
      </c>
      <c r="R1679" s="37" t="str">
        <f t="shared" si="523"/>
        <v/>
      </c>
      <c r="S1679" s="37" t="str">
        <f t="shared" si="524"/>
        <v/>
      </c>
      <c r="U1679" s="36" t="str">
        <f>IF(Mining_Import!A1679="","",Mining_Import!A1679)</f>
        <v/>
      </c>
      <c r="V1679" s="22" t="str">
        <f t="shared" si="532"/>
        <v/>
      </c>
      <c r="W1679" s="127" t="str">
        <f t="shared" si="533"/>
        <v/>
      </c>
      <c r="X1679" s="127" t="str">
        <f t="shared" si="534"/>
        <v/>
      </c>
      <c r="Y1679" s="127" t="str">
        <f t="shared" si="535"/>
        <v/>
      </c>
      <c r="Z1679" s="36" t="str">
        <f>IF(Mining_Import!B1679="","",Mining_Import!B1679)</f>
        <v/>
      </c>
      <c r="AA1679" s="184" t="str">
        <f>IF(Mining_Import!$C1679="","",Mining_Import!$C1679)</f>
        <v/>
      </c>
      <c r="AB1679" s="122" t="str">
        <f t="shared" si="536"/>
        <v/>
      </c>
      <c r="AC1679" s="122" t="str">
        <f>IF($Y1679&gt;Dashboard!$Q$19,$AB1679,"")</f>
        <v/>
      </c>
      <c r="AD1679" s="43" t="str">
        <f t="shared" si="537"/>
        <v/>
      </c>
      <c r="AE1679" s="36" t="str">
        <f>IF(Mining_Import!D1679="","",Mining_Import!D1679)</f>
        <v/>
      </c>
      <c r="AF1679" s="36" t="str">
        <f>IF(Mining_Import!E1679="","",Mining_Import!E1679)</f>
        <v/>
      </c>
      <c r="AG1679" s="36" t="str">
        <f>IF(Mining_Import!F1679="","",Mining_Import!F1679)</f>
        <v/>
      </c>
      <c r="AH1679" s="36" t="str">
        <f>IF(Mining_Import!G1679="","",Mining_Import!G1679)</f>
        <v/>
      </c>
      <c r="AI1679" s="36" t="str">
        <f>IF(Mining_Import!H1679="","",Mining_Import!H1679)</f>
        <v/>
      </c>
      <c r="AJ1679" s="36" t="str">
        <f>IF(Mining_Import!I1679="","",Mining_Import!I1679)</f>
        <v/>
      </c>
      <c r="BY1679" s="120" t="str">
        <f t="shared" si="525"/>
        <v/>
      </c>
      <c r="BZ1679" s="184" t="str">
        <f t="shared" si="538"/>
        <v/>
      </c>
      <c r="CA1679" s="37" t="str">
        <f>IFERROR(VLOOKUP($BY1679,Account_Value!$C$2:$F$2500,4,0),"")</f>
        <v/>
      </c>
      <c r="CB1679" s="43" t="str">
        <f t="shared" si="526"/>
        <v/>
      </c>
      <c r="CC1679" s="122" t="str">
        <f>IF($BZ1679="","",SUM($BZ$2:$BZ1679))</f>
        <v/>
      </c>
      <c r="CD1679" s="43" t="str">
        <f>IF($BZ1679="","",$BU$19*(SUM($BZ$2:$BZ1679)))</f>
        <v/>
      </c>
    </row>
    <row r="1680" spans="1:82">
      <c r="A1680" s="4" t="str">
        <f t="shared" si="527"/>
        <v/>
      </c>
      <c r="B1680" s="21" t="str">
        <f>IF(Investments_Import!A1680="","",Investments_Import!A1680)</f>
        <v/>
      </c>
      <c r="C1680" s="22" t="str">
        <f t="shared" si="520"/>
        <v/>
      </c>
      <c r="D1680" s="51" t="str">
        <f t="shared" si="528"/>
        <v/>
      </c>
      <c r="E1680" s="3" t="str">
        <f>IF(Investments_Import!B1680="","",Investments_Import!B1680)</f>
        <v/>
      </c>
      <c r="F1680" s="54" t="str">
        <f t="shared" si="529"/>
        <v xml:space="preserve"> </v>
      </c>
      <c r="G1680" s="54" t="str">
        <f>IF($B1680="","",COUNTIF($F$2:$F1680,$F1680))</f>
        <v/>
      </c>
      <c r="H1680" s="53" t="str">
        <f t="shared" si="530"/>
        <v xml:space="preserve">  </v>
      </c>
      <c r="I1680" s="3" t="str">
        <f>IF(Investments_Import!C1680="","",Investments_Import!C1680)</f>
        <v/>
      </c>
      <c r="J1680" s="108" t="str">
        <f>IF(Investments_Import!D1680="","",Investments_Import!D1680)</f>
        <v/>
      </c>
      <c r="K1680" s="108" t="str">
        <f t="shared" si="531"/>
        <v/>
      </c>
      <c r="L1680" s="47" t="str">
        <f>IF(Investments_Import!E1680="","",Investments_Import!E1680)</f>
        <v/>
      </c>
      <c r="M1680" s="47" t="str">
        <f t="shared" si="521"/>
        <v/>
      </c>
      <c r="N1680" s="31" t="str">
        <f>IF(Investments_Import!F1680="","",Investments_Import!F1680)</f>
        <v/>
      </c>
      <c r="O1680" s="31" t="str">
        <f t="shared" si="522"/>
        <v/>
      </c>
      <c r="P1680" s="3" t="str">
        <f>IF(Investments_Import!G1680="","",Investments_Import!G1680)</f>
        <v/>
      </c>
      <c r="Q1680" s="3" t="str">
        <f>IF(Investments_Import!H1680="","",Investments_Import!H1680)</f>
        <v/>
      </c>
      <c r="R1680" s="37" t="str">
        <f t="shared" si="523"/>
        <v/>
      </c>
      <c r="S1680" s="37" t="str">
        <f t="shared" si="524"/>
        <v/>
      </c>
      <c r="U1680" s="36" t="str">
        <f>IF(Mining_Import!A1680="","",Mining_Import!A1680)</f>
        <v/>
      </c>
      <c r="V1680" s="22" t="str">
        <f t="shared" si="532"/>
        <v/>
      </c>
      <c r="W1680" s="127" t="str">
        <f t="shared" si="533"/>
        <v/>
      </c>
      <c r="X1680" s="127" t="str">
        <f t="shared" si="534"/>
        <v/>
      </c>
      <c r="Y1680" s="127" t="str">
        <f t="shared" si="535"/>
        <v/>
      </c>
      <c r="Z1680" s="36" t="str">
        <f>IF(Mining_Import!B1680="","",Mining_Import!B1680)</f>
        <v/>
      </c>
      <c r="AA1680" s="184" t="str">
        <f>IF(Mining_Import!$C1680="","",Mining_Import!$C1680)</f>
        <v/>
      </c>
      <c r="AB1680" s="122" t="str">
        <f t="shared" si="536"/>
        <v/>
      </c>
      <c r="AC1680" s="122" t="str">
        <f>IF($Y1680&gt;Dashboard!$Q$19,$AB1680,"")</f>
        <v/>
      </c>
      <c r="AD1680" s="43" t="str">
        <f t="shared" si="537"/>
        <v/>
      </c>
      <c r="AE1680" s="36" t="str">
        <f>IF(Mining_Import!D1680="","",Mining_Import!D1680)</f>
        <v/>
      </c>
      <c r="AF1680" s="36" t="str">
        <f>IF(Mining_Import!E1680="","",Mining_Import!E1680)</f>
        <v/>
      </c>
      <c r="AG1680" s="36" t="str">
        <f>IF(Mining_Import!F1680="","",Mining_Import!F1680)</f>
        <v/>
      </c>
      <c r="AH1680" s="36" t="str">
        <f>IF(Mining_Import!G1680="","",Mining_Import!G1680)</f>
        <v/>
      </c>
      <c r="AI1680" s="36" t="str">
        <f>IF(Mining_Import!H1680="","",Mining_Import!H1680)</f>
        <v/>
      </c>
      <c r="AJ1680" s="36" t="str">
        <f>IF(Mining_Import!I1680="","",Mining_Import!I1680)</f>
        <v/>
      </c>
      <c r="BY1680" s="120" t="str">
        <f t="shared" si="525"/>
        <v/>
      </c>
      <c r="BZ1680" s="184" t="str">
        <f t="shared" si="538"/>
        <v/>
      </c>
      <c r="CA1680" s="37" t="str">
        <f>IFERROR(VLOOKUP($BY1680,Account_Value!$C$2:$F$2500,4,0),"")</f>
        <v/>
      </c>
      <c r="CB1680" s="43" t="str">
        <f t="shared" si="526"/>
        <v/>
      </c>
      <c r="CC1680" s="122" t="str">
        <f>IF($BZ1680="","",SUM($BZ$2:$BZ1680))</f>
        <v/>
      </c>
      <c r="CD1680" s="43" t="str">
        <f>IF($BZ1680="","",$BU$19*(SUM($BZ$2:$BZ1680)))</f>
        <v/>
      </c>
    </row>
    <row r="1681" spans="1:82">
      <c r="A1681" s="4" t="str">
        <f t="shared" si="527"/>
        <v/>
      </c>
      <c r="B1681" s="21" t="str">
        <f>IF(Investments_Import!A1681="","",Investments_Import!A1681)</f>
        <v/>
      </c>
      <c r="C1681" s="22" t="str">
        <f t="shared" si="520"/>
        <v/>
      </c>
      <c r="D1681" s="51" t="str">
        <f t="shared" si="528"/>
        <v/>
      </c>
      <c r="E1681" s="3" t="str">
        <f>IF(Investments_Import!B1681="","",Investments_Import!B1681)</f>
        <v/>
      </c>
      <c r="F1681" s="54" t="str">
        <f t="shared" si="529"/>
        <v xml:space="preserve"> </v>
      </c>
      <c r="G1681" s="54" t="str">
        <f>IF($B1681="","",COUNTIF($F$2:$F1681,$F1681))</f>
        <v/>
      </c>
      <c r="H1681" s="53" t="str">
        <f t="shared" si="530"/>
        <v xml:space="preserve">  </v>
      </c>
      <c r="I1681" s="3" t="str">
        <f>IF(Investments_Import!C1681="","",Investments_Import!C1681)</f>
        <v/>
      </c>
      <c r="J1681" s="108" t="str">
        <f>IF(Investments_Import!D1681="","",Investments_Import!D1681)</f>
        <v/>
      </c>
      <c r="K1681" s="108" t="str">
        <f t="shared" si="531"/>
        <v/>
      </c>
      <c r="L1681" s="47" t="str">
        <f>IF(Investments_Import!E1681="","",Investments_Import!E1681)</f>
        <v/>
      </c>
      <c r="M1681" s="47" t="str">
        <f t="shared" si="521"/>
        <v/>
      </c>
      <c r="N1681" s="31" t="str">
        <f>IF(Investments_Import!F1681="","",Investments_Import!F1681)</f>
        <v/>
      </c>
      <c r="O1681" s="31" t="str">
        <f t="shared" si="522"/>
        <v/>
      </c>
      <c r="P1681" s="3" t="str">
        <f>IF(Investments_Import!G1681="","",Investments_Import!G1681)</f>
        <v/>
      </c>
      <c r="Q1681" s="3" t="str">
        <f>IF(Investments_Import!H1681="","",Investments_Import!H1681)</f>
        <v/>
      </c>
      <c r="R1681" s="37" t="str">
        <f t="shared" si="523"/>
        <v/>
      </c>
      <c r="S1681" s="37" t="str">
        <f t="shared" si="524"/>
        <v/>
      </c>
      <c r="U1681" s="36" t="str">
        <f>IF(Mining_Import!A1681="","",Mining_Import!A1681)</f>
        <v/>
      </c>
      <c r="V1681" s="22" t="str">
        <f t="shared" si="532"/>
        <v/>
      </c>
      <c r="W1681" s="127" t="str">
        <f t="shared" si="533"/>
        <v/>
      </c>
      <c r="X1681" s="127" t="str">
        <f t="shared" si="534"/>
        <v/>
      </c>
      <c r="Y1681" s="127" t="str">
        <f t="shared" si="535"/>
        <v/>
      </c>
      <c r="Z1681" s="36" t="str">
        <f>IF(Mining_Import!B1681="","",Mining_Import!B1681)</f>
        <v/>
      </c>
      <c r="AA1681" s="184" t="str">
        <f>IF(Mining_Import!$C1681="","",Mining_Import!$C1681)</f>
        <v/>
      </c>
      <c r="AB1681" s="122" t="str">
        <f t="shared" si="536"/>
        <v/>
      </c>
      <c r="AC1681" s="122" t="str">
        <f>IF($Y1681&gt;Dashboard!$Q$19,$AB1681,"")</f>
        <v/>
      </c>
      <c r="AD1681" s="43" t="str">
        <f t="shared" si="537"/>
        <v/>
      </c>
      <c r="AE1681" s="36" t="str">
        <f>IF(Mining_Import!D1681="","",Mining_Import!D1681)</f>
        <v/>
      </c>
      <c r="AF1681" s="36" t="str">
        <f>IF(Mining_Import!E1681="","",Mining_Import!E1681)</f>
        <v/>
      </c>
      <c r="AG1681" s="36" t="str">
        <f>IF(Mining_Import!F1681="","",Mining_Import!F1681)</f>
        <v/>
      </c>
      <c r="AH1681" s="36" t="str">
        <f>IF(Mining_Import!G1681="","",Mining_Import!G1681)</f>
        <v/>
      </c>
      <c r="AI1681" s="36" t="str">
        <f>IF(Mining_Import!H1681="","",Mining_Import!H1681)</f>
        <v/>
      </c>
      <c r="AJ1681" s="36" t="str">
        <f>IF(Mining_Import!I1681="","",Mining_Import!I1681)</f>
        <v/>
      </c>
      <c r="BY1681" s="120" t="str">
        <f t="shared" si="525"/>
        <v/>
      </c>
      <c r="BZ1681" s="184" t="str">
        <f t="shared" si="538"/>
        <v/>
      </c>
      <c r="CA1681" s="37" t="str">
        <f>IFERROR(VLOOKUP($BY1681,Account_Value!$C$2:$F$2500,4,0),"")</f>
        <v/>
      </c>
      <c r="CB1681" s="43" t="str">
        <f t="shared" si="526"/>
        <v/>
      </c>
      <c r="CC1681" s="122" t="str">
        <f>IF($BZ1681="","",SUM($BZ$2:$BZ1681))</f>
        <v/>
      </c>
      <c r="CD1681" s="43" t="str">
        <f>IF($BZ1681="","",$BU$19*(SUM($BZ$2:$BZ1681)))</f>
        <v/>
      </c>
    </row>
    <row r="1682" spans="1:82">
      <c r="A1682" s="4" t="str">
        <f t="shared" si="527"/>
        <v/>
      </c>
      <c r="B1682" s="21" t="str">
        <f>IF(Investments_Import!A1682="","",Investments_Import!A1682)</f>
        <v/>
      </c>
      <c r="C1682" s="22" t="str">
        <f t="shared" si="520"/>
        <v/>
      </c>
      <c r="D1682" s="51" t="str">
        <f t="shared" si="528"/>
        <v/>
      </c>
      <c r="E1682" s="3" t="str">
        <f>IF(Investments_Import!B1682="","",Investments_Import!B1682)</f>
        <v/>
      </c>
      <c r="F1682" s="54" t="str">
        <f t="shared" si="529"/>
        <v xml:space="preserve"> </v>
      </c>
      <c r="G1682" s="54" t="str">
        <f>IF($B1682="","",COUNTIF($F$2:$F1682,$F1682))</f>
        <v/>
      </c>
      <c r="H1682" s="53" t="str">
        <f t="shared" si="530"/>
        <v xml:space="preserve">  </v>
      </c>
      <c r="I1682" s="3" t="str">
        <f>IF(Investments_Import!C1682="","",Investments_Import!C1682)</f>
        <v/>
      </c>
      <c r="J1682" s="108" t="str">
        <f>IF(Investments_Import!D1682="","",Investments_Import!D1682)</f>
        <v/>
      </c>
      <c r="K1682" s="108" t="str">
        <f t="shared" si="531"/>
        <v/>
      </c>
      <c r="L1682" s="47" t="str">
        <f>IF(Investments_Import!E1682="","",Investments_Import!E1682)</f>
        <v/>
      </c>
      <c r="M1682" s="47" t="str">
        <f t="shared" si="521"/>
        <v/>
      </c>
      <c r="N1682" s="31" t="str">
        <f>IF(Investments_Import!F1682="","",Investments_Import!F1682)</f>
        <v/>
      </c>
      <c r="O1682" s="31" t="str">
        <f t="shared" si="522"/>
        <v/>
      </c>
      <c r="P1682" s="3" t="str">
        <f>IF(Investments_Import!G1682="","",Investments_Import!G1682)</f>
        <v/>
      </c>
      <c r="Q1682" s="3" t="str">
        <f>IF(Investments_Import!H1682="","",Investments_Import!H1682)</f>
        <v/>
      </c>
      <c r="R1682" s="37" t="str">
        <f t="shared" si="523"/>
        <v/>
      </c>
      <c r="S1682" s="37" t="str">
        <f t="shared" si="524"/>
        <v/>
      </c>
      <c r="U1682" s="36" t="str">
        <f>IF(Mining_Import!A1682="","",Mining_Import!A1682)</f>
        <v/>
      </c>
      <c r="V1682" s="22" t="str">
        <f t="shared" si="532"/>
        <v/>
      </c>
      <c r="W1682" s="127" t="str">
        <f t="shared" si="533"/>
        <v/>
      </c>
      <c r="X1682" s="127" t="str">
        <f t="shared" si="534"/>
        <v/>
      </c>
      <c r="Y1682" s="127" t="str">
        <f t="shared" si="535"/>
        <v/>
      </c>
      <c r="Z1682" s="36" t="str">
        <f>IF(Mining_Import!B1682="","",Mining_Import!B1682)</f>
        <v/>
      </c>
      <c r="AA1682" s="184" t="str">
        <f>IF(Mining_Import!$C1682="","",Mining_Import!$C1682)</f>
        <v/>
      </c>
      <c r="AB1682" s="122" t="str">
        <f t="shared" si="536"/>
        <v/>
      </c>
      <c r="AC1682" s="122" t="str">
        <f>IF($Y1682&gt;Dashboard!$Q$19,$AB1682,"")</f>
        <v/>
      </c>
      <c r="AD1682" s="43" t="str">
        <f t="shared" si="537"/>
        <v/>
      </c>
      <c r="AE1682" s="36" t="str">
        <f>IF(Mining_Import!D1682="","",Mining_Import!D1682)</f>
        <v/>
      </c>
      <c r="AF1682" s="36" t="str">
        <f>IF(Mining_Import!E1682="","",Mining_Import!E1682)</f>
        <v/>
      </c>
      <c r="AG1682" s="36" t="str">
        <f>IF(Mining_Import!F1682="","",Mining_Import!F1682)</f>
        <v/>
      </c>
      <c r="AH1682" s="36" t="str">
        <f>IF(Mining_Import!G1682="","",Mining_Import!G1682)</f>
        <v/>
      </c>
      <c r="AI1682" s="36" t="str">
        <f>IF(Mining_Import!H1682="","",Mining_Import!H1682)</f>
        <v/>
      </c>
      <c r="AJ1682" s="36" t="str">
        <f>IF(Mining_Import!I1682="","",Mining_Import!I1682)</f>
        <v/>
      </c>
      <c r="BY1682" s="120" t="str">
        <f t="shared" si="525"/>
        <v/>
      </c>
      <c r="BZ1682" s="184" t="str">
        <f t="shared" si="538"/>
        <v/>
      </c>
      <c r="CA1682" s="37" t="str">
        <f>IFERROR(VLOOKUP($BY1682,Account_Value!$C$2:$F$2500,4,0),"")</f>
        <v/>
      </c>
      <c r="CB1682" s="43" t="str">
        <f t="shared" si="526"/>
        <v/>
      </c>
      <c r="CC1682" s="122" t="str">
        <f>IF($BZ1682="","",SUM($BZ$2:$BZ1682))</f>
        <v/>
      </c>
      <c r="CD1682" s="43" t="str">
        <f>IF($BZ1682="","",$BU$19*(SUM($BZ$2:$BZ1682)))</f>
        <v/>
      </c>
    </row>
    <row r="1683" spans="1:82">
      <c r="A1683" s="4" t="str">
        <f t="shared" si="527"/>
        <v/>
      </c>
      <c r="B1683" s="21" t="str">
        <f>IF(Investments_Import!A1683="","",Investments_Import!A1683)</f>
        <v/>
      </c>
      <c r="C1683" s="22" t="str">
        <f t="shared" si="520"/>
        <v/>
      </c>
      <c r="D1683" s="51" t="str">
        <f t="shared" si="528"/>
        <v/>
      </c>
      <c r="E1683" s="3" t="str">
        <f>IF(Investments_Import!B1683="","",Investments_Import!B1683)</f>
        <v/>
      </c>
      <c r="F1683" s="54" t="str">
        <f t="shared" si="529"/>
        <v xml:space="preserve"> </v>
      </c>
      <c r="G1683" s="54" t="str">
        <f>IF($B1683="","",COUNTIF($F$2:$F1683,$F1683))</f>
        <v/>
      </c>
      <c r="H1683" s="53" t="str">
        <f t="shared" si="530"/>
        <v xml:space="preserve">  </v>
      </c>
      <c r="I1683" s="3" t="str">
        <f>IF(Investments_Import!C1683="","",Investments_Import!C1683)</f>
        <v/>
      </c>
      <c r="J1683" s="108" t="str">
        <f>IF(Investments_Import!D1683="","",Investments_Import!D1683)</f>
        <v/>
      </c>
      <c r="K1683" s="108" t="str">
        <f t="shared" si="531"/>
        <v/>
      </c>
      <c r="L1683" s="47" t="str">
        <f>IF(Investments_Import!E1683="","",Investments_Import!E1683)</f>
        <v/>
      </c>
      <c r="M1683" s="47" t="str">
        <f t="shared" si="521"/>
        <v/>
      </c>
      <c r="N1683" s="31" t="str">
        <f>IF(Investments_Import!F1683="","",Investments_Import!F1683)</f>
        <v/>
      </c>
      <c r="O1683" s="31" t="str">
        <f t="shared" si="522"/>
        <v/>
      </c>
      <c r="P1683" s="3" t="str">
        <f>IF(Investments_Import!G1683="","",Investments_Import!G1683)</f>
        <v/>
      </c>
      <c r="Q1683" s="3" t="str">
        <f>IF(Investments_Import!H1683="","",Investments_Import!H1683)</f>
        <v/>
      </c>
      <c r="R1683" s="37" t="str">
        <f t="shared" si="523"/>
        <v/>
      </c>
      <c r="S1683" s="37" t="str">
        <f t="shared" si="524"/>
        <v/>
      </c>
      <c r="U1683" s="36" t="str">
        <f>IF(Mining_Import!A1683="","",Mining_Import!A1683)</f>
        <v/>
      </c>
      <c r="V1683" s="22" t="str">
        <f t="shared" si="532"/>
        <v/>
      </c>
      <c r="W1683" s="127" t="str">
        <f t="shared" si="533"/>
        <v/>
      </c>
      <c r="X1683" s="127" t="str">
        <f t="shared" si="534"/>
        <v/>
      </c>
      <c r="Y1683" s="127" t="str">
        <f t="shared" si="535"/>
        <v/>
      </c>
      <c r="Z1683" s="36" t="str">
        <f>IF(Mining_Import!B1683="","",Mining_Import!B1683)</f>
        <v/>
      </c>
      <c r="AA1683" s="184" t="str">
        <f>IF(Mining_Import!$C1683="","",Mining_Import!$C1683)</f>
        <v/>
      </c>
      <c r="AB1683" s="122" t="str">
        <f t="shared" si="536"/>
        <v/>
      </c>
      <c r="AC1683" s="122" t="str">
        <f>IF($Y1683&gt;Dashboard!$Q$19,$AB1683,"")</f>
        <v/>
      </c>
      <c r="AD1683" s="43" t="str">
        <f t="shared" si="537"/>
        <v/>
      </c>
      <c r="AE1683" s="36" t="str">
        <f>IF(Mining_Import!D1683="","",Mining_Import!D1683)</f>
        <v/>
      </c>
      <c r="AF1683" s="36" t="str">
        <f>IF(Mining_Import!E1683="","",Mining_Import!E1683)</f>
        <v/>
      </c>
      <c r="AG1683" s="36" t="str">
        <f>IF(Mining_Import!F1683="","",Mining_Import!F1683)</f>
        <v/>
      </c>
      <c r="AH1683" s="36" t="str">
        <f>IF(Mining_Import!G1683="","",Mining_Import!G1683)</f>
        <v/>
      </c>
      <c r="AI1683" s="36" t="str">
        <f>IF(Mining_Import!H1683="","",Mining_Import!H1683)</f>
        <v/>
      </c>
      <c r="AJ1683" s="36" t="str">
        <f>IF(Mining_Import!I1683="","",Mining_Import!I1683)</f>
        <v/>
      </c>
      <c r="BY1683" s="120" t="str">
        <f t="shared" si="525"/>
        <v/>
      </c>
      <c r="BZ1683" s="184" t="str">
        <f t="shared" si="538"/>
        <v/>
      </c>
      <c r="CA1683" s="37" t="str">
        <f>IFERROR(VLOOKUP($BY1683,Account_Value!$C$2:$F$2500,4,0),"")</f>
        <v/>
      </c>
      <c r="CB1683" s="43" t="str">
        <f t="shared" si="526"/>
        <v/>
      </c>
      <c r="CC1683" s="122" t="str">
        <f>IF($BZ1683="","",SUM($BZ$2:$BZ1683))</f>
        <v/>
      </c>
      <c r="CD1683" s="43" t="str">
        <f>IF($BZ1683="","",$BU$19*(SUM($BZ$2:$BZ1683)))</f>
        <v/>
      </c>
    </row>
    <row r="1684" spans="1:82">
      <c r="A1684" s="4" t="str">
        <f t="shared" si="527"/>
        <v/>
      </c>
      <c r="B1684" s="21" t="str">
        <f>IF(Investments_Import!A1684="","",Investments_Import!A1684)</f>
        <v/>
      </c>
      <c r="C1684" s="22" t="str">
        <f t="shared" si="520"/>
        <v/>
      </c>
      <c r="D1684" s="51" t="str">
        <f t="shared" si="528"/>
        <v/>
      </c>
      <c r="E1684" s="3" t="str">
        <f>IF(Investments_Import!B1684="","",Investments_Import!B1684)</f>
        <v/>
      </c>
      <c r="F1684" s="54" t="str">
        <f t="shared" si="529"/>
        <v xml:space="preserve"> </v>
      </c>
      <c r="G1684" s="54" t="str">
        <f>IF($B1684="","",COUNTIF($F$2:$F1684,$F1684))</f>
        <v/>
      </c>
      <c r="H1684" s="53" t="str">
        <f t="shared" si="530"/>
        <v xml:space="preserve">  </v>
      </c>
      <c r="I1684" s="3" t="str">
        <f>IF(Investments_Import!C1684="","",Investments_Import!C1684)</f>
        <v/>
      </c>
      <c r="J1684" s="108" t="str">
        <f>IF(Investments_Import!D1684="","",Investments_Import!D1684)</f>
        <v/>
      </c>
      <c r="K1684" s="108" t="str">
        <f t="shared" si="531"/>
        <v/>
      </c>
      <c r="L1684" s="47" t="str">
        <f>IF(Investments_Import!E1684="","",Investments_Import!E1684)</f>
        <v/>
      </c>
      <c r="M1684" s="47" t="str">
        <f t="shared" si="521"/>
        <v/>
      </c>
      <c r="N1684" s="31" t="str">
        <f>IF(Investments_Import!F1684="","",Investments_Import!F1684)</f>
        <v/>
      </c>
      <c r="O1684" s="31" t="str">
        <f t="shared" si="522"/>
        <v/>
      </c>
      <c r="P1684" s="3" t="str">
        <f>IF(Investments_Import!G1684="","",Investments_Import!G1684)</f>
        <v/>
      </c>
      <c r="Q1684" s="3" t="str">
        <f>IF(Investments_Import!H1684="","",Investments_Import!H1684)</f>
        <v/>
      </c>
      <c r="R1684" s="37" t="str">
        <f t="shared" si="523"/>
        <v/>
      </c>
      <c r="S1684" s="37" t="str">
        <f t="shared" si="524"/>
        <v/>
      </c>
      <c r="U1684" s="36" t="str">
        <f>IF(Mining_Import!A1684="","",Mining_Import!A1684)</f>
        <v/>
      </c>
      <c r="V1684" s="22" t="str">
        <f t="shared" si="532"/>
        <v/>
      </c>
      <c r="W1684" s="127" t="str">
        <f t="shared" si="533"/>
        <v/>
      </c>
      <c r="X1684" s="127" t="str">
        <f t="shared" si="534"/>
        <v/>
      </c>
      <c r="Y1684" s="127" t="str">
        <f t="shared" si="535"/>
        <v/>
      </c>
      <c r="Z1684" s="36" t="str">
        <f>IF(Mining_Import!B1684="","",Mining_Import!B1684)</f>
        <v/>
      </c>
      <c r="AA1684" s="184" t="str">
        <f>IF(Mining_Import!$C1684="","",Mining_Import!$C1684)</f>
        <v/>
      </c>
      <c r="AB1684" s="122" t="str">
        <f t="shared" si="536"/>
        <v/>
      </c>
      <c r="AC1684" s="122" t="str">
        <f>IF($Y1684&gt;Dashboard!$Q$19,$AB1684,"")</f>
        <v/>
      </c>
      <c r="AD1684" s="43" t="str">
        <f t="shared" si="537"/>
        <v/>
      </c>
      <c r="AE1684" s="36" t="str">
        <f>IF(Mining_Import!D1684="","",Mining_Import!D1684)</f>
        <v/>
      </c>
      <c r="AF1684" s="36" t="str">
        <f>IF(Mining_Import!E1684="","",Mining_Import!E1684)</f>
        <v/>
      </c>
      <c r="AG1684" s="36" t="str">
        <f>IF(Mining_Import!F1684="","",Mining_Import!F1684)</f>
        <v/>
      </c>
      <c r="AH1684" s="36" t="str">
        <f>IF(Mining_Import!G1684="","",Mining_Import!G1684)</f>
        <v/>
      </c>
      <c r="AI1684" s="36" t="str">
        <f>IF(Mining_Import!H1684="","",Mining_Import!H1684)</f>
        <v/>
      </c>
      <c r="AJ1684" s="36" t="str">
        <f>IF(Mining_Import!I1684="","",Mining_Import!I1684)</f>
        <v/>
      </c>
      <c r="BY1684" s="120" t="str">
        <f t="shared" si="525"/>
        <v/>
      </c>
      <c r="BZ1684" s="184" t="str">
        <f t="shared" si="538"/>
        <v/>
      </c>
      <c r="CA1684" s="37" t="str">
        <f>IFERROR(VLOOKUP($BY1684,Account_Value!$C$2:$F$2500,4,0),"")</f>
        <v/>
      </c>
      <c r="CB1684" s="43" t="str">
        <f t="shared" si="526"/>
        <v/>
      </c>
      <c r="CC1684" s="122" t="str">
        <f>IF($BZ1684="","",SUM($BZ$2:$BZ1684))</f>
        <v/>
      </c>
      <c r="CD1684" s="43" t="str">
        <f>IF($BZ1684="","",$BU$19*(SUM($BZ$2:$BZ1684)))</f>
        <v/>
      </c>
    </row>
    <row r="1685" spans="1:82">
      <c r="A1685" s="4" t="str">
        <f t="shared" si="527"/>
        <v/>
      </c>
      <c r="B1685" s="21" t="str">
        <f>IF(Investments_Import!A1685="","",Investments_Import!A1685)</f>
        <v/>
      </c>
      <c r="C1685" s="22" t="str">
        <f t="shared" si="520"/>
        <v/>
      </c>
      <c r="D1685" s="51" t="str">
        <f t="shared" si="528"/>
        <v/>
      </c>
      <c r="E1685" s="3" t="str">
        <f>IF(Investments_Import!B1685="","",Investments_Import!B1685)</f>
        <v/>
      </c>
      <c r="F1685" s="54" t="str">
        <f t="shared" si="529"/>
        <v xml:space="preserve"> </v>
      </c>
      <c r="G1685" s="54" t="str">
        <f>IF($B1685="","",COUNTIF($F$2:$F1685,$F1685))</f>
        <v/>
      </c>
      <c r="H1685" s="53" t="str">
        <f t="shared" si="530"/>
        <v xml:space="preserve">  </v>
      </c>
      <c r="I1685" s="3" t="str">
        <f>IF(Investments_Import!C1685="","",Investments_Import!C1685)</f>
        <v/>
      </c>
      <c r="J1685" s="108" t="str">
        <f>IF(Investments_Import!D1685="","",Investments_Import!D1685)</f>
        <v/>
      </c>
      <c r="K1685" s="108" t="str">
        <f t="shared" si="531"/>
        <v/>
      </c>
      <c r="L1685" s="47" t="str">
        <f>IF(Investments_Import!E1685="","",Investments_Import!E1685)</f>
        <v/>
      </c>
      <c r="M1685" s="47" t="str">
        <f t="shared" si="521"/>
        <v/>
      </c>
      <c r="N1685" s="31" t="str">
        <f>IF(Investments_Import!F1685="","",Investments_Import!F1685)</f>
        <v/>
      </c>
      <c r="O1685" s="31" t="str">
        <f t="shared" si="522"/>
        <v/>
      </c>
      <c r="P1685" s="3" t="str">
        <f>IF(Investments_Import!G1685="","",Investments_Import!G1685)</f>
        <v/>
      </c>
      <c r="Q1685" s="3" t="str">
        <f>IF(Investments_Import!H1685="","",Investments_Import!H1685)</f>
        <v/>
      </c>
      <c r="R1685" s="37" t="str">
        <f t="shared" si="523"/>
        <v/>
      </c>
      <c r="S1685" s="37" t="str">
        <f t="shared" si="524"/>
        <v/>
      </c>
      <c r="U1685" s="36" t="str">
        <f>IF(Mining_Import!A1685="","",Mining_Import!A1685)</f>
        <v/>
      </c>
      <c r="V1685" s="22" t="str">
        <f t="shared" si="532"/>
        <v/>
      </c>
      <c r="W1685" s="127" t="str">
        <f t="shared" si="533"/>
        <v/>
      </c>
      <c r="X1685" s="127" t="str">
        <f t="shared" si="534"/>
        <v/>
      </c>
      <c r="Y1685" s="127" t="str">
        <f t="shared" si="535"/>
        <v/>
      </c>
      <c r="Z1685" s="36" t="str">
        <f>IF(Mining_Import!B1685="","",Mining_Import!B1685)</f>
        <v/>
      </c>
      <c r="AA1685" s="184" t="str">
        <f>IF(Mining_Import!$C1685="","",Mining_Import!$C1685)</f>
        <v/>
      </c>
      <c r="AB1685" s="122" t="str">
        <f t="shared" si="536"/>
        <v/>
      </c>
      <c r="AC1685" s="122" t="str">
        <f>IF($Y1685&gt;Dashboard!$Q$19,$AB1685,"")</f>
        <v/>
      </c>
      <c r="AD1685" s="43" t="str">
        <f t="shared" si="537"/>
        <v/>
      </c>
      <c r="AE1685" s="36" t="str">
        <f>IF(Mining_Import!D1685="","",Mining_Import!D1685)</f>
        <v/>
      </c>
      <c r="AF1685" s="36" t="str">
        <f>IF(Mining_Import!E1685="","",Mining_Import!E1685)</f>
        <v/>
      </c>
      <c r="AG1685" s="36" t="str">
        <f>IF(Mining_Import!F1685="","",Mining_Import!F1685)</f>
        <v/>
      </c>
      <c r="AH1685" s="36" t="str">
        <f>IF(Mining_Import!G1685="","",Mining_Import!G1685)</f>
        <v/>
      </c>
      <c r="AI1685" s="36" t="str">
        <f>IF(Mining_Import!H1685="","",Mining_Import!H1685)</f>
        <v/>
      </c>
      <c r="AJ1685" s="36" t="str">
        <f>IF(Mining_Import!I1685="","",Mining_Import!I1685)</f>
        <v/>
      </c>
      <c r="BY1685" s="120" t="str">
        <f t="shared" si="525"/>
        <v/>
      </c>
      <c r="BZ1685" s="184" t="str">
        <f t="shared" si="538"/>
        <v/>
      </c>
      <c r="CA1685" s="37" t="str">
        <f>IFERROR(VLOOKUP($BY1685,Account_Value!$C$2:$F$2500,4,0),"")</f>
        <v/>
      </c>
      <c r="CB1685" s="43" t="str">
        <f t="shared" si="526"/>
        <v/>
      </c>
      <c r="CC1685" s="122" t="str">
        <f>IF($BZ1685="","",SUM($BZ$2:$BZ1685))</f>
        <v/>
      </c>
      <c r="CD1685" s="43" t="str">
        <f>IF($BZ1685="","",$BU$19*(SUM($BZ$2:$BZ1685)))</f>
        <v/>
      </c>
    </row>
    <row r="1686" spans="1:82">
      <c r="A1686" s="4" t="str">
        <f t="shared" si="527"/>
        <v/>
      </c>
      <c r="B1686" s="21" t="str">
        <f>IF(Investments_Import!A1686="","",Investments_Import!A1686)</f>
        <v/>
      </c>
      <c r="C1686" s="22" t="str">
        <f t="shared" si="520"/>
        <v/>
      </c>
      <c r="D1686" s="51" t="str">
        <f t="shared" si="528"/>
        <v/>
      </c>
      <c r="E1686" s="3" t="str">
        <f>IF(Investments_Import!B1686="","",Investments_Import!B1686)</f>
        <v/>
      </c>
      <c r="F1686" s="54" t="str">
        <f t="shared" si="529"/>
        <v xml:space="preserve"> </v>
      </c>
      <c r="G1686" s="54" t="str">
        <f>IF($B1686="","",COUNTIF($F$2:$F1686,$F1686))</f>
        <v/>
      </c>
      <c r="H1686" s="53" t="str">
        <f t="shared" si="530"/>
        <v xml:space="preserve">  </v>
      </c>
      <c r="I1686" s="3" t="str">
        <f>IF(Investments_Import!C1686="","",Investments_Import!C1686)</f>
        <v/>
      </c>
      <c r="J1686" s="108" t="str">
        <f>IF(Investments_Import!D1686="","",Investments_Import!D1686)</f>
        <v/>
      </c>
      <c r="K1686" s="108" t="str">
        <f t="shared" si="531"/>
        <v/>
      </c>
      <c r="L1686" s="47" t="str">
        <f>IF(Investments_Import!E1686="","",Investments_Import!E1686)</f>
        <v/>
      </c>
      <c r="M1686" s="47" t="str">
        <f t="shared" si="521"/>
        <v/>
      </c>
      <c r="N1686" s="31" t="str">
        <f>IF(Investments_Import!F1686="","",Investments_Import!F1686)</f>
        <v/>
      </c>
      <c r="O1686" s="31" t="str">
        <f t="shared" si="522"/>
        <v/>
      </c>
      <c r="P1686" s="3" t="str">
        <f>IF(Investments_Import!G1686="","",Investments_Import!G1686)</f>
        <v/>
      </c>
      <c r="Q1686" s="3" t="str">
        <f>IF(Investments_Import!H1686="","",Investments_Import!H1686)</f>
        <v/>
      </c>
      <c r="R1686" s="37" t="str">
        <f t="shared" si="523"/>
        <v/>
      </c>
      <c r="S1686" s="37" t="str">
        <f t="shared" si="524"/>
        <v/>
      </c>
      <c r="U1686" s="36" t="str">
        <f>IF(Mining_Import!A1686="","",Mining_Import!A1686)</f>
        <v/>
      </c>
      <c r="V1686" s="22" t="str">
        <f t="shared" si="532"/>
        <v/>
      </c>
      <c r="W1686" s="127" t="str">
        <f t="shared" si="533"/>
        <v/>
      </c>
      <c r="X1686" s="127" t="str">
        <f t="shared" si="534"/>
        <v/>
      </c>
      <c r="Y1686" s="127" t="str">
        <f t="shared" si="535"/>
        <v/>
      </c>
      <c r="Z1686" s="36" t="str">
        <f>IF(Mining_Import!B1686="","",Mining_Import!B1686)</f>
        <v/>
      </c>
      <c r="AA1686" s="184" t="str">
        <f>IF(Mining_Import!$C1686="","",Mining_Import!$C1686)</f>
        <v/>
      </c>
      <c r="AB1686" s="122" t="str">
        <f t="shared" si="536"/>
        <v/>
      </c>
      <c r="AC1686" s="122" t="str">
        <f>IF($Y1686&gt;Dashboard!$Q$19,$AB1686,"")</f>
        <v/>
      </c>
      <c r="AD1686" s="43" t="str">
        <f t="shared" si="537"/>
        <v/>
      </c>
      <c r="AE1686" s="36" t="str">
        <f>IF(Mining_Import!D1686="","",Mining_Import!D1686)</f>
        <v/>
      </c>
      <c r="AF1686" s="36" t="str">
        <f>IF(Mining_Import!E1686="","",Mining_Import!E1686)</f>
        <v/>
      </c>
      <c r="AG1686" s="36" t="str">
        <f>IF(Mining_Import!F1686="","",Mining_Import!F1686)</f>
        <v/>
      </c>
      <c r="AH1686" s="36" t="str">
        <f>IF(Mining_Import!G1686="","",Mining_Import!G1686)</f>
        <v/>
      </c>
      <c r="AI1686" s="36" t="str">
        <f>IF(Mining_Import!H1686="","",Mining_Import!H1686)</f>
        <v/>
      </c>
      <c r="AJ1686" s="36" t="str">
        <f>IF(Mining_Import!I1686="","",Mining_Import!I1686)</f>
        <v/>
      </c>
      <c r="BY1686" s="120" t="str">
        <f t="shared" si="525"/>
        <v/>
      </c>
      <c r="BZ1686" s="184" t="str">
        <f t="shared" si="538"/>
        <v/>
      </c>
      <c r="CA1686" s="37" t="str">
        <f>IFERROR(VLOOKUP($BY1686,Account_Value!$C$2:$F$2500,4,0),"")</f>
        <v/>
      </c>
      <c r="CB1686" s="43" t="str">
        <f t="shared" si="526"/>
        <v/>
      </c>
      <c r="CC1686" s="122" t="str">
        <f>IF($BZ1686="","",SUM($BZ$2:$BZ1686))</f>
        <v/>
      </c>
      <c r="CD1686" s="43" t="str">
        <f>IF($BZ1686="","",$BU$19*(SUM($BZ$2:$BZ1686)))</f>
        <v/>
      </c>
    </row>
    <row r="1687" spans="1:82">
      <c r="A1687" s="4" t="str">
        <f t="shared" si="527"/>
        <v/>
      </c>
      <c r="B1687" s="21" t="str">
        <f>IF(Investments_Import!A1687="","",Investments_Import!A1687)</f>
        <v/>
      </c>
      <c r="C1687" s="22" t="str">
        <f t="shared" si="520"/>
        <v/>
      </c>
      <c r="D1687" s="51" t="str">
        <f t="shared" si="528"/>
        <v/>
      </c>
      <c r="E1687" s="3" t="str">
        <f>IF(Investments_Import!B1687="","",Investments_Import!B1687)</f>
        <v/>
      </c>
      <c r="F1687" s="54" t="str">
        <f t="shared" si="529"/>
        <v xml:space="preserve"> </v>
      </c>
      <c r="G1687" s="54" t="str">
        <f>IF($B1687="","",COUNTIF($F$2:$F1687,$F1687))</f>
        <v/>
      </c>
      <c r="H1687" s="53" t="str">
        <f t="shared" si="530"/>
        <v xml:space="preserve">  </v>
      </c>
      <c r="I1687" s="3" t="str">
        <f>IF(Investments_Import!C1687="","",Investments_Import!C1687)</f>
        <v/>
      </c>
      <c r="J1687" s="108" t="str">
        <f>IF(Investments_Import!D1687="","",Investments_Import!D1687)</f>
        <v/>
      </c>
      <c r="K1687" s="108" t="str">
        <f t="shared" si="531"/>
        <v/>
      </c>
      <c r="L1687" s="47" t="str">
        <f>IF(Investments_Import!E1687="","",Investments_Import!E1687)</f>
        <v/>
      </c>
      <c r="M1687" s="47" t="str">
        <f t="shared" si="521"/>
        <v/>
      </c>
      <c r="N1687" s="31" t="str">
        <f>IF(Investments_Import!F1687="","",Investments_Import!F1687)</f>
        <v/>
      </c>
      <c r="O1687" s="31" t="str">
        <f t="shared" si="522"/>
        <v/>
      </c>
      <c r="P1687" s="3" t="str">
        <f>IF(Investments_Import!G1687="","",Investments_Import!G1687)</f>
        <v/>
      </c>
      <c r="Q1687" s="3" t="str">
        <f>IF(Investments_Import!H1687="","",Investments_Import!H1687)</f>
        <v/>
      </c>
      <c r="R1687" s="37" t="str">
        <f t="shared" si="523"/>
        <v/>
      </c>
      <c r="S1687" s="37" t="str">
        <f t="shared" si="524"/>
        <v/>
      </c>
      <c r="U1687" s="36" t="str">
        <f>IF(Mining_Import!A1687="","",Mining_Import!A1687)</f>
        <v/>
      </c>
      <c r="V1687" s="22" t="str">
        <f t="shared" si="532"/>
        <v/>
      </c>
      <c r="W1687" s="127" t="str">
        <f t="shared" si="533"/>
        <v/>
      </c>
      <c r="X1687" s="127" t="str">
        <f t="shared" si="534"/>
        <v/>
      </c>
      <c r="Y1687" s="127" t="str">
        <f t="shared" si="535"/>
        <v/>
      </c>
      <c r="Z1687" s="36" t="str">
        <f>IF(Mining_Import!B1687="","",Mining_Import!B1687)</f>
        <v/>
      </c>
      <c r="AA1687" s="184" t="str">
        <f>IF(Mining_Import!$C1687="","",Mining_Import!$C1687)</f>
        <v/>
      </c>
      <c r="AB1687" s="122" t="str">
        <f t="shared" si="536"/>
        <v/>
      </c>
      <c r="AC1687" s="122" t="str">
        <f>IF($Y1687&gt;Dashboard!$Q$19,$AB1687,"")</f>
        <v/>
      </c>
      <c r="AD1687" s="43" t="str">
        <f t="shared" si="537"/>
        <v/>
      </c>
      <c r="AE1687" s="36" t="str">
        <f>IF(Mining_Import!D1687="","",Mining_Import!D1687)</f>
        <v/>
      </c>
      <c r="AF1687" s="36" t="str">
        <f>IF(Mining_Import!E1687="","",Mining_Import!E1687)</f>
        <v/>
      </c>
      <c r="AG1687" s="36" t="str">
        <f>IF(Mining_Import!F1687="","",Mining_Import!F1687)</f>
        <v/>
      </c>
      <c r="AH1687" s="36" t="str">
        <f>IF(Mining_Import!G1687="","",Mining_Import!G1687)</f>
        <v/>
      </c>
      <c r="AI1687" s="36" t="str">
        <f>IF(Mining_Import!H1687="","",Mining_Import!H1687)</f>
        <v/>
      </c>
      <c r="AJ1687" s="36" t="str">
        <f>IF(Mining_Import!I1687="","",Mining_Import!I1687)</f>
        <v/>
      </c>
      <c r="BY1687" s="120" t="str">
        <f t="shared" si="525"/>
        <v/>
      </c>
      <c r="BZ1687" s="184" t="str">
        <f t="shared" si="538"/>
        <v/>
      </c>
      <c r="CA1687" s="37" t="str">
        <f>IFERROR(VLOOKUP($BY1687,Account_Value!$C$2:$F$2500,4,0),"")</f>
        <v/>
      </c>
      <c r="CB1687" s="43" t="str">
        <f t="shared" si="526"/>
        <v/>
      </c>
      <c r="CC1687" s="122" t="str">
        <f>IF($BZ1687="","",SUM($BZ$2:$BZ1687))</f>
        <v/>
      </c>
      <c r="CD1687" s="43" t="str">
        <f>IF($BZ1687="","",$BU$19*(SUM($BZ$2:$BZ1687)))</f>
        <v/>
      </c>
    </row>
    <row r="1688" spans="1:82">
      <c r="A1688" s="4" t="str">
        <f t="shared" si="527"/>
        <v/>
      </c>
      <c r="B1688" s="21" t="str">
        <f>IF(Investments_Import!A1688="","",Investments_Import!A1688)</f>
        <v/>
      </c>
      <c r="C1688" s="22" t="str">
        <f t="shared" si="520"/>
        <v/>
      </c>
      <c r="D1688" s="51" t="str">
        <f t="shared" si="528"/>
        <v/>
      </c>
      <c r="E1688" s="3" t="str">
        <f>IF(Investments_Import!B1688="","",Investments_Import!B1688)</f>
        <v/>
      </c>
      <c r="F1688" s="54" t="str">
        <f t="shared" si="529"/>
        <v xml:space="preserve"> </v>
      </c>
      <c r="G1688" s="54" t="str">
        <f>IF($B1688="","",COUNTIF($F$2:$F1688,$F1688))</f>
        <v/>
      </c>
      <c r="H1688" s="53" t="str">
        <f t="shared" si="530"/>
        <v xml:space="preserve">  </v>
      </c>
      <c r="I1688" s="3" t="str">
        <f>IF(Investments_Import!C1688="","",Investments_Import!C1688)</f>
        <v/>
      </c>
      <c r="J1688" s="108" t="str">
        <f>IF(Investments_Import!D1688="","",Investments_Import!D1688)</f>
        <v/>
      </c>
      <c r="K1688" s="108" t="str">
        <f t="shared" si="531"/>
        <v/>
      </c>
      <c r="L1688" s="47" t="str">
        <f>IF(Investments_Import!E1688="","",Investments_Import!E1688)</f>
        <v/>
      </c>
      <c r="M1688" s="47" t="str">
        <f t="shared" si="521"/>
        <v/>
      </c>
      <c r="N1688" s="31" t="str">
        <f>IF(Investments_Import!F1688="","",Investments_Import!F1688)</f>
        <v/>
      </c>
      <c r="O1688" s="31" t="str">
        <f t="shared" si="522"/>
        <v/>
      </c>
      <c r="P1688" s="3" t="str">
        <f>IF(Investments_Import!G1688="","",Investments_Import!G1688)</f>
        <v/>
      </c>
      <c r="Q1688" s="3" t="str">
        <f>IF(Investments_Import!H1688="","",Investments_Import!H1688)</f>
        <v/>
      </c>
      <c r="R1688" s="37" t="str">
        <f t="shared" si="523"/>
        <v/>
      </c>
      <c r="S1688" s="37" t="str">
        <f t="shared" si="524"/>
        <v/>
      </c>
      <c r="U1688" s="36" t="str">
        <f>IF(Mining_Import!A1688="","",Mining_Import!A1688)</f>
        <v/>
      </c>
      <c r="V1688" s="22" t="str">
        <f t="shared" si="532"/>
        <v/>
      </c>
      <c r="W1688" s="127" t="str">
        <f t="shared" si="533"/>
        <v/>
      </c>
      <c r="X1688" s="127" t="str">
        <f t="shared" si="534"/>
        <v/>
      </c>
      <c r="Y1688" s="127" t="str">
        <f t="shared" si="535"/>
        <v/>
      </c>
      <c r="Z1688" s="36" t="str">
        <f>IF(Mining_Import!B1688="","",Mining_Import!B1688)</f>
        <v/>
      </c>
      <c r="AA1688" s="184" t="str">
        <f>IF(Mining_Import!$C1688="","",Mining_Import!$C1688)</f>
        <v/>
      </c>
      <c r="AB1688" s="122" t="str">
        <f t="shared" si="536"/>
        <v/>
      </c>
      <c r="AC1688" s="122" t="str">
        <f>IF($Y1688&gt;Dashboard!$Q$19,$AB1688,"")</f>
        <v/>
      </c>
      <c r="AD1688" s="43" t="str">
        <f t="shared" si="537"/>
        <v/>
      </c>
      <c r="AE1688" s="36" t="str">
        <f>IF(Mining_Import!D1688="","",Mining_Import!D1688)</f>
        <v/>
      </c>
      <c r="AF1688" s="36" t="str">
        <f>IF(Mining_Import!E1688="","",Mining_Import!E1688)</f>
        <v/>
      </c>
      <c r="AG1688" s="36" t="str">
        <f>IF(Mining_Import!F1688="","",Mining_Import!F1688)</f>
        <v/>
      </c>
      <c r="AH1688" s="36" t="str">
        <f>IF(Mining_Import!G1688="","",Mining_Import!G1688)</f>
        <v/>
      </c>
      <c r="AI1688" s="36" t="str">
        <f>IF(Mining_Import!H1688="","",Mining_Import!H1688)</f>
        <v/>
      </c>
      <c r="AJ1688" s="36" t="str">
        <f>IF(Mining_Import!I1688="","",Mining_Import!I1688)</f>
        <v/>
      </c>
      <c r="BY1688" s="120" t="str">
        <f t="shared" si="525"/>
        <v/>
      </c>
      <c r="BZ1688" s="184" t="str">
        <f t="shared" si="538"/>
        <v/>
      </c>
      <c r="CA1688" s="37" t="str">
        <f>IFERROR(VLOOKUP($BY1688,Account_Value!$C$2:$F$2500,4,0),"")</f>
        <v/>
      </c>
      <c r="CB1688" s="43" t="str">
        <f t="shared" si="526"/>
        <v/>
      </c>
      <c r="CC1688" s="122" t="str">
        <f>IF($BZ1688="","",SUM($BZ$2:$BZ1688))</f>
        <v/>
      </c>
      <c r="CD1688" s="43" t="str">
        <f>IF($BZ1688="","",$BU$19*(SUM($BZ$2:$BZ1688)))</f>
        <v/>
      </c>
    </row>
    <row r="1689" spans="1:82">
      <c r="A1689" s="4" t="str">
        <f t="shared" si="527"/>
        <v/>
      </c>
      <c r="B1689" s="21" t="str">
        <f>IF(Investments_Import!A1689="","",Investments_Import!A1689)</f>
        <v/>
      </c>
      <c r="C1689" s="22" t="str">
        <f t="shared" si="520"/>
        <v/>
      </c>
      <c r="D1689" s="51" t="str">
        <f t="shared" si="528"/>
        <v/>
      </c>
      <c r="E1689" s="3" t="str">
        <f>IF(Investments_Import!B1689="","",Investments_Import!B1689)</f>
        <v/>
      </c>
      <c r="F1689" s="54" t="str">
        <f t="shared" si="529"/>
        <v xml:space="preserve"> </v>
      </c>
      <c r="G1689" s="54" t="str">
        <f>IF($B1689="","",COUNTIF($F$2:$F1689,$F1689))</f>
        <v/>
      </c>
      <c r="H1689" s="53" t="str">
        <f t="shared" si="530"/>
        <v xml:space="preserve">  </v>
      </c>
      <c r="I1689" s="3" t="str">
        <f>IF(Investments_Import!C1689="","",Investments_Import!C1689)</f>
        <v/>
      </c>
      <c r="J1689" s="108" t="str">
        <f>IF(Investments_Import!D1689="","",Investments_Import!D1689)</f>
        <v/>
      </c>
      <c r="K1689" s="108" t="str">
        <f t="shared" si="531"/>
        <v/>
      </c>
      <c r="L1689" s="47" t="str">
        <f>IF(Investments_Import!E1689="","",Investments_Import!E1689)</f>
        <v/>
      </c>
      <c r="M1689" s="47" t="str">
        <f t="shared" si="521"/>
        <v/>
      </c>
      <c r="N1689" s="31" t="str">
        <f>IF(Investments_Import!F1689="","",Investments_Import!F1689)</f>
        <v/>
      </c>
      <c r="O1689" s="31" t="str">
        <f t="shared" si="522"/>
        <v/>
      </c>
      <c r="P1689" s="3" t="str">
        <f>IF(Investments_Import!G1689="","",Investments_Import!G1689)</f>
        <v/>
      </c>
      <c r="Q1689" s="3" t="str">
        <f>IF(Investments_Import!H1689="","",Investments_Import!H1689)</f>
        <v/>
      </c>
      <c r="R1689" s="37" t="str">
        <f t="shared" si="523"/>
        <v/>
      </c>
      <c r="S1689" s="37" t="str">
        <f t="shared" si="524"/>
        <v/>
      </c>
      <c r="U1689" s="36" t="str">
        <f>IF(Mining_Import!A1689="","",Mining_Import!A1689)</f>
        <v/>
      </c>
      <c r="V1689" s="22" t="str">
        <f t="shared" si="532"/>
        <v/>
      </c>
      <c r="W1689" s="127" t="str">
        <f t="shared" si="533"/>
        <v/>
      </c>
      <c r="X1689" s="127" t="str">
        <f t="shared" si="534"/>
        <v/>
      </c>
      <c r="Y1689" s="127" t="str">
        <f t="shared" si="535"/>
        <v/>
      </c>
      <c r="Z1689" s="36" t="str">
        <f>IF(Mining_Import!B1689="","",Mining_Import!B1689)</f>
        <v/>
      </c>
      <c r="AA1689" s="184" t="str">
        <f>IF(Mining_Import!$C1689="","",Mining_Import!$C1689)</f>
        <v/>
      </c>
      <c r="AB1689" s="122" t="str">
        <f t="shared" si="536"/>
        <v/>
      </c>
      <c r="AC1689" s="122" t="str">
        <f>IF($Y1689&gt;Dashboard!$Q$19,$AB1689,"")</f>
        <v/>
      </c>
      <c r="AD1689" s="43" t="str">
        <f t="shared" si="537"/>
        <v/>
      </c>
      <c r="AE1689" s="36" t="str">
        <f>IF(Mining_Import!D1689="","",Mining_Import!D1689)</f>
        <v/>
      </c>
      <c r="AF1689" s="36" t="str">
        <f>IF(Mining_Import!E1689="","",Mining_Import!E1689)</f>
        <v/>
      </c>
      <c r="AG1689" s="36" t="str">
        <f>IF(Mining_Import!F1689="","",Mining_Import!F1689)</f>
        <v/>
      </c>
      <c r="AH1689" s="36" t="str">
        <f>IF(Mining_Import!G1689="","",Mining_Import!G1689)</f>
        <v/>
      </c>
      <c r="AI1689" s="36" t="str">
        <f>IF(Mining_Import!H1689="","",Mining_Import!H1689)</f>
        <v/>
      </c>
      <c r="AJ1689" s="36" t="str">
        <f>IF(Mining_Import!I1689="","",Mining_Import!I1689)</f>
        <v/>
      </c>
      <c r="BY1689" s="120" t="str">
        <f t="shared" si="525"/>
        <v/>
      </c>
      <c r="BZ1689" s="184" t="str">
        <f t="shared" si="538"/>
        <v/>
      </c>
      <c r="CA1689" s="37" t="str">
        <f>IFERROR(VLOOKUP($BY1689,Account_Value!$C$2:$F$2500,4,0),"")</f>
        <v/>
      </c>
      <c r="CB1689" s="43" t="str">
        <f t="shared" si="526"/>
        <v/>
      </c>
      <c r="CC1689" s="122" t="str">
        <f>IF($BZ1689="","",SUM($BZ$2:$BZ1689))</f>
        <v/>
      </c>
      <c r="CD1689" s="43" t="str">
        <f>IF($BZ1689="","",$BU$19*(SUM($BZ$2:$BZ1689)))</f>
        <v/>
      </c>
    </row>
    <row r="1690" spans="1:82">
      <c r="A1690" s="4" t="str">
        <f t="shared" si="527"/>
        <v/>
      </c>
      <c r="B1690" s="21" t="str">
        <f>IF(Investments_Import!A1690="","",Investments_Import!A1690)</f>
        <v/>
      </c>
      <c r="C1690" s="22" t="str">
        <f t="shared" si="520"/>
        <v/>
      </c>
      <c r="D1690" s="51" t="str">
        <f t="shared" si="528"/>
        <v/>
      </c>
      <c r="E1690" s="3" t="str">
        <f>IF(Investments_Import!B1690="","",Investments_Import!B1690)</f>
        <v/>
      </c>
      <c r="F1690" s="54" t="str">
        <f t="shared" si="529"/>
        <v xml:space="preserve"> </v>
      </c>
      <c r="G1690" s="54" t="str">
        <f>IF($B1690="","",COUNTIF($F$2:$F1690,$F1690))</f>
        <v/>
      </c>
      <c r="H1690" s="53" t="str">
        <f t="shared" si="530"/>
        <v xml:space="preserve">  </v>
      </c>
      <c r="I1690" s="3" t="str">
        <f>IF(Investments_Import!C1690="","",Investments_Import!C1690)</f>
        <v/>
      </c>
      <c r="J1690" s="108" t="str">
        <f>IF(Investments_Import!D1690="","",Investments_Import!D1690)</f>
        <v/>
      </c>
      <c r="K1690" s="108" t="str">
        <f t="shared" si="531"/>
        <v/>
      </c>
      <c r="L1690" s="47" t="str">
        <f>IF(Investments_Import!E1690="","",Investments_Import!E1690)</f>
        <v/>
      </c>
      <c r="M1690" s="47" t="str">
        <f t="shared" si="521"/>
        <v/>
      </c>
      <c r="N1690" s="31" t="str">
        <f>IF(Investments_Import!F1690="","",Investments_Import!F1690)</f>
        <v/>
      </c>
      <c r="O1690" s="31" t="str">
        <f t="shared" si="522"/>
        <v/>
      </c>
      <c r="P1690" s="3" t="str">
        <f>IF(Investments_Import!G1690="","",Investments_Import!G1690)</f>
        <v/>
      </c>
      <c r="Q1690" s="3" t="str">
        <f>IF(Investments_Import!H1690="","",Investments_Import!H1690)</f>
        <v/>
      </c>
      <c r="R1690" s="37" t="str">
        <f t="shared" si="523"/>
        <v/>
      </c>
      <c r="S1690" s="37" t="str">
        <f t="shared" si="524"/>
        <v/>
      </c>
      <c r="U1690" s="36" t="str">
        <f>IF(Mining_Import!A1690="","",Mining_Import!A1690)</f>
        <v/>
      </c>
      <c r="V1690" s="22" t="str">
        <f t="shared" si="532"/>
        <v/>
      </c>
      <c r="W1690" s="127" t="str">
        <f t="shared" si="533"/>
        <v/>
      </c>
      <c r="X1690" s="127" t="str">
        <f t="shared" si="534"/>
        <v/>
      </c>
      <c r="Y1690" s="127" t="str">
        <f t="shared" si="535"/>
        <v/>
      </c>
      <c r="Z1690" s="36" t="str">
        <f>IF(Mining_Import!B1690="","",Mining_Import!B1690)</f>
        <v/>
      </c>
      <c r="AA1690" s="184" t="str">
        <f>IF(Mining_Import!$C1690="","",Mining_Import!$C1690)</f>
        <v/>
      </c>
      <c r="AB1690" s="122" t="str">
        <f t="shared" si="536"/>
        <v/>
      </c>
      <c r="AC1690" s="122" t="str">
        <f>IF($Y1690&gt;Dashboard!$Q$19,$AB1690,"")</f>
        <v/>
      </c>
      <c r="AD1690" s="43" t="str">
        <f t="shared" si="537"/>
        <v/>
      </c>
      <c r="AE1690" s="36" t="str">
        <f>IF(Mining_Import!D1690="","",Mining_Import!D1690)</f>
        <v/>
      </c>
      <c r="AF1690" s="36" t="str">
        <f>IF(Mining_Import!E1690="","",Mining_Import!E1690)</f>
        <v/>
      </c>
      <c r="AG1690" s="36" t="str">
        <f>IF(Mining_Import!F1690="","",Mining_Import!F1690)</f>
        <v/>
      </c>
      <c r="AH1690" s="36" t="str">
        <f>IF(Mining_Import!G1690="","",Mining_Import!G1690)</f>
        <v/>
      </c>
      <c r="AI1690" s="36" t="str">
        <f>IF(Mining_Import!H1690="","",Mining_Import!H1690)</f>
        <v/>
      </c>
      <c r="AJ1690" s="36" t="str">
        <f>IF(Mining_Import!I1690="","",Mining_Import!I1690)</f>
        <v/>
      </c>
      <c r="BY1690" s="120" t="str">
        <f t="shared" si="525"/>
        <v/>
      </c>
      <c r="BZ1690" s="184" t="str">
        <f t="shared" si="538"/>
        <v/>
      </c>
      <c r="CA1690" s="37" t="str">
        <f>IFERROR(VLOOKUP($BY1690,Account_Value!$C$2:$F$2500,4,0),"")</f>
        <v/>
      </c>
      <c r="CB1690" s="43" t="str">
        <f t="shared" si="526"/>
        <v/>
      </c>
      <c r="CC1690" s="122" t="str">
        <f>IF($BZ1690="","",SUM($BZ$2:$BZ1690))</f>
        <v/>
      </c>
      <c r="CD1690" s="43" t="str">
        <f>IF($BZ1690="","",$BU$19*(SUM($BZ$2:$BZ1690)))</f>
        <v/>
      </c>
    </row>
    <row r="1691" spans="1:82">
      <c r="A1691" s="4" t="str">
        <f t="shared" si="527"/>
        <v/>
      </c>
      <c r="B1691" s="21" t="str">
        <f>IF(Investments_Import!A1691="","",Investments_Import!A1691)</f>
        <v/>
      </c>
      <c r="C1691" s="22" t="str">
        <f t="shared" si="520"/>
        <v/>
      </c>
      <c r="D1691" s="51" t="str">
        <f t="shared" si="528"/>
        <v/>
      </c>
      <c r="E1691" s="3" t="str">
        <f>IF(Investments_Import!B1691="","",Investments_Import!B1691)</f>
        <v/>
      </c>
      <c r="F1691" s="54" t="str">
        <f t="shared" si="529"/>
        <v xml:space="preserve"> </v>
      </c>
      <c r="G1691" s="54" t="str">
        <f>IF($B1691="","",COUNTIF($F$2:$F1691,$F1691))</f>
        <v/>
      </c>
      <c r="H1691" s="53" t="str">
        <f t="shared" si="530"/>
        <v xml:space="preserve">  </v>
      </c>
      <c r="I1691" s="3" t="str">
        <f>IF(Investments_Import!C1691="","",Investments_Import!C1691)</f>
        <v/>
      </c>
      <c r="J1691" s="108" t="str">
        <f>IF(Investments_Import!D1691="","",Investments_Import!D1691)</f>
        <v/>
      </c>
      <c r="K1691" s="108" t="str">
        <f t="shared" si="531"/>
        <v/>
      </c>
      <c r="L1691" s="47" t="str">
        <f>IF(Investments_Import!E1691="","",Investments_Import!E1691)</f>
        <v/>
      </c>
      <c r="M1691" s="47" t="str">
        <f t="shared" si="521"/>
        <v/>
      </c>
      <c r="N1691" s="31" t="str">
        <f>IF(Investments_Import!F1691="","",Investments_Import!F1691)</f>
        <v/>
      </c>
      <c r="O1691" s="31" t="str">
        <f t="shared" si="522"/>
        <v/>
      </c>
      <c r="P1691" s="3" t="str">
        <f>IF(Investments_Import!G1691="","",Investments_Import!G1691)</f>
        <v/>
      </c>
      <c r="Q1691" s="3" t="str">
        <f>IF(Investments_Import!H1691="","",Investments_Import!H1691)</f>
        <v/>
      </c>
      <c r="R1691" s="37" t="str">
        <f t="shared" si="523"/>
        <v/>
      </c>
      <c r="S1691" s="37" t="str">
        <f t="shared" si="524"/>
        <v/>
      </c>
      <c r="U1691" s="36" t="str">
        <f>IF(Mining_Import!A1691="","",Mining_Import!A1691)</f>
        <v/>
      </c>
      <c r="V1691" s="22" t="str">
        <f t="shared" si="532"/>
        <v/>
      </c>
      <c r="W1691" s="127" t="str">
        <f t="shared" si="533"/>
        <v/>
      </c>
      <c r="X1691" s="127" t="str">
        <f t="shared" si="534"/>
        <v/>
      </c>
      <c r="Y1691" s="127" t="str">
        <f t="shared" si="535"/>
        <v/>
      </c>
      <c r="Z1691" s="36" t="str">
        <f>IF(Mining_Import!B1691="","",Mining_Import!B1691)</f>
        <v/>
      </c>
      <c r="AA1691" s="184" t="str">
        <f>IF(Mining_Import!$C1691="","",Mining_Import!$C1691)</f>
        <v/>
      </c>
      <c r="AB1691" s="122" t="str">
        <f t="shared" si="536"/>
        <v/>
      </c>
      <c r="AC1691" s="122" t="str">
        <f>IF($Y1691&gt;Dashboard!$Q$19,$AB1691,"")</f>
        <v/>
      </c>
      <c r="AD1691" s="43" t="str">
        <f t="shared" si="537"/>
        <v/>
      </c>
      <c r="AE1691" s="36" t="str">
        <f>IF(Mining_Import!D1691="","",Mining_Import!D1691)</f>
        <v/>
      </c>
      <c r="AF1691" s="36" t="str">
        <f>IF(Mining_Import!E1691="","",Mining_Import!E1691)</f>
        <v/>
      </c>
      <c r="AG1691" s="36" t="str">
        <f>IF(Mining_Import!F1691="","",Mining_Import!F1691)</f>
        <v/>
      </c>
      <c r="AH1691" s="36" t="str">
        <f>IF(Mining_Import!G1691="","",Mining_Import!G1691)</f>
        <v/>
      </c>
      <c r="AI1691" s="36" t="str">
        <f>IF(Mining_Import!H1691="","",Mining_Import!H1691)</f>
        <v/>
      </c>
      <c r="AJ1691" s="36" t="str">
        <f>IF(Mining_Import!I1691="","",Mining_Import!I1691)</f>
        <v/>
      </c>
      <c r="BY1691" s="120" t="str">
        <f t="shared" si="525"/>
        <v/>
      </c>
      <c r="BZ1691" s="184" t="str">
        <f t="shared" si="538"/>
        <v/>
      </c>
      <c r="CA1691" s="37" t="str">
        <f>IFERROR(VLOOKUP($BY1691,Account_Value!$C$2:$F$2500,4,0),"")</f>
        <v/>
      </c>
      <c r="CB1691" s="43" t="str">
        <f t="shared" si="526"/>
        <v/>
      </c>
      <c r="CC1691" s="122" t="str">
        <f>IF($BZ1691="","",SUM($BZ$2:$BZ1691))</f>
        <v/>
      </c>
      <c r="CD1691" s="43" t="str">
        <f>IF($BZ1691="","",$BU$19*(SUM($BZ$2:$BZ1691)))</f>
        <v/>
      </c>
    </row>
    <row r="1692" spans="1:82">
      <c r="A1692" s="4" t="str">
        <f t="shared" si="527"/>
        <v/>
      </c>
      <c r="B1692" s="21" t="str">
        <f>IF(Investments_Import!A1692="","",Investments_Import!A1692)</f>
        <v/>
      </c>
      <c r="C1692" s="22" t="str">
        <f t="shared" si="520"/>
        <v/>
      </c>
      <c r="D1692" s="51" t="str">
        <f t="shared" si="528"/>
        <v/>
      </c>
      <c r="E1692" s="3" t="str">
        <f>IF(Investments_Import!B1692="","",Investments_Import!B1692)</f>
        <v/>
      </c>
      <c r="F1692" s="54" t="str">
        <f t="shared" si="529"/>
        <v xml:space="preserve"> </v>
      </c>
      <c r="G1692" s="54" t="str">
        <f>IF($B1692="","",COUNTIF($F$2:$F1692,$F1692))</f>
        <v/>
      </c>
      <c r="H1692" s="53" t="str">
        <f t="shared" si="530"/>
        <v xml:space="preserve">  </v>
      </c>
      <c r="I1692" s="3" t="str">
        <f>IF(Investments_Import!C1692="","",Investments_Import!C1692)</f>
        <v/>
      </c>
      <c r="J1692" s="108" t="str">
        <f>IF(Investments_Import!D1692="","",Investments_Import!D1692)</f>
        <v/>
      </c>
      <c r="K1692" s="108" t="str">
        <f t="shared" si="531"/>
        <v/>
      </c>
      <c r="L1692" s="47" t="str">
        <f>IF(Investments_Import!E1692="","",Investments_Import!E1692)</f>
        <v/>
      </c>
      <c r="M1692" s="47" t="str">
        <f t="shared" si="521"/>
        <v/>
      </c>
      <c r="N1692" s="31" t="str">
        <f>IF(Investments_Import!F1692="","",Investments_Import!F1692)</f>
        <v/>
      </c>
      <c r="O1692" s="31" t="str">
        <f t="shared" si="522"/>
        <v/>
      </c>
      <c r="P1692" s="3" t="str">
        <f>IF(Investments_Import!G1692="","",Investments_Import!G1692)</f>
        <v/>
      </c>
      <c r="Q1692" s="3" t="str">
        <f>IF(Investments_Import!H1692="","",Investments_Import!H1692)</f>
        <v/>
      </c>
      <c r="R1692" s="37" t="str">
        <f t="shared" si="523"/>
        <v/>
      </c>
      <c r="S1692" s="37" t="str">
        <f t="shared" si="524"/>
        <v/>
      </c>
      <c r="U1692" s="36" t="str">
        <f>IF(Mining_Import!A1692="","",Mining_Import!A1692)</f>
        <v/>
      </c>
      <c r="V1692" s="22" t="str">
        <f t="shared" si="532"/>
        <v/>
      </c>
      <c r="W1692" s="127" t="str">
        <f t="shared" si="533"/>
        <v/>
      </c>
      <c r="X1692" s="127" t="str">
        <f t="shared" si="534"/>
        <v/>
      </c>
      <c r="Y1692" s="127" t="str">
        <f t="shared" si="535"/>
        <v/>
      </c>
      <c r="Z1692" s="36" t="str">
        <f>IF(Mining_Import!B1692="","",Mining_Import!B1692)</f>
        <v/>
      </c>
      <c r="AA1692" s="184" t="str">
        <f>IF(Mining_Import!$C1692="","",Mining_Import!$C1692)</f>
        <v/>
      </c>
      <c r="AB1692" s="122" t="str">
        <f t="shared" si="536"/>
        <v/>
      </c>
      <c r="AC1692" s="122" t="str">
        <f>IF($Y1692&gt;Dashboard!$Q$19,$AB1692,"")</f>
        <v/>
      </c>
      <c r="AD1692" s="43" t="str">
        <f t="shared" si="537"/>
        <v/>
      </c>
      <c r="AE1692" s="36" t="str">
        <f>IF(Mining_Import!D1692="","",Mining_Import!D1692)</f>
        <v/>
      </c>
      <c r="AF1692" s="36" t="str">
        <f>IF(Mining_Import!E1692="","",Mining_Import!E1692)</f>
        <v/>
      </c>
      <c r="AG1692" s="36" t="str">
        <f>IF(Mining_Import!F1692="","",Mining_Import!F1692)</f>
        <v/>
      </c>
      <c r="AH1692" s="36" t="str">
        <f>IF(Mining_Import!G1692="","",Mining_Import!G1692)</f>
        <v/>
      </c>
      <c r="AI1692" s="36" t="str">
        <f>IF(Mining_Import!H1692="","",Mining_Import!H1692)</f>
        <v/>
      </c>
      <c r="AJ1692" s="36" t="str">
        <f>IF(Mining_Import!I1692="","",Mining_Import!I1692)</f>
        <v/>
      </c>
      <c r="BY1692" s="120" t="str">
        <f t="shared" si="525"/>
        <v/>
      </c>
      <c r="BZ1692" s="184" t="str">
        <f t="shared" si="538"/>
        <v/>
      </c>
      <c r="CA1692" s="37" t="str">
        <f>IFERROR(VLOOKUP($BY1692,Account_Value!$C$2:$F$2500,4,0),"")</f>
        <v/>
      </c>
      <c r="CB1692" s="43" t="str">
        <f t="shared" si="526"/>
        <v/>
      </c>
      <c r="CC1692" s="122" t="str">
        <f>IF($BZ1692="","",SUM($BZ$2:$BZ1692))</f>
        <v/>
      </c>
      <c r="CD1692" s="43" t="str">
        <f>IF($BZ1692="","",$BU$19*(SUM($BZ$2:$BZ1692)))</f>
        <v/>
      </c>
    </row>
    <row r="1693" spans="1:82">
      <c r="A1693" s="4" t="str">
        <f t="shared" si="527"/>
        <v/>
      </c>
      <c r="B1693" s="21" t="str">
        <f>IF(Investments_Import!A1693="","",Investments_Import!A1693)</f>
        <v/>
      </c>
      <c r="C1693" s="22" t="str">
        <f t="shared" si="520"/>
        <v/>
      </c>
      <c r="D1693" s="51" t="str">
        <f t="shared" si="528"/>
        <v/>
      </c>
      <c r="E1693" s="3" t="str">
        <f>IF(Investments_Import!B1693="","",Investments_Import!B1693)</f>
        <v/>
      </c>
      <c r="F1693" s="54" t="str">
        <f t="shared" si="529"/>
        <v xml:space="preserve"> </v>
      </c>
      <c r="G1693" s="54" t="str">
        <f>IF($B1693="","",COUNTIF($F$2:$F1693,$F1693))</f>
        <v/>
      </c>
      <c r="H1693" s="53" t="str">
        <f t="shared" si="530"/>
        <v xml:space="preserve">  </v>
      </c>
      <c r="I1693" s="3" t="str">
        <f>IF(Investments_Import!C1693="","",Investments_Import!C1693)</f>
        <v/>
      </c>
      <c r="J1693" s="108" t="str">
        <f>IF(Investments_Import!D1693="","",Investments_Import!D1693)</f>
        <v/>
      </c>
      <c r="K1693" s="108" t="str">
        <f t="shared" si="531"/>
        <v/>
      </c>
      <c r="L1693" s="47" t="str">
        <f>IF(Investments_Import!E1693="","",Investments_Import!E1693)</f>
        <v/>
      </c>
      <c r="M1693" s="47" t="str">
        <f t="shared" si="521"/>
        <v/>
      </c>
      <c r="N1693" s="31" t="str">
        <f>IF(Investments_Import!F1693="","",Investments_Import!F1693)</f>
        <v/>
      </c>
      <c r="O1693" s="31" t="str">
        <f t="shared" si="522"/>
        <v/>
      </c>
      <c r="P1693" s="3" t="str">
        <f>IF(Investments_Import!G1693="","",Investments_Import!G1693)</f>
        <v/>
      </c>
      <c r="Q1693" s="3" t="str">
        <f>IF(Investments_Import!H1693="","",Investments_Import!H1693)</f>
        <v/>
      </c>
      <c r="R1693" s="37" t="str">
        <f t="shared" si="523"/>
        <v/>
      </c>
      <c r="S1693" s="37" t="str">
        <f t="shared" si="524"/>
        <v/>
      </c>
      <c r="U1693" s="36" t="str">
        <f>IF(Mining_Import!A1693="","",Mining_Import!A1693)</f>
        <v/>
      </c>
      <c r="V1693" s="22" t="str">
        <f t="shared" si="532"/>
        <v/>
      </c>
      <c r="W1693" s="127" t="str">
        <f t="shared" si="533"/>
        <v/>
      </c>
      <c r="X1693" s="127" t="str">
        <f t="shared" si="534"/>
        <v/>
      </c>
      <c r="Y1693" s="127" t="str">
        <f t="shared" si="535"/>
        <v/>
      </c>
      <c r="Z1693" s="36" t="str">
        <f>IF(Mining_Import!B1693="","",Mining_Import!B1693)</f>
        <v/>
      </c>
      <c r="AA1693" s="184" t="str">
        <f>IF(Mining_Import!$C1693="","",Mining_Import!$C1693)</f>
        <v/>
      </c>
      <c r="AB1693" s="122" t="str">
        <f t="shared" si="536"/>
        <v/>
      </c>
      <c r="AC1693" s="122" t="str">
        <f>IF($Y1693&gt;Dashboard!$Q$19,$AB1693,"")</f>
        <v/>
      </c>
      <c r="AD1693" s="43" t="str">
        <f t="shared" si="537"/>
        <v/>
      </c>
      <c r="AE1693" s="36" t="str">
        <f>IF(Mining_Import!D1693="","",Mining_Import!D1693)</f>
        <v/>
      </c>
      <c r="AF1693" s="36" t="str">
        <f>IF(Mining_Import!E1693="","",Mining_Import!E1693)</f>
        <v/>
      </c>
      <c r="AG1693" s="36" t="str">
        <f>IF(Mining_Import!F1693="","",Mining_Import!F1693)</f>
        <v/>
      </c>
      <c r="AH1693" s="36" t="str">
        <f>IF(Mining_Import!G1693="","",Mining_Import!G1693)</f>
        <v/>
      </c>
      <c r="AI1693" s="36" t="str">
        <f>IF(Mining_Import!H1693="","",Mining_Import!H1693)</f>
        <v/>
      </c>
      <c r="AJ1693" s="36" t="str">
        <f>IF(Mining_Import!I1693="","",Mining_Import!I1693)</f>
        <v/>
      </c>
      <c r="BY1693" s="120" t="str">
        <f t="shared" si="525"/>
        <v/>
      </c>
      <c r="BZ1693" s="184" t="str">
        <f t="shared" si="538"/>
        <v/>
      </c>
      <c r="CA1693" s="37" t="str">
        <f>IFERROR(VLOOKUP($BY1693,Account_Value!$C$2:$F$2500,4,0),"")</f>
        <v/>
      </c>
      <c r="CB1693" s="43" t="str">
        <f t="shared" si="526"/>
        <v/>
      </c>
      <c r="CC1693" s="122" t="str">
        <f>IF($BZ1693="","",SUM($BZ$2:$BZ1693))</f>
        <v/>
      </c>
      <c r="CD1693" s="43" t="str">
        <f>IF($BZ1693="","",$BU$19*(SUM($BZ$2:$BZ1693)))</f>
        <v/>
      </c>
    </row>
    <row r="1694" spans="1:82">
      <c r="A1694" s="4" t="str">
        <f t="shared" si="527"/>
        <v/>
      </c>
      <c r="B1694" s="21" t="str">
        <f>IF(Investments_Import!A1694="","",Investments_Import!A1694)</f>
        <v/>
      </c>
      <c r="C1694" s="22" t="str">
        <f t="shared" si="520"/>
        <v/>
      </c>
      <c r="D1694" s="51" t="str">
        <f t="shared" si="528"/>
        <v/>
      </c>
      <c r="E1694" s="3" t="str">
        <f>IF(Investments_Import!B1694="","",Investments_Import!B1694)</f>
        <v/>
      </c>
      <c r="F1694" s="54" t="str">
        <f t="shared" si="529"/>
        <v xml:space="preserve"> </v>
      </c>
      <c r="G1694" s="54" t="str">
        <f>IF($B1694="","",COUNTIF($F$2:$F1694,$F1694))</f>
        <v/>
      </c>
      <c r="H1694" s="53" t="str">
        <f t="shared" si="530"/>
        <v xml:space="preserve">  </v>
      </c>
      <c r="I1694" s="3" t="str">
        <f>IF(Investments_Import!C1694="","",Investments_Import!C1694)</f>
        <v/>
      </c>
      <c r="J1694" s="108" t="str">
        <f>IF(Investments_Import!D1694="","",Investments_Import!D1694)</f>
        <v/>
      </c>
      <c r="K1694" s="108" t="str">
        <f t="shared" si="531"/>
        <v/>
      </c>
      <c r="L1694" s="47" t="str">
        <f>IF(Investments_Import!E1694="","",Investments_Import!E1694)</f>
        <v/>
      </c>
      <c r="M1694" s="47" t="str">
        <f t="shared" si="521"/>
        <v/>
      </c>
      <c r="N1694" s="31" t="str">
        <f>IF(Investments_Import!F1694="","",Investments_Import!F1694)</f>
        <v/>
      </c>
      <c r="O1694" s="31" t="str">
        <f t="shared" si="522"/>
        <v/>
      </c>
      <c r="P1694" s="3" t="str">
        <f>IF(Investments_Import!G1694="","",Investments_Import!G1694)</f>
        <v/>
      </c>
      <c r="Q1694" s="3" t="str">
        <f>IF(Investments_Import!H1694="","",Investments_Import!H1694)</f>
        <v/>
      </c>
      <c r="R1694" s="37" t="str">
        <f t="shared" si="523"/>
        <v/>
      </c>
      <c r="S1694" s="37" t="str">
        <f t="shared" si="524"/>
        <v/>
      </c>
      <c r="U1694" s="36" t="str">
        <f>IF(Mining_Import!A1694="","",Mining_Import!A1694)</f>
        <v/>
      </c>
      <c r="V1694" s="22" t="str">
        <f t="shared" si="532"/>
        <v/>
      </c>
      <c r="W1694" s="127" t="str">
        <f t="shared" si="533"/>
        <v/>
      </c>
      <c r="X1694" s="127" t="str">
        <f t="shared" si="534"/>
        <v/>
      </c>
      <c r="Y1694" s="127" t="str">
        <f t="shared" si="535"/>
        <v/>
      </c>
      <c r="Z1694" s="36" t="str">
        <f>IF(Mining_Import!B1694="","",Mining_Import!B1694)</f>
        <v/>
      </c>
      <c r="AA1694" s="184" t="str">
        <f>IF(Mining_Import!$C1694="","",Mining_Import!$C1694)</f>
        <v/>
      </c>
      <c r="AB1694" s="122" t="str">
        <f t="shared" si="536"/>
        <v/>
      </c>
      <c r="AC1694" s="122" t="str">
        <f>IF($Y1694&gt;Dashboard!$Q$19,$AB1694,"")</f>
        <v/>
      </c>
      <c r="AD1694" s="43" t="str">
        <f t="shared" si="537"/>
        <v/>
      </c>
      <c r="AE1694" s="36" t="str">
        <f>IF(Mining_Import!D1694="","",Mining_Import!D1694)</f>
        <v/>
      </c>
      <c r="AF1694" s="36" t="str">
        <f>IF(Mining_Import!E1694="","",Mining_Import!E1694)</f>
        <v/>
      </c>
      <c r="AG1694" s="36" t="str">
        <f>IF(Mining_Import!F1694="","",Mining_Import!F1694)</f>
        <v/>
      </c>
      <c r="AH1694" s="36" t="str">
        <f>IF(Mining_Import!G1694="","",Mining_Import!G1694)</f>
        <v/>
      </c>
      <c r="AI1694" s="36" t="str">
        <f>IF(Mining_Import!H1694="","",Mining_Import!H1694)</f>
        <v/>
      </c>
      <c r="AJ1694" s="36" t="str">
        <f>IF(Mining_Import!I1694="","",Mining_Import!I1694)</f>
        <v/>
      </c>
      <c r="BY1694" s="120" t="str">
        <f t="shared" si="525"/>
        <v/>
      </c>
      <c r="BZ1694" s="184" t="str">
        <f t="shared" si="538"/>
        <v/>
      </c>
      <c r="CA1694" s="37" t="str">
        <f>IFERROR(VLOOKUP($BY1694,Account_Value!$C$2:$F$2500,4,0),"")</f>
        <v/>
      </c>
      <c r="CB1694" s="43" t="str">
        <f t="shared" si="526"/>
        <v/>
      </c>
      <c r="CC1694" s="122" t="str">
        <f>IF($BZ1694="","",SUM($BZ$2:$BZ1694))</f>
        <v/>
      </c>
      <c r="CD1694" s="43" t="str">
        <f>IF($BZ1694="","",$BU$19*(SUM($BZ$2:$BZ1694)))</f>
        <v/>
      </c>
    </row>
    <row r="1695" spans="1:82">
      <c r="A1695" s="4" t="str">
        <f t="shared" si="527"/>
        <v/>
      </c>
      <c r="B1695" s="21" t="str">
        <f>IF(Investments_Import!A1695="","",Investments_Import!A1695)</f>
        <v/>
      </c>
      <c r="C1695" s="22" t="str">
        <f t="shared" si="520"/>
        <v/>
      </c>
      <c r="D1695" s="51" t="str">
        <f t="shared" si="528"/>
        <v/>
      </c>
      <c r="E1695" s="3" t="str">
        <f>IF(Investments_Import!B1695="","",Investments_Import!B1695)</f>
        <v/>
      </c>
      <c r="F1695" s="54" t="str">
        <f t="shared" si="529"/>
        <v xml:space="preserve"> </v>
      </c>
      <c r="G1695" s="54" t="str">
        <f>IF($B1695="","",COUNTIF($F$2:$F1695,$F1695))</f>
        <v/>
      </c>
      <c r="H1695" s="53" t="str">
        <f t="shared" si="530"/>
        <v xml:space="preserve">  </v>
      </c>
      <c r="I1695" s="3" t="str">
        <f>IF(Investments_Import!C1695="","",Investments_Import!C1695)</f>
        <v/>
      </c>
      <c r="J1695" s="108" t="str">
        <f>IF(Investments_Import!D1695="","",Investments_Import!D1695)</f>
        <v/>
      </c>
      <c r="K1695" s="108" t="str">
        <f t="shared" si="531"/>
        <v/>
      </c>
      <c r="L1695" s="47" t="str">
        <f>IF(Investments_Import!E1695="","",Investments_Import!E1695)</f>
        <v/>
      </c>
      <c r="M1695" s="47" t="str">
        <f t="shared" si="521"/>
        <v/>
      </c>
      <c r="N1695" s="31" t="str">
        <f>IF(Investments_Import!F1695="","",Investments_Import!F1695)</f>
        <v/>
      </c>
      <c r="O1695" s="31" t="str">
        <f t="shared" si="522"/>
        <v/>
      </c>
      <c r="P1695" s="3" t="str">
        <f>IF(Investments_Import!G1695="","",Investments_Import!G1695)</f>
        <v/>
      </c>
      <c r="Q1695" s="3" t="str">
        <f>IF(Investments_Import!H1695="","",Investments_Import!H1695)</f>
        <v/>
      </c>
      <c r="R1695" s="37" t="str">
        <f t="shared" si="523"/>
        <v/>
      </c>
      <c r="S1695" s="37" t="str">
        <f t="shared" si="524"/>
        <v/>
      </c>
      <c r="U1695" s="36" t="str">
        <f>IF(Mining_Import!A1695="","",Mining_Import!A1695)</f>
        <v/>
      </c>
      <c r="V1695" s="22" t="str">
        <f t="shared" si="532"/>
        <v/>
      </c>
      <c r="W1695" s="127" t="str">
        <f t="shared" si="533"/>
        <v/>
      </c>
      <c r="X1695" s="127" t="str">
        <f t="shared" si="534"/>
        <v/>
      </c>
      <c r="Y1695" s="127" t="str">
        <f t="shared" si="535"/>
        <v/>
      </c>
      <c r="Z1695" s="36" t="str">
        <f>IF(Mining_Import!B1695="","",Mining_Import!B1695)</f>
        <v/>
      </c>
      <c r="AA1695" s="184" t="str">
        <f>IF(Mining_Import!$C1695="","",Mining_Import!$C1695)</f>
        <v/>
      </c>
      <c r="AB1695" s="122" t="str">
        <f t="shared" si="536"/>
        <v/>
      </c>
      <c r="AC1695" s="122" t="str">
        <f>IF($Y1695&gt;Dashboard!$Q$19,$AB1695,"")</f>
        <v/>
      </c>
      <c r="AD1695" s="43" t="str">
        <f t="shared" si="537"/>
        <v/>
      </c>
      <c r="AE1695" s="36" t="str">
        <f>IF(Mining_Import!D1695="","",Mining_Import!D1695)</f>
        <v/>
      </c>
      <c r="AF1695" s="36" t="str">
        <f>IF(Mining_Import!E1695="","",Mining_Import!E1695)</f>
        <v/>
      </c>
      <c r="AG1695" s="36" t="str">
        <f>IF(Mining_Import!F1695="","",Mining_Import!F1695)</f>
        <v/>
      </c>
      <c r="AH1695" s="36" t="str">
        <f>IF(Mining_Import!G1695="","",Mining_Import!G1695)</f>
        <v/>
      </c>
      <c r="AI1695" s="36" t="str">
        <f>IF(Mining_Import!H1695="","",Mining_Import!H1695)</f>
        <v/>
      </c>
      <c r="AJ1695" s="36" t="str">
        <f>IF(Mining_Import!I1695="","",Mining_Import!I1695)</f>
        <v/>
      </c>
      <c r="BY1695" s="120" t="str">
        <f t="shared" si="525"/>
        <v/>
      </c>
      <c r="BZ1695" s="184" t="str">
        <f t="shared" si="538"/>
        <v/>
      </c>
      <c r="CA1695" s="37" t="str">
        <f>IFERROR(VLOOKUP($BY1695,Account_Value!$C$2:$F$2500,4,0),"")</f>
        <v/>
      </c>
      <c r="CB1695" s="43" t="str">
        <f t="shared" si="526"/>
        <v/>
      </c>
      <c r="CC1695" s="122" t="str">
        <f>IF($BZ1695="","",SUM($BZ$2:$BZ1695))</f>
        <v/>
      </c>
      <c r="CD1695" s="43" t="str">
        <f>IF($BZ1695="","",$BU$19*(SUM($BZ$2:$BZ1695)))</f>
        <v/>
      </c>
    </row>
    <row r="1696" spans="1:82">
      <c r="A1696" s="4" t="str">
        <f t="shared" si="527"/>
        <v/>
      </c>
      <c r="B1696" s="21" t="str">
        <f>IF(Investments_Import!A1696="","",Investments_Import!A1696)</f>
        <v/>
      </c>
      <c r="C1696" s="22" t="str">
        <f t="shared" si="520"/>
        <v/>
      </c>
      <c r="D1696" s="51" t="str">
        <f t="shared" si="528"/>
        <v/>
      </c>
      <c r="E1696" s="3" t="str">
        <f>IF(Investments_Import!B1696="","",Investments_Import!B1696)</f>
        <v/>
      </c>
      <c r="F1696" s="54" t="str">
        <f t="shared" si="529"/>
        <v xml:space="preserve"> </v>
      </c>
      <c r="G1696" s="54" t="str">
        <f>IF($B1696="","",COUNTIF($F$2:$F1696,$F1696))</f>
        <v/>
      </c>
      <c r="H1696" s="53" t="str">
        <f t="shared" si="530"/>
        <v xml:space="preserve">  </v>
      </c>
      <c r="I1696" s="3" t="str">
        <f>IF(Investments_Import!C1696="","",Investments_Import!C1696)</f>
        <v/>
      </c>
      <c r="J1696" s="108" t="str">
        <f>IF(Investments_Import!D1696="","",Investments_Import!D1696)</f>
        <v/>
      </c>
      <c r="K1696" s="108" t="str">
        <f t="shared" si="531"/>
        <v/>
      </c>
      <c r="L1696" s="47" t="str">
        <f>IF(Investments_Import!E1696="","",Investments_Import!E1696)</f>
        <v/>
      </c>
      <c r="M1696" s="47" t="str">
        <f t="shared" si="521"/>
        <v/>
      </c>
      <c r="N1696" s="31" t="str">
        <f>IF(Investments_Import!F1696="","",Investments_Import!F1696)</f>
        <v/>
      </c>
      <c r="O1696" s="31" t="str">
        <f t="shared" si="522"/>
        <v/>
      </c>
      <c r="P1696" s="3" t="str">
        <f>IF(Investments_Import!G1696="","",Investments_Import!G1696)</f>
        <v/>
      </c>
      <c r="Q1696" s="3" t="str">
        <f>IF(Investments_Import!H1696="","",Investments_Import!H1696)</f>
        <v/>
      </c>
      <c r="R1696" s="37" t="str">
        <f t="shared" si="523"/>
        <v/>
      </c>
      <c r="S1696" s="37" t="str">
        <f t="shared" si="524"/>
        <v/>
      </c>
      <c r="U1696" s="36" t="str">
        <f>IF(Mining_Import!A1696="","",Mining_Import!A1696)</f>
        <v/>
      </c>
      <c r="V1696" s="22" t="str">
        <f t="shared" si="532"/>
        <v/>
      </c>
      <c r="W1696" s="127" t="str">
        <f t="shared" si="533"/>
        <v/>
      </c>
      <c r="X1696" s="127" t="str">
        <f t="shared" si="534"/>
        <v/>
      </c>
      <c r="Y1696" s="127" t="str">
        <f t="shared" si="535"/>
        <v/>
      </c>
      <c r="Z1696" s="36" t="str">
        <f>IF(Mining_Import!B1696="","",Mining_Import!B1696)</f>
        <v/>
      </c>
      <c r="AA1696" s="184" t="str">
        <f>IF(Mining_Import!$C1696="","",Mining_Import!$C1696)</f>
        <v/>
      </c>
      <c r="AB1696" s="122" t="str">
        <f t="shared" si="536"/>
        <v/>
      </c>
      <c r="AC1696" s="122" t="str">
        <f>IF($Y1696&gt;Dashboard!$Q$19,$AB1696,"")</f>
        <v/>
      </c>
      <c r="AD1696" s="43" t="str">
        <f t="shared" si="537"/>
        <v/>
      </c>
      <c r="AE1696" s="36" t="str">
        <f>IF(Mining_Import!D1696="","",Mining_Import!D1696)</f>
        <v/>
      </c>
      <c r="AF1696" s="36" t="str">
        <f>IF(Mining_Import!E1696="","",Mining_Import!E1696)</f>
        <v/>
      </c>
      <c r="AG1696" s="36" t="str">
        <f>IF(Mining_Import!F1696="","",Mining_Import!F1696)</f>
        <v/>
      </c>
      <c r="AH1696" s="36" t="str">
        <f>IF(Mining_Import!G1696="","",Mining_Import!G1696)</f>
        <v/>
      </c>
      <c r="AI1696" s="36" t="str">
        <f>IF(Mining_Import!H1696="","",Mining_Import!H1696)</f>
        <v/>
      </c>
      <c r="AJ1696" s="36" t="str">
        <f>IF(Mining_Import!I1696="","",Mining_Import!I1696)</f>
        <v/>
      </c>
      <c r="BY1696" s="120" t="str">
        <f t="shared" si="525"/>
        <v/>
      </c>
      <c r="BZ1696" s="184" t="str">
        <f t="shared" si="538"/>
        <v/>
      </c>
      <c r="CA1696" s="37" t="str">
        <f>IFERROR(VLOOKUP($BY1696,Account_Value!$C$2:$F$2500,4,0),"")</f>
        <v/>
      </c>
      <c r="CB1696" s="43" t="str">
        <f t="shared" si="526"/>
        <v/>
      </c>
      <c r="CC1696" s="122" t="str">
        <f>IF($BZ1696="","",SUM($BZ$2:$BZ1696))</f>
        <v/>
      </c>
      <c r="CD1696" s="43" t="str">
        <f>IF($BZ1696="","",$BU$19*(SUM($BZ$2:$BZ1696)))</f>
        <v/>
      </c>
    </row>
    <row r="1697" spans="1:82">
      <c r="A1697" s="4" t="str">
        <f t="shared" si="527"/>
        <v/>
      </c>
      <c r="B1697" s="21" t="str">
        <f>IF(Investments_Import!A1697="","",Investments_Import!A1697)</f>
        <v/>
      </c>
      <c r="C1697" s="22" t="str">
        <f t="shared" si="520"/>
        <v/>
      </c>
      <c r="D1697" s="51" t="str">
        <f t="shared" si="528"/>
        <v/>
      </c>
      <c r="E1697" s="3" t="str">
        <f>IF(Investments_Import!B1697="","",Investments_Import!B1697)</f>
        <v/>
      </c>
      <c r="F1697" s="54" t="str">
        <f t="shared" si="529"/>
        <v xml:space="preserve"> </v>
      </c>
      <c r="G1697" s="54" t="str">
        <f>IF($B1697="","",COUNTIF($F$2:$F1697,$F1697))</f>
        <v/>
      </c>
      <c r="H1697" s="53" t="str">
        <f t="shared" si="530"/>
        <v xml:space="preserve">  </v>
      </c>
      <c r="I1697" s="3" t="str">
        <f>IF(Investments_Import!C1697="","",Investments_Import!C1697)</f>
        <v/>
      </c>
      <c r="J1697" s="108" t="str">
        <f>IF(Investments_Import!D1697="","",Investments_Import!D1697)</f>
        <v/>
      </c>
      <c r="K1697" s="108" t="str">
        <f t="shared" si="531"/>
        <v/>
      </c>
      <c r="L1697" s="47" t="str">
        <f>IF(Investments_Import!E1697="","",Investments_Import!E1697)</f>
        <v/>
      </c>
      <c r="M1697" s="47" t="str">
        <f t="shared" si="521"/>
        <v/>
      </c>
      <c r="N1697" s="31" t="str">
        <f>IF(Investments_Import!F1697="","",Investments_Import!F1697)</f>
        <v/>
      </c>
      <c r="O1697" s="31" t="str">
        <f t="shared" si="522"/>
        <v/>
      </c>
      <c r="P1697" s="3" t="str">
        <f>IF(Investments_Import!G1697="","",Investments_Import!G1697)</f>
        <v/>
      </c>
      <c r="Q1697" s="3" t="str">
        <f>IF(Investments_Import!H1697="","",Investments_Import!H1697)</f>
        <v/>
      </c>
      <c r="R1697" s="37" t="str">
        <f t="shared" si="523"/>
        <v/>
      </c>
      <c r="S1697" s="37" t="str">
        <f t="shared" si="524"/>
        <v/>
      </c>
      <c r="U1697" s="36" t="str">
        <f>IF(Mining_Import!A1697="","",Mining_Import!A1697)</f>
        <v/>
      </c>
      <c r="V1697" s="22" t="str">
        <f t="shared" si="532"/>
        <v/>
      </c>
      <c r="W1697" s="127" t="str">
        <f t="shared" si="533"/>
        <v/>
      </c>
      <c r="X1697" s="127" t="str">
        <f t="shared" si="534"/>
        <v/>
      </c>
      <c r="Y1697" s="127" t="str">
        <f t="shared" si="535"/>
        <v/>
      </c>
      <c r="Z1697" s="36" t="str">
        <f>IF(Mining_Import!B1697="","",Mining_Import!B1697)</f>
        <v/>
      </c>
      <c r="AA1697" s="184" t="str">
        <f>IF(Mining_Import!$C1697="","",Mining_Import!$C1697)</f>
        <v/>
      </c>
      <c r="AB1697" s="122" t="str">
        <f t="shared" si="536"/>
        <v/>
      </c>
      <c r="AC1697" s="122" t="str">
        <f>IF($Y1697&gt;Dashboard!$Q$19,$AB1697,"")</f>
        <v/>
      </c>
      <c r="AD1697" s="43" t="str">
        <f t="shared" si="537"/>
        <v/>
      </c>
      <c r="AE1697" s="36" t="str">
        <f>IF(Mining_Import!D1697="","",Mining_Import!D1697)</f>
        <v/>
      </c>
      <c r="AF1697" s="36" t="str">
        <f>IF(Mining_Import!E1697="","",Mining_Import!E1697)</f>
        <v/>
      </c>
      <c r="AG1697" s="36" t="str">
        <f>IF(Mining_Import!F1697="","",Mining_Import!F1697)</f>
        <v/>
      </c>
      <c r="AH1697" s="36" t="str">
        <f>IF(Mining_Import!G1697="","",Mining_Import!G1697)</f>
        <v/>
      </c>
      <c r="AI1697" s="36" t="str">
        <f>IF(Mining_Import!H1697="","",Mining_Import!H1697)</f>
        <v/>
      </c>
      <c r="AJ1697" s="36" t="str">
        <f>IF(Mining_Import!I1697="","",Mining_Import!I1697)</f>
        <v/>
      </c>
      <c r="BY1697" s="120" t="str">
        <f t="shared" si="525"/>
        <v/>
      </c>
      <c r="BZ1697" s="184" t="str">
        <f t="shared" si="538"/>
        <v/>
      </c>
      <c r="CA1697" s="37" t="str">
        <f>IFERROR(VLOOKUP($BY1697,Account_Value!$C$2:$F$2500,4,0),"")</f>
        <v/>
      </c>
      <c r="CB1697" s="43" t="str">
        <f t="shared" si="526"/>
        <v/>
      </c>
      <c r="CC1697" s="122" t="str">
        <f>IF($BZ1697="","",SUM($BZ$2:$BZ1697))</f>
        <v/>
      </c>
      <c r="CD1697" s="43" t="str">
        <f>IF($BZ1697="","",$BU$19*(SUM($BZ$2:$BZ1697)))</f>
        <v/>
      </c>
    </row>
    <row r="1698" spans="1:82">
      <c r="A1698" s="4" t="str">
        <f t="shared" si="527"/>
        <v/>
      </c>
      <c r="B1698" s="21" t="str">
        <f>IF(Investments_Import!A1698="","",Investments_Import!A1698)</f>
        <v/>
      </c>
      <c r="C1698" s="22" t="str">
        <f t="shared" si="520"/>
        <v/>
      </c>
      <c r="D1698" s="51" t="str">
        <f t="shared" si="528"/>
        <v/>
      </c>
      <c r="E1698" s="3" t="str">
        <f>IF(Investments_Import!B1698="","",Investments_Import!B1698)</f>
        <v/>
      </c>
      <c r="F1698" s="54" t="str">
        <f t="shared" si="529"/>
        <v xml:space="preserve"> </v>
      </c>
      <c r="G1698" s="54" t="str">
        <f>IF($B1698="","",COUNTIF($F$2:$F1698,$F1698))</f>
        <v/>
      </c>
      <c r="H1698" s="53" t="str">
        <f t="shared" si="530"/>
        <v xml:space="preserve">  </v>
      </c>
      <c r="I1698" s="3" t="str">
        <f>IF(Investments_Import!C1698="","",Investments_Import!C1698)</f>
        <v/>
      </c>
      <c r="J1698" s="108" t="str">
        <f>IF(Investments_Import!D1698="","",Investments_Import!D1698)</f>
        <v/>
      </c>
      <c r="K1698" s="108" t="str">
        <f t="shared" si="531"/>
        <v/>
      </c>
      <c r="L1698" s="47" t="str">
        <f>IF(Investments_Import!E1698="","",Investments_Import!E1698)</f>
        <v/>
      </c>
      <c r="M1698" s="47" t="str">
        <f t="shared" si="521"/>
        <v/>
      </c>
      <c r="N1698" s="31" t="str">
        <f>IF(Investments_Import!F1698="","",Investments_Import!F1698)</f>
        <v/>
      </c>
      <c r="O1698" s="31" t="str">
        <f t="shared" si="522"/>
        <v/>
      </c>
      <c r="P1698" s="3" t="str">
        <f>IF(Investments_Import!G1698="","",Investments_Import!G1698)</f>
        <v/>
      </c>
      <c r="Q1698" s="3" t="str">
        <f>IF(Investments_Import!H1698="","",Investments_Import!H1698)</f>
        <v/>
      </c>
      <c r="R1698" s="37" t="str">
        <f t="shared" si="523"/>
        <v/>
      </c>
      <c r="S1698" s="37" t="str">
        <f t="shared" si="524"/>
        <v/>
      </c>
      <c r="U1698" s="36" t="str">
        <f>IF(Mining_Import!A1698="","",Mining_Import!A1698)</f>
        <v/>
      </c>
      <c r="V1698" s="22" t="str">
        <f t="shared" si="532"/>
        <v/>
      </c>
      <c r="W1698" s="127" t="str">
        <f t="shared" si="533"/>
        <v/>
      </c>
      <c r="X1698" s="127" t="str">
        <f t="shared" si="534"/>
        <v/>
      </c>
      <c r="Y1698" s="127" t="str">
        <f t="shared" si="535"/>
        <v/>
      </c>
      <c r="Z1698" s="36" t="str">
        <f>IF(Mining_Import!B1698="","",Mining_Import!B1698)</f>
        <v/>
      </c>
      <c r="AA1698" s="184" t="str">
        <f>IF(Mining_Import!$C1698="","",Mining_Import!$C1698)</f>
        <v/>
      </c>
      <c r="AB1698" s="122" t="str">
        <f t="shared" si="536"/>
        <v/>
      </c>
      <c r="AC1698" s="122" t="str">
        <f>IF($Y1698&gt;Dashboard!$Q$19,$AB1698,"")</f>
        <v/>
      </c>
      <c r="AD1698" s="43" t="str">
        <f t="shared" si="537"/>
        <v/>
      </c>
      <c r="AE1698" s="36" t="str">
        <f>IF(Mining_Import!D1698="","",Mining_Import!D1698)</f>
        <v/>
      </c>
      <c r="AF1698" s="36" t="str">
        <f>IF(Mining_Import!E1698="","",Mining_Import!E1698)</f>
        <v/>
      </c>
      <c r="AG1698" s="36" t="str">
        <f>IF(Mining_Import!F1698="","",Mining_Import!F1698)</f>
        <v/>
      </c>
      <c r="AH1698" s="36" t="str">
        <f>IF(Mining_Import!G1698="","",Mining_Import!G1698)</f>
        <v/>
      </c>
      <c r="AI1698" s="36" t="str">
        <f>IF(Mining_Import!H1698="","",Mining_Import!H1698)</f>
        <v/>
      </c>
      <c r="AJ1698" s="36" t="str">
        <f>IF(Mining_Import!I1698="","",Mining_Import!I1698)</f>
        <v/>
      </c>
      <c r="BY1698" s="120" t="str">
        <f t="shared" si="525"/>
        <v/>
      </c>
      <c r="BZ1698" s="184" t="str">
        <f t="shared" si="538"/>
        <v/>
      </c>
      <c r="CA1698" s="37" t="str">
        <f>IFERROR(VLOOKUP($BY1698,Account_Value!$C$2:$F$2500,4,0),"")</f>
        <v/>
      </c>
      <c r="CB1698" s="43" t="str">
        <f t="shared" si="526"/>
        <v/>
      </c>
      <c r="CC1698" s="122" t="str">
        <f>IF($BZ1698="","",SUM($BZ$2:$BZ1698))</f>
        <v/>
      </c>
      <c r="CD1698" s="43" t="str">
        <f>IF($BZ1698="","",$BU$19*(SUM($BZ$2:$BZ1698)))</f>
        <v/>
      </c>
    </row>
    <row r="1699" spans="1:82">
      <c r="A1699" s="4" t="str">
        <f t="shared" si="527"/>
        <v/>
      </c>
      <c r="B1699" s="21" t="str">
        <f>IF(Investments_Import!A1699="","",Investments_Import!A1699)</f>
        <v/>
      </c>
      <c r="C1699" s="22" t="str">
        <f t="shared" si="520"/>
        <v/>
      </c>
      <c r="D1699" s="51" t="str">
        <f t="shared" si="528"/>
        <v/>
      </c>
      <c r="E1699" s="3" t="str">
        <f>IF(Investments_Import!B1699="","",Investments_Import!B1699)</f>
        <v/>
      </c>
      <c r="F1699" s="54" t="str">
        <f t="shared" si="529"/>
        <v xml:space="preserve"> </v>
      </c>
      <c r="G1699" s="54" t="str">
        <f>IF($B1699="","",COUNTIF($F$2:$F1699,$F1699))</f>
        <v/>
      </c>
      <c r="H1699" s="53" t="str">
        <f t="shared" si="530"/>
        <v xml:space="preserve">  </v>
      </c>
      <c r="I1699" s="3" t="str">
        <f>IF(Investments_Import!C1699="","",Investments_Import!C1699)</f>
        <v/>
      </c>
      <c r="J1699" s="108" t="str">
        <f>IF(Investments_Import!D1699="","",Investments_Import!D1699)</f>
        <v/>
      </c>
      <c r="K1699" s="108" t="str">
        <f t="shared" si="531"/>
        <v/>
      </c>
      <c r="L1699" s="47" t="str">
        <f>IF(Investments_Import!E1699="","",Investments_Import!E1699)</f>
        <v/>
      </c>
      <c r="M1699" s="47" t="str">
        <f t="shared" si="521"/>
        <v/>
      </c>
      <c r="N1699" s="31" t="str">
        <f>IF(Investments_Import!F1699="","",Investments_Import!F1699)</f>
        <v/>
      </c>
      <c r="O1699" s="31" t="str">
        <f t="shared" si="522"/>
        <v/>
      </c>
      <c r="P1699" s="3" t="str">
        <f>IF(Investments_Import!G1699="","",Investments_Import!G1699)</f>
        <v/>
      </c>
      <c r="Q1699" s="3" t="str">
        <f>IF(Investments_Import!H1699="","",Investments_Import!H1699)</f>
        <v/>
      </c>
      <c r="R1699" s="37" t="str">
        <f t="shared" si="523"/>
        <v/>
      </c>
      <c r="S1699" s="37" t="str">
        <f t="shared" si="524"/>
        <v/>
      </c>
      <c r="U1699" s="36" t="str">
        <f>IF(Mining_Import!A1699="","",Mining_Import!A1699)</f>
        <v/>
      </c>
      <c r="V1699" s="22" t="str">
        <f t="shared" si="532"/>
        <v/>
      </c>
      <c r="W1699" s="127" t="str">
        <f t="shared" si="533"/>
        <v/>
      </c>
      <c r="X1699" s="127" t="str">
        <f t="shared" si="534"/>
        <v/>
      </c>
      <c r="Y1699" s="127" t="str">
        <f t="shared" si="535"/>
        <v/>
      </c>
      <c r="Z1699" s="36" t="str">
        <f>IF(Mining_Import!B1699="","",Mining_Import!B1699)</f>
        <v/>
      </c>
      <c r="AA1699" s="184" t="str">
        <f>IF(Mining_Import!$C1699="","",Mining_Import!$C1699)</f>
        <v/>
      </c>
      <c r="AB1699" s="122" t="str">
        <f t="shared" si="536"/>
        <v/>
      </c>
      <c r="AC1699" s="122" t="str">
        <f>IF($Y1699&gt;Dashboard!$Q$19,$AB1699,"")</f>
        <v/>
      </c>
      <c r="AD1699" s="43" t="str">
        <f t="shared" si="537"/>
        <v/>
      </c>
      <c r="AE1699" s="36" t="str">
        <f>IF(Mining_Import!D1699="","",Mining_Import!D1699)</f>
        <v/>
      </c>
      <c r="AF1699" s="36" t="str">
        <f>IF(Mining_Import!E1699="","",Mining_Import!E1699)</f>
        <v/>
      </c>
      <c r="AG1699" s="36" t="str">
        <f>IF(Mining_Import!F1699="","",Mining_Import!F1699)</f>
        <v/>
      </c>
      <c r="AH1699" s="36" t="str">
        <f>IF(Mining_Import!G1699="","",Mining_Import!G1699)</f>
        <v/>
      </c>
      <c r="AI1699" s="36" t="str">
        <f>IF(Mining_Import!H1699="","",Mining_Import!H1699)</f>
        <v/>
      </c>
      <c r="AJ1699" s="36" t="str">
        <f>IF(Mining_Import!I1699="","",Mining_Import!I1699)</f>
        <v/>
      </c>
      <c r="BY1699" s="120" t="str">
        <f t="shared" si="525"/>
        <v/>
      </c>
      <c r="BZ1699" s="184" t="str">
        <f t="shared" si="538"/>
        <v/>
      </c>
      <c r="CA1699" s="37" t="str">
        <f>IFERROR(VLOOKUP($BY1699,Account_Value!$C$2:$F$2500,4,0),"")</f>
        <v/>
      </c>
      <c r="CB1699" s="43" t="str">
        <f t="shared" si="526"/>
        <v/>
      </c>
      <c r="CC1699" s="122" t="str">
        <f>IF($BZ1699="","",SUM($BZ$2:$BZ1699))</f>
        <v/>
      </c>
      <c r="CD1699" s="43" t="str">
        <f>IF($BZ1699="","",$BU$19*(SUM($BZ$2:$BZ1699)))</f>
        <v/>
      </c>
    </row>
    <row r="1700" spans="1:82">
      <c r="A1700" s="4" t="str">
        <f t="shared" si="527"/>
        <v/>
      </c>
      <c r="B1700" s="21" t="str">
        <f>IF(Investments_Import!A1700="","",Investments_Import!A1700)</f>
        <v/>
      </c>
      <c r="C1700" s="22" t="str">
        <f t="shared" si="520"/>
        <v/>
      </c>
      <c r="D1700" s="51" t="str">
        <f t="shared" si="528"/>
        <v/>
      </c>
      <c r="E1700" s="3" t="str">
        <f>IF(Investments_Import!B1700="","",Investments_Import!B1700)</f>
        <v/>
      </c>
      <c r="F1700" s="54" t="str">
        <f t="shared" si="529"/>
        <v xml:space="preserve"> </v>
      </c>
      <c r="G1700" s="54" t="str">
        <f>IF($B1700="","",COUNTIF($F$2:$F1700,$F1700))</f>
        <v/>
      </c>
      <c r="H1700" s="53" t="str">
        <f t="shared" si="530"/>
        <v xml:space="preserve">  </v>
      </c>
      <c r="I1700" s="3" t="str">
        <f>IF(Investments_Import!C1700="","",Investments_Import!C1700)</f>
        <v/>
      </c>
      <c r="J1700" s="108" t="str">
        <f>IF(Investments_Import!D1700="","",Investments_Import!D1700)</f>
        <v/>
      </c>
      <c r="K1700" s="108" t="str">
        <f t="shared" si="531"/>
        <v/>
      </c>
      <c r="L1700" s="47" t="str">
        <f>IF(Investments_Import!E1700="","",Investments_Import!E1700)</f>
        <v/>
      </c>
      <c r="M1700" s="47" t="str">
        <f t="shared" si="521"/>
        <v/>
      </c>
      <c r="N1700" s="31" t="str">
        <f>IF(Investments_Import!F1700="","",Investments_Import!F1700)</f>
        <v/>
      </c>
      <c r="O1700" s="31" t="str">
        <f t="shared" si="522"/>
        <v/>
      </c>
      <c r="P1700" s="3" t="str">
        <f>IF(Investments_Import!G1700="","",Investments_Import!G1700)</f>
        <v/>
      </c>
      <c r="Q1700" s="3" t="str">
        <f>IF(Investments_Import!H1700="","",Investments_Import!H1700)</f>
        <v/>
      </c>
      <c r="R1700" s="37" t="str">
        <f t="shared" si="523"/>
        <v/>
      </c>
      <c r="S1700" s="37" t="str">
        <f t="shared" si="524"/>
        <v/>
      </c>
      <c r="U1700" s="36" t="str">
        <f>IF(Mining_Import!A1700="","",Mining_Import!A1700)</f>
        <v/>
      </c>
      <c r="V1700" s="22" t="str">
        <f t="shared" si="532"/>
        <v/>
      </c>
      <c r="W1700" s="127" t="str">
        <f t="shared" si="533"/>
        <v/>
      </c>
      <c r="X1700" s="127" t="str">
        <f t="shared" si="534"/>
        <v/>
      </c>
      <c r="Y1700" s="127" t="str">
        <f t="shared" si="535"/>
        <v/>
      </c>
      <c r="Z1700" s="36" t="str">
        <f>IF(Mining_Import!B1700="","",Mining_Import!B1700)</f>
        <v/>
      </c>
      <c r="AA1700" s="184" t="str">
        <f>IF(Mining_Import!$C1700="","",Mining_Import!$C1700)</f>
        <v/>
      </c>
      <c r="AB1700" s="122" t="str">
        <f t="shared" si="536"/>
        <v/>
      </c>
      <c r="AC1700" s="122" t="str">
        <f>IF($Y1700&gt;Dashboard!$Q$19,$AB1700,"")</f>
        <v/>
      </c>
      <c r="AD1700" s="43" t="str">
        <f t="shared" si="537"/>
        <v/>
      </c>
      <c r="AE1700" s="36" t="str">
        <f>IF(Mining_Import!D1700="","",Mining_Import!D1700)</f>
        <v/>
      </c>
      <c r="AF1700" s="36" t="str">
        <f>IF(Mining_Import!E1700="","",Mining_Import!E1700)</f>
        <v/>
      </c>
      <c r="AG1700" s="36" t="str">
        <f>IF(Mining_Import!F1700="","",Mining_Import!F1700)</f>
        <v/>
      </c>
      <c r="AH1700" s="36" t="str">
        <f>IF(Mining_Import!G1700="","",Mining_Import!G1700)</f>
        <v/>
      </c>
      <c r="AI1700" s="36" t="str">
        <f>IF(Mining_Import!H1700="","",Mining_Import!H1700)</f>
        <v/>
      </c>
      <c r="AJ1700" s="36" t="str">
        <f>IF(Mining_Import!I1700="","",Mining_Import!I1700)</f>
        <v/>
      </c>
      <c r="BY1700" s="120" t="str">
        <f t="shared" si="525"/>
        <v/>
      </c>
      <c r="BZ1700" s="184" t="str">
        <f t="shared" si="538"/>
        <v/>
      </c>
      <c r="CA1700" s="37" t="str">
        <f>IFERROR(VLOOKUP($BY1700,Account_Value!$C$2:$F$2500,4,0),"")</f>
        <v/>
      </c>
      <c r="CB1700" s="43" t="str">
        <f t="shared" si="526"/>
        <v/>
      </c>
      <c r="CC1700" s="122" t="str">
        <f>IF($BZ1700="","",SUM($BZ$2:$BZ1700))</f>
        <v/>
      </c>
      <c r="CD1700" s="43" t="str">
        <f>IF($BZ1700="","",$BU$19*(SUM($BZ$2:$BZ1700)))</f>
        <v/>
      </c>
    </row>
    <row r="1701" spans="1:82">
      <c r="A1701" s="4" t="str">
        <f t="shared" si="527"/>
        <v/>
      </c>
      <c r="B1701" s="21" t="str">
        <f>IF(Investments_Import!A1701="","",Investments_Import!A1701)</f>
        <v/>
      </c>
      <c r="C1701" s="22" t="str">
        <f t="shared" si="520"/>
        <v/>
      </c>
      <c r="D1701" s="51" t="str">
        <f t="shared" si="528"/>
        <v/>
      </c>
      <c r="E1701" s="3" t="str">
        <f>IF(Investments_Import!B1701="","",Investments_Import!B1701)</f>
        <v/>
      </c>
      <c r="F1701" s="54" t="str">
        <f t="shared" si="529"/>
        <v xml:space="preserve"> </v>
      </c>
      <c r="G1701" s="54" t="str">
        <f>IF($B1701="","",COUNTIF($F$2:$F1701,$F1701))</f>
        <v/>
      </c>
      <c r="H1701" s="53" t="str">
        <f t="shared" si="530"/>
        <v xml:space="preserve">  </v>
      </c>
      <c r="I1701" s="3" t="str">
        <f>IF(Investments_Import!C1701="","",Investments_Import!C1701)</f>
        <v/>
      </c>
      <c r="J1701" s="108" t="str">
        <f>IF(Investments_Import!D1701="","",Investments_Import!D1701)</f>
        <v/>
      </c>
      <c r="K1701" s="108" t="str">
        <f t="shared" si="531"/>
        <v/>
      </c>
      <c r="L1701" s="47" t="str">
        <f>IF(Investments_Import!E1701="","",Investments_Import!E1701)</f>
        <v/>
      </c>
      <c r="M1701" s="47" t="str">
        <f t="shared" si="521"/>
        <v/>
      </c>
      <c r="N1701" s="31" t="str">
        <f>IF(Investments_Import!F1701="","",Investments_Import!F1701)</f>
        <v/>
      </c>
      <c r="O1701" s="31" t="str">
        <f t="shared" si="522"/>
        <v/>
      </c>
      <c r="P1701" s="3" t="str">
        <f>IF(Investments_Import!G1701="","",Investments_Import!G1701)</f>
        <v/>
      </c>
      <c r="Q1701" s="3" t="str">
        <f>IF(Investments_Import!H1701="","",Investments_Import!H1701)</f>
        <v/>
      </c>
      <c r="R1701" s="37" t="str">
        <f t="shared" si="523"/>
        <v/>
      </c>
      <c r="S1701" s="37" t="str">
        <f t="shared" si="524"/>
        <v/>
      </c>
      <c r="U1701" s="36" t="str">
        <f>IF(Mining_Import!A1701="","",Mining_Import!A1701)</f>
        <v/>
      </c>
      <c r="V1701" s="22" t="str">
        <f t="shared" si="532"/>
        <v/>
      </c>
      <c r="W1701" s="127" t="str">
        <f t="shared" si="533"/>
        <v/>
      </c>
      <c r="X1701" s="127" t="str">
        <f t="shared" si="534"/>
        <v/>
      </c>
      <c r="Y1701" s="127" t="str">
        <f t="shared" si="535"/>
        <v/>
      </c>
      <c r="Z1701" s="36" t="str">
        <f>IF(Mining_Import!B1701="","",Mining_Import!B1701)</f>
        <v/>
      </c>
      <c r="AA1701" s="184" t="str">
        <f>IF(Mining_Import!$C1701="","",Mining_Import!$C1701)</f>
        <v/>
      </c>
      <c r="AB1701" s="122" t="str">
        <f t="shared" si="536"/>
        <v/>
      </c>
      <c r="AC1701" s="122" t="str">
        <f>IF($Y1701&gt;Dashboard!$Q$19,$AB1701,"")</f>
        <v/>
      </c>
      <c r="AD1701" s="43" t="str">
        <f t="shared" si="537"/>
        <v/>
      </c>
      <c r="AE1701" s="36" t="str">
        <f>IF(Mining_Import!D1701="","",Mining_Import!D1701)</f>
        <v/>
      </c>
      <c r="AF1701" s="36" t="str">
        <f>IF(Mining_Import!E1701="","",Mining_Import!E1701)</f>
        <v/>
      </c>
      <c r="AG1701" s="36" t="str">
        <f>IF(Mining_Import!F1701="","",Mining_Import!F1701)</f>
        <v/>
      </c>
      <c r="AH1701" s="36" t="str">
        <f>IF(Mining_Import!G1701="","",Mining_Import!G1701)</f>
        <v/>
      </c>
      <c r="AI1701" s="36" t="str">
        <f>IF(Mining_Import!H1701="","",Mining_Import!H1701)</f>
        <v/>
      </c>
      <c r="AJ1701" s="36" t="str">
        <f>IF(Mining_Import!I1701="","",Mining_Import!I1701)</f>
        <v/>
      </c>
      <c r="BY1701" s="120" t="str">
        <f t="shared" si="525"/>
        <v/>
      </c>
      <c r="BZ1701" s="184" t="str">
        <f t="shared" si="538"/>
        <v/>
      </c>
      <c r="CA1701" s="37" t="str">
        <f>IFERROR(VLOOKUP($BY1701,Account_Value!$C$2:$F$2500,4,0),"")</f>
        <v/>
      </c>
      <c r="CB1701" s="43" t="str">
        <f t="shared" si="526"/>
        <v/>
      </c>
      <c r="CC1701" s="122" t="str">
        <f>IF($BZ1701="","",SUM($BZ$2:$BZ1701))</f>
        <v/>
      </c>
      <c r="CD1701" s="43" t="str">
        <f>IF($BZ1701="","",$BU$19*(SUM($BZ$2:$BZ1701)))</f>
        <v/>
      </c>
    </row>
    <row r="1702" spans="1:82">
      <c r="A1702" s="4" t="str">
        <f t="shared" si="527"/>
        <v/>
      </c>
      <c r="B1702" s="21" t="str">
        <f>IF(Investments_Import!A1702="","",Investments_Import!A1702)</f>
        <v/>
      </c>
      <c r="C1702" s="22" t="str">
        <f t="shared" si="520"/>
        <v/>
      </c>
      <c r="D1702" s="51" t="str">
        <f t="shared" si="528"/>
        <v/>
      </c>
      <c r="E1702" s="3" t="str">
        <f>IF(Investments_Import!B1702="","",Investments_Import!B1702)</f>
        <v/>
      </c>
      <c r="F1702" s="54" t="str">
        <f t="shared" si="529"/>
        <v xml:space="preserve"> </v>
      </c>
      <c r="G1702" s="54" t="str">
        <f>IF($B1702="","",COUNTIF($F$2:$F1702,$F1702))</f>
        <v/>
      </c>
      <c r="H1702" s="53" t="str">
        <f t="shared" si="530"/>
        <v xml:space="preserve">  </v>
      </c>
      <c r="I1702" s="3" t="str">
        <f>IF(Investments_Import!C1702="","",Investments_Import!C1702)</f>
        <v/>
      </c>
      <c r="J1702" s="108" t="str">
        <f>IF(Investments_Import!D1702="","",Investments_Import!D1702)</f>
        <v/>
      </c>
      <c r="K1702" s="108" t="str">
        <f t="shared" si="531"/>
        <v/>
      </c>
      <c r="L1702" s="47" t="str">
        <f>IF(Investments_Import!E1702="","",Investments_Import!E1702)</f>
        <v/>
      </c>
      <c r="M1702" s="47" t="str">
        <f t="shared" si="521"/>
        <v/>
      </c>
      <c r="N1702" s="31" t="str">
        <f>IF(Investments_Import!F1702="","",Investments_Import!F1702)</f>
        <v/>
      </c>
      <c r="O1702" s="31" t="str">
        <f t="shared" si="522"/>
        <v/>
      </c>
      <c r="P1702" s="3" t="str">
        <f>IF(Investments_Import!G1702="","",Investments_Import!G1702)</f>
        <v/>
      </c>
      <c r="Q1702" s="3" t="str">
        <f>IF(Investments_Import!H1702="","",Investments_Import!H1702)</f>
        <v/>
      </c>
      <c r="R1702" s="37" t="str">
        <f t="shared" si="523"/>
        <v/>
      </c>
      <c r="S1702" s="37" t="str">
        <f t="shared" si="524"/>
        <v/>
      </c>
      <c r="U1702" s="36" t="str">
        <f>IF(Mining_Import!A1702="","",Mining_Import!A1702)</f>
        <v/>
      </c>
      <c r="V1702" s="22" t="str">
        <f t="shared" si="532"/>
        <v/>
      </c>
      <c r="W1702" s="127" t="str">
        <f t="shared" si="533"/>
        <v/>
      </c>
      <c r="X1702" s="127" t="str">
        <f t="shared" si="534"/>
        <v/>
      </c>
      <c r="Y1702" s="127" t="str">
        <f t="shared" si="535"/>
        <v/>
      </c>
      <c r="Z1702" s="36" t="str">
        <f>IF(Mining_Import!B1702="","",Mining_Import!B1702)</f>
        <v/>
      </c>
      <c r="AA1702" s="184" t="str">
        <f>IF(Mining_Import!$C1702="","",Mining_Import!$C1702)</f>
        <v/>
      </c>
      <c r="AB1702" s="122" t="str">
        <f t="shared" si="536"/>
        <v/>
      </c>
      <c r="AC1702" s="122" t="str">
        <f>IF($Y1702&gt;Dashboard!$Q$19,$AB1702,"")</f>
        <v/>
      </c>
      <c r="AD1702" s="43" t="str">
        <f t="shared" si="537"/>
        <v/>
      </c>
      <c r="AE1702" s="36" t="str">
        <f>IF(Mining_Import!D1702="","",Mining_Import!D1702)</f>
        <v/>
      </c>
      <c r="AF1702" s="36" t="str">
        <f>IF(Mining_Import!E1702="","",Mining_Import!E1702)</f>
        <v/>
      </c>
      <c r="AG1702" s="36" t="str">
        <f>IF(Mining_Import!F1702="","",Mining_Import!F1702)</f>
        <v/>
      </c>
      <c r="AH1702" s="36" t="str">
        <f>IF(Mining_Import!G1702="","",Mining_Import!G1702)</f>
        <v/>
      </c>
      <c r="AI1702" s="36" t="str">
        <f>IF(Mining_Import!H1702="","",Mining_Import!H1702)</f>
        <v/>
      </c>
      <c r="AJ1702" s="36" t="str">
        <f>IF(Mining_Import!I1702="","",Mining_Import!I1702)</f>
        <v/>
      </c>
      <c r="BY1702" s="120" t="str">
        <f t="shared" si="525"/>
        <v/>
      </c>
      <c r="BZ1702" s="184" t="str">
        <f t="shared" si="538"/>
        <v/>
      </c>
      <c r="CA1702" s="37" t="str">
        <f>IFERROR(VLOOKUP($BY1702,Account_Value!$C$2:$F$2500,4,0),"")</f>
        <v/>
      </c>
      <c r="CB1702" s="43" t="str">
        <f t="shared" si="526"/>
        <v/>
      </c>
      <c r="CC1702" s="122" t="str">
        <f>IF($BZ1702="","",SUM($BZ$2:$BZ1702))</f>
        <v/>
      </c>
      <c r="CD1702" s="43" t="str">
        <f>IF($BZ1702="","",$BU$19*(SUM($BZ$2:$BZ1702)))</f>
        <v/>
      </c>
    </row>
    <row r="1703" spans="1:82">
      <c r="A1703" s="4" t="str">
        <f t="shared" si="527"/>
        <v/>
      </c>
      <c r="B1703" s="21" t="str">
        <f>IF(Investments_Import!A1703="","",Investments_Import!A1703)</f>
        <v/>
      </c>
      <c r="C1703" s="22" t="str">
        <f t="shared" si="520"/>
        <v/>
      </c>
      <c r="D1703" s="51" t="str">
        <f t="shared" si="528"/>
        <v/>
      </c>
      <c r="E1703" s="3" t="str">
        <f>IF(Investments_Import!B1703="","",Investments_Import!B1703)</f>
        <v/>
      </c>
      <c r="F1703" s="54" t="str">
        <f t="shared" si="529"/>
        <v xml:space="preserve"> </v>
      </c>
      <c r="G1703" s="54" t="str">
        <f>IF($B1703="","",COUNTIF($F$2:$F1703,$F1703))</f>
        <v/>
      </c>
      <c r="H1703" s="53" t="str">
        <f t="shared" si="530"/>
        <v xml:space="preserve">  </v>
      </c>
      <c r="I1703" s="3" t="str">
        <f>IF(Investments_Import!C1703="","",Investments_Import!C1703)</f>
        <v/>
      </c>
      <c r="J1703" s="108" t="str">
        <f>IF(Investments_Import!D1703="","",Investments_Import!D1703)</f>
        <v/>
      </c>
      <c r="K1703" s="108" t="str">
        <f t="shared" si="531"/>
        <v/>
      </c>
      <c r="L1703" s="47" t="str">
        <f>IF(Investments_Import!E1703="","",Investments_Import!E1703)</f>
        <v/>
      </c>
      <c r="M1703" s="47" t="str">
        <f t="shared" si="521"/>
        <v/>
      </c>
      <c r="N1703" s="31" t="str">
        <f>IF(Investments_Import!F1703="","",Investments_Import!F1703)</f>
        <v/>
      </c>
      <c r="O1703" s="31" t="str">
        <f t="shared" si="522"/>
        <v/>
      </c>
      <c r="P1703" s="3" t="str">
        <f>IF(Investments_Import!G1703="","",Investments_Import!G1703)</f>
        <v/>
      </c>
      <c r="Q1703" s="3" t="str">
        <f>IF(Investments_Import!H1703="","",Investments_Import!H1703)</f>
        <v/>
      </c>
      <c r="R1703" s="37" t="str">
        <f t="shared" si="523"/>
        <v/>
      </c>
      <c r="S1703" s="37" t="str">
        <f t="shared" si="524"/>
        <v/>
      </c>
      <c r="U1703" s="36" t="str">
        <f>IF(Mining_Import!A1703="","",Mining_Import!A1703)</f>
        <v/>
      </c>
      <c r="V1703" s="22" t="str">
        <f t="shared" si="532"/>
        <v/>
      </c>
      <c r="W1703" s="127" t="str">
        <f t="shared" si="533"/>
        <v/>
      </c>
      <c r="X1703" s="127" t="str">
        <f t="shared" si="534"/>
        <v/>
      </c>
      <c r="Y1703" s="127" t="str">
        <f t="shared" si="535"/>
        <v/>
      </c>
      <c r="Z1703" s="36" t="str">
        <f>IF(Mining_Import!B1703="","",Mining_Import!B1703)</f>
        <v/>
      </c>
      <c r="AA1703" s="184" t="str">
        <f>IF(Mining_Import!$C1703="","",Mining_Import!$C1703)</f>
        <v/>
      </c>
      <c r="AB1703" s="122" t="str">
        <f t="shared" si="536"/>
        <v/>
      </c>
      <c r="AC1703" s="122" t="str">
        <f>IF($Y1703&gt;Dashboard!$Q$19,$AB1703,"")</f>
        <v/>
      </c>
      <c r="AD1703" s="43" t="str">
        <f t="shared" si="537"/>
        <v/>
      </c>
      <c r="AE1703" s="36" t="str">
        <f>IF(Mining_Import!D1703="","",Mining_Import!D1703)</f>
        <v/>
      </c>
      <c r="AF1703" s="36" t="str">
        <f>IF(Mining_Import!E1703="","",Mining_Import!E1703)</f>
        <v/>
      </c>
      <c r="AG1703" s="36" t="str">
        <f>IF(Mining_Import!F1703="","",Mining_Import!F1703)</f>
        <v/>
      </c>
      <c r="AH1703" s="36" t="str">
        <f>IF(Mining_Import!G1703="","",Mining_Import!G1703)</f>
        <v/>
      </c>
      <c r="AI1703" s="36" t="str">
        <f>IF(Mining_Import!H1703="","",Mining_Import!H1703)</f>
        <v/>
      </c>
      <c r="AJ1703" s="36" t="str">
        <f>IF(Mining_Import!I1703="","",Mining_Import!I1703)</f>
        <v/>
      </c>
      <c r="BY1703" s="120" t="str">
        <f t="shared" si="525"/>
        <v/>
      </c>
      <c r="BZ1703" s="184" t="str">
        <f t="shared" si="538"/>
        <v/>
      </c>
      <c r="CA1703" s="37" t="str">
        <f>IFERROR(VLOOKUP($BY1703,Account_Value!$C$2:$F$2500,4,0),"")</f>
        <v/>
      </c>
      <c r="CB1703" s="43" t="str">
        <f t="shared" si="526"/>
        <v/>
      </c>
      <c r="CC1703" s="122" t="str">
        <f>IF($BZ1703="","",SUM($BZ$2:$BZ1703))</f>
        <v/>
      </c>
      <c r="CD1703" s="43" t="str">
        <f>IF($BZ1703="","",$BU$19*(SUM($BZ$2:$BZ1703)))</f>
        <v/>
      </c>
    </row>
    <row r="1704" spans="1:82">
      <c r="A1704" s="4" t="str">
        <f t="shared" si="527"/>
        <v/>
      </c>
      <c r="B1704" s="21" t="str">
        <f>IF(Investments_Import!A1704="","",Investments_Import!A1704)</f>
        <v/>
      </c>
      <c r="C1704" s="22" t="str">
        <f t="shared" si="520"/>
        <v/>
      </c>
      <c r="D1704" s="51" t="str">
        <f t="shared" si="528"/>
        <v/>
      </c>
      <c r="E1704" s="3" t="str">
        <f>IF(Investments_Import!B1704="","",Investments_Import!B1704)</f>
        <v/>
      </c>
      <c r="F1704" s="54" t="str">
        <f t="shared" si="529"/>
        <v xml:space="preserve"> </v>
      </c>
      <c r="G1704" s="54" t="str">
        <f>IF($B1704="","",COUNTIF($F$2:$F1704,$F1704))</f>
        <v/>
      </c>
      <c r="H1704" s="53" t="str">
        <f t="shared" si="530"/>
        <v xml:space="preserve">  </v>
      </c>
      <c r="I1704" s="3" t="str">
        <f>IF(Investments_Import!C1704="","",Investments_Import!C1704)</f>
        <v/>
      </c>
      <c r="J1704" s="108" t="str">
        <f>IF(Investments_Import!D1704="","",Investments_Import!D1704)</f>
        <v/>
      </c>
      <c r="K1704" s="108" t="str">
        <f t="shared" si="531"/>
        <v/>
      </c>
      <c r="L1704" s="47" t="str">
        <f>IF(Investments_Import!E1704="","",Investments_Import!E1704)</f>
        <v/>
      </c>
      <c r="M1704" s="47" t="str">
        <f t="shared" si="521"/>
        <v/>
      </c>
      <c r="N1704" s="31" t="str">
        <f>IF(Investments_Import!F1704="","",Investments_Import!F1704)</f>
        <v/>
      </c>
      <c r="O1704" s="31" t="str">
        <f t="shared" si="522"/>
        <v/>
      </c>
      <c r="P1704" s="3" t="str">
        <f>IF(Investments_Import!G1704="","",Investments_Import!G1704)</f>
        <v/>
      </c>
      <c r="Q1704" s="3" t="str">
        <f>IF(Investments_Import!H1704="","",Investments_Import!H1704)</f>
        <v/>
      </c>
      <c r="R1704" s="37" t="str">
        <f t="shared" si="523"/>
        <v/>
      </c>
      <c r="S1704" s="37" t="str">
        <f t="shared" si="524"/>
        <v/>
      </c>
      <c r="U1704" s="36" t="str">
        <f>IF(Mining_Import!A1704="","",Mining_Import!A1704)</f>
        <v/>
      </c>
      <c r="V1704" s="22" t="str">
        <f t="shared" si="532"/>
        <v/>
      </c>
      <c r="W1704" s="127" t="str">
        <f t="shared" si="533"/>
        <v/>
      </c>
      <c r="X1704" s="127" t="str">
        <f t="shared" si="534"/>
        <v/>
      </c>
      <c r="Y1704" s="127" t="str">
        <f t="shared" si="535"/>
        <v/>
      </c>
      <c r="Z1704" s="36" t="str">
        <f>IF(Mining_Import!B1704="","",Mining_Import!B1704)</f>
        <v/>
      </c>
      <c r="AA1704" s="184" t="str">
        <f>IF(Mining_Import!$C1704="","",Mining_Import!$C1704)</f>
        <v/>
      </c>
      <c r="AB1704" s="122" t="str">
        <f t="shared" si="536"/>
        <v/>
      </c>
      <c r="AC1704" s="122" t="str">
        <f>IF($Y1704&gt;Dashboard!$Q$19,$AB1704,"")</f>
        <v/>
      </c>
      <c r="AD1704" s="43" t="str">
        <f t="shared" si="537"/>
        <v/>
      </c>
      <c r="AE1704" s="36" t="str">
        <f>IF(Mining_Import!D1704="","",Mining_Import!D1704)</f>
        <v/>
      </c>
      <c r="AF1704" s="36" t="str">
        <f>IF(Mining_Import!E1704="","",Mining_Import!E1704)</f>
        <v/>
      </c>
      <c r="AG1704" s="36" t="str">
        <f>IF(Mining_Import!F1704="","",Mining_Import!F1704)</f>
        <v/>
      </c>
      <c r="AH1704" s="36" t="str">
        <f>IF(Mining_Import!G1704="","",Mining_Import!G1704)</f>
        <v/>
      </c>
      <c r="AI1704" s="36" t="str">
        <f>IF(Mining_Import!H1704="","",Mining_Import!H1704)</f>
        <v/>
      </c>
      <c r="AJ1704" s="36" t="str">
        <f>IF(Mining_Import!I1704="","",Mining_Import!I1704)</f>
        <v/>
      </c>
      <c r="BY1704" s="120" t="str">
        <f t="shared" si="525"/>
        <v/>
      </c>
      <c r="BZ1704" s="184" t="str">
        <f t="shared" si="538"/>
        <v/>
      </c>
      <c r="CA1704" s="37" t="str">
        <f>IFERROR(VLOOKUP($BY1704,Account_Value!$C$2:$F$2500,4,0),"")</f>
        <v/>
      </c>
      <c r="CB1704" s="43" t="str">
        <f t="shared" si="526"/>
        <v/>
      </c>
      <c r="CC1704" s="122" t="str">
        <f>IF($BZ1704="","",SUM($BZ$2:$BZ1704))</f>
        <v/>
      </c>
      <c r="CD1704" s="43" t="str">
        <f>IF($BZ1704="","",$BU$19*(SUM($BZ$2:$BZ1704)))</f>
        <v/>
      </c>
    </row>
    <row r="1705" spans="1:82">
      <c r="A1705" s="4" t="str">
        <f t="shared" si="527"/>
        <v/>
      </c>
      <c r="B1705" s="21" t="str">
        <f>IF(Investments_Import!A1705="","",Investments_Import!A1705)</f>
        <v/>
      </c>
      <c r="C1705" s="22" t="str">
        <f t="shared" si="520"/>
        <v/>
      </c>
      <c r="D1705" s="51" t="str">
        <f t="shared" si="528"/>
        <v/>
      </c>
      <c r="E1705" s="3" t="str">
        <f>IF(Investments_Import!B1705="","",Investments_Import!B1705)</f>
        <v/>
      </c>
      <c r="F1705" s="54" t="str">
        <f t="shared" si="529"/>
        <v xml:space="preserve"> </v>
      </c>
      <c r="G1705" s="54" t="str">
        <f>IF($B1705="","",COUNTIF($F$2:$F1705,$F1705))</f>
        <v/>
      </c>
      <c r="H1705" s="53" t="str">
        <f t="shared" si="530"/>
        <v xml:space="preserve">  </v>
      </c>
      <c r="I1705" s="3" t="str">
        <f>IF(Investments_Import!C1705="","",Investments_Import!C1705)</f>
        <v/>
      </c>
      <c r="J1705" s="108" t="str">
        <f>IF(Investments_Import!D1705="","",Investments_Import!D1705)</f>
        <v/>
      </c>
      <c r="K1705" s="108" t="str">
        <f t="shared" si="531"/>
        <v/>
      </c>
      <c r="L1705" s="47" t="str">
        <f>IF(Investments_Import!E1705="","",Investments_Import!E1705)</f>
        <v/>
      </c>
      <c r="M1705" s="47" t="str">
        <f t="shared" si="521"/>
        <v/>
      </c>
      <c r="N1705" s="31" t="str">
        <f>IF(Investments_Import!F1705="","",Investments_Import!F1705)</f>
        <v/>
      </c>
      <c r="O1705" s="31" t="str">
        <f t="shared" si="522"/>
        <v/>
      </c>
      <c r="P1705" s="3" t="str">
        <f>IF(Investments_Import!G1705="","",Investments_Import!G1705)</f>
        <v/>
      </c>
      <c r="Q1705" s="3" t="str">
        <f>IF(Investments_Import!H1705="","",Investments_Import!H1705)</f>
        <v/>
      </c>
      <c r="R1705" s="37" t="str">
        <f t="shared" si="523"/>
        <v/>
      </c>
      <c r="S1705" s="37" t="str">
        <f t="shared" si="524"/>
        <v/>
      </c>
      <c r="U1705" s="36" t="str">
        <f>IF(Mining_Import!A1705="","",Mining_Import!A1705)</f>
        <v/>
      </c>
      <c r="V1705" s="22" t="str">
        <f t="shared" si="532"/>
        <v/>
      </c>
      <c r="W1705" s="127" t="str">
        <f t="shared" si="533"/>
        <v/>
      </c>
      <c r="X1705" s="127" t="str">
        <f t="shared" si="534"/>
        <v/>
      </c>
      <c r="Y1705" s="127" t="str">
        <f t="shared" si="535"/>
        <v/>
      </c>
      <c r="Z1705" s="36" t="str">
        <f>IF(Mining_Import!B1705="","",Mining_Import!B1705)</f>
        <v/>
      </c>
      <c r="AA1705" s="184" t="str">
        <f>IF(Mining_Import!$C1705="","",Mining_Import!$C1705)</f>
        <v/>
      </c>
      <c r="AB1705" s="122" t="str">
        <f t="shared" si="536"/>
        <v/>
      </c>
      <c r="AC1705" s="122" t="str">
        <f>IF($Y1705&gt;Dashboard!$Q$19,$AB1705,"")</f>
        <v/>
      </c>
      <c r="AD1705" s="43" t="str">
        <f t="shared" si="537"/>
        <v/>
      </c>
      <c r="AE1705" s="36" t="str">
        <f>IF(Mining_Import!D1705="","",Mining_Import!D1705)</f>
        <v/>
      </c>
      <c r="AF1705" s="36" t="str">
        <f>IF(Mining_Import!E1705="","",Mining_Import!E1705)</f>
        <v/>
      </c>
      <c r="AG1705" s="36" t="str">
        <f>IF(Mining_Import!F1705="","",Mining_Import!F1705)</f>
        <v/>
      </c>
      <c r="AH1705" s="36" t="str">
        <f>IF(Mining_Import!G1705="","",Mining_Import!G1705)</f>
        <v/>
      </c>
      <c r="AI1705" s="36" t="str">
        <f>IF(Mining_Import!H1705="","",Mining_Import!H1705)</f>
        <v/>
      </c>
      <c r="AJ1705" s="36" t="str">
        <f>IF(Mining_Import!I1705="","",Mining_Import!I1705)</f>
        <v/>
      </c>
      <c r="BY1705" s="120" t="str">
        <f t="shared" si="525"/>
        <v/>
      </c>
      <c r="BZ1705" s="184" t="str">
        <f t="shared" si="538"/>
        <v/>
      </c>
      <c r="CA1705" s="37" t="str">
        <f>IFERROR(VLOOKUP($BY1705,Account_Value!$C$2:$F$2500,4,0),"")</f>
        <v/>
      </c>
      <c r="CB1705" s="43" t="str">
        <f t="shared" si="526"/>
        <v/>
      </c>
      <c r="CC1705" s="122" t="str">
        <f>IF($BZ1705="","",SUM($BZ$2:$BZ1705))</f>
        <v/>
      </c>
      <c r="CD1705" s="43" t="str">
        <f>IF($BZ1705="","",$BU$19*(SUM($BZ$2:$BZ1705)))</f>
        <v/>
      </c>
    </row>
    <row r="1706" spans="1:82">
      <c r="A1706" s="4" t="str">
        <f t="shared" si="527"/>
        <v/>
      </c>
      <c r="B1706" s="21" t="str">
        <f>IF(Investments_Import!A1706="","",Investments_Import!A1706)</f>
        <v/>
      </c>
      <c r="C1706" s="22" t="str">
        <f t="shared" si="520"/>
        <v/>
      </c>
      <c r="D1706" s="51" t="str">
        <f t="shared" si="528"/>
        <v/>
      </c>
      <c r="E1706" s="3" t="str">
        <f>IF(Investments_Import!B1706="","",Investments_Import!B1706)</f>
        <v/>
      </c>
      <c r="F1706" s="54" t="str">
        <f t="shared" si="529"/>
        <v xml:space="preserve"> </v>
      </c>
      <c r="G1706" s="54" t="str">
        <f>IF($B1706="","",COUNTIF($F$2:$F1706,$F1706))</f>
        <v/>
      </c>
      <c r="H1706" s="53" t="str">
        <f t="shared" si="530"/>
        <v xml:space="preserve">  </v>
      </c>
      <c r="I1706" s="3" t="str">
        <f>IF(Investments_Import!C1706="","",Investments_Import!C1706)</f>
        <v/>
      </c>
      <c r="J1706" s="108" t="str">
        <f>IF(Investments_Import!D1706="","",Investments_Import!D1706)</f>
        <v/>
      </c>
      <c r="K1706" s="108" t="str">
        <f t="shared" si="531"/>
        <v/>
      </c>
      <c r="L1706" s="47" t="str">
        <f>IF(Investments_Import!E1706="","",Investments_Import!E1706)</f>
        <v/>
      </c>
      <c r="M1706" s="47" t="str">
        <f t="shared" si="521"/>
        <v/>
      </c>
      <c r="N1706" s="31" t="str">
        <f>IF(Investments_Import!F1706="","",Investments_Import!F1706)</f>
        <v/>
      </c>
      <c r="O1706" s="31" t="str">
        <f t="shared" si="522"/>
        <v/>
      </c>
      <c r="P1706" s="3" t="str">
        <f>IF(Investments_Import!G1706="","",Investments_Import!G1706)</f>
        <v/>
      </c>
      <c r="Q1706" s="3" t="str">
        <f>IF(Investments_Import!H1706="","",Investments_Import!H1706)</f>
        <v/>
      </c>
      <c r="R1706" s="37" t="str">
        <f t="shared" si="523"/>
        <v/>
      </c>
      <c r="S1706" s="37" t="str">
        <f t="shared" si="524"/>
        <v/>
      </c>
      <c r="U1706" s="36" t="str">
        <f>IF(Mining_Import!A1706="","",Mining_Import!A1706)</f>
        <v/>
      </c>
      <c r="V1706" s="22" t="str">
        <f t="shared" si="532"/>
        <v/>
      </c>
      <c r="W1706" s="127" t="str">
        <f t="shared" si="533"/>
        <v/>
      </c>
      <c r="X1706" s="127" t="str">
        <f t="shared" si="534"/>
        <v/>
      </c>
      <c r="Y1706" s="127" t="str">
        <f t="shared" si="535"/>
        <v/>
      </c>
      <c r="Z1706" s="36" t="str">
        <f>IF(Mining_Import!B1706="","",Mining_Import!B1706)</f>
        <v/>
      </c>
      <c r="AA1706" s="184" t="str">
        <f>IF(Mining_Import!$C1706="","",Mining_Import!$C1706)</f>
        <v/>
      </c>
      <c r="AB1706" s="122" t="str">
        <f t="shared" si="536"/>
        <v/>
      </c>
      <c r="AC1706" s="122" t="str">
        <f>IF($Y1706&gt;Dashboard!$Q$19,$AB1706,"")</f>
        <v/>
      </c>
      <c r="AD1706" s="43" t="str">
        <f t="shared" si="537"/>
        <v/>
      </c>
      <c r="AE1706" s="36" t="str">
        <f>IF(Mining_Import!D1706="","",Mining_Import!D1706)</f>
        <v/>
      </c>
      <c r="AF1706" s="36" t="str">
        <f>IF(Mining_Import!E1706="","",Mining_Import!E1706)</f>
        <v/>
      </c>
      <c r="AG1706" s="36" t="str">
        <f>IF(Mining_Import!F1706="","",Mining_Import!F1706)</f>
        <v/>
      </c>
      <c r="AH1706" s="36" t="str">
        <f>IF(Mining_Import!G1706="","",Mining_Import!G1706)</f>
        <v/>
      </c>
      <c r="AI1706" s="36" t="str">
        <f>IF(Mining_Import!H1706="","",Mining_Import!H1706)</f>
        <v/>
      </c>
      <c r="AJ1706" s="36" t="str">
        <f>IF(Mining_Import!I1706="","",Mining_Import!I1706)</f>
        <v/>
      </c>
      <c r="BY1706" s="120" t="str">
        <f t="shared" si="525"/>
        <v/>
      </c>
      <c r="BZ1706" s="184" t="str">
        <f t="shared" si="538"/>
        <v/>
      </c>
      <c r="CA1706" s="37" t="str">
        <f>IFERROR(VLOOKUP($BY1706,Account_Value!$C$2:$F$2500,4,0),"")</f>
        <v/>
      </c>
      <c r="CB1706" s="43" t="str">
        <f t="shared" si="526"/>
        <v/>
      </c>
      <c r="CC1706" s="122" t="str">
        <f>IF($BZ1706="","",SUM($BZ$2:$BZ1706))</f>
        <v/>
      </c>
      <c r="CD1706" s="43" t="str">
        <f>IF($BZ1706="","",$BU$19*(SUM($BZ$2:$BZ1706)))</f>
        <v/>
      </c>
    </row>
    <row r="1707" spans="1:82">
      <c r="A1707" s="4" t="str">
        <f t="shared" si="527"/>
        <v/>
      </c>
      <c r="B1707" s="21" t="str">
        <f>IF(Investments_Import!A1707="","",Investments_Import!A1707)</f>
        <v/>
      </c>
      <c r="C1707" s="22" t="str">
        <f t="shared" si="520"/>
        <v/>
      </c>
      <c r="D1707" s="51" t="str">
        <f t="shared" si="528"/>
        <v/>
      </c>
      <c r="E1707" s="3" t="str">
        <f>IF(Investments_Import!B1707="","",Investments_Import!B1707)</f>
        <v/>
      </c>
      <c r="F1707" s="54" t="str">
        <f t="shared" si="529"/>
        <v xml:space="preserve"> </v>
      </c>
      <c r="G1707" s="54" t="str">
        <f>IF($B1707="","",COUNTIF($F$2:$F1707,$F1707))</f>
        <v/>
      </c>
      <c r="H1707" s="53" t="str">
        <f t="shared" si="530"/>
        <v xml:space="preserve">  </v>
      </c>
      <c r="I1707" s="3" t="str">
        <f>IF(Investments_Import!C1707="","",Investments_Import!C1707)</f>
        <v/>
      </c>
      <c r="J1707" s="108" t="str">
        <f>IF(Investments_Import!D1707="","",Investments_Import!D1707)</f>
        <v/>
      </c>
      <c r="K1707" s="108" t="str">
        <f t="shared" si="531"/>
        <v/>
      </c>
      <c r="L1707" s="47" t="str">
        <f>IF(Investments_Import!E1707="","",Investments_Import!E1707)</f>
        <v/>
      </c>
      <c r="M1707" s="47" t="str">
        <f t="shared" si="521"/>
        <v/>
      </c>
      <c r="N1707" s="31" t="str">
        <f>IF(Investments_Import!F1707="","",Investments_Import!F1707)</f>
        <v/>
      </c>
      <c r="O1707" s="31" t="str">
        <f t="shared" si="522"/>
        <v/>
      </c>
      <c r="P1707" s="3" t="str">
        <f>IF(Investments_Import!G1707="","",Investments_Import!G1707)</f>
        <v/>
      </c>
      <c r="Q1707" s="3" t="str">
        <f>IF(Investments_Import!H1707="","",Investments_Import!H1707)</f>
        <v/>
      </c>
      <c r="R1707" s="37" t="str">
        <f t="shared" si="523"/>
        <v/>
      </c>
      <c r="S1707" s="37" t="str">
        <f t="shared" si="524"/>
        <v/>
      </c>
      <c r="U1707" s="36" t="str">
        <f>IF(Mining_Import!A1707="","",Mining_Import!A1707)</f>
        <v/>
      </c>
      <c r="V1707" s="22" t="str">
        <f t="shared" si="532"/>
        <v/>
      </c>
      <c r="W1707" s="127" t="str">
        <f t="shared" si="533"/>
        <v/>
      </c>
      <c r="X1707" s="127" t="str">
        <f t="shared" si="534"/>
        <v/>
      </c>
      <c r="Y1707" s="127" t="str">
        <f t="shared" si="535"/>
        <v/>
      </c>
      <c r="Z1707" s="36" t="str">
        <f>IF(Mining_Import!B1707="","",Mining_Import!B1707)</f>
        <v/>
      </c>
      <c r="AA1707" s="184" t="str">
        <f>IF(Mining_Import!$C1707="","",Mining_Import!$C1707)</f>
        <v/>
      </c>
      <c r="AB1707" s="122" t="str">
        <f t="shared" si="536"/>
        <v/>
      </c>
      <c r="AC1707" s="122" t="str">
        <f>IF($Y1707&gt;Dashboard!$Q$19,$AB1707,"")</f>
        <v/>
      </c>
      <c r="AD1707" s="43" t="str">
        <f t="shared" si="537"/>
        <v/>
      </c>
      <c r="AE1707" s="36" t="str">
        <f>IF(Mining_Import!D1707="","",Mining_Import!D1707)</f>
        <v/>
      </c>
      <c r="AF1707" s="36" t="str">
        <f>IF(Mining_Import!E1707="","",Mining_Import!E1707)</f>
        <v/>
      </c>
      <c r="AG1707" s="36" t="str">
        <f>IF(Mining_Import!F1707="","",Mining_Import!F1707)</f>
        <v/>
      </c>
      <c r="AH1707" s="36" t="str">
        <f>IF(Mining_Import!G1707="","",Mining_Import!G1707)</f>
        <v/>
      </c>
      <c r="AI1707" s="36" t="str">
        <f>IF(Mining_Import!H1707="","",Mining_Import!H1707)</f>
        <v/>
      </c>
      <c r="AJ1707" s="36" t="str">
        <f>IF(Mining_Import!I1707="","",Mining_Import!I1707)</f>
        <v/>
      </c>
      <c r="BY1707" s="120" t="str">
        <f t="shared" si="525"/>
        <v/>
      </c>
      <c r="BZ1707" s="184" t="str">
        <f t="shared" si="538"/>
        <v/>
      </c>
      <c r="CA1707" s="37" t="str">
        <f>IFERROR(VLOOKUP($BY1707,Account_Value!$C$2:$F$2500,4,0),"")</f>
        <v/>
      </c>
      <c r="CB1707" s="43" t="str">
        <f t="shared" si="526"/>
        <v/>
      </c>
      <c r="CC1707" s="122" t="str">
        <f>IF($BZ1707="","",SUM($BZ$2:$BZ1707))</f>
        <v/>
      </c>
      <c r="CD1707" s="43" t="str">
        <f>IF($BZ1707="","",$BU$19*(SUM($BZ$2:$BZ1707)))</f>
        <v/>
      </c>
    </row>
    <row r="1708" spans="1:82">
      <c r="A1708" s="4" t="str">
        <f t="shared" si="527"/>
        <v/>
      </c>
      <c r="B1708" s="21" t="str">
        <f>IF(Investments_Import!A1708="","",Investments_Import!A1708)</f>
        <v/>
      </c>
      <c r="C1708" s="22" t="str">
        <f t="shared" si="520"/>
        <v/>
      </c>
      <c r="D1708" s="51" t="str">
        <f t="shared" si="528"/>
        <v/>
      </c>
      <c r="E1708" s="3" t="str">
        <f>IF(Investments_Import!B1708="","",Investments_Import!B1708)</f>
        <v/>
      </c>
      <c r="F1708" s="54" t="str">
        <f t="shared" si="529"/>
        <v xml:space="preserve"> </v>
      </c>
      <c r="G1708" s="54" t="str">
        <f>IF($B1708="","",COUNTIF($F$2:$F1708,$F1708))</f>
        <v/>
      </c>
      <c r="H1708" s="53" t="str">
        <f t="shared" si="530"/>
        <v xml:space="preserve">  </v>
      </c>
      <c r="I1708" s="3" t="str">
        <f>IF(Investments_Import!C1708="","",Investments_Import!C1708)</f>
        <v/>
      </c>
      <c r="J1708" s="108" t="str">
        <f>IF(Investments_Import!D1708="","",Investments_Import!D1708)</f>
        <v/>
      </c>
      <c r="K1708" s="108" t="str">
        <f t="shared" si="531"/>
        <v/>
      </c>
      <c r="L1708" s="47" t="str">
        <f>IF(Investments_Import!E1708="","",Investments_Import!E1708)</f>
        <v/>
      </c>
      <c r="M1708" s="47" t="str">
        <f t="shared" si="521"/>
        <v/>
      </c>
      <c r="N1708" s="31" t="str">
        <f>IF(Investments_Import!F1708="","",Investments_Import!F1708)</f>
        <v/>
      </c>
      <c r="O1708" s="31" t="str">
        <f t="shared" si="522"/>
        <v/>
      </c>
      <c r="P1708" s="3" t="str">
        <f>IF(Investments_Import!G1708="","",Investments_Import!G1708)</f>
        <v/>
      </c>
      <c r="Q1708" s="3" t="str">
        <f>IF(Investments_Import!H1708="","",Investments_Import!H1708)</f>
        <v/>
      </c>
      <c r="R1708" s="37" t="str">
        <f t="shared" si="523"/>
        <v/>
      </c>
      <c r="S1708" s="37" t="str">
        <f t="shared" si="524"/>
        <v/>
      </c>
      <c r="U1708" s="36" t="str">
        <f>IF(Mining_Import!A1708="","",Mining_Import!A1708)</f>
        <v/>
      </c>
      <c r="V1708" s="22" t="str">
        <f t="shared" si="532"/>
        <v/>
      </c>
      <c r="W1708" s="127" t="str">
        <f t="shared" si="533"/>
        <v/>
      </c>
      <c r="X1708" s="127" t="str">
        <f t="shared" si="534"/>
        <v/>
      </c>
      <c r="Y1708" s="127" t="str">
        <f t="shared" si="535"/>
        <v/>
      </c>
      <c r="Z1708" s="36" t="str">
        <f>IF(Mining_Import!B1708="","",Mining_Import!B1708)</f>
        <v/>
      </c>
      <c r="AA1708" s="184" t="str">
        <f>IF(Mining_Import!$C1708="","",Mining_Import!$C1708)</f>
        <v/>
      </c>
      <c r="AB1708" s="122" t="str">
        <f t="shared" si="536"/>
        <v/>
      </c>
      <c r="AC1708" s="122" t="str">
        <f>IF($Y1708&gt;Dashboard!$Q$19,$AB1708,"")</f>
        <v/>
      </c>
      <c r="AD1708" s="43" t="str">
        <f t="shared" si="537"/>
        <v/>
      </c>
      <c r="AE1708" s="36" t="str">
        <f>IF(Mining_Import!D1708="","",Mining_Import!D1708)</f>
        <v/>
      </c>
      <c r="AF1708" s="36" t="str">
        <f>IF(Mining_Import!E1708="","",Mining_Import!E1708)</f>
        <v/>
      </c>
      <c r="AG1708" s="36" t="str">
        <f>IF(Mining_Import!F1708="","",Mining_Import!F1708)</f>
        <v/>
      </c>
      <c r="AH1708" s="36" t="str">
        <f>IF(Mining_Import!G1708="","",Mining_Import!G1708)</f>
        <v/>
      </c>
      <c r="AI1708" s="36" t="str">
        <f>IF(Mining_Import!H1708="","",Mining_Import!H1708)</f>
        <v/>
      </c>
      <c r="AJ1708" s="36" t="str">
        <f>IF(Mining_Import!I1708="","",Mining_Import!I1708)</f>
        <v/>
      </c>
      <c r="BY1708" s="120" t="str">
        <f t="shared" si="525"/>
        <v/>
      </c>
      <c r="BZ1708" s="184" t="str">
        <f t="shared" si="538"/>
        <v/>
      </c>
      <c r="CA1708" s="37" t="str">
        <f>IFERROR(VLOOKUP($BY1708,Account_Value!$C$2:$F$2500,4,0),"")</f>
        <v/>
      </c>
      <c r="CB1708" s="43" t="str">
        <f t="shared" si="526"/>
        <v/>
      </c>
      <c r="CC1708" s="122" t="str">
        <f>IF($BZ1708="","",SUM($BZ$2:$BZ1708))</f>
        <v/>
      </c>
      <c r="CD1708" s="43" t="str">
        <f>IF($BZ1708="","",$BU$19*(SUM($BZ$2:$BZ1708)))</f>
        <v/>
      </c>
    </row>
    <row r="1709" spans="1:82">
      <c r="A1709" s="4" t="str">
        <f t="shared" si="527"/>
        <v/>
      </c>
      <c r="B1709" s="21" t="str">
        <f>IF(Investments_Import!A1709="","",Investments_Import!A1709)</f>
        <v/>
      </c>
      <c r="C1709" s="22" t="str">
        <f t="shared" si="520"/>
        <v/>
      </c>
      <c r="D1709" s="51" t="str">
        <f t="shared" si="528"/>
        <v/>
      </c>
      <c r="E1709" s="3" t="str">
        <f>IF(Investments_Import!B1709="","",Investments_Import!B1709)</f>
        <v/>
      </c>
      <c r="F1709" s="54" t="str">
        <f t="shared" si="529"/>
        <v xml:space="preserve"> </v>
      </c>
      <c r="G1709" s="54" t="str">
        <f>IF($B1709="","",COUNTIF($F$2:$F1709,$F1709))</f>
        <v/>
      </c>
      <c r="H1709" s="53" t="str">
        <f t="shared" si="530"/>
        <v xml:space="preserve">  </v>
      </c>
      <c r="I1709" s="3" t="str">
        <f>IF(Investments_Import!C1709="","",Investments_Import!C1709)</f>
        <v/>
      </c>
      <c r="J1709" s="108" t="str">
        <f>IF(Investments_Import!D1709="","",Investments_Import!D1709)</f>
        <v/>
      </c>
      <c r="K1709" s="108" t="str">
        <f t="shared" si="531"/>
        <v/>
      </c>
      <c r="L1709" s="47" t="str">
        <f>IF(Investments_Import!E1709="","",Investments_Import!E1709)</f>
        <v/>
      </c>
      <c r="M1709" s="47" t="str">
        <f t="shared" si="521"/>
        <v/>
      </c>
      <c r="N1709" s="31" t="str">
        <f>IF(Investments_Import!F1709="","",Investments_Import!F1709)</f>
        <v/>
      </c>
      <c r="O1709" s="31" t="str">
        <f t="shared" si="522"/>
        <v/>
      </c>
      <c r="P1709" s="3" t="str">
        <f>IF(Investments_Import!G1709="","",Investments_Import!G1709)</f>
        <v/>
      </c>
      <c r="Q1709" s="3" t="str">
        <f>IF(Investments_Import!H1709="","",Investments_Import!H1709)</f>
        <v/>
      </c>
      <c r="R1709" s="37" t="str">
        <f t="shared" si="523"/>
        <v/>
      </c>
      <c r="S1709" s="37" t="str">
        <f t="shared" si="524"/>
        <v/>
      </c>
      <c r="U1709" s="36" t="str">
        <f>IF(Mining_Import!A1709="","",Mining_Import!A1709)</f>
        <v/>
      </c>
      <c r="V1709" s="22" t="str">
        <f t="shared" si="532"/>
        <v/>
      </c>
      <c r="W1709" s="127" t="str">
        <f t="shared" si="533"/>
        <v/>
      </c>
      <c r="X1709" s="127" t="str">
        <f t="shared" si="534"/>
        <v/>
      </c>
      <c r="Y1709" s="127" t="str">
        <f t="shared" si="535"/>
        <v/>
      </c>
      <c r="Z1709" s="36" t="str">
        <f>IF(Mining_Import!B1709="","",Mining_Import!B1709)</f>
        <v/>
      </c>
      <c r="AA1709" s="184" t="str">
        <f>IF(Mining_Import!$C1709="","",Mining_Import!$C1709)</f>
        <v/>
      </c>
      <c r="AB1709" s="122" t="str">
        <f t="shared" si="536"/>
        <v/>
      </c>
      <c r="AC1709" s="122" t="str">
        <f>IF($Y1709&gt;Dashboard!$Q$19,$AB1709,"")</f>
        <v/>
      </c>
      <c r="AD1709" s="43" t="str">
        <f t="shared" si="537"/>
        <v/>
      </c>
      <c r="AE1709" s="36" t="str">
        <f>IF(Mining_Import!D1709="","",Mining_Import!D1709)</f>
        <v/>
      </c>
      <c r="AF1709" s="36" t="str">
        <f>IF(Mining_Import!E1709="","",Mining_Import!E1709)</f>
        <v/>
      </c>
      <c r="AG1709" s="36" t="str">
        <f>IF(Mining_Import!F1709="","",Mining_Import!F1709)</f>
        <v/>
      </c>
      <c r="AH1709" s="36" t="str">
        <f>IF(Mining_Import!G1709="","",Mining_Import!G1709)</f>
        <v/>
      </c>
      <c r="AI1709" s="36" t="str">
        <f>IF(Mining_Import!H1709="","",Mining_Import!H1709)</f>
        <v/>
      </c>
      <c r="AJ1709" s="36" t="str">
        <f>IF(Mining_Import!I1709="","",Mining_Import!I1709)</f>
        <v/>
      </c>
      <c r="BY1709" s="120" t="str">
        <f t="shared" si="525"/>
        <v/>
      </c>
      <c r="BZ1709" s="184" t="str">
        <f t="shared" si="538"/>
        <v/>
      </c>
      <c r="CA1709" s="37" t="str">
        <f>IFERROR(VLOOKUP($BY1709,Account_Value!$C$2:$F$2500,4,0),"")</f>
        <v/>
      </c>
      <c r="CB1709" s="43" t="str">
        <f t="shared" si="526"/>
        <v/>
      </c>
      <c r="CC1709" s="122" t="str">
        <f>IF($BZ1709="","",SUM($BZ$2:$BZ1709))</f>
        <v/>
      </c>
      <c r="CD1709" s="43" t="str">
        <f>IF($BZ1709="","",$BU$19*(SUM($BZ$2:$BZ1709)))</f>
        <v/>
      </c>
    </row>
    <row r="1710" spans="1:82">
      <c r="A1710" s="4" t="str">
        <f t="shared" si="527"/>
        <v/>
      </c>
      <c r="B1710" s="21" t="str">
        <f>IF(Investments_Import!A1710="","",Investments_Import!A1710)</f>
        <v/>
      </c>
      <c r="C1710" s="22" t="str">
        <f t="shared" si="520"/>
        <v/>
      </c>
      <c r="D1710" s="51" t="str">
        <f t="shared" si="528"/>
        <v/>
      </c>
      <c r="E1710" s="3" t="str">
        <f>IF(Investments_Import!B1710="","",Investments_Import!B1710)</f>
        <v/>
      </c>
      <c r="F1710" s="54" t="str">
        <f t="shared" si="529"/>
        <v xml:space="preserve"> </v>
      </c>
      <c r="G1710" s="54" t="str">
        <f>IF($B1710="","",COUNTIF($F$2:$F1710,$F1710))</f>
        <v/>
      </c>
      <c r="H1710" s="53" t="str">
        <f t="shared" si="530"/>
        <v xml:space="preserve">  </v>
      </c>
      <c r="I1710" s="3" t="str">
        <f>IF(Investments_Import!C1710="","",Investments_Import!C1710)</f>
        <v/>
      </c>
      <c r="J1710" s="108" t="str">
        <f>IF(Investments_Import!D1710="","",Investments_Import!D1710)</f>
        <v/>
      </c>
      <c r="K1710" s="108" t="str">
        <f t="shared" si="531"/>
        <v/>
      </c>
      <c r="L1710" s="47" t="str">
        <f>IF(Investments_Import!E1710="","",Investments_Import!E1710)</f>
        <v/>
      </c>
      <c r="M1710" s="47" t="str">
        <f t="shared" si="521"/>
        <v/>
      </c>
      <c r="N1710" s="31" t="str">
        <f>IF(Investments_Import!F1710="","",Investments_Import!F1710)</f>
        <v/>
      </c>
      <c r="O1710" s="31" t="str">
        <f t="shared" si="522"/>
        <v/>
      </c>
      <c r="P1710" s="3" t="str">
        <f>IF(Investments_Import!G1710="","",Investments_Import!G1710)</f>
        <v/>
      </c>
      <c r="Q1710" s="3" t="str">
        <f>IF(Investments_Import!H1710="","",Investments_Import!H1710)</f>
        <v/>
      </c>
      <c r="R1710" s="37" t="str">
        <f t="shared" si="523"/>
        <v/>
      </c>
      <c r="S1710" s="37" t="str">
        <f t="shared" si="524"/>
        <v/>
      </c>
      <c r="U1710" s="36" t="str">
        <f>IF(Mining_Import!A1710="","",Mining_Import!A1710)</f>
        <v/>
      </c>
      <c r="V1710" s="22" t="str">
        <f t="shared" si="532"/>
        <v/>
      </c>
      <c r="W1710" s="127" t="str">
        <f t="shared" si="533"/>
        <v/>
      </c>
      <c r="X1710" s="127" t="str">
        <f t="shared" si="534"/>
        <v/>
      </c>
      <c r="Y1710" s="127" t="str">
        <f t="shared" si="535"/>
        <v/>
      </c>
      <c r="Z1710" s="36" t="str">
        <f>IF(Mining_Import!B1710="","",Mining_Import!B1710)</f>
        <v/>
      </c>
      <c r="AA1710" s="184" t="str">
        <f>IF(Mining_Import!$C1710="","",Mining_Import!$C1710)</f>
        <v/>
      </c>
      <c r="AB1710" s="122" t="str">
        <f t="shared" si="536"/>
        <v/>
      </c>
      <c r="AC1710" s="122" t="str">
        <f>IF($Y1710&gt;Dashboard!$Q$19,$AB1710,"")</f>
        <v/>
      </c>
      <c r="AD1710" s="43" t="str">
        <f t="shared" si="537"/>
        <v/>
      </c>
      <c r="AE1710" s="36" t="str">
        <f>IF(Mining_Import!D1710="","",Mining_Import!D1710)</f>
        <v/>
      </c>
      <c r="AF1710" s="36" t="str">
        <f>IF(Mining_Import!E1710="","",Mining_Import!E1710)</f>
        <v/>
      </c>
      <c r="AG1710" s="36" t="str">
        <f>IF(Mining_Import!F1710="","",Mining_Import!F1710)</f>
        <v/>
      </c>
      <c r="AH1710" s="36" t="str">
        <f>IF(Mining_Import!G1710="","",Mining_Import!G1710)</f>
        <v/>
      </c>
      <c r="AI1710" s="36" t="str">
        <f>IF(Mining_Import!H1710="","",Mining_Import!H1710)</f>
        <v/>
      </c>
      <c r="AJ1710" s="36" t="str">
        <f>IF(Mining_Import!I1710="","",Mining_Import!I1710)</f>
        <v/>
      </c>
      <c r="BY1710" s="120" t="str">
        <f t="shared" si="525"/>
        <v/>
      </c>
      <c r="BZ1710" s="184" t="str">
        <f t="shared" si="538"/>
        <v/>
      </c>
      <c r="CA1710" s="37" t="str">
        <f>IFERROR(VLOOKUP($BY1710,Account_Value!$C$2:$F$2500,4,0),"")</f>
        <v/>
      </c>
      <c r="CB1710" s="43" t="str">
        <f t="shared" si="526"/>
        <v/>
      </c>
      <c r="CC1710" s="122" t="str">
        <f>IF($BZ1710="","",SUM($BZ$2:$BZ1710))</f>
        <v/>
      </c>
      <c r="CD1710" s="43" t="str">
        <f>IF($BZ1710="","",$BU$19*(SUM($BZ$2:$BZ1710)))</f>
        <v/>
      </c>
    </row>
    <row r="1711" spans="1:82">
      <c r="A1711" s="4" t="str">
        <f t="shared" si="527"/>
        <v/>
      </c>
      <c r="B1711" s="21" t="str">
        <f>IF(Investments_Import!A1711="","",Investments_Import!A1711)</f>
        <v/>
      </c>
      <c r="C1711" s="22" t="str">
        <f t="shared" si="520"/>
        <v/>
      </c>
      <c r="D1711" s="51" t="str">
        <f t="shared" si="528"/>
        <v/>
      </c>
      <c r="E1711" s="3" t="str">
        <f>IF(Investments_Import!B1711="","",Investments_Import!B1711)</f>
        <v/>
      </c>
      <c r="F1711" s="54" t="str">
        <f t="shared" si="529"/>
        <v xml:space="preserve"> </v>
      </c>
      <c r="G1711" s="54" t="str">
        <f>IF($B1711="","",COUNTIF($F$2:$F1711,$F1711))</f>
        <v/>
      </c>
      <c r="H1711" s="53" t="str">
        <f t="shared" si="530"/>
        <v xml:space="preserve">  </v>
      </c>
      <c r="I1711" s="3" t="str">
        <f>IF(Investments_Import!C1711="","",Investments_Import!C1711)</f>
        <v/>
      </c>
      <c r="J1711" s="108" t="str">
        <f>IF(Investments_Import!D1711="","",Investments_Import!D1711)</f>
        <v/>
      </c>
      <c r="K1711" s="108" t="str">
        <f t="shared" si="531"/>
        <v/>
      </c>
      <c r="L1711" s="47" t="str">
        <f>IF(Investments_Import!E1711="","",Investments_Import!E1711)</f>
        <v/>
      </c>
      <c r="M1711" s="47" t="str">
        <f t="shared" si="521"/>
        <v/>
      </c>
      <c r="N1711" s="31" t="str">
        <f>IF(Investments_Import!F1711="","",Investments_Import!F1711)</f>
        <v/>
      </c>
      <c r="O1711" s="31" t="str">
        <f t="shared" si="522"/>
        <v/>
      </c>
      <c r="P1711" s="3" t="str">
        <f>IF(Investments_Import!G1711="","",Investments_Import!G1711)</f>
        <v/>
      </c>
      <c r="Q1711" s="3" t="str">
        <f>IF(Investments_Import!H1711="","",Investments_Import!H1711)</f>
        <v/>
      </c>
      <c r="R1711" s="37" t="str">
        <f t="shared" si="523"/>
        <v/>
      </c>
      <c r="S1711" s="37" t="str">
        <f t="shared" si="524"/>
        <v/>
      </c>
      <c r="U1711" s="36" t="str">
        <f>IF(Mining_Import!A1711="","",Mining_Import!A1711)</f>
        <v/>
      </c>
      <c r="V1711" s="22" t="str">
        <f t="shared" si="532"/>
        <v/>
      </c>
      <c r="W1711" s="127" t="str">
        <f t="shared" si="533"/>
        <v/>
      </c>
      <c r="X1711" s="127" t="str">
        <f t="shared" si="534"/>
        <v/>
      </c>
      <c r="Y1711" s="127" t="str">
        <f t="shared" si="535"/>
        <v/>
      </c>
      <c r="Z1711" s="36" t="str">
        <f>IF(Mining_Import!B1711="","",Mining_Import!B1711)</f>
        <v/>
      </c>
      <c r="AA1711" s="184" t="str">
        <f>IF(Mining_Import!$C1711="","",Mining_Import!$C1711)</f>
        <v/>
      </c>
      <c r="AB1711" s="122" t="str">
        <f t="shared" si="536"/>
        <v/>
      </c>
      <c r="AC1711" s="122" t="str">
        <f>IF($Y1711&gt;Dashboard!$Q$19,$AB1711,"")</f>
        <v/>
      </c>
      <c r="AD1711" s="43" t="str">
        <f t="shared" si="537"/>
        <v/>
      </c>
      <c r="AE1711" s="36" t="str">
        <f>IF(Mining_Import!D1711="","",Mining_Import!D1711)</f>
        <v/>
      </c>
      <c r="AF1711" s="36" t="str">
        <f>IF(Mining_Import!E1711="","",Mining_Import!E1711)</f>
        <v/>
      </c>
      <c r="AG1711" s="36" t="str">
        <f>IF(Mining_Import!F1711="","",Mining_Import!F1711)</f>
        <v/>
      </c>
      <c r="AH1711" s="36" t="str">
        <f>IF(Mining_Import!G1711="","",Mining_Import!G1711)</f>
        <v/>
      </c>
      <c r="AI1711" s="36" t="str">
        <f>IF(Mining_Import!H1711="","",Mining_Import!H1711)</f>
        <v/>
      </c>
      <c r="AJ1711" s="36" t="str">
        <f>IF(Mining_Import!I1711="","",Mining_Import!I1711)</f>
        <v/>
      </c>
      <c r="BY1711" s="120" t="str">
        <f t="shared" si="525"/>
        <v/>
      </c>
      <c r="BZ1711" s="184" t="str">
        <f t="shared" si="538"/>
        <v/>
      </c>
      <c r="CA1711" s="37" t="str">
        <f>IFERROR(VLOOKUP($BY1711,Account_Value!$C$2:$F$2500,4,0),"")</f>
        <v/>
      </c>
      <c r="CB1711" s="43" t="str">
        <f t="shared" si="526"/>
        <v/>
      </c>
      <c r="CC1711" s="122" t="str">
        <f>IF($BZ1711="","",SUM($BZ$2:$BZ1711))</f>
        <v/>
      </c>
      <c r="CD1711" s="43" t="str">
        <f>IF($BZ1711="","",$BU$19*(SUM($BZ$2:$BZ1711)))</f>
        <v/>
      </c>
    </row>
    <row r="1712" spans="1:82">
      <c r="A1712" s="4" t="str">
        <f t="shared" si="527"/>
        <v/>
      </c>
      <c r="B1712" s="21" t="str">
        <f>IF(Investments_Import!A1712="","",Investments_Import!A1712)</f>
        <v/>
      </c>
      <c r="C1712" s="22" t="str">
        <f t="shared" si="520"/>
        <v/>
      </c>
      <c r="D1712" s="51" t="str">
        <f t="shared" si="528"/>
        <v/>
      </c>
      <c r="E1712" s="3" t="str">
        <f>IF(Investments_Import!B1712="","",Investments_Import!B1712)</f>
        <v/>
      </c>
      <c r="F1712" s="54" t="str">
        <f t="shared" si="529"/>
        <v xml:space="preserve"> </v>
      </c>
      <c r="G1712" s="54" t="str">
        <f>IF($B1712="","",COUNTIF($F$2:$F1712,$F1712))</f>
        <v/>
      </c>
      <c r="H1712" s="53" t="str">
        <f t="shared" si="530"/>
        <v xml:space="preserve">  </v>
      </c>
      <c r="I1712" s="3" t="str">
        <f>IF(Investments_Import!C1712="","",Investments_Import!C1712)</f>
        <v/>
      </c>
      <c r="J1712" s="108" t="str">
        <f>IF(Investments_Import!D1712="","",Investments_Import!D1712)</f>
        <v/>
      </c>
      <c r="K1712" s="108" t="str">
        <f t="shared" si="531"/>
        <v/>
      </c>
      <c r="L1712" s="47" t="str">
        <f>IF(Investments_Import!E1712="","",Investments_Import!E1712)</f>
        <v/>
      </c>
      <c r="M1712" s="47" t="str">
        <f t="shared" si="521"/>
        <v/>
      </c>
      <c r="N1712" s="31" t="str">
        <f>IF(Investments_Import!F1712="","",Investments_Import!F1712)</f>
        <v/>
      </c>
      <c r="O1712" s="31" t="str">
        <f t="shared" si="522"/>
        <v/>
      </c>
      <c r="P1712" s="3" t="str">
        <f>IF(Investments_Import!G1712="","",Investments_Import!G1712)</f>
        <v/>
      </c>
      <c r="Q1712" s="3" t="str">
        <f>IF(Investments_Import!H1712="","",Investments_Import!H1712)</f>
        <v/>
      </c>
      <c r="R1712" s="37" t="str">
        <f t="shared" si="523"/>
        <v/>
      </c>
      <c r="S1712" s="37" t="str">
        <f t="shared" si="524"/>
        <v/>
      </c>
      <c r="U1712" s="36" t="str">
        <f>IF(Mining_Import!A1712="","",Mining_Import!A1712)</f>
        <v/>
      </c>
      <c r="V1712" s="22" t="str">
        <f t="shared" si="532"/>
        <v/>
      </c>
      <c r="W1712" s="127" t="str">
        <f t="shared" si="533"/>
        <v/>
      </c>
      <c r="X1712" s="127" t="str">
        <f t="shared" si="534"/>
        <v/>
      </c>
      <c r="Y1712" s="127" t="str">
        <f t="shared" si="535"/>
        <v/>
      </c>
      <c r="Z1712" s="36" t="str">
        <f>IF(Mining_Import!B1712="","",Mining_Import!B1712)</f>
        <v/>
      </c>
      <c r="AA1712" s="184" t="str">
        <f>IF(Mining_Import!$C1712="","",Mining_Import!$C1712)</f>
        <v/>
      </c>
      <c r="AB1712" s="122" t="str">
        <f t="shared" si="536"/>
        <v/>
      </c>
      <c r="AC1712" s="122" t="str">
        <f>IF($Y1712&gt;Dashboard!$Q$19,$AB1712,"")</f>
        <v/>
      </c>
      <c r="AD1712" s="43" t="str">
        <f t="shared" si="537"/>
        <v/>
      </c>
      <c r="AE1712" s="36" t="str">
        <f>IF(Mining_Import!D1712="","",Mining_Import!D1712)</f>
        <v/>
      </c>
      <c r="AF1712" s="36" t="str">
        <f>IF(Mining_Import!E1712="","",Mining_Import!E1712)</f>
        <v/>
      </c>
      <c r="AG1712" s="36" t="str">
        <f>IF(Mining_Import!F1712="","",Mining_Import!F1712)</f>
        <v/>
      </c>
      <c r="AH1712" s="36" t="str">
        <f>IF(Mining_Import!G1712="","",Mining_Import!G1712)</f>
        <v/>
      </c>
      <c r="AI1712" s="36" t="str">
        <f>IF(Mining_Import!H1712="","",Mining_Import!H1712)</f>
        <v/>
      </c>
      <c r="AJ1712" s="36" t="str">
        <f>IF(Mining_Import!I1712="","",Mining_Import!I1712)</f>
        <v/>
      </c>
      <c r="BY1712" s="120" t="str">
        <f t="shared" si="525"/>
        <v/>
      </c>
      <c r="BZ1712" s="184" t="str">
        <f t="shared" si="538"/>
        <v/>
      </c>
      <c r="CA1712" s="37" t="str">
        <f>IFERROR(VLOOKUP($BY1712,Account_Value!$C$2:$F$2500,4,0),"")</f>
        <v/>
      </c>
      <c r="CB1712" s="43" t="str">
        <f t="shared" si="526"/>
        <v/>
      </c>
      <c r="CC1712" s="122" t="str">
        <f>IF($BZ1712="","",SUM($BZ$2:$BZ1712))</f>
        <v/>
      </c>
      <c r="CD1712" s="43" t="str">
        <f>IF($BZ1712="","",$BU$19*(SUM($BZ$2:$BZ1712)))</f>
        <v/>
      </c>
    </row>
    <row r="1713" spans="1:82">
      <c r="A1713" s="4" t="str">
        <f t="shared" si="527"/>
        <v/>
      </c>
      <c r="B1713" s="21" t="str">
        <f>IF(Investments_Import!A1713="","",Investments_Import!A1713)</f>
        <v/>
      </c>
      <c r="C1713" s="22" t="str">
        <f t="shared" si="520"/>
        <v/>
      </c>
      <c r="D1713" s="51" t="str">
        <f t="shared" si="528"/>
        <v/>
      </c>
      <c r="E1713" s="3" t="str">
        <f>IF(Investments_Import!B1713="","",Investments_Import!B1713)</f>
        <v/>
      </c>
      <c r="F1713" s="54" t="str">
        <f t="shared" si="529"/>
        <v xml:space="preserve"> </v>
      </c>
      <c r="G1713" s="54" t="str">
        <f>IF($B1713="","",COUNTIF($F$2:$F1713,$F1713))</f>
        <v/>
      </c>
      <c r="H1713" s="53" t="str">
        <f t="shared" si="530"/>
        <v xml:space="preserve">  </v>
      </c>
      <c r="I1713" s="3" t="str">
        <f>IF(Investments_Import!C1713="","",Investments_Import!C1713)</f>
        <v/>
      </c>
      <c r="J1713" s="108" t="str">
        <f>IF(Investments_Import!D1713="","",Investments_Import!D1713)</f>
        <v/>
      </c>
      <c r="K1713" s="108" t="str">
        <f t="shared" si="531"/>
        <v/>
      </c>
      <c r="L1713" s="47" t="str">
        <f>IF(Investments_Import!E1713="","",Investments_Import!E1713)</f>
        <v/>
      </c>
      <c r="M1713" s="47" t="str">
        <f t="shared" si="521"/>
        <v/>
      </c>
      <c r="N1713" s="31" t="str">
        <f>IF(Investments_Import!F1713="","",Investments_Import!F1713)</f>
        <v/>
      </c>
      <c r="O1713" s="31" t="str">
        <f t="shared" si="522"/>
        <v/>
      </c>
      <c r="P1713" s="3" t="str">
        <f>IF(Investments_Import!G1713="","",Investments_Import!G1713)</f>
        <v/>
      </c>
      <c r="Q1713" s="3" t="str">
        <f>IF(Investments_Import!H1713="","",Investments_Import!H1713)</f>
        <v/>
      </c>
      <c r="R1713" s="37" t="str">
        <f t="shared" si="523"/>
        <v/>
      </c>
      <c r="S1713" s="37" t="str">
        <f t="shared" si="524"/>
        <v/>
      </c>
      <c r="U1713" s="36" t="str">
        <f>IF(Mining_Import!A1713="","",Mining_Import!A1713)</f>
        <v/>
      </c>
      <c r="V1713" s="22" t="str">
        <f t="shared" si="532"/>
        <v/>
      </c>
      <c r="W1713" s="127" t="str">
        <f t="shared" si="533"/>
        <v/>
      </c>
      <c r="X1713" s="127" t="str">
        <f t="shared" si="534"/>
        <v/>
      </c>
      <c r="Y1713" s="127" t="str">
        <f t="shared" si="535"/>
        <v/>
      </c>
      <c r="Z1713" s="36" t="str">
        <f>IF(Mining_Import!B1713="","",Mining_Import!B1713)</f>
        <v/>
      </c>
      <c r="AA1713" s="184" t="str">
        <f>IF(Mining_Import!$C1713="","",Mining_Import!$C1713)</f>
        <v/>
      </c>
      <c r="AB1713" s="122" t="str">
        <f t="shared" si="536"/>
        <v/>
      </c>
      <c r="AC1713" s="122" t="str">
        <f>IF($Y1713&gt;Dashboard!$Q$19,$AB1713,"")</f>
        <v/>
      </c>
      <c r="AD1713" s="43" t="str">
        <f t="shared" si="537"/>
        <v/>
      </c>
      <c r="AE1713" s="36" t="str">
        <f>IF(Mining_Import!D1713="","",Mining_Import!D1713)</f>
        <v/>
      </c>
      <c r="AF1713" s="36" t="str">
        <f>IF(Mining_Import!E1713="","",Mining_Import!E1713)</f>
        <v/>
      </c>
      <c r="AG1713" s="36" t="str">
        <f>IF(Mining_Import!F1713="","",Mining_Import!F1713)</f>
        <v/>
      </c>
      <c r="AH1713" s="36" t="str">
        <f>IF(Mining_Import!G1713="","",Mining_Import!G1713)</f>
        <v/>
      </c>
      <c r="AI1713" s="36" t="str">
        <f>IF(Mining_Import!H1713="","",Mining_Import!H1713)</f>
        <v/>
      </c>
      <c r="AJ1713" s="36" t="str">
        <f>IF(Mining_Import!I1713="","",Mining_Import!I1713)</f>
        <v/>
      </c>
      <c r="BY1713" s="120" t="str">
        <f t="shared" si="525"/>
        <v/>
      </c>
      <c r="BZ1713" s="184" t="str">
        <f t="shared" si="538"/>
        <v/>
      </c>
      <c r="CA1713" s="37" t="str">
        <f>IFERROR(VLOOKUP($BY1713,Account_Value!$C$2:$F$2500,4,0),"")</f>
        <v/>
      </c>
      <c r="CB1713" s="43" t="str">
        <f t="shared" si="526"/>
        <v/>
      </c>
      <c r="CC1713" s="122" t="str">
        <f>IF($BZ1713="","",SUM($BZ$2:$BZ1713))</f>
        <v/>
      </c>
      <c r="CD1713" s="43" t="str">
        <f>IF($BZ1713="","",$BU$19*(SUM($BZ$2:$BZ1713)))</f>
        <v/>
      </c>
    </row>
    <row r="1714" spans="1:82">
      <c r="A1714" s="4" t="str">
        <f t="shared" si="527"/>
        <v/>
      </c>
      <c r="B1714" s="21" t="str">
        <f>IF(Investments_Import!A1714="","",Investments_Import!A1714)</f>
        <v/>
      </c>
      <c r="C1714" s="22" t="str">
        <f t="shared" si="520"/>
        <v/>
      </c>
      <c r="D1714" s="51" t="str">
        <f t="shared" si="528"/>
        <v/>
      </c>
      <c r="E1714" s="3" t="str">
        <f>IF(Investments_Import!B1714="","",Investments_Import!B1714)</f>
        <v/>
      </c>
      <c r="F1714" s="54" t="str">
        <f t="shared" si="529"/>
        <v xml:space="preserve"> </v>
      </c>
      <c r="G1714" s="54" t="str">
        <f>IF($B1714="","",COUNTIF($F$2:$F1714,$F1714))</f>
        <v/>
      </c>
      <c r="H1714" s="53" t="str">
        <f t="shared" si="530"/>
        <v xml:space="preserve">  </v>
      </c>
      <c r="I1714" s="3" t="str">
        <f>IF(Investments_Import!C1714="","",Investments_Import!C1714)</f>
        <v/>
      </c>
      <c r="J1714" s="108" t="str">
        <f>IF(Investments_Import!D1714="","",Investments_Import!D1714)</f>
        <v/>
      </c>
      <c r="K1714" s="108" t="str">
        <f t="shared" si="531"/>
        <v/>
      </c>
      <c r="L1714" s="47" t="str">
        <f>IF(Investments_Import!E1714="","",Investments_Import!E1714)</f>
        <v/>
      </c>
      <c r="M1714" s="47" t="str">
        <f t="shared" si="521"/>
        <v/>
      </c>
      <c r="N1714" s="31" t="str">
        <f>IF(Investments_Import!F1714="","",Investments_Import!F1714)</f>
        <v/>
      </c>
      <c r="O1714" s="31" t="str">
        <f t="shared" si="522"/>
        <v/>
      </c>
      <c r="P1714" s="3" t="str">
        <f>IF(Investments_Import!G1714="","",Investments_Import!G1714)</f>
        <v/>
      </c>
      <c r="Q1714" s="3" t="str">
        <f>IF(Investments_Import!H1714="","",Investments_Import!H1714)</f>
        <v/>
      </c>
      <c r="R1714" s="37" t="str">
        <f t="shared" si="523"/>
        <v/>
      </c>
      <c r="S1714" s="37" t="str">
        <f t="shared" si="524"/>
        <v/>
      </c>
      <c r="U1714" s="36" t="str">
        <f>IF(Mining_Import!A1714="","",Mining_Import!A1714)</f>
        <v/>
      </c>
      <c r="V1714" s="22" t="str">
        <f t="shared" si="532"/>
        <v/>
      </c>
      <c r="W1714" s="127" t="str">
        <f t="shared" si="533"/>
        <v/>
      </c>
      <c r="X1714" s="127" t="str">
        <f t="shared" si="534"/>
        <v/>
      </c>
      <c r="Y1714" s="127" t="str">
        <f t="shared" si="535"/>
        <v/>
      </c>
      <c r="Z1714" s="36" t="str">
        <f>IF(Mining_Import!B1714="","",Mining_Import!B1714)</f>
        <v/>
      </c>
      <c r="AA1714" s="184" t="str">
        <f>IF(Mining_Import!$C1714="","",Mining_Import!$C1714)</f>
        <v/>
      </c>
      <c r="AB1714" s="122" t="str">
        <f t="shared" si="536"/>
        <v/>
      </c>
      <c r="AC1714" s="122" t="str">
        <f>IF($Y1714&gt;Dashboard!$Q$19,$AB1714,"")</f>
        <v/>
      </c>
      <c r="AD1714" s="43" t="str">
        <f t="shared" si="537"/>
        <v/>
      </c>
      <c r="AE1714" s="36" t="str">
        <f>IF(Mining_Import!D1714="","",Mining_Import!D1714)</f>
        <v/>
      </c>
      <c r="AF1714" s="36" t="str">
        <f>IF(Mining_Import!E1714="","",Mining_Import!E1714)</f>
        <v/>
      </c>
      <c r="AG1714" s="36" t="str">
        <f>IF(Mining_Import!F1714="","",Mining_Import!F1714)</f>
        <v/>
      </c>
      <c r="AH1714" s="36" t="str">
        <f>IF(Mining_Import!G1714="","",Mining_Import!G1714)</f>
        <v/>
      </c>
      <c r="AI1714" s="36" t="str">
        <f>IF(Mining_Import!H1714="","",Mining_Import!H1714)</f>
        <v/>
      </c>
      <c r="AJ1714" s="36" t="str">
        <f>IF(Mining_Import!I1714="","",Mining_Import!I1714)</f>
        <v/>
      </c>
      <c r="BY1714" s="120" t="str">
        <f t="shared" si="525"/>
        <v/>
      </c>
      <c r="BZ1714" s="184" t="str">
        <f t="shared" si="538"/>
        <v/>
      </c>
      <c r="CA1714" s="37" t="str">
        <f>IFERROR(VLOOKUP($BY1714,Account_Value!$C$2:$F$2500,4,0),"")</f>
        <v/>
      </c>
      <c r="CB1714" s="43" t="str">
        <f t="shared" si="526"/>
        <v/>
      </c>
      <c r="CC1714" s="122" t="str">
        <f>IF($BZ1714="","",SUM($BZ$2:$BZ1714))</f>
        <v/>
      </c>
      <c r="CD1714" s="43" t="str">
        <f>IF($BZ1714="","",$BU$19*(SUM($BZ$2:$BZ1714)))</f>
        <v/>
      </c>
    </row>
    <row r="1715" spans="1:82">
      <c r="A1715" s="4" t="str">
        <f t="shared" si="527"/>
        <v/>
      </c>
      <c r="B1715" s="21" t="str">
        <f>IF(Investments_Import!A1715="","",Investments_Import!A1715)</f>
        <v/>
      </c>
      <c r="C1715" s="22" t="str">
        <f t="shared" si="520"/>
        <v/>
      </c>
      <c r="D1715" s="51" t="str">
        <f t="shared" si="528"/>
        <v/>
      </c>
      <c r="E1715" s="3" t="str">
        <f>IF(Investments_Import!B1715="","",Investments_Import!B1715)</f>
        <v/>
      </c>
      <c r="F1715" s="54" t="str">
        <f t="shared" si="529"/>
        <v xml:space="preserve"> </v>
      </c>
      <c r="G1715" s="54" t="str">
        <f>IF($B1715="","",COUNTIF($F$2:$F1715,$F1715))</f>
        <v/>
      </c>
      <c r="H1715" s="53" t="str">
        <f t="shared" si="530"/>
        <v xml:space="preserve">  </v>
      </c>
      <c r="I1715" s="3" t="str">
        <f>IF(Investments_Import!C1715="","",Investments_Import!C1715)</f>
        <v/>
      </c>
      <c r="J1715" s="108" t="str">
        <f>IF(Investments_Import!D1715="","",Investments_Import!D1715)</f>
        <v/>
      </c>
      <c r="K1715" s="108" t="str">
        <f t="shared" si="531"/>
        <v/>
      </c>
      <c r="L1715" s="47" t="str">
        <f>IF(Investments_Import!E1715="","",Investments_Import!E1715)</f>
        <v/>
      </c>
      <c r="M1715" s="47" t="str">
        <f t="shared" si="521"/>
        <v/>
      </c>
      <c r="N1715" s="31" t="str">
        <f>IF(Investments_Import!F1715="","",Investments_Import!F1715)</f>
        <v/>
      </c>
      <c r="O1715" s="31" t="str">
        <f t="shared" si="522"/>
        <v/>
      </c>
      <c r="P1715" s="3" t="str">
        <f>IF(Investments_Import!G1715="","",Investments_Import!G1715)</f>
        <v/>
      </c>
      <c r="Q1715" s="3" t="str">
        <f>IF(Investments_Import!H1715="","",Investments_Import!H1715)</f>
        <v/>
      </c>
      <c r="R1715" s="37" t="str">
        <f t="shared" si="523"/>
        <v/>
      </c>
      <c r="S1715" s="37" t="str">
        <f t="shared" si="524"/>
        <v/>
      </c>
      <c r="U1715" s="36" t="str">
        <f>IF(Mining_Import!A1715="","",Mining_Import!A1715)</f>
        <v/>
      </c>
      <c r="V1715" s="22" t="str">
        <f t="shared" si="532"/>
        <v/>
      </c>
      <c r="W1715" s="127" t="str">
        <f t="shared" si="533"/>
        <v/>
      </c>
      <c r="X1715" s="127" t="str">
        <f t="shared" si="534"/>
        <v/>
      </c>
      <c r="Y1715" s="127" t="str">
        <f t="shared" si="535"/>
        <v/>
      </c>
      <c r="Z1715" s="36" t="str">
        <f>IF(Mining_Import!B1715="","",Mining_Import!B1715)</f>
        <v/>
      </c>
      <c r="AA1715" s="184" t="str">
        <f>IF(Mining_Import!$C1715="","",Mining_Import!$C1715)</f>
        <v/>
      </c>
      <c r="AB1715" s="122" t="str">
        <f t="shared" si="536"/>
        <v/>
      </c>
      <c r="AC1715" s="122" t="str">
        <f>IF($Y1715&gt;Dashboard!$Q$19,$AB1715,"")</f>
        <v/>
      </c>
      <c r="AD1715" s="43" t="str">
        <f t="shared" si="537"/>
        <v/>
      </c>
      <c r="AE1715" s="36" t="str">
        <f>IF(Mining_Import!D1715="","",Mining_Import!D1715)</f>
        <v/>
      </c>
      <c r="AF1715" s="36" t="str">
        <f>IF(Mining_Import!E1715="","",Mining_Import!E1715)</f>
        <v/>
      </c>
      <c r="AG1715" s="36" t="str">
        <f>IF(Mining_Import!F1715="","",Mining_Import!F1715)</f>
        <v/>
      </c>
      <c r="AH1715" s="36" t="str">
        <f>IF(Mining_Import!G1715="","",Mining_Import!G1715)</f>
        <v/>
      </c>
      <c r="AI1715" s="36" t="str">
        <f>IF(Mining_Import!H1715="","",Mining_Import!H1715)</f>
        <v/>
      </c>
      <c r="AJ1715" s="36" t="str">
        <f>IF(Mining_Import!I1715="","",Mining_Import!I1715)</f>
        <v/>
      </c>
      <c r="BY1715" s="120" t="str">
        <f t="shared" si="525"/>
        <v/>
      </c>
      <c r="BZ1715" s="184" t="str">
        <f t="shared" si="538"/>
        <v/>
      </c>
      <c r="CA1715" s="37" t="str">
        <f>IFERROR(VLOOKUP($BY1715,Account_Value!$C$2:$F$2500,4,0),"")</f>
        <v/>
      </c>
      <c r="CB1715" s="43" t="str">
        <f t="shared" si="526"/>
        <v/>
      </c>
      <c r="CC1715" s="122" t="str">
        <f>IF($BZ1715="","",SUM($BZ$2:$BZ1715))</f>
        <v/>
      </c>
      <c r="CD1715" s="43" t="str">
        <f>IF($BZ1715="","",$BU$19*(SUM($BZ$2:$BZ1715)))</f>
        <v/>
      </c>
    </row>
    <row r="1716" spans="1:82">
      <c r="A1716" s="4" t="str">
        <f t="shared" si="527"/>
        <v/>
      </c>
      <c r="B1716" s="21" t="str">
        <f>IF(Investments_Import!A1716="","",Investments_Import!A1716)</f>
        <v/>
      </c>
      <c r="C1716" s="22" t="str">
        <f t="shared" si="520"/>
        <v/>
      </c>
      <c r="D1716" s="51" t="str">
        <f t="shared" si="528"/>
        <v/>
      </c>
      <c r="E1716" s="3" t="str">
        <f>IF(Investments_Import!B1716="","",Investments_Import!B1716)</f>
        <v/>
      </c>
      <c r="F1716" s="54" t="str">
        <f t="shared" si="529"/>
        <v xml:space="preserve"> </v>
      </c>
      <c r="G1716" s="54" t="str">
        <f>IF($B1716="","",COUNTIF($F$2:$F1716,$F1716))</f>
        <v/>
      </c>
      <c r="H1716" s="53" t="str">
        <f t="shared" si="530"/>
        <v xml:space="preserve">  </v>
      </c>
      <c r="I1716" s="3" t="str">
        <f>IF(Investments_Import!C1716="","",Investments_Import!C1716)</f>
        <v/>
      </c>
      <c r="J1716" s="108" t="str">
        <f>IF(Investments_Import!D1716="","",Investments_Import!D1716)</f>
        <v/>
      </c>
      <c r="K1716" s="108" t="str">
        <f t="shared" si="531"/>
        <v/>
      </c>
      <c r="L1716" s="47" t="str">
        <f>IF(Investments_Import!E1716="","",Investments_Import!E1716)</f>
        <v/>
      </c>
      <c r="M1716" s="47" t="str">
        <f t="shared" si="521"/>
        <v/>
      </c>
      <c r="N1716" s="31" t="str">
        <f>IF(Investments_Import!F1716="","",Investments_Import!F1716)</f>
        <v/>
      </c>
      <c r="O1716" s="31" t="str">
        <f t="shared" si="522"/>
        <v/>
      </c>
      <c r="P1716" s="3" t="str">
        <f>IF(Investments_Import!G1716="","",Investments_Import!G1716)</f>
        <v/>
      </c>
      <c r="Q1716" s="3" t="str">
        <f>IF(Investments_Import!H1716="","",Investments_Import!H1716)</f>
        <v/>
      </c>
      <c r="R1716" s="37" t="str">
        <f t="shared" si="523"/>
        <v/>
      </c>
      <c r="S1716" s="37" t="str">
        <f t="shared" si="524"/>
        <v/>
      </c>
      <c r="U1716" s="36" t="str">
        <f>IF(Mining_Import!A1716="","",Mining_Import!A1716)</f>
        <v/>
      </c>
      <c r="V1716" s="22" t="str">
        <f t="shared" si="532"/>
        <v/>
      </c>
      <c r="W1716" s="127" t="str">
        <f t="shared" si="533"/>
        <v/>
      </c>
      <c r="X1716" s="127" t="str">
        <f t="shared" si="534"/>
        <v/>
      </c>
      <c r="Y1716" s="127" t="str">
        <f t="shared" si="535"/>
        <v/>
      </c>
      <c r="Z1716" s="36" t="str">
        <f>IF(Mining_Import!B1716="","",Mining_Import!B1716)</f>
        <v/>
      </c>
      <c r="AA1716" s="184" t="str">
        <f>IF(Mining_Import!$C1716="","",Mining_Import!$C1716)</f>
        <v/>
      </c>
      <c r="AB1716" s="122" t="str">
        <f t="shared" si="536"/>
        <v/>
      </c>
      <c r="AC1716" s="122" t="str">
        <f>IF($Y1716&gt;Dashboard!$Q$19,$AB1716,"")</f>
        <v/>
      </c>
      <c r="AD1716" s="43" t="str">
        <f t="shared" si="537"/>
        <v/>
      </c>
      <c r="AE1716" s="36" t="str">
        <f>IF(Mining_Import!D1716="","",Mining_Import!D1716)</f>
        <v/>
      </c>
      <c r="AF1716" s="36" t="str">
        <f>IF(Mining_Import!E1716="","",Mining_Import!E1716)</f>
        <v/>
      </c>
      <c r="AG1716" s="36" t="str">
        <f>IF(Mining_Import!F1716="","",Mining_Import!F1716)</f>
        <v/>
      </c>
      <c r="AH1716" s="36" t="str">
        <f>IF(Mining_Import!G1716="","",Mining_Import!G1716)</f>
        <v/>
      </c>
      <c r="AI1716" s="36" t="str">
        <f>IF(Mining_Import!H1716="","",Mining_Import!H1716)</f>
        <v/>
      </c>
      <c r="AJ1716" s="36" t="str">
        <f>IF(Mining_Import!I1716="","",Mining_Import!I1716)</f>
        <v/>
      </c>
      <c r="BY1716" s="120" t="str">
        <f t="shared" si="525"/>
        <v/>
      </c>
      <c r="BZ1716" s="184" t="str">
        <f t="shared" si="538"/>
        <v/>
      </c>
      <c r="CA1716" s="37" t="str">
        <f>IFERROR(VLOOKUP($BY1716,Account_Value!$C$2:$F$2500,4,0),"")</f>
        <v/>
      </c>
      <c r="CB1716" s="43" t="str">
        <f t="shared" si="526"/>
        <v/>
      </c>
      <c r="CC1716" s="122" t="str">
        <f>IF($BZ1716="","",SUM($BZ$2:$BZ1716))</f>
        <v/>
      </c>
      <c r="CD1716" s="43" t="str">
        <f>IF($BZ1716="","",$BU$19*(SUM($BZ$2:$BZ1716)))</f>
        <v/>
      </c>
    </row>
    <row r="1717" spans="1:82">
      <c r="A1717" s="4" t="str">
        <f t="shared" si="527"/>
        <v/>
      </c>
      <c r="B1717" s="21" t="str">
        <f>IF(Investments_Import!A1717="","",Investments_Import!A1717)</f>
        <v/>
      </c>
      <c r="C1717" s="22" t="str">
        <f t="shared" si="520"/>
        <v/>
      </c>
      <c r="D1717" s="51" t="str">
        <f t="shared" si="528"/>
        <v/>
      </c>
      <c r="E1717" s="3" t="str">
        <f>IF(Investments_Import!B1717="","",Investments_Import!B1717)</f>
        <v/>
      </c>
      <c r="F1717" s="54" t="str">
        <f t="shared" si="529"/>
        <v xml:space="preserve"> </v>
      </c>
      <c r="G1717" s="54" t="str">
        <f>IF($B1717="","",COUNTIF($F$2:$F1717,$F1717))</f>
        <v/>
      </c>
      <c r="H1717" s="53" t="str">
        <f t="shared" si="530"/>
        <v xml:space="preserve">  </v>
      </c>
      <c r="I1717" s="3" t="str">
        <f>IF(Investments_Import!C1717="","",Investments_Import!C1717)</f>
        <v/>
      </c>
      <c r="J1717" s="108" t="str">
        <f>IF(Investments_Import!D1717="","",Investments_Import!D1717)</f>
        <v/>
      </c>
      <c r="K1717" s="108" t="str">
        <f t="shared" si="531"/>
        <v/>
      </c>
      <c r="L1717" s="47" t="str">
        <f>IF(Investments_Import!E1717="","",Investments_Import!E1717)</f>
        <v/>
      </c>
      <c r="M1717" s="47" t="str">
        <f t="shared" si="521"/>
        <v/>
      </c>
      <c r="N1717" s="31" t="str">
        <f>IF(Investments_Import!F1717="","",Investments_Import!F1717)</f>
        <v/>
      </c>
      <c r="O1717" s="31" t="str">
        <f t="shared" si="522"/>
        <v/>
      </c>
      <c r="P1717" s="3" t="str">
        <f>IF(Investments_Import!G1717="","",Investments_Import!G1717)</f>
        <v/>
      </c>
      <c r="Q1717" s="3" t="str">
        <f>IF(Investments_Import!H1717="","",Investments_Import!H1717)</f>
        <v/>
      </c>
      <c r="R1717" s="37" t="str">
        <f t="shared" si="523"/>
        <v/>
      </c>
      <c r="S1717" s="37" t="str">
        <f t="shared" si="524"/>
        <v/>
      </c>
      <c r="U1717" s="36" t="str">
        <f>IF(Mining_Import!A1717="","",Mining_Import!A1717)</f>
        <v/>
      </c>
      <c r="V1717" s="22" t="str">
        <f t="shared" si="532"/>
        <v/>
      </c>
      <c r="W1717" s="127" t="str">
        <f t="shared" si="533"/>
        <v/>
      </c>
      <c r="X1717" s="127" t="str">
        <f t="shared" si="534"/>
        <v/>
      </c>
      <c r="Y1717" s="127" t="str">
        <f t="shared" si="535"/>
        <v/>
      </c>
      <c r="Z1717" s="36" t="str">
        <f>IF(Mining_Import!B1717="","",Mining_Import!B1717)</f>
        <v/>
      </c>
      <c r="AA1717" s="184" t="str">
        <f>IF(Mining_Import!$C1717="","",Mining_Import!$C1717)</f>
        <v/>
      </c>
      <c r="AB1717" s="122" t="str">
        <f t="shared" si="536"/>
        <v/>
      </c>
      <c r="AC1717" s="122" t="str">
        <f>IF($Y1717&gt;Dashboard!$Q$19,$AB1717,"")</f>
        <v/>
      </c>
      <c r="AD1717" s="43" t="str">
        <f t="shared" si="537"/>
        <v/>
      </c>
      <c r="AE1717" s="36" t="str">
        <f>IF(Mining_Import!D1717="","",Mining_Import!D1717)</f>
        <v/>
      </c>
      <c r="AF1717" s="36" t="str">
        <f>IF(Mining_Import!E1717="","",Mining_Import!E1717)</f>
        <v/>
      </c>
      <c r="AG1717" s="36" t="str">
        <f>IF(Mining_Import!F1717="","",Mining_Import!F1717)</f>
        <v/>
      </c>
      <c r="AH1717" s="36" t="str">
        <f>IF(Mining_Import!G1717="","",Mining_Import!G1717)</f>
        <v/>
      </c>
      <c r="AI1717" s="36" t="str">
        <f>IF(Mining_Import!H1717="","",Mining_Import!H1717)</f>
        <v/>
      </c>
      <c r="AJ1717" s="36" t="str">
        <f>IF(Mining_Import!I1717="","",Mining_Import!I1717)</f>
        <v/>
      </c>
      <c r="BY1717" s="120" t="str">
        <f t="shared" si="525"/>
        <v/>
      </c>
      <c r="BZ1717" s="184" t="str">
        <f t="shared" si="538"/>
        <v/>
      </c>
      <c r="CA1717" s="37" t="str">
        <f>IFERROR(VLOOKUP($BY1717,Account_Value!$C$2:$F$2500,4,0),"")</f>
        <v/>
      </c>
      <c r="CB1717" s="43" t="str">
        <f t="shared" si="526"/>
        <v/>
      </c>
      <c r="CC1717" s="122" t="str">
        <f>IF($BZ1717="","",SUM($BZ$2:$BZ1717))</f>
        <v/>
      </c>
      <c r="CD1717" s="43" t="str">
        <f>IF($BZ1717="","",$BU$19*(SUM($BZ$2:$BZ1717)))</f>
        <v/>
      </c>
    </row>
    <row r="1718" spans="1:82">
      <c r="A1718" s="4" t="str">
        <f t="shared" si="527"/>
        <v/>
      </c>
      <c r="B1718" s="21" t="str">
        <f>IF(Investments_Import!A1718="","",Investments_Import!A1718)</f>
        <v/>
      </c>
      <c r="C1718" s="22" t="str">
        <f t="shared" si="520"/>
        <v/>
      </c>
      <c r="D1718" s="51" t="str">
        <f t="shared" si="528"/>
        <v/>
      </c>
      <c r="E1718" s="3" t="str">
        <f>IF(Investments_Import!B1718="","",Investments_Import!B1718)</f>
        <v/>
      </c>
      <c r="F1718" s="54" t="str">
        <f t="shared" si="529"/>
        <v xml:space="preserve"> </v>
      </c>
      <c r="G1718" s="54" t="str">
        <f>IF($B1718="","",COUNTIF($F$2:$F1718,$F1718))</f>
        <v/>
      </c>
      <c r="H1718" s="53" t="str">
        <f t="shared" si="530"/>
        <v xml:space="preserve">  </v>
      </c>
      <c r="I1718" s="3" t="str">
        <f>IF(Investments_Import!C1718="","",Investments_Import!C1718)</f>
        <v/>
      </c>
      <c r="J1718" s="108" t="str">
        <f>IF(Investments_Import!D1718="","",Investments_Import!D1718)</f>
        <v/>
      </c>
      <c r="K1718" s="108" t="str">
        <f t="shared" si="531"/>
        <v/>
      </c>
      <c r="L1718" s="47" t="str">
        <f>IF(Investments_Import!E1718="","",Investments_Import!E1718)</f>
        <v/>
      </c>
      <c r="M1718" s="47" t="str">
        <f t="shared" si="521"/>
        <v/>
      </c>
      <c r="N1718" s="31" t="str">
        <f>IF(Investments_Import!F1718="","",Investments_Import!F1718)</f>
        <v/>
      </c>
      <c r="O1718" s="31" t="str">
        <f t="shared" si="522"/>
        <v/>
      </c>
      <c r="P1718" s="3" t="str">
        <f>IF(Investments_Import!G1718="","",Investments_Import!G1718)</f>
        <v/>
      </c>
      <c r="Q1718" s="3" t="str">
        <f>IF(Investments_Import!H1718="","",Investments_Import!H1718)</f>
        <v/>
      </c>
      <c r="R1718" s="37" t="str">
        <f t="shared" si="523"/>
        <v/>
      </c>
      <c r="S1718" s="37" t="str">
        <f t="shared" si="524"/>
        <v/>
      </c>
      <c r="U1718" s="36" t="str">
        <f>IF(Mining_Import!A1718="","",Mining_Import!A1718)</f>
        <v/>
      </c>
      <c r="V1718" s="22" t="str">
        <f t="shared" si="532"/>
        <v/>
      </c>
      <c r="W1718" s="127" t="str">
        <f t="shared" si="533"/>
        <v/>
      </c>
      <c r="X1718" s="127" t="str">
        <f t="shared" si="534"/>
        <v/>
      </c>
      <c r="Y1718" s="127" t="str">
        <f t="shared" si="535"/>
        <v/>
      </c>
      <c r="Z1718" s="36" t="str">
        <f>IF(Mining_Import!B1718="","",Mining_Import!B1718)</f>
        <v/>
      </c>
      <c r="AA1718" s="184" t="str">
        <f>IF(Mining_Import!$C1718="","",Mining_Import!$C1718)</f>
        <v/>
      </c>
      <c r="AB1718" s="122" t="str">
        <f t="shared" si="536"/>
        <v/>
      </c>
      <c r="AC1718" s="122" t="str">
        <f>IF($Y1718&gt;Dashboard!$Q$19,$AB1718,"")</f>
        <v/>
      </c>
      <c r="AD1718" s="43" t="str">
        <f t="shared" si="537"/>
        <v/>
      </c>
      <c r="AE1718" s="36" t="str">
        <f>IF(Mining_Import!D1718="","",Mining_Import!D1718)</f>
        <v/>
      </c>
      <c r="AF1718" s="36" t="str">
        <f>IF(Mining_Import!E1718="","",Mining_Import!E1718)</f>
        <v/>
      </c>
      <c r="AG1718" s="36" t="str">
        <f>IF(Mining_Import!F1718="","",Mining_Import!F1718)</f>
        <v/>
      </c>
      <c r="AH1718" s="36" t="str">
        <f>IF(Mining_Import!G1718="","",Mining_Import!G1718)</f>
        <v/>
      </c>
      <c r="AI1718" s="36" t="str">
        <f>IF(Mining_Import!H1718="","",Mining_Import!H1718)</f>
        <v/>
      </c>
      <c r="AJ1718" s="36" t="str">
        <f>IF(Mining_Import!I1718="","",Mining_Import!I1718)</f>
        <v/>
      </c>
      <c r="BY1718" s="120" t="str">
        <f t="shared" si="525"/>
        <v/>
      </c>
      <c r="BZ1718" s="184" t="str">
        <f t="shared" si="538"/>
        <v/>
      </c>
      <c r="CA1718" s="37" t="str">
        <f>IFERROR(VLOOKUP($BY1718,Account_Value!$C$2:$F$2500,4,0),"")</f>
        <v/>
      </c>
      <c r="CB1718" s="43" t="str">
        <f t="shared" si="526"/>
        <v/>
      </c>
      <c r="CC1718" s="122" t="str">
        <f>IF($BZ1718="","",SUM($BZ$2:$BZ1718))</f>
        <v/>
      </c>
      <c r="CD1718" s="43" t="str">
        <f>IF($BZ1718="","",$BU$19*(SUM($BZ$2:$BZ1718)))</f>
        <v/>
      </c>
    </row>
    <row r="1719" spans="1:82">
      <c r="A1719" s="4" t="str">
        <f t="shared" si="527"/>
        <v/>
      </c>
      <c r="B1719" s="21" t="str">
        <f>IF(Investments_Import!A1719="","",Investments_Import!A1719)</f>
        <v/>
      </c>
      <c r="C1719" s="22" t="str">
        <f t="shared" si="520"/>
        <v/>
      </c>
      <c r="D1719" s="51" t="str">
        <f t="shared" si="528"/>
        <v/>
      </c>
      <c r="E1719" s="3" t="str">
        <f>IF(Investments_Import!B1719="","",Investments_Import!B1719)</f>
        <v/>
      </c>
      <c r="F1719" s="54" t="str">
        <f t="shared" si="529"/>
        <v xml:space="preserve"> </v>
      </c>
      <c r="G1719" s="54" t="str">
        <f>IF($B1719="","",COUNTIF($F$2:$F1719,$F1719))</f>
        <v/>
      </c>
      <c r="H1719" s="53" t="str">
        <f t="shared" si="530"/>
        <v xml:space="preserve">  </v>
      </c>
      <c r="I1719" s="3" t="str">
        <f>IF(Investments_Import!C1719="","",Investments_Import!C1719)</f>
        <v/>
      </c>
      <c r="J1719" s="108" t="str">
        <f>IF(Investments_Import!D1719="","",Investments_Import!D1719)</f>
        <v/>
      </c>
      <c r="K1719" s="108" t="str">
        <f t="shared" si="531"/>
        <v/>
      </c>
      <c r="L1719" s="47" t="str">
        <f>IF(Investments_Import!E1719="","",Investments_Import!E1719)</f>
        <v/>
      </c>
      <c r="M1719" s="47" t="str">
        <f t="shared" si="521"/>
        <v/>
      </c>
      <c r="N1719" s="31" t="str">
        <f>IF(Investments_Import!F1719="","",Investments_Import!F1719)</f>
        <v/>
      </c>
      <c r="O1719" s="31" t="str">
        <f t="shared" si="522"/>
        <v/>
      </c>
      <c r="P1719" s="3" t="str">
        <f>IF(Investments_Import!G1719="","",Investments_Import!G1719)</f>
        <v/>
      </c>
      <c r="Q1719" s="3" t="str">
        <f>IF(Investments_Import!H1719="","",Investments_Import!H1719)</f>
        <v/>
      </c>
      <c r="R1719" s="37" t="str">
        <f t="shared" si="523"/>
        <v/>
      </c>
      <c r="S1719" s="37" t="str">
        <f t="shared" si="524"/>
        <v/>
      </c>
      <c r="U1719" s="36" t="str">
        <f>IF(Mining_Import!A1719="","",Mining_Import!A1719)</f>
        <v/>
      </c>
      <c r="V1719" s="22" t="str">
        <f t="shared" si="532"/>
        <v/>
      </c>
      <c r="W1719" s="127" t="str">
        <f t="shared" si="533"/>
        <v/>
      </c>
      <c r="X1719" s="127" t="str">
        <f t="shared" si="534"/>
        <v/>
      </c>
      <c r="Y1719" s="127" t="str">
        <f t="shared" si="535"/>
        <v/>
      </c>
      <c r="Z1719" s="36" t="str">
        <f>IF(Mining_Import!B1719="","",Mining_Import!B1719)</f>
        <v/>
      </c>
      <c r="AA1719" s="184" t="str">
        <f>IF(Mining_Import!$C1719="","",Mining_Import!$C1719)</f>
        <v/>
      </c>
      <c r="AB1719" s="122" t="str">
        <f t="shared" si="536"/>
        <v/>
      </c>
      <c r="AC1719" s="122" t="str">
        <f>IF($Y1719&gt;Dashboard!$Q$19,$AB1719,"")</f>
        <v/>
      </c>
      <c r="AD1719" s="43" t="str">
        <f t="shared" si="537"/>
        <v/>
      </c>
      <c r="AE1719" s="36" t="str">
        <f>IF(Mining_Import!D1719="","",Mining_Import!D1719)</f>
        <v/>
      </c>
      <c r="AF1719" s="36" t="str">
        <f>IF(Mining_Import!E1719="","",Mining_Import!E1719)</f>
        <v/>
      </c>
      <c r="AG1719" s="36" t="str">
        <f>IF(Mining_Import!F1719="","",Mining_Import!F1719)</f>
        <v/>
      </c>
      <c r="AH1719" s="36" t="str">
        <f>IF(Mining_Import!G1719="","",Mining_Import!G1719)</f>
        <v/>
      </c>
      <c r="AI1719" s="36" t="str">
        <f>IF(Mining_Import!H1719="","",Mining_Import!H1719)</f>
        <v/>
      </c>
      <c r="AJ1719" s="36" t="str">
        <f>IF(Mining_Import!I1719="","",Mining_Import!I1719)</f>
        <v/>
      </c>
      <c r="BY1719" s="120" t="str">
        <f t="shared" si="525"/>
        <v/>
      </c>
      <c r="BZ1719" s="184" t="str">
        <f t="shared" si="538"/>
        <v/>
      </c>
      <c r="CA1719" s="37" t="str">
        <f>IFERROR(VLOOKUP($BY1719,Account_Value!$C$2:$F$2500,4,0),"")</f>
        <v/>
      </c>
      <c r="CB1719" s="43" t="str">
        <f t="shared" si="526"/>
        <v/>
      </c>
      <c r="CC1719" s="122" t="str">
        <f>IF($BZ1719="","",SUM($BZ$2:$BZ1719))</f>
        <v/>
      </c>
      <c r="CD1719" s="43" t="str">
        <f>IF($BZ1719="","",$BU$19*(SUM($BZ$2:$BZ1719)))</f>
        <v/>
      </c>
    </row>
    <row r="1720" spans="1:82">
      <c r="A1720" s="4" t="str">
        <f t="shared" si="527"/>
        <v/>
      </c>
      <c r="B1720" s="21" t="str">
        <f>IF(Investments_Import!A1720="","",Investments_Import!A1720)</f>
        <v/>
      </c>
      <c r="C1720" s="22" t="str">
        <f t="shared" si="520"/>
        <v/>
      </c>
      <c r="D1720" s="51" t="str">
        <f t="shared" si="528"/>
        <v/>
      </c>
      <c r="E1720" s="3" t="str">
        <f>IF(Investments_Import!B1720="","",Investments_Import!B1720)</f>
        <v/>
      </c>
      <c r="F1720" s="54" t="str">
        <f t="shared" si="529"/>
        <v xml:space="preserve"> </v>
      </c>
      <c r="G1720" s="54" t="str">
        <f>IF($B1720="","",COUNTIF($F$2:$F1720,$F1720))</f>
        <v/>
      </c>
      <c r="H1720" s="53" t="str">
        <f t="shared" si="530"/>
        <v xml:space="preserve">  </v>
      </c>
      <c r="I1720" s="3" t="str">
        <f>IF(Investments_Import!C1720="","",Investments_Import!C1720)</f>
        <v/>
      </c>
      <c r="J1720" s="108" t="str">
        <f>IF(Investments_Import!D1720="","",Investments_Import!D1720)</f>
        <v/>
      </c>
      <c r="K1720" s="108" t="str">
        <f t="shared" si="531"/>
        <v/>
      </c>
      <c r="L1720" s="47" t="str">
        <f>IF(Investments_Import!E1720="","",Investments_Import!E1720)</f>
        <v/>
      </c>
      <c r="M1720" s="47" t="str">
        <f t="shared" si="521"/>
        <v/>
      </c>
      <c r="N1720" s="31" t="str">
        <f>IF(Investments_Import!F1720="","",Investments_Import!F1720)</f>
        <v/>
      </c>
      <c r="O1720" s="31" t="str">
        <f t="shared" si="522"/>
        <v/>
      </c>
      <c r="P1720" s="3" t="str">
        <f>IF(Investments_Import!G1720="","",Investments_Import!G1720)</f>
        <v/>
      </c>
      <c r="Q1720" s="3" t="str">
        <f>IF(Investments_Import!H1720="","",Investments_Import!H1720)</f>
        <v/>
      </c>
      <c r="R1720" s="37" t="str">
        <f t="shared" si="523"/>
        <v/>
      </c>
      <c r="S1720" s="37" t="str">
        <f t="shared" si="524"/>
        <v/>
      </c>
      <c r="U1720" s="36" t="str">
        <f>IF(Mining_Import!A1720="","",Mining_Import!A1720)</f>
        <v/>
      </c>
      <c r="V1720" s="22" t="str">
        <f t="shared" si="532"/>
        <v/>
      </c>
      <c r="W1720" s="127" t="str">
        <f t="shared" si="533"/>
        <v/>
      </c>
      <c r="X1720" s="127" t="str">
        <f t="shared" si="534"/>
        <v/>
      </c>
      <c r="Y1720" s="127" t="str">
        <f t="shared" si="535"/>
        <v/>
      </c>
      <c r="Z1720" s="36" t="str">
        <f>IF(Mining_Import!B1720="","",Mining_Import!B1720)</f>
        <v/>
      </c>
      <c r="AA1720" s="184" t="str">
        <f>IF(Mining_Import!$C1720="","",Mining_Import!$C1720)</f>
        <v/>
      </c>
      <c r="AB1720" s="122" t="str">
        <f t="shared" si="536"/>
        <v/>
      </c>
      <c r="AC1720" s="122" t="str">
        <f>IF($Y1720&gt;Dashboard!$Q$19,$AB1720,"")</f>
        <v/>
      </c>
      <c r="AD1720" s="43" t="str">
        <f t="shared" si="537"/>
        <v/>
      </c>
      <c r="AE1720" s="36" t="str">
        <f>IF(Mining_Import!D1720="","",Mining_Import!D1720)</f>
        <v/>
      </c>
      <c r="AF1720" s="36" t="str">
        <f>IF(Mining_Import!E1720="","",Mining_Import!E1720)</f>
        <v/>
      </c>
      <c r="AG1720" s="36" t="str">
        <f>IF(Mining_Import!F1720="","",Mining_Import!F1720)</f>
        <v/>
      </c>
      <c r="AH1720" s="36" t="str">
        <f>IF(Mining_Import!G1720="","",Mining_Import!G1720)</f>
        <v/>
      </c>
      <c r="AI1720" s="36" t="str">
        <f>IF(Mining_Import!H1720="","",Mining_Import!H1720)</f>
        <v/>
      </c>
      <c r="AJ1720" s="36" t="str">
        <f>IF(Mining_Import!I1720="","",Mining_Import!I1720)</f>
        <v/>
      </c>
      <c r="BY1720" s="120" t="str">
        <f t="shared" si="525"/>
        <v/>
      </c>
      <c r="BZ1720" s="184" t="str">
        <f t="shared" si="538"/>
        <v/>
      </c>
      <c r="CA1720" s="37" t="str">
        <f>IFERROR(VLOOKUP($BY1720,Account_Value!$C$2:$F$2500,4,0),"")</f>
        <v/>
      </c>
      <c r="CB1720" s="43" t="str">
        <f t="shared" si="526"/>
        <v/>
      </c>
      <c r="CC1720" s="122" t="str">
        <f>IF($BZ1720="","",SUM($BZ$2:$BZ1720))</f>
        <v/>
      </c>
      <c r="CD1720" s="43" t="str">
        <f>IF($BZ1720="","",$BU$19*(SUM($BZ$2:$BZ1720)))</f>
        <v/>
      </c>
    </row>
    <row r="1721" spans="1:82">
      <c r="A1721" s="4" t="str">
        <f t="shared" si="527"/>
        <v/>
      </c>
      <c r="B1721" s="21" t="str">
        <f>IF(Investments_Import!A1721="","",Investments_Import!A1721)</f>
        <v/>
      </c>
      <c r="C1721" s="22" t="str">
        <f t="shared" si="520"/>
        <v/>
      </c>
      <c r="D1721" s="51" t="str">
        <f t="shared" si="528"/>
        <v/>
      </c>
      <c r="E1721" s="3" t="str">
        <f>IF(Investments_Import!B1721="","",Investments_Import!B1721)</f>
        <v/>
      </c>
      <c r="F1721" s="54" t="str">
        <f t="shared" si="529"/>
        <v xml:space="preserve"> </v>
      </c>
      <c r="G1721" s="54" t="str">
        <f>IF($B1721="","",COUNTIF($F$2:$F1721,$F1721))</f>
        <v/>
      </c>
      <c r="H1721" s="53" t="str">
        <f t="shared" si="530"/>
        <v xml:space="preserve">  </v>
      </c>
      <c r="I1721" s="3" t="str">
        <f>IF(Investments_Import!C1721="","",Investments_Import!C1721)</f>
        <v/>
      </c>
      <c r="J1721" s="108" t="str">
        <f>IF(Investments_Import!D1721="","",Investments_Import!D1721)</f>
        <v/>
      </c>
      <c r="K1721" s="108" t="str">
        <f t="shared" si="531"/>
        <v/>
      </c>
      <c r="L1721" s="47" t="str">
        <f>IF(Investments_Import!E1721="","",Investments_Import!E1721)</f>
        <v/>
      </c>
      <c r="M1721" s="47" t="str">
        <f t="shared" si="521"/>
        <v/>
      </c>
      <c r="N1721" s="31" t="str">
        <f>IF(Investments_Import!F1721="","",Investments_Import!F1721)</f>
        <v/>
      </c>
      <c r="O1721" s="31" t="str">
        <f t="shared" si="522"/>
        <v/>
      </c>
      <c r="P1721" s="3" t="str">
        <f>IF(Investments_Import!G1721="","",Investments_Import!G1721)</f>
        <v/>
      </c>
      <c r="Q1721" s="3" t="str">
        <f>IF(Investments_Import!H1721="","",Investments_Import!H1721)</f>
        <v/>
      </c>
      <c r="R1721" s="37" t="str">
        <f t="shared" si="523"/>
        <v/>
      </c>
      <c r="S1721" s="37" t="str">
        <f t="shared" si="524"/>
        <v/>
      </c>
      <c r="U1721" s="36" t="str">
        <f>IF(Mining_Import!A1721="","",Mining_Import!A1721)</f>
        <v/>
      </c>
      <c r="V1721" s="22" t="str">
        <f t="shared" si="532"/>
        <v/>
      </c>
      <c r="W1721" s="127" t="str">
        <f t="shared" si="533"/>
        <v/>
      </c>
      <c r="X1721" s="127" t="str">
        <f t="shared" si="534"/>
        <v/>
      </c>
      <c r="Y1721" s="127" t="str">
        <f t="shared" si="535"/>
        <v/>
      </c>
      <c r="Z1721" s="36" t="str">
        <f>IF(Mining_Import!B1721="","",Mining_Import!B1721)</f>
        <v/>
      </c>
      <c r="AA1721" s="184" t="str">
        <f>IF(Mining_Import!$C1721="","",Mining_Import!$C1721)</f>
        <v/>
      </c>
      <c r="AB1721" s="122" t="str">
        <f t="shared" si="536"/>
        <v/>
      </c>
      <c r="AC1721" s="122" t="str">
        <f>IF($Y1721&gt;Dashboard!$Q$19,$AB1721,"")</f>
        <v/>
      </c>
      <c r="AD1721" s="43" t="str">
        <f t="shared" si="537"/>
        <v/>
      </c>
      <c r="AE1721" s="36" t="str">
        <f>IF(Mining_Import!D1721="","",Mining_Import!D1721)</f>
        <v/>
      </c>
      <c r="AF1721" s="36" t="str">
        <f>IF(Mining_Import!E1721="","",Mining_Import!E1721)</f>
        <v/>
      </c>
      <c r="AG1721" s="36" t="str">
        <f>IF(Mining_Import!F1721="","",Mining_Import!F1721)</f>
        <v/>
      </c>
      <c r="AH1721" s="36" t="str">
        <f>IF(Mining_Import!G1721="","",Mining_Import!G1721)</f>
        <v/>
      </c>
      <c r="AI1721" s="36" t="str">
        <f>IF(Mining_Import!H1721="","",Mining_Import!H1721)</f>
        <v/>
      </c>
      <c r="AJ1721" s="36" t="str">
        <f>IF(Mining_Import!I1721="","",Mining_Import!I1721)</f>
        <v/>
      </c>
      <c r="BY1721" s="120" t="str">
        <f t="shared" si="525"/>
        <v/>
      </c>
      <c r="BZ1721" s="184" t="str">
        <f t="shared" si="538"/>
        <v/>
      </c>
      <c r="CA1721" s="37" t="str">
        <f>IFERROR(VLOOKUP($BY1721,Account_Value!$C$2:$F$2500,4,0),"")</f>
        <v/>
      </c>
      <c r="CB1721" s="43" t="str">
        <f t="shared" si="526"/>
        <v/>
      </c>
      <c r="CC1721" s="122" t="str">
        <f>IF($BZ1721="","",SUM($BZ$2:$BZ1721))</f>
        <v/>
      </c>
      <c r="CD1721" s="43" t="str">
        <f>IF($BZ1721="","",$BU$19*(SUM($BZ$2:$BZ1721)))</f>
        <v/>
      </c>
    </row>
    <row r="1722" spans="1:82">
      <c r="A1722" s="4" t="str">
        <f t="shared" si="527"/>
        <v/>
      </c>
      <c r="B1722" s="21" t="str">
        <f>IF(Investments_Import!A1722="","",Investments_Import!A1722)</f>
        <v/>
      </c>
      <c r="C1722" s="22" t="str">
        <f t="shared" si="520"/>
        <v/>
      </c>
      <c r="D1722" s="51" t="str">
        <f t="shared" si="528"/>
        <v/>
      </c>
      <c r="E1722" s="3" t="str">
        <f>IF(Investments_Import!B1722="","",Investments_Import!B1722)</f>
        <v/>
      </c>
      <c r="F1722" s="54" t="str">
        <f t="shared" si="529"/>
        <v xml:space="preserve"> </v>
      </c>
      <c r="G1722" s="54" t="str">
        <f>IF($B1722="","",COUNTIF($F$2:$F1722,$F1722))</f>
        <v/>
      </c>
      <c r="H1722" s="53" t="str">
        <f t="shared" si="530"/>
        <v xml:space="preserve">  </v>
      </c>
      <c r="I1722" s="3" t="str">
        <f>IF(Investments_Import!C1722="","",Investments_Import!C1722)</f>
        <v/>
      </c>
      <c r="J1722" s="108" t="str">
        <f>IF(Investments_Import!D1722="","",Investments_Import!D1722)</f>
        <v/>
      </c>
      <c r="K1722" s="108" t="str">
        <f t="shared" si="531"/>
        <v/>
      </c>
      <c r="L1722" s="47" t="str">
        <f>IF(Investments_Import!E1722="","",Investments_Import!E1722)</f>
        <v/>
      </c>
      <c r="M1722" s="47" t="str">
        <f t="shared" si="521"/>
        <v/>
      </c>
      <c r="N1722" s="31" t="str">
        <f>IF(Investments_Import!F1722="","",Investments_Import!F1722)</f>
        <v/>
      </c>
      <c r="O1722" s="31" t="str">
        <f t="shared" si="522"/>
        <v/>
      </c>
      <c r="P1722" s="3" t="str">
        <f>IF(Investments_Import!G1722="","",Investments_Import!G1722)</f>
        <v/>
      </c>
      <c r="Q1722" s="3" t="str">
        <f>IF(Investments_Import!H1722="","",Investments_Import!H1722)</f>
        <v/>
      </c>
      <c r="R1722" s="37" t="str">
        <f t="shared" si="523"/>
        <v/>
      </c>
      <c r="S1722" s="37" t="str">
        <f t="shared" si="524"/>
        <v/>
      </c>
      <c r="U1722" s="36" t="str">
        <f>IF(Mining_Import!A1722="","",Mining_Import!A1722)</f>
        <v/>
      </c>
      <c r="V1722" s="22" t="str">
        <f t="shared" si="532"/>
        <v/>
      </c>
      <c r="W1722" s="127" t="str">
        <f t="shared" si="533"/>
        <v/>
      </c>
      <c r="X1722" s="127" t="str">
        <f t="shared" si="534"/>
        <v/>
      </c>
      <c r="Y1722" s="127" t="str">
        <f t="shared" si="535"/>
        <v/>
      </c>
      <c r="Z1722" s="36" t="str">
        <f>IF(Mining_Import!B1722="","",Mining_Import!B1722)</f>
        <v/>
      </c>
      <c r="AA1722" s="184" t="str">
        <f>IF(Mining_Import!$C1722="","",Mining_Import!$C1722)</f>
        <v/>
      </c>
      <c r="AB1722" s="122" t="str">
        <f t="shared" si="536"/>
        <v/>
      </c>
      <c r="AC1722" s="122" t="str">
        <f>IF($Y1722&gt;Dashboard!$Q$19,$AB1722,"")</f>
        <v/>
      </c>
      <c r="AD1722" s="43" t="str">
        <f t="shared" si="537"/>
        <v/>
      </c>
      <c r="AE1722" s="36" t="str">
        <f>IF(Mining_Import!D1722="","",Mining_Import!D1722)</f>
        <v/>
      </c>
      <c r="AF1722" s="36" t="str">
        <f>IF(Mining_Import!E1722="","",Mining_Import!E1722)</f>
        <v/>
      </c>
      <c r="AG1722" s="36" t="str">
        <f>IF(Mining_Import!F1722="","",Mining_Import!F1722)</f>
        <v/>
      </c>
      <c r="AH1722" s="36" t="str">
        <f>IF(Mining_Import!G1722="","",Mining_Import!G1722)</f>
        <v/>
      </c>
      <c r="AI1722" s="36" t="str">
        <f>IF(Mining_Import!H1722="","",Mining_Import!H1722)</f>
        <v/>
      </c>
      <c r="AJ1722" s="36" t="str">
        <f>IF(Mining_Import!I1722="","",Mining_Import!I1722)</f>
        <v/>
      </c>
      <c r="BY1722" s="120" t="str">
        <f t="shared" si="525"/>
        <v/>
      </c>
      <c r="BZ1722" s="184" t="str">
        <f t="shared" si="538"/>
        <v/>
      </c>
      <c r="CA1722" s="37" t="str">
        <f>IFERROR(VLOOKUP($BY1722,Account_Value!$C$2:$F$2500,4,0),"")</f>
        <v/>
      </c>
      <c r="CB1722" s="43" t="str">
        <f t="shared" si="526"/>
        <v/>
      </c>
      <c r="CC1722" s="122" t="str">
        <f>IF($BZ1722="","",SUM($BZ$2:$BZ1722))</f>
        <v/>
      </c>
      <c r="CD1722" s="43" t="str">
        <f>IF($BZ1722="","",$BU$19*(SUM($BZ$2:$BZ1722)))</f>
        <v/>
      </c>
    </row>
    <row r="1723" spans="1:82">
      <c r="A1723" s="4" t="str">
        <f t="shared" si="527"/>
        <v/>
      </c>
      <c r="B1723" s="21" t="str">
        <f>IF(Investments_Import!A1723="","",Investments_Import!A1723)</f>
        <v/>
      </c>
      <c r="C1723" s="22" t="str">
        <f t="shared" si="520"/>
        <v/>
      </c>
      <c r="D1723" s="51" t="str">
        <f t="shared" si="528"/>
        <v/>
      </c>
      <c r="E1723" s="3" t="str">
        <f>IF(Investments_Import!B1723="","",Investments_Import!B1723)</f>
        <v/>
      </c>
      <c r="F1723" s="54" t="str">
        <f t="shared" si="529"/>
        <v xml:space="preserve"> </v>
      </c>
      <c r="G1723" s="54" t="str">
        <f>IF($B1723="","",COUNTIF($F$2:$F1723,$F1723))</f>
        <v/>
      </c>
      <c r="H1723" s="53" t="str">
        <f t="shared" si="530"/>
        <v xml:space="preserve">  </v>
      </c>
      <c r="I1723" s="3" t="str">
        <f>IF(Investments_Import!C1723="","",Investments_Import!C1723)</f>
        <v/>
      </c>
      <c r="J1723" s="108" t="str">
        <f>IF(Investments_Import!D1723="","",Investments_Import!D1723)</f>
        <v/>
      </c>
      <c r="K1723" s="108" t="str">
        <f t="shared" si="531"/>
        <v/>
      </c>
      <c r="L1723" s="47" t="str">
        <f>IF(Investments_Import!E1723="","",Investments_Import!E1723)</f>
        <v/>
      </c>
      <c r="M1723" s="47" t="str">
        <f t="shared" si="521"/>
        <v/>
      </c>
      <c r="N1723" s="31" t="str">
        <f>IF(Investments_Import!F1723="","",Investments_Import!F1723)</f>
        <v/>
      </c>
      <c r="O1723" s="31" t="str">
        <f t="shared" si="522"/>
        <v/>
      </c>
      <c r="P1723" s="3" t="str">
        <f>IF(Investments_Import!G1723="","",Investments_Import!G1723)</f>
        <v/>
      </c>
      <c r="Q1723" s="3" t="str">
        <f>IF(Investments_Import!H1723="","",Investments_Import!H1723)</f>
        <v/>
      </c>
      <c r="R1723" s="37" t="str">
        <f t="shared" si="523"/>
        <v/>
      </c>
      <c r="S1723" s="37" t="str">
        <f t="shared" si="524"/>
        <v/>
      </c>
      <c r="U1723" s="36" t="str">
        <f>IF(Mining_Import!A1723="","",Mining_Import!A1723)</f>
        <v/>
      </c>
      <c r="V1723" s="22" t="str">
        <f t="shared" si="532"/>
        <v/>
      </c>
      <c r="W1723" s="127" t="str">
        <f t="shared" si="533"/>
        <v/>
      </c>
      <c r="X1723" s="127" t="str">
        <f t="shared" si="534"/>
        <v/>
      </c>
      <c r="Y1723" s="127" t="str">
        <f t="shared" si="535"/>
        <v/>
      </c>
      <c r="Z1723" s="36" t="str">
        <f>IF(Mining_Import!B1723="","",Mining_Import!B1723)</f>
        <v/>
      </c>
      <c r="AA1723" s="184" t="str">
        <f>IF(Mining_Import!$C1723="","",Mining_Import!$C1723)</f>
        <v/>
      </c>
      <c r="AB1723" s="122" t="str">
        <f t="shared" si="536"/>
        <v/>
      </c>
      <c r="AC1723" s="122" t="str">
        <f>IF($Y1723&gt;Dashboard!$Q$19,$AB1723,"")</f>
        <v/>
      </c>
      <c r="AD1723" s="43" t="str">
        <f t="shared" si="537"/>
        <v/>
      </c>
      <c r="AE1723" s="36" t="str">
        <f>IF(Mining_Import!D1723="","",Mining_Import!D1723)</f>
        <v/>
      </c>
      <c r="AF1723" s="36" t="str">
        <f>IF(Mining_Import!E1723="","",Mining_Import!E1723)</f>
        <v/>
      </c>
      <c r="AG1723" s="36" t="str">
        <f>IF(Mining_Import!F1723="","",Mining_Import!F1723)</f>
        <v/>
      </c>
      <c r="AH1723" s="36" t="str">
        <f>IF(Mining_Import!G1723="","",Mining_Import!G1723)</f>
        <v/>
      </c>
      <c r="AI1723" s="36" t="str">
        <f>IF(Mining_Import!H1723="","",Mining_Import!H1723)</f>
        <v/>
      </c>
      <c r="AJ1723" s="36" t="str">
        <f>IF(Mining_Import!I1723="","",Mining_Import!I1723)</f>
        <v/>
      </c>
      <c r="BY1723" s="120" t="str">
        <f t="shared" si="525"/>
        <v/>
      </c>
      <c r="BZ1723" s="184" t="str">
        <f t="shared" si="538"/>
        <v/>
      </c>
      <c r="CA1723" s="37" t="str">
        <f>IFERROR(VLOOKUP($BY1723,Account_Value!$C$2:$F$2500,4,0),"")</f>
        <v/>
      </c>
      <c r="CB1723" s="43" t="str">
        <f t="shared" si="526"/>
        <v/>
      </c>
      <c r="CC1723" s="122" t="str">
        <f>IF($BZ1723="","",SUM($BZ$2:$BZ1723))</f>
        <v/>
      </c>
      <c r="CD1723" s="43" t="str">
        <f>IF($BZ1723="","",$BU$19*(SUM($BZ$2:$BZ1723)))</f>
        <v/>
      </c>
    </row>
    <row r="1724" spans="1:82">
      <c r="A1724" s="4" t="str">
        <f t="shared" si="527"/>
        <v/>
      </c>
      <c r="B1724" s="21" t="str">
        <f>IF(Investments_Import!A1724="","",Investments_Import!A1724)</f>
        <v/>
      </c>
      <c r="C1724" s="22" t="str">
        <f t="shared" si="520"/>
        <v/>
      </c>
      <c r="D1724" s="51" t="str">
        <f t="shared" si="528"/>
        <v/>
      </c>
      <c r="E1724" s="3" t="str">
        <f>IF(Investments_Import!B1724="","",Investments_Import!B1724)</f>
        <v/>
      </c>
      <c r="F1724" s="54" t="str">
        <f t="shared" si="529"/>
        <v xml:space="preserve"> </v>
      </c>
      <c r="G1724" s="54" t="str">
        <f>IF($B1724="","",COUNTIF($F$2:$F1724,$F1724))</f>
        <v/>
      </c>
      <c r="H1724" s="53" t="str">
        <f t="shared" si="530"/>
        <v xml:space="preserve">  </v>
      </c>
      <c r="I1724" s="3" t="str">
        <f>IF(Investments_Import!C1724="","",Investments_Import!C1724)</f>
        <v/>
      </c>
      <c r="J1724" s="108" t="str">
        <f>IF(Investments_Import!D1724="","",Investments_Import!D1724)</f>
        <v/>
      </c>
      <c r="K1724" s="108" t="str">
        <f t="shared" si="531"/>
        <v/>
      </c>
      <c r="L1724" s="47" t="str">
        <f>IF(Investments_Import!E1724="","",Investments_Import!E1724)</f>
        <v/>
      </c>
      <c r="M1724" s="47" t="str">
        <f t="shared" si="521"/>
        <v/>
      </c>
      <c r="N1724" s="31" t="str">
        <f>IF(Investments_Import!F1724="","",Investments_Import!F1724)</f>
        <v/>
      </c>
      <c r="O1724" s="31" t="str">
        <f t="shared" si="522"/>
        <v/>
      </c>
      <c r="P1724" s="3" t="str">
        <f>IF(Investments_Import!G1724="","",Investments_Import!G1724)</f>
        <v/>
      </c>
      <c r="Q1724" s="3" t="str">
        <f>IF(Investments_Import!H1724="","",Investments_Import!H1724)</f>
        <v/>
      </c>
      <c r="R1724" s="37" t="str">
        <f t="shared" si="523"/>
        <v/>
      </c>
      <c r="S1724" s="37" t="str">
        <f t="shared" si="524"/>
        <v/>
      </c>
      <c r="U1724" s="36" t="str">
        <f>IF(Mining_Import!A1724="","",Mining_Import!A1724)</f>
        <v/>
      </c>
      <c r="V1724" s="22" t="str">
        <f t="shared" si="532"/>
        <v/>
      </c>
      <c r="W1724" s="127" t="str">
        <f t="shared" si="533"/>
        <v/>
      </c>
      <c r="X1724" s="127" t="str">
        <f t="shared" si="534"/>
        <v/>
      </c>
      <c r="Y1724" s="127" t="str">
        <f t="shared" si="535"/>
        <v/>
      </c>
      <c r="Z1724" s="36" t="str">
        <f>IF(Mining_Import!B1724="","",Mining_Import!B1724)</f>
        <v/>
      </c>
      <c r="AA1724" s="184" t="str">
        <f>IF(Mining_Import!$C1724="","",Mining_Import!$C1724)</f>
        <v/>
      </c>
      <c r="AB1724" s="122" t="str">
        <f t="shared" si="536"/>
        <v/>
      </c>
      <c r="AC1724" s="122" t="str">
        <f>IF($Y1724&gt;Dashboard!$Q$19,$AB1724,"")</f>
        <v/>
      </c>
      <c r="AD1724" s="43" t="str">
        <f t="shared" si="537"/>
        <v/>
      </c>
      <c r="AE1724" s="36" t="str">
        <f>IF(Mining_Import!D1724="","",Mining_Import!D1724)</f>
        <v/>
      </c>
      <c r="AF1724" s="36" t="str">
        <f>IF(Mining_Import!E1724="","",Mining_Import!E1724)</f>
        <v/>
      </c>
      <c r="AG1724" s="36" t="str">
        <f>IF(Mining_Import!F1724="","",Mining_Import!F1724)</f>
        <v/>
      </c>
      <c r="AH1724" s="36" t="str">
        <f>IF(Mining_Import!G1724="","",Mining_Import!G1724)</f>
        <v/>
      </c>
      <c r="AI1724" s="36" t="str">
        <f>IF(Mining_Import!H1724="","",Mining_Import!H1724)</f>
        <v/>
      </c>
      <c r="AJ1724" s="36" t="str">
        <f>IF(Mining_Import!I1724="","",Mining_Import!I1724)</f>
        <v/>
      </c>
      <c r="BY1724" s="120" t="str">
        <f t="shared" si="525"/>
        <v/>
      </c>
      <c r="BZ1724" s="184" t="str">
        <f t="shared" si="538"/>
        <v/>
      </c>
      <c r="CA1724" s="37" t="str">
        <f>IFERROR(VLOOKUP($BY1724,Account_Value!$C$2:$F$2500,4,0),"")</f>
        <v/>
      </c>
      <c r="CB1724" s="43" t="str">
        <f t="shared" si="526"/>
        <v/>
      </c>
      <c r="CC1724" s="122" t="str">
        <f>IF($BZ1724="","",SUM($BZ$2:$BZ1724))</f>
        <v/>
      </c>
      <c r="CD1724" s="43" t="str">
        <f>IF($BZ1724="","",$BU$19*(SUM($BZ$2:$BZ1724)))</f>
        <v/>
      </c>
    </row>
    <row r="1725" spans="1:82">
      <c r="A1725" s="4" t="str">
        <f t="shared" si="527"/>
        <v/>
      </c>
      <c r="B1725" s="21" t="str">
        <f>IF(Investments_Import!A1725="","",Investments_Import!A1725)</f>
        <v/>
      </c>
      <c r="C1725" s="22" t="str">
        <f t="shared" si="520"/>
        <v/>
      </c>
      <c r="D1725" s="51" t="str">
        <f t="shared" si="528"/>
        <v/>
      </c>
      <c r="E1725" s="3" t="str">
        <f>IF(Investments_Import!B1725="","",Investments_Import!B1725)</f>
        <v/>
      </c>
      <c r="F1725" s="54" t="str">
        <f t="shared" si="529"/>
        <v xml:space="preserve"> </v>
      </c>
      <c r="G1725" s="54" t="str">
        <f>IF($B1725="","",COUNTIF($F$2:$F1725,$F1725))</f>
        <v/>
      </c>
      <c r="H1725" s="53" t="str">
        <f t="shared" si="530"/>
        <v xml:space="preserve">  </v>
      </c>
      <c r="I1725" s="3" t="str">
        <f>IF(Investments_Import!C1725="","",Investments_Import!C1725)</f>
        <v/>
      </c>
      <c r="J1725" s="108" t="str">
        <f>IF(Investments_Import!D1725="","",Investments_Import!D1725)</f>
        <v/>
      </c>
      <c r="K1725" s="108" t="str">
        <f t="shared" si="531"/>
        <v/>
      </c>
      <c r="L1725" s="47" t="str">
        <f>IF(Investments_Import!E1725="","",Investments_Import!E1725)</f>
        <v/>
      </c>
      <c r="M1725" s="47" t="str">
        <f t="shared" si="521"/>
        <v/>
      </c>
      <c r="N1725" s="31" t="str">
        <f>IF(Investments_Import!F1725="","",Investments_Import!F1725)</f>
        <v/>
      </c>
      <c r="O1725" s="31" t="str">
        <f t="shared" si="522"/>
        <v/>
      </c>
      <c r="P1725" s="3" t="str">
        <f>IF(Investments_Import!G1725="","",Investments_Import!G1725)</f>
        <v/>
      </c>
      <c r="Q1725" s="3" t="str">
        <f>IF(Investments_Import!H1725="","",Investments_Import!H1725)</f>
        <v/>
      </c>
      <c r="R1725" s="37" t="str">
        <f t="shared" si="523"/>
        <v/>
      </c>
      <c r="S1725" s="37" t="str">
        <f t="shared" si="524"/>
        <v/>
      </c>
      <c r="U1725" s="36" t="str">
        <f>IF(Mining_Import!A1725="","",Mining_Import!A1725)</f>
        <v/>
      </c>
      <c r="V1725" s="22" t="str">
        <f t="shared" si="532"/>
        <v/>
      </c>
      <c r="W1725" s="127" t="str">
        <f t="shared" si="533"/>
        <v/>
      </c>
      <c r="X1725" s="127" t="str">
        <f t="shared" si="534"/>
        <v/>
      </c>
      <c r="Y1725" s="127" t="str">
        <f t="shared" si="535"/>
        <v/>
      </c>
      <c r="Z1725" s="36" t="str">
        <f>IF(Mining_Import!B1725="","",Mining_Import!B1725)</f>
        <v/>
      </c>
      <c r="AA1725" s="184" t="str">
        <f>IF(Mining_Import!$C1725="","",Mining_Import!$C1725)</f>
        <v/>
      </c>
      <c r="AB1725" s="122" t="str">
        <f t="shared" si="536"/>
        <v/>
      </c>
      <c r="AC1725" s="122" t="str">
        <f>IF($Y1725&gt;Dashboard!$Q$19,$AB1725,"")</f>
        <v/>
      </c>
      <c r="AD1725" s="43" t="str">
        <f t="shared" si="537"/>
        <v/>
      </c>
      <c r="AE1725" s="36" t="str">
        <f>IF(Mining_Import!D1725="","",Mining_Import!D1725)</f>
        <v/>
      </c>
      <c r="AF1725" s="36" t="str">
        <f>IF(Mining_Import!E1725="","",Mining_Import!E1725)</f>
        <v/>
      </c>
      <c r="AG1725" s="36" t="str">
        <f>IF(Mining_Import!F1725="","",Mining_Import!F1725)</f>
        <v/>
      </c>
      <c r="AH1725" s="36" t="str">
        <f>IF(Mining_Import!G1725="","",Mining_Import!G1725)</f>
        <v/>
      </c>
      <c r="AI1725" s="36" t="str">
        <f>IF(Mining_Import!H1725="","",Mining_Import!H1725)</f>
        <v/>
      </c>
      <c r="AJ1725" s="36" t="str">
        <f>IF(Mining_Import!I1725="","",Mining_Import!I1725)</f>
        <v/>
      </c>
      <c r="BY1725" s="120" t="str">
        <f t="shared" si="525"/>
        <v/>
      </c>
      <c r="BZ1725" s="184" t="str">
        <f t="shared" si="538"/>
        <v/>
      </c>
      <c r="CA1725" s="37" t="str">
        <f>IFERROR(VLOOKUP($BY1725,Account_Value!$C$2:$F$2500,4,0),"")</f>
        <v/>
      </c>
      <c r="CB1725" s="43" t="str">
        <f t="shared" si="526"/>
        <v/>
      </c>
      <c r="CC1725" s="122" t="str">
        <f>IF($BZ1725="","",SUM($BZ$2:$BZ1725))</f>
        <v/>
      </c>
      <c r="CD1725" s="43" t="str">
        <f>IF($BZ1725="","",$BU$19*(SUM($BZ$2:$BZ1725)))</f>
        <v/>
      </c>
    </row>
    <row r="1726" spans="1:82">
      <c r="A1726" s="4" t="str">
        <f t="shared" si="527"/>
        <v/>
      </c>
      <c r="B1726" s="21" t="str">
        <f>IF(Investments_Import!A1726="","",Investments_Import!A1726)</f>
        <v/>
      </c>
      <c r="C1726" s="22" t="str">
        <f t="shared" si="520"/>
        <v/>
      </c>
      <c r="D1726" s="51" t="str">
        <f t="shared" si="528"/>
        <v/>
      </c>
      <c r="E1726" s="3" t="str">
        <f>IF(Investments_Import!B1726="","",Investments_Import!B1726)</f>
        <v/>
      </c>
      <c r="F1726" s="54" t="str">
        <f t="shared" si="529"/>
        <v xml:space="preserve"> </v>
      </c>
      <c r="G1726" s="54" t="str">
        <f>IF($B1726="","",COUNTIF($F$2:$F1726,$F1726))</f>
        <v/>
      </c>
      <c r="H1726" s="53" t="str">
        <f t="shared" si="530"/>
        <v xml:space="preserve">  </v>
      </c>
      <c r="I1726" s="3" t="str">
        <f>IF(Investments_Import!C1726="","",Investments_Import!C1726)</f>
        <v/>
      </c>
      <c r="J1726" s="108" t="str">
        <f>IF(Investments_Import!D1726="","",Investments_Import!D1726)</f>
        <v/>
      </c>
      <c r="K1726" s="108" t="str">
        <f t="shared" si="531"/>
        <v/>
      </c>
      <c r="L1726" s="47" t="str">
        <f>IF(Investments_Import!E1726="","",Investments_Import!E1726)</f>
        <v/>
      </c>
      <c r="M1726" s="47" t="str">
        <f t="shared" si="521"/>
        <v/>
      </c>
      <c r="N1726" s="31" t="str">
        <f>IF(Investments_Import!F1726="","",Investments_Import!F1726)</f>
        <v/>
      </c>
      <c r="O1726" s="31" t="str">
        <f t="shared" si="522"/>
        <v/>
      </c>
      <c r="P1726" s="3" t="str">
        <f>IF(Investments_Import!G1726="","",Investments_Import!G1726)</f>
        <v/>
      </c>
      <c r="Q1726" s="3" t="str">
        <f>IF(Investments_Import!H1726="","",Investments_Import!H1726)</f>
        <v/>
      </c>
      <c r="R1726" s="37" t="str">
        <f t="shared" si="523"/>
        <v/>
      </c>
      <c r="S1726" s="37" t="str">
        <f t="shared" si="524"/>
        <v/>
      </c>
      <c r="U1726" s="36" t="str">
        <f>IF(Mining_Import!A1726="","",Mining_Import!A1726)</f>
        <v/>
      </c>
      <c r="V1726" s="22" t="str">
        <f t="shared" si="532"/>
        <v/>
      </c>
      <c r="W1726" s="127" t="str">
        <f t="shared" si="533"/>
        <v/>
      </c>
      <c r="X1726" s="127" t="str">
        <f t="shared" si="534"/>
        <v/>
      </c>
      <c r="Y1726" s="127" t="str">
        <f t="shared" si="535"/>
        <v/>
      </c>
      <c r="Z1726" s="36" t="str">
        <f>IF(Mining_Import!B1726="","",Mining_Import!B1726)</f>
        <v/>
      </c>
      <c r="AA1726" s="184" t="str">
        <f>IF(Mining_Import!$C1726="","",Mining_Import!$C1726)</f>
        <v/>
      </c>
      <c r="AB1726" s="122" t="str">
        <f t="shared" si="536"/>
        <v/>
      </c>
      <c r="AC1726" s="122" t="str">
        <f>IF($Y1726&gt;Dashboard!$Q$19,$AB1726,"")</f>
        <v/>
      </c>
      <c r="AD1726" s="43" t="str">
        <f t="shared" si="537"/>
        <v/>
      </c>
      <c r="AE1726" s="36" t="str">
        <f>IF(Mining_Import!D1726="","",Mining_Import!D1726)</f>
        <v/>
      </c>
      <c r="AF1726" s="36" t="str">
        <f>IF(Mining_Import!E1726="","",Mining_Import!E1726)</f>
        <v/>
      </c>
      <c r="AG1726" s="36" t="str">
        <f>IF(Mining_Import!F1726="","",Mining_Import!F1726)</f>
        <v/>
      </c>
      <c r="AH1726" s="36" t="str">
        <f>IF(Mining_Import!G1726="","",Mining_Import!G1726)</f>
        <v/>
      </c>
      <c r="AI1726" s="36" t="str">
        <f>IF(Mining_Import!H1726="","",Mining_Import!H1726)</f>
        <v/>
      </c>
      <c r="AJ1726" s="36" t="str">
        <f>IF(Mining_Import!I1726="","",Mining_Import!I1726)</f>
        <v/>
      </c>
      <c r="BY1726" s="120" t="str">
        <f t="shared" si="525"/>
        <v/>
      </c>
      <c r="BZ1726" s="184" t="str">
        <f t="shared" si="538"/>
        <v/>
      </c>
      <c r="CA1726" s="37" t="str">
        <f>IFERROR(VLOOKUP($BY1726,Account_Value!$C$2:$F$2500,4,0),"")</f>
        <v/>
      </c>
      <c r="CB1726" s="43" t="str">
        <f t="shared" si="526"/>
        <v/>
      </c>
      <c r="CC1726" s="122" t="str">
        <f>IF($BZ1726="","",SUM($BZ$2:$BZ1726))</f>
        <v/>
      </c>
      <c r="CD1726" s="43" t="str">
        <f>IF($BZ1726="","",$BU$19*(SUM($BZ$2:$BZ1726)))</f>
        <v/>
      </c>
    </row>
    <row r="1727" spans="1:82">
      <c r="A1727" s="4" t="str">
        <f t="shared" si="527"/>
        <v/>
      </c>
      <c r="B1727" s="21" t="str">
        <f>IF(Investments_Import!A1727="","",Investments_Import!A1727)</f>
        <v/>
      </c>
      <c r="C1727" s="22" t="str">
        <f t="shared" si="520"/>
        <v/>
      </c>
      <c r="D1727" s="51" t="str">
        <f t="shared" si="528"/>
        <v/>
      </c>
      <c r="E1727" s="3" t="str">
        <f>IF(Investments_Import!B1727="","",Investments_Import!B1727)</f>
        <v/>
      </c>
      <c r="F1727" s="54" t="str">
        <f t="shared" si="529"/>
        <v xml:space="preserve"> </v>
      </c>
      <c r="G1727" s="54" t="str">
        <f>IF($B1727="","",COUNTIF($F$2:$F1727,$F1727))</f>
        <v/>
      </c>
      <c r="H1727" s="53" t="str">
        <f t="shared" si="530"/>
        <v xml:space="preserve">  </v>
      </c>
      <c r="I1727" s="3" t="str">
        <f>IF(Investments_Import!C1727="","",Investments_Import!C1727)</f>
        <v/>
      </c>
      <c r="J1727" s="108" t="str">
        <f>IF(Investments_Import!D1727="","",Investments_Import!D1727)</f>
        <v/>
      </c>
      <c r="K1727" s="108" t="str">
        <f t="shared" si="531"/>
        <v/>
      </c>
      <c r="L1727" s="47" t="str">
        <f>IF(Investments_Import!E1727="","",Investments_Import!E1727)</f>
        <v/>
      </c>
      <c r="M1727" s="47" t="str">
        <f t="shared" si="521"/>
        <v/>
      </c>
      <c r="N1727" s="31" t="str">
        <f>IF(Investments_Import!F1727="","",Investments_Import!F1727)</f>
        <v/>
      </c>
      <c r="O1727" s="31" t="str">
        <f t="shared" si="522"/>
        <v/>
      </c>
      <c r="P1727" s="3" t="str">
        <f>IF(Investments_Import!G1727="","",Investments_Import!G1727)</f>
        <v/>
      </c>
      <c r="Q1727" s="3" t="str">
        <f>IF(Investments_Import!H1727="","",Investments_Import!H1727)</f>
        <v/>
      </c>
      <c r="R1727" s="37" t="str">
        <f t="shared" si="523"/>
        <v/>
      </c>
      <c r="S1727" s="37" t="str">
        <f t="shared" si="524"/>
        <v/>
      </c>
      <c r="U1727" s="36" t="str">
        <f>IF(Mining_Import!A1727="","",Mining_Import!A1727)</f>
        <v/>
      </c>
      <c r="V1727" s="22" t="str">
        <f t="shared" si="532"/>
        <v/>
      </c>
      <c r="W1727" s="127" t="str">
        <f t="shared" si="533"/>
        <v/>
      </c>
      <c r="X1727" s="127" t="str">
        <f t="shared" si="534"/>
        <v/>
      </c>
      <c r="Y1727" s="127" t="str">
        <f t="shared" si="535"/>
        <v/>
      </c>
      <c r="Z1727" s="36" t="str">
        <f>IF(Mining_Import!B1727="","",Mining_Import!B1727)</f>
        <v/>
      </c>
      <c r="AA1727" s="184" t="str">
        <f>IF(Mining_Import!$C1727="","",Mining_Import!$C1727)</f>
        <v/>
      </c>
      <c r="AB1727" s="122" t="str">
        <f t="shared" si="536"/>
        <v/>
      </c>
      <c r="AC1727" s="122" t="str">
        <f>IF($Y1727&gt;Dashboard!$Q$19,$AB1727,"")</f>
        <v/>
      </c>
      <c r="AD1727" s="43" t="str">
        <f t="shared" si="537"/>
        <v/>
      </c>
      <c r="AE1727" s="36" t="str">
        <f>IF(Mining_Import!D1727="","",Mining_Import!D1727)</f>
        <v/>
      </c>
      <c r="AF1727" s="36" t="str">
        <f>IF(Mining_Import!E1727="","",Mining_Import!E1727)</f>
        <v/>
      </c>
      <c r="AG1727" s="36" t="str">
        <f>IF(Mining_Import!F1727="","",Mining_Import!F1727)</f>
        <v/>
      </c>
      <c r="AH1727" s="36" t="str">
        <f>IF(Mining_Import!G1727="","",Mining_Import!G1727)</f>
        <v/>
      </c>
      <c r="AI1727" s="36" t="str">
        <f>IF(Mining_Import!H1727="","",Mining_Import!H1727)</f>
        <v/>
      </c>
      <c r="AJ1727" s="36" t="str">
        <f>IF(Mining_Import!I1727="","",Mining_Import!I1727)</f>
        <v/>
      </c>
      <c r="BY1727" s="120" t="str">
        <f t="shared" si="525"/>
        <v/>
      </c>
      <c r="BZ1727" s="184" t="str">
        <f t="shared" si="538"/>
        <v/>
      </c>
      <c r="CA1727" s="37" t="str">
        <f>IFERROR(VLOOKUP($BY1727,Account_Value!$C$2:$F$2500,4,0),"")</f>
        <v/>
      </c>
      <c r="CB1727" s="43" t="str">
        <f t="shared" si="526"/>
        <v/>
      </c>
      <c r="CC1727" s="122" t="str">
        <f>IF($BZ1727="","",SUM($BZ$2:$BZ1727))</f>
        <v/>
      </c>
      <c r="CD1727" s="43" t="str">
        <f>IF($BZ1727="","",$BU$19*(SUM($BZ$2:$BZ1727)))</f>
        <v/>
      </c>
    </row>
    <row r="1728" spans="1:82">
      <c r="A1728" s="4" t="str">
        <f t="shared" si="527"/>
        <v/>
      </c>
      <c r="B1728" s="21" t="str">
        <f>IF(Investments_Import!A1728="","",Investments_Import!A1728)</f>
        <v/>
      </c>
      <c r="C1728" s="22" t="str">
        <f t="shared" si="520"/>
        <v/>
      </c>
      <c r="D1728" s="51" t="str">
        <f t="shared" si="528"/>
        <v/>
      </c>
      <c r="E1728" s="3" t="str">
        <f>IF(Investments_Import!B1728="","",Investments_Import!B1728)</f>
        <v/>
      </c>
      <c r="F1728" s="54" t="str">
        <f t="shared" si="529"/>
        <v xml:space="preserve"> </v>
      </c>
      <c r="G1728" s="54" t="str">
        <f>IF($B1728="","",COUNTIF($F$2:$F1728,$F1728))</f>
        <v/>
      </c>
      <c r="H1728" s="53" t="str">
        <f t="shared" si="530"/>
        <v xml:space="preserve">  </v>
      </c>
      <c r="I1728" s="3" t="str">
        <f>IF(Investments_Import!C1728="","",Investments_Import!C1728)</f>
        <v/>
      </c>
      <c r="J1728" s="108" t="str">
        <f>IF(Investments_Import!D1728="","",Investments_Import!D1728)</f>
        <v/>
      </c>
      <c r="K1728" s="108" t="str">
        <f t="shared" si="531"/>
        <v/>
      </c>
      <c r="L1728" s="47" t="str">
        <f>IF(Investments_Import!E1728="","",Investments_Import!E1728)</f>
        <v/>
      </c>
      <c r="M1728" s="47" t="str">
        <f t="shared" si="521"/>
        <v/>
      </c>
      <c r="N1728" s="31" t="str">
        <f>IF(Investments_Import!F1728="","",Investments_Import!F1728)</f>
        <v/>
      </c>
      <c r="O1728" s="31" t="str">
        <f t="shared" si="522"/>
        <v/>
      </c>
      <c r="P1728" s="3" t="str">
        <f>IF(Investments_Import!G1728="","",Investments_Import!G1728)</f>
        <v/>
      </c>
      <c r="Q1728" s="3" t="str">
        <f>IF(Investments_Import!H1728="","",Investments_Import!H1728)</f>
        <v/>
      </c>
      <c r="R1728" s="37" t="str">
        <f t="shared" si="523"/>
        <v/>
      </c>
      <c r="S1728" s="37" t="str">
        <f t="shared" si="524"/>
        <v/>
      </c>
      <c r="U1728" s="36" t="str">
        <f>IF(Mining_Import!A1728="","",Mining_Import!A1728)</f>
        <v/>
      </c>
      <c r="V1728" s="22" t="str">
        <f t="shared" si="532"/>
        <v/>
      </c>
      <c r="W1728" s="127" t="str">
        <f t="shared" si="533"/>
        <v/>
      </c>
      <c r="X1728" s="127" t="str">
        <f t="shared" si="534"/>
        <v/>
      </c>
      <c r="Y1728" s="127" t="str">
        <f t="shared" si="535"/>
        <v/>
      </c>
      <c r="Z1728" s="36" t="str">
        <f>IF(Mining_Import!B1728="","",Mining_Import!B1728)</f>
        <v/>
      </c>
      <c r="AA1728" s="184" t="str">
        <f>IF(Mining_Import!$C1728="","",Mining_Import!$C1728)</f>
        <v/>
      </c>
      <c r="AB1728" s="122" t="str">
        <f t="shared" si="536"/>
        <v/>
      </c>
      <c r="AC1728" s="122" t="str">
        <f>IF($Y1728&gt;Dashboard!$Q$19,$AB1728,"")</f>
        <v/>
      </c>
      <c r="AD1728" s="43" t="str">
        <f t="shared" si="537"/>
        <v/>
      </c>
      <c r="AE1728" s="36" t="str">
        <f>IF(Mining_Import!D1728="","",Mining_Import!D1728)</f>
        <v/>
      </c>
      <c r="AF1728" s="36" t="str">
        <f>IF(Mining_Import!E1728="","",Mining_Import!E1728)</f>
        <v/>
      </c>
      <c r="AG1728" s="36" t="str">
        <f>IF(Mining_Import!F1728="","",Mining_Import!F1728)</f>
        <v/>
      </c>
      <c r="AH1728" s="36" t="str">
        <f>IF(Mining_Import!G1728="","",Mining_Import!G1728)</f>
        <v/>
      </c>
      <c r="AI1728" s="36" t="str">
        <f>IF(Mining_Import!H1728="","",Mining_Import!H1728)</f>
        <v/>
      </c>
      <c r="AJ1728" s="36" t="str">
        <f>IF(Mining_Import!I1728="","",Mining_Import!I1728)</f>
        <v/>
      </c>
      <c r="BY1728" s="120" t="str">
        <f t="shared" si="525"/>
        <v/>
      </c>
      <c r="BZ1728" s="184" t="str">
        <f t="shared" si="538"/>
        <v/>
      </c>
      <c r="CA1728" s="37" t="str">
        <f>IFERROR(VLOOKUP($BY1728,Account_Value!$C$2:$F$2500,4,0),"")</f>
        <v/>
      </c>
      <c r="CB1728" s="43" t="str">
        <f t="shared" si="526"/>
        <v/>
      </c>
      <c r="CC1728" s="122" t="str">
        <f>IF($BZ1728="","",SUM($BZ$2:$BZ1728))</f>
        <v/>
      </c>
      <c r="CD1728" s="43" t="str">
        <f>IF($BZ1728="","",$BU$19*(SUM($BZ$2:$BZ1728)))</f>
        <v/>
      </c>
    </row>
    <row r="1729" spans="1:82">
      <c r="A1729" s="4" t="str">
        <f t="shared" si="527"/>
        <v/>
      </c>
      <c r="B1729" s="21" t="str">
        <f>IF(Investments_Import!A1729="","",Investments_Import!A1729)</f>
        <v/>
      </c>
      <c r="C1729" s="22" t="str">
        <f t="shared" si="520"/>
        <v/>
      </c>
      <c r="D1729" s="51" t="str">
        <f t="shared" si="528"/>
        <v/>
      </c>
      <c r="E1729" s="3" t="str">
        <f>IF(Investments_Import!B1729="","",Investments_Import!B1729)</f>
        <v/>
      </c>
      <c r="F1729" s="54" t="str">
        <f t="shared" si="529"/>
        <v xml:space="preserve"> </v>
      </c>
      <c r="G1729" s="54" t="str">
        <f>IF($B1729="","",COUNTIF($F$2:$F1729,$F1729))</f>
        <v/>
      </c>
      <c r="H1729" s="53" t="str">
        <f t="shared" si="530"/>
        <v xml:space="preserve">  </v>
      </c>
      <c r="I1729" s="3" t="str">
        <f>IF(Investments_Import!C1729="","",Investments_Import!C1729)</f>
        <v/>
      </c>
      <c r="J1729" s="108" t="str">
        <f>IF(Investments_Import!D1729="","",Investments_Import!D1729)</f>
        <v/>
      </c>
      <c r="K1729" s="108" t="str">
        <f t="shared" si="531"/>
        <v/>
      </c>
      <c r="L1729" s="47" t="str">
        <f>IF(Investments_Import!E1729="","",Investments_Import!E1729)</f>
        <v/>
      </c>
      <c r="M1729" s="47" t="str">
        <f t="shared" si="521"/>
        <v/>
      </c>
      <c r="N1729" s="31" t="str">
        <f>IF(Investments_Import!F1729="","",Investments_Import!F1729)</f>
        <v/>
      </c>
      <c r="O1729" s="31" t="str">
        <f t="shared" si="522"/>
        <v/>
      </c>
      <c r="P1729" s="3" t="str">
        <f>IF(Investments_Import!G1729="","",Investments_Import!G1729)</f>
        <v/>
      </c>
      <c r="Q1729" s="3" t="str">
        <f>IF(Investments_Import!H1729="","",Investments_Import!H1729)</f>
        <v/>
      </c>
      <c r="R1729" s="37" t="str">
        <f t="shared" si="523"/>
        <v/>
      </c>
      <c r="S1729" s="37" t="str">
        <f t="shared" si="524"/>
        <v/>
      </c>
      <c r="U1729" s="36" t="str">
        <f>IF(Mining_Import!A1729="","",Mining_Import!A1729)</f>
        <v/>
      </c>
      <c r="V1729" s="22" t="str">
        <f t="shared" si="532"/>
        <v/>
      </c>
      <c r="W1729" s="127" t="str">
        <f t="shared" si="533"/>
        <v/>
      </c>
      <c r="X1729" s="127" t="str">
        <f t="shared" si="534"/>
        <v/>
      </c>
      <c r="Y1729" s="127" t="str">
        <f t="shared" si="535"/>
        <v/>
      </c>
      <c r="Z1729" s="36" t="str">
        <f>IF(Mining_Import!B1729="","",Mining_Import!B1729)</f>
        <v/>
      </c>
      <c r="AA1729" s="184" t="str">
        <f>IF(Mining_Import!$C1729="","",Mining_Import!$C1729)</f>
        <v/>
      </c>
      <c r="AB1729" s="122" t="str">
        <f t="shared" si="536"/>
        <v/>
      </c>
      <c r="AC1729" s="122" t="str">
        <f>IF($Y1729&gt;Dashboard!$Q$19,$AB1729,"")</f>
        <v/>
      </c>
      <c r="AD1729" s="43" t="str">
        <f t="shared" si="537"/>
        <v/>
      </c>
      <c r="AE1729" s="36" t="str">
        <f>IF(Mining_Import!D1729="","",Mining_Import!D1729)</f>
        <v/>
      </c>
      <c r="AF1729" s="36" t="str">
        <f>IF(Mining_Import!E1729="","",Mining_Import!E1729)</f>
        <v/>
      </c>
      <c r="AG1729" s="36" t="str">
        <f>IF(Mining_Import!F1729="","",Mining_Import!F1729)</f>
        <v/>
      </c>
      <c r="AH1729" s="36" t="str">
        <f>IF(Mining_Import!G1729="","",Mining_Import!G1729)</f>
        <v/>
      </c>
      <c r="AI1729" s="36" t="str">
        <f>IF(Mining_Import!H1729="","",Mining_Import!H1729)</f>
        <v/>
      </c>
      <c r="AJ1729" s="36" t="str">
        <f>IF(Mining_Import!I1729="","",Mining_Import!I1729)</f>
        <v/>
      </c>
      <c r="BY1729" s="120" t="str">
        <f t="shared" si="525"/>
        <v/>
      </c>
      <c r="BZ1729" s="184" t="str">
        <f t="shared" si="538"/>
        <v/>
      </c>
      <c r="CA1729" s="37" t="str">
        <f>IFERROR(VLOOKUP($BY1729,Account_Value!$C$2:$F$2500,4,0),"")</f>
        <v/>
      </c>
      <c r="CB1729" s="43" t="str">
        <f t="shared" si="526"/>
        <v/>
      </c>
      <c r="CC1729" s="122" t="str">
        <f>IF($BZ1729="","",SUM($BZ$2:$BZ1729))</f>
        <v/>
      </c>
      <c r="CD1729" s="43" t="str">
        <f>IF($BZ1729="","",$BU$19*(SUM($BZ$2:$BZ1729)))</f>
        <v/>
      </c>
    </row>
    <row r="1730" spans="1:82">
      <c r="A1730" s="4" t="str">
        <f t="shared" si="527"/>
        <v/>
      </c>
      <c r="B1730" s="21" t="str">
        <f>IF(Investments_Import!A1730="","",Investments_Import!A1730)</f>
        <v/>
      </c>
      <c r="C1730" s="22" t="str">
        <f t="shared" ref="C1730:C1793" si="539">IF(B1730="","",B1730*1)</f>
        <v/>
      </c>
      <c r="D1730" s="51" t="str">
        <f t="shared" si="528"/>
        <v/>
      </c>
      <c r="E1730" s="3" t="str">
        <f>IF(Investments_Import!B1730="","",Investments_Import!B1730)</f>
        <v/>
      </c>
      <c r="F1730" s="54" t="str">
        <f t="shared" si="529"/>
        <v xml:space="preserve"> </v>
      </c>
      <c r="G1730" s="54" t="str">
        <f>IF($B1730="","",COUNTIF($F$2:$F1730,$F1730))</f>
        <v/>
      </c>
      <c r="H1730" s="53" t="str">
        <f t="shared" si="530"/>
        <v xml:space="preserve">  </v>
      </c>
      <c r="I1730" s="3" t="str">
        <f>IF(Investments_Import!C1730="","",Investments_Import!C1730)</f>
        <v/>
      </c>
      <c r="J1730" s="108" t="str">
        <f>IF(Investments_Import!D1730="","",Investments_Import!D1730)</f>
        <v/>
      </c>
      <c r="K1730" s="108" t="str">
        <f t="shared" si="531"/>
        <v/>
      </c>
      <c r="L1730" s="47" t="str">
        <f>IF(Investments_Import!E1730="","",Investments_Import!E1730)</f>
        <v/>
      </c>
      <c r="M1730" s="47" t="str">
        <f t="shared" ref="M1730:M1793" si="540">IF($L1730="","",$L1730*1)</f>
        <v/>
      </c>
      <c r="N1730" s="31" t="str">
        <f>IF(Investments_Import!F1730="","",Investments_Import!F1730)</f>
        <v/>
      </c>
      <c r="O1730" s="31" t="str">
        <f t="shared" ref="O1730:O1793" si="541">IF($N1730="","",$N1730*1)</f>
        <v/>
      </c>
      <c r="P1730" s="3" t="str">
        <f>IF(Investments_Import!G1730="","",Investments_Import!G1730)</f>
        <v/>
      </c>
      <c r="Q1730" s="3" t="str">
        <f>IF(Investments_Import!H1730="","",Investments_Import!H1730)</f>
        <v/>
      </c>
      <c r="R1730" s="37" t="str">
        <f t="shared" ref="R1730:R1793" si="542">IF($Q1730="","",IF($Q1730="USD",$P1730,$P1730*$J1730))</f>
        <v/>
      </c>
      <c r="S1730" s="37" t="str">
        <f t="shared" ref="S1730:S1793" si="543">IF($R1730="","",$R1730*1)</f>
        <v/>
      </c>
      <c r="U1730" s="36" t="str">
        <f>IF(Mining_Import!A1730="","",Mining_Import!A1730)</f>
        <v/>
      </c>
      <c r="V1730" s="22" t="str">
        <f t="shared" si="532"/>
        <v/>
      </c>
      <c r="W1730" s="127" t="str">
        <f t="shared" si="533"/>
        <v/>
      </c>
      <c r="X1730" s="127" t="str">
        <f t="shared" si="534"/>
        <v/>
      </c>
      <c r="Y1730" s="127" t="str">
        <f t="shared" si="535"/>
        <v/>
      </c>
      <c r="Z1730" s="36" t="str">
        <f>IF(Mining_Import!B1730="","",Mining_Import!B1730)</f>
        <v/>
      </c>
      <c r="AA1730" s="184" t="str">
        <f>IF(Mining_Import!$C1730="","",Mining_Import!$C1730)</f>
        <v/>
      </c>
      <c r="AB1730" s="122" t="str">
        <f t="shared" si="536"/>
        <v/>
      </c>
      <c r="AC1730" s="122" t="str">
        <f>IF($Y1730&gt;Dashboard!$Q$19,$AB1730,"")</f>
        <v/>
      </c>
      <c r="AD1730" s="43" t="str">
        <f t="shared" si="537"/>
        <v/>
      </c>
      <c r="AE1730" s="36" t="str">
        <f>IF(Mining_Import!D1730="","",Mining_Import!D1730)</f>
        <v/>
      </c>
      <c r="AF1730" s="36" t="str">
        <f>IF(Mining_Import!E1730="","",Mining_Import!E1730)</f>
        <v/>
      </c>
      <c r="AG1730" s="36" t="str">
        <f>IF(Mining_Import!F1730="","",Mining_Import!F1730)</f>
        <v/>
      </c>
      <c r="AH1730" s="36" t="str">
        <f>IF(Mining_Import!G1730="","",Mining_Import!G1730)</f>
        <v/>
      </c>
      <c r="AI1730" s="36" t="str">
        <f>IF(Mining_Import!H1730="","",Mining_Import!H1730)</f>
        <v/>
      </c>
      <c r="AJ1730" s="36" t="str">
        <f>IF(Mining_Import!I1730="","",Mining_Import!I1730)</f>
        <v/>
      </c>
      <c r="BY1730" s="120" t="str">
        <f t="shared" ref="BY1730:BY1793" si="544">Y1730</f>
        <v/>
      </c>
      <c r="BZ1730" s="184" t="str">
        <f t="shared" si="538"/>
        <v/>
      </c>
      <c r="CA1730" s="37" t="str">
        <f>IFERROR(VLOOKUP($BY1730,Account_Value!$C$2:$F$2500,4,0),"")</f>
        <v/>
      </c>
      <c r="CB1730" s="43" t="str">
        <f t="shared" ref="CB1730:CB1793" si="545">IF(BZ1730="","",BZ1730*CA1730)</f>
        <v/>
      </c>
      <c r="CC1730" s="122" t="str">
        <f>IF($BZ1730="","",SUM($BZ$2:$BZ1730))</f>
        <v/>
      </c>
      <c r="CD1730" s="43" t="str">
        <f>IF($BZ1730="","",$BU$19*(SUM($BZ$2:$BZ1730)))</f>
        <v/>
      </c>
    </row>
    <row r="1731" spans="1:82">
      <c r="A1731" s="4" t="str">
        <f t="shared" ref="A1731:A1794" si="546">IF($B1731="","",$A1730+1)</f>
        <v/>
      </c>
      <c r="B1731" s="21" t="str">
        <f>IF(Investments_Import!A1731="","",Investments_Import!A1731)</f>
        <v/>
      </c>
      <c r="C1731" s="22" t="str">
        <f t="shared" si="539"/>
        <v/>
      </c>
      <c r="D1731" s="51" t="str">
        <f t="shared" ref="D1731:D1794" si="547">$C1731</f>
        <v/>
      </c>
      <c r="E1731" s="3" t="str">
        <f>IF(Investments_Import!B1731="","",Investments_Import!B1731)</f>
        <v/>
      </c>
      <c r="F1731" s="54" t="str">
        <f t="shared" ref="F1731:F1794" si="548">CONCATENATE(TEXT($D1731,"dd-mmm-yyyy")," ",$E1731)</f>
        <v xml:space="preserve"> </v>
      </c>
      <c r="G1731" s="54" t="str">
        <f>IF($B1731="","",COUNTIF($F$2:$F1731,$F1731))</f>
        <v/>
      </c>
      <c r="H1731" s="53" t="str">
        <f t="shared" ref="H1731:H1794" si="549">CONCATENATE(TEXT($D1731,"dd-mmm-yyyy")," ",$E1731," ",$G1731)</f>
        <v xml:space="preserve">  </v>
      </c>
      <c r="I1731" s="3" t="str">
        <f>IF(Investments_Import!C1731="","",Investments_Import!C1731)</f>
        <v/>
      </c>
      <c r="J1731" s="108" t="str">
        <f>IF(Investments_Import!D1731="","",Investments_Import!D1731)</f>
        <v/>
      </c>
      <c r="K1731" s="108" t="str">
        <f t="shared" ref="K1731:K1794" si="550">IF($B1731="","",$J1731*1)</f>
        <v/>
      </c>
      <c r="L1731" s="47" t="str">
        <f>IF(Investments_Import!E1731="","",Investments_Import!E1731)</f>
        <v/>
      </c>
      <c r="M1731" s="47" t="str">
        <f t="shared" si="540"/>
        <v/>
      </c>
      <c r="N1731" s="31" t="str">
        <f>IF(Investments_Import!F1731="","",Investments_Import!F1731)</f>
        <v/>
      </c>
      <c r="O1731" s="31" t="str">
        <f t="shared" si="541"/>
        <v/>
      </c>
      <c r="P1731" s="3" t="str">
        <f>IF(Investments_Import!G1731="","",Investments_Import!G1731)</f>
        <v/>
      </c>
      <c r="Q1731" s="3" t="str">
        <f>IF(Investments_Import!H1731="","",Investments_Import!H1731)</f>
        <v/>
      </c>
      <c r="R1731" s="37" t="str">
        <f t="shared" si="542"/>
        <v/>
      </c>
      <c r="S1731" s="37" t="str">
        <f t="shared" si="543"/>
        <v/>
      </c>
      <c r="U1731" s="36" t="str">
        <f>IF(Mining_Import!A1731="","",Mining_Import!A1731)</f>
        <v/>
      </c>
      <c r="V1731" s="22" t="str">
        <f t="shared" ref="V1731:V1794" si="551">IF(U1731="","",U1731*1)</f>
        <v/>
      </c>
      <c r="W1731" s="127" t="str">
        <f t="shared" ref="W1731:W1794" si="552">V1731</f>
        <v/>
      </c>
      <c r="X1731" s="127" t="str">
        <f t="shared" ref="X1731:X1794" si="553">IFERROR(INT($W1731),"")</f>
        <v/>
      </c>
      <c r="Y1731" s="127" t="str">
        <f t="shared" ref="Y1731:Y1794" si="554">$X1731</f>
        <v/>
      </c>
      <c r="Z1731" s="36" t="str">
        <f>IF(Mining_Import!B1731="","",Mining_Import!B1731)</f>
        <v/>
      </c>
      <c r="AA1731" s="184" t="str">
        <f>IF(Mining_Import!$C1731="","",Mining_Import!$C1731)</f>
        <v/>
      </c>
      <c r="AB1731" s="122" t="str">
        <f t="shared" ref="AB1731:AB1794" si="555">IFERROR($AA1731*1,"")</f>
        <v/>
      </c>
      <c r="AC1731" s="122" t="str">
        <f>IF($Y1731&gt;Dashboard!$Q$19,$AB1731,"")</f>
        <v/>
      </c>
      <c r="AD1731" s="43" t="str">
        <f t="shared" ref="AD1731:AD1794" si="556">IFERROR($AB1731*$BU$19,"")</f>
        <v/>
      </c>
      <c r="AE1731" s="36" t="str">
        <f>IF(Mining_Import!D1731="","",Mining_Import!D1731)</f>
        <v/>
      </c>
      <c r="AF1731" s="36" t="str">
        <f>IF(Mining_Import!E1731="","",Mining_Import!E1731)</f>
        <v/>
      </c>
      <c r="AG1731" s="36" t="str">
        <f>IF(Mining_Import!F1731="","",Mining_Import!F1731)</f>
        <v/>
      </c>
      <c r="AH1731" s="36" t="str">
        <f>IF(Mining_Import!G1731="","",Mining_Import!G1731)</f>
        <v/>
      </c>
      <c r="AI1731" s="36" t="str">
        <f>IF(Mining_Import!H1731="","",Mining_Import!H1731)</f>
        <v/>
      </c>
      <c r="AJ1731" s="36" t="str">
        <f>IF(Mining_Import!I1731="","",Mining_Import!I1731)</f>
        <v/>
      </c>
      <c r="BY1731" s="120" t="str">
        <f t="shared" si="544"/>
        <v/>
      </c>
      <c r="BZ1731" s="184" t="str">
        <f t="shared" ref="BZ1731:BZ1794" si="557">AB1731</f>
        <v/>
      </c>
      <c r="CA1731" s="37" t="str">
        <f>IFERROR(VLOOKUP($BY1731,Account_Value!$C$2:$F$2500,4,0),"")</f>
        <v/>
      </c>
      <c r="CB1731" s="43" t="str">
        <f t="shared" si="545"/>
        <v/>
      </c>
      <c r="CC1731" s="122" t="str">
        <f>IF($BZ1731="","",SUM($BZ$2:$BZ1731))</f>
        <v/>
      </c>
      <c r="CD1731" s="43" t="str">
        <f>IF($BZ1731="","",$BU$19*(SUM($BZ$2:$BZ1731)))</f>
        <v/>
      </c>
    </row>
    <row r="1732" spans="1:82">
      <c r="A1732" s="4" t="str">
        <f t="shared" si="546"/>
        <v/>
      </c>
      <c r="B1732" s="21" t="str">
        <f>IF(Investments_Import!A1732="","",Investments_Import!A1732)</f>
        <v/>
      </c>
      <c r="C1732" s="22" t="str">
        <f t="shared" si="539"/>
        <v/>
      </c>
      <c r="D1732" s="51" t="str">
        <f t="shared" si="547"/>
        <v/>
      </c>
      <c r="E1732" s="3" t="str">
        <f>IF(Investments_Import!B1732="","",Investments_Import!B1732)</f>
        <v/>
      </c>
      <c r="F1732" s="54" t="str">
        <f t="shared" si="548"/>
        <v xml:space="preserve"> </v>
      </c>
      <c r="G1732" s="54" t="str">
        <f>IF($B1732="","",COUNTIF($F$2:$F1732,$F1732))</f>
        <v/>
      </c>
      <c r="H1732" s="53" t="str">
        <f t="shared" si="549"/>
        <v xml:space="preserve">  </v>
      </c>
      <c r="I1732" s="3" t="str">
        <f>IF(Investments_Import!C1732="","",Investments_Import!C1732)</f>
        <v/>
      </c>
      <c r="J1732" s="108" t="str">
        <f>IF(Investments_Import!D1732="","",Investments_Import!D1732)</f>
        <v/>
      </c>
      <c r="K1732" s="108" t="str">
        <f t="shared" si="550"/>
        <v/>
      </c>
      <c r="L1732" s="47" t="str">
        <f>IF(Investments_Import!E1732="","",Investments_Import!E1732)</f>
        <v/>
      </c>
      <c r="M1732" s="47" t="str">
        <f t="shared" si="540"/>
        <v/>
      </c>
      <c r="N1732" s="31" t="str">
        <f>IF(Investments_Import!F1732="","",Investments_Import!F1732)</f>
        <v/>
      </c>
      <c r="O1732" s="31" t="str">
        <f t="shared" si="541"/>
        <v/>
      </c>
      <c r="P1732" s="3" t="str">
        <f>IF(Investments_Import!G1732="","",Investments_Import!G1732)</f>
        <v/>
      </c>
      <c r="Q1732" s="3" t="str">
        <f>IF(Investments_Import!H1732="","",Investments_Import!H1732)</f>
        <v/>
      </c>
      <c r="R1732" s="37" t="str">
        <f t="shared" si="542"/>
        <v/>
      </c>
      <c r="S1732" s="37" t="str">
        <f t="shared" si="543"/>
        <v/>
      </c>
      <c r="U1732" s="36" t="str">
        <f>IF(Mining_Import!A1732="","",Mining_Import!A1732)</f>
        <v/>
      </c>
      <c r="V1732" s="22" t="str">
        <f t="shared" si="551"/>
        <v/>
      </c>
      <c r="W1732" s="127" t="str">
        <f t="shared" si="552"/>
        <v/>
      </c>
      <c r="X1732" s="127" t="str">
        <f t="shared" si="553"/>
        <v/>
      </c>
      <c r="Y1732" s="127" t="str">
        <f t="shared" si="554"/>
        <v/>
      </c>
      <c r="Z1732" s="36" t="str">
        <f>IF(Mining_Import!B1732="","",Mining_Import!B1732)</f>
        <v/>
      </c>
      <c r="AA1732" s="184" t="str">
        <f>IF(Mining_Import!$C1732="","",Mining_Import!$C1732)</f>
        <v/>
      </c>
      <c r="AB1732" s="122" t="str">
        <f t="shared" si="555"/>
        <v/>
      </c>
      <c r="AC1732" s="122" t="str">
        <f>IF($Y1732&gt;Dashboard!$Q$19,$AB1732,"")</f>
        <v/>
      </c>
      <c r="AD1732" s="43" t="str">
        <f t="shared" si="556"/>
        <v/>
      </c>
      <c r="AE1732" s="36" t="str">
        <f>IF(Mining_Import!D1732="","",Mining_Import!D1732)</f>
        <v/>
      </c>
      <c r="AF1732" s="36" t="str">
        <f>IF(Mining_Import!E1732="","",Mining_Import!E1732)</f>
        <v/>
      </c>
      <c r="AG1732" s="36" t="str">
        <f>IF(Mining_Import!F1732="","",Mining_Import!F1732)</f>
        <v/>
      </c>
      <c r="AH1732" s="36" t="str">
        <f>IF(Mining_Import!G1732="","",Mining_Import!G1732)</f>
        <v/>
      </c>
      <c r="AI1732" s="36" t="str">
        <f>IF(Mining_Import!H1732="","",Mining_Import!H1732)</f>
        <v/>
      </c>
      <c r="AJ1732" s="36" t="str">
        <f>IF(Mining_Import!I1732="","",Mining_Import!I1732)</f>
        <v/>
      </c>
      <c r="BY1732" s="120" t="str">
        <f t="shared" si="544"/>
        <v/>
      </c>
      <c r="BZ1732" s="184" t="str">
        <f t="shared" si="557"/>
        <v/>
      </c>
      <c r="CA1732" s="37" t="str">
        <f>IFERROR(VLOOKUP($BY1732,Account_Value!$C$2:$F$2500,4,0),"")</f>
        <v/>
      </c>
      <c r="CB1732" s="43" t="str">
        <f t="shared" si="545"/>
        <v/>
      </c>
      <c r="CC1732" s="122" t="str">
        <f>IF($BZ1732="","",SUM($BZ$2:$BZ1732))</f>
        <v/>
      </c>
      <c r="CD1732" s="43" t="str">
        <f>IF($BZ1732="","",$BU$19*(SUM($BZ$2:$BZ1732)))</f>
        <v/>
      </c>
    </row>
    <row r="1733" spans="1:82">
      <c r="A1733" s="4" t="str">
        <f t="shared" si="546"/>
        <v/>
      </c>
      <c r="B1733" s="21" t="str">
        <f>IF(Investments_Import!A1733="","",Investments_Import!A1733)</f>
        <v/>
      </c>
      <c r="C1733" s="22" t="str">
        <f t="shared" si="539"/>
        <v/>
      </c>
      <c r="D1733" s="51" t="str">
        <f t="shared" si="547"/>
        <v/>
      </c>
      <c r="E1733" s="3" t="str">
        <f>IF(Investments_Import!B1733="","",Investments_Import!B1733)</f>
        <v/>
      </c>
      <c r="F1733" s="54" t="str">
        <f t="shared" si="548"/>
        <v xml:space="preserve"> </v>
      </c>
      <c r="G1733" s="54" t="str">
        <f>IF($B1733="","",COUNTIF($F$2:$F1733,$F1733))</f>
        <v/>
      </c>
      <c r="H1733" s="53" t="str">
        <f t="shared" si="549"/>
        <v xml:space="preserve">  </v>
      </c>
      <c r="I1733" s="3" t="str">
        <f>IF(Investments_Import!C1733="","",Investments_Import!C1733)</f>
        <v/>
      </c>
      <c r="J1733" s="108" t="str">
        <f>IF(Investments_Import!D1733="","",Investments_Import!D1733)</f>
        <v/>
      </c>
      <c r="K1733" s="108" t="str">
        <f t="shared" si="550"/>
        <v/>
      </c>
      <c r="L1733" s="47" t="str">
        <f>IF(Investments_Import!E1733="","",Investments_Import!E1733)</f>
        <v/>
      </c>
      <c r="M1733" s="47" t="str">
        <f t="shared" si="540"/>
        <v/>
      </c>
      <c r="N1733" s="31" t="str">
        <f>IF(Investments_Import!F1733="","",Investments_Import!F1733)</f>
        <v/>
      </c>
      <c r="O1733" s="31" t="str">
        <f t="shared" si="541"/>
        <v/>
      </c>
      <c r="P1733" s="3" t="str">
        <f>IF(Investments_Import!G1733="","",Investments_Import!G1733)</f>
        <v/>
      </c>
      <c r="Q1733" s="3" t="str">
        <f>IF(Investments_Import!H1733="","",Investments_Import!H1733)</f>
        <v/>
      </c>
      <c r="R1733" s="37" t="str">
        <f t="shared" si="542"/>
        <v/>
      </c>
      <c r="S1733" s="37" t="str">
        <f t="shared" si="543"/>
        <v/>
      </c>
      <c r="U1733" s="36" t="str">
        <f>IF(Mining_Import!A1733="","",Mining_Import!A1733)</f>
        <v/>
      </c>
      <c r="V1733" s="22" t="str">
        <f t="shared" si="551"/>
        <v/>
      </c>
      <c r="W1733" s="127" t="str">
        <f t="shared" si="552"/>
        <v/>
      </c>
      <c r="X1733" s="127" t="str">
        <f t="shared" si="553"/>
        <v/>
      </c>
      <c r="Y1733" s="127" t="str">
        <f t="shared" si="554"/>
        <v/>
      </c>
      <c r="Z1733" s="36" t="str">
        <f>IF(Mining_Import!B1733="","",Mining_Import!B1733)</f>
        <v/>
      </c>
      <c r="AA1733" s="184" t="str">
        <f>IF(Mining_Import!$C1733="","",Mining_Import!$C1733)</f>
        <v/>
      </c>
      <c r="AB1733" s="122" t="str">
        <f t="shared" si="555"/>
        <v/>
      </c>
      <c r="AC1733" s="122" t="str">
        <f>IF($Y1733&gt;Dashboard!$Q$19,$AB1733,"")</f>
        <v/>
      </c>
      <c r="AD1733" s="43" t="str">
        <f t="shared" si="556"/>
        <v/>
      </c>
      <c r="AE1733" s="36" t="str">
        <f>IF(Mining_Import!D1733="","",Mining_Import!D1733)</f>
        <v/>
      </c>
      <c r="AF1733" s="36" t="str">
        <f>IF(Mining_Import!E1733="","",Mining_Import!E1733)</f>
        <v/>
      </c>
      <c r="AG1733" s="36" t="str">
        <f>IF(Mining_Import!F1733="","",Mining_Import!F1733)</f>
        <v/>
      </c>
      <c r="AH1733" s="36" t="str">
        <f>IF(Mining_Import!G1733="","",Mining_Import!G1733)</f>
        <v/>
      </c>
      <c r="AI1733" s="36" t="str">
        <f>IF(Mining_Import!H1733="","",Mining_Import!H1733)</f>
        <v/>
      </c>
      <c r="AJ1733" s="36" t="str">
        <f>IF(Mining_Import!I1733="","",Mining_Import!I1733)</f>
        <v/>
      </c>
      <c r="BY1733" s="120" t="str">
        <f t="shared" si="544"/>
        <v/>
      </c>
      <c r="BZ1733" s="184" t="str">
        <f t="shared" si="557"/>
        <v/>
      </c>
      <c r="CA1733" s="37" t="str">
        <f>IFERROR(VLOOKUP($BY1733,Account_Value!$C$2:$F$2500,4,0),"")</f>
        <v/>
      </c>
      <c r="CB1733" s="43" t="str">
        <f t="shared" si="545"/>
        <v/>
      </c>
      <c r="CC1733" s="122" t="str">
        <f>IF($BZ1733="","",SUM($BZ$2:$BZ1733))</f>
        <v/>
      </c>
      <c r="CD1733" s="43" t="str">
        <f>IF($BZ1733="","",$BU$19*(SUM($BZ$2:$BZ1733)))</f>
        <v/>
      </c>
    </row>
    <row r="1734" spans="1:82">
      <c r="A1734" s="4" t="str">
        <f t="shared" si="546"/>
        <v/>
      </c>
      <c r="B1734" s="21" t="str">
        <f>IF(Investments_Import!A1734="","",Investments_Import!A1734)</f>
        <v/>
      </c>
      <c r="C1734" s="22" t="str">
        <f t="shared" si="539"/>
        <v/>
      </c>
      <c r="D1734" s="51" t="str">
        <f t="shared" si="547"/>
        <v/>
      </c>
      <c r="E1734" s="3" t="str">
        <f>IF(Investments_Import!B1734="","",Investments_Import!B1734)</f>
        <v/>
      </c>
      <c r="F1734" s="54" t="str">
        <f t="shared" si="548"/>
        <v xml:space="preserve"> </v>
      </c>
      <c r="G1734" s="54" t="str">
        <f>IF($B1734="","",COUNTIF($F$2:$F1734,$F1734))</f>
        <v/>
      </c>
      <c r="H1734" s="53" t="str">
        <f t="shared" si="549"/>
        <v xml:space="preserve">  </v>
      </c>
      <c r="I1734" s="3" t="str">
        <f>IF(Investments_Import!C1734="","",Investments_Import!C1734)</f>
        <v/>
      </c>
      <c r="J1734" s="108" t="str">
        <f>IF(Investments_Import!D1734="","",Investments_Import!D1734)</f>
        <v/>
      </c>
      <c r="K1734" s="108" t="str">
        <f t="shared" si="550"/>
        <v/>
      </c>
      <c r="L1734" s="47" t="str">
        <f>IF(Investments_Import!E1734="","",Investments_Import!E1734)</f>
        <v/>
      </c>
      <c r="M1734" s="47" t="str">
        <f t="shared" si="540"/>
        <v/>
      </c>
      <c r="N1734" s="31" t="str">
        <f>IF(Investments_Import!F1734="","",Investments_Import!F1734)</f>
        <v/>
      </c>
      <c r="O1734" s="31" t="str">
        <f t="shared" si="541"/>
        <v/>
      </c>
      <c r="P1734" s="3" t="str">
        <f>IF(Investments_Import!G1734="","",Investments_Import!G1734)</f>
        <v/>
      </c>
      <c r="Q1734" s="3" t="str">
        <f>IF(Investments_Import!H1734="","",Investments_Import!H1734)</f>
        <v/>
      </c>
      <c r="R1734" s="37" t="str">
        <f t="shared" si="542"/>
        <v/>
      </c>
      <c r="S1734" s="37" t="str">
        <f t="shared" si="543"/>
        <v/>
      </c>
      <c r="U1734" s="36" t="str">
        <f>IF(Mining_Import!A1734="","",Mining_Import!A1734)</f>
        <v/>
      </c>
      <c r="V1734" s="22" t="str">
        <f t="shared" si="551"/>
        <v/>
      </c>
      <c r="W1734" s="127" t="str">
        <f t="shared" si="552"/>
        <v/>
      </c>
      <c r="X1734" s="127" t="str">
        <f t="shared" si="553"/>
        <v/>
      </c>
      <c r="Y1734" s="127" t="str">
        <f t="shared" si="554"/>
        <v/>
      </c>
      <c r="Z1734" s="36" t="str">
        <f>IF(Mining_Import!B1734="","",Mining_Import!B1734)</f>
        <v/>
      </c>
      <c r="AA1734" s="184" t="str">
        <f>IF(Mining_Import!$C1734="","",Mining_Import!$C1734)</f>
        <v/>
      </c>
      <c r="AB1734" s="122" t="str">
        <f t="shared" si="555"/>
        <v/>
      </c>
      <c r="AC1734" s="122" t="str">
        <f>IF($Y1734&gt;Dashboard!$Q$19,$AB1734,"")</f>
        <v/>
      </c>
      <c r="AD1734" s="43" t="str">
        <f t="shared" si="556"/>
        <v/>
      </c>
      <c r="AE1734" s="36" t="str">
        <f>IF(Mining_Import!D1734="","",Mining_Import!D1734)</f>
        <v/>
      </c>
      <c r="AF1734" s="36" t="str">
        <f>IF(Mining_Import!E1734="","",Mining_Import!E1734)</f>
        <v/>
      </c>
      <c r="AG1734" s="36" t="str">
        <f>IF(Mining_Import!F1734="","",Mining_Import!F1734)</f>
        <v/>
      </c>
      <c r="AH1734" s="36" t="str">
        <f>IF(Mining_Import!G1734="","",Mining_Import!G1734)</f>
        <v/>
      </c>
      <c r="AI1734" s="36" t="str">
        <f>IF(Mining_Import!H1734="","",Mining_Import!H1734)</f>
        <v/>
      </c>
      <c r="AJ1734" s="36" t="str">
        <f>IF(Mining_Import!I1734="","",Mining_Import!I1734)</f>
        <v/>
      </c>
      <c r="BY1734" s="120" t="str">
        <f t="shared" si="544"/>
        <v/>
      </c>
      <c r="BZ1734" s="184" t="str">
        <f t="shared" si="557"/>
        <v/>
      </c>
      <c r="CA1734" s="37" t="str">
        <f>IFERROR(VLOOKUP($BY1734,Account_Value!$C$2:$F$2500,4,0),"")</f>
        <v/>
      </c>
      <c r="CB1734" s="43" t="str">
        <f t="shared" si="545"/>
        <v/>
      </c>
      <c r="CC1734" s="122" t="str">
        <f>IF($BZ1734="","",SUM($BZ$2:$BZ1734))</f>
        <v/>
      </c>
      <c r="CD1734" s="43" t="str">
        <f>IF($BZ1734="","",$BU$19*(SUM($BZ$2:$BZ1734)))</f>
        <v/>
      </c>
    </row>
    <row r="1735" spans="1:82">
      <c r="A1735" s="4" t="str">
        <f t="shared" si="546"/>
        <v/>
      </c>
      <c r="B1735" s="21" t="str">
        <f>IF(Investments_Import!A1735="","",Investments_Import!A1735)</f>
        <v/>
      </c>
      <c r="C1735" s="22" t="str">
        <f t="shared" si="539"/>
        <v/>
      </c>
      <c r="D1735" s="51" t="str">
        <f t="shared" si="547"/>
        <v/>
      </c>
      <c r="E1735" s="3" t="str">
        <f>IF(Investments_Import!B1735="","",Investments_Import!B1735)</f>
        <v/>
      </c>
      <c r="F1735" s="54" t="str">
        <f t="shared" si="548"/>
        <v xml:space="preserve"> </v>
      </c>
      <c r="G1735" s="54" t="str">
        <f>IF($B1735="","",COUNTIF($F$2:$F1735,$F1735))</f>
        <v/>
      </c>
      <c r="H1735" s="53" t="str">
        <f t="shared" si="549"/>
        <v xml:space="preserve">  </v>
      </c>
      <c r="I1735" s="3" t="str">
        <f>IF(Investments_Import!C1735="","",Investments_Import!C1735)</f>
        <v/>
      </c>
      <c r="J1735" s="108" t="str">
        <f>IF(Investments_Import!D1735="","",Investments_Import!D1735)</f>
        <v/>
      </c>
      <c r="K1735" s="108" t="str">
        <f t="shared" si="550"/>
        <v/>
      </c>
      <c r="L1735" s="47" t="str">
        <f>IF(Investments_Import!E1735="","",Investments_Import!E1735)</f>
        <v/>
      </c>
      <c r="M1735" s="47" t="str">
        <f t="shared" si="540"/>
        <v/>
      </c>
      <c r="N1735" s="31" t="str">
        <f>IF(Investments_Import!F1735="","",Investments_Import!F1735)</f>
        <v/>
      </c>
      <c r="O1735" s="31" t="str">
        <f t="shared" si="541"/>
        <v/>
      </c>
      <c r="P1735" s="3" t="str">
        <f>IF(Investments_Import!G1735="","",Investments_Import!G1735)</f>
        <v/>
      </c>
      <c r="Q1735" s="3" t="str">
        <f>IF(Investments_Import!H1735="","",Investments_Import!H1735)</f>
        <v/>
      </c>
      <c r="R1735" s="37" t="str">
        <f t="shared" si="542"/>
        <v/>
      </c>
      <c r="S1735" s="37" t="str">
        <f t="shared" si="543"/>
        <v/>
      </c>
      <c r="U1735" s="36" t="str">
        <f>IF(Mining_Import!A1735="","",Mining_Import!A1735)</f>
        <v/>
      </c>
      <c r="V1735" s="22" t="str">
        <f t="shared" si="551"/>
        <v/>
      </c>
      <c r="W1735" s="127" t="str">
        <f t="shared" si="552"/>
        <v/>
      </c>
      <c r="X1735" s="127" t="str">
        <f t="shared" si="553"/>
        <v/>
      </c>
      <c r="Y1735" s="127" t="str">
        <f t="shared" si="554"/>
        <v/>
      </c>
      <c r="Z1735" s="36" t="str">
        <f>IF(Mining_Import!B1735="","",Mining_Import!B1735)</f>
        <v/>
      </c>
      <c r="AA1735" s="184" t="str">
        <f>IF(Mining_Import!$C1735="","",Mining_Import!$C1735)</f>
        <v/>
      </c>
      <c r="AB1735" s="122" t="str">
        <f t="shared" si="555"/>
        <v/>
      </c>
      <c r="AC1735" s="122" t="str">
        <f>IF($Y1735&gt;Dashboard!$Q$19,$AB1735,"")</f>
        <v/>
      </c>
      <c r="AD1735" s="43" t="str">
        <f t="shared" si="556"/>
        <v/>
      </c>
      <c r="AE1735" s="36" t="str">
        <f>IF(Mining_Import!D1735="","",Mining_Import!D1735)</f>
        <v/>
      </c>
      <c r="AF1735" s="36" t="str">
        <f>IF(Mining_Import!E1735="","",Mining_Import!E1735)</f>
        <v/>
      </c>
      <c r="AG1735" s="36" t="str">
        <f>IF(Mining_Import!F1735="","",Mining_Import!F1735)</f>
        <v/>
      </c>
      <c r="AH1735" s="36" t="str">
        <f>IF(Mining_Import!G1735="","",Mining_Import!G1735)</f>
        <v/>
      </c>
      <c r="AI1735" s="36" t="str">
        <f>IF(Mining_Import!H1735="","",Mining_Import!H1735)</f>
        <v/>
      </c>
      <c r="AJ1735" s="36" t="str">
        <f>IF(Mining_Import!I1735="","",Mining_Import!I1735)</f>
        <v/>
      </c>
      <c r="BY1735" s="120" t="str">
        <f t="shared" si="544"/>
        <v/>
      </c>
      <c r="BZ1735" s="184" t="str">
        <f t="shared" si="557"/>
        <v/>
      </c>
      <c r="CA1735" s="37" t="str">
        <f>IFERROR(VLOOKUP($BY1735,Account_Value!$C$2:$F$2500,4,0),"")</f>
        <v/>
      </c>
      <c r="CB1735" s="43" t="str">
        <f t="shared" si="545"/>
        <v/>
      </c>
      <c r="CC1735" s="122" t="str">
        <f>IF($BZ1735="","",SUM($BZ$2:$BZ1735))</f>
        <v/>
      </c>
      <c r="CD1735" s="43" t="str">
        <f>IF($BZ1735="","",$BU$19*(SUM($BZ$2:$BZ1735)))</f>
        <v/>
      </c>
    </row>
    <row r="1736" spans="1:82">
      <c r="A1736" s="4" t="str">
        <f t="shared" si="546"/>
        <v/>
      </c>
      <c r="B1736" s="21" t="str">
        <f>IF(Investments_Import!A1736="","",Investments_Import!A1736)</f>
        <v/>
      </c>
      <c r="C1736" s="22" t="str">
        <f t="shared" si="539"/>
        <v/>
      </c>
      <c r="D1736" s="51" t="str">
        <f t="shared" si="547"/>
        <v/>
      </c>
      <c r="E1736" s="3" t="str">
        <f>IF(Investments_Import!B1736="","",Investments_Import!B1736)</f>
        <v/>
      </c>
      <c r="F1736" s="54" t="str">
        <f t="shared" si="548"/>
        <v xml:space="preserve"> </v>
      </c>
      <c r="G1736" s="54" t="str">
        <f>IF($B1736="","",COUNTIF($F$2:$F1736,$F1736))</f>
        <v/>
      </c>
      <c r="H1736" s="53" t="str">
        <f t="shared" si="549"/>
        <v xml:space="preserve">  </v>
      </c>
      <c r="I1736" s="3" t="str">
        <f>IF(Investments_Import!C1736="","",Investments_Import!C1736)</f>
        <v/>
      </c>
      <c r="J1736" s="108" t="str">
        <f>IF(Investments_Import!D1736="","",Investments_Import!D1736)</f>
        <v/>
      </c>
      <c r="K1736" s="108" t="str">
        <f t="shared" si="550"/>
        <v/>
      </c>
      <c r="L1736" s="47" t="str">
        <f>IF(Investments_Import!E1736="","",Investments_Import!E1736)</f>
        <v/>
      </c>
      <c r="M1736" s="47" t="str">
        <f t="shared" si="540"/>
        <v/>
      </c>
      <c r="N1736" s="31" t="str">
        <f>IF(Investments_Import!F1736="","",Investments_Import!F1736)</f>
        <v/>
      </c>
      <c r="O1736" s="31" t="str">
        <f t="shared" si="541"/>
        <v/>
      </c>
      <c r="P1736" s="3" t="str">
        <f>IF(Investments_Import!G1736="","",Investments_Import!G1736)</f>
        <v/>
      </c>
      <c r="Q1736" s="3" t="str">
        <f>IF(Investments_Import!H1736="","",Investments_Import!H1736)</f>
        <v/>
      </c>
      <c r="R1736" s="37" t="str">
        <f t="shared" si="542"/>
        <v/>
      </c>
      <c r="S1736" s="37" t="str">
        <f t="shared" si="543"/>
        <v/>
      </c>
      <c r="U1736" s="36" t="str">
        <f>IF(Mining_Import!A1736="","",Mining_Import!A1736)</f>
        <v/>
      </c>
      <c r="V1736" s="22" t="str">
        <f t="shared" si="551"/>
        <v/>
      </c>
      <c r="W1736" s="127" t="str">
        <f t="shared" si="552"/>
        <v/>
      </c>
      <c r="X1736" s="127" t="str">
        <f t="shared" si="553"/>
        <v/>
      </c>
      <c r="Y1736" s="127" t="str">
        <f t="shared" si="554"/>
        <v/>
      </c>
      <c r="Z1736" s="36" t="str">
        <f>IF(Mining_Import!B1736="","",Mining_Import!B1736)</f>
        <v/>
      </c>
      <c r="AA1736" s="184" t="str">
        <f>IF(Mining_Import!$C1736="","",Mining_Import!$C1736)</f>
        <v/>
      </c>
      <c r="AB1736" s="122" t="str">
        <f t="shared" si="555"/>
        <v/>
      </c>
      <c r="AC1736" s="122" t="str">
        <f>IF($Y1736&gt;Dashboard!$Q$19,$AB1736,"")</f>
        <v/>
      </c>
      <c r="AD1736" s="43" t="str">
        <f t="shared" si="556"/>
        <v/>
      </c>
      <c r="AE1736" s="36" t="str">
        <f>IF(Mining_Import!D1736="","",Mining_Import!D1736)</f>
        <v/>
      </c>
      <c r="AF1736" s="36" t="str">
        <f>IF(Mining_Import!E1736="","",Mining_Import!E1736)</f>
        <v/>
      </c>
      <c r="AG1736" s="36" t="str">
        <f>IF(Mining_Import!F1736="","",Mining_Import!F1736)</f>
        <v/>
      </c>
      <c r="AH1736" s="36" t="str">
        <f>IF(Mining_Import!G1736="","",Mining_Import!G1736)</f>
        <v/>
      </c>
      <c r="AI1736" s="36" t="str">
        <f>IF(Mining_Import!H1736="","",Mining_Import!H1736)</f>
        <v/>
      </c>
      <c r="AJ1736" s="36" t="str">
        <f>IF(Mining_Import!I1736="","",Mining_Import!I1736)</f>
        <v/>
      </c>
      <c r="BY1736" s="120" t="str">
        <f t="shared" si="544"/>
        <v/>
      </c>
      <c r="BZ1736" s="184" t="str">
        <f t="shared" si="557"/>
        <v/>
      </c>
      <c r="CA1736" s="37" t="str">
        <f>IFERROR(VLOOKUP($BY1736,Account_Value!$C$2:$F$2500,4,0),"")</f>
        <v/>
      </c>
      <c r="CB1736" s="43" t="str">
        <f t="shared" si="545"/>
        <v/>
      </c>
      <c r="CC1736" s="122" t="str">
        <f>IF($BZ1736="","",SUM($BZ$2:$BZ1736))</f>
        <v/>
      </c>
      <c r="CD1736" s="43" t="str">
        <f>IF($BZ1736="","",$BU$19*(SUM($BZ$2:$BZ1736)))</f>
        <v/>
      </c>
    </row>
    <row r="1737" spans="1:82">
      <c r="A1737" s="4" t="str">
        <f t="shared" si="546"/>
        <v/>
      </c>
      <c r="B1737" s="21" t="str">
        <f>IF(Investments_Import!A1737="","",Investments_Import!A1737)</f>
        <v/>
      </c>
      <c r="C1737" s="22" t="str">
        <f t="shared" si="539"/>
        <v/>
      </c>
      <c r="D1737" s="51" t="str">
        <f t="shared" si="547"/>
        <v/>
      </c>
      <c r="E1737" s="3" t="str">
        <f>IF(Investments_Import!B1737="","",Investments_Import!B1737)</f>
        <v/>
      </c>
      <c r="F1737" s="54" t="str">
        <f t="shared" si="548"/>
        <v xml:space="preserve"> </v>
      </c>
      <c r="G1737" s="54" t="str">
        <f>IF($B1737="","",COUNTIF($F$2:$F1737,$F1737))</f>
        <v/>
      </c>
      <c r="H1737" s="53" t="str">
        <f t="shared" si="549"/>
        <v xml:space="preserve">  </v>
      </c>
      <c r="I1737" s="3" t="str">
        <f>IF(Investments_Import!C1737="","",Investments_Import!C1737)</f>
        <v/>
      </c>
      <c r="J1737" s="108" t="str">
        <f>IF(Investments_Import!D1737="","",Investments_Import!D1737)</f>
        <v/>
      </c>
      <c r="K1737" s="108" t="str">
        <f t="shared" si="550"/>
        <v/>
      </c>
      <c r="L1737" s="47" t="str">
        <f>IF(Investments_Import!E1737="","",Investments_Import!E1737)</f>
        <v/>
      </c>
      <c r="M1737" s="47" t="str">
        <f t="shared" si="540"/>
        <v/>
      </c>
      <c r="N1737" s="31" t="str">
        <f>IF(Investments_Import!F1737="","",Investments_Import!F1737)</f>
        <v/>
      </c>
      <c r="O1737" s="31" t="str">
        <f t="shared" si="541"/>
        <v/>
      </c>
      <c r="P1737" s="3" t="str">
        <f>IF(Investments_Import!G1737="","",Investments_Import!G1737)</f>
        <v/>
      </c>
      <c r="Q1737" s="3" t="str">
        <f>IF(Investments_Import!H1737="","",Investments_Import!H1737)</f>
        <v/>
      </c>
      <c r="R1737" s="37" t="str">
        <f t="shared" si="542"/>
        <v/>
      </c>
      <c r="S1737" s="37" t="str">
        <f t="shared" si="543"/>
        <v/>
      </c>
      <c r="U1737" s="36" t="str">
        <f>IF(Mining_Import!A1737="","",Mining_Import!A1737)</f>
        <v/>
      </c>
      <c r="V1737" s="22" t="str">
        <f t="shared" si="551"/>
        <v/>
      </c>
      <c r="W1737" s="127" t="str">
        <f t="shared" si="552"/>
        <v/>
      </c>
      <c r="X1737" s="127" t="str">
        <f t="shared" si="553"/>
        <v/>
      </c>
      <c r="Y1737" s="127" t="str">
        <f t="shared" si="554"/>
        <v/>
      </c>
      <c r="Z1737" s="36" t="str">
        <f>IF(Mining_Import!B1737="","",Mining_Import!B1737)</f>
        <v/>
      </c>
      <c r="AA1737" s="184" t="str">
        <f>IF(Mining_Import!$C1737="","",Mining_Import!$C1737)</f>
        <v/>
      </c>
      <c r="AB1737" s="122" t="str">
        <f t="shared" si="555"/>
        <v/>
      </c>
      <c r="AC1737" s="122" t="str">
        <f>IF($Y1737&gt;Dashboard!$Q$19,$AB1737,"")</f>
        <v/>
      </c>
      <c r="AD1737" s="43" t="str">
        <f t="shared" si="556"/>
        <v/>
      </c>
      <c r="AE1737" s="36" t="str">
        <f>IF(Mining_Import!D1737="","",Mining_Import!D1737)</f>
        <v/>
      </c>
      <c r="AF1737" s="36" t="str">
        <f>IF(Mining_Import!E1737="","",Mining_Import!E1737)</f>
        <v/>
      </c>
      <c r="AG1737" s="36" t="str">
        <f>IF(Mining_Import!F1737="","",Mining_Import!F1737)</f>
        <v/>
      </c>
      <c r="AH1737" s="36" t="str">
        <f>IF(Mining_Import!G1737="","",Mining_Import!G1737)</f>
        <v/>
      </c>
      <c r="AI1737" s="36" t="str">
        <f>IF(Mining_Import!H1737="","",Mining_Import!H1737)</f>
        <v/>
      </c>
      <c r="AJ1737" s="36" t="str">
        <f>IF(Mining_Import!I1737="","",Mining_Import!I1737)</f>
        <v/>
      </c>
      <c r="BY1737" s="120" t="str">
        <f t="shared" si="544"/>
        <v/>
      </c>
      <c r="BZ1737" s="184" t="str">
        <f t="shared" si="557"/>
        <v/>
      </c>
      <c r="CA1737" s="37" t="str">
        <f>IFERROR(VLOOKUP($BY1737,Account_Value!$C$2:$F$2500,4,0),"")</f>
        <v/>
      </c>
      <c r="CB1737" s="43" t="str">
        <f t="shared" si="545"/>
        <v/>
      </c>
      <c r="CC1737" s="122" t="str">
        <f>IF($BZ1737="","",SUM($BZ$2:$BZ1737))</f>
        <v/>
      </c>
      <c r="CD1737" s="43" t="str">
        <f>IF($BZ1737="","",$BU$19*(SUM($BZ$2:$BZ1737)))</f>
        <v/>
      </c>
    </row>
    <row r="1738" spans="1:82">
      <c r="A1738" s="4" t="str">
        <f t="shared" si="546"/>
        <v/>
      </c>
      <c r="B1738" s="21" t="str">
        <f>IF(Investments_Import!A1738="","",Investments_Import!A1738)</f>
        <v/>
      </c>
      <c r="C1738" s="22" t="str">
        <f t="shared" si="539"/>
        <v/>
      </c>
      <c r="D1738" s="51" t="str">
        <f t="shared" si="547"/>
        <v/>
      </c>
      <c r="E1738" s="3" t="str">
        <f>IF(Investments_Import!B1738="","",Investments_Import!B1738)</f>
        <v/>
      </c>
      <c r="F1738" s="54" t="str">
        <f t="shared" si="548"/>
        <v xml:space="preserve"> </v>
      </c>
      <c r="G1738" s="54" t="str">
        <f>IF($B1738="","",COUNTIF($F$2:$F1738,$F1738))</f>
        <v/>
      </c>
      <c r="H1738" s="53" t="str">
        <f t="shared" si="549"/>
        <v xml:space="preserve">  </v>
      </c>
      <c r="I1738" s="3" t="str">
        <f>IF(Investments_Import!C1738="","",Investments_Import!C1738)</f>
        <v/>
      </c>
      <c r="J1738" s="108" t="str">
        <f>IF(Investments_Import!D1738="","",Investments_Import!D1738)</f>
        <v/>
      </c>
      <c r="K1738" s="108" t="str">
        <f t="shared" si="550"/>
        <v/>
      </c>
      <c r="L1738" s="47" t="str">
        <f>IF(Investments_Import!E1738="","",Investments_Import!E1738)</f>
        <v/>
      </c>
      <c r="M1738" s="47" t="str">
        <f t="shared" si="540"/>
        <v/>
      </c>
      <c r="N1738" s="31" t="str">
        <f>IF(Investments_Import!F1738="","",Investments_Import!F1738)</f>
        <v/>
      </c>
      <c r="O1738" s="31" t="str">
        <f t="shared" si="541"/>
        <v/>
      </c>
      <c r="P1738" s="3" t="str">
        <f>IF(Investments_Import!G1738="","",Investments_Import!G1738)</f>
        <v/>
      </c>
      <c r="Q1738" s="3" t="str">
        <f>IF(Investments_Import!H1738="","",Investments_Import!H1738)</f>
        <v/>
      </c>
      <c r="R1738" s="37" t="str">
        <f t="shared" si="542"/>
        <v/>
      </c>
      <c r="S1738" s="37" t="str">
        <f t="shared" si="543"/>
        <v/>
      </c>
      <c r="U1738" s="36" t="str">
        <f>IF(Mining_Import!A1738="","",Mining_Import!A1738)</f>
        <v/>
      </c>
      <c r="V1738" s="22" t="str">
        <f t="shared" si="551"/>
        <v/>
      </c>
      <c r="W1738" s="127" t="str">
        <f t="shared" si="552"/>
        <v/>
      </c>
      <c r="X1738" s="127" t="str">
        <f t="shared" si="553"/>
        <v/>
      </c>
      <c r="Y1738" s="127" t="str">
        <f t="shared" si="554"/>
        <v/>
      </c>
      <c r="Z1738" s="36" t="str">
        <f>IF(Mining_Import!B1738="","",Mining_Import!B1738)</f>
        <v/>
      </c>
      <c r="AA1738" s="184" t="str">
        <f>IF(Mining_Import!$C1738="","",Mining_Import!$C1738)</f>
        <v/>
      </c>
      <c r="AB1738" s="122" t="str">
        <f t="shared" si="555"/>
        <v/>
      </c>
      <c r="AC1738" s="122" t="str">
        <f>IF($Y1738&gt;Dashboard!$Q$19,$AB1738,"")</f>
        <v/>
      </c>
      <c r="AD1738" s="43" t="str">
        <f t="shared" si="556"/>
        <v/>
      </c>
      <c r="AE1738" s="36" t="str">
        <f>IF(Mining_Import!D1738="","",Mining_Import!D1738)</f>
        <v/>
      </c>
      <c r="AF1738" s="36" t="str">
        <f>IF(Mining_Import!E1738="","",Mining_Import!E1738)</f>
        <v/>
      </c>
      <c r="AG1738" s="36" t="str">
        <f>IF(Mining_Import!F1738="","",Mining_Import!F1738)</f>
        <v/>
      </c>
      <c r="AH1738" s="36" t="str">
        <f>IF(Mining_Import!G1738="","",Mining_Import!G1738)</f>
        <v/>
      </c>
      <c r="AI1738" s="36" t="str">
        <f>IF(Mining_Import!H1738="","",Mining_Import!H1738)</f>
        <v/>
      </c>
      <c r="AJ1738" s="36" t="str">
        <f>IF(Mining_Import!I1738="","",Mining_Import!I1738)</f>
        <v/>
      </c>
      <c r="BY1738" s="120" t="str">
        <f t="shared" si="544"/>
        <v/>
      </c>
      <c r="BZ1738" s="184" t="str">
        <f t="shared" si="557"/>
        <v/>
      </c>
      <c r="CA1738" s="37" t="str">
        <f>IFERROR(VLOOKUP($BY1738,Account_Value!$C$2:$F$2500,4,0),"")</f>
        <v/>
      </c>
      <c r="CB1738" s="43" t="str">
        <f t="shared" si="545"/>
        <v/>
      </c>
      <c r="CC1738" s="122" t="str">
        <f>IF($BZ1738="","",SUM($BZ$2:$BZ1738))</f>
        <v/>
      </c>
      <c r="CD1738" s="43" t="str">
        <f>IF($BZ1738="","",$BU$19*(SUM($BZ$2:$BZ1738)))</f>
        <v/>
      </c>
    </row>
    <row r="1739" spans="1:82">
      <c r="A1739" s="4" t="str">
        <f t="shared" si="546"/>
        <v/>
      </c>
      <c r="B1739" s="21" t="str">
        <f>IF(Investments_Import!A1739="","",Investments_Import!A1739)</f>
        <v/>
      </c>
      <c r="C1739" s="22" t="str">
        <f t="shared" si="539"/>
        <v/>
      </c>
      <c r="D1739" s="51" t="str">
        <f t="shared" si="547"/>
        <v/>
      </c>
      <c r="E1739" s="3" t="str">
        <f>IF(Investments_Import!B1739="","",Investments_Import!B1739)</f>
        <v/>
      </c>
      <c r="F1739" s="54" t="str">
        <f t="shared" si="548"/>
        <v xml:space="preserve"> </v>
      </c>
      <c r="G1739" s="54" t="str">
        <f>IF($B1739="","",COUNTIF($F$2:$F1739,$F1739))</f>
        <v/>
      </c>
      <c r="H1739" s="53" t="str">
        <f t="shared" si="549"/>
        <v xml:space="preserve">  </v>
      </c>
      <c r="I1739" s="3" t="str">
        <f>IF(Investments_Import!C1739="","",Investments_Import!C1739)</f>
        <v/>
      </c>
      <c r="J1739" s="108" t="str">
        <f>IF(Investments_Import!D1739="","",Investments_Import!D1739)</f>
        <v/>
      </c>
      <c r="K1739" s="108" t="str">
        <f t="shared" si="550"/>
        <v/>
      </c>
      <c r="L1739" s="47" t="str">
        <f>IF(Investments_Import!E1739="","",Investments_Import!E1739)</f>
        <v/>
      </c>
      <c r="M1739" s="47" t="str">
        <f t="shared" si="540"/>
        <v/>
      </c>
      <c r="N1739" s="31" t="str">
        <f>IF(Investments_Import!F1739="","",Investments_Import!F1739)</f>
        <v/>
      </c>
      <c r="O1739" s="31" t="str">
        <f t="shared" si="541"/>
        <v/>
      </c>
      <c r="P1739" s="3" t="str">
        <f>IF(Investments_Import!G1739="","",Investments_Import!G1739)</f>
        <v/>
      </c>
      <c r="Q1739" s="3" t="str">
        <f>IF(Investments_Import!H1739="","",Investments_Import!H1739)</f>
        <v/>
      </c>
      <c r="R1739" s="37" t="str">
        <f t="shared" si="542"/>
        <v/>
      </c>
      <c r="S1739" s="37" t="str">
        <f t="shared" si="543"/>
        <v/>
      </c>
      <c r="U1739" s="36" t="str">
        <f>IF(Mining_Import!A1739="","",Mining_Import!A1739)</f>
        <v/>
      </c>
      <c r="V1739" s="22" t="str">
        <f t="shared" si="551"/>
        <v/>
      </c>
      <c r="W1739" s="127" t="str">
        <f t="shared" si="552"/>
        <v/>
      </c>
      <c r="X1739" s="127" t="str">
        <f t="shared" si="553"/>
        <v/>
      </c>
      <c r="Y1739" s="127" t="str">
        <f t="shared" si="554"/>
        <v/>
      </c>
      <c r="Z1739" s="36" t="str">
        <f>IF(Mining_Import!B1739="","",Mining_Import!B1739)</f>
        <v/>
      </c>
      <c r="AA1739" s="184" t="str">
        <f>IF(Mining_Import!$C1739="","",Mining_Import!$C1739)</f>
        <v/>
      </c>
      <c r="AB1739" s="122" t="str">
        <f t="shared" si="555"/>
        <v/>
      </c>
      <c r="AC1739" s="122" t="str">
        <f>IF($Y1739&gt;Dashboard!$Q$19,$AB1739,"")</f>
        <v/>
      </c>
      <c r="AD1739" s="43" t="str">
        <f t="shared" si="556"/>
        <v/>
      </c>
      <c r="AE1739" s="36" t="str">
        <f>IF(Mining_Import!D1739="","",Mining_Import!D1739)</f>
        <v/>
      </c>
      <c r="AF1739" s="36" t="str">
        <f>IF(Mining_Import!E1739="","",Mining_Import!E1739)</f>
        <v/>
      </c>
      <c r="AG1739" s="36" t="str">
        <f>IF(Mining_Import!F1739="","",Mining_Import!F1739)</f>
        <v/>
      </c>
      <c r="AH1739" s="36" t="str">
        <f>IF(Mining_Import!G1739="","",Mining_Import!G1739)</f>
        <v/>
      </c>
      <c r="AI1739" s="36" t="str">
        <f>IF(Mining_Import!H1739="","",Mining_Import!H1739)</f>
        <v/>
      </c>
      <c r="AJ1739" s="36" t="str">
        <f>IF(Mining_Import!I1739="","",Mining_Import!I1739)</f>
        <v/>
      </c>
      <c r="BY1739" s="120" t="str">
        <f t="shared" si="544"/>
        <v/>
      </c>
      <c r="BZ1739" s="184" t="str">
        <f t="shared" si="557"/>
        <v/>
      </c>
      <c r="CA1739" s="37" t="str">
        <f>IFERROR(VLOOKUP($BY1739,Account_Value!$C$2:$F$2500,4,0),"")</f>
        <v/>
      </c>
      <c r="CB1739" s="43" t="str">
        <f t="shared" si="545"/>
        <v/>
      </c>
      <c r="CC1739" s="122" t="str">
        <f>IF($BZ1739="","",SUM($BZ$2:$BZ1739))</f>
        <v/>
      </c>
      <c r="CD1739" s="43" t="str">
        <f>IF($BZ1739="","",$BU$19*(SUM($BZ$2:$BZ1739)))</f>
        <v/>
      </c>
    </row>
    <row r="1740" spans="1:82">
      <c r="A1740" s="4" t="str">
        <f t="shared" si="546"/>
        <v/>
      </c>
      <c r="B1740" s="21" t="str">
        <f>IF(Investments_Import!A1740="","",Investments_Import!A1740)</f>
        <v/>
      </c>
      <c r="C1740" s="22" t="str">
        <f t="shared" si="539"/>
        <v/>
      </c>
      <c r="D1740" s="51" t="str">
        <f t="shared" si="547"/>
        <v/>
      </c>
      <c r="E1740" s="3" t="str">
        <f>IF(Investments_Import!B1740="","",Investments_Import!B1740)</f>
        <v/>
      </c>
      <c r="F1740" s="54" t="str">
        <f t="shared" si="548"/>
        <v xml:space="preserve"> </v>
      </c>
      <c r="G1740" s="54" t="str">
        <f>IF($B1740="","",COUNTIF($F$2:$F1740,$F1740))</f>
        <v/>
      </c>
      <c r="H1740" s="53" t="str">
        <f t="shared" si="549"/>
        <v xml:space="preserve">  </v>
      </c>
      <c r="I1740" s="3" t="str">
        <f>IF(Investments_Import!C1740="","",Investments_Import!C1740)</f>
        <v/>
      </c>
      <c r="J1740" s="108" t="str">
        <f>IF(Investments_Import!D1740="","",Investments_Import!D1740)</f>
        <v/>
      </c>
      <c r="K1740" s="108" t="str">
        <f t="shared" si="550"/>
        <v/>
      </c>
      <c r="L1740" s="47" t="str">
        <f>IF(Investments_Import!E1740="","",Investments_Import!E1740)</f>
        <v/>
      </c>
      <c r="M1740" s="47" t="str">
        <f t="shared" si="540"/>
        <v/>
      </c>
      <c r="N1740" s="31" t="str">
        <f>IF(Investments_Import!F1740="","",Investments_Import!F1740)</f>
        <v/>
      </c>
      <c r="O1740" s="31" t="str">
        <f t="shared" si="541"/>
        <v/>
      </c>
      <c r="P1740" s="3" t="str">
        <f>IF(Investments_Import!G1740="","",Investments_Import!G1740)</f>
        <v/>
      </c>
      <c r="Q1740" s="3" t="str">
        <f>IF(Investments_Import!H1740="","",Investments_Import!H1740)</f>
        <v/>
      </c>
      <c r="R1740" s="37" t="str">
        <f t="shared" si="542"/>
        <v/>
      </c>
      <c r="S1740" s="37" t="str">
        <f t="shared" si="543"/>
        <v/>
      </c>
      <c r="U1740" s="36" t="str">
        <f>IF(Mining_Import!A1740="","",Mining_Import!A1740)</f>
        <v/>
      </c>
      <c r="V1740" s="22" t="str">
        <f t="shared" si="551"/>
        <v/>
      </c>
      <c r="W1740" s="127" t="str">
        <f t="shared" si="552"/>
        <v/>
      </c>
      <c r="X1740" s="127" t="str">
        <f t="shared" si="553"/>
        <v/>
      </c>
      <c r="Y1740" s="127" t="str">
        <f t="shared" si="554"/>
        <v/>
      </c>
      <c r="Z1740" s="36" t="str">
        <f>IF(Mining_Import!B1740="","",Mining_Import!B1740)</f>
        <v/>
      </c>
      <c r="AA1740" s="184" t="str">
        <f>IF(Mining_Import!$C1740="","",Mining_Import!$C1740)</f>
        <v/>
      </c>
      <c r="AB1740" s="122" t="str">
        <f t="shared" si="555"/>
        <v/>
      </c>
      <c r="AC1740" s="122" t="str">
        <f>IF($Y1740&gt;Dashboard!$Q$19,$AB1740,"")</f>
        <v/>
      </c>
      <c r="AD1740" s="43" t="str">
        <f t="shared" si="556"/>
        <v/>
      </c>
      <c r="AE1740" s="36" t="str">
        <f>IF(Mining_Import!D1740="","",Mining_Import!D1740)</f>
        <v/>
      </c>
      <c r="AF1740" s="36" t="str">
        <f>IF(Mining_Import!E1740="","",Mining_Import!E1740)</f>
        <v/>
      </c>
      <c r="AG1740" s="36" t="str">
        <f>IF(Mining_Import!F1740="","",Mining_Import!F1740)</f>
        <v/>
      </c>
      <c r="AH1740" s="36" t="str">
        <f>IF(Mining_Import!G1740="","",Mining_Import!G1740)</f>
        <v/>
      </c>
      <c r="AI1740" s="36" t="str">
        <f>IF(Mining_Import!H1740="","",Mining_Import!H1740)</f>
        <v/>
      </c>
      <c r="AJ1740" s="36" t="str">
        <f>IF(Mining_Import!I1740="","",Mining_Import!I1740)</f>
        <v/>
      </c>
      <c r="BY1740" s="120" t="str">
        <f t="shared" si="544"/>
        <v/>
      </c>
      <c r="BZ1740" s="184" t="str">
        <f t="shared" si="557"/>
        <v/>
      </c>
      <c r="CA1740" s="37" t="str">
        <f>IFERROR(VLOOKUP($BY1740,Account_Value!$C$2:$F$2500,4,0),"")</f>
        <v/>
      </c>
      <c r="CB1740" s="43" t="str">
        <f t="shared" si="545"/>
        <v/>
      </c>
      <c r="CC1740" s="122" t="str">
        <f>IF($BZ1740="","",SUM($BZ$2:$BZ1740))</f>
        <v/>
      </c>
      <c r="CD1740" s="43" t="str">
        <f>IF($BZ1740="","",$BU$19*(SUM($BZ$2:$BZ1740)))</f>
        <v/>
      </c>
    </row>
    <row r="1741" spans="1:82">
      <c r="A1741" s="4" t="str">
        <f t="shared" si="546"/>
        <v/>
      </c>
      <c r="B1741" s="21" t="str">
        <f>IF(Investments_Import!A1741="","",Investments_Import!A1741)</f>
        <v/>
      </c>
      <c r="C1741" s="22" t="str">
        <f t="shared" si="539"/>
        <v/>
      </c>
      <c r="D1741" s="51" t="str">
        <f t="shared" si="547"/>
        <v/>
      </c>
      <c r="E1741" s="3" t="str">
        <f>IF(Investments_Import!B1741="","",Investments_Import!B1741)</f>
        <v/>
      </c>
      <c r="F1741" s="54" t="str">
        <f t="shared" si="548"/>
        <v xml:space="preserve"> </v>
      </c>
      <c r="G1741" s="54" t="str">
        <f>IF($B1741="","",COUNTIF($F$2:$F1741,$F1741))</f>
        <v/>
      </c>
      <c r="H1741" s="53" t="str">
        <f t="shared" si="549"/>
        <v xml:space="preserve">  </v>
      </c>
      <c r="I1741" s="3" t="str">
        <f>IF(Investments_Import!C1741="","",Investments_Import!C1741)</f>
        <v/>
      </c>
      <c r="J1741" s="108" t="str">
        <f>IF(Investments_Import!D1741="","",Investments_Import!D1741)</f>
        <v/>
      </c>
      <c r="K1741" s="108" t="str">
        <f t="shared" si="550"/>
        <v/>
      </c>
      <c r="L1741" s="47" t="str">
        <f>IF(Investments_Import!E1741="","",Investments_Import!E1741)</f>
        <v/>
      </c>
      <c r="M1741" s="47" t="str">
        <f t="shared" si="540"/>
        <v/>
      </c>
      <c r="N1741" s="31" t="str">
        <f>IF(Investments_Import!F1741="","",Investments_Import!F1741)</f>
        <v/>
      </c>
      <c r="O1741" s="31" t="str">
        <f t="shared" si="541"/>
        <v/>
      </c>
      <c r="P1741" s="3" t="str">
        <f>IF(Investments_Import!G1741="","",Investments_Import!G1741)</f>
        <v/>
      </c>
      <c r="Q1741" s="3" t="str">
        <f>IF(Investments_Import!H1741="","",Investments_Import!H1741)</f>
        <v/>
      </c>
      <c r="R1741" s="37" t="str">
        <f t="shared" si="542"/>
        <v/>
      </c>
      <c r="S1741" s="37" t="str">
        <f t="shared" si="543"/>
        <v/>
      </c>
      <c r="U1741" s="36" t="str">
        <f>IF(Mining_Import!A1741="","",Mining_Import!A1741)</f>
        <v/>
      </c>
      <c r="V1741" s="22" t="str">
        <f t="shared" si="551"/>
        <v/>
      </c>
      <c r="W1741" s="127" t="str">
        <f t="shared" si="552"/>
        <v/>
      </c>
      <c r="X1741" s="127" t="str">
        <f t="shared" si="553"/>
        <v/>
      </c>
      <c r="Y1741" s="127" t="str">
        <f t="shared" si="554"/>
        <v/>
      </c>
      <c r="Z1741" s="36" t="str">
        <f>IF(Mining_Import!B1741="","",Mining_Import!B1741)</f>
        <v/>
      </c>
      <c r="AA1741" s="184" t="str">
        <f>IF(Mining_Import!$C1741="","",Mining_Import!$C1741)</f>
        <v/>
      </c>
      <c r="AB1741" s="122" t="str">
        <f t="shared" si="555"/>
        <v/>
      </c>
      <c r="AC1741" s="122" t="str">
        <f>IF($Y1741&gt;Dashboard!$Q$19,$AB1741,"")</f>
        <v/>
      </c>
      <c r="AD1741" s="43" t="str">
        <f t="shared" si="556"/>
        <v/>
      </c>
      <c r="AE1741" s="36" t="str">
        <f>IF(Mining_Import!D1741="","",Mining_Import!D1741)</f>
        <v/>
      </c>
      <c r="AF1741" s="36" t="str">
        <f>IF(Mining_Import!E1741="","",Mining_Import!E1741)</f>
        <v/>
      </c>
      <c r="AG1741" s="36" t="str">
        <f>IF(Mining_Import!F1741="","",Mining_Import!F1741)</f>
        <v/>
      </c>
      <c r="AH1741" s="36" t="str">
        <f>IF(Mining_Import!G1741="","",Mining_Import!G1741)</f>
        <v/>
      </c>
      <c r="AI1741" s="36" t="str">
        <f>IF(Mining_Import!H1741="","",Mining_Import!H1741)</f>
        <v/>
      </c>
      <c r="AJ1741" s="36" t="str">
        <f>IF(Mining_Import!I1741="","",Mining_Import!I1741)</f>
        <v/>
      </c>
      <c r="BY1741" s="120" t="str">
        <f t="shared" si="544"/>
        <v/>
      </c>
      <c r="BZ1741" s="184" t="str">
        <f t="shared" si="557"/>
        <v/>
      </c>
      <c r="CA1741" s="37" t="str">
        <f>IFERROR(VLOOKUP($BY1741,Account_Value!$C$2:$F$2500,4,0),"")</f>
        <v/>
      </c>
      <c r="CB1741" s="43" t="str">
        <f t="shared" si="545"/>
        <v/>
      </c>
      <c r="CC1741" s="122" t="str">
        <f>IF($BZ1741="","",SUM($BZ$2:$BZ1741))</f>
        <v/>
      </c>
      <c r="CD1741" s="43" t="str">
        <f>IF($BZ1741="","",$BU$19*(SUM($BZ$2:$BZ1741)))</f>
        <v/>
      </c>
    </row>
    <row r="1742" spans="1:82">
      <c r="A1742" s="4" t="str">
        <f t="shared" si="546"/>
        <v/>
      </c>
      <c r="B1742" s="21" t="str">
        <f>IF(Investments_Import!A1742="","",Investments_Import!A1742)</f>
        <v/>
      </c>
      <c r="C1742" s="22" t="str">
        <f t="shared" si="539"/>
        <v/>
      </c>
      <c r="D1742" s="51" t="str">
        <f t="shared" si="547"/>
        <v/>
      </c>
      <c r="E1742" s="3" t="str">
        <f>IF(Investments_Import!B1742="","",Investments_Import!B1742)</f>
        <v/>
      </c>
      <c r="F1742" s="54" t="str">
        <f t="shared" si="548"/>
        <v xml:space="preserve"> </v>
      </c>
      <c r="G1742" s="54" t="str">
        <f>IF($B1742="","",COUNTIF($F$2:$F1742,$F1742))</f>
        <v/>
      </c>
      <c r="H1742" s="53" t="str">
        <f t="shared" si="549"/>
        <v xml:space="preserve">  </v>
      </c>
      <c r="I1742" s="3" t="str">
        <f>IF(Investments_Import!C1742="","",Investments_Import!C1742)</f>
        <v/>
      </c>
      <c r="J1742" s="108" t="str">
        <f>IF(Investments_Import!D1742="","",Investments_Import!D1742)</f>
        <v/>
      </c>
      <c r="K1742" s="108" t="str">
        <f t="shared" si="550"/>
        <v/>
      </c>
      <c r="L1742" s="47" t="str">
        <f>IF(Investments_Import!E1742="","",Investments_Import!E1742)</f>
        <v/>
      </c>
      <c r="M1742" s="47" t="str">
        <f t="shared" si="540"/>
        <v/>
      </c>
      <c r="N1742" s="31" t="str">
        <f>IF(Investments_Import!F1742="","",Investments_Import!F1742)</f>
        <v/>
      </c>
      <c r="O1742" s="31" t="str">
        <f t="shared" si="541"/>
        <v/>
      </c>
      <c r="P1742" s="3" t="str">
        <f>IF(Investments_Import!G1742="","",Investments_Import!G1742)</f>
        <v/>
      </c>
      <c r="Q1742" s="3" t="str">
        <f>IF(Investments_Import!H1742="","",Investments_Import!H1742)</f>
        <v/>
      </c>
      <c r="R1742" s="37" t="str">
        <f t="shared" si="542"/>
        <v/>
      </c>
      <c r="S1742" s="37" t="str">
        <f t="shared" si="543"/>
        <v/>
      </c>
      <c r="U1742" s="36" t="str">
        <f>IF(Mining_Import!A1742="","",Mining_Import!A1742)</f>
        <v/>
      </c>
      <c r="V1742" s="22" t="str">
        <f t="shared" si="551"/>
        <v/>
      </c>
      <c r="W1742" s="127" t="str">
        <f t="shared" si="552"/>
        <v/>
      </c>
      <c r="X1742" s="127" t="str">
        <f t="shared" si="553"/>
        <v/>
      </c>
      <c r="Y1742" s="127" t="str">
        <f t="shared" si="554"/>
        <v/>
      </c>
      <c r="Z1742" s="36" t="str">
        <f>IF(Mining_Import!B1742="","",Mining_Import!B1742)</f>
        <v/>
      </c>
      <c r="AA1742" s="184" t="str">
        <f>IF(Mining_Import!$C1742="","",Mining_Import!$C1742)</f>
        <v/>
      </c>
      <c r="AB1742" s="122" t="str">
        <f t="shared" si="555"/>
        <v/>
      </c>
      <c r="AC1742" s="122" t="str">
        <f>IF($Y1742&gt;Dashboard!$Q$19,$AB1742,"")</f>
        <v/>
      </c>
      <c r="AD1742" s="43" t="str">
        <f t="shared" si="556"/>
        <v/>
      </c>
      <c r="AE1742" s="36" t="str">
        <f>IF(Mining_Import!D1742="","",Mining_Import!D1742)</f>
        <v/>
      </c>
      <c r="AF1742" s="36" t="str">
        <f>IF(Mining_Import!E1742="","",Mining_Import!E1742)</f>
        <v/>
      </c>
      <c r="AG1742" s="36" t="str">
        <f>IF(Mining_Import!F1742="","",Mining_Import!F1742)</f>
        <v/>
      </c>
      <c r="AH1742" s="36" t="str">
        <f>IF(Mining_Import!G1742="","",Mining_Import!G1742)</f>
        <v/>
      </c>
      <c r="AI1742" s="36" t="str">
        <f>IF(Mining_Import!H1742="","",Mining_Import!H1742)</f>
        <v/>
      </c>
      <c r="AJ1742" s="36" t="str">
        <f>IF(Mining_Import!I1742="","",Mining_Import!I1742)</f>
        <v/>
      </c>
      <c r="BY1742" s="120" t="str">
        <f t="shared" si="544"/>
        <v/>
      </c>
      <c r="BZ1742" s="184" t="str">
        <f t="shared" si="557"/>
        <v/>
      </c>
      <c r="CA1742" s="37" t="str">
        <f>IFERROR(VLOOKUP($BY1742,Account_Value!$C$2:$F$2500,4,0),"")</f>
        <v/>
      </c>
      <c r="CB1742" s="43" t="str">
        <f t="shared" si="545"/>
        <v/>
      </c>
      <c r="CC1742" s="122" t="str">
        <f>IF($BZ1742="","",SUM($BZ$2:$BZ1742))</f>
        <v/>
      </c>
      <c r="CD1742" s="43" t="str">
        <f>IF($BZ1742="","",$BU$19*(SUM($BZ$2:$BZ1742)))</f>
        <v/>
      </c>
    </row>
    <row r="1743" spans="1:82">
      <c r="A1743" s="4" t="str">
        <f t="shared" si="546"/>
        <v/>
      </c>
      <c r="B1743" s="21" t="str">
        <f>IF(Investments_Import!A1743="","",Investments_Import!A1743)</f>
        <v/>
      </c>
      <c r="C1743" s="22" t="str">
        <f t="shared" si="539"/>
        <v/>
      </c>
      <c r="D1743" s="51" t="str">
        <f t="shared" si="547"/>
        <v/>
      </c>
      <c r="E1743" s="3" t="str">
        <f>IF(Investments_Import!B1743="","",Investments_Import!B1743)</f>
        <v/>
      </c>
      <c r="F1743" s="54" t="str">
        <f t="shared" si="548"/>
        <v xml:space="preserve"> </v>
      </c>
      <c r="G1743" s="54" t="str">
        <f>IF($B1743="","",COUNTIF($F$2:$F1743,$F1743))</f>
        <v/>
      </c>
      <c r="H1743" s="53" t="str">
        <f t="shared" si="549"/>
        <v xml:space="preserve">  </v>
      </c>
      <c r="I1743" s="3" t="str">
        <f>IF(Investments_Import!C1743="","",Investments_Import!C1743)</f>
        <v/>
      </c>
      <c r="J1743" s="108" t="str">
        <f>IF(Investments_Import!D1743="","",Investments_Import!D1743)</f>
        <v/>
      </c>
      <c r="K1743" s="108" t="str">
        <f t="shared" si="550"/>
        <v/>
      </c>
      <c r="L1743" s="47" t="str">
        <f>IF(Investments_Import!E1743="","",Investments_Import!E1743)</f>
        <v/>
      </c>
      <c r="M1743" s="47" t="str">
        <f t="shared" si="540"/>
        <v/>
      </c>
      <c r="N1743" s="31" t="str">
        <f>IF(Investments_Import!F1743="","",Investments_Import!F1743)</f>
        <v/>
      </c>
      <c r="O1743" s="31" t="str">
        <f t="shared" si="541"/>
        <v/>
      </c>
      <c r="P1743" s="3" t="str">
        <f>IF(Investments_Import!G1743="","",Investments_Import!G1743)</f>
        <v/>
      </c>
      <c r="Q1743" s="3" t="str">
        <f>IF(Investments_Import!H1743="","",Investments_Import!H1743)</f>
        <v/>
      </c>
      <c r="R1743" s="37" t="str">
        <f t="shared" si="542"/>
        <v/>
      </c>
      <c r="S1743" s="37" t="str">
        <f t="shared" si="543"/>
        <v/>
      </c>
      <c r="U1743" s="36" t="str">
        <f>IF(Mining_Import!A1743="","",Mining_Import!A1743)</f>
        <v/>
      </c>
      <c r="V1743" s="22" t="str">
        <f t="shared" si="551"/>
        <v/>
      </c>
      <c r="W1743" s="127" t="str">
        <f t="shared" si="552"/>
        <v/>
      </c>
      <c r="X1743" s="127" t="str">
        <f t="shared" si="553"/>
        <v/>
      </c>
      <c r="Y1743" s="127" t="str">
        <f t="shared" si="554"/>
        <v/>
      </c>
      <c r="Z1743" s="36" t="str">
        <f>IF(Mining_Import!B1743="","",Mining_Import!B1743)</f>
        <v/>
      </c>
      <c r="AA1743" s="184" t="str">
        <f>IF(Mining_Import!$C1743="","",Mining_Import!$C1743)</f>
        <v/>
      </c>
      <c r="AB1743" s="122" t="str">
        <f t="shared" si="555"/>
        <v/>
      </c>
      <c r="AC1743" s="122" t="str">
        <f>IF($Y1743&gt;Dashboard!$Q$19,$AB1743,"")</f>
        <v/>
      </c>
      <c r="AD1743" s="43" t="str">
        <f t="shared" si="556"/>
        <v/>
      </c>
      <c r="AE1743" s="36" t="str">
        <f>IF(Mining_Import!D1743="","",Mining_Import!D1743)</f>
        <v/>
      </c>
      <c r="AF1743" s="36" t="str">
        <f>IF(Mining_Import!E1743="","",Mining_Import!E1743)</f>
        <v/>
      </c>
      <c r="AG1743" s="36" t="str">
        <f>IF(Mining_Import!F1743="","",Mining_Import!F1743)</f>
        <v/>
      </c>
      <c r="AH1743" s="36" t="str">
        <f>IF(Mining_Import!G1743="","",Mining_Import!G1743)</f>
        <v/>
      </c>
      <c r="AI1743" s="36" t="str">
        <f>IF(Mining_Import!H1743="","",Mining_Import!H1743)</f>
        <v/>
      </c>
      <c r="AJ1743" s="36" t="str">
        <f>IF(Mining_Import!I1743="","",Mining_Import!I1743)</f>
        <v/>
      </c>
      <c r="BY1743" s="120" t="str">
        <f t="shared" si="544"/>
        <v/>
      </c>
      <c r="BZ1743" s="184" t="str">
        <f t="shared" si="557"/>
        <v/>
      </c>
      <c r="CA1743" s="37" t="str">
        <f>IFERROR(VLOOKUP($BY1743,Account_Value!$C$2:$F$2500,4,0),"")</f>
        <v/>
      </c>
      <c r="CB1743" s="43" t="str">
        <f t="shared" si="545"/>
        <v/>
      </c>
      <c r="CC1743" s="122" t="str">
        <f>IF($BZ1743="","",SUM($BZ$2:$BZ1743))</f>
        <v/>
      </c>
      <c r="CD1743" s="43" t="str">
        <f>IF($BZ1743="","",$BU$19*(SUM($BZ$2:$BZ1743)))</f>
        <v/>
      </c>
    </row>
    <row r="1744" spans="1:82">
      <c r="A1744" s="4" t="str">
        <f t="shared" si="546"/>
        <v/>
      </c>
      <c r="B1744" s="21" t="str">
        <f>IF(Investments_Import!A1744="","",Investments_Import!A1744)</f>
        <v/>
      </c>
      <c r="C1744" s="22" t="str">
        <f t="shared" si="539"/>
        <v/>
      </c>
      <c r="D1744" s="51" t="str">
        <f t="shared" si="547"/>
        <v/>
      </c>
      <c r="E1744" s="3" t="str">
        <f>IF(Investments_Import!B1744="","",Investments_Import!B1744)</f>
        <v/>
      </c>
      <c r="F1744" s="54" t="str">
        <f t="shared" si="548"/>
        <v xml:space="preserve"> </v>
      </c>
      <c r="G1744" s="54" t="str">
        <f>IF($B1744="","",COUNTIF($F$2:$F1744,$F1744))</f>
        <v/>
      </c>
      <c r="H1744" s="53" t="str">
        <f t="shared" si="549"/>
        <v xml:space="preserve">  </v>
      </c>
      <c r="I1744" s="3" t="str">
        <f>IF(Investments_Import!C1744="","",Investments_Import!C1744)</f>
        <v/>
      </c>
      <c r="J1744" s="108" t="str">
        <f>IF(Investments_Import!D1744="","",Investments_Import!D1744)</f>
        <v/>
      </c>
      <c r="K1744" s="108" t="str">
        <f t="shared" si="550"/>
        <v/>
      </c>
      <c r="L1744" s="47" t="str">
        <f>IF(Investments_Import!E1744="","",Investments_Import!E1744)</f>
        <v/>
      </c>
      <c r="M1744" s="47" t="str">
        <f t="shared" si="540"/>
        <v/>
      </c>
      <c r="N1744" s="31" t="str">
        <f>IF(Investments_Import!F1744="","",Investments_Import!F1744)</f>
        <v/>
      </c>
      <c r="O1744" s="31" t="str">
        <f t="shared" si="541"/>
        <v/>
      </c>
      <c r="P1744" s="3" t="str">
        <f>IF(Investments_Import!G1744="","",Investments_Import!G1744)</f>
        <v/>
      </c>
      <c r="Q1744" s="3" t="str">
        <f>IF(Investments_Import!H1744="","",Investments_Import!H1744)</f>
        <v/>
      </c>
      <c r="R1744" s="37" t="str">
        <f t="shared" si="542"/>
        <v/>
      </c>
      <c r="S1744" s="37" t="str">
        <f t="shared" si="543"/>
        <v/>
      </c>
      <c r="U1744" s="36" t="str">
        <f>IF(Mining_Import!A1744="","",Mining_Import!A1744)</f>
        <v/>
      </c>
      <c r="V1744" s="22" t="str">
        <f t="shared" si="551"/>
        <v/>
      </c>
      <c r="W1744" s="127" t="str">
        <f t="shared" si="552"/>
        <v/>
      </c>
      <c r="X1744" s="127" t="str">
        <f t="shared" si="553"/>
        <v/>
      </c>
      <c r="Y1744" s="127" t="str">
        <f t="shared" si="554"/>
        <v/>
      </c>
      <c r="Z1744" s="36" t="str">
        <f>IF(Mining_Import!B1744="","",Mining_Import!B1744)</f>
        <v/>
      </c>
      <c r="AA1744" s="184" t="str">
        <f>IF(Mining_Import!$C1744="","",Mining_Import!$C1744)</f>
        <v/>
      </c>
      <c r="AB1744" s="122" t="str">
        <f t="shared" si="555"/>
        <v/>
      </c>
      <c r="AC1744" s="122" t="str">
        <f>IF($Y1744&gt;Dashboard!$Q$19,$AB1744,"")</f>
        <v/>
      </c>
      <c r="AD1744" s="43" t="str">
        <f t="shared" si="556"/>
        <v/>
      </c>
      <c r="AE1744" s="36" t="str">
        <f>IF(Mining_Import!D1744="","",Mining_Import!D1744)</f>
        <v/>
      </c>
      <c r="AF1744" s="36" t="str">
        <f>IF(Mining_Import!E1744="","",Mining_Import!E1744)</f>
        <v/>
      </c>
      <c r="AG1744" s="36" t="str">
        <f>IF(Mining_Import!F1744="","",Mining_Import!F1744)</f>
        <v/>
      </c>
      <c r="AH1744" s="36" t="str">
        <f>IF(Mining_Import!G1744="","",Mining_Import!G1744)</f>
        <v/>
      </c>
      <c r="AI1744" s="36" t="str">
        <f>IF(Mining_Import!H1744="","",Mining_Import!H1744)</f>
        <v/>
      </c>
      <c r="AJ1744" s="36" t="str">
        <f>IF(Mining_Import!I1744="","",Mining_Import!I1744)</f>
        <v/>
      </c>
      <c r="BY1744" s="120" t="str">
        <f t="shared" si="544"/>
        <v/>
      </c>
      <c r="BZ1744" s="184" t="str">
        <f t="shared" si="557"/>
        <v/>
      </c>
      <c r="CA1744" s="37" t="str">
        <f>IFERROR(VLOOKUP($BY1744,Account_Value!$C$2:$F$2500,4,0),"")</f>
        <v/>
      </c>
      <c r="CB1744" s="43" t="str">
        <f t="shared" si="545"/>
        <v/>
      </c>
      <c r="CC1744" s="122" t="str">
        <f>IF($BZ1744="","",SUM($BZ$2:$BZ1744))</f>
        <v/>
      </c>
      <c r="CD1744" s="43" t="str">
        <f>IF($BZ1744="","",$BU$19*(SUM($BZ$2:$BZ1744)))</f>
        <v/>
      </c>
    </row>
    <row r="1745" spans="1:82">
      <c r="A1745" s="4" t="str">
        <f t="shared" si="546"/>
        <v/>
      </c>
      <c r="B1745" s="21" t="str">
        <f>IF(Investments_Import!A1745="","",Investments_Import!A1745)</f>
        <v/>
      </c>
      <c r="C1745" s="22" t="str">
        <f t="shared" si="539"/>
        <v/>
      </c>
      <c r="D1745" s="51" t="str">
        <f t="shared" si="547"/>
        <v/>
      </c>
      <c r="E1745" s="3" t="str">
        <f>IF(Investments_Import!B1745="","",Investments_Import!B1745)</f>
        <v/>
      </c>
      <c r="F1745" s="54" t="str">
        <f t="shared" si="548"/>
        <v xml:space="preserve"> </v>
      </c>
      <c r="G1745" s="54" t="str">
        <f>IF($B1745="","",COUNTIF($F$2:$F1745,$F1745))</f>
        <v/>
      </c>
      <c r="H1745" s="53" t="str">
        <f t="shared" si="549"/>
        <v xml:space="preserve">  </v>
      </c>
      <c r="I1745" s="3" t="str">
        <f>IF(Investments_Import!C1745="","",Investments_Import!C1745)</f>
        <v/>
      </c>
      <c r="J1745" s="108" t="str">
        <f>IF(Investments_Import!D1745="","",Investments_Import!D1745)</f>
        <v/>
      </c>
      <c r="K1745" s="108" t="str">
        <f t="shared" si="550"/>
        <v/>
      </c>
      <c r="L1745" s="47" t="str">
        <f>IF(Investments_Import!E1745="","",Investments_Import!E1745)</f>
        <v/>
      </c>
      <c r="M1745" s="47" t="str">
        <f t="shared" si="540"/>
        <v/>
      </c>
      <c r="N1745" s="31" t="str">
        <f>IF(Investments_Import!F1745="","",Investments_Import!F1745)</f>
        <v/>
      </c>
      <c r="O1745" s="31" t="str">
        <f t="shared" si="541"/>
        <v/>
      </c>
      <c r="P1745" s="3" t="str">
        <f>IF(Investments_Import!G1745="","",Investments_Import!G1745)</f>
        <v/>
      </c>
      <c r="Q1745" s="3" t="str">
        <f>IF(Investments_Import!H1745="","",Investments_Import!H1745)</f>
        <v/>
      </c>
      <c r="R1745" s="37" t="str">
        <f t="shared" si="542"/>
        <v/>
      </c>
      <c r="S1745" s="37" t="str">
        <f t="shared" si="543"/>
        <v/>
      </c>
      <c r="U1745" s="36" t="str">
        <f>IF(Mining_Import!A1745="","",Mining_Import!A1745)</f>
        <v/>
      </c>
      <c r="V1745" s="22" t="str">
        <f t="shared" si="551"/>
        <v/>
      </c>
      <c r="W1745" s="127" t="str">
        <f t="shared" si="552"/>
        <v/>
      </c>
      <c r="X1745" s="127" t="str">
        <f t="shared" si="553"/>
        <v/>
      </c>
      <c r="Y1745" s="127" t="str">
        <f t="shared" si="554"/>
        <v/>
      </c>
      <c r="Z1745" s="36" t="str">
        <f>IF(Mining_Import!B1745="","",Mining_Import!B1745)</f>
        <v/>
      </c>
      <c r="AA1745" s="184" t="str">
        <f>IF(Mining_Import!$C1745="","",Mining_Import!$C1745)</f>
        <v/>
      </c>
      <c r="AB1745" s="122" t="str">
        <f t="shared" si="555"/>
        <v/>
      </c>
      <c r="AC1745" s="122" t="str">
        <f>IF($Y1745&gt;Dashboard!$Q$19,$AB1745,"")</f>
        <v/>
      </c>
      <c r="AD1745" s="43" t="str">
        <f t="shared" si="556"/>
        <v/>
      </c>
      <c r="AE1745" s="36" t="str">
        <f>IF(Mining_Import!D1745="","",Mining_Import!D1745)</f>
        <v/>
      </c>
      <c r="AF1745" s="36" t="str">
        <f>IF(Mining_Import!E1745="","",Mining_Import!E1745)</f>
        <v/>
      </c>
      <c r="AG1745" s="36" t="str">
        <f>IF(Mining_Import!F1745="","",Mining_Import!F1745)</f>
        <v/>
      </c>
      <c r="AH1745" s="36" t="str">
        <f>IF(Mining_Import!G1745="","",Mining_Import!G1745)</f>
        <v/>
      </c>
      <c r="AI1745" s="36" t="str">
        <f>IF(Mining_Import!H1745="","",Mining_Import!H1745)</f>
        <v/>
      </c>
      <c r="AJ1745" s="36" t="str">
        <f>IF(Mining_Import!I1745="","",Mining_Import!I1745)</f>
        <v/>
      </c>
      <c r="BY1745" s="120" t="str">
        <f t="shared" si="544"/>
        <v/>
      </c>
      <c r="BZ1745" s="184" t="str">
        <f t="shared" si="557"/>
        <v/>
      </c>
      <c r="CA1745" s="37" t="str">
        <f>IFERROR(VLOOKUP($BY1745,Account_Value!$C$2:$F$2500,4,0),"")</f>
        <v/>
      </c>
      <c r="CB1745" s="43" t="str">
        <f t="shared" si="545"/>
        <v/>
      </c>
      <c r="CC1745" s="122" t="str">
        <f>IF($BZ1745="","",SUM($BZ$2:$BZ1745))</f>
        <v/>
      </c>
      <c r="CD1745" s="43" t="str">
        <f>IF($BZ1745="","",$BU$19*(SUM($BZ$2:$BZ1745)))</f>
        <v/>
      </c>
    </row>
    <row r="1746" spans="1:82">
      <c r="A1746" s="4" t="str">
        <f t="shared" si="546"/>
        <v/>
      </c>
      <c r="B1746" s="21" t="str">
        <f>IF(Investments_Import!A1746="","",Investments_Import!A1746)</f>
        <v/>
      </c>
      <c r="C1746" s="22" t="str">
        <f t="shared" si="539"/>
        <v/>
      </c>
      <c r="D1746" s="51" t="str">
        <f t="shared" si="547"/>
        <v/>
      </c>
      <c r="E1746" s="3" t="str">
        <f>IF(Investments_Import!B1746="","",Investments_Import!B1746)</f>
        <v/>
      </c>
      <c r="F1746" s="54" t="str">
        <f t="shared" si="548"/>
        <v xml:space="preserve"> </v>
      </c>
      <c r="G1746" s="54" t="str">
        <f>IF($B1746="","",COUNTIF($F$2:$F1746,$F1746))</f>
        <v/>
      </c>
      <c r="H1746" s="53" t="str">
        <f t="shared" si="549"/>
        <v xml:space="preserve">  </v>
      </c>
      <c r="I1746" s="3" t="str">
        <f>IF(Investments_Import!C1746="","",Investments_Import!C1746)</f>
        <v/>
      </c>
      <c r="J1746" s="108" t="str">
        <f>IF(Investments_Import!D1746="","",Investments_Import!D1746)</f>
        <v/>
      </c>
      <c r="K1746" s="108" t="str">
        <f t="shared" si="550"/>
        <v/>
      </c>
      <c r="L1746" s="47" t="str">
        <f>IF(Investments_Import!E1746="","",Investments_Import!E1746)</f>
        <v/>
      </c>
      <c r="M1746" s="47" t="str">
        <f t="shared" si="540"/>
        <v/>
      </c>
      <c r="N1746" s="31" t="str">
        <f>IF(Investments_Import!F1746="","",Investments_Import!F1746)</f>
        <v/>
      </c>
      <c r="O1746" s="31" t="str">
        <f t="shared" si="541"/>
        <v/>
      </c>
      <c r="P1746" s="3" t="str">
        <f>IF(Investments_Import!G1746="","",Investments_Import!G1746)</f>
        <v/>
      </c>
      <c r="Q1746" s="3" t="str">
        <f>IF(Investments_Import!H1746="","",Investments_Import!H1746)</f>
        <v/>
      </c>
      <c r="R1746" s="37" t="str">
        <f t="shared" si="542"/>
        <v/>
      </c>
      <c r="S1746" s="37" t="str">
        <f t="shared" si="543"/>
        <v/>
      </c>
      <c r="U1746" s="36" t="str">
        <f>IF(Mining_Import!A1746="","",Mining_Import!A1746)</f>
        <v/>
      </c>
      <c r="V1746" s="22" t="str">
        <f t="shared" si="551"/>
        <v/>
      </c>
      <c r="W1746" s="127" t="str">
        <f t="shared" si="552"/>
        <v/>
      </c>
      <c r="X1746" s="127" t="str">
        <f t="shared" si="553"/>
        <v/>
      </c>
      <c r="Y1746" s="127" t="str">
        <f t="shared" si="554"/>
        <v/>
      </c>
      <c r="Z1746" s="36" t="str">
        <f>IF(Mining_Import!B1746="","",Mining_Import!B1746)</f>
        <v/>
      </c>
      <c r="AA1746" s="184" t="str">
        <f>IF(Mining_Import!$C1746="","",Mining_Import!$C1746)</f>
        <v/>
      </c>
      <c r="AB1746" s="122" t="str">
        <f t="shared" si="555"/>
        <v/>
      </c>
      <c r="AC1746" s="122" t="str">
        <f>IF($Y1746&gt;Dashboard!$Q$19,$AB1746,"")</f>
        <v/>
      </c>
      <c r="AD1746" s="43" t="str">
        <f t="shared" si="556"/>
        <v/>
      </c>
      <c r="AE1746" s="36" t="str">
        <f>IF(Mining_Import!D1746="","",Mining_Import!D1746)</f>
        <v/>
      </c>
      <c r="AF1746" s="36" t="str">
        <f>IF(Mining_Import!E1746="","",Mining_Import!E1746)</f>
        <v/>
      </c>
      <c r="AG1746" s="36" t="str">
        <f>IF(Mining_Import!F1746="","",Mining_Import!F1746)</f>
        <v/>
      </c>
      <c r="AH1746" s="36" t="str">
        <f>IF(Mining_Import!G1746="","",Mining_Import!G1746)</f>
        <v/>
      </c>
      <c r="AI1746" s="36" t="str">
        <f>IF(Mining_Import!H1746="","",Mining_Import!H1746)</f>
        <v/>
      </c>
      <c r="AJ1746" s="36" t="str">
        <f>IF(Mining_Import!I1746="","",Mining_Import!I1746)</f>
        <v/>
      </c>
      <c r="BY1746" s="120" t="str">
        <f t="shared" si="544"/>
        <v/>
      </c>
      <c r="BZ1746" s="184" t="str">
        <f t="shared" si="557"/>
        <v/>
      </c>
      <c r="CA1746" s="37" t="str">
        <f>IFERROR(VLOOKUP($BY1746,Account_Value!$C$2:$F$2500,4,0),"")</f>
        <v/>
      </c>
      <c r="CB1746" s="43" t="str">
        <f t="shared" si="545"/>
        <v/>
      </c>
      <c r="CC1746" s="122" t="str">
        <f>IF($BZ1746="","",SUM($BZ$2:$BZ1746))</f>
        <v/>
      </c>
      <c r="CD1746" s="43" t="str">
        <f>IF($BZ1746="","",$BU$19*(SUM($BZ$2:$BZ1746)))</f>
        <v/>
      </c>
    </row>
    <row r="1747" spans="1:82">
      <c r="A1747" s="4" t="str">
        <f t="shared" si="546"/>
        <v/>
      </c>
      <c r="B1747" s="21" t="str">
        <f>IF(Investments_Import!A1747="","",Investments_Import!A1747)</f>
        <v/>
      </c>
      <c r="C1747" s="22" t="str">
        <f t="shared" si="539"/>
        <v/>
      </c>
      <c r="D1747" s="51" t="str">
        <f t="shared" si="547"/>
        <v/>
      </c>
      <c r="E1747" s="3" t="str">
        <f>IF(Investments_Import!B1747="","",Investments_Import!B1747)</f>
        <v/>
      </c>
      <c r="F1747" s="54" t="str">
        <f t="shared" si="548"/>
        <v xml:space="preserve"> </v>
      </c>
      <c r="G1747" s="54" t="str">
        <f>IF($B1747="","",COUNTIF($F$2:$F1747,$F1747))</f>
        <v/>
      </c>
      <c r="H1747" s="53" t="str">
        <f t="shared" si="549"/>
        <v xml:space="preserve">  </v>
      </c>
      <c r="I1747" s="3" t="str">
        <f>IF(Investments_Import!C1747="","",Investments_Import!C1747)</f>
        <v/>
      </c>
      <c r="J1747" s="108" t="str">
        <f>IF(Investments_Import!D1747="","",Investments_Import!D1747)</f>
        <v/>
      </c>
      <c r="K1747" s="108" t="str">
        <f t="shared" si="550"/>
        <v/>
      </c>
      <c r="L1747" s="47" t="str">
        <f>IF(Investments_Import!E1747="","",Investments_Import!E1747)</f>
        <v/>
      </c>
      <c r="M1747" s="47" t="str">
        <f t="shared" si="540"/>
        <v/>
      </c>
      <c r="N1747" s="31" t="str">
        <f>IF(Investments_Import!F1747="","",Investments_Import!F1747)</f>
        <v/>
      </c>
      <c r="O1747" s="31" t="str">
        <f t="shared" si="541"/>
        <v/>
      </c>
      <c r="P1747" s="3" t="str">
        <f>IF(Investments_Import!G1747="","",Investments_Import!G1747)</f>
        <v/>
      </c>
      <c r="Q1747" s="3" t="str">
        <f>IF(Investments_Import!H1747="","",Investments_Import!H1747)</f>
        <v/>
      </c>
      <c r="R1747" s="37" t="str">
        <f t="shared" si="542"/>
        <v/>
      </c>
      <c r="S1747" s="37" t="str">
        <f t="shared" si="543"/>
        <v/>
      </c>
      <c r="U1747" s="36" t="str">
        <f>IF(Mining_Import!A1747="","",Mining_Import!A1747)</f>
        <v/>
      </c>
      <c r="V1747" s="22" t="str">
        <f t="shared" si="551"/>
        <v/>
      </c>
      <c r="W1747" s="127" t="str">
        <f t="shared" si="552"/>
        <v/>
      </c>
      <c r="X1747" s="127" t="str">
        <f t="shared" si="553"/>
        <v/>
      </c>
      <c r="Y1747" s="127" t="str">
        <f t="shared" si="554"/>
        <v/>
      </c>
      <c r="Z1747" s="36" t="str">
        <f>IF(Mining_Import!B1747="","",Mining_Import!B1747)</f>
        <v/>
      </c>
      <c r="AA1747" s="184" t="str">
        <f>IF(Mining_Import!$C1747="","",Mining_Import!$C1747)</f>
        <v/>
      </c>
      <c r="AB1747" s="122" t="str">
        <f t="shared" si="555"/>
        <v/>
      </c>
      <c r="AC1747" s="122" t="str">
        <f>IF($Y1747&gt;Dashboard!$Q$19,$AB1747,"")</f>
        <v/>
      </c>
      <c r="AD1747" s="43" t="str">
        <f t="shared" si="556"/>
        <v/>
      </c>
      <c r="AE1747" s="36" t="str">
        <f>IF(Mining_Import!D1747="","",Mining_Import!D1747)</f>
        <v/>
      </c>
      <c r="AF1747" s="36" t="str">
        <f>IF(Mining_Import!E1747="","",Mining_Import!E1747)</f>
        <v/>
      </c>
      <c r="AG1747" s="36" t="str">
        <f>IF(Mining_Import!F1747="","",Mining_Import!F1747)</f>
        <v/>
      </c>
      <c r="AH1747" s="36" t="str">
        <f>IF(Mining_Import!G1747="","",Mining_Import!G1747)</f>
        <v/>
      </c>
      <c r="AI1747" s="36" t="str">
        <f>IF(Mining_Import!H1747="","",Mining_Import!H1747)</f>
        <v/>
      </c>
      <c r="AJ1747" s="36" t="str">
        <f>IF(Mining_Import!I1747="","",Mining_Import!I1747)</f>
        <v/>
      </c>
      <c r="BY1747" s="120" t="str">
        <f t="shared" si="544"/>
        <v/>
      </c>
      <c r="BZ1747" s="184" t="str">
        <f t="shared" si="557"/>
        <v/>
      </c>
      <c r="CA1747" s="37" t="str">
        <f>IFERROR(VLOOKUP($BY1747,Account_Value!$C$2:$F$2500,4,0),"")</f>
        <v/>
      </c>
      <c r="CB1747" s="43" t="str">
        <f t="shared" si="545"/>
        <v/>
      </c>
      <c r="CC1747" s="122" t="str">
        <f>IF($BZ1747="","",SUM($BZ$2:$BZ1747))</f>
        <v/>
      </c>
      <c r="CD1747" s="43" t="str">
        <f>IF($BZ1747="","",$BU$19*(SUM($BZ$2:$BZ1747)))</f>
        <v/>
      </c>
    </row>
    <row r="1748" spans="1:82">
      <c r="A1748" s="4" t="str">
        <f t="shared" si="546"/>
        <v/>
      </c>
      <c r="B1748" s="21" t="str">
        <f>IF(Investments_Import!A1748="","",Investments_Import!A1748)</f>
        <v/>
      </c>
      <c r="C1748" s="22" t="str">
        <f t="shared" si="539"/>
        <v/>
      </c>
      <c r="D1748" s="51" t="str">
        <f t="shared" si="547"/>
        <v/>
      </c>
      <c r="E1748" s="3" t="str">
        <f>IF(Investments_Import!B1748="","",Investments_Import!B1748)</f>
        <v/>
      </c>
      <c r="F1748" s="54" t="str">
        <f t="shared" si="548"/>
        <v xml:space="preserve"> </v>
      </c>
      <c r="G1748" s="54" t="str">
        <f>IF($B1748="","",COUNTIF($F$2:$F1748,$F1748))</f>
        <v/>
      </c>
      <c r="H1748" s="53" t="str">
        <f t="shared" si="549"/>
        <v xml:space="preserve">  </v>
      </c>
      <c r="I1748" s="3" t="str">
        <f>IF(Investments_Import!C1748="","",Investments_Import!C1748)</f>
        <v/>
      </c>
      <c r="J1748" s="108" t="str">
        <f>IF(Investments_Import!D1748="","",Investments_Import!D1748)</f>
        <v/>
      </c>
      <c r="K1748" s="108" t="str">
        <f t="shared" si="550"/>
        <v/>
      </c>
      <c r="L1748" s="47" t="str">
        <f>IF(Investments_Import!E1748="","",Investments_Import!E1748)</f>
        <v/>
      </c>
      <c r="M1748" s="47" t="str">
        <f t="shared" si="540"/>
        <v/>
      </c>
      <c r="N1748" s="31" t="str">
        <f>IF(Investments_Import!F1748="","",Investments_Import!F1748)</f>
        <v/>
      </c>
      <c r="O1748" s="31" t="str">
        <f t="shared" si="541"/>
        <v/>
      </c>
      <c r="P1748" s="3" t="str">
        <f>IF(Investments_Import!G1748="","",Investments_Import!G1748)</f>
        <v/>
      </c>
      <c r="Q1748" s="3" t="str">
        <f>IF(Investments_Import!H1748="","",Investments_Import!H1748)</f>
        <v/>
      </c>
      <c r="R1748" s="37" t="str">
        <f t="shared" si="542"/>
        <v/>
      </c>
      <c r="S1748" s="37" t="str">
        <f t="shared" si="543"/>
        <v/>
      </c>
      <c r="U1748" s="36" t="str">
        <f>IF(Mining_Import!A1748="","",Mining_Import!A1748)</f>
        <v/>
      </c>
      <c r="V1748" s="22" t="str">
        <f t="shared" si="551"/>
        <v/>
      </c>
      <c r="W1748" s="127" t="str">
        <f t="shared" si="552"/>
        <v/>
      </c>
      <c r="X1748" s="127" t="str">
        <f t="shared" si="553"/>
        <v/>
      </c>
      <c r="Y1748" s="127" t="str">
        <f t="shared" si="554"/>
        <v/>
      </c>
      <c r="Z1748" s="36" t="str">
        <f>IF(Mining_Import!B1748="","",Mining_Import!B1748)</f>
        <v/>
      </c>
      <c r="AA1748" s="184" t="str">
        <f>IF(Mining_Import!$C1748="","",Mining_Import!$C1748)</f>
        <v/>
      </c>
      <c r="AB1748" s="122" t="str">
        <f t="shared" si="555"/>
        <v/>
      </c>
      <c r="AC1748" s="122" t="str">
        <f>IF($Y1748&gt;Dashboard!$Q$19,$AB1748,"")</f>
        <v/>
      </c>
      <c r="AD1748" s="43" t="str">
        <f t="shared" si="556"/>
        <v/>
      </c>
      <c r="AE1748" s="36" t="str">
        <f>IF(Mining_Import!D1748="","",Mining_Import!D1748)</f>
        <v/>
      </c>
      <c r="AF1748" s="36" t="str">
        <f>IF(Mining_Import!E1748="","",Mining_Import!E1748)</f>
        <v/>
      </c>
      <c r="AG1748" s="36" t="str">
        <f>IF(Mining_Import!F1748="","",Mining_Import!F1748)</f>
        <v/>
      </c>
      <c r="AH1748" s="36" t="str">
        <f>IF(Mining_Import!G1748="","",Mining_Import!G1748)</f>
        <v/>
      </c>
      <c r="AI1748" s="36" t="str">
        <f>IF(Mining_Import!H1748="","",Mining_Import!H1748)</f>
        <v/>
      </c>
      <c r="AJ1748" s="36" t="str">
        <f>IF(Mining_Import!I1748="","",Mining_Import!I1748)</f>
        <v/>
      </c>
      <c r="BY1748" s="120" t="str">
        <f t="shared" si="544"/>
        <v/>
      </c>
      <c r="BZ1748" s="184" t="str">
        <f t="shared" si="557"/>
        <v/>
      </c>
      <c r="CA1748" s="37" t="str">
        <f>IFERROR(VLOOKUP($BY1748,Account_Value!$C$2:$F$2500,4,0),"")</f>
        <v/>
      </c>
      <c r="CB1748" s="43" t="str">
        <f t="shared" si="545"/>
        <v/>
      </c>
      <c r="CC1748" s="122" t="str">
        <f>IF($BZ1748="","",SUM($BZ$2:$BZ1748))</f>
        <v/>
      </c>
      <c r="CD1748" s="43" t="str">
        <f>IF($BZ1748="","",$BU$19*(SUM($BZ$2:$BZ1748)))</f>
        <v/>
      </c>
    </row>
    <row r="1749" spans="1:82">
      <c r="A1749" s="4" t="str">
        <f t="shared" si="546"/>
        <v/>
      </c>
      <c r="B1749" s="21" t="str">
        <f>IF(Investments_Import!A1749="","",Investments_Import!A1749)</f>
        <v/>
      </c>
      <c r="C1749" s="22" t="str">
        <f t="shared" si="539"/>
        <v/>
      </c>
      <c r="D1749" s="51" t="str">
        <f t="shared" si="547"/>
        <v/>
      </c>
      <c r="E1749" s="3" t="str">
        <f>IF(Investments_Import!B1749="","",Investments_Import!B1749)</f>
        <v/>
      </c>
      <c r="F1749" s="54" t="str">
        <f t="shared" si="548"/>
        <v xml:space="preserve"> </v>
      </c>
      <c r="G1749" s="54" t="str">
        <f>IF($B1749="","",COUNTIF($F$2:$F1749,$F1749))</f>
        <v/>
      </c>
      <c r="H1749" s="53" t="str">
        <f t="shared" si="549"/>
        <v xml:space="preserve">  </v>
      </c>
      <c r="I1749" s="3" t="str">
        <f>IF(Investments_Import!C1749="","",Investments_Import!C1749)</f>
        <v/>
      </c>
      <c r="J1749" s="108" t="str">
        <f>IF(Investments_Import!D1749="","",Investments_Import!D1749)</f>
        <v/>
      </c>
      <c r="K1749" s="108" t="str">
        <f t="shared" si="550"/>
        <v/>
      </c>
      <c r="L1749" s="47" t="str">
        <f>IF(Investments_Import!E1749="","",Investments_Import!E1749)</f>
        <v/>
      </c>
      <c r="M1749" s="47" t="str">
        <f t="shared" si="540"/>
        <v/>
      </c>
      <c r="N1749" s="31" t="str">
        <f>IF(Investments_Import!F1749="","",Investments_Import!F1749)</f>
        <v/>
      </c>
      <c r="O1749" s="31" t="str">
        <f t="shared" si="541"/>
        <v/>
      </c>
      <c r="P1749" s="3" t="str">
        <f>IF(Investments_Import!G1749="","",Investments_Import!G1749)</f>
        <v/>
      </c>
      <c r="Q1749" s="3" t="str">
        <f>IF(Investments_Import!H1749="","",Investments_Import!H1749)</f>
        <v/>
      </c>
      <c r="R1749" s="37" t="str">
        <f t="shared" si="542"/>
        <v/>
      </c>
      <c r="S1749" s="37" t="str">
        <f t="shared" si="543"/>
        <v/>
      </c>
      <c r="U1749" s="36" t="str">
        <f>IF(Mining_Import!A1749="","",Mining_Import!A1749)</f>
        <v/>
      </c>
      <c r="V1749" s="22" t="str">
        <f t="shared" si="551"/>
        <v/>
      </c>
      <c r="W1749" s="127" t="str">
        <f t="shared" si="552"/>
        <v/>
      </c>
      <c r="X1749" s="127" t="str">
        <f t="shared" si="553"/>
        <v/>
      </c>
      <c r="Y1749" s="127" t="str">
        <f t="shared" si="554"/>
        <v/>
      </c>
      <c r="Z1749" s="36" t="str">
        <f>IF(Mining_Import!B1749="","",Mining_Import!B1749)</f>
        <v/>
      </c>
      <c r="AA1749" s="184" t="str">
        <f>IF(Mining_Import!$C1749="","",Mining_Import!$C1749)</f>
        <v/>
      </c>
      <c r="AB1749" s="122" t="str">
        <f t="shared" si="555"/>
        <v/>
      </c>
      <c r="AC1749" s="122" t="str">
        <f>IF($Y1749&gt;Dashboard!$Q$19,$AB1749,"")</f>
        <v/>
      </c>
      <c r="AD1749" s="43" t="str">
        <f t="shared" si="556"/>
        <v/>
      </c>
      <c r="AE1749" s="36" t="str">
        <f>IF(Mining_Import!D1749="","",Mining_Import!D1749)</f>
        <v/>
      </c>
      <c r="AF1749" s="36" t="str">
        <f>IF(Mining_Import!E1749="","",Mining_Import!E1749)</f>
        <v/>
      </c>
      <c r="AG1749" s="36" t="str">
        <f>IF(Mining_Import!F1749="","",Mining_Import!F1749)</f>
        <v/>
      </c>
      <c r="AH1749" s="36" t="str">
        <f>IF(Mining_Import!G1749="","",Mining_Import!G1749)</f>
        <v/>
      </c>
      <c r="AI1749" s="36" t="str">
        <f>IF(Mining_Import!H1749="","",Mining_Import!H1749)</f>
        <v/>
      </c>
      <c r="AJ1749" s="36" t="str">
        <f>IF(Mining_Import!I1749="","",Mining_Import!I1749)</f>
        <v/>
      </c>
      <c r="BY1749" s="120" t="str">
        <f t="shared" si="544"/>
        <v/>
      </c>
      <c r="BZ1749" s="184" t="str">
        <f t="shared" si="557"/>
        <v/>
      </c>
      <c r="CA1749" s="37" t="str">
        <f>IFERROR(VLOOKUP($BY1749,Account_Value!$C$2:$F$2500,4,0),"")</f>
        <v/>
      </c>
      <c r="CB1749" s="43" t="str">
        <f t="shared" si="545"/>
        <v/>
      </c>
      <c r="CC1749" s="122" t="str">
        <f>IF($BZ1749="","",SUM($BZ$2:$BZ1749))</f>
        <v/>
      </c>
      <c r="CD1749" s="43" t="str">
        <f>IF($BZ1749="","",$BU$19*(SUM($BZ$2:$BZ1749)))</f>
        <v/>
      </c>
    </row>
    <row r="1750" spans="1:82">
      <c r="A1750" s="4" t="str">
        <f t="shared" si="546"/>
        <v/>
      </c>
      <c r="B1750" s="21" t="str">
        <f>IF(Investments_Import!A1750="","",Investments_Import!A1750)</f>
        <v/>
      </c>
      <c r="C1750" s="22" t="str">
        <f t="shared" si="539"/>
        <v/>
      </c>
      <c r="D1750" s="51" t="str">
        <f t="shared" si="547"/>
        <v/>
      </c>
      <c r="E1750" s="3" t="str">
        <f>IF(Investments_Import!B1750="","",Investments_Import!B1750)</f>
        <v/>
      </c>
      <c r="F1750" s="54" t="str">
        <f t="shared" si="548"/>
        <v xml:space="preserve"> </v>
      </c>
      <c r="G1750" s="54" t="str">
        <f>IF($B1750="","",COUNTIF($F$2:$F1750,$F1750))</f>
        <v/>
      </c>
      <c r="H1750" s="53" t="str">
        <f t="shared" si="549"/>
        <v xml:space="preserve">  </v>
      </c>
      <c r="I1750" s="3" t="str">
        <f>IF(Investments_Import!C1750="","",Investments_Import!C1750)</f>
        <v/>
      </c>
      <c r="J1750" s="108" t="str">
        <f>IF(Investments_Import!D1750="","",Investments_Import!D1750)</f>
        <v/>
      </c>
      <c r="K1750" s="108" t="str">
        <f t="shared" si="550"/>
        <v/>
      </c>
      <c r="L1750" s="47" t="str">
        <f>IF(Investments_Import!E1750="","",Investments_Import!E1750)</f>
        <v/>
      </c>
      <c r="M1750" s="47" t="str">
        <f t="shared" si="540"/>
        <v/>
      </c>
      <c r="N1750" s="31" t="str">
        <f>IF(Investments_Import!F1750="","",Investments_Import!F1750)</f>
        <v/>
      </c>
      <c r="O1750" s="31" t="str">
        <f t="shared" si="541"/>
        <v/>
      </c>
      <c r="P1750" s="3" t="str">
        <f>IF(Investments_Import!G1750="","",Investments_Import!G1750)</f>
        <v/>
      </c>
      <c r="Q1750" s="3" t="str">
        <f>IF(Investments_Import!H1750="","",Investments_Import!H1750)</f>
        <v/>
      </c>
      <c r="R1750" s="37" t="str">
        <f t="shared" si="542"/>
        <v/>
      </c>
      <c r="S1750" s="37" t="str">
        <f t="shared" si="543"/>
        <v/>
      </c>
      <c r="U1750" s="36" t="str">
        <f>IF(Mining_Import!A1750="","",Mining_Import!A1750)</f>
        <v/>
      </c>
      <c r="V1750" s="22" t="str">
        <f t="shared" si="551"/>
        <v/>
      </c>
      <c r="W1750" s="127" t="str">
        <f t="shared" si="552"/>
        <v/>
      </c>
      <c r="X1750" s="127" t="str">
        <f t="shared" si="553"/>
        <v/>
      </c>
      <c r="Y1750" s="127" t="str">
        <f t="shared" si="554"/>
        <v/>
      </c>
      <c r="Z1750" s="36" t="str">
        <f>IF(Mining_Import!B1750="","",Mining_Import!B1750)</f>
        <v/>
      </c>
      <c r="AA1750" s="184" t="str">
        <f>IF(Mining_Import!$C1750="","",Mining_Import!$C1750)</f>
        <v/>
      </c>
      <c r="AB1750" s="122" t="str">
        <f t="shared" si="555"/>
        <v/>
      </c>
      <c r="AC1750" s="122" t="str">
        <f>IF($Y1750&gt;Dashboard!$Q$19,$AB1750,"")</f>
        <v/>
      </c>
      <c r="AD1750" s="43" t="str">
        <f t="shared" si="556"/>
        <v/>
      </c>
      <c r="AE1750" s="36" t="str">
        <f>IF(Mining_Import!D1750="","",Mining_Import!D1750)</f>
        <v/>
      </c>
      <c r="AF1750" s="36" t="str">
        <f>IF(Mining_Import!E1750="","",Mining_Import!E1750)</f>
        <v/>
      </c>
      <c r="AG1750" s="36" t="str">
        <f>IF(Mining_Import!F1750="","",Mining_Import!F1750)</f>
        <v/>
      </c>
      <c r="AH1750" s="36" t="str">
        <f>IF(Mining_Import!G1750="","",Mining_Import!G1750)</f>
        <v/>
      </c>
      <c r="AI1750" s="36" t="str">
        <f>IF(Mining_Import!H1750="","",Mining_Import!H1750)</f>
        <v/>
      </c>
      <c r="AJ1750" s="36" t="str">
        <f>IF(Mining_Import!I1750="","",Mining_Import!I1750)</f>
        <v/>
      </c>
      <c r="BY1750" s="120" t="str">
        <f t="shared" si="544"/>
        <v/>
      </c>
      <c r="BZ1750" s="184" t="str">
        <f t="shared" si="557"/>
        <v/>
      </c>
      <c r="CA1750" s="37" t="str">
        <f>IFERROR(VLOOKUP($BY1750,Account_Value!$C$2:$F$2500,4,0),"")</f>
        <v/>
      </c>
      <c r="CB1750" s="43" t="str">
        <f t="shared" si="545"/>
        <v/>
      </c>
      <c r="CC1750" s="122" t="str">
        <f>IF($BZ1750="","",SUM($BZ$2:$BZ1750))</f>
        <v/>
      </c>
      <c r="CD1750" s="43" t="str">
        <f>IF($BZ1750="","",$BU$19*(SUM($BZ$2:$BZ1750)))</f>
        <v/>
      </c>
    </row>
    <row r="1751" spans="1:82">
      <c r="A1751" s="4" t="str">
        <f t="shared" si="546"/>
        <v/>
      </c>
      <c r="B1751" s="21" t="str">
        <f>IF(Investments_Import!A1751="","",Investments_Import!A1751)</f>
        <v/>
      </c>
      <c r="C1751" s="22" t="str">
        <f t="shared" si="539"/>
        <v/>
      </c>
      <c r="D1751" s="51" t="str">
        <f t="shared" si="547"/>
        <v/>
      </c>
      <c r="E1751" s="3" t="str">
        <f>IF(Investments_Import!B1751="","",Investments_Import!B1751)</f>
        <v/>
      </c>
      <c r="F1751" s="54" t="str">
        <f t="shared" si="548"/>
        <v xml:space="preserve"> </v>
      </c>
      <c r="G1751" s="54" t="str">
        <f>IF($B1751="","",COUNTIF($F$2:$F1751,$F1751))</f>
        <v/>
      </c>
      <c r="H1751" s="53" t="str">
        <f t="shared" si="549"/>
        <v xml:space="preserve">  </v>
      </c>
      <c r="I1751" s="3" t="str">
        <f>IF(Investments_Import!C1751="","",Investments_Import!C1751)</f>
        <v/>
      </c>
      <c r="J1751" s="108" t="str">
        <f>IF(Investments_Import!D1751="","",Investments_Import!D1751)</f>
        <v/>
      </c>
      <c r="K1751" s="108" t="str">
        <f t="shared" si="550"/>
        <v/>
      </c>
      <c r="L1751" s="47" t="str">
        <f>IF(Investments_Import!E1751="","",Investments_Import!E1751)</f>
        <v/>
      </c>
      <c r="M1751" s="47" t="str">
        <f t="shared" si="540"/>
        <v/>
      </c>
      <c r="N1751" s="31" t="str">
        <f>IF(Investments_Import!F1751="","",Investments_Import!F1751)</f>
        <v/>
      </c>
      <c r="O1751" s="31" t="str">
        <f t="shared" si="541"/>
        <v/>
      </c>
      <c r="P1751" s="3" t="str">
        <f>IF(Investments_Import!G1751="","",Investments_Import!G1751)</f>
        <v/>
      </c>
      <c r="Q1751" s="3" t="str">
        <f>IF(Investments_Import!H1751="","",Investments_Import!H1751)</f>
        <v/>
      </c>
      <c r="R1751" s="37" t="str">
        <f t="shared" si="542"/>
        <v/>
      </c>
      <c r="S1751" s="37" t="str">
        <f t="shared" si="543"/>
        <v/>
      </c>
      <c r="U1751" s="36" t="str">
        <f>IF(Mining_Import!A1751="","",Mining_Import!A1751)</f>
        <v/>
      </c>
      <c r="V1751" s="22" t="str">
        <f t="shared" si="551"/>
        <v/>
      </c>
      <c r="W1751" s="127" t="str">
        <f t="shared" si="552"/>
        <v/>
      </c>
      <c r="X1751" s="127" t="str">
        <f t="shared" si="553"/>
        <v/>
      </c>
      <c r="Y1751" s="127" t="str">
        <f t="shared" si="554"/>
        <v/>
      </c>
      <c r="Z1751" s="36" t="str">
        <f>IF(Mining_Import!B1751="","",Mining_Import!B1751)</f>
        <v/>
      </c>
      <c r="AA1751" s="184" t="str">
        <f>IF(Mining_Import!$C1751="","",Mining_Import!$C1751)</f>
        <v/>
      </c>
      <c r="AB1751" s="122" t="str">
        <f t="shared" si="555"/>
        <v/>
      </c>
      <c r="AC1751" s="122" t="str">
        <f>IF($Y1751&gt;Dashboard!$Q$19,$AB1751,"")</f>
        <v/>
      </c>
      <c r="AD1751" s="43" t="str">
        <f t="shared" si="556"/>
        <v/>
      </c>
      <c r="AE1751" s="36" t="str">
        <f>IF(Mining_Import!D1751="","",Mining_Import!D1751)</f>
        <v/>
      </c>
      <c r="AF1751" s="36" t="str">
        <f>IF(Mining_Import!E1751="","",Mining_Import!E1751)</f>
        <v/>
      </c>
      <c r="AG1751" s="36" t="str">
        <f>IF(Mining_Import!F1751="","",Mining_Import!F1751)</f>
        <v/>
      </c>
      <c r="AH1751" s="36" t="str">
        <f>IF(Mining_Import!G1751="","",Mining_Import!G1751)</f>
        <v/>
      </c>
      <c r="AI1751" s="36" t="str">
        <f>IF(Mining_Import!H1751="","",Mining_Import!H1751)</f>
        <v/>
      </c>
      <c r="AJ1751" s="36" t="str">
        <f>IF(Mining_Import!I1751="","",Mining_Import!I1751)</f>
        <v/>
      </c>
      <c r="BY1751" s="120" t="str">
        <f t="shared" si="544"/>
        <v/>
      </c>
      <c r="BZ1751" s="184" t="str">
        <f t="shared" si="557"/>
        <v/>
      </c>
      <c r="CA1751" s="37" t="str">
        <f>IFERROR(VLOOKUP($BY1751,Account_Value!$C$2:$F$2500,4,0),"")</f>
        <v/>
      </c>
      <c r="CB1751" s="43" t="str">
        <f t="shared" si="545"/>
        <v/>
      </c>
      <c r="CC1751" s="122" t="str">
        <f>IF($BZ1751="","",SUM($BZ$2:$BZ1751))</f>
        <v/>
      </c>
      <c r="CD1751" s="43" t="str">
        <f>IF($BZ1751="","",$BU$19*(SUM($BZ$2:$BZ1751)))</f>
        <v/>
      </c>
    </row>
    <row r="1752" spans="1:82">
      <c r="A1752" s="4" t="str">
        <f t="shared" si="546"/>
        <v/>
      </c>
      <c r="B1752" s="21" t="str">
        <f>IF(Investments_Import!A1752="","",Investments_Import!A1752)</f>
        <v/>
      </c>
      <c r="C1752" s="22" t="str">
        <f t="shared" si="539"/>
        <v/>
      </c>
      <c r="D1752" s="51" t="str">
        <f t="shared" si="547"/>
        <v/>
      </c>
      <c r="E1752" s="3" t="str">
        <f>IF(Investments_Import!B1752="","",Investments_Import!B1752)</f>
        <v/>
      </c>
      <c r="F1752" s="54" t="str">
        <f t="shared" si="548"/>
        <v xml:space="preserve"> </v>
      </c>
      <c r="G1752" s="54" t="str">
        <f>IF($B1752="","",COUNTIF($F$2:$F1752,$F1752))</f>
        <v/>
      </c>
      <c r="H1752" s="53" t="str">
        <f t="shared" si="549"/>
        <v xml:space="preserve">  </v>
      </c>
      <c r="I1752" s="3" t="str">
        <f>IF(Investments_Import!C1752="","",Investments_Import!C1752)</f>
        <v/>
      </c>
      <c r="J1752" s="108" t="str">
        <f>IF(Investments_Import!D1752="","",Investments_Import!D1752)</f>
        <v/>
      </c>
      <c r="K1752" s="108" t="str">
        <f t="shared" si="550"/>
        <v/>
      </c>
      <c r="L1752" s="47" t="str">
        <f>IF(Investments_Import!E1752="","",Investments_Import!E1752)</f>
        <v/>
      </c>
      <c r="M1752" s="47" t="str">
        <f t="shared" si="540"/>
        <v/>
      </c>
      <c r="N1752" s="31" t="str">
        <f>IF(Investments_Import!F1752="","",Investments_Import!F1752)</f>
        <v/>
      </c>
      <c r="O1752" s="31" t="str">
        <f t="shared" si="541"/>
        <v/>
      </c>
      <c r="P1752" s="3" t="str">
        <f>IF(Investments_Import!G1752="","",Investments_Import!G1752)</f>
        <v/>
      </c>
      <c r="Q1752" s="3" t="str">
        <f>IF(Investments_Import!H1752="","",Investments_Import!H1752)</f>
        <v/>
      </c>
      <c r="R1752" s="37" t="str">
        <f t="shared" si="542"/>
        <v/>
      </c>
      <c r="S1752" s="37" t="str">
        <f t="shared" si="543"/>
        <v/>
      </c>
      <c r="U1752" s="36" t="str">
        <f>IF(Mining_Import!A1752="","",Mining_Import!A1752)</f>
        <v/>
      </c>
      <c r="V1752" s="22" t="str">
        <f t="shared" si="551"/>
        <v/>
      </c>
      <c r="W1752" s="127" t="str">
        <f t="shared" si="552"/>
        <v/>
      </c>
      <c r="X1752" s="127" t="str">
        <f t="shared" si="553"/>
        <v/>
      </c>
      <c r="Y1752" s="127" t="str">
        <f t="shared" si="554"/>
        <v/>
      </c>
      <c r="Z1752" s="36" t="str">
        <f>IF(Mining_Import!B1752="","",Mining_Import!B1752)</f>
        <v/>
      </c>
      <c r="AA1752" s="184" t="str">
        <f>IF(Mining_Import!$C1752="","",Mining_Import!$C1752)</f>
        <v/>
      </c>
      <c r="AB1752" s="122" t="str">
        <f t="shared" si="555"/>
        <v/>
      </c>
      <c r="AC1752" s="122" t="str">
        <f>IF($Y1752&gt;Dashboard!$Q$19,$AB1752,"")</f>
        <v/>
      </c>
      <c r="AD1752" s="43" t="str">
        <f t="shared" si="556"/>
        <v/>
      </c>
      <c r="AE1752" s="36" t="str">
        <f>IF(Mining_Import!D1752="","",Mining_Import!D1752)</f>
        <v/>
      </c>
      <c r="AF1752" s="36" t="str">
        <f>IF(Mining_Import!E1752="","",Mining_Import!E1752)</f>
        <v/>
      </c>
      <c r="AG1752" s="36" t="str">
        <f>IF(Mining_Import!F1752="","",Mining_Import!F1752)</f>
        <v/>
      </c>
      <c r="AH1752" s="36" t="str">
        <f>IF(Mining_Import!G1752="","",Mining_Import!G1752)</f>
        <v/>
      </c>
      <c r="AI1752" s="36" t="str">
        <f>IF(Mining_Import!H1752="","",Mining_Import!H1752)</f>
        <v/>
      </c>
      <c r="AJ1752" s="36" t="str">
        <f>IF(Mining_Import!I1752="","",Mining_Import!I1752)</f>
        <v/>
      </c>
      <c r="BY1752" s="120" t="str">
        <f t="shared" si="544"/>
        <v/>
      </c>
      <c r="BZ1752" s="184" t="str">
        <f t="shared" si="557"/>
        <v/>
      </c>
      <c r="CA1752" s="37" t="str">
        <f>IFERROR(VLOOKUP($BY1752,Account_Value!$C$2:$F$2500,4,0),"")</f>
        <v/>
      </c>
      <c r="CB1752" s="43" t="str">
        <f t="shared" si="545"/>
        <v/>
      </c>
      <c r="CC1752" s="122" t="str">
        <f>IF($BZ1752="","",SUM($BZ$2:$BZ1752))</f>
        <v/>
      </c>
      <c r="CD1752" s="43" t="str">
        <f>IF($BZ1752="","",$BU$19*(SUM($BZ$2:$BZ1752)))</f>
        <v/>
      </c>
    </row>
    <row r="1753" spans="1:82">
      <c r="A1753" s="4" t="str">
        <f t="shared" si="546"/>
        <v/>
      </c>
      <c r="B1753" s="21" t="str">
        <f>IF(Investments_Import!A1753="","",Investments_Import!A1753)</f>
        <v/>
      </c>
      <c r="C1753" s="22" t="str">
        <f t="shared" si="539"/>
        <v/>
      </c>
      <c r="D1753" s="51" t="str">
        <f t="shared" si="547"/>
        <v/>
      </c>
      <c r="E1753" s="3" t="str">
        <f>IF(Investments_Import!B1753="","",Investments_Import!B1753)</f>
        <v/>
      </c>
      <c r="F1753" s="54" t="str">
        <f t="shared" si="548"/>
        <v xml:space="preserve"> </v>
      </c>
      <c r="G1753" s="54" t="str">
        <f>IF($B1753="","",COUNTIF($F$2:$F1753,$F1753))</f>
        <v/>
      </c>
      <c r="H1753" s="53" t="str">
        <f t="shared" si="549"/>
        <v xml:space="preserve">  </v>
      </c>
      <c r="I1753" s="3" t="str">
        <f>IF(Investments_Import!C1753="","",Investments_Import!C1753)</f>
        <v/>
      </c>
      <c r="J1753" s="108" t="str">
        <f>IF(Investments_Import!D1753="","",Investments_Import!D1753)</f>
        <v/>
      </c>
      <c r="K1753" s="108" t="str">
        <f t="shared" si="550"/>
        <v/>
      </c>
      <c r="L1753" s="47" t="str">
        <f>IF(Investments_Import!E1753="","",Investments_Import!E1753)</f>
        <v/>
      </c>
      <c r="M1753" s="47" t="str">
        <f t="shared" si="540"/>
        <v/>
      </c>
      <c r="N1753" s="31" t="str">
        <f>IF(Investments_Import!F1753="","",Investments_Import!F1753)</f>
        <v/>
      </c>
      <c r="O1753" s="31" t="str">
        <f t="shared" si="541"/>
        <v/>
      </c>
      <c r="P1753" s="3" t="str">
        <f>IF(Investments_Import!G1753="","",Investments_Import!G1753)</f>
        <v/>
      </c>
      <c r="Q1753" s="3" t="str">
        <f>IF(Investments_Import!H1753="","",Investments_Import!H1753)</f>
        <v/>
      </c>
      <c r="R1753" s="37" t="str">
        <f t="shared" si="542"/>
        <v/>
      </c>
      <c r="S1753" s="37" t="str">
        <f t="shared" si="543"/>
        <v/>
      </c>
      <c r="U1753" s="36" t="str">
        <f>IF(Mining_Import!A1753="","",Mining_Import!A1753)</f>
        <v/>
      </c>
      <c r="V1753" s="22" t="str">
        <f t="shared" si="551"/>
        <v/>
      </c>
      <c r="W1753" s="127" t="str">
        <f t="shared" si="552"/>
        <v/>
      </c>
      <c r="X1753" s="127" t="str">
        <f t="shared" si="553"/>
        <v/>
      </c>
      <c r="Y1753" s="127" t="str">
        <f t="shared" si="554"/>
        <v/>
      </c>
      <c r="Z1753" s="36" t="str">
        <f>IF(Mining_Import!B1753="","",Mining_Import!B1753)</f>
        <v/>
      </c>
      <c r="AA1753" s="184" t="str">
        <f>IF(Mining_Import!$C1753="","",Mining_Import!$C1753)</f>
        <v/>
      </c>
      <c r="AB1753" s="122" t="str">
        <f t="shared" si="555"/>
        <v/>
      </c>
      <c r="AC1753" s="122" t="str">
        <f>IF($Y1753&gt;Dashboard!$Q$19,$AB1753,"")</f>
        <v/>
      </c>
      <c r="AD1753" s="43" t="str">
        <f t="shared" si="556"/>
        <v/>
      </c>
      <c r="AE1753" s="36" t="str">
        <f>IF(Mining_Import!D1753="","",Mining_Import!D1753)</f>
        <v/>
      </c>
      <c r="AF1753" s="36" t="str">
        <f>IF(Mining_Import!E1753="","",Mining_Import!E1753)</f>
        <v/>
      </c>
      <c r="AG1753" s="36" t="str">
        <f>IF(Mining_Import!F1753="","",Mining_Import!F1753)</f>
        <v/>
      </c>
      <c r="AH1753" s="36" t="str">
        <f>IF(Mining_Import!G1753="","",Mining_Import!G1753)</f>
        <v/>
      </c>
      <c r="AI1753" s="36" t="str">
        <f>IF(Mining_Import!H1753="","",Mining_Import!H1753)</f>
        <v/>
      </c>
      <c r="AJ1753" s="36" t="str">
        <f>IF(Mining_Import!I1753="","",Mining_Import!I1753)</f>
        <v/>
      </c>
      <c r="BY1753" s="120" t="str">
        <f t="shared" si="544"/>
        <v/>
      </c>
      <c r="BZ1753" s="184" t="str">
        <f t="shared" si="557"/>
        <v/>
      </c>
      <c r="CA1753" s="37" t="str">
        <f>IFERROR(VLOOKUP($BY1753,Account_Value!$C$2:$F$2500,4,0),"")</f>
        <v/>
      </c>
      <c r="CB1753" s="43" t="str">
        <f t="shared" si="545"/>
        <v/>
      </c>
      <c r="CC1753" s="122" t="str">
        <f>IF($BZ1753="","",SUM($BZ$2:$BZ1753))</f>
        <v/>
      </c>
      <c r="CD1753" s="43" t="str">
        <f>IF($BZ1753="","",$BU$19*(SUM($BZ$2:$BZ1753)))</f>
        <v/>
      </c>
    </row>
    <row r="1754" spans="1:82">
      <c r="A1754" s="4" t="str">
        <f t="shared" si="546"/>
        <v/>
      </c>
      <c r="B1754" s="21" t="str">
        <f>IF(Investments_Import!A1754="","",Investments_Import!A1754)</f>
        <v/>
      </c>
      <c r="C1754" s="22" t="str">
        <f t="shared" si="539"/>
        <v/>
      </c>
      <c r="D1754" s="51" t="str">
        <f t="shared" si="547"/>
        <v/>
      </c>
      <c r="E1754" s="3" t="str">
        <f>IF(Investments_Import!B1754="","",Investments_Import!B1754)</f>
        <v/>
      </c>
      <c r="F1754" s="54" t="str">
        <f t="shared" si="548"/>
        <v xml:space="preserve"> </v>
      </c>
      <c r="G1754" s="54" t="str">
        <f>IF($B1754="","",COUNTIF($F$2:$F1754,$F1754))</f>
        <v/>
      </c>
      <c r="H1754" s="53" t="str">
        <f t="shared" si="549"/>
        <v xml:space="preserve">  </v>
      </c>
      <c r="I1754" s="3" t="str">
        <f>IF(Investments_Import!C1754="","",Investments_Import!C1754)</f>
        <v/>
      </c>
      <c r="J1754" s="108" t="str">
        <f>IF(Investments_Import!D1754="","",Investments_Import!D1754)</f>
        <v/>
      </c>
      <c r="K1754" s="108" t="str">
        <f t="shared" si="550"/>
        <v/>
      </c>
      <c r="L1754" s="47" t="str">
        <f>IF(Investments_Import!E1754="","",Investments_Import!E1754)</f>
        <v/>
      </c>
      <c r="M1754" s="47" t="str">
        <f t="shared" si="540"/>
        <v/>
      </c>
      <c r="N1754" s="31" t="str">
        <f>IF(Investments_Import!F1754="","",Investments_Import!F1754)</f>
        <v/>
      </c>
      <c r="O1754" s="31" t="str">
        <f t="shared" si="541"/>
        <v/>
      </c>
      <c r="P1754" s="3" t="str">
        <f>IF(Investments_Import!G1754="","",Investments_Import!G1754)</f>
        <v/>
      </c>
      <c r="Q1754" s="3" t="str">
        <f>IF(Investments_Import!H1754="","",Investments_Import!H1754)</f>
        <v/>
      </c>
      <c r="R1754" s="37" t="str">
        <f t="shared" si="542"/>
        <v/>
      </c>
      <c r="S1754" s="37" t="str">
        <f t="shared" si="543"/>
        <v/>
      </c>
      <c r="U1754" s="36" t="str">
        <f>IF(Mining_Import!A1754="","",Mining_Import!A1754)</f>
        <v/>
      </c>
      <c r="V1754" s="22" t="str">
        <f t="shared" si="551"/>
        <v/>
      </c>
      <c r="W1754" s="127" t="str">
        <f t="shared" si="552"/>
        <v/>
      </c>
      <c r="X1754" s="127" t="str">
        <f t="shared" si="553"/>
        <v/>
      </c>
      <c r="Y1754" s="127" t="str">
        <f t="shared" si="554"/>
        <v/>
      </c>
      <c r="Z1754" s="36" t="str">
        <f>IF(Mining_Import!B1754="","",Mining_Import!B1754)</f>
        <v/>
      </c>
      <c r="AA1754" s="184" t="str">
        <f>IF(Mining_Import!$C1754="","",Mining_Import!$C1754)</f>
        <v/>
      </c>
      <c r="AB1754" s="122" t="str">
        <f t="shared" si="555"/>
        <v/>
      </c>
      <c r="AC1754" s="122" t="str">
        <f>IF($Y1754&gt;Dashboard!$Q$19,$AB1754,"")</f>
        <v/>
      </c>
      <c r="AD1754" s="43" t="str">
        <f t="shared" si="556"/>
        <v/>
      </c>
      <c r="AE1754" s="36" t="str">
        <f>IF(Mining_Import!D1754="","",Mining_Import!D1754)</f>
        <v/>
      </c>
      <c r="AF1754" s="36" t="str">
        <f>IF(Mining_Import!E1754="","",Mining_Import!E1754)</f>
        <v/>
      </c>
      <c r="AG1754" s="36" t="str">
        <f>IF(Mining_Import!F1754="","",Mining_Import!F1754)</f>
        <v/>
      </c>
      <c r="AH1754" s="36" t="str">
        <f>IF(Mining_Import!G1754="","",Mining_Import!G1754)</f>
        <v/>
      </c>
      <c r="AI1754" s="36" t="str">
        <f>IF(Mining_Import!H1754="","",Mining_Import!H1754)</f>
        <v/>
      </c>
      <c r="AJ1754" s="36" t="str">
        <f>IF(Mining_Import!I1754="","",Mining_Import!I1754)</f>
        <v/>
      </c>
      <c r="BY1754" s="120" t="str">
        <f t="shared" si="544"/>
        <v/>
      </c>
      <c r="BZ1754" s="184" t="str">
        <f t="shared" si="557"/>
        <v/>
      </c>
      <c r="CA1754" s="37" t="str">
        <f>IFERROR(VLOOKUP($BY1754,Account_Value!$C$2:$F$2500,4,0),"")</f>
        <v/>
      </c>
      <c r="CB1754" s="43" t="str">
        <f t="shared" si="545"/>
        <v/>
      </c>
      <c r="CC1754" s="122" t="str">
        <f>IF($BZ1754="","",SUM($BZ$2:$BZ1754))</f>
        <v/>
      </c>
      <c r="CD1754" s="43" t="str">
        <f>IF($BZ1754="","",$BU$19*(SUM($BZ$2:$BZ1754)))</f>
        <v/>
      </c>
    </row>
    <row r="1755" spans="1:82">
      <c r="A1755" s="4" t="str">
        <f t="shared" si="546"/>
        <v/>
      </c>
      <c r="B1755" s="21" t="str">
        <f>IF(Investments_Import!A1755="","",Investments_Import!A1755)</f>
        <v/>
      </c>
      <c r="C1755" s="22" t="str">
        <f t="shared" si="539"/>
        <v/>
      </c>
      <c r="D1755" s="51" t="str">
        <f t="shared" si="547"/>
        <v/>
      </c>
      <c r="E1755" s="3" t="str">
        <f>IF(Investments_Import!B1755="","",Investments_Import!B1755)</f>
        <v/>
      </c>
      <c r="F1755" s="54" t="str">
        <f t="shared" si="548"/>
        <v xml:space="preserve"> </v>
      </c>
      <c r="G1755" s="54" t="str">
        <f>IF($B1755="","",COUNTIF($F$2:$F1755,$F1755))</f>
        <v/>
      </c>
      <c r="H1755" s="53" t="str">
        <f t="shared" si="549"/>
        <v xml:space="preserve">  </v>
      </c>
      <c r="I1755" s="3" t="str">
        <f>IF(Investments_Import!C1755="","",Investments_Import!C1755)</f>
        <v/>
      </c>
      <c r="J1755" s="108" t="str">
        <f>IF(Investments_Import!D1755="","",Investments_Import!D1755)</f>
        <v/>
      </c>
      <c r="K1755" s="108" t="str">
        <f t="shared" si="550"/>
        <v/>
      </c>
      <c r="L1755" s="47" t="str">
        <f>IF(Investments_Import!E1755="","",Investments_Import!E1755)</f>
        <v/>
      </c>
      <c r="M1755" s="47" t="str">
        <f t="shared" si="540"/>
        <v/>
      </c>
      <c r="N1755" s="31" t="str">
        <f>IF(Investments_Import!F1755="","",Investments_Import!F1755)</f>
        <v/>
      </c>
      <c r="O1755" s="31" t="str">
        <f t="shared" si="541"/>
        <v/>
      </c>
      <c r="P1755" s="3" t="str">
        <f>IF(Investments_Import!G1755="","",Investments_Import!G1755)</f>
        <v/>
      </c>
      <c r="Q1755" s="3" t="str">
        <f>IF(Investments_Import!H1755="","",Investments_Import!H1755)</f>
        <v/>
      </c>
      <c r="R1755" s="37" t="str">
        <f t="shared" si="542"/>
        <v/>
      </c>
      <c r="S1755" s="37" t="str">
        <f t="shared" si="543"/>
        <v/>
      </c>
      <c r="U1755" s="36" t="str">
        <f>IF(Mining_Import!A1755="","",Mining_Import!A1755)</f>
        <v/>
      </c>
      <c r="V1755" s="22" t="str">
        <f t="shared" si="551"/>
        <v/>
      </c>
      <c r="W1755" s="127" t="str">
        <f t="shared" si="552"/>
        <v/>
      </c>
      <c r="X1755" s="127" t="str">
        <f t="shared" si="553"/>
        <v/>
      </c>
      <c r="Y1755" s="127" t="str">
        <f t="shared" si="554"/>
        <v/>
      </c>
      <c r="Z1755" s="36" t="str">
        <f>IF(Mining_Import!B1755="","",Mining_Import!B1755)</f>
        <v/>
      </c>
      <c r="AA1755" s="184" t="str">
        <f>IF(Mining_Import!$C1755="","",Mining_Import!$C1755)</f>
        <v/>
      </c>
      <c r="AB1755" s="122" t="str">
        <f t="shared" si="555"/>
        <v/>
      </c>
      <c r="AC1755" s="122" t="str">
        <f>IF($Y1755&gt;Dashboard!$Q$19,$AB1755,"")</f>
        <v/>
      </c>
      <c r="AD1755" s="43" t="str">
        <f t="shared" si="556"/>
        <v/>
      </c>
      <c r="AE1755" s="36" t="str">
        <f>IF(Mining_Import!D1755="","",Mining_Import!D1755)</f>
        <v/>
      </c>
      <c r="AF1755" s="36" t="str">
        <f>IF(Mining_Import!E1755="","",Mining_Import!E1755)</f>
        <v/>
      </c>
      <c r="AG1755" s="36" t="str">
        <f>IF(Mining_Import!F1755="","",Mining_Import!F1755)</f>
        <v/>
      </c>
      <c r="AH1755" s="36" t="str">
        <f>IF(Mining_Import!G1755="","",Mining_Import!G1755)</f>
        <v/>
      </c>
      <c r="AI1755" s="36" t="str">
        <f>IF(Mining_Import!H1755="","",Mining_Import!H1755)</f>
        <v/>
      </c>
      <c r="AJ1755" s="36" t="str">
        <f>IF(Mining_Import!I1755="","",Mining_Import!I1755)</f>
        <v/>
      </c>
      <c r="BY1755" s="120" t="str">
        <f t="shared" si="544"/>
        <v/>
      </c>
      <c r="BZ1755" s="184" t="str">
        <f t="shared" si="557"/>
        <v/>
      </c>
      <c r="CA1755" s="37" t="str">
        <f>IFERROR(VLOOKUP($BY1755,Account_Value!$C$2:$F$2500,4,0),"")</f>
        <v/>
      </c>
      <c r="CB1755" s="43" t="str">
        <f t="shared" si="545"/>
        <v/>
      </c>
      <c r="CC1755" s="122" t="str">
        <f>IF($BZ1755="","",SUM($BZ$2:$BZ1755))</f>
        <v/>
      </c>
      <c r="CD1755" s="43" t="str">
        <f>IF($BZ1755="","",$BU$19*(SUM($BZ$2:$BZ1755)))</f>
        <v/>
      </c>
    </row>
    <row r="1756" spans="1:82">
      <c r="A1756" s="4" t="str">
        <f t="shared" si="546"/>
        <v/>
      </c>
      <c r="B1756" s="21" t="str">
        <f>IF(Investments_Import!A1756="","",Investments_Import!A1756)</f>
        <v/>
      </c>
      <c r="C1756" s="22" t="str">
        <f t="shared" si="539"/>
        <v/>
      </c>
      <c r="D1756" s="51" t="str">
        <f t="shared" si="547"/>
        <v/>
      </c>
      <c r="E1756" s="3" t="str">
        <f>IF(Investments_Import!B1756="","",Investments_Import!B1756)</f>
        <v/>
      </c>
      <c r="F1756" s="54" t="str">
        <f t="shared" si="548"/>
        <v xml:space="preserve"> </v>
      </c>
      <c r="G1756" s="54" t="str">
        <f>IF($B1756="","",COUNTIF($F$2:$F1756,$F1756))</f>
        <v/>
      </c>
      <c r="H1756" s="53" t="str">
        <f t="shared" si="549"/>
        <v xml:space="preserve">  </v>
      </c>
      <c r="I1756" s="3" t="str">
        <f>IF(Investments_Import!C1756="","",Investments_Import!C1756)</f>
        <v/>
      </c>
      <c r="J1756" s="108" t="str">
        <f>IF(Investments_Import!D1756="","",Investments_Import!D1756)</f>
        <v/>
      </c>
      <c r="K1756" s="108" t="str">
        <f t="shared" si="550"/>
        <v/>
      </c>
      <c r="L1756" s="47" t="str">
        <f>IF(Investments_Import!E1756="","",Investments_Import!E1756)</f>
        <v/>
      </c>
      <c r="M1756" s="47" t="str">
        <f t="shared" si="540"/>
        <v/>
      </c>
      <c r="N1756" s="31" t="str">
        <f>IF(Investments_Import!F1756="","",Investments_Import!F1756)</f>
        <v/>
      </c>
      <c r="O1756" s="31" t="str">
        <f t="shared" si="541"/>
        <v/>
      </c>
      <c r="P1756" s="3" t="str">
        <f>IF(Investments_Import!G1756="","",Investments_Import!G1756)</f>
        <v/>
      </c>
      <c r="Q1756" s="3" t="str">
        <f>IF(Investments_Import!H1756="","",Investments_Import!H1756)</f>
        <v/>
      </c>
      <c r="R1756" s="37" t="str">
        <f t="shared" si="542"/>
        <v/>
      </c>
      <c r="S1756" s="37" t="str">
        <f t="shared" si="543"/>
        <v/>
      </c>
      <c r="U1756" s="36" t="str">
        <f>IF(Mining_Import!A1756="","",Mining_Import!A1756)</f>
        <v/>
      </c>
      <c r="V1756" s="22" t="str">
        <f t="shared" si="551"/>
        <v/>
      </c>
      <c r="W1756" s="127" t="str">
        <f t="shared" si="552"/>
        <v/>
      </c>
      <c r="X1756" s="127" t="str">
        <f t="shared" si="553"/>
        <v/>
      </c>
      <c r="Y1756" s="127" t="str">
        <f t="shared" si="554"/>
        <v/>
      </c>
      <c r="Z1756" s="36" t="str">
        <f>IF(Mining_Import!B1756="","",Mining_Import!B1756)</f>
        <v/>
      </c>
      <c r="AA1756" s="184" t="str">
        <f>IF(Mining_Import!$C1756="","",Mining_Import!$C1756)</f>
        <v/>
      </c>
      <c r="AB1756" s="122" t="str">
        <f t="shared" si="555"/>
        <v/>
      </c>
      <c r="AC1756" s="122" t="str">
        <f>IF($Y1756&gt;Dashboard!$Q$19,$AB1756,"")</f>
        <v/>
      </c>
      <c r="AD1756" s="43" t="str">
        <f t="shared" si="556"/>
        <v/>
      </c>
      <c r="AE1756" s="36" t="str">
        <f>IF(Mining_Import!D1756="","",Mining_Import!D1756)</f>
        <v/>
      </c>
      <c r="AF1756" s="36" t="str">
        <f>IF(Mining_Import!E1756="","",Mining_Import!E1756)</f>
        <v/>
      </c>
      <c r="AG1756" s="36" t="str">
        <f>IF(Mining_Import!F1756="","",Mining_Import!F1756)</f>
        <v/>
      </c>
      <c r="AH1756" s="36" t="str">
        <f>IF(Mining_Import!G1756="","",Mining_Import!G1756)</f>
        <v/>
      </c>
      <c r="AI1756" s="36" t="str">
        <f>IF(Mining_Import!H1756="","",Mining_Import!H1756)</f>
        <v/>
      </c>
      <c r="AJ1756" s="36" t="str">
        <f>IF(Mining_Import!I1756="","",Mining_Import!I1756)</f>
        <v/>
      </c>
      <c r="BY1756" s="120" t="str">
        <f t="shared" si="544"/>
        <v/>
      </c>
      <c r="BZ1756" s="184" t="str">
        <f t="shared" si="557"/>
        <v/>
      </c>
      <c r="CA1756" s="37" t="str">
        <f>IFERROR(VLOOKUP($BY1756,Account_Value!$C$2:$F$2500,4,0),"")</f>
        <v/>
      </c>
      <c r="CB1756" s="43" t="str">
        <f t="shared" si="545"/>
        <v/>
      </c>
      <c r="CC1756" s="122" t="str">
        <f>IF($BZ1756="","",SUM($BZ$2:$BZ1756))</f>
        <v/>
      </c>
      <c r="CD1756" s="43" t="str">
        <f>IF($BZ1756="","",$BU$19*(SUM($BZ$2:$BZ1756)))</f>
        <v/>
      </c>
    </row>
    <row r="1757" spans="1:82">
      <c r="A1757" s="4" t="str">
        <f t="shared" si="546"/>
        <v/>
      </c>
      <c r="B1757" s="21" t="str">
        <f>IF(Investments_Import!A1757="","",Investments_Import!A1757)</f>
        <v/>
      </c>
      <c r="C1757" s="22" t="str">
        <f t="shared" si="539"/>
        <v/>
      </c>
      <c r="D1757" s="51" t="str">
        <f t="shared" si="547"/>
        <v/>
      </c>
      <c r="E1757" s="3" t="str">
        <f>IF(Investments_Import!B1757="","",Investments_Import!B1757)</f>
        <v/>
      </c>
      <c r="F1757" s="54" t="str">
        <f t="shared" si="548"/>
        <v xml:space="preserve"> </v>
      </c>
      <c r="G1757" s="54" t="str">
        <f>IF($B1757="","",COUNTIF($F$2:$F1757,$F1757))</f>
        <v/>
      </c>
      <c r="H1757" s="53" t="str">
        <f t="shared" si="549"/>
        <v xml:space="preserve">  </v>
      </c>
      <c r="I1757" s="3" t="str">
        <f>IF(Investments_Import!C1757="","",Investments_Import!C1757)</f>
        <v/>
      </c>
      <c r="J1757" s="108" t="str">
        <f>IF(Investments_Import!D1757="","",Investments_Import!D1757)</f>
        <v/>
      </c>
      <c r="K1757" s="108" t="str">
        <f t="shared" si="550"/>
        <v/>
      </c>
      <c r="L1757" s="47" t="str">
        <f>IF(Investments_Import!E1757="","",Investments_Import!E1757)</f>
        <v/>
      </c>
      <c r="M1757" s="47" t="str">
        <f t="shared" si="540"/>
        <v/>
      </c>
      <c r="N1757" s="31" t="str">
        <f>IF(Investments_Import!F1757="","",Investments_Import!F1757)</f>
        <v/>
      </c>
      <c r="O1757" s="31" t="str">
        <f t="shared" si="541"/>
        <v/>
      </c>
      <c r="P1757" s="3" t="str">
        <f>IF(Investments_Import!G1757="","",Investments_Import!G1757)</f>
        <v/>
      </c>
      <c r="Q1757" s="3" t="str">
        <f>IF(Investments_Import!H1757="","",Investments_Import!H1757)</f>
        <v/>
      </c>
      <c r="R1757" s="37" t="str">
        <f t="shared" si="542"/>
        <v/>
      </c>
      <c r="S1757" s="37" t="str">
        <f t="shared" si="543"/>
        <v/>
      </c>
      <c r="U1757" s="36" t="str">
        <f>IF(Mining_Import!A1757="","",Mining_Import!A1757)</f>
        <v/>
      </c>
      <c r="V1757" s="22" t="str">
        <f t="shared" si="551"/>
        <v/>
      </c>
      <c r="W1757" s="127" t="str">
        <f t="shared" si="552"/>
        <v/>
      </c>
      <c r="X1757" s="127" t="str">
        <f t="shared" si="553"/>
        <v/>
      </c>
      <c r="Y1757" s="127" t="str">
        <f t="shared" si="554"/>
        <v/>
      </c>
      <c r="Z1757" s="36" t="str">
        <f>IF(Mining_Import!B1757="","",Mining_Import!B1757)</f>
        <v/>
      </c>
      <c r="AA1757" s="184" t="str">
        <f>IF(Mining_Import!$C1757="","",Mining_Import!$C1757)</f>
        <v/>
      </c>
      <c r="AB1757" s="122" t="str">
        <f t="shared" si="555"/>
        <v/>
      </c>
      <c r="AC1757" s="122" t="str">
        <f>IF($Y1757&gt;Dashboard!$Q$19,$AB1757,"")</f>
        <v/>
      </c>
      <c r="AD1757" s="43" t="str">
        <f t="shared" si="556"/>
        <v/>
      </c>
      <c r="AE1757" s="36" t="str">
        <f>IF(Mining_Import!D1757="","",Mining_Import!D1757)</f>
        <v/>
      </c>
      <c r="AF1757" s="36" t="str">
        <f>IF(Mining_Import!E1757="","",Mining_Import!E1757)</f>
        <v/>
      </c>
      <c r="AG1757" s="36" t="str">
        <f>IF(Mining_Import!F1757="","",Mining_Import!F1757)</f>
        <v/>
      </c>
      <c r="AH1757" s="36" t="str">
        <f>IF(Mining_Import!G1757="","",Mining_Import!G1757)</f>
        <v/>
      </c>
      <c r="AI1757" s="36" t="str">
        <f>IF(Mining_Import!H1757="","",Mining_Import!H1757)</f>
        <v/>
      </c>
      <c r="AJ1757" s="36" t="str">
        <f>IF(Mining_Import!I1757="","",Mining_Import!I1757)</f>
        <v/>
      </c>
      <c r="BY1757" s="120" t="str">
        <f t="shared" si="544"/>
        <v/>
      </c>
      <c r="BZ1757" s="184" t="str">
        <f t="shared" si="557"/>
        <v/>
      </c>
      <c r="CA1757" s="37" t="str">
        <f>IFERROR(VLOOKUP($BY1757,Account_Value!$C$2:$F$2500,4,0),"")</f>
        <v/>
      </c>
      <c r="CB1757" s="43" t="str">
        <f t="shared" si="545"/>
        <v/>
      </c>
      <c r="CC1757" s="122" t="str">
        <f>IF($BZ1757="","",SUM($BZ$2:$BZ1757))</f>
        <v/>
      </c>
      <c r="CD1757" s="43" t="str">
        <f>IF($BZ1757="","",$BU$19*(SUM($BZ$2:$BZ1757)))</f>
        <v/>
      </c>
    </row>
    <row r="1758" spans="1:82">
      <c r="A1758" s="4" t="str">
        <f t="shared" si="546"/>
        <v/>
      </c>
      <c r="B1758" s="21" t="str">
        <f>IF(Investments_Import!A1758="","",Investments_Import!A1758)</f>
        <v/>
      </c>
      <c r="C1758" s="22" t="str">
        <f t="shared" si="539"/>
        <v/>
      </c>
      <c r="D1758" s="51" t="str">
        <f t="shared" si="547"/>
        <v/>
      </c>
      <c r="E1758" s="3" t="str">
        <f>IF(Investments_Import!B1758="","",Investments_Import!B1758)</f>
        <v/>
      </c>
      <c r="F1758" s="54" t="str">
        <f t="shared" si="548"/>
        <v xml:space="preserve"> </v>
      </c>
      <c r="G1758" s="54" t="str">
        <f>IF($B1758="","",COUNTIF($F$2:$F1758,$F1758))</f>
        <v/>
      </c>
      <c r="H1758" s="53" t="str">
        <f t="shared" si="549"/>
        <v xml:space="preserve">  </v>
      </c>
      <c r="I1758" s="3" t="str">
        <f>IF(Investments_Import!C1758="","",Investments_Import!C1758)</f>
        <v/>
      </c>
      <c r="J1758" s="108" t="str">
        <f>IF(Investments_Import!D1758="","",Investments_Import!D1758)</f>
        <v/>
      </c>
      <c r="K1758" s="108" t="str">
        <f t="shared" si="550"/>
        <v/>
      </c>
      <c r="L1758" s="47" t="str">
        <f>IF(Investments_Import!E1758="","",Investments_Import!E1758)</f>
        <v/>
      </c>
      <c r="M1758" s="47" t="str">
        <f t="shared" si="540"/>
        <v/>
      </c>
      <c r="N1758" s="31" t="str">
        <f>IF(Investments_Import!F1758="","",Investments_Import!F1758)</f>
        <v/>
      </c>
      <c r="O1758" s="31" t="str">
        <f t="shared" si="541"/>
        <v/>
      </c>
      <c r="P1758" s="3" t="str">
        <f>IF(Investments_Import!G1758="","",Investments_Import!G1758)</f>
        <v/>
      </c>
      <c r="Q1758" s="3" t="str">
        <f>IF(Investments_Import!H1758="","",Investments_Import!H1758)</f>
        <v/>
      </c>
      <c r="R1758" s="37" t="str">
        <f t="shared" si="542"/>
        <v/>
      </c>
      <c r="S1758" s="37" t="str">
        <f t="shared" si="543"/>
        <v/>
      </c>
      <c r="U1758" s="36" t="str">
        <f>IF(Mining_Import!A1758="","",Mining_Import!A1758)</f>
        <v/>
      </c>
      <c r="V1758" s="22" t="str">
        <f t="shared" si="551"/>
        <v/>
      </c>
      <c r="W1758" s="127" t="str">
        <f t="shared" si="552"/>
        <v/>
      </c>
      <c r="X1758" s="127" t="str">
        <f t="shared" si="553"/>
        <v/>
      </c>
      <c r="Y1758" s="127" t="str">
        <f t="shared" si="554"/>
        <v/>
      </c>
      <c r="Z1758" s="36" t="str">
        <f>IF(Mining_Import!B1758="","",Mining_Import!B1758)</f>
        <v/>
      </c>
      <c r="AA1758" s="184" t="str">
        <f>IF(Mining_Import!$C1758="","",Mining_Import!$C1758)</f>
        <v/>
      </c>
      <c r="AB1758" s="122" t="str">
        <f t="shared" si="555"/>
        <v/>
      </c>
      <c r="AC1758" s="122" t="str">
        <f>IF($Y1758&gt;Dashboard!$Q$19,$AB1758,"")</f>
        <v/>
      </c>
      <c r="AD1758" s="43" t="str">
        <f t="shared" si="556"/>
        <v/>
      </c>
      <c r="AE1758" s="36" t="str">
        <f>IF(Mining_Import!D1758="","",Mining_Import!D1758)</f>
        <v/>
      </c>
      <c r="AF1758" s="36" t="str">
        <f>IF(Mining_Import!E1758="","",Mining_Import!E1758)</f>
        <v/>
      </c>
      <c r="AG1758" s="36" t="str">
        <f>IF(Mining_Import!F1758="","",Mining_Import!F1758)</f>
        <v/>
      </c>
      <c r="AH1758" s="36" t="str">
        <f>IF(Mining_Import!G1758="","",Mining_Import!G1758)</f>
        <v/>
      </c>
      <c r="AI1758" s="36" t="str">
        <f>IF(Mining_Import!H1758="","",Mining_Import!H1758)</f>
        <v/>
      </c>
      <c r="AJ1758" s="36" t="str">
        <f>IF(Mining_Import!I1758="","",Mining_Import!I1758)</f>
        <v/>
      </c>
      <c r="BY1758" s="120" t="str">
        <f t="shared" si="544"/>
        <v/>
      </c>
      <c r="BZ1758" s="184" t="str">
        <f t="shared" si="557"/>
        <v/>
      </c>
      <c r="CA1758" s="37" t="str">
        <f>IFERROR(VLOOKUP($BY1758,Account_Value!$C$2:$F$2500,4,0),"")</f>
        <v/>
      </c>
      <c r="CB1758" s="43" t="str">
        <f t="shared" si="545"/>
        <v/>
      </c>
      <c r="CC1758" s="122" t="str">
        <f>IF($BZ1758="","",SUM($BZ$2:$BZ1758))</f>
        <v/>
      </c>
      <c r="CD1758" s="43" t="str">
        <f>IF($BZ1758="","",$BU$19*(SUM($BZ$2:$BZ1758)))</f>
        <v/>
      </c>
    </row>
    <row r="1759" spans="1:82">
      <c r="A1759" s="4" t="str">
        <f t="shared" si="546"/>
        <v/>
      </c>
      <c r="B1759" s="21" t="str">
        <f>IF(Investments_Import!A1759="","",Investments_Import!A1759)</f>
        <v/>
      </c>
      <c r="C1759" s="22" t="str">
        <f t="shared" si="539"/>
        <v/>
      </c>
      <c r="D1759" s="51" t="str">
        <f t="shared" si="547"/>
        <v/>
      </c>
      <c r="E1759" s="3" t="str">
        <f>IF(Investments_Import!B1759="","",Investments_Import!B1759)</f>
        <v/>
      </c>
      <c r="F1759" s="54" t="str">
        <f t="shared" si="548"/>
        <v xml:space="preserve"> </v>
      </c>
      <c r="G1759" s="54" t="str">
        <f>IF($B1759="","",COUNTIF($F$2:$F1759,$F1759))</f>
        <v/>
      </c>
      <c r="H1759" s="53" t="str">
        <f t="shared" si="549"/>
        <v xml:space="preserve">  </v>
      </c>
      <c r="I1759" s="3" t="str">
        <f>IF(Investments_Import!C1759="","",Investments_Import!C1759)</f>
        <v/>
      </c>
      <c r="J1759" s="108" t="str">
        <f>IF(Investments_Import!D1759="","",Investments_Import!D1759)</f>
        <v/>
      </c>
      <c r="K1759" s="108" t="str">
        <f t="shared" si="550"/>
        <v/>
      </c>
      <c r="L1759" s="47" t="str">
        <f>IF(Investments_Import!E1759="","",Investments_Import!E1759)</f>
        <v/>
      </c>
      <c r="M1759" s="47" t="str">
        <f t="shared" si="540"/>
        <v/>
      </c>
      <c r="N1759" s="31" t="str">
        <f>IF(Investments_Import!F1759="","",Investments_Import!F1759)</f>
        <v/>
      </c>
      <c r="O1759" s="31" t="str">
        <f t="shared" si="541"/>
        <v/>
      </c>
      <c r="P1759" s="3" t="str">
        <f>IF(Investments_Import!G1759="","",Investments_Import!G1759)</f>
        <v/>
      </c>
      <c r="Q1759" s="3" t="str">
        <f>IF(Investments_Import!H1759="","",Investments_Import!H1759)</f>
        <v/>
      </c>
      <c r="R1759" s="37" t="str">
        <f t="shared" si="542"/>
        <v/>
      </c>
      <c r="S1759" s="37" t="str">
        <f t="shared" si="543"/>
        <v/>
      </c>
      <c r="U1759" s="36" t="str">
        <f>IF(Mining_Import!A1759="","",Mining_Import!A1759)</f>
        <v/>
      </c>
      <c r="V1759" s="22" t="str">
        <f t="shared" si="551"/>
        <v/>
      </c>
      <c r="W1759" s="127" t="str">
        <f t="shared" si="552"/>
        <v/>
      </c>
      <c r="X1759" s="127" t="str">
        <f t="shared" si="553"/>
        <v/>
      </c>
      <c r="Y1759" s="127" t="str">
        <f t="shared" si="554"/>
        <v/>
      </c>
      <c r="Z1759" s="36" t="str">
        <f>IF(Mining_Import!B1759="","",Mining_Import!B1759)</f>
        <v/>
      </c>
      <c r="AA1759" s="184" t="str">
        <f>IF(Mining_Import!$C1759="","",Mining_Import!$C1759)</f>
        <v/>
      </c>
      <c r="AB1759" s="122" t="str">
        <f t="shared" si="555"/>
        <v/>
      </c>
      <c r="AC1759" s="122" t="str">
        <f>IF($Y1759&gt;Dashboard!$Q$19,$AB1759,"")</f>
        <v/>
      </c>
      <c r="AD1759" s="43" t="str">
        <f t="shared" si="556"/>
        <v/>
      </c>
      <c r="AE1759" s="36" t="str">
        <f>IF(Mining_Import!D1759="","",Mining_Import!D1759)</f>
        <v/>
      </c>
      <c r="AF1759" s="36" t="str">
        <f>IF(Mining_Import!E1759="","",Mining_Import!E1759)</f>
        <v/>
      </c>
      <c r="AG1759" s="36" t="str">
        <f>IF(Mining_Import!F1759="","",Mining_Import!F1759)</f>
        <v/>
      </c>
      <c r="AH1759" s="36" t="str">
        <f>IF(Mining_Import!G1759="","",Mining_Import!G1759)</f>
        <v/>
      </c>
      <c r="AI1759" s="36" t="str">
        <f>IF(Mining_Import!H1759="","",Mining_Import!H1759)</f>
        <v/>
      </c>
      <c r="AJ1759" s="36" t="str">
        <f>IF(Mining_Import!I1759="","",Mining_Import!I1759)</f>
        <v/>
      </c>
      <c r="BY1759" s="120" t="str">
        <f t="shared" si="544"/>
        <v/>
      </c>
      <c r="BZ1759" s="184" t="str">
        <f t="shared" si="557"/>
        <v/>
      </c>
      <c r="CA1759" s="37" t="str">
        <f>IFERROR(VLOOKUP($BY1759,Account_Value!$C$2:$F$2500,4,0),"")</f>
        <v/>
      </c>
      <c r="CB1759" s="43" t="str">
        <f t="shared" si="545"/>
        <v/>
      </c>
      <c r="CC1759" s="122" t="str">
        <f>IF($BZ1759="","",SUM($BZ$2:$BZ1759))</f>
        <v/>
      </c>
      <c r="CD1759" s="43" t="str">
        <f>IF($BZ1759="","",$BU$19*(SUM($BZ$2:$BZ1759)))</f>
        <v/>
      </c>
    </row>
    <row r="1760" spans="1:82">
      <c r="A1760" s="4" t="str">
        <f t="shared" si="546"/>
        <v/>
      </c>
      <c r="B1760" s="21" t="str">
        <f>IF(Investments_Import!A1760="","",Investments_Import!A1760)</f>
        <v/>
      </c>
      <c r="C1760" s="22" t="str">
        <f t="shared" si="539"/>
        <v/>
      </c>
      <c r="D1760" s="51" t="str">
        <f t="shared" si="547"/>
        <v/>
      </c>
      <c r="E1760" s="3" t="str">
        <f>IF(Investments_Import!B1760="","",Investments_Import!B1760)</f>
        <v/>
      </c>
      <c r="F1760" s="54" t="str">
        <f t="shared" si="548"/>
        <v xml:space="preserve"> </v>
      </c>
      <c r="G1760" s="54" t="str">
        <f>IF($B1760="","",COUNTIF($F$2:$F1760,$F1760))</f>
        <v/>
      </c>
      <c r="H1760" s="53" t="str">
        <f t="shared" si="549"/>
        <v xml:space="preserve">  </v>
      </c>
      <c r="I1760" s="3" t="str">
        <f>IF(Investments_Import!C1760="","",Investments_Import!C1760)</f>
        <v/>
      </c>
      <c r="J1760" s="108" t="str">
        <f>IF(Investments_Import!D1760="","",Investments_Import!D1760)</f>
        <v/>
      </c>
      <c r="K1760" s="108" t="str">
        <f t="shared" si="550"/>
        <v/>
      </c>
      <c r="L1760" s="47" t="str">
        <f>IF(Investments_Import!E1760="","",Investments_Import!E1760)</f>
        <v/>
      </c>
      <c r="M1760" s="47" t="str">
        <f t="shared" si="540"/>
        <v/>
      </c>
      <c r="N1760" s="31" t="str">
        <f>IF(Investments_Import!F1760="","",Investments_Import!F1760)</f>
        <v/>
      </c>
      <c r="O1760" s="31" t="str">
        <f t="shared" si="541"/>
        <v/>
      </c>
      <c r="P1760" s="3" t="str">
        <f>IF(Investments_Import!G1760="","",Investments_Import!G1760)</f>
        <v/>
      </c>
      <c r="Q1760" s="3" t="str">
        <f>IF(Investments_Import!H1760="","",Investments_Import!H1760)</f>
        <v/>
      </c>
      <c r="R1760" s="37" t="str">
        <f t="shared" si="542"/>
        <v/>
      </c>
      <c r="S1760" s="37" t="str">
        <f t="shared" si="543"/>
        <v/>
      </c>
      <c r="U1760" s="36" t="str">
        <f>IF(Mining_Import!A1760="","",Mining_Import!A1760)</f>
        <v/>
      </c>
      <c r="V1760" s="22" t="str">
        <f t="shared" si="551"/>
        <v/>
      </c>
      <c r="W1760" s="127" t="str">
        <f t="shared" si="552"/>
        <v/>
      </c>
      <c r="X1760" s="127" t="str">
        <f t="shared" si="553"/>
        <v/>
      </c>
      <c r="Y1760" s="127" t="str">
        <f t="shared" si="554"/>
        <v/>
      </c>
      <c r="Z1760" s="36" t="str">
        <f>IF(Mining_Import!B1760="","",Mining_Import!B1760)</f>
        <v/>
      </c>
      <c r="AA1760" s="184" t="str">
        <f>IF(Mining_Import!$C1760="","",Mining_Import!$C1760)</f>
        <v/>
      </c>
      <c r="AB1760" s="122" t="str">
        <f t="shared" si="555"/>
        <v/>
      </c>
      <c r="AC1760" s="122" t="str">
        <f>IF($Y1760&gt;Dashboard!$Q$19,$AB1760,"")</f>
        <v/>
      </c>
      <c r="AD1760" s="43" t="str">
        <f t="shared" si="556"/>
        <v/>
      </c>
      <c r="AE1760" s="36" t="str">
        <f>IF(Mining_Import!D1760="","",Mining_Import!D1760)</f>
        <v/>
      </c>
      <c r="AF1760" s="36" t="str">
        <f>IF(Mining_Import!E1760="","",Mining_Import!E1760)</f>
        <v/>
      </c>
      <c r="AG1760" s="36" t="str">
        <f>IF(Mining_Import!F1760="","",Mining_Import!F1760)</f>
        <v/>
      </c>
      <c r="AH1760" s="36" t="str">
        <f>IF(Mining_Import!G1760="","",Mining_Import!G1760)</f>
        <v/>
      </c>
      <c r="AI1760" s="36" t="str">
        <f>IF(Mining_Import!H1760="","",Mining_Import!H1760)</f>
        <v/>
      </c>
      <c r="AJ1760" s="36" t="str">
        <f>IF(Mining_Import!I1760="","",Mining_Import!I1760)</f>
        <v/>
      </c>
      <c r="BY1760" s="120" t="str">
        <f t="shared" si="544"/>
        <v/>
      </c>
      <c r="BZ1760" s="184" t="str">
        <f t="shared" si="557"/>
        <v/>
      </c>
      <c r="CA1760" s="37" t="str">
        <f>IFERROR(VLOOKUP($BY1760,Account_Value!$C$2:$F$2500,4,0),"")</f>
        <v/>
      </c>
      <c r="CB1760" s="43" t="str">
        <f t="shared" si="545"/>
        <v/>
      </c>
      <c r="CC1760" s="122" t="str">
        <f>IF($BZ1760="","",SUM($BZ$2:$BZ1760))</f>
        <v/>
      </c>
      <c r="CD1760" s="43" t="str">
        <f>IF($BZ1760="","",$BU$19*(SUM($BZ$2:$BZ1760)))</f>
        <v/>
      </c>
    </row>
    <row r="1761" spans="1:82">
      <c r="A1761" s="4" t="str">
        <f t="shared" si="546"/>
        <v/>
      </c>
      <c r="B1761" s="21" t="str">
        <f>IF(Investments_Import!A1761="","",Investments_Import!A1761)</f>
        <v/>
      </c>
      <c r="C1761" s="22" t="str">
        <f t="shared" si="539"/>
        <v/>
      </c>
      <c r="D1761" s="51" t="str">
        <f t="shared" si="547"/>
        <v/>
      </c>
      <c r="E1761" s="3" t="str">
        <f>IF(Investments_Import!B1761="","",Investments_Import!B1761)</f>
        <v/>
      </c>
      <c r="F1761" s="54" t="str">
        <f t="shared" si="548"/>
        <v xml:space="preserve"> </v>
      </c>
      <c r="G1761" s="54" t="str">
        <f>IF($B1761="","",COUNTIF($F$2:$F1761,$F1761))</f>
        <v/>
      </c>
      <c r="H1761" s="53" t="str">
        <f t="shared" si="549"/>
        <v xml:space="preserve">  </v>
      </c>
      <c r="I1761" s="3" t="str">
        <f>IF(Investments_Import!C1761="","",Investments_Import!C1761)</f>
        <v/>
      </c>
      <c r="J1761" s="108" t="str">
        <f>IF(Investments_Import!D1761="","",Investments_Import!D1761)</f>
        <v/>
      </c>
      <c r="K1761" s="108" t="str">
        <f t="shared" si="550"/>
        <v/>
      </c>
      <c r="L1761" s="47" t="str">
        <f>IF(Investments_Import!E1761="","",Investments_Import!E1761)</f>
        <v/>
      </c>
      <c r="M1761" s="47" t="str">
        <f t="shared" si="540"/>
        <v/>
      </c>
      <c r="N1761" s="31" t="str">
        <f>IF(Investments_Import!F1761="","",Investments_Import!F1761)</f>
        <v/>
      </c>
      <c r="O1761" s="31" t="str">
        <f t="shared" si="541"/>
        <v/>
      </c>
      <c r="P1761" s="3" t="str">
        <f>IF(Investments_Import!G1761="","",Investments_Import!G1761)</f>
        <v/>
      </c>
      <c r="Q1761" s="3" t="str">
        <f>IF(Investments_Import!H1761="","",Investments_Import!H1761)</f>
        <v/>
      </c>
      <c r="R1761" s="37" t="str">
        <f t="shared" si="542"/>
        <v/>
      </c>
      <c r="S1761" s="37" t="str">
        <f t="shared" si="543"/>
        <v/>
      </c>
      <c r="U1761" s="36" t="str">
        <f>IF(Mining_Import!A1761="","",Mining_Import!A1761)</f>
        <v/>
      </c>
      <c r="V1761" s="22" t="str">
        <f t="shared" si="551"/>
        <v/>
      </c>
      <c r="W1761" s="127" t="str">
        <f t="shared" si="552"/>
        <v/>
      </c>
      <c r="X1761" s="127" t="str">
        <f t="shared" si="553"/>
        <v/>
      </c>
      <c r="Y1761" s="127" t="str">
        <f t="shared" si="554"/>
        <v/>
      </c>
      <c r="Z1761" s="36" t="str">
        <f>IF(Mining_Import!B1761="","",Mining_Import!B1761)</f>
        <v/>
      </c>
      <c r="AA1761" s="184" t="str">
        <f>IF(Mining_Import!$C1761="","",Mining_Import!$C1761)</f>
        <v/>
      </c>
      <c r="AB1761" s="122" t="str">
        <f t="shared" si="555"/>
        <v/>
      </c>
      <c r="AC1761" s="122" t="str">
        <f>IF($Y1761&gt;Dashboard!$Q$19,$AB1761,"")</f>
        <v/>
      </c>
      <c r="AD1761" s="43" t="str">
        <f t="shared" si="556"/>
        <v/>
      </c>
      <c r="AE1761" s="36" t="str">
        <f>IF(Mining_Import!D1761="","",Mining_Import!D1761)</f>
        <v/>
      </c>
      <c r="AF1761" s="36" t="str">
        <f>IF(Mining_Import!E1761="","",Mining_Import!E1761)</f>
        <v/>
      </c>
      <c r="AG1761" s="36" t="str">
        <f>IF(Mining_Import!F1761="","",Mining_Import!F1761)</f>
        <v/>
      </c>
      <c r="AH1761" s="36" t="str">
        <f>IF(Mining_Import!G1761="","",Mining_Import!G1761)</f>
        <v/>
      </c>
      <c r="AI1761" s="36" t="str">
        <f>IF(Mining_Import!H1761="","",Mining_Import!H1761)</f>
        <v/>
      </c>
      <c r="AJ1761" s="36" t="str">
        <f>IF(Mining_Import!I1761="","",Mining_Import!I1761)</f>
        <v/>
      </c>
      <c r="BY1761" s="120" t="str">
        <f t="shared" si="544"/>
        <v/>
      </c>
      <c r="BZ1761" s="184" t="str">
        <f t="shared" si="557"/>
        <v/>
      </c>
      <c r="CA1761" s="37" t="str">
        <f>IFERROR(VLOOKUP($BY1761,Account_Value!$C$2:$F$2500,4,0),"")</f>
        <v/>
      </c>
      <c r="CB1761" s="43" t="str">
        <f t="shared" si="545"/>
        <v/>
      </c>
      <c r="CC1761" s="122" t="str">
        <f>IF($BZ1761="","",SUM($BZ$2:$BZ1761))</f>
        <v/>
      </c>
      <c r="CD1761" s="43" t="str">
        <f>IF($BZ1761="","",$BU$19*(SUM($BZ$2:$BZ1761)))</f>
        <v/>
      </c>
    </row>
    <row r="1762" spans="1:82">
      <c r="A1762" s="4" t="str">
        <f t="shared" si="546"/>
        <v/>
      </c>
      <c r="B1762" s="21" t="str">
        <f>IF(Investments_Import!A1762="","",Investments_Import!A1762)</f>
        <v/>
      </c>
      <c r="C1762" s="22" t="str">
        <f t="shared" si="539"/>
        <v/>
      </c>
      <c r="D1762" s="51" t="str">
        <f t="shared" si="547"/>
        <v/>
      </c>
      <c r="E1762" s="3" t="str">
        <f>IF(Investments_Import!B1762="","",Investments_Import!B1762)</f>
        <v/>
      </c>
      <c r="F1762" s="54" t="str">
        <f t="shared" si="548"/>
        <v xml:space="preserve"> </v>
      </c>
      <c r="G1762" s="54" t="str">
        <f>IF($B1762="","",COUNTIF($F$2:$F1762,$F1762))</f>
        <v/>
      </c>
      <c r="H1762" s="53" t="str">
        <f t="shared" si="549"/>
        <v xml:space="preserve">  </v>
      </c>
      <c r="I1762" s="3" t="str">
        <f>IF(Investments_Import!C1762="","",Investments_Import!C1762)</f>
        <v/>
      </c>
      <c r="J1762" s="108" t="str">
        <f>IF(Investments_Import!D1762="","",Investments_Import!D1762)</f>
        <v/>
      </c>
      <c r="K1762" s="108" t="str">
        <f t="shared" si="550"/>
        <v/>
      </c>
      <c r="L1762" s="47" t="str">
        <f>IF(Investments_Import!E1762="","",Investments_Import!E1762)</f>
        <v/>
      </c>
      <c r="M1762" s="47" t="str">
        <f t="shared" si="540"/>
        <v/>
      </c>
      <c r="N1762" s="31" t="str">
        <f>IF(Investments_Import!F1762="","",Investments_Import!F1762)</f>
        <v/>
      </c>
      <c r="O1762" s="31" t="str">
        <f t="shared" si="541"/>
        <v/>
      </c>
      <c r="P1762" s="3" t="str">
        <f>IF(Investments_Import!G1762="","",Investments_Import!G1762)</f>
        <v/>
      </c>
      <c r="Q1762" s="3" t="str">
        <f>IF(Investments_Import!H1762="","",Investments_Import!H1762)</f>
        <v/>
      </c>
      <c r="R1762" s="37" t="str">
        <f t="shared" si="542"/>
        <v/>
      </c>
      <c r="S1762" s="37" t="str">
        <f t="shared" si="543"/>
        <v/>
      </c>
      <c r="U1762" s="36" t="str">
        <f>IF(Mining_Import!A1762="","",Mining_Import!A1762)</f>
        <v/>
      </c>
      <c r="V1762" s="22" t="str">
        <f t="shared" si="551"/>
        <v/>
      </c>
      <c r="W1762" s="127" t="str">
        <f t="shared" si="552"/>
        <v/>
      </c>
      <c r="X1762" s="127" t="str">
        <f t="shared" si="553"/>
        <v/>
      </c>
      <c r="Y1762" s="127" t="str">
        <f t="shared" si="554"/>
        <v/>
      </c>
      <c r="Z1762" s="36" t="str">
        <f>IF(Mining_Import!B1762="","",Mining_Import!B1762)</f>
        <v/>
      </c>
      <c r="AA1762" s="184" t="str">
        <f>IF(Mining_Import!$C1762="","",Mining_Import!$C1762)</f>
        <v/>
      </c>
      <c r="AB1762" s="122" t="str">
        <f t="shared" si="555"/>
        <v/>
      </c>
      <c r="AC1762" s="122" t="str">
        <f>IF($Y1762&gt;Dashboard!$Q$19,$AB1762,"")</f>
        <v/>
      </c>
      <c r="AD1762" s="43" t="str">
        <f t="shared" si="556"/>
        <v/>
      </c>
      <c r="AE1762" s="36" t="str">
        <f>IF(Mining_Import!D1762="","",Mining_Import!D1762)</f>
        <v/>
      </c>
      <c r="AF1762" s="36" t="str">
        <f>IF(Mining_Import!E1762="","",Mining_Import!E1762)</f>
        <v/>
      </c>
      <c r="AG1762" s="36" t="str">
        <f>IF(Mining_Import!F1762="","",Mining_Import!F1762)</f>
        <v/>
      </c>
      <c r="AH1762" s="36" t="str">
        <f>IF(Mining_Import!G1762="","",Mining_Import!G1762)</f>
        <v/>
      </c>
      <c r="AI1762" s="36" t="str">
        <f>IF(Mining_Import!H1762="","",Mining_Import!H1762)</f>
        <v/>
      </c>
      <c r="AJ1762" s="36" t="str">
        <f>IF(Mining_Import!I1762="","",Mining_Import!I1762)</f>
        <v/>
      </c>
      <c r="BY1762" s="120" t="str">
        <f t="shared" si="544"/>
        <v/>
      </c>
      <c r="BZ1762" s="184" t="str">
        <f t="shared" si="557"/>
        <v/>
      </c>
      <c r="CA1762" s="37" t="str">
        <f>IFERROR(VLOOKUP($BY1762,Account_Value!$C$2:$F$2500,4,0),"")</f>
        <v/>
      </c>
      <c r="CB1762" s="43" t="str">
        <f t="shared" si="545"/>
        <v/>
      </c>
      <c r="CC1762" s="122" t="str">
        <f>IF($BZ1762="","",SUM($BZ$2:$BZ1762))</f>
        <v/>
      </c>
      <c r="CD1762" s="43" t="str">
        <f>IF($BZ1762="","",$BU$19*(SUM($BZ$2:$BZ1762)))</f>
        <v/>
      </c>
    </row>
    <row r="1763" spans="1:82">
      <c r="A1763" s="4" t="str">
        <f t="shared" si="546"/>
        <v/>
      </c>
      <c r="B1763" s="21" t="str">
        <f>IF(Investments_Import!A1763="","",Investments_Import!A1763)</f>
        <v/>
      </c>
      <c r="C1763" s="22" t="str">
        <f t="shared" si="539"/>
        <v/>
      </c>
      <c r="D1763" s="51" t="str">
        <f t="shared" si="547"/>
        <v/>
      </c>
      <c r="E1763" s="3" t="str">
        <f>IF(Investments_Import!B1763="","",Investments_Import!B1763)</f>
        <v/>
      </c>
      <c r="F1763" s="54" t="str">
        <f t="shared" si="548"/>
        <v xml:space="preserve"> </v>
      </c>
      <c r="G1763" s="54" t="str">
        <f>IF($B1763="","",COUNTIF($F$2:$F1763,$F1763))</f>
        <v/>
      </c>
      <c r="H1763" s="53" t="str">
        <f t="shared" si="549"/>
        <v xml:space="preserve">  </v>
      </c>
      <c r="I1763" s="3" t="str">
        <f>IF(Investments_Import!C1763="","",Investments_Import!C1763)</f>
        <v/>
      </c>
      <c r="J1763" s="108" t="str">
        <f>IF(Investments_Import!D1763="","",Investments_Import!D1763)</f>
        <v/>
      </c>
      <c r="K1763" s="108" t="str">
        <f t="shared" si="550"/>
        <v/>
      </c>
      <c r="L1763" s="47" t="str">
        <f>IF(Investments_Import!E1763="","",Investments_Import!E1763)</f>
        <v/>
      </c>
      <c r="M1763" s="47" t="str">
        <f t="shared" si="540"/>
        <v/>
      </c>
      <c r="N1763" s="31" t="str">
        <f>IF(Investments_Import!F1763="","",Investments_Import!F1763)</f>
        <v/>
      </c>
      <c r="O1763" s="31" t="str">
        <f t="shared" si="541"/>
        <v/>
      </c>
      <c r="P1763" s="3" t="str">
        <f>IF(Investments_Import!G1763="","",Investments_Import!G1763)</f>
        <v/>
      </c>
      <c r="Q1763" s="3" t="str">
        <f>IF(Investments_Import!H1763="","",Investments_Import!H1763)</f>
        <v/>
      </c>
      <c r="R1763" s="37" t="str">
        <f t="shared" si="542"/>
        <v/>
      </c>
      <c r="S1763" s="37" t="str">
        <f t="shared" si="543"/>
        <v/>
      </c>
      <c r="U1763" s="36" t="str">
        <f>IF(Mining_Import!A1763="","",Mining_Import!A1763)</f>
        <v/>
      </c>
      <c r="V1763" s="22" t="str">
        <f t="shared" si="551"/>
        <v/>
      </c>
      <c r="W1763" s="127" t="str">
        <f t="shared" si="552"/>
        <v/>
      </c>
      <c r="X1763" s="127" t="str">
        <f t="shared" si="553"/>
        <v/>
      </c>
      <c r="Y1763" s="127" t="str">
        <f t="shared" si="554"/>
        <v/>
      </c>
      <c r="Z1763" s="36" t="str">
        <f>IF(Mining_Import!B1763="","",Mining_Import!B1763)</f>
        <v/>
      </c>
      <c r="AA1763" s="184" t="str">
        <f>IF(Mining_Import!$C1763="","",Mining_Import!$C1763)</f>
        <v/>
      </c>
      <c r="AB1763" s="122" t="str">
        <f t="shared" si="555"/>
        <v/>
      </c>
      <c r="AC1763" s="122" t="str">
        <f>IF($Y1763&gt;Dashboard!$Q$19,$AB1763,"")</f>
        <v/>
      </c>
      <c r="AD1763" s="43" t="str">
        <f t="shared" si="556"/>
        <v/>
      </c>
      <c r="AE1763" s="36" t="str">
        <f>IF(Mining_Import!D1763="","",Mining_Import!D1763)</f>
        <v/>
      </c>
      <c r="AF1763" s="36" t="str">
        <f>IF(Mining_Import!E1763="","",Mining_Import!E1763)</f>
        <v/>
      </c>
      <c r="AG1763" s="36" t="str">
        <f>IF(Mining_Import!F1763="","",Mining_Import!F1763)</f>
        <v/>
      </c>
      <c r="AH1763" s="36" t="str">
        <f>IF(Mining_Import!G1763="","",Mining_Import!G1763)</f>
        <v/>
      </c>
      <c r="AI1763" s="36" t="str">
        <f>IF(Mining_Import!H1763="","",Mining_Import!H1763)</f>
        <v/>
      </c>
      <c r="AJ1763" s="36" t="str">
        <f>IF(Mining_Import!I1763="","",Mining_Import!I1763)</f>
        <v/>
      </c>
      <c r="BY1763" s="120" t="str">
        <f t="shared" si="544"/>
        <v/>
      </c>
      <c r="BZ1763" s="184" t="str">
        <f t="shared" si="557"/>
        <v/>
      </c>
      <c r="CA1763" s="37" t="str">
        <f>IFERROR(VLOOKUP($BY1763,Account_Value!$C$2:$F$2500,4,0),"")</f>
        <v/>
      </c>
      <c r="CB1763" s="43" t="str">
        <f t="shared" si="545"/>
        <v/>
      </c>
      <c r="CC1763" s="122" t="str">
        <f>IF($BZ1763="","",SUM($BZ$2:$BZ1763))</f>
        <v/>
      </c>
      <c r="CD1763" s="43" t="str">
        <f>IF($BZ1763="","",$BU$19*(SUM($BZ$2:$BZ1763)))</f>
        <v/>
      </c>
    </row>
    <row r="1764" spans="1:82">
      <c r="A1764" s="4" t="str">
        <f t="shared" si="546"/>
        <v/>
      </c>
      <c r="B1764" s="21" t="str">
        <f>IF(Investments_Import!A1764="","",Investments_Import!A1764)</f>
        <v/>
      </c>
      <c r="C1764" s="22" t="str">
        <f t="shared" si="539"/>
        <v/>
      </c>
      <c r="D1764" s="51" t="str">
        <f t="shared" si="547"/>
        <v/>
      </c>
      <c r="E1764" s="3" t="str">
        <f>IF(Investments_Import!B1764="","",Investments_Import!B1764)</f>
        <v/>
      </c>
      <c r="F1764" s="54" t="str">
        <f t="shared" si="548"/>
        <v xml:space="preserve"> </v>
      </c>
      <c r="G1764" s="54" t="str">
        <f>IF($B1764="","",COUNTIF($F$2:$F1764,$F1764))</f>
        <v/>
      </c>
      <c r="H1764" s="53" t="str">
        <f t="shared" si="549"/>
        <v xml:space="preserve">  </v>
      </c>
      <c r="I1764" s="3" t="str">
        <f>IF(Investments_Import!C1764="","",Investments_Import!C1764)</f>
        <v/>
      </c>
      <c r="J1764" s="108" t="str">
        <f>IF(Investments_Import!D1764="","",Investments_Import!D1764)</f>
        <v/>
      </c>
      <c r="K1764" s="108" t="str">
        <f t="shared" si="550"/>
        <v/>
      </c>
      <c r="L1764" s="47" t="str">
        <f>IF(Investments_Import!E1764="","",Investments_Import!E1764)</f>
        <v/>
      </c>
      <c r="M1764" s="47" t="str">
        <f t="shared" si="540"/>
        <v/>
      </c>
      <c r="N1764" s="31" t="str">
        <f>IF(Investments_Import!F1764="","",Investments_Import!F1764)</f>
        <v/>
      </c>
      <c r="O1764" s="31" t="str">
        <f t="shared" si="541"/>
        <v/>
      </c>
      <c r="P1764" s="3" t="str">
        <f>IF(Investments_Import!G1764="","",Investments_Import!G1764)</f>
        <v/>
      </c>
      <c r="Q1764" s="3" t="str">
        <f>IF(Investments_Import!H1764="","",Investments_Import!H1764)</f>
        <v/>
      </c>
      <c r="R1764" s="37" t="str">
        <f t="shared" si="542"/>
        <v/>
      </c>
      <c r="S1764" s="37" t="str">
        <f t="shared" si="543"/>
        <v/>
      </c>
      <c r="U1764" s="36" t="str">
        <f>IF(Mining_Import!A1764="","",Mining_Import!A1764)</f>
        <v/>
      </c>
      <c r="V1764" s="22" t="str">
        <f t="shared" si="551"/>
        <v/>
      </c>
      <c r="W1764" s="127" t="str">
        <f t="shared" si="552"/>
        <v/>
      </c>
      <c r="X1764" s="127" t="str">
        <f t="shared" si="553"/>
        <v/>
      </c>
      <c r="Y1764" s="127" t="str">
        <f t="shared" si="554"/>
        <v/>
      </c>
      <c r="Z1764" s="36" t="str">
        <f>IF(Mining_Import!B1764="","",Mining_Import!B1764)</f>
        <v/>
      </c>
      <c r="AA1764" s="184" t="str">
        <f>IF(Mining_Import!$C1764="","",Mining_Import!$C1764)</f>
        <v/>
      </c>
      <c r="AB1764" s="122" t="str">
        <f t="shared" si="555"/>
        <v/>
      </c>
      <c r="AC1764" s="122" t="str">
        <f>IF($Y1764&gt;Dashboard!$Q$19,$AB1764,"")</f>
        <v/>
      </c>
      <c r="AD1764" s="43" t="str">
        <f t="shared" si="556"/>
        <v/>
      </c>
      <c r="AE1764" s="36" t="str">
        <f>IF(Mining_Import!D1764="","",Mining_Import!D1764)</f>
        <v/>
      </c>
      <c r="AF1764" s="36" t="str">
        <f>IF(Mining_Import!E1764="","",Mining_Import!E1764)</f>
        <v/>
      </c>
      <c r="AG1764" s="36" t="str">
        <f>IF(Mining_Import!F1764="","",Mining_Import!F1764)</f>
        <v/>
      </c>
      <c r="AH1764" s="36" t="str">
        <f>IF(Mining_Import!G1764="","",Mining_Import!G1764)</f>
        <v/>
      </c>
      <c r="AI1764" s="36" t="str">
        <f>IF(Mining_Import!H1764="","",Mining_Import!H1764)</f>
        <v/>
      </c>
      <c r="AJ1764" s="36" t="str">
        <f>IF(Mining_Import!I1764="","",Mining_Import!I1764)</f>
        <v/>
      </c>
      <c r="BY1764" s="120" t="str">
        <f t="shared" si="544"/>
        <v/>
      </c>
      <c r="BZ1764" s="184" t="str">
        <f t="shared" si="557"/>
        <v/>
      </c>
      <c r="CA1764" s="37" t="str">
        <f>IFERROR(VLOOKUP($BY1764,Account_Value!$C$2:$F$2500,4,0),"")</f>
        <v/>
      </c>
      <c r="CB1764" s="43" t="str">
        <f t="shared" si="545"/>
        <v/>
      </c>
      <c r="CC1764" s="122" t="str">
        <f>IF($BZ1764="","",SUM($BZ$2:$BZ1764))</f>
        <v/>
      </c>
      <c r="CD1764" s="43" t="str">
        <f>IF($BZ1764="","",$BU$19*(SUM($BZ$2:$BZ1764)))</f>
        <v/>
      </c>
    </row>
    <row r="1765" spans="1:82">
      <c r="A1765" s="4" t="str">
        <f t="shared" si="546"/>
        <v/>
      </c>
      <c r="B1765" s="21" t="str">
        <f>IF(Investments_Import!A1765="","",Investments_Import!A1765)</f>
        <v/>
      </c>
      <c r="C1765" s="22" t="str">
        <f t="shared" si="539"/>
        <v/>
      </c>
      <c r="D1765" s="51" t="str">
        <f t="shared" si="547"/>
        <v/>
      </c>
      <c r="E1765" s="3" t="str">
        <f>IF(Investments_Import!B1765="","",Investments_Import!B1765)</f>
        <v/>
      </c>
      <c r="F1765" s="54" t="str">
        <f t="shared" si="548"/>
        <v xml:space="preserve"> </v>
      </c>
      <c r="G1765" s="54" t="str">
        <f>IF($B1765="","",COUNTIF($F$2:$F1765,$F1765))</f>
        <v/>
      </c>
      <c r="H1765" s="53" t="str">
        <f t="shared" si="549"/>
        <v xml:space="preserve">  </v>
      </c>
      <c r="I1765" s="3" t="str">
        <f>IF(Investments_Import!C1765="","",Investments_Import!C1765)</f>
        <v/>
      </c>
      <c r="J1765" s="108" t="str">
        <f>IF(Investments_Import!D1765="","",Investments_Import!D1765)</f>
        <v/>
      </c>
      <c r="K1765" s="108" t="str">
        <f t="shared" si="550"/>
        <v/>
      </c>
      <c r="L1765" s="47" t="str">
        <f>IF(Investments_Import!E1765="","",Investments_Import!E1765)</f>
        <v/>
      </c>
      <c r="M1765" s="47" t="str">
        <f t="shared" si="540"/>
        <v/>
      </c>
      <c r="N1765" s="31" t="str">
        <f>IF(Investments_Import!F1765="","",Investments_Import!F1765)</f>
        <v/>
      </c>
      <c r="O1765" s="31" t="str">
        <f t="shared" si="541"/>
        <v/>
      </c>
      <c r="P1765" s="3" t="str">
        <f>IF(Investments_Import!G1765="","",Investments_Import!G1765)</f>
        <v/>
      </c>
      <c r="Q1765" s="3" t="str">
        <f>IF(Investments_Import!H1765="","",Investments_Import!H1765)</f>
        <v/>
      </c>
      <c r="R1765" s="37" t="str">
        <f t="shared" si="542"/>
        <v/>
      </c>
      <c r="S1765" s="37" t="str">
        <f t="shared" si="543"/>
        <v/>
      </c>
      <c r="U1765" s="36" t="str">
        <f>IF(Mining_Import!A1765="","",Mining_Import!A1765)</f>
        <v/>
      </c>
      <c r="V1765" s="22" t="str">
        <f t="shared" si="551"/>
        <v/>
      </c>
      <c r="W1765" s="127" t="str">
        <f t="shared" si="552"/>
        <v/>
      </c>
      <c r="X1765" s="127" t="str">
        <f t="shared" si="553"/>
        <v/>
      </c>
      <c r="Y1765" s="127" t="str">
        <f t="shared" si="554"/>
        <v/>
      </c>
      <c r="Z1765" s="36" t="str">
        <f>IF(Mining_Import!B1765="","",Mining_Import!B1765)</f>
        <v/>
      </c>
      <c r="AA1765" s="184" t="str">
        <f>IF(Mining_Import!$C1765="","",Mining_Import!$C1765)</f>
        <v/>
      </c>
      <c r="AB1765" s="122" t="str">
        <f t="shared" si="555"/>
        <v/>
      </c>
      <c r="AC1765" s="122" t="str">
        <f>IF($Y1765&gt;Dashboard!$Q$19,$AB1765,"")</f>
        <v/>
      </c>
      <c r="AD1765" s="43" t="str">
        <f t="shared" si="556"/>
        <v/>
      </c>
      <c r="AE1765" s="36" t="str">
        <f>IF(Mining_Import!D1765="","",Mining_Import!D1765)</f>
        <v/>
      </c>
      <c r="AF1765" s="36" t="str">
        <f>IF(Mining_Import!E1765="","",Mining_Import!E1765)</f>
        <v/>
      </c>
      <c r="AG1765" s="36" t="str">
        <f>IF(Mining_Import!F1765="","",Mining_Import!F1765)</f>
        <v/>
      </c>
      <c r="AH1765" s="36" t="str">
        <f>IF(Mining_Import!G1765="","",Mining_Import!G1765)</f>
        <v/>
      </c>
      <c r="AI1765" s="36" t="str">
        <f>IF(Mining_Import!H1765="","",Mining_Import!H1765)</f>
        <v/>
      </c>
      <c r="AJ1765" s="36" t="str">
        <f>IF(Mining_Import!I1765="","",Mining_Import!I1765)</f>
        <v/>
      </c>
      <c r="BY1765" s="120" t="str">
        <f t="shared" si="544"/>
        <v/>
      </c>
      <c r="BZ1765" s="184" t="str">
        <f t="shared" si="557"/>
        <v/>
      </c>
      <c r="CA1765" s="37" t="str">
        <f>IFERROR(VLOOKUP($BY1765,Account_Value!$C$2:$F$2500,4,0),"")</f>
        <v/>
      </c>
      <c r="CB1765" s="43" t="str">
        <f t="shared" si="545"/>
        <v/>
      </c>
      <c r="CC1765" s="122" t="str">
        <f>IF($BZ1765="","",SUM($BZ$2:$BZ1765))</f>
        <v/>
      </c>
      <c r="CD1765" s="43" t="str">
        <f>IF($BZ1765="","",$BU$19*(SUM($BZ$2:$BZ1765)))</f>
        <v/>
      </c>
    </row>
    <row r="1766" spans="1:82">
      <c r="A1766" s="4" t="str">
        <f t="shared" si="546"/>
        <v/>
      </c>
      <c r="B1766" s="21" t="str">
        <f>IF(Investments_Import!A1766="","",Investments_Import!A1766)</f>
        <v/>
      </c>
      <c r="C1766" s="22" t="str">
        <f t="shared" si="539"/>
        <v/>
      </c>
      <c r="D1766" s="51" t="str">
        <f t="shared" si="547"/>
        <v/>
      </c>
      <c r="E1766" s="3" t="str">
        <f>IF(Investments_Import!B1766="","",Investments_Import!B1766)</f>
        <v/>
      </c>
      <c r="F1766" s="54" t="str">
        <f t="shared" si="548"/>
        <v xml:space="preserve"> </v>
      </c>
      <c r="G1766" s="54" t="str">
        <f>IF($B1766="","",COUNTIF($F$2:$F1766,$F1766))</f>
        <v/>
      </c>
      <c r="H1766" s="53" t="str">
        <f t="shared" si="549"/>
        <v xml:space="preserve">  </v>
      </c>
      <c r="I1766" s="3" t="str">
        <f>IF(Investments_Import!C1766="","",Investments_Import!C1766)</f>
        <v/>
      </c>
      <c r="J1766" s="108" t="str">
        <f>IF(Investments_Import!D1766="","",Investments_Import!D1766)</f>
        <v/>
      </c>
      <c r="K1766" s="108" t="str">
        <f t="shared" si="550"/>
        <v/>
      </c>
      <c r="L1766" s="47" t="str">
        <f>IF(Investments_Import!E1766="","",Investments_Import!E1766)</f>
        <v/>
      </c>
      <c r="M1766" s="47" t="str">
        <f t="shared" si="540"/>
        <v/>
      </c>
      <c r="N1766" s="31" t="str">
        <f>IF(Investments_Import!F1766="","",Investments_Import!F1766)</f>
        <v/>
      </c>
      <c r="O1766" s="31" t="str">
        <f t="shared" si="541"/>
        <v/>
      </c>
      <c r="P1766" s="3" t="str">
        <f>IF(Investments_Import!G1766="","",Investments_Import!G1766)</f>
        <v/>
      </c>
      <c r="Q1766" s="3" t="str">
        <f>IF(Investments_Import!H1766="","",Investments_Import!H1766)</f>
        <v/>
      </c>
      <c r="R1766" s="37" t="str">
        <f t="shared" si="542"/>
        <v/>
      </c>
      <c r="S1766" s="37" t="str">
        <f t="shared" si="543"/>
        <v/>
      </c>
      <c r="U1766" s="36" t="str">
        <f>IF(Mining_Import!A1766="","",Mining_Import!A1766)</f>
        <v/>
      </c>
      <c r="V1766" s="22" t="str">
        <f t="shared" si="551"/>
        <v/>
      </c>
      <c r="W1766" s="127" t="str">
        <f t="shared" si="552"/>
        <v/>
      </c>
      <c r="X1766" s="127" t="str">
        <f t="shared" si="553"/>
        <v/>
      </c>
      <c r="Y1766" s="127" t="str">
        <f t="shared" si="554"/>
        <v/>
      </c>
      <c r="Z1766" s="36" t="str">
        <f>IF(Mining_Import!B1766="","",Mining_Import!B1766)</f>
        <v/>
      </c>
      <c r="AA1766" s="184" t="str">
        <f>IF(Mining_Import!$C1766="","",Mining_Import!$C1766)</f>
        <v/>
      </c>
      <c r="AB1766" s="122" t="str">
        <f t="shared" si="555"/>
        <v/>
      </c>
      <c r="AC1766" s="122" t="str">
        <f>IF($Y1766&gt;Dashboard!$Q$19,$AB1766,"")</f>
        <v/>
      </c>
      <c r="AD1766" s="43" t="str">
        <f t="shared" si="556"/>
        <v/>
      </c>
      <c r="AE1766" s="36" t="str">
        <f>IF(Mining_Import!D1766="","",Mining_Import!D1766)</f>
        <v/>
      </c>
      <c r="AF1766" s="36" t="str">
        <f>IF(Mining_Import!E1766="","",Mining_Import!E1766)</f>
        <v/>
      </c>
      <c r="AG1766" s="36" t="str">
        <f>IF(Mining_Import!F1766="","",Mining_Import!F1766)</f>
        <v/>
      </c>
      <c r="AH1766" s="36" t="str">
        <f>IF(Mining_Import!G1766="","",Mining_Import!G1766)</f>
        <v/>
      </c>
      <c r="AI1766" s="36" t="str">
        <f>IF(Mining_Import!H1766="","",Mining_Import!H1766)</f>
        <v/>
      </c>
      <c r="AJ1766" s="36" t="str">
        <f>IF(Mining_Import!I1766="","",Mining_Import!I1766)</f>
        <v/>
      </c>
      <c r="BY1766" s="120" t="str">
        <f t="shared" si="544"/>
        <v/>
      </c>
      <c r="BZ1766" s="184" t="str">
        <f t="shared" si="557"/>
        <v/>
      </c>
      <c r="CA1766" s="37" t="str">
        <f>IFERROR(VLOOKUP($BY1766,Account_Value!$C$2:$F$2500,4,0),"")</f>
        <v/>
      </c>
      <c r="CB1766" s="43" t="str">
        <f t="shared" si="545"/>
        <v/>
      </c>
      <c r="CC1766" s="122" t="str">
        <f>IF($BZ1766="","",SUM($BZ$2:$BZ1766))</f>
        <v/>
      </c>
      <c r="CD1766" s="43" t="str">
        <f>IF($BZ1766="","",$BU$19*(SUM($BZ$2:$BZ1766)))</f>
        <v/>
      </c>
    </row>
    <row r="1767" spans="1:82">
      <c r="A1767" s="4" t="str">
        <f t="shared" si="546"/>
        <v/>
      </c>
      <c r="B1767" s="21" t="str">
        <f>IF(Investments_Import!A1767="","",Investments_Import!A1767)</f>
        <v/>
      </c>
      <c r="C1767" s="22" t="str">
        <f t="shared" si="539"/>
        <v/>
      </c>
      <c r="D1767" s="51" t="str">
        <f t="shared" si="547"/>
        <v/>
      </c>
      <c r="E1767" s="3" t="str">
        <f>IF(Investments_Import!B1767="","",Investments_Import!B1767)</f>
        <v/>
      </c>
      <c r="F1767" s="54" t="str">
        <f t="shared" si="548"/>
        <v xml:space="preserve"> </v>
      </c>
      <c r="G1767" s="54" t="str">
        <f>IF($B1767="","",COUNTIF($F$2:$F1767,$F1767))</f>
        <v/>
      </c>
      <c r="H1767" s="53" t="str">
        <f t="shared" si="549"/>
        <v xml:space="preserve">  </v>
      </c>
      <c r="I1767" s="3" t="str">
        <f>IF(Investments_Import!C1767="","",Investments_Import!C1767)</f>
        <v/>
      </c>
      <c r="J1767" s="108" t="str">
        <f>IF(Investments_Import!D1767="","",Investments_Import!D1767)</f>
        <v/>
      </c>
      <c r="K1767" s="108" t="str">
        <f t="shared" si="550"/>
        <v/>
      </c>
      <c r="L1767" s="47" t="str">
        <f>IF(Investments_Import!E1767="","",Investments_Import!E1767)</f>
        <v/>
      </c>
      <c r="M1767" s="47" t="str">
        <f t="shared" si="540"/>
        <v/>
      </c>
      <c r="N1767" s="31" t="str">
        <f>IF(Investments_Import!F1767="","",Investments_Import!F1767)</f>
        <v/>
      </c>
      <c r="O1767" s="31" t="str">
        <f t="shared" si="541"/>
        <v/>
      </c>
      <c r="P1767" s="3" t="str">
        <f>IF(Investments_Import!G1767="","",Investments_Import!G1767)</f>
        <v/>
      </c>
      <c r="Q1767" s="3" t="str">
        <f>IF(Investments_Import!H1767="","",Investments_Import!H1767)</f>
        <v/>
      </c>
      <c r="R1767" s="37" t="str">
        <f t="shared" si="542"/>
        <v/>
      </c>
      <c r="S1767" s="37" t="str">
        <f t="shared" si="543"/>
        <v/>
      </c>
      <c r="U1767" s="36" t="str">
        <f>IF(Mining_Import!A1767="","",Mining_Import!A1767)</f>
        <v/>
      </c>
      <c r="V1767" s="22" t="str">
        <f t="shared" si="551"/>
        <v/>
      </c>
      <c r="W1767" s="127" t="str">
        <f t="shared" si="552"/>
        <v/>
      </c>
      <c r="X1767" s="127" t="str">
        <f t="shared" si="553"/>
        <v/>
      </c>
      <c r="Y1767" s="127" t="str">
        <f t="shared" si="554"/>
        <v/>
      </c>
      <c r="Z1767" s="36" t="str">
        <f>IF(Mining_Import!B1767="","",Mining_Import!B1767)</f>
        <v/>
      </c>
      <c r="AA1767" s="184" t="str">
        <f>IF(Mining_Import!$C1767="","",Mining_Import!$C1767)</f>
        <v/>
      </c>
      <c r="AB1767" s="122" t="str">
        <f t="shared" si="555"/>
        <v/>
      </c>
      <c r="AC1767" s="122" t="str">
        <f>IF($Y1767&gt;Dashboard!$Q$19,$AB1767,"")</f>
        <v/>
      </c>
      <c r="AD1767" s="43" t="str">
        <f t="shared" si="556"/>
        <v/>
      </c>
      <c r="AE1767" s="36" t="str">
        <f>IF(Mining_Import!D1767="","",Mining_Import!D1767)</f>
        <v/>
      </c>
      <c r="AF1767" s="36" t="str">
        <f>IF(Mining_Import!E1767="","",Mining_Import!E1767)</f>
        <v/>
      </c>
      <c r="AG1767" s="36" t="str">
        <f>IF(Mining_Import!F1767="","",Mining_Import!F1767)</f>
        <v/>
      </c>
      <c r="AH1767" s="36" t="str">
        <f>IF(Mining_Import!G1767="","",Mining_Import!G1767)</f>
        <v/>
      </c>
      <c r="AI1767" s="36" t="str">
        <f>IF(Mining_Import!H1767="","",Mining_Import!H1767)</f>
        <v/>
      </c>
      <c r="AJ1767" s="36" t="str">
        <f>IF(Mining_Import!I1767="","",Mining_Import!I1767)</f>
        <v/>
      </c>
      <c r="BY1767" s="120" t="str">
        <f t="shared" si="544"/>
        <v/>
      </c>
      <c r="BZ1767" s="184" t="str">
        <f t="shared" si="557"/>
        <v/>
      </c>
      <c r="CA1767" s="37" t="str">
        <f>IFERROR(VLOOKUP($BY1767,Account_Value!$C$2:$F$2500,4,0),"")</f>
        <v/>
      </c>
      <c r="CB1767" s="43" t="str">
        <f t="shared" si="545"/>
        <v/>
      </c>
      <c r="CC1767" s="122" t="str">
        <f>IF($BZ1767="","",SUM($BZ$2:$BZ1767))</f>
        <v/>
      </c>
      <c r="CD1767" s="43" t="str">
        <f>IF($BZ1767="","",$BU$19*(SUM($BZ$2:$BZ1767)))</f>
        <v/>
      </c>
    </row>
    <row r="1768" spans="1:82">
      <c r="A1768" s="4" t="str">
        <f t="shared" si="546"/>
        <v/>
      </c>
      <c r="B1768" s="21" t="str">
        <f>IF(Investments_Import!A1768="","",Investments_Import!A1768)</f>
        <v/>
      </c>
      <c r="C1768" s="22" t="str">
        <f t="shared" si="539"/>
        <v/>
      </c>
      <c r="D1768" s="51" t="str">
        <f t="shared" si="547"/>
        <v/>
      </c>
      <c r="E1768" s="3" t="str">
        <f>IF(Investments_Import!B1768="","",Investments_Import!B1768)</f>
        <v/>
      </c>
      <c r="F1768" s="54" t="str">
        <f t="shared" si="548"/>
        <v xml:space="preserve"> </v>
      </c>
      <c r="G1768" s="54" t="str">
        <f>IF($B1768="","",COUNTIF($F$2:$F1768,$F1768))</f>
        <v/>
      </c>
      <c r="H1768" s="53" t="str">
        <f t="shared" si="549"/>
        <v xml:space="preserve">  </v>
      </c>
      <c r="I1768" s="3" t="str">
        <f>IF(Investments_Import!C1768="","",Investments_Import!C1768)</f>
        <v/>
      </c>
      <c r="J1768" s="108" t="str">
        <f>IF(Investments_Import!D1768="","",Investments_Import!D1768)</f>
        <v/>
      </c>
      <c r="K1768" s="108" t="str">
        <f t="shared" si="550"/>
        <v/>
      </c>
      <c r="L1768" s="47" t="str">
        <f>IF(Investments_Import!E1768="","",Investments_Import!E1768)</f>
        <v/>
      </c>
      <c r="M1768" s="47" t="str">
        <f t="shared" si="540"/>
        <v/>
      </c>
      <c r="N1768" s="31" t="str">
        <f>IF(Investments_Import!F1768="","",Investments_Import!F1768)</f>
        <v/>
      </c>
      <c r="O1768" s="31" t="str">
        <f t="shared" si="541"/>
        <v/>
      </c>
      <c r="P1768" s="3" t="str">
        <f>IF(Investments_Import!G1768="","",Investments_Import!G1768)</f>
        <v/>
      </c>
      <c r="Q1768" s="3" t="str">
        <f>IF(Investments_Import!H1768="","",Investments_Import!H1768)</f>
        <v/>
      </c>
      <c r="R1768" s="37" t="str">
        <f t="shared" si="542"/>
        <v/>
      </c>
      <c r="S1768" s="37" t="str">
        <f t="shared" si="543"/>
        <v/>
      </c>
      <c r="U1768" s="36" t="str">
        <f>IF(Mining_Import!A1768="","",Mining_Import!A1768)</f>
        <v/>
      </c>
      <c r="V1768" s="22" t="str">
        <f t="shared" si="551"/>
        <v/>
      </c>
      <c r="W1768" s="127" t="str">
        <f t="shared" si="552"/>
        <v/>
      </c>
      <c r="X1768" s="127" t="str">
        <f t="shared" si="553"/>
        <v/>
      </c>
      <c r="Y1768" s="127" t="str">
        <f t="shared" si="554"/>
        <v/>
      </c>
      <c r="Z1768" s="36" t="str">
        <f>IF(Mining_Import!B1768="","",Mining_Import!B1768)</f>
        <v/>
      </c>
      <c r="AA1768" s="184" t="str">
        <f>IF(Mining_Import!$C1768="","",Mining_Import!$C1768)</f>
        <v/>
      </c>
      <c r="AB1768" s="122" t="str">
        <f t="shared" si="555"/>
        <v/>
      </c>
      <c r="AC1768" s="122" t="str">
        <f>IF($Y1768&gt;Dashboard!$Q$19,$AB1768,"")</f>
        <v/>
      </c>
      <c r="AD1768" s="43" t="str">
        <f t="shared" si="556"/>
        <v/>
      </c>
      <c r="AE1768" s="36" t="str">
        <f>IF(Mining_Import!D1768="","",Mining_Import!D1768)</f>
        <v/>
      </c>
      <c r="AF1768" s="36" t="str">
        <f>IF(Mining_Import!E1768="","",Mining_Import!E1768)</f>
        <v/>
      </c>
      <c r="AG1768" s="36" t="str">
        <f>IF(Mining_Import!F1768="","",Mining_Import!F1768)</f>
        <v/>
      </c>
      <c r="AH1768" s="36" t="str">
        <f>IF(Mining_Import!G1768="","",Mining_Import!G1768)</f>
        <v/>
      </c>
      <c r="AI1768" s="36" t="str">
        <f>IF(Mining_Import!H1768="","",Mining_Import!H1768)</f>
        <v/>
      </c>
      <c r="AJ1768" s="36" t="str">
        <f>IF(Mining_Import!I1768="","",Mining_Import!I1768)</f>
        <v/>
      </c>
      <c r="BY1768" s="120" t="str">
        <f t="shared" si="544"/>
        <v/>
      </c>
      <c r="BZ1768" s="184" t="str">
        <f t="shared" si="557"/>
        <v/>
      </c>
      <c r="CA1768" s="37" t="str">
        <f>IFERROR(VLOOKUP($BY1768,Account_Value!$C$2:$F$2500,4,0),"")</f>
        <v/>
      </c>
      <c r="CB1768" s="43" t="str">
        <f t="shared" si="545"/>
        <v/>
      </c>
      <c r="CC1768" s="122" t="str">
        <f>IF($BZ1768="","",SUM($BZ$2:$BZ1768))</f>
        <v/>
      </c>
      <c r="CD1768" s="43" t="str">
        <f>IF($BZ1768="","",$BU$19*(SUM($BZ$2:$BZ1768)))</f>
        <v/>
      </c>
    </row>
    <row r="1769" spans="1:82">
      <c r="A1769" s="4" t="str">
        <f t="shared" si="546"/>
        <v/>
      </c>
      <c r="B1769" s="21" t="str">
        <f>IF(Investments_Import!A1769="","",Investments_Import!A1769)</f>
        <v/>
      </c>
      <c r="C1769" s="22" t="str">
        <f t="shared" si="539"/>
        <v/>
      </c>
      <c r="D1769" s="51" t="str">
        <f t="shared" si="547"/>
        <v/>
      </c>
      <c r="E1769" s="3" t="str">
        <f>IF(Investments_Import!B1769="","",Investments_Import!B1769)</f>
        <v/>
      </c>
      <c r="F1769" s="54" t="str">
        <f t="shared" si="548"/>
        <v xml:space="preserve"> </v>
      </c>
      <c r="G1769" s="54" t="str">
        <f>IF($B1769="","",COUNTIF($F$2:$F1769,$F1769))</f>
        <v/>
      </c>
      <c r="H1769" s="53" t="str">
        <f t="shared" si="549"/>
        <v xml:space="preserve">  </v>
      </c>
      <c r="I1769" s="3" t="str">
        <f>IF(Investments_Import!C1769="","",Investments_Import!C1769)</f>
        <v/>
      </c>
      <c r="J1769" s="108" t="str">
        <f>IF(Investments_Import!D1769="","",Investments_Import!D1769)</f>
        <v/>
      </c>
      <c r="K1769" s="108" t="str">
        <f t="shared" si="550"/>
        <v/>
      </c>
      <c r="L1769" s="47" t="str">
        <f>IF(Investments_Import!E1769="","",Investments_Import!E1769)</f>
        <v/>
      </c>
      <c r="M1769" s="47" t="str">
        <f t="shared" si="540"/>
        <v/>
      </c>
      <c r="N1769" s="31" t="str">
        <f>IF(Investments_Import!F1769="","",Investments_Import!F1769)</f>
        <v/>
      </c>
      <c r="O1769" s="31" t="str">
        <f t="shared" si="541"/>
        <v/>
      </c>
      <c r="P1769" s="3" t="str">
        <f>IF(Investments_Import!G1769="","",Investments_Import!G1769)</f>
        <v/>
      </c>
      <c r="Q1769" s="3" t="str">
        <f>IF(Investments_Import!H1769="","",Investments_Import!H1769)</f>
        <v/>
      </c>
      <c r="R1769" s="37" t="str">
        <f t="shared" si="542"/>
        <v/>
      </c>
      <c r="S1769" s="37" t="str">
        <f t="shared" si="543"/>
        <v/>
      </c>
      <c r="U1769" s="36" t="str">
        <f>IF(Mining_Import!A1769="","",Mining_Import!A1769)</f>
        <v/>
      </c>
      <c r="V1769" s="22" t="str">
        <f t="shared" si="551"/>
        <v/>
      </c>
      <c r="W1769" s="127" t="str">
        <f t="shared" si="552"/>
        <v/>
      </c>
      <c r="X1769" s="127" t="str">
        <f t="shared" si="553"/>
        <v/>
      </c>
      <c r="Y1769" s="127" t="str">
        <f t="shared" si="554"/>
        <v/>
      </c>
      <c r="Z1769" s="36" t="str">
        <f>IF(Mining_Import!B1769="","",Mining_Import!B1769)</f>
        <v/>
      </c>
      <c r="AA1769" s="184" t="str">
        <f>IF(Mining_Import!$C1769="","",Mining_Import!$C1769)</f>
        <v/>
      </c>
      <c r="AB1769" s="122" t="str">
        <f t="shared" si="555"/>
        <v/>
      </c>
      <c r="AC1769" s="122" t="str">
        <f>IF($Y1769&gt;Dashboard!$Q$19,$AB1769,"")</f>
        <v/>
      </c>
      <c r="AD1769" s="43" t="str">
        <f t="shared" si="556"/>
        <v/>
      </c>
      <c r="AE1769" s="36" t="str">
        <f>IF(Mining_Import!D1769="","",Mining_Import!D1769)</f>
        <v/>
      </c>
      <c r="AF1769" s="36" t="str">
        <f>IF(Mining_Import!E1769="","",Mining_Import!E1769)</f>
        <v/>
      </c>
      <c r="AG1769" s="36" t="str">
        <f>IF(Mining_Import!F1769="","",Mining_Import!F1769)</f>
        <v/>
      </c>
      <c r="AH1769" s="36" t="str">
        <f>IF(Mining_Import!G1769="","",Mining_Import!G1769)</f>
        <v/>
      </c>
      <c r="AI1769" s="36" t="str">
        <f>IF(Mining_Import!H1769="","",Mining_Import!H1769)</f>
        <v/>
      </c>
      <c r="AJ1769" s="36" t="str">
        <f>IF(Mining_Import!I1769="","",Mining_Import!I1769)</f>
        <v/>
      </c>
      <c r="BY1769" s="120" t="str">
        <f t="shared" si="544"/>
        <v/>
      </c>
      <c r="BZ1769" s="184" t="str">
        <f t="shared" si="557"/>
        <v/>
      </c>
      <c r="CA1769" s="37" t="str">
        <f>IFERROR(VLOOKUP($BY1769,Account_Value!$C$2:$F$2500,4,0),"")</f>
        <v/>
      </c>
      <c r="CB1769" s="43" t="str">
        <f t="shared" si="545"/>
        <v/>
      </c>
      <c r="CC1769" s="122" t="str">
        <f>IF($BZ1769="","",SUM($BZ$2:$BZ1769))</f>
        <v/>
      </c>
      <c r="CD1769" s="43" t="str">
        <f>IF($BZ1769="","",$BU$19*(SUM($BZ$2:$BZ1769)))</f>
        <v/>
      </c>
    </row>
    <row r="1770" spans="1:82">
      <c r="A1770" s="4" t="str">
        <f t="shared" si="546"/>
        <v/>
      </c>
      <c r="B1770" s="21" t="str">
        <f>IF(Investments_Import!A1770="","",Investments_Import!A1770)</f>
        <v/>
      </c>
      <c r="C1770" s="22" t="str">
        <f t="shared" si="539"/>
        <v/>
      </c>
      <c r="D1770" s="51" t="str">
        <f t="shared" si="547"/>
        <v/>
      </c>
      <c r="E1770" s="3" t="str">
        <f>IF(Investments_Import!B1770="","",Investments_Import!B1770)</f>
        <v/>
      </c>
      <c r="F1770" s="54" t="str">
        <f t="shared" si="548"/>
        <v xml:space="preserve"> </v>
      </c>
      <c r="G1770" s="54" t="str">
        <f>IF($B1770="","",COUNTIF($F$2:$F1770,$F1770))</f>
        <v/>
      </c>
      <c r="H1770" s="53" t="str">
        <f t="shared" si="549"/>
        <v xml:space="preserve">  </v>
      </c>
      <c r="I1770" s="3" t="str">
        <f>IF(Investments_Import!C1770="","",Investments_Import!C1770)</f>
        <v/>
      </c>
      <c r="J1770" s="108" t="str">
        <f>IF(Investments_Import!D1770="","",Investments_Import!D1770)</f>
        <v/>
      </c>
      <c r="K1770" s="108" t="str">
        <f t="shared" si="550"/>
        <v/>
      </c>
      <c r="L1770" s="47" t="str">
        <f>IF(Investments_Import!E1770="","",Investments_Import!E1770)</f>
        <v/>
      </c>
      <c r="M1770" s="47" t="str">
        <f t="shared" si="540"/>
        <v/>
      </c>
      <c r="N1770" s="31" t="str">
        <f>IF(Investments_Import!F1770="","",Investments_Import!F1770)</f>
        <v/>
      </c>
      <c r="O1770" s="31" t="str">
        <f t="shared" si="541"/>
        <v/>
      </c>
      <c r="P1770" s="3" t="str">
        <f>IF(Investments_Import!G1770="","",Investments_Import!G1770)</f>
        <v/>
      </c>
      <c r="Q1770" s="3" t="str">
        <f>IF(Investments_Import!H1770="","",Investments_Import!H1770)</f>
        <v/>
      </c>
      <c r="R1770" s="37" t="str">
        <f t="shared" si="542"/>
        <v/>
      </c>
      <c r="S1770" s="37" t="str">
        <f t="shared" si="543"/>
        <v/>
      </c>
      <c r="U1770" s="36" t="str">
        <f>IF(Mining_Import!A1770="","",Mining_Import!A1770)</f>
        <v/>
      </c>
      <c r="V1770" s="22" t="str">
        <f t="shared" si="551"/>
        <v/>
      </c>
      <c r="W1770" s="127" t="str">
        <f t="shared" si="552"/>
        <v/>
      </c>
      <c r="X1770" s="127" t="str">
        <f t="shared" si="553"/>
        <v/>
      </c>
      <c r="Y1770" s="127" t="str">
        <f t="shared" si="554"/>
        <v/>
      </c>
      <c r="Z1770" s="36" t="str">
        <f>IF(Mining_Import!B1770="","",Mining_Import!B1770)</f>
        <v/>
      </c>
      <c r="AA1770" s="184" t="str">
        <f>IF(Mining_Import!$C1770="","",Mining_Import!$C1770)</f>
        <v/>
      </c>
      <c r="AB1770" s="122" t="str">
        <f t="shared" si="555"/>
        <v/>
      </c>
      <c r="AC1770" s="122" t="str">
        <f>IF($Y1770&gt;Dashboard!$Q$19,$AB1770,"")</f>
        <v/>
      </c>
      <c r="AD1770" s="43" t="str">
        <f t="shared" si="556"/>
        <v/>
      </c>
      <c r="AE1770" s="36" t="str">
        <f>IF(Mining_Import!D1770="","",Mining_Import!D1770)</f>
        <v/>
      </c>
      <c r="AF1770" s="36" t="str">
        <f>IF(Mining_Import!E1770="","",Mining_Import!E1770)</f>
        <v/>
      </c>
      <c r="AG1770" s="36" t="str">
        <f>IF(Mining_Import!F1770="","",Mining_Import!F1770)</f>
        <v/>
      </c>
      <c r="AH1770" s="36" t="str">
        <f>IF(Mining_Import!G1770="","",Mining_Import!G1770)</f>
        <v/>
      </c>
      <c r="AI1770" s="36" t="str">
        <f>IF(Mining_Import!H1770="","",Mining_Import!H1770)</f>
        <v/>
      </c>
      <c r="AJ1770" s="36" t="str">
        <f>IF(Mining_Import!I1770="","",Mining_Import!I1770)</f>
        <v/>
      </c>
      <c r="BY1770" s="120" t="str">
        <f t="shared" si="544"/>
        <v/>
      </c>
      <c r="BZ1770" s="184" t="str">
        <f t="shared" si="557"/>
        <v/>
      </c>
      <c r="CA1770" s="37" t="str">
        <f>IFERROR(VLOOKUP($BY1770,Account_Value!$C$2:$F$2500,4,0),"")</f>
        <v/>
      </c>
      <c r="CB1770" s="43" t="str">
        <f t="shared" si="545"/>
        <v/>
      </c>
      <c r="CC1770" s="122" t="str">
        <f>IF($BZ1770="","",SUM($BZ$2:$BZ1770))</f>
        <v/>
      </c>
      <c r="CD1770" s="43" t="str">
        <f>IF($BZ1770="","",$BU$19*(SUM($BZ$2:$BZ1770)))</f>
        <v/>
      </c>
    </row>
    <row r="1771" spans="1:82">
      <c r="A1771" s="4" t="str">
        <f t="shared" si="546"/>
        <v/>
      </c>
      <c r="B1771" s="21" t="str">
        <f>IF(Investments_Import!A1771="","",Investments_Import!A1771)</f>
        <v/>
      </c>
      <c r="C1771" s="22" t="str">
        <f t="shared" si="539"/>
        <v/>
      </c>
      <c r="D1771" s="51" t="str">
        <f t="shared" si="547"/>
        <v/>
      </c>
      <c r="E1771" s="3" t="str">
        <f>IF(Investments_Import!B1771="","",Investments_Import!B1771)</f>
        <v/>
      </c>
      <c r="F1771" s="54" t="str">
        <f t="shared" si="548"/>
        <v xml:space="preserve"> </v>
      </c>
      <c r="G1771" s="54" t="str">
        <f>IF($B1771="","",COUNTIF($F$2:$F1771,$F1771))</f>
        <v/>
      </c>
      <c r="H1771" s="53" t="str">
        <f t="shared" si="549"/>
        <v xml:space="preserve">  </v>
      </c>
      <c r="I1771" s="3" t="str">
        <f>IF(Investments_Import!C1771="","",Investments_Import!C1771)</f>
        <v/>
      </c>
      <c r="J1771" s="108" t="str">
        <f>IF(Investments_Import!D1771="","",Investments_Import!D1771)</f>
        <v/>
      </c>
      <c r="K1771" s="108" t="str">
        <f t="shared" si="550"/>
        <v/>
      </c>
      <c r="L1771" s="47" t="str">
        <f>IF(Investments_Import!E1771="","",Investments_Import!E1771)</f>
        <v/>
      </c>
      <c r="M1771" s="47" t="str">
        <f t="shared" si="540"/>
        <v/>
      </c>
      <c r="N1771" s="31" t="str">
        <f>IF(Investments_Import!F1771="","",Investments_Import!F1771)</f>
        <v/>
      </c>
      <c r="O1771" s="31" t="str">
        <f t="shared" si="541"/>
        <v/>
      </c>
      <c r="P1771" s="3" t="str">
        <f>IF(Investments_Import!G1771="","",Investments_Import!G1771)</f>
        <v/>
      </c>
      <c r="Q1771" s="3" t="str">
        <f>IF(Investments_Import!H1771="","",Investments_Import!H1771)</f>
        <v/>
      </c>
      <c r="R1771" s="37" t="str">
        <f t="shared" si="542"/>
        <v/>
      </c>
      <c r="S1771" s="37" t="str">
        <f t="shared" si="543"/>
        <v/>
      </c>
      <c r="U1771" s="36" t="str">
        <f>IF(Mining_Import!A1771="","",Mining_Import!A1771)</f>
        <v/>
      </c>
      <c r="V1771" s="22" t="str">
        <f t="shared" si="551"/>
        <v/>
      </c>
      <c r="W1771" s="127" t="str">
        <f t="shared" si="552"/>
        <v/>
      </c>
      <c r="X1771" s="127" t="str">
        <f t="shared" si="553"/>
        <v/>
      </c>
      <c r="Y1771" s="127" t="str">
        <f t="shared" si="554"/>
        <v/>
      </c>
      <c r="Z1771" s="36" t="str">
        <f>IF(Mining_Import!B1771="","",Mining_Import!B1771)</f>
        <v/>
      </c>
      <c r="AA1771" s="184" t="str">
        <f>IF(Mining_Import!$C1771="","",Mining_Import!$C1771)</f>
        <v/>
      </c>
      <c r="AB1771" s="122" t="str">
        <f t="shared" si="555"/>
        <v/>
      </c>
      <c r="AC1771" s="122" t="str">
        <f>IF($Y1771&gt;Dashboard!$Q$19,$AB1771,"")</f>
        <v/>
      </c>
      <c r="AD1771" s="43" t="str">
        <f t="shared" si="556"/>
        <v/>
      </c>
      <c r="AE1771" s="36" t="str">
        <f>IF(Mining_Import!D1771="","",Mining_Import!D1771)</f>
        <v/>
      </c>
      <c r="AF1771" s="36" t="str">
        <f>IF(Mining_Import!E1771="","",Mining_Import!E1771)</f>
        <v/>
      </c>
      <c r="AG1771" s="36" t="str">
        <f>IF(Mining_Import!F1771="","",Mining_Import!F1771)</f>
        <v/>
      </c>
      <c r="AH1771" s="36" t="str">
        <f>IF(Mining_Import!G1771="","",Mining_Import!G1771)</f>
        <v/>
      </c>
      <c r="AI1771" s="36" t="str">
        <f>IF(Mining_Import!H1771="","",Mining_Import!H1771)</f>
        <v/>
      </c>
      <c r="AJ1771" s="36" t="str">
        <f>IF(Mining_Import!I1771="","",Mining_Import!I1771)</f>
        <v/>
      </c>
      <c r="BY1771" s="120" t="str">
        <f t="shared" si="544"/>
        <v/>
      </c>
      <c r="BZ1771" s="184" t="str">
        <f t="shared" si="557"/>
        <v/>
      </c>
      <c r="CA1771" s="37" t="str">
        <f>IFERROR(VLOOKUP($BY1771,Account_Value!$C$2:$F$2500,4,0),"")</f>
        <v/>
      </c>
      <c r="CB1771" s="43" t="str">
        <f t="shared" si="545"/>
        <v/>
      </c>
      <c r="CC1771" s="122" t="str">
        <f>IF($BZ1771="","",SUM($BZ$2:$BZ1771))</f>
        <v/>
      </c>
      <c r="CD1771" s="43" t="str">
        <f>IF($BZ1771="","",$BU$19*(SUM($BZ$2:$BZ1771)))</f>
        <v/>
      </c>
    </row>
    <row r="1772" spans="1:82">
      <c r="A1772" s="4" t="str">
        <f t="shared" si="546"/>
        <v/>
      </c>
      <c r="B1772" s="21" t="str">
        <f>IF(Investments_Import!A1772="","",Investments_Import!A1772)</f>
        <v/>
      </c>
      <c r="C1772" s="22" t="str">
        <f t="shared" si="539"/>
        <v/>
      </c>
      <c r="D1772" s="51" t="str">
        <f t="shared" si="547"/>
        <v/>
      </c>
      <c r="E1772" s="3" t="str">
        <f>IF(Investments_Import!B1772="","",Investments_Import!B1772)</f>
        <v/>
      </c>
      <c r="F1772" s="54" t="str">
        <f t="shared" si="548"/>
        <v xml:space="preserve"> </v>
      </c>
      <c r="G1772" s="54" t="str">
        <f>IF($B1772="","",COUNTIF($F$2:$F1772,$F1772))</f>
        <v/>
      </c>
      <c r="H1772" s="53" t="str">
        <f t="shared" si="549"/>
        <v xml:space="preserve">  </v>
      </c>
      <c r="I1772" s="3" t="str">
        <f>IF(Investments_Import!C1772="","",Investments_Import!C1772)</f>
        <v/>
      </c>
      <c r="J1772" s="108" t="str">
        <f>IF(Investments_Import!D1772="","",Investments_Import!D1772)</f>
        <v/>
      </c>
      <c r="K1772" s="108" t="str">
        <f t="shared" si="550"/>
        <v/>
      </c>
      <c r="L1772" s="47" t="str">
        <f>IF(Investments_Import!E1772="","",Investments_Import!E1772)</f>
        <v/>
      </c>
      <c r="M1772" s="47" t="str">
        <f t="shared" si="540"/>
        <v/>
      </c>
      <c r="N1772" s="31" t="str">
        <f>IF(Investments_Import!F1772="","",Investments_Import!F1772)</f>
        <v/>
      </c>
      <c r="O1772" s="31" t="str">
        <f t="shared" si="541"/>
        <v/>
      </c>
      <c r="P1772" s="3" t="str">
        <f>IF(Investments_Import!G1772="","",Investments_Import!G1772)</f>
        <v/>
      </c>
      <c r="Q1772" s="3" t="str">
        <f>IF(Investments_Import!H1772="","",Investments_Import!H1772)</f>
        <v/>
      </c>
      <c r="R1772" s="37" t="str">
        <f t="shared" si="542"/>
        <v/>
      </c>
      <c r="S1772" s="37" t="str">
        <f t="shared" si="543"/>
        <v/>
      </c>
      <c r="U1772" s="36" t="str">
        <f>IF(Mining_Import!A1772="","",Mining_Import!A1772)</f>
        <v/>
      </c>
      <c r="V1772" s="22" t="str">
        <f t="shared" si="551"/>
        <v/>
      </c>
      <c r="W1772" s="127" t="str">
        <f t="shared" si="552"/>
        <v/>
      </c>
      <c r="X1772" s="127" t="str">
        <f t="shared" si="553"/>
        <v/>
      </c>
      <c r="Y1772" s="127" t="str">
        <f t="shared" si="554"/>
        <v/>
      </c>
      <c r="Z1772" s="36" t="str">
        <f>IF(Mining_Import!B1772="","",Mining_Import!B1772)</f>
        <v/>
      </c>
      <c r="AA1772" s="184" t="str">
        <f>IF(Mining_Import!$C1772="","",Mining_Import!$C1772)</f>
        <v/>
      </c>
      <c r="AB1772" s="122" t="str">
        <f t="shared" si="555"/>
        <v/>
      </c>
      <c r="AC1772" s="122" t="str">
        <f>IF($Y1772&gt;Dashboard!$Q$19,$AB1772,"")</f>
        <v/>
      </c>
      <c r="AD1772" s="43" t="str">
        <f t="shared" si="556"/>
        <v/>
      </c>
      <c r="AE1772" s="36" t="str">
        <f>IF(Mining_Import!D1772="","",Mining_Import!D1772)</f>
        <v/>
      </c>
      <c r="AF1772" s="36" t="str">
        <f>IF(Mining_Import!E1772="","",Mining_Import!E1772)</f>
        <v/>
      </c>
      <c r="AG1772" s="36" t="str">
        <f>IF(Mining_Import!F1772="","",Mining_Import!F1772)</f>
        <v/>
      </c>
      <c r="AH1772" s="36" t="str">
        <f>IF(Mining_Import!G1772="","",Mining_Import!G1772)</f>
        <v/>
      </c>
      <c r="AI1772" s="36" t="str">
        <f>IF(Mining_Import!H1772="","",Mining_Import!H1772)</f>
        <v/>
      </c>
      <c r="AJ1772" s="36" t="str">
        <f>IF(Mining_Import!I1772="","",Mining_Import!I1772)</f>
        <v/>
      </c>
      <c r="BY1772" s="120" t="str">
        <f t="shared" si="544"/>
        <v/>
      </c>
      <c r="BZ1772" s="184" t="str">
        <f t="shared" si="557"/>
        <v/>
      </c>
      <c r="CA1772" s="37" t="str">
        <f>IFERROR(VLOOKUP($BY1772,Account_Value!$C$2:$F$2500,4,0),"")</f>
        <v/>
      </c>
      <c r="CB1772" s="43" t="str">
        <f t="shared" si="545"/>
        <v/>
      </c>
      <c r="CC1772" s="122" t="str">
        <f>IF($BZ1772="","",SUM($BZ$2:$BZ1772))</f>
        <v/>
      </c>
      <c r="CD1772" s="43" t="str">
        <f>IF($BZ1772="","",$BU$19*(SUM($BZ$2:$BZ1772)))</f>
        <v/>
      </c>
    </row>
    <row r="1773" spans="1:82">
      <c r="A1773" s="4" t="str">
        <f t="shared" si="546"/>
        <v/>
      </c>
      <c r="B1773" s="21" t="str">
        <f>IF(Investments_Import!A1773="","",Investments_Import!A1773)</f>
        <v/>
      </c>
      <c r="C1773" s="22" t="str">
        <f t="shared" si="539"/>
        <v/>
      </c>
      <c r="D1773" s="51" t="str">
        <f t="shared" si="547"/>
        <v/>
      </c>
      <c r="E1773" s="3" t="str">
        <f>IF(Investments_Import!B1773="","",Investments_Import!B1773)</f>
        <v/>
      </c>
      <c r="F1773" s="54" t="str">
        <f t="shared" si="548"/>
        <v xml:space="preserve"> </v>
      </c>
      <c r="G1773" s="54" t="str">
        <f>IF($B1773="","",COUNTIF($F$2:$F1773,$F1773))</f>
        <v/>
      </c>
      <c r="H1773" s="53" t="str">
        <f t="shared" si="549"/>
        <v xml:space="preserve">  </v>
      </c>
      <c r="I1773" s="3" t="str">
        <f>IF(Investments_Import!C1773="","",Investments_Import!C1773)</f>
        <v/>
      </c>
      <c r="J1773" s="108" t="str">
        <f>IF(Investments_Import!D1773="","",Investments_Import!D1773)</f>
        <v/>
      </c>
      <c r="K1773" s="108" t="str">
        <f t="shared" si="550"/>
        <v/>
      </c>
      <c r="L1773" s="47" t="str">
        <f>IF(Investments_Import!E1773="","",Investments_Import!E1773)</f>
        <v/>
      </c>
      <c r="M1773" s="47" t="str">
        <f t="shared" si="540"/>
        <v/>
      </c>
      <c r="N1773" s="31" t="str">
        <f>IF(Investments_Import!F1773="","",Investments_Import!F1773)</f>
        <v/>
      </c>
      <c r="O1773" s="31" t="str">
        <f t="shared" si="541"/>
        <v/>
      </c>
      <c r="P1773" s="3" t="str">
        <f>IF(Investments_Import!G1773="","",Investments_Import!G1773)</f>
        <v/>
      </c>
      <c r="Q1773" s="3" t="str">
        <f>IF(Investments_Import!H1773="","",Investments_Import!H1773)</f>
        <v/>
      </c>
      <c r="R1773" s="37" t="str">
        <f t="shared" si="542"/>
        <v/>
      </c>
      <c r="S1773" s="37" t="str">
        <f t="shared" si="543"/>
        <v/>
      </c>
      <c r="U1773" s="36" t="str">
        <f>IF(Mining_Import!A1773="","",Mining_Import!A1773)</f>
        <v/>
      </c>
      <c r="V1773" s="22" t="str">
        <f t="shared" si="551"/>
        <v/>
      </c>
      <c r="W1773" s="127" t="str">
        <f t="shared" si="552"/>
        <v/>
      </c>
      <c r="X1773" s="127" t="str">
        <f t="shared" si="553"/>
        <v/>
      </c>
      <c r="Y1773" s="127" t="str">
        <f t="shared" si="554"/>
        <v/>
      </c>
      <c r="Z1773" s="36" t="str">
        <f>IF(Mining_Import!B1773="","",Mining_Import!B1773)</f>
        <v/>
      </c>
      <c r="AA1773" s="184" t="str">
        <f>IF(Mining_Import!$C1773="","",Mining_Import!$C1773)</f>
        <v/>
      </c>
      <c r="AB1773" s="122" t="str">
        <f t="shared" si="555"/>
        <v/>
      </c>
      <c r="AC1773" s="122" t="str">
        <f>IF($Y1773&gt;Dashboard!$Q$19,$AB1773,"")</f>
        <v/>
      </c>
      <c r="AD1773" s="43" t="str">
        <f t="shared" si="556"/>
        <v/>
      </c>
      <c r="AE1773" s="36" t="str">
        <f>IF(Mining_Import!D1773="","",Mining_Import!D1773)</f>
        <v/>
      </c>
      <c r="AF1773" s="36" t="str">
        <f>IF(Mining_Import!E1773="","",Mining_Import!E1773)</f>
        <v/>
      </c>
      <c r="AG1773" s="36" t="str">
        <f>IF(Mining_Import!F1773="","",Mining_Import!F1773)</f>
        <v/>
      </c>
      <c r="AH1773" s="36" t="str">
        <f>IF(Mining_Import!G1773="","",Mining_Import!G1773)</f>
        <v/>
      </c>
      <c r="AI1773" s="36" t="str">
        <f>IF(Mining_Import!H1773="","",Mining_Import!H1773)</f>
        <v/>
      </c>
      <c r="AJ1773" s="36" t="str">
        <f>IF(Mining_Import!I1773="","",Mining_Import!I1773)</f>
        <v/>
      </c>
      <c r="BY1773" s="120" t="str">
        <f t="shared" si="544"/>
        <v/>
      </c>
      <c r="BZ1773" s="184" t="str">
        <f t="shared" si="557"/>
        <v/>
      </c>
      <c r="CA1773" s="37" t="str">
        <f>IFERROR(VLOOKUP($BY1773,Account_Value!$C$2:$F$2500,4,0),"")</f>
        <v/>
      </c>
      <c r="CB1773" s="43" t="str">
        <f t="shared" si="545"/>
        <v/>
      </c>
      <c r="CC1773" s="122" t="str">
        <f>IF($BZ1773="","",SUM($BZ$2:$BZ1773))</f>
        <v/>
      </c>
      <c r="CD1773" s="43" t="str">
        <f>IF($BZ1773="","",$BU$19*(SUM($BZ$2:$BZ1773)))</f>
        <v/>
      </c>
    </row>
    <row r="1774" spans="1:82">
      <c r="A1774" s="4" t="str">
        <f t="shared" si="546"/>
        <v/>
      </c>
      <c r="B1774" s="21" t="str">
        <f>IF(Investments_Import!A1774="","",Investments_Import!A1774)</f>
        <v/>
      </c>
      <c r="C1774" s="22" t="str">
        <f t="shared" si="539"/>
        <v/>
      </c>
      <c r="D1774" s="51" t="str">
        <f t="shared" si="547"/>
        <v/>
      </c>
      <c r="E1774" s="3" t="str">
        <f>IF(Investments_Import!B1774="","",Investments_Import!B1774)</f>
        <v/>
      </c>
      <c r="F1774" s="54" t="str">
        <f t="shared" si="548"/>
        <v xml:space="preserve"> </v>
      </c>
      <c r="G1774" s="54" t="str">
        <f>IF($B1774="","",COUNTIF($F$2:$F1774,$F1774))</f>
        <v/>
      </c>
      <c r="H1774" s="53" t="str">
        <f t="shared" si="549"/>
        <v xml:space="preserve">  </v>
      </c>
      <c r="I1774" s="3" t="str">
        <f>IF(Investments_Import!C1774="","",Investments_Import!C1774)</f>
        <v/>
      </c>
      <c r="J1774" s="108" t="str">
        <f>IF(Investments_Import!D1774="","",Investments_Import!D1774)</f>
        <v/>
      </c>
      <c r="K1774" s="108" t="str">
        <f t="shared" si="550"/>
        <v/>
      </c>
      <c r="L1774" s="47" t="str">
        <f>IF(Investments_Import!E1774="","",Investments_Import!E1774)</f>
        <v/>
      </c>
      <c r="M1774" s="47" t="str">
        <f t="shared" si="540"/>
        <v/>
      </c>
      <c r="N1774" s="31" t="str">
        <f>IF(Investments_Import!F1774="","",Investments_Import!F1774)</f>
        <v/>
      </c>
      <c r="O1774" s="31" t="str">
        <f t="shared" si="541"/>
        <v/>
      </c>
      <c r="P1774" s="3" t="str">
        <f>IF(Investments_Import!G1774="","",Investments_Import!G1774)</f>
        <v/>
      </c>
      <c r="Q1774" s="3" t="str">
        <f>IF(Investments_Import!H1774="","",Investments_Import!H1774)</f>
        <v/>
      </c>
      <c r="R1774" s="37" t="str">
        <f t="shared" si="542"/>
        <v/>
      </c>
      <c r="S1774" s="37" t="str">
        <f t="shared" si="543"/>
        <v/>
      </c>
      <c r="U1774" s="36" t="str">
        <f>IF(Mining_Import!A1774="","",Mining_Import!A1774)</f>
        <v/>
      </c>
      <c r="V1774" s="22" t="str">
        <f t="shared" si="551"/>
        <v/>
      </c>
      <c r="W1774" s="127" t="str">
        <f t="shared" si="552"/>
        <v/>
      </c>
      <c r="X1774" s="127" t="str">
        <f t="shared" si="553"/>
        <v/>
      </c>
      <c r="Y1774" s="127" t="str">
        <f t="shared" si="554"/>
        <v/>
      </c>
      <c r="Z1774" s="36" t="str">
        <f>IF(Mining_Import!B1774="","",Mining_Import!B1774)</f>
        <v/>
      </c>
      <c r="AA1774" s="184" t="str">
        <f>IF(Mining_Import!$C1774="","",Mining_Import!$C1774)</f>
        <v/>
      </c>
      <c r="AB1774" s="122" t="str">
        <f t="shared" si="555"/>
        <v/>
      </c>
      <c r="AC1774" s="122" t="str">
        <f>IF($Y1774&gt;Dashboard!$Q$19,$AB1774,"")</f>
        <v/>
      </c>
      <c r="AD1774" s="43" t="str">
        <f t="shared" si="556"/>
        <v/>
      </c>
      <c r="AE1774" s="36" t="str">
        <f>IF(Mining_Import!D1774="","",Mining_Import!D1774)</f>
        <v/>
      </c>
      <c r="AF1774" s="36" t="str">
        <f>IF(Mining_Import!E1774="","",Mining_Import!E1774)</f>
        <v/>
      </c>
      <c r="AG1774" s="36" t="str">
        <f>IF(Mining_Import!F1774="","",Mining_Import!F1774)</f>
        <v/>
      </c>
      <c r="AH1774" s="36" t="str">
        <f>IF(Mining_Import!G1774="","",Mining_Import!G1774)</f>
        <v/>
      </c>
      <c r="AI1774" s="36" t="str">
        <f>IF(Mining_Import!H1774="","",Mining_Import!H1774)</f>
        <v/>
      </c>
      <c r="AJ1774" s="36" t="str">
        <f>IF(Mining_Import!I1774="","",Mining_Import!I1774)</f>
        <v/>
      </c>
      <c r="BY1774" s="120" t="str">
        <f t="shared" si="544"/>
        <v/>
      </c>
      <c r="BZ1774" s="184" t="str">
        <f t="shared" si="557"/>
        <v/>
      </c>
      <c r="CA1774" s="37" t="str">
        <f>IFERROR(VLOOKUP($BY1774,Account_Value!$C$2:$F$2500,4,0),"")</f>
        <v/>
      </c>
      <c r="CB1774" s="43" t="str">
        <f t="shared" si="545"/>
        <v/>
      </c>
      <c r="CC1774" s="122" t="str">
        <f>IF($BZ1774="","",SUM($BZ$2:$BZ1774))</f>
        <v/>
      </c>
      <c r="CD1774" s="43" t="str">
        <f>IF($BZ1774="","",$BU$19*(SUM($BZ$2:$BZ1774)))</f>
        <v/>
      </c>
    </row>
    <row r="1775" spans="1:82">
      <c r="A1775" s="4" t="str">
        <f t="shared" si="546"/>
        <v/>
      </c>
      <c r="B1775" s="21" t="str">
        <f>IF(Investments_Import!A1775="","",Investments_Import!A1775)</f>
        <v/>
      </c>
      <c r="C1775" s="22" t="str">
        <f t="shared" si="539"/>
        <v/>
      </c>
      <c r="D1775" s="51" t="str">
        <f t="shared" si="547"/>
        <v/>
      </c>
      <c r="E1775" s="3" t="str">
        <f>IF(Investments_Import!B1775="","",Investments_Import!B1775)</f>
        <v/>
      </c>
      <c r="F1775" s="54" t="str">
        <f t="shared" si="548"/>
        <v xml:space="preserve"> </v>
      </c>
      <c r="G1775" s="54" t="str">
        <f>IF($B1775="","",COUNTIF($F$2:$F1775,$F1775))</f>
        <v/>
      </c>
      <c r="H1775" s="53" t="str">
        <f t="shared" si="549"/>
        <v xml:space="preserve">  </v>
      </c>
      <c r="I1775" s="3" t="str">
        <f>IF(Investments_Import!C1775="","",Investments_Import!C1775)</f>
        <v/>
      </c>
      <c r="J1775" s="108" t="str">
        <f>IF(Investments_Import!D1775="","",Investments_Import!D1775)</f>
        <v/>
      </c>
      <c r="K1775" s="108" t="str">
        <f t="shared" si="550"/>
        <v/>
      </c>
      <c r="L1775" s="47" t="str">
        <f>IF(Investments_Import!E1775="","",Investments_Import!E1775)</f>
        <v/>
      </c>
      <c r="M1775" s="47" t="str">
        <f t="shared" si="540"/>
        <v/>
      </c>
      <c r="N1775" s="31" t="str">
        <f>IF(Investments_Import!F1775="","",Investments_Import!F1775)</f>
        <v/>
      </c>
      <c r="O1775" s="31" t="str">
        <f t="shared" si="541"/>
        <v/>
      </c>
      <c r="P1775" s="3" t="str">
        <f>IF(Investments_Import!G1775="","",Investments_Import!G1775)</f>
        <v/>
      </c>
      <c r="Q1775" s="3" t="str">
        <f>IF(Investments_Import!H1775="","",Investments_Import!H1775)</f>
        <v/>
      </c>
      <c r="R1775" s="37" t="str">
        <f t="shared" si="542"/>
        <v/>
      </c>
      <c r="S1775" s="37" t="str">
        <f t="shared" si="543"/>
        <v/>
      </c>
      <c r="U1775" s="36" t="str">
        <f>IF(Mining_Import!A1775="","",Mining_Import!A1775)</f>
        <v/>
      </c>
      <c r="V1775" s="22" t="str">
        <f t="shared" si="551"/>
        <v/>
      </c>
      <c r="W1775" s="127" t="str">
        <f t="shared" si="552"/>
        <v/>
      </c>
      <c r="X1775" s="127" t="str">
        <f t="shared" si="553"/>
        <v/>
      </c>
      <c r="Y1775" s="127" t="str">
        <f t="shared" si="554"/>
        <v/>
      </c>
      <c r="Z1775" s="36" t="str">
        <f>IF(Mining_Import!B1775="","",Mining_Import!B1775)</f>
        <v/>
      </c>
      <c r="AA1775" s="184" t="str">
        <f>IF(Mining_Import!$C1775="","",Mining_Import!$C1775)</f>
        <v/>
      </c>
      <c r="AB1775" s="122" t="str">
        <f t="shared" si="555"/>
        <v/>
      </c>
      <c r="AC1775" s="122" t="str">
        <f>IF($Y1775&gt;Dashboard!$Q$19,$AB1775,"")</f>
        <v/>
      </c>
      <c r="AD1775" s="43" t="str">
        <f t="shared" si="556"/>
        <v/>
      </c>
      <c r="AE1775" s="36" t="str">
        <f>IF(Mining_Import!D1775="","",Mining_Import!D1775)</f>
        <v/>
      </c>
      <c r="AF1775" s="36" t="str">
        <f>IF(Mining_Import!E1775="","",Mining_Import!E1775)</f>
        <v/>
      </c>
      <c r="AG1775" s="36" t="str">
        <f>IF(Mining_Import!F1775="","",Mining_Import!F1775)</f>
        <v/>
      </c>
      <c r="AH1775" s="36" t="str">
        <f>IF(Mining_Import!G1775="","",Mining_Import!G1775)</f>
        <v/>
      </c>
      <c r="AI1775" s="36" t="str">
        <f>IF(Mining_Import!H1775="","",Mining_Import!H1775)</f>
        <v/>
      </c>
      <c r="AJ1775" s="36" t="str">
        <f>IF(Mining_Import!I1775="","",Mining_Import!I1775)</f>
        <v/>
      </c>
      <c r="BY1775" s="120" t="str">
        <f t="shared" si="544"/>
        <v/>
      </c>
      <c r="BZ1775" s="184" t="str">
        <f t="shared" si="557"/>
        <v/>
      </c>
      <c r="CA1775" s="37" t="str">
        <f>IFERROR(VLOOKUP($BY1775,Account_Value!$C$2:$F$2500,4,0),"")</f>
        <v/>
      </c>
      <c r="CB1775" s="43" t="str">
        <f t="shared" si="545"/>
        <v/>
      </c>
      <c r="CC1775" s="122" t="str">
        <f>IF($BZ1775="","",SUM($BZ$2:$BZ1775))</f>
        <v/>
      </c>
      <c r="CD1775" s="43" t="str">
        <f>IF($BZ1775="","",$BU$19*(SUM($BZ$2:$BZ1775)))</f>
        <v/>
      </c>
    </row>
    <row r="1776" spans="1:82">
      <c r="A1776" s="4" t="str">
        <f t="shared" si="546"/>
        <v/>
      </c>
      <c r="B1776" s="21" t="str">
        <f>IF(Investments_Import!A1776="","",Investments_Import!A1776)</f>
        <v/>
      </c>
      <c r="C1776" s="22" t="str">
        <f t="shared" si="539"/>
        <v/>
      </c>
      <c r="D1776" s="51" t="str">
        <f t="shared" si="547"/>
        <v/>
      </c>
      <c r="E1776" s="3" t="str">
        <f>IF(Investments_Import!B1776="","",Investments_Import!B1776)</f>
        <v/>
      </c>
      <c r="F1776" s="54" t="str">
        <f t="shared" si="548"/>
        <v xml:space="preserve"> </v>
      </c>
      <c r="G1776" s="54" t="str">
        <f>IF($B1776="","",COUNTIF($F$2:$F1776,$F1776))</f>
        <v/>
      </c>
      <c r="H1776" s="53" t="str">
        <f t="shared" si="549"/>
        <v xml:space="preserve">  </v>
      </c>
      <c r="I1776" s="3" t="str">
        <f>IF(Investments_Import!C1776="","",Investments_Import!C1776)</f>
        <v/>
      </c>
      <c r="J1776" s="108" t="str">
        <f>IF(Investments_Import!D1776="","",Investments_Import!D1776)</f>
        <v/>
      </c>
      <c r="K1776" s="108" t="str">
        <f t="shared" si="550"/>
        <v/>
      </c>
      <c r="L1776" s="47" t="str">
        <f>IF(Investments_Import!E1776="","",Investments_Import!E1776)</f>
        <v/>
      </c>
      <c r="M1776" s="47" t="str">
        <f t="shared" si="540"/>
        <v/>
      </c>
      <c r="N1776" s="31" t="str">
        <f>IF(Investments_Import!F1776="","",Investments_Import!F1776)</f>
        <v/>
      </c>
      <c r="O1776" s="31" t="str">
        <f t="shared" si="541"/>
        <v/>
      </c>
      <c r="P1776" s="3" t="str">
        <f>IF(Investments_Import!G1776="","",Investments_Import!G1776)</f>
        <v/>
      </c>
      <c r="Q1776" s="3" t="str">
        <f>IF(Investments_Import!H1776="","",Investments_Import!H1776)</f>
        <v/>
      </c>
      <c r="R1776" s="37" t="str">
        <f t="shared" si="542"/>
        <v/>
      </c>
      <c r="S1776" s="37" t="str">
        <f t="shared" si="543"/>
        <v/>
      </c>
      <c r="U1776" s="36" t="str">
        <f>IF(Mining_Import!A1776="","",Mining_Import!A1776)</f>
        <v/>
      </c>
      <c r="V1776" s="22" t="str">
        <f t="shared" si="551"/>
        <v/>
      </c>
      <c r="W1776" s="127" t="str">
        <f t="shared" si="552"/>
        <v/>
      </c>
      <c r="X1776" s="127" t="str">
        <f t="shared" si="553"/>
        <v/>
      </c>
      <c r="Y1776" s="127" t="str">
        <f t="shared" si="554"/>
        <v/>
      </c>
      <c r="Z1776" s="36" t="str">
        <f>IF(Mining_Import!B1776="","",Mining_Import!B1776)</f>
        <v/>
      </c>
      <c r="AA1776" s="184" t="str">
        <f>IF(Mining_Import!$C1776="","",Mining_Import!$C1776)</f>
        <v/>
      </c>
      <c r="AB1776" s="122" t="str">
        <f t="shared" si="555"/>
        <v/>
      </c>
      <c r="AC1776" s="122" t="str">
        <f>IF($Y1776&gt;Dashboard!$Q$19,$AB1776,"")</f>
        <v/>
      </c>
      <c r="AD1776" s="43" t="str">
        <f t="shared" si="556"/>
        <v/>
      </c>
      <c r="AE1776" s="36" t="str">
        <f>IF(Mining_Import!D1776="","",Mining_Import!D1776)</f>
        <v/>
      </c>
      <c r="AF1776" s="36" t="str">
        <f>IF(Mining_Import!E1776="","",Mining_Import!E1776)</f>
        <v/>
      </c>
      <c r="AG1776" s="36" t="str">
        <f>IF(Mining_Import!F1776="","",Mining_Import!F1776)</f>
        <v/>
      </c>
      <c r="AH1776" s="36" t="str">
        <f>IF(Mining_Import!G1776="","",Mining_Import!G1776)</f>
        <v/>
      </c>
      <c r="AI1776" s="36" t="str">
        <f>IF(Mining_Import!H1776="","",Mining_Import!H1776)</f>
        <v/>
      </c>
      <c r="AJ1776" s="36" t="str">
        <f>IF(Mining_Import!I1776="","",Mining_Import!I1776)</f>
        <v/>
      </c>
      <c r="BY1776" s="120" t="str">
        <f t="shared" si="544"/>
        <v/>
      </c>
      <c r="BZ1776" s="184" t="str">
        <f t="shared" si="557"/>
        <v/>
      </c>
      <c r="CA1776" s="37" t="str">
        <f>IFERROR(VLOOKUP($BY1776,Account_Value!$C$2:$F$2500,4,0),"")</f>
        <v/>
      </c>
      <c r="CB1776" s="43" t="str">
        <f t="shared" si="545"/>
        <v/>
      </c>
      <c r="CC1776" s="122" t="str">
        <f>IF($BZ1776="","",SUM($BZ$2:$BZ1776))</f>
        <v/>
      </c>
      <c r="CD1776" s="43" t="str">
        <f>IF($BZ1776="","",$BU$19*(SUM($BZ$2:$BZ1776)))</f>
        <v/>
      </c>
    </row>
    <row r="1777" spans="1:82">
      <c r="A1777" s="4" t="str">
        <f t="shared" si="546"/>
        <v/>
      </c>
      <c r="B1777" s="21" t="str">
        <f>IF(Investments_Import!A1777="","",Investments_Import!A1777)</f>
        <v/>
      </c>
      <c r="C1777" s="22" t="str">
        <f t="shared" si="539"/>
        <v/>
      </c>
      <c r="D1777" s="51" t="str">
        <f t="shared" si="547"/>
        <v/>
      </c>
      <c r="E1777" s="3" t="str">
        <f>IF(Investments_Import!B1777="","",Investments_Import!B1777)</f>
        <v/>
      </c>
      <c r="F1777" s="54" t="str">
        <f t="shared" si="548"/>
        <v xml:space="preserve"> </v>
      </c>
      <c r="G1777" s="54" t="str">
        <f>IF($B1777="","",COUNTIF($F$2:$F1777,$F1777))</f>
        <v/>
      </c>
      <c r="H1777" s="53" t="str">
        <f t="shared" si="549"/>
        <v xml:space="preserve">  </v>
      </c>
      <c r="I1777" s="3" t="str">
        <f>IF(Investments_Import!C1777="","",Investments_Import!C1777)</f>
        <v/>
      </c>
      <c r="J1777" s="108" t="str">
        <f>IF(Investments_Import!D1777="","",Investments_Import!D1777)</f>
        <v/>
      </c>
      <c r="K1777" s="108" t="str">
        <f t="shared" si="550"/>
        <v/>
      </c>
      <c r="L1777" s="47" t="str">
        <f>IF(Investments_Import!E1777="","",Investments_Import!E1777)</f>
        <v/>
      </c>
      <c r="M1777" s="47" t="str">
        <f t="shared" si="540"/>
        <v/>
      </c>
      <c r="N1777" s="31" t="str">
        <f>IF(Investments_Import!F1777="","",Investments_Import!F1777)</f>
        <v/>
      </c>
      <c r="O1777" s="31" t="str">
        <f t="shared" si="541"/>
        <v/>
      </c>
      <c r="P1777" s="3" t="str">
        <f>IF(Investments_Import!G1777="","",Investments_Import!G1777)</f>
        <v/>
      </c>
      <c r="Q1777" s="3" t="str">
        <f>IF(Investments_Import!H1777="","",Investments_Import!H1777)</f>
        <v/>
      </c>
      <c r="R1777" s="37" t="str">
        <f t="shared" si="542"/>
        <v/>
      </c>
      <c r="S1777" s="37" t="str">
        <f t="shared" si="543"/>
        <v/>
      </c>
      <c r="U1777" s="36" t="str">
        <f>IF(Mining_Import!A1777="","",Mining_Import!A1777)</f>
        <v/>
      </c>
      <c r="V1777" s="22" t="str">
        <f t="shared" si="551"/>
        <v/>
      </c>
      <c r="W1777" s="127" t="str">
        <f t="shared" si="552"/>
        <v/>
      </c>
      <c r="X1777" s="127" t="str">
        <f t="shared" si="553"/>
        <v/>
      </c>
      <c r="Y1777" s="127" t="str">
        <f t="shared" si="554"/>
        <v/>
      </c>
      <c r="Z1777" s="36" t="str">
        <f>IF(Mining_Import!B1777="","",Mining_Import!B1777)</f>
        <v/>
      </c>
      <c r="AA1777" s="184" t="str">
        <f>IF(Mining_Import!$C1777="","",Mining_Import!$C1777)</f>
        <v/>
      </c>
      <c r="AB1777" s="122" t="str">
        <f t="shared" si="555"/>
        <v/>
      </c>
      <c r="AC1777" s="122" t="str">
        <f>IF($Y1777&gt;Dashboard!$Q$19,$AB1777,"")</f>
        <v/>
      </c>
      <c r="AD1777" s="43" t="str">
        <f t="shared" si="556"/>
        <v/>
      </c>
      <c r="AE1777" s="36" t="str">
        <f>IF(Mining_Import!D1777="","",Mining_Import!D1777)</f>
        <v/>
      </c>
      <c r="AF1777" s="36" t="str">
        <f>IF(Mining_Import!E1777="","",Mining_Import!E1777)</f>
        <v/>
      </c>
      <c r="AG1777" s="36" t="str">
        <f>IF(Mining_Import!F1777="","",Mining_Import!F1777)</f>
        <v/>
      </c>
      <c r="AH1777" s="36" t="str">
        <f>IF(Mining_Import!G1777="","",Mining_Import!G1777)</f>
        <v/>
      </c>
      <c r="AI1777" s="36" t="str">
        <f>IF(Mining_Import!H1777="","",Mining_Import!H1777)</f>
        <v/>
      </c>
      <c r="AJ1777" s="36" t="str">
        <f>IF(Mining_Import!I1777="","",Mining_Import!I1777)</f>
        <v/>
      </c>
      <c r="BY1777" s="120" t="str">
        <f t="shared" si="544"/>
        <v/>
      </c>
      <c r="BZ1777" s="184" t="str">
        <f t="shared" si="557"/>
        <v/>
      </c>
      <c r="CA1777" s="37" t="str">
        <f>IFERROR(VLOOKUP($BY1777,Account_Value!$C$2:$F$2500,4,0),"")</f>
        <v/>
      </c>
      <c r="CB1777" s="43" t="str">
        <f t="shared" si="545"/>
        <v/>
      </c>
      <c r="CC1777" s="122" t="str">
        <f>IF($BZ1777="","",SUM($BZ$2:$BZ1777))</f>
        <v/>
      </c>
      <c r="CD1777" s="43" t="str">
        <f>IF($BZ1777="","",$BU$19*(SUM($BZ$2:$BZ1777)))</f>
        <v/>
      </c>
    </row>
    <row r="1778" spans="1:82">
      <c r="A1778" s="4" t="str">
        <f t="shared" si="546"/>
        <v/>
      </c>
      <c r="B1778" s="21" t="str">
        <f>IF(Investments_Import!A1778="","",Investments_Import!A1778)</f>
        <v/>
      </c>
      <c r="C1778" s="22" t="str">
        <f t="shared" si="539"/>
        <v/>
      </c>
      <c r="D1778" s="51" t="str">
        <f t="shared" si="547"/>
        <v/>
      </c>
      <c r="E1778" s="3" t="str">
        <f>IF(Investments_Import!B1778="","",Investments_Import!B1778)</f>
        <v/>
      </c>
      <c r="F1778" s="54" t="str">
        <f t="shared" si="548"/>
        <v xml:space="preserve"> </v>
      </c>
      <c r="G1778" s="54" t="str">
        <f>IF($B1778="","",COUNTIF($F$2:$F1778,$F1778))</f>
        <v/>
      </c>
      <c r="H1778" s="53" t="str">
        <f t="shared" si="549"/>
        <v xml:space="preserve">  </v>
      </c>
      <c r="I1778" s="3" t="str">
        <f>IF(Investments_Import!C1778="","",Investments_Import!C1778)</f>
        <v/>
      </c>
      <c r="J1778" s="108" t="str">
        <f>IF(Investments_Import!D1778="","",Investments_Import!D1778)</f>
        <v/>
      </c>
      <c r="K1778" s="108" t="str">
        <f t="shared" si="550"/>
        <v/>
      </c>
      <c r="L1778" s="47" t="str">
        <f>IF(Investments_Import!E1778="","",Investments_Import!E1778)</f>
        <v/>
      </c>
      <c r="M1778" s="47" t="str">
        <f t="shared" si="540"/>
        <v/>
      </c>
      <c r="N1778" s="31" t="str">
        <f>IF(Investments_Import!F1778="","",Investments_Import!F1778)</f>
        <v/>
      </c>
      <c r="O1778" s="31" t="str">
        <f t="shared" si="541"/>
        <v/>
      </c>
      <c r="P1778" s="3" t="str">
        <f>IF(Investments_Import!G1778="","",Investments_Import!G1778)</f>
        <v/>
      </c>
      <c r="Q1778" s="3" t="str">
        <f>IF(Investments_Import!H1778="","",Investments_Import!H1778)</f>
        <v/>
      </c>
      <c r="R1778" s="37" t="str">
        <f t="shared" si="542"/>
        <v/>
      </c>
      <c r="S1778" s="37" t="str">
        <f t="shared" si="543"/>
        <v/>
      </c>
      <c r="U1778" s="36" t="str">
        <f>IF(Mining_Import!A1778="","",Mining_Import!A1778)</f>
        <v/>
      </c>
      <c r="V1778" s="22" t="str">
        <f t="shared" si="551"/>
        <v/>
      </c>
      <c r="W1778" s="127" t="str">
        <f t="shared" si="552"/>
        <v/>
      </c>
      <c r="X1778" s="127" t="str">
        <f t="shared" si="553"/>
        <v/>
      </c>
      <c r="Y1778" s="127" t="str">
        <f t="shared" si="554"/>
        <v/>
      </c>
      <c r="Z1778" s="36" t="str">
        <f>IF(Mining_Import!B1778="","",Mining_Import!B1778)</f>
        <v/>
      </c>
      <c r="AA1778" s="184" t="str">
        <f>IF(Mining_Import!$C1778="","",Mining_Import!$C1778)</f>
        <v/>
      </c>
      <c r="AB1778" s="122" t="str">
        <f t="shared" si="555"/>
        <v/>
      </c>
      <c r="AC1778" s="122" t="str">
        <f>IF($Y1778&gt;Dashboard!$Q$19,$AB1778,"")</f>
        <v/>
      </c>
      <c r="AD1778" s="43" t="str">
        <f t="shared" si="556"/>
        <v/>
      </c>
      <c r="AE1778" s="36" t="str">
        <f>IF(Mining_Import!D1778="","",Mining_Import!D1778)</f>
        <v/>
      </c>
      <c r="AF1778" s="36" t="str">
        <f>IF(Mining_Import!E1778="","",Mining_Import!E1778)</f>
        <v/>
      </c>
      <c r="AG1778" s="36" t="str">
        <f>IF(Mining_Import!F1778="","",Mining_Import!F1778)</f>
        <v/>
      </c>
      <c r="AH1778" s="36" t="str">
        <f>IF(Mining_Import!G1778="","",Mining_Import!G1778)</f>
        <v/>
      </c>
      <c r="AI1778" s="36" t="str">
        <f>IF(Mining_Import!H1778="","",Mining_Import!H1778)</f>
        <v/>
      </c>
      <c r="AJ1778" s="36" t="str">
        <f>IF(Mining_Import!I1778="","",Mining_Import!I1778)</f>
        <v/>
      </c>
      <c r="BY1778" s="120" t="str">
        <f t="shared" si="544"/>
        <v/>
      </c>
      <c r="BZ1778" s="184" t="str">
        <f t="shared" si="557"/>
        <v/>
      </c>
      <c r="CA1778" s="37" t="str">
        <f>IFERROR(VLOOKUP($BY1778,Account_Value!$C$2:$F$2500,4,0),"")</f>
        <v/>
      </c>
      <c r="CB1778" s="43" t="str">
        <f t="shared" si="545"/>
        <v/>
      </c>
      <c r="CC1778" s="122" t="str">
        <f>IF($BZ1778="","",SUM($BZ$2:$BZ1778))</f>
        <v/>
      </c>
      <c r="CD1778" s="43" t="str">
        <f>IF($BZ1778="","",$BU$19*(SUM($BZ$2:$BZ1778)))</f>
        <v/>
      </c>
    </row>
    <row r="1779" spans="1:82">
      <c r="A1779" s="4" t="str">
        <f t="shared" si="546"/>
        <v/>
      </c>
      <c r="B1779" s="21" t="str">
        <f>IF(Investments_Import!A1779="","",Investments_Import!A1779)</f>
        <v/>
      </c>
      <c r="C1779" s="22" t="str">
        <f t="shared" si="539"/>
        <v/>
      </c>
      <c r="D1779" s="51" t="str">
        <f t="shared" si="547"/>
        <v/>
      </c>
      <c r="E1779" s="3" t="str">
        <f>IF(Investments_Import!B1779="","",Investments_Import!B1779)</f>
        <v/>
      </c>
      <c r="F1779" s="54" t="str">
        <f t="shared" si="548"/>
        <v xml:space="preserve"> </v>
      </c>
      <c r="G1779" s="54" t="str">
        <f>IF($B1779="","",COUNTIF($F$2:$F1779,$F1779))</f>
        <v/>
      </c>
      <c r="H1779" s="53" t="str">
        <f t="shared" si="549"/>
        <v xml:space="preserve">  </v>
      </c>
      <c r="I1779" s="3" t="str">
        <f>IF(Investments_Import!C1779="","",Investments_Import!C1779)</f>
        <v/>
      </c>
      <c r="J1779" s="108" t="str">
        <f>IF(Investments_Import!D1779="","",Investments_Import!D1779)</f>
        <v/>
      </c>
      <c r="K1779" s="108" t="str">
        <f t="shared" si="550"/>
        <v/>
      </c>
      <c r="L1779" s="47" t="str">
        <f>IF(Investments_Import!E1779="","",Investments_Import!E1779)</f>
        <v/>
      </c>
      <c r="M1779" s="47" t="str">
        <f t="shared" si="540"/>
        <v/>
      </c>
      <c r="N1779" s="31" t="str">
        <f>IF(Investments_Import!F1779="","",Investments_Import!F1779)</f>
        <v/>
      </c>
      <c r="O1779" s="31" t="str">
        <f t="shared" si="541"/>
        <v/>
      </c>
      <c r="P1779" s="3" t="str">
        <f>IF(Investments_Import!G1779="","",Investments_Import!G1779)</f>
        <v/>
      </c>
      <c r="Q1779" s="3" t="str">
        <f>IF(Investments_Import!H1779="","",Investments_Import!H1779)</f>
        <v/>
      </c>
      <c r="R1779" s="37" t="str">
        <f t="shared" si="542"/>
        <v/>
      </c>
      <c r="S1779" s="37" t="str">
        <f t="shared" si="543"/>
        <v/>
      </c>
      <c r="U1779" s="36" t="str">
        <f>IF(Mining_Import!A1779="","",Mining_Import!A1779)</f>
        <v/>
      </c>
      <c r="V1779" s="22" t="str">
        <f t="shared" si="551"/>
        <v/>
      </c>
      <c r="W1779" s="127" t="str">
        <f t="shared" si="552"/>
        <v/>
      </c>
      <c r="X1779" s="127" t="str">
        <f t="shared" si="553"/>
        <v/>
      </c>
      <c r="Y1779" s="127" t="str">
        <f t="shared" si="554"/>
        <v/>
      </c>
      <c r="Z1779" s="36" t="str">
        <f>IF(Mining_Import!B1779="","",Mining_Import!B1779)</f>
        <v/>
      </c>
      <c r="AA1779" s="184" t="str">
        <f>IF(Mining_Import!$C1779="","",Mining_Import!$C1779)</f>
        <v/>
      </c>
      <c r="AB1779" s="122" t="str">
        <f t="shared" si="555"/>
        <v/>
      </c>
      <c r="AC1779" s="122" t="str">
        <f>IF($Y1779&gt;Dashboard!$Q$19,$AB1779,"")</f>
        <v/>
      </c>
      <c r="AD1779" s="43" t="str">
        <f t="shared" si="556"/>
        <v/>
      </c>
      <c r="AE1779" s="36" t="str">
        <f>IF(Mining_Import!D1779="","",Mining_Import!D1779)</f>
        <v/>
      </c>
      <c r="AF1779" s="36" t="str">
        <f>IF(Mining_Import!E1779="","",Mining_Import!E1779)</f>
        <v/>
      </c>
      <c r="AG1779" s="36" t="str">
        <f>IF(Mining_Import!F1779="","",Mining_Import!F1779)</f>
        <v/>
      </c>
      <c r="AH1779" s="36" t="str">
        <f>IF(Mining_Import!G1779="","",Mining_Import!G1779)</f>
        <v/>
      </c>
      <c r="AI1779" s="36" t="str">
        <f>IF(Mining_Import!H1779="","",Mining_Import!H1779)</f>
        <v/>
      </c>
      <c r="AJ1779" s="36" t="str">
        <f>IF(Mining_Import!I1779="","",Mining_Import!I1779)</f>
        <v/>
      </c>
      <c r="BY1779" s="120" t="str">
        <f t="shared" si="544"/>
        <v/>
      </c>
      <c r="BZ1779" s="184" t="str">
        <f t="shared" si="557"/>
        <v/>
      </c>
      <c r="CA1779" s="37" t="str">
        <f>IFERROR(VLOOKUP($BY1779,Account_Value!$C$2:$F$2500,4,0),"")</f>
        <v/>
      </c>
      <c r="CB1779" s="43" t="str">
        <f t="shared" si="545"/>
        <v/>
      </c>
      <c r="CC1779" s="122" t="str">
        <f>IF($BZ1779="","",SUM($BZ$2:$BZ1779))</f>
        <v/>
      </c>
      <c r="CD1779" s="43" t="str">
        <f>IF($BZ1779="","",$BU$19*(SUM($BZ$2:$BZ1779)))</f>
        <v/>
      </c>
    </row>
    <row r="1780" spans="1:82">
      <c r="A1780" s="4" t="str">
        <f t="shared" si="546"/>
        <v/>
      </c>
      <c r="B1780" s="21" t="str">
        <f>IF(Investments_Import!A1780="","",Investments_Import!A1780)</f>
        <v/>
      </c>
      <c r="C1780" s="22" t="str">
        <f t="shared" si="539"/>
        <v/>
      </c>
      <c r="D1780" s="51" t="str">
        <f t="shared" si="547"/>
        <v/>
      </c>
      <c r="E1780" s="3" t="str">
        <f>IF(Investments_Import!B1780="","",Investments_Import!B1780)</f>
        <v/>
      </c>
      <c r="F1780" s="54" t="str">
        <f t="shared" si="548"/>
        <v xml:space="preserve"> </v>
      </c>
      <c r="G1780" s="54" t="str">
        <f>IF($B1780="","",COUNTIF($F$2:$F1780,$F1780))</f>
        <v/>
      </c>
      <c r="H1780" s="53" t="str">
        <f t="shared" si="549"/>
        <v xml:space="preserve">  </v>
      </c>
      <c r="I1780" s="3" t="str">
        <f>IF(Investments_Import!C1780="","",Investments_Import!C1780)</f>
        <v/>
      </c>
      <c r="J1780" s="108" t="str">
        <f>IF(Investments_Import!D1780="","",Investments_Import!D1780)</f>
        <v/>
      </c>
      <c r="K1780" s="108" t="str">
        <f t="shared" si="550"/>
        <v/>
      </c>
      <c r="L1780" s="47" t="str">
        <f>IF(Investments_Import!E1780="","",Investments_Import!E1780)</f>
        <v/>
      </c>
      <c r="M1780" s="47" t="str">
        <f t="shared" si="540"/>
        <v/>
      </c>
      <c r="N1780" s="31" t="str">
        <f>IF(Investments_Import!F1780="","",Investments_Import!F1780)</f>
        <v/>
      </c>
      <c r="O1780" s="31" t="str">
        <f t="shared" si="541"/>
        <v/>
      </c>
      <c r="P1780" s="3" t="str">
        <f>IF(Investments_Import!G1780="","",Investments_Import!G1780)</f>
        <v/>
      </c>
      <c r="Q1780" s="3" t="str">
        <f>IF(Investments_Import!H1780="","",Investments_Import!H1780)</f>
        <v/>
      </c>
      <c r="R1780" s="37" t="str">
        <f t="shared" si="542"/>
        <v/>
      </c>
      <c r="S1780" s="37" t="str">
        <f t="shared" si="543"/>
        <v/>
      </c>
      <c r="U1780" s="36" t="str">
        <f>IF(Mining_Import!A1780="","",Mining_Import!A1780)</f>
        <v/>
      </c>
      <c r="V1780" s="22" t="str">
        <f t="shared" si="551"/>
        <v/>
      </c>
      <c r="W1780" s="127" t="str">
        <f t="shared" si="552"/>
        <v/>
      </c>
      <c r="X1780" s="127" t="str">
        <f t="shared" si="553"/>
        <v/>
      </c>
      <c r="Y1780" s="127" t="str">
        <f t="shared" si="554"/>
        <v/>
      </c>
      <c r="Z1780" s="36" t="str">
        <f>IF(Mining_Import!B1780="","",Mining_Import!B1780)</f>
        <v/>
      </c>
      <c r="AA1780" s="184" t="str">
        <f>IF(Mining_Import!$C1780="","",Mining_Import!$C1780)</f>
        <v/>
      </c>
      <c r="AB1780" s="122" t="str">
        <f t="shared" si="555"/>
        <v/>
      </c>
      <c r="AC1780" s="122" t="str">
        <f>IF($Y1780&gt;Dashboard!$Q$19,$AB1780,"")</f>
        <v/>
      </c>
      <c r="AD1780" s="43" t="str">
        <f t="shared" si="556"/>
        <v/>
      </c>
      <c r="AE1780" s="36" t="str">
        <f>IF(Mining_Import!D1780="","",Mining_Import!D1780)</f>
        <v/>
      </c>
      <c r="AF1780" s="36" t="str">
        <f>IF(Mining_Import!E1780="","",Mining_Import!E1780)</f>
        <v/>
      </c>
      <c r="AG1780" s="36" t="str">
        <f>IF(Mining_Import!F1780="","",Mining_Import!F1780)</f>
        <v/>
      </c>
      <c r="AH1780" s="36" t="str">
        <f>IF(Mining_Import!G1780="","",Mining_Import!G1780)</f>
        <v/>
      </c>
      <c r="AI1780" s="36" t="str">
        <f>IF(Mining_Import!H1780="","",Mining_Import!H1780)</f>
        <v/>
      </c>
      <c r="AJ1780" s="36" t="str">
        <f>IF(Mining_Import!I1780="","",Mining_Import!I1780)</f>
        <v/>
      </c>
      <c r="BY1780" s="120" t="str">
        <f t="shared" si="544"/>
        <v/>
      </c>
      <c r="BZ1780" s="184" t="str">
        <f t="shared" si="557"/>
        <v/>
      </c>
      <c r="CA1780" s="37" t="str">
        <f>IFERROR(VLOOKUP($BY1780,Account_Value!$C$2:$F$2500,4,0),"")</f>
        <v/>
      </c>
      <c r="CB1780" s="43" t="str">
        <f t="shared" si="545"/>
        <v/>
      </c>
      <c r="CC1780" s="122" t="str">
        <f>IF($BZ1780="","",SUM($BZ$2:$BZ1780))</f>
        <v/>
      </c>
      <c r="CD1780" s="43" t="str">
        <f>IF($BZ1780="","",$BU$19*(SUM($BZ$2:$BZ1780)))</f>
        <v/>
      </c>
    </row>
    <row r="1781" spans="1:82">
      <c r="A1781" s="4" t="str">
        <f t="shared" si="546"/>
        <v/>
      </c>
      <c r="B1781" s="21" t="str">
        <f>IF(Investments_Import!A1781="","",Investments_Import!A1781)</f>
        <v/>
      </c>
      <c r="C1781" s="22" t="str">
        <f t="shared" si="539"/>
        <v/>
      </c>
      <c r="D1781" s="51" t="str">
        <f t="shared" si="547"/>
        <v/>
      </c>
      <c r="E1781" s="3" t="str">
        <f>IF(Investments_Import!B1781="","",Investments_Import!B1781)</f>
        <v/>
      </c>
      <c r="F1781" s="54" t="str">
        <f t="shared" si="548"/>
        <v xml:space="preserve"> </v>
      </c>
      <c r="G1781" s="54" t="str">
        <f>IF($B1781="","",COUNTIF($F$2:$F1781,$F1781))</f>
        <v/>
      </c>
      <c r="H1781" s="53" t="str">
        <f t="shared" si="549"/>
        <v xml:space="preserve">  </v>
      </c>
      <c r="I1781" s="3" t="str">
        <f>IF(Investments_Import!C1781="","",Investments_Import!C1781)</f>
        <v/>
      </c>
      <c r="J1781" s="108" t="str">
        <f>IF(Investments_Import!D1781="","",Investments_Import!D1781)</f>
        <v/>
      </c>
      <c r="K1781" s="108" t="str">
        <f t="shared" si="550"/>
        <v/>
      </c>
      <c r="L1781" s="47" t="str">
        <f>IF(Investments_Import!E1781="","",Investments_Import!E1781)</f>
        <v/>
      </c>
      <c r="M1781" s="47" t="str">
        <f t="shared" si="540"/>
        <v/>
      </c>
      <c r="N1781" s="31" t="str">
        <f>IF(Investments_Import!F1781="","",Investments_Import!F1781)</f>
        <v/>
      </c>
      <c r="O1781" s="31" t="str">
        <f t="shared" si="541"/>
        <v/>
      </c>
      <c r="P1781" s="3" t="str">
        <f>IF(Investments_Import!G1781="","",Investments_Import!G1781)</f>
        <v/>
      </c>
      <c r="Q1781" s="3" t="str">
        <f>IF(Investments_Import!H1781="","",Investments_Import!H1781)</f>
        <v/>
      </c>
      <c r="R1781" s="37" t="str">
        <f t="shared" si="542"/>
        <v/>
      </c>
      <c r="S1781" s="37" t="str">
        <f t="shared" si="543"/>
        <v/>
      </c>
      <c r="U1781" s="36" t="str">
        <f>IF(Mining_Import!A1781="","",Mining_Import!A1781)</f>
        <v/>
      </c>
      <c r="V1781" s="22" t="str">
        <f t="shared" si="551"/>
        <v/>
      </c>
      <c r="W1781" s="127" t="str">
        <f t="shared" si="552"/>
        <v/>
      </c>
      <c r="X1781" s="127" t="str">
        <f t="shared" si="553"/>
        <v/>
      </c>
      <c r="Y1781" s="127" t="str">
        <f t="shared" si="554"/>
        <v/>
      </c>
      <c r="Z1781" s="36" t="str">
        <f>IF(Mining_Import!B1781="","",Mining_Import!B1781)</f>
        <v/>
      </c>
      <c r="AA1781" s="184" t="str">
        <f>IF(Mining_Import!$C1781="","",Mining_Import!$C1781)</f>
        <v/>
      </c>
      <c r="AB1781" s="122" t="str">
        <f t="shared" si="555"/>
        <v/>
      </c>
      <c r="AC1781" s="122" t="str">
        <f>IF($Y1781&gt;Dashboard!$Q$19,$AB1781,"")</f>
        <v/>
      </c>
      <c r="AD1781" s="43" t="str">
        <f t="shared" si="556"/>
        <v/>
      </c>
      <c r="AE1781" s="36" t="str">
        <f>IF(Mining_Import!D1781="","",Mining_Import!D1781)</f>
        <v/>
      </c>
      <c r="AF1781" s="36" t="str">
        <f>IF(Mining_Import!E1781="","",Mining_Import!E1781)</f>
        <v/>
      </c>
      <c r="AG1781" s="36" t="str">
        <f>IF(Mining_Import!F1781="","",Mining_Import!F1781)</f>
        <v/>
      </c>
      <c r="AH1781" s="36" t="str">
        <f>IF(Mining_Import!G1781="","",Mining_Import!G1781)</f>
        <v/>
      </c>
      <c r="AI1781" s="36" t="str">
        <f>IF(Mining_Import!H1781="","",Mining_Import!H1781)</f>
        <v/>
      </c>
      <c r="AJ1781" s="36" t="str">
        <f>IF(Mining_Import!I1781="","",Mining_Import!I1781)</f>
        <v/>
      </c>
      <c r="BY1781" s="120" t="str">
        <f t="shared" si="544"/>
        <v/>
      </c>
      <c r="BZ1781" s="184" t="str">
        <f t="shared" si="557"/>
        <v/>
      </c>
      <c r="CA1781" s="37" t="str">
        <f>IFERROR(VLOOKUP($BY1781,Account_Value!$C$2:$F$2500,4,0),"")</f>
        <v/>
      </c>
      <c r="CB1781" s="43" t="str">
        <f t="shared" si="545"/>
        <v/>
      </c>
      <c r="CC1781" s="122" t="str">
        <f>IF($BZ1781="","",SUM($BZ$2:$BZ1781))</f>
        <v/>
      </c>
      <c r="CD1781" s="43" t="str">
        <f>IF($BZ1781="","",$BU$19*(SUM($BZ$2:$BZ1781)))</f>
        <v/>
      </c>
    </row>
    <row r="1782" spans="1:82">
      <c r="A1782" s="4" t="str">
        <f t="shared" si="546"/>
        <v/>
      </c>
      <c r="B1782" s="21" t="str">
        <f>IF(Investments_Import!A1782="","",Investments_Import!A1782)</f>
        <v/>
      </c>
      <c r="C1782" s="22" t="str">
        <f t="shared" si="539"/>
        <v/>
      </c>
      <c r="D1782" s="51" t="str">
        <f t="shared" si="547"/>
        <v/>
      </c>
      <c r="E1782" s="3" t="str">
        <f>IF(Investments_Import!B1782="","",Investments_Import!B1782)</f>
        <v/>
      </c>
      <c r="F1782" s="54" t="str">
        <f t="shared" si="548"/>
        <v xml:space="preserve"> </v>
      </c>
      <c r="G1782" s="54" t="str">
        <f>IF($B1782="","",COUNTIF($F$2:$F1782,$F1782))</f>
        <v/>
      </c>
      <c r="H1782" s="53" t="str">
        <f t="shared" si="549"/>
        <v xml:space="preserve">  </v>
      </c>
      <c r="I1782" s="3" t="str">
        <f>IF(Investments_Import!C1782="","",Investments_Import!C1782)</f>
        <v/>
      </c>
      <c r="J1782" s="108" t="str">
        <f>IF(Investments_Import!D1782="","",Investments_Import!D1782)</f>
        <v/>
      </c>
      <c r="K1782" s="108" t="str">
        <f t="shared" si="550"/>
        <v/>
      </c>
      <c r="L1782" s="47" t="str">
        <f>IF(Investments_Import!E1782="","",Investments_Import!E1782)</f>
        <v/>
      </c>
      <c r="M1782" s="47" t="str">
        <f t="shared" si="540"/>
        <v/>
      </c>
      <c r="N1782" s="31" t="str">
        <f>IF(Investments_Import!F1782="","",Investments_Import!F1782)</f>
        <v/>
      </c>
      <c r="O1782" s="31" t="str">
        <f t="shared" si="541"/>
        <v/>
      </c>
      <c r="P1782" s="3" t="str">
        <f>IF(Investments_Import!G1782="","",Investments_Import!G1782)</f>
        <v/>
      </c>
      <c r="Q1782" s="3" t="str">
        <f>IF(Investments_Import!H1782="","",Investments_Import!H1782)</f>
        <v/>
      </c>
      <c r="R1782" s="37" t="str">
        <f t="shared" si="542"/>
        <v/>
      </c>
      <c r="S1782" s="37" t="str">
        <f t="shared" si="543"/>
        <v/>
      </c>
      <c r="U1782" s="36" t="str">
        <f>IF(Mining_Import!A1782="","",Mining_Import!A1782)</f>
        <v/>
      </c>
      <c r="V1782" s="22" t="str">
        <f t="shared" si="551"/>
        <v/>
      </c>
      <c r="W1782" s="127" t="str">
        <f t="shared" si="552"/>
        <v/>
      </c>
      <c r="X1782" s="127" t="str">
        <f t="shared" si="553"/>
        <v/>
      </c>
      <c r="Y1782" s="127" t="str">
        <f t="shared" si="554"/>
        <v/>
      </c>
      <c r="Z1782" s="36" t="str">
        <f>IF(Mining_Import!B1782="","",Mining_Import!B1782)</f>
        <v/>
      </c>
      <c r="AA1782" s="184" t="str">
        <f>IF(Mining_Import!$C1782="","",Mining_Import!$C1782)</f>
        <v/>
      </c>
      <c r="AB1782" s="122" t="str">
        <f t="shared" si="555"/>
        <v/>
      </c>
      <c r="AC1782" s="122" t="str">
        <f>IF($Y1782&gt;Dashboard!$Q$19,$AB1782,"")</f>
        <v/>
      </c>
      <c r="AD1782" s="43" t="str">
        <f t="shared" si="556"/>
        <v/>
      </c>
      <c r="AE1782" s="36" t="str">
        <f>IF(Mining_Import!D1782="","",Mining_Import!D1782)</f>
        <v/>
      </c>
      <c r="AF1782" s="36" t="str">
        <f>IF(Mining_Import!E1782="","",Mining_Import!E1782)</f>
        <v/>
      </c>
      <c r="AG1782" s="36" t="str">
        <f>IF(Mining_Import!F1782="","",Mining_Import!F1782)</f>
        <v/>
      </c>
      <c r="AH1782" s="36" t="str">
        <f>IF(Mining_Import!G1782="","",Mining_Import!G1782)</f>
        <v/>
      </c>
      <c r="AI1782" s="36" t="str">
        <f>IF(Mining_Import!H1782="","",Mining_Import!H1782)</f>
        <v/>
      </c>
      <c r="AJ1782" s="36" t="str">
        <f>IF(Mining_Import!I1782="","",Mining_Import!I1782)</f>
        <v/>
      </c>
      <c r="BY1782" s="120" t="str">
        <f t="shared" si="544"/>
        <v/>
      </c>
      <c r="BZ1782" s="184" t="str">
        <f t="shared" si="557"/>
        <v/>
      </c>
      <c r="CA1782" s="37" t="str">
        <f>IFERROR(VLOOKUP($BY1782,Account_Value!$C$2:$F$2500,4,0),"")</f>
        <v/>
      </c>
      <c r="CB1782" s="43" t="str">
        <f t="shared" si="545"/>
        <v/>
      </c>
      <c r="CC1782" s="122" t="str">
        <f>IF($BZ1782="","",SUM($BZ$2:$BZ1782))</f>
        <v/>
      </c>
      <c r="CD1782" s="43" t="str">
        <f>IF($BZ1782="","",$BU$19*(SUM($BZ$2:$BZ1782)))</f>
        <v/>
      </c>
    </row>
    <row r="1783" spans="1:82">
      <c r="A1783" s="4" t="str">
        <f t="shared" si="546"/>
        <v/>
      </c>
      <c r="B1783" s="21" t="str">
        <f>IF(Investments_Import!A1783="","",Investments_Import!A1783)</f>
        <v/>
      </c>
      <c r="C1783" s="22" t="str">
        <f t="shared" si="539"/>
        <v/>
      </c>
      <c r="D1783" s="51" t="str">
        <f t="shared" si="547"/>
        <v/>
      </c>
      <c r="E1783" s="3" t="str">
        <f>IF(Investments_Import!B1783="","",Investments_Import!B1783)</f>
        <v/>
      </c>
      <c r="F1783" s="54" t="str">
        <f t="shared" si="548"/>
        <v xml:space="preserve"> </v>
      </c>
      <c r="G1783" s="54" t="str">
        <f>IF($B1783="","",COUNTIF($F$2:$F1783,$F1783))</f>
        <v/>
      </c>
      <c r="H1783" s="53" t="str">
        <f t="shared" si="549"/>
        <v xml:space="preserve">  </v>
      </c>
      <c r="I1783" s="3" t="str">
        <f>IF(Investments_Import!C1783="","",Investments_Import!C1783)</f>
        <v/>
      </c>
      <c r="J1783" s="108" t="str">
        <f>IF(Investments_Import!D1783="","",Investments_Import!D1783)</f>
        <v/>
      </c>
      <c r="K1783" s="108" t="str">
        <f t="shared" si="550"/>
        <v/>
      </c>
      <c r="L1783" s="47" t="str">
        <f>IF(Investments_Import!E1783="","",Investments_Import!E1783)</f>
        <v/>
      </c>
      <c r="M1783" s="47" t="str">
        <f t="shared" si="540"/>
        <v/>
      </c>
      <c r="N1783" s="31" t="str">
        <f>IF(Investments_Import!F1783="","",Investments_Import!F1783)</f>
        <v/>
      </c>
      <c r="O1783" s="31" t="str">
        <f t="shared" si="541"/>
        <v/>
      </c>
      <c r="P1783" s="3" t="str">
        <f>IF(Investments_Import!G1783="","",Investments_Import!G1783)</f>
        <v/>
      </c>
      <c r="Q1783" s="3" t="str">
        <f>IF(Investments_Import!H1783="","",Investments_Import!H1783)</f>
        <v/>
      </c>
      <c r="R1783" s="37" t="str">
        <f t="shared" si="542"/>
        <v/>
      </c>
      <c r="S1783" s="37" t="str">
        <f t="shared" si="543"/>
        <v/>
      </c>
      <c r="U1783" s="36" t="str">
        <f>IF(Mining_Import!A1783="","",Mining_Import!A1783)</f>
        <v/>
      </c>
      <c r="V1783" s="22" t="str">
        <f t="shared" si="551"/>
        <v/>
      </c>
      <c r="W1783" s="127" t="str">
        <f t="shared" si="552"/>
        <v/>
      </c>
      <c r="X1783" s="127" t="str">
        <f t="shared" si="553"/>
        <v/>
      </c>
      <c r="Y1783" s="127" t="str">
        <f t="shared" si="554"/>
        <v/>
      </c>
      <c r="Z1783" s="36" t="str">
        <f>IF(Mining_Import!B1783="","",Mining_Import!B1783)</f>
        <v/>
      </c>
      <c r="AA1783" s="184" t="str">
        <f>IF(Mining_Import!$C1783="","",Mining_Import!$C1783)</f>
        <v/>
      </c>
      <c r="AB1783" s="122" t="str">
        <f t="shared" si="555"/>
        <v/>
      </c>
      <c r="AC1783" s="122" t="str">
        <f>IF($Y1783&gt;Dashboard!$Q$19,$AB1783,"")</f>
        <v/>
      </c>
      <c r="AD1783" s="43" t="str">
        <f t="shared" si="556"/>
        <v/>
      </c>
      <c r="AE1783" s="36" t="str">
        <f>IF(Mining_Import!D1783="","",Mining_Import!D1783)</f>
        <v/>
      </c>
      <c r="AF1783" s="36" t="str">
        <f>IF(Mining_Import!E1783="","",Mining_Import!E1783)</f>
        <v/>
      </c>
      <c r="AG1783" s="36" t="str">
        <f>IF(Mining_Import!F1783="","",Mining_Import!F1783)</f>
        <v/>
      </c>
      <c r="AH1783" s="36" t="str">
        <f>IF(Mining_Import!G1783="","",Mining_Import!G1783)</f>
        <v/>
      </c>
      <c r="AI1783" s="36" t="str">
        <f>IF(Mining_Import!H1783="","",Mining_Import!H1783)</f>
        <v/>
      </c>
      <c r="AJ1783" s="36" t="str">
        <f>IF(Mining_Import!I1783="","",Mining_Import!I1783)</f>
        <v/>
      </c>
      <c r="BY1783" s="120" t="str">
        <f t="shared" si="544"/>
        <v/>
      </c>
      <c r="BZ1783" s="184" t="str">
        <f t="shared" si="557"/>
        <v/>
      </c>
      <c r="CA1783" s="37" t="str">
        <f>IFERROR(VLOOKUP($BY1783,Account_Value!$C$2:$F$2500,4,0),"")</f>
        <v/>
      </c>
      <c r="CB1783" s="43" t="str">
        <f t="shared" si="545"/>
        <v/>
      </c>
      <c r="CC1783" s="122" t="str">
        <f>IF($BZ1783="","",SUM($BZ$2:$BZ1783))</f>
        <v/>
      </c>
      <c r="CD1783" s="43" t="str">
        <f>IF($BZ1783="","",$BU$19*(SUM($BZ$2:$BZ1783)))</f>
        <v/>
      </c>
    </row>
    <row r="1784" spans="1:82">
      <c r="A1784" s="4" t="str">
        <f t="shared" si="546"/>
        <v/>
      </c>
      <c r="B1784" s="21" t="str">
        <f>IF(Investments_Import!A1784="","",Investments_Import!A1784)</f>
        <v/>
      </c>
      <c r="C1784" s="22" t="str">
        <f t="shared" si="539"/>
        <v/>
      </c>
      <c r="D1784" s="51" t="str">
        <f t="shared" si="547"/>
        <v/>
      </c>
      <c r="E1784" s="3" t="str">
        <f>IF(Investments_Import!B1784="","",Investments_Import!B1784)</f>
        <v/>
      </c>
      <c r="F1784" s="54" t="str">
        <f t="shared" si="548"/>
        <v xml:space="preserve"> </v>
      </c>
      <c r="G1784" s="54" t="str">
        <f>IF($B1784="","",COUNTIF($F$2:$F1784,$F1784))</f>
        <v/>
      </c>
      <c r="H1784" s="53" t="str">
        <f t="shared" si="549"/>
        <v xml:space="preserve">  </v>
      </c>
      <c r="I1784" s="3" t="str">
        <f>IF(Investments_Import!C1784="","",Investments_Import!C1784)</f>
        <v/>
      </c>
      <c r="J1784" s="108" t="str">
        <f>IF(Investments_Import!D1784="","",Investments_Import!D1784)</f>
        <v/>
      </c>
      <c r="K1784" s="108" t="str">
        <f t="shared" si="550"/>
        <v/>
      </c>
      <c r="L1784" s="47" t="str">
        <f>IF(Investments_Import!E1784="","",Investments_Import!E1784)</f>
        <v/>
      </c>
      <c r="M1784" s="47" t="str">
        <f t="shared" si="540"/>
        <v/>
      </c>
      <c r="N1784" s="31" t="str">
        <f>IF(Investments_Import!F1784="","",Investments_Import!F1784)</f>
        <v/>
      </c>
      <c r="O1784" s="31" t="str">
        <f t="shared" si="541"/>
        <v/>
      </c>
      <c r="P1784" s="3" t="str">
        <f>IF(Investments_Import!G1784="","",Investments_Import!G1784)</f>
        <v/>
      </c>
      <c r="Q1784" s="3" t="str">
        <f>IF(Investments_Import!H1784="","",Investments_Import!H1784)</f>
        <v/>
      </c>
      <c r="R1784" s="37" t="str">
        <f t="shared" si="542"/>
        <v/>
      </c>
      <c r="S1784" s="37" t="str">
        <f t="shared" si="543"/>
        <v/>
      </c>
      <c r="U1784" s="36" t="str">
        <f>IF(Mining_Import!A1784="","",Mining_Import!A1784)</f>
        <v/>
      </c>
      <c r="V1784" s="22" t="str">
        <f t="shared" si="551"/>
        <v/>
      </c>
      <c r="W1784" s="127" t="str">
        <f t="shared" si="552"/>
        <v/>
      </c>
      <c r="X1784" s="127" t="str">
        <f t="shared" si="553"/>
        <v/>
      </c>
      <c r="Y1784" s="127" t="str">
        <f t="shared" si="554"/>
        <v/>
      </c>
      <c r="Z1784" s="36" t="str">
        <f>IF(Mining_Import!B1784="","",Mining_Import!B1784)</f>
        <v/>
      </c>
      <c r="AA1784" s="184" t="str">
        <f>IF(Mining_Import!$C1784="","",Mining_Import!$C1784)</f>
        <v/>
      </c>
      <c r="AB1784" s="122" t="str">
        <f t="shared" si="555"/>
        <v/>
      </c>
      <c r="AC1784" s="122" t="str">
        <f>IF($Y1784&gt;Dashboard!$Q$19,$AB1784,"")</f>
        <v/>
      </c>
      <c r="AD1784" s="43" t="str">
        <f t="shared" si="556"/>
        <v/>
      </c>
      <c r="AE1784" s="36" t="str">
        <f>IF(Mining_Import!D1784="","",Mining_Import!D1784)</f>
        <v/>
      </c>
      <c r="AF1784" s="36" t="str">
        <f>IF(Mining_Import!E1784="","",Mining_Import!E1784)</f>
        <v/>
      </c>
      <c r="AG1784" s="36" t="str">
        <f>IF(Mining_Import!F1784="","",Mining_Import!F1784)</f>
        <v/>
      </c>
      <c r="AH1784" s="36" t="str">
        <f>IF(Mining_Import!G1784="","",Mining_Import!G1784)</f>
        <v/>
      </c>
      <c r="AI1784" s="36" t="str">
        <f>IF(Mining_Import!H1784="","",Mining_Import!H1784)</f>
        <v/>
      </c>
      <c r="AJ1784" s="36" t="str">
        <f>IF(Mining_Import!I1784="","",Mining_Import!I1784)</f>
        <v/>
      </c>
      <c r="BY1784" s="120" t="str">
        <f t="shared" si="544"/>
        <v/>
      </c>
      <c r="BZ1784" s="184" t="str">
        <f t="shared" si="557"/>
        <v/>
      </c>
      <c r="CA1784" s="37" t="str">
        <f>IFERROR(VLOOKUP($BY1784,Account_Value!$C$2:$F$2500,4,0),"")</f>
        <v/>
      </c>
      <c r="CB1784" s="43" t="str">
        <f t="shared" si="545"/>
        <v/>
      </c>
      <c r="CC1784" s="122" t="str">
        <f>IF($BZ1784="","",SUM($BZ$2:$BZ1784))</f>
        <v/>
      </c>
      <c r="CD1784" s="43" t="str">
        <f>IF($BZ1784="","",$BU$19*(SUM($BZ$2:$BZ1784)))</f>
        <v/>
      </c>
    </row>
    <row r="1785" spans="1:82">
      <c r="A1785" s="4" t="str">
        <f t="shared" si="546"/>
        <v/>
      </c>
      <c r="B1785" s="21" t="str">
        <f>IF(Investments_Import!A1785="","",Investments_Import!A1785)</f>
        <v/>
      </c>
      <c r="C1785" s="22" t="str">
        <f t="shared" si="539"/>
        <v/>
      </c>
      <c r="D1785" s="51" t="str">
        <f t="shared" si="547"/>
        <v/>
      </c>
      <c r="E1785" s="3" t="str">
        <f>IF(Investments_Import!B1785="","",Investments_Import!B1785)</f>
        <v/>
      </c>
      <c r="F1785" s="54" t="str">
        <f t="shared" si="548"/>
        <v xml:space="preserve"> </v>
      </c>
      <c r="G1785" s="54" t="str">
        <f>IF($B1785="","",COUNTIF($F$2:$F1785,$F1785))</f>
        <v/>
      </c>
      <c r="H1785" s="53" t="str">
        <f t="shared" si="549"/>
        <v xml:space="preserve">  </v>
      </c>
      <c r="I1785" s="3" t="str">
        <f>IF(Investments_Import!C1785="","",Investments_Import!C1785)</f>
        <v/>
      </c>
      <c r="J1785" s="108" t="str">
        <f>IF(Investments_Import!D1785="","",Investments_Import!D1785)</f>
        <v/>
      </c>
      <c r="K1785" s="108" t="str">
        <f t="shared" si="550"/>
        <v/>
      </c>
      <c r="L1785" s="47" t="str">
        <f>IF(Investments_Import!E1785="","",Investments_Import!E1785)</f>
        <v/>
      </c>
      <c r="M1785" s="47" t="str">
        <f t="shared" si="540"/>
        <v/>
      </c>
      <c r="N1785" s="31" t="str">
        <f>IF(Investments_Import!F1785="","",Investments_Import!F1785)</f>
        <v/>
      </c>
      <c r="O1785" s="31" t="str">
        <f t="shared" si="541"/>
        <v/>
      </c>
      <c r="P1785" s="3" t="str">
        <f>IF(Investments_Import!G1785="","",Investments_Import!G1785)</f>
        <v/>
      </c>
      <c r="Q1785" s="3" t="str">
        <f>IF(Investments_Import!H1785="","",Investments_Import!H1785)</f>
        <v/>
      </c>
      <c r="R1785" s="37" t="str">
        <f t="shared" si="542"/>
        <v/>
      </c>
      <c r="S1785" s="37" t="str">
        <f t="shared" si="543"/>
        <v/>
      </c>
      <c r="U1785" s="36" t="str">
        <f>IF(Mining_Import!A1785="","",Mining_Import!A1785)</f>
        <v/>
      </c>
      <c r="V1785" s="22" t="str">
        <f t="shared" si="551"/>
        <v/>
      </c>
      <c r="W1785" s="127" t="str">
        <f t="shared" si="552"/>
        <v/>
      </c>
      <c r="X1785" s="127" t="str">
        <f t="shared" si="553"/>
        <v/>
      </c>
      <c r="Y1785" s="127" t="str">
        <f t="shared" si="554"/>
        <v/>
      </c>
      <c r="Z1785" s="36" t="str">
        <f>IF(Mining_Import!B1785="","",Mining_Import!B1785)</f>
        <v/>
      </c>
      <c r="AA1785" s="184" t="str">
        <f>IF(Mining_Import!$C1785="","",Mining_Import!$C1785)</f>
        <v/>
      </c>
      <c r="AB1785" s="122" t="str">
        <f t="shared" si="555"/>
        <v/>
      </c>
      <c r="AC1785" s="122" t="str">
        <f>IF($Y1785&gt;Dashboard!$Q$19,$AB1785,"")</f>
        <v/>
      </c>
      <c r="AD1785" s="43" t="str">
        <f t="shared" si="556"/>
        <v/>
      </c>
      <c r="AE1785" s="36" t="str">
        <f>IF(Mining_Import!D1785="","",Mining_Import!D1785)</f>
        <v/>
      </c>
      <c r="AF1785" s="36" t="str">
        <f>IF(Mining_Import!E1785="","",Mining_Import!E1785)</f>
        <v/>
      </c>
      <c r="AG1785" s="36" t="str">
        <f>IF(Mining_Import!F1785="","",Mining_Import!F1785)</f>
        <v/>
      </c>
      <c r="AH1785" s="36" t="str">
        <f>IF(Mining_Import!G1785="","",Mining_Import!G1785)</f>
        <v/>
      </c>
      <c r="AI1785" s="36" t="str">
        <f>IF(Mining_Import!H1785="","",Mining_Import!H1785)</f>
        <v/>
      </c>
      <c r="AJ1785" s="36" t="str">
        <f>IF(Mining_Import!I1785="","",Mining_Import!I1785)</f>
        <v/>
      </c>
      <c r="BY1785" s="120" t="str">
        <f t="shared" si="544"/>
        <v/>
      </c>
      <c r="BZ1785" s="184" t="str">
        <f t="shared" si="557"/>
        <v/>
      </c>
      <c r="CA1785" s="37" t="str">
        <f>IFERROR(VLOOKUP($BY1785,Account_Value!$C$2:$F$2500,4,0),"")</f>
        <v/>
      </c>
      <c r="CB1785" s="43" t="str">
        <f t="shared" si="545"/>
        <v/>
      </c>
      <c r="CC1785" s="122" t="str">
        <f>IF($BZ1785="","",SUM($BZ$2:$BZ1785))</f>
        <v/>
      </c>
      <c r="CD1785" s="43" t="str">
        <f>IF($BZ1785="","",$BU$19*(SUM($BZ$2:$BZ1785)))</f>
        <v/>
      </c>
    </row>
    <row r="1786" spans="1:82">
      <c r="A1786" s="4" t="str">
        <f t="shared" si="546"/>
        <v/>
      </c>
      <c r="B1786" s="21" t="str">
        <f>IF(Investments_Import!A1786="","",Investments_Import!A1786)</f>
        <v/>
      </c>
      <c r="C1786" s="22" t="str">
        <f t="shared" si="539"/>
        <v/>
      </c>
      <c r="D1786" s="51" t="str">
        <f t="shared" si="547"/>
        <v/>
      </c>
      <c r="E1786" s="3" t="str">
        <f>IF(Investments_Import!B1786="","",Investments_Import!B1786)</f>
        <v/>
      </c>
      <c r="F1786" s="54" t="str">
        <f t="shared" si="548"/>
        <v xml:space="preserve"> </v>
      </c>
      <c r="G1786" s="54" t="str">
        <f>IF($B1786="","",COUNTIF($F$2:$F1786,$F1786))</f>
        <v/>
      </c>
      <c r="H1786" s="53" t="str">
        <f t="shared" si="549"/>
        <v xml:space="preserve">  </v>
      </c>
      <c r="I1786" s="3" t="str">
        <f>IF(Investments_Import!C1786="","",Investments_Import!C1786)</f>
        <v/>
      </c>
      <c r="J1786" s="108" t="str">
        <f>IF(Investments_Import!D1786="","",Investments_Import!D1786)</f>
        <v/>
      </c>
      <c r="K1786" s="108" t="str">
        <f t="shared" si="550"/>
        <v/>
      </c>
      <c r="L1786" s="47" t="str">
        <f>IF(Investments_Import!E1786="","",Investments_Import!E1786)</f>
        <v/>
      </c>
      <c r="M1786" s="47" t="str">
        <f t="shared" si="540"/>
        <v/>
      </c>
      <c r="N1786" s="31" t="str">
        <f>IF(Investments_Import!F1786="","",Investments_Import!F1786)</f>
        <v/>
      </c>
      <c r="O1786" s="31" t="str">
        <f t="shared" si="541"/>
        <v/>
      </c>
      <c r="P1786" s="3" t="str">
        <f>IF(Investments_Import!G1786="","",Investments_Import!G1786)</f>
        <v/>
      </c>
      <c r="Q1786" s="3" t="str">
        <f>IF(Investments_Import!H1786="","",Investments_Import!H1786)</f>
        <v/>
      </c>
      <c r="R1786" s="37" t="str">
        <f t="shared" si="542"/>
        <v/>
      </c>
      <c r="S1786" s="37" t="str">
        <f t="shared" si="543"/>
        <v/>
      </c>
      <c r="U1786" s="36" t="str">
        <f>IF(Mining_Import!A1786="","",Mining_Import!A1786)</f>
        <v/>
      </c>
      <c r="V1786" s="22" t="str">
        <f t="shared" si="551"/>
        <v/>
      </c>
      <c r="W1786" s="127" t="str">
        <f t="shared" si="552"/>
        <v/>
      </c>
      <c r="X1786" s="127" t="str">
        <f t="shared" si="553"/>
        <v/>
      </c>
      <c r="Y1786" s="127" t="str">
        <f t="shared" si="554"/>
        <v/>
      </c>
      <c r="Z1786" s="36" t="str">
        <f>IF(Mining_Import!B1786="","",Mining_Import!B1786)</f>
        <v/>
      </c>
      <c r="AA1786" s="184" t="str">
        <f>IF(Mining_Import!$C1786="","",Mining_Import!$C1786)</f>
        <v/>
      </c>
      <c r="AB1786" s="122" t="str">
        <f t="shared" si="555"/>
        <v/>
      </c>
      <c r="AC1786" s="122" t="str">
        <f>IF($Y1786&gt;Dashboard!$Q$19,$AB1786,"")</f>
        <v/>
      </c>
      <c r="AD1786" s="43" t="str">
        <f t="shared" si="556"/>
        <v/>
      </c>
      <c r="AE1786" s="36" t="str">
        <f>IF(Mining_Import!D1786="","",Mining_Import!D1786)</f>
        <v/>
      </c>
      <c r="AF1786" s="36" t="str">
        <f>IF(Mining_Import!E1786="","",Mining_Import!E1786)</f>
        <v/>
      </c>
      <c r="AG1786" s="36" t="str">
        <f>IF(Mining_Import!F1786="","",Mining_Import!F1786)</f>
        <v/>
      </c>
      <c r="AH1786" s="36" t="str">
        <f>IF(Mining_Import!G1786="","",Mining_Import!G1786)</f>
        <v/>
      </c>
      <c r="AI1786" s="36" t="str">
        <f>IF(Mining_Import!H1786="","",Mining_Import!H1786)</f>
        <v/>
      </c>
      <c r="AJ1786" s="36" t="str">
        <f>IF(Mining_Import!I1786="","",Mining_Import!I1786)</f>
        <v/>
      </c>
      <c r="BY1786" s="120" t="str">
        <f t="shared" si="544"/>
        <v/>
      </c>
      <c r="BZ1786" s="184" t="str">
        <f t="shared" si="557"/>
        <v/>
      </c>
      <c r="CA1786" s="37" t="str">
        <f>IFERROR(VLOOKUP($BY1786,Account_Value!$C$2:$F$2500,4,0),"")</f>
        <v/>
      </c>
      <c r="CB1786" s="43" t="str">
        <f t="shared" si="545"/>
        <v/>
      </c>
      <c r="CC1786" s="122" t="str">
        <f>IF($BZ1786="","",SUM($BZ$2:$BZ1786))</f>
        <v/>
      </c>
      <c r="CD1786" s="43" t="str">
        <f>IF($BZ1786="","",$BU$19*(SUM($BZ$2:$BZ1786)))</f>
        <v/>
      </c>
    </row>
    <row r="1787" spans="1:82">
      <c r="A1787" s="4" t="str">
        <f t="shared" si="546"/>
        <v/>
      </c>
      <c r="B1787" s="21" t="str">
        <f>IF(Investments_Import!A1787="","",Investments_Import!A1787)</f>
        <v/>
      </c>
      <c r="C1787" s="22" t="str">
        <f t="shared" si="539"/>
        <v/>
      </c>
      <c r="D1787" s="51" t="str">
        <f t="shared" si="547"/>
        <v/>
      </c>
      <c r="E1787" s="3" t="str">
        <f>IF(Investments_Import!B1787="","",Investments_Import!B1787)</f>
        <v/>
      </c>
      <c r="F1787" s="54" t="str">
        <f t="shared" si="548"/>
        <v xml:space="preserve"> </v>
      </c>
      <c r="G1787" s="54" t="str">
        <f>IF($B1787="","",COUNTIF($F$2:$F1787,$F1787))</f>
        <v/>
      </c>
      <c r="H1787" s="53" t="str">
        <f t="shared" si="549"/>
        <v xml:space="preserve">  </v>
      </c>
      <c r="I1787" s="3" t="str">
        <f>IF(Investments_Import!C1787="","",Investments_Import!C1787)</f>
        <v/>
      </c>
      <c r="J1787" s="108" t="str">
        <f>IF(Investments_Import!D1787="","",Investments_Import!D1787)</f>
        <v/>
      </c>
      <c r="K1787" s="108" t="str">
        <f t="shared" si="550"/>
        <v/>
      </c>
      <c r="L1787" s="47" t="str">
        <f>IF(Investments_Import!E1787="","",Investments_Import!E1787)</f>
        <v/>
      </c>
      <c r="M1787" s="47" t="str">
        <f t="shared" si="540"/>
        <v/>
      </c>
      <c r="N1787" s="31" t="str">
        <f>IF(Investments_Import!F1787="","",Investments_Import!F1787)</f>
        <v/>
      </c>
      <c r="O1787" s="31" t="str">
        <f t="shared" si="541"/>
        <v/>
      </c>
      <c r="P1787" s="3" t="str">
        <f>IF(Investments_Import!G1787="","",Investments_Import!G1787)</f>
        <v/>
      </c>
      <c r="Q1787" s="3" t="str">
        <f>IF(Investments_Import!H1787="","",Investments_Import!H1787)</f>
        <v/>
      </c>
      <c r="R1787" s="37" t="str">
        <f t="shared" si="542"/>
        <v/>
      </c>
      <c r="S1787" s="37" t="str">
        <f t="shared" si="543"/>
        <v/>
      </c>
      <c r="U1787" s="36" t="str">
        <f>IF(Mining_Import!A1787="","",Mining_Import!A1787)</f>
        <v/>
      </c>
      <c r="V1787" s="22" t="str">
        <f t="shared" si="551"/>
        <v/>
      </c>
      <c r="W1787" s="127" t="str">
        <f t="shared" si="552"/>
        <v/>
      </c>
      <c r="X1787" s="127" t="str">
        <f t="shared" si="553"/>
        <v/>
      </c>
      <c r="Y1787" s="127" t="str">
        <f t="shared" si="554"/>
        <v/>
      </c>
      <c r="Z1787" s="36" t="str">
        <f>IF(Mining_Import!B1787="","",Mining_Import!B1787)</f>
        <v/>
      </c>
      <c r="AA1787" s="184" t="str">
        <f>IF(Mining_Import!$C1787="","",Mining_Import!$C1787)</f>
        <v/>
      </c>
      <c r="AB1787" s="122" t="str">
        <f t="shared" si="555"/>
        <v/>
      </c>
      <c r="AC1787" s="122" t="str">
        <f>IF($Y1787&gt;Dashboard!$Q$19,$AB1787,"")</f>
        <v/>
      </c>
      <c r="AD1787" s="43" t="str">
        <f t="shared" si="556"/>
        <v/>
      </c>
      <c r="AE1787" s="36" t="str">
        <f>IF(Mining_Import!D1787="","",Mining_Import!D1787)</f>
        <v/>
      </c>
      <c r="AF1787" s="36" t="str">
        <f>IF(Mining_Import!E1787="","",Mining_Import!E1787)</f>
        <v/>
      </c>
      <c r="AG1787" s="36" t="str">
        <f>IF(Mining_Import!F1787="","",Mining_Import!F1787)</f>
        <v/>
      </c>
      <c r="AH1787" s="36" t="str">
        <f>IF(Mining_Import!G1787="","",Mining_Import!G1787)</f>
        <v/>
      </c>
      <c r="AI1787" s="36" t="str">
        <f>IF(Mining_Import!H1787="","",Mining_Import!H1787)</f>
        <v/>
      </c>
      <c r="AJ1787" s="36" t="str">
        <f>IF(Mining_Import!I1787="","",Mining_Import!I1787)</f>
        <v/>
      </c>
      <c r="BY1787" s="120" t="str">
        <f t="shared" si="544"/>
        <v/>
      </c>
      <c r="BZ1787" s="184" t="str">
        <f t="shared" si="557"/>
        <v/>
      </c>
      <c r="CA1787" s="37" t="str">
        <f>IFERROR(VLOOKUP($BY1787,Account_Value!$C$2:$F$2500,4,0),"")</f>
        <v/>
      </c>
      <c r="CB1787" s="43" t="str">
        <f t="shared" si="545"/>
        <v/>
      </c>
      <c r="CC1787" s="122" t="str">
        <f>IF($BZ1787="","",SUM($BZ$2:$BZ1787))</f>
        <v/>
      </c>
      <c r="CD1787" s="43" t="str">
        <f>IF($BZ1787="","",$BU$19*(SUM($BZ$2:$BZ1787)))</f>
        <v/>
      </c>
    </row>
    <row r="1788" spans="1:82">
      <c r="A1788" s="4" t="str">
        <f t="shared" si="546"/>
        <v/>
      </c>
      <c r="B1788" s="21" t="str">
        <f>IF(Investments_Import!A1788="","",Investments_Import!A1788)</f>
        <v/>
      </c>
      <c r="C1788" s="22" t="str">
        <f t="shared" si="539"/>
        <v/>
      </c>
      <c r="D1788" s="51" t="str">
        <f t="shared" si="547"/>
        <v/>
      </c>
      <c r="E1788" s="3" t="str">
        <f>IF(Investments_Import!B1788="","",Investments_Import!B1788)</f>
        <v/>
      </c>
      <c r="F1788" s="54" t="str">
        <f t="shared" si="548"/>
        <v xml:space="preserve"> </v>
      </c>
      <c r="G1788" s="54" t="str">
        <f>IF($B1788="","",COUNTIF($F$2:$F1788,$F1788))</f>
        <v/>
      </c>
      <c r="H1788" s="53" t="str">
        <f t="shared" si="549"/>
        <v xml:space="preserve">  </v>
      </c>
      <c r="I1788" s="3" t="str">
        <f>IF(Investments_Import!C1788="","",Investments_Import!C1788)</f>
        <v/>
      </c>
      <c r="J1788" s="108" t="str">
        <f>IF(Investments_Import!D1788="","",Investments_Import!D1788)</f>
        <v/>
      </c>
      <c r="K1788" s="108" t="str">
        <f t="shared" si="550"/>
        <v/>
      </c>
      <c r="L1788" s="47" t="str">
        <f>IF(Investments_Import!E1788="","",Investments_Import!E1788)</f>
        <v/>
      </c>
      <c r="M1788" s="47" t="str">
        <f t="shared" si="540"/>
        <v/>
      </c>
      <c r="N1788" s="31" t="str">
        <f>IF(Investments_Import!F1788="","",Investments_Import!F1788)</f>
        <v/>
      </c>
      <c r="O1788" s="31" t="str">
        <f t="shared" si="541"/>
        <v/>
      </c>
      <c r="P1788" s="3" t="str">
        <f>IF(Investments_Import!G1788="","",Investments_Import!G1788)</f>
        <v/>
      </c>
      <c r="Q1788" s="3" t="str">
        <f>IF(Investments_Import!H1788="","",Investments_Import!H1788)</f>
        <v/>
      </c>
      <c r="R1788" s="37" t="str">
        <f t="shared" si="542"/>
        <v/>
      </c>
      <c r="S1788" s="37" t="str">
        <f t="shared" si="543"/>
        <v/>
      </c>
      <c r="U1788" s="36" t="str">
        <f>IF(Mining_Import!A1788="","",Mining_Import!A1788)</f>
        <v/>
      </c>
      <c r="V1788" s="22" t="str">
        <f t="shared" si="551"/>
        <v/>
      </c>
      <c r="W1788" s="127" t="str">
        <f t="shared" si="552"/>
        <v/>
      </c>
      <c r="X1788" s="127" t="str">
        <f t="shared" si="553"/>
        <v/>
      </c>
      <c r="Y1788" s="127" t="str">
        <f t="shared" si="554"/>
        <v/>
      </c>
      <c r="Z1788" s="36" t="str">
        <f>IF(Mining_Import!B1788="","",Mining_Import!B1788)</f>
        <v/>
      </c>
      <c r="AA1788" s="184" t="str">
        <f>IF(Mining_Import!$C1788="","",Mining_Import!$C1788)</f>
        <v/>
      </c>
      <c r="AB1788" s="122" t="str">
        <f t="shared" si="555"/>
        <v/>
      </c>
      <c r="AC1788" s="122" t="str">
        <f>IF($Y1788&gt;Dashboard!$Q$19,$AB1788,"")</f>
        <v/>
      </c>
      <c r="AD1788" s="43" t="str">
        <f t="shared" si="556"/>
        <v/>
      </c>
      <c r="AE1788" s="36" t="str">
        <f>IF(Mining_Import!D1788="","",Mining_Import!D1788)</f>
        <v/>
      </c>
      <c r="AF1788" s="36" t="str">
        <f>IF(Mining_Import!E1788="","",Mining_Import!E1788)</f>
        <v/>
      </c>
      <c r="AG1788" s="36" t="str">
        <f>IF(Mining_Import!F1788="","",Mining_Import!F1788)</f>
        <v/>
      </c>
      <c r="AH1788" s="36" t="str">
        <f>IF(Mining_Import!G1788="","",Mining_Import!G1788)</f>
        <v/>
      </c>
      <c r="AI1788" s="36" t="str">
        <f>IF(Mining_Import!H1788="","",Mining_Import!H1788)</f>
        <v/>
      </c>
      <c r="AJ1788" s="36" t="str">
        <f>IF(Mining_Import!I1788="","",Mining_Import!I1788)</f>
        <v/>
      </c>
      <c r="BY1788" s="120" t="str">
        <f t="shared" si="544"/>
        <v/>
      </c>
      <c r="BZ1788" s="184" t="str">
        <f t="shared" si="557"/>
        <v/>
      </c>
      <c r="CA1788" s="37" t="str">
        <f>IFERROR(VLOOKUP($BY1788,Account_Value!$C$2:$F$2500,4,0),"")</f>
        <v/>
      </c>
      <c r="CB1788" s="43" t="str">
        <f t="shared" si="545"/>
        <v/>
      </c>
      <c r="CC1788" s="122" t="str">
        <f>IF($BZ1788="","",SUM($BZ$2:$BZ1788))</f>
        <v/>
      </c>
      <c r="CD1788" s="43" t="str">
        <f>IF($BZ1788="","",$BU$19*(SUM($BZ$2:$BZ1788)))</f>
        <v/>
      </c>
    </row>
    <row r="1789" spans="1:82">
      <c r="A1789" s="4" t="str">
        <f t="shared" si="546"/>
        <v/>
      </c>
      <c r="B1789" s="21" t="str">
        <f>IF(Investments_Import!A1789="","",Investments_Import!A1789)</f>
        <v/>
      </c>
      <c r="C1789" s="22" t="str">
        <f t="shared" si="539"/>
        <v/>
      </c>
      <c r="D1789" s="51" t="str">
        <f t="shared" si="547"/>
        <v/>
      </c>
      <c r="E1789" s="3" t="str">
        <f>IF(Investments_Import!B1789="","",Investments_Import!B1789)</f>
        <v/>
      </c>
      <c r="F1789" s="54" t="str">
        <f t="shared" si="548"/>
        <v xml:space="preserve"> </v>
      </c>
      <c r="G1789" s="54" t="str">
        <f>IF($B1789="","",COUNTIF($F$2:$F1789,$F1789))</f>
        <v/>
      </c>
      <c r="H1789" s="53" t="str">
        <f t="shared" si="549"/>
        <v xml:space="preserve">  </v>
      </c>
      <c r="I1789" s="3" t="str">
        <f>IF(Investments_Import!C1789="","",Investments_Import!C1789)</f>
        <v/>
      </c>
      <c r="J1789" s="108" t="str">
        <f>IF(Investments_Import!D1789="","",Investments_Import!D1789)</f>
        <v/>
      </c>
      <c r="K1789" s="108" t="str">
        <f t="shared" si="550"/>
        <v/>
      </c>
      <c r="L1789" s="47" t="str">
        <f>IF(Investments_Import!E1789="","",Investments_Import!E1789)</f>
        <v/>
      </c>
      <c r="M1789" s="47" t="str">
        <f t="shared" si="540"/>
        <v/>
      </c>
      <c r="N1789" s="31" t="str">
        <f>IF(Investments_Import!F1789="","",Investments_Import!F1789)</f>
        <v/>
      </c>
      <c r="O1789" s="31" t="str">
        <f t="shared" si="541"/>
        <v/>
      </c>
      <c r="P1789" s="3" t="str">
        <f>IF(Investments_Import!G1789="","",Investments_Import!G1789)</f>
        <v/>
      </c>
      <c r="Q1789" s="3" t="str">
        <f>IF(Investments_Import!H1789="","",Investments_Import!H1789)</f>
        <v/>
      </c>
      <c r="R1789" s="37" t="str">
        <f t="shared" si="542"/>
        <v/>
      </c>
      <c r="S1789" s="37" t="str">
        <f t="shared" si="543"/>
        <v/>
      </c>
      <c r="U1789" s="36" t="str">
        <f>IF(Mining_Import!A1789="","",Mining_Import!A1789)</f>
        <v/>
      </c>
      <c r="V1789" s="22" t="str">
        <f t="shared" si="551"/>
        <v/>
      </c>
      <c r="W1789" s="127" t="str">
        <f t="shared" si="552"/>
        <v/>
      </c>
      <c r="X1789" s="127" t="str">
        <f t="shared" si="553"/>
        <v/>
      </c>
      <c r="Y1789" s="127" t="str">
        <f t="shared" si="554"/>
        <v/>
      </c>
      <c r="Z1789" s="36" t="str">
        <f>IF(Mining_Import!B1789="","",Mining_Import!B1789)</f>
        <v/>
      </c>
      <c r="AA1789" s="184" t="str">
        <f>IF(Mining_Import!$C1789="","",Mining_Import!$C1789)</f>
        <v/>
      </c>
      <c r="AB1789" s="122" t="str">
        <f t="shared" si="555"/>
        <v/>
      </c>
      <c r="AC1789" s="122" t="str">
        <f>IF($Y1789&gt;Dashboard!$Q$19,$AB1789,"")</f>
        <v/>
      </c>
      <c r="AD1789" s="43" t="str">
        <f t="shared" si="556"/>
        <v/>
      </c>
      <c r="AE1789" s="36" t="str">
        <f>IF(Mining_Import!D1789="","",Mining_Import!D1789)</f>
        <v/>
      </c>
      <c r="AF1789" s="36" t="str">
        <f>IF(Mining_Import!E1789="","",Mining_Import!E1789)</f>
        <v/>
      </c>
      <c r="AG1789" s="36" t="str">
        <f>IF(Mining_Import!F1789="","",Mining_Import!F1789)</f>
        <v/>
      </c>
      <c r="AH1789" s="36" t="str">
        <f>IF(Mining_Import!G1789="","",Mining_Import!G1789)</f>
        <v/>
      </c>
      <c r="AI1789" s="36" t="str">
        <f>IF(Mining_Import!H1789="","",Mining_Import!H1789)</f>
        <v/>
      </c>
      <c r="AJ1789" s="36" t="str">
        <f>IF(Mining_Import!I1789="","",Mining_Import!I1789)</f>
        <v/>
      </c>
      <c r="BY1789" s="120" t="str">
        <f t="shared" si="544"/>
        <v/>
      </c>
      <c r="BZ1789" s="184" t="str">
        <f t="shared" si="557"/>
        <v/>
      </c>
      <c r="CA1789" s="37" t="str">
        <f>IFERROR(VLOOKUP($BY1789,Account_Value!$C$2:$F$2500,4,0),"")</f>
        <v/>
      </c>
      <c r="CB1789" s="43" t="str">
        <f t="shared" si="545"/>
        <v/>
      </c>
      <c r="CC1789" s="122" t="str">
        <f>IF($BZ1789="","",SUM($BZ$2:$BZ1789))</f>
        <v/>
      </c>
      <c r="CD1789" s="43" t="str">
        <f>IF($BZ1789="","",$BU$19*(SUM($BZ$2:$BZ1789)))</f>
        <v/>
      </c>
    </row>
    <row r="1790" spans="1:82">
      <c r="A1790" s="4" t="str">
        <f t="shared" si="546"/>
        <v/>
      </c>
      <c r="B1790" s="21" t="str">
        <f>IF(Investments_Import!A1790="","",Investments_Import!A1790)</f>
        <v/>
      </c>
      <c r="C1790" s="22" t="str">
        <f t="shared" si="539"/>
        <v/>
      </c>
      <c r="D1790" s="51" t="str">
        <f t="shared" si="547"/>
        <v/>
      </c>
      <c r="E1790" s="3" t="str">
        <f>IF(Investments_Import!B1790="","",Investments_Import!B1790)</f>
        <v/>
      </c>
      <c r="F1790" s="54" t="str">
        <f t="shared" si="548"/>
        <v xml:space="preserve"> </v>
      </c>
      <c r="G1790" s="54" t="str">
        <f>IF($B1790="","",COUNTIF($F$2:$F1790,$F1790))</f>
        <v/>
      </c>
      <c r="H1790" s="53" t="str">
        <f t="shared" si="549"/>
        <v xml:space="preserve">  </v>
      </c>
      <c r="I1790" s="3" t="str">
        <f>IF(Investments_Import!C1790="","",Investments_Import!C1790)</f>
        <v/>
      </c>
      <c r="J1790" s="108" t="str">
        <f>IF(Investments_Import!D1790="","",Investments_Import!D1790)</f>
        <v/>
      </c>
      <c r="K1790" s="108" t="str">
        <f t="shared" si="550"/>
        <v/>
      </c>
      <c r="L1790" s="47" t="str">
        <f>IF(Investments_Import!E1790="","",Investments_Import!E1790)</f>
        <v/>
      </c>
      <c r="M1790" s="47" t="str">
        <f t="shared" si="540"/>
        <v/>
      </c>
      <c r="N1790" s="31" t="str">
        <f>IF(Investments_Import!F1790="","",Investments_Import!F1790)</f>
        <v/>
      </c>
      <c r="O1790" s="31" t="str">
        <f t="shared" si="541"/>
        <v/>
      </c>
      <c r="P1790" s="3" t="str">
        <f>IF(Investments_Import!G1790="","",Investments_Import!G1790)</f>
        <v/>
      </c>
      <c r="Q1790" s="3" t="str">
        <f>IF(Investments_Import!H1790="","",Investments_Import!H1790)</f>
        <v/>
      </c>
      <c r="R1790" s="37" t="str">
        <f t="shared" si="542"/>
        <v/>
      </c>
      <c r="S1790" s="37" t="str">
        <f t="shared" si="543"/>
        <v/>
      </c>
      <c r="U1790" s="36" t="str">
        <f>IF(Mining_Import!A1790="","",Mining_Import!A1790)</f>
        <v/>
      </c>
      <c r="V1790" s="22" t="str">
        <f t="shared" si="551"/>
        <v/>
      </c>
      <c r="W1790" s="127" t="str">
        <f t="shared" si="552"/>
        <v/>
      </c>
      <c r="X1790" s="127" t="str">
        <f t="shared" si="553"/>
        <v/>
      </c>
      <c r="Y1790" s="127" t="str">
        <f t="shared" si="554"/>
        <v/>
      </c>
      <c r="Z1790" s="36" t="str">
        <f>IF(Mining_Import!B1790="","",Mining_Import!B1790)</f>
        <v/>
      </c>
      <c r="AA1790" s="184" t="str">
        <f>IF(Mining_Import!$C1790="","",Mining_Import!$C1790)</f>
        <v/>
      </c>
      <c r="AB1790" s="122" t="str">
        <f t="shared" si="555"/>
        <v/>
      </c>
      <c r="AC1790" s="122" t="str">
        <f>IF($Y1790&gt;Dashboard!$Q$19,$AB1790,"")</f>
        <v/>
      </c>
      <c r="AD1790" s="43" t="str">
        <f t="shared" si="556"/>
        <v/>
      </c>
      <c r="AE1790" s="36" t="str">
        <f>IF(Mining_Import!D1790="","",Mining_Import!D1790)</f>
        <v/>
      </c>
      <c r="AF1790" s="36" t="str">
        <f>IF(Mining_Import!E1790="","",Mining_Import!E1790)</f>
        <v/>
      </c>
      <c r="AG1790" s="36" t="str">
        <f>IF(Mining_Import!F1790="","",Mining_Import!F1790)</f>
        <v/>
      </c>
      <c r="AH1790" s="36" t="str">
        <f>IF(Mining_Import!G1790="","",Mining_Import!G1790)</f>
        <v/>
      </c>
      <c r="AI1790" s="36" t="str">
        <f>IF(Mining_Import!H1790="","",Mining_Import!H1790)</f>
        <v/>
      </c>
      <c r="AJ1790" s="36" t="str">
        <f>IF(Mining_Import!I1790="","",Mining_Import!I1790)</f>
        <v/>
      </c>
      <c r="BY1790" s="120" t="str">
        <f t="shared" si="544"/>
        <v/>
      </c>
      <c r="BZ1790" s="184" t="str">
        <f t="shared" si="557"/>
        <v/>
      </c>
      <c r="CA1790" s="37" t="str">
        <f>IFERROR(VLOOKUP($BY1790,Account_Value!$C$2:$F$2500,4,0),"")</f>
        <v/>
      </c>
      <c r="CB1790" s="43" t="str">
        <f t="shared" si="545"/>
        <v/>
      </c>
      <c r="CC1790" s="122" t="str">
        <f>IF($BZ1790="","",SUM($BZ$2:$BZ1790))</f>
        <v/>
      </c>
      <c r="CD1790" s="43" t="str">
        <f>IF($BZ1790="","",$BU$19*(SUM($BZ$2:$BZ1790)))</f>
        <v/>
      </c>
    </row>
    <row r="1791" spans="1:82">
      <c r="A1791" s="4" t="str">
        <f t="shared" si="546"/>
        <v/>
      </c>
      <c r="B1791" s="21" t="str">
        <f>IF(Investments_Import!A1791="","",Investments_Import!A1791)</f>
        <v/>
      </c>
      <c r="C1791" s="22" t="str">
        <f t="shared" si="539"/>
        <v/>
      </c>
      <c r="D1791" s="51" t="str">
        <f t="shared" si="547"/>
        <v/>
      </c>
      <c r="E1791" s="3" t="str">
        <f>IF(Investments_Import!B1791="","",Investments_Import!B1791)</f>
        <v/>
      </c>
      <c r="F1791" s="54" t="str">
        <f t="shared" si="548"/>
        <v xml:space="preserve"> </v>
      </c>
      <c r="G1791" s="54" t="str">
        <f>IF($B1791="","",COUNTIF($F$2:$F1791,$F1791))</f>
        <v/>
      </c>
      <c r="H1791" s="53" t="str">
        <f t="shared" si="549"/>
        <v xml:space="preserve">  </v>
      </c>
      <c r="I1791" s="3" t="str">
        <f>IF(Investments_Import!C1791="","",Investments_Import!C1791)</f>
        <v/>
      </c>
      <c r="J1791" s="108" t="str">
        <f>IF(Investments_Import!D1791="","",Investments_Import!D1791)</f>
        <v/>
      </c>
      <c r="K1791" s="108" t="str">
        <f t="shared" si="550"/>
        <v/>
      </c>
      <c r="L1791" s="47" t="str">
        <f>IF(Investments_Import!E1791="","",Investments_Import!E1791)</f>
        <v/>
      </c>
      <c r="M1791" s="47" t="str">
        <f t="shared" si="540"/>
        <v/>
      </c>
      <c r="N1791" s="31" t="str">
        <f>IF(Investments_Import!F1791="","",Investments_Import!F1791)</f>
        <v/>
      </c>
      <c r="O1791" s="31" t="str">
        <f t="shared" si="541"/>
        <v/>
      </c>
      <c r="P1791" s="3" t="str">
        <f>IF(Investments_Import!G1791="","",Investments_Import!G1791)</f>
        <v/>
      </c>
      <c r="Q1791" s="3" t="str">
        <f>IF(Investments_Import!H1791="","",Investments_Import!H1791)</f>
        <v/>
      </c>
      <c r="R1791" s="37" t="str">
        <f t="shared" si="542"/>
        <v/>
      </c>
      <c r="S1791" s="37" t="str">
        <f t="shared" si="543"/>
        <v/>
      </c>
      <c r="U1791" s="36" t="str">
        <f>IF(Mining_Import!A1791="","",Mining_Import!A1791)</f>
        <v/>
      </c>
      <c r="V1791" s="22" t="str">
        <f t="shared" si="551"/>
        <v/>
      </c>
      <c r="W1791" s="127" t="str">
        <f t="shared" si="552"/>
        <v/>
      </c>
      <c r="X1791" s="127" t="str">
        <f t="shared" si="553"/>
        <v/>
      </c>
      <c r="Y1791" s="127" t="str">
        <f t="shared" si="554"/>
        <v/>
      </c>
      <c r="Z1791" s="36" t="str">
        <f>IF(Mining_Import!B1791="","",Mining_Import!B1791)</f>
        <v/>
      </c>
      <c r="AA1791" s="184" t="str">
        <f>IF(Mining_Import!$C1791="","",Mining_Import!$C1791)</f>
        <v/>
      </c>
      <c r="AB1791" s="122" t="str">
        <f t="shared" si="555"/>
        <v/>
      </c>
      <c r="AC1791" s="122" t="str">
        <f>IF($Y1791&gt;Dashboard!$Q$19,$AB1791,"")</f>
        <v/>
      </c>
      <c r="AD1791" s="43" t="str">
        <f t="shared" si="556"/>
        <v/>
      </c>
      <c r="AE1791" s="36" t="str">
        <f>IF(Mining_Import!D1791="","",Mining_Import!D1791)</f>
        <v/>
      </c>
      <c r="AF1791" s="36" t="str">
        <f>IF(Mining_Import!E1791="","",Mining_Import!E1791)</f>
        <v/>
      </c>
      <c r="AG1791" s="36" t="str">
        <f>IF(Mining_Import!F1791="","",Mining_Import!F1791)</f>
        <v/>
      </c>
      <c r="AH1791" s="36" t="str">
        <f>IF(Mining_Import!G1791="","",Mining_Import!G1791)</f>
        <v/>
      </c>
      <c r="AI1791" s="36" t="str">
        <f>IF(Mining_Import!H1791="","",Mining_Import!H1791)</f>
        <v/>
      </c>
      <c r="AJ1791" s="36" t="str">
        <f>IF(Mining_Import!I1791="","",Mining_Import!I1791)</f>
        <v/>
      </c>
      <c r="BY1791" s="120" t="str">
        <f t="shared" si="544"/>
        <v/>
      </c>
      <c r="BZ1791" s="184" t="str">
        <f t="shared" si="557"/>
        <v/>
      </c>
      <c r="CA1791" s="37" t="str">
        <f>IFERROR(VLOOKUP($BY1791,Account_Value!$C$2:$F$2500,4,0),"")</f>
        <v/>
      </c>
      <c r="CB1791" s="43" t="str">
        <f t="shared" si="545"/>
        <v/>
      </c>
      <c r="CC1791" s="122" t="str">
        <f>IF($BZ1791="","",SUM($BZ$2:$BZ1791))</f>
        <v/>
      </c>
      <c r="CD1791" s="43" t="str">
        <f>IF($BZ1791="","",$BU$19*(SUM($BZ$2:$BZ1791)))</f>
        <v/>
      </c>
    </row>
    <row r="1792" spans="1:82">
      <c r="A1792" s="4" t="str">
        <f t="shared" si="546"/>
        <v/>
      </c>
      <c r="B1792" s="21" t="str">
        <f>IF(Investments_Import!A1792="","",Investments_Import!A1792)</f>
        <v/>
      </c>
      <c r="C1792" s="22" t="str">
        <f t="shared" si="539"/>
        <v/>
      </c>
      <c r="D1792" s="51" t="str">
        <f t="shared" si="547"/>
        <v/>
      </c>
      <c r="E1792" s="3" t="str">
        <f>IF(Investments_Import!B1792="","",Investments_Import!B1792)</f>
        <v/>
      </c>
      <c r="F1792" s="54" t="str">
        <f t="shared" si="548"/>
        <v xml:space="preserve"> </v>
      </c>
      <c r="G1792" s="54" t="str">
        <f>IF($B1792="","",COUNTIF($F$2:$F1792,$F1792))</f>
        <v/>
      </c>
      <c r="H1792" s="53" t="str">
        <f t="shared" si="549"/>
        <v xml:space="preserve">  </v>
      </c>
      <c r="I1792" s="3" t="str">
        <f>IF(Investments_Import!C1792="","",Investments_Import!C1792)</f>
        <v/>
      </c>
      <c r="J1792" s="108" t="str">
        <f>IF(Investments_Import!D1792="","",Investments_Import!D1792)</f>
        <v/>
      </c>
      <c r="K1792" s="108" t="str">
        <f t="shared" si="550"/>
        <v/>
      </c>
      <c r="L1792" s="47" t="str">
        <f>IF(Investments_Import!E1792="","",Investments_Import!E1792)</f>
        <v/>
      </c>
      <c r="M1792" s="47" t="str">
        <f t="shared" si="540"/>
        <v/>
      </c>
      <c r="N1792" s="31" t="str">
        <f>IF(Investments_Import!F1792="","",Investments_Import!F1792)</f>
        <v/>
      </c>
      <c r="O1792" s="31" t="str">
        <f t="shared" si="541"/>
        <v/>
      </c>
      <c r="P1792" s="3" t="str">
        <f>IF(Investments_Import!G1792="","",Investments_Import!G1792)</f>
        <v/>
      </c>
      <c r="Q1792" s="3" t="str">
        <f>IF(Investments_Import!H1792="","",Investments_Import!H1792)</f>
        <v/>
      </c>
      <c r="R1792" s="37" t="str">
        <f t="shared" si="542"/>
        <v/>
      </c>
      <c r="S1792" s="37" t="str">
        <f t="shared" si="543"/>
        <v/>
      </c>
      <c r="U1792" s="36" t="str">
        <f>IF(Mining_Import!A1792="","",Mining_Import!A1792)</f>
        <v/>
      </c>
      <c r="V1792" s="22" t="str">
        <f t="shared" si="551"/>
        <v/>
      </c>
      <c r="W1792" s="127" t="str">
        <f t="shared" si="552"/>
        <v/>
      </c>
      <c r="X1792" s="127" t="str">
        <f t="shared" si="553"/>
        <v/>
      </c>
      <c r="Y1792" s="127" t="str">
        <f t="shared" si="554"/>
        <v/>
      </c>
      <c r="Z1792" s="36" t="str">
        <f>IF(Mining_Import!B1792="","",Mining_Import!B1792)</f>
        <v/>
      </c>
      <c r="AA1792" s="184" t="str">
        <f>IF(Mining_Import!$C1792="","",Mining_Import!$C1792)</f>
        <v/>
      </c>
      <c r="AB1792" s="122" t="str">
        <f t="shared" si="555"/>
        <v/>
      </c>
      <c r="AC1792" s="122" t="str">
        <f>IF($Y1792&gt;Dashboard!$Q$19,$AB1792,"")</f>
        <v/>
      </c>
      <c r="AD1792" s="43" t="str">
        <f t="shared" si="556"/>
        <v/>
      </c>
      <c r="AE1792" s="36" t="str">
        <f>IF(Mining_Import!D1792="","",Mining_Import!D1792)</f>
        <v/>
      </c>
      <c r="AF1792" s="36" t="str">
        <f>IF(Mining_Import!E1792="","",Mining_Import!E1792)</f>
        <v/>
      </c>
      <c r="AG1792" s="36" t="str">
        <f>IF(Mining_Import!F1792="","",Mining_Import!F1792)</f>
        <v/>
      </c>
      <c r="AH1792" s="36" t="str">
        <f>IF(Mining_Import!G1792="","",Mining_Import!G1792)</f>
        <v/>
      </c>
      <c r="AI1792" s="36" t="str">
        <f>IF(Mining_Import!H1792="","",Mining_Import!H1792)</f>
        <v/>
      </c>
      <c r="AJ1792" s="36" t="str">
        <f>IF(Mining_Import!I1792="","",Mining_Import!I1792)</f>
        <v/>
      </c>
      <c r="BY1792" s="120" t="str">
        <f t="shared" si="544"/>
        <v/>
      </c>
      <c r="BZ1792" s="184" t="str">
        <f t="shared" si="557"/>
        <v/>
      </c>
      <c r="CA1792" s="37" t="str">
        <f>IFERROR(VLOOKUP($BY1792,Account_Value!$C$2:$F$2500,4,0),"")</f>
        <v/>
      </c>
      <c r="CB1792" s="43" t="str">
        <f t="shared" si="545"/>
        <v/>
      </c>
      <c r="CC1792" s="122" t="str">
        <f>IF($BZ1792="","",SUM($BZ$2:$BZ1792))</f>
        <v/>
      </c>
      <c r="CD1792" s="43" t="str">
        <f>IF($BZ1792="","",$BU$19*(SUM($BZ$2:$BZ1792)))</f>
        <v/>
      </c>
    </row>
    <row r="1793" spans="1:82">
      <c r="A1793" s="4" t="str">
        <f t="shared" si="546"/>
        <v/>
      </c>
      <c r="B1793" s="21" t="str">
        <f>IF(Investments_Import!A1793="","",Investments_Import!A1793)</f>
        <v/>
      </c>
      <c r="C1793" s="22" t="str">
        <f t="shared" si="539"/>
        <v/>
      </c>
      <c r="D1793" s="51" t="str">
        <f t="shared" si="547"/>
        <v/>
      </c>
      <c r="E1793" s="3" t="str">
        <f>IF(Investments_Import!B1793="","",Investments_Import!B1793)</f>
        <v/>
      </c>
      <c r="F1793" s="54" t="str">
        <f t="shared" si="548"/>
        <v xml:space="preserve"> </v>
      </c>
      <c r="G1793" s="54" t="str">
        <f>IF($B1793="","",COUNTIF($F$2:$F1793,$F1793))</f>
        <v/>
      </c>
      <c r="H1793" s="53" t="str">
        <f t="shared" si="549"/>
        <v xml:space="preserve">  </v>
      </c>
      <c r="I1793" s="3" t="str">
        <f>IF(Investments_Import!C1793="","",Investments_Import!C1793)</f>
        <v/>
      </c>
      <c r="J1793" s="108" t="str">
        <f>IF(Investments_Import!D1793="","",Investments_Import!D1793)</f>
        <v/>
      </c>
      <c r="K1793" s="108" t="str">
        <f t="shared" si="550"/>
        <v/>
      </c>
      <c r="L1793" s="47" t="str">
        <f>IF(Investments_Import!E1793="","",Investments_Import!E1793)</f>
        <v/>
      </c>
      <c r="M1793" s="47" t="str">
        <f t="shared" si="540"/>
        <v/>
      </c>
      <c r="N1793" s="31" t="str">
        <f>IF(Investments_Import!F1793="","",Investments_Import!F1793)</f>
        <v/>
      </c>
      <c r="O1793" s="31" t="str">
        <f t="shared" si="541"/>
        <v/>
      </c>
      <c r="P1793" s="3" t="str">
        <f>IF(Investments_Import!G1793="","",Investments_Import!G1793)</f>
        <v/>
      </c>
      <c r="Q1793" s="3" t="str">
        <f>IF(Investments_Import!H1793="","",Investments_Import!H1793)</f>
        <v/>
      </c>
      <c r="R1793" s="37" t="str">
        <f t="shared" si="542"/>
        <v/>
      </c>
      <c r="S1793" s="37" t="str">
        <f t="shared" si="543"/>
        <v/>
      </c>
      <c r="U1793" s="36" t="str">
        <f>IF(Mining_Import!A1793="","",Mining_Import!A1793)</f>
        <v/>
      </c>
      <c r="V1793" s="22" t="str">
        <f t="shared" si="551"/>
        <v/>
      </c>
      <c r="W1793" s="127" t="str">
        <f t="shared" si="552"/>
        <v/>
      </c>
      <c r="X1793" s="127" t="str">
        <f t="shared" si="553"/>
        <v/>
      </c>
      <c r="Y1793" s="127" t="str">
        <f t="shared" si="554"/>
        <v/>
      </c>
      <c r="Z1793" s="36" t="str">
        <f>IF(Mining_Import!B1793="","",Mining_Import!B1793)</f>
        <v/>
      </c>
      <c r="AA1793" s="184" t="str">
        <f>IF(Mining_Import!$C1793="","",Mining_Import!$C1793)</f>
        <v/>
      </c>
      <c r="AB1793" s="122" t="str">
        <f t="shared" si="555"/>
        <v/>
      </c>
      <c r="AC1793" s="122" t="str">
        <f>IF($Y1793&gt;Dashboard!$Q$19,$AB1793,"")</f>
        <v/>
      </c>
      <c r="AD1793" s="43" t="str">
        <f t="shared" si="556"/>
        <v/>
      </c>
      <c r="AE1793" s="36" t="str">
        <f>IF(Mining_Import!D1793="","",Mining_Import!D1793)</f>
        <v/>
      </c>
      <c r="AF1793" s="36" t="str">
        <f>IF(Mining_Import!E1793="","",Mining_Import!E1793)</f>
        <v/>
      </c>
      <c r="AG1793" s="36" t="str">
        <f>IF(Mining_Import!F1793="","",Mining_Import!F1793)</f>
        <v/>
      </c>
      <c r="AH1793" s="36" t="str">
        <f>IF(Mining_Import!G1793="","",Mining_Import!G1793)</f>
        <v/>
      </c>
      <c r="AI1793" s="36" t="str">
        <f>IF(Mining_Import!H1793="","",Mining_Import!H1793)</f>
        <v/>
      </c>
      <c r="AJ1793" s="36" t="str">
        <f>IF(Mining_Import!I1793="","",Mining_Import!I1793)</f>
        <v/>
      </c>
      <c r="BY1793" s="120" t="str">
        <f t="shared" si="544"/>
        <v/>
      </c>
      <c r="BZ1793" s="184" t="str">
        <f t="shared" si="557"/>
        <v/>
      </c>
      <c r="CA1793" s="37" t="str">
        <f>IFERROR(VLOOKUP($BY1793,Account_Value!$C$2:$F$2500,4,0),"")</f>
        <v/>
      </c>
      <c r="CB1793" s="43" t="str">
        <f t="shared" si="545"/>
        <v/>
      </c>
      <c r="CC1793" s="122" t="str">
        <f>IF($BZ1793="","",SUM($BZ$2:$BZ1793))</f>
        <v/>
      </c>
      <c r="CD1793" s="43" t="str">
        <f>IF($BZ1793="","",$BU$19*(SUM($BZ$2:$BZ1793)))</f>
        <v/>
      </c>
    </row>
    <row r="1794" spans="1:82">
      <c r="A1794" s="4" t="str">
        <f t="shared" si="546"/>
        <v/>
      </c>
      <c r="B1794" s="21" t="str">
        <f>IF(Investments_Import!A1794="","",Investments_Import!A1794)</f>
        <v/>
      </c>
      <c r="C1794" s="22" t="str">
        <f t="shared" ref="C1794:C1857" si="558">IF(B1794="","",B1794*1)</f>
        <v/>
      </c>
      <c r="D1794" s="51" t="str">
        <f t="shared" si="547"/>
        <v/>
      </c>
      <c r="E1794" s="3" t="str">
        <f>IF(Investments_Import!B1794="","",Investments_Import!B1794)</f>
        <v/>
      </c>
      <c r="F1794" s="54" t="str">
        <f t="shared" si="548"/>
        <v xml:space="preserve"> </v>
      </c>
      <c r="G1794" s="54" t="str">
        <f>IF($B1794="","",COUNTIF($F$2:$F1794,$F1794))</f>
        <v/>
      </c>
      <c r="H1794" s="53" t="str">
        <f t="shared" si="549"/>
        <v xml:space="preserve">  </v>
      </c>
      <c r="I1794" s="3" t="str">
        <f>IF(Investments_Import!C1794="","",Investments_Import!C1794)</f>
        <v/>
      </c>
      <c r="J1794" s="108" t="str">
        <f>IF(Investments_Import!D1794="","",Investments_Import!D1794)</f>
        <v/>
      </c>
      <c r="K1794" s="108" t="str">
        <f t="shared" si="550"/>
        <v/>
      </c>
      <c r="L1794" s="47" t="str">
        <f>IF(Investments_Import!E1794="","",Investments_Import!E1794)</f>
        <v/>
      </c>
      <c r="M1794" s="47" t="str">
        <f t="shared" ref="M1794:M1857" si="559">IF($L1794="","",$L1794*1)</f>
        <v/>
      </c>
      <c r="N1794" s="31" t="str">
        <f>IF(Investments_Import!F1794="","",Investments_Import!F1794)</f>
        <v/>
      </c>
      <c r="O1794" s="31" t="str">
        <f t="shared" ref="O1794:O1857" si="560">IF($N1794="","",$N1794*1)</f>
        <v/>
      </c>
      <c r="P1794" s="3" t="str">
        <f>IF(Investments_Import!G1794="","",Investments_Import!G1794)</f>
        <v/>
      </c>
      <c r="Q1794" s="3" t="str">
        <f>IF(Investments_Import!H1794="","",Investments_Import!H1794)</f>
        <v/>
      </c>
      <c r="R1794" s="37" t="str">
        <f t="shared" ref="R1794:R1857" si="561">IF($Q1794="","",IF($Q1794="USD",$P1794,$P1794*$J1794))</f>
        <v/>
      </c>
      <c r="S1794" s="37" t="str">
        <f t="shared" ref="S1794:S1857" si="562">IF($R1794="","",$R1794*1)</f>
        <v/>
      </c>
      <c r="U1794" s="36" t="str">
        <f>IF(Mining_Import!A1794="","",Mining_Import!A1794)</f>
        <v/>
      </c>
      <c r="V1794" s="22" t="str">
        <f t="shared" si="551"/>
        <v/>
      </c>
      <c r="W1794" s="127" t="str">
        <f t="shared" si="552"/>
        <v/>
      </c>
      <c r="X1794" s="127" t="str">
        <f t="shared" si="553"/>
        <v/>
      </c>
      <c r="Y1794" s="127" t="str">
        <f t="shared" si="554"/>
        <v/>
      </c>
      <c r="Z1794" s="36" t="str">
        <f>IF(Mining_Import!B1794="","",Mining_Import!B1794)</f>
        <v/>
      </c>
      <c r="AA1794" s="184" t="str">
        <f>IF(Mining_Import!$C1794="","",Mining_Import!$C1794)</f>
        <v/>
      </c>
      <c r="AB1794" s="122" t="str">
        <f t="shared" si="555"/>
        <v/>
      </c>
      <c r="AC1794" s="122" t="str">
        <f>IF($Y1794&gt;Dashboard!$Q$19,$AB1794,"")</f>
        <v/>
      </c>
      <c r="AD1794" s="43" t="str">
        <f t="shared" si="556"/>
        <v/>
      </c>
      <c r="AE1794" s="36" t="str">
        <f>IF(Mining_Import!D1794="","",Mining_Import!D1794)</f>
        <v/>
      </c>
      <c r="AF1794" s="36" t="str">
        <f>IF(Mining_Import!E1794="","",Mining_Import!E1794)</f>
        <v/>
      </c>
      <c r="AG1794" s="36" t="str">
        <f>IF(Mining_Import!F1794="","",Mining_Import!F1794)</f>
        <v/>
      </c>
      <c r="AH1794" s="36" t="str">
        <f>IF(Mining_Import!G1794="","",Mining_Import!G1794)</f>
        <v/>
      </c>
      <c r="AI1794" s="36" t="str">
        <f>IF(Mining_Import!H1794="","",Mining_Import!H1794)</f>
        <v/>
      </c>
      <c r="AJ1794" s="36" t="str">
        <f>IF(Mining_Import!I1794="","",Mining_Import!I1794)</f>
        <v/>
      </c>
      <c r="BY1794" s="120" t="str">
        <f t="shared" ref="BY1794:BY1857" si="563">Y1794</f>
        <v/>
      </c>
      <c r="BZ1794" s="184" t="str">
        <f t="shared" si="557"/>
        <v/>
      </c>
      <c r="CA1794" s="37" t="str">
        <f>IFERROR(VLOOKUP($BY1794,Account_Value!$C$2:$F$2500,4,0),"")</f>
        <v/>
      </c>
      <c r="CB1794" s="43" t="str">
        <f t="shared" ref="CB1794:CB1857" si="564">IF(BZ1794="","",BZ1794*CA1794)</f>
        <v/>
      </c>
      <c r="CC1794" s="122" t="str">
        <f>IF($BZ1794="","",SUM($BZ$2:$BZ1794))</f>
        <v/>
      </c>
      <c r="CD1794" s="43" t="str">
        <f>IF($BZ1794="","",$BU$19*(SUM($BZ$2:$BZ1794)))</f>
        <v/>
      </c>
    </row>
    <row r="1795" spans="1:82">
      <c r="A1795" s="4" t="str">
        <f t="shared" ref="A1795:A1858" si="565">IF($B1795="","",$A1794+1)</f>
        <v/>
      </c>
      <c r="B1795" s="21" t="str">
        <f>IF(Investments_Import!A1795="","",Investments_Import!A1795)</f>
        <v/>
      </c>
      <c r="C1795" s="22" t="str">
        <f t="shared" si="558"/>
        <v/>
      </c>
      <c r="D1795" s="51" t="str">
        <f t="shared" ref="D1795:D1858" si="566">$C1795</f>
        <v/>
      </c>
      <c r="E1795" s="3" t="str">
        <f>IF(Investments_Import!B1795="","",Investments_Import!B1795)</f>
        <v/>
      </c>
      <c r="F1795" s="54" t="str">
        <f t="shared" ref="F1795:F1858" si="567">CONCATENATE(TEXT($D1795,"dd-mmm-yyyy")," ",$E1795)</f>
        <v xml:space="preserve"> </v>
      </c>
      <c r="G1795" s="54" t="str">
        <f>IF($B1795="","",COUNTIF($F$2:$F1795,$F1795))</f>
        <v/>
      </c>
      <c r="H1795" s="53" t="str">
        <f t="shared" ref="H1795:H1858" si="568">CONCATENATE(TEXT($D1795,"dd-mmm-yyyy")," ",$E1795," ",$G1795)</f>
        <v xml:space="preserve">  </v>
      </c>
      <c r="I1795" s="3" t="str">
        <f>IF(Investments_Import!C1795="","",Investments_Import!C1795)</f>
        <v/>
      </c>
      <c r="J1795" s="108" t="str">
        <f>IF(Investments_Import!D1795="","",Investments_Import!D1795)</f>
        <v/>
      </c>
      <c r="K1795" s="108" t="str">
        <f t="shared" ref="K1795:K1858" si="569">IF($B1795="","",$J1795*1)</f>
        <v/>
      </c>
      <c r="L1795" s="47" t="str">
        <f>IF(Investments_Import!E1795="","",Investments_Import!E1795)</f>
        <v/>
      </c>
      <c r="M1795" s="47" t="str">
        <f t="shared" si="559"/>
        <v/>
      </c>
      <c r="N1795" s="31" t="str">
        <f>IF(Investments_Import!F1795="","",Investments_Import!F1795)</f>
        <v/>
      </c>
      <c r="O1795" s="31" t="str">
        <f t="shared" si="560"/>
        <v/>
      </c>
      <c r="P1795" s="3" t="str">
        <f>IF(Investments_Import!G1795="","",Investments_Import!G1795)</f>
        <v/>
      </c>
      <c r="Q1795" s="3" t="str">
        <f>IF(Investments_Import!H1795="","",Investments_Import!H1795)</f>
        <v/>
      </c>
      <c r="R1795" s="37" t="str">
        <f t="shared" si="561"/>
        <v/>
      </c>
      <c r="S1795" s="37" t="str">
        <f t="shared" si="562"/>
        <v/>
      </c>
      <c r="U1795" s="36" t="str">
        <f>IF(Mining_Import!A1795="","",Mining_Import!A1795)</f>
        <v/>
      </c>
      <c r="V1795" s="22" t="str">
        <f t="shared" ref="V1795:V1858" si="570">IF(U1795="","",U1795*1)</f>
        <v/>
      </c>
      <c r="W1795" s="127" t="str">
        <f t="shared" ref="W1795:W1858" si="571">V1795</f>
        <v/>
      </c>
      <c r="X1795" s="127" t="str">
        <f t="shared" ref="X1795:X1858" si="572">IFERROR(INT($W1795),"")</f>
        <v/>
      </c>
      <c r="Y1795" s="127" t="str">
        <f t="shared" ref="Y1795:Y1858" si="573">$X1795</f>
        <v/>
      </c>
      <c r="Z1795" s="36" t="str">
        <f>IF(Mining_Import!B1795="","",Mining_Import!B1795)</f>
        <v/>
      </c>
      <c r="AA1795" s="184" t="str">
        <f>IF(Mining_Import!$C1795="","",Mining_Import!$C1795)</f>
        <v/>
      </c>
      <c r="AB1795" s="122" t="str">
        <f t="shared" ref="AB1795:AB1858" si="574">IFERROR($AA1795*1,"")</f>
        <v/>
      </c>
      <c r="AC1795" s="122" t="str">
        <f>IF($Y1795&gt;Dashboard!$Q$19,$AB1795,"")</f>
        <v/>
      </c>
      <c r="AD1795" s="43" t="str">
        <f t="shared" ref="AD1795:AD1858" si="575">IFERROR($AB1795*$BU$19,"")</f>
        <v/>
      </c>
      <c r="AE1795" s="36" t="str">
        <f>IF(Mining_Import!D1795="","",Mining_Import!D1795)</f>
        <v/>
      </c>
      <c r="AF1795" s="36" t="str">
        <f>IF(Mining_Import!E1795="","",Mining_Import!E1795)</f>
        <v/>
      </c>
      <c r="AG1795" s="36" t="str">
        <f>IF(Mining_Import!F1795="","",Mining_Import!F1795)</f>
        <v/>
      </c>
      <c r="AH1795" s="36" t="str">
        <f>IF(Mining_Import!G1795="","",Mining_Import!G1795)</f>
        <v/>
      </c>
      <c r="AI1795" s="36" t="str">
        <f>IF(Mining_Import!H1795="","",Mining_Import!H1795)</f>
        <v/>
      </c>
      <c r="AJ1795" s="36" t="str">
        <f>IF(Mining_Import!I1795="","",Mining_Import!I1795)</f>
        <v/>
      </c>
      <c r="BY1795" s="120" t="str">
        <f t="shared" si="563"/>
        <v/>
      </c>
      <c r="BZ1795" s="184" t="str">
        <f t="shared" ref="BZ1795:BZ1858" si="576">AB1795</f>
        <v/>
      </c>
      <c r="CA1795" s="37" t="str">
        <f>IFERROR(VLOOKUP($BY1795,Account_Value!$C$2:$F$2500,4,0),"")</f>
        <v/>
      </c>
      <c r="CB1795" s="43" t="str">
        <f t="shared" si="564"/>
        <v/>
      </c>
      <c r="CC1795" s="122" t="str">
        <f>IF($BZ1795="","",SUM($BZ$2:$BZ1795))</f>
        <v/>
      </c>
      <c r="CD1795" s="43" t="str">
        <f>IF($BZ1795="","",$BU$19*(SUM($BZ$2:$BZ1795)))</f>
        <v/>
      </c>
    </row>
    <row r="1796" spans="1:82">
      <c r="A1796" s="4" t="str">
        <f t="shared" si="565"/>
        <v/>
      </c>
      <c r="B1796" s="21" t="str">
        <f>IF(Investments_Import!A1796="","",Investments_Import!A1796)</f>
        <v/>
      </c>
      <c r="C1796" s="22" t="str">
        <f t="shared" si="558"/>
        <v/>
      </c>
      <c r="D1796" s="51" t="str">
        <f t="shared" si="566"/>
        <v/>
      </c>
      <c r="E1796" s="3" t="str">
        <f>IF(Investments_Import!B1796="","",Investments_Import!B1796)</f>
        <v/>
      </c>
      <c r="F1796" s="54" t="str">
        <f t="shared" si="567"/>
        <v xml:space="preserve"> </v>
      </c>
      <c r="G1796" s="54" t="str">
        <f>IF($B1796="","",COUNTIF($F$2:$F1796,$F1796))</f>
        <v/>
      </c>
      <c r="H1796" s="53" t="str">
        <f t="shared" si="568"/>
        <v xml:space="preserve">  </v>
      </c>
      <c r="I1796" s="3" t="str">
        <f>IF(Investments_Import!C1796="","",Investments_Import!C1796)</f>
        <v/>
      </c>
      <c r="J1796" s="108" t="str">
        <f>IF(Investments_Import!D1796="","",Investments_Import!D1796)</f>
        <v/>
      </c>
      <c r="K1796" s="108" t="str">
        <f t="shared" si="569"/>
        <v/>
      </c>
      <c r="L1796" s="47" t="str">
        <f>IF(Investments_Import!E1796="","",Investments_Import!E1796)</f>
        <v/>
      </c>
      <c r="M1796" s="47" t="str">
        <f t="shared" si="559"/>
        <v/>
      </c>
      <c r="N1796" s="31" t="str">
        <f>IF(Investments_Import!F1796="","",Investments_Import!F1796)</f>
        <v/>
      </c>
      <c r="O1796" s="31" t="str">
        <f t="shared" si="560"/>
        <v/>
      </c>
      <c r="P1796" s="3" t="str">
        <f>IF(Investments_Import!G1796="","",Investments_Import!G1796)</f>
        <v/>
      </c>
      <c r="Q1796" s="3" t="str">
        <f>IF(Investments_Import!H1796="","",Investments_Import!H1796)</f>
        <v/>
      </c>
      <c r="R1796" s="37" t="str">
        <f t="shared" si="561"/>
        <v/>
      </c>
      <c r="S1796" s="37" t="str">
        <f t="shared" si="562"/>
        <v/>
      </c>
      <c r="U1796" s="36" t="str">
        <f>IF(Mining_Import!A1796="","",Mining_Import!A1796)</f>
        <v/>
      </c>
      <c r="V1796" s="22" t="str">
        <f t="shared" si="570"/>
        <v/>
      </c>
      <c r="W1796" s="127" t="str">
        <f t="shared" si="571"/>
        <v/>
      </c>
      <c r="X1796" s="127" t="str">
        <f t="shared" si="572"/>
        <v/>
      </c>
      <c r="Y1796" s="127" t="str">
        <f t="shared" si="573"/>
        <v/>
      </c>
      <c r="Z1796" s="36" t="str">
        <f>IF(Mining_Import!B1796="","",Mining_Import!B1796)</f>
        <v/>
      </c>
      <c r="AA1796" s="184" t="str">
        <f>IF(Mining_Import!$C1796="","",Mining_Import!$C1796)</f>
        <v/>
      </c>
      <c r="AB1796" s="122" t="str">
        <f t="shared" si="574"/>
        <v/>
      </c>
      <c r="AC1796" s="122" t="str">
        <f>IF($Y1796&gt;Dashboard!$Q$19,$AB1796,"")</f>
        <v/>
      </c>
      <c r="AD1796" s="43" t="str">
        <f t="shared" si="575"/>
        <v/>
      </c>
      <c r="AE1796" s="36" t="str">
        <f>IF(Mining_Import!D1796="","",Mining_Import!D1796)</f>
        <v/>
      </c>
      <c r="AF1796" s="36" t="str">
        <f>IF(Mining_Import!E1796="","",Mining_Import!E1796)</f>
        <v/>
      </c>
      <c r="AG1796" s="36" t="str">
        <f>IF(Mining_Import!F1796="","",Mining_Import!F1796)</f>
        <v/>
      </c>
      <c r="AH1796" s="36" t="str">
        <f>IF(Mining_Import!G1796="","",Mining_Import!G1796)</f>
        <v/>
      </c>
      <c r="AI1796" s="36" t="str">
        <f>IF(Mining_Import!H1796="","",Mining_Import!H1796)</f>
        <v/>
      </c>
      <c r="AJ1796" s="36" t="str">
        <f>IF(Mining_Import!I1796="","",Mining_Import!I1796)</f>
        <v/>
      </c>
      <c r="BY1796" s="120" t="str">
        <f t="shared" si="563"/>
        <v/>
      </c>
      <c r="BZ1796" s="184" t="str">
        <f t="shared" si="576"/>
        <v/>
      </c>
      <c r="CA1796" s="37" t="str">
        <f>IFERROR(VLOOKUP($BY1796,Account_Value!$C$2:$F$2500,4,0),"")</f>
        <v/>
      </c>
      <c r="CB1796" s="43" t="str">
        <f t="shared" si="564"/>
        <v/>
      </c>
      <c r="CC1796" s="122" t="str">
        <f>IF($BZ1796="","",SUM($BZ$2:$BZ1796))</f>
        <v/>
      </c>
      <c r="CD1796" s="43" t="str">
        <f>IF($BZ1796="","",$BU$19*(SUM($BZ$2:$BZ1796)))</f>
        <v/>
      </c>
    </row>
    <row r="1797" spans="1:82">
      <c r="A1797" s="4" t="str">
        <f t="shared" si="565"/>
        <v/>
      </c>
      <c r="B1797" s="21" t="str">
        <f>IF(Investments_Import!A1797="","",Investments_Import!A1797)</f>
        <v/>
      </c>
      <c r="C1797" s="22" t="str">
        <f t="shared" si="558"/>
        <v/>
      </c>
      <c r="D1797" s="51" t="str">
        <f t="shared" si="566"/>
        <v/>
      </c>
      <c r="E1797" s="3" t="str">
        <f>IF(Investments_Import!B1797="","",Investments_Import!B1797)</f>
        <v/>
      </c>
      <c r="F1797" s="54" t="str">
        <f t="shared" si="567"/>
        <v xml:space="preserve"> </v>
      </c>
      <c r="G1797" s="54" t="str">
        <f>IF($B1797="","",COUNTIF($F$2:$F1797,$F1797))</f>
        <v/>
      </c>
      <c r="H1797" s="53" t="str">
        <f t="shared" si="568"/>
        <v xml:space="preserve">  </v>
      </c>
      <c r="I1797" s="3" t="str">
        <f>IF(Investments_Import!C1797="","",Investments_Import!C1797)</f>
        <v/>
      </c>
      <c r="J1797" s="108" t="str">
        <f>IF(Investments_Import!D1797="","",Investments_Import!D1797)</f>
        <v/>
      </c>
      <c r="K1797" s="108" t="str">
        <f t="shared" si="569"/>
        <v/>
      </c>
      <c r="L1797" s="47" t="str">
        <f>IF(Investments_Import!E1797="","",Investments_Import!E1797)</f>
        <v/>
      </c>
      <c r="M1797" s="47" t="str">
        <f t="shared" si="559"/>
        <v/>
      </c>
      <c r="N1797" s="31" t="str">
        <f>IF(Investments_Import!F1797="","",Investments_Import!F1797)</f>
        <v/>
      </c>
      <c r="O1797" s="31" t="str">
        <f t="shared" si="560"/>
        <v/>
      </c>
      <c r="P1797" s="3" t="str">
        <f>IF(Investments_Import!G1797="","",Investments_Import!G1797)</f>
        <v/>
      </c>
      <c r="Q1797" s="3" t="str">
        <f>IF(Investments_Import!H1797="","",Investments_Import!H1797)</f>
        <v/>
      </c>
      <c r="R1797" s="37" t="str">
        <f t="shared" si="561"/>
        <v/>
      </c>
      <c r="S1797" s="37" t="str">
        <f t="shared" si="562"/>
        <v/>
      </c>
      <c r="U1797" s="36" t="str">
        <f>IF(Mining_Import!A1797="","",Mining_Import!A1797)</f>
        <v/>
      </c>
      <c r="V1797" s="22" t="str">
        <f t="shared" si="570"/>
        <v/>
      </c>
      <c r="W1797" s="127" t="str">
        <f t="shared" si="571"/>
        <v/>
      </c>
      <c r="X1797" s="127" t="str">
        <f t="shared" si="572"/>
        <v/>
      </c>
      <c r="Y1797" s="127" t="str">
        <f t="shared" si="573"/>
        <v/>
      </c>
      <c r="Z1797" s="36" t="str">
        <f>IF(Mining_Import!B1797="","",Mining_Import!B1797)</f>
        <v/>
      </c>
      <c r="AA1797" s="184" t="str">
        <f>IF(Mining_Import!$C1797="","",Mining_Import!$C1797)</f>
        <v/>
      </c>
      <c r="AB1797" s="122" t="str">
        <f t="shared" si="574"/>
        <v/>
      </c>
      <c r="AC1797" s="122" t="str">
        <f>IF($Y1797&gt;Dashboard!$Q$19,$AB1797,"")</f>
        <v/>
      </c>
      <c r="AD1797" s="43" t="str">
        <f t="shared" si="575"/>
        <v/>
      </c>
      <c r="AE1797" s="36" t="str">
        <f>IF(Mining_Import!D1797="","",Mining_Import!D1797)</f>
        <v/>
      </c>
      <c r="AF1797" s="36" t="str">
        <f>IF(Mining_Import!E1797="","",Mining_Import!E1797)</f>
        <v/>
      </c>
      <c r="AG1797" s="36" t="str">
        <f>IF(Mining_Import!F1797="","",Mining_Import!F1797)</f>
        <v/>
      </c>
      <c r="AH1797" s="36" t="str">
        <f>IF(Mining_Import!G1797="","",Mining_Import!G1797)</f>
        <v/>
      </c>
      <c r="AI1797" s="36" t="str">
        <f>IF(Mining_Import!H1797="","",Mining_Import!H1797)</f>
        <v/>
      </c>
      <c r="AJ1797" s="36" t="str">
        <f>IF(Mining_Import!I1797="","",Mining_Import!I1797)</f>
        <v/>
      </c>
      <c r="BY1797" s="120" t="str">
        <f t="shared" si="563"/>
        <v/>
      </c>
      <c r="BZ1797" s="184" t="str">
        <f t="shared" si="576"/>
        <v/>
      </c>
      <c r="CA1797" s="37" t="str">
        <f>IFERROR(VLOOKUP($BY1797,Account_Value!$C$2:$F$2500,4,0),"")</f>
        <v/>
      </c>
      <c r="CB1797" s="43" t="str">
        <f t="shared" si="564"/>
        <v/>
      </c>
      <c r="CC1797" s="122" t="str">
        <f>IF($BZ1797="","",SUM($BZ$2:$BZ1797))</f>
        <v/>
      </c>
      <c r="CD1797" s="43" t="str">
        <f>IF($BZ1797="","",$BU$19*(SUM($BZ$2:$BZ1797)))</f>
        <v/>
      </c>
    </row>
    <row r="1798" spans="1:82">
      <c r="A1798" s="4" t="str">
        <f t="shared" si="565"/>
        <v/>
      </c>
      <c r="B1798" s="21" t="str">
        <f>IF(Investments_Import!A1798="","",Investments_Import!A1798)</f>
        <v/>
      </c>
      <c r="C1798" s="22" t="str">
        <f t="shared" si="558"/>
        <v/>
      </c>
      <c r="D1798" s="51" t="str">
        <f t="shared" si="566"/>
        <v/>
      </c>
      <c r="E1798" s="3" t="str">
        <f>IF(Investments_Import!B1798="","",Investments_Import!B1798)</f>
        <v/>
      </c>
      <c r="F1798" s="54" t="str">
        <f t="shared" si="567"/>
        <v xml:space="preserve"> </v>
      </c>
      <c r="G1798" s="54" t="str">
        <f>IF($B1798="","",COUNTIF($F$2:$F1798,$F1798))</f>
        <v/>
      </c>
      <c r="H1798" s="53" t="str">
        <f t="shared" si="568"/>
        <v xml:space="preserve">  </v>
      </c>
      <c r="I1798" s="3" t="str">
        <f>IF(Investments_Import!C1798="","",Investments_Import!C1798)</f>
        <v/>
      </c>
      <c r="J1798" s="108" t="str">
        <f>IF(Investments_Import!D1798="","",Investments_Import!D1798)</f>
        <v/>
      </c>
      <c r="K1798" s="108" t="str">
        <f t="shared" si="569"/>
        <v/>
      </c>
      <c r="L1798" s="47" t="str">
        <f>IF(Investments_Import!E1798="","",Investments_Import!E1798)</f>
        <v/>
      </c>
      <c r="M1798" s="47" t="str">
        <f t="shared" si="559"/>
        <v/>
      </c>
      <c r="N1798" s="31" t="str">
        <f>IF(Investments_Import!F1798="","",Investments_Import!F1798)</f>
        <v/>
      </c>
      <c r="O1798" s="31" t="str">
        <f t="shared" si="560"/>
        <v/>
      </c>
      <c r="P1798" s="3" t="str">
        <f>IF(Investments_Import!G1798="","",Investments_Import!G1798)</f>
        <v/>
      </c>
      <c r="Q1798" s="3" t="str">
        <f>IF(Investments_Import!H1798="","",Investments_Import!H1798)</f>
        <v/>
      </c>
      <c r="R1798" s="37" t="str">
        <f t="shared" si="561"/>
        <v/>
      </c>
      <c r="S1798" s="37" t="str">
        <f t="shared" si="562"/>
        <v/>
      </c>
      <c r="U1798" s="36" t="str">
        <f>IF(Mining_Import!A1798="","",Mining_Import!A1798)</f>
        <v/>
      </c>
      <c r="V1798" s="22" t="str">
        <f t="shared" si="570"/>
        <v/>
      </c>
      <c r="W1798" s="127" t="str">
        <f t="shared" si="571"/>
        <v/>
      </c>
      <c r="X1798" s="127" t="str">
        <f t="shared" si="572"/>
        <v/>
      </c>
      <c r="Y1798" s="127" t="str">
        <f t="shared" si="573"/>
        <v/>
      </c>
      <c r="Z1798" s="36" t="str">
        <f>IF(Mining_Import!B1798="","",Mining_Import!B1798)</f>
        <v/>
      </c>
      <c r="AA1798" s="184" t="str">
        <f>IF(Mining_Import!$C1798="","",Mining_Import!$C1798)</f>
        <v/>
      </c>
      <c r="AB1798" s="122" t="str">
        <f t="shared" si="574"/>
        <v/>
      </c>
      <c r="AC1798" s="122" t="str">
        <f>IF($Y1798&gt;Dashboard!$Q$19,$AB1798,"")</f>
        <v/>
      </c>
      <c r="AD1798" s="43" t="str">
        <f t="shared" si="575"/>
        <v/>
      </c>
      <c r="AE1798" s="36" t="str">
        <f>IF(Mining_Import!D1798="","",Mining_Import!D1798)</f>
        <v/>
      </c>
      <c r="AF1798" s="36" t="str">
        <f>IF(Mining_Import!E1798="","",Mining_Import!E1798)</f>
        <v/>
      </c>
      <c r="AG1798" s="36" t="str">
        <f>IF(Mining_Import!F1798="","",Mining_Import!F1798)</f>
        <v/>
      </c>
      <c r="AH1798" s="36" t="str">
        <f>IF(Mining_Import!G1798="","",Mining_Import!G1798)</f>
        <v/>
      </c>
      <c r="AI1798" s="36" t="str">
        <f>IF(Mining_Import!H1798="","",Mining_Import!H1798)</f>
        <v/>
      </c>
      <c r="AJ1798" s="36" t="str">
        <f>IF(Mining_Import!I1798="","",Mining_Import!I1798)</f>
        <v/>
      </c>
      <c r="BY1798" s="120" t="str">
        <f t="shared" si="563"/>
        <v/>
      </c>
      <c r="BZ1798" s="184" t="str">
        <f t="shared" si="576"/>
        <v/>
      </c>
      <c r="CA1798" s="37" t="str">
        <f>IFERROR(VLOOKUP($BY1798,Account_Value!$C$2:$F$2500,4,0),"")</f>
        <v/>
      </c>
      <c r="CB1798" s="43" t="str">
        <f t="shared" si="564"/>
        <v/>
      </c>
      <c r="CC1798" s="122" t="str">
        <f>IF($BZ1798="","",SUM($BZ$2:$BZ1798))</f>
        <v/>
      </c>
      <c r="CD1798" s="43" t="str">
        <f>IF($BZ1798="","",$BU$19*(SUM($BZ$2:$BZ1798)))</f>
        <v/>
      </c>
    </row>
    <row r="1799" spans="1:82">
      <c r="A1799" s="4" t="str">
        <f t="shared" si="565"/>
        <v/>
      </c>
      <c r="B1799" s="21" t="str">
        <f>IF(Investments_Import!A1799="","",Investments_Import!A1799)</f>
        <v/>
      </c>
      <c r="C1799" s="22" t="str">
        <f t="shared" si="558"/>
        <v/>
      </c>
      <c r="D1799" s="51" t="str">
        <f t="shared" si="566"/>
        <v/>
      </c>
      <c r="E1799" s="3" t="str">
        <f>IF(Investments_Import!B1799="","",Investments_Import!B1799)</f>
        <v/>
      </c>
      <c r="F1799" s="54" t="str">
        <f t="shared" si="567"/>
        <v xml:space="preserve"> </v>
      </c>
      <c r="G1799" s="54" t="str">
        <f>IF($B1799="","",COUNTIF($F$2:$F1799,$F1799))</f>
        <v/>
      </c>
      <c r="H1799" s="53" t="str">
        <f t="shared" si="568"/>
        <v xml:space="preserve">  </v>
      </c>
      <c r="I1799" s="3" t="str">
        <f>IF(Investments_Import!C1799="","",Investments_Import!C1799)</f>
        <v/>
      </c>
      <c r="J1799" s="108" t="str">
        <f>IF(Investments_Import!D1799="","",Investments_Import!D1799)</f>
        <v/>
      </c>
      <c r="K1799" s="108" t="str">
        <f t="shared" si="569"/>
        <v/>
      </c>
      <c r="L1799" s="47" t="str">
        <f>IF(Investments_Import!E1799="","",Investments_Import!E1799)</f>
        <v/>
      </c>
      <c r="M1799" s="47" t="str">
        <f t="shared" si="559"/>
        <v/>
      </c>
      <c r="N1799" s="31" t="str">
        <f>IF(Investments_Import!F1799="","",Investments_Import!F1799)</f>
        <v/>
      </c>
      <c r="O1799" s="31" t="str">
        <f t="shared" si="560"/>
        <v/>
      </c>
      <c r="P1799" s="3" t="str">
        <f>IF(Investments_Import!G1799="","",Investments_Import!G1799)</f>
        <v/>
      </c>
      <c r="Q1799" s="3" t="str">
        <f>IF(Investments_Import!H1799="","",Investments_Import!H1799)</f>
        <v/>
      </c>
      <c r="R1799" s="37" t="str">
        <f t="shared" si="561"/>
        <v/>
      </c>
      <c r="S1799" s="37" t="str">
        <f t="shared" si="562"/>
        <v/>
      </c>
      <c r="U1799" s="36" t="str">
        <f>IF(Mining_Import!A1799="","",Mining_Import!A1799)</f>
        <v/>
      </c>
      <c r="V1799" s="22" t="str">
        <f t="shared" si="570"/>
        <v/>
      </c>
      <c r="W1799" s="127" t="str">
        <f t="shared" si="571"/>
        <v/>
      </c>
      <c r="X1799" s="127" t="str">
        <f t="shared" si="572"/>
        <v/>
      </c>
      <c r="Y1799" s="127" t="str">
        <f t="shared" si="573"/>
        <v/>
      </c>
      <c r="Z1799" s="36" t="str">
        <f>IF(Mining_Import!B1799="","",Mining_Import!B1799)</f>
        <v/>
      </c>
      <c r="AA1799" s="184" t="str">
        <f>IF(Mining_Import!$C1799="","",Mining_Import!$C1799)</f>
        <v/>
      </c>
      <c r="AB1799" s="122" t="str">
        <f t="shared" si="574"/>
        <v/>
      </c>
      <c r="AC1799" s="122" t="str">
        <f>IF($Y1799&gt;Dashboard!$Q$19,$AB1799,"")</f>
        <v/>
      </c>
      <c r="AD1799" s="43" t="str">
        <f t="shared" si="575"/>
        <v/>
      </c>
      <c r="AE1799" s="36" t="str">
        <f>IF(Mining_Import!D1799="","",Mining_Import!D1799)</f>
        <v/>
      </c>
      <c r="AF1799" s="36" t="str">
        <f>IF(Mining_Import!E1799="","",Mining_Import!E1799)</f>
        <v/>
      </c>
      <c r="AG1799" s="36" t="str">
        <f>IF(Mining_Import!F1799="","",Mining_Import!F1799)</f>
        <v/>
      </c>
      <c r="AH1799" s="36" t="str">
        <f>IF(Mining_Import!G1799="","",Mining_Import!G1799)</f>
        <v/>
      </c>
      <c r="AI1799" s="36" t="str">
        <f>IF(Mining_Import!H1799="","",Mining_Import!H1799)</f>
        <v/>
      </c>
      <c r="AJ1799" s="36" t="str">
        <f>IF(Mining_Import!I1799="","",Mining_Import!I1799)</f>
        <v/>
      </c>
      <c r="BY1799" s="120" t="str">
        <f t="shared" si="563"/>
        <v/>
      </c>
      <c r="BZ1799" s="184" t="str">
        <f t="shared" si="576"/>
        <v/>
      </c>
      <c r="CA1799" s="37" t="str">
        <f>IFERROR(VLOOKUP($BY1799,Account_Value!$C$2:$F$2500,4,0),"")</f>
        <v/>
      </c>
      <c r="CB1799" s="43" t="str">
        <f t="shared" si="564"/>
        <v/>
      </c>
      <c r="CC1799" s="122" t="str">
        <f>IF($BZ1799="","",SUM($BZ$2:$BZ1799))</f>
        <v/>
      </c>
      <c r="CD1799" s="43" t="str">
        <f>IF($BZ1799="","",$BU$19*(SUM($BZ$2:$BZ1799)))</f>
        <v/>
      </c>
    </row>
    <row r="1800" spans="1:82">
      <c r="A1800" s="4" t="str">
        <f t="shared" si="565"/>
        <v/>
      </c>
      <c r="B1800" s="21" t="str">
        <f>IF(Investments_Import!A1800="","",Investments_Import!A1800)</f>
        <v/>
      </c>
      <c r="C1800" s="22" t="str">
        <f t="shared" si="558"/>
        <v/>
      </c>
      <c r="D1800" s="51" t="str">
        <f t="shared" si="566"/>
        <v/>
      </c>
      <c r="E1800" s="3" t="str">
        <f>IF(Investments_Import!B1800="","",Investments_Import!B1800)</f>
        <v/>
      </c>
      <c r="F1800" s="54" t="str">
        <f t="shared" si="567"/>
        <v xml:space="preserve"> </v>
      </c>
      <c r="G1800" s="54" t="str">
        <f>IF($B1800="","",COUNTIF($F$2:$F1800,$F1800))</f>
        <v/>
      </c>
      <c r="H1800" s="53" t="str">
        <f t="shared" si="568"/>
        <v xml:space="preserve">  </v>
      </c>
      <c r="I1800" s="3" t="str">
        <f>IF(Investments_Import!C1800="","",Investments_Import!C1800)</f>
        <v/>
      </c>
      <c r="J1800" s="108" t="str">
        <f>IF(Investments_Import!D1800="","",Investments_Import!D1800)</f>
        <v/>
      </c>
      <c r="K1800" s="108" t="str">
        <f t="shared" si="569"/>
        <v/>
      </c>
      <c r="L1800" s="47" t="str">
        <f>IF(Investments_Import!E1800="","",Investments_Import!E1800)</f>
        <v/>
      </c>
      <c r="M1800" s="47" t="str">
        <f t="shared" si="559"/>
        <v/>
      </c>
      <c r="N1800" s="31" t="str">
        <f>IF(Investments_Import!F1800="","",Investments_Import!F1800)</f>
        <v/>
      </c>
      <c r="O1800" s="31" t="str">
        <f t="shared" si="560"/>
        <v/>
      </c>
      <c r="P1800" s="3" t="str">
        <f>IF(Investments_Import!G1800="","",Investments_Import!G1800)</f>
        <v/>
      </c>
      <c r="Q1800" s="3" t="str">
        <f>IF(Investments_Import!H1800="","",Investments_Import!H1800)</f>
        <v/>
      </c>
      <c r="R1800" s="37" t="str">
        <f t="shared" si="561"/>
        <v/>
      </c>
      <c r="S1800" s="37" t="str">
        <f t="shared" si="562"/>
        <v/>
      </c>
      <c r="U1800" s="36" t="str">
        <f>IF(Mining_Import!A1800="","",Mining_Import!A1800)</f>
        <v/>
      </c>
      <c r="V1800" s="22" t="str">
        <f t="shared" si="570"/>
        <v/>
      </c>
      <c r="W1800" s="127" t="str">
        <f t="shared" si="571"/>
        <v/>
      </c>
      <c r="X1800" s="127" t="str">
        <f t="shared" si="572"/>
        <v/>
      </c>
      <c r="Y1800" s="127" t="str">
        <f t="shared" si="573"/>
        <v/>
      </c>
      <c r="Z1800" s="36" t="str">
        <f>IF(Mining_Import!B1800="","",Mining_Import!B1800)</f>
        <v/>
      </c>
      <c r="AA1800" s="184" t="str">
        <f>IF(Mining_Import!$C1800="","",Mining_Import!$C1800)</f>
        <v/>
      </c>
      <c r="AB1800" s="122" t="str">
        <f t="shared" si="574"/>
        <v/>
      </c>
      <c r="AC1800" s="122" t="str">
        <f>IF($Y1800&gt;Dashboard!$Q$19,$AB1800,"")</f>
        <v/>
      </c>
      <c r="AD1800" s="43" t="str">
        <f t="shared" si="575"/>
        <v/>
      </c>
      <c r="AE1800" s="36" t="str">
        <f>IF(Mining_Import!D1800="","",Mining_Import!D1800)</f>
        <v/>
      </c>
      <c r="AF1800" s="36" t="str">
        <f>IF(Mining_Import!E1800="","",Mining_Import!E1800)</f>
        <v/>
      </c>
      <c r="AG1800" s="36" t="str">
        <f>IF(Mining_Import!F1800="","",Mining_Import!F1800)</f>
        <v/>
      </c>
      <c r="AH1800" s="36" t="str">
        <f>IF(Mining_Import!G1800="","",Mining_Import!G1800)</f>
        <v/>
      </c>
      <c r="AI1800" s="36" t="str">
        <f>IF(Mining_Import!H1800="","",Mining_Import!H1800)</f>
        <v/>
      </c>
      <c r="AJ1800" s="36" t="str">
        <f>IF(Mining_Import!I1800="","",Mining_Import!I1800)</f>
        <v/>
      </c>
      <c r="BY1800" s="120" t="str">
        <f t="shared" si="563"/>
        <v/>
      </c>
      <c r="BZ1800" s="184" t="str">
        <f t="shared" si="576"/>
        <v/>
      </c>
      <c r="CA1800" s="37" t="str">
        <f>IFERROR(VLOOKUP($BY1800,Account_Value!$C$2:$F$2500,4,0),"")</f>
        <v/>
      </c>
      <c r="CB1800" s="43" t="str">
        <f t="shared" si="564"/>
        <v/>
      </c>
      <c r="CC1800" s="122" t="str">
        <f>IF($BZ1800="","",SUM($BZ$2:$BZ1800))</f>
        <v/>
      </c>
      <c r="CD1800" s="43" t="str">
        <f>IF($BZ1800="","",$BU$19*(SUM($BZ$2:$BZ1800)))</f>
        <v/>
      </c>
    </row>
    <row r="1801" spans="1:82">
      <c r="A1801" s="4" t="str">
        <f t="shared" si="565"/>
        <v/>
      </c>
      <c r="B1801" s="21" t="str">
        <f>IF(Investments_Import!A1801="","",Investments_Import!A1801)</f>
        <v/>
      </c>
      <c r="C1801" s="22" t="str">
        <f t="shared" si="558"/>
        <v/>
      </c>
      <c r="D1801" s="51" t="str">
        <f t="shared" si="566"/>
        <v/>
      </c>
      <c r="E1801" s="3" t="str">
        <f>IF(Investments_Import!B1801="","",Investments_Import!B1801)</f>
        <v/>
      </c>
      <c r="F1801" s="54" t="str">
        <f t="shared" si="567"/>
        <v xml:space="preserve"> </v>
      </c>
      <c r="G1801" s="54" t="str">
        <f>IF($B1801="","",COUNTIF($F$2:$F1801,$F1801))</f>
        <v/>
      </c>
      <c r="H1801" s="53" t="str">
        <f t="shared" si="568"/>
        <v xml:space="preserve">  </v>
      </c>
      <c r="I1801" s="3" t="str">
        <f>IF(Investments_Import!C1801="","",Investments_Import!C1801)</f>
        <v/>
      </c>
      <c r="J1801" s="108" t="str">
        <f>IF(Investments_Import!D1801="","",Investments_Import!D1801)</f>
        <v/>
      </c>
      <c r="K1801" s="108" t="str">
        <f t="shared" si="569"/>
        <v/>
      </c>
      <c r="L1801" s="47" t="str">
        <f>IF(Investments_Import!E1801="","",Investments_Import!E1801)</f>
        <v/>
      </c>
      <c r="M1801" s="47" t="str">
        <f t="shared" si="559"/>
        <v/>
      </c>
      <c r="N1801" s="31" t="str">
        <f>IF(Investments_Import!F1801="","",Investments_Import!F1801)</f>
        <v/>
      </c>
      <c r="O1801" s="31" t="str">
        <f t="shared" si="560"/>
        <v/>
      </c>
      <c r="P1801" s="3" t="str">
        <f>IF(Investments_Import!G1801="","",Investments_Import!G1801)</f>
        <v/>
      </c>
      <c r="Q1801" s="3" t="str">
        <f>IF(Investments_Import!H1801="","",Investments_Import!H1801)</f>
        <v/>
      </c>
      <c r="R1801" s="37" t="str">
        <f t="shared" si="561"/>
        <v/>
      </c>
      <c r="S1801" s="37" t="str">
        <f t="shared" si="562"/>
        <v/>
      </c>
      <c r="U1801" s="36" t="str">
        <f>IF(Mining_Import!A1801="","",Mining_Import!A1801)</f>
        <v/>
      </c>
      <c r="V1801" s="22" t="str">
        <f t="shared" si="570"/>
        <v/>
      </c>
      <c r="W1801" s="127" t="str">
        <f t="shared" si="571"/>
        <v/>
      </c>
      <c r="X1801" s="127" t="str">
        <f t="shared" si="572"/>
        <v/>
      </c>
      <c r="Y1801" s="127" t="str">
        <f t="shared" si="573"/>
        <v/>
      </c>
      <c r="Z1801" s="36" t="str">
        <f>IF(Mining_Import!B1801="","",Mining_Import!B1801)</f>
        <v/>
      </c>
      <c r="AA1801" s="184" t="str">
        <f>IF(Mining_Import!$C1801="","",Mining_Import!$C1801)</f>
        <v/>
      </c>
      <c r="AB1801" s="122" t="str">
        <f t="shared" si="574"/>
        <v/>
      </c>
      <c r="AC1801" s="122" t="str">
        <f>IF($Y1801&gt;Dashboard!$Q$19,$AB1801,"")</f>
        <v/>
      </c>
      <c r="AD1801" s="43" t="str">
        <f t="shared" si="575"/>
        <v/>
      </c>
      <c r="AE1801" s="36" t="str">
        <f>IF(Mining_Import!D1801="","",Mining_Import!D1801)</f>
        <v/>
      </c>
      <c r="AF1801" s="36" t="str">
        <f>IF(Mining_Import!E1801="","",Mining_Import!E1801)</f>
        <v/>
      </c>
      <c r="AG1801" s="36" t="str">
        <f>IF(Mining_Import!F1801="","",Mining_Import!F1801)</f>
        <v/>
      </c>
      <c r="AH1801" s="36" t="str">
        <f>IF(Mining_Import!G1801="","",Mining_Import!G1801)</f>
        <v/>
      </c>
      <c r="AI1801" s="36" t="str">
        <f>IF(Mining_Import!H1801="","",Mining_Import!H1801)</f>
        <v/>
      </c>
      <c r="AJ1801" s="36" t="str">
        <f>IF(Mining_Import!I1801="","",Mining_Import!I1801)</f>
        <v/>
      </c>
      <c r="BY1801" s="120" t="str">
        <f t="shared" si="563"/>
        <v/>
      </c>
      <c r="BZ1801" s="184" t="str">
        <f t="shared" si="576"/>
        <v/>
      </c>
      <c r="CA1801" s="37" t="str">
        <f>IFERROR(VLOOKUP($BY1801,Account_Value!$C$2:$F$2500,4,0),"")</f>
        <v/>
      </c>
      <c r="CB1801" s="43" t="str">
        <f t="shared" si="564"/>
        <v/>
      </c>
      <c r="CC1801" s="122" t="str">
        <f>IF($BZ1801="","",SUM($BZ$2:$BZ1801))</f>
        <v/>
      </c>
      <c r="CD1801" s="43" t="str">
        <f>IF($BZ1801="","",$BU$19*(SUM($BZ$2:$BZ1801)))</f>
        <v/>
      </c>
    </row>
    <row r="1802" spans="1:82">
      <c r="A1802" s="4" t="str">
        <f t="shared" si="565"/>
        <v/>
      </c>
      <c r="B1802" s="21" t="str">
        <f>IF(Investments_Import!A1802="","",Investments_Import!A1802)</f>
        <v/>
      </c>
      <c r="C1802" s="22" t="str">
        <f t="shared" si="558"/>
        <v/>
      </c>
      <c r="D1802" s="51" t="str">
        <f t="shared" si="566"/>
        <v/>
      </c>
      <c r="E1802" s="3" t="str">
        <f>IF(Investments_Import!B1802="","",Investments_Import!B1802)</f>
        <v/>
      </c>
      <c r="F1802" s="54" t="str">
        <f t="shared" si="567"/>
        <v xml:space="preserve"> </v>
      </c>
      <c r="G1802" s="54" t="str">
        <f>IF($B1802="","",COUNTIF($F$2:$F1802,$F1802))</f>
        <v/>
      </c>
      <c r="H1802" s="53" t="str">
        <f t="shared" si="568"/>
        <v xml:space="preserve">  </v>
      </c>
      <c r="I1802" s="3" t="str">
        <f>IF(Investments_Import!C1802="","",Investments_Import!C1802)</f>
        <v/>
      </c>
      <c r="J1802" s="108" t="str">
        <f>IF(Investments_Import!D1802="","",Investments_Import!D1802)</f>
        <v/>
      </c>
      <c r="K1802" s="108" t="str">
        <f t="shared" si="569"/>
        <v/>
      </c>
      <c r="L1802" s="47" t="str">
        <f>IF(Investments_Import!E1802="","",Investments_Import!E1802)</f>
        <v/>
      </c>
      <c r="M1802" s="47" t="str">
        <f t="shared" si="559"/>
        <v/>
      </c>
      <c r="N1802" s="31" t="str">
        <f>IF(Investments_Import!F1802="","",Investments_Import!F1802)</f>
        <v/>
      </c>
      <c r="O1802" s="31" t="str">
        <f t="shared" si="560"/>
        <v/>
      </c>
      <c r="P1802" s="3" t="str">
        <f>IF(Investments_Import!G1802="","",Investments_Import!G1802)</f>
        <v/>
      </c>
      <c r="Q1802" s="3" t="str">
        <f>IF(Investments_Import!H1802="","",Investments_Import!H1802)</f>
        <v/>
      </c>
      <c r="R1802" s="37" t="str">
        <f t="shared" si="561"/>
        <v/>
      </c>
      <c r="S1802" s="37" t="str">
        <f t="shared" si="562"/>
        <v/>
      </c>
      <c r="U1802" s="36" t="str">
        <f>IF(Mining_Import!A1802="","",Mining_Import!A1802)</f>
        <v/>
      </c>
      <c r="V1802" s="22" t="str">
        <f t="shared" si="570"/>
        <v/>
      </c>
      <c r="W1802" s="127" t="str">
        <f t="shared" si="571"/>
        <v/>
      </c>
      <c r="X1802" s="127" t="str">
        <f t="shared" si="572"/>
        <v/>
      </c>
      <c r="Y1802" s="127" t="str">
        <f t="shared" si="573"/>
        <v/>
      </c>
      <c r="Z1802" s="36" t="str">
        <f>IF(Mining_Import!B1802="","",Mining_Import!B1802)</f>
        <v/>
      </c>
      <c r="AA1802" s="184" t="str">
        <f>IF(Mining_Import!$C1802="","",Mining_Import!$C1802)</f>
        <v/>
      </c>
      <c r="AB1802" s="122" t="str">
        <f t="shared" si="574"/>
        <v/>
      </c>
      <c r="AC1802" s="122" t="str">
        <f>IF($Y1802&gt;Dashboard!$Q$19,$AB1802,"")</f>
        <v/>
      </c>
      <c r="AD1802" s="43" t="str">
        <f t="shared" si="575"/>
        <v/>
      </c>
      <c r="AE1802" s="36" t="str">
        <f>IF(Mining_Import!D1802="","",Mining_Import!D1802)</f>
        <v/>
      </c>
      <c r="AF1802" s="36" t="str">
        <f>IF(Mining_Import!E1802="","",Mining_Import!E1802)</f>
        <v/>
      </c>
      <c r="AG1802" s="36" t="str">
        <f>IF(Mining_Import!F1802="","",Mining_Import!F1802)</f>
        <v/>
      </c>
      <c r="AH1802" s="36" t="str">
        <f>IF(Mining_Import!G1802="","",Mining_Import!G1802)</f>
        <v/>
      </c>
      <c r="AI1802" s="36" t="str">
        <f>IF(Mining_Import!H1802="","",Mining_Import!H1802)</f>
        <v/>
      </c>
      <c r="AJ1802" s="36" t="str">
        <f>IF(Mining_Import!I1802="","",Mining_Import!I1802)</f>
        <v/>
      </c>
      <c r="BY1802" s="120" t="str">
        <f t="shared" si="563"/>
        <v/>
      </c>
      <c r="BZ1802" s="184" t="str">
        <f t="shared" si="576"/>
        <v/>
      </c>
      <c r="CA1802" s="37" t="str">
        <f>IFERROR(VLOOKUP($BY1802,Account_Value!$C$2:$F$2500,4,0),"")</f>
        <v/>
      </c>
      <c r="CB1802" s="43" t="str">
        <f t="shared" si="564"/>
        <v/>
      </c>
      <c r="CC1802" s="122" t="str">
        <f>IF($BZ1802="","",SUM($BZ$2:$BZ1802))</f>
        <v/>
      </c>
      <c r="CD1802" s="43" t="str">
        <f>IF($BZ1802="","",$BU$19*(SUM($BZ$2:$BZ1802)))</f>
        <v/>
      </c>
    </row>
    <row r="1803" spans="1:82">
      <c r="A1803" s="4" t="str">
        <f t="shared" si="565"/>
        <v/>
      </c>
      <c r="B1803" s="21" t="str">
        <f>IF(Investments_Import!A1803="","",Investments_Import!A1803)</f>
        <v/>
      </c>
      <c r="C1803" s="22" t="str">
        <f t="shared" si="558"/>
        <v/>
      </c>
      <c r="D1803" s="51" t="str">
        <f t="shared" si="566"/>
        <v/>
      </c>
      <c r="E1803" s="3" t="str">
        <f>IF(Investments_Import!B1803="","",Investments_Import!B1803)</f>
        <v/>
      </c>
      <c r="F1803" s="54" t="str">
        <f t="shared" si="567"/>
        <v xml:space="preserve"> </v>
      </c>
      <c r="G1803" s="54" t="str">
        <f>IF($B1803="","",COUNTIF($F$2:$F1803,$F1803))</f>
        <v/>
      </c>
      <c r="H1803" s="53" t="str">
        <f t="shared" si="568"/>
        <v xml:space="preserve">  </v>
      </c>
      <c r="I1803" s="3" t="str">
        <f>IF(Investments_Import!C1803="","",Investments_Import!C1803)</f>
        <v/>
      </c>
      <c r="J1803" s="108" t="str">
        <f>IF(Investments_Import!D1803="","",Investments_Import!D1803)</f>
        <v/>
      </c>
      <c r="K1803" s="108" t="str">
        <f t="shared" si="569"/>
        <v/>
      </c>
      <c r="L1803" s="47" t="str">
        <f>IF(Investments_Import!E1803="","",Investments_Import!E1803)</f>
        <v/>
      </c>
      <c r="M1803" s="47" t="str">
        <f t="shared" si="559"/>
        <v/>
      </c>
      <c r="N1803" s="31" t="str">
        <f>IF(Investments_Import!F1803="","",Investments_Import!F1803)</f>
        <v/>
      </c>
      <c r="O1803" s="31" t="str">
        <f t="shared" si="560"/>
        <v/>
      </c>
      <c r="P1803" s="3" t="str">
        <f>IF(Investments_Import!G1803="","",Investments_Import!G1803)</f>
        <v/>
      </c>
      <c r="Q1803" s="3" t="str">
        <f>IF(Investments_Import!H1803="","",Investments_Import!H1803)</f>
        <v/>
      </c>
      <c r="R1803" s="37" t="str">
        <f t="shared" si="561"/>
        <v/>
      </c>
      <c r="S1803" s="37" t="str">
        <f t="shared" si="562"/>
        <v/>
      </c>
      <c r="U1803" s="36" t="str">
        <f>IF(Mining_Import!A1803="","",Mining_Import!A1803)</f>
        <v/>
      </c>
      <c r="V1803" s="22" t="str">
        <f t="shared" si="570"/>
        <v/>
      </c>
      <c r="W1803" s="127" t="str">
        <f t="shared" si="571"/>
        <v/>
      </c>
      <c r="X1803" s="127" t="str">
        <f t="shared" si="572"/>
        <v/>
      </c>
      <c r="Y1803" s="127" t="str">
        <f t="shared" si="573"/>
        <v/>
      </c>
      <c r="Z1803" s="36" t="str">
        <f>IF(Mining_Import!B1803="","",Mining_Import!B1803)</f>
        <v/>
      </c>
      <c r="AA1803" s="184" t="str">
        <f>IF(Mining_Import!$C1803="","",Mining_Import!$C1803)</f>
        <v/>
      </c>
      <c r="AB1803" s="122" t="str">
        <f t="shared" si="574"/>
        <v/>
      </c>
      <c r="AC1803" s="122" t="str">
        <f>IF($Y1803&gt;Dashboard!$Q$19,$AB1803,"")</f>
        <v/>
      </c>
      <c r="AD1803" s="43" t="str">
        <f t="shared" si="575"/>
        <v/>
      </c>
      <c r="AE1803" s="36" t="str">
        <f>IF(Mining_Import!D1803="","",Mining_Import!D1803)</f>
        <v/>
      </c>
      <c r="AF1803" s="36" t="str">
        <f>IF(Mining_Import!E1803="","",Mining_Import!E1803)</f>
        <v/>
      </c>
      <c r="AG1803" s="36" t="str">
        <f>IF(Mining_Import!F1803="","",Mining_Import!F1803)</f>
        <v/>
      </c>
      <c r="AH1803" s="36" t="str">
        <f>IF(Mining_Import!G1803="","",Mining_Import!G1803)</f>
        <v/>
      </c>
      <c r="AI1803" s="36" t="str">
        <f>IF(Mining_Import!H1803="","",Mining_Import!H1803)</f>
        <v/>
      </c>
      <c r="AJ1803" s="36" t="str">
        <f>IF(Mining_Import!I1803="","",Mining_Import!I1803)</f>
        <v/>
      </c>
      <c r="BY1803" s="120" t="str">
        <f t="shared" si="563"/>
        <v/>
      </c>
      <c r="BZ1803" s="184" t="str">
        <f t="shared" si="576"/>
        <v/>
      </c>
      <c r="CA1803" s="37" t="str">
        <f>IFERROR(VLOOKUP($BY1803,Account_Value!$C$2:$F$2500,4,0),"")</f>
        <v/>
      </c>
      <c r="CB1803" s="43" t="str">
        <f t="shared" si="564"/>
        <v/>
      </c>
      <c r="CC1803" s="122" t="str">
        <f>IF($BZ1803="","",SUM($BZ$2:$BZ1803))</f>
        <v/>
      </c>
      <c r="CD1803" s="43" t="str">
        <f>IF($BZ1803="","",$BU$19*(SUM($BZ$2:$BZ1803)))</f>
        <v/>
      </c>
    </row>
    <row r="1804" spans="1:82">
      <c r="A1804" s="4" t="str">
        <f t="shared" si="565"/>
        <v/>
      </c>
      <c r="B1804" s="21" t="str">
        <f>IF(Investments_Import!A1804="","",Investments_Import!A1804)</f>
        <v/>
      </c>
      <c r="C1804" s="22" t="str">
        <f t="shared" si="558"/>
        <v/>
      </c>
      <c r="D1804" s="51" t="str">
        <f t="shared" si="566"/>
        <v/>
      </c>
      <c r="E1804" s="3" t="str">
        <f>IF(Investments_Import!B1804="","",Investments_Import!B1804)</f>
        <v/>
      </c>
      <c r="F1804" s="54" t="str">
        <f t="shared" si="567"/>
        <v xml:space="preserve"> </v>
      </c>
      <c r="G1804" s="54" t="str">
        <f>IF($B1804="","",COUNTIF($F$2:$F1804,$F1804))</f>
        <v/>
      </c>
      <c r="H1804" s="53" t="str">
        <f t="shared" si="568"/>
        <v xml:space="preserve">  </v>
      </c>
      <c r="I1804" s="3" t="str">
        <f>IF(Investments_Import!C1804="","",Investments_Import!C1804)</f>
        <v/>
      </c>
      <c r="J1804" s="108" t="str">
        <f>IF(Investments_Import!D1804="","",Investments_Import!D1804)</f>
        <v/>
      </c>
      <c r="K1804" s="108" t="str">
        <f t="shared" si="569"/>
        <v/>
      </c>
      <c r="L1804" s="47" t="str">
        <f>IF(Investments_Import!E1804="","",Investments_Import!E1804)</f>
        <v/>
      </c>
      <c r="M1804" s="47" t="str">
        <f t="shared" si="559"/>
        <v/>
      </c>
      <c r="N1804" s="31" t="str">
        <f>IF(Investments_Import!F1804="","",Investments_Import!F1804)</f>
        <v/>
      </c>
      <c r="O1804" s="31" t="str">
        <f t="shared" si="560"/>
        <v/>
      </c>
      <c r="P1804" s="3" t="str">
        <f>IF(Investments_Import!G1804="","",Investments_Import!G1804)</f>
        <v/>
      </c>
      <c r="Q1804" s="3" t="str">
        <f>IF(Investments_Import!H1804="","",Investments_Import!H1804)</f>
        <v/>
      </c>
      <c r="R1804" s="37" t="str">
        <f t="shared" si="561"/>
        <v/>
      </c>
      <c r="S1804" s="37" t="str">
        <f t="shared" si="562"/>
        <v/>
      </c>
      <c r="U1804" s="36" t="str">
        <f>IF(Mining_Import!A1804="","",Mining_Import!A1804)</f>
        <v/>
      </c>
      <c r="V1804" s="22" t="str">
        <f t="shared" si="570"/>
        <v/>
      </c>
      <c r="W1804" s="127" t="str">
        <f t="shared" si="571"/>
        <v/>
      </c>
      <c r="X1804" s="127" t="str">
        <f t="shared" si="572"/>
        <v/>
      </c>
      <c r="Y1804" s="127" t="str">
        <f t="shared" si="573"/>
        <v/>
      </c>
      <c r="Z1804" s="36" t="str">
        <f>IF(Mining_Import!B1804="","",Mining_Import!B1804)</f>
        <v/>
      </c>
      <c r="AA1804" s="184" t="str">
        <f>IF(Mining_Import!$C1804="","",Mining_Import!$C1804)</f>
        <v/>
      </c>
      <c r="AB1804" s="122" t="str">
        <f t="shared" si="574"/>
        <v/>
      </c>
      <c r="AC1804" s="122" t="str">
        <f>IF($Y1804&gt;Dashboard!$Q$19,$AB1804,"")</f>
        <v/>
      </c>
      <c r="AD1804" s="43" t="str">
        <f t="shared" si="575"/>
        <v/>
      </c>
      <c r="AE1804" s="36" t="str">
        <f>IF(Mining_Import!D1804="","",Mining_Import!D1804)</f>
        <v/>
      </c>
      <c r="AF1804" s="36" t="str">
        <f>IF(Mining_Import!E1804="","",Mining_Import!E1804)</f>
        <v/>
      </c>
      <c r="AG1804" s="36" t="str">
        <f>IF(Mining_Import!F1804="","",Mining_Import!F1804)</f>
        <v/>
      </c>
      <c r="AH1804" s="36" t="str">
        <f>IF(Mining_Import!G1804="","",Mining_Import!G1804)</f>
        <v/>
      </c>
      <c r="AI1804" s="36" t="str">
        <f>IF(Mining_Import!H1804="","",Mining_Import!H1804)</f>
        <v/>
      </c>
      <c r="AJ1804" s="36" t="str">
        <f>IF(Mining_Import!I1804="","",Mining_Import!I1804)</f>
        <v/>
      </c>
      <c r="BY1804" s="120" t="str">
        <f t="shared" si="563"/>
        <v/>
      </c>
      <c r="BZ1804" s="184" t="str">
        <f t="shared" si="576"/>
        <v/>
      </c>
      <c r="CA1804" s="37" t="str">
        <f>IFERROR(VLOOKUP($BY1804,Account_Value!$C$2:$F$2500,4,0),"")</f>
        <v/>
      </c>
      <c r="CB1804" s="43" t="str">
        <f t="shared" si="564"/>
        <v/>
      </c>
      <c r="CC1804" s="122" t="str">
        <f>IF($BZ1804="","",SUM($BZ$2:$BZ1804))</f>
        <v/>
      </c>
      <c r="CD1804" s="43" t="str">
        <f>IF($BZ1804="","",$BU$19*(SUM($BZ$2:$BZ1804)))</f>
        <v/>
      </c>
    </row>
    <row r="1805" spans="1:82">
      <c r="A1805" s="4" t="str">
        <f t="shared" si="565"/>
        <v/>
      </c>
      <c r="B1805" s="21" t="str">
        <f>IF(Investments_Import!A1805="","",Investments_Import!A1805)</f>
        <v/>
      </c>
      <c r="C1805" s="22" t="str">
        <f t="shared" si="558"/>
        <v/>
      </c>
      <c r="D1805" s="51" t="str">
        <f t="shared" si="566"/>
        <v/>
      </c>
      <c r="E1805" s="3" t="str">
        <f>IF(Investments_Import!B1805="","",Investments_Import!B1805)</f>
        <v/>
      </c>
      <c r="F1805" s="54" t="str">
        <f t="shared" si="567"/>
        <v xml:space="preserve"> </v>
      </c>
      <c r="G1805" s="54" t="str">
        <f>IF($B1805="","",COUNTIF($F$2:$F1805,$F1805))</f>
        <v/>
      </c>
      <c r="H1805" s="53" t="str">
        <f t="shared" si="568"/>
        <v xml:space="preserve">  </v>
      </c>
      <c r="I1805" s="3" t="str">
        <f>IF(Investments_Import!C1805="","",Investments_Import!C1805)</f>
        <v/>
      </c>
      <c r="J1805" s="108" t="str">
        <f>IF(Investments_Import!D1805="","",Investments_Import!D1805)</f>
        <v/>
      </c>
      <c r="K1805" s="108" t="str">
        <f t="shared" si="569"/>
        <v/>
      </c>
      <c r="L1805" s="47" t="str">
        <f>IF(Investments_Import!E1805="","",Investments_Import!E1805)</f>
        <v/>
      </c>
      <c r="M1805" s="47" t="str">
        <f t="shared" si="559"/>
        <v/>
      </c>
      <c r="N1805" s="31" t="str">
        <f>IF(Investments_Import!F1805="","",Investments_Import!F1805)</f>
        <v/>
      </c>
      <c r="O1805" s="31" t="str">
        <f t="shared" si="560"/>
        <v/>
      </c>
      <c r="P1805" s="3" t="str">
        <f>IF(Investments_Import!G1805="","",Investments_Import!G1805)</f>
        <v/>
      </c>
      <c r="Q1805" s="3" t="str">
        <f>IF(Investments_Import!H1805="","",Investments_Import!H1805)</f>
        <v/>
      </c>
      <c r="R1805" s="37" t="str">
        <f t="shared" si="561"/>
        <v/>
      </c>
      <c r="S1805" s="37" t="str">
        <f t="shared" si="562"/>
        <v/>
      </c>
      <c r="U1805" s="36" t="str">
        <f>IF(Mining_Import!A1805="","",Mining_Import!A1805)</f>
        <v/>
      </c>
      <c r="V1805" s="22" t="str">
        <f t="shared" si="570"/>
        <v/>
      </c>
      <c r="W1805" s="127" t="str">
        <f t="shared" si="571"/>
        <v/>
      </c>
      <c r="X1805" s="127" t="str">
        <f t="shared" si="572"/>
        <v/>
      </c>
      <c r="Y1805" s="127" t="str">
        <f t="shared" si="573"/>
        <v/>
      </c>
      <c r="Z1805" s="36" t="str">
        <f>IF(Mining_Import!B1805="","",Mining_Import!B1805)</f>
        <v/>
      </c>
      <c r="AA1805" s="184" t="str">
        <f>IF(Mining_Import!$C1805="","",Mining_Import!$C1805)</f>
        <v/>
      </c>
      <c r="AB1805" s="122" t="str">
        <f t="shared" si="574"/>
        <v/>
      </c>
      <c r="AC1805" s="122" t="str">
        <f>IF($Y1805&gt;Dashboard!$Q$19,$AB1805,"")</f>
        <v/>
      </c>
      <c r="AD1805" s="43" t="str">
        <f t="shared" si="575"/>
        <v/>
      </c>
      <c r="AE1805" s="36" t="str">
        <f>IF(Mining_Import!D1805="","",Mining_Import!D1805)</f>
        <v/>
      </c>
      <c r="AF1805" s="36" t="str">
        <f>IF(Mining_Import!E1805="","",Mining_Import!E1805)</f>
        <v/>
      </c>
      <c r="AG1805" s="36" t="str">
        <f>IF(Mining_Import!F1805="","",Mining_Import!F1805)</f>
        <v/>
      </c>
      <c r="AH1805" s="36" t="str">
        <f>IF(Mining_Import!G1805="","",Mining_Import!G1805)</f>
        <v/>
      </c>
      <c r="AI1805" s="36" t="str">
        <f>IF(Mining_Import!H1805="","",Mining_Import!H1805)</f>
        <v/>
      </c>
      <c r="AJ1805" s="36" t="str">
        <f>IF(Mining_Import!I1805="","",Mining_Import!I1805)</f>
        <v/>
      </c>
      <c r="BY1805" s="120" t="str">
        <f t="shared" si="563"/>
        <v/>
      </c>
      <c r="BZ1805" s="184" t="str">
        <f t="shared" si="576"/>
        <v/>
      </c>
      <c r="CA1805" s="37" t="str">
        <f>IFERROR(VLOOKUP($BY1805,Account_Value!$C$2:$F$2500,4,0),"")</f>
        <v/>
      </c>
      <c r="CB1805" s="43" t="str">
        <f t="shared" si="564"/>
        <v/>
      </c>
      <c r="CC1805" s="122" t="str">
        <f>IF($BZ1805="","",SUM($BZ$2:$BZ1805))</f>
        <v/>
      </c>
      <c r="CD1805" s="43" t="str">
        <f>IF($BZ1805="","",$BU$19*(SUM($BZ$2:$BZ1805)))</f>
        <v/>
      </c>
    </row>
    <row r="1806" spans="1:82">
      <c r="A1806" s="4" t="str">
        <f t="shared" si="565"/>
        <v/>
      </c>
      <c r="B1806" s="21" t="str">
        <f>IF(Investments_Import!A1806="","",Investments_Import!A1806)</f>
        <v/>
      </c>
      <c r="C1806" s="22" t="str">
        <f t="shared" si="558"/>
        <v/>
      </c>
      <c r="D1806" s="51" t="str">
        <f t="shared" si="566"/>
        <v/>
      </c>
      <c r="E1806" s="3" t="str">
        <f>IF(Investments_Import!B1806="","",Investments_Import!B1806)</f>
        <v/>
      </c>
      <c r="F1806" s="54" t="str">
        <f t="shared" si="567"/>
        <v xml:space="preserve"> </v>
      </c>
      <c r="G1806" s="54" t="str">
        <f>IF($B1806="","",COUNTIF($F$2:$F1806,$F1806))</f>
        <v/>
      </c>
      <c r="H1806" s="53" t="str">
        <f t="shared" si="568"/>
        <v xml:space="preserve">  </v>
      </c>
      <c r="I1806" s="3" t="str">
        <f>IF(Investments_Import!C1806="","",Investments_Import!C1806)</f>
        <v/>
      </c>
      <c r="J1806" s="108" t="str">
        <f>IF(Investments_Import!D1806="","",Investments_Import!D1806)</f>
        <v/>
      </c>
      <c r="K1806" s="108" t="str">
        <f t="shared" si="569"/>
        <v/>
      </c>
      <c r="L1806" s="47" t="str">
        <f>IF(Investments_Import!E1806="","",Investments_Import!E1806)</f>
        <v/>
      </c>
      <c r="M1806" s="47" t="str">
        <f t="shared" si="559"/>
        <v/>
      </c>
      <c r="N1806" s="31" t="str">
        <f>IF(Investments_Import!F1806="","",Investments_Import!F1806)</f>
        <v/>
      </c>
      <c r="O1806" s="31" t="str">
        <f t="shared" si="560"/>
        <v/>
      </c>
      <c r="P1806" s="3" t="str">
        <f>IF(Investments_Import!G1806="","",Investments_Import!G1806)</f>
        <v/>
      </c>
      <c r="Q1806" s="3" t="str">
        <f>IF(Investments_Import!H1806="","",Investments_Import!H1806)</f>
        <v/>
      </c>
      <c r="R1806" s="37" t="str">
        <f t="shared" si="561"/>
        <v/>
      </c>
      <c r="S1806" s="37" t="str">
        <f t="shared" si="562"/>
        <v/>
      </c>
      <c r="U1806" s="36" t="str">
        <f>IF(Mining_Import!A1806="","",Mining_Import!A1806)</f>
        <v/>
      </c>
      <c r="V1806" s="22" t="str">
        <f t="shared" si="570"/>
        <v/>
      </c>
      <c r="W1806" s="127" t="str">
        <f t="shared" si="571"/>
        <v/>
      </c>
      <c r="X1806" s="127" t="str">
        <f t="shared" si="572"/>
        <v/>
      </c>
      <c r="Y1806" s="127" t="str">
        <f t="shared" si="573"/>
        <v/>
      </c>
      <c r="Z1806" s="36" t="str">
        <f>IF(Mining_Import!B1806="","",Mining_Import!B1806)</f>
        <v/>
      </c>
      <c r="AA1806" s="184" t="str">
        <f>IF(Mining_Import!$C1806="","",Mining_Import!$C1806)</f>
        <v/>
      </c>
      <c r="AB1806" s="122" t="str">
        <f t="shared" si="574"/>
        <v/>
      </c>
      <c r="AC1806" s="122" t="str">
        <f>IF($Y1806&gt;Dashboard!$Q$19,$AB1806,"")</f>
        <v/>
      </c>
      <c r="AD1806" s="43" t="str">
        <f t="shared" si="575"/>
        <v/>
      </c>
      <c r="AE1806" s="36" t="str">
        <f>IF(Mining_Import!D1806="","",Mining_Import!D1806)</f>
        <v/>
      </c>
      <c r="AF1806" s="36" t="str">
        <f>IF(Mining_Import!E1806="","",Mining_Import!E1806)</f>
        <v/>
      </c>
      <c r="AG1806" s="36" t="str">
        <f>IF(Mining_Import!F1806="","",Mining_Import!F1806)</f>
        <v/>
      </c>
      <c r="AH1806" s="36" t="str">
        <f>IF(Mining_Import!G1806="","",Mining_Import!G1806)</f>
        <v/>
      </c>
      <c r="AI1806" s="36" t="str">
        <f>IF(Mining_Import!H1806="","",Mining_Import!H1806)</f>
        <v/>
      </c>
      <c r="AJ1806" s="36" t="str">
        <f>IF(Mining_Import!I1806="","",Mining_Import!I1806)</f>
        <v/>
      </c>
      <c r="BY1806" s="120" t="str">
        <f t="shared" si="563"/>
        <v/>
      </c>
      <c r="BZ1806" s="184" t="str">
        <f t="shared" si="576"/>
        <v/>
      </c>
      <c r="CA1806" s="37" t="str">
        <f>IFERROR(VLOOKUP($BY1806,Account_Value!$C$2:$F$2500,4,0),"")</f>
        <v/>
      </c>
      <c r="CB1806" s="43" t="str">
        <f t="shared" si="564"/>
        <v/>
      </c>
      <c r="CC1806" s="122" t="str">
        <f>IF($BZ1806="","",SUM($BZ$2:$BZ1806))</f>
        <v/>
      </c>
      <c r="CD1806" s="43" t="str">
        <f>IF($BZ1806="","",$BU$19*(SUM($BZ$2:$BZ1806)))</f>
        <v/>
      </c>
    </row>
    <row r="1807" spans="1:82">
      <c r="A1807" s="4" t="str">
        <f t="shared" si="565"/>
        <v/>
      </c>
      <c r="B1807" s="21" t="str">
        <f>IF(Investments_Import!A1807="","",Investments_Import!A1807)</f>
        <v/>
      </c>
      <c r="C1807" s="22" t="str">
        <f t="shared" si="558"/>
        <v/>
      </c>
      <c r="D1807" s="51" t="str">
        <f t="shared" si="566"/>
        <v/>
      </c>
      <c r="E1807" s="3" t="str">
        <f>IF(Investments_Import!B1807="","",Investments_Import!B1807)</f>
        <v/>
      </c>
      <c r="F1807" s="54" t="str">
        <f t="shared" si="567"/>
        <v xml:space="preserve"> </v>
      </c>
      <c r="G1807" s="54" t="str">
        <f>IF($B1807="","",COUNTIF($F$2:$F1807,$F1807))</f>
        <v/>
      </c>
      <c r="H1807" s="53" t="str">
        <f t="shared" si="568"/>
        <v xml:space="preserve">  </v>
      </c>
      <c r="I1807" s="3" t="str">
        <f>IF(Investments_Import!C1807="","",Investments_Import!C1807)</f>
        <v/>
      </c>
      <c r="J1807" s="108" t="str">
        <f>IF(Investments_Import!D1807="","",Investments_Import!D1807)</f>
        <v/>
      </c>
      <c r="K1807" s="108" t="str">
        <f t="shared" si="569"/>
        <v/>
      </c>
      <c r="L1807" s="47" t="str">
        <f>IF(Investments_Import!E1807="","",Investments_Import!E1807)</f>
        <v/>
      </c>
      <c r="M1807" s="47" t="str">
        <f t="shared" si="559"/>
        <v/>
      </c>
      <c r="N1807" s="31" t="str">
        <f>IF(Investments_Import!F1807="","",Investments_Import!F1807)</f>
        <v/>
      </c>
      <c r="O1807" s="31" t="str">
        <f t="shared" si="560"/>
        <v/>
      </c>
      <c r="P1807" s="3" t="str">
        <f>IF(Investments_Import!G1807="","",Investments_Import!G1807)</f>
        <v/>
      </c>
      <c r="Q1807" s="3" t="str">
        <f>IF(Investments_Import!H1807="","",Investments_Import!H1807)</f>
        <v/>
      </c>
      <c r="R1807" s="37" t="str">
        <f t="shared" si="561"/>
        <v/>
      </c>
      <c r="S1807" s="37" t="str">
        <f t="shared" si="562"/>
        <v/>
      </c>
      <c r="U1807" s="36" t="str">
        <f>IF(Mining_Import!A1807="","",Mining_Import!A1807)</f>
        <v/>
      </c>
      <c r="V1807" s="22" t="str">
        <f t="shared" si="570"/>
        <v/>
      </c>
      <c r="W1807" s="127" t="str">
        <f t="shared" si="571"/>
        <v/>
      </c>
      <c r="X1807" s="127" t="str">
        <f t="shared" si="572"/>
        <v/>
      </c>
      <c r="Y1807" s="127" t="str">
        <f t="shared" si="573"/>
        <v/>
      </c>
      <c r="Z1807" s="36" t="str">
        <f>IF(Mining_Import!B1807="","",Mining_Import!B1807)</f>
        <v/>
      </c>
      <c r="AA1807" s="184" t="str">
        <f>IF(Mining_Import!$C1807="","",Mining_Import!$C1807)</f>
        <v/>
      </c>
      <c r="AB1807" s="122" t="str">
        <f t="shared" si="574"/>
        <v/>
      </c>
      <c r="AC1807" s="122" t="str">
        <f>IF($Y1807&gt;Dashboard!$Q$19,$AB1807,"")</f>
        <v/>
      </c>
      <c r="AD1807" s="43" t="str">
        <f t="shared" si="575"/>
        <v/>
      </c>
      <c r="AE1807" s="36" t="str">
        <f>IF(Mining_Import!D1807="","",Mining_Import!D1807)</f>
        <v/>
      </c>
      <c r="AF1807" s="36" t="str">
        <f>IF(Mining_Import!E1807="","",Mining_Import!E1807)</f>
        <v/>
      </c>
      <c r="AG1807" s="36" t="str">
        <f>IF(Mining_Import!F1807="","",Mining_Import!F1807)</f>
        <v/>
      </c>
      <c r="AH1807" s="36" t="str">
        <f>IF(Mining_Import!G1807="","",Mining_Import!G1807)</f>
        <v/>
      </c>
      <c r="AI1807" s="36" t="str">
        <f>IF(Mining_Import!H1807="","",Mining_Import!H1807)</f>
        <v/>
      </c>
      <c r="AJ1807" s="36" t="str">
        <f>IF(Mining_Import!I1807="","",Mining_Import!I1807)</f>
        <v/>
      </c>
      <c r="BY1807" s="120" t="str">
        <f t="shared" si="563"/>
        <v/>
      </c>
      <c r="BZ1807" s="184" t="str">
        <f t="shared" si="576"/>
        <v/>
      </c>
      <c r="CA1807" s="37" t="str">
        <f>IFERROR(VLOOKUP($BY1807,Account_Value!$C$2:$F$2500,4,0),"")</f>
        <v/>
      </c>
      <c r="CB1807" s="43" t="str">
        <f t="shared" si="564"/>
        <v/>
      </c>
      <c r="CC1807" s="122" t="str">
        <f>IF($BZ1807="","",SUM($BZ$2:$BZ1807))</f>
        <v/>
      </c>
      <c r="CD1807" s="43" t="str">
        <f>IF($BZ1807="","",$BU$19*(SUM($BZ$2:$BZ1807)))</f>
        <v/>
      </c>
    </row>
    <row r="1808" spans="1:82">
      <c r="A1808" s="4" t="str">
        <f t="shared" si="565"/>
        <v/>
      </c>
      <c r="B1808" s="21" t="str">
        <f>IF(Investments_Import!A1808="","",Investments_Import!A1808)</f>
        <v/>
      </c>
      <c r="C1808" s="22" t="str">
        <f t="shared" si="558"/>
        <v/>
      </c>
      <c r="D1808" s="51" t="str">
        <f t="shared" si="566"/>
        <v/>
      </c>
      <c r="E1808" s="3" t="str">
        <f>IF(Investments_Import!B1808="","",Investments_Import!B1808)</f>
        <v/>
      </c>
      <c r="F1808" s="54" t="str">
        <f t="shared" si="567"/>
        <v xml:space="preserve"> </v>
      </c>
      <c r="G1808" s="54" t="str">
        <f>IF($B1808="","",COUNTIF($F$2:$F1808,$F1808))</f>
        <v/>
      </c>
      <c r="H1808" s="53" t="str">
        <f t="shared" si="568"/>
        <v xml:space="preserve">  </v>
      </c>
      <c r="I1808" s="3" t="str">
        <f>IF(Investments_Import!C1808="","",Investments_Import!C1808)</f>
        <v/>
      </c>
      <c r="J1808" s="108" t="str">
        <f>IF(Investments_Import!D1808="","",Investments_Import!D1808)</f>
        <v/>
      </c>
      <c r="K1808" s="108" t="str">
        <f t="shared" si="569"/>
        <v/>
      </c>
      <c r="L1808" s="47" t="str">
        <f>IF(Investments_Import!E1808="","",Investments_Import!E1808)</f>
        <v/>
      </c>
      <c r="M1808" s="47" t="str">
        <f t="shared" si="559"/>
        <v/>
      </c>
      <c r="N1808" s="31" t="str">
        <f>IF(Investments_Import!F1808="","",Investments_Import!F1808)</f>
        <v/>
      </c>
      <c r="O1808" s="31" t="str">
        <f t="shared" si="560"/>
        <v/>
      </c>
      <c r="P1808" s="3" t="str">
        <f>IF(Investments_Import!G1808="","",Investments_Import!G1808)</f>
        <v/>
      </c>
      <c r="Q1808" s="3" t="str">
        <f>IF(Investments_Import!H1808="","",Investments_Import!H1808)</f>
        <v/>
      </c>
      <c r="R1808" s="37" t="str">
        <f t="shared" si="561"/>
        <v/>
      </c>
      <c r="S1808" s="37" t="str">
        <f t="shared" si="562"/>
        <v/>
      </c>
      <c r="U1808" s="36" t="str">
        <f>IF(Mining_Import!A1808="","",Mining_Import!A1808)</f>
        <v/>
      </c>
      <c r="V1808" s="22" t="str">
        <f t="shared" si="570"/>
        <v/>
      </c>
      <c r="W1808" s="127" t="str">
        <f t="shared" si="571"/>
        <v/>
      </c>
      <c r="X1808" s="127" t="str">
        <f t="shared" si="572"/>
        <v/>
      </c>
      <c r="Y1808" s="127" t="str">
        <f t="shared" si="573"/>
        <v/>
      </c>
      <c r="Z1808" s="36" t="str">
        <f>IF(Mining_Import!B1808="","",Mining_Import!B1808)</f>
        <v/>
      </c>
      <c r="AA1808" s="184" t="str">
        <f>IF(Mining_Import!$C1808="","",Mining_Import!$C1808)</f>
        <v/>
      </c>
      <c r="AB1808" s="122" t="str">
        <f t="shared" si="574"/>
        <v/>
      </c>
      <c r="AC1808" s="122" t="str">
        <f>IF($Y1808&gt;Dashboard!$Q$19,$AB1808,"")</f>
        <v/>
      </c>
      <c r="AD1808" s="43" t="str">
        <f t="shared" si="575"/>
        <v/>
      </c>
      <c r="AE1808" s="36" t="str">
        <f>IF(Mining_Import!D1808="","",Mining_Import!D1808)</f>
        <v/>
      </c>
      <c r="AF1808" s="36" t="str">
        <f>IF(Mining_Import!E1808="","",Mining_Import!E1808)</f>
        <v/>
      </c>
      <c r="AG1808" s="36" t="str">
        <f>IF(Mining_Import!F1808="","",Mining_Import!F1808)</f>
        <v/>
      </c>
      <c r="AH1808" s="36" t="str">
        <f>IF(Mining_Import!G1808="","",Mining_Import!G1808)</f>
        <v/>
      </c>
      <c r="AI1808" s="36" t="str">
        <f>IF(Mining_Import!H1808="","",Mining_Import!H1808)</f>
        <v/>
      </c>
      <c r="AJ1808" s="36" t="str">
        <f>IF(Mining_Import!I1808="","",Mining_Import!I1808)</f>
        <v/>
      </c>
      <c r="BY1808" s="120" t="str">
        <f t="shared" si="563"/>
        <v/>
      </c>
      <c r="BZ1808" s="184" t="str">
        <f t="shared" si="576"/>
        <v/>
      </c>
      <c r="CA1808" s="37" t="str">
        <f>IFERROR(VLOOKUP($BY1808,Account_Value!$C$2:$F$2500,4,0),"")</f>
        <v/>
      </c>
      <c r="CB1808" s="43" t="str">
        <f t="shared" si="564"/>
        <v/>
      </c>
      <c r="CC1808" s="122" t="str">
        <f>IF($BZ1808="","",SUM($BZ$2:$BZ1808))</f>
        <v/>
      </c>
      <c r="CD1808" s="43" t="str">
        <f>IF($BZ1808="","",$BU$19*(SUM($BZ$2:$BZ1808)))</f>
        <v/>
      </c>
    </row>
    <row r="1809" spans="1:82">
      <c r="A1809" s="4" t="str">
        <f t="shared" si="565"/>
        <v/>
      </c>
      <c r="B1809" s="21" t="str">
        <f>IF(Investments_Import!A1809="","",Investments_Import!A1809)</f>
        <v/>
      </c>
      <c r="C1809" s="22" t="str">
        <f t="shared" si="558"/>
        <v/>
      </c>
      <c r="D1809" s="51" t="str">
        <f t="shared" si="566"/>
        <v/>
      </c>
      <c r="E1809" s="3" t="str">
        <f>IF(Investments_Import!B1809="","",Investments_Import!B1809)</f>
        <v/>
      </c>
      <c r="F1809" s="54" t="str">
        <f t="shared" si="567"/>
        <v xml:space="preserve"> </v>
      </c>
      <c r="G1809" s="54" t="str">
        <f>IF($B1809="","",COUNTIF($F$2:$F1809,$F1809))</f>
        <v/>
      </c>
      <c r="H1809" s="53" t="str">
        <f t="shared" si="568"/>
        <v xml:space="preserve">  </v>
      </c>
      <c r="I1809" s="3" t="str">
        <f>IF(Investments_Import!C1809="","",Investments_Import!C1809)</f>
        <v/>
      </c>
      <c r="J1809" s="108" t="str">
        <f>IF(Investments_Import!D1809="","",Investments_Import!D1809)</f>
        <v/>
      </c>
      <c r="K1809" s="108" t="str">
        <f t="shared" si="569"/>
        <v/>
      </c>
      <c r="L1809" s="47" t="str">
        <f>IF(Investments_Import!E1809="","",Investments_Import!E1809)</f>
        <v/>
      </c>
      <c r="M1809" s="47" t="str">
        <f t="shared" si="559"/>
        <v/>
      </c>
      <c r="N1809" s="31" t="str">
        <f>IF(Investments_Import!F1809="","",Investments_Import!F1809)</f>
        <v/>
      </c>
      <c r="O1809" s="31" t="str">
        <f t="shared" si="560"/>
        <v/>
      </c>
      <c r="P1809" s="3" t="str">
        <f>IF(Investments_Import!G1809="","",Investments_Import!G1809)</f>
        <v/>
      </c>
      <c r="Q1809" s="3" t="str">
        <f>IF(Investments_Import!H1809="","",Investments_Import!H1809)</f>
        <v/>
      </c>
      <c r="R1809" s="37" t="str">
        <f t="shared" si="561"/>
        <v/>
      </c>
      <c r="S1809" s="37" t="str">
        <f t="shared" si="562"/>
        <v/>
      </c>
      <c r="U1809" s="36" t="str">
        <f>IF(Mining_Import!A1809="","",Mining_Import!A1809)</f>
        <v/>
      </c>
      <c r="V1809" s="22" t="str">
        <f t="shared" si="570"/>
        <v/>
      </c>
      <c r="W1809" s="127" t="str">
        <f t="shared" si="571"/>
        <v/>
      </c>
      <c r="X1809" s="127" t="str">
        <f t="shared" si="572"/>
        <v/>
      </c>
      <c r="Y1809" s="127" t="str">
        <f t="shared" si="573"/>
        <v/>
      </c>
      <c r="Z1809" s="36" t="str">
        <f>IF(Mining_Import!B1809="","",Mining_Import!B1809)</f>
        <v/>
      </c>
      <c r="AA1809" s="184" t="str">
        <f>IF(Mining_Import!$C1809="","",Mining_Import!$C1809)</f>
        <v/>
      </c>
      <c r="AB1809" s="122" t="str">
        <f t="shared" si="574"/>
        <v/>
      </c>
      <c r="AC1809" s="122" t="str">
        <f>IF($Y1809&gt;Dashboard!$Q$19,$AB1809,"")</f>
        <v/>
      </c>
      <c r="AD1809" s="43" t="str">
        <f t="shared" si="575"/>
        <v/>
      </c>
      <c r="AE1809" s="36" t="str">
        <f>IF(Mining_Import!D1809="","",Mining_Import!D1809)</f>
        <v/>
      </c>
      <c r="AF1809" s="36" t="str">
        <f>IF(Mining_Import!E1809="","",Mining_Import!E1809)</f>
        <v/>
      </c>
      <c r="AG1809" s="36" t="str">
        <f>IF(Mining_Import!F1809="","",Mining_Import!F1809)</f>
        <v/>
      </c>
      <c r="AH1809" s="36" t="str">
        <f>IF(Mining_Import!G1809="","",Mining_Import!G1809)</f>
        <v/>
      </c>
      <c r="AI1809" s="36" t="str">
        <f>IF(Mining_Import!H1809="","",Mining_Import!H1809)</f>
        <v/>
      </c>
      <c r="AJ1809" s="36" t="str">
        <f>IF(Mining_Import!I1809="","",Mining_Import!I1809)</f>
        <v/>
      </c>
      <c r="BY1809" s="120" t="str">
        <f t="shared" si="563"/>
        <v/>
      </c>
      <c r="BZ1809" s="184" t="str">
        <f t="shared" si="576"/>
        <v/>
      </c>
      <c r="CA1809" s="37" t="str">
        <f>IFERROR(VLOOKUP($BY1809,Account_Value!$C$2:$F$2500,4,0),"")</f>
        <v/>
      </c>
      <c r="CB1809" s="43" t="str">
        <f t="shared" si="564"/>
        <v/>
      </c>
      <c r="CC1809" s="122" t="str">
        <f>IF($BZ1809="","",SUM($BZ$2:$BZ1809))</f>
        <v/>
      </c>
      <c r="CD1809" s="43" t="str">
        <f>IF($BZ1809="","",$BU$19*(SUM($BZ$2:$BZ1809)))</f>
        <v/>
      </c>
    </row>
    <row r="1810" spans="1:82">
      <c r="A1810" s="4" t="str">
        <f t="shared" si="565"/>
        <v/>
      </c>
      <c r="B1810" s="21" t="str">
        <f>IF(Investments_Import!A1810="","",Investments_Import!A1810)</f>
        <v/>
      </c>
      <c r="C1810" s="22" t="str">
        <f t="shared" si="558"/>
        <v/>
      </c>
      <c r="D1810" s="51" t="str">
        <f t="shared" si="566"/>
        <v/>
      </c>
      <c r="E1810" s="3" t="str">
        <f>IF(Investments_Import!B1810="","",Investments_Import!B1810)</f>
        <v/>
      </c>
      <c r="F1810" s="54" t="str">
        <f t="shared" si="567"/>
        <v xml:space="preserve"> </v>
      </c>
      <c r="G1810" s="54" t="str">
        <f>IF($B1810="","",COUNTIF($F$2:$F1810,$F1810))</f>
        <v/>
      </c>
      <c r="H1810" s="53" t="str">
        <f t="shared" si="568"/>
        <v xml:space="preserve">  </v>
      </c>
      <c r="I1810" s="3" t="str">
        <f>IF(Investments_Import!C1810="","",Investments_Import!C1810)</f>
        <v/>
      </c>
      <c r="J1810" s="108" t="str">
        <f>IF(Investments_Import!D1810="","",Investments_Import!D1810)</f>
        <v/>
      </c>
      <c r="K1810" s="108" t="str">
        <f t="shared" si="569"/>
        <v/>
      </c>
      <c r="L1810" s="47" t="str">
        <f>IF(Investments_Import!E1810="","",Investments_Import!E1810)</f>
        <v/>
      </c>
      <c r="M1810" s="47" t="str">
        <f t="shared" si="559"/>
        <v/>
      </c>
      <c r="N1810" s="31" t="str">
        <f>IF(Investments_Import!F1810="","",Investments_Import!F1810)</f>
        <v/>
      </c>
      <c r="O1810" s="31" t="str">
        <f t="shared" si="560"/>
        <v/>
      </c>
      <c r="P1810" s="3" t="str">
        <f>IF(Investments_Import!G1810="","",Investments_Import!G1810)</f>
        <v/>
      </c>
      <c r="Q1810" s="3" t="str">
        <f>IF(Investments_Import!H1810="","",Investments_Import!H1810)</f>
        <v/>
      </c>
      <c r="R1810" s="37" t="str">
        <f t="shared" si="561"/>
        <v/>
      </c>
      <c r="S1810" s="37" t="str">
        <f t="shared" si="562"/>
        <v/>
      </c>
      <c r="U1810" s="36" t="str">
        <f>IF(Mining_Import!A1810="","",Mining_Import!A1810)</f>
        <v/>
      </c>
      <c r="V1810" s="22" t="str">
        <f t="shared" si="570"/>
        <v/>
      </c>
      <c r="W1810" s="127" t="str">
        <f t="shared" si="571"/>
        <v/>
      </c>
      <c r="X1810" s="127" t="str">
        <f t="shared" si="572"/>
        <v/>
      </c>
      <c r="Y1810" s="127" t="str">
        <f t="shared" si="573"/>
        <v/>
      </c>
      <c r="Z1810" s="36" t="str">
        <f>IF(Mining_Import!B1810="","",Mining_Import!B1810)</f>
        <v/>
      </c>
      <c r="AA1810" s="184" t="str">
        <f>IF(Mining_Import!$C1810="","",Mining_Import!$C1810)</f>
        <v/>
      </c>
      <c r="AB1810" s="122" t="str">
        <f t="shared" si="574"/>
        <v/>
      </c>
      <c r="AC1810" s="122" t="str">
        <f>IF($Y1810&gt;Dashboard!$Q$19,$AB1810,"")</f>
        <v/>
      </c>
      <c r="AD1810" s="43" t="str">
        <f t="shared" si="575"/>
        <v/>
      </c>
      <c r="AE1810" s="36" t="str">
        <f>IF(Mining_Import!D1810="","",Mining_Import!D1810)</f>
        <v/>
      </c>
      <c r="AF1810" s="36" t="str">
        <f>IF(Mining_Import!E1810="","",Mining_Import!E1810)</f>
        <v/>
      </c>
      <c r="AG1810" s="36" t="str">
        <f>IF(Mining_Import!F1810="","",Mining_Import!F1810)</f>
        <v/>
      </c>
      <c r="AH1810" s="36" t="str">
        <f>IF(Mining_Import!G1810="","",Mining_Import!G1810)</f>
        <v/>
      </c>
      <c r="AI1810" s="36" t="str">
        <f>IF(Mining_Import!H1810="","",Mining_Import!H1810)</f>
        <v/>
      </c>
      <c r="AJ1810" s="36" t="str">
        <f>IF(Mining_Import!I1810="","",Mining_Import!I1810)</f>
        <v/>
      </c>
      <c r="BY1810" s="120" t="str">
        <f t="shared" si="563"/>
        <v/>
      </c>
      <c r="BZ1810" s="184" t="str">
        <f t="shared" si="576"/>
        <v/>
      </c>
      <c r="CA1810" s="37" t="str">
        <f>IFERROR(VLOOKUP($BY1810,Account_Value!$C$2:$F$2500,4,0),"")</f>
        <v/>
      </c>
      <c r="CB1810" s="43" t="str">
        <f t="shared" si="564"/>
        <v/>
      </c>
      <c r="CC1810" s="122" t="str">
        <f>IF($BZ1810="","",SUM($BZ$2:$BZ1810))</f>
        <v/>
      </c>
      <c r="CD1810" s="43" t="str">
        <f>IF($BZ1810="","",$BU$19*(SUM($BZ$2:$BZ1810)))</f>
        <v/>
      </c>
    </row>
    <row r="1811" spans="1:82">
      <c r="A1811" s="4" t="str">
        <f t="shared" si="565"/>
        <v/>
      </c>
      <c r="B1811" s="21" t="str">
        <f>IF(Investments_Import!A1811="","",Investments_Import!A1811)</f>
        <v/>
      </c>
      <c r="C1811" s="22" t="str">
        <f t="shared" si="558"/>
        <v/>
      </c>
      <c r="D1811" s="51" t="str">
        <f t="shared" si="566"/>
        <v/>
      </c>
      <c r="E1811" s="3" t="str">
        <f>IF(Investments_Import!B1811="","",Investments_Import!B1811)</f>
        <v/>
      </c>
      <c r="F1811" s="54" t="str">
        <f t="shared" si="567"/>
        <v xml:space="preserve"> </v>
      </c>
      <c r="G1811" s="54" t="str">
        <f>IF($B1811="","",COUNTIF($F$2:$F1811,$F1811))</f>
        <v/>
      </c>
      <c r="H1811" s="53" t="str">
        <f t="shared" si="568"/>
        <v xml:space="preserve">  </v>
      </c>
      <c r="I1811" s="3" t="str">
        <f>IF(Investments_Import!C1811="","",Investments_Import!C1811)</f>
        <v/>
      </c>
      <c r="J1811" s="108" t="str">
        <f>IF(Investments_Import!D1811="","",Investments_Import!D1811)</f>
        <v/>
      </c>
      <c r="K1811" s="108" t="str">
        <f t="shared" si="569"/>
        <v/>
      </c>
      <c r="L1811" s="47" t="str">
        <f>IF(Investments_Import!E1811="","",Investments_Import!E1811)</f>
        <v/>
      </c>
      <c r="M1811" s="47" t="str">
        <f t="shared" si="559"/>
        <v/>
      </c>
      <c r="N1811" s="31" t="str">
        <f>IF(Investments_Import!F1811="","",Investments_Import!F1811)</f>
        <v/>
      </c>
      <c r="O1811" s="31" t="str">
        <f t="shared" si="560"/>
        <v/>
      </c>
      <c r="P1811" s="3" t="str">
        <f>IF(Investments_Import!G1811="","",Investments_Import!G1811)</f>
        <v/>
      </c>
      <c r="Q1811" s="3" t="str">
        <f>IF(Investments_Import!H1811="","",Investments_Import!H1811)</f>
        <v/>
      </c>
      <c r="R1811" s="37" t="str">
        <f t="shared" si="561"/>
        <v/>
      </c>
      <c r="S1811" s="37" t="str">
        <f t="shared" si="562"/>
        <v/>
      </c>
      <c r="U1811" s="36" t="str">
        <f>IF(Mining_Import!A1811="","",Mining_Import!A1811)</f>
        <v/>
      </c>
      <c r="V1811" s="22" t="str">
        <f t="shared" si="570"/>
        <v/>
      </c>
      <c r="W1811" s="127" t="str">
        <f t="shared" si="571"/>
        <v/>
      </c>
      <c r="X1811" s="127" t="str">
        <f t="shared" si="572"/>
        <v/>
      </c>
      <c r="Y1811" s="127" t="str">
        <f t="shared" si="573"/>
        <v/>
      </c>
      <c r="Z1811" s="36" t="str">
        <f>IF(Mining_Import!B1811="","",Mining_Import!B1811)</f>
        <v/>
      </c>
      <c r="AA1811" s="184" t="str">
        <f>IF(Mining_Import!$C1811="","",Mining_Import!$C1811)</f>
        <v/>
      </c>
      <c r="AB1811" s="122" t="str">
        <f t="shared" si="574"/>
        <v/>
      </c>
      <c r="AC1811" s="122" t="str">
        <f>IF($Y1811&gt;Dashboard!$Q$19,$AB1811,"")</f>
        <v/>
      </c>
      <c r="AD1811" s="43" t="str">
        <f t="shared" si="575"/>
        <v/>
      </c>
      <c r="AE1811" s="36" t="str">
        <f>IF(Mining_Import!D1811="","",Mining_Import!D1811)</f>
        <v/>
      </c>
      <c r="AF1811" s="36" t="str">
        <f>IF(Mining_Import!E1811="","",Mining_Import!E1811)</f>
        <v/>
      </c>
      <c r="AG1811" s="36" t="str">
        <f>IF(Mining_Import!F1811="","",Mining_Import!F1811)</f>
        <v/>
      </c>
      <c r="AH1811" s="36" t="str">
        <f>IF(Mining_Import!G1811="","",Mining_Import!G1811)</f>
        <v/>
      </c>
      <c r="AI1811" s="36" t="str">
        <f>IF(Mining_Import!H1811="","",Mining_Import!H1811)</f>
        <v/>
      </c>
      <c r="AJ1811" s="36" t="str">
        <f>IF(Mining_Import!I1811="","",Mining_Import!I1811)</f>
        <v/>
      </c>
      <c r="BY1811" s="120" t="str">
        <f t="shared" si="563"/>
        <v/>
      </c>
      <c r="BZ1811" s="184" t="str">
        <f t="shared" si="576"/>
        <v/>
      </c>
      <c r="CA1811" s="37" t="str">
        <f>IFERROR(VLOOKUP($BY1811,Account_Value!$C$2:$F$2500,4,0),"")</f>
        <v/>
      </c>
      <c r="CB1811" s="43" t="str">
        <f t="shared" si="564"/>
        <v/>
      </c>
      <c r="CC1811" s="122" t="str">
        <f>IF($BZ1811="","",SUM($BZ$2:$BZ1811))</f>
        <v/>
      </c>
      <c r="CD1811" s="43" t="str">
        <f>IF($BZ1811="","",$BU$19*(SUM($BZ$2:$BZ1811)))</f>
        <v/>
      </c>
    </row>
    <row r="1812" spans="1:82">
      <c r="A1812" s="4" t="str">
        <f t="shared" si="565"/>
        <v/>
      </c>
      <c r="B1812" s="21" t="str">
        <f>IF(Investments_Import!A1812="","",Investments_Import!A1812)</f>
        <v/>
      </c>
      <c r="C1812" s="22" t="str">
        <f t="shared" si="558"/>
        <v/>
      </c>
      <c r="D1812" s="51" t="str">
        <f t="shared" si="566"/>
        <v/>
      </c>
      <c r="E1812" s="3" t="str">
        <f>IF(Investments_Import!B1812="","",Investments_Import!B1812)</f>
        <v/>
      </c>
      <c r="F1812" s="54" t="str">
        <f t="shared" si="567"/>
        <v xml:space="preserve"> </v>
      </c>
      <c r="G1812" s="54" t="str">
        <f>IF($B1812="","",COUNTIF($F$2:$F1812,$F1812))</f>
        <v/>
      </c>
      <c r="H1812" s="53" t="str">
        <f t="shared" si="568"/>
        <v xml:space="preserve">  </v>
      </c>
      <c r="I1812" s="3" t="str">
        <f>IF(Investments_Import!C1812="","",Investments_Import!C1812)</f>
        <v/>
      </c>
      <c r="J1812" s="108" t="str">
        <f>IF(Investments_Import!D1812="","",Investments_Import!D1812)</f>
        <v/>
      </c>
      <c r="K1812" s="108" t="str">
        <f t="shared" si="569"/>
        <v/>
      </c>
      <c r="L1812" s="47" t="str">
        <f>IF(Investments_Import!E1812="","",Investments_Import!E1812)</f>
        <v/>
      </c>
      <c r="M1812" s="47" t="str">
        <f t="shared" si="559"/>
        <v/>
      </c>
      <c r="N1812" s="31" t="str">
        <f>IF(Investments_Import!F1812="","",Investments_Import!F1812)</f>
        <v/>
      </c>
      <c r="O1812" s="31" t="str">
        <f t="shared" si="560"/>
        <v/>
      </c>
      <c r="P1812" s="3" t="str">
        <f>IF(Investments_Import!G1812="","",Investments_Import!G1812)</f>
        <v/>
      </c>
      <c r="Q1812" s="3" t="str">
        <f>IF(Investments_Import!H1812="","",Investments_Import!H1812)</f>
        <v/>
      </c>
      <c r="R1812" s="37" t="str">
        <f t="shared" si="561"/>
        <v/>
      </c>
      <c r="S1812" s="37" t="str">
        <f t="shared" si="562"/>
        <v/>
      </c>
      <c r="U1812" s="36" t="str">
        <f>IF(Mining_Import!A1812="","",Mining_Import!A1812)</f>
        <v/>
      </c>
      <c r="V1812" s="22" t="str">
        <f t="shared" si="570"/>
        <v/>
      </c>
      <c r="W1812" s="127" t="str">
        <f t="shared" si="571"/>
        <v/>
      </c>
      <c r="X1812" s="127" t="str">
        <f t="shared" si="572"/>
        <v/>
      </c>
      <c r="Y1812" s="127" t="str">
        <f t="shared" si="573"/>
        <v/>
      </c>
      <c r="Z1812" s="36" t="str">
        <f>IF(Mining_Import!B1812="","",Mining_Import!B1812)</f>
        <v/>
      </c>
      <c r="AA1812" s="184" t="str">
        <f>IF(Mining_Import!$C1812="","",Mining_Import!$C1812)</f>
        <v/>
      </c>
      <c r="AB1812" s="122" t="str">
        <f t="shared" si="574"/>
        <v/>
      </c>
      <c r="AC1812" s="122" t="str">
        <f>IF($Y1812&gt;Dashboard!$Q$19,$AB1812,"")</f>
        <v/>
      </c>
      <c r="AD1812" s="43" t="str">
        <f t="shared" si="575"/>
        <v/>
      </c>
      <c r="AE1812" s="36" t="str">
        <f>IF(Mining_Import!D1812="","",Mining_Import!D1812)</f>
        <v/>
      </c>
      <c r="AF1812" s="36" t="str">
        <f>IF(Mining_Import!E1812="","",Mining_Import!E1812)</f>
        <v/>
      </c>
      <c r="AG1812" s="36" t="str">
        <f>IF(Mining_Import!F1812="","",Mining_Import!F1812)</f>
        <v/>
      </c>
      <c r="AH1812" s="36" t="str">
        <f>IF(Mining_Import!G1812="","",Mining_Import!G1812)</f>
        <v/>
      </c>
      <c r="AI1812" s="36" t="str">
        <f>IF(Mining_Import!H1812="","",Mining_Import!H1812)</f>
        <v/>
      </c>
      <c r="AJ1812" s="36" t="str">
        <f>IF(Mining_Import!I1812="","",Mining_Import!I1812)</f>
        <v/>
      </c>
      <c r="BY1812" s="120" t="str">
        <f t="shared" si="563"/>
        <v/>
      </c>
      <c r="BZ1812" s="184" t="str">
        <f t="shared" si="576"/>
        <v/>
      </c>
      <c r="CA1812" s="37" t="str">
        <f>IFERROR(VLOOKUP($BY1812,Account_Value!$C$2:$F$2500,4,0),"")</f>
        <v/>
      </c>
      <c r="CB1812" s="43" t="str">
        <f t="shared" si="564"/>
        <v/>
      </c>
      <c r="CC1812" s="122" t="str">
        <f>IF($BZ1812="","",SUM($BZ$2:$BZ1812))</f>
        <v/>
      </c>
      <c r="CD1812" s="43" t="str">
        <f>IF($BZ1812="","",$BU$19*(SUM($BZ$2:$BZ1812)))</f>
        <v/>
      </c>
    </row>
    <row r="1813" spans="1:82">
      <c r="A1813" s="4" t="str">
        <f t="shared" si="565"/>
        <v/>
      </c>
      <c r="B1813" s="21" t="str">
        <f>IF(Investments_Import!A1813="","",Investments_Import!A1813)</f>
        <v/>
      </c>
      <c r="C1813" s="22" t="str">
        <f t="shared" si="558"/>
        <v/>
      </c>
      <c r="D1813" s="51" t="str">
        <f t="shared" si="566"/>
        <v/>
      </c>
      <c r="E1813" s="3" t="str">
        <f>IF(Investments_Import!B1813="","",Investments_Import!B1813)</f>
        <v/>
      </c>
      <c r="F1813" s="54" t="str">
        <f t="shared" si="567"/>
        <v xml:space="preserve"> </v>
      </c>
      <c r="G1813" s="54" t="str">
        <f>IF($B1813="","",COUNTIF($F$2:$F1813,$F1813))</f>
        <v/>
      </c>
      <c r="H1813" s="53" t="str">
        <f t="shared" si="568"/>
        <v xml:space="preserve">  </v>
      </c>
      <c r="I1813" s="3" t="str">
        <f>IF(Investments_Import!C1813="","",Investments_Import!C1813)</f>
        <v/>
      </c>
      <c r="J1813" s="108" t="str">
        <f>IF(Investments_Import!D1813="","",Investments_Import!D1813)</f>
        <v/>
      </c>
      <c r="K1813" s="108" t="str">
        <f t="shared" si="569"/>
        <v/>
      </c>
      <c r="L1813" s="47" t="str">
        <f>IF(Investments_Import!E1813="","",Investments_Import!E1813)</f>
        <v/>
      </c>
      <c r="M1813" s="47" t="str">
        <f t="shared" si="559"/>
        <v/>
      </c>
      <c r="N1813" s="31" t="str">
        <f>IF(Investments_Import!F1813="","",Investments_Import!F1813)</f>
        <v/>
      </c>
      <c r="O1813" s="31" t="str">
        <f t="shared" si="560"/>
        <v/>
      </c>
      <c r="P1813" s="3" t="str">
        <f>IF(Investments_Import!G1813="","",Investments_Import!G1813)</f>
        <v/>
      </c>
      <c r="Q1813" s="3" t="str">
        <f>IF(Investments_Import!H1813="","",Investments_Import!H1813)</f>
        <v/>
      </c>
      <c r="R1813" s="37" t="str">
        <f t="shared" si="561"/>
        <v/>
      </c>
      <c r="S1813" s="37" t="str">
        <f t="shared" si="562"/>
        <v/>
      </c>
      <c r="U1813" s="36" t="str">
        <f>IF(Mining_Import!A1813="","",Mining_Import!A1813)</f>
        <v/>
      </c>
      <c r="V1813" s="22" t="str">
        <f t="shared" si="570"/>
        <v/>
      </c>
      <c r="W1813" s="127" t="str">
        <f t="shared" si="571"/>
        <v/>
      </c>
      <c r="X1813" s="127" t="str">
        <f t="shared" si="572"/>
        <v/>
      </c>
      <c r="Y1813" s="127" t="str">
        <f t="shared" si="573"/>
        <v/>
      </c>
      <c r="Z1813" s="36" t="str">
        <f>IF(Mining_Import!B1813="","",Mining_Import!B1813)</f>
        <v/>
      </c>
      <c r="AA1813" s="184" t="str">
        <f>IF(Mining_Import!$C1813="","",Mining_Import!$C1813)</f>
        <v/>
      </c>
      <c r="AB1813" s="122" t="str">
        <f t="shared" si="574"/>
        <v/>
      </c>
      <c r="AC1813" s="122" t="str">
        <f>IF($Y1813&gt;Dashboard!$Q$19,$AB1813,"")</f>
        <v/>
      </c>
      <c r="AD1813" s="43" t="str">
        <f t="shared" si="575"/>
        <v/>
      </c>
      <c r="AE1813" s="36" t="str">
        <f>IF(Mining_Import!D1813="","",Mining_Import!D1813)</f>
        <v/>
      </c>
      <c r="AF1813" s="36" t="str">
        <f>IF(Mining_Import!E1813="","",Mining_Import!E1813)</f>
        <v/>
      </c>
      <c r="AG1813" s="36" t="str">
        <f>IF(Mining_Import!F1813="","",Mining_Import!F1813)</f>
        <v/>
      </c>
      <c r="AH1813" s="36" t="str">
        <f>IF(Mining_Import!G1813="","",Mining_Import!G1813)</f>
        <v/>
      </c>
      <c r="AI1813" s="36" t="str">
        <f>IF(Mining_Import!H1813="","",Mining_Import!H1813)</f>
        <v/>
      </c>
      <c r="AJ1813" s="36" t="str">
        <f>IF(Mining_Import!I1813="","",Mining_Import!I1813)</f>
        <v/>
      </c>
      <c r="BY1813" s="120" t="str">
        <f t="shared" si="563"/>
        <v/>
      </c>
      <c r="BZ1813" s="184" t="str">
        <f t="shared" si="576"/>
        <v/>
      </c>
      <c r="CA1813" s="37" t="str">
        <f>IFERROR(VLOOKUP($BY1813,Account_Value!$C$2:$F$2500,4,0),"")</f>
        <v/>
      </c>
      <c r="CB1813" s="43" t="str">
        <f t="shared" si="564"/>
        <v/>
      </c>
      <c r="CC1813" s="122" t="str">
        <f>IF($BZ1813="","",SUM($BZ$2:$BZ1813))</f>
        <v/>
      </c>
      <c r="CD1813" s="43" t="str">
        <f>IF($BZ1813="","",$BU$19*(SUM($BZ$2:$BZ1813)))</f>
        <v/>
      </c>
    </row>
    <row r="1814" spans="1:82">
      <c r="A1814" s="4" t="str">
        <f t="shared" si="565"/>
        <v/>
      </c>
      <c r="B1814" s="21" t="str">
        <f>IF(Investments_Import!A1814="","",Investments_Import!A1814)</f>
        <v/>
      </c>
      <c r="C1814" s="22" t="str">
        <f t="shared" si="558"/>
        <v/>
      </c>
      <c r="D1814" s="51" t="str">
        <f t="shared" si="566"/>
        <v/>
      </c>
      <c r="E1814" s="3" t="str">
        <f>IF(Investments_Import!B1814="","",Investments_Import!B1814)</f>
        <v/>
      </c>
      <c r="F1814" s="54" t="str">
        <f t="shared" si="567"/>
        <v xml:space="preserve"> </v>
      </c>
      <c r="G1814" s="54" t="str">
        <f>IF($B1814="","",COUNTIF($F$2:$F1814,$F1814))</f>
        <v/>
      </c>
      <c r="H1814" s="53" t="str">
        <f t="shared" si="568"/>
        <v xml:space="preserve">  </v>
      </c>
      <c r="I1814" s="3" t="str">
        <f>IF(Investments_Import!C1814="","",Investments_Import!C1814)</f>
        <v/>
      </c>
      <c r="J1814" s="108" t="str">
        <f>IF(Investments_Import!D1814="","",Investments_Import!D1814)</f>
        <v/>
      </c>
      <c r="K1814" s="108" t="str">
        <f t="shared" si="569"/>
        <v/>
      </c>
      <c r="L1814" s="47" t="str">
        <f>IF(Investments_Import!E1814="","",Investments_Import!E1814)</f>
        <v/>
      </c>
      <c r="M1814" s="47" t="str">
        <f t="shared" si="559"/>
        <v/>
      </c>
      <c r="N1814" s="31" t="str">
        <f>IF(Investments_Import!F1814="","",Investments_Import!F1814)</f>
        <v/>
      </c>
      <c r="O1814" s="31" t="str">
        <f t="shared" si="560"/>
        <v/>
      </c>
      <c r="P1814" s="3" t="str">
        <f>IF(Investments_Import!G1814="","",Investments_Import!G1814)</f>
        <v/>
      </c>
      <c r="Q1814" s="3" t="str">
        <f>IF(Investments_Import!H1814="","",Investments_Import!H1814)</f>
        <v/>
      </c>
      <c r="R1814" s="37" t="str">
        <f t="shared" si="561"/>
        <v/>
      </c>
      <c r="S1814" s="37" t="str">
        <f t="shared" si="562"/>
        <v/>
      </c>
      <c r="U1814" s="36" t="str">
        <f>IF(Mining_Import!A1814="","",Mining_Import!A1814)</f>
        <v/>
      </c>
      <c r="V1814" s="22" t="str">
        <f t="shared" si="570"/>
        <v/>
      </c>
      <c r="W1814" s="127" t="str">
        <f t="shared" si="571"/>
        <v/>
      </c>
      <c r="X1814" s="127" t="str">
        <f t="shared" si="572"/>
        <v/>
      </c>
      <c r="Y1814" s="127" t="str">
        <f t="shared" si="573"/>
        <v/>
      </c>
      <c r="Z1814" s="36" t="str">
        <f>IF(Mining_Import!B1814="","",Mining_Import!B1814)</f>
        <v/>
      </c>
      <c r="AA1814" s="184" t="str">
        <f>IF(Mining_Import!$C1814="","",Mining_Import!$C1814)</f>
        <v/>
      </c>
      <c r="AB1814" s="122" t="str">
        <f t="shared" si="574"/>
        <v/>
      </c>
      <c r="AC1814" s="122" t="str">
        <f>IF($Y1814&gt;Dashboard!$Q$19,$AB1814,"")</f>
        <v/>
      </c>
      <c r="AD1814" s="43" t="str">
        <f t="shared" si="575"/>
        <v/>
      </c>
      <c r="AE1814" s="36" t="str">
        <f>IF(Mining_Import!D1814="","",Mining_Import!D1814)</f>
        <v/>
      </c>
      <c r="AF1814" s="36" t="str">
        <f>IF(Mining_Import!E1814="","",Mining_Import!E1814)</f>
        <v/>
      </c>
      <c r="AG1814" s="36" t="str">
        <f>IF(Mining_Import!F1814="","",Mining_Import!F1814)</f>
        <v/>
      </c>
      <c r="AH1814" s="36" t="str">
        <f>IF(Mining_Import!G1814="","",Mining_Import!G1814)</f>
        <v/>
      </c>
      <c r="AI1814" s="36" t="str">
        <f>IF(Mining_Import!H1814="","",Mining_Import!H1814)</f>
        <v/>
      </c>
      <c r="AJ1814" s="36" t="str">
        <f>IF(Mining_Import!I1814="","",Mining_Import!I1814)</f>
        <v/>
      </c>
      <c r="BY1814" s="120" t="str">
        <f t="shared" si="563"/>
        <v/>
      </c>
      <c r="BZ1814" s="184" t="str">
        <f t="shared" si="576"/>
        <v/>
      </c>
      <c r="CA1814" s="37" t="str">
        <f>IFERROR(VLOOKUP($BY1814,Account_Value!$C$2:$F$2500,4,0),"")</f>
        <v/>
      </c>
      <c r="CB1814" s="43" t="str">
        <f t="shared" si="564"/>
        <v/>
      </c>
      <c r="CC1814" s="122" t="str">
        <f>IF($BZ1814="","",SUM($BZ$2:$BZ1814))</f>
        <v/>
      </c>
      <c r="CD1814" s="43" t="str">
        <f>IF($BZ1814="","",$BU$19*(SUM($BZ$2:$BZ1814)))</f>
        <v/>
      </c>
    </row>
    <row r="1815" spans="1:82">
      <c r="A1815" s="4" t="str">
        <f t="shared" si="565"/>
        <v/>
      </c>
      <c r="B1815" s="21" t="str">
        <f>IF(Investments_Import!A1815="","",Investments_Import!A1815)</f>
        <v/>
      </c>
      <c r="C1815" s="22" t="str">
        <f t="shared" si="558"/>
        <v/>
      </c>
      <c r="D1815" s="51" t="str">
        <f t="shared" si="566"/>
        <v/>
      </c>
      <c r="E1815" s="3" t="str">
        <f>IF(Investments_Import!B1815="","",Investments_Import!B1815)</f>
        <v/>
      </c>
      <c r="F1815" s="54" t="str">
        <f t="shared" si="567"/>
        <v xml:space="preserve"> </v>
      </c>
      <c r="G1815" s="54" t="str">
        <f>IF($B1815="","",COUNTIF($F$2:$F1815,$F1815))</f>
        <v/>
      </c>
      <c r="H1815" s="53" t="str">
        <f t="shared" si="568"/>
        <v xml:space="preserve">  </v>
      </c>
      <c r="I1815" s="3" t="str">
        <f>IF(Investments_Import!C1815="","",Investments_Import!C1815)</f>
        <v/>
      </c>
      <c r="J1815" s="108" t="str">
        <f>IF(Investments_Import!D1815="","",Investments_Import!D1815)</f>
        <v/>
      </c>
      <c r="K1815" s="108" t="str">
        <f t="shared" si="569"/>
        <v/>
      </c>
      <c r="L1815" s="47" t="str">
        <f>IF(Investments_Import!E1815="","",Investments_Import!E1815)</f>
        <v/>
      </c>
      <c r="M1815" s="47" t="str">
        <f t="shared" si="559"/>
        <v/>
      </c>
      <c r="N1815" s="31" t="str">
        <f>IF(Investments_Import!F1815="","",Investments_Import!F1815)</f>
        <v/>
      </c>
      <c r="O1815" s="31" t="str">
        <f t="shared" si="560"/>
        <v/>
      </c>
      <c r="P1815" s="3" t="str">
        <f>IF(Investments_Import!G1815="","",Investments_Import!G1815)</f>
        <v/>
      </c>
      <c r="Q1815" s="3" t="str">
        <f>IF(Investments_Import!H1815="","",Investments_Import!H1815)</f>
        <v/>
      </c>
      <c r="R1815" s="37" t="str">
        <f t="shared" si="561"/>
        <v/>
      </c>
      <c r="S1815" s="37" t="str">
        <f t="shared" si="562"/>
        <v/>
      </c>
      <c r="U1815" s="36" t="str">
        <f>IF(Mining_Import!A1815="","",Mining_Import!A1815)</f>
        <v/>
      </c>
      <c r="V1815" s="22" t="str">
        <f t="shared" si="570"/>
        <v/>
      </c>
      <c r="W1815" s="127" t="str">
        <f t="shared" si="571"/>
        <v/>
      </c>
      <c r="X1815" s="127" t="str">
        <f t="shared" si="572"/>
        <v/>
      </c>
      <c r="Y1815" s="127" t="str">
        <f t="shared" si="573"/>
        <v/>
      </c>
      <c r="Z1815" s="36" t="str">
        <f>IF(Mining_Import!B1815="","",Mining_Import!B1815)</f>
        <v/>
      </c>
      <c r="AA1815" s="184" t="str">
        <f>IF(Mining_Import!$C1815="","",Mining_Import!$C1815)</f>
        <v/>
      </c>
      <c r="AB1815" s="122" t="str">
        <f t="shared" si="574"/>
        <v/>
      </c>
      <c r="AC1815" s="122" t="str">
        <f>IF($Y1815&gt;Dashboard!$Q$19,$AB1815,"")</f>
        <v/>
      </c>
      <c r="AD1815" s="43" t="str">
        <f t="shared" si="575"/>
        <v/>
      </c>
      <c r="AE1815" s="36" t="str">
        <f>IF(Mining_Import!D1815="","",Mining_Import!D1815)</f>
        <v/>
      </c>
      <c r="AF1815" s="36" t="str">
        <f>IF(Mining_Import!E1815="","",Mining_Import!E1815)</f>
        <v/>
      </c>
      <c r="AG1815" s="36" t="str">
        <f>IF(Mining_Import!F1815="","",Mining_Import!F1815)</f>
        <v/>
      </c>
      <c r="AH1815" s="36" t="str">
        <f>IF(Mining_Import!G1815="","",Mining_Import!G1815)</f>
        <v/>
      </c>
      <c r="AI1815" s="36" t="str">
        <f>IF(Mining_Import!H1815="","",Mining_Import!H1815)</f>
        <v/>
      </c>
      <c r="AJ1815" s="36" t="str">
        <f>IF(Mining_Import!I1815="","",Mining_Import!I1815)</f>
        <v/>
      </c>
      <c r="BY1815" s="120" t="str">
        <f t="shared" si="563"/>
        <v/>
      </c>
      <c r="BZ1815" s="184" t="str">
        <f t="shared" si="576"/>
        <v/>
      </c>
      <c r="CA1815" s="37" t="str">
        <f>IFERROR(VLOOKUP($BY1815,Account_Value!$C$2:$F$2500,4,0),"")</f>
        <v/>
      </c>
      <c r="CB1815" s="43" t="str">
        <f t="shared" si="564"/>
        <v/>
      </c>
      <c r="CC1815" s="122" t="str">
        <f>IF($BZ1815="","",SUM($BZ$2:$BZ1815))</f>
        <v/>
      </c>
      <c r="CD1815" s="43" t="str">
        <f>IF($BZ1815="","",$BU$19*(SUM($BZ$2:$BZ1815)))</f>
        <v/>
      </c>
    </row>
    <row r="1816" spans="1:82">
      <c r="A1816" s="4" t="str">
        <f t="shared" si="565"/>
        <v/>
      </c>
      <c r="B1816" s="21" t="str">
        <f>IF(Investments_Import!A1816="","",Investments_Import!A1816)</f>
        <v/>
      </c>
      <c r="C1816" s="22" t="str">
        <f t="shared" si="558"/>
        <v/>
      </c>
      <c r="D1816" s="51" t="str">
        <f t="shared" si="566"/>
        <v/>
      </c>
      <c r="E1816" s="3" t="str">
        <f>IF(Investments_Import!B1816="","",Investments_Import!B1816)</f>
        <v/>
      </c>
      <c r="F1816" s="54" t="str">
        <f t="shared" si="567"/>
        <v xml:space="preserve"> </v>
      </c>
      <c r="G1816" s="54" t="str">
        <f>IF($B1816="","",COUNTIF($F$2:$F1816,$F1816))</f>
        <v/>
      </c>
      <c r="H1816" s="53" t="str">
        <f t="shared" si="568"/>
        <v xml:space="preserve">  </v>
      </c>
      <c r="I1816" s="3" t="str">
        <f>IF(Investments_Import!C1816="","",Investments_Import!C1816)</f>
        <v/>
      </c>
      <c r="J1816" s="108" t="str">
        <f>IF(Investments_Import!D1816="","",Investments_Import!D1816)</f>
        <v/>
      </c>
      <c r="K1816" s="108" t="str">
        <f t="shared" si="569"/>
        <v/>
      </c>
      <c r="L1816" s="47" t="str">
        <f>IF(Investments_Import!E1816="","",Investments_Import!E1816)</f>
        <v/>
      </c>
      <c r="M1816" s="47" t="str">
        <f t="shared" si="559"/>
        <v/>
      </c>
      <c r="N1816" s="31" t="str">
        <f>IF(Investments_Import!F1816="","",Investments_Import!F1816)</f>
        <v/>
      </c>
      <c r="O1816" s="31" t="str">
        <f t="shared" si="560"/>
        <v/>
      </c>
      <c r="P1816" s="3" t="str">
        <f>IF(Investments_Import!G1816="","",Investments_Import!G1816)</f>
        <v/>
      </c>
      <c r="Q1816" s="3" t="str">
        <f>IF(Investments_Import!H1816="","",Investments_Import!H1816)</f>
        <v/>
      </c>
      <c r="R1816" s="37" t="str">
        <f t="shared" si="561"/>
        <v/>
      </c>
      <c r="S1816" s="37" t="str">
        <f t="shared" si="562"/>
        <v/>
      </c>
      <c r="U1816" s="36" t="str">
        <f>IF(Mining_Import!A1816="","",Mining_Import!A1816)</f>
        <v/>
      </c>
      <c r="V1816" s="22" t="str">
        <f t="shared" si="570"/>
        <v/>
      </c>
      <c r="W1816" s="127" t="str">
        <f t="shared" si="571"/>
        <v/>
      </c>
      <c r="X1816" s="127" t="str">
        <f t="shared" si="572"/>
        <v/>
      </c>
      <c r="Y1816" s="127" t="str">
        <f t="shared" si="573"/>
        <v/>
      </c>
      <c r="Z1816" s="36" t="str">
        <f>IF(Mining_Import!B1816="","",Mining_Import!B1816)</f>
        <v/>
      </c>
      <c r="AA1816" s="184" t="str">
        <f>IF(Mining_Import!$C1816="","",Mining_Import!$C1816)</f>
        <v/>
      </c>
      <c r="AB1816" s="122" t="str">
        <f t="shared" si="574"/>
        <v/>
      </c>
      <c r="AC1816" s="122" t="str">
        <f>IF($Y1816&gt;Dashboard!$Q$19,$AB1816,"")</f>
        <v/>
      </c>
      <c r="AD1816" s="43" t="str">
        <f t="shared" si="575"/>
        <v/>
      </c>
      <c r="AE1816" s="36" t="str">
        <f>IF(Mining_Import!D1816="","",Mining_Import!D1816)</f>
        <v/>
      </c>
      <c r="AF1816" s="36" t="str">
        <f>IF(Mining_Import!E1816="","",Mining_Import!E1816)</f>
        <v/>
      </c>
      <c r="AG1816" s="36" t="str">
        <f>IF(Mining_Import!F1816="","",Mining_Import!F1816)</f>
        <v/>
      </c>
      <c r="AH1816" s="36" t="str">
        <f>IF(Mining_Import!G1816="","",Mining_Import!G1816)</f>
        <v/>
      </c>
      <c r="AI1816" s="36" t="str">
        <f>IF(Mining_Import!H1816="","",Mining_Import!H1816)</f>
        <v/>
      </c>
      <c r="AJ1816" s="36" t="str">
        <f>IF(Mining_Import!I1816="","",Mining_Import!I1816)</f>
        <v/>
      </c>
      <c r="BY1816" s="120" t="str">
        <f t="shared" si="563"/>
        <v/>
      </c>
      <c r="BZ1816" s="184" t="str">
        <f t="shared" si="576"/>
        <v/>
      </c>
      <c r="CA1816" s="37" t="str">
        <f>IFERROR(VLOOKUP($BY1816,Account_Value!$C$2:$F$2500,4,0),"")</f>
        <v/>
      </c>
      <c r="CB1816" s="43" t="str">
        <f t="shared" si="564"/>
        <v/>
      </c>
      <c r="CC1816" s="122" t="str">
        <f>IF($BZ1816="","",SUM($BZ$2:$BZ1816))</f>
        <v/>
      </c>
      <c r="CD1816" s="43" t="str">
        <f>IF($BZ1816="","",$BU$19*(SUM($BZ$2:$BZ1816)))</f>
        <v/>
      </c>
    </row>
    <row r="1817" spans="1:82">
      <c r="A1817" s="4" t="str">
        <f t="shared" si="565"/>
        <v/>
      </c>
      <c r="B1817" s="21" t="str">
        <f>IF(Investments_Import!A1817="","",Investments_Import!A1817)</f>
        <v/>
      </c>
      <c r="C1817" s="22" t="str">
        <f t="shared" si="558"/>
        <v/>
      </c>
      <c r="D1817" s="51" t="str">
        <f t="shared" si="566"/>
        <v/>
      </c>
      <c r="E1817" s="3" t="str">
        <f>IF(Investments_Import!B1817="","",Investments_Import!B1817)</f>
        <v/>
      </c>
      <c r="F1817" s="54" t="str">
        <f t="shared" si="567"/>
        <v xml:space="preserve"> </v>
      </c>
      <c r="G1817" s="54" t="str">
        <f>IF($B1817="","",COUNTIF($F$2:$F1817,$F1817))</f>
        <v/>
      </c>
      <c r="H1817" s="53" t="str">
        <f t="shared" si="568"/>
        <v xml:space="preserve">  </v>
      </c>
      <c r="I1817" s="3" t="str">
        <f>IF(Investments_Import!C1817="","",Investments_Import!C1817)</f>
        <v/>
      </c>
      <c r="J1817" s="108" t="str">
        <f>IF(Investments_Import!D1817="","",Investments_Import!D1817)</f>
        <v/>
      </c>
      <c r="K1817" s="108" t="str">
        <f t="shared" si="569"/>
        <v/>
      </c>
      <c r="L1817" s="47" t="str">
        <f>IF(Investments_Import!E1817="","",Investments_Import!E1817)</f>
        <v/>
      </c>
      <c r="M1817" s="47" t="str">
        <f t="shared" si="559"/>
        <v/>
      </c>
      <c r="N1817" s="31" t="str">
        <f>IF(Investments_Import!F1817="","",Investments_Import!F1817)</f>
        <v/>
      </c>
      <c r="O1817" s="31" t="str">
        <f t="shared" si="560"/>
        <v/>
      </c>
      <c r="P1817" s="3" t="str">
        <f>IF(Investments_Import!G1817="","",Investments_Import!G1817)</f>
        <v/>
      </c>
      <c r="Q1817" s="3" t="str">
        <f>IF(Investments_Import!H1817="","",Investments_Import!H1817)</f>
        <v/>
      </c>
      <c r="R1817" s="37" t="str">
        <f t="shared" si="561"/>
        <v/>
      </c>
      <c r="S1817" s="37" t="str">
        <f t="shared" si="562"/>
        <v/>
      </c>
      <c r="U1817" s="36" t="str">
        <f>IF(Mining_Import!A1817="","",Mining_Import!A1817)</f>
        <v/>
      </c>
      <c r="V1817" s="22" t="str">
        <f t="shared" si="570"/>
        <v/>
      </c>
      <c r="W1817" s="127" t="str">
        <f t="shared" si="571"/>
        <v/>
      </c>
      <c r="X1817" s="127" t="str">
        <f t="shared" si="572"/>
        <v/>
      </c>
      <c r="Y1817" s="127" t="str">
        <f t="shared" si="573"/>
        <v/>
      </c>
      <c r="Z1817" s="36" t="str">
        <f>IF(Mining_Import!B1817="","",Mining_Import!B1817)</f>
        <v/>
      </c>
      <c r="AA1817" s="184" t="str">
        <f>IF(Mining_Import!$C1817="","",Mining_Import!$C1817)</f>
        <v/>
      </c>
      <c r="AB1817" s="122" t="str">
        <f t="shared" si="574"/>
        <v/>
      </c>
      <c r="AC1817" s="122" t="str">
        <f>IF($Y1817&gt;Dashboard!$Q$19,$AB1817,"")</f>
        <v/>
      </c>
      <c r="AD1817" s="43" t="str">
        <f t="shared" si="575"/>
        <v/>
      </c>
      <c r="AE1817" s="36" t="str">
        <f>IF(Mining_Import!D1817="","",Mining_Import!D1817)</f>
        <v/>
      </c>
      <c r="AF1817" s="36" t="str">
        <f>IF(Mining_Import!E1817="","",Mining_Import!E1817)</f>
        <v/>
      </c>
      <c r="AG1817" s="36" t="str">
        <f>IF(Mining_Import!F1817="","",Mining_Import!F1817)</f>
        <v/>
      </c>
      <c r="AH1817" s="36" t="str">
        <f>IF(Mining_Import!G1817="","",Mining_Import!G1817)</f>
        <v/>
      </c>
      <c r="AI1817" s="36" t="str">
        <f>IF(Mining_Import!H1817="","",Mining_Import!H1817)</f>
        <v/>
      </c>
      <c r="AJ1817" s="36" t="str">
        <f>IF(Mining_Import!I1817="","",Mining_Import!I1817)</f>
        <v/>
      </c>
      <c r="BY1817" s="120" t="str">
        <f t="shared" si="563"/>
        <v/>
      </c>
      <c r="BZ1817" s="184" t="str">
        <f t="shared" si="576"/>
        <v/>
      </c>
      <c r="CA1817" s="37" t="str">
        <f>IFERROR(VLOOKUP($BY1817,Account_Value!$C$2:$F$2500,4,0),"")</f>
        <v/>
      </c>
      <c r="CB1817" s="43" t="str">
        <f t="shared" si="564"/>
        <v/>
      </c>
      <c r="CC1817" s="122" t="str">
        <f>IF($BZ1817="","",SUM($BZ$2:$BZ1817))</f>
        <v/>
      </c>
      <c r="CD1817" s="43" t="str">
        <f>IF($BZ1817="","",$BU$19*(SUM($BZ$2:$BZ1817)))</f>
        <v/>
      </c>
    </row>
    <row r="1818" spans="1:82">
      <c r="A1818" s="4" t="str">
        <f t="shared" si="565"/>
        <v/>
      </c>
      <c r="B1818" s="21" t="str">
        <f>IF(Investments_Import!A1818="","",Investments_Import!A1818)</f>
        <v/>
      </c>
      <c r="C1818" s="22" t="str">
        <f t="shared" si="558"/>
        <v/>
      </c>
      <c r="D1818" s="51" t="str">
        <f t="shared" si="566"/>
        <v/>
      </c>
      <c r="E1818" s="3" t="str">
        <f>IF(Investments_Import!B1818="","",Investments_Import!B1818)</f>
        <v/>
      </c>
      <c r="F1818" s="54" t="str">
        <f t="shared" si="567"/>
        <v xml:space="preserve"> </v>
      </c>
      <c r="G1818" s="54" t="str">
        <f>IF($B1818="","",COUNTIF($F$2:$F1818,$F1818))</f>
        <v/>
      </c>
      <c r="H1818" s="53" t="str">
        <f t="shared" si="568"/>
        <v xml:space="preserve">  </v>
      </c>
      <c r="I1818" s="3" t="str">
        <f>IF(Investments_Import!C1818="","",Investments_Import!C1818)</f>
        <v/>
      </c>
      <c r="J1818" s="108" t="str">
        <f>IF(Investments_Import!D1818="","",Investments_Import!D1818)</f>
        <v/>
      </c>
      <c r="K1818" s="108" t="str">
        <f t="shared" si="569"/>
        <v/>
      </c>
      <c r="L1818" s="47" t="str">
        <f>IF(Investments_Import!E1818="","",Investments_Import!E1818)</f>
        <v/>
      </c>
      <c r="M1818" s="47" t="str">
        <f t="shared" si="559"/>
        <v/>
      </c>
      <c r="N1818" s="31" t="str">
        <f>IF(Investments_Import!F1818="","",Investments_Import!F1818)</f>
        <v/>
      </c>
      <c r="O1818" s="31" t="str">
        <f t="shared" si="560"/>
        <v/>
      </c>
      <c r="P1818" s="3" t="str">
        <f>IF(Investments_Import!G1818="","",Investments_Import!G1818)</f>
        <v/>
      </c>
      <c r="Q1818" s="3" t="str">
        <f>IF(Investments_Import!H1818="","",Investments_Import!H1818)</f>
        <v/>
      </c>
      <c r="R1818" s="37" t="str">
        <f t="shared" si="561"/>
        <v/>
      </c>
      <c r="S1818" s="37" t="str">
        <f t="shared" si="562"/>
        <v/>
      </c>
      <c r="U1818" s="36" t="str">
        <f>IF(Mining_Import!A1818="","",Mining_Import!A1818)</f>
        <v/>
      </c>
      <c r="V1818" s="22" t="str">
        <f t="shared" si="570"/>
        <v/>
      </c>
      <c r="W1818" s="127" t="str">
        <f t="shared" si="571"/>
        <v/>
      </c>
      <c r="X1818" s="127" t="str">
        <f t="shared" si="572"/>
        <v/>
      </c>
      <c r="Y1818" s="127" t="str">
        <f t="shared" si="573"/>
        <v/>
      </c>
      <c r="Z1818" s="36" t="str">
        <f>IF(Mining_Import!B1818="","",Mining_Import!B1818)</f>
        <v/>
      </c>
      <c r="AA1818" s="184" t="str">
        <f>IF(Mining_Import!$C1818="","",Mining_Import!$C1818)</f>
        <v/>
      </c>
      <c r="AB1818" s="122" t="str">
        <f t="shared" si="574"/>
        <v/>
      </c>
      <c r="AC1818" s="122" t="str">
        <f>IF($Y1818&gt;Dashboard!$Q$19,$AB1818,"")</f>
        <v/>
      </c>
      <c r="AD1818" s="43" t="str">
        <f t="shared" si="575"/>
        <v/>
      </c>
      <c r="AE1818" s="36" t="str">
        <f>IF(Mining_Import!D1818="","",Mining_Import!D1818)</f>
        <v/>
      </c>
      <c r="AF1818" s="36" t="str">
        <f>IF(Mining_Import!E1818="","",Mining_Import!E1818)</f>
        <v/>
      </c>
      <c r="AG1818" s="36" t="str">
        <f>IF(Mining_Import!F1818="","",Mining_Import!F1818)</f>
        <v/>
      </c>
      <c r="AH1818" s="36" t="str">
        <f>IF(Mining_Import!G1818="","",Mining_Import!G1818)</f>
        <v/>
      </c>
      <c r="AI1818" s="36" t="str">
        <f>IF(Mining_Import!H1818="","",Mining_Import!H1818)</f>
        <v/>
      </c>
      <c r="AJ1818" s="36" t="str">
        <f>IF(Mining_Import!I1818="","",Mining_Import!I1818)</f>
        <v/>
      </c>
      <c r="BY1818" s="120" t="str">
        <f t="shared" si="563"/>
        <v/>
      </c>
      <c r="BZ1818" s="184" t="str">
        <f t="shared" si="576"/>
        <v/>
      </c>
      <c r="CA1818" s="37" t="str">
        <f>IFERROR(VLOOKUP($BY1818,Account_Value!$C$2:$F$2500,4,0),"")</f>
        <v/>
      </c>
      <c r="CB1818" s="43" t="str">
        <f t="shared" si="564"/>
        <v/>
      </c>
      <c r="CC1818" s="122" t="str">
        <f>IF($BZ1818="","",SUM($BZ$2:$BZ1818))</f>
        <v/>
      </c>
      <c r="CD1818" s="43" t="str">
        <f>IF($BZ1818="","",$BU$19*(SUM($BZ$2:$BZ1818)))</f>
        <v/>
      </c>
    </row>
    <row r="1819" spans="1:82">
      <c r="A1819" s="4" t="str">
        <f t="shared" si="565"/>
        <v/>
      </c>
      <c r="B1819" s="21" t="str">
        <f>IF(Investments_Import!A1819="","",Investments_Import!A1819)</f>
        <v/>
      </c>
      <c r="C1819" s="22" t="str">
        <f t="shared" si="558"/>
        <v/>
      </c>
      <c r="D1819" s="51" t="str">
        <f t="shared" si="566"/>
        <v/>
      </c>
      <c r="E1819" s="3" t="str">
        <f>IF(Investments_Import!B1819="","",Investments_Import!B1819)</f>
        <v/>
      </c>
      <c r="F1819" s="54" t="str">
        <f t="shared" si="567"/>
        <v xml:space="preserve"> </v>
      </c>
      <c r="G1819" s="54" t="str">
        <f>IF($B1819="","",COUNTIF($F$2:$F1819,$F1819))</f>
        <v/>
      </c>
      <c r="H1819" s="53" t="str">
        <f t="shared" si="568"/>
        <v xml:space="preserve">  </v>
      </c>
      <c r="I1819" s="3" t="str">
        <f>IF(Investments_Import!C1819="","",Investments_Import!C1819)</f>
        <v/>
      </c>
      <c r="J1819" s="108" t="str">
        <f>IF(Investments_Import!D1819="","",Investments_Import!D1819)</f>
        <v/>
      </c>
      <c r="K1819" s="108" t="str">
        <f t="shared" si="569"/>
        <v/>
      </c>
      <c r="L1819" s="47" t="str">
        <f>IF(Investments_Import!E1819="","",Investments_Import!E1819)</f>
        <v/>
      </c>
      <c r="M1819" s="47" t="str">
        <f t="shared" si="559"/>
        <v/>
      </c>
      <c r="N1819" s="31" t="str">
        <f>IF(Investments_Import!F1819="","",Investments_Import!F1819)</f>
        <v/>
      </c>
      <c r="O1819" s="31" t="str">
        <f t="shared" si="560"/>
        <v/>
      </c>
      <c r="P1819" s="3" t="str">
        <f>IF(Investments_Import!G1819="","",Investments_Import!G1819)</f>
        <v/>
      </c>
      <c r="Q1819" s="3" t="str">
        <f>IF(Investments_Import!H1819="","",Investments_Import!H1819)</f>
        <v/>
      </c>
      <c r="R1819" s="37" t="str">
        <f t="shared" si="561"/>
        <v/>
      </c>
      <c r="S1819" s="37" t="str">
        <f t="shared" si="562"/>
        <v/>
      </c>
      <c r="U1819" s="36" t="str">
        <f>IF(Mining_Import!A1819="","",Mining_Import!A1819)</f>
        <v/>
      </c>
      <c r="V1819" s="22" t="str">
        <f t="shared" si="570"/>
        <v/>
      </c>
      <c r="W1819" s="127" t="str">
        <f t="shared" si="571"/>
        <v/>
      </c>
      <c r="X1819" s="127" t="str">
        <f t="shared" si="572"/>
        <v/>
      </c>
      <c r="Y1819" s="127" t="str">
        <f t="shared" si="573"/>
        <v/>
      </c>
      <c r="Z1819" s="36" t="str">
        <f>IF(Mining_Import!B1819="","",Mining_Import!B1819)</f>
        <v/>
      </c>
      <c r="AA1819" s="184" t="str">
        <f>IF(Mining_Import!$C1819="","",Mining_Import!$C1819)</f>
        <v/>
      </c>
      <c r="AB1819" s="122" t="str">
        <f t="shared" si="574"/>
        <v/>
      </c>
      <c r="AC1819" s="122" t="str">
        <f>IF($Y1819&gt;Dashboard!$Q$19,$AB1819,"")</f>
        <v/>
      </c>
      <c r="AD1819" s="43" t="str">
        <f t="shared" si="575"/>
        <v/>
      </c>
      <c r="AE1819" s="36" t="str">
        <f>IF(Mining_Import!D1819="","",Mining_Import!D1819)</f>
        <v/>
      </c>
      <c r="AF1819" s="36" t="str">
        <f>IF(Mining_Import!E1819="","",Mining_Import!E1819)</f>
        <v/>
      </c>
      <c r="AG1819" s="36" t="str">
        <f>IF(Mining_Import!F1819="","",Mining_Import!F1819)</f>
        <v/>
      </c>
      <c r="AH1819" s="36" t="str">
        <f>IF(Mining_Import!G1819="","",Mining_Import!G1819)</f>
        <v/>
      </c>
      <c r="AI1819" s="36" t="str">
        <f>IF(Mining_Import!H1819="","",Mining_Import!H1819)</f>
        <v/>
      </c>
      <c r="AJ1819" s="36" t="str">
        <f>IF(Mining_Import!I1819="","",Mining_Import!I1819)</f>
        <v/>
      </c>
      <c r="BY1819" s="120" t="str">
        <f t="shared" si="563"/>
        <v/>
      </c>
      <c r="BZ1819" s="184" t="str">
        <f t="shared" si="576"/>
        <v/>
      </c>
      <c r="CA1819" s="37" t="str">
        <f>IFERROR(VLOOKUP($BY1819,Account_Value!$C$2:$F$2500,4,0),"")</f>
        <v/>
      </c>
      <c r="CB1819" s="43" t="str">
        <f t="shared" si="564"/>
        <v/>
      </c>
      <c r="CC1819" s="122" t="str">
        <f>IF($BZ1819="","",SUM($BZ$2:$BZ1819))</f>
        <v/>
      </c>
      <c r="CD1819" s="43" t="str">
        <f>IF($BZ1819="","",$BU$19*(SUM($BZ$2:$BZ1819)))</f>
        <v/>
      </c>
    </row>
    <row r="1820" spans="1:82">
      <c r="A1820" s="4" t="str">
        <f t="shared" si="565"/>
        <v/>
      </c>
      <c r="B1820" s="21" t="str">
        <f>IF(Investments_Import!A1820="","",Investments_Import!A1820)</f>
        <v/>
      </c>
      <c r="C1820" s="22" t="str">
        <f t="shared" si="558"/>
        <v/>
      </c>
      <c r="D1820" s="51" t="str">
        <f t="shared" si="566"/>
        <v/>
      </c>
      <c r="E1820" s="3" t="str">
        <f>IF(Investments_Import!B1820="","",Investments_Import!B1820)</f>
        <v/>
      </c>
      <c r="F1820" s="54" t="str">
        <f t="shared" si="567"/>
        <v xml:space="preserve"> </v>
      </c>
      <c r="G1820" s="54" t="str">
        <f>IF($B1820="","",COUNTIF($F$2:$F1820,$F1820))</f>
        <v/>
      </c>
      <c r="H1820" s="53" t="str">
        <f t="shared" si="568"/>
        <v xml:space="preserve">  </v>
      </c>
      <c r="I1820" s="3" t="str">
        <f>IF(Investments_Import!C1820="","",Investments_Import!C1820)</f>
        <v/>
      </c>
      <c r="J1820" s="108" t="str">
        <f>IF(Investments_Import!D1820="","",Investments_Import!D1820)</f>
        <v/>
      </c>
      <c r="K1820" s="108" t="str">
        <f t="shared" si="569"/>
        <v/>
      </c>
      <c r="L1820" s="47" t="str">
        <f>IF(Investments_Import!E1820="","",Investments_Import!E1820)</f>
        <v/>
      </c>
      <c r="M1820" s="47" t="str">
        <f t="shared" si="559"/>
        <v/>
      </c>
      <c r="N1820" s="31" t="str">
        <f>IF(Investments_Import!F1820="","",Investments_Import!F1820)</f>
        <v/>
      </c>
      <c r="O1820" s="31" t="str">
        <f t="shared" si="560"/>
        <v/>
      </c>
      <c r="P1820" s="3" t="str">
        <f>IF(Investments_Import!G1820="","",Investments_Import!G1820)</f>
        <v/>
      </c>
      <c r="Q1820" s="3" t="str">
        <f>IF(Investments_Import!H1820="","",Investments_Import!H1820)</f>
        <v/>
      </c>
      <c r="R1820" s="37" t="str">
        <f t="shared" si="561"/>
        <v/>
      </c>
      <c r="S1820" s="37" t="str">
        <f t="shared" si="562"/>
        <v/>
      </c>
      <c r="U1820" s="36" t="str">
        <f>IF(Mining_Import!A1820="","",Mining_Import!A1820)</f>
        <v/>
      </c>
      <c r="V1820" s="22" t="str">
        <f t="shared" si="570"/>
        <v/>
      </c>
      <c r="W1820" s="127" t="str">
        <f t="shared" si="571"/>
        <v/>
      </c>
      <c r="X1820" s="127" t="str">
        <f t="shared" si="572"/>
        <v/>
      </c>
      <c r="Y1820" s="127" t="str">
        <f t="shared" si="573"/>
        <v/>
      </c>
      <c r="Z1820" s="36" t="str">
        <f>IF(Mining_Import!B1820="","",Mining_Import!B1820)</f>
        <v/>
      </c>
      <c r="AA1820" s="184" t="str">
        <f>IF(Mining_Import!$C1820="","",Mining_Import!$C1820)</f>
        <v/>
      </c>
      <c r="AB1820" s="122" t="str">
        <f t="shared" si="574"/>
        <v/>
      </c>
      <c r="AC1820" s="122" t="str">
        <f>IF($Y1820&gt;Dashboard!$Q$19,$AB1820,"")</f>
        <v/>
      </c>
      <c r="AD1820" s="43" t="str">
        <f t="shared" si="575"/>
        <v/>
      </c>
      <c r="AE1820" s="36" t="str">
        <f>IF(Mining_Import!D1820="","",Mining_Import!D1820)</f>
        <v/>
      </c>
      <c r="AF1820" s="36" t="str">
        <f>IF(Mining_Import!E1820="","",Mining_Import!E1820)</f>
        <v/>
      </c>
      <c r="AG1820" s="36" t="str">
        <f>IF(Mining_Import!F1820="","",Mining_Import!F1820)</f>
        <v/>
      </c>
      <c r="AH1820" s="36" t="str">
        <f>IF(Mining_Import!G1820="","",Mining_Import!G1820)</f>
        <v/>
      </c>
      <c r="AI1820" s="36" t="str">
        <f>IF(Mining_Import!H1820="","",Mining_Import!H1820)</f>
        <v/>
      </c>
      <c r="AJ1820" s="36" t="str">
        <f>IF(Mining_Import!I1820="","",Mining_Import!I1820)</f>
        <v/>
      </c>
      <c r="BY1820" s="120" t="str">
        <f t="shared" si="563"/>
        <v/>
      </c>
      <c r="BZ1820" s="184" t="str">
        <f t="shared" si="576"/>
        <v/>
      </c>
      <c r="CA1820" s="37" t="str">
        <f>IFERROR(VLOOKUP($BY1820,Account_Value!$C$2:$F$2500,4,0),"")</f>
        <v/>
      </c>
      <c r="CB1820" s="43" t="str">
        <f t="shared" si="564"/>
        <v/>
      </c>
      <c r="CC1820" s="122" t="str">
        <f>IF($BZ1820="","",SUM($BZ$2:$BZ1820))</f>
        <v/>
      </c>
      <c r="CD1820" s="43" t="str">
        <f>IF($BZ1820="","",$BU$19*(SUM($BZ$2:$BZ1820)))</f>
        <v/>
      </c>
    </row>
    <row r="1821" spans="1:82">
      <c r="A1821" s="4" t="str">
        <f t="shared" si="565"/>
        <v/>
      </c>
      <c r="B1821" s="21" t="str">
        <f>IF(Investments_Import!A1821="","",Investments_Import!A1821)</f>
        <v/>
      </c>
      <c r="C1821" s="22" t="str">
        <f t="shared" si="558"/>
        <v/>
      </c>
      <c r="D1821" s="51" t="str">
        <f t="shared" si="566"/>
        <v/>
      </c>
      <c r="E1821" s="3" t="str">
        <f>IF(Investments_Import!B1821="","",Investments_Import!B1821)</f>
        <v/>
      </c>
      <c r="F1821" s="54" t="str">
        <f t="shared" si="567"/>
        <v xml:space="preserve"> </v>
      </c>
      <c r="G1821" s="54" t="str">
        <f>IF($B1821="","",COUNTIF($F$2:$F1821,$F1821))</f>
        <v/>
      </c>
      <c r="H1821" s="53" t="str">
        <f t="shared" si="568"/>
        <v xml:space="preserve">  </v>
      </c>
      <c r="I1821" s="3" t="str">
        <f>IF(Investments_Import!C1821="","",Investments_Import!C1821)</f>
        <v/>
      </c>
      <c r="J1821" s="108" t="str">
        <f>IF(Investments_Import!D1821="","",Investments_Import!D1821)</f>
        <v/>
      </c>
      <c r="K1821" s="108" t="str">
        <f t="shared" si="569"/>
        <v/>
      </c>
      <c r="L1821" s="47" t="str">
        <f>IF(Investments_Import!E1821="","",Investments_Import!E1821)</f>
        <v/>
      </c>
      <c r="M1821" s="47" t="str">
        <f t="shared" si="559"/>
        <v/>
      </c>
      <c r="N1821" s="31" t="str">
        <f>IF(Investments_Import!F1821="","",Investments_Import!F1821)</f>
        <v/>
      </c>
      <c r="O1821" s="31" t="str">
        <f t="shared" si="560"/>
        <v/>
      </c>
      <c r="P1821" s="3" t="str">
        <f>IF(Investments_Import!G1821="","",Investments_Import!G1821)</f>
        <v/>
      </c>
      <c r="Q1821" s="3" t="str">
        <f>IF(Investments_Import!H1821="","",Investments_Import!H1821)</f>
        <v/>
      </c>
      <c r="R1821" s="37" t="str">
        <f t="shared" si="561"/>
        <v/>
      </c>
      <c r="S1821" s="37" t="str">
        <f t="shared" si="562"/>
        <v/>
      </c>
      <c r="U1821" s="36" t="str">
        <f>IF(Mining_Import!A1821="","",Mining_Import!A1821)</f>
        <v/>
      </c>
      <c r="V1821" s="22" t="str">
        <f t="shared" si="570"/>
        <v/>
      </c>
      <c r="W1821" s="127" t="str">
        <f t="shared" si="571"/>
        <v/>
      </c>
      <c r="X1821" s="127" t="str">
        <f t="shared" si="572"/>
        <v/>
      </c>
      <c r="Y1821" s="127" t="str">
        <f t="shared" si="573"/>
        <v/>
      </c>
      <c r="Z1821" s="36" t="str">
        <f>IF(Mining_Import!B1821="","",Mining_Import!B1821)</f>
        <v/>
      </c>
      <c r="AA1821" s="184" t="str">
        <f>IF(Mining_Import!$C1821="","",Mining_Import!$C1821)</f>
        <v/>
      </c>
      <c r="AB1821" s="122" t="str">
        <f t="shared" si="574"/>
        <v/>
      </c>
      <c r="AC1821" s="122" t="str">
        <f>IF($Y1821&gt;Dashboard!$Q$19,$AB1821,"")</f>
        <v/>
      </c>
      <c r="AD1821" s="43" t="str">
        <f t="shared" si="575"/>
        <v/>
      </c>
      <c r="AE1821" s="36" t="str">
        <f>IF(Mining_Import!D1821="","",Mining_Import!D1821)</f>
        <v/>
      </c>
      <c r="AF1821" s="36" t="str">
        <f>IF(Mining_Import!E1821="","",Mining_Import!E1821)</f>
        <v/>
      </c>
      <c r="AG1821" s="36" t="str">
        <f>IF(Mining_Import!F1821="","",Mining_Import!F1821)</f>
        <v/>
      </c>
      <c r="AH1821" s="36" t="str">
        <f>IF(Mining_Import!G1821="","",Mining_Import!G1821)</f>
        <v/>
      </c>
      <c r="AI1821" s="36" t="str">
        <f>IF(Mining_Import!H1821="","",Mining_Import!H1821)</f>
        <v/>
      </c>
      <c r="AJ1821" s="36" t="str">
        <f>IF(Mining_Import!I1821="","",Mining_Import!I1821)</f>
        <v/>
      </c>
      <c r="BY1821" s="120" t="str">
        <f t="shared" si="563"/>
        <v/>
      </c>
      <c r="BZ1821" s="184" t="str">
        <f t="shared" si="576"/>
        <v/>
      </c>
      <c r="CA1821" s="37" t="str">
        <f>IFERROR(VLOOKUP($BY1821,Account_Value!$C$2:$F$2500,4,0),"")</f>
        <v/>
      </c>
      <c r="CB1821" s="43" t="str">
        <f t="shared" si="564"/>
        <v/>
      </c>
      <c r="CC1821" s="122" t="str">
        <f>IF($BZ1821="","",SUM($BZ$2:$BZ1821))</f>
        <v/>
      </c>
      <c r="CD1821" s="43" t="str">
        <f>IF($BZ1821="","",$BU$19*(SUM($BZ$2:$BZ1821)))</f>
        <v/>
      </c>
    </row>
    <row r="1822" spans="1:82">
      <c r="A1822" s="4" t="str">
        <f t="shared" si="565"/>
        <v/>
      </c>
      <c r="B1822" s="21" t="str">
        <f>IF(Investments_Import!A1822="","",Investments_Import!A1822)</f>
        <v/>
      </c>
      <c r="C1822" s="22" t="str">
        <f t="shared" si="558"/>
        <v/>
      </c>
      <c r="D1822" s="51" t="str">
        <f t="shared" si="566"/>
        <v/>
      </c>
      <c r="E1822" s="3" t="str">
        <f>IF(Investments_Import!B1822="","",Investments_Import!B1822)</f>
        <v/>
      </c>
      <c r="F1822" s="54" t="str">
        <f t="shared" si="567"/>
        <v xml:space="preserve"> </v>
      </c>
      <c r="G1822" s="54" t="str">
        <f>IF($B1822="","",COUNTIF($F$2:$F1822,$F1822))</f>
        <v/>
      </c>
      <c r="H1822" s="53" t="str">
        <f t="shared" si="568"/>
        <v xml:space="preserve">  </v>
      </c>
      <c r="I1822" s="3" t="str">
        <f>IF(Investments_Import!C1822="","",Investments_Import!C1822)</f>
        <v/>
      </c>
      <c r="J1822" s="108" t="str">
        <f>IF(Investments_Import!D1822="","",Investments_Import!D1822)</f>
        <v/>
      </c>
      <c r="K1822" s="108" t="str">
        <f t="shared" si="569"/>
        <v/>
      </c>
      <c r="L1822" s="47" t="str">
        <f>IF(Investments_Import!E1822="","",Investments_Import!E1822)</f>
        <v/>
      </c>
      <c r="M1822" s="47" t="str">
        <f t="shared" si="559"/>
        <v/>
      </c>
      <c r="N1822" s="31" t="str">
        <f>IF(Investments_Import!F1822="","",Investments_Import!F1822)</f>
        <v/>
      </c>
      <c r="O1822" s="31" t="str">
        <f t="shared" si="560"/>
        <v/>
      </c>
      <c r="P1822" s="3" t="str">
        <f>IF(Investments_Import!G1822="","",Investments_Import!G1822)</f>
        <v/>
      </c>
      <c r="Q1822" s="3" t="str">
        <f>IF(Investments_Import!H1822="","",Investments_Import!H1822)</f>
        <v/>
      </c>
      <c r="R1822" s="37" t="str">
        <f t="shared" si="561"/>
        <v/>
      </c>
      <c r="S1822" s="37" t="str">
        <f t="shared" si="562"/>
        <v/>
      </c>
      <c r="U1822" s="36" t="str">
        <f>IF(Mining_Import!A1822="","",Mining_Import!A1822)</f>
        <v/>
      </c>
      <c r="V1822" s="22" t="str">
        <f t="shared" si="570"/>
        <v/>
      </c>
      <c r="W1822" s="127" t="str">
        <f t="shared" si="571"/>
        <v/>
      </c>
      <c r="X1822" s="127" t="str">
        <f t="shared" si="572"/>
        <v/>
      </c>
      <c r="Y1822" s="127" t="str">
        <f t="shared" si="573"/>
        <v/>
      </c>
      <c r="Z1822" s="36" t="str">
        <f>IF(Mining_Import!B1822="","",Mining_Import!B1822)</f>
        <v/>
      </c>
      <c r="AA1822" s="184" t="str">
        <f>IF(Mining_Import!$C1822="","",Mining_Import!$C1822)</f>
        <v/>
      </c>
      <c r="AB1822" s="122" t="str">
        <f t="shared" si="574"/>
        <v/>
      </c>
      <c r="AC1822" s="122" t="str">
        <f>IF($Y1822&gt;Dashboard!$Q$19,$AB1822,"")</f>
        <v/>
      </c>
      <c r="AD1822" s="43" t="str">
        <f t="shared" si="575"/>
        <v/>
      </c>
      <c r="AE1822" s="36" t="str">
        <f>IF(Mining_Import!D1822="","",Mining_Import!D1822)</f>
        <v/>
      </c>
      <c r="AF1822" s="36" t="str">
        <f>IF(Mining_Import!E1822="","",Mining_Import!E1822)</f>
        <v/>
      </c>
      <c r="AG1822" s="36" t="str">
        <f>IF(Mining_Import!F1822="","",Mining_Import!F1822)</f>
        <v/>
      </c>
      <c r="AH1822" s="36" t="str">
        <f>IF(Mining_Import!G1822="","",Mining_Import!G1822)</f>
        <v/>
      </c>
      <c r="AI1822" s="36" t="str">
        <f>IF(Mining_Import!H1822="","",Mining_Import!H1822)</f>
        <v/>
      </c>
      <c r="AJ1822" s="36" t="str">
        <f>IF(Mining_Import!I1822="","",Mining_Import!I1822)</f>
        <v/>
      </c>
      <c r="BY1822" s="120" t="str">
        <f t="shared" si="563"/>
        <v/>
      </c>
      <c r="BZ1822" s="184" t="str">
        <f t="shared" si="576"/>
        <v/>
      </c>
      <c r="CA1822" s="37" t="str">
        <f>IFERROR(VLOOKUP($BY1822,Account_Value!$C$2:$F$2500,4,0),"")</f>
        <v/>
      </c>
      <c r="CB1822" s="43" t="str">
        <f t="shared" si="564"/>
        <v/>
      </c>
      <c r="CC1822" s="122" t="str">
        <f>IF($BZ1822="","",SUM($BZ$2:$BZ1822))</f>
        <v/>
      </c>
      <c r="CD1822" s="43" t="str">
        <f>IF($BZ1822="","",$BU$19*(SUM($BZ$2:$BZ1822)))</f>
        <v/>
      </c>
    </row>
    <row r="1823" spans="1:82">
      <c r="A1823" s="4" t="str">
        <f t="shared" si="565"/>
        <v/>
      </c>
      <c r="B1823" s="21" t="str">
        <f>IF(Investments_Import!A1823="","",Investments_Import!A1823)</f>
        <v/>
      </c>
      <c r="C1823" s="22" t="str">
        <f t="shared" si="558"/>
        <v/>
      </c>
      <c r="D1823" s="51" t="str">
        <f t="shared" si="566"/>
        <v/>
      </c>
      <c r="E1823" s="3" t="str">
        <f>IF(Investments_Import!B1823="","",Investments_Import!B1823)</f>
        <v/>
      </c>
      <c r="F1823" s="54" t="str">
        <f t="shared" si="567"/>
        <v xml:space="preserve"> </v>
      </c>
      <c r="G1823" s="54" t="str">
        <f>IF($B1823="","",COUNTIF($F$2:$F1823,$F1823))</f>
        <v/>
      </c>
      <c r="H1823" s="53" t="str">
        <f t="shared" si="568"/>
        <v xml:space="preserve">  </v>
      </c>
      <c r="I1823" s="3" t="str">
        <f>IF(Investments_Import!C1823="","",Investments_Import!C1823)</f>
        <v/>
      </c>
      <c r="J1823" s="108" t="str">
        <f>IF(Investments_Import!D1823="","",Investments_Import!D1823)</f>
        <v/>
      </c>
      <c r="K1823" s="108" t="str">
        <f t="shared" si="569"/>
        <v/>
      </c>
      <c r="L1823" s="47" t="str">
        <f>IF(Investments_Import!E1823="","",Investments_Import!E1823)</f>
        <v/>
      </c>
      <c r="M1823" s="47" t="str">
        <f t="shared" si="559"/>
        <v/>
      </c>
      <c r="N1823" s="31" t="str">
        <f>IF(Investments_Import!F1823="","",Investments_Import!F1823)</f>
        <v/>
      </c>
      <c r="O1823" s="31" t="str">
        <f t="shared" si="560"/>
        <v/>
      </c>
      <c r="P1823" s="3" t="str">
        <f>IF(Investments_Import!G1823="","",Investments_Import!G1823)</f>
        <v/>
      </c>
      <c r="Q1823" s="3" t="str">
        <f>IF(Investments_Import!H1823="","",Investments_Import!H1823)</f>
        <v/>
      </c>
      <c r="R1823" s="37" t="str">
        <f t="shared" si="561"/>
        <v/>
      </c>
      <c r="S1823" s="37" t="str">
        <f t="shared" si="562"/>
        <v/>
      </c>
      <c r="U1823" s="36" t="str">
        <f>IF(Mining_Import!A1823="","",Mining_Import!A1823)</f>
        <v/>
      </c>
      <c r="V1823" s="22" t="str">
        <f t="shared" si="570"/>
        <v/>
      </c>
      <c r="W1823" s="127" t="str">
        <f t="shared" si="571"/>
        <v/>
      </c>
      <c r="X1823" s="127" t="str">
        <f t="shared" si="572"/>
        <v/>
      </c>
      <c r="Y1823" s="127" t="str">
        <f t="shared" si="573"/>
        <v/>
      </c>
      <c r="Z1823" s="36" t="str">
        <f>IF(Mining_Import!B1823="","",Mining_Import!B1823)</f>
        <v/>
      </c>
      <c r="AA1823" s="184" t="str">
        <f>IF(Mining_Import!$C1823="","",Mining_Import!$C1823)</f>
        <v/>
      </c>
      <c r="AB1823" s="122" t="str">
        <f t="shared" si="574"/>
        <v/>
      </c>
      <c r="AC1823" s="122" t="str">
        <f>IF($Y1823&gt;Dashboard!$Q$19,$AB1823,"")</f>
        <v/>
      </c>
      <c r="AD1823" s="43" t="str">
        <f t="shared" si="575"/>
        <v/>
      </c>
      <c r="AE1823" s="36" t="str">
        <f>IF(Mining_Import!D1823="","",Mining_Import!D1823)</f>
        <v/>
      </c>
      <c r="AF1823" s="36" t="str">
        <f>IF(Mining_Import!E1823="","",Mining_Import!E1823)</f>
        <v/>
      </c>
      <c r="AG1823" s="36" t="str">
        <f>IF(Mining_Import!F1823="","",Mining_Import!F1823)</f>
        <v/>
      </c>
      <c r="AH1823" s="36" t="str">
        <f>IF(Mining_Import!G1823="","",Mining_Import!G1823)</f>
        <v/>
      </c>
      <c r="AI1823" s="36" t="str">
        <f>IF(Mining_Import!H1823="","",Mining_Import!H1823)</f>
        <v/>
      </c>
      <c r="AJ1823" s="36" t="str">
        <f>IF(Mining_Import!I1823="","",Mining_Import!I1823)</f>
        <v/>
      </c>
      <c r="BY1823" s="120" t="str">
        <f t="shared" si="563"/>
        <v/>
      </c>
      <c r="BZ1823" s="184" t="str">
        <f t="shared" si="576"/>
        <v/>
      </c>
      <c r="CA1823" s="37" t="str">
        <f>IFERROR(VLOOKUP($BY1823,Account_Value!$C$2:$F$2500,4,0),"")</f>
        <v/>
      </c>
      <c r="CB1823" s="43" t="str">
        <f t="shared" si="564"/>
        <v/>
      </c>
      <c r="CC1823" s="122" t="str">
        <f>IF($BZ1823="","",SUM($BZ$2:$BZ1823))</f>
        <v/>
      </c>
      <c r="CD1823" s="43" t="str">
        <f>IF($BZ1823="","",$BU$19*(SUM($BZ$2:$BZ1823)))</f>
        <v/>
      </c>
    </row>
    <row r="1824" spans="1:82">
      <c r="A1824" s="4" t="str">
        <f t="shared" si="565"/>
        <v/>
      </c>
      <c r="B1824" s="21" t="str">
        <f>IF(Investments_Import!A1824="","",Investments_Import!A1824)</f>
        <v/>
      </c>
      <c r="C1824" s="22" t="str">
        <f t="shared" si="558"/>
        <v/>
      </c>
      <c r="D1824" s="51" t="str">
        <f t="shared" si="566"/>
        <v/>
      </c>
      <c r="E1824" s="3" t="str">
        <f>IF(Investments_Import!B1824="","",Investments_Import!B1824)</f>
        <v/>
      </c>
      <c r="F1824" s="54" t="str">
        <f t="shared" si="567"/>
        <v xml:space="preserve"> </v>
      </c>
      <c r="G1824" s="54" t="str">
        <f>IF($B1824="","",COUNTIF($F$2:$F1824,$F1824))</f>
        <v/>
      </c>
      <c r="H1824" s="53" t="str">
        <f t="shared" si="568"/>
        <v xml:space="preserve">  </v>
      </c>
      <c r="I1824" s="3" t="str">
        <f>IF(Investments_Import!C1824="","",Investments_Import!C1824)</f>
        <v/>
      </c>
      <c r="J1824" s="108" t="str">
        <f>IF(Investments_Import!D1824="","",Investments_Import!D1824)</f>
        <v/>
      </c>
      <c r="K1824" s="108" t="str">
        <f t="shared" si="569"/>
        <v/>
      </c>
      <c r="L1824" s="47" t="str">
        <f>IF(Investments_Import!E1824="","",Investments_Import!E1824)</f>
        <v/>
      </c>
      <c r="M1824" s="47" t="str">
        <f t="shared" si="559"/>
        <v/>
      </c>
      <c r="N1824" s="31" t="str">
        <f>IF(Investments_Import!F1824="","",Investments_Import!F1824)</f>
        <v/>
      </c>
      <c r="O1824" s="31" t="str">
        <f t="shared" si="560"/>
        <v/>
      </c>
      <c r="P1824" s="3" t="str">
        <f>IF(Investments_Import!G1824="","",Investments_Import!G1824)</f>
        <v/>
      </c>
      <c r="Q1824" s="3" t="str">
        <f>IF(Investments_Import!H1824="","",Investments_Import!H1824)</f>
        <v/>
      </c>
      <c r="R1824" s="37" t="str">
        <f t="shared" si="561"/>
        <v/>
      </c>
      <c r="S1824" s="37" t="str">
        <f t="shared" si="562"/>
        <v/>
      </c>
      <c r="U1824" s="36" t="str">
        <f>IF(Mining_Import!A1824="","",Mining_Import!A1824)</f>
        <v/>
      </c>
      <c r="V1824" s="22" t="str">
        <f t="shared" si="570"/>
        <v/>
      </c>
      <c r="W1824" s="127" t="str">
        <f t="shared" si="571"/>
        <v/>
      </c>
      <c r="X1824" s="127" t="str">
        <f t="shared" si="572"/>
        <v/>
      </c>
      <c r="Y1824" s="127" t="str">
        <f t="shared" si="573"/>
        <v/>
      </c>
      <c r="Z1824" s="36" t="str">
        <f>IF(Mining_Import!B1824="","",Mining_Import!B1824)</f>
        <v/>
      </c>
      <c r="AA1824" s="184" t="str">
        <f>IF(Mining_Import!$C1824="","",Mining_Import!$C1824)</f>
        <v/>
      </c>
      <c r="AB1824" s="122" t="str">
        <f t="shared" si="574"/>
        <v/>
      </c>
      <c r="AC1824" s="122" t="str">
        <f>IF($Y1824&gt;Dashboard!$Q$19,$AB1824,"")</f>
        <v/>
      </c>
      <c r="AD1824" s="43" t="str">
        <f t="shared" si="575"/>
        <v/>
      </c>
      <c r="AE1824" s="36" t="str">
        <f>IF(Mining_Import!D1824="","",Mining_Import!D1824)</f>
        <v/>
      </c>
      <c r="AF1824" s="36" t="str">
        <f>IF(Mining_Import!E1824="","",Mining_Import!E1824)</f>
        <v/>
      </c>
      <c r="AG1824" s="36" t="str">
        <f>IF(Mining_Import!F1824="","",Mining_Import!F1824)</f>
        <v/>
      </c>
      <c r="AH1824" s="36" t="str">
        <f>IF(Mining_Import!G1824="","",Mining_Import!G1824)</f>
        <v/>
      </c>
      <c r="AI1824" s="36" t="str">
        <f>IF(Mining_Import!H1824="","",Mining_Import!H1824)</f>
        <v/>
      </c>
      <c r="AJ1824" s="36" t="str">
        <f>IF(Mining_Import!I1824="","",Mining_Import!I1824)</f>
        <v/>
      </c>
      <c r="BY1824" s="120" t="str">
        <f t="shared" si="563"/>
        <v/>
      </c>
      <c r="BZ1824" s="184" t="str">
        <f t="shared" si="576"/>
        <v/>
      </c>
      <c r="CA1824" s="37" t="str">
        <f>IFERROR(VLOOKUP($BY1824,Account_Value!$C$2:$F$2500,4,0),"")</f>
        <v/>
      </c>
      <c r="CB1824" s="43" t="str">
        <f t="shared" si="564"/>
        <v/>
      </c>
      <c r="CC1824" s="122" t="str">
        <f>IF($BZ1824="","",SUM($BZ$2:$BZ1824))</f>
        <v/>
      </c>
      <c r="CD1824" s="43" t="str">
        <f>IF($BZ1824="","",$BU$19*(SUM($BZ$2:$BZ1824)))</f>
        <v/>
      </c>
    </row>
    <row r="1825" spans="1:82">
      <c r="A1825" s="4" t="str">
        <f t="shared" si="565"/>
        <v/>
      </c>
      <c r="B1825" s="21" t="str">
        <f>IF(Investments_Import!A1825="","",Investments_Import!A1825)</f>
        <v/>
      </c>
      <c r="C1825" s="22" t="str">
        <f t="shared" si="558"/>
        <v/>
      </c>
      <c r="D1825" s="51" t="str">
        <f t="shared" si="566"/>
        <v/>
      </c>
      <c r="E1825" s="3" t="str">
        <f>IF(Investments_Import!B1825="","",Investments_Import!B1825)</f>
        <v/>
      </c>
      <c r="F1825" s="54" t="str">
        <f t="shared" si="567"/>
        <v xml:space="preserve"> </v>
      </c>
      <c r="G1825" s="54" t="str">
        <f>IF($B1825="","",COUNTIF($F$2:$F1825,$F1825))</f>
        <v/>
      </c>
      <c r="H1825" s="53" t="str">
        <f t="shared" si="568"/>
        <v xml:space="preserve">  </v>
      </c>
      <c r="I1825" s="3" t="str">
        <f>IF(Investments_Import!C1825="","",Investments_Import!C1825)</f>
        <v/>
      </c>
      <c r="J1825" s="108" t="str">
        <f>IF(Investments_Import!D1825="","",Investments_Import!D1825)</f>
        <v/>
      </c>
      <c r="K1825" s="108" t="str">
        <f t="shared" si="569"/>
        <v/>
      </c>
      <c r="L1825" s="47" t="str">
        <f>IF(Investments_Import!E1825="","",Investments_Import!E1825)</f>
        <v/>
      </c>
      <c r="M1825" s="47" t="str">
        <f t="shared" si="559"/>
        <v/>
      </c>
      <c r="N1825" s="31" t="str">
        <f>IF(Investments_Import!F1825="","",Investments_Import!F1825)</f>
        <v/>
      </c>
      <c r="O1825" s="31" t="str">
        <f t="shared" si="560"/>
        <v/>
      </c>
      <c r="P1825" s="3" t="str">
        <f>IF(Investments_Import!G1825="","",Investments_Import!G1825)</f>
        <v/>
      </c>
      <c r="Q1825" s="3" t="str">
        <f>IF(Investments_Import!H1825="","",Investments_Import!H1825)</f>
        <v/>
      </c>
      <c r="R1825" s="37" t="str">
        <f t="shared" si="561"/>
        <v/>
      </c>
      <c r="S1825" s="37" t="str">
        <f t="shared" si="562"/>
        <v/>
      </c>
      <c r="U1825" s="36" t="str">
        <f>IF(Mining_Import!A1825="","",Mining_Import!A1825)</f>
        <v/>
      </c>
      <c r="V1825" s="22" t="str">
        <f t="shared" si="570"/>
        <v/>
      </c>
      <c r="W1825" s="127" t="str">
        <f t="shared" si="571"/>
        <v/>
      </c>
      <c r="X1825" s="127" t="str">
        <f t="shared" si="572"/>
        <v/>
      </c>
      <c r="Y1825" s="127" t="str">
        <f t="shared" si="573"/>
        <v/>
      </c>
      <c r="Z1825" s="36" t="str">
        <f>IF(Mining_Import!B1825="","",Mining_Import!B1825)</f>
        <v/>
      </c>
      <c r="AA1825" s="184" t="str">
        <f>IF(Mining_Import!$C1825="","",Mining_Import!$C1825)</f>
        <v/>
      </c>
      <c r="AB1825" s="122" t="str">
        <f t="shared" si="574"/>
        <v/>
      </c>
      <c r="AC1825" s="122" t="str">
        <f>IF($Y1825&gt;Dashboard!$Q$19,$AB1825,"")</f>
        <v/>
      </c>
      <c r="AD1825" s="43" t="str">
        <f t="shared" si="575"/>
        <v/>
      </c>
      <c r="AE1825" s="36" t="str">
        <f>IF(Mining_Import!D1825="","",Mining_Import!D1825)</f>
        <v/>
      </c>
      <c r="AF1825" s="36" t="str">
        <f>IF(Mining_Import!E1825="","",Mining_Import!E1825)</f>
        <v/>
      </c>
      <c r="AG1825" s="36" t="str">
        <f>IF(Mining_Import!F1825="","",Mining_Import!F1825)</f>
        <v/>
      </c>
      <c r="AH1825" s="36" t="str">
        <f>IF(Mining_Import!G1825="","",Mining_Import!G1825)</f>
        <v/>
      </c>
      <c r="AI1825" s="36" t="str">
        <f>IF(Mining_Import!H1825="","",Mining_Import!H1825)</f>
        <v/>
      </c>
      <c r="AJ1825" s="36" t="str">
        <f>IF(Mining_Import!I1825="","",Mining_Import!I1825)</f>
        <v/>
      </c>
      <c r="BY1825" s="120" t="str">
        <f t="shared" si="563"/>
        <v/>
      </c>
      <c r="BZ1825" s="184" t="str">
        <f t="shared" si="576"/>
        <v/>
      </c>
      <c r="CA1825" s="37" t="str">
        <f>IFERROR(VLOOKUP($BY1825,Account_Value!$C$2:$F$2500,4,0),"")</f>
        <v/>
      </c>
      <c r="CB1825" s="43" t="str">
        <f t="shared" si="564"/>
        <v/>
      </c>
      <c r="CC1825" s="122" t="str">
        <f>IF($BZ1825="","",SUM($BZ$2:$BZ1825))</f>
        <v/>
      </c>
      <c r="CD1825" s="43" t="str">
        <f>IF($BZ1825="","",$BU$19*(SUM($BZ$2:$BZ1825)))</f>
        <v/>
      </c>
    </row>
    <row r="1826" spans="1:82">
      <c r="A1826" s="4" t="str">
        <f t="shared" si="565"/>
        <v/>
      </c>
      <c r="B1826" s="21" t="str">
        <f>IF(Investments_Import!A1826="","",Investments_Import!A1826)</f>
        <v/>
      </c>
      <c r="C1826" s="22" t="str">
        <f t="shared" si="558"/>
        <v/>
      </c>
      <c r="D1826" s="51" t="str">
        <f t="shared" si="566"/>
        <v/>
      </c>
      <c r="E1826" s="3" t="str">
        <f>IF(Investments_Import!B1826="","",Investments_Import!B1826)</f>
        <v/>
      </c>
      <c r="F1826" s="54" t="str">
        <f t="shared" si="567"/>
        <v xml:space="preserve"> </v>
      </c>
      <c r="G1826" s="54" t="str">
        <f>IF($B1826="","",COUNTIF($F$2:$F1826,$F1826))</f>
        <v/>
      </c>
      <c r="H1826" s="53" t="str">
        <f t="shared" si="568"/>
        <v xml:space="preserve">  </v>
      </c>
      <c r="I1826" s="3" t="str">
        <f>IF(Investments_Import!C1826="","",Investments_Import!C1826)</f>
        <v/>
      </c>
      <c r="J1826" s="108" t="str">
        <f>IF(Investments_Import!D1826="","",Investments_Import!D1826)</f>
        <v/>
      </c>
      <c r="K1826" s="108" t="str">
        <f t="shared" si="569"/>
        <v/>
      </c>
      <c r="L1826" s="47" t="str">
        <f>IF(Investments_Import!E1826="","",Investments_Import!E1826)</f>
        <v/>
      </c>
      <c r="M1826" s="47" t="str">
        <f t="shared" si="559"/>
        <v/>
      </c>
      <c r="N1826" s="31" t="str">
        <f>IF(Investments_Import!F1826="","",Investments_Import!F1826)</f>
        <v/>
      </c>
      <c r="O1826" s="31" t="str">
        <f t="shared" si="560"/>
        <v/>
      </c>
      <c r="P1826" s="3" t="str">
        <f>IF(Investments_Import!G1826="","",Investments_Import!G1826)</f>
        <v/>
      </c>
      <c r="Q1826" s="3" t="str">
        <f>IF(Investments_Import!H1826="","",Investments_Import!H1826)</f>
        <v/>
      </c>
      <c r="R1826" s="37" t="str">
        <f t="shared" si="561"/>
        <v/>
      </c>
      <c r="S1826" s="37" t="str">
        <f t="shared" si="562"/>
        <v/>
      </c>
      <c r="U1826" s="36" t="str">
        <f>IF(Mining_Import!A1826="","",Mining_Import!A1826)</f>
        <v/>
      </c>
      <c r="V1826" s="22" t="str">
        <f t="shared" si="570"/>
        <v/>
      </c>
      <c r="W1826" s="127" t="str">
        <f t="shared" si="571"/>
        <v/>
      </c>
      <c r="X1826" s="127" t="str">
        <f t="shared" si="572"/>
        <v/>
      </c>
      <c r="Y1826" s="127" t="str">
        <f t="shared" si="573"/>
        <v/>
      </c>
      <c r="Z1826" s="36" t="str">
        <f>IF(Mining_Import!B1826="","",Mining_Import!B1826)</f>
        <v/>
      </c>
      <c r="AA1826" s="184" t="str">
        <f>IF(Mining_Import!$C1826="","",Mining_Import!$C1826)</f>
        <v/>
      </c>
      <c r="AB1826" s="122" t="str">
        <f t="shared" si="574"/>
        <v/>
      </c>
      <c r="AC1826" s="122" t="str">
        <f>IF($Y1826&gt;Dashboard!$Q$19,$AB1826,"")</f>
        <v/>
      </c>
      <c r="AD1826" s="43" t="str">
        <f t="shared" si="575"/>
        <v/>
      </c>
      <c r="AE1826" s="36" t="str">
        <f>IF(Mining_Import!D1826="","",Mining_Import!D1826)</f>
        <v/>
      </c>
      <c r="AF1826" s="36" t="str">
        <f>IF(Mining_Import!E1826="","",Mining_Import!E1826)</f>
        <v/>
      </c>
      <c r="AG1826" s="36" t="str">
        <f>IF(Mining_Import!F1826="","",Mining_Import!F1826)</f>
        <v/>
      </c>
      <c r="AH1826" s="36" t="str">
        <f>IF(Mining_Import!G1826="","",Mining_Import!G1826)</f>
        <v/>
      </c>
      <c r="AI1826" s="36" t="str">
        <f>IF(Mining_Import!H1826="","",Mining_Import!H1826)</f>
        <v/>
      </c>
      <c r="AJ1826" s="36" t="str">
        <f>IF(Mining_Import!I1826="","",Mining_Import!I1826)</f>
        <v/>
      </c>
      <c r="BY1826" s="120" t="str">
        <f t="shared" si="563"/>
        <v/>
      </c>
      <c r="BZ1826" s="184" t="str">
        <f t="shared" si="576"/>
        <v/>
      </c>
      <c r="CA1826" s="37" t="str">
        <f>IFERROR(VLOOKUP($BY1826,Account_Value!$C$2:$F$2500,4,0),"")</f>
        <v/>
      </c>
      <c r="CB1826" s="43" t="str">
        <f t="shared" si="564"/>
        <v/>
      </c>
      <c r="CC1826" s="122" t="str">
        <f>IF($BZ1826="","",SUM($BZ$2:$BZ1826))</f>
        <v/>
      </c>
      <c r="CD1826" s="43" t="str">
        <f>IF($BZ1826="","",$BU$19*(SUM($BZ$2:$BZ1826)))</f>
        <v/>
      </c>
    </row>
    <row r="1827" spans="1:82">
      <c r="A1827" s="4" t="str">
        <f t="shared" si="565"/>
        <v/>
      </c>
      <c r="B1827" s="21" t="str">
        <f>IF(Investments_Import!A1827="","",Investments_Import!A1827)</f>
        <v/>
      </c>
      <c r="C1827" s="22" t="str">
        <f t="shared" si="558"/>
        <v/>
      </c>
      <c r="D1827" s="51" t="str">
        <f t="shared" si="566"/>
        <v/>
      </c>
      <c r="E1827" s="3" t="str">
        <f>IF(Investments_Import!B1827="","",Investments_Import!B1827)</f>
        <v/>
      </c>
      <c r="F1827" s="54" t="str">
        <f t="shared" si="567"/>
        <v xml:space="preserve"> </v>
      </c>
      <c r="G1827" s="54" t="str">
        <f>IF($B1827="","",COUNTIF($F$2:$F1827,$F1827))</f>
        <v/>
      </c>
      <c r="H1827" s="53" t="str">
        <f t="shared" si="568"/>
        <v xml:space="preserve">  </v>
      </c>
      <c r="I1827" s="3" t="str">
        <f>IF(Investments_Import!C1827="","",Investments_Import!C1827)</f>
        <v/>
      </c>
      <c r="J1827" s="108" t="str">
        <f>IF(Investments_Import!D1827="","",Investments_Import!D1827)</f>
        <v/>
      </c>
      <c r="K1827" s="108" t="str">
        <f t="shared" si="569"/>
        <v/>
      </c>
      <c r="L1827" s="47" t="str">
        <f>IF(Investments_Import!E1827="","",Investments_Import!E1827)</f>
        <v/>
      </c>
      <c r="M1827" s="47" t="str">
        <f t="shared" si="559"/>
        <v/>
      </c>
      <c r="N1827" s="31" t="str">
        <f>IF(Investments_Import!F1827="","",Investments_Import!F1827)</f>
        <v/>
      </c>
      <c r="O1827" s="31" t="str">
        <f t="shared" si="560"/>
        <v/>
      </c>
      <c r="P1827" s="3" t="str">
        <f>IF(Investments_Import!G1827="","",Investments_Import!G1827)</f>
        <v/>
      </c>
      <c r="Q1827" s="3" t="str">
        <f>IF(Investments_Import!H1827="","",Investments_Import!H1827)</f>
        <v/>
      </c>
      <c r="R1827" s="37" t="str">
        <f t="shared" si="561"/>
        <v/>
      </c>
      <c r="S1827" s="37" t="str">
        <f t="shared" si="562"/>
        <v/>
      </c>
      <c r="U1827" s="36" t="str">
        <f>IF(Mining_Import!A1827="","",Mining_Import!A1827)</f>
        <v/>
      </c>
      <c r="V1827" s="22" t="str">
        <f t="shared" si="570"/>
        <v/>
      </c>
      <c r="W1827" s="127" t="str">
        <f t="shared" si="571"/>
        <v/>
      </c>
      <c r="X1827" s="127" t="str">
        <f t="shared" si="572"/>
        <v/>
      </c>
      <c r="Y1827" s="127" t="str">
        <f t="shared" si="573"/>
        <v/>
      </c>
      <c r="Z1827" s="36" t="str">
        <f>IF(Mining_Import!B1827="","",Mining_Import!B1827)</f>
        <v/>
      </c>
      <c r="AA1827" s="184" t="str">
        <f>IF(Mining_Import!$C1827="","",Mining_Import!$C1827)</f>
        <v/>
      </c>
      <c r="AB1827" s="122" t="str">
        <f t="shared" si="574"/>
        <v/>
      </c>
      <c r="AC1827" s="122" t="str">
        <f>IF($Y1827&gt;Dashboard!$Q$19,$AB1827,"")</f>
        <v/>
      </c>
      <c r="AD1827" s="43" t="str">
        <f t="shared" si="575"/>
        <v/>
      </c>
      <c r="AE1827" s="36" t="str">
        <f>IF(Mining_Import!D1827="","",Mining_Import!D1827)</f>
        <v/>
      </c>
      <c r="AF1827" s="36" t="str">
        <f>IF(Mining_Import!E1827="","",Mining_Import!E1827)</f>
        <v/>
      </c>
      <c r="AG1827" s="36" t="str">
        <f>IF(Mining_Import!F1827="","",Mining_Import!F1827)</f>
        <v/>
      </c>
      <c r="AH1827" s="36" t="str">
        <f>IF(Mining_Import!G1827="","",Mining_Import!G1827)</f>
        <v/>
      </c>
      <c r="AI1827" s="36" t="str">
        <f>IF(Mining_Import!H1827="","",Mining_Import!H1827)</f>
        <v/>
      </c>
      <c r="AJ1827" s="36" t="str">
        <f>IF(Mining_Import!I1827="","",Mining_Import!I1827)</f>
        <v/>
      </c>
      <c r="BY1827" s="120" t="str">
        <f t="shared" si="563"/>
        <v/>
      </c>
      <c r="BZ1827" s="184" t="str">
        <f t="shared" si="576"/>
        <v/>
      </c>
      <c r="CA1827" s="37" t="str">
        <f>IFERROR(VLOOKUP($BY1827,Account_Value!$C$2:$F$2500,4,0),"")</f>
        <v/>
      </c>
      <c r="CB1827" s="43" t="str">
        <f t="shared" si="564"/>
        <v/>
      </c>
      <c r="CC1827" s="122" t="str">
        <f>IF($BZ1827="","",SUM($BZ$2:$BZ1827))</f>
        <v/>
      </c>
      <c r="CD1827" s="43" t="str">
        <f>IF($BZ1827="","",$BU$19*(SUM($BZ$2:$BZ1827)))</f>
        <v/>
      </c>
    </row>
    <row r="1828" spans="1:82">
      <c r="A1828" s="4" t="str">
        <f t="shared" si="565"/>
        <v/>
      </c>
      <c r="B1828" s="21" t="str">
        <f>IF(Investments_Import!A1828="","",Investments_Import!A1828)</f>
        <v/>
      </c>
      <c r="C1828" s="22" t="str">
        <f t="shared" si="558"/>
        <v/>
      </c>
      <c r="D1828" s="51" t="str">
        <f t="shared" si="566"/>
        <v/>
      </c>
      <c r="E1828" s="3" t="str">
        <f>IF(Investments_Import!B1828="","",Investments_Import!B1828)</f>
        <v/>
      </c>
      <c r="F1828" s="54" t="str">
        <f t="shared" si="567"/>
        <v xml:space="preserve"> </v>
      </c>
      <c r="G1828" s="54" t="str">
        <f>IF($B1828="","",COUNTIF($F$2:$F1828,$F1828))</f>
        <v/>
      </c>
      <c r="H1828" s="53" t="str">
        <f t="shared" si="568"/>
        <v xml:space="preserve">  </v>
      </c>
      <c r="I1828" s="3" t="str">
        <f>IF(Investments_Import!C1828="","",Investments_Import!C1828)</f>
        <v/>
      </c>
      <c r="J1828" s="108" t="str">
        <f>IF(Investments_Import!D1828="","",Investments_Import!D1828)</f>
        <v/>
      </c>
      <c r="K1828" s="108" t="str">
        <f t="shared" si="569"/>
        <v/>
      </c>
      <c r="L1828" s="47" t="str">
        <f>IF(Investments_Import!E1828="","",Investments_Import!E1828)</f>
        <v/>
      </c>
      <c r="M1828" s="47" t="str">
        <f t="shared" si="559"/>
        <v/>
      </c>
      <c r="N1828" s="31" t="str">
        <f>IF(Investments_Import!F1828="","",Investments_Import!F1828)</f>
        <v/>
      </c>
      <c r="O1828" s="31" t="str">
        <f t="shared" si="560"/>
        <v/>
      </c>
      <c r="P1828" s="3" t="str">
        <f>IF(Investments_Import!G1828="","",Investments_Import!G1828)</f>
        <v/>
      </c>
      <c r="Q1828" s="3" t="str">
        <f>IF(Investments_Import!H1828="","",Investments_Import!H1828)</f>
        <v/>
      </c>
      <c r="R1828" s="37" t="str">
        <f t="shared" si="561"/>
        <v/>
      </c>
      <c r="S1828" s="37" t="str">
        <f t="shared" si="562"/>
        <v/>
      </c>
      <c r="U1828" s="36" t="str">
        <f>IF(Mining_Import!A1828="","",Mining_Import!A1828)</f>
        <v/>
      </c>
      <c r="V1828" s="22" t="str">
        <f t="shared" si="570"/>
        <v/>
      </c>
      <c r="W1828" s="127" t="str">
        <f t="shared" si="571"/>
        <v/>
      </c>
      <c r="X1828" s="127" t="str">
        <f t="shared" si="572"/>
        <v/>
      </c>
      <c r="Y1828" s="127" t="str">
        <f t="shared" si="573"/>
        <v/>
      </c>
      <c r="Z1828" s="36" t="str">
        <f>IF(Mining_Import!B1828="","",Mining_Import!B1828)</f>
        <v/>
      </c>
      <c r="AA1828" s="184" t="str">
        <f>IF(Mining_Import!$C1828="","",Mining_Import!$C1828)</f>
        <v/>
      </c>
      <c r="AB1828" s="122" t="str">
        <f t="shared" si="574"/>
        <v/>
      </c>
      <c r="AC1828" s="122" t="str">
        <f>IF($Y1828&gt;Dashboard!$Q$19,$AB1828,"")</f>
        <v/>
      </c>
      <c r="AD1828" s="43" t="str">
        <f t="shared" si="575"/>
        <v/>
      </c>
      <c r="AE1828" s="36" t="str">
        <f>IF(Mining_Import!D1828="","",Mining_Import!D1828)</f>
        <v/>
      </c>
      <c r="AF1828" s="36" t="str">
        <f>IF(Mining_Import!E1828="","",Mining_Import!E1828)</f>
        <v/>
      </c>
      <c r="AG1828" s="36" t="str">
        <f>IF(Mining_Import!F1828="","",Mining_Import!F1828)</f>
        <v/>
      </c>
      <c r="AH1828" s="36" t="str">
        <f>IF(Mining_Import!G1828="","",Mining_Import!G1828)</f>
        <v/>
      </c>
      <c r="AI1828" s="36" t="str">
        <f>IF(Mining_Import!H1828="","",Mining_Import!H1828)</f>
        <v/>
      </c>
      <c r="AJ1828" s="36" t="str">
        <f>IF(Mining_Import!I1828="","",Mining_Import!I1828)</f>
        <v/>
      </c>
      <c r="BY1828" s="120" t="str">
        <f t="shared" si="563"/>
        <v/>
      </c>
      <c r="BZ1828" s="184" t="str">
        <f t="shared" si="576"/>
        <v/>
      </c>
      <c r="CA1828" s="37" t="str">
        <f>IFERROR(VLOOKUP($BY1828,Account_Value!$C$2:$F$2500,4,0),"")</f>
        <v/>
      </c>
      <c r="CB1828" s="43" t="str">
        <f t="shared" si="564"/>
        <v/>
      </c>
      <c r="CC1828" s="122" t="str">
        <f>IF($BZ1828="","",SUM($BZ$2:$BZ1828))</f>
        <v/>
      </c>
      <c r="CD1828" s="43" t="str">
        <f>IF($BZ1828="","",$BU$19*(SUM($BZ$2:$BZ1828)))</f>
        <v/>
      </c>
    </row>
    <row r="1829" spans="1:82">
      <c r="A1829" s="4" t="str">
        <f t="shared" si="565"/>
        <v/>
      </c>
      <c r="B1829" s="21" t="str">
        <f>IF(Investments_Import!A1829="","",Investments_Import!A1829)</f>
        <v/>
      </c>
      <c r="C1829" s="22" t="str">
        <f t="shared" si="558"/>
        <v/>
      </c>
      <c r="D1829" s="51" t="str">
        <f t="shared" si="566"/>
        <v/>
      </c>
      <c r="E1829" s="3" t="str">
        <f>IF(Investments_Import!B1829="","",Investments_Import!B1829)</f>
        <v/>
      </c>
      <c r="F1829" s="54" t="str">
        <f t="shared" si="567"/>
        <v xml:space="preserve"> </v>
      </c>
      <c r="G1829" s="54" t="str">
        <f>IF($B1829="","",COUNTIF($F$2:$F1829,$F1829))</f>
        <v/>
      </c>
      <c r="H1829" s="53" t="str">
        <f t="shared" si="568"/>
        <v xml:space="preserve">  </v>
      </c>
      <c r="I1829" s="3" t="str">
        <f>IF(Investments_Import!C1829="","",Investments_Import!C1829)</f>
        <v/>
      </c>
      <c r="J1829" s="108" t="str">
        <f>IF(Investments_Import!D1829="","",Investments_Import!D1829)</f>
        <v/>
      </c>
      <c r="K1829" s="108" t="str">
        <f t="shared" si="569"/>
        <v/>
      </c>
      <c r="L1829" s="47" t="str">
        <f>IF(Investments_Import!E1829="","",Investments_Import!E1829)</f>
        <v/>
      </c>
      <c r="M1829" s="47" t="str">
        <f t="shared" si="559"/>
        <v/>
      </c>
      <c r="N1829" s="31" t="str">
        <f>IF(Investments_Import!F1829="","",Investments_Import!F1829)</f>
        <v/>
      </c>
      <c r="O1829" s="31" t="str">
        <f t="shared" si="560"/>
        <v/>
      </c>
      <c r="P1829" s="3" t="str">
        <f>IF(Investments_Import!G1829="","",Investments_Import!G1829)</f>
        <v/>
      </c>
      <c r="Q1829" s="3" t="str">
        <f>IF(Investments_Import!H1829="","",Investments_Import!H1829)</f>
        <v/>
      </c>
      <c r="R1829" s="37" t="str">
        <f t="shared" si="561"/>
        <v/>
      </c>
      <c r="S1829" s="37" t="str">
        <f t="shared" si="562"/>
        <v/>
      </c>
      <c r="U1829" s="36" t="str">
        <f>IF(Mining_Import!A1829="","",Mining_Import!A1829)</f>
        <v/>
      </c>
      <c r="V1829" s="22" t="str">
        <f t="shared" si="570"/>
        <v/>
      </c>
      <c r="W1829" s="127" t="str">
        <f t="shared" si="571"/>
        <v/>
      </c>
      <c r="X1829" s="127" t="str">
        <f t="shared" si="572"/>
        <v/>
      </c>
      <c r="Y1829" s="127" t="str">
        <f t="shared" si="573"/>
        <v/>
      </c>
      <c r="Z1829" s="36" t="str">
        <f>IF(Mining_Import!B1829="","",Mining_Import!B1829)</f>
        <v/>
      </c>
      <c r="AA1829" s="184" t="str">
        <f>IF(Mining_Import!$C1829="","",Mining_Import!$C1829)</f>
        <v/>
      </c>
      <c r="AB1829" s="122" t="str">
        <f t="shared" si="574"/>
        <v/>
      </c>
      <c r="AC1829" s="122" t="str">
        <f>IF($Y1829&gt;Dashboard!$Q$19,$AB1829,"")</f>
        <v/>
      </c>
      <c r="AD1829" s="43" t="str">
        <f t="shared" si="575"/>
        <v/>
      </c>
      <c r="AE1829" s="36" t="str">
        <f>IF(Mining_Import!D1829="","",Mining_Import!D1829)</f>
        <v/>
      </c>
      <c r="AF1829" s="36" t="str">
        <f>IF(Mining_Import!E1829="","",Mining_Import!E1829)</f>
        <v/>
      </c>
      <c r="AG1829" s="36" t="str">
        <f>IF(Mining_Import!F1829="","",Mining_Import!F1829)</f>
        <v/>
      </c>
      <c r="AH1829" s="36" t="str">
        <f>IF(Mining_Import!G1829="","",Mining_Import!G1829)</f>
        <v/>
      </c>
      <c r="AI1829" s="36" t="str">
        <f>IF(Mining_Import!H1829="","",Mining_Import!H1829)</f>
        <v/>
      </c>
      <c r="AJ1829" s="36" t="str">
        <f>IF(Mining_Import!I1829="","",Mining_Import!I1829)</f>
        <v/>
      </c>
      <c r="BY1829" s="120" t="str">
        <f t="shared" si="563"/>
        <v/>
      </c>
      <c r="BZ1829" s="184" t="str">
        <f t="shared" si="576"/>
        <v/>
      </c>
      <c r="CA1829" s="37" t="str">
        <f>IFERROR(VLOOKUP($BY1829,Account_Value!$C$2:$F$2500,4,0),"")</f>
        <v/>
      </c>
      <c r="CB1829" s="43" t="str">
        <f t="shared" si="564"/>
        <v/>
      </c>
      <c r="CC1829" s="122" t="str">
        <f>IF($BZ1829="","",SUM($BZ$2:$BZ1829))</f>
        <v/>
      </c>
      <c r="CD1829" s="43" t="str">
        <f>IF($BZ1829="","",$BU$19*(SUM($BZ$2:$BZ1829)))</f>
        <v/>
      </c>
    </row>
    <row r="1830" spans="1:82">
      <c r="A1830" s="4" t="str">
        <f t="shared" si="565"/>
        <v/>
      </c>
      <c r="B1830" s="21" t="str">
        <f>IF(Investments_Import!A1830="","",Investments_Import!A1830)</f>
        <v/>
      </c>
      <c r="C1830" s="22" t="str">
        <f t="shared" si="558"/>
        <v/>
      </c>
      <c r="D1830" s="51" t="str">
        <f t="shared" si="566"/>
        <v/>
      </c>
      <c r="E1830" s="3" t="str">
        <f>IF(Investments_Import!B1830="","",Investments_Import!B1830)</f>
        <v/>
      </c>
      <c r="F1830" s="54" t="str">
        <f t="shared" si="567"/>
        <v xml:space="preserve"> </v>
      </c>
      <c r="G1830" s="54" t="str">
        <f>IF($B1830="","",COUNTIF($F$2:$F1830,$F1830))</f>
        <v/>
      </c>
      <c r="H1830" s="53" t="str">
        <f t="shared" si="568"/>
        <v xml:space="preserve">  </v>
      </c>
      <c r="I1830" s="3" t="str">
        <f>IF(Investments_Import!C1830="","",Investments_Import!C1830)</f>
        <v/>
      </c>
      <c r="J1830" s="108" t="str">
        <f>IF(Investments_Import!D1830="","",Investments_Import!D1830)</f>
        <v/>
      </c>
      <c r="K1830" s="108" t="str">
        <f t="shared" si="569"/>
        <v/>
      </c>
      <c r="L1830" s="47" t="str">
        <f>IF(Investments_Import!E1830="","",Investments_Import!E1830)</f>
        <v/>
      </c>
      <c r="M1830" s="47" t="str">
        <f t="shared" si="559"/>
        <v/>
      </c>
      <c r="N1830" s="31" t="str">
        <f>IF(Investments_Import!F1830="","",Investments_Import!F1830)</f>
        <v/>
      </c>
      <c r="O1830" s="31" t="str">
        <f t="shared" si="560"/>
        <v/>
      </c>
      <c r="P1830" s="3" t="str">
        <f>IF(Investments_Import!G1830="","",Investments_Import!G1830)</f>
        <v/>
      </c>
      <c r="Q1830" s="3" t="str">
        <f>IF(Investments_Import!H1830="","",Investments_Import!H1830)</f>
        <v/>
      </c>
      <c r="R1830" s="37" t="str">
        <f t="shared" si="561"/>
        <v/>
      </c>
      <c r="S1830" s="37" t="str">
        <f t="shared" si="562"/>
        <v/>
      </c>
      <c r="U1830" s="36" t="str">
        <f>IF(Mining_Import!A1830="","",Mining_Import!A1830)</f>
        <v/>
      </c>
      <c r="V1830" s="22" t="str">
        <f t="shared" si="570"/>
        <v/>
      </c>
      <c r="W1830" s="127" t="str">
        <f t="shared" si="571"/>
        <v/>
      </c>
      <c r="X1830" s="127" t="str">
        <f t="shared" si="572"/>
        <v/>
      </c>
      <c r="Y1830" s="127" t="str">
        <f t="shared" si="573"/>
        <v/>
      </c>
      <c r="Z1830" s="36" t="str">
        <f>IF(Mining_Import!B1830="","",Mining_Import!B1830)</f>
        <v/>
      </c>
      <c r="AA1830" s="184" t="str">
        <f>IF(Mining_Import!$C1830="","",Mining_Import!$C1830)</f>
        <v/>
      </c>
      <c r="AB1830" s="122" t="str">
        <f t="shared" si="574"/>
        <v/>
      </c>
      <c r="AC1830" s="122" t="str">
        <f>IF($Y1830&gt;Dashboard!$Q$19,$AB1830,"")</f>
        <v/>
      </c>
      <c r="AD1830" s="43" t="str">
        <f t="shared" si="575"/>
        <v/>
      </c>
      <c r="AE1830" s="36" t="str">
        <f>IF(Mining_Import!D1830="","",Mining_Import!D1830)</f>
        <v/>
      </c>
      <c r="AF1830" s="36" t="str">
        <f>IF(Mining_Import!E1830="","",Mining_Import!E1830)</f>
        <v/>
      </c>
      <c r="AG1830" s="36" t="str">
        <f>IF(Mining_Import!F1830="","",Mining_Import!F1830)</f>
        <v/>
      </c>
      <c r="AH1830" s="36" t="str">
        <f>IF(Mining_Import!G1830="","",Mining_Import!G1830)</f>
        <v/>
      </c>
      <c r="AI1830" s="36" t="str">
        <f>IF(Mining_Import!H1830="","",Mining_Import!H1830)</f>
        <v/>
      </c>
      <c r="AJ1830" s="36" t="str">
        <f>IF(Mining_Import!I1830="","",Mining_Import!I1830)</f>
        <v/>
      </c>
      <c r="BY1830" s="120" t="str">
        <f t="shared" si="563"/>
        <v/>
      </c>
      <c r="BZ1830" s="184" t="str">
        <f t="shared" si="576"/>
        <v/>
      </c>
      <c r="CA1830" s="37" t="str">
        <f>IFERROR(VLOOKUP($BY1830,Account_Value!$C$2:$F$2500,4,0),"")</f>
        <v/>
      </c>
      <c r="CB1830" s="43" t="str">
        <f t="shared" si="564"/>
        <v/>
      </c>
      <c r="CC1830" s="122" t="str">
        <f>IF($BZ1830="","",SUM($BZ$2:$BZ1830))</f>
        <v/>
      </c>
      <c r="CD1830" s="43" t="str">
        <f>IF($BZ1830="","",$BU$19*(SUM($BZ$2:$BZ1830)))</f>
        <v/>
      </c>
    </row>
    <row r="1831" spans="1:82">
      <c r="A1831" s="4" t="str">
        <f t="shared" si="565"/>
        <v/>
      </c>
      <c r="B1831" s="21" t="str">
        <f>IF(Investments_Import!A1831="","",Investments_Import!A1831)</f>
        <v/>
      </c>
      <c r="C1831" s="22" t="str">
        <f t="shared" si="558"/>
        <v/>
      </c>
      <c r="D1831" s="51" t="str">
        <f t="shared" si="566"/>
        <v/>
      </c>
      <c r="E1831" s="3" t="str">
        <f>IF(Investments_Import!B1831="","",Investments_Import!B1831)</f>
        <v/>
      </c>
      <c r="F1831" s="54" t="str">
        <f t="shared" si="567"/>
        <v xml:space="preserve"> </v>
      </c>
      <c r="G1831" s="54" t="str">
        <f>IF($B1831="","",COUNTIF($F$2:$F1831,$F1831))</f>
        <v/>
      </c>
      <c r="H1831" s="53" t="str">
        <f t="shared" si="568"/>
        <v xml:space="preserve">  </v>
      </c>
      <c r="I1831" s="3" t="str">
        <f>IF(Investments_Import!C1831="","",Investments_Import!C1831)</f>
        <v/>
      </c>
      <c r="J1831" s="108" t="str">
        <f>IF(Investments_Import!D1831="","",Investments_Import!D1831)</f>
        <v/>
      </c>
      <c r="K1831" s="108" t="str">
        <f t="shared" si="569"/>
        <v/>
      </c>
      <c r="L1831" s="47" t="str">
        <f>IF(Investments_Import!E1831="","",Investments_Import!E1831)</f>
        <v/>
      </c>
      <c r="M1831" s="47" t="str">
        <f t="shared" si="559"/>
        <v/>
      </c>
      <c r="N1831" s="31" t="str">
        <f>IF(Investments_Import!F1831="","",Investments_Import!F1831)</f>
        <v/>
      </c>
      <c r="O1831" s="31" t="str">
        <f t="shared" si="560"/>
        <v/>
      </c>
      <c r="P1831" s="3" t="str">
        <f>IF(Investments_Import!G1831="","",Investments_Import!G1831)</f>
        <v/>
      </c>
      <c r="Q1831" s="3" t="str">
        <f>IF(Investments_Import!H1831="","",Investments_Import!H1831)</f>
        <v/>
      </c>
      <c r="R1831" s="37" t="str">
        <f t="shared" si="561"/>
        <v/>
      </c>
      <c r="S1831" s="37" t="str">
        <f t="shared" si="562"/>
        <v/>
      </c>
      <c r="U1831" s="36" t="str">
        <f>IF(Mining_Import!A1831="","",Mining_Import!A1831)</f>
        <v/>
      </c>
      <c r="V1831" s="22" t="str">
        <f t="shared" si="570"/>
        <v/>
      </c>
      <c r="W1831" s="127" t="str">
        <f t="shared" si="571"/>
        <v/>
      </c>
      <c r="X1831" s="127" t="str">
        <f t="shared" si="572"/>
        <v/>
      </c>
      <c r="Y1831" s="127" t="str">
        <f t="shared" si="573"/>
        <v/>
      </c>
      <c r="Z1831" s="36" t="str">
        <f>IF(Mining_Import!B1831="","",Mining_Import!B1831)</f>
        <v/>
      </c>
      <c r="AA1831" s="184" t="str">
        <f>IF(Mining_Import!$C1831="","",Mining_Import!$C1831)</f>
        <v/>
      </c>
      <c r="AB1831" s="122" t="str">
        <f t="shared" si="574"/>
        <v/>
      </c>
      <c r="AC1831" s="122" t="str">
        <f>IF($Y1831&gt;Dashboard!$Q$19,$AB1831,"")</f>
        <v/>
      </c>
      <c r="AD1831" s="43" t="str">
        <f t="shared" si="575"/>
        <v/>
      </c>
      <c r="AE1831" s="36" t="str">
        <f>IF(Mining_Import!D1831="","",Mining_Import!D1831)</f>
        <v/>
      </c>
      <c r="AF1831" s="36" t="str">
        <f>IF(Mining_Import!E1831="","",Mining_Import!E1831)</f>
        <v/>
      </c>
      <c r="AG1831" s="36" t="str">
        <f>IF(Mining_Import!F1831="","",Mining_Import!F1831)</f>
        <v/>
      </c>
      <c r="AH1831" s="36" t="str">
        <f>IF(Mining_Import!G1831="","",Mining_Import!G1831)</f>
        <v/>
      </c>
      <c r="AI1831" s="36" t="str">
        <f>IF(Mining_Import!H1831="","",Mining_Import!H1831)</f>
        <v/>
      </c>
      <c r="AJ1831" s="36" t="str">
        <f>IF(Mining_Import!I1831="","",Mining_Import!I1831)</f>
        <v/>
      </c>
      <c r="BY1831" s="120" t="str">
        <f t="shared" si="563"/>
        <v/>
      </c>
      <c r="BZ1831" s="184" t="str">
        <f t="shared" si="576"/>
        <v/>
      </c>
      <c r="CA1831" s="37" t="str">
        <f>IFERROR(VLOOKUP($BY1831,Account_Value!$C$2:$F$2500,4,0),"")</f>
        <v/>
      </c>
      <c r="CB1831" s="43" t="str">
        <f t="shared" si="564"/>
        <v/>
      </c>
      <c r="CC1831" s="122" t="str">
        <f>IF($BZ1831="","",SUM($BZ$2:$BZ1831))</f>
        <v/>
      </c>
      <c r="CD1831" s="43" t="str">
        <f>IF($BZ1831="","",$BU$19*(SUM($BZ$2:$BZ1831)))</f>
        <v/>
      </c>
    </row>
    <row r="1832" spans="1:82">
      <c r="A1832" s="4" t="str">
        <f t="shared" si="565"/>
        <v/>
      </c>
      <c r="B1832" s="21" t="str">
        <f>IF(Investments_Import!A1832="","",Investments_Import!A1832)</f>
        <v/>
      </c>
      <c r="C1832" s="22" t="str">
        <f t="shared" si="558"/>
        <v/>
      </c>
      <c r="D1832" s="51" t="str">
        <f t="shared" si="566"/>
        <v/>
      </c>
      <c r="E1832" s="3" t="str">
        <f>IF(Investments_Import!B1832="","",Investments_Import!B1832)</f>
        <v/>
      </c>
      <c r="F1832" s="54" t="str">
        <f t="shared" si="567"/>
        <v xml:space="preserve"> </v>
      </c>
      <c r="G1832" s="54" t="str">
        <f>IF($B1832="","",COUNTIF($F$2:$F1832,$F1832))</f>
        <v/>
      </c>
      <c r="H1832" s="53" t="str">
        <f t="shared" si="568"/>
        <v xml:space="preserve">  </v>
      </c>
      <c r="I1832" s="3" t="str">
        <f>IF(Investments_Import!C1832="","",Investments_Import!C1832)</f>
        <v/>
      </c>
      <c r="J1832" s="108" t="str">
        <f>IF(Investments_Import!D1832="","",Investments_Import!D1832)</f>
        <v/>
      </c>
      <c r="K1832" s="108" t="str">
        <f t="shared" si="569"/>
        <v/>
      </c>
      <c r="L1832" s="47" t="str">
        <f>IF(Investments_Import!E1832="","",Investments_Import!E1832)</f>
        <v/>
      </c>
      <c r="M1832" s="47" t="str">
        <f t="shared" si="559"/>
        <v/>
      </c>
      <c r="N1832" s="31" t="str">
        <f>IF(Investments_Import!F1832="","",Investments_Import!F1832)</f>
        <v/>
      </c>
      <c r="O1832" s="31" t="str">
        <f t="shared" si="560"/>
        <v/>
      </c>
      <c r="P1832" s="3" t="str">
        <f>IF(Investments_Import!G1832="","",Investments_Import!G1832)</f>
        <v/>
      </c>
      <c r="Q1832" s="3" t="str">
        <f>IF(Investments_Import!H1832="","",Investments_Import!H1832)</f>
        <v/>
      </c>
      <c r="R1832" s="37" t="str">
        <f t="shared" si="561"/>
        <v/>
      </c>
      <c r="S1832" s="37" t="str">
        <f t="shared" si="562"/>
        <v/>
      </c>
      <c r="U1832" s="36" t="str">
        <f>IF(Mining_Import!A1832="","",Mining_Import!A1832)</f>
        <v/>
      </c>
      <c r="V1832" s="22" t="str">
        <f t="shared" si="570"/>
        <v/>
      </c>
      <c r="W1832" s="127" t="str">
        <f t="shared" si="571"/>
        <v/>
      </c>
      <c r="X1832" s="127" t="str">
        <f t="shared" si="572"/>
        <v/>
      </c>
      <c r="Y1832" s="127" t="str">
        <f t="shared" si="573"/>
        <v/>
      </c>
      <c r="Z1832" s="36" t="str">
        <f>IF(Mining_Import!B1832="","",Mining_Import!B1832)</f>
        <v/>
      </c>
      <c r="AA1832" s="184" t="str">
        <f>IF(Mining_Import!$C1832="","",Mining_Import!$C1832)</f>
        <v/>
      </c>
      <c r="AB1832" s="122" t="str">
        <f t="shared" si="574"/>
        <v/>
      </c>
      <c r="AC1832" s="122" t="str">
        <f>IF($Y1832&gt;Dashboard!$Q$19,$AB1832,"")</f>
        <v/>
      </c>
      <c r="AD1832" s="43" t="str">
        <f t="shared" si="575"/>
        <v/>
      </c>
      <c r="AE1832" s="36" t="str">
        <f>IF(Mining_Import!D1832="","",Mining_Import!D1832)</f>
        <v/>
      </c>
      <c r="AF1832" s="36" t="str">
        <f>IF(Mining_Import!E1832="","",Mining_Import!E1832)</f>
        <v/>
      </c>
      <c r="AG1832" s="36" t="str">
        <f>IF(Mining_Import!F1832="","",Mining_Import!F1832)</f>
        <v/>
      </c>
      <c r="AH1832" s="36" t="str">
        <f>IF(Mining_Import!G1832="","",Mining_Import!G1832)</f>
        <v/>
      </c>
      <c r="AI1832" s="36" t="str">
        <f>IF(Mining_Import!H1832="","",Mining_Import!H1832)</f>
        <v/>
      </c>
      <c r="AJ1832" s="36" t="str">
        <f>IF(Mining_Import!I1832="","",Mining_Import!I1832)</f>
        <v/>
      </c>
      <c r="BY1832" s="120" t="str">
        <f t="shared" si="563"/>
        <v/>
      </c>
      <c r="BZ1832" s="184" t="str">
        <f t="shared" si="576"/>
        <v/>
      </c>
      <c r="CA1832" s="37" t="str">
        <f>IFERROR(VLOOKUP($BY1832,Account_Value!$C$2:$F$2500,4,0),"")</f>
        <v/>
      </c>
      <c r="CB1832" s="43" t="str">
        <f t="shared" si="564"/>
        <v/>
      </c>
      <c r="CC1832" s="122" t="str">
        <f>IF($BZ1832="","",SUM($BZ$2:$BZ1832))</f>
        <v/>
      </c>
      <c r="CD1832" s="43" t="str">
        <f>IF($BZ1832="","",$BU$19*(SUM($BZ$2:$BZ1832)))</f>
        <v/>
      </c>
    </row>
    <row r="1833" spans="1:82">
      <c r="A1833" s="4" t="str">
        <f t="shared" si="565"/>
        <v/>
      </c>
      <c r="B1833" s="21" t="str">
        <f>IF(Investments_Import!A1833="","",Investments_Import!A1833)</f>
        <v/>
      </c>
      <c r="C1833" s="22" t="str">
        <f t="shared" si="558"/>
        <v/>
      </c>
      <c r="D1833" s="51" t="str">
        <f t="shared" si="566"/>
        <v/>
      </c>
      <c r="E1833" s="3" t="str">
        <f>IF(Investments_Import!B1833="","",Investments_Import!B1833)</f>
        <v/>
      </c>
      <c r="F1833" s="54" t="str">
        <f t="shared" si="567"/>
        <v xml:space="preserve"> </v>
      </c>
      <c r="G1833" s="54" t="str">
        <f>IF($B1833="","",COUNTIF($F$2:$F1833,$F1833))</f>
        <v/>
      </c>
      <c r="H1833" s="53" t="str">
        <f t="shared" si="568"/>
        <v xml:space="preserve">  </v>
      </c>
      <c r="I1833" s="3" t="str">
        <f>IF(Investments_Import!C1833="","",Investments_Import!C1833)</f>
        <v/>
      </c>
      <c r="J1833" s="108" t="str">
        <f>IF(Investments_Import!D1833="","",Investments_Import!D1833)</f>
        <v/>
      </c>
      <c r="K1833" s="108" t="str">
        <f t="shared" si="569"/>
        <v/>
      </c>
      <c r="L1833" s="47" t="str">
        <f>IF(Investments_Import!E1833="","",Investments_Import!E1833)</f>
        <v/>
      </c>
      <c r="M1833" s="47" t="str">
        <f t="shared" si="559"/>
        <v/>
      </c>
      <c r="N1833" s="31" t="str">
        <f>IF(Investments_Import!F1833="","",Investments_Import!F1833)</f>
        <v/>
      </c>
      <c r="O1833" s="31" t="str">
        <f t="shared" si="560"/>
        <v/>
      </c>
      <c r="P1833" s="3" t="str">
        <f>IF(Investments_Import!G1833="","",Investments_Import!G1833)</f>
        <v/>
      </c>
      <c r="Q1833" s="3" t="str">
        <f>IF(Investments_Import!H1833="","",Investments_Import!H1833)</f>
        <v/>
      </c>
      <c r="R1833" s="37" t="str">
        <f t="shared" si="561"/>
        <v/>
      </c>
      <c r="S1833" s="37" t="str">
        <f t="shared" si="562"/>
        <v/>
      </c>
      <c r="U1833" s="36" t="str">
        <f>IF(Mining_Import!A1833="","",Mining_Import!A1833)</f>
        <v/>
      </c>
      <c r="V1833" s="22" t="str">
        <f t="shared" si="570"/>
        <v/>
      </c>
      <c r="W1833" s="127" t="str">
        <f t="shared" si="571"/>
        <v/>
      </c>
      <c r="X1833" s="127" t="str">
        <f t="shared" si="572"/>
        <v/>
      </c>
      <c r="Y1833" s="127" t="str">
        <f t="shared" si="573"/>
        <v/>
      </c>
      <c r="Z1833" s="36" t="str">
        <f>IF(Mining_Import!B1833="","",Mining_Import!B1833)</f>
        <v/>
      </c>
      <c r="AA1833" s="184" t="str">
        <f>IF(Mining_Import!$C1833="","",Mining_Import!$C1833)</f>
        <v/>
      </c>
      <c r="AB1833" s="122" t="str">
        <f t="shared" si="574"/>
        <v/>
      </c>
      <c r="AC1833" s="122" t="str">
        <f>IF($Y1833&gt;Dashboard!$Q$19,$AB1833,"")</f>
        <v/>
      </c>
      <c r="AD1833" s="43" t="str">
        <f t="shared" si="575"/>
        <v/>
      </c>
      <c r="AE1833" s="36" t="str">
        <f>IF(Mining_Import!D1833="","",Mining_Import!D1833)</f>
        <v/>
      </c>
      <c r="AF1833" s="36" t="str">
        <f>IF(Mining_Import!E1833="","",Mining_Import!E1833)</f>
        <v/>
      </c>
      <c r="AG1833" s="36" t="str">
        <f>IF(Mining_Import!F1833="","",Mining_Import!F1833)</f>
        <v/>
      </c>
      <c r="AH1833" s="36" t="str">
        <f>IF(Mining_Import!G1833="","",Mining_Import!G1833)</f>
        <v/>
      </c>
      <c r="AI1833" s="36" t="str">
        <f>IF(Mining_Import!H1833="","",Mining_Import!H1833)</f>
        <v/>
      </c>
      <c r="AJ1833" s="36" t="str">
        <f>IF(Mining_Import!I1833="","",Mining_Import!I1833)</f>
        <v/>
      </c>
      <c r="BY1833" s="120" t="str">
        <f t="shared" si="563"/>
        <v/>
      </c>
      <c r="BZ1833" s="184" t="str">
        <f t="shared" si="576"/>
        <v/>
      </c>
      <c r="CA1833" s="37" t="str">
        <f>IFERROR(VLOOKUP($BY1833,Account_Value!$C$2:$F$2500,4,0),"")</f>
        <v/>
      </c>
      <c r="CB1833" s="43" t="str">
        <f t="shared" si="564"/>
        <v/>
      </c>
      <c r="CC1833" s="122" t="str">
        <f>IF($BZ1833="","",SUM($BZ$2:$BZ1833))</f>
        <v/>
      </c>
      <c r="CD1833" s="43" t="str">
        <f>IF($BZ1833="","",$BU$19*(SUM($BZ$2:$BZ1833)))</f>
        <v/>
      </c>
    </row>
    <row r="1834" spans="1:82">
      <c r="A1834" s="4" t="str">
        <f t="shared" si="565"/>
        <v/>
      </c>
      <c r="B1834" s="21" t="str">
        <f>IF(Investments_Import!A1834="","",Investments_Import!A1834)</f>
        <v/>
      </c>
      <c r="C1834" s="22" t="str">
        <f t="shared" si="558"/>
        <v/>
      </c>
      <c r="D1834" s="51" t="str">
        <f t="shared" si="566"/>
        <v/>
      </c>
      <c r="E1834" s="3" t="str">
        <f>IF(Investments_Import!B1834="","",Investments_Import!B1834)</f>
        <v/>
      </c>
      <c r="F1834" s="54" t="str">
        <f t="shared" si="567"/>
        <v xml:space="preserve"> </v>
      </c>
      <c r="G1834" s="54" t="str">
        <f>IF($B1834="","",COUNTIF($F$2:$F1834,$F1834))</f>
        <v/>
      </c>
      <c r="H1834" s="53" t="str">
        <f t="shared" si="568"/>
        <v xml:space="preserve">  </v>
      </c>
      <c r="I1834" s="3" t="str">
        <f>IF(Investments_Import!C1834="","",Investments_Import!C1834)</f>
        <v/>
      </c>
      <c r="J1834" s="108" t="str">
        <f>IF(Investments_Import!D1834="","",Investments_Import!D1834)</f>
        <v/>
      </c>
      <c r="K1834" s="108" t="str">
        <f t="shared" si="569"/>
        <v/>
      </c>
      <c r="L1834" s="47" t="str">
        <f>IF(Investments_Import!E1834="","",Investments_Import!E1834)</f>
        <v/>
      </c>
      <c r="M1834" s="47" t="str">
        <f t="shared" si="559"/>
        <v/>
      </c>
      <c r="N1834" s="31" t="str">
        <f>IF(Investments_Import!F1834="","",Investments_Import!F1834)</f>
        <v/>
      </c>
      <c r="O1834" s="31" t="str">
        <f t="shared" si="560"/>
        <v/>
      </c>
      <c r="P1834" s="3" t="str">
        <f>IF(Investments_Import!G1834="","",Investments_Import!G1834)</f>
        <v/>
      </c>
      <c r="Q1834" s="3" t="str">
        <f>IF(Investments_Import!H1834="","",Investments_Import!H1834)</f>
        <v/>
      </c>
      <c r="R1834" s="37" t="str">
        <f t="shared" si="561"/>
        <v/>
      </c>
      <c r="S1834" s="37" t="str">
        <f t="shared" si="562"/>
        <v/>
      </c>
      <c r="U1834" s="36" t="str">
        <f>IF(Mining_Import!A1834="","",Mining_Import!A1834)</f>
        <v/>
      </c>
      <c r="V1834" s="22" t="str">
        <f t="shared" si="570"/>
        <v/>
      </c>
      <c r="W1834" s="127" t="str">
        <f t="shared" si="571"/>
        <v/>
      </c>
      <c r="X1834" s="127" t="str">
        <f t="shared" si="572"/>
        <v/>
      </c>
      <c r="Y1834" s="127" t="str">
        <f t="shared" si="573"/>
        <v/>
      </c>
      <c r="Z1834" s="36" t="str">
        <f>IF(Mining_Import!B1834="","",Mining_Import!B1834)</f>
        <v/>
      </c>
      <c r="AA1834" s="184" t="str">
        <f>IF(Mining_Import!$C1834="","",Mining_Import!$C1834)</f>
        <v/>
      </c>
      <c r="AB1834" s="122" t="str">
        <f t="shared" si="574"/>
        <v/>
      </c>
      <c r="AC1834" s="122" t="str">
        <f>IF($Y1834&gt;Dashboard!$Q$19,$AB1834,"")</f>
        <v/>
      </c>
      <c r="AD1834" s="43" t="str">
        <f t="shared" si="575"/>
        <v/>
      </c>
      <c r="AE1834" s="36" t="str">
        <f>IF(Mining_Import!D1834="","",Mining_Import!D1834)</f>
        <v/>
      </c>
      <c r="AF1834" s="36" t="str">
        <f>IF(Mining_Import!E1834="","",Mining_Import!E1834)</f>
        <v/>
      </c>
      <c r="AG1834" s="36" t="str">
        <f>IF(Mining_Import!F1834="","",Mining_Import!F1834)</f>
        <v/>
      </c>
      <c r="AH1834" s="36" t="str">
        <f>IF(Mining_Import!G1834="","",Mining_Import!G1834)</f>
        <v/>
      </c>
      <c r="AI1834" s="36" t="str">
        <f>IF(Mining_Import!H1834="","",Mining_Import!H1834)</f>
        <v/>
      </c>
      <c r="AJ1834" s="36" t="str">
        <f>IF(Mining_Import!I1834="","",Mining_Import!I1834)</f>
        <v/>
      </c>
      <c r="BY1834" s="120" t="str">
        <f t="shared" si="563"/>
        <v/>
      </c>
      <c r="BZ1834" s="184" t="str">
        <f t="shared" si="576"/>
        <v/>
      </c>
      <c r="CA1834" s="37" t="str">
        <f>IFERROR(VLOOKUP($BY1834,Account_Value!$C$2:$F$2500,4,0),"")</f>
        <v/>
      </c>
      <c r="CB1834" s="43" t="str">
        <f t="shared" si="564"/>
        <v/>
      </c>
      <c r="CC1834" s="122" t="str">
        <f>IF($BZ1834="","",SUM($BZ$2:$BZ1834))</f>
        <v/>
      </c>
      <c r="CD1834" s="43" t="str">
        <f>IF($BZ1834="","",$BU$19*(SUM($BZ$2:$BZ1834)))</f>
        <v/>
      </c>
    </row>
    <row r="1835" spans="1:82">
      <c r="A1835" s="4" t="str">
        <f t="shared" si="565"/>
        <v/>
      </c>
      <c r="B1835" s="21" t="str">
        <f>IF(Investments_Import!A1835="","",Investments_Import!A1835)</f>
        <v/>
      </c>
      <c r="C1835" s="22" t="str">
        <f t="shared" si="558"/>
        <v/>
      </c>
      <c r="D1835" s="51" t="str">
        <f t="shared" si="566"/>
        <v/>
      </c>
      <c r="E1835" s="3" t="str">
        <f>IF(Investments_Import!B1835="","",Investments_Import!B1835)</f>
        <v/>
      </c>
      <c r="F1835" s="54" t="str">
        <f t="shared" si="567"/>
        <v xml:space="preserve"> </v>
      </c>
      <c r="G1835" s="54" t="str">
        <f>IF($B1835="","",COUNTIF($F$2:$F1835,$F1835))</f>
        <v/>
      </c>
      <c r="H1835" s="53" t="str">
        <f t="shared" si="568"/>
        <v xml:space="preserve">  </v>
      </c>
      <c r="I1835" s="3" t="str">
        <f>IF(Investments_Import!C1835="","",Investments_Import!C1835)</f>
        <v/>
      </c>
      <c r="J1835" s="108" t="str">
        <f>IF(Investments_Import!D1835="","",Investments_Import!D1835)</f>
        <v/>
      </c>
      <c r="K1835" s="108" t="str">
        <f t="shared" si="569"/>
        <v/>
      </c>
      <c r="L1835" s="47" t="str">
        <f>IF(Investments_Import!E1835="","",Investments_Import!E1835)</f>
        <v/>
      </c>
      <c r="M1835" s="47" t="str">
        <f t="shared" si="559"/>
        <v/>
      </c>
      <c r="N1835" s="31" t="str">
        <f>IF(Investments_Import!F1835="","",Investments_Import!F1835)</f>
        <v/>
      </c>
      <c r="O1835" s="31" t="str">
        <f t="shared" si="560"/>
        <v/>
      </c>
      <c r="P1835" s="3" t="str">
        <f>IF(Investments_Import!G1835="","",Investments_Import!G1835)</f>
        <v/>
      </c>
      <c r="Q1835" s="3" t="str">
        <f>IF(Investments_Import!H1835="","",Investments_Import!H1835)</f>
        <v/>
      </c>
      <c r="R1835" s="37" t="str">
        <f t="shared" si="561"/>
        <v/>
      </c>
      <c r="S1835" s="37" t="str">
        <f t="shared" si="562"/>
        <v/>
      </c>
      <c r="U1835" s="36" t="str">
        <f>IF(Mining_Import!A1835="","",Mining_Import!A1835)</f>
        <v/>
      </c>
      <c r="V1835" s="22" t="str">
        <f t="shared" si="570"/>
        <v/>
      </c>
      <c r="W1835" s="127" t="str">
        <f t="shared" si="571"/>
        <v/>
      </c>
      <c r="X1835" s="127" t="str">
        <f t="shared" si="572"/>
        <v/>
      </c>
      <c r="Y1835" s="127" t="str">
        <f t="shared" si="573"/>
        <v/>
      </c>
      <c r="Z1835" s="36" t="str">
        <f>IF(Mining_Import!B1835="","",Mining_Import!B1835)</f>
        <v/>
      </c>
      <c r="AA1835" s="184" t="str">
        <f>IF(Mining_Import!$C1835="","",Mining_Import!$C1835)</f>
        <v/>
      </c>
      <c r="AB1835" s="122" t="str">
        <f t="shared" si="574"/>
        <v/>
      </c>
      <c r="AC1835" s="122" t="str">
        <f>IF($Y1835&gt;Dashboard!$Q$19,$AB1835,"")</f>
        <v/>
      </c>
      <c r="AD1835" s="43" t="str">
        <f t="shared" si="575"/>
        <v/>
      </c>
      <c r="AE1835" s="36" t="str">
        <f>IF(Mining_Import!D1835="","",Mining_Import!D1835)</f>
        <v/>
      </c>
      <c r="AF1835" s="36" t="str">
        <f>IF(Mining_Import!E1835="","",Mining_Import!E1835)</f>
        <v/>
      </c>
      <c r="AG1835" s="36" t="str">
        <f>IF(Mining_Import!F1835="","",Mining_Import!F1835)</f>
        <v/>
      </c>
      <c r="AH1835" s="36" t="str">
        <f>IF(Mining_Import!G1835="","",Mining_Import!G1835)</f>
        <v/>
      </c>
      <c r="AI1835" s="36" t="str">
        <f>IF(Mining_Import!H1835="","",Mining_Import!H1835)</f>
        <v/>
      </c>
      <c r="AJ1835" s="36" t="str">
        <f>IF(Mining_Import!I1835="","",Mining_Import!I1835)</f>
        <v/>
      </c>
      <c r="BY1835" s="120" t="str">
        <f t="shared" si="563"/>
        <v/>
      </c>
      <c r="BZ1835" s="184" t="str">
        <f t="shared" si="576"/>
        <v/>
      </c>
      <c r="CA1835" s="37" t="str">
        <f>IFERROR(VLOOKUP($BY1835,Account_Value!$C$2:$F$2500,4,0),"")</f>
        <v/>
      </c>
      <c r="CB1835" s="43" t="str">
        <f t="shared" si="564"/>
        <v/>
      </c>
      <c r="CC1835" s="122" t="str">
        <f>IF($BZ1835="","",SUM($BZ$2:$BZ1835))</f>
        <v/>
      </c>
      <c r="CD1835" s="43" t="str">
        <f>IF($BZ1835="","",$BU$19*(SUM($BZ$2:$BZ1835)))</f>
        <v/>
      </c>
    </row>
    <row r="1836" spans="1:82">
      <c r="A1836" s="4" t="str">
        <f t="shared" si="565"/>
        <v/>
      </c>
      <c r="B1836" s="21" t="str">
        <f>IF(Investments_Import!A1836="","",Investments_Import!A1836)</f>
        <v/>
      </c>
      <c r="C1836" s="22" t="str">
        <f t="shared" si="558"/>
        <v/>
      </c>
      <c r="D1836" s="51" t="str">
        <f t="shared" si="566"/>
        <v/>
      </c>
      <c r="E1836" s="3" t="str">
        <f>IF(Investments_Import!B1836="","",Investments_Import!B1836)</f>
        <v/>
      </c>
      <c r="F1836" s="54" t="str">
        <f t="shared" si="567"/>
        <v xml:space="preserve"> </v>
      </c>
      <c r="G1836" s="54" t="str">
        <f>IF($B1836="","",COUNTIF($F$2:$F1836,$F1836))</f>
        <v/>
      </c>
      <c r="H1836" s="53" t="str">
        <f t="shared" si="568"/>
        <v xml:space="preserve">  </v>
      </c>
      <c r="I1836" s="3" t="str">
        <f>IF(Investments_Import!C1836="","",Investments_Import!C1836)</f>
        <v/>
      </c>
      <c r="J1836" s="108" t="str">
        <f>IF(Investments_Import!D1836="","",Investments_Import!D1836)</f>
        <v/>
      </c>
      <c r="K1836" s="108" t="str">
        <f t="shared" si="569"/>
        <v/>
      </c>
      <c r="L1836" s="47" t="str">
        <f>IF(Investments_Import!E1836="","",Investments_Import!E1836)</f>
        <v/>
      </c>
      <c r="M1836" s="47" t="str">
        <f t="shared" si="559"/>
        <v/>
      </c>
      <c r="N1836" s="31" t="str">
        <f>IF(Investments_Import!F1836="","",Investments_Import!F1836)</f>
        <v/>
      </c>
      <c r="O1836" s="31" t="str">
        <f t="shared" si="560"/>
        <v/>
      </c>
      <c r="P1836" s="3" t="str">
        <f>IF(Investments_Import!G1836="","",Investments_Import!G1836)</f>
        <v/>
      </c>
      <c r="Q1836" s="3" t="str">
        <f>IF(Investments_Import!H1836="","",Investments_Import!H1836)</f>
        <v/>
      </c>
      <c r="R1836" s="37" t="str">
        <f t="shared" si="561"/>
        <v/>
      </c>
      <c r="S1836" s="37" t="str">
        <f t="shared" si="562"/>
        <v/>
      </c>
      <c r="U1836" s="36" t="str">
        <f>IF(Mining_Import!A1836="","",Mining_Import!A1836)</f>
        <v/>
      </c>
      <c r="V1836" s="22" t="str">
        <f t="shared" si="570"/>
        <v/>
      </c>
      <c r="W1836" s="127" t="str">
        <f t="shared" si="571"/>
        <v/>
      </c>
      <c r="X1836" s="127" t="str">
        <f t="shared" si="572"/>
        <v/>
      </c>
      <c r="Y1836" s="127" t="str">
        <f t="shared" si="573"/>
        <v/>
      </c>
      <c r="Z1836" s="36" t="str">
        <f>IF(Mining_Import!B1836="","",Mining_Import!B1836)</f>
        <v/>
      </c>
      <c r="AA1836" s="184" t="str">
        <f>IF(Mining_Import!$C1836="","",Mining_Import!$C1836)</f>
        <v/>
      </c>
      <c r="AB1836" s="122" t="str">
        <f t="shared" si="574"/>
        <v/>
      </c>
      <c r="AC1836" s="122" t="str">
        <f>IF($Y1836&gt;Dashboard!$Q$19,$AB1836,"")</f>
        <v/>
      </c>
      <c r="AD1836" s="43" t="str">
        <f t="shared" si="575"/>
        <v/>
      </c>
      <c r="AE1836" s="36" t="str">
        <f>IF(Mining_Import!D1836="","",Mining_Import!D1836)</f>
        <v/>
      </c>
      <c r="AF1836" s="36" t="str">
        <f>IF(Mining_Import!E1836="","",Mining_Import!E1836)</f>
        <v/>
      </c>
      <c r="AG1836" s="36" t="str">
        <f>IF(Mining_Import!F1836="","",Mining_Import!F1836)</f>
        <v/>
      </c>
      <c r="AH1836" s="36" t="str">
        <f>IF(Mining_Import!G1836="","",Mining_Import!G1836)</f>
        <v/>
      </c>
      <c r="AI1836" s="36" t="str">
        <f>IF(Mining_Import!H1836="","",Mining_Import!H1836)</f>
        <v/>
      </c>
      <c r="AJ1836" s="36" t="str">
        <f>IF(Mining_Import!I1836="","",Mining_Import!I1836)</f>
        <v/>
      </c>
      <c r="BY1836" s="120" t="str">
        <f t="shared" si="563"/>
        <v/>
      </c>
      <c r="BZ1836" s="184" t="str">
        <f t="shared" si="576"/>
        <v/>
      </c>
      <c r="CA1836" s="37" t="str">
        <f>IFERROR(VLOOKUP($BY1836,Account_Value!$C$2:$F$2500,4,0),"")</f>
        <v/>
      </c>
      <c r="CB1836" s="43" t="str">
        <f t="shared" si="564"/>
        <v/>
      </c>
      <c r="CC1836" s="122" t="str">
        <f>IF($BZ1836="","",SUM($BZ$2:$BZ1836))</f>
        <v/>
      </c>
      <c r="CD1836" s="43" t="str">
        <f>IF($BZ1836="","",$BU$19*(SUM($BZ$2:$BZ1836)))</f>
        <v/>
      </c>
    </row>
    <row r="1837" spans="1:82">
      <c r="A1837" s="4" t="str">
        <f t="shared" si="565"/>
        <v/>
      </c>
      <c r="B1837" s="21" t="str">
        <f>IF(Investments_Import!A1837="","",Investments_Import!A1837)</f>
        <v/>
      </c>
      <c r="C1837" s="22" t="str">
        <f t="shared" si="558"/>
        <v/>
      </c>
      <c r="D1837" s="51" t="str">
        <f t="shared" si="566"/>
        <v/>
      </c>
      <c r="E1837" s="3" t="str">
        <f>IF(Investments_Import!B1837="","",Investments_Import!B1837)</f>
        <v/>
      </c>
      <c r="F1837" s="54" t="str">
        <f t="shared" si="567"/>
        <v xml:space="preserve"> </v>
      </c>
      <c r="G1837" s="54" t="str">
        <f>IF($B1837="","",COUNTIF($F$2:$F1837,$F1837))</f>
        <v/>
      </c>
      <c r="H1837" s="53" t="str">
        <f t="shared" si="568"/>
        <v xml:space="preserve">  </v>
      </c>
      <c r="I1837" s="3" t="str">
        <f>IF(Investments_Import!C1837="","",Investments_Import!C1837)</f>
        <v/>
      </c>
      <c r="J1837" s="108" t="str">
        <f>IF(Investments_Import!D1837="","",Investments_Import!D1837)</f>
        <v/>
      </c>
      <c r="K1837" s="108" t="str">
        <f t="shared" si="569"/>
        <v/>
      </c>
      <c r="L1837" s="47" t="str">
        <f>IF(Investments_Import!E1837="","",Investments_Import!E1837)</f>
        <v/>
      </c>
      <c r="M1837" s="47" t="str">
        <f t="shared" si="559"/>
        <v/>
      </c>
      <c r="N1837" s="31" t="str">
        <f>IF(Investments_Import!F1837="","",Investments_Import!F1837)</f>
        <v/>
      </c>
      <c r="O1837" s="31" t="str">
        <f t="shared" si="560"/>
        <v/>
      </c>
      <c r="P1837" s="3" t="str">
        <f>IF(Investments_Import!G1837="","",Investments_Import!G1837)</f>
        <v/>
      </c>
      <c r="Q1837" s="3" t="str">
        <f>IF(Investments_Import!H1837="","",Investments_Import!H1837)</f>
        <v/>
      </c>
      <c r="R1837" s="37" t="str">
        <f t="shared" si="561"/>
        <v/>
      </c>
      <c r="S1837" s="37" t="str">
        <f t="shared" si="562"/>
        <v/>
      </c>
      <c r="U1837" s="36" t="str">
        <f>IF(Mining_Import!A1837="","",Mining_Import!A1837)</f>
        <v/>
      </c>
      <c r="V1837" s="22" t="str">
        <f t="shared" si="570"/>
        <v/>
      </c>
      <c r="W1837" s="127" t="str">
        <f t="shared" si="571"/>
        <v/>
      </c>
      <c r="X1837" s="127" t="str">
        <f t="shared" si="572"/>
        <v/>
      </c>
      <c r="Y1837" s="127" t="str">
        <f t="shared" si="573"/>
        <v/>
      </c>
      <c r="Z1837" s="36" t="str">
        <f>IF(Mining_Import!B1837="","",Mining_Import!B1837)</f>
        <v/>
      </c>
      <c r="AA1837" s="184" t="str">
        <f>IF(Mining_Import!$C1837="","",Mining_Import!$C1837)</f>
        <v/>
      </c>
      <c r="AB1837" s="122" t="str">
        <f t="shared" si="574"/>
        <v/>
      </c>
      <c r="AC1837" s="122" t="str">
        <f>IF($Y1837&gt;Dashboard!$Q$19,$AB1837,"")</f>
        <v/>
      </c>
      <c r="AD1837" s="43" t="str">
        <f t="shared" si="575"/>
        <v/>
      </c>
      <c r="AE1837" s="36" t="str">
        <f>IF(Mining_Import!D1837="","",Mining_Import!D1837)</f>
        <v/>
      </c>
      <c r="AF1837" s="36" t="str">
        <f>IF(Mining_Import!E1837="","",Mining_Import!E1837)</f>
        <v/>
      </c>
      <c r="AG1837" s="36" t="str">
        <f>IF(Mining_Import!F1837="","",Mining_Import!F1837)</f>
        <v/>
      </c>
      <c r="AH1837" s="36" t="str">
        <f>IF(Mining_Import!G1837="","",Mining_Import!G1837)</f>
        <v/>
      </c>
      <c r="AI1837" s="36" t="str">
        <f>IF(Mining_Import!H1837="","",Mining_Import!H1837)</f>
        <v/>
      </c>
      <c r="AJ1837" s="36" t="str">
        <f>IF(Mining_Import!I1837="","",Mining_Import!I1837)</f>
        <v/>
      </c>
      <c r="BY1837" s="120" t="str">
        <f t="shared" si="563"/>
        <v/>
      </c>
      <c r="BZ1837" s="184" t="str">
        <f t="shared" si="576"/>
        <v/>
      </c>
      <c r="CA1837" s="37" t="str">
        <f>IFERROR(VLOOKUP($BY1837,Account_Value!$C$2:$F$2500,4,0),"")</f>
        <v/>
      </c>
      <c r="CB1837" s="43" t="str">
        <f t="shared" si="564"/>
        <v/>
      </c>
      <c r="CC1837" s="122" t="str">
        <f>IF($BZ1837="","",SUM($BZ$2:$BZ1837))</f>
        <v/>
      </c>
      <c r="CD1837" s="43" t="str">
        <f>IF($BZ1837="","",$BU$19*(SUM($BZ$2:$BZ1837)))</f>
        <v/>
      </c>
    </row>
    <row r="1838" spans="1:82">
      <c r="A1838" s="4" t="str">
        <f t="shared" si="565"/>
        <v/>
      </c>
      <c r="B1838" s="21" t="str">
        <f>IF(Investments_Import!A1838="","",Investments_Import!A1838)</f>
        <v/>
      </c>
      <c r="C1838" s="22" t="str">
        <f t="shared" si="558"/>
        <v/>
      </c>
      <c r="D1838" s="51" t="str">
        <f t="shared" si="566"/>
        <v/>
      </c>
      <c r="E1838" s="3" t="str">
        <f>IF(Investments_Import!B1838="","",Investments_Import!B1838)</f>
        <v/>
      </c>
      <c r="F1838" s="54" t="str">
        <f t="shared" si="567"/>
        <v xml:space="preserve"> </v>
      </c>
      <c r="G1838" s="54" t="str">
        <f>IF($B1838="","",COUNTIF($F$2:$F1838,$F1838))</f>
        <v/>
      </c>
      <c r="H1838" s="53" t="str">
        <f t="shared" si="568"/>
        <v xml:space="preserve">  </v>
      </c>
      <c r="I1838" s="3" t="str">
        <f>IF(Investments_Import!C1838="","",Investments_Import!C1838)</f>
        <v/>
      </c>
      <c r="J1838" s="108" t="str">
        <f>IF(Investments_Import!D1838="","",Investments_Import!D1838)</f>
        <v/>
      </c>
      <c r="K1838" s="108" t="str">
        <f t="shared" si="569"/>
        <v/>
      </c>
      <c r="L1838" s="47" t="str">
        <f>IF(Investments_Import!E1838="","",Investments_Import!E1838)</f>
        <v/>
      </c>
      <c r="M1838" s="47" t="str">
        <f t="shared" si="559"/>
        <v/>
      </c>
      <c r="N1838" s="31" t="str">
        <f>IF(Investments_Import!F1838="","",Investments_Import!F1838)</f>
        <v/>
      </c>
      <c r="O1838" s="31" t="str">
        <f t="shared" si="560"/>
        <v/>
      </c>
      <c r="P1838" s="3" t="str">
        <f>IF(Investments_Import!G1838="","",Investments_Import!G1838)</f>
        <v/>
      </c>
      <c r="Q1838" s="3" t="str">
        <f>IF(Investments_Import!H1838="","",Investments_Import!H1838)</f>
        <v/>
      </c>
      <c r="R1838" s="37" t="str">
        <f t="shared" si="561"/>
        <v/>
      </c>
      <c r="S1838" s="37" t="str">
        <f t="shared" si="562"/>
        <v/>
      </c>
      <c r="U1838" s="36" t="str">
        <f>IF(Mining_Import!A1838="","",Mining_Import!A1838)</f>
        <v/>
      </c>
      <c r="V1838" s="22" t="str">
        <f t="shared" si="570"/>
        <v/>
      </c>
      <c r="W1838" s="127" t="str">
        <f t="shared" si="571"/>
        <v/>
      </c>
      <c r="X1838" s="127" t="str">
        <f t="shared" si="572"/>
        <v/>
      </c>
      <c r="Y1838" s="127" t="str">
        <f t="shared" si="573"/>
        <v/>
      </c>
      <c r="Z1838" s="36" t="str">
        <f>IF(Mining_Import!B1838="","",Mining_Import!B1838)</f>
        <v/>
      </c>
      <c r="AA1838" s="184" t="str">
        <f>IF(Mining_Import!$C1838="","",Mining_Import!$C1838)</f>
        <v/>
      </c>
      <c r="AB1838" s="122" t="str">
        <f t="shared" si="574"/>
        <v/>
      </c>
      <c r="AC1838" s="122" t="str">
        <f>IF($Y1838&gt;Dashboard!$Q$19,$AB1838,"")</f>
        <v/>
      </c>
      <c r="AD1838" s="43" t="str">
        <f t="shared" si="575"/>
        <v/>
      </c>
      <c r="AE1838" s="36" t="str">
        <f>IF(Mining_Import!D1838="","",Mining_Import!D1838)</f>
        <v/>
      </c>
      <c r="AF1838" s="36" t="str">
        <f>IF(Mining_Import!E1838="","",Mining_Import!E1838)</f>
        <v/>
      </c>
      <c r="AG1838" s="36" t="str">
        <f>IF(Mining_Import!F1838="","",Mining_Import!F1838)</f>
        <v/>
      </c>
      <c r="AH1838" s="36" t="str">
        <f>IF(Mining_Import!G1838="","",Mining_Import!G1838)</f>
        <v/>
      </c>
      <c r="AI1838" s="36" t="str">
        <f>IF(Mining_Import!H1838="","",Mining_Import!H1838)</f>
        <v/>
      </c>
      <c r="AJ1838" s="36" t="str">
        <f>IF(Mining_Import!I1838="","",Mining_Import!I1838)</f>
        <v/>
      </c>
      <c r="BY1838" s="120" t="str">
        <f t="shared" si="563"/>
        <v/>
      </c>
      <c r="BZ1838" s="184" t="str">
        <f t="shared" si="576"/>
        <v/>
      </c>
      <c r="CA1838" s="37" t="str">
        <f>IFERROR(VLOOKUP($BY1838,Account_Value!$C$2:$F$2500,4,0),"")</f>
        <v/>
      </c>
      <c r="CB1838" s="43" t="str">
        <f t="shared" si="564"/>
        <v/>
      </c>
      <c r="CC1838" s="122" t="str">
        <f>IF($BZ1838="","",SUM($BZ$2:$BZ1838))</f>
        <v/>
      </c>
      <c r="CD1838" s="43" t="str">
        <f>IF($BZ1838="","",$BU$19*(SUM($BZ$2:$BZ1838)))</f>
        <v/>
      </c>
    </row>
    <row r="1839" spans="1:82">
      <c r="A1839" s="4" t="str">
        <f t="shared" si="565"/>
        <v/>
      </c>
      <c r="B1839" s="21" t="str">
        <f>IF(Investments_Import!A1839="","",Investments_Import!A1839)</f>
        <v/>
      </c>
      <c r="C1839" s="22" t="str">
        <f t="shared" si="558"/>
        <v/>
      </c>
      <c r="D1839" s="51" t="str">
        <f t="shared" si="566"/>
        <v/>
      </c>
      <c r="E1839" s="3" t="str">
        <f>IF(Investments_Import!B1839="","",Investments_Import!B1839)</f>
        <v/>
      </c>
      <c r="F1839" s="54" t="str">
        <f t="shared" si="567"/>
        <v xml:space="preserve"> </v>
      </c>
      <c r="G1839" s="54" t="str">
        <f>IF($B1839="","",COUNTIF($F$2:$F1839,$F1839))</f>
        <v/>
      </c>
      <c r="H1839" s="53" t="str">
        <f t="shared" si="568"/>
        <v xml:space="preserve">  </v>
      </c>
      <c r="I1839" s="3" t="str">
        <f>IF(Investments_Import!C1839="","",Investments_Import!C1839)</f>
        <v/>
      </c>
      <c r="J1839" s="108" t="str">
        <f>IF(Investments_Import!D1839="","",Investments_Import!D1839)</f>
        <v/>
      </c>
      <c r="K1839" s="108" t="str">
        <f t="shared" si="569"/>
        <v/>
      </c>
      <c r="L1839" s="47" t="str">
        <f>IF(Investments_Import!E1839="","",Investments_Import!E1839)</f>
        <v/>
      </c>
      <c r="M1839" s="47" t="str">
        <f t="shared" si="559"/>
        <v/>
      </c>
      <c r="N1839" s="31" t="str">
        <f>IF(Investments_Import!F1839="","",Investments_Import!F1839)</f>
        <v/>
      </c>
      <c r="O1839" s="31" t="str">
        <f t="shared" si="560"/>
        <v/>
      </c>
      <c r="P1839" s="3" t="str">
        <f>IF(Investments_Import!G1839="","",Investments_Import!G1839)</f>
        <v/>
      </c>
      <c r="Q1839" s="3" t="str">
        <f>IF(Investments_Import!H1839="","",Investments_Import!H1839)</f>
        <v/>
      </c>
      <c r="R1839" s="37" t="str">
        <f t="shared" si="561"/>
        <v/>
      </c>
      <c r="S1839" s="37" t="str">
        <f t="shared" si="562"/>
        <v/>
      </c>
      <c r="U1839" s="36" t="str">
        <f>IF(Mining_Import!A1839="","",Mining_Import!A1839)</f>
        <v/>
      </c>
      <c r="V1839" s="22" t="str">
        <f t="shared" si="570"/>
        <v/>
      </c>
      <c r="W1839" s="127" t="str">
        <f t="shared" si="571"/>
        <v/>
      </c>
      <c r="X1839" s="127" t="str">
        <f t="shared" si="572"/>
        <v/>
      </c>
      <c r="Y1839" s="127" t="str">
        <f t="shared" si="573"/>
        <v/>
      </c>
      <c r="Z1839" s="36" t="str">
        <f>IF(Mining_Import!B1839="","",Mining_Import!B1839)</f>
        <v/>
      </c>
      <c r="AA1839" s="184" t="str">
        <f>IF(Mining_Import!$C1839="","",Mining_Import!$C1839)</f>
        <v/>
      </c>
      <c r="AB1839" s="122" t="str">
        <f t="shared" si="574"/>
        <v/>
      </c>
      <c r="AC1839" s="122" t="str">
        <f>IF($Y1839&gt;Dashboard!$Q$19,$AB1839,"")</f>
        <v/>
      </c>
      <c r="AD1839" s="43" t="str">
        <f t="shared" si="575"/>
        <v/>
      </c>
      <c r="AE1839" s="36" t="str">
        <f>IF(Mining_Import!D1839="","",Mining_Import!D1839)</f>
        <v/>
      </c>
      <c r="AF1839" s="36" t="str">
        <f>IF(Mining_Import!E1839="","",Mining_Import!E1839)</f>
        <v/>
      </c>
      <c r="AG1839" s="36" t="str">
        <f>IF(Mining_Import!F1839="","",Mining_Import!F1839)</f>
        <v/>
      </c>
      <c r="AH1839" s="36" t="str">
        <f>IF(Mining_Import!G1839="","",Mining_Import!G1839)</f>
        <v/>
      </c>
      <c r="AI1839" s="36" t="str">
        <f>IF(Mining_Import!H1839="","",Mining_Import!H1839)</f>
        <v/>
      </c>
      <c r="AJ1839" s="36" t="str">
        <f>IF(Mining_Import!I1839="","",Mining_Import!I1839)</f>
        <v/>
      </c>
      <c r="BY1839" s="120" t="str">
        <f t="shared" si="563"/>
        <v/>
      </c>
      <c r="BZ1839" s="184" t="str">
        <f t="shared" si="576"/>
        <v/>
      </c>
      <c r="CA1839" s="37" t="str">
        <f>IFERROR(VLOOKUP($BY1839,Account_Value!$C$2:$F$2500,4,0),"")</f>
        <v/>
      </c>
      <c r="CB1839" s="43" t="str">
        <f t="shared" si="564"/>
        <v/>
      </c>
      <c r="CC1839" s="122" t="str">
        <f>IF($BZ1839="","",SUM($BZ$2:$BZ1839))</f>
        <v/>
      </c>
      <c r="CD1839" s="43" t="str">
        <f>IF($BZ1839="","",$BU$19*(SUM($BZ$2:$BZ1839)))</f>
        <v/>
      </c>
    </row>
    <row r="1840" spans="1:82">
      <c r="A1840" s="4" t="str">
        <f t="shared" si="565"/>
        <v/>
      </c>
      <c r="B1840" s="21" t="str">
        <f>IF(Investments_Import!A1840="","",Investments_Import!A1840)</f>
        <v/>
      </c>
      <c r="C1840" s="22" t="str">
        <f t="shared" si="558"/>
        <v/>
      </c>
      <c r="D1840" s="51" t="str">
        <f t="shared" si="566"/>
        <v/>
      </c>
      <c r="E1840" s="3" t="str">
        <f>IF(Investments_Import!B1840="","",Investments_Import!B1840)</f>
        <v/>
      </c>
      <c r="F1840" s="54" t="str">
        <f t="shared" si="567"/>
        <v xml:space="preserve"> </v>
      </c>
      <c r="G1840" s="54" t="str">
        <f>IF($B1840="","",COUNTIF($F$2:$F1840,$F1840))</f>
        <v/>
      </c>
      <c r="H1840" s="53" t="str">
        <f t="shared" si="568"/>
        <v xml:space="preserve">  </v>
      </c>
      <c r="I1840" s="3" t="str">
        <f>IF(Investments_Import!C1840="","",Investments_Import!C1840)</f>
        <v/>
      </c>
      <c r="J1840" s="108" t="str">
        <f>IF(Investments_Import!D1840="","",Investments_Import!D1840)</f>
        <v/>
      </c>
      <c r="K1840" s="108" t="str">
        <f t="shared" si="569"/>
        <v/>
      </c>
      <c r="L1840" s="47" t="str">
        <f>IF(Investments_Import!E1840="","",Investments_Import!E1840)</f>
        <v/>
      </c>
      <c r="M1840" s="47" t="str">
        <f t="shared" si="559"/>
        <v/>
      </c>
      <c r="N1840" s="31" t="str">
        <f>IF(Investments_Import!F1840="","",Investments_Import!F1840)</f>
        <v/>
      </c>
      <c r="O1840" s="31" t="str">
        <f t="shared" si="560"/>
        <v/>
      </c>
      <c r="P1840" s="3" t="str">
        <f>IF(Investments_Import!G1840="","",Investments_Import!G1840)</f>
        <v/>
      </c>
      <c r="Q1840" s="3" t="str">
        <f>IF(Investments_Import!H1840="","",Investments_Import!H1840)</f>
        <v/>
      </c>
      <c r="R1840" s="37" t="str">
        <f t="shared" si="561"/>
        <v/>
      </c>
      <c r="S1840" s="37" t="str">
        <f t="shared" si="562"/>
        <v/>
      </c>
      <c r="U1840" s="36" t="str">
        <f>IF(Mining_Import!A1840="","",Mining_Import!A1840)</f>
        <v/>
      </c>
      <c r="V1840" s="22" t="str">
        <f t="shared" si="570"/>
        <v/>
      </c>
      <c r="W1840" s="127" t="str">
        <f t="shared" si="571"/>
        <v/>
      </c>
      <c r="X1840" s="127" t="str">
        <f t="shared" si="572"/>
        <v/>
      </c>
      <c r="Y1840" s="127" t="str">
        <f t="shared" si="573"/>
        <v/>
      </c>
      <c r="Z1840" s="36" t="str">
        <f>IF(Mining_Import!B1840="","",Mining_Import!B1840)</f>
        <v/>
      </c>
      <c r="AA1840" s="184" t="str">
        <f>IF(Mining_Import!$C1840="","",Mining_Import!$C1840)</f>
        <v/>
      </c>
      <c r="AB1840" s="122" t="str">
        <f t="shared" si="574"/>
        <v/>
      </c>
      <c r="AC1840" s="122" t="str">
        <f>IF($Y1840&gt;Dashboard!$Q$19,$AB1840,"")</f>
        <v/>
      </c>
      <c r="AD1840" s="43" t="str">
        <f t="shared" si="575"/>
        <v/>
      </c>
      <c r="AE1840" s="36" t="str">
        <f>IF(Mining_Import!D1840="","",Mining_Import!D1840)</f>
        <v/>
      </c>
      <c r="AF1840" s="36" t="str">
        <f>IF(Mining_Import!E1840="","",Mining_Import!E1840)</f>
        <v/>
      </c>
      <c r="AG1840" s="36" t="str">
        <f>IF(Mining_Import!F1840="","",Mining_Import!F1840)</f>
        <v/>
      </c>
      <c r="AH1840" s="36" t="str">
        <f>IF(Mining_Import!G1840="","",Mining_Import!G1840)</f>
        <v/>
      </c>
      <c r="AI1840" s="36" t="str">
        <f>IF(Mining_Import!H1840="","",Mining_Import!H1840)</f>
        <v/>
      </c>
      <c r="AJ1840" s="36" t="str">
        <f>IF(Mining_Import!I1840="","",Mining_Import!I1840)</f>
        <v/>
      </c>
      <c r="BY1840" s="120" t="str">
        <f t="shared" si="563"/>
        <v/>
      </c>
      <c r="BZ1840" s="184" t="str">
        <f t="shared" si="576"/>
        <v/>
      </c>
      <c r="CA1840" s="37" t="str">
        <f>IFERROR(VLOOKUP($BY1840,Account_Value!$C$2:$F$2500,4,0),"")</f>
        <v/>
      </c>
      <c r="CB1840" s="43" t="str">
        <f t="shared" si="564"/>
        <v/>
      </c>
      <c r="CC1840" s="122" t="str">
        <f>IF($BZ1840="","",SUM($BZ$2:$BZ1840))</f>
        <v/>
      </c>
      <c r="CD1840" s="43" t="str">
        <f>IF($BZ1840="","",$BU$19*(SUM($BZ$2:$BZ1840)))</f>
        <v/>
      </c>
    </row>
    <row r="1841" spans="1:82">
      <c r="A1841" s="4" t="str">
        <f t="shared" si="565"/>
        <v/>
      </c>
      <c r="B1841" s="21" t="str">
        <f>IF(Investments_Import!A1841="","",Investments_Import!A1841)</f>
        <v/>
      </c>
      <c r="C1841" s="22" t="str">
        <f t="shared" si="558"/>
        <v/>
      </c>
      <c r="D1841" s="51" t="str">
        <f t="shared" si="566"/>
        <v/>
      </c>
      <c r="E1841" s="3" t="str">
        <f>IF(Investments_Import!B1841="","",Investments_Import!B1841)</f>
        <v/>
      </c>
      <c r="F1841" s="54" t="str">
        <f t="shared" si="567"/>
        <v xml:space="preserve"> </v>
      </c>
      <c r="G1841" s="54" t="str">
        <f>IF($B1841="","",COUNTIF($F$2:$F1841,$F1841))</f>
        <v/>
      </c>
      <c r="H1841" s="53" t="str">
        <f t="shared" si="568"/>
        <v xml:space="preserve">  </v>
      </c>
      <c r="I1841" s="3" t="str">
        <f>IF(Investments_Import!C1841="","",Investments_Import!C1841)</f>
        <v/>
      </c>
      <c r="J1841" s="108" t="str">
        <f>IF(Investments_Import!D1841="","",Investments_Import!D1841)</f>
        <v/>
      </c>
      <c r="K1841" s="108" t="str">
        <f t="shared" si="569"/>
        <v/>
      </c>
      <c r="L1841" s="47" t="str">
        <f>IF(Investments_Import!E1841="","",Investments_Import!E1841)</f>
        <v/>
      </c>
      <c r="M1841" s="47" t="str">
        <f t="shared" si="559"/>
        <v/>
      </c>
      <c r="N1841" s="31" t="str">
        <f>IF(Investments_Import!F1841="","",Investments_Import!F1841)</f>
        <v/>
      </c>
      <c r="O1841" s="31" t="str">
        <f t="shared" si="560"/>
        <v/>
      </c>
      <c r="P1841" s="3" t="str">
        <f>IF(Investments_Import!G1841="","",Investments_Import!G1841)</f>
        <v/>
      </c>
      <c r="Q1841" s="3" t="str">
        <f>IF(Investments_Import!H1841="","",Investments_Import!H1841)</f>
        <v/>
      </c>
      <c r="R1841" s="37" t="str">
        <f t="shared" si="561"/>
        <v/>
      </c>
      <c r="S1841" s="37" t="str">
        <f t="shared" si="562"/>
        <v/>
      </c>
      <c r="U1841" s="36" t="str">
        <f>IF(Mining_Import!A1841="","",Mining_Import!A1841)</f>
        <v/>
      </c>
      <c r="V1841" s="22" t="str">
        <f t="shared" si="570"/>
        <v/>
      </c>
      <c r="W1841" s="127" t="str">
        <f t="shared" si="571"/>
        <v/>
      </c>
      <c r="X1841" s="127" t="str">
        <f t="shared" si="572"/>
        <v/>
      </c>
      <c r="Y1841" s="127" t="str">
        <f t="shared" si="573"/>
        <v/>
      </c>
      <c r="Z1841" s="36" t="str">
        <f>IF(Mining_Import!B1841="","",Mining_Import!B1841)</f>
        <v/>
      </c>
      <c r="AA1841" s="184" t="str">
        <f>IF(Mining_Import!$C1841="","",Mining_Import!$C1841)</f>
        <v/>
      </c>
      <c r="AB1841" s="122" t="str">
        <f t="shared" si="574"/>
        <v/>
      </c>
      <c r="AC1841" s="122" t="str">
        <f>IF($Y1841&gt;Dashboard!$Q$19,$AB1841,"")</f>
        <v/>
      </c>
      <c r="AD1841" s="43" t="str">
        <f t="shared" si="575"/>
        <v/>
      </c>
      <c r="AE1841" s="36" t="str">
        <f>IF(Mining_Import!D1841="","",Mining_Import!D1841)</f>
        <v/>
      </c>
      <c r="AF1841" s="36" t="str">
        <f>IF(Mining_Import!E1841="","",Mining_Import!E1841)</f>
        <v/>
      </c>
      <c r="AG1841" s="36" t="str">
        <f>IF(Mining_Import!F1841="","",Mining_Import!F1841)</f>
        <v/>
      </c>
      <c r="AH1841" s="36" t="str">
        <f>IF(Mining_Import!G1841="","",Mining_Import!G1841)</f>
        <v/>
      </c>
      <c r="AI1841" s="36" t="str">
        <f>IF(Mining_Import!H1841="","",Mining_Import!H1841)</f>
        <v/>
      </c>
      <c r="AJ1841" s="36" t="str">
        <f>IF(Mining_Import!I1841="","",Mining_Import!I1841)</f>
        <v/>
      </c>
      <c r="BY1841" s="120" t="str">
        <f t="shared" si="563"/>
        <v/>
      </c>
      <c r="BZ1841" s="184" t="str">
        <f t="shared" si="576"/>
        <v/>
      </c>
      <c r="CA1841" s="37" t="str">
        <f>IFERROR(VLOOKUP($BY1841,Account_Value!$C$2:$F$2500,4,0),"")</f>
        <v/>
      </c>
      <c r="CB1841" s="43" t="str">
        <f t="shared" si="564"/>
        <v/>
      </c>
      <c r="CC1841" s="122" t="str">
        <f>IF($BZ1841="","",SUM($BZ$2:$BZ1841))</f>
        <v/>
      </c>
      <c r="CD1841" s="43" t="str">
        <f>IF($BZ1841="","",$BU$19*(SUM($BZ$2:$BZ1841)))</f>
        <v/>
      </c>
    </row>
    <row r="1842" spans="1:82">
      <c r="A1842" s="4" t="str">
        <f t="shared" si="565"/>
        <v/>
      </c>
      <c r="B1842" s="21" t="str">
        <f>IF(Investments_Import!A1842="","",Investments_Import!A1842)</f>
        <v/>
      </c>
      <c r="C1842" s="22" t="str">
        <f t="shared" si="558"/>
        <v/>
      </c>
      <c r="D1842" s="51" t="str">
        <f t="shared" si="566"/>
        <v/>
      </c>
      <c r="E1842" s="3" t="str">
        <f>IF(Investments_Import!B1842="","",Investments_Import!B1842)</f>
        <v/>
      </c>
      <c r="F1842" s="54" t="str">
        <f t="shared" si="567"/>
        <v xml:space="preserve"> </v>
      </c>
      <c r="G1842" s="54" t="str">
        <f>IF($B1842="","",COUNTIF($F$2:$F1842,$F1842))</f>
        <v/>
      </c>
      <c r="H1842" s="53" t="str">
        <f t="shared" si="568"/>
        <v xml:space="preserve">  </v>
      </c>
      <c r="I1842" s="3" t="str">
        <f>IF(Investments_Import!C1842="","",Investments_Import!C1842)</f>
        <v/>
      </c>
      <c r="J1842" s="108" t="str">
        <f>IF(Investments_Import!D1842="","",Investments_Import!D1842)</f>
        <v/>
      </c>
      <c r="K1842" s="108" t="str">
        <f t="shared" si="569"/>
        <v/>
      </c>
      <c r="L1842" s="47" t="str">
        <f>IF(Investments_Import!E1842="","",Investments_Import!E1842)</f>
        <v/>
      </c>
      <c r="M1842" s="47" t="str">
        <f t="shared" si="559"/>
        <v/>
      </c>
      <c r="N1842" s="31" t="str">
        <f>IF(Investments_Import!F1842="","",Investments_Import!F1842)</f>
        <v/>
      </c>
      <c r="O1842" s="31" t="str">
        <f t="shared" si="560"/>
        <v/>
      </c>
      <c r="P1842" s="3" t="str">
        <f>IF(Investments_Import!G1842="","",Investments_Import!G1842)</f>
        <v/>
      </c>
      <c r="Q1842" s="3" t="str">
        <f>IF(Investments_Import!H1842="","",Investments_Import!H1842)</f>
        <v/>
      </c>
      <c r="R1842" s="37" t="str">
        <f t="shared" si="561"/>
        <v/>
      </c>
      <c r="S1842" s="37" t="str">
        <f t="shared" si="562"/>
        <v/>
      </c>
      <c r="U1842" s="36" t="str">
        <f>IF(Mining_Import!A1842="","",Mining_Import!A1842)</f>
        <v/>
      </c>
      <c r="V1842" s="22" t="str">
        <f t="shared" si="570"/>
        <v/>
      </c>
      <c r="W1842" s="127" t="str">
        <f t="shared" si="571"/>
        <v/>
      </c>
      <c r="X1842" s="127" t="str">
        <f t="shared" si="572"/>
        <v/>
      </c>
      <c r="Y1842" s="127" t="str">
        <f t="shared" si="573"/>
        <v/>
      </c>
      <c r="Z1842" s="36" t="str">
        <f>IF(Mining_Import!B1842="","",Mining_Import!B1842)</f>
        <v/>
      </c>
      <c r="AA1842" s="184" t="str">
        <f>IF(Mining_Import!$C1842="","",Mining_Import!$C1842)</f>
        <v/>
      </c>
      <c r="AB1842" s="122" t="str">
        <f t="shared" si="574"/>
        <v/>
      </c>
      <c r="AC1842" s="122" t="str">
        <f>IF($Y1842&gt;Dashboard!$Q$19,$AB1842,"")</f>
        <v/>
      </c>
      <c r="AD1842" s="43" t="str">
        <f t="shared" si="575"/>
        <v/>
      </c>
      <c r="AE1842" s="36" t="str">
        <f>IF(Mining_Import!D1842="","",Mining_Import!D1842)</f>
        <v/>
      </c>
      <c r="AF1842" s="36" t="str">
        <f>IF(Mining_Import!E1842="","",Mining_Import!E1842)</f>
        <v/>
      </c>
      <c r="AG1842" s="36" t="str">
        <f>IF(Mining_Import!F1842="","",Mining_Import!F1842)</f>
        <v/>
      </c>
      <c r="AH1842" s="36" t="str">
        <f>IF(Mining_Import!G1842="","",Mining_Import!G1842)</f>
        <v/>
      </c>
      <c r="AI1842" s="36" t="str">
        <f>IF(Mining_Import!H1842="","",Mining_Import!H1842)</f>
        <v/>
      </c>
      <c r="AJ1842" s="36" t="str">
        <f>IF(Mining_Import!I1842="","",Mining_Import!I1842)</f>
        <v/>
      </c>
      <c r="BY1842" s="120" t="str">
        <f t="shared" si="563"/>
        <v/>
      </c>
      <c r="BZ1842" s="184" t="str">
        <f t="shared" si="576"/>
        <v/>
      </c>
      <c r="CA1842" s="37" t="str">
        <f>IFERROR(VLOOKUP($BY1842,Account_Value!$C$2:$F$2500,4,0),"")</f>
        <v/>
      </c>
      <c r="CB1842" s="43" t="str">
        <f t="shared" si="564"/>
        <v/>
      </c>
      <c r="CC1842" s="122" t="str">
        <f>IF($BZ1842="","",SUM($BZ$2:$BZ1842))</f>
        <v/>
      </c>
      <c r="CD1842" s="43" t="str">
        <f>IF($BZ1842="","",$BU$19*(SUM($BZ$2:$BZ1842)))</f>
        <v/>
      </c>
    </row>
    <row r="1843" spans="1:82">
      <c r="A1843" s="4" t="str">
        <f t="shared" si="565"/>
        <v/>
      </c>
      <c r="B1843" s="21" t="str">
        <f>IF(Investments_Import!A1843="","",Investments_Import!A1843)</f>
        <v/>
      </c>
      <c r="C1843" s="22" t="str">
        <f t="shared" si="558"/>
        <v/>
      </c>
      <c r="D1843" s="51" t="str">
        <f t="shared" si="566"/>
        <v/>
      </c>
      <c r="E1843" s="3" t="str">
        <f>IF(Investments_Import!B1843="","",Investments_Import!B1843)</f>
        <v/>
      </c>
      <c r="F1843" s="54" t="str">
        <f t="shared" si="567"/>
        <v xml:space="preserve"> </v>
      </c>
      <c r="G1843" s="54" t="str">
        <f>IF($B1843="","",COUNTIF($F$2:$F1843,$F1843))</f>
        <v/>
      </c>
      <c r="H1843" s="53" t="str">
        <f t="shared" si="568"/>
        <v xml:space="preserve">  </v>
      </c>
      <c r="I1843" s="3" t="str">
        <f>IF(Investments_Import!C1843="","",Investments_Import!C1843)</f>
        <v/>
      </c>
      <c r="J1843" s="108" t="str">
        <f>IF(Investments_Import!D1843="","",Investments_Import!D1843)</f>
        <v/>
      </c>
      <c r="K1843" s="108" t="str">
        <f t="shared" si="569"/>
        <v/>
      </c>
      <c r="L1843" s="47" t="str">
        <f>IF(Investments_Import!E1843="","",Investments_Import!E1843)</f>
        <v/>
      </c>
      <c r="M1843" s="47" t="str">
        <f t="shared" si="559"/>
        <v/>
      </c>
      <c r="N1843" s="31" t="str">
        <f>IF(Investments_Import!F1843="","",Investments_Import!F1843)</f>
        <v/>
      </c>
      <c r="O1843" s="31" t="str">
        <f t="shared" si="560"/>
        <v/>
      </c>
      <c r="P1843" s="3" t="str">
        <f>IF(Investments_Import!G1843="","",Investments_Import!G1843)</f>
        <v/>
      </c>
      <c r="Q1843" s="3" t="str">
        <f>IF(Investments_Import!H1843="","",Investments_Import!H1843)</f>
        <v/>
      </c>
      <c r="R1843" s="37" t="str">
        <f t="shared" si="561"/>
        <v/>
      </c>
      <c r="S1843" s="37" t="str">
        <f t="shared" si="562"/>
        <v/>
      </c>
      <c r="U1843" s="36" t="str">
        <f>IF(Mining_Import!A1843="","",Mining_Import!A1843)</f>
        <v/>
      </c>
      <c r="V1843" s="22" t="str">
        <f t="shared" si="570"/>
        <v/>
      </c>
      <c r="W1843" s="127" t="str">
        <f t="shared" si="571"/>
        <v/>
      </c>
      <c r="X1843" s="127" t="str">
        <f t="shared" si="572"/>
        <v/>
      </c>
      <c r="Y1843" s="127" t="str">
        <f t="shared" si="573"/>
        <v/>
      </c>
      <c r="Z1843" s="36" t="str">
        <f>IF(Mining_Import!B1843="","",Mining_Import!B1843)</f>
        <v/>
      </c>
      <c r="AA1843" s="184" t="str">
        <f>IF(Mining_Import!$C1843="","",Mining_Import!$C1843)</f>
        <v/>
      </c>
      <c r="AB1843" s="122" t="str">
        <f t="shared" si="574"/>
        <v/>
      </c>
      <c r="AC1843" s="122" t="str">
        <f>IF($Y1843&gt;Dashboard!$Q$19,$AB1843,"")</f>
        <v/>
      </c>
      <c r="AD1843" s="43" t="str">
        <f t="shared" si="575"/>
        <v/>
      </c>
      <c r="AE1843" s="36" t="str">
        <f>IF(Mining_Import!D1843="","",Mining_Import!D1843)</f>
        <v/>
      </c>
      <c r="AF1843" s="36" t="str">
        <f>IF(Mining_Import!E1843="","",Mining_Import!E1843)</f>
        <v/>
      </c>
      <c r="AG1843" s="36" t="str">
        <f>IF(Mining_Import!F1843="","",Mining_Import!F1843)</f>
        <v/>
      </c>
      <c r="AH1843" s="36" t="str">
        <f>IF(Mining_Import!G1843="","",Mining_Import!G1843)</f>
        <v/>
      </c>
      <c r="AI1843" s="36" t="str">
        <f>IF(Mining_Import!H1843="","",Mining_Import!H1843)</f>
        <v/>
      </c>
      <c r="AJ1843" s="36" t="str">
        <f>IF(Mining_Import!I1843="","",Mining_Import!I1843)</f>
        <v/>
      </c>
      <c r="BY1843" s="120" t="str">
        <f t="shared" si="563"/>
        <v/>
      </c>
      <c r="BZ1843" s="184" t="str">
        <f t="shared" si="576"/>
        <v/>
      </c>
      <c r="CA1843" s="37" t="str">
        <f>IFERROR(VLOOKUP($BY1843,Account_Value!$C$2:$F$2500,4,0),"")</f>
        <v/>
      </c>
      <c r="CB1843" s="43" t="str">
        <f t="shared" si="564"/>
        <v/>
      </c>
      <c r="CC1843" s="122" t="str">
        <f>IF($BZ1843="","",SUM($BZ$2:$BZ1843))</f>
        <v/>
      </c>
      <c r="CD1843" s="43" t="str">
        <f>IF($BZ1843="","",$BU$19*(SUM($BZ$2:$BZ1843)))</f>
        <v/>
      </c>
    </row>
    <row r="1844" spans="1:82">
      <c r="A1844" s="4" t="str">
        <f t="shared" si="565"/>
        <v/>
      </c>
      <c r="B1844" s="21" t="str">
        <f>IF(Investments_Import!A1844="","",Investments_Import!A1844)</f>
        <v/>
      </c>
      <c r="C1844" s="22" t="str">
        <f t="shared" si="558"/>
        <v/>
      </c>
      <c r="D1844" s="51" t="str">
        <f t="shared" si="566"/>
        <v/>
      </c>
      <c r="E1844" s="3" t="str">
        <f>IF(Investments_Import!B1844="","",Investments_Import!B1844)</f>
        <v/>
      </c>
      <c r="F1844" s="54" t="str">
        <f t="shared" si="567"/>
        <v xml:space="preserve"> </v>
      </c>
      <c r="G1844" s="54" t="str">
        <f>IF($B1844="","",COUNTIF($F$2:$F1844,$F1844))</f>
        <v/>
      </c>
      <c r="H1844" s="53" t="str">
        <f t="shared" si="568"/>
        <v xml:space="preserve">  </v>
      </c>
      <c r="I1844" s="3" t="str">
        <f>IF(Investments_Import!C1844="","",Investments_Import!C1844)</f>
        <v/>
      </c>
      <c r="J1844" s="108" t="str">
        <f>IF(Investments_Import!D1844="","",Investments_Import!D1844)</f>
        <v/>
      </c>
      <c r="K1844" s="108" t="str">
        <f t="shared" si="569"/>
        <v/>
      </c>
      <c r="L1844" s="47" t="str">
        <f>IF(Investments_Import!E1844="","",Investments_Import!E1844)</f>
        <v/>
      </c>
      <c r="M1844" s="47" t="str">
        <f t="shared" si="559"/>
        <v/>
      </c>
      <c r="N1844" s="31" t="str">
        <f>IF(Investments_Import!F1844="","",Investments_Import!F1844)</f>
        <v/>
      </c>
      <c r="O1844" s="31" t="str">
        <f t="shared" si="560"/>
        <v/>
      </c>
      <c r="P1844" s="3" t="str">
        <f>IF(Investments_Import!G1844="","",Investments_Import!G1844)</f>
        <v/>
      </c>
      <c r="Q1844" s="3" t="str">
        <f>IF(Investments_Import!H1844="","",Investments_Import!H1844)</f>
        <v/>
      </c>
      <c r="R1844" s="37" t="str">
        <f t="shared" si="561"/>
        <v/>
      </c>
      <c r="S1844" s="37" t="str">
        <f t="shared" si="562"/>
        <v/>
      </c>
      <c r="U1844" s="36" t="str">
        <f>IF(Mining_Import!A1844="","",Mining_Import!A1844)</f>
        <v/>
      </c>
      <c r="V1844" s="22" t="str">
        <f t="shared" si="570"/>
        <v/>
      </c>
      <c r="W1844" s="127" t="str">
        <f t="shared" si="571"/>
        <v/>
      </c>
      <c r="X1844" s="127" t="str">
        <f t="shared" si="572"/>
        <v/>
      </c>
      <c r="Y1844" s="127" t="str">
        <f t="shared" si="573"/>
        <v/>
      </c>
      <c r="Z1844" s="36" t="str">
        <f>IF(Mining_Import!B1844="","",Mining_Import!B1844)</f>
        <v/>
      </c>
      <c r="AA1844" s="184" t="str">
        <f>IF(Mining_Import!$C1844="","",Mining_Import!$C1844)</f>
        <v/>
      </c>
      <c r="AB1844" s="122" t="str">
        <f t="shared" si="574"/>
        <v/>
      </c>
      <c r="AC1844" s="122" t="str">
        <f>IF($Y1844&gt;Dashboard!$Q$19,$AB1844,"")</f>
        <v/>
      </c>
      <c r="AD1844" s="43" t="str">
        <f t="shared" si="575"/>
        <v/>
      </c>
      <c r="AE1844" s="36" t="str">
        <f>IF(Mining_Import!D1844="","",Mining_Import!D1844)</f>
        <v/>
      </c>
      <c r="AF1844" s="36" t="str">
        <f>IF(Mining_Import!E1844="","",Mining_Import!E1844)</f>
        <v/>
      </c>
      <c r="AG1844" s="36" t="str">
        <f>IF(Mining_Import!F1844="","",Mining_Import!F1844)</f>
        <v/>
      </c>
      <c r="AH1844" s="36" t="str">
        <f>IF(Mining_Import!G1844="","",Mining_Import!G1844)</f>
        <v/>
      </c>
      <c r="AI1844" s="36" t="str">
        <f>IF(Mining_Import!H1844="","",Mining_Import!H1844)</f>
        <v/>
      </c>
      <c r="AJ1844" s="36" t="str">
        <f>IF(Mining_Import!I1844="","",Mining_Import!I1844)</f>
        <v/>
      </c>
      <c r="BY1844" s="120" t="str">
        <f t="shared" si="563"/>
        <v/>
      </c>
      <c r="BZ1844" s="184" t="str">
        <f t="shared" si="576"/>
        <v/>
      </c>
      <c r="CA1844" s="37" t="str">
        <f>IFERROR(VLOOKUP($BY1844,Account_Value!$C$2:$F$2500,4,0),"")</f>
        <v/>
      </c>
      <c r="CB1844" s="43" t="str">
        <f t="shared" si="564"/>
        <v/>
      </c>
      <c r="CC1844" s="122" t="str">
        <f>IF($BZ1844="","",SUM($BZ$2:$BZ1844))</f>
        <v/>
      </c>
      <c r="CD1844" s="43" t="str">
        <f>IF($BZ1844="","",$BU$19*(SUM($BZ$2:$BZ1844)))</f>
        <v/>
      </c>
    </row>
    <row r="1845" spans="1:82">
      <c r="A1845" s="4" t="str">
        <f t="shared" si="565"/>
        <v/>
      </c>
      <c r="B1845" s="21" t="str">
        <f>IF(Investments_Import!A1845="","",Investments_Import!A1845)</f>
        <v/>
      </c>
      <c r="C1845" s="22" t="str">
        <f t="shared" si="558"/>
        <v/>
      </c>
      <c r="D1845" s="51" t="str">
        <f t="shared" si="566"/>
        <v/>
      </c>
      <c r="E1845" s="3" t="str">
        <f>IF(Investments_Import!B1845="","",Investments_Import!B1845)</f>
        <v/>
      </c>
      <c r="F1845" s="54" t="str">
        <f t="shared" si="567"/>
        <v xml:space="preserve"> </v>
      </c>
      <c r="G1845" s="54" t="str">
        <f>IF($B1845="","",COUNTIF($F$2:$F1845,$F1845))</f>
        <v/>
      </c>
      <c r="H1845" s="53" t="str">
        <f t="shared" si="568"/>
        <v xml:space="preserve">  </v>
      </c>
      <c r="I1845" s="3" t="str">
        <f>IF(Investments_Import!C1845="","",Investments_Import!C1845)</f>
        <v/>
      </c>
      <c r="J1845" s="108" t="str">
        <f>IF(Investments_Import!D1845="","",Investments_Import!D1845)</f>
        <v/>
      </c>
      <c r="K1845" s="108" t="str">
        <f t="shared" si="569"/>
        <v/>
      </c>
      <c r="L1845" s="47" t="str">
        <f>IF(Investments_Import!E1845="","",Investments_Import!E1845)</f>
        <v/>
      </c>
      <c r="M1845" s="47" t="str">
        <f t="shared" si="559"/>
        <v/>
      </c>
      <c r="N1845" s="31" t="str">
        <f>IF(Investments_Import!F1845="","",Investments_Import!F1845)</f>
        <v/>
      </c>
      <c r="O1845" s="31" t="str">
        <f t="shared" si="560"/>
        <v/>
      </c>
      <c r="P1845" s="3" t="str">
        <f>IF(Investments_Import!G1845="","",Investments_Import!G1845)</f>
        <v/>
      </c>
      <c r="Q1845" s="3" t="str">
        <f>IF(Investments_Import!H1845="","",Investments_Import!H1845)</f>
        <v/>
      </c>
      <c r="R1845" s="37" t="str">
        <f t="shared" si="561"/>
        <v/>
      </c>
      <c r="S1845" s="37" t="str">
        <f t="shared" si="562"/>
        <v/>
      </c>
      <c r="U1845" s="36" t="str">
        <f>IF(Mining_Import!A1845="","",Mining_Import!A1845)</f>
        <v/>
      </c>
      <c r="V1845" s="22" t="str">
        <f t="shared" si="570"/>
        <v/>
      </c>
      <c r="W1845" s="127" t="str">
        <f t="shared" si="571"/>
        <v/>
      </c>
      <c r="X1845" s="127" t="str">
        <f t="shared" si="572"/>
        <v/>
      </c>
      <c r="Y1845" s="127" t="str">
        <f t="shared" si="573"/>
        <v/>
      </c>
      <c r="Z1845" s="36" t="str">
        <f>IF(Mining_Import!B1845="","",Mining_Import!B1845)</f>
        <v/>
      </c>
      <c r="AA1845" s="184" t="str">
        <f>IF(Mining_Import!$C1845="","",Mining_Import!$C1845)</f>
        <v/>
      </c>
      <c r="AB1845" s="122" t="str">
        <f t="shared" si="574"/>
        <v/>
      </c>
      <c r="AC1845" s="122" t="str">
        <f>IF($Y1845&gt;Dashboard!$Q$19,$AB1845,"")</f>
        <v/>
      </c>
      <c r="AD1845" s="43" t="str">
        <f t="shared" si="575"/>
        <v/>
      </c>
      <c r="AE1845" s="36" t="str">
        <f>IF(Mining_Import!D1845="","",Mining_Import!D1845)</f>
        <v/>
      </c>
      <c r="AF1845" s="36" t="str">
        <f>IF(Mining_Import!E1845="","",Mining_Import!E1845)</f>
        <v/>
      </c>
      <c r="AG1845" s="36" t="str">
        <f>IF(Mining_Import!F1845="","",Mining_Import!F1845)</f>
        <v/>
      </c>
      <c r="AH1845" s="36" t="str">
        <f>IF(Mining_Import!G1845="","",Mining_Import!G1845)</f>
        <v/>
      </c>
      <c r="AI1845" s="36" t="str">
        <f>IF(Mining_Import!H1845="","",Mining_Import!H1845)</f>
        <v/>
      </c>
      <c r="AJ1845" s="36" t="str">
        <f>IF(Mining_Import!I1845="","",Mining_Import!I1845)</f>
        <v/>
      </c>
      <c r="BY1845" s="120" t="str">
        <f t="shared" si="563"/>
        <v/>
      </c>
      <c r="BZ1845" s="184" t="str">
        <f t="shared" si="576"/>
        <v/>
      </c>
      <c r="CA1845" s="37" t="str">
        <f>IFERROR(VLOOKUP($BY1845,Account_Value!$C$2:$F$2500,4,0),"")</f>
        <v/>
      </c>
      <c r="CB1845" s="43" t="str">
        <f t="shared" si="564"/>
        <v/>
      </c>
      <c r="CC1845" s="122" t="str">
        <f>IF($BZ1845="","",SUM($BZ$2:$BZ1845))</f>
        <v/>
      </c>
      <c r="CD1845" s="43" t="str">
        <f>IF($BZ1845="","",$BU$19*(SUM($BZ$2:$BZ1845)))</f>
        <v/>
      </c>
    </row>
    <row r="1846" spans="1:82">
      <c r="A1846" s="4" t="str">
        <f t="shared" si="565"/>
        <v/>
      </c>
      <c r="B1846" s="21" t="str">
        <f>IF(Investments_Import!A1846="","",Investments_Import!A1846)</f>
        <v/>
      </c>
      <c r="C1846" s="22" t="str">
        <f t="shared" si="558"/>
        <v/>
      </c>
      <c r="D1846" s="51" t="str">
        <f t="shared" si="566"/>
        <v/>
      </c>
      <c r="E1846" s="3" t="str">
        <f>IF(Investments_Import!B1846="","",Investments_Import!B1846)</f>
        <v/>
      </c>
      <c r="F1846" s="54" t="str">
        <f t="shared" si="567"/>
        <v xml:space="preserve"> </v>
      </c>
      <c r="G1846" s="54" t="str">
        <f>IF($B1846="","",COUNTIF($F$2:$F1846,$F1846))</f>
        <v/>
      </c>
      <c r="H1846" s="53" t="str">
        <f t="shared" si="568"/>
        <v xml:space="preserve">  </v>
      </c>
      <c r="I1846" s="3" t="str">
        <f>IF(Investments_Import!C1846="","",Investments_Import!C1846)</f>
        <v/>
      </c>
      <c r="J1846" s="108" t="str">
        <f>IF(Investments_Import!D1846="","",Investments_Import!D1846)</f>
        <v/>
      </c>
      <c r="K1846" s="108" t="str">
        <f t="shared" si="569"/>
        <v/>
      </c>
      <c r="L1846" s="47" t="str">
        <f>IF(Investments_Import!E1846="","",Investments_Import!E1846)</f>
        <v/>
      </c>
      <c r="M1846" s="47" t="str">
        <f t="shared" si="559"/>
        <v/>
      </c>
      <c r="N1846" s="31" t="str">
        <f>IF(Investments_Import!F1846="","",Investments_Import!F1846)</f>
        <v/>
      </c>
      <c r="O1846" s="31" t="str">
        <f t="shared" si="560"/>
        <v/>
      </c>
      <c r="P1846" s="3" t="str">
        <f>IF(Investments_Import!G1846="","",Investments_Import!G1846)</f>
        <v/>
      </c>
      <c r="Q1846" s="3" t="str">
        <f>IF(Investments_Import!H1846="","",Investments_Import!H1846)</f>
        <v/>
      </c>
      <c r="R1846" s="37" t="str">
        <f t="shared" si="561"/>
        <v/>
      </c>
      <c r="S1846" s="37" t="str">
        <f t="shared" si="562"/>
        <v/>
      </c>
      <c r="U1846" s="36" t="str">
        <f>IF(Mining_Import!A1846="","",Mining_Import!A1846)</f>
        <v/>
      </c>
      <c r="V1846" s="22" t="str">
        <f t="shared" si="570"/>
        <v/>
      </c>
      <c r="W1846" s="127" t="str">
        <f t="shared" si="571"/>
        <v/>
      </c>
      <c r="X1846" s="127" t="str">
        <f t="shared" si="572"/>
        <v/>
      </c>
      <c r="Y1846" s="127" t="str">
        <f t="shared" si="573"/>
        <v/>
      </c>
      <c r="Z1846" s="36" t="str">
        <f>IF(Mining_Import!B1846="","",Mining_Import!B1846)</f>
        <v/>
      </c>
      <c r="AA1846" s="184" t="str">
        <f>IF(Mining_Import!$C1846="","",Mining_Import!$C1846)</f>
        <v/>
      </c>
      <c r="AB1846" s="122" t="str">
        <f t="shared" si="574"/>
        <v/>
      </c>
      <c r="AC1846" s="122" t="str">
        <f>IF($Y1846&gt;Dashboard!$Q$19,$AB1846,"")</f>
        <v/>
      </c>
      <c r="AD1846" s="43" t="str">
        <f t="shared" si="575"/>
        <v/>
      </c>
      <c r="AE1846" s="36" t="str">
        <f>IF(Mining_Import!D1846="","",Mining_Import!D1846)</f>
        <v/>
      </c>
      <c r="AF1846" s="36" t="str">
        <f>IF(Mining_Import!E1846="","",Mining_Import!E1846)</f>
        <v/>
      </c>
      <c r="AG1846" s="36" t="str">
        <f>IF(Mining_Import!F1846="","",Mining_Import!F1846)</f>
        <v/>
      </c>
      <c r="AH1846" s="36" t="str">
        <f>IF(Mining_Import!G1846="","",Mining_Import!G1846)</f>
        <v/>
      </c>
      <c r="AI1846" s="36" t="str">
        <f>IF(Mining_Import!H1846="","",Mining_Import!H1846)</f>
        <v/>
      </c>
      <c r="AJ1846" s="36" t="str">
        <f>IF(Mining_Import!I1846="","",Mining_Import!I1846)</f>
        <v/>
      </c>
      <c r="BY1846" s="120" t="str">
        <f t="shared" si="563"/>
        <v/>
      </c>
      <c r="BZ1846" s="184" t="str">
        <f t="shared" si="576"/>
        <v/>
      </c>
      <c r="CA1846" s="37" t="str">
        <f>IFERROR(VLOOKUP($BY1846,Account_Value!$C$2:$F$2500,4,0),"")</f>
        <v/>
      </c>
      <c r="CB1846" s="43" t="str">
        <f t="shared" si="564"/>
        <v/>
      </c>
      <c r="CC1846" s="122" t="str">
        <f>IF($BZ1846="","",SUM($BZ$2:$BZ1846))</f>
        <v/>
      </c>
      <c r="CD1846" s="43" t="str">
        <f>IF($BZ1846="","",$BU$19*(SUM($BZ$2:$BZ1846)))</f>
        <v/>
      </c>
    </row>
    <row r="1847" spans="1:82">
      <c r="A1847" s="4" t="str">
        <f t="shared" si="565"/>
        <v/>
      </c>
      <c r="B1847" s="21" t="str">
        <f>IF(Investments_Import!A1847="","",Investments_Import!A1847)</f>
        <v/>
      </c>
      <c r="C1847" s="22" t="str">
        <f t="shared" si="558"/>
        <v/>
      </c>
      <c r="D1847" s="51" t="str">
        <f t="shared" si="566"/>
        <v/>
      </c>
      <c r="E1847" s="3" t="str">
        <f>IF(Investments_Import!B1847="","",Investments_Import!B1847)</f>
        <v/>
      </c>
      <c r="F1847" s="54" t="str">
        <f t="shared" si="567"/>
        <v xml:space="preserve"> </v>
      </c>
      <c r="G1847" s="54" t="str">
        <f>IF($B1847="","",COUNTIF($F$2:$F1847,$F1847))</f>
        <v/>
      </c>
      <c r="H1847" s="53" t="str">
        <f t="shared" si="568"/>
        <v xml:space="preserve">  </v>
      </c>
      <c r="I1847" s="3" t="str">
        <f>IF(Investments_Import!C1847="","",Investments_Import!C1847)</f>
        <v/>
      </c>
      <c r="J1847" s="108" t="str">
        <f>IF(Investments_Import!D1847="","",Investments_Import!D1847)</f>
        <v/>
      </c>
      <c r="K1847" s="108" t="str">
        <f t="shared" si="569"/>
        <v/>
      </c>
      <c r="L1847" s="47" t="str">
        <f>IF(Investments_Import!E1847="","",Investments_Import!E1847)</f>
        <v/>
      </c>
      <c r="M1847" s="47" t="str">
        <f t="shared" si="559"/>
        <v/>
      </c>
      <c r="N1847" s="31" t="str">
        <f>IF(Investments_Import!F1847="","",Investments_Import!F1847)</f>
        <v/>
      </c>
      <c r="O1847" s="31" t="str">
        <f t="shared" si="560"/>
        <v/>
      </c>
      <c r="P1847" s="3" t="str">
        <f>IF(Investments_Import!G1847="","",Investments_Import!G1847)</f>
        <v/>
      </c>
      <c r="Q1847" s="3" t="str">
        <f>IF(Investments_Import!H1847="","",Investments_Import!H1847)</f>
        <v/>
      </c>
      <c r="R1847" s="37" t="str">
        <f t="shared" si="561"/>
        <v/>
      </c>
      <c r="S1847" s="37" t="str">
        <f t="shared" si="562"/>
        <v/>
      </c>
      <c r="U1847" s="36" t="str">
        <f>IF(Mining_Import!A1847="","",Mining_Import!A1847)</f>
        <v/>
      </c>
      <c r="V1847" s="22" t="str">
        <f t="shared" si="570"/>
        <v/>
      </c>
      <c r="W1847" s="127" t="str">
        <f t="shared" si="571"/>
        <v/>
      </c>
      <c r="X1847" s="127" t="str">
        <f t="shared" si="572"/>
        <v/>
      </c>
      <c r="Y1847" s="127" t="str">
        <f t="shared" si="573"/>
        <v/>
      </c>
      <c r="Z1847" s="36" t="str">
        <f>IF(Mining_Import!B1847="","",Mining_Import!B1847)</f>
        <v/>
      </c>
      <c r="AA1847" s="184" t="str">
        <f>IF(Mining_Import!$C1847="","",Mining_Import!$C1847)</f>
        <v/>
      </c>
      <c r="AB1847" s="122" t="str">
        <f t="shared" si="574"/>
        <v/>
      </c>
      <c r="AC1847" s="122" t="str">
        <f>IF($Y1847&gt;Dashboard!$Q$19,$AB1847,"")</f>
        <v/>
      </c>
      <c r="AD1847" s="43" t="str">
        <f t="shared" si="575"/>
        <v/>
      </c>
      <c r="AE1847" s="36" t="str">
        <f>IF(Mining_Import!D1847="","",Mining_Import!D1847)</f>
        <v/>
      </c>
      <c r="AF1847" s="36" t="str">
        <f>IF(Mining_Import!E1847="","",Mining_Import!E1847)</f>
        <v/>
      </c>
      <c r="AG1847" s="36" t="str">
        <f>IF(Mining_Import!F1847="","",Mining_Import!F1847)</f>
        <v/>
      </c>
      <c r="AH1847" s="36" t="str">
        <f>IF(Mining_Import!G1847="","",Mining_Import!G1847)</f>
        <v/>
      </c>
      <c r="AI1847" s="36" t="str">
        <f>IF(Mining_Import!H1847="","",Mining_Import!H1847)</f>
        <v/>
      </c>
      <c r="AJ1847" s="36" t="str">
        <f>IF(Mining_Import!I1847="","",Mining_Import!I1847)</f>
        <v/>
      </c>
      <c r="BY1847" s="120" t="str">
        <f t="shared" si="563"/>
        <v/>
      </c>
      <c r="BZ1847" s="184" t="str">
        <f t="shared" si="576"/>
        <v/>
      </c>
      <c r="CA1847" s="37" t="str">
        <f>IFERROR(VLOOKUP($BY1847,Account_Value!$C$2:$F$2500,4,0),"")</f>
        <v/>
      </c>
      <c r="CB1847" s="43" t="str">
        <f t="shared" si="564"/>
        <v/>
      </c>
      <c r="CC1847" s="122" t="str">
        <f>IF($BZ1847="","",SUM($BZ$2:$BZ1847))</f>
        <v/>
      </c>
      <c r="CD1847" s="43" t="str">
        <f>IF($BZ1847="","",$BU$19*(SUM($BZ$2:$BZ1847)))</f>
        <v/>
      </c>
    </row>
    <row r="1848" spans="1:82">
      <c r="A1848" s="4" t="str">
        <f t="shared" si="565"/>
        <v/>
      </c>
      <c r="B1848" s="21" t="str">
        <f>IF(Investments_Import!A1848="","",Investments_Import!A1848)</f>
        <v/>
      </c>
      <c r="C1848" s="22" t="str">
        <f t="shared" si="558"/>
        <v/>
      </c>
      <c r="D1848" s="51" t="str">
        <f t="shared" si="566"/>
        <v/>
      </c>
      <c r="E1848" s="3" t="str">
        <f>IF(Investments_Import!B1848="","",Investments_Import!B1848)</f>
        <v/>
      </c>
      <c r="F1848" s="54" t="str">
        <f t="shared" si="567"/>
        <v xml:space="preserve"> </v>
      </c>
      <c r="G1848" s="54" t="str">
        <f>IF($B1848="","",COUNTIF($F$2:$F1848,$F1848))</f>
        <v/>
      </c>
      <c r="H1848" s="53" t="str">
        <f t="shared" si="568"/>
        <v xml:space="preserve">  </v>
      </c>
      <c r="I1848" s="3" t="str">
        <f>IF(Investments_Import!C1848="","",Investments_Import!C1848)</f>
        <v/>
      </c>
      <c r="J1848" s="108" t="str">
        <f>IF(Investments_Import!D1848="","",Investments_Import!D1848)</f>
        <v/>
      </c>
      <c r="K1848" s="108" t="str">
        <f t="shared" si="569"/>
        <v/>
      </c>
      <c r="L1848" s="47" t="str">
        <f>IF(Investments_Import!E1848="","",Investments_Import!E1848)</f>
        <v/>
      </c>
      <c r="M1848" s="47" t="str">
        <f t="shared" si="559"/>
        <v/>
      </c>
      <c r="N1848" s="31" t="str">
        <f>IF(Investments_Import!F1848="","",Investments_Import!F1848)</f>
        <v/>
      </c>
      <c r="O1848" s="31" t="str">
        <f t="shared" si="560"/>
        <v/>
      </c>
      <c r="P1848" s="3" t="str">
        <f>IF(Investments_Import!G1848="","",Investments_Import!G1848)</f>
        <v/>
      </c>
      <c r="Q1848" s="3" t="str">
        <f>IF(Investments_Import!H1848="","",Investments_Import!H1848)</f>
        <v/>
      </c>
      <c r="R1848" s="37" t="str">
        <f t="shared" si="561"/>
        <v/>
      </c>
      <c r="S1848" s="37" t="str">
        <f t="shared" si="562"/>
        <v/>
      </c>
      <c r="U1848" s="36" t="str">
        <f>IF(Mining_Import!A1848="","",Mining_Import!A1848)</f>
        <v/>
      </c>
      <c r="V1848" s="22" t="str">
        <f t="shared" si="570"/>
        <v/>
      </c>
      <c r="W1848" s="127" t="str">
        <f t="shared" si="571"/>
        <v/>
      </c>
      <c r="X1848" s="127" t="str">
        <f t="shared" si="572"/>
        <v/>
      </c>
      <c r="Y1848" s="127" t="str">
        <f t="shared" si="573"/>
        <v/>
      </c>
      <c r="Z1848" s="36" t="str">
        <f>IF(Mining_Import!B1848="","",Mining_Import!B1848)</f>
        <v/>
      </c>
      <c r="AA1848" s="184" t="str">
        <f>IF(Mining_Import!$C1848="","",Mining_Import!$C1848)</f>
        <v/>
      </c>
      <c r="AB1848" s="122" t="str">
        <f t="shared" si="574"/>
        <v/>
      </c>
      <c r="AC1848" s="122" t="str">
        <f>IF($Y1848&gt;Dashboard!$Q$19,$AB1848,"")</f>
        <v/>
      </c>
      <c r="AD1848" s="43" t="str">
        <f t="shared" si="575"/>
        <v/>
      </c>
      <c r="AE1848" s="36" t="str">
        <f>IF(Mining_Import!D1848="","",Mining_Import!D1848)</f>
        <v/>
      </c>
      <c r="AF1848" s="36" t="str">
        <f>IF(Mining_Import!E1848="","",Mining_Import!E1848)</f>
        <v/>
      </c>
      <c r="AG1848" s="36" t="str">
        <f>IF(Mining_Import!F1848="","",Mining_Import!F1848)</f>
        <v/>
      </c>
      <c r="AH1848" s="36" t="str">
        <f>IF(Mining_Import!G1848="","",Mining_Import!G1848)</f>
        <v/>
      </c>
      <c r="AI1848" s="36" t="str">
        <f>IF(Mining_Import!H1848="","",Mining_Import!H1848)</f>
        <v/>
      </c>
      <c r="AJ1848" s="36" t="str">
        <f>IF(Mining_Import!I1848="","",Mining_Import!I1848)</f>
        <v/>
      </c>
      <c r="BY1848" s="120" t="str">
        <f t="shared" si="563"/>
        <v/>
      </c>
      <c r="BZ1848" s="184" t="str">
        <f t="shared" si="576"/>
        <v/>
      </c>
      <c r="CA1848" s="37" t="str">
        <f>IFERROR(VLOOKUP($BY1848,Account_Value!$C$2:$F$2500,4,0),"")</f>
        <v/>
      </c>
      <c r="CB1848" s="43" t="str">
        <f t="shared" si="564"/>
        <v/>
      </c>
      <c r="CC1848" s="122" t="str">
        <f>IF($BZ1848="","",SUM($BZ$2:$BZ1848))</f>
        <v/>
      </c>
      <c r="CD1848" s="43" t="str">
        <f>IF($BZ1848="","",$BU$19*(SUM($BZ$2:$BZ1848)))</f>
        <v/>
      </c>
    </row>
    <row r="1849" spans="1:82">
      <c r="A1849" s="4" t="str">
        <f t="shared" si="565"/>
        <v/>
      </c>
      <c r="B1849" s="21" t="str">
        <f>IF(Investments_Import!A1849="","",Investments_Import!A1849)</f>
        <v/>
      </c>
      <c r="C1849" s="22" t="str">
        <f t="shared" si="558"/>
        <v/>
      </c>
      <c r="D1849" s="51" t="str">
        <f t="shared" si="566"/>
        <v/>
      </c>
      <c r="E1849" s="3" t="str">
        <f>IF(Investments_Import!B1849="","",Investments_Import!B1849)</f>
        <v/>
      </c>
      <c r="F1849" s="54" t="str">
        <f t="shared" si="567"/>
        <v xml:space="preserve"> </v>
      </c>
      <c r="G1849" s="54" t="str">
        <f>IF($B1849="","",COUNTIF($F$2:$F1849,$F1849))</f>
        <v/>
      </c>
      <c r="H1849" s="53" t="str">
        <f t="shared" si="568"/>
        <v xml:space="preserve">  </v>
      </c>
      <c r="I1849" s="3" t="str">
        <f>IF(Investments_Import!C1849="","",Investments_Import!C1849)</f>
        <v/>
      </c>
      <c r="J1849" s="108" t="str">
        <f>IF(Investments_Import!D1849="","",Investments_Import!D1849)</f>
        <v/>
      </c>
      <c r="K1849" s="108" t="str">
        <f t="shared" si="569"/>
        <v/>
      </c>
      <c r="L1849" s="47" t="str">
        <f>IF(Investments_Import!E1849="","",Investments_Import!E1849)</f>
        <v/>
      </c>
      <c r="M1849" s="47" t="str">
        <f t="shared" si="559"/>
        <v/>
      </c>
      <c r="N1849" s="31" t="str">
        <f>IF(Investments_Import!F1849="","",Investments_Import!F1849)</f>
        <v/>
      </c>
      <c r="O1849" s="31" t="str">
        <f t="shared" si="560"/>
        <v/>
      </c>
      <c r="P1849" s="3" t="str">
        <f>IF(Investments_Import!G1849="","",Investments_Import!G1849)</f>
        <v/>
      </c>
      <c r="Q1849" s="3" t="str">
        <f>IF(Investments_Import!H1849="","",Investments_Import!H1849)</f>
        <v/>
      </c>
      <c r="R1849" s="37" t="str">
        <f t="shared" si="561"/>
        <v/>
      </c>
      <c r="S1849" s="37" t="str">
        <f t="shared" si="562"/>
        <v/>
      </c>
      <c r="U1849" s="36" t="str">
        <f>IF(Mining_Import!A1849="","",Mining_Import!A1849)</f>
        <v/>
      </c>
      <c r="V1849" s="22" t="str">
        <f t="shared" si="570"/>
        <v/>
      </c>
      <c r="W1849" s="127" t="str">
        <f t="shared" si="571"/>
        <v/>
      </c>
      <c r="X1849" s="127" t="str">
        <f t="shared" si="572"/>
        <v/>
      </c>
      <c r="Y1849" s="127" t="str">
        <f t="shared" si="573"/>
        <v/>
      </c>
      <c r="Z1849" s="36" t="str">
        <f>IF(Mining_Import!B1849="","",Mining_Import!B1849)</f>
        <v/>
      </c>
      <c r="AA1849" s="184" t="str">
        <f>IF(Mining_Import!$C1849="","",Mining_Import!$C1849)</f>
        <v/>
      </c>
      <c r="AB1849" s="122" t="str">
        <f t="shared" si="574"/>
        <v/>
      </c>
      <c r="AC1849" s="122" t="str">
        <f>IF($Y1849&gt;Dashboard!$Q$19,$AB1849,"")</f>
        <v/>
      </c>
      <c r="AD1849" s="43" t="str">
        <f t="shared" si="575"/>
        <v/>
      </c>
      <c r="AE1849" s="36" t="str">
        <f>IF(Mining_Import!D1849="","",Mining_Import!D1849)</f>
        <v/>
      </c>
      <c r="AF1849" s="36" t="str">
        <f>IF(Mining_Import!E1849="","",Mining_Import!E1849)</f>
        <v/>
      </c>
      <c r="AG1849" s="36" t="str">
        <f>IF(Mining_Import!F1849="","",Mining_Import!F1849)</f>
        <v/>
      </c>
      <c r="AH1849" s="36" t="str">
        <f>IF(Mining_Import!G1849="","",Mining_Import!G1849)</f>
        <v/>
      </c>
      <c r="AI1849" s="36" t="str">
        <f>IF(Mining_Import!H1849="","",Mining_Import!H1849)</f>
        <v/>
      </c>
      <c r="AJ1849" s="36" t="str">
        <f>IF(Mining_Import!I1849="","",Mining_Import!I1849)</f>
        <v/>
      </c>
      <c r="BY1849" s="120" t="str">
        <f t="shared" si="563"/>
        <v/>
      </c>
      <c r="BZ1849" s="184" t="str">
        <f t="shared" si="576"/>
        <v/>
      </c>
      <c r="CA1849" s="37" t="str">
        <f>IFERROR(VLOOKUP($BY1849,Account_Value!$C$2:$F$2500,4,0),"")</f>
        <v/>
      </c>
      <c r="CB1849" s="43" t="str">
        <f t="shared" si="564"/>
        <v/>
      </c>
      <c r="CC1849" s="122" t="str">
        <f>IF($BZ1849="","",SUM($BZ$2:$BZ1849))</f>
        <v/>
      </c>
      <c r="CD1849" s="43" t="str">
        <f>IF($BZ1849="","",$BU$19*(SUM($BZ$2:$BZ1849)))</f>
        <v/>
      </c>
    </row>
    <row r="1850" spans="1:82">
      <c r="A1850" s="4" t="str">
        <f t="shared" si="565"/>
        <v/>
      </c>
      <c r="B1850" s="21" t="str">
        <f>IF(Investments_Import!A1850="","",Investments_Import!A1850)</f>
        <v/>
      </c>
      <c r="C1850" s="22" t="str">
        <f t="shared" si="558"/>
        <v/>
      </c>
      <c r="D1850" s="51" t="str">
        <f t="shared" si="566"/>
        <v/>
      </c>
      <c r="E1850" s="3" t="str">
        <f>IF(Investments_Import!B1850="","",Investments_Import!B1850)</f>
        <v/>
      </c>
      <c r="F1850" s="54" t="str">
        <f t="shared" si="567"/>
        <v xml:space="preserve"> </v>
      </c>
      <c r="G1850" s="54" t="str">
        <f>IF($B1850="","",COUNTIF($F$2:$F1850,$F1850))</f>
        <v/>
      </c>
      <c r="H1850" s="53" t="str">
        <f t="shared" si="568"/>
        <v xml:space="preserve">  </v>
      </c>
      <c r="I1850" s="3" t="str">
        <f>IF(Investments_Import!C1850="","",Investments_Import!C1850)</f>
        <v/>
      </c>
      <c r="J1850" s="108" t="str">
        <f>IF(Investments_Import!D1850="","",Investments_Import!D1850)</f>
        <v/>
      </c>
      <c r="K1850" s="108" t="str">
        <f t="shared" si="569"/>
        <v/>
      </c>
      <c r="L1850" s="47" t="str">
        <f>IF(Investments_Import!E1850="","",Investments_Import!E1850)</f>
        <v/>
      </c>
      <c r="M1850" s="47" t="str">
        <f t="shared" si="559"/>
        <v/>
      </c>
      <c r="N1850" s="31" t="str">
        <f>IF(Investments_Import!F1850="","",Investments_Import!F1850)</f>
        <v/>
      </c>
      <c r="O1850" s="31" t="str">
        <f t="shared" si="560"/>
        <v/>
      </c>
      <c r="P1850" s="3" t="str">
        <f>IF(Investments_Import!G1850="","",Investments_Import!G1850)</f>
        <v/>
      </c>
      <c r="Q1850" s="3" t="str">
        <f>IF(Investments_Import!H1850="","",Investments_Import!H1850)</f>
        <v/>
      </c>
      <c r="R1850" s="37" t="str">
        <f t="shared" si="561"/>
        <v/>
      </c>
      <c r="S1850" s="37" t="str">
        <f t="shared" si="562"/>
        <v/>
      </c>
      <c r="U1850" s="36" t="str">
        <f>IF(Mining_Import!A1850="","",Mining_Import!A1850)</f>
        <v/>
      </c>
      <c r="V1850" s="22" t="str">
        <f t="shared" si="570"/>
        <v/>
      </c>
      <c r="W1850" s="127" t="str">
        <f t="shared" si="571"/>
        <v/>
      </c>
      <c r="X1850" s="127" t="str">
        <f t="shared" si="572"/>
        <v/>
      </c>
      <c r="Y1850" s="127" t="str">
        <f t="shared" si="573"/>
        <v/>
      </c>
      <c r="Z1850" s="36" t="str">
        <f>IF(Mining_Import!B1850="","",Mining_Import!B1850)</f>
        <v/>
      </c>
      <c r="AA1850" s="184" t="str">
        <f>IF(Mining_Import!$C1850="","",Mining_Import!$C1850)</f>
        <v/>
      </c>
      <c r="AB1850" s="122" t="str">
        <f t="shared" si="574"/>
        <v/>
      </c>
      <c r="AC1850" s="122" t="str">
        <f>IF($Y1850&gt;Dashboard!$Q$19,$AB1850,"")</f>
        <v/>
      </c>
      <c r="AD1850" s="43" t="str">
        <f t="shared" si="575"/>
        <v/>
      </c>
      <c r="AE1850" s="36" t="str">
        <f>IF(Mining_Import!D1850="","",Mining_Import!D1850)</f>
        <v/>
      </c>
      <c r="AF1850" s="36" t="str">
        <f>IF(Mining_Import!E1850="","",Mining_Import!E1850)</f>
        <v/>
      </c>
      <c r="AG1850" s="36" t="str">
        <f>IF(Mining_Import!F1850="","",Mining_Import!F1850)</f>
        <v/>
      </c>
      <c r="AH1850" s="36" t="str">
        <f>IF(Mining_Import!G1850="","",Mining_Import!G1850)</f>
        <v/>
      </c>
      <c r="AI1850" s="36" t="str">
        <f>IF(Mining_Import!H1850="","",Mining_Import!H1850)</f>
        <v/>
      </c>
      <c r="AJ1850" s="36" t="str">
        <f>IF(Mining_Import!I1850="","",Mining_Import!I1850)</f>
        <v/>
      </c>
      <c r="BY1850" s="120" t="str">
        <f t="shared" si="563"/>
        <v/>
      </c>
      <c r="BZ1850" s="184" t="str">
        <f t="shared" si="576"/>
        <v/>
      </c>
      <c r="CA1850" s="37" t="str">
        <f>IFERROR(VLOOKUP($BY1850,Account_Value!$C$2:$F$2500,4,0),"")</f>
        <v/>
      </c>
      <c r="CB1850" s="43" t="str">
        <f t="shared" si="564"/>
        <v/>
      </c>
      <c r="CC1850" s="122" t="str">
        <f>IF($BZ1850="","",SUM($BZ$2:$BZ1850))</f>
        <v/>
      </c>
      <c r="CD1850" s="43" t="str">
        <f>IF($BZ1850="","",$BU$19*(SUM($BZ$2:$BZ1850)))</f>
        <v/>
      </c>
    </row>
    <row r="1851" spans="1:82">
      <c r="A1851" s="4" t="str">
        <f t="shared" si="565"/>
        <v/>
      </c>
      <c r="B1851" s="21" t="str">
        <f>IF(Investments_Import!A1851="","",Investments_Import!A1851)</f>
        <v/>
      </c>
      <c r="C1851" s="22" t="str">
        <f t="shared" si="558"/>
        <v/>
      </c>
      <c r="D1851" s="51" t="str">
        <f t="shared" si="566"/>
        <v/>
      </c>
      <c r="E1851" s="3" t="str">
        <f>IF(Investments_Import!B1851="","",Investments_Import!B1851)</f>
        <v/>
      </c>
      <c r="F1851" s="54" t="str">
        <f t="shared" si="567"/>
        <v xml:space="preserve"> </v>
      </c>
      <c r="G1851" s="54" t="str">
        <f>IF($B1851="","",COUNTIF($F$2:$F1851,$F1851))</f>
        <v/>
      </c>
      <c r="H1851" s="53" t="str">
        <f t="shared" si="568"/>
        <v xml:space="preserve">  </v>
      </c>
      <c r="I1851" s="3" t="str">
        <f>IF(Investments_Import!C1851="","",Investments_Import!C1851)</f>
        <v/>
      </c>
      <c r="J1851" s="108" t="str">
        <f>IF(Investments_Import!D1851="","",Investments_Import!D1851)</f>
        <v/>
      </c>
      <c r="K1851" s="108" t="str">
        <f t="shared" si="569"/>
        <v/>
      </c>
      <c r="L1851" s="47" t="str">
        <f>IF(Investments_Import!E1851="","",Investments_Import!E1851)</f>
        <v/>
      </c>
      <c r="M1851" s="47" t="str">
        <f t="shared" si="559"/>
        <v/>
      </c>
      <c r="N1851" s="31" t="str">
        <f>IF(Investments_Import!F1851="","",Investments_Import!F1851)</f>
        <v/>
      </c>
      <c r="O1851" s="31" t="str">
        <f t="shared" si="560"/>
        <v/>
      </c>
      <c r="P1851" s="3" t="str">
        <f>IF(Investments_Import!G1851="","",Investments_Import!G1851)</f>
        <v/>
      </c>
      <c r="Q1851" s="3" t="str">
        <f>IF(Investments_Import!H1851="","",Investments_Import!H1851)</f>
        <v/>
      </c>
      <c r="R1851" s="37" t="str">
        <f t="shared" si="561"/>
        <v/>
      </c>
      <c r="S1851" s="37" t="str">
        <f t="shared" si="562"/>
        <v/>
      </c>
      <c r="U1851" s="36" t="str">
        <f>IF(Mining_Import!A1851="","",Mining_Import!A1851)</f>
        <v/>
      </c>
      <c r="V1851" s="22" t="str">
        <f t="shared" si="570"/>
        <v/>
      </c>
      <c r="W1851" s="127" t="str">
        <f t="shared" si="571"/>
        <v/>
      </c>
      <c r="X1851" s="127" t="str">
        <f t="shared" si="572"/>
        <v/>
      </c>
      <c r="Y1851" s="127" t="str">
        <f t="shared" si="573"/>
        <v/>
      </c>
      <c r="Z1851" s="36" t="str">
        <f>IF(Mining_Import!B1851="","",Mining_Import!B1851)</f>
        <v/>
      </c>
      <c r="AA1851" s="184" t="str">
        <f>IF(Mining_Import!$C1851="","",Mining_Import!$C1851)</f>
        <v/>
      </c>
      <c r="AB1851" s="122" t="str">
        <f t="shared" si="574"/>
        <v/>
      </c>
      <c r="AC1851" s="122" t="str">
        <f>IF($Y1851&gt;Dashboard!$Q$19,$AB1851,"")</f>
        <v/>
      </c>
      <c r="AD1851" s="43" t="str">
        <f t="shared" si="575"/>
        <v/>
      </c>
      <c r="AE1851" s="36" t="str">
        <f>IF(Mining_Import!D1851="","",Mining_Import!D1851)</f>
        <v/>
      </c>
      <c r="AF1851" s="36" t="str">
        <f>IF(Mining_Import!E1851="","",Mining_Import!E1851)</f>
        <v/>
      </c>
      <c r="AG1851" s="36" t="str">
        <f>IF(Mining_Import!F1851="","",Mining_Import!F1851)</f>
        <v/>
      </c>
      <c r="AH1851" s="36" t="str">
        <f>IF(Mining_Import!G1851="","",Mining_Import!G1851)</f>
        <v/>
      </c>
      <c r="AI1851" s="36" t="str">
        <f>IF(Mining_Import!H1851="","",Mining_Import!H1851)</f>
        <v/>
      </c>
      <c r="AJ1851" s="36" t="str">
        <f>IF(Mining_Import!I1851="","",Mining_Import!I1851)</f>
        <v/>
      </c>
      <c r="BY1851" s="120" t="str">
        <f t="shared" si="563"/>
        <v/>
      </c>
      <c r="BZ1851" s="184" t="str">
        <f t="shared" si="576"/>
        <v/>
      </c>
      <c r="CA1851" s="37" t="str">
        <f>IFERROR(VLOOKUP($BY1851,Account_Value!$C$2:$F$2500,4,0),"")</f>
        <v/>
      </c>
      <c r="CB1851" s="43" t="str">
        <f t="shared" si="564"/>
        <v/>
      </c>
      <c r="CC1851" s="122" t="str">
        <f>IF($BZ1851="","",SUM($BZ$2:$BZ1851))</f>
        <v/>
      </c>
      <c r="CD1851" s="43" t="str">
        <f>IF($BZ1851="","",$BU$19*(SUM($BZ$2:$BZ1851)))</f>
        <v/>
      </c>
    </row>
    <row r="1852" spans="1:82">
      <c r="A1852" s="4" t="str">
        <f t="shared" si="565"/>
        <v/>
      </c>
      <c r="B1852" s="21" t="str">
        <f>IF(Investments_Import!A1852="","",Investments_Import!A1852)</f>
        <v/>
      </c>
      <c r="C1852" s="22" t="str">
        <f t="shared" si="558"/>
        <v/>
      </c>
      <c r="D1852" s="51" t="str">
        <f t="shared" si="566"/>
        <v/>
      </c>
      <c r="E1852" s="3" t="str">
        <f>IF(Investments_Import!B1852="","",Investments_Import!B1852)</f>
        <v/>
      </c>
      <c r="F1852" s="54" t="str">
        <f t="shared" si="567"/>
        <v xml:space="preserve"> </v>
      </c>
      <c r="G1852" s="54" t="str">
        <f>IF($B1852="","",COUNTIF($F$2:$F1852,$F1852))</f>
        <v/>
      </c>
      <c r="H1852" s="53" t="str">
        <f t="shared" si="568"/>
        <v xml:space="preserve">  </v>
      </c>
      <c r="I1852" s="3" t="str">
        <f>IF(Investments_Import!C1852="","",Investments_Import!C1852)</f>
        <v/>
      </c>
      <c r="J1852" s="108" t="str">
        <f>IF(Investments_Import!D1852="","",Investments_Import!D1852)</f>
        <v/>
      </c>
      <c r="K1852" s="108" t="str">
        <f t="shared" si="569"/>
        <v/>
      </c>
      <c r="L1852" s="47" t="str">
        <f>IF(Investments_Import!E1852="","",Investments_Import!E1852)</f>
        <v/>
      </c>
      <c r="M1852" s="47" t="str">
        <f t="shared" si="559"/>
        <v/>
      </c>
      <c r="N1852" s="31" t="str">
        <f>IF(Investments_Import!F1852="","",Investments_Import!F1852)</f>
        <v/>
      </c>
      <c r="O1852" s="31" t="str">
        <f t="shared" si="560"/>
        <v/>
      </c>
      <c r="P1852" s="3" t="str">
        <f>IF(Investments_Import!G1852="","",Investments_Import!G1852)</f>
        <v/>
      </c>
      <c r="Q1852" s="3" t="str">
        <f>IF(Investments_Import!H1852="","",Investments_Import!H1852)</f>
        <v/>
      </c>
      <c r="R1852" s="37" t="str">
        <f t="shared" si="561"/>
        <v/>
      </c>
      <c r="S1852" s="37" t="str">
        <f t="shared" si="562"/>
        <v/>
      </c>
      <c r="U1852" s="36" t="str">
        <f>IF(Mining_Import!A1852="","",Mining_Import!A1852)</f>
        <v/>
      </c>
      <c r="V1852" s="22" t="str">
        <f t="shared" si="570"/>
        <v/>
      </c>
      <c r="W1852" s="127" t="str">
        <f t="shared" si="571"/>
        <v/>
      </c>
      <c r="X1852" s="127" t="str">
        <f t="shared" si="572"/>
        <v/>
      </c>
      <c r="Y1852" s="127" t="str">
        <f t="shared" si="573"/>
        <v/>
      </c>
      <c r="Z1852" s="36" t="str">
        <f>IF(Mining_Import!B1852="","",Mining_Import!B1852)</f>
        <v/>
      </c>
      <c r="AA1852" s="184" t="str">
        <f>IF(Mining_Import!$C1852="","",Mining_Import!$C1852)</f>
        <v/>
      </c>
      <c r="AB1852" s="122" t="str">
        <f t="shared" si="574"/>
        <v/>
      </c>
      <c r="AC1852" s="122" t="str">
        <f>IF($Y1852&gt;Dashboard!$Q$19,$AB1852,"")</f>
        <v/>
      </c>
      <c r="AD1852" s="43" t="str">
        <f t="shared" si="575"/>
        <v/>
      </c>
      <c r="AE1852" s="36" t="str">
        <f>IF(Mining_Import!D1852="","",Mining_Import!D1852)</f>
        <v/>
      </c>
      <c r="AF1852" s="36" t="str">
        <f>IF(Mining_Import!E1852="","",Mining_Import!E1852)</f>
        <v/>
      </c>
      <c r="AG1852" s="36" t="str">
        <f>IF(Mining_Import!F1852="","",Mining_Import!F1852)</f>
        <v/>
      </c>
      <c r="AH1852" s="36" t="str">
        <f>IF(Mining_Import!G1852="","",Mining_Import!G1852)</f>
        <v/>
      </c>
      <c r="AI1852" s="36" t="str">
        <f>IF(Mining_Import!H1852="","",Mining_Import!H1852)</f>
        <v/>
      </c>
      <c r="AJ1852" s="36" t="str">
        <f>IF(Mining_Import!I1852="","",Mining_Import!I1852)</f>
        <v/>
      </c>
      <c r="BY1852" s="120" t="str">
        <f t="shared" si="563"/>
        <v/>
      </c>
      <c r="BZ1852" s="184" t="str">
        <f t="shared" si="576"/>
        <v/>
      </c>
      <c r="CA1852" s="37" t="str">
        <f>IFERROR(VLOOKUP($BY1852,Account_Value!$C$2:$F$2500,4,0),"")</f>
        <v/>
      </c>
      <c r="CB1852" s="43" t="str">
        <f t="shared" si="564"/>
        <v/>
      </c>
      <c r="CC1852" s="122" t="str">
        <f>IF($BZ1852="","",SUM($BZ$2:$BZ1852))</f>
        <v/>
      </c>
      <c r="CD1852" s="43" t="str">
        <f>IF($BZ1852="","",$BU$19*(SUM($BZ$2:$BZ1852)))</f>
        <v/>
      </c>
    </row>
    <row r="1853" spans="1:82">
      <c r="A1853" s="4" t="str">
        <f t="shared" si="565"/>
        <v/>
      </c>
      <c r="B1853" s="21" t="str">
        <f>IF(Investments_Import!A1853="","",Investments_Import!A1853)</f>
        <v/>
      </c>
      <c r="C1853" s="22" t="str">
        <f t="shared" si="558"/>
        <v/>
      </c>
      <c r="D1853" s="51" t="str">
        <f t="shared" si="566"/>
        <v/>
      </c>
      <c r="E1853" s="3" t="str">
        <f>IF(Investments_Import!B1853="","",Investments_Import!B1853)</f>
        <v/>
      </c>
      <c r="F1853" s="54" t="str">
        <f t="shared" si="567"/>
        <v xml:space="preserve"> </v>
      </c>
      <c r="G1853" s="54" t="str">
        <f>IF($B1853="","",COUNTIF($F$2:$F1853,$F1853))</f>
        <v/>
      </c>
      <c r="H1853" s="53" t="str">
        <f t="shared" si="568"/>
        <v xml:space="preserve">  </v>
      </c>
      <c r="I1853" s="3" t="str">
        <f>IF(Investments_Import!C1853="","",Investments_Import!C1853)</f>
        <v/>
      </c>
      <c r="J1853" s="108" t="str">
        <f>IF(Investments_Import!D1853="","",Investments_Import!D1853)</f>
        <v/>
      </c>
      <c r="K1853" s="108" t="str">
        <f t="shared" si="569"/>
        <v/>
      </c>
      <c r="L1853" s="47" t="str">
        <f>IF(Investments_Import!E1853="","",Investments_Import!E1853)</f>
        <v/>
      </c>
      <c r="M1853" s="47" t="str">
        <f t="shared" si="559"/>
        <v/>
      </c>
      <c r="N1853" s="31" t="str">
        <f>IF(Investments_Import!F1853="","",Investments_Import!F1853)</f>
        <v/>
      </c>
      <c r="O1853" s="31" t="str">
        <f t="shared" si="560"/>
        <v/>
      </c>
      <c r="P1853" s="3" t="str">
        <f>IF(Investments_Import!G1853="","",Investments_Import!G1853)</f>
        <v/>
      </c>
      <c r="Q1853" s="3" t="str">
        <f>IF(Investments_Import!H1853="","",Investments_Import!H1853)</f>
        <v/>
      </c>
      <c r="R1853" s="37" t="str">
        <f t="shared" si="561"/>
        <v/>
      </c>
      <c r="S1853" s="37" t="str">
        <f t="shared" si="562"/>
        <v/>
      </c>
      <c r="U1853" s="36" t="str">
        <f>IF(Mining_Import!A1853="","",Mining_Import!A1853)</f>
        <v/>
      </c>
      <c r="V1853" s="22" t="str">
        <f t="shared" si="570"/>
        <v/>
      </c>
      <c r="W1853" s="127" t="str">
        <f t="shared" si="571"/>
        <v/>
      </c>
      <c r="X1853" s="127" t="str">
        <f t="shared" si="572"/>
        <v/>
      </c>
      <c r="Y1853" s="127" t="str">
        <f t="shared" si="573"/>
        <v/>
      </c>
      <c r="Z1853" s="36" t="str">
        <f>IF(Mining_Import!B1853="","",Mining_Import!B1853)</f>
        <v/>
      </c>
      <c r="AA1853" s="184" t="str">
        <f>IF(Mining_Import!$C1853="","",Mining_Import!$C1853)</f>
        <v/>
      </c>
      <c r="AB1853" s="122" t="str">
        <f t="shared" si="574"/>
        <v/>
      </c>
      <c r="AC1853" s="122" t="str">
        <f>IF($Y1853&gt;Dashboard!$Q$19,$AB1853,"")</f>
        <v/>
      </c>
      <c r="AD1853" s="43" t="str">
        <f t="shared" si="575"/>
        <v/>
      </c>
      <c r="AE1853" s="36" t="str">
        <f>IF(Mining_Import!D1853="","",Mining_Import!D1853)</f>
        <v/>
      </c>
      <c r="AF1853" s="36" t="str">
        <f>IF(Mining_Import!E1853="","",Mining_Import!E1853)</f>
        <v/>
      </c>
      <c r="AG1853" s="36" t="str">
        <f>IF(Mining_Import!F1853="","",Mining_Import!F1853)</f>
        <v/>
      </c>
      <c r="AH1853" s="36" t="str">
        <f>IF(Mining_Import!G1853="","",Mining_Import!G1853)</f>
        <v/>
      </c>
      <c r="AI1853" s="36" t="str">
        <f>IF(Mining_Import!H1853="","",Mining_Import!H1853)</f>
        <v/>
      </c>
      <c r="AJ1853" s="36" t="str">
        <f>IF(Mining_Import!I1853="","",Mining_Import!I1853)</f>
        <v/>
      </c>
      <c r="BY1853" s="120" t="str">
        <f t="shared" si="563"/>
        <v/>
      </c>
      <c r="BZ1853" s="184" t="str">
        <f t="shared" si="576"/>
        <v/>
      </c>
      <c r="CA1853" s="37" t="str">
        <f>IFERROR(VLOOKUP($BY1853,Account_Value!$C$2:$F$2500,4,0),"")</f>
        <v/>
      </c>
      <c r="CB1853" s="43" t="str">
        <f t="shared" si="564"/>
        <v/>
      </c>
      <c r="CC1853" s="122" t="str">
        <f>IF($BZ1853="","",SUM($BZ$2:$BZ1853))</f>
        <v/>
      </c>
      <c r="CD1853" s="43" t="str">
        <f>IF($BZ1853="","",$BU$19*(SUM($BZ$2:$BZ1853)))</f>
        <v/>
      </c>
    </row>
    <row r="1854" spans="1:82">
      <c r="A1854" s="4" t="str">
        <f t="shared" si="565"/>
        <v/>
      </c>
      <c r="B1854" s="21" t="str">
        <f>IF(Investments_Import!A1854="","",Investments_Import!A1854)</f>
        <v/>
      </c>
      <c r="C1854" s="22" t="str">
        <f t="shared" si="558"/>
        <v/>
      </c>
      <c r="D1854" s="51" t="str">
        <f t="shared" si="566"/>
        <v/>
      </c>
      <c r="E1854" s="3" t="str">
        <f>IF(Investments_Import!B1854="","",Investments_Import!B1854)</f>
        <v/>
      </c>
      <c r="F1854" s="54" t="str">
        <f t="shared" si="567"/>
        <v xml:space="preserve"> </v>
      </c>
      <c r="G1854" s="54" t="str">
        <f>IF($B1854="","",COUNTIF($F$2:$F1854,$F1854))</f>
        <v/>
      </c>
      <c r="H1854" s="53" t="str">
        <f t="shared" si="568"/>
        <v xml:space="preserve">  </v>
      </c>
      <c r="I1854" s="3" t="str">
        <f>IF(Investments_Import!C1854="","",Investments_Import!C1854)</f>
        <v/>
      </c>
      <c r="J1854" s="108" t="str">
        <f>IF(Investments_Import!D1854="","",Investments_Import!D1854)</f>
        <v/>
      </c>
      <c r="K1854" s="108" t="str">
        <f t="shared" si="569"/>
        <v/>
      </c>
      <c r="L1854" s="47" t="str">
        <f>IF(Investments_Import!E1854="","",Investments_Import!E1854)</f>
        <v/>
      </c>
      <c r="M1854" s="47" t="str">
        <f t="shared" si="559"/>
        <v/>
      </c>
      <c r="N1854" s="31" t="str">
        <f>IF(Investments_Import!F1854="","",Investments_Import!F1854)</f>
        <v/>
      </c>
      <c r="O1854" s="31" t="str">
        <f t="shared" si="560"/>
        <v/>
      </c>
      <c r="P1854" s="3" t="str">
        <f>IF(Investments_Import!G1854="","",Investments_Import!G1854)</f>
        <v/>
      </c>
      <c r="Q1854" s="3" t="str">
        <f>IF(Investments_Import!H1854="","",Investments_Import!H1854)</f>
        <v/>
      </c>
      <c r="R1854" s="37" t="str">
        <f t="shared" si="561"/>
        <v/>
      </c>
      <c r="S1854" s="37" t="str">
        <f t="shared" si="562"/>
        <v/>
      </c>
      <c r="U1854" s="36" t="str">
        <f>IF(Mining_Import!A1854="","",Mining_Import!A1854)</f>
        <v/>
      </c>
      <c r="V1854" s="22" t="str">
        <f t="shared" si="570"/>
        <v/>
      </c>
      <c r="W1854" s="127" t="str">
        <f t="shared" si="571"/>
        <v/>
      </c>
      <c r="X1854" s="127" t="str">
        <f t="shared" si="572"/>
        <v/>
      </c>
      <c r="Y1854" s="127" t="str">
        <f t="shared" si="573"/>
        <v/>
      </c>
      <c r="Z1854" s="36" t="str">
        <f>IF(Mining_Import!B1854="","",Mining_Import!B1854)</f>
        <v/>
      </c>
      <c r="AA1854" s="184" t="str">
        <f>IF(Mining_Import!$C1854="","",Mining_Import!$C1854)</f>
        <v/>
      </c>
      <c r="AB1854" s="122" t="str">
        <f t="shared" si="574"/>
        <v/>
      </c>
      <c r="AC1854" s="122" t="str">
        <f>IF($Y1854&gt;Dashboard!$Q$19,$AB1854,"")</f>
        <v/>
      </c>
      <c r="AD1854" s="43" t="str">
        <f t="shared" si="575"/>
        <v/>
      </c>
      <c r="AE1854" s="36" t="str">
        <f>IF(Mining_Import!D1854="","",Mining_Import!D1854)</f>
        <v/>
      </c>
      <c r="AF1854" s="36" t="str">
        <f>IF(Mining_Import!E1854="","",Mining_Import!E1854)</f>
        <v/>
      </c>
      <c r="AG1854" s="36" t="str">
        <f>IF(Mining_Import!F1854="","",Mining_Import!F1854)</f>
        <v/>
      </c>
      <c r="AH1854" s="36" t="str">
        <f>IF(Mining_Import!G1854="","",Mining_Import!G1854)</f>
        <v/>
      </c>
      <c r="AI1854" s="36" t="str">
        <f>IF(Mining_Import!H1854="","",Mining_Import!H1854)</f>
        <v/>
      </c>
      <c r="AJ1854" s="36" t="str">
        <f>IF(Mining_Import!I1854="","",Mining_Import!I1854)</f>
        <v/>
      </c>
      <c r="BY1854" s="120" t="str">
        <f t="shared" si="563"/>
        <v/>
      </c>
      <c r="BZ1854" s="184" t="str">
        <f t="shared" si="576"/>
        <v/>
      </c>
      <c r="CA1854" s="37" t="str">
        <f>IFERROR(VLOOKUP($BY1854,Account_Value!$C$2:$F$2500,4,0),"")</f>
        <v/>
      </c>
      <c r="CB1854" s="43" t="str">
        <f t="shared" si="564"/>
        <v/>
      </c>
      <c r="CC1854" s="122" t="str">
        <f>IF($BZ1854="","",SUM($BZ$2:$BZ1854))</f>
        <v/>
      </c>
      <c r="CD1854" s="43" t="str">
        <f>IF($BZ1854="","",$BU$19*(SUM($BZ$2:$BZ1854)))</f>
        <v/>
      </c>
    </row>
    <row r="1855" spans="1:82">
      <c r="A1855" s="4" t="str">
        <f t="shared" si="565"/>
        <v/>
      </c>
      <c r="B1855" s="21" t="str">
        <f>IF(Investments_Import!A1855="","",Investments_Import!A1855)</f>
        <v/>
      </c>
      <c r="C1855" s="22" t="str">
        <f t="shared" si="558"/>
        <v/>
      </c>
      <c r="D1855" s="51" t="str">
        <f t="shared" si="566"/>
        <v/>
      </c>
      <c r="E1855" s="3" t="str">
        <f>IF(Investments_Import!B1855="","",Investments_Import!B1855)</f>
        <v/>
      </c>
      <c r="F1855" s="54" t="str">
        <f t="shared" si="567"/>
        <v xml:space="preserve"> </v>
      </c>
      <c r="G1855" s="54" t="str">
        <f>IF($B1855="","",COUNTIF($F$2:$F1855,$F1855))</f>
        <v/>
      </c>
      <c r="H1855" s="53" t="str">
        <f t="shared" si="568"/>
        <v xml:space="preserve">  </v>
      </c>
      <c r="I1855" s="3" t="str">
        <f>IF(Investments_Import!C1855="","",Investments_Import!C1855)</f>
        <v/>
      </c>
      <c r="J1855" s="108" t="str">
        <f>IF(Investments_Import!D1855="","",Investments_Import!D1855)</f>
        <v/>
      </c>
      <c r="K1855" s="108" t="str">
        <f t="shared" si="569"/>
        <v/>
      </c>
      <c r="L1855" s="47" t="str">
        <f>IF(Investments_Import!E1855="","",Investments_Import!E1855)</f>
        <v/>
      </c>
      <c r="M1855" s="47" t="str">
        <f t="shared" si="559"/>
        <v/>
      </c>
      <c r="N1855" s="31" t="str">
        <f>IF(Investments_Import!F1855="","",Investments_Import!F1855)</f>
        <v/>
      </c>
      <c r="O1855" s="31" t="str">
        <f t="shared" si="560"/>
        <v/>
      </c>
      <c r="P1855" s="3" t="str">
        <f>IF(Investments_Import!G1855="","",Investments_Import!G1855)</f>
        <v/>
      </c>
      <c r="Q1855" s="3" t="str">
        <f>IF(Investments_Import!H1855="","",Investments_Import!H1855)</f>
        <v/>
      </c>
      <c r="R1855" s="37" t="str">
        <f t="shared" si="561"/>
        <v/>
      </c>
      <c r="S1855" s="37" t="str">
        <f t="shared" si="562"/>
        <v/>
      </c>
      <c r="U1855" s="36" t="str">
        <f>IF(Mining_Import!A1855="","",Mining_Import!A1855)</f>
        <v/>
      </c>
      <c r="V1855" s="22" t="str">
        <f t="shared" si="570"/>
        <v/>
      </c>
      <c r="W1855" s="127" t="str">
        <f t="shared" si="571"/>
        <v/>
      </c>
      <c r="X1855" s="127" t="str">
        <f t="shared" si="572"/>
        <v/>
      </c>
      <c r="Y1855" s="127" t="str">
        <f t="shared" si="573"/>
        <v/>
      </c>
      <c r="Z1855" s="36" t="str">
        <f>IF(Mining_Import!B1855="","",Mining_Import!B1855)</f>
        <v/>
      </c>
      <c r="AA1855" s="184" t="str">
        <f>IF(Mining_Import!$C1855="","",Mining_Import!$C1855)</f>
        <v/>
      </c>
      <c r="AB1855" s="122" t="str">
        <f t="shared" si="574"/>
        <v/>
      </c>
      <c r="AC1855" s="122" t="str">
        <f>IF($Y1855&gt;Dashboard!$Q$19,$AB1855,"")</f>
        <v/>
      </c>
      <c r="AD1855" s="43" t="str">
        <f t="shared" si="575"/>
        <v/>
      </c>
      <c r="AE1855" s="36" t="str">
        <f>IF(Mining_Import!D1855="","",Mining_Import!D1855)</f>
        <v/>
      </c>
      <c r="AF1855" s="36" t="str">
        <f>IF(Mining_Import!E1855="","",Mining_Import!E1855)</f>
        <v/>
      </c>
      <c r="AG1855" s="36" t="str">
        <f>IF(Mining_Import!F1855="","",Mining_Import!F1855)</f>
        <v/>
      </c>
      <c r="AH1855" s="36" t="str">
        <f>IF(Mining_Import!G1855="","",Mining_Import!G1855)</f>
        <v/>
      </c>
      <c r="AI1855" s="36" t="str">
        <f>IF(Mining_Import!H1855="","",Mining_Import!H1855)</f>
        <v/>
      </c>
      <c r="AJ1855" s="36" t="str">
        <f>IF(Mining_Import!I1855="","",Mining_Import!I1855)</f>
        <v/>
      </c>
      <c r="BY1855" s="120" t="str">
        <f t="shared" si="563"/>
        <v/>
      </c>
      <c r="BZ1855" s="184" t="str">
        <f t="shared" si="576"/>
        <v/>
      </c>
      <c r="CA1855" s="37" t="str">
        <f>IFERROR(VLOOKUP($BY1855,Account_Value!$C$2:$F$2500,4,0),"")</f>
        <v/>
      </c>
      <c r="CB1855" s="43" t="str">
        <f t="shared" si="564"/>
        <v/>
      </c>
      <c r="CC1855" s="122" t="str">
        <f>IF($BZ1855="","",SUM($BZ$2:$BZ1855))</f>
        <v/>
      </c>
      <c r="CD1855" s="43" t="str">
        <f>IF($BZ1855="","",$BU$19*(SUM($BZ$2:$BZ1855)))</f>
        <v/>
      </c>
    </row>
    <row r="1856" spans="1:82">
      <c r="A1856" s="4" t="str">
        <f t="shared" si="565"/>
        <v/>
      </c>
      <c r="B1856" s="21" t="str">
        <f>IF(Investments_Import!A1856="","",Investments_Import!A1856)</f>
        <v/>
      </c>
      <c r="C1856" s="22" t="str">
        <f t="shared" si="558"/>
        <v/>
      </c>
      <c r="D1856" s="51" t="str">
        <f t="shared" si="566"/>
        <v/>
      </c>
      <c r="E1856" s="3" t="str">
        <f>IF(Investments_Import!B1856="","",Investments_Import!B1856)</f>
        <v/>
      </c>
      <c r="F1856" s="54" t="str">
        <f t="shared" si="567"/>
        <v xml:space="preserve"> </v>
      </c>
      <c r="G1856" s="54" t="str">
        <f>IF($B1856="","",COUNTIF($F$2:$F1856,$F1856))</f>
        <v/>
      </c>
      <c r="H1856" s="53" t="str">
        <f t="shared" si="568"/>
        <v xml:space="preserve">  </v>
      </c>
      <c r="I1856" s="3" t="str">
        <f>IF(Investments_Import!C1856="","",Investments_Import!C1856)</f>
        <v/>
      </c>
      <c r="J1856" s="108" t="str">
        <f>IF(Investments_Import!D1856="","",Investments_Import!D1856)</f>
        <v/>
      </c>
      <c r="K1856" s="108" t="str">
        <f t="shared" si="569"/>
        <v/>
      </c>
      <c r="L1856" s="47" t="str">
        <f>IF(Investments_Import!E1856="","",Investments_Import!E1856)</f>
        <v/>
      </c>
      <c r="M1856" s="47" t="str">
        <f t="shared" si="559"/>
        <v/>
      </c>
      <c r="N1856" s="31" t="str">
        <f>IF(Investments_Import!F1856="","",Investments_Import!F1856)</f>
        <v/>
      </c>
      <c r="O1856" s="31" t="str">
        <f t="shared" si="560"/>
        <v/>
      </c>
      <c r="P1856" s="3" t="str">
        <f>IF(Investments_Import!G1856="","",Investments_Import!G1856)</f>
        <v/>
      </c>
      <c r="Q1856" s="3" t="str">
        <f>IF(Investments_Import!H1856="","",Investments_Import!H1856)</f>
        <v/>
      </c>
      <c r="R1856" s="37" t="str">
        <f t="shared" si="561"/>
        <v/>
      </c>
      <c r="S1856" s="37" t="str">
        <f t="shared" si="562"/>
        <v/>
      </c>
      <c r="U1856" s="36" t="str">
        <f>IF(Mining_Import!A1856="","",Mining_Import!A1856)</f>
        <v/>
      </c>
      <c r="V1856" s="22" t="str">
        <f t="shared" si="570"/>
        <v/>
      </c>
      <c r="W1856" s="127" t="str">
        <f t="shared" si="571"/>
        <v/>
      </c>
      <c r="X1856" s="127" t="str">
        <f t="shared" si="572"/>
        <v/>
      </c>
      <c r="Y1856" s="127" t="str">
        <f t="shared" si="573"/>
        <v/>
      </c>
      <c r="Z1856" s="36" t="str">
        <f>IF(Mining_Import!B1856="","",Mining_Import!B1856)</f>
        <v/>
      </c>
      <c r="AA1856" s="184" t="str">
        <f>IF(Mining_Import!$C1856="","",Mining_Import!$C1856)</f>
        <v/>
      </c>
      <c r="AB1856" s="122" t="str">
        <f t="shared" si="574"/>
        <v/>
      </c>
      <c r="AC1856" s="122" t="str">
        <f>IF($Y1856&gt;Dashboard!$Q$19,$AB1856,"")</f>
        <v/>
      </c>
      <c r="AD1856" s="43" t="str">
        <f t="shared" si="575"/>
        <v/>
      </c>
      <c r="AE1856" s="36" t="str">
        <f>IF(Mining_Import!D1856="","",Mining_Import!D1856)</f>
        <v/>
      </c>
      <c r="AF1856" s="36" t="str">
        <f>IF(Mining_Import!E1856="","",Mining_Import!E1856)</f>
        <v/>
      </c>
      <c r="AG1856" s="36" t="str">
        <f>IF(Mining_Import!F1856="","",Mining_Import!F1856)</f>
        <v/>
      </c>
      <c r="AH1856" s="36" t="str">
        <f>IF(Mining_Import!G1856="","",Mining_Import!G1856)</f>
        <v/>
      </c>
      <c r="AI1856" s="36" t="str">
        <f>IF(Mining_Import!H1856="","",Mining_Import!H1856)</f>
        <v/>
      </c>
      <c r="AJ1856" s="36" t="str">
        <f>IF(Mining_Import!I1856="","",Mining_Import!I1856)</f>
        <v/>
      </c>
      <c r="BY1856" s="120" t="str">
        <f t="shared" si="563"/>
        <v/>
      </c>
      <c r="BZ1856" s="184" t="str">
        <f t="shared" si="576"/>
        <v/>
      </c>
      <c r="CA1856" s="37" t="str">
        <f>IFERROR(VLOOKUP($BY1856,Account_Value!$C$2:$F$2500,4,0),"")</f>
        <v/>
      </c>
      <c r="CB1856" s="43" t="str">
        <f t="shared" si="564"/>
        <v/>
      </c>
      <c r="CC1856" s="122" t="str">
        <f>IF($BZ1856="","",SUM($BZ$2:$BZ1856))</f>
        <v/>
      </c>
      <c r="CD1856" s="43" t="str">
        <f>IF($BZ1856="","",$BU$19*(SUM($BZ$2:$BZ1856)))</f>
        <v/>
      </c>
    </row>
    <row r="1857" spans="1:82">
      <c r="A1857" s="4" t="str">
        <f t="shared" si="565"/>
        <v/>
      </c>
      <c r="B1857" s="21" t="str">
        <f>IF(Investments_Import!A1857="","",Investments_Import!A1857)</f>
        <v/>
      </c>
      <c r="C1857" s="22" t="str">
        <f t="shared" si="558"/>
        <v/>
      </c>
      <c r="D1857" s="51" t="str">
        <f t="shared" si="566"/>
        <v/>
      </c>
      <c r="E1857" s="3" t="str">
        <f>IF(Investments_Import!B1857="","",Investments_Import!B1857)</f>
        <v/>
      </c>
      <c r="F1857" s="54" t="str">
        <f t="shared" si="567"/>
        <v xml:space="preserve"> </v>
      </c>
      <c r="G1857" s="54" t="str">
        <f>IF($B1857="","",COUNTIF($F$2:$F1857,$F1857))</f>
        <v/>
      </c>
      <c r="H1857" s="53" t="str">
        <f t="shared" si="568"/>
        <v xml:space="preserve">  </v>
      </c>
      <c r="I1857" s="3" t="str">
        <f>IF(Investments_Import!C1857="","",Investments_Import!C1857)</f>
        <v/>
      </c>
      <c r="J1857" s="108" t="str">
        <f>IF(Investments_Import!D1857="","",Investments_Import!D1857)</f>
        <v/>
      </c>
      <c r="K1857" s="108" t="str">
        <f t="shared" si="569"/>
        <v/>
      </c>
      <c r="L1857" s="47" t="str">
        <f>IF(Investments_Import!E1857="","",Investments_Import!E1857)</f>
        <v/>
      </c>
      <c r="M1857" s="47" t="str">
        <f t="shared" si="559"/>
        <v/>
      </c>
      <c r="N1857" s="31" t="str">
        <f>IF(Investments_Import!F1857="","",Investments_Import!F1857)</f>
        <v/>
      </c>
      <c r="O1857" s="31" t="str">
        <f t="shared" si="560"/>
        <v/>
      </c>
      <c r="P1857" s="3" t="str">
        <f>IF(Investments_Import!G1857="","",Investments_Import!G1857)</f>
        <v/>
      </c>
      <c r="Q1857" s="3" t="str">
        <f>IF(Investments_Import!H1857="","",Investments_Import!H1857)</f>
        <v/>
      </c>
      <c r="R1857" s="37" t="str">
        <f t="shared" si="561"/>
        <v/>
      </c>
      <c r="S1857" s="37" t="str">
        <f t="shared" si="562"/>
        <v/>
      </c>
      <c r="U1857" s="36" t="str">
        <f>IF(Mining_Import!A1857="","",Mining_Import!A1857)</f>
        <v/>
      </c>
      <c r="V1857" s="22" t="str">
        <f t="shared" si="570"/>
        <v/>
      </c>
      <c r="W1857" s="127" t="str">
        <f t="shared" si="571"/>
        <v/>
      </c>
      <c r="X1857" s="127" t="str">
        <f t="shared" si="572"/>
        <v/>
      </c>
      <c r="Y1857" s="127" t="str">
        <f t="shared" si="573"/>
        <v/>
      </c>
      <c r="Z1857" s="36" t="str">
        <f>IF(Mining_Import!B1857="","",Mining_Import!B1857)</f>
        <v/>
      </c>
      <c r="AA1857" s="184" t="str">
        <f>IF(Mining_Import!$C1857="","",Mining_Import!$C1857)</f>
        <v/>
      </c>
      <c r="AB1857" s="122" t="str">
        <f t="shared" si="574"/>
        <v/>
      </c>
      <c r="AC1857" s="122" t="str">
        <f>IF($Y1857&gt;Dashboard!$Q$19,$AB1857,"")</f>
        <v/>
      </c>
      <c r="AD1857" s="43" t="str">
        <f t="shared" si="575"/>
        <v/>
      </c>
      <c r="AE1857" s="36" t="str">
        <f>IF(Mining_Import!D1857="","",Mining_Import!D1857)</f>
        <v/>
      </c>
      <c r="AF1857" s="36" t="str">
        <f>IF(Mining_Import!E1857="","",Mining_Import!E1857)</f>
        <v/>
      </c>
      <c r="AG1857" s="36" t="str">
        <f>IF(Mining_Import!F1857="","",Mining_Import!F1857)</f>
        <v/>
      </c>
      <c r="AH1857" s="36" t="str">
        <f>IF(Mining_Import!G1857="","",Mining_Import!G1857)</f>
        <v/>
      </c>
      <c r="AI1857" s="36" t="str">
        <f>IF(Mining_Import!H1857="","",Mining_Import!H1857)</f>
        <v/>
      </c>
      <c r="AJ1857" s="36" t="str">
        <f>IF(Mining_Import!I1857="","",Mining_Import!I1857)</f>
        <v/>
      </c>
      <c r="BY1857" s="120" t="str">
        <f t="shared" si="563"/>
        <v/>
      </c>
      <c r="BZ1857" s="184" t="str">
        <f t="shared" si="576"/>
        <v/>
      </c>
      <c r="CA1857" s="37" t="str">
        <f>IFERROR(VLOOKUP($BY1857,Account_Value!$C$2:$F$2500,4,0),"")</f>
        <v/>
      </c>
      <c r="CB1857" s="43" t="str">
        <f t="shared" si="564"/>
        <v/>
      </c>
      <c r="CC1857" s="122" t="str">
        <f>IF($BZ1857="","",SUM($BZ$2:$BZ1857))</f>
        <v/>
      </c>
      <c r="CD1857" s="43" t="str">
        <f>IF($BZ1857="","",$BU$19*(SUM($BZ$2:$BZ1857)))</f>
        <v/>
      </c>
    </row>
    <row r="1858" spans="1:82">
      <c r="A1858" s="4" t="str">
        <f t="shared" si="565"/>
        <v/>
      </c>
      <c r="B1858" s="21" t="str">
        <f>IF(Investments_Import!A1858="","",Investments_Import!A1858)</f>
        <v/>
      </c>
      <c r="C1858" s="22" t="str">
        <f t="shared" ref="C1858:C1921" si="577">IF(B1858="","",B1858*1)</f>
        <v/>
      </c>
      <c r="D1858" s="51" t="str">
        <f t="shared" si="566"/>
        <v/>
      </c>
      <c r="E1858" s="3" t="str">
        <f>IF(Investments_Import!B1858="","",Investments_Import!B1858)</f>
        <v/>
      </c>
      <c r="F1858" s="54" t="str">
        <f t="shared" si="567"/>
        <v xml:space="preserve"> </v>
      </c>
      <c r="G1858" s="54" t="str">
        <f>IF($B1858="","",COUNTIF($F$2:$F1858,$F1858))</f>
        <v/>
      </c>
      <c r="H1858" s="53" t="str">
        <f t="shared" si="568"/>
        <v xml:space="preserve">  </v>
      </c>
      <c r="I1858" s="3" t="str">
        <f>IF(Investments_Import!C1858="","",Investments_Import!C1858)</f>
        <v/>
      </c>
      <c r="J1858" s="108" t="str">
        <f>IF(Investments_Import!D1858="","",Investments_Import!D1858)</f>
        <v/>
      </c>
      <c r="K1858" s="108" t="str">
        <f t="shared" si="569"/>
        <v/>
      </c>
      <c r="L1858" s="47" t="str">
        <f>IF(Investments_Import!E1858="","",Investments_Import!E1858)</f>
        <v/>
      </c>
      <c r="M1858" s="47" t="str">
        <f t="shared" ref="M1858:M1921" si="578">IF($L1858="","",$L1858*1)</f>
        <v/>
      </c>
      <c r="N1858" s="31" t="str">
        <f>IF(Investments_Import!F1858="","",Investments_Import!F1858)</f>
        <v/>
      </c>
      <c r="O1858" s="31" t="str">
        <f t="shared" ref="O1858:O1921" si="579">IF($N1858="","",$N1858*1)</f>
        <v/>
      </c>
      <c r="P1858" s="3" t="str">
        <f>IF(Investments_Import!G1858="","",Investments_Import!G1858)</f>
        <v/>
      </c>
      <c r="Q1858" s="3" t="str">
        <f>IF(Investments_Import!H1858="","",Investments_Import!H1858)</f>
        <v/>
      </c>
      <c r="R1858" s="37" t="str">
        <f t="shared" ref="R1858:R1921" si="580">IF($Q1858="","",IF($Q1858="USD",$P1858,$P1858*$J1858))</f>
        <v/>
      </c>
      <c r="S1858" s="37" t="str">
        <f t="shared" ref="S1858:S1921" si="581">IF($R1858="","",$R1858*1)</f>
        <v/>
      </c>
      <c r="U1858" s="36" t="str">
        <f>IF(Mining_Import!A1858="","",Mining_Import!A1858)</f>
        <v/>
      </c>
      <c r="V1858" s="22" t="str">
        <f t="shared" si="570"/>
        <v/>
      </c>
      <c r="W1858" s="127" t="str">
        <f t="shared" si="571"/>
        <v/>
      </c>
      <c r="X1858" s="127" t="str">
        <f t="shared" si="572"/>
        <v/>
      </c>
      <c r="Y1858" s="127" t="str">
        <f t="shared" si="573"/>
        <v/>
      </c>
      <c r="Z1858" s="36" t="str">
        <f>IF(Mining_Import!B1858="","",Mining_Import!B1858)</f>
        <v/>
      </c>
      <c r="AA1858" s="184" t="str">
        <f>IF(Mining_Import!$C1858="","",Mining_Import!$C1858)</f>
        <v/>
      </c>
      <c r="AB1858" s="122" t="str">
        <f t="shared" si="574"/>
        <v/>
      </c>
      <c r="AC1858" s="122" t="str">
        <f>IF($Y1858&gt;Dashboard!$Q$19,$AB1858,"")</f>
        <v/>
      </c>
      <c r="AD1858" s="43" t="str">
        <f t="shared" si="575"/>
        <v/>
      </c>
      <c r="AE1858" s="36" t="str">
        <f>IF(Mining_Import!D1858="","",Mining_Import!D1858)</f>
        <v/>
      </c>
      <c r="AF1858" s="36" t="str">
        <f>IF(Mining_Import!E1858="","",Mining_Import!E1858)</f>
        <v/>
      </c>
      <c r="AG1858" s="36" t="str">
        <f>IF(Mining_Import!F1858="","",Mining_Import!F1858)</f>
        <v/>
      </c>
      <c r="AH1858" s="36" t="str">
        <f>IF(Mining_Import!G1858="","",Mining_Import!G1858)</f>
        <v/>
      </c>
      <c r="AI1858" s="36" t="str">
        <f>IF(Mining_Import!H1858="","",Mining_Import!H1858)</f>
        <v/>
      </c>
      <c r="AJ1858" s="36" t="str">
        <f>IF(Mining_Import!I1858="","",Mining_Import!I1858)</f>
        <v/>
      </c>
      <c r="BY1858" s="120" t="str">
        <f t="shared" ref="BY1858:BY1921" si="582">Y1858</f>
        <v/>
      </c>
      <c r="BZ1858" s="184" t="str">
        <f t="shared" si="576"/>
        <v/>
      </c>
      <c r="CA1858" s="37" t="str">
        <f>IFERROR(VLOOKUP($BY1858,Account_Value!$C$2:$F$2500,4,0),"")</f>
        <v/>
      </c>
      <c r="CB1858" s="43" t="str">
        <f t="shared" ref="CB1858:CB1921" si="583">IF(BZ1858="","",BZ1858*CA1858)</f>
        <v/>
      </c>
      <c r="CC1858" s="122" t="str">
        <f>IF($BZ1858="","",SUM($BZ$2:$BZ1858))</f>
        <v/>
      </c>
      <c r="CD1858" s="43" t="str">
        <f>IF($BZ1858="","",$BU$19*(SUM($BZ$2:$BZ1858)))</f>
        <v/>
      </c>
    </row>
    <row r="1859" spans="1:82">
      <c r="A1859" s="4" t="str">
        <f t="shared" ref="A1859:A1922" si="584">IF($B1859="","",$A1858+1)</f>
        <v/>
      </c>
      <c r="B1859" s="21" t="str">
        <f>IF(Investments_Import!A1859="","",Investments_Import!A1859)</f>
        <v/>
      </c>
      <c r="C1859" s="22" t="str">
        <f t="shared" si="577"/>
        <v/>
      </c>
      <c r="D1859" s="51" t="str">
        <f t="shared" ref="D1859:D1922" si="585">$C1859</f>
        <v/>
      </c>
      <c r="E1859" s="3" t="str">
        <f>IF(Investments_Import!B1859="","",Investments_Import!B1859)</f>
        <v/>
      </c>
      <c r="F1859" s="54" t="str">
        <f t="shared" ref="F1859:F1922" si="586">CONCATENATE(TEXT($D1859,"dd-mmm-yyyy")," ",$E1859)</f>
        <v xml:space="preserve"> </v>
      </c>
      <c r="G1859" s="54" t="str">
        <f>IF($B1859="","",COUNTIF($F$2:$F1859,$F1859))</f>
        <v/>
      </c>
      <c r="H1859" s="53" t="str">
        <f t="shared" ref="H1859:H1922" si="587">CONCATENATE(TEXT($D1859,"dd-mmm-yyyy")," ",$E1859," ",$G1859)</f>
        <v xml:space="preserve">  </v>
      </c>
      <c r="I1859" s="3" t="str">
        <f>IF(Investments_Import!C1859="","",Investments_Import!C1859)</f>
        <v/>
      </c>
      <c r="J1859" s="108" t="str">
        <f>IF(Investments_Import!D1859="","",Investments_Import!D1859)</f>
        <v/>
      </c>
      <c r="K1859" s="108" t="str">
        <f t="shared" ref="K1859:K1922" si="588">IF($B1859="","",$J1859*1)</f>
        <v/>
      </c>
      <c r="L1859" s="47" t="str">
        <f>IF(Investments_Import!E1859="","",Investments_Import!E1859)</f>
        <v/>
      </c>
      <c r="M1859" s="47" t="str">
        <f t="shared" si="578"/>
        <v/>
      </c>
      <c r="N1859" s="31" t="str">
        <f>IF(Investments_Import!F1859="","",Investments_Import!F1859)</f>
        <v/>
      </c>
      <c r="O1859" s="31" t="str">
        <f t="shared" si="579"/>
        <v/>
      </c>
      <c r="P1859" s="3" t="str">
        <f>IF(Investments_Import!G1859="","",Investments_Import!G1859)</f>
        <v/>
      </c>
      <c r="Q1859" s="3" t="str">
        <f>IF(Investments_Import!H1859="","",Investments_Import!H1859)</f>
        <v/>
      </c>
      <c r="R1859" s="37" t="str">
        <f t="shared" si="580"/>
        <v/>
      </c>
      <c r="S1859" s="37" t="str">
        <f t="shared" si="581"/>
        <v/>
      </c>
      <c r="U1859" s="36" t="str">
        <f>IF(Mining_Import!A1859="","",Mining_Import!A1859)</f>
        <v/>
      </c>
      <c r="V1859" s="22" t="str">
        <f t="shared" ref="V1859:V1922" si="589">IF(U1859="","",U1859*1)</f>
        <v/>
      </c>
      <c r="W1859" s="127" t="str">
        <f t="shared" ref="W1859:W1922" si="590">V1859</f>
        <v/>
      </c>
      <c r="X1859" s="127" t="str">
        <f t="shared" ref="X1859:X1922" si="591">IFERROR(INT($W1859),"")</f>
        <v/>
      </c>
      <c r="Y1859" s="127" t="str">
        <f t="shared" ref="Y1859:Y1922" si="592">$X1859</f>
        <v/>
      </c>
      <c r="Z1859" s="36" t="str">
        <f>IF(Mining_Import!B1859="","",Mining_Import!B1859)</f>
        <v/>
      </c>
      <c r="AA1859" s="184" t="str">
        <f>IF(Mining_Import!$C1859="","",Mining_Import!$C1859)</f>
        <v/>
      </c>
      <c r="AB1859" s="122" t="str">
        <f t="shared" ref="AB1859:AB1922" si="593">IFERROR($AA1859*1,"")</f>
        <v/>
      </c>
      <c r="AC1859" s="122" t="str">
        <f>IF($Y1859&gt;Dashboard!$Q$19,$AB1859,"")</f>
        <v/>
      </c>
      <c r="AD1859" s="43" t="str">
        <f t="shared" ref="AD1859:AD1922" si="594">IFERROR($AB1859*$BU$19,"")</f>
        <v/>
      </c>
      <c r="AE1859" s="36" t="str">
        <f>IF(Mining_Import!D1859="","",Mining_Import!D1859)</f>
        <v/>
      </c>
      <c r="AF1859" s="36" t="str">
        <f>IF(Mining_Import!E1859="","",Mining_Import!E1859)</f>
        <v/>
      </c>
      <c r="AG1859" s="36" t="str">
        <f>IF(Mining_Import!F1859="","",Mining_Import!F1859)</f>
        <v/>
      </c>
      <c r="AH1859" s="36" t="str">
        <f>IF(Mining_Import!G1859="","",Mining_Import!G1859)</f>
        <v/>
      </c>
      <c r="AI1859" s="36" t="str">
        <f>IF(Mining_Import!H1859="","",Mining_Import!H1859)</f>
        <v/>
      </c>
      <c r="AJ1859" s="36" t="str">
        <f>IF(Mining_Import!I1859="","",Mining_Import!I1859)</f>
        <v/>
      </c>
      <c r="BY1859" s="120" t="str">
        <f t="shared" si="582"/>
        <v/>
      </c>
      <c r="BZ1859" s="184" t="str">
        <f t="shared" ref="BZ1859:BZ1922" si="595">AB1859</f>
        <v/>
      </c>
      <c r="CA1859" s="37" t="str">
        <f>IFERROR(VLOOKUP($BY1859,Account_Value!$C$2:$F$2500,4,0),"")</f>
        <v/>
      </c>
      <c r="CB1859" s="43" t="str">
        <f t="shared" si="583"/>
        <v/>
      </c>
      <c r="CC1859" s="122" t="str">
        <f>IF($BZ1859="","",SUM($BZ$2:$BZ1859))</f>
        <v/>
      </c>
      <c r="CD1859" s="43" t="str">
        <f>IF($BZ1859="","",$BU$19*(SUM($BZ$2:$BZ1859)))</f>
        <v/>
      </c>
    </row>
    <row r="1860" spans="1:82">
      <c r="A1860" s="4" t="str">
        <f t="shared" si="584"/>
        <v/>
      </c>
      <c r="B1860" s="21" t="str">
        <f>IF(Investments_Import!A1860="","",Investments_Import!A1860)</f>
        <v/>
      </c>
      <c r="C1860" s="22" t="str">
        <f t="shared" si="577"/>
        <v/>
      </c>
      <c r="D1860" s="51" t="str">
        <f t="shared" si="585"/>
        <v/>
      </c>
      <c r="E1860" s="3" t="str">
        <f>IF(Investments_Import!B1860="","",Investments_Import!B1860)</f>
        <v/>
      </c>
      <c r="F1860" s="54" t="str">
        <f t="shared" si="586"/>
        <v xml:space="preserve"> </v>
      </c>
      <c r="G1860" s="54" t="str">
        <f>IF($B1860="","",COUNTIF($F$2:$F1860,$F1860))</f>
        <v/>
      </c>
      <c r="H1860" s="53" t="str">
        <f t="shared" si="587"/>
        <v xml:space="preserve">  </v>
      </c>
      <c r="I1860" s="3" t="str">
        <f>IF(Investments_Import!C1860="","",Investments_Import!C1860)</f>
        <v/>
      </c>
      <c r="J1860" s="108" t="str">
        <f>IF(Investments_Import!D1860="","",Investments_Import!D1860)</f>
        <v/>
      </c>
      <c r="K1860" s="108" t="str">
        <f t="shared" si="588"/>
        <v/>
      </c>
      <c r="L1860" s="47" t="str">
        <f>IF(Investments_Import!E1860="","",Investments_Import!E1860)</f>
        <v/>
      </c>
      <c r="M1860" s="47" t="str">
        <f t="shared" si="578"/>
        <v/>
      </c>
      <c r="N1860" s="31" t="str">
        <f>IF(Investments_Import!F1860="","",Investments_Import!F1860)</f>
        <v/>
      </c>
      <c r="O1860" s="31" t="str">
        <f t="shared" si="579"/>
        <v/>
      </c>
      <c r="P1860" s="3" t="str">
        <f>IF(Investments_Import!G1860="","",Investments_Import!G1860)</f>
        <v/>
      </c>
      <c r="Q1860" s="3" t="str">
        <f>IF(Investments_Import!H1860="","",Investments_Import!H1860)</f>
        <v/>
      </c>
      <c r="R1860" s="37" t="str">
        <f t="shared" si="580"/>
        <v/>
      </c>
      <c r="S1860" s="37" t="str">
        <f t="shared" si="581"/>
        <v/>
      </c>
      <c r="U1860" s="36" t="str">
        <f>IF(Mining_Import!A1860="","",Mining_Import!A1860)</f>
        <v/>
      </c>
      <c r="V1860" s="22" t="str">
        <f t="shared" si="589"/>
        <v/>
      </c>
      <c r="W1860" s="127" t="str">
        <f t="shared" si="590"/>
        <v/>
      </c>
      <c r="X1860" s="127" t="str">
        <f t="shared" si="591"/>
        <v/>
      </c>
      <c r="Y1860" s="127" t="str">
        <f t="shared" si="592"/>
        <v/>
      </c>
      <c r="Z1860" s="36" t="str">
        <f>IF(Mining_Import!B1860="","",Mining_Import!B1860)</f>
        <v/>
      </c>
      <c r="AA1860" s="184" t="str">
        <f>IF(Mining_Import!$C1860="","",Mining_Import!$C1860)</f>
        <v/>
      </c>
      <c r="AB1860" s="122" t="str">
        <f t="shared" si="593"/>
        <v/>
      </c>
      <c r="AC1860" s="122" t="str">
        <f>IF($Y1860&gt;Dashboard!$Q$19,$AB1860,"")</f>
        <v/>
      </c>
      <c r="AD1860" s="43" t="str">
        <f t="shared" si="594"/>
        <v/>
      </c>
      <c r="AE1860" s="36" t="str">
        <f>IF(Mining_Import!D1860="","",Mining_Import!D1860)</f>
        <v/>
      </c>
      <c r="AF1860" s="36" t="str">
        <f>IF(Mining_Import!E1860="","",Mining_Import!E1860)</f>
        <v/>
      </c>
      <c r="AG1860" s="36" t="str">
        <f>IF(Mining_Import!F1860="","",Mining_Import!F1860)</f>
        <v/>
      </c>
      <c r="AH1860" s="36" t="str">
        <f>IF(Mining_Import!G1860="","",Mining_Import!G1860)</f>
        <v/>
      </c>
      <c r="AI1860" s="36" t="str">
        <f>IF(Mining_Import!H1860="","",Mining_Import!H1860)</f>
        <v/>
      </c>
      <c r="AJ1860" s="36" t="str">
        <f>IF(Mining_Import!I1860="","",Mining_Import!I1860)</f>
        <v/>
      </c>
      <c r="BY1860" s="120" t="str">
        <f t="shared" si="582"/>
        <v/>
      </c>
      <c r="BZ1860" s="184" t="str">
        <f t="shared" si="595"/>
        <v/>
      </c>
      <c r="CA1860" s="37" t="str">
        <f>IFERROR(VLOOKUP($BY1860,Account_Value!$C$2:$F$2500,4,0),"")</f>
        <v/>
      </c>
      <c r="CB1860" s="43" t="str">
        <f t="shared" si="583"/>
        <v/>
      </c>
      <c r="CC1860" s="122" t="str">
        <f>IF($BZ1860="","",SUM($BZ$2:$BZ1860))</f>
        <v/>
      </c>
      <c r="CD1860" s="43" t="str">
        <f>IF($BZ1860="","",$BU$19*(SUM($BZ$2:$BZ1860)))</f>
        <v/>
      </c>
    </row>
    <row r="1861" spans="1:82">
      <c r="A1861" s="4" t="str">
        <f t="shared" si="584"/>
        <v/>
      </c>
      <c r="B1861" s="21" t="str">
        <f>IF(Investments_Import!A1861="","",Investments_Import!A1861)</f>
        <v/>
      </c>
      <c r="C1861" s="22" t="str">
        <f t="shared" si="577"/>
        <v/>
      </c>
      <c r="D1861" s="51" t="str">
        <f t="shared" si="585"/>
        <v/>
      </c>
      <c r="E1861" s="3" t="str">
        <f>IF(Investments_Import!B1861="","",Investments_Import!B1861)</f>
        <v/>
      </c>
      <c r="F1861" s="54" t="str">
        <f t="shared" si="586"/>
        <v xml:space="preserve"> </v>
      </c>
      <c r="G1861" s="54" t="str">
        <f>IF($B1861="","",COUNTIF($F$2:$F1861,$F1861))</f>
        <v/>
      </c>
      <c r="H1861" s="53" t="str">
        <f t="shared" si="587"/>
        <v xml:space="preserve">  </v>
      </c>
      <c r="I1861" s="3" t="str">
        <f>IF(Investments_Import!C1861="","",Investments_Import!C1861)</f>
        <v/>
      </c>
      <c r="J1861" s="108" t="str">
        <f>IF(Investments_Import!D1861="","",Investments_Import!D1861)</f>
        <v/>
      </c>
      <c r="K1861" s="108" t="str">
        <f t="shared" si="588"/>
        <v/>
      </c>
      <c r="L1861" s="47" t="str">
        <f>IF(Investments_Import!E1861="","",Investments_Import!E1861)</f>
        <v/>
      </c>
      <c r="M1861" s="47" t="str">
        <f t="shared" si="578"/>
        <v/>
      </c>
      <c r="N1861" s="31" t="str">
        <f>IF(Investments_Import!F1861="","",Investments_Import!F1861)</f>
        <v/>
      </c>
      <c r="O1861" s="31" t="str">
        <f t="shared" si="579"/>
        <v/>
      </c>
      <c r="P1861" s="3" t="str">
        <f>IF(Investments_Import!G1861="","",Investments_Import!G1861)</f>
        <v/>
      </c>
      <c r="Q1861" s="3" t="str">
        <f>IF(Investments_Import!H1861="","",Investments_Import!H1861)</f>
        <v/>
      </c>
      <c r="R1861" s="37" t="str">
        <f t="shared" si="580"/>
        <v/>
      </c>
      <c r="S1861" s="37" t="str">
        <f t="shared" si="581"/>
        <v/>
      </c>
      <c r="U1861" s="36" t="str">
        <f>IF(Mining_Import!A1861="","",Mining_Import!A1861)</f>
        <v/>
      </c>
      <c r="V1861" s="22" t="str">
        <f t="shared" si="589"/>
        <v/>
      </c>
      <c r="W1861" s="127" t="str">
        <f t="shared" si="590"/>
        <v/>
      </c>
      <c r="X1861" s="127" t="str">
        <f t="shared" si="591"/>
        <v/>
      </c>
      <c r="Y1861" s="127" t="str">
        <f t="shared" si="592"/>
        <v/>
      </c>
      <c r="Z1861" s="36" t="str">
        <f>IF(Mining_Import!B1861="","",Mining_Import!B1861)</f>
        <v/>
      </c>
      <c r="AA1861" s="184" t="str">
        <f>IF(Mining_Import!$C1861="","",Mining_Import!$C1861)</f>
        <v/>
      </c>
      <c r="AB1861" s="122" t="str">
        <f t="shared" si="593"/>
        <v/>
      </c>
      <c r="AC1861" s="122" t="str">
        <f>IF($Y1861&gt;Dashboard!$Q$19,$AB1861,"")</f>
        <v/>
      </c>
      <c r="AD1861" s="43" t="str">
        <f t="shared" si="594"/>
        <v/>
      </c>
      <c r="AE1861" s="36" t="str">
        <f>IF(Mining_Import!D1861="","",Mining_Import!D1861)</f>
        <v/>
      </c>
      <c r="AF1861" s="36" t="str">
        <f>IF(Mining_Import!E1861="","",Mining_Import!E1861)</f>
        <v/>
      </c>
      <c r="AG1861" s="36" t="str">
        <f>IF(Mining_Import!F1861="","",Mining_Import!F1861)</f>
        <v/>
      </c>
      <c r="AH1861" s="36" t="str">
        <f>IF(Mining_Import!G1861="","",Mining_Import!G1861)</f>
        <v/>
      </c>
      <c r="AI1861" s="36" t="str">
        <f>IF(Mining_Import!H1861="","",Mining_Import!H1861)</f>
        <v/>
      </c>
      <c r="AJ1861" s="36" t="str">
        <f>IF(Mining_Import!I1861="","",Mining_Import!I1861)</f>
        <v/>
      </c>
      <c r="BY1861" s="120" t="str">
        <f t="shared" si="582"/>
        <v/>
      </c>
      <c r="BZ1861" s="184" t="str">
        <f t="shared" si="595"/>
        <v/>
      </c>
      <c r="CA1861" s="37" t="str">
        <f>IFERROR(VLOOKUP($BY1861,Account_Value!$C$2:$F$2500,4,0),"")</f>
        <v/>
      </c>
      <c r="CB1861" s="43" t="str">
        <f t="shared" si="583"/>
        <v/>
      </c>
      <c r="CC1861" s="122" t="str">
        <f>IF($BZ1861="","",SUM($BZ$2:$BZ1861))</f>
        <v/>
      </c>
      <c r="CD1861" s="43" t="str">
        <f>IF($BZ1861="","",$BU$19*(SUM($BZ$2:$BZ1861)))</f>
        <v/>
      </c>
    </row>
    <row r="1862" spans="1:82">
      <c r="A1862" s="4" t="str">
        <f t="shared" si="584"/>
        <v/>
      </c>
      <c r="B1862" s="21" t="str">
        <f>IF(Investments_Import!A1862="","",Investments_Import!A1862)</f>
        <v/>
      </c>
      <c r="C1862" s="22" t="str">
        <f t="shared" si="577"/>
        <v/>
      </c>
      <c r="D1862" s="51" t="str">
        <f t="shared" si="585"/>
        <v/>
      </c>
      <c r="E1862" s="3" t="str">
        <f>IF(Investments_Import!B1862="","",Investments_Import!B1862)</f>
        <v/>
      </c>
      <c r="F1862" s="54" t="str">
        <f t="shared" si="586"/>
        <v xml:space="preserve"> </v>
      </c>
      <c r="G1862" s="54" t="str">
        <f>IF($B1862="","",COUNTIF($F$2:$F1862,$F1862))</f>
        <v/>
      </c>
      <c r="H1862" s="53" t="str">
        <f t="shared" si="587"/>
        <v xml:space="preserve">  </v>
      </c>
      <c r="I1862" s="3" t="str">
        <f>IF(Investments_Import!C1862="","",Investments_Import!C1862)</f>
        <v/>
      </c>
      <c r="J1862" s="108" t="str">
        <f>IF(Investments_Import!D1862="","",Investments_Import!D1862)</f>
        <v/>
      </c>
      <c r="K1862" s="108" t="str">
        <f t="shared" si="588"/>
        <v/>
      </c>
      <c r="L1862" s="47" t="str">
        <f>IF(Investments_Import!E1862="","",Investments_Import!E1862)</f>
        <v/>
      </c>
      <c r="M1862" s="47" t="str">
        <f t="shared" si="578"/>
        <v/>
      </c>
      <c r="N1862" s="31" t="str">
        <f>IF(Investments_Import!F1862="","",Investments_Import!F1862)</f>
        <v/>
      </c>
      <c r="O1862" s="31" t="str">
        <f t="shared" si="579"/>
        <v/>
      </c>
      <c r="P1862" s="3" t="str">
        <f>IF(Investments_Import!G1862="","",Investments_Import!G1862)</f>
        <v/>
      </c>
      <c r="Q1862" s="3" t="str">
        <f>IF(Investments_Import!H1862="","",Investments_Import!H1862)</f>
        <v/>
      </c>
      <c r="R1862" s="37" t="str">
        <f t="shared" si="580"/>
        <v/>
      </c>
      <c r="S1862" s="37" t="str">
        <f t="shared" si="581"/>
        <v/>
      </c>
      <c r="U1862" s="36" t="str">
        <f>IF(Mining_Import!A1862="","",Mining_Import!A1862)</f>
        <v/>
      </c>
      <c r="V1862" s="22" t="str">
        <f t="shared" si="589"/>
        <v/>
      </c>
      <c r="W1862" s="127" t="str">
        <f t="shared" si="590"/>
        <v/>
      </c>
      <c r="X1862" s="127" t="str">
        <f t="shared" si="591"/>
        <v/>
      </c>
      <c r="Y1862" s="127" t="str">
        <f t="shared" si="592"/>
        <v/>
      </c>
      <c r="Z1862" s="36" t="str">
        <f>IF(Mining_Import!B1862="","",Mining_Import!B1862)</f>
        <v/>
      </c>
      <c r="AA1862" s="184" t="str">
        <f>IF(Mining_Import!$C1862="","",Mining_Import!$C1862)</f>
        <v/>
      </c>
      <c r="AB1862" s="122" t="str">
        <f t="shared" si="593"/>
        <v/>
      </c>
      <c r="AC1862" s="122" t="str">
        <f>IF($Y1862&gt;Dashboard!$Q$19,$AB1862,"")</f>
        <v/>
      </c>
      <c r="AD1862" s="43" t="str">
        <f t="shared" si="594"/>
        <v/>
      </c>
      <c r="AE1862" s="36" t="str">
        <f>IF(Mining_Import!D1862="","",Mining_Import!D1862)</f>
        <v/>
      </c>
      <c r="AF1862" s="36" t="str">
        <f>IF(Mining_Import!E1862="","",Mining_Import!E1862)</f>
        <v/>
      </c>
      <c r="AG1862" s="36" t="str">
        <f>IF(Mining_Import!F1862="","",Mining_Import!F1862)</f>
        <v/>
      </c>
      <c r="AH1862" s="36" t="str">
        <f>IF(Mining_Import!G1862="","",Mining_Import!G1862)</f>
        <v/>
      </c>
      <c r="AI1862" s="36" t="str">
        <f>IF(Mining_Import!H1862="","",Mining_Import!H1862)</f>
        <v/>
      </c>
      <c r="AJ1862" s="36" t="str">
        <f>IF(Mining_Import!I1862="","",Mining_Import!I1862)</f>
        <v/>
      </c>
      <c r="BY1862" s="120" t="str">
        <f t="shared" si="582"/>
        <v/>
      </c>
      <c r="BZ1862" s="184" t="str">
        <f t="shared" si="595"/>
        <v/>
      </c>
      <c r="CA1862" s="37" t="str">
        <f>IFERROR(VLOOKUP($BY1862,Account_Value!$C$2:$F$2500,4,0),"")</f>
        <v/>
      </c>
      <c r="CB1862" s="43" t="str">
        <f t="shared" si="583"/>
        <v/>
      </c>
      <c r="CC1862" s="122" t="str">
        <f>IF($BZ1862="","",SUM($BZ$2:$BZ1862))</f>
        <v/>
      </c>
      <c r="CD1862" s="43" t="str">
        <f>IF($BZ1862="","",$BU$19*(SUM($BZ$2:$BZ1862)))</f>
        <v/>
      </c>
    </row>
    <row r="1863" spans="1:82">
      <c r="A1863" s="4" t="str">
        <f t="shared" si="584"/>
        <v/>
      </c>
      <c r="B1863" s="21" t="str">
        <f>IF(Investments_Import!A1863="","",Investments_Import!A1863)</f>
        <v/>
      </c>
      <c r="C1863" s="22" t="str">
        <f t="shared" si="577"/>
        <v/>
      </c>
      <c r="D1863" s="51" t="str">
        <f t="shared" si="585"/>
        <v/>
      </c>
      <c r="E1863" s="3" t="str">
        <f>IF(Investments_Import!B1863="","",Investments_Import!B1863)</f>
        <v/>
      </c>
      <c r="F1863" s="54" t="str">
        <f t="shared" si="586"/>
        <v xml:space="preserve"> </v>
      </c>
      <c r="G1863" s="54" t="str">
        <f>IF($B1863="","",COUNTIF($F$2:$F1863,$F1863))</f>
        <v/>
      </c>
      <c r="H1863" s="53" t="str">
        <f t="shared" si="587"/>
        <v xml:space="preserve">  </v>
      </c>
      <c r="I1863" s="3" t="str">
        <f>IF(Investments_Import!C1863="","",Investments_Import!C1863)</f>
        <v/>
      </c>
      <c r="J1863" s="108" t="str">
        <f>IF(Investments_Import!D1863="","",Investments_Import!D1863)</f>
        <v/>
      </c>
      <c r="K1863" s="108" t="str">
        <f t="shared" si="588"/>
        <v/>
      </c>
      <c r="L1863" s="47" t="str">
        <f>IF(Investments_Import!E1863="","",Investments_Import!E1863)</f>
        <v/>
      </c>
      <c r="M1863" s="47" t="str">
        <f t="shared" si="578"/>
        <v/>
      </c>
      <c r="N1863" s="31" t="str">
        <f>IF(Investments_Import!F1863="","",Investments_Import!F1863)</f>
        <v/>
      </c>
      <c r="O1863" s="31" t="str">
        <f t="shared" si="579"/>
        <v/>
      </c>
      <c r="P1863" s="3" t="str">
        <f>IF(Investments_Import!G1863="","",Investments_Import!G1863)</f>
        <v/>
      </c>
      <c r="Q1863" s="3" t="str">
        <f>IF(Investments_Import!H1863="","",Investments_Import!H1863)</f>
        <v/>
      </c>
      <c r="R1863" s="37" t="str">
        <f t="shared" si="580"/>
        <v/>
      </c>
      <c r="S1863" s="37" t="str">
        <f t="shared" si="581"/>
        <v/>
      </c>
      <c r="U1863" s="36" t="str">
        <f>IF(Mining_Import!A1863="","",Mining_Import!A1863)</f>
        <v/>
      </c>
      <c r="V1863" s="22" t="str">
        <f t="shared" si="589"/>
        <v/>
      </c>
      <c r="W1863" s="127" t="str">
        <f t="shared" si="590"/>
        <v/>
      </c>
      <c r="X1863" s="127" t="str">
        <f t="shared" si="591"/>
        <v/>
      </c>
      <c r="Y1863" s="127" t="str">
        <f t="shared" si="592"/>
        <v/>
      </c>
      <c r="Z1863" s="36" t="str">
        <f>IF(Mining_Import!B1863="","",Mining_Import!B1863)</f>
        <v/>
      </c>
      <c r="AA1863" s="184" t="str">
        <f>IF(Mining_Import!$C1863="","",Mining_Import!$C1863)</f>
        <v/>
      </c>
      <c r="AB1863" s="122" t="str">
        <f t="shared" si="593"/>
        <v/>
      </c>
      <c r="AC1863" s="122" t="str">
        <f>IF($Y1863&gt;Dashboard!$Q$19,$AB1863,"")</f>
        <v/>
      </c>
      <c r="AD1863" s="43" t="str">
        <f t="shared" si="594"/>
        <v/>
      </c>
      <c r="AE1863" s="36" t="str">
        <f>IF(Mining_Import!D1863="","",Mining_Import!D1863)</f>
        <v/>
      </c>
      <c r="AF1863" s="36" t="str">
        <f>IF(Mining_Import!E1863="","",Mining_Import!E1863)</f>
        <v/>
      </c>
      <c r="AG1863" s="36" t="str">
        <f>IF(Mining_Import!F1863="","",Mining_Import!F1863)</f>
        <v/>
      </c>
      <c r="AH1863" s="36" t="str">
        <f>IF(Mining_Import!G1863="","",Mining_Import!G1863)</f>
        <v/>
      </c>
      <c r="AI1863" s="36" t="str">
        <f>IF(Mining_Import!H1863="","",Mining_Import!H1863)</f>
        <v/>
      </c>
      <c r="AJ1863" s="36" t="str">
        <f>IF(Mining_Import!I1863="","",Mining_Import!I1863)</f>
        <v/>
      </c>
      <c r="BY1863" s="120" t="str">
        <f t="shared" si="582"/>
        <v/>
      </c>
      <c r="BZ1863" s="184" t="str">
        <f t="shared" si="595"/>
        <v/>
      </c>
      <c r="CA1863" s="37" t="str">
        <f>IFERROR(VLOOKUP($BY1863,Account_Value!$C$2:$F$2500,4,0),"")</f>
        <v/>
      </c>
      <c r="CB1863" s="43" t="str">
        <f t="shared" si="583"/>
        <v/>
      </c>
      <c r="CC1863" s="122" t="str">
        <f>IF($BZ1863="","",SUM($BZ$2:$BZ1863))</f>
        <v/>
      </c>
      <c r="CD1863" s="43" t="str">
        <f>IF($BZ1863="","",$BU$19*(SUM($BZ$2:$BZ1863)))</f>
        <v/>
      </c>
    </row>
    <row r="1864" spans="1:82">
      <c r="A1864" s="4" t="str">
        <f t="shared" si="584"/>
        <v/>
      </c>
      <c r="B1864" s="21" t="str">
        <f>IF(Investments_Import!A1864="","",Investments_Import!A1864)</f>
        <v/>
      </c>
      <c r="C1864" s="22" t="str">
        <f t="shared" si="577"/>
        <v/>
      </c>
      <c r="D1864" s="51" t="str">
        <f t="shared" si="585"/>
        <v/>
      </c>
      <c r="E1864" s="3" t="str">
        <f>IF(Investments_Import!B1864="","",Investments_Import!B1864)</f>
        <v/>
      </c>
      <c r="F1864" s="54" t="str">
        <f t="shared" si="586"/>
        <v xml:space="preserve"> </v>
      </c>
      <c r="G1864" s="54" t="str">
        <f>IF($B1864="","",COUNTIF($F$2:$F1864,$F1864))</f>
        <v/>
      </c>
      <c r="H1864" s="53" t="str">
        <f t="shared" si="587"/>
        <v xml:space="preserve">  </v>
      </c>
      <c r="I1864" s="3" t="str">
        <f>IF(Investments_Import!C1864="","",Investments_Import!C1864)</f>
        <v/>
      </c>
      <c r="J1864" s="108" t="str">
        <f>IF(Investments_Import!D1864="","",Investments_Import!D1864)</f>
        <v/>
      </c>
      <c r="K1864" s="108" t="str">
        <f t="shared" si="588"/>
        <v/>
      </c>
      <c r="L1864" s="47" t="str">
        <f>IF(Investments_Import!E1864="","",Investments_Import!E1864)</f>
        <v/>
      </c>
      <c r="M1864" s="47" t="str">
        <f t="shared" si="578"/>
        <v/>
      </c>
      <c r="N1864" s="31" t="str">
        <f>IF(Investments_Import!F1864="","",Investments_Import!F1864)</f>
        <v/>
      </c>
      <c r="O1864" s="31" t="str">
        <f t="shared" si="579"/>
        <v/>
      </c>
      <c r="P1864" s="3" t="str">
        <f>IF(Investments_Import!G1864="","",Investments_Import!G1864)</f>
        <v/>
      </c>
      <c r="Q1864" s="3" t="str">
        <f>IF(Investments_Import!H1864="","",Investments_Import!H1864)</f>
        <v/>
      </c>
      <c r="R1864" s="37" t="str">
        <f t="shared" si="580"/>
        <v/>
      </c>
      <c r="S1864" s="37" t="str">
        <f t="shared" si="581"/>
        <v/>
      </c>
      <c r="U1864" s="36" t="str">
        <f>IF(Mining_Import!A1864="","",Mining_Import!A1864)</f>
        <v/>
      </c>
      <c r="V1864" s="22" t="str">
        <f t="shared" si="589"/>
        <v/>
      </c>
      <c r="W1864" s="127" t="str">
        <f t="shared" si="590"/>
        <v/>
      </c>
      <c r="X1864" s="127" t="str">
        <f t="shared" si="591"/>
        <v/>
      </c>
      <c r="Y1864" s="127" t="str">
        <f t="shared" si="592"/>
        <v/>
      </c>
      <c r="Z1864" s="36" t="str">
        <f>IF(Mining_Import!B1864="","",Mining_Import!B1864)</f>
        <v/>
      </c>
      <c r="AA1864" s="184" t="str">
        <f>IF(Mining_Import!$C1864="","",Mining_Import!$C1864)</f>
        <v/>
      </c>
      <c r="AB1864" s="122" t="str">
        <f t="shared" si="593"/>
        <v/>
      </c>
      <c r="AC1864" s="122" t="str">
        <f>IF($Y1864&gt;Dashboard!$Q$19,$AB1864,"")</f>
        <v/>
      </c>
      <c r="AD1864" s="43" t="str">
        <f t="shared" si="594"/>
        <v/>
      </c>
      <c r="AE1864" s="36" t="str">
        <f>IF(Mining_Import!D1864="","",Mining_Import!D1864)</f>
        <v/>
      </c>
      <c r="AF1864" s="36" t="str">
        <f>IF(Mining_Import!E1864="","",Mining_Import!E1864)</f>
        <v/>
      </c>
      <c r="AG1864" s="36" t="str">
        <f>IF(Mining_Import!F1864="","",Mining_Import!F1864)</f>
        <v/>
      </c>
      <c r="AH1864" s="36" t="str">
        <f>IF(Mining_Import!G1864="","",Mining_Import!G1864)</f>
        <v/>
      </c>
      <c r="AI1864" s="36" t="str">
        <f>IF(Mining_Import!H1864="","",Mining_Import!H1864)</f>
        <v/>
      </c>
      <c r="AJ1864" s="36" t="str">
        <f>IF(Mining_Import!I1864="","",Mining_Import!I1864)</f>
        <v/>
      </c>
      <c r="BY1864" s="120" t="str">
        <f t="shared" si="582"/>
        <v/>
      </c>
      <c r="BZ1864" s="184" t="str">
        <f t="shared" si="595"/>
        <v/>
      </c>
      <c r="CA1864" s="37" t="str">
        <f>IFERROR(VLOOKUP($BY1864,Account_Value!$C$2:$F$2500,4,0),"")</f>
        <v/>
      </c>
      <c r="CB1864" s="43" t="str">
        <f t="shared" si="583"/>
        <v/>
      </c>
      <c r="CC1864" s="122" t="str">
        <f>IF($BZ1864="","",SUM($BZ$2:$BZ1864))</f>
        <v/>
      </c>
      <c r="CD1864" s="43" t="str">
        <f>IF($BZ1864="","",$BU$19*(SUM($BZ$2:$BZ1864)))</f>
        <v/>
      </c>
    </row>
    <row r="1865" spans="1:82">
      <c r="A1865" s="4" t="str">
        <f t="shared" si="584"/>
        <v/>
      </c>
      <c r="B1865" s="21" t="str">
        <f>IF(Investments_Import!A1865="","",Investments_Import!A1865)</f>
        <v/>
      </c>
      <c r="C1865" s="22" t="str">
        <f t="shared" si="577"/>
        <v/>
      </c>
      <c r="D1865" s="51" t="str">
        <f t="shared" si="585"/>
        <v/>
      </c>
      <c r="E1865" s="3" t="str">
        <f>IF(Investments_Import!B1865="","",Investments_Import!B1865)</f>
        <v/>
      </c>
      <c r="F1865" s="54" t="str">
        <f t="shared" si="586"/>
        <v xml:space="preserve"> </v>
      </c>
      <c r="G1865" s="54" t="str">
        <f>IF($B1865="","",COUNTIF($F$2:$F1865,$F1865))</f>
        <v/>
      </c>
      <c r="H1865" s="53" t="str">
        <f t="shared" si="587"/>
        <v xml:space="preserve">  </v>
      </c>
      <c r="I1865" s="3" t="str">
        <f>IF(Investments_Import!C1865="","",Investments_Import!C1865)</f>
        <v/>
      </c>
      <c r="J1865" s="108" t="str">
        <f>IF(Investments_Import!D1865="","",Investments_Import!D1865)</f>
        <v/>
      </c>
      <c r="K1865" s="108" t="str">
        <f t="shared" si="588"/>
        <v/>
      </c>
      <c r="L1865" s="47" t="str">
        <f>IF(Investments_Import!E1865="","",Investments_Import!E1865)</f>
        <v/>
      </c>
      <c r="M1865" s="47" t="str">
        <f t="shared" si="578"/>
        <v/>
      </c>
      <c r="N1865" s="31" t="str">
        <f>IF(Investments_Import!F1865="","",Investments_Import!F1865)</f>
        <v/>
      </c>
      <c r="O1865" s="31" t="str">
        <f t="shared" si="579"/>
        <v/>
      </c>
      <c r="P1865" s="3" t="str">
        <f>IF(Investments_Import!G1865="","",Investments_Import!G1865)</f>
        <v/>
      </c>
      <c r="Q1865" s="3" t="str">
        <f>IF(Investments_Import!H1865="","",Investments_Import!H1865)</f>
        <v/>
      </c>
      <c r="R1865" s="37" t="str">
        <f t="shared" si="580"/>
        <v/>
      </c>
      <c r="S1865" s="37" t="str">
        <f t="shared" si="581"/>
        <v/>
      </c>
      <c r="U1865" s="36" t="str">
        <f>IF(Mining_Import!A1865="","",Mining_Import!A1865)</f>
        <v/>
      </c>
      <c r="V1865" s="22" t="str">
        <f t="shared" si="589"/>
        <v/>
      </c>
      <c r="W1865" s="127" t="str">
        <f t="shared" si="590"/>
        <v/>
      </c>
      <c r="X1865" s="127" t="str">
        <f t="shared" si="591"/>
        <v/>
      </c>
      <c r="Y1865" s="127" t="str">
        <f t="shared" si="592"/>
        <v/>
      </c>
      <c r="Z1865" s="36" t="str">
        <f>IF(Mining_Import!B1865="","",Mining_Import!B1865)</f>
        <v/>
      </c>
      <c r="AA1865" s="184" t="str">
        <f>IF(Mining_Import!$C1865="","",Mining_Import!$C1865)</f>
        <v/>
      </c>
      <c r="AB1865" s="122" t="str">
        <f t="shared" si="593"/>
        <v/>
      </c>
      <c r="AC1865" s="122" t="str">
        <f>IF($Y1865&gt;Dashboard!$Q$19,$AB1865,"")</f>
        <v/>
      </c>
      <c r="AD1865" s="43" t="str">
        <f t="shared" si="594"/>
        <v/>
      </c>
      <c r="AE1865" s="36" t="str">
        <f>IF(Mining_Import!D1865="","",Mining_Import!D1865)</f>
        <v/>
      </c>
      <c r="AF1865" s="36" t="str">
        <f>IF(Mining_Import!E1865="","",Mining_Import!E1865)</f>
        <v/>
      </c>
      <c r="AG1865" s="36" t="str">
        <f>IF(Mining_Import!F1865="","",Mining_Import!F1865)</f>
        <v/>
      </c>
      <c r="AH1865" s="36" t="str">
        <f>IF(Mining_Import!G1865="","",Mining_Import!G1865)</f>
        <v/>
      </c>
      <c r="AI1865" s="36" t="str">
        <f>IF(Mining_Import!H1865="","",Mining_Import!H1865)</f>
        <v/>
      </c>
      <c r="AJ1865" s="36" t="str">
        <f>IF(Mining_Import!I1865="","",Mining_Import!I1865)</f>
        <v/>
      </c>
      <c r="BY1865" s="120" t="str">
        <f t="shared" si="582"/>
        <v/>
      </c>
      <c r="BZ1865" s="184" t="str">
        <f t="shared" si="595"/>
        <v/>
      </c>
      <c r="CA1865" s="37" t="str">
        <f>IFERROR(VLOOKUP($BY1865,Account_Value!$C$2:$F$2500,4,0),"")</f>
        <v/>
      </c>
      <c r="CB1865" s="43" t="str">
        <f t="shared" si="583"/>
        <v/>
      </c>
      <c r="CC1865" s="122" t="str">
        <f>IF($BZ1865="","",SUM($BZ$2:$BZ1865))</f>
        <v/>
      </c>
      <c r="CD1865" s="43" t="str">
        <f>IF($BZ1865="","",$BU$19*(SUM($BZ$2:$BZ1865)))</f>
        <v/>
      </c>
    </row>
    <row r="1866" spans="1:82">
      <c r="A1866" s="4" t="str">
        <f t="shared" si="584"/>
        <v/>
      </c>
      <c r="B1866" s="21" t="str">
        <f>IF(Investments_Import!A1866="","",Investments_Import!A1866)</f>
        <v/>
      </c>
      <c r="C1866" s="22" t="str">
        <f t="shared" si="577"/>
        <v/>
      </c>
      <c r="D1866" s="51" t="str">
        <f t="shared" si="585"/>
        <v/>
      </c>
      <c r="E1866" s="3" t="str">
        <f>IF(Investments_Import!B1866="","",Investments_Import!B1866)</f>
        <v/>
      </c>
      <c r="F1866" s="54" t="str">
        <f t="shared" si="586"/>
        <v xml:space="preserve"> </v>
      </c>
      <c r="G1866" s="54" t="str">
        <f>IF($B1866="","",COUNTIF($F$2:$F1866,$F1866))</f>
        <v/>
      </c>
      <c r="H1866" s="53" t="str">
        <f t="shared" si="587"/>
        <v xml:space="preserve">  </v>
      </c>
      <c r="I1866" s="3" t="str">
        <f>IF(Investments_Import!C1866="","",Investments_Import!C1866)</f>
        <v/>
      </c>
      <c r="J1866" s="108" t="str">
        <f>IF(Investments_Import!D1866="","",Investments_Import!D1866)</f>
        <v/>
      </c>
      <c r="K1866" s="108" t="str">
        <f t="shared" si="588"/>
        <v/>
      </c>
      <c r="L1866" s="47" t="str">
        <f>IF(Investments_Import!E1866="","",Investments_Import!E1866)</f>
        <v/>
      </c>
      <c r="M1866" s="47" t="str">
        <f t="shared" si="578"/>
        <v/>
      </c>
      <c r="N1866" s="31" t="str">
        <f>IF(Investments_Import!F1866="","",Investments_Import!F1866)</f>
        <v/>
      </c>
      <c r="O1866" s="31" t="str">
        <f t="shared" si="579"/>
        <v/>
      </c>
      <c r="P1866" s="3" t="str">
        <f>IF(Investments_Import!G1866="","",Investments_Import!G1866)</f>
        <v/>
      </c>
      <c r="Q1866" s="3" t="str">
        <f>IF(Investments_Import!H1866="","",Investments_Import!H1866)</f>
        <v/>
      </c>
      <c r="R1866" s="37" t="str">
        <f t="shared" si="580"/>
        <v/>
      </c>
      <c r="S1866" s="37" t="str">
        <f t="shared" si="581"/>
        <v/>
      </c>
      <c r="U1866" s="36" t="str">
        <f>IF(Mining_Import!A1866="","",Mining_Import!A1866)</f>
        <v/>
      </c>
      <c r="V1866" s="22" t="str">
        <f t="shared" si="589"/>
        <v/>
      </c>
      <c r="W1866" s="127" t="str">
        <f t="shared" si="590"/>
        <v/>
      </c>
      <c r="X1866" s="127" t="str">
        <f t="shared" si="591"/>
        <v/>
      </c>
      <c r="Y1866" s="127" t="str">
        <f t="shared" si="592"/>
        <v/>
      </c>
      <c r="Z1866" s="36" t="str">
        <f>IF(Mining_Import!B1866="","",Mining_Import!B1866)</f>
        <v/>
      </c>
      <c r="AA1866" s="184" t="str">
        <f>IF(Mining_Import!$C1866="","",Mining_Import!$C1866)</f>
        <v/>
      </c>
      <c r="AB1866" s="122" t="str">
        <f t="shared" si="593"/>
        <v/>
      </c>
      <c r="AC1866" s="122" t="str">
        <f>IF($Y1866&gt;Dashboard!$Q$19,$AB1866,"")</f>
        <v/>
      </c>
      <c r="AD1866" s="43" t="str">
        <f t="shared" si="594"/>
        <v/>
      </c>
      <c r="AE1866" s="36" t="str">
        <f>IF(Mining_Import!D1866="","",Mining_Import!D1866)</f>
        <v/>
      </c>
      <c r="AF1866" s="36" t="str">
        <f>IF(Mining_Import!E1866="","",Mining_Import!E1866)</f>
        <v/>
      </c>
      <c r="AG1866" s="36" t="str">
        <f>IF(Mining_Import!F1866="","",Mining_Import!F1866)</f>
        <v/>
      </c>
      <c r="AH1866" s="36" t="str">
        <f>IF(Mining_Import!G1866="","",Mining_Import!G1866)</f>
        <v/>
      </c>
      <c r="AI1866" s="36" t="str">
        <f>IF(Mining_Import!H1866="","",Mining_Import!H1866)</f>
        <v/>
      </c>
      <c r="AJ1866" s="36" t="str">
        <f>IF(Mining_Import!I1866="","",Mining_Import!I1866)</f>
        <v/>
      </c>
      <c r="BY1866" s="120" t="str">
        <f t="shared" si="582"/>
        <v/>
      </c>
      <c r="BZ1866" s="184" t="str">
        <f t="shared" si="595"/>
        <v/>
      </c>
      <c r="CA1866" s="37" t="str">
        <f>IFERROR(VLOOKUP($BY1866,Account_Value!$C$2:$F$2500,4,0),"")</f>
        <v/>
      </c>
      <c r="CB1866" s="43" t="str">
        <f t="shared" si="583"/>
        <v/>
      </c>
      <c r="CC1866" s="122" t="str">
        <f>IF($BZ1866="","",SUM($BZ$2:$BZ1866))</f>
        <v/>
      </c>
      <c r="CD1866" s="43" t="str">
        <f>IF($BZ1866="","",$BU$19*(SUM($BZ$2:$BZ1866)))</f>
        <v/>
      </c>
    </row>
    <row r="1867" spans="1:82">
      <c r="A1867" s="4" t="str">
        <f t="shared" si="584"/>
        <v/>
      </c>
      <c r="B1867" s="21" t="str">
        <f>IF(Investments_Import!A1867="","",Investments_Import!A1867)</f>
        <v/>
      </c>
      <c r="C1867" s="22" t="str">
        <f t="shared" si="577"/>
        <v/>
      </c>
      <c r="D1867" s="51" t="str">
        <f t="shared" si="585"/>
        <v/>
      </c>
      <c r="E1867" s="3" t="str">
        <f>IF(Investments_Import!B1867="","",Investments_Import!B1867)</f>
        <v/>
      </c>
      <c r="F1867" s="54" t="str">
        <f t="shared" si="586"/>
        <v xml:space="preserve"> </v>
      </c>
      <c r="G1867" s="54" t="str">
        <f>IF($B1867="","",COUNTIF($F$2:$F1867,$F1867))</f>
        <v/>
      </c>
      <c r="H1867" s="53" t="str">
        <f t="shared" si="587"/>
        <v xml:space="preserve">  </v>
      </c>
      <c r="I1867" s="3" t="str">
        <f>IF(Investments_Import!C1867="","",Investments_Import!C1867)</f>
        <v/>
      </c>
      <c r="J1867" s="108" t="str">
        <f>IF(Investments_Import!D1867="","",Investments_Import!D1867)</f>
        <v/>
      </c>
      <c r="K1867" s="108" t="str">
        <f t="shared" si="588"/>
        <v/>
      </c>
      <c r="L1867" s="47" t="str">
        <f>IF(Investments_Import!E1867="","",Investments_Import!E1867)</f>
        <v/>
      </c>
      <c r="M1867" s="47" t="str">
        <f t="shared" si="578"/>
        <v/>
      </c>
      <c r="N1867" s="31" t="str">
        <f>IF(Investments_Import!F1867="","",Investments_Import!F1867)</f>
        <v/>
      </c>
      <c r="O1867" s="31" t="str">
        <f t="shared" si="579"/>
        <v/>
      </c>
      <c r="P1867" s="3" t="str">
        <f>IF(Investments_Import!G1867="","",Investments_Import!G1867)</f>
        <v/>
      </c>
      <c r="Q1867" s="3" t="str">
        <f>IF(Investments_Import!H1867="","",Investments_Import!H1867)</f>
        <v/>
      </c>
      <c r="R1867" s="37" t="str">
        <f t="shared" si="580"/>
        <v/>
      </c>
      <c r="S1867" s="37" t="str">
        <f t="shared" si="581"/>
        <v/>
      </c>
      <c r="U1867" s="36" t="str">
        <f>IF(Mining_Import!A1867="","",Mining_Import!A1867)</f>
        <v/>
      </c>
      <c r="V1867" s="22" t="str">
        <f t="shared" si="589"/>
        <v/>
      </c>
      <c r="W1867" s="127" t="str">
        <f t="shared" si="590"/>
        <v/>
      </c>
      <c r="X1867" s="127" t="str">
        <f t="shared" si="591"/>
        <v/>
      </c>
      <c r="Y1867" s="127" t="str">
        <f t="shared" si="592"/>
        <v/>
      </c>
      <c r="Z1867" s="36" t="str">
        <f>IF(Mining_Import!B1867="","",Mining_Import!B1867)</f>
        <v/>
      </c>
      <c r="AA1867" s="184" t="str">
        <f>IF(Mining_Import!$C1867="","",Mining_Import!$C1867)</f>
        <v/>
      </c>
      <c r="AB1867" s="122" t="str">
        <f t="shared" si="593"/>
        <v/>
      </c>
      <c r="AC1867" s="122" t="str">
        <f>IF($Y1867&gt;Dashboard!$Q$19,$AB1867,"")</f>
        <v/>
      </c>
      <c r="AD1867" s="43" t="str">
        <f t="shared" si="594"/>
        <v/>
      </c>
      <c r="AE1867" s="36" t="str">
        <f>IF(Mining_Import!D1867="","",Mining_Import!D1867)</f>
        <v/>
      </c>
      <c r="AF1867" s="36" t="str">
        <f>IF(Mining_Import!E1867="","",Mining_Import!E1867)</f>
        <v/>
      </c>
      <c r="AG1867" s="36" t="str">
        <f>IF(Mining_Import!F1867="","",Mining_Import!F1867)</f>
        <v/>
      </c>
      <c r="AH1867" s="36" t="str">
        <f>IF(Mining_Import!G1867="","",Mining_Import!G1867)</f>
        <v/>
      </c>
      <c r="AI1867" s="36" t="str">
        <f>IF(Mining_Import!H1867="","",Mining_Import!H1867)</f>
        <v/>
      </c>
      <c r="AJ1867" s="36" t="str">
        <f>IF(Mining_Import!I1867="","",Mining_Import!I1867)</f>
        <v/>
      </c>
      <c r="BY1867" s="120" t="str">
        <f t="shared" si="582"/>
        <v/>
      </c>
      <c r="BZ1867" s="184" t="str">
        <f t="shared" si="595"/>
        <v/>
      </c>
      <c r="CA1867" s="37" t="str">
        <f>IFERROR(VLOOKUP($BY1867,Account_Value!$C$2:$F$2500,4,0),"")</f>
        <v/>
      </c>
      <c r="CB1867" s="43" t="str">
        <f t="shared" si="583"/>
        <v/>
      </c>
      <c r="CC1867" s="122" t="str">
        <f>IF($BZ1867="","",SUM($BZ$2:$BZ1867))</f>
        <v/>
      </c>
      <c r="CD1867" s="43" t="str">
        <f>IF($BZ1867="","",$BU$19*(SUM($BZ$2:$BZ1867)))</f>
        <v/>
      </c>
    </row>
    <row r="1868" spans="1:82">
      <c r="A1868" s="4" t="str">
        <f t="shared" si="584"/>
        <v/>
      </c>
      <c r="B1868" s="21" t="str">
        <f>IF(Investments_Import!A1868="","",Investments_Import!A1868)</f>
        <v/>
      </c>
      <c r="C1868" s="22" t="str">
        <f t="shared" si="577"/>
        <v/>
      </c>
      <c r="D1868" s="51" t="str">
        <f t="shared" si="585"/>
        <v/>
      </c>
      <c r="E1868" s="3" t="str">
        <f>IF(Investments_Import!B1868="","",Investments_Import!B1868)</f>
        <v/>
      </c>
      <c r="F1868" s="54" t="str">
        <f t="shared" si="586"/>
        <v xml:space="preserve"> </v>
      </c>
      <c r="G1868" s="54" t="str">
        <f>IF($B1868="","",COUNTIF($F$2:$F1868,$F1868))</f>
        <v/>
      </c>
      <c r="H1868" s="53" t="str">
        <f t="shared" si="587"/>
        <v xml:space="preserve">  </v>
      </c>
      <c r="I1868" s="3" t="str">
        <f>IF(Investments_Import!C1868="","",Investments_Import!C1868)</f>
        <v/>
      </c>
      <c r="J1868" s="108" t="str">
        <f>IF(Investments_Import!D1868="","",Investments_Import!D1868)</f>
        <v/>
      </c>
      <c r="K1868" s="108" t="str">
        <f t="shared" si="588"/>
        <v/>
      </c>
      <c r="L1868" s="47" t="str">
        <f>IF(Investments_Import!E1868="","",Investments_Import!E1868)</f>
        <v/>
      </c>
      <c r="M1868" s="47" t="str">
        <f t="shared" si="578"/>
        <v/>
      </c>
      <c r="N1868" s="31" t="str">
        <f>IF(Investments_Import!F1868="","",Investments_Import!F1868)</f>
        <v/>
      </c>
      <c r="O1868" s="31" t="str">
        <f t="shared" si="579"/>
        <v/>
      </c>
      <c r="P1868" s="3" t="str">
        <f>IF(Investments_Import!G1868="","",Investments_Import!G1868)</f>
        <v/>
      </c>
      <c r="Q1868" s="3" t="str">
        <f>IF(Investments_Import!H1868="","",Investments_Import!H1868)</f>
        <v/>
      </c>
      <c r="R1868" s="37" t="str">
        <f t="shared" si="580"/>
        <v/>
      </c>
      <c r="S1868" s="37" t="str">
        <f t="shared" si="581"/>
        <v/>
      </c>
      <c r="U1868" s="36" t="str">
        <f>IF(Mining_Import!A1868="","",Mining_Import!A1868)</f>
        <v/>
      </c>
      <c r="V1868" s="22" t="str">
        <f t="shared" si="589"/>
        <v/>
      </c>
      <c r="W1868" s="127" t="str">
        <f t="shared" si="590"/>
        <v/>
      </c>
      <c r="X1868" s="127" t="str">
        <f t="shared" si="591"/>
        <v/>
      </c>
      <c r="Y1868" s="127" t="str">
        <f t="shared" si="592"/>
        <v/>
      </c>
      <c r="Z1868" s="36" t="str">
        <f>IF(Mining_Import!B1868="","",Mining_Import!B1868)</f>
        <v/>
      </c>
      <c r="AA1868" s="184" t="str">
        <f>IF(Mining_Import!$C1868="","",Mining_Import!$C1868)</f>
        <v/>
      </c>
      <c r="AB1868" s="122" t="str">
        <f t="shared" si="593"/>
        <v/>
      </c>
      <c r="AC1868" s="122" t="str">
        <f>IF($Y1868&gt;Dashboard!$Q$19,$AB1868,"")</f>
        <v/>
      </c>
      <c r="AD1868" s="43" t="str">
        <f t="shared" si="594"/>
        <v/>
      </c>
      <c r="AE1868" s="36" t="str">
        <f>IF(Mining_Import!D1868="","",Mining_Import!D1868)</f>
        <v/>
      </c>
      <c r="AF1868" s="36" t="str">
        <f>IF(Mining_Import!E1868="","",Mining_Import!E1868)</f>
        <v/>
      </c>
      <c r="AG1868" s="36" t="str">
        <f>IF(Mining_Import!F1868="","",Mining_Import!F1868)</f>
        <v/>
      </c>
      <c r="AH1868" s="36" t="str">
        <f>IF(Mining_Import!G1868="","",Mining_Import!G1868)</f>
        <v/>
      </c>
      <c r="AI1868" s="36" t="str">
        <f>IF(Mining_Import!H1868="","",Mining_Import!H1868)</f>
        <v/>
      </c>
      <c r="AJ1868" s="36" t="str">
        <f>IF(Mining_Import!I1868="","",Mining_Import!I1868)</f>
        <v/>
      </c>
      <c r="BY1868" s="120" t="str">
        <f t="shared" si="582"/>
        <v/>
      </c>
      <c r="BZ1868" s="184" t="str">
        <f t="shared" si="595"/>
        <v/>
      </c>
      <c r="CA1868" s="37" t="str">
        <f>IFERROR(VLOOKUP($BY1868,Account_Value!$C$2:$F$2500,4,0),"")</f>
        <v/>
      </c>
      <c r="CB1868" s="43" t="str">
        <f t="shared" si="583"/>
        <v/>
      </c>
      <c r="CC1868" s="122" t="str">
        <f>IF($BZ1868="","",SUM($BZ$2:$BZ1868))</f>
        <v/>
      </c>
      <c r="CD1868" s="43" t="str">
        <f>IF($BZ1868="","",$BU$19*(SUM($BZ$2:$BZ1868)))</f>
        <v/>
      </c>
    </row>
    <row r="1869" spans="1:82">
      <c r="A1869" s="4" t="str">
        <f t="shared" si="584"/>
        <v/>
      </c>
      <c r="B1869" s="21" t="str">
        <f>IF(Investments_Import!A1869="","",Investments_Import!A1869)</f>
        <v/>
      </c>
      <c r="C1869" s="22" t="str">
        <f t="shared" si="577"/>
        <v/>
      </c>
      <c r="D1869" s="51" t="str">
        <f t="shared" si="585"/>
        <v/>
      </c>
      <c r="E1869" s="3" t="str">
        <f>IF(Investments_Import!B1869="","",Investments_Import!B1869)</f>
        <v/>
      </c>
      <c r="F1869" s="54" t="str">
        <f t="shared" si="586"/>
        <v xml:space="preserve"> </v>
      </c>
      <c r="G1869" s="54" t="str">
        <f>IF($B1869="","",COUNTIF($F$2:$F1869,$F1869))</f>
        <v/>
      </c>
      <c r="H1869" s="53" t="str">
        <f t="shared" si="587"/>
        <v xml:space="preserve">  </v>
      </c>
      <c r="I1869" s="3" t="str">
        <f>IF(Investments_Import!C1869="","",Investments_Import!C1869)</f>
        <v/>
      </c>
      <c r="J1869" s="108" t="str">
        <f>IF(Investments_Import!D1869="","",Investments_Import!D1869)</f>
        <v/>
      </c>
      <c r="K1869" s="108" t="str">
        <f t="shared" si="588"/>
        <v/>
      </c>
      <c r="L1869" s="47" t="str">
        <f>IF(Investments_Import!E1869="","",Investments_Import!E1869)</f>
        <v/>
      </c>
      <c r="M1869" s="47" t="str">
        <f t="shared" si="578"/>
        <v/>
      </c>
      <c r="N1869" s="31" t="str">
        <f>IF(Investments_Import!F1869="","",Investments_Import!F1869)</f>
        <v/>
      </c>
      <c r="O1869" s="31" t="str">
        <f t="shared" si="579"/>
        <v/>
      </c>
      <c r="P1869" s="3" t="str">
        <f>IF(Investments_Import!G1869="","",Investments_Import!G1869)</f>
        <v/>
      </c>
      <c r="Q1869" s="3" t="str">
        <f>IF(Investments_Import!H1869="","",Investments_Import!H1869)</f>
        <v/>
      </c>
      <c r="R1869" s="37" t="str">
        <f t="shared" si="580"/>
        <v/>
      </c>
      <c r="S1869" s="37" t="str">
        <f t="shared" si="581"/>
        <v/>
      </c>
      <c r="U1869" s="36" t="str">
        <f>IF(Mining_Import!A1869="","",Mining_Import!A1869)</f>
        <v/>
      </c>
      <c r="V1869" s="22" t="str">
        <f t="shared" si="589"/>
        <v/>
      </c>
      <c r="W1869" s="127" t="str">
        <f t="shared" si="590"/>
        <v/>
      </c>
      <c r="X1869" s="127" t="str">
        <f t="shared" si="591"/>
        <v/>
      </c>
      <c r="Y1869" s="127" t="str">
        <f t="shared" si="592"/>
        <v/>
      </c>
      <c r="Z1869" s="36" t="str">
        <f>IF(Mining_Import!B1869="","",Mining_Import!B1869)</f>
        <v/>
      </c>
      <c r="AA1869" s="184" t="str">
        <f>IF(Mining_Import!$C1869="","",Mining_Import!$C1869)</f>
        <v/>
      </c>
      <c r="AB1869" s="122" t="str">
        <f t="shared" si="593"/>
        <v/>
      </c>
      <c r="AC1869" s="122" t="str">
        <f>IF($Y1869&gt;Dashboard!$Q$19,$AB1869,"")</f>
        <v/>
      </c>
      <c r="AD1869" s="43" t="str">
        <f t="shared" si="594"/>
        <v/>
      </c>
      <c r="AE1869" s="36" t="str">
        <f>IF(Mining_Import!D1869="","",Mining_Import!D1869)</f>
        <v/>
      </c>
      <c r="AF1869" s="36" t="str">
        <f>IF(Mining_Import!E1869="","",Mining_Import!E1869)</f>
        <v/>
      </c>
      <c r="AG1869" s="36" t="str">
        <f>IF(Mining_Import!F1869="","",Mining_Import!F1869)</f>
        <v/>
      </c>
      <c r="AH1869" s="36" t="str">
        <f>IF(Mining_Import!G1869="","",Mining_Import!G1869)</f>
        <v/>
      </c>
      <c r="AI1869" s="36" t="str">
        <f>IF(Mining_Import!H1869="","",Mining_Import!H1869)</f>
        <v/>
      </c>
      <c r="AJ1869" s="36" t="str">
        <f>IF(Mining_Import!I1869="","",Mining_Import!I1869)</f>
        <v/>
      </c>
      <c r="BY1869" s="120" t="str">
        <f t="shared" si="582"/>
        <v/>
      </c>
      <c r="BZ1869" s="184" t="str">
        <f t="shared" si="595"/>
        <v/>
      </c>
      <c r="CA1869" s="37" t="str">
        <f>IFERROR(VLOOKUP($BY1869,Account_Value!$C$2:$F$2500,4,0),"")</f>
        <v/>
      </c>
      <c r="CB1869" s="43" t="str">
        <f t="shared" si="583"/>
        <v/>
      </c>
      <c r="CC1869" s="122" t="str">
        <f>IF($BZ1869="","",SUM($BZ$2:$BZ1869))</f>
        <v/>
      </c>
      <c r="CD1869" s="43" t="str">
        <f>IF($BZ1869="","",$BU$19*(SUM($BZ$2:$BZ1869)))</f>
        <v/>
      </c>
    </row>
    <row r="1870" spans="1:82">
      <c r="A1870" s="4" t="str">
        <f t="shared" si="584"/>
        <v/>
      </c>
      <c r="B1870" s="21" t="str">
        <f>IF(Investments_Import!A1870="","",Investments_Import!A1870)</f>
        <v/>
      </c>
      <c r="C1870" s="22" t="str">
        <f t="shared" si="577"/>
        <v/>
      </c>
      <c r="D1870" s="51" t="str">
        <f t="shared" si="585"/>
        <v/>
      </c>
      <c r="E1870" s="3" t="str">
        <f>IF(Investments_Import!B1870="","",Investments_Import!B1870)</f>
        <v/>
      </c>
      <c r="F1870" s="54" t="str">
        <f t="shared" si="586"/>
        <v xml:space="preserve"> </v>
      </c>
      <c r="G1870" s="54" t="str">
        <f>IF($B1870="","",COUNTIF($F$2:$F1870,$F1870))</f>
        <v/>
      </c>
      <c r="H1870" s="53" t="str">
        <f t="shared" si="587"/>
        <v xml:space="preserve">  </v>
      </c>
      <c r="I1870" s="3" t="str">
        <f>IF(Investments_Import!C1870="","",Investments_Import!C1870)</f>
        <v/>
      </c>
      <c r="J1870" s="108" t="str">
        <f>IF(Investments_Import!D1870="","",Investments_Import!D1870)</f>
        <v/>
      </c>
      <c r="K1870" s="108" t="str">
        <f t="shared" si="588"/>
        <v/>
      </c>
      <c r="L1870" s="47" t="str">
        <f>IF(Investments_Import!E1870="","",Investments_Import!E1870)</f>
        <v/>
      </c>
      <c r="M1870" s="47" t="str">
        <f t="shared" si="578"/>
        <v/>
      </c>
      <c r="N1870" s="31" t="str">
        <f>IF(Investments_Import!F1870="","",Investments_Import!F1870)</f>
        <v/>
      </c>
      <c r="O1870" s="31" t="str">
        <f t="shared" si="579"/>
        <v/>
      </c>
      <c r="P1870" s="3" t="str">
        <f>IF(Investments_Import!G1870="","",Investments_Import!G1870)</f>
        <v/>
      </c>
      <c r="Q1870" s="3" t="str">
        <f>IF(Investments_Import!H1870="","",Investments_Import!H1870)</f>
        <v/>
      </c>
      <c r="R1870" s="37" t="str">
        <f t="shared" si="580"/>
        <v/>
      </c>
      <c r="S1870" s="37" t="str">
        <f t="shared" si="581"/>
        <v/>
      </c>
      <c r="U1870" s="36" t="str">
        <f>IF(Mining_Import!A1870="","",Mining_Import!A1870)</f>
        <v/>
      </c>
      <c r="V1870" s="22" t="str">
        <f t="shared" si="589"/>
        <v/>
      </c>
      <c r="W1870" s="127" t="str">
        <f t="shared" si="590"/>
        <v/>
      </c>
      <c r="X1870" s="127" t="str">
        <f t="shared" si="591"/>
        <v/>
      </c>
      <c r="Y1870" s="127" t="str">
        <f t="shared" si="592"/>
        <v/>
      </c>
      <c r="Z1870" s="36" t="str">
        <f>IF(Mining_Import!B1870="","",Mining_Import!B1870)</f>
        <v/>
      </c>
      <c r="AA1870" s="184" t="str">
        <f>IF(Mining_Import!$C1870="","",Mining_Import!$C1870)</f>
        <v/>
      </c>
      <c r="AB1870" s="122" t="str">
        <f t="shared" si="593"/>
        <v/>
      </c>
      <c r="AC1870" s="122" t="str">
        <f>IF($Y1870&gt;Dashboard!$Q$19,$AB1870,"")</f>
        <v/>
      </c>
      <c r="AD1870" s="43" t="str">
        <f t="shared" si="594"/>
        <v/>
      </c>
      <c r="AE1870" s="36" t="str">
        <f>IF(Mining_Import!D1870="","",Mining_Import!D1870)</f>
        <v/>
      </c>
      <c r="AF1870" s="36" t="str">
        <f>IF(Mining_Import!E1870="","",Mining_Import!E1870)</f>
        <v/>
      </c>
      <c r="AG1870" s="36" t="str">
        <f>IF(Mining_Import!F1870="","",Mining_Import!F1870)</f>
        <v/>
      </c>
      <c r="AH1870" s="36" t="str">
        <f>IF(Mining_Import!G1870="","",Mining_Import!G1870)</f>
        <v/>
      </c>
      <c r="AI1870" s="36" t="str">
        <f>IF(Mining_Import!H1870="","",Mining_Import!H1870)</f>
        <v/>
      </c>
      <c r="AJ1870" s="36" t="str">
        <f>IF(Mining_Import!I1870="","",Mining_Import!I1870)</f>
        <v/>
      </c>
      <c r="BY1870" s="120" t="str">
        <f t="shared" si="582"/>
        <v/>
      </c>
      <c r="BZ1870" s="184" t="str">
        <f t="shared" si="595"/>
        <v/>
      </c>
      <c r="CA1870" s="37" t="str">
        <f>IFERROR(VLOOKUP($BY1870,Account_Value!$C$2:$F$2500,4,0),"")</f>
        <v/>
      </c>
      <c r="CB1870" s="43" t="str">
        <f t="shared" si="583"/>
        <v/>
      </c>
      <c r="CC1870" s="122" t="str">
        <f>IF($BZ1870="","",SUM($BZ$2:$BZ1870))</f>
        <v/>
      </c>
      <c r="CD1870" s="43" t="str">
        <f>IF($BZ1870="","",$BU$19*(SUM($BZ$2:$BZ1870)))</f>
        <v/>
      </c>
    </row>
    <row r="1871" spans="1:82">
      <c r="A1871" s="4" t="str">
        <f t="shared" si="584"/>
        <v/>
      </c>
      <c r="B1871" s="21" t="str">
        <f>IF(Investments_Import!A1871="","",Investments_Import!A1871)</f>
        <v/>
      </c>
      <c r="C1871" s="22" t="str">
        <f t="shared" si="577"/>
        <v/>
      </c>
      <c r="D1871" s="51" t="str">
        <f t="shared" si="585"/>
        <v/>
      </c>
      <c r="E1871" s="3" t="str">
        <f>IF(Investments_Import!B1871="","",Investments_Import!B1871)</f>
        <v/>
      </c>
      <c r="F1871" s="54" t="str">
        <f t="shared" si="586"/>
        <v xml:space="preserve"> </v>
      </c>
      <c r="G1871" s="54" t="str">
        <f>IF($B1871="","",COUNTIF($F$2:$F1871,$F1871))</f>
        <v/>
      </c>
      <c r="H1871" s="53" t="str">
        <f t="shared" si="587"/>
        <v xml:space="preserve">  </v>
      </c>
      <c r="I1871" s="3" t="str">
        <f>IF(Investments_Import!C1871="","",Investments_Import!C1871)</f>
        <v/>
      </c>
      <c r="J1871" s="108" t="str">
        <f>IF(Investments_Import!D1871="","",Investments_Import!D1871)</f>
        <v/>
      </c>
      <c r="K1871" s="108" t="str">
        <f t="shared" si="588"/>
        <v/>
      </c>
      <c r="L1871" s="47" t="str">
        <f>IF(Investments_Import!E1871="","",Investments_Import!E1871)</f>
        <v/>
      </c>
      <c r="M1871" s="47" t="str">
        <f t="shared" si="578"/>
        <v/>
      </c>
      <c r="N1871" s="31" t="str">
        <f>IF(Investments_Import!F1871="","",Investments_Import!F1871)</f>
        <v/>
      </c>
      <c r="O1871" s="31" t="str">
        <f t="shared" si="579"/>
        <v/>
      </c>
      <c r="P1871" s="3" t="str">
        <f>IF(Investments_Import!G1871="","",Investments_Import!G1871)</f>
        <v/>
      </c>
      <c r="Q1871" s="3" t="str">
        <f>IF(Investments_Import!H1871="","",Investments_Import!H1871)</f>
        <v/>
      </c>
      <c r="R1871" s="37" t="str">
        <f t="shared" si="580"/>
        <v/>
      </c>
      <c r="S1871" s="37" t="str">
        <f t="shared" si="581"/>
        <v/>
      </c>
      <c r="U1871" s="36" t="str">
        <f>IF(Mining_Import!A1871="","",Mining_Import!A1871)</f>
        <v/>
      </c>
      <c r="V1871" s="22" t="str">
        <f t="shared" si="589"/>
        <v/>
      </c>
      <c r="W1871" s="127" t="str">
        <f t="shared" si="590"/>
        <v/>
      </c>
      <c r="X1871" s="127" t="str">
        <f t="shared" si="591"/>
        <v/>
      </c>
      <c r="Y1871" s="127" t="str">
        <f t="shared" si="592"/>
        <v/>
      </c>
      <c r="Z1871" s="36" t="str">
        <f>IF(Mining_Import!B1871="","",Mining_Import!B1871)</f>
        <v/>
      </c>
      <c r="AA1871" s="184" t="str">
        <f>IF(Mining_Import!$C1871="","",Mining_Import!$C1871)</f>
        <v/>
      </c>
      <c r="AB1871" s="122" t="str">
        <f t="shared" si="593"/>
        <v/>
      </c>
      <c r="AC1871" s="122" t="str">
        <f>IF($Y1871&gt;Dashboard!$Q$19,$AB1871,"")</f>
        <v/>
      </c>
      <c r="AD1871" s="43" t="str">
        <f t="shared" si="594"/>
        <v/>
      </c>
      <c r="AE1871" s="36" t="str">
        <f>IF(Mining_Import!D1871="","",Mining_Import!D1871)</f>
        <v/>
      </c>
      <c r="AF1871" s="36" t="str">
        <f>IF(Mining_Import!E1871="","",Mining_Import!E1871)</f>
        <v/>
      </c>
      <c r="AG1871" s="36" t="str">
        <f>IF(Mining_Import!F1871="","",Mining_Import!F1871)</f>
        <v/>
      </c>
      <c r="AH1871" s="36" t="str">
        <f>IF(Mining_Import!G1871="","",Mining_Import!G1871)</f>
        <v/>
      </c>
      <c r="AI1871" s="36" t="str">
        <f>IF(Mining_Import!H1871="","",Mining_Import!H1871)</f>
        <v/>
      </c>
      <c r="AJ1871" s="36" t="str">
        <f>IF(Mining_Import!I1871="","",Mining_Import!I1871)</f>
        <v/>
      </c>
      <c r="BY1871" s="120" t="str">
        <f t="shared" si="582"/>
        <v/>
      </c>
      <c r="BZ1871" s="184" t="str">
        <f t="shared" si="595"/>
        <v/>
      </c>
      <c r="CA1871" s="37" t="str">
        <f>IFERROR(VLOOKUP($BY1871,Account_Value!$C$2:$F$2500,4,0),"")</f>
        <v/>
      </c>
      <c r="CB1871" s="43" t="str">
        <f t="shared" si="583"/>
        <v/>
      </c>
      <c r="CC1871" s="122" t="str">
        <f>IF($BZ1871="","",SUM($BZ$2:$BZ1871))</f>
        <v/>
      </c>
      <c r="CD1871" s="43" t="str">
        <f>IF($BZ1871="","",$BU$19*(SUM($BZ$2:$BZ1871)))</f>
        <v/>
      </c>
    </row>
    <row r="1872" spans="1:82">
      <c r="A1872" s="4" t="str">
        <f t="shared" si="584"/>
        <v/>
      </c>
      <c r="B1872" s="21" t="str">
        <f>IF(Investments_Import!A1872="","",Investments_Import!A1872)</f>
        <v/>
      </c>
      <c r="C1872" s="22" t="str">
        <f t="shared" si="577"/>
        <v/>
      </c>
      <c r="D1872" s="51" t="str">
        <f t="shared" si="585"/>
        <v/>
      </c>
      <c r="E1872" s="3" t="str">
        <f>IF(Investments_Import!B1872="","",Investments_Import!B1872)</f>
        <v/>
      </c>
      <c r="F1872" s="54" t="str">
        <f t="shared" si="586"/>
        <v xml:space="preserve"> </v>
      </c>
      <c r="G1872" s="54" t="str">
        <f>IF($B1872="","",COUNTIF($F$2:$F1872,$F1872))</f>
        <v/>
      </c>
      <c r="H1872" s="53" t="str">
        <f t="shared" si="587"/>
        <v xml:space="preserve">  </v>
      </c>
      <c r="I1872" s="3" t="str">
        <f>IF(Investments_Import!C1872="","",Investments_Import!C1872)</f>
        <v/>
      </c>
      <c r="J1872" s="108" t="str">
        <f>IF(Investments_Import!D1872="","",Investments_Import!D1872)</f>
        <v/>
      </c>
      <c r="K1872" s="108" t="str">
        <f t="shared" si="588"/>
        <v/>
      </c>
      <c r="L1872" s="47" t="str">
        <f>IF(Investments_Import!E1872="","",Investments_Import!E1872)</f>
        <v/>
      </c>
      <c r="M1872" s="47" t="str">
        <f t="shared" si="578"/>
        <v/>
      </c>
      <c r="N1872" s="31" t="str">
        <f>IF(Investments_Import!F1872="","",Investments_Import!F1872)</f>
        <v/>
      </c>
      <c r="O1872" s="31" t="str">
        <f t="shared" si="579"/>
        <v/>
      </c>
      <c r="P1872" s="3" t="str">
        <f>IF(Investments_Import!G1872="","",Investments_Import!G1872)</f>
        <v/>
      </c>
      <c r="Q1872" s="3" t="str">
        <f>IF(Investments_Import!H1872="","",Investments_Import!H1872)</f>
        <v/>
      </c>
      <c r="R1872" s="37" t="str">
        <f t="shared" si="580"/>
        <v/>
      </c>
      <c r="S1872" s="37" t="str">
        <f t="shared" si="581"/>
        <v/>
      </c>
      <c r="U1872" s="36" t="str">
        <f>IF(Mining_Import!A1872="","",Mining_Import!A1872)</f>
        <v/>
      </c>
      <c r="V1872" s="22" t="str">
        <f t="shared" si="589"/>
        <v/>
      </c>
      <c r="W1872" s="127" t="str">
        <f t="shared" si="590"/>
        <v/>
      </c>
      <c r="X1872" s="127" t="str">
        <f t="shared" si="591"/>
        <v/>
      </c>
      <c r="Y1872" s="127" t="str">
        <f t="shared" si="592"/>
        <v/>
      </c>
      <c r="Z1872" s="36" t="str">
        <f>IF(Mining_Import!B1872="","",Mining_Import!B1872)</f>
        <v/>
      </c>
      <c r="AA1872" s="184" t="str">
        <f>IF(Mining_Import!$C1872="","",Mining_Import!$C1872)</f>
        <v/>
      </c>
      <c r="AB1872" s="122" t="str">
        <f t="shared" si="593"/>
        <v/>
      </c>
      <c r="AC1872" s="122" t="str">
        <f>IF($Y1872&gt;Dashboard!$Q$19,$AB1872,"")</f>
        <v/>
      </c>
      <c r="AD1872" s="43" t="str">
        <f t="shared" si="594"/>
        <v/>
      </c>
      <c r="AE1872" s="36" t="str">
        <f>IF(Mining_Import!D1872="","",Mining_Import!D1872)</f>
        <v/>
      </c>
      <c r="AF1872" s="36" t="str">
        <f>IF(Mining_Import!E1872="","",Mining_Import!E1872)</f>
        <v/>
      </c>
      <c r="AG1872" s="36" t="str">
        <f>IF(Mining_Import!F1872="","",Mining_Import!F1872)</f>
        <v/>
      </c>
      <c r="AH1872" s="36" t="str">
        <f>IF(Mining_Import!G1872="","",Mining_Import!G1872)</f>
        <v/>
      </c>
      <c r="AI1872" s="36" t="str">
        <f>IF(Mining_Import!H1872="","",Mining_Import!H1872)</f>
        <v/>
      </c>
      <c r="AJ1872" s="36" t="str">
        <f>IF(Mining_Import!I1872="","",Mining_Import!I1872)</f>
        <v/>
      </c>
      <c r="BY1872" s="120" t="str">
        <f t="shared" si="582"/>
        <v/>
      </c>
      <c r="BZ1872" s="184" t="str">
        <f t="shared" si="595"/>
        <v/>
      </c>
      <c r="CA1872" s="37" t="str">
        <f>IFERROR(VLOOKUP($BY1872,Account_Value!$C$2:$F$2500,4,0),"")</f>
        <v/>
      </c>
      <c r="CB1872" s="43" t="str">
        <f t="shared" si="583"/>
        <v/>
      </c>
      <c r="CC1872" s="122" t="str">
        <f>IF($BZ1872="","",SUM($BZ$2:$BZ1872))</f>
        <v/>
      </c>
      <c r="CD1872" s="43" t="str">
        <f>IF($BZ1872="","",$BU$19*(SUM($BZ$2:$BZ1872)))</f>
        <v/>
      </c>
    </row>
    <row r="1873" spans="1:82">
      <c r="A1873" s="4" t="str">
        <f t="shared" si="584"/>
        <v/>
      </c>
      <c r="B1873" s="21" t="str">
        <f>IF(Investments_Import!A1873="","",Investments_Import!A1873)</f>
        <v/>
      </c>
      <c r="C1873" s="22" t="str">
        <f t="shared" si="577"/>
        <v/>
      </c>
      <c r="D1873" s="51" t="str">
        <f t="shared" si="585"/>
        <v/>
      </c>
      <c r="E1873" s="3" t="str">
        <f>IF(Investments_Import!B1873="","",Investments_Import!B1873)</f>
        <v/>
      </c>
      <c r="F1873" s="54" t="str">
        <f t="shared" si="586"/>
        <v xml:space="preserve"> </v>
      </c>
      <c r="G1873" s="54" t="str">
        <f>IF($B1873="","",COUNTIF($F$2:$F1873,$F1873))</f>
        <v/>
      </c>
      <c r="H1873" s="53" t="str">
        <f t="shared" si="587"/>
        <v xml:space="preserve">  </v>
      </c>
      <c r="I1873" s="3" t="str">
        <f>IF(Investments_Import!C1873="","",Investments_Import!C1873)</f>
        <v/>
      </c>
      <c r="J1873" s="108" t="str">
        <f>IF(Investments_Import!D1873="","",Investments_Import!D1873)</f>
        <v/>
      </c>
      <c r="K1873" s="108" t="str">
        <f t="shared" si="588"/>
        <v/>
      </c>
      <c r="L1873" s="47" t="str">
        <f>IF(Investments_Import!E1873="","",Investments_Import!E1873)</f>
        <v/>
      </c>
      <c r="M1873" s="47" t="str">
        <f t="shared" si="578"/>
        <v/>
      </c>
      <c r="N1873" s="31" t="str">
        <f>IF(Investments_Import!F1873="","",Investments_Import!F1873)</f>
        <v/>
      </c>
      <c r="O1873" s="31" t="str">
        <f t="shared" si="579"/>
        <v/>
      </c>
      <c r="P1873" s="3" t="str">
        <f>IF(Investments_Import!G1873="","",Investments_Import!G1873)</f>
        <v/>
      </c>
      <c r="Q1873" s="3" t="str">
        <f>IF(Investments_Import!H1873="","",Investments_Import!H1873)</f>
        <v/>
      </c>
      <c r="R1873" s="37" t="str">
        <f t="shared" si="580"/>
        <v/>
      </c>
      <c r="S1873" s="37" t="str">
        <f t="shared" si="581"/>
        <v/>
      </c>
      <c r="U1873" s="36" t="str">
        <f>IF(Mining_Import!A1873="","",Mining_Import!A1873)</f>
        <v/>
      </c>
      <c r="V1873" s="22" t="str">
        <f t="shared" si="589"/>
        <v/>
      </c>
      <c r="W1873" s="127" t="str">
        <f t="shared" si="590"/>
        <v/>
      </c>
      <c r="X1873" s="127" t="str">
        <f t="shared" si="591"/>
        <v/>
      </c>
      <c r="Y1873" s="127" t="str">
        <f t="shared" si="592"/>
        <v/>
      </c>
      <c r="Z1873" s="36" t="str">
        <f>IF(Mining_Import!B1873="","",Mining_Import!B1873)</f>
        <v/>
      </c>
      <c r="AA1873" s="184" t="str">
        <f>IF(Mining_Import!$C1873="","",Mining_Import!$C1873)</f>
        <v/>
      </c>
      <c r="AB1873" s="122" t="str">
        <f t="shared" si="593"/>
        <v/>
      </c>
      <c r="AC1873" s="122" t="str">
        <f>IF($Y1873&gt;Dashboard!$Q$19,$AB1873,"")</f>
        <v/>
      </c>
      <c r="AD1873" s="43" t="str">
        <f t="shared" si="594"/>
        <v/>
      </c>
      <c r="AE1873" s="36" t="str">
        <f>IF(Mining_Import!D1873="","",Mining_Import!D1873)</f>
        <v/>
      </c>
      <c r="AF1873" s="36" t="str">
        <f>IF(Mining_Import!E1873="","",Mining_Import!E1873)</f>
        <v/>
      </c>
      <c r="AG1873" s="36" t="str">
        <f>IF(Mining_Import!F1873="","",Mining_Import!F1873)</f>
        <v/>
      </c>
      <c r="AH1873" s="36" t="str">
        <f>IF(Mining_Import!G1873="","",Mining_Import!G1873)</f>
        <v/>
      </c>
      <c r="AI1873" s="36" t="str">
        <f>IF(Mining_Import!H1873="","",Mining_Import!H1873)</f>
        <v/>
      </c>
      <c r="AJ1873" s="36" t="str">
        <f>IF(Mining_Import!I1873="","",Mining_Import!I1873)</f>
        <v/>
      </c>
      <c r="BY1873" s="120" t="str">
        <f t="shared" si="582"/>
        <v/>
      </c>
      <c r="BZ1873" s="184" t="str">
        <f t="shared" si="595"/>
        <v/>
      </c>
      <c r="CA1873" s="37" t="str">
        <f>IFERROR(VLOOKUP($BY1873,Account_Value!$C$2:$F$2500,4,0),"")</f>
        <v/>
      </c>
      <c r="CB1873" s="43" t="str">
        <f t="shared" si="583"/>
        <v/>
      </c>
      <c r="CC1873" s="122" t="str">
        <f>IF($BZ1873="","",SUM($BZ$2:$BZ1873))</f>
        <v/>
      </c>
      <c r="CD1873" s="43" t="str">
        <f>IF($BZ1873="","",$BU$19*(SUM($BZ$2:$BZ1873)))</f>
        <v/>
      </c>
    </row>
    <row r="1874" spans="1:82">
      <c r="A1874" s="4" t="str">
        <f t="shared" si="584"/>
        <v/>
      </c>
      <c r="B1874" s="21" t="str">
        <f>IF(Investments_Import!A1874="","",Investments_Import!A1874)</f>
        <v/>
      </c>
      <c r="C1874" s="22" t="str">
        <f t="shared" si="577"/>
        <v/>
      </c>
      <c r="D1874" s="51" t="str">
        <f t="shared" si="585"/>
        <v/>
      </c>
      <c r="E1874" s="3" t="str">
        <f>IF(Investments_Import!B1874="","",Investments_Import!B1874)</f>
        <v/>
      </c>
      <c r="F1874" s="54" t="str">
        <f t="shared" si="586"/>
        <v xml:space="preserve"> </v>
      </c>
      <c r="G1874" s="54" t="str">
        <f>IF($B1874="","",COUNTIF($F$2:$F1874,$F1874))</f>
        <v/>
      </c>
      <c r="H1874" s="53" t="str">
        <f t="shared" si="587"/>
        <v xml:space="preserve">  </v>
      </c>
      <c r="I1874" s="3" t="str">
        <f>IF(Investments_Import!C1874="","",Investments_Import!C1874)</f>
        <v/>
      </c>
      <c r="J1874" s="108" t="str">
        <f>IF(Investments_Import!D1874="","",Investments_Import!D1874)</f>
        <v/>
      </c>
      <c r="K1874" s="108" t="str">
        <f t="shared" si="588"/>
        <v/>
      </c>
      <c r="L1874" s="47" t="str">
        <f>IF(Investments_Import!E1874="","",Investments_Import!E1874)</f>
        <v/>
      </c>
      <c r="M1874" s="47" t="str">
        <f t="shared" si="578"/>
        <v/>
      </c>
      <c r="N1874" s="31" t="str">
        <f>IF(Investments_Import!F1874="","",Investments_Import!F1874)</f>
        <v/>
      </c>
      <c r="O1874" s="31" t="str">
        <f t="shared" si="579"/>
        <v/>
      </c>
      <c r="P1874" s="3" t="str">
        <f>IF(Investments_Import!G1874="","",Investments_Import!G1874)</f>
        <v/>
      </c>
      <c r="Q1874" s="3" t="str">
        <f>IF(Investments_Import!H1874="","",Investments_Import!H1874)</f>
        <v/>
      </c>
      <c r="R1874" s="37" t="str">
        <f t="shared" si="580"/>
        <v/>
      </c>
      <c r="S1874" s="37" t="str">
        <f t="shared" si="581"/>
        <v/>
      </c>
      <c r="U1874" s="36" t="str">
        <f>IF(Mining_Import!A1874="","",Mining_Import!A1874)</f>
        <v/>
      </c>
      <c r="V1874" s="22" t="str">
        <f t="shared" si="589"/>
        <v/>
      </c>
      <c r="W1874" s="127" t="str">
        <f t="shared" si="590"/>
        <v/>
      </c>
      <c r="X1874" s="127" t="str">
        <f t="shared" si="591"/>
        <v/>
      </c>
      <c r="Y1874" s="127" t="str">
        <f t="shared" si="592"/>
        <v/>
      </c>
      <c r="Z1874" s="36" t="str">
        <f>IF(Mining_Import!B1874="","",Mining_Import!B1874)</f>
        <v/>
      </c>
      <c r="AA1874" s="184" t="str">
        <f>IF(Mining_Import!$C1874="","",Mining_Import!$C1874)</f>
        <v/>
      </c>
      <c r="AB1874" s="122" t="str">
        <f t="shared" si="593"/>
        <v/>
      </c>
      <c r="AC1874" s="122" t="str">
        <f>IF($Y1874&gt;Dashboard!$Q$19,$AB1874,"")</f>
        <v/>
      </c>
      <c r="AD1874" s="43" t="str">
        <f t="shared" si="594"/>
        <v/>
      </c>
      <c r="AE1874" s="36" t="str">
        <f>IF(Mining_Import!D1874="","",Mining_Import!D1874)</f>
        <v/>
      </c>
      <c r="AF1874" s="36" t="str">
        <f>IF(Mining_Import!E1874="","",Mining_Import!E1874)</f>
        <v/>
      </c>
      <c r="AG1874" s="36" t="str">
        <f>IF(Mining_Import!F1874="","",Mining_Import!F1874)</f>
        <v/>
      </c>
      <c r="AH1874" s="36" t="str">
        <f>IF(Mining_Import!G1874="","",Mining_Import!G1874)</f>
        <v/>
      </c>
      <c r="AI1874" s="36" t="str">
        <f>IF(Mining_Import!H1874="","",Mining_Import!H1874)</f>
        <v/>
      </c>
      <c r="AJ1874" s="36" t="str">
        <f>IF(Mining_Import!I1874="","",Mining_Import!I1874)</f>
        <v/>
      </c>
      <c r="BY1874" s="120" t="str">
        <f t="shared" si="582"/>
        <v/>
      </c>
      <c r="BZ1874" s="184" t="str">
        <f t="shared" si="595"/>
        <v/>
      </c>
      <c r="CA1874" s="37" t="str">
        <f>IFERROR(VLOOKUP($BY1874,Account_Value!$C$2:$F$2500,4,0),"")</f>
        <v/>
      </c>
      <c r="CB1874" s="43" t="str">
        <f t="shared" si="583"/>
        <v/>
      </c>
      <c r="CC1874" s="122" t="str">
        <f>IF($BZ1874="","",SUM($BZ$2:$BZ1874))</f>
        <v/>
      </c>
      <c r="CD1874" s="43" t="str">
        <f>IF($BZ1874="","",$BU$19*(SUM($BZ$2:$BZ1874)))</f>
        <v/>
      </c>
    </row>
    <row r="1875" spans="1:82">
      <c r="A1875" s="4" t="str">
        <f t="shared" si="584"/>
        <v/>
      </c>
      <c r="B1875" s="21" t="str">
        <f>IF(Investments_Import!A1875="","",Investments_Import!A1875)</f>
        <v/>
      </c>
      <c r="C1875" s="22" t="str">
        <f t="shared" si="577"/>
        <v/>
      </c>
      <c r="D1875" s="51" t="str">
        <f t="shared" si="585"/>
        <v/>
      </c>
      <c r="E1875" s="3" t="str">
        <f>IF(Investments_Import!B1875="","",Investments_Import!B1875)</f>
        <v/>
      </c>
      <c r="F1875" s="54" t="str">
        <f t="shared" si="586"/>
        <v xml:space="preserve"> </v>
      </c>
      <c r="G1875" s="54" t="str">
        <f>IF($B1875="","",COUNTIF($F$2:$F1875,$F1875))</f>
        <v/>
      </c>
      <c r="H1875" s="53" t="str">
        <f t="shared" si="587"/>
        <v xml:space="preserve">  </v>
      </c>
      <c r="I1875" s="3" t="str">
        <f>IF(Investments_Import!C1875="","",Investments_Import!C1875)</f>
        <v/>
      </c>
      <c r="J1875" s="108" t="str">
        <f>IF(Investments_Import!D1875="","",Investments_Import!D1875)</f>
        <v/>
      </c>
      <c r="K1875" s="108" t="str">
        <f t="shared" si="588"/>
        <v/>
      </c>
      <c r="L1875" s="47" t="str">
        <f>IF(Investments_Import!E1875="","",Investments_Import!E1875)</f>
        <v/>
      </c>
      <c r="M1875" s="47" t="str">
        <f t="shared" si="578"/>
        <v/>
      </c>
      <c r="N1875" s="31" t="str">
        <f>IF(Investments_Import!F1875="","",Investments_Import!F1875)</f>
        <v/>
      </c>
      <c r="O1875" s="31" t="str">
        <f t="shared" si="579"/>
        <v/>
      </c>
      <c r="P1875" s="3" t="str">
        <f>IF(Investments_Import!G1875="","",Investments_Import!G1875)</f>
        <v/>
      </c>
      <c r="Q1875" s="3" t="str">
        <f>IF(Investments_Import!H1875="","",Investments_Import!H1875)</f>
        <v/>
      </c>
      <c r="R1875" s="37" t="str">
        <f t="shared" si="580"/>
        <v/>
      </c>
      <c r="S1875" s="37" t="str">
        <f t="shared" si="581"/>
        <v/>
      </c>
      <c r="U1875" s="36" t="str">
        <f>IF(Mining_Import!A1875="","",Mining_Import!A1875)</f>
        <v/>
      </c>
      <c r="V1875" s="22" t="str">
        <f t="shared" si="589"/>
        <v/>
      </c>
      <c r="W1875" s="127" t="str">
        <f t="shared" si="590"/>
        <v/>
      </c>
      <c r="X1875" s="127" t="str">
        <f t="shared" si="591"/>
        <v/>
      </c>
      <c r="Y1875" s="127" t="str">
        <f t="shared" si="592"/>
        <v/>
      </c>
      <c r="Z1875" s="36" t="str">
        <f>IF(Mining_Import!B1875="","",Mining_Import!B1875)</f>
        <v/>
      </c>
      <c r="AA1875" s="184" t="str">
        <f>IF(Mining_Import!$C1875="","",Mining_Import!$C1875)</f>
        <v/>
      </c>
      <c r="AB1875" s="122" t="str">
        <f t="shared" si="593"/>
        <v/>
      </c>
      <c r="AC1875" s="122" t="str">
        <f>IF($Y1875&gt;Dashboard!$Q$19,$AB1875,"")</f>
        <v/>
      </c>
      <c r="AD1875" s="43" t="str">
        <f t="shared" si="594"/>
        <v/>
      </c>
      <c r="AE1875" s="36" t="str">
        <f>IF(Mining_Import!D1875="","",Mining_Import!D1875)</f>
        <v/>
      </c>
      <c r="AF1875" s="36" t="str">
        <f>IF(Mining_Import!E1875="","",Mining_Import!E1875)</f>
        <v/>
      </c>
      <c r="AG1875" s="36" t="str">
        <f>IF(Mining_Import!F1875="","",Mining_Import!F1875)</f>
        <v/>
      </c>
      <c r="AH1875" s="36" t="str">
        <f>IF(Mining_Import!G1875="","",Mining_Import!G1875)</f>
        <v/>
      </c>
      <c r="AI1875" s="36" t="str">
        <f>IF(Mining_Import!H1875="","",Mining_Import!H1875)</f>
        <v/>
      </c>
      <c r="AJ1875" s="36" t="str">
        <f>IF(Mining_Import!I1875="","",Mining_Import!I1875)</f>
        <v/>
      </c>
      <c r="BY1875" s="120" t="str">
        <f t="shared" si="582"/>
        <v/>
      </c>
      <c r="BZ1875" s="184" t="str">
        <f t="shared" si="595"/>
        <v/>
      </c>
      <c r="CA1875" s="37" t="str">
        <f>IFERROR(VLOOKUP($BY1875,Account_Value!$C$2:$F$2500,4,0),"")</f>
        <v/>
      </c>
      <c r="CB1875" s="43" t="str">
        <f t="shared" si="583"/>
        <v/>
      </c>
      <c r="CC1875" s="122" t="str">
        <f>IF($BZ1875="","",SUM($BZ$2:$BZ1875))</f>
        <v/>
      </c>
      <c r="CD1875" s="43" t="str">
        <f>IF($BZ1875="","",$BU$19*(SUM($BZ$2:$BZ1875)))</f>
        <v/>
      </c>
    </row>
    <row r="1876" spans="1:82">
      <c r="A1876" s="4" t="str">
        <f t="shared" si="584"/>
        <v/>
      </c>
      <c r="B1876" s="21" t="str">
        <f>IF(Investments_Import!A1876="","",Investments_Import!A1876)</f>
        <v/>
      </c>
      <c r="C1876" s="22" t="str">
        <f t="shared" si="577"/>
        <v/>
      </c>
      <c r="D1876" s="51" t="str">
        <f t="shared" si="585"/>
        <v/>
      </c>
      <c r="E1876" s="3" t="str">
        <f>IF(Investments_Import!B1876="","",Investments_Import!B1876)</f>
        <v/>
      </c>
      <c r="F1876" s="54" t="str">
        <f t="shared" si="586"/>
        <v xml:space="preserve"> </v>
      </c>
      <c r="G1876" s="54" t="str">
        <f>IF($B1876="","",COUNTIF($F$2:$F1876,$F1876))</f>
        <v/>
      </c>
      <c r="H1876" s="53" t="str">
        <f t="shared" si="587"/>
        <v xml:space="preserve">  </v>
      </c>
      <c r="I1876" s="3" t="str">
        <f>IF(Investments_Import!C1876="","",Investments_Import!C1876)</f>
        <v/>
      </c>
      <c r="J1876" s="108" t="str">
        <f>IF(Investments_Import!D1876="","",Investments_Import!D1876)</f>
        <v/>
      </c>
      <c r="K1876" s="108" t="str">
        <f t="shared" si="588"/>
        <v/>
      </c>
      <c r="L1876" s="47" t="str">
        <f>IF(Investments_Import!E1876="","",Investments_Import!E1876)</f>
        <v/>
      </c>
      <c r="M1876" s="47" t="str">
        <f t="shared" si="578"/>
        <v/>
      </c>
      <c r="N1876" s="31" t="str">
        <f>IF(Investments_Import!F1876="","",Investments_Import!F1876)</f>
        <v/>
      </c>
      <c r="O1876" s="31" t="str">
        <f t="shared" si="579"/>
        <v/>
      </c>
      <c r="P1876" s="3" t="str">
        <f>IF(Investments_Import!G1876="","",Investments_Import!G1876)</f>
        <v/>
      </c>
      <c r="Q1876" s="3" t="str">
        <f>IF(Investments_Import!H1876="","",Investments_Import!H1876)</f>
        <v/>
      </c>
      <c r="R1876" s="37" t="str">
        <f t="shared" si="580"/>
        <v/>
      </c>
      <c r="S1876" s="37" t="str">
        <f t="shared" si="581"/>
        <v/>
      </c>
      <c r="U1876" s="36" t="str">
        <f>IF(Mining_Import!A1876="","",Mining_Import!A1876)</f>
        <v/>
      </c>
      <c r="V1876" s="22" t="str">
        <f t="shared" si="589"/>
        <v/>
      </c>
      <c r="W1876" s="127" t="str">
        <f t="shared" si="590"/>
        <v/>
      </c>
      <c r="X1876" s="127" t="str">
        <f t="shared" si="591"/>
        <v/>
      </c>
      <c r="Y1876" s="127" t="str">
        <f t="shared" si="592"/>
        <v/>
      </c>
      <c r="Z1876" s="36" t="str">
        <f>IF(Mining_Import!B1876="","",Mining_Import!B1876)</f>
        <v/>
      </c>
      <c r="AA1876" s="184" t="str">
        <f>IF(Mining_Import!$C1876="","",Mining_Import!$C1876)</f>
        <v/>
      </c>
      <c r="AB1876" s="122" t="str">
        <f t="shared" si="593"/>
        <v/>
      </c>
      <c r="AC1876" s="122" t="str">
        <f>IF($Y1876&gt;Dashboard!$Q$19,$AB1876,"")</f>
        <v/>
      </c>
      <c r="AD1876" s="43" t="str">
        <f t="shared" si="594"/>
        <v/>
      </c>
      <c r="AE1876" s="36" t="str">
        <f>IF(Mining_Import!D1876="","",Mining_Import!D1876)</f>
        <v/>
      </c>
      <c r="AF1876" s="36" t="str">
        <f>IF(Mining_Import!E1876="","",Mining_Import!E1876)</f>
        <v/>
      </c>
      <c r="AG1876" s="36" t="str">
        <f>IF(Mining_Import!F1876="","",Mining_Import!F1876)</f>
        <v/>
      </c>
      <c r="AH1876" s="36" t="str">
        <f>IF(Mining_Import!G1876="","",Mining_Import!G1876)</f>
        <v/>
      </c>
      <c r="AI1876" s="36" t="str">
        <f>IF(Mining_Import!H1876="","",Mining_Import!H1876)</f>
        <v/>
      </c>
      <c r="AJ1876" s="36" t="str">
        <f>IF(Mining_Import!I1876="","",Mining_Import!I1876)</f>
        <v/>
      </c>
      <c r="BY1876" s="120" t="str">
        <f t="shared" si="582"/>
        <v/>
      </c>
      <c r="BZ1876" s="184" t="str">
        <f t="shared" si="595"/>
        <v/>
      </c>
      <c r="CA1876" s="37" t="str">
        <f>IFERROR(VLOOKUP($BY1876,Account_Value!$C$2:$F$2500,4,0),"")</f>
        <v/>
      </c>
      <c r="CB1876" s="43" t="str">
        <f t="shared" si="583"/>
        <v/>
      </c>
      <c r="CC1876" s="122" t="str">
        <f>IF($BZ1876="","",SUM($BZ$2:$BZ1876))</f>
        <v/>
      </c>
      <c r="CD1876" s="43" t="str">
        <f>IF($BZ1876="","",$BU$19*(SUM($BZ$2:$BZ1876)))</f>
        <v/>
      </c>
    </row>
    <row r="1877" spans="1:82">
      <c r="A1877" s="4" t="str">
        <f t="shared" si="584"/>
        <v/>
      </c>
      <c r="B1877" s="21" t="str">
        <f>IF(Investments_Import!A1877="","",Investments_Import!A1877)</f>
        <v/>
      </c>
      <c r="C1877" s="22" t="str">
        <f t="shared" si="577"/>
        <v/>
      </c>
      <c r="D1877" s="51" t="str">
        <f t="shared" si="585"/>
        <v/>
      </c>
      <c r="E1877" s="3" t="str">
        <f>IF(Investments_Import!B1877="","",Investments_Import!B1877)</f>
        <v/>
      </c>
      <c r="F1877" s="54" t="str">
        <f t="shared" si="586"/>
        <v xml:space="preserve"> </v>
      </c>
      <c r="G1877" s="54" t="str">
        <f>IF($B1877="","",COUNTIF($F$2:$F1877,$F1877))</f>
        <v/>
      </c>
      <c r="H1877" s="53" t="str">
        <f t="shared" si="587"/>
        <v xml:space="preserve">  </v>
      </c>
      <c r="I1877" s="3" t="str">
        <f>IF(Investments_Import!C1877="","",Investments_Import!C1877)</f>
        <v/>
      </c>
      <c r="J1877" s="108" t="str">
        <f>IF(Investments_Import!D1877="","",Investments_Import!D1877)</f>
        <v/>
      </c>
      <c r="K1877" s="108" t="str">
        <f t="shared" si="588"/>
        <v/>
      </c>
      <c r="L1877" s="47" t="str">
        <f>IF(Investments_Import!E1877="","",Investments_Import!E1877)</f>
        <v/>
      </c>
      <c r="M1877" s="47" t="str">
        <f t="shared" si="578"/>
        <v/>
      </c>
      <c r="N1877" s="31" t="str">
        <f>IF(Investments_Import!F1877="","",Investments_Import!F1877)</f>
        <v/>
      </c>
      <c r="O1877" s="31" t="str">
        <f t="shared" si="579"/>
        <v/>
      </c>
      <c r="P1877" s="3" t="str">
        <f>IF(Investments_Import!G1877="","",Investments_Import!G1877)</f>
        <v/>
      </c>
      <c r="Q1877" s="3" t="str">
        <f>IF(Investments_Import!H1877="","",Investments_Import!H1877)</f>
        <v/>
      </c>
      <c r="R1877" s="37" t="str">
        <f t="shared" si="580"/>
        <v/>
      </c>
      <c r="S1877" s="37" t="str">
        <f t="shared" si="581"/>
        <v/>
      </c>
      <c r="U1877" s="36" t="str">
        <f>IF(Mining_Import!A1877="","",Mining_Import!A1877)</f>
        <v/>
      </c>
      <c r="V1877" s="22" t="str">
        <f t="shared" si="589"/>
        <v/>
      </c>
      <c r="W1877" s="127" t="str">
        <f t="shared" si="590"/>
        <v/>
      </c>
      <c r="X1877" s="127" t="str">
        <f t="shared" si="591"/>
        <v/>
      </c>
      <c r="Y1877" s="127" t="str">
        <f t="shared" si="592"/>
        <v/>
      </c>
      <c r="Z1877" s="36" t="str">
        <f>IF(Mining_Import!B1877="","",Mining_Import!B1877)</f>
        <v/>
      </c>
      <c r="AA1877" s="184" t="str">
        <f>IF(Mining_Import!$C1877="","",Mining_Import!$C1877)</f>
        <v/>
      </c>
      <c r="AB1877" s="122" t="str">
        <f t="shared" si="593"/>
        <v/>
      </c>
      <c r="AC1877" s="122" t="str">
        <f>IF($Y1877&gt;Dashboard!$Q$19,$AB1877,"")</f>
        <v/>
      </c>
      <c r="AD1877" s="43" t="str">
        <f t="shared" si="594"/>
        <v/>
      </c>
      <c r="AE1877" s="36" t="str">
        <f>IF(Mining_Import!D1877="","",Mining_Import!D1877)</f>
        <v/>
      </c>
      <c r="AF1877" s="36" t="str">
        <f>IF(Mining_Import!E1877="","",Mining_Import!E1877)</f>
        <v/>
      </c>
      <c r="AG1877" s="36" t="str">
        <f>IF(Mining_Import!F1877="","",Mining_Import!F1877)</f>
        <v/>
      </c>
      <c r="AH1877" s="36" t="str">
        <f>IF(Mining_Import!G1877="","",Mining_Import!G1877)</f>
        <v/>
      </c>
      <c r="AI1877" s="36" t="str">
        <f>IF(Mining_Import!H1877="","",Mining_Import!H1877)</f>
        <v/>
      </c>
      <c r="AJ1877" s="36" t="str">
        <f>IF(Mining_Import!I1877="","",Mining_Import!I1877)</f>
        <v/>
      </c>
      <c r="BY1877" s="120" t="str">
        <f t="shared" si="582"/>
        <v/>
      </c>
      <c r="BZ1877" s="184" t="str">
        <f t="shared" si="595"/>
        <v/>
      </c>
      <c r="CA1877" s="37" t="str">
        <f>IFERROR(VLOOKUP($BY1877,Account_Value!$C$2:$F$2500,4,0),"")</f>
        <v/>
      </c>
      <c r="CB1877" s="43" t="str">
        <f t="shared" si="583"/>
        <v/>
      </c>
      <c r="CC1877" s="122" t="str">
        <f>IF($BZ1877="","",SUM($BZ$2:$BZ1877))</f>
        <v/>
      </c>
      <c r="CD1877" s="43" t="str">
        <f>IF($BZ1877="","",$BU$19*(SUM($BZ$2:$BZ1877)))</f>
        <v/>
      </c>
    </row>
    <row r="1878" spans="1:82">
      <c r="A1878" s="4" t="str">
        <f t="shared" si="584"/>
        <v/>
      </c>
      <c r="B1878" s="21" t="str">
        <f>IF(Investments_Import!A1878="","",Investments_Import!A1878)</f>
        <v/>
      </c>
      <c r="C1878" s="22" t="str">
        <f t="shared" si="577"/>
        <v/>
      </c>
      <c r="D1878" s="51" t="str">
        <f t="shared" si="585"/>
        <v/>
      </c>
      <c r="E1878" s="3" t="str">
        <f>IF(Investments_Import!B1878="","",Investments_Import!B1878)</f>
        <v/>
      </c>
      <c r="F1878" s="54" t="str">
        <f t="shared" si="586"/>
        <v xml:space="preserve"> </v>
      </c>
      <c r="G1878" s="54" t="str">
        <f>IF($B1878="","",COUNTIF($F$2:$F1878,$F1878))</f>
        <v/>
      </c>
      <c r="H1878" s="53" t="str">
        <f t="shared" si="587"/>
        <v xml:space="preserve">  </v>
      </c>
      <c r="I1878" s="3" t="str">
        <f>IF(Investments_Import!C1878="","",Investments_Import!C1878)</f>
        <v/>
      </c>
      <c r="J1878" s="108" t="str">
        <f>IF(Investments_Import!D1878="","",Investments_Import!D1878)</f>
        <v/>
      </c>
      <c r="K1878" s="108" t="str">
        <f t="shared" si="588"/>
        <v/>
      </c>
      <c r="L1878" s="47" t="str">
        <f>IF(Investments_Import!E1878="","",Investments_Import!E1878)</f>
        <v/>
      </c>
      <c r="M1878" s="47" t="str">
        <f t="shared" si="578"/>
        <v/>
      </c>
      <c r="N1878" s="31" t="str">
        <f>IF(Investments_Import!F1878="","",Investments_Import!F1878)</f>
        <v/>
      </c>
      <c r="O1878" s="31" t="str">
        <f t="shared" si="579"/>
        <v/>
      </c>
      <c r="P1878" s="3" t="str">
        <f>IF(Investments_Import!G1878="","",Investments_Import!G1878)</f>
        <v/>
      </c>
      <c r="Q1878" s="3" t="str">
        <f>IF(Investments_Import!H1878="","",Investments_Import!H1878)</f>
        <v/>
      </c>
      <c r="R1878" s="37" t="str">
        <f t="shared" si="580"/>
        <v/>
      </c>
      <c r="S1878" s="37" t="str">
        <f t="shared" si="581"/>
        <v/>
      </c>
      <c r="U1878" s="36" t="str">
        <f>IF(Mining_Import!A1878="","",Mining_Import!A1878)</f>
        <v/>
      </c>
      <c r="V1878" s="22" t="str">
        <f t="shared" si="589"/>
        <v/>
      </c>
      <c r="W1878" s="127" t="str">
        <f t="shared" si="590"/>
        <v/>
      </c>
      <c r="X1878" s="127" t="str">
        <f t="shared" si="591"/>
        <v/>
      </c>
      <c r="Y1878" s="127" t="str">
        <f t="shared" si="592"/>
        <v/>
      </c>
      <c r="Z1878" s="36" t="str">
        <f>IF(Mining_Import!B1878="","",Mining_Import!B1878)</f>
        <v/>
      </c>
      <c r="AA1878" s="184" t="str">
        <f>IF(Mining_Import!$C1878="","",Mining_Import!$C1878)</f>
        <v/>
      </c>
      <c r="AB1878" s="122" t="str">
        <f t="shared" si="593"/>
        <v/>
      </c>
      <c r="AC1878" s="122" t="str">
        <f>IF($Y1878&gt;Dashboard!$Q$19,$AB1878,"")</f>
        <v/>
      </c>
      <c r="AD1878" s="43" t="str">
        <f t="shared" si="594"/>
        <v/>
      </c>
      <c r="AE1878" s="36" t="str">
        <f>IF(Mining_Import!D1878="","",Mining_Import!D1878)</f>
        <v/>
      </c>
      <c r="AF1878" s="36" t="str">
        <f>IF(Mining_Import!E1878="","",Mining_Import!E1878)</f>
        <v/>
      </c>
      <c r="AG1878" s="36" t="str">
        <f>IF(Mining_Import!F1878="","",Mining_Import!F1878)</f>
        <v/>
      </c>
      <c r="AH1878" s="36" t="str">
        <f>IF(Mining_Import!G1878="","",Mining_Import!G1878)</f>
        <v/>
      </c>
      <c r="AI1878" s="36" t="str">
        <f>IF(Mining_Import!H1878="","",Mining_Import!H1878)</f>
        <v/>
      </c>
      <c r="AJ1878" s="36" t="str">
        <f>IF(Mining_Import!I1878="","",Mining_Import!I1878)</f>
        <v/>
      </c>
      <c r="BY1878" s="120" t="str">
        <f t="shared" si="582"/>
        <v/>
      </c>
      <c r="BZ1878" s="184" t="str">
        <f t="shared" si="595"/>
        <v/>
      </c>
      <c r="CA1878" s="37" t="str">
        <f>IFERROR(VLOOKUP($BY1878,Account_Value!$C$2:$F$2500,4,0),"")</f>
        <v/>
      </c>
      <c r="CB1878" s="43" t="str">
        <f t="shared" si="583"/>
        <v/>
      </c>
      <c r="CC1878" s="122" t="str">
        <f>IF($BZ1878="","",SUM($BZ$2:$BZ1878))</f>
        <v/>
      </c>
      <c r="CD1878" s="43" t="str">
        <f>IF($BZ1878="","",$BU$19*(SUM($BZ$2:$BZ1878)))</f>
        <v/>
      </c>
    </row>
    <row r="1879" spans="1:82">
      <c r="A1879" s="4" t="str">
        <f t="shared" si="584"/>
        <v/>
      </c>
      <c r="B1879" s="21" t="str">
        <f>IF(Investments_Import!A1879="","",Investments_Import!A1879)</f>
        <v/>
      </c>
      <c r="C1879" s="22" t="str">
        <f t="shared" si="577"/>
        <v/>
      </c>
      <c r="D1879" s="51" t="str">
        <f t="shared" si="585"/>
        <v/>
      </c>
      <c r="E1879" s="3" t="str">
        <f>IF(Investments_Import!B1879="","",Investments_Import!B1879)</f>
        <v/>
      </c>
      <c r="F1879" s="54" t="str">
        <f t="shared" si="586"/>
        <v xml:space="preserve"> </v>
      </c>
      <c r="G1879" s="54" t="str">
        <f>IF($B1879="","",COUNTIF($F$2:$F1879,$F1879))</f>
        <v/>
      </c>
      <c r="H1879" s="53" t="str">
        <f t="shared" si="587"/>
        <v xml:space="preserve">  </v>
      </c>
      <c r="I1879" s="3" t="str">
        <f>IF(Investments_Import!C1879="","",Investments_Import!C1879)</f>
        <v/>
      </c>
      <c r="J1879" s="108" t="str">
        <f>IF(Investments_Import!D1879="","",Investments_Import!D1879)</f>
        <v/>
      </c>
      <c r="K1879" s="108" t="str">
        <f t="shared" si="588"/>
        <v/>
      </c>
      <c r="L1879" s="47" t="str">
        <f>IF(Investments_Import!E1879="","",Investments_Import!E1879)</f>
        <v/>
      </c>
      <c r="M1879" s="47" t="str">
        <f t="shared" si="578"/>
        <v/>
      </c>
      <c r="N1879" s="31" t="str">
        <f>IF(Investments_Import!F1879="","",Investments_Import!F1879)</f>
        <v/>
      </c>
      <c r="O1879" s="31" t="str">
        <f t="shared" si="579"/>
        <v/>
      </c>
      <c r="P1879" s="3" t="str">
        <f>IF(Investments_Import!G1879="","",Investments_Import!G1879)</f>
        <v/>
      </c>
      <c r="Q1879" s="3" t="str">
        <f>IF(Investments_Import!H1879="","",Investments_Import!H1879)</f>
        <v/>
      </c>
      <c r="R1879" s="37" t="str">
        <f t="shared" si="580"/>
        <v/>
      </c>
      <c r="S1879" s="37" t="str">
        <f t="shared" si="581"/>
        <v/>
      </c>
      <c r="U1879" s="36" t="str">
        <f>IF(Mining_Import!A1879="","",Mining_Import!A1879)</f>
        <v/>
      </c>
      <c r="V1879" s="22" t="str">
        <f t="shared" si="589"/>
        <v/>
      </c>
      <c r="W1879" s="127" t="str">
        <f t="shared" si="590"/>
        <v/>
      </c>
      <c r="X1879" s="127" t="str">
        <f t="shared" si="591"/>
        <v/>
      </c>
      <c r="Y1879" s="127" t="str">
        <f t="shared" si="592"/>
        <v/>
      </c>
      <c r="Z1879" s="36" t="str">
        <f>IF(Mining_Import!B1879="","",Mining_Import!B1879)</f>
        <v/>
      </c>
      <c r="AA1879" s="184" t="str">
        <f>IF(Mining_Import!$C1879="","",Mining_Import!$C1879)</f>
        <v/>
      </c>
      <c r="AB1879" s="122" t="str">
        <f t="shared" si="593"/>
        <v/>
      </c>
      <c r="AC1879" s="122" t="str">
        <f>IF($Y1879&gt;Dashboard!$Q$19,$AB1879,"")</f>
        <v/>
      </c>
      <c r="AD1879" s="43" t="str">
        <f t="shared" si="594"/>
        <v/>
      </c>
      <c r="AE1879" s="36" t="str">
        <f>IF(Mining_Import!D1879="","",Mining_Import!D1879)</f>
        <v/>
      </c>
      <c r="AF1879" s="36" t="str">
        <f>IF(Mining_Import!E1879="","",Mining_Import!E1879)</f>
        <v/>
      </c>
      <c r="AG1879" s="36" t="str">
        <f>IF(Mining_Import!F1879="","",Mining_Import!F1879)</f>
        <v/>
      </c>
      <c r="AH1879" s="36" t="str">
        <f>IF(Mining_Import!G1879="","",Mining_Import!G1879)</f>
        <v/>
      </c>
      <c r="AI1879" s="36" t="str">
        <f>IF(Mining_Import!H1879="","",Mining_Import!H1879)</f>
        <v/>
      </c>
      <c r="AJ1879" s="36" t="str">
        <f>IF(Mining_Import!I1879="","",Mining_Import!I1879)</f>
        <v/>
      </c>
      <c r="BY1879" s="120" t="str">
        <f t="shared" si="582"/>
        <v/>
      </c>
      <c r="BZ1879" s="184" t="str">
        <f t="shared" si="595"/>
        <v/>
      </c>
      <c r="CA1879" s="37" t="str">
        <f>IFERROR(VLOOKUP($BY1879,Account_Value!$C$2:$F$2500,4,0),"")</f>
        <v/>
      </c>
      <c r="CB1879" s="43" t="str">
        <f t="shared" si="583"/>
        <v/>
      </c>
      <c r="CC1879" s="122" t="str">
        <f>IF($BZ1879="","",SUM($BZ$2:$BZ1879))</f>
        <v/>
      </c>
      <c r="CD1879" s="43" t="str">
        <f>IF($BZ1879="","",$BU$19*(SUM($BZ$2:$BZ1879)))</f>
        <v/>
      </c>
    </row>
    <row r="1880" spans="1:82">
      <c r="A1880" s="4" t="str">
        <f t="shared" si="584"/>
        <v/>
      </c>
      <c r="B1880" s="21" t="str">
        <f>IF(Investments_Import!A1880="","",Investments_Import!A1880)</f>
        <v/>
      </c>
      <c r="C1880" s="22" t="str">
        <f t="shared" si="577"/>
        <v/>
      </c>
      <c r="D1880" s="51" t="str">
        <f t="shared" si="585"/>
        <v/>
      </c>
      <c r="E1880" s="3" t="str">
        <f>IF(Investments_Import!B1880="","",Investments_Import!B1880)</f>
        <v/>
      </c>
      <c r="F1880" s="54" t="str">
        <f t="shared" si="586"/>
        <v xml:space="preserve"> </v>
      </c>
      <c r="G1880" s="54" t="str">
        <f>IF($B1880="","",COUNTIF($F$2:$F1880,$F1880))</f>
        <v/>
      </c>
      <c r="H1880" s="53" t="str">
        <f t="shared" si="587"/>
        <v xml:space="preserve">  </v>
      </c>
      <c r="I1880" s="3" t="str">
        <f>IF(Investments_Import!C1880="","",Investments_Import!C1880)</f>
        <v/>
      </c>
      <c r="J1880" s="108" t="str">
        <f>IF(Investments_Import!D1880="","",Investments_Import!D1880)</f>
        <v/>
      </c>
      <c r="K1880" s="108" t="str">
        <f t="shared" si="588"/>
        <v/>
      </c>
      <c r="L1880" s="47" t="str">
        <f>IF(Investments_Import!E1880="","",Investments_Import!E1880)</f>
        <v/>
      </c>
      <c r="M1880" s="47" t="str">
        <f t="shared" si="578"/>
        <v/>
      </c>
      <c r="N1880" s="31" t="str">
        <f>IF(Investments_Import!F1880="","",Investments_Import!F1880)</f>
        <v/>
      </c>
      <c r="O1880" s="31" t="str">
        <f t="shared" si="579"/>
        <v/>
      </c>
      <c r="P1880" s="3" t="str">
        <f>IF(Investments_Import!G1880="","",Investments_Import!G1880)</f>
        <v/>
      </c>
      <c r="Q1880" s="3" t="str">
        <f>IF(Investments_Import!H1880="","",Investments_Import!H1880)</f>
        <v/>
      </c>
      <c r="R1880" s="37" t="str">
        <f t="shared" si="580"/>
        <v/>
      </c>
      <c r="S1880" s="37" t="str">
        <f t="shared" si="581"/>
        <v/>
      </c>
      <c r="U1880" s="36" t="str">
        <f>IF(Mining_Import!A1880="","",Mining_Import!A1880)</f>
        <v/>
      </c>
      <c r="V1880" s="22" t="str">
        <f t="shared" si="589"/>
        <v/>
      </c>
      <c r="W1880" s="127" t="str">
        <f t="shared" si="590"/>
        <v/>
      </c>
      <c r="X1880" s="127" t="str">
        <f t="shared" si="591"/>
        <v/>
      </c>
      <c r="Y1880" s="127" t="str">
        <f t="shared" si="592"/>
        <v/>
      </c>
      <c r="Z1880" s="36" t="str">
        <f>IF(Mining_Import!B1880="","",Mining_Import!B1880)</f>
        <v/>
      </c>
      <c r="AA1880" s="184" t="str">
        <f>IF(Mining_Import!$C1880="","",Mining_Import!$C1880)</f>
        <v/>
      </c>
      <c r="AB1880" s="122" t="str">
        <f t="shared" si="593"/>
        <v/>
      </c>
      <c r="AC1880" s="122" t="str">
        <f>IF($Y1880&gt;Dashboard!$Q$19,$AB1880,"")</f>
        <v/>
      </c>
      <c r="AD1880" s="43" t="str">
        <f t="shared" si="594"/>
        <v/>
      </c>
      <c r="AE1880" s="36" t="str">
        <f>IF(Mining_Import!D1880="","",Mining_Import!D1880)</f>
        <v/>
      </c>
      <c r="AF1880" s="36" t="str">
        <f>IF(Mining_Import!E1880="","",Mining_Import!E1880)</f>
        <v/>
      </c>
      <c r="AG1880" s="36" t="str">
        <f>IF(Mining_Import!F1880="","",Mining_Import!F1880)</f>
        <v/>
      </c>
      <c r="AH1880" s="36" t="str">
        <f>IF(Mining_Import!G1880="","",Mining_Import!G1880)</f>
        <v/>
      </c>
      <c r="AI1880" s="36" t="str">
        <f>IF(Mining_Import!H1880="","",Mining_Import!H1880)</f>
        <v/>
      </c>
      <c r="AJ1880" s="36" t="str">
        <f>IF(Mining_Import!I1880="","",Mining_Import!I1880)</f>
        <v/>
      </c>
      <c r="BY1880" s="120" t="str">
        <f t="shared" si="582"/>
        <v/>
      </c>
      <c r="BZ1880" s="184" t="str">
        <f t="shared" si="595"/>
        <v/>
      </c>
      <c r="CA1880" s="37" t="str">
        <f>IFERROR(VLOOKUP($BY1880,Account_Value!$C$2:$F$2500,4,0),"")</f>
        <v/>
      </c>
      <c r="CB1880" s="43" t="str">
        <f t="shared" si="583"/>
        <v/>
      </c>
      <c r="CC1880" s="122" t="str">
        <f>IF($BZ1880="","",SUM($BZ$2:$BZ1880))</f>
        <v/>
      </c>
      <c r="CD1880" s="43" t="str">
        <f>IF($BZ1880="","",$BU$19*(SUM($BZ$2:$BZ1880)))</f>
        <v/>
      </c>
    </row>
    <row r="1881" spans="1:82">
      <c r="A1881" s="4" t="str">
        <f t="shared" si="584"/>
        <v/>
      </c>
      <c r="B1881" s="21" t="str">
        <f>IF(Investments_Import!A1881="","",Investments_Import!A1881)</f>
        <v/>
      </c>
      <c r="C1881" s="22" t="str">
        <f t="shared" si="577"/>
        <v/>
      </c>
      <c r="D1881" s="51" t="str">
        <f t="shared" si="585"/>
        <v/>
      </c>
      <c r="E1881" s="3" t="str">
        <f>IF(Investments_Import!B1881="","",Investments_Import!B1881)</f>
        <v/>
      </c>
      <c r="F1881" s="54" t="str">
        <f t="shared" si="586"/>
        <v xml:space="preserve"> </v>
      </c>
      <c r="G1881" s="54" t="str">
        <f>IF($B1881="","",COUNTIF($F$2:$F1881,$F1881))</f>
        <v/>
      </c>
      <c r="H1881" s="53" t="str">
        <f t="shared" si="587"/>
        <v xml:space="preserve">  </v>
      </c>
      <c r="I1881" s="3" t="str">
        <f>IF(Investments_Import!C1881="","",Investments_Import!C1881)</f>
        <v/>
      </c>
      <c r="J1881" s="108" t="str">
        <f>IF(Investments_Import!D1881="","",Investments_Import!D1881)</f>
        <v/>
      </c>
      <c r="K1881" s="108" t="str">
        <f t="shared" si="588"/>
        <v/>
      </c>
      <c r="L1881" s="47" t="str">
        <f>IF(Investments_Import!E1881="","",Investments_Import!E1881)</f>
        <v/>
      </c>
      <c r="M1881" s="47" t="str">
        <f t="shared" si="578"/>
        <v/>
      </c>
      <c r="N1881" s="31" t="str">
        <f>IF(Investments_Import!F1881="","",Investments_Import!F1881)</f>
        <v/>
      </c>
      <c r="O1881" s="31" t="str">
        <f t="shared" si="579"/>
        <v/>
      </c>
      <c r="P1881" s="3" t="str">
        <f>IF(Investments_Import!G1881="","",Investments_Import!G1881)</f>
        <v/>
      </c>
      <c r="Q1881" s="3" t="str">
        <f>IF(Investments_Import!H1881="","",Investments_Import!H1881)</f>
        <v/>
      </c>
      <c r="R1881" s="37" t="str">
        <f t="shared" si="580"/>
        <v/>
      </c>
      <c r="S1881" s="37" t="str">
        <f t="shared" si="581"/>
        <v/>
      </c>
      <c r="U1881" s="36" t="str">
        <f>IF(Mining_Import!A1881="","",Mining_Import!A1881)</f>
        <v/>
      </c>
      <c r="V1881" s="22" t="str">
        <f t="shared" si="589"/>
        <v/>
      </c>
      <c r="W1881" s="127" t="str">
        <f t="shared" si="590"/>
        <v/>
      </c>
      <c r="X1881" s="127" t="str">
        <f t="shared" si="591"/>
        <v/>
      </c>
      <c r="Y1881" s="127" t="str">
        <f t="shared" si="592"/>
        <v/>
      </c>
      <c r="Z1881" s="36" t="str">
        <f>IF(Mining_Import!B1881="","",Mining_Import!B1881)</f>
        <v/>
      </c>
      <c r="AA1881" s="184" t="str">
        <f>IF(Mining_Import!$C1881="","",Mining_Import!$C1881)</f>
        <v/>
      </c>
      <c r="AB1881" s="122" t="str">
        <f t="shared" si="593"/>
        <v/>
      </c>
      <c r="AC1881" s="122" t="str">
        <f>IF($Y1881&gt;Dashboard!$Q$19,$AB1881,"")</f>
        <v/>
      </c>
      <c r="AD1881" s="43" t="str">
        <f t="shared" si="594"/>
        <v/>
      </c>
      <c r="AE1881" s="36" t="str">
        <f>IF(Mining_Import!D1881="","",Mining_Import!D1881)</f>
        <v/>
      </c>
      <c r="AF1881" s="36" t="str">
        <f>IF(Mining_Import!E1881="","",Mining_Import!E1881)</f>
        <v/>
      </c>
      <c r="AG1881" s="36" t="str">
        <f>IF(Mining_Import!F1881="","",Mining_Import!F1881)</f>
        <v/>
      </c>
      <c r="AH1881" s="36" t="str">
        <f>IF(Mining_Import!G1881="","",Mining_Import!G1881)</f>
        <v/>
      </c>
      <c r="AI1881" s="36" t="str">
        <f>IF(Mining_Import!H1881="","",Mining_Import!H1881)</f>
        <v/>
      </c>
      <c r="AJ1881" s="36" t="str">
        <f>IF(Mining_Import!I1881="","",Mining_Import!I1881)</f>
        <v/>
      </c>
      <c r="BY1881" s="120" t="str">
        <f t="shared" si="582"/>
        <v/>
      </c>
      <c r="BZ1881" s="184" t="str">
        <f t="shared" si="595"/>
        <v/>
      </c>
      <c r="CA1881" s="37" t="str">
        <f>IFERROR(VLOOKUP($BY1881,Account_Value!$C$2:$F$2500,4,0),"")</f>
        <v/>
      </c>
      <c r="CB1881" s="43" t="str">
        <f t="shared" si="583"/>
        <v/>
      </c>
      <c r="CC1881" s="122" t="str">
        <f>IF($BZ1881="","",SUM($BZ$2:$BZ1881))</f>
        <v/>
      </c>
      <c r="CD1881" s="43" t="str">
        <f>IF($BZ1881="","",$BU$19*(SUM($BZ$2:$BZ1881)))</f>
        <v/>
      </c>
    </row>
    <row r="1882" spans="1:82">
      <c r="A1882" s="4" t="str">
        <f t="shared" si="584"/>
        <v/>
      </c>
      <c r="B1882" s="21" t="str">
        <f>IF(Investments_Import!A1882="","",Investments_Import!A1882)</f>
        <v/>
      </c>
      <c r="C1882" s="22" t="str">
        <f t="shared" si="577"/>
        <v/>
      </c>
      <c r="D1882" s="51" t="str">
        <f t="shared" si="585"/>
        <v/>
      </c>
      <c r="E1882" s="3" t="str">
        <f>IF(Investments_Import!B1882="","",Investments_Import!B1882)</f>
        <v/>
      </c>
      <c r="F1882" s="54" t="str">
        <f t="shared" si="586"/>
        <v xml:space="preserve"> </v>
      </c>
      <c r="G1882" s="54" t="str">
        <f>IF($B1882="","",COUNTIF($F$2:$F1882,$F1882))</f>
        <v/>
      </c>
      <c r="H1882" s="53" t="str">
        <f t="shared" si="587"/>
        <v xml:space="preserve">  </v>
      </c>
      <c r="I1882" s="3" t="str">
        <f>IF(Investments_Import!C1882="","",Investments_Import!C1882)</f>
        <v/>
      </c>
      <c r="J1882" s="108" t="str">
        <f>IF(Investments_Import!D1882="","",Investments_Import!D1882)</f>
        <v/>
      </c>
      <c r="K1882" s="108" t="str">
        <f t="shared" si="588"/>
        <v/>
      </c>
      <c r="L1882" s="47" t="str">
        <f>IF(Investments_Import!E1882="","",Investments_Import!E1882)</f>
        <v/>
      </c>
      <c r="M1882" s="47" t="str">
        <f t="shared" si="578"/>
        <v/>
      </c>
      <c r="N1882" s="31" t="str">
        <f>IF(Investments_Import!F1882="","",Investments_Import!F1882)</f>
        <v/>
      </c>
      <c r="O1882" s="31" t="str">
        <f t="shared" si="579"/>
        <v/>
      </c>
      <c r="P1882" s="3" t="str">
        <f>IF(Investments_Import!G1882="","",Investments_Import!G1882)</f>
        <v/>
      </c>
      <c r="Q1882" s="3" t="str">
        <f>IF(Investments_Import!H1882="","",Investments_Import!H1882)</f>
        <v/>
      </c>
      <c r="R1882" s="37" t="str">
        <f t="shared" si="580"/>
        <v/>
      </c>
      <c r="S1882" s="37" t="str">
        <f t="shared" si="581"/>
        <v/>
      </c>
      <c r="U1882" s="36" t="str">
        <f>IF(Mining_Import!A1882="","",Mining_Import!A1882)</f>
        <v/>
      </c>
      <c r="V1882" s="22" t="str">
        <f t="shared" si="589"/>
        <v/>
      </c>
      <c r="W1882" s="127" t="str">
        <f t="shared" si="590"/>
        <v/>
      </c>
      <c r="X1882" s="127" t="str">
        <f t="shared" si="591"/>
        <v/>
      </c>
      <c r="Y1882" s="127" t="str">
        <f t="shared" si="592"/>
        <v/>
      </c>
      <c r="Z1882" s="36" t="str">
        <f>IF(Mining_Import!B1882="","",Mining_Import!B1882)</f>
        <v/>
      </c>
      <c r="AA1882" s="184" t="str">
        <f>IF(Mining_Import!$C1882="","",Mining_Import!$C1882)</f>
        <v/>
      </c>
      <c r="AB1882" s="122" t="str">
        <f t="shared" si="593"/>
        <v/>
      </c>
      <c r="AC1882" s="122" t="str">
        <f>IF($Y1882&gt;Dashboard!$Q$19,$AB1882,"")</f>
        <v/>
      </c>
      <c r="AD1882" s="43" t="str">
        <f t="shared" si="594"/>
        <v/>
      </c>
      <c r="AE1882" s="36" t="str">
        <f>IF(Mining_Import!D1882="","",Mining_Import!D1882)</f>
        <v/>
      </c>
      <c r="AF1882" s="36" t="str">
        <f>IF(Mining_Import!E1882="","",Mining_Import!E1882)</f>
        <v/>
      </c>
      <c r="AG1882" s="36" t="str">
        <f>IF(Mining_Import!F1882="","",Mining_Import!F1882)</f>
        <v/>
      </c>
      <c r="AH1882" s="36" t="str">
        <f>IF(Mining_Import!G1882="","",Mining_Import!G1882)</f>
        <v/>
      </c>
      <c r="AI1882" s="36" t="str">
        <f>IF(Mining_Import!H1882="","",Mining_Import!H1882)</f>
        <v/>
      </c>
      <c r="AJ1882" s="36" t="str">
        <f>IF(Mining_Import!I1882="","",Mining_Import!I1882)</f>
        <v/>
      </c>
      <c r="BY1882" s="120" t="str">
        <f t="shared" si="582"/>
        <v/>
      </c>
      <c r="BZ1882" s="184" t="str">
        <f t="shared" si="595"/>
        <v/>
      </c>
      <c r="CA1882" s="37" t="str">
        <f>IFERROR(VLOOKUP($BY1882,Account_Value!$C$2:$F$2500,4,0),"")</f>
        <v/>
      </c>
      <c r="CB1882" s="43" t="str">
        <f t="shared" si="583"/>
        <v/>
      </c>
      <c r="CC1882" s="122" t="str">
        <f>IF($BZ1882="","",SUM($BZ$2:$BZ1882))</f>
        <v/>
      </c>
      <c r="CD1882" s="43" t="str">
        <f>IF($BZ1882="","",$BU$19*(SUM($BZ$2:$BZ1882)))</f>
        <v/>
      </c>
    </row>
    <row r="1883" spans="1:82">
      <c r="A1883" s="4" t="str">
        <f t="shared" si="584"/>
        <v/>
      </c>
      <c r="B1883" s="21" t="str">
        <f>IF(Investments_Import!A1883="","",Investments_Import!A1883)</f>
        <v/>
      </c>
      <c r="C1883" s="22" t="str">
        <f t="shared" si="577"/>
        <v/>
      </c>
      <c r="D1883" s="51" t="str">
        <f t="shared" si="585"/>
        <v/>
      </c>
      <c r="E1883" s="3" t="str">
        <f>IF(Investments_Import!B1883="","",Investments_Import!B1883)</f>
        <v/>
      </c>
      <c r="F1883" s="54" t="str">
        <f t="shared" si="586"/>
        <v xml:space="preserve"> </v>
      </c>
      <c r="G1883" s="54" t="str">
        <f>IF($B1883="","",COUNTIF($F$2:$F1883,$F1883))</f>
        <v/>
      </c>
      <c r="H1883" s="53" t="str">
        <f t="shared" si="587"/>
        <v xml:space="preserve">  </v>
      </c>
      <c r="I1883" s="3" t="str">
        <f>IF(Investments_Import!C1883="","",Investments_Import!C1883)</f>
        <v/>
      </c>
      <c r="J1883" s="108" t="str">
        <f>IF(Investments_Import!D1883="","",Investments_Import!D1883)</f>
        <v/>
      </c>
      <c r="K1883" s="108" t="str">
        <f t="shared" si="588"/>
        <v/>
      </c>
      <c r="L1883" s="47" t="str">
        <f>IF(Investments_Import!E1883="","",Investments_Import!E1883)</f>
        <v/>
      </c>
      <c r="M1883" s="47" t="str">
        <f t="shared" si="578"/>
        <v/>
      </c>
      <c r="N1883" s="31" t="str">
        <f>IF(Investments_Import!F1883="","",Investments_Import!F1883)</f>
        <v/>
      </c>
      <c r="O1883" s="31" t="str">
        <f t="shared" si="579"/>
        <v/>
      </c>
      <c r="P1883" s="3" t="str">
        <f>IF(Investments_Import!G1883="","",Investments_Import!G1883)</f>
        <v/>
      </c>
      <c r="Q1883" s="3" t="str">
        <f>IF(Investments_Import!H1883="","",Investments_Import!H1883)</f>
        <v/>
      </c>
      <c r="R1883" s="37" t="str">
        <f t="shared" si="580"/>
        <v/>
      </c>
      <c r="S1883" s="37" t="str">
        <f t="shared" si="581"/>
        <v/>
      </c>
      <c r="U1883" s="36" t="str">
        <f>IF(Mining_Import!A1883="","",Mining_Import!A1883)</f>
        <v/>
      </c>
      <c r="V1883" s="22" t="str">
        <f t="shared" si="589"/>
        <v/>
      </c>
      <c r="W1883" s="127" t="str">
        <f t="shared" si="590"/>
        <v/>
      </c>
      <c r="X1883" s="127" t="str">
        <f t="shared" si="591"/>
        <v/>
      </c>
      <c r="Y1883" s="127" t="str">
        <f t="shared" si="592"/>
        <v/>
      </c>
      <c r="Z1883" s="36" t="str">
        <f>IF(Mining_Import!B1883="","",Mining_Import!B1883)</f>
        <v/>
      </c>
      <c r="AA1883" s="184" t="str">
        <f>IF(Mining_Import!$C1883="","",Mining_Import!$C1883)</f>
        <v/>
      </c>
      <c r="AB1883" s="122" t="str">
        <f t="shared" si="593"/>
        <v/>
      </c>
      <c r="AC1883" s="122" t="str">
        <f>IF($Y1883&gt;Dashboard!$Q$19,$AB1883,"")</f>
        <v/>
      </c>
      <c r="AD1883" s="43" t="str">
        <f t="shared" si="594"/>
        <v/>
      </c>
      <c r="AE1883" s="36" t="str">
        <f>IF(Mining_Import!D1883="","",Mining_Import!D1883)</f>
        <v/>
      </c>
      <c r="AF1883" s="36" t="str">
        <f>IF(Mining_Import!E1883="","",Mining_Import!E1883)</f>
        <v/>
      </c>
      <c r="AG1883" s="36" t="str">
        <f>IF(Mining_Import!F1883="","",Mining_Import!F1883)</f>
        <v/>
      </c>
      <c r="AH1883" s="36" t="str">
        <f>IF(Mining_Import!G1883="","",Mining_Import!G1883)</f>
        <v/>
      </c>
      <c r="AI1883" s="36" t="str">
        <f>IF(Mining_Import!H1883="","",Mining_Import!H1883)</f>
        <v/>
      </c>
      <c r="AJ1883" s="36" t="str">
        <f>IF(Mining_Import!I1883="","",Mining_Import!I1883)</f>
        <v/>
      </c>
      <c r="BY1883" s="120" t="str">
        <f t="shared" si="582"/>
        <v/>
      </c>
      <c r="BZ1883" s="184" t="str">
        <f t="shared" si="595"/>
        <v/>
      </c>
      <c r="CA1883" s="37" t="str">
        <f>IFERROR(VLOOKUP($BY1883,Account_Value!$C$2:$F$2500,4,0),"")</f>
        <v/>
      </c>
      <c r="CB1883" s="43" t="str">
        <f t="shared" si="583"/>
        <v/>
      </c>
      <c r="CC1883" s="122" t="str">
        <f>IF($BZ1883="","",SUM($BZ$2:$BZ1883))</f>
        <v/>
      </c>
      <c r="CD1883" s="43" t="str">
        <f>IF($BZ1883="","",$BU$19*(SUM($BZ$2:$BZ1883)))</f>
        <v/>
      </c>
    </row>
    <row r="1884" spans="1:82">
      <c r="A1884" s="4" t="str">
        <f t="shared" si="584"/>
        <v/>
      </c>
      <c r="B1884" s="21" t="str">
        <f>IF(Investments_Import!A1884="","",Investments_Import!A1884)</f>
        <v/>
      </c>
      <c r="C1884" s="22" t="str">
        <f t="shared" si="577"/>
        <v/>
      </c>
      <c r="D1884" s="51" t="str">
        <f t="shared" si="585"/>
        <v/>
      </c>
      <c r="E1884" s="3" t="str">
        <f>IF(Investments_Import!B1884="","",Investments_Import!B1884)</f>
        <v/>
      </c>
      <c r="F1884" s="54" t="str">
        <f t="shared" si="586"/>
        <v xml:space="preserve"> </v>
      </c>
      <c r="G1884" s="54" t="str">
        <f>IF($B1884="","",COUNTIF($F$2:$F1884,$F1884))</f>
        <v/>
      </c>
      <c r="H1884" s="53" t="str">
        <f t="shared" si="587"/>
        <v xml:space="preserve">  </v>
      </c>
      <c r="I1884" s="3" t="str">
        <f>IF(Investments_Import!C1884="","",Investments_Import!C1884)</f>
        <v/>
      </c>
      <c r="J1884" s="108" t="str">
        <f>IF(Investments_Import!D1884="","",Investments_Import!D1884)</f>
        <v/>
      </c>
      <c r="K1884" s="108" t="str">
        <f t="shared" si="588"/>
        <v/>
      </c>
      <c r="L1884" s="47" t="str">
        <f>IF(Investments_Import!E1884="","",Investments_Import!E1884)</f>
        <v/>
      </c>
      <c r="M1884" s="47" t="str">
        <f t="shared" si="578"/>
        <v/>
      </c>
      <c r="N1884" s="31" t="str">
        <f>IF(Investments_Import!F1884="","",Investments_Import!F1884)</f>
        <v/>
      </c>
      <c r="O1884" s="31" t="str">
        <f t="shared" si="579"/>
        <v/>
      </c>
      <c r="P1884" s="3" t="str">
        <f>IF(Investments_Import!G1884="","",Investments_Import!G1884)</f>
        <v/>
      </c>
      <c r="Q1884" s="3" t="str">
        <f>IF(Investments_Import!H1884="","",Investments_Import!H1884)</f>
        <v/>
      </c>
      <c r="R1884" s="37" t="str">
        <f t="shared" si="580"/>
        <v/>
      </c>
      <c r="S1884" s="37" t="str">
        <f t="shared" si="581"/>
        <v/>
      </c>
      <c r="U1884" s="36" t="str">
        <f>IF(Mining_Import!A1884="","",Mining_Import!A1884)</f>
        <v/>
      </c>
      <c r="V1884" s="22" t="str">
        <f t="shared" si="589"/>
        <v/>
      </c>
      <c r="W1884" s="127" t="str">
        <f t="shared" si="590"/>
        <v/>
      </c>
      <c r="X1884" s="127" t="str">
        <f t="shared" si="591"/>
        <v/>
      </c>
      <c r="Y1884" s="127" t="str">
        <f t="shared" si="592"/>
        <v/>
      </c>
      <c r="Z1884" s="36" t="str">
        <f>IF(Mining_Import!B1884="","",Mining_Import!B1884)</f>
        <v/>
      </c>
      <c r="AA1884" s="184" t="str">
        <f>IF(Mining_Import!$C1884="","",Mining_Import!$C1884)</f>
        <v/>
      </c>
      <c r="AB1884" s="122" t="str">
        <f t="shared" si="593"/>
        <v/>
      </c>
      <c r="AC1884" s="122" t="str">
        <f>IF($Y1884&gt;Dashboard!$Q$19,$AB1884,"")</f>
        <v/>
      </c>
      <c r="AD1884" s="43" t="str">
        <f t="shared" si="594"/>
        <v/>
      </c>
      <c r="AE1884" s="36" t="str">
        <f>IF(Mining_Import!D1884="","",Mining_Import!D1884)</f>
        <v/>
      </c>
      <c r="AF1884" s="36" t="str">
        <f>IF(Mining_Import!E1884="","",Mining_Import!E1884)</f>
        <v/>
      </c>
      <c r="AG1884" s="36" t="str">
        <f>IF(Mining_Import!F1884="","",Mining_Import!F1884)</f>
        <v/>
      </c>
      <c r="AH1884" s="36" t="str">
        <f>IF(Mining_Import!G1884="","",Mining_Import!G1884)</f>
        <v/>
      </c>
      <c r="AI1884" s="36" t="str">
        <f>IF(Mining_Import!H1884="","",Mining_Import!H1884)</f>
        <v/>
      </c>
      <c r="AJ1884" s="36" t="str">
        <f>IF(Mining_Import!I1884="","",Mining_Import!I1884)</f>
        <v/>
      </c>
      <c r="BY1884" s="120" t="str">
        <f t="shared" si="582"/>
        <v/>
      </c>
      <c r="BZ1884" s="184" t="str">
        <f t="shared" si="595"/>
        <v/>
      </c>
      <c r="CA1884" s="37" t="str">
        <f>IFERROR(VLOOKUP($BY1884,Account_Value!$C$2:$F$2500,4,0),"")</f>
        <v/>
      </c>
      <c r="CB1884" s="43" t="str">
        <f t="shared" si="583"/>
        <v/>
      </c>
      <c r="CC1884" s="122" t="str">
        <f>IF($BZ1884="","",SUM($BZ$2:$BZ1884))</f>
        <v/>
      </c>
      <c r="CD1884" s="43" t="str">
        <f>IF($BZ1884="","",$BU$19*(SUM($BZ$2:$BZ1884)))</f>
        <v/>
      </c>
    </row>
    <row r="1885" spans="1:82">
      <c r="A1885" s="4" t="str">
        <f t="shared" si="584"/>
        <v/>
      </c>
      <c r="B1885" s="21" t="str">
        <f>IF(Investments_Import!A1885="","",Investments_Import!A1885)</f>
        <v/>
      </c>
      <c r="C1885" s="22" t="str">
        <f t="shared" si="577"/>
        <v/>
      </c>
      <c r="D1885" s="51" t="str">
        <f t="shared" si="585"/>
        <v/>
      </c>
      <c r="E1885" s="3" t="str">
        <f>IF(Investments_Import!B1885="","",Investments_Import!B1885)</f>
        <v/>
      </c>
      <c r="F1885" s="54" t="str">
        <f t="shared" si="586"/>
        <v xml:space="preserve"> </v>
      </c>
      <c r="G1885" s="54" t="str">
        <f>IF($B1885="","",COUNTIF($F$2:$F1885,$F1885))</f>
        <v/>
      </c>
      <c r="H1885" s="53" t="str">
        <f t="shared" si="587"/>
        <v xml:space="preserve">  </v>
      </c>
      <c r="I1885" s="3" t="str">
        <f>IF(Investments_Import!C1885="","",Investments_Import!C1885)</f>
        <v/>
      </c>
      <c r="J1885" s="108" t="str">
        <f>IF(Investments_Import!D1885="","",Investments_Import!D1885)</f>
        <v/>
      </c>
      <c r="K1885" s="108" t="str">
        <f t="shared" si="588"/>
        <v/>
      </c>
      <c r="L1885" s="47" t="str">
        <f>IF(Investments_Import!E1885="","",Investments_Import!E1885)</f>
        <v/>
      </c>
      <c r="M1885" s="47" t="str">
        <f t="shared" si="578"/>
        <v/>
      </c>
      <c r="N1885" s="31" t="str">
        <f>IF(Investments_Import!F1885="","",Investments_Import!F1885)</f>
        <v/>
      </c>
      <c r="O1885" s="31" t="str">
        <f t="shared" si="579"/>
        <v/>
      </c>
      <c r="P1885" s="3" t="str">
        <f>IF(Investments_Import!G1885="","",Investments_Import!G1885)</f>
        <v/>
      </c>
      <c r="Q1885" s="3" t="str">
        <f>IF(Investments_Import!H1885="","",Investments_Import!H1885)</f>
        <v/>
      </c>
      <c r="R1885" s="37" t="str">
        <f t="shared" si="580"/>
        <v/>
      </c>
      <c r="S1885" s="37" t="str">
        <f t="shared" si="581"/>
        <v/>
      </c>
      <c r="U1885" s="36" t="str">
        <f>IF(Mining_Import!A1885="","",Mining_Import!A1885)</f>
        <v/>
      </c>
      <c r="V1885" s="22" t="str">
        <f t="shared" si="589"/>
        <v/>
      </c>
      <c r="W1885" s="127" t="str">
        <f t="shared" si="590"/>
        <v/>
      </c>
      <c r="X1885" s="127" t="str">
        <f t="shared" si="591"/>
        <v/>
      </c>
      <c r="Y1885" s="127" t="str">
        <f t="shared" si="592"/>
        <v/>
      </c>
      <c r="Z1885" s="36" t="str">
        <f>IF(Mining_Import!B1885="","",Mining_Import!B1885)</f>
        <v/>
      </c>
      <c r="AA1885" s="184" t="str">
        <f>IF(Mining_Import!$C1885="","",Mining_Import!$C1885)</f>
        <v/>
      </c>
      <c r="AB1885" s="122" t="str">
        <f t="shared" si="593"/>
        <v/>
      </c>
      <c r="AC1885" s="122" t="str">
        <f>IF($Y1885&gt;Dashboard!$Q$19,$AB1885,"")</f>
        <v/>
      </c>
      <c r="AD1885" s="43" t="str">
        <f t="shared" si="594"/>
        <v/>
      </c>
      <c r="AE1885" s="36" t="str">
        <f>IF(Mining_Import!D1885="","",Mining_Import!D1885)</f>
        <v/>
      </c>
      <c r="AF1885" s="36" t="str">
        <f>IF(Mining_Import!E1885="","",Mining_Import!E1885)</f>
        <v/>
      </c>
      <c r="AG1885" s="36" t="str">
        <f>IF(Mining_Import!F1885="","",Mining_Import!F1885)</f>
        <v/>
      </c>
      <c r="AH1885" s="36" t="str">
        <f>IF(Mining_Import!G1885="","",Mining_Import!G1885)</f>
        <v/>
      </c>
      <c r="AI1885" s="36" t="str">
        <f>IF(Mining_Import!H1885="","",Mining_Import!H1885)</f>
        <v/>
      </c>
      <c r="AJ1885" s="36" t="str">
        <f>IF(Mining_Import!I1885="","",Mining_Import!I1885)</f>
        <v/>
      </c>
      <c r="BY1885" s="120" t="str">
        <f t="shared" si="582"/>
        <v/>
      </c>
      <c r="BZ1885" s="184" t="str">
        <f t="shared" si="595"/>
        <v/>
      </c>
      <c r="CA1885" s="37" t="str">
        <f>IFERROR(VLOOKUP($BY1885,Account_Value!$C$2:$F$2500,4,0),"")</f>
        <v/>
      </c>
      <c r="CB1885" s="43" t="str">
        <f t="shared" si="583"/>
        <v/>
      </c>
      <c r="CC1885" s="122" t="str">
        <f>IF($BZ1885="","",SUM($BZ$2:$BZ1885))</f>
        <v/>
      </c>
      <c r="CD1885" s="43" t="str">
        <f>IF($BZ1885="","",$BU$19*(SUM($BZ$2:$BZ1885)))</f>
        <v/>
      </c>
    </row>
    <row r="1886" spans="1:82">
      <c r="A1886" s="4" t="str">
        <f t="shared" si="584"/>
        <v/>
      </c>
      <c r="B1886" s="21" t="str">
        <f>IF(Investments_Import!A1886="","",Investments_Import!A1886)</f>
        <v/>
      </c>
      <c r="C1886" s="22" t="str">
        <f t="shared" si="577"/>
        <v/>
      </c>
      <c r="D1886" s="51" t="str">
        <f t="shared" si="585"/>
        <v/>
      </c>
      <c r="E1886" s="3" t="str">
        <f>IF(Investments_Import!B1886="","",Investments_Import!B1886)</f>
        <v/>
      </c>
      <c r="F1886" s="54" t="str">
        <f t="shared" si="586"/>
        <v xml:space="preserve"> </v>
      </c>
      <c r="G1886" s="54" t="str">
        <f>IF($B1886="","",COUNTIF($F$2:$F1886,$F1886))</f>
        <v/>
      </c>
      <c r="H1886" s="53" t="str">
        <f t="shared" si="587"/>
        <v xml:space="preserve">  </v>
      </c>
      <c r="I1886" s="3" t="str">
        <f>IF(Investments_Import!C1886="","",Investments_Import!C1886)</f>
        <v/>
      </c>
      <c r="J1886" s="108" t="str">
        <f>IF(Investments_Import!D1886="","",Investments_Import!D1886)</f>
        <v/>
      </c>
      <c r="K1886" s="108" t="str">
        <f t="shared" si="588"/>
        <v/>
      </c>
      <c r="L1886" s="47" t="str">
        <f>IF(Investments_Import!E1886="","",Investments_Import!E1886)</f>
        <v/>
      </c>
      <c r="M1886" s="47" t="str">
        <f t="shared" si="578"/>
        <v/>
      </c>
      <c r="N1886" s="31" t="str">
        <f>IF(Investments_Import!F1886="","",Investments_Import!F1886)</f>
        <v/>
      </c>
      <c r="O1886" s="31" t="str">
        <f t="shared" si="579"/>
        <v/>
      </c>
      <c r="P1886" s="3" t="str">
        <f>IF(Investments_Import!G1886="","",Investments_Import!G1886)</f>
        <v/>
      </c>
      <c r="Q1886" s="3" t="str">
        <f>IF(Investments_Import!H1886="","",Investments_Import!H1886)</f>
        <v/>
      </c>
      <c r="R1886" s="37" t="str">
        <f t="shared" si="580"/>
        <v/>
      </c>
      <c r="S1886" s="37" t="str">
        <f t="shared" si="581"/>
        <v/>
      </c>
      <c r="U1886" s="36" t="str">
        <f>IF(Mining_Import!A1886="","",Mining_Import!A1886)</f>
        <v/>
      </c>
      <c r="V1886" s="22" t="str">
        <f t="shared" si="589"/>
        <v/>
      </c>
      <c r="W1886" s="127" t="str">
        <f t="shared" si="590"/>
        <v/>
      </c>
      <c r="X1886" s="127" t="str">
        <f t="shared" si="591"/>
        <v/>
      </c>
      <c r="Y1886" s="127" t="str">
        <f t="shared" si="592"/>
        <v/>
      </c>
      <c r="Z1886" s="36" t="str">
        <f>IF(Mining_Import!B1886="","",Mining_Import!B1886)</f>
        <v/>
      </c>
      <c r="AA1886" s="184" t="str">
        <f>IF(Mining_Import!$C1886="","",Mining_Import!$C1886)</f>
        <v/>
      </c>
      <c r="AB1886" s="122" t="str">
        <f t="shared" si="593"/>
        <v/>
      </c>
      <c r="AC1886" s="122" t="str">
        <f>IF($Y1886&gt;Dashboard!$Q$19,$AB1886,"")</f>
        <v/>
      </c>
      <c r="AD1886" s="43" t="str">
        <f t="shared" si="594"/>
        <v/>
      </c>
      <c r="AE1886" s="36" t="str">
        <f>IF(Mining_Import!D1886="","",Mining_Import!D1886)</f>
        <v/>
      </c>
      <c r="AF1886" s="36" t="str">
        <f>IF(Mining_Import!E1886="","",Mining_Import!E1886)</f>
        <v/>
      </c>
      <c r="AG1886" s="36" t="str">
        <f>IF(Mining_Import!F1886="","",Mining_Import!F1886)</f>
        <v/>
      </c>
      <c r="AH1886" s="36" t="str">
        <f>IF(Mining_Import!G1886="","",Mining_Import!G1886)</f>
        <v/>
      </c>
      <c r="AI1886" s="36" t="str">
        <f>IF(Mining_Import!H1886="","",Mining_Import!H1886)</f>
        <v/>
      </c>
      <c r="AJ1886" s="36" t="str">
        <f>IF(Mining_Import!I1886="","",Mining_Import!I1886)</f>
        <v/>
      </c>
      <c r="BY1886" s="120" t="str">
        <f t="shared" si="582"/>
        <v/>
      </c>
      <c r="BZ1886" s="184" t="str">
        <f t="shared" si="595"/>
        <v/>
      </c>
      <c r="CA1886" s="37" t="str">
        <f>IFERROR(VLOOKUP($BY1886,Account_Value!$C$2:$F$2500,4,0),"")</f>
        <v/>
      </c>
      <c r="CB1886" s="43" t="str">
        <f t="shared" si="583"/>
        <v/>
      </c>
      <c r="CC1886" s="122" t="str">
        <f>IF($BZ1886="","",SUM($BZ$2:$BZ1886))</f>
        <v/>
      </c>
      <c r="CD1886" s="43" t="str">
        <f>IF($BZ1886="","",$BU$19*(SUM($BZ$2:$BZ1886)))</f>
        <v/>
      </c>
    </row>
    <row r="1887" spans="1:82">
      <c r="A1887" s="4" t="str">
        <f t="shared" si="584"/>
        <v/>
      </c>
      <c r="B1887" s="21" t="str">
        <f>IF(Investments_Import!A1887="","",Investments_Import!A1887)</f>
        <v/>
      </c>
      <c r="C1887" s="22" t="str">
        <f t="shared" si="577"/>
        <v/>
      </c>
      <c r="D1887" s="51" t="str">
        <f t="shared" si="585"/>
        <v/>
      </c>
      <c r="E1887" s="3" t="str">
        <f>IF(Investments_Import!B1887="","",Investments_Import!B1887)</f>
        <v/>
      </c>
      <c r="F1887" s="54" t="str">
        <f t="shared" si="586"/>
        <v xml:space="preserve"> </v>
      </c>
      <c r="G1887" s="54" t="str">
        <f>IF($B1887="","",COUNTIF($F$2:$F1887,$F1887))</f>
        <v/>
      </c>
      <c r="H1887" s="53" t="str">
        <f t="shared" si="587"/>
        <v xml:space="preserve">  </v>
      </c>
      <c r="I1887" s="3" t="str">
        <f>IF(Investments_Import!C1887="","",Investments_Import!C1887)</f>
        <v/>
      </c>
      <c r="J1887" s="108" t="str">
        <f>IF(Investments_Import!D1887="","",Investments_Import!D1887)</f>
        <v/>
      </c>
      <c r="K1887" s="108" t="str">
        <f t="shared" si="588"/>
        <v/>
      </c>
      <c r="L1887" s="47" t="str">
        <f>IF(Investments_Import!E1887="","",Investments_Import!E1887)</f>
        <v/>
      </c>
      <c r="M1887" s="47" t="str">
        <f t="shared" si="578"/>
        <v/>
      </c>
      <c r="N1887" s="31" t="str">
        <f>IF(Investments_Import!F1887="","",Investments_Import!F1887)</f>
        <v/>
      </c>
      <c r="O1887" s="31" t="str">
        <f t="shared" si="579"/>
        <v/>
      </c>
      <c r="P1887" s="3" t="str">
        <f>IF(Investments_Import!G1887="","",Investments_Import!G1887)</f>
        <v/>
      </c>
      <c r="Q1887" s="3" t="str">
        <f>IF(Investments_Import!H1887="","",Investments_Import!H1887)</f>
        <v/>
      </c>
      <c r="R1887" s="37" t="str">
        <f t="shared" si="580"/>
        <v/>
      </c>
      <c r="S1887" s="37" t="str">
        <f t="shared" si="581"/>
        <v/>
      </c>
      <c r="U1887" s="36" t="str">
        <f>IF(Mining_Import!A1887="","",Mining_Import!A1887)</f>
        <v/>
      </c>
      <c r="V1887" s="22" t="str">
        <f t="shared" si="589"/>
        <v/>
      </c>
      <c r="W1887" s="127" t="str">
        <f t="shared" si="590"/>
        <v/>
      </c>
      <c r="X1887" s="127" t="str">
        <f t="shared" si="591"/>
        <v/>
      </c>
      <c r="Y1887" s="127" t="str">
        <f t="shared" si="592"/>
        <v/>
      </c>
      <c r="Z1887" s="36" t="str">
        <f>IF(Mining_Import!B1887="","",Mining_Import!B1887)</f>
        <v/>
      </c>
      <c r="AA1887" s="184" t="str">
        <f>IF(Mining_Import!$C1887="","",Mining_Import!$C1887)</f>
        <v/>
      </c>
      <c r="AB1887" s="122" t="str">
        <f t="shared" si="593"/>
        <v/>
      </c>
      <c r="AC1887" s="122" t="str">
        <f>IF($Y1887&gt;Dashboard!$Q$19,$AB1887,"")</f>
        <v/>
      </c>
      <c r="AD1887" s="43" t="str">
        <f t="shared" si="594"/>
        <v/>
      </c>
      <c r="AE1887" s="36" t="str">
        <f>IF(Mining_Import!D1887="","",Mining_Import!D1887)</f>
        <v/>
      </c>
      <c r="AF1887" s="36" t="str">
        <f>IF(Mining_Import!E1887="","",Mining_Import!E1887)</f>
        <v/>
      </c>
      <c r="AG1887" s="36" t="str">
        <f>IF(Mining_Import!F1887="","",Mining_Import!F1887)</f>
        <v/>
      </c>
      <c r="AH1887" s="36" t="str">
        <f>IF(Mining_Import!G1887="","",Mining_Import!G1887)</f>
        <v/>
      </c>
      <c r="AI1887" s="36" t="str">
        <f>IF(Mining_Import!H1887="","",Mining_Import!H1887)</f>
        <v/>
      </c>
      <c r="AJ1887" s="36" t="str">
        <f>IF(Mining_Import!I1887="","",Mining_Import!I1887)</f>
        <v/>
      </c>
      <c r="BY1887" s="120" t="str">
        <f t="shared" si="582"/>
        <v/>
      </c>
      <c r="BZ1887" s="184" t="str">
        <f t="shared" si="595"/>
        <v/>
      </c>
      <c r="CA1887" s="37" t="str">
        <f>IFERROR(VLOOKUP($BY1887,Account_Value!$C$2:$F$2500,4,0),"")</f>
        <v/>
      </c>
      <c r="CB1887" s="43" t="str">
        <f t="shared" si="583"/>
        <v/>
      </c>
      <c r="CC1887" s="122" t="str">
        <f>IF($BZ1887="","",SUM($BZ$2:$BZ1887))</f>
        <v/>
      </c>
      <c r="CD1887" s="43" t="str">
        <f>IF($BZ1887="","",$BU$19*(SUM($BZ$2:$BZ1887)))</f>
        <v/>
      </c>
    </row>
    <row r="1888" spans="1:82">
      <c r="A1888" s="4" t="str">
        <f t="shared" si="584"/>
        <v/>
      </c>
      <c r="B1888" s="21" t="str">
        <f>IF(Investments_Import!A1888="","",Investments_Import!A1888)</f>
        <v/>
      </c>
      <c r="C1888" s="22" t="str">
        <f t="shared" si="577"/>
        <v/>
      </c>
      <c r="D1888" s="51" t="str">
        <f t="shared" si="585"/>
        <v/>
      </c>
      <c r="E1888" s="3" t="str">
        <f>IF(Investments_Import!B1888="","",Investments_Import!B1888)</f>
        <v/>
      </c>
      <c r="F1888" s="54" t="str">
        <f t="shared" si="586"/>
        <v xml:space="preserve"> </v>
      </c>
      <c r="G1888" s="54" t="str">
        <f>IF($B1888="","",COUNTIF($F$2:$F1888,$F1888))</f>
        <v/>
      </c>
      <c r="H1888" s="53" t="str">
        <f t="shared" si="587"/>
        <v xml:space="preserve">  </v>
      </c>
      <c r="I1888" s="3" t="str">
        <f>IF(Investments_Import!C1888="","",Investments_Import!C1888)</f>
        <v/>
      </c>
      <c r="J1888" s="108" t="str">
        <f>IF(Investments_Import!D1888="","",Investments_Import!D1888)</f>
        <v/>
      </c>
      <c r="K1888" s="108" t="str">
        <f t="shared" si="588"/>
        <v/>
      </c>
      <c r="L1888" s="47" t="str">
        <f>IF(Investments_Import!E1888="","",Investments_Import!E1888)</f>
        <v/>
      </c>
      <c r="M1888" s="47" t="str">
        <f t="shared" si="578"/>
        <v/>
      </c>
      <c r="N1888" s="31" t="str">
        <f>IF(Investments_Import!F1888="","",Investments_Import!F1888)</f>
        <v/>
      </c>
      <c r="O1888" s="31" t="str">
        <f t="shared" si="579"/>
        <v/>
      </c>
      <c r="P1888" s="3" t="str">
        <f>IF(Investments_Import!G1888="","",Investments_Import!G1888)</f>
        <v/>
      </c>
      <c r="Q1888" s="3" t="str">
        <f>IF(Investments_Import!H1888="","",Investments_Import!H1888)</f>
        <v/>
      </c>
      <c r="R1888" s="37" t="str">
        <f t="shared" si="580"/>
        <v/>
      </c>
      <c r="S1888" s="37" t="str">
        <f t="shared" si="581"/>
        <v/>
      </c>
      <c r="U1888" s="36" t="str">
        <f>IF(Mining_Import!A1888="","",Mining_Import!A1888)</f>
        <v/>
      </c>
      <c r="V1888" s="22" t="str">
        <f t="shared" si="589"/>
        <v/>
      </c>
      <c r="W1888" s="127" t="str">
        <f t="shared" si="590"/>
        <v/>
      </c>
      <c r="X1888" s="127" t="str">
        <f t="shared" si="591"/>
        <v/>
      </c>
      <c r="Y1888" s="127" t="str">
        <f t="shared" si="592"/>
        <v/>
      </c>
      <c r="Z1888" s="36" t="str">
        <f>IF(Mining_Import!B1888="","",Mining_Import!B1888)</f>
        <v/>
      </c>
      <c r="AA1888" s="184" t="str">
        <f>IF(Mining_Import!$C1888="","",Mining_Import!$C1888)</f>
        <v/>
      </c>
      <c r="AB1888" s="122" t="str">
        <f t="shared" si="593"/>
        <v/>
      </c>
      <c r="AC1888" s="122" t="str">
        <f>IF($Y1888&gt;Dashboard!$Q$19,$AB1888,"")</f>
        <v/>
      </c>
      <c r="AD1888" s="43" t="str">
        <f t="shared" si="594"/>
        <v/>
      </c>
      <c r="AE1888" s="36" t="str">
        <f>IF(Mining_Import!D1888="","",Mining_Import!D1888)</f>
        <v/>
      </c>
      <c r="AF1888" s="36" t="str">
        <f>IF(Mining_Import!E1888="","",Mining_Import!E1888)</f>
        <v/>
      </c>
      <c r="AG1888" s="36" t="str">
        <f>IF(Mining_Import!F1888="","",Mining_Import!F1888)</f>
        <v/>
      </c>
      <c r="AH1888" s="36" t="str">
        <f>IF(Mining_Import!G1888="","",Mining_Import!G1888)</f>
        <v/>
      </c>
      <c r="AI1888" s="36" t="str">
        <f>IF(Mining_Import!H1888="","",Mining_Import!H1888)</f>
        <v/>
      </c>
      <c r="AJ1888" s="36" t="str">
        <f>IF(Mining_Import!I1888="","",Mining_Import!I1888)</f>
        <v/>
      </c>
      <c r="BY1888" s="120" t="str">
        <f t="shared" si="582"/>
        <v/>
      </c>
      <c r="BZ1888" s="184" t="str">
        <f t="shared" si="595"/>
        <v/>
      </c>
      <c r="CA1888" s="37" t="str">
        <f>IFERROR(VLOOKUP($BY1888,Account_Value!$C$2:$F$2500,4,0),"")</f>
        <v/>
      </c>
      <c r="CB1888" s="43" t="str">
        <f t="shared" si="583"/>
        <v/>
      </c>
      <c r="CC1888" s="122" t="str">
        <f>IF($BZ1888="","",SUM($BZ$2:$BZ1888))</f>
        <v/>
      </c>
      <c r="CD1888" s="43" t="str">
        <f>IF($BZ1888="","",$BU$19*(SUM($BZ$2:$BZ1888)))</f>
        <v/>
      </c>
    </row>
    <row r="1889" spans="1:82">
      <c r="A1889" s="4" t="str">
        <f t="shared" si="584"/>
        <v/>
      </c>
      <c r="B1889" s="21" t="str">
        <f>IF(Investments_Import!A1889="","",Investments_Import!A1889)</f>
        <v/>
      </c>
      <c r="C1889" s="22" t="str">
        <f t="shared" si="577"/>
        <v/>
      </c>
      <c r="D1889" s="51" t="str">
        <f t="shared" si="585"/>
        <v/>
      </c>
      <c r="E1889" s="3" t="str">
        <f>IF(Investments_Import!B1889="","",Investments_Import!B1889)</f>
        <v/>
      </c>
      <c r="F1889" s="54" t="str">
        <f t="shared" si="586"/>
        <v xml:space="preserve"> </v>
      </c>
      <c r="G1889" s="54" t="str">
        <f>IF($B1889="","",COUNTIF($F$2:$F1889,$F1889))</f>
        <v/>
      </c>
      <c r="H1889" s="53" t="str">
        <f t="shared" si="587"/>
        <v xml:space="preserve">  </v>
      </c>
      <c r="I1889" s="3" t="str">
        <f>IF(Investments_Import!C1889="","",Investments_Import!C1889)</f>
        <v/>
      </c>
      <c r="J1889" s="108" t="str">
        <f>IF(Investments_Import!D1889="","",Investments_Import!D1889)</f>
        <v/>
      </c>
      <c r="K1889" s="108" t="str">
        <f t="shared" si="588"/>
        <v/>
      </c>
      <c r="L1889" s="47" t="str">
        <f>IF(Investments_Import!E1889="","",Investments_Import!E1889)</f>
        <v/>
      </c>
      <c r="M1889" s="47" t="str">
        <f t="shared" si="578"/>
        <v/>
      </c>
      <c r="N1889" s="31" t="str">
        <f>IF(Investments_Import!F1889="","",Investments_Import!F1889)</f>
        <v/>
      </c>
      <c r="O1889" s="31" t="str">
        <f t="shared" si="579"/>
        <v/>
      </c>
      <c r="P1889" s="3" t="str">
        <f>IF(Investments_Import!G1889="","",Investments_Import!G1889)</f>
        <v/>
      </c>
      <c r="Q1889" s="3" t="str">
        <f>IF(Investments_Import!H1889="","",Investments_Import!H1889)</f>
        <v/>
      </c>
      <c r="R1889" s="37" t="str">
        <f t="shared" si="580"/>
        <v/>
      </c>
      <c r="S1889" s="37" t="str">
        <f t="shared" si="581"/>
        <v/>
      </c>
      <c r="U1889" s="36" t="str">
        <f>IF(Mining_Import!A1889="","",Mining_Import!A1889)</f>
        <v/>
      </c>
      <c r="V1889" s="22" t="str">
        <f t="shared" si="589"/>
        <v/>
      </c>
      <c r="W1889" s="127" t="str">
        <f t="shared" si="590"/>
        <v/>
      </c>
      <c r="X1889" s="127" t="str">
        <f t="shared" si="591"/>
        <v/>
      </c>
      <c r="Y1889" s="127" t="str">
        <f t="shared" si="592"/>
        <v/>
      </c>
      <c r="Z1889" s="36" t="str">
        <f>IF(Mining_Import!B1889="","",Mining_Import!B1889)</f>
        <v/>
      </c>
      <c r="AA1889" s="184" t="str">
        <f>IF(Mining_Import!$C1889="","",Mining_Import!$C1889)</f>
        <v/>
      </c>
      <c r="AB1889" s="122" t="str">
        <f t="shared" si="593"/>
        <v/>
      </c>
      <c r="AC1889" s="122" t="str">
        <f>IF($Y1889&gt;Dashboard!$Q$19,$AB1889,"")</f>
        <v/>
      </c>
      <c r="AD1889" s="43" t="str">
        <f t="shared" si="594"/>
        <v/>
      </c>
      <c r="AE1889" s="36" t="str">
        <f>IF(Mining_Import!D1889="","",Mining_Import!D1889)</f>
        <v/>
      </c>
      <c r="AF1889" s="36" t="str">
        <f>IF(Mining_Import!E1889="","",Mining_Import!E1889)</f>
        <v/>
      </c>
      <c r="AG1889" s="36" t="str">
        <f>IF(Mining_Import!F1889="","",Mining_Import!F1889)</f>
        <v/>
      </c>
      <c r="AH1889" s="36" t="str">
        <f>IF(Mining_Import!G1889="","",Mining_Import!G1889)</f>
        <v/>
      </c>
      <c r="AI1889" s="36" t="str">
        <f>IF(Mining_Import!H1889="","",Mining_Import!H1889)</f>
        <v/>
      </c>
      <c r="AJ1889" s="36" t="str">
        <f>IF(Mining_Import!I1889="","",Mining_Import!I1889)</f>
        <v/>
      </c>
      <c r="BY1889" s="120" t="str">
        <f t="shared" si="582"/>
        <v/>
      </c>
      <c r="BZ1889" s="184" t="str">
        <f t="shared" si="595"/>
        <v/>
      </c>
      <c r="CA1889" s="37" t="str">
        <f>IFERROR(VLOOKUP($BY1889,Account_Value!$C$2:$F$2500,4,0),"")</f>
        <v/>
      </c>
      <c r="CB1889" s="43" t="str">
        <f t="shared" si="583"/>
        <v/>
      </c>
      <c r="CC1889" s="122" t="str">
        <f>IF($BZ1889="","",SUM($BZ$2:$BZ1889))</f>
        <v/>
      </c>
      <c r="CD1889" s="43" t="str">
        <f>IF($BZ1889="","",$BU$19*(SUM($BZ$2:$BZ1889)))</f>
        <v/>
      </c>
    </row>
    <row r="1890" spans="1:82">
      <c r="A1890" s="4" t="str">
        <f t="shared" si="584"/>
        <v/>
      </c>
      <c r="B1890" s="21" t="str">
        <f>IF(Investments_Import!A1890="","",Investments_Import!A1890)</f>
        <v/>
      </c>
      <c r="C1890" s="22" t="str">
        <f t="shared" si="577"/>
        <v/>
      </c>
      <c r="D1890" s="51" t="str">
        <f t="shared" si="585"/>
        <v/>
      </c>
      <c r="E1890" s="3" t="str">
        <f>IF(Investments_Import!B1890="","",Investments_Import!B1890)</f>
        <v/>
      </c>
      <c r="F1890" s="54" t="str">
        <f t="shared" si="586"/>
        <v xml:space="preserve"> </v>
      </c>
      <c r="G1890" s="54" t="str">
        <f>IF($B1890="","",COUNTIF($F$2:$F1890,$F1890))</f>
        <v/>
      </c>
      <c r="H1890" s="53" t="str">
        <f t="shared" si="587"/>
        <v xml:space="preserve">  </v>
      </c>
      <c r="I1890" s="3" t="str">
        <f>IF(Investments_Import!C1890="","",Investments_Import!C1890)</f>
        <v/>
      </c>
      <c r="J1890" s="108" t="str">
        <f>IF(Investments_Import!D1890="","",Investments_Import!D1890)</f>
        <v/>
      </c>
      <c r="K1890" s="108" t="str">
        <f t="shared" si="588"/>
        <v/>
      </c>
      <c r="L1890" s="47" t="str">
        <f>IF(Investments_Import!E1890="","",Investments_Import!E1890)</f>
        <v/>
      </c>
      <c r="M1890" s="47" t="str">
        <f t="shared" si="578"/>
        <v/>
      </c>
      <c r="N1890" s="31" t="str">
        <f>IF(Investments_Import!F1890="","",Investments_Import!F1890)</f>
        <v/>
      </c>
      <c r="O1890" s="31" t="str">
        <f t="shared" si="579"/>
        <v/>
      </c>
      <c r="P1890" s="3" t="str">
        <f>IF(Investments_Import!G1890="","",Investments_Import!G1890)</f>
        <v/>
      </c>
      <c r="Q1890" s="3" t="str">
        <f>IF(Investments_Import!H1890="","",Investments_Import!H1890)</f>
        <v/>
      </c>
      <c r="R1890" s="37" t="str">
        <f t="shared" si="580"/>
        <v/>
      </c>
      <c r="S1890" s="37" t="str">
        <f t="shared" si="581"/>
        <v/>
      </c>
      <c r="U1890" s="36" t="str">
        <f>IF(Mining_Import!A1890="","",Mining_Import!A1890)</f>
        <v/>
      </c>
      <c r="V1890" s="22" t="str">
        <f t="shared" si="589"/>
        <v/>
      </c>
      <c r="W1890" s="127" t="str">
        <f t="shared" si="590"/>
        <v/>
      </c>
      <c r="X1890" s="127" t="str">
        <f t="shared" si="591"/>
        <v/>
      </c>
      <c r="Y1890" s="127" t="str">
        <f t="shared" si="592"/>
        <v/>
      </c>
      <c r="Z1890" s="36" t="str">
        <f>IF(Mining_Import!B1890="","",Mining_Import!B1890)</f>
        <v/>
      </c>
      <c r="AA1890" s="184" t="str">
        <f>IF(Mining_Import!$C1890="","",Mining_Import!$C1890)</f>
        <v/>
      </c>
      <c r="AB1890" s="122" t="str">
        <f t="shared" si="593"/>
        <v/>
      </c>
      <c r="AC1890" s="122" t="str">
        <f>IF($Y1890&gt;Dashboard!$Q$19,$AB1890,"")</f>
        <v/>
      </c>
      <c r="AD1890" s="43" t="str">
        <f t="shared" si="594"/>
        <v/>
      </c>
      <c r="AE1890" s="36" t="str">
        <f>IF(Mining_Import!D1890="","",Mining_Import!D1890)</f>
        <v/>
      </c>
      <c r="AF1890" s="36" t="str">
        <f>IF(Mining_Import!E1890="","",Mining_Import!E1890)</f>
        <v/>
      </c>
      <c r="AG1890" s="36" t="str">
        <f>IF(Mining_Import!F1890="","",Mining_Import!F1890)</f>
        <v/>
      </c>
      <c r="AH1890" s="36" t="str">
        <f>IF(Mining_Import!G1890="","",Mining_Import!G1890)</f>
        <v/>
      </c>
      <c r="AI1890" s="36" t="str">
        <f>IF(Mining_Import!H1890="","",Mining_Import!H1890)</f>
        <v/>
      </c>
      <c r="AJ1890" s="36" t="str">
        <f>IF(Mining_Import!I1890="","",Mining_Import!I1890)</f>
        <v/>
      </c>
      <c r="BY1890" s="120" t="str">
        <f t="shared" si="582"/>
        <v/>
      </c>
      <c r="BZ1890" s="184" t="str">
        <f t="shared" si="595"/>
        <v/>
      </c>
      <c r="CA1890" s="37" t="str">
        <f>IFERROR(VLOOKUP($BY1890,Account_Value!$C$2:$F$2500,4,0),"")</f>
        <v/>
      </c>
      <c r="CB1890" s="43" t="str">
        <f t="shared" si="583"/>
        <v/>
      </c>
      <c r="CC1890" s="122" t="str">
        <f>IF($BZ1890="","",SUM($BZ$2:$BZ1890))</f>
        <v/>
      </c>
      <c r="CD1890" s="43" t="str">
        <f>IF($BZ1890="","",$BU$19*(SUM($BZ$2:$BZ1890)))</f>
        <v/>
      </c>
    </row>
    <row r="1891" spans="1:82">
      <c r="A1891" s="4" t="str">
        <f t="shared" si="584"/>
        <v/>
      </c>
      <c r="B1891" s="21" t="str">
        <f>IF(Investments_Import!A1891="","",Investments_Import!A1891)</f>
        <v/>
      </c>
      <c r="C1891" s="22" t="str">
        <f t="shared" si="577"/>
        <v/>
      </c>
      <c r="D1891" s="51" t="str">
        <f t="shared" si="585"/>
        <v/>
      </c>
      <c r="E1891" s="3" t="str">
        <f>IF(Investments_Import!B1891="","",Investments_Import!B1891)</f>
        <v/>
      </c>
      <c r="F1891" s="54" t="str">
        <f t="shared" si="586"/>
        <v xml:space="preserve"> </v>
      </c>
      <c r="G1891" s="54" t="str">
        <f>IF($B1891="","",COUNTIF($F$2:$F1891,$F1891))</f>
        <v/>
      </c>
      <c r="H1891" s="53" t="str">
        <f t="shared" si="587"/>
        <v xml:space="preserve">  </v>
      </c>
      <c r="I1891" s="3" t="str">
        <f>IF(Investments_Import!C1891="","",Investments_Import!C1891)</f>
        <v/>
      </c>
      <c r="J1891" s="108" t="str">
        <f>IF(Investments_Import!D1891="","",Investments_Import!D1891)</f>
        <v/>
      </c>
      <c r="K1891" s="108" t="str">
        <f t="shared" si="588"/>
        <v/>
      </c>
      <c r="L1891" s="47" t="str">
        <f>IF(Investments_Import!E1891="","",Investments_Import!E1891)</f>
        <v/>
      </c>
      <c r="M1891" s="47" t="str">
        <f t="shared" si="578"/>
        <v/>
      </c>
      <c r="N1891" s="31" t="str">
        <f>IF(Investments_Import!F1891="","",Investments_Import!F1891)</f>
        <v/>
      </c>
      <c r="O1891" s="31" t="str">
        <f t="shared" si="579"/>
        <v/>
      </c>
      <c r="P1891" s="3" t="str">
        <f>IF(Investments_Import!G1891="","",Investments_Import!G1891)</f>
        <v/>
      </c>
      <c r="Q1891" s="3" t="str">
        <f>IF(Investments_Import!H1891="","",Investments_Import!H1891)</f>
        <v/>
      </c>
      <c r="R1891" s="37" t="str">
        <f t="shared" si="580"/>
        <v/>
      </c>
      <c r="S1891" s="37" t="str">
        <f t="shared" si="581"/>
        <v/>
      </c>
      <c r="U1891" s="36" t="str">
        <f>IF(Mining_Import!A1891="","",Mining_Import!A1891)</f>
        <v/>
      </c>
      <c r="V1891" s="22" t="str">
        <f t="shared" si="589"/>
        <v/>
      </c>
      <c r="W1891" s="127" t="str">
        <f t="shared" si="590"/>
        <v/>
      </c>
      <c r="X1891" s="127" t="str">
        <f t="shared" si="591"/>
        <v/>
      </c>
      <c r="Y1891" s="127" t="str">
        <f t="shared" si="592"/>
        <v/>
      </c>
      <c r="Z1891" s="36" t="str">
        <f>IF(Mining_Import!B1891="","",Mining_Import!B1891)</f>
        <v/>
      </c>
      <c r="AA1891" s="184" t="str">
        <f>IF(Mining_Import!$C1891="","",Mining_Import!$C1891)</f>
        <v/>
      </c>
      <c r="AB1891" s="122" t="str">
        <f t="shared" si="593"/>
        <v/>
      </c>
      <c r="AC1891" s="122" t="str">
        <f>IF($Y1891&gt;Dashboard!$Q$19,$AB1891,"")</f>
        <v/>
      </c>
      <c r="AD1891" s="43" t="str">
        <f t="shared" si="594"/>
        <v/>
      </c>
      <c r="AE1891" s="36" t="str">
        <f>IF(Mining_Import!D1891="","",Mining_Import!D1891)</f>
        <v/>
      </c>
      <c r="AF1891" s="36" t="str">
        <f>IF(Mining_Import!E1891="","",Mining_Import!E1891)</f>
        <v/>
      </c>
      <c r="AG1891" s="36" t="str">
        <f>IF(Mining_Import!F1891="","",Mining_Import!F1891)</f>
        <v/>
      </c>
      <c r="AH1891" s="36" t="str">
        <f>IF(Mining_Import!G1891="","",Mining_Import!G1891)</f>
        <v/>
      </c>
      <c r="AI1891" s="36" t="str">
        <f>IF(Mining_Import!H1891="","",Mining_Import!H1891)</f>
        <v/>
      </c>
      <c r="AJ1891" s="36" t="str">
        <f>IF(Mining_Import!I1891="","",Mining_Import!I1891)</f>
        <v/>
      </c>
      <c r="BY1891" s="120" t="str">
        <f t="shared" si="582"/>
        <v/>
      </c>
      <c r="BZ1891" s="184" t="str">
        <f t="shared" si="595"/>
        <v/>
      </c>
      <c r="CA1891" s="37" t="str">
        <f>IFERROR(VLOOKUP($BY1891,Account_Value!$C$2:$F$2500,4,0),"")</f>
        <v/>
      </c>
      <c r="CB1891" s="43" t="str">
        <f t="shared" si="583"/>
        <v/>
      </c>
      <c r="CC1891" s="122" t="str">
        <f>IF($BZ1891="","",SUM($BZ$2:$BZ1891))</f>
        <v/>
      </c>
      <c r="CD1891" s="43" t="str">
        <f>IF($BZ1891="","",$BU$19*(SUM($BZ$2:$BZ1891)))</f>
        <v/>
      </c>
    </row>
    <row r="1892" spans="1:82">
      <c r="A1892" s="4" t="str">
        <f t="shared" si="584"/>
        <v/>
      </c>
      <c r="B1892" s="21" t="str">
        <f>IF(Investments_Import!A1892="","",Investments_Import!A1892)</f>
        <v/>
      </c>
      <c r="C1892" s="22" t="str">
        <f t="shared" si="577"/>
        <v/>
      </c>
      <c r="D1892" s="51" t="str">
        <f t="shared" si="585"/>
        <v/>
      </c>
      <c r="E1892" s="3" t="str">
        <f>IF(Investments_Import!B1892="","",Investments_Import!B1892)</f>
        <v/>
      </c>
      <c r="F1892" s="54" t="str">
        <f t="shared" si="586"/>
        <v xml:space="preserve"> </v>
      </c>
      <c r="G1892" s="54" t="str">
        <f>IF($B1892="","",COUNTIF($F$2:$F1892,$F1892))</f>
        <v/>
      </c>
      <c r="H1892" s="53" t="str">
        <f t="shared" si="587"/>
        <v xml:space="preserve">  </v>
      </c>
      <c r="I1892" s="3" t="str">
        <f>IF(Investments_Import!C1892="","",Investments_Import!C1892)</f>
        <v/>
      </c>
      <c r="J1892" s="108" t="str">
        <f>IF(Investments_Import!D1892="","",Investments_Import!D1892)</f>
        <v/>
      </c>
      <c r="K1892" s="108" t="str">
        <f t="shared" si="588"/>
        <v/>
      </c>
      <c r="L1892" s="47" t="str">
        <f>IF(Investments_Import!E1892="","",Investments_Import!E1892)</f>
        <v/>
      </c>
      <c r="M1892" s="47" t="str">
        <f t="shared" si="578"/>
        <v/>
      </c>
      <c r="N1892" s="31" t="str">
        <f>IF(Investments_Import!F1892="","",Investments_Import!F1892)</f>
        <v/>
      </c>
      <c r="O1892" s="31" t="str">
        <f t="shared" si="579"/>
        <v/>
      </c>
      <c r="P1892" s="3" t="str">
        <f>IF(Investments_Import!G1892="","",Investments_Import!G1892)</f>
        <v/>
      </c>
      <c r="Q1892" s="3" t="str">
        <f>IF(Investments_Import!H1892="","",Investments_Import!H1892)</f>
        <v/>
      </c>
      <c r="R1892" s="37" t="str">
        <f t="shared" si="580"/>
        <v/>
      </c>
      <c r="S1892" s="37" t="str">
        <f t="shared" si="581"/>
        <v/>
      </c>
      <c r="U1892" s="36" t="str">
        <f>IF(Mining_Import!A1892="","",Mining_Import!A1892)</f>
        <v/>
      </c>
      <c r="V1892" s="22" t="str">
        <f t="shared" si="589"/>
        <v/>
      </c>
      <c r="W1892" s="127" t="str">
        <f t="shared" si="590"/>
        <v/>
      </c>
      <c r="X1892" s="127" t="str">
        <f t="shared" si="591"/>
        <v/>
      </c>
      <c r="Y1892" s="127" t="str">
        <f t="shared" si="592"/>
        <v/>
      </c>
      <c r="Z1892" s="36" t="str">
        <f>IF(Mining_Import!B1892="","",Mining_Import!B1892)</f>
        <v/>
      </c>
      <c r="AA1892" s="184" t="str">
        <f>IF(Mining_Import!$C1892="","",Mining_Import!$C1892)</f>
        <v/>
      </c>
      <c r="AB1892" s="122" t="str">
        <f t="shared" si="593"/>
        <v/>
      </c>
      <c r="AC1892" s="122" t="str">
        <f>IF($Y1892&gt;Dashboard!$Q$19,$AB1892,"")</f>
        <v/>
      </c>
      <c r="AD1892" s="43" t="str">
        <f t="shared" si="594"/>
        <v/>
      </c>
      <c r="AE1892" s="36" t="str">
        <f>IF(Mining_Import!D1892="","",Mining_Import!D1892)</f>
        <v/>
      </c>
      <c r="AF1892" s="36" t="str">
        <f>IF(Mining_Import!E1892="","",Mining_Import!E1892)</f>
        <v/>
      </c>
      <c r="AG1892" s="36" t="str">
        <f>IF(Mining_Import!F1892="","",Mining_Import!F1892)</f>
        <v/>
      </c>
      <c r="AH1892" s="36" t="str">
        <f>IF(Mining_Import!G1892="","",Mining_Import!G1892)</f>
        <v/>
      </c>
      <c r="AI1892" s="36" t="str">
        <f>IF(Mining_Import!H1892="","",Mining_Import!H1892)</f>
        <v/>
      </c>
      <c r="AJ1892" s="36" t="str">
        <f>IF(Mining_Import!I1892="","",Mining_Import!I1892)</f>
        <v/>
      </c>
      <c r="BY1892" s="120" t="str">
        <f t="shared" si="582"/>
        <v/>
      </c>
      <c r="BZ1892" s="184" t="str">
        <f t="shared" si="595"/>
        <v/>
      </c>
      <c r="CA1892" s="37" t="str">
        <f>IFERROR(VLOOKUP($BY1892,Account_Value!$C$2:$F$2500,4,0),"")</f>
        <v/>
      </c>
      <c r="CB1892" s="43" t="str">
        <f t="shared" si="583"/>
        <v/>
      </c>
      <c r="CC1892" s="122" t="str">
        <f>IF($BZ1892="","",SUM($BZ$2:$BZ1892))</f>
        <v/>
      </c>
      <c r="CD1892" s="43" t="str">
        <f>IF($BZ1892="","",$BU$19*(SUM($BZ$2:$BZ1892)))</f>
        <v/>
      </c>
    </row>
    <row r="1893" spans="1:82">
      <c r="A1893" s="4" t="str">
        <f t="shared" si="584"/>
        <v/>
      </c>
      <c r="B1893" s="21" t="str">
        <f>IF(Investments_Import!A1893="","",Investments_Import!A1893)</f>
        <v/>
      </c>
      <c r="C1893" s="22" t="str">
        <f t="shared" si="577"/>
        <v/>
      </c>
      <c r="D1893" s="51" t="str">
        <f t="shared" si="585"/>
        <v/>
      </c>
      <c r="E1893" s="3" t="str">
        <f>IF(Investments_Import!B1893="","",Investments_Import!B1893)</f>
        <v/>
      </c>
      <c r="F1893" s="54" t="str">
        <f t="shared" si="586"/>
        <v xml:space="preserve"> </v>
      </c>
      <c r="G1893" s="54" t="str">
        <f>IF($B1893="","",COUNTIF($F$2:$F1893,$F1893))</f>
        <v/>
      </c>
      <c r="H1893" s="53" t="str">
        <f t="shared" si="587"/>
        <v xml:space="preserve">  </v>
      </c>
      <c r="I1893" s="3" t="str">
        <f>IF(Investments_Import!C1893="","",Investments_Import!C1893)</f>
        <v/>
      </c>
      <c r="J1893" s="108" t="str">
        <f>IF(Investments_Import!D1893="","",Investments_Import!D1893)</f>
        <v/>
      </c>
      <c r="K1893" s="108" t="str">
        <f t="shared" si="588"/>
        <v/>
      </c>
      <c r="L1893" s="47" t="str">
        <f>IF(Investments_Import!E1893="","",Investments_Import!E1893)</f>
        <v/>
      </c>
      <c r="M1893" s="47" t="str">
        <f t="shared" si="578"/>
        <v/>
      </c>
      <c r="N1893" s="31" t="str">
        <f>IF(Investments_Import!F1893="","",Investments_Import!F1893)</f>
        <v/>
      </c>
      <c r="O1893" s="31" t="str">
        <f t="shared" si="579"/>
        <v/>
      </c>
      <c r="P1893" s="3" t="str">
        <f>IF(Investments_Import!G1893="","",Investments_Import!G1893)</f>
        <v/>
      </c>
      <c r="Q1893" s="3" t="str">
        <f>IF(Investments_Import!H1893="","",Investments_Import!H1893)</f>
        <v/>
      </c>
      <c r="R1893" s="37" t="str">
        <f t="shared" si="580"/>
        <v/>
      </c>
      <c r="S1893" s="37" t="str">
        <f t="shared" si="581"/>
        <v/>
      </c>
      <c r="U1893" s="36" t="str">
        <f>IF(Mining_Import!A1893="","",Mining_Import!A1893)</f>
        <v/>
      </c>
      <c r="V1893" s="22" t="str">
        <f t="shared" si="589"/>
        <v/>
      </c>
      <c r="W1893" s="127" t="str">
        <f t="shared" si="590"/>
        <v/>
      </c>
      <c r="X1893" s="127" t="str">
        <f t="shared" si="591"/>
        <v/>
      </c>
      <c r="Y1893" s="127" t="str">
        <f t="shared" si="592"/>
        <v/>
      </c>
      <c r="Z1893" s="36" t="str">
        <f>IF(Mining_Import!B1893="","",Mining_Import!B1893)</f>
        <v/>
      </c>
      <c r="AA1893" s="184" t="str">
        <f>IF(Mining_Import!$C1893="","",Mining_Import!$C1893)</f>
        <v/>
      </c>
      <c r="AB1893" s="122" t="str">
        <f t="shared" si="593"/>
        <v/>
      </c>
      <c r="AC1893" s="122" t="str">
        <f>IF($Y1893&gt;Dashboard!$Q$19,$AB1893,"")</f>
        <v/>
      </c>
      <c r="AD1893" s="43" t="str">
        <f t="shared" si="594"/>
        <v/>
      </c>
      <c r="AE1893" s="36" t="str">
        <f>IF(Mining_Import!D1893="","",Mining_Import!D1893)</f>
        <v/>
      </c>
      <c r="AF1893" s="36" t="str">
        <f>IF(Mining_Import!E1893="","",Mining_Import!E1893)</f>
        <v/>
      </c>
      <c r="AG1893" s="36" t="str">
        <f>IF(Mining_Import!F1893="","",Mining_Import!F1893)</f>
        <v/>
      </c>
      <c r="AH1893" s="36" t="str">
        <f>IF(Mining_Import!G1893="","",Mining_Import!G1893)</f>
        <v/>
      </c>
      <c r="AI1893" s="36" t="str">
        <f>IF(Mining_Import!H1893="","",Mining_Import!H1893)</f>
        <v/>
      </c>
      <c r="AJ1893" s="36" t="str">
        <f>IF(Mining_Import!I1893="","",Mining_Import!I1893)</f>
        <v/>
      </c>
      <c r="BY1893" s="120" t="str">
        <f t="shared" si="582"/>
        <v/>
      </c>
      <c r="BZ1893" s="184" t="str">
        <f t="shared" si="595"/>
        <v/>
      </c>
      <c r="CA1893" s="37" t="str">
        <f>IFERROR(VLOOKUP($BY1893,Account_Value!$C$2:$F$2500,4,0),"")</f>
        <v/>
      </c>
      <c r="CB1893" s="43" t="str">
        <f t="shared" si="583"/>
        <v/>
      </c>
      <c r="CC1893" s="122" t="str">
        <f>IF($BZ1893="","",SUM($BZ$2:$BZ1893))</f>
        <v/>
      </c>
      <c r="CD1893" s="43" t="str">
        <f>IF($BZ1893="","",$BU$19*(SUM($BZ$2:$BZ1893)))</f>
        <v/>
      </c>
    </row>
    <row r="1894" spans="1:82">
      <c r="A1894" s="4" t="str">
        <f t="shared" si="584"/>
        <v/>
      </c>
      <c r="B1894" s="21" t="str">
        <f>IF(Investments_Import!A1894="","",Investments_Import!A1894)</f>
        <v/>
      </c>
      <c r="C1894" s="22" t="str">
        <f t="shared" si="577"/>
        <v/>
      </c>
      <c r="D1894" s="51" t="str">
        <f t="shared" si="585"/>
        <v/>
      </c>
      <c r="E1894" s="3" t="str">
        <f>IF(Investments_Import!B1894="","",Investments_Import!B1894)</f>
        <v/>
      </c>
      <c r="F1894" s="54" t="str">
        <f t="shared" si="586"/>
        <v xml:space="preserve"> </v>
      </c>
      <c r="G1894" s="54" t="str">
        <f>IF($B1894="","",COUNTIF($F$2:$F1894,$F1894))</f>
        <v/>
      </c>
      <c r="H1894" s="53" t="str">
        <f t="shared" si="587"/>
        <v xml:space="preserve">  </v>
      </c>
      <c r="I1894" s="3" t="str">
        <f>IF(Investments_Import!C1894="","",Investments_Import!C1894)</f>
        <v/>
      </c>
      <c r="J1894" s="108" t="str">
        <f>IF(Investments_Import!D1894="","",Investments_Import!D1894)</f>
        <v/>
      </c>
      <c r="K1894" s="108" t="str">
        <f t="shared" si="588"/>
        <v/>
      </c>
      <c r="L1894" s="47" t="str">
        <f>IF(Investments_Import!E1894="","",Investments_Import!E1894)</f>
        <v/>
      </c>
      <c r="M1894" s="47" t="str">
        <f t="shared" si="578"/>
        <v/>
      </c>
      <c r="N1894" s="31" t="str">
        <f>IF(Investments_Import!F1894="","",Investments_Import!F1894)</f>
        <v/>
      </c>
      <c r="O1894" s="31" t="str">
        <f t="shared" si="579"/>
        <v/>
      </c>
      <c r="P1894" s="3" t="str">
        <f>IF(Investments_Import!G1894="","",Investments_Import!G1894)</f>
        <v/>
      </c>
      <c r="Q1894" s="3" t="str">
        <f>IF(Investments_Import!H1894="","",Investments_Import!H1894)</f>
        <v/>
      </c>
      <c r="R1894" s="37" t="str">
        <f t="shared" si="580"/>
        <v/>
      </c>
      <c r="S1894" s="37" t="str">
        <f t="shared" si="581"/>
        <v/>
      </c>
      <c r="U1894" s="36" t="str">
        <f>IF(Mining_Import!A1894="","",Mining_Import!A1894)</f>
        <v/>
      </c>
      <c r="V1894" s="22" t="str">
        <f t="shared" si="589"/>
        <v/>
      </c>
      <c r="W1894" s="127" t="str">
        <f t="shared" si="590"/>
        <v/>
      </c>
      <c r="X1894" s="127" t="str">
        <f t="shared" si="591"/>
        <v/>
      </c>
      <c r="Y1894" s="127" t="str">
        <f t="shared" si="592"/>
        <v/>
      </c>
      <c r="Z1894" s="36" t="str">
        <f>IF(Mining_Import!B1894="","",Mining_Import!B1894)</f>
        <v/>
      </c>
      <c r="AA1894" s="184" t="str">
        <f>IF(Mining_Import!$C1894="","",Mining_Import!$C1894)</f>
        <v/>
      </c>
      <c r="AB1894" s="122" t="str">
        <f t="shared" si="593"/>
        <v/>
      </c>
      <c r="AC1894" s="122" t="str">
        <f>IF($Y1894&gt;Dashboard!$Q$19,$AB1894,"")</f>
        <v/>
      </c>
      <c r="AD1894" s="43" t="str">
        <f t="shared" si="594"/>
        <v/>
      </c>
      <c r="AE1894" s="36" t="str">
        <f>IF(Mining_Import!D1894="","",Mining_Import!D1894)</f>
        <v/>
      </c>
      <c r="AF1894" s="36" t="str">
        <f>IF(Mining_Import!E1894="","",Mining_Import!E1894)</f>
        <v/>
      </c>
      <c r="AG1894" s="36" t="str">
        <f>IF(Mining_Import!F1894="","",Mining_Import!F1894)</f>
        <v/>
      </c>
      <c r="AH1894" s="36" t="str">
        <f>IF(Mining_Import!G1894="","",Mining_Import!G1894)</f>
        <v/>
      </c>
      <c r="AI1894" s="36" t="str">
        <f>IF(Mining_Import!H1894="","",Mining_Import!H1894)</f>
        <v/>
      </c>
      <c r="AJ1894" s="36" t="str">
        <f>IF(Mining_Import!I1894="","",Mining_Import!I1894)</f>
        <v/>
      </c>
      <c r="BY1894" s="120" t="str">
        <f t="shared" si="582"/>
        <v/>
      </c>
      <c r="BZ1894" s="184" t="str">
        <f t="shared" si="595"/>
        <v/>
      </c>
      <c r="CA1894" s="37" t="str">
        <f>IFERROR(VLOOKUP($BY1894,Account_Value!$C$2:$F$2500,4,0),"")</f>
        <v/>
      </c>
      <c r="CB1894" s="43" t="str">
        <f t="shared" si="583"/>
        <v/>
      </c>
      <c r="CC1894" s="122" t="str">
        <f>IF($BZ1894="","",SUM($BZ$2:$BZ1894))</f>
        <v/>
      </c>
      <c r="CD1894" s="43" t="str">
        <f>IF($BZ1894="","",$BU$19*(SUM($BZ$2:$BZ1894)))</f>
        <v/>
      </c>
    </row>
    <row r="1895" spans="1:82">
      <c r="A1895" s="4" t="str">
        <f t="shared" si="584"/>
        <v/>
      </c>
      <c r="B1895" s="21" t="str">
        <f>IF(Investments_Import!A1895="","",Investments_Import!A1895)</f>
        <v/>
      </c>
      <c r="C1895" s="22" t="str">
        <f t="shared" si="577"/>
        <v/>
      </c>
      <c r="D1895" s="51" t="str">
        <f t="shared" si="585"/>
        <v/>
      </c>
      <c r="E1895" s="3" t="str">
        <f>IF(Investments_Import!B1895="","",Investments_Import!B1895)</f>
        <v/>
      </c>
      <c r="F1895" s="54" t="str">
        <f t="shared" si="586"/>
        <v xml:space="preserve"> </v>
      </c>
      <c r="G1895" s="54" t="str">
        <f>IF($B1895="","",COUNTIF($F$2:$F1895,$F1895))</f>
        <v/>
      </c>
      <c r="H1895" s="53" t="str">
        <f t="shared" si="587"/>
        <v xml:space="preserve">  </v>
      </c>
      <c r="I1895" s="3" t="str">
        <f>IF(Investments_Import!C1895="","",Investments_Import!C1895)</f>
        <v/>
      </c>
      <c r="J1895" s="108" t="str">
        <f>IF(Investments_Import!D1895="","",Investments_Import!D1895)</f>
        <v/>
      </c>
      <c r="K1895" s="108" t="str">
        <f t="shared" si="588"/>
        <v/>
      </c>
      <c r="L1895" s="47" t="str">
        <f>IF(Investments_Import!E1895="","",Investments_Import!E1895)</f>
        <v/>
      </c>
      <c r="M1895" s="47" t="str">
        <f t="shared" si="578"/>
        <v/>
      </c>
      <c r="N1895" s="31" t="str">
        <f>IF(Investments_Import!F1895="","",Investments_Import!F1895)</f>
        <v/>
      </c>
      <c r="O1895" s="31" t="str">
        <f t="shared" si="579"/>
        <v/>
      </c>
      <c r="P1895" s="3" t="str">
        <f>IF(Investments_Import!G1895="","",Investments_Import!G1895)</f>
        <v/>
      </c>
      <c r="Q1895" s="3" t="str">
        <f>IF(Investments_Import!H1895="","",Investments_Import!H1895)</f>
        <v/>
      </c>
      <c r="R1895" s="37" t="str">
        <f t="shared" si="580"/>
        <v/>
      </c>
      <c r="S1895" s="37" t="str">
        <f t="shared" si="581"/>
        <v/>
      </c>
      <c r="U1895" s="36" t="str">
        <f>IF(Mining_Import!A1895="","",Mining_Import!A1895)</f>
        <v/>
      </c>
      <c r="V1895" s="22" t="str">
        <f t="shared" si="589"/>
        <v/>
      </c>
      <c r="W1895" s="127" t="str">
        <f t="shared" si="590"/>
        <v/>
      </c>
      <c r="X1895" s="127" t="str">
        <f t="shared" si="591"/>
        <v/>
      </c>
      <c r="Y1895" s="127" t="str">
        <f t="shared" si="592"/>
        <v/>
      </c>
      <c r="Z1895" s="36" t="str">
        <f>IF(Mining_Import!B1895="","",Mining_Import!B1895)</f>
        <v/>
      </c>
      <c r="AA1895" s="184" t="str">
        <f>IF(Mining_Import!$C1895="","",Mining_Import!$C1895)</f>
        <v/>
      </c>
      <c r="AB1895" s="122" t="str">
        <f t="shared" si="593"/>
        <v/>
      </c>
      <c r="AC1895" s="122" t="str">
        <f>IF($Y1895&gt;Dashboard!$Q$19,$AB1895,"")</f>
        <v/>
      </c>
      <c r="AD1895" s="43" t="str">
        <f t="shared" si="594"/>
        <v/>
      </c>
      <c r="AE1895" s="36" t="str">
        <f>IF(Mining_Import!D1895="","",Mining_Import!D1895)</f>
        <v/>
      </c>
      <c r="AF1895" s="36" t="str">
        <f>IF(Mining_Import!E1895="","",Mining_Import!E1895)</f>
        <v/>
      </c>
      <c r="AG1895" s="36" t="str">
        <f>IF(Mining_Import!F1895="","",Mining_Import!F1895)</f>
        <v/>
      </c>
      <c r="AH1895" s="36" t="str">
        <f>IF(Mining_Import!G1895="","",Mining_Import!G1895)</f>
        <v/>
      </c>
      <c r="AI1895" s="36" t="str">
        <f>IF(Mining_Import!H1895="","",Mining_Import!H1895)</f>
        <v/>
      </c>
      <c r="AJ1895" s="36" t="str">
        <f>IF(Mining_Import!I1895="","",Mining_Import!I1895)</f>
        <v/>
      </c>
      <c r="BY1895" s="120" t="str">
        <f t="shared" si="582"/>
        <v/>
      </c>
      <c r="BZ1895" s="184" t="str">
        <f t="shared" si="595"/>
        <v/>
      </c>
      <c r="CA1895" s="37" t="str">
        <f>IFERROR(VLOOKUP($BY1895,Account_Value!$C$2:$F$2500,4,0),"")</f>
        <v/>
      </c>
      <c r="CB1895" s="43" t="str">
        <f t="shared" si="583"/>
        <v/>
      </c>
      <c r="CC1895" s="122" t="str">
        <f>IF($BZ1895="","",SUM($BZ$2:$BZ1895))</f>
        <v/>
      </c>
      <c r="CD1895" s="43" t="str">
        <f>IF($BZ1895="","",$BU$19*(SUM($BZ$2:$BZ1895)))</f>
        <v/>
      </c>
    </row>
    <row r="1896" spans="1:82">
      <c r="A1896" s="4" t="str">
        <f t="shared" si="584"/>
        <v/>
      </c>
      <c r="B1896" s="21" t="str">
        <f>IF(Investments_Import!A1896="","",Investments_Import!A1896)</f>
        <v/>
      </c>
      <c r="C1896" s="22" t="str">
        <f t="shared" si="577"/>
        <v/>
      </c>
      <c r="D1896" s="51" t="str">
        <f t="shared" si="585"/>
        <v/>
      </c>
      <c r="E1896" s="3" t="str">
        <f>IF(Investments_Import!B1896="","",Investments_Import!B1896)</f>
        <v/>
      </c>
      <c r="F1896" s="54" t="str">
        <f t="shared" si="586"/>
        <v xml:space="preserve"> </v>
      </c>
      <c r="G1896" s="54" t="str">
        <f>IF($B1896="","",COUNTIF($F$2:$F1896,$F1896))</f>
        <v/>
      </c>
      <c r="H1896" s="53" t="str">
        <f t="shared" si="587"/>
        <v xml:space="preserve">  </v>
      </c>
      <c r="I1896" s="3" t="str">
        <f>IF(Investments_Import!C1896="","",Investments_Import!C1896)</f>
        <v/>
      </c>
      <c r="J1896" s="108" t="str">
        <f>IF(Investments_Import!D1896="","",Investments_Import!D1896)</f>
        <v/>
      </c>
      <c r="K1896" s="108" t="str">
        <f t="shared" si="588"/>
        <v/>
      </c>
      <c r="L1896" s="47" t="str">
        <f>IF(Investments_Import!E1896="","",Investments_Import!E1896)</f>
        <v/>
      </c>
      <c r="M1896" s="47" t="str">
        <f t="shared" si="578"/>
        <v/>
      </c>
      <c r="N1896" s="31" t="str">
        <f>IF(Investments_Import!F1896="","",Investments_Import!F1896)</f>
        <v/>
      </c>
      <c r="O1896" s="31" t="str">
        <f t="shared" si="579"/>
        <v/>
      </c>
      <c r="P1896" s="3" t="str">
        <f>IF(Investments_Import!G1896="","",Investments_Import!G1896)</f>
        <v/>
      </c>
      <c r="Q1896" s="3" t="str">
        <f>IF(Investments_Import!H1896="","",Investments_Import!H1896)</f>
        <v/>
      </c>
      <c r="R1896" s="37" t="str">
        <f t="shared" si="580"/>
        <v/>
      </c>
      <c r="S1896" s="37" t="str">
        <f t="shared" si="581"/>
        <v/>
      </c>
      <c r="U1896" s="36" t="str">
        <f>IF(Mining_Import!A1896="","",Mining_Import!A1896)</f>
        <v/>
      </c>
      <c r="V1896" s="22" t="str">
        <f t="shared" si="589"/>
        <v/>
      </c>
      <c r="W1896" s="127" t="str">
        <f t="shared" si="590"/>
        <v/>
      </c>
      <c r="X1896" s="127" t="str">
        <f t="shared" si="591"/>
        <v/>
      </c>
      <c r="Y1896" s="127" t="str">
        <f t="shared" si="592"/>
        <v/>
      </c>
      <c r="Z1896" s="36" t="str">
        <f>IF(Mining_Import!B1896="","",Mining_Import!B1896)</f>
        <v/>
      </c>
      <c r="AA1896" s="184" t="str">
        <f>IF(Mining_Import!$C1896="","",Mining_Import!$C1896)</f>
        <v/>
      </c>
      <c r="AB1896" s="122" t="str">
        <f t="shared" si="593"/>
        <v/>
      </c>
      <c r="AC1896" s="122" t="str">
        <f>IF($Y1896&gt;Dashboard!$Q$19,$AB1896,"")</f>
        <v/>
      </c>
      <c r="AD1896" s="43" t="str">
        <f t="shared" si="594"/>
        <v/>
      </c>
      <c r="AE1896" s="36" t="str">
        <f>IF(Mining_Import!D1896="","",Mining_Import!D1896)</f>
        <v/>
      </c>
      <c r="AF1896" s="36" t="str">
        <f>IF(Mining_Import!E1896="","",Mining_Import!E1896)</f>
        <v/>
      </c>
      <c r="AG1896" s="36" t="str">
        <f>IF(Mining_Import!F1896="","",Mining_Import!F1896)</f>
        <v/>
      </c>
      <c r="AH1896" s="36" t="str">
        <f>IF(Mining_Import!G1896="","",Mining_Import!G1896)</f>
        <v/>
      </c>
      <c r="AI1896" s="36" t="str">
        <f>IF(Mining_Import!H1896="","",Mining_Import!H1896)</f>
        <v/>
      </c>
      <c r="AJ1896" s="36" t="str">
        <f>IF(Mining_Import!I1896="","",Mining_Import!I1896)</f>
        <v/>
      </c>
      <c r="BY1896" s="120" t="str">
        <f t="shared" si="582"/>
        <v/>
      </c>
      <c r="BZ1896" s="184" t="str">
        <f t="shared" si="595"/>
        <v/>
      </c>
      <c r="CA1896" s="37" t="str">
        <f>IFERROR(VLOOKUP($BY1896,Account_Value!$C$2:$F$2500,4,0),"")</f>
        <v/>
      </c>
      <c r="CB1896" s="43" t="str">
        <f t="shared" si="583"/>
        <v/>
      </c>
      <c r="CC1896" s="122" t="str">
        <f>IF($BZ1896="","",SUM($BZ$2:$BZ1896))</f>
        <v/>
      </c>
      <c r="CD1896" s="43" t="str">
        <f>IF($BZ1896="","",$BU$19*(SUM($BZ$2:$BZ1896)))</f>
        <v/>
      </c>
    </row>
    <row r="1897" spans="1:82">
      <c r="A1897" s="4" t="str">
        <f t="shared" si="584"/>
        <v/>
      </c>
      <c r="B1897" s="21" t="str">
        <f>IF(Investments_Import!A1897="","",Investments_Import!A1897)</f>
        <v/>
      </c>
      <c r="C1897" s="22" t="str">
        <f t="shared" si="577"/>
        <v/>
      </c>
      <c r="D1897" s="51" t="str">
        <f t="shared" si="585"/>
        <v/>
      </c>
      <c r="E1897" s="3" t="str">
        <f>IF(Investments_Import!B1897="","",Investments_Import!B1897)</f>
        <v/>
      </c>
      <c r="F1897" s="54" t="str">
        <f t="shared" si="586"/>
        <v xml:space="preserve"> </v>
      </c>
      <c r="G1897" s="54" t="str">
        <f>IF($B1897="","",COUNTIF($F$2:$F1897,$F1897))</f>
        <v/>
      </c>
      <c r="H1897" s="53" t="str">
        <f t="shared" si="587"/>
        <v xml:space="preserve">  </v>
      </c>
      <c r="I1897" s="3" t="str">
        <f>IF(Investments_Import!C1897="","",Investments_Import!C1897)</f>
        <v/>
      </c>
      <c r="J1897" s="108" t="str">
        <f>IF(Investments_Import!D1897="","",Investments_Import!D1897)</f>
        <v/>
      </c>
      <c r="K1897" s="108" t="str">
        <f t="shared" si="588"/>
        <v/>
      </c>
      <c r="L1897" s="47" t="str">
        <f>IF(Investments_Import!E1897="","",Investments_Import!E1897)</f>
        <v/>
      </c>
      <c r="M1897" s="47" t="str">
        <f t="shared" si="578"/>
        <v/>
      </c>
      <c r="N1897" s="31" t="str">
        <f>IF(Investments_Import!F1897="","",Investments_Import!F1897)</f>
        <v/>
      </c>
      <c r="O1897" s="31" t="str">
        <f t="shared" si="579"/>
        <v/>
      </c>
      <c r="P1897" s="3" t="str">
        <f>IF(Investments_Import!G1897="","",Investments_Import!G1897)</f>
        <v/>
      </c>
      <c r="Q1897" s="3" t="str">
        <f>IF(Investments_Import!H1897="","",Investments_Import!H1897)</f>
        <v/>
      </c>
      <c r="R1897" s="37" t="str">
        <f t="shared" si="580"/>
        <v/>
      </c>
      <c r="S1897" s="37" t="str">
        <f t="shared" si="581"/>
        <v/>
      </c>
      <c r="U1897" s="36" t="str">
        <f>IF(Mining_Import!A1897="","",Mining_Import!A1897)</f>
        <v/>
      </c>
      <c r="V1897" s="22" t="str">
        <f t="shared" si="589"/>
        <v/>
      </c>
      <c r="W1897" s="127" t="str">
        <f t="shared" si="590"/>
        <v/>
      </c>
      <c r="X1897" s="127" t="str">
        <f t="shared" si="591"/>
        <v/>
      </c>
      <c r="Y1897" s="127" t="str">
        <f t="shared" si="592"/>
        <v/>
      </c>
      <c r="Z1897" s="36" t="str">
        <f>IF(Mining_Import!B1897="","",Mining_Import!B1897)</f>
        <v/>
      </c>
      <c r="AA1897" s="184" t="str">
        <f>IF(Mining_Import!$C1897="","",Mining_Import!$C1897)</f>
        <v/>
      </c>
      <c r="AB1897" s="122" t="str">
        <f t="shared" si="593"/>
        <v/>
      </c>
      <c r="AC1897" s="122" t="str">
        <f>IF($Y1897&gt;Dashboard!$Q$19,$AB1897,"")</f>
        <v/>
      </c>
      <c r="AD1897" s="43" t="str">
        <f t="shared" si="594"/>
        <v/>
      </c>
      <c r="AE1897" s="36" t="str">
        <f>IF(Mining_Import!D1897="","",Mining_Import!D1897)</f>
        <v/>
      </c>
      <c r="AF1897" s="36" t="str">
        <f>IF(Mining_Import!E1897="","",Mining_Import!E1897)</f>
        <v/>
      </c>
      <c r="AG1897" s="36" t="str">
        <f>IF(Mining_Import!F1897="","",Mining_Import!F1897)</f>
        <v/>
      </c>
      <c r="AH1897" s="36" t="str">
        <f>IF(Mining_Import!G1897="","",Mining_Import!G1897)</f>
        <v/>
      </c>
      <c r="AI1897" s="36" t="str">
        <f>IF(Mining_Import!H1897="","",Mining_Import!H1897)</f>
        <v/>
      </c>
      <c r="AJ1897" s="36" t="str">
        <f>IF(Mining_Import!I1897="","",Mining_Import!I1897)</f>
        <v/>
      </c>
      <c r="BY1897" s="120" t="str">
        <f t="shared" si="582"/>
        <v/>
      </c>
      <c r="BZ1897" s="184" t="str">
        <f t="shared" si="595"/>
        <v/>
      </c>
      <c r="CA1897" s="37" t="str">
        <f>IFERROR(VLOOKUP($BY1897,Account_Value!$C$2:$F$2500,4,0),"")</f>
        <v/>
      </c>
      <c r="CB1897" s="43" t="str">
        <f t="shared" si="583"/>
        <v/>
      </c>
      <c r="CC1897" s="122" t="str">
        <f>IF($BZ1897="","",SUM($BZ$2:$BZ1897))</f>
        <v/>
      </c>
      <c r="CD1897" s="43" t="str">
        <f>IF($BZ1897="","",$BU$19*(SUM($BZ$2:$BZ1897)))</f>
        <v/>
      </c>
    </row>
    <row r="1898" spans="1:82">
      <c r="A1898" s="4" t="str">
        <f t="shared" si="584"/>
        <v/>
      </c>
      <c r="B1898" s="21" t="str">
        <f>IF(Investments_Import!A1898="","",Investments_Import!A1898)</f>
        <v/>
      </c>
      <c r="C1898" s="22" t="str">
        <f t="shared" si="577"/>
        <v/>
      </c>
      <c r="D1898" s="51" t="str">
        <f t="shared" si="585"/>
        <v/>
      </c>
      <c r="E1898" s="3" t="str">
        <f>IF(Investments_Import!B1898="","",Investments_Import!B1898)</f>
        <v/>
      </c>
      <c r="F1898" s="54" t="str">
        <f t="shared" si="586"/>
        <v xml:space="preserve"> </v>
      </c>
      <c r="G1898" s="54" t="str">
        <f>IF($B1898="","",COUNTIF($F$2:$F1898,$F1898))</f>
        <v/>
      </c>
      <c r="H1898" s="53" t="str">
        <f t="shared" si="587"/>
        <v xml:space="preserve">  </v>
      </c>
      <c r="I1898" s="3" t="str">
        <f>IF(Investments_Import!C1898="","",Investments_Import!C1898)</f>
        <v/>
      </c>
      <c r="J1898" s="108" t="str">
        <f>IF(Investments_Import!D1898="","",Investments_Import!D1898)</f>
        <v/>
      </c>
      <c r="K1898" s="108" t="str">
        <f t="shared" si="588"/>
        <v/>
      </c>
      <c r="L1898" s="47" t="str">
        <f>IF(Investments_Import!E1898="","",Investments_Import!E1898)</f>
        <v/>
      </c>
      <c r="M1898" s="47" t="str">
        <f t="shared" si="578"/>
        <v/>
      </c>
      <c r="N1898" s="31" t="str">
        <f>IF(Investments_Import!F1898="","",Investments_Import!F1898)</f>
        <v/>
      </c>
      <c r="O1898" s="31" t="str">
        <f t="shared" si="579"/>
        <v/>
      </c>
      <c r="P1898" s="3" t="str">
        <f>IF(Investments_Import!G1898="","",Investments_Import!G1898)</f>
        <v/>
      </c>
      <c r="Q1898" s="3" t="str">
        <f>IF(Investments_Import!H1898="","",Investments_Import!H1898)</f>
        <v/>
      </c>
      <c r="R1898" s="37" t="str">
        <f t="shared" si="580"/>
        <v/>
      </c>
      <c r="S1898" s="37" t="str">
        <f t="shared" si="581"/>
        <v/>
      </c>
      <c r="U1898" s="36" t="str">
        <f>IF(Mining_Import!A1898="","",Mining_Import!A1898)</f>
        <v/>
      </c>
      <c r="V1898" s="22" t="str">
        <f t="shared" si="589"/>
        <v/>
      </c>
      <c r="W1898" s="127" t="str">
        <f t="shared" si="590"/>
        <v/>
      </c>
      <c r="X1898" s="127" t="str">
        <f t="shared" si="591"/>
        <v/>
      </c>
      <c r="Y1898" s="127" t="str">
        <f t="shared" si="592"/>
        <v/>
      </c>
      <c r="Z1898" s="36" t="str">
        <f>IF(Mining_Import!B1898="","",Mining_Import!B1898)</f>
        <v/>
      </c>
      <c r="AA1898" s="184" t="str">
        <f>IF(Mining_Import!$C1898="","",Mining_Import!$C1898)</f>
        <v/>
      </c>
      <c r="AB1898" s="122" t="str">
        <f t="shared" si="593"/>
        <v/>
      </c>
      <c r="AC1898" s="122" t="str">
        <f>IF($Y1898&gt;Dashboard!$Q$19,$AB1898,"")</f>
        <v/>
      </c>
      <c r="AD1898" s="43" t="str">
        <f t="shared" si="594"/>
        <v/>
      </c>
      <c r="AE1898" s="36" t="str">
        <f>IF(Mining_Import!D1898="","",Mining_Import!D1898)</f>
        <v/>
      </c>
      <c r="AF1898" s="36" t="str">
        <f>IF(Mining_Import!E1898="","",Mining_Import!E1898)</f>
        <v/>
      </c>
      <c r="AG1898" s="36" t="str">
        <f>IF(Mining_Import!F1898="","",Mining_Import!F1898)</f>
        <v/>
      </c>
      <c r="AH1898" s="36" t="str">
        <f>IF(Mining_Import!G1898="","",Mining_Import!G1898)</f>
        <v/>
      </c>
      <c r="AI1898" s="36" t="str">
        <f>IF(Mining_Import!H1898="","",Mining_Import!H1898)</f>
        <v/>
      </c>
      <c r="AJ1898" s="36" t="str">
        <f>IF(Mining_Import!I1898="","",Mining_Import!I1898)</f>
        <v/>
      </c>
      <c r="BY1898" s="120" t="str">
        <f t="shared" si="582"/>
        <v/>
      </c>
      <c r="BZ1898" s="184" t="str">
        <f t="shared" si="595"/>
        <v/>
      </c>
      <c r="CA1898" s="37" t="str">
        <f>IFERROR(VLOOKUP($BY1898,Account_Value!$C$2:$F$2500,4,0),"")</f>
        <v/>
      </c>
      <c r="CB1898" s="43" t="str">
        <f t="shared" si="583"/>
        <v/>
      </c>
      <c r="CC1898" s="122" t="str">
        <f>IF($BZ1898="","",SUM($BZ$2:$BZ1898))</f>
        <v/>
      </c>
      <c r="CD1898" s="43" t="str">
        <f>IF($BZ1898="","",$BU$19*(SUM($BZ$2:$BZ1898)))</f>
        <v/>
      </c>
    </row>
    <row r="1899" spans="1:82">
      <c r="A1899" s="4" t="str">
        <f t="shared" si="584"/>
        <v/>
      </c>
      <c r="B1899" s="21" t="str">
        <f>IF(Investments_Import!A1899="","",Investments_Import!A1899)</f>
        <v/>
      </c>
      <c r="C1899" s="22" t="str">
        <f t="shared" si="577"/>
        <v/>
      </c>
      <c r="D1899" s="51" t="str">
        <f t="shared" si="585"/>
        <v/>
      </c>
      <c r="E1899" s="3" t="str">
        <f>IF(Investments_Import!B1899="","",Investments_Import!B1899)</f>
        <v/>
      </c>
      <c r="F1899" s="54" t="str">
        <f t="shared" si="586"/>
        <v xml:space="preserve"> </v>
      </c>
      <c r="G1899" s="54" t="str">
        <f>IF($B1899="","",COUNTIF($F$2:$F1899,$F1899))</f>
        <v/>
      </c>
      <c r="H1899" s="53" t="str">
        <f t="shared" si="587"/>
        <v xml:space="preserve">  </v>
      </c>
      <c r="I1899" s="3" t="str">
        <f>IF(Investments_Import!C1899="","",Investments_Import!C1899)</f>
        <v/>
      </c>
      <c r="J1899" s="108" t="str">
        <f>IF(Investments_Import!D1899="","",Investments_Import!D1899)</f>
        <v/>
      </c>
      <c r="K1899" s="108" t="str">
        <f t="shared" si="588"/>
        <v/>
      </c>
      <c r="L1899" s="47" t="str">
        <f>IF(Investments_Import!E1899="","",Investments_Import!E1899)</f>
        <v/>
      </c>
      <c r="M1899" s="47" t="str">
        <f t="shared" si="578"/>
        <v/>
      </c>
      <c r="N1899" s="31" t="str">
        <f>IF(Investments_Import!F1899="","",Investments_Import!F1899)</f>
        <v/>
      </c>
      <c r="O1899" s="31" t="str">
        <f t="shared" si="579"/>
        <v/>
      </c>
      <c r="P1899" s="3" t="str">
        <f>IF(Investments_Import!G1899="","",Investments_Import!G1899)</f>
        <v/>
      </c>
      <c r="Q1899" s="3" t="str">
        <f>IF(Investments_Import!H1899="","",Investments_Import!H1899)</f>
        <v/>
      </c>
      <c r="R1899" s="37" t="str">
        <f t="shared" si="580"/>
        <v/>
      </c>
      <c r="S1899" s="37" t="str">
        <f t="shared" si="581"/>
        <v/>
      </c>
      <c r="U1899" s="36" t="str">
        <f>IF(Mining_Import!A1899="","",Mining_Import!A1899)</f>
        <v/>
      </c>
      <c r="V1899" s="22" t="str">
        <f t="shared" si="589"/>
        <v/>
      </c>
      <c r="W1899" s="127" t="str">
        <f t="shared" si="590"/>
        <v/>
      </c>
      <c r="X1899" s="127" t="str">
        <f t="shared" si="591"/>
        <v/>
      </c>
      <c r="Y1899" s="127" t="str">
        <f t="shared" si="592"/>
        <v/>
      </c>
      <c r="Z1899" s="36" t="str">
        <f>IF(Mining_Import!B1899="","",Mining_Import!B1899)</f>
        <v/>
      </c>
      <c r="AA1899" s="184" t="str">
        <f>IF(Mining_Import!$C1899="","",Mining_Import!$C1899)</f>
        <v/>
      </c>
      <c r="AB1899" s="122" t="str">
        <f t="shared" si="593"/>
        <v/>
      </c>
      <c r="AC1899" s="122" t="str">
        <f>IF($Y1899&gt;Dashboard!$Q$19,$AB1899,"")</f>
        <v/>
      </c>
      <c r="AD1899" s="43" t="str">
        <f t="shared" si="594"/>
        <v/>
      </c>
      <c r="AE1899" s="36" t="str">
        <f>IF(Mining_Import!D1899="","",Mining_Import!D1899)</f>
        <v/>
      </c>
      <c r="AF1899" s="36" t="str">
        <f>IF(Mining_Import!E1899="","",Mining_Import!E1899)</f>
        <v/>
      </c>
      <c r="AG1899" s="36" t="str">
        <f>IF(Mining_Import!F1899="","",Mining_Import!F1899)</f>
        <v/>
      </c>
      <c r="AH1899" s="36" t="str">
        <f>IF(Mining_Import!G1899="","",Mining_Import!G1899)</f>
        <v/>
      </c>
      <c r="AI1899" s="36" t="str">
        <f>IF(Mining_Import!H1899="","",Mining_Import!H1899)</f>
        <v/>
      </c>
      <c r="AJ1899" s="36" t="str">
        <f>IF(Mining_Import!I1899="","",Mining_Import!I1899)</f>
        <v/>
      </c>
      <c r="BY1899" s="120" t="str">
        <f t="shared" si="582"/>
        <v/>
      </c>
      <c r="BZ1899" s="184" t="str">
        <f t="shared" si="595"/>
        <v/>
      </c>
      <c r="CA1899" s="37" t="str">
        <f>IFERROR(VLOOKUP($BY1899,Account_Value!$C$2:$F$2500,4,0),"")</f>
        <v/>
      </c>
      <c r="CB1899" s="43" t="str">
        <f t="shared" si="583"/>
        <v/>
      </c>
      <c r="CC1899" s="122" t="str">
        <f>IF($BZ1899="","",SUM($BZ$2:$BZ1899))</f>
        <v/>
      </c>
      <c r="CD1899" s="43" t="str">
        <f>IF($BZ1899="","",$BU$19*(SUM($BZ$2:$BZ1899)))</f>
        <v/>
      </c>
    </row>
    <row r="1900" spans="1:82">
      <c r="A1900" s="4" t="str">
        <f t="shared" si="584"/>
        <v/>
      </c>
      <c r="B1900" s="21" t="str">
        <f>IF(Investments_Import!A1900="","",Investments_Import!A1900)</f>
        <v/>
      </c>
      <c r="C1900" s="22" t="str">
        <f t="shared" si="577"/>
        <v/>
      </c>
      <c r="D1900" s="51" t="str">
        <f t="shared" si="585"/>
        <v/>
      </c>
      <c r="E1900" s="3" t="str">
        <f>IF(Investments_Import!B1900="","",Investments_Import!B1900)</f>
        <v/>
      </c>
      <c r="F1900" s="54" t="str">
        <f t="shared" si="586"/>
        <v xml:space="preserve"> </v>
      </c>
      <c r="G1900" s="54" t="str">
        <f>IF($B1900="","",COUNTIF($F$2:$F1900,$F1900))</f>
        <v/>
      </c>
      <c r="H1900" s="53" t="str">
        <f t="shared" si="587"/>
        <v xml:space="preserve">  </v>
      </c>
      <c r="I1900" s="3" t="str">
        <f>IF(Investments_Import!C1900="","",Investments_Import!C1900)</f>
        <v/>
      </c>
      <c r="J1900" s="108" t="str">
        <f>IF(Investments_Import!D1900="","",Investments_Import!D1900)</f>
        <v/>
      </c>
      <c r="K1900" s="108" t="str">
        <f t="shared" si="588"/>
        <v/>
      </c>
      <c r="L1900" s="47" t="str">
        <f>IF(Investments_Import!E1900="","",Investments_Import!E1900)</f>
        <v/>
      </c>
      <c r="M1900" s="47" t="str">
        <f t="shared" si="578"/>
        <v/>
      </c>
      <c r="N1900" s="31" t="str">
        <f>IF(Investments_Import!F1900="","",Investments_Import!F1900)</f>
        <v/>
      </c>
      <c r="O1900" s="31" t="str">
        <f t="shared" si="579"/>
        <v/>
      </c>
      <c r="P1900" s="3" t="str">
        <f>IF(Investments_Import!G1900="","",Investments_Import!G1900)</f>
        <v/>
      </c>
      <c r="Q1900" s="3" t="str">
        <f>IF(Investments_Import!H1900="","",Investments_Import!H1900)</f>
        <v/>
      </c>
      <c r="R1900" s="37" t="str">
        <f t="shared" si="580"/>
        <v/>
      </c>
      <c r="S1900" s="37" t="str">
        <f t="shared" si="581"/>
        <v/>
      </c>
      <c r="U1900" s="36" t="str">
        <f>IF(Mining_Import!A1900="","",Mining_Import!A1900)</f>
        <v/>
      </c>
      <c r="V1900" s="22" t="str">
        <f t="shared" si="589"/>
        <v/>
      </c>
      <c r="W1900" s="127" t="str">
        <f t="shared" si="590"/>
        <v/>
      </c>
      <c r="X1900" s="127" t="str">
        <f t="shared" si="591"/>
        <v/>
      </c>
      <c r="Y1900" s="127" t="str">
        <f t="shared" si="592"/>
        <v/>
      </c>
      <c r="Z1900" s="36" t="str">
        <f>IF(Mining_Import!B1900="","",Mining_Import!B1900)</f>
        <v/>
      </c>
      <c r="AA1900" s="184" t="str">
        <f>IF(Mining_Import!$C1900="","",Mining_Import!$C1900)</f>
        <v/>
      </c>
      <c r="AB1900" s="122" t="str">
        <f t="shared" si="593"/>
        <v/>
      </c>
      <c r="AC1900" s="122" t="str">
        <f>IF($Y1900&gt;Dashboard!$Q$19,$AB1900,"")</f>
        <v/>
      </c>
      <c r="AD1900" s="43" t="str">
        <f t="shared" si="594"/>
        <v/>
      </c>
      <c r="AE1900" s="36" t="str">
        <f>IF(Mining_Import!D1900="","",Mining_Import!D1900)</f>
        <v/>
      </c>
      <c r="AF1900" s="36" t="str">
        <f>IF(Mining_Import!E1900="","",Mining_Import!E1900)</f>
        <v/>
      </c>
      <c r="AG1900" s="36" t="str">
        <f>IF(Mining_Import!F1900="","",Mining_Import!F1900)</f>
        <v/>
      </c>
      <c r="AH1900" s="36" t="str">
        <f>IF(Mining_Import!G1900="","",Mining_Import!G1900)</f>
        <v/>
      </c>
      <c r="AI1900" s="36" t="str">
        <f>IF(Mining_Import!H1900="","",Mining_Import!H1900)</f>
        <v/>
      </c>
      <c r="AJ1900" s="36" t="str">
        <f>IF(Mining_Import!I1900="","",Mining_Import!I1900)</f>
        <v/>
      </c>
      <c r="BY1900" s="120" t="str">
        <f t="shared" si="582"/>
        <v/>
      </c>
      <c r="BZ1900" s="184" t="str">
        <f t="shared" si="595"/>
        <v/>
      </c>
      <c r="CA1900" s="37" t="str">
        <f>IFERROR(VLOOKUP($BY1900,Account_Value!$C$2:$F$2500,4,0),"")</f>
        <v/>
      </c>
      <c r="CB1900" s="43" t="str">
        <f t="shared" si="583"/>
        <v/>
      </c>
      <c r="CC1900" s="122" t="str">
        <f>IF($BZ1900="","",SUM($BZ$2:$BZ1900))</f>
        <v/>
      </c>
      <c r="CD1900" s="43" t="str">
        <f>IF($BZ1900="","",$BU$19*(SUM($BZ$2:$BZ1900)))</f>
        <v/>
      </c>
    </row>
    <row r="1901" spans="1:82">
      <c r="A1901" s="4" t="str">
        <f t="shared" si="584"/>
        <v/>
      </c>
      <c r="B1901" s="21" t="str">
        <f>IF(Investments_Import!A1901="","",Investments_Import!A1901)</f>
        <v/>
      </c>
      <c r="C1901" s="22" t="str">
        <f t="shared" si="577"/>
        <v/>
      </c>
      <c r="D1901" s="51" t="str">
        <f t="shared" si="585"/>
        <v/>
      </c>
      <c r="E1901" s="3" t="str">
        <f>IF(Investments_Import!B1901="","",Investments_Import!B1901)</f>
        <v/>
      </c>
      <c r="F1901" s="54" t="str">
        <f t="shared" si="586"/>
        <v xml:space="preserve"> </v>
      </c>
      <c r="G1901" s="54" t="str">
        <f>IF($B1901="","",COUNTIF($F$2:$F1901,$F1901))</f>
        <v/>
      </c>
      <c r="H1901" s="53" t="str">
        <f t="shared" si="587"/>
        <v xml:space="preserve">  </v>
      </c>
      <c r="I1901" s="3" t="str">
        <f>IF(Investments_Import!C1901="","",Investments_Import!C1901)</f>
        <v/>
      </c>
      <c r="J1901" s="108" t="str">
        <f>IF(Investments_Import!D1901="","",Investments_Import!D1901)</f>
        <v/>
      </c>
      <c r="K1901" s="108" t="str">
        <f t="shared" si="588"/>
        <v/>
      </c>
      <c r="L1901" s="47" t="str">
        <f>IF(Investments_Import!E1901="","",Investments_Import!E1901)</f>
        <v/>
      </c>
      <c r="M1901" s="47" t="str">
        <f t="shared" si="578"/>
        <v/>
      </c>
      <c r="N1901" s="31" t="str">
        <f>IF(Investments_Import!F1901="","",Investments_Import!F1901)</f>
        <v/>
      </c>
      <c r="O1901" s="31" t="str">
        <f t="shared" si="579"/>
        <v/>
      </c>
      <c r="P1901" s="3" t="str">
        <f>IF(Investments_Import!G1901="","",Investments_Import!G1901)</f>
        <v/>
      </c>
      <c r="Q1901" s="3" t="str">
        <f>IF(Investments_Import!H1901="","",Investments_Import!H1901)</f>
        <v/>
      </c>
      <c r="R1901" s="37" t="str">
        <f t="shared" si="580"/>
        <v/>
      </c>
      <c r="S1901" s="37" t="str">
        <f t="shared" si="581"/>
        <v/>
      </c>
      <c r="U1901" s="36" t="str">
        <f>IF(Mining_Import!A1901="","",Mining_Import!A1901)</f>
        <v/>
      </c>
      <c r="V1901" s="22" t="str">
        <f t="shared" si="589"/>
        <v/>
      </c>
      <c r="W1901" s="127" t="str">
        <f t="shared" si="590"/>
        <v/>
      </c>
      <c r="X1901" s="127" t="str">
        <f t="shared" si="591"/>
        <v/>
      </c>
      <c r="Y1901" s="127" t="str">
        <f t="shared" si="592"/>
        <v/>
      </c>
      <c r="Z1901" s="36" t="str">
        <f>IF(Mining_Import!B1901="","",Mining_Import!B1901)</f>
        <v/>
      </c>
      <c r="AA1901" s="184" t="str">
        <f>IF(Mining_Import!$C1901="","",Mining_Import!$C1901)</f>
        <v/>
      </c>
      <c r="AB1901" s="122" t="str">
        <f t="shared" si="593"/>
        <v/>
      </c>
      <c r="AC1901" s="122" t="str">
        <f>IF($Y1901&gt;Dashboard!$Q$19,$AB1901,"")</f>
        <v/>
      </c>
      <c r="AD1901" s="43" t="str">
        <f t="shared" si="594"/>
        <v/>
      </c>
      <c r="AE1901" s="36" t="str">
        <f>IF(Mining_Import!D1901="","",Mining_Import!D1901)</f>
        <v/>
      </c>
      <c r="AF1901" s="36" t="str">
        <f>IF(Mining_Import!E1901="","",Mining_Import!E1901)</f>
        <v/>
      </c>
      <c r="AG1901" s="36" t="str">
        <f>IF(Mining_Import!F1901="","",Mining_Import!F1901)</f>
        <v/>
      </c>
      <c r="AH1901" s="36" t="str">
        <f>IF(Mining_Import!G1901="","",Mining_Import!G1901)</f>
        <v/>
      </c>
      <c r="AI1901" s="36" t="str">
        <f>IF(Mining_Import!H1901="","",Mining_Import!H1901)</f>
        <v/>
      </c>
      <c r="AJ1901" s="36" t="str">
        <f>IF(Mining_Import!I1901="","",Mining_Import!I1901)</f>
        <v/>
      </c>
      <c r="BY1901" s="120" t="str">
        <f t="shared" si="582"/>
        <v/>
      </c>
      <c r="BZ1901" s="184" t="str">
        <f t="shared" si="595"/>
        <v/>
      </c>
      <c r="CA1901" s="37" t="str">
        <f>IFERROR(VLOOKUP($BY1901,Account_Value!$C$2:$F$2500,4,0),"")</f>
        <v/>
      </c>
      <c r="CB1901" s="43" t="str">
        <f t="shared" si="583"/>
        <v/>
      </c>
      <c r="CC1901" s="122" t="str">
        <f>IF($BZ1901="","",SUM($BZ$2:$BZ1901))</f>
        <v/>
      </c>
      <c r="CD1901" s="43" t="str">
        <f>IF($BZ1901="","",$BU$19*(SUM($BZ$2:$BZ1901)))</f>
        <v/>
      </c>
    </row>
    <row r="1902" spans="1:82">
      <c r="A1902" s="4" t="str">
        <f t="shared" si="584"/>
        <v/>
      </c>
      <c r="B1902" s="21" t="str">
        <f>IF(Investments_Import!A1902="","",Investments_Import!A1902)</f>
        <v/>
      </c>
      <c r="C1902" s="22" t="str">
        <f t="shared" si="577"/>
        <v/>
      </c>
      <c r="D1902" s="51" t="str">
        <f t="shared" si="585"/>
        <v/>
      </c>
      <c r="E1902" s="3" t="str">
        <f>IF(Investments_Import!B1902="","",Investments_Import!B1902)</f>
        <v/>
      </c>
      <c r="F1902" s="54" t="str">
        <f t="shared" si="586"/>
        <v xml:space="preserve"> </v>
      </c>
      <c r="G1902" s="54" t="str">
        <f>IF($B1902="","",COUNTIF($F$2:$F1902,$F1902))</f>
        <v/>
      </c>
      <c r="H1902" s="53" t="str">
        <f t="shared" si="587"/>
        <v xml:space="preserve">  </v>
      </c>
      <c r="I1902" s="3" t="str">
        <f>IF(Investments_Import!C1902="","",Investments_Import!C1902)</f>
        <v/>
      </c>
      <c r="J1902" s="108" t="str">
        <f>IF(Investments_Import!D1902="","",Investments_Import!D1902)</f>
        <v/>
      </c>
      <c r="K1902" s="108" t="str">
        <f t="shared" si="588"/>
        <v/>
      </c>
      <c r="L1902" s="47" t="str">
        <f>IF(Investments_Import!E1902="","",Investments_Import!E1902)</f>
        <v/>
      </c>
      <c r="M1902" s="47" t="str">
        <f t="shared" si="578"/>
        <v/>
      </c>
      <c r="N1902" s="31" t="str">
        <f>IF(Investments_Import!F1902="","",Investments_Import!F1902)</f>
        <v/>
      </c>
      <c r="O1902" s="31" t="str">
        <f t="shared" si="579"/>
        <v/>
      </c>
      <c r="P1902" s="3" t="str">
        <f>IF(Investments_Import!G1902="","",Investments_Import!G1902)</f>
        <v/>
      </c>
      <c r="Q1902" s="3" t="str">
        <f>IF(Investments_Import!H1902="","",Investments_Import!H1902)</f>
        <v/>
      </c>
      <c r="R1902" s="37" t="str">
        <f t="shared" si="580"/>
        <v/>
      </c>
      <c r="S1902" s="37" t="str">
        <f t="shared" si="581"/>
        <v/>
      </c>
      <c r="U1902" s="36" t="str">
        <f>IF(Mining_Import!A1902="","",Mining_Import!A1902)</f>
        <v/>
      </c>
      <c r="V1902" s="22" t="str">
        <f t="shared" si="589"/>
        <v/>
      </c>
      <c r="W1902" s="127" t="str">
        <f t="shared" si="590"/>
        <v/>
      </c>
      <c r="X1902" s="127" t="str">
        <f t="shared" si="591"/>
        <v/>
      </c>
      <c r="Y1902" s="127" t="str">
        <f t="shared" si="592"/>
        <v/>
      </c>
      <c r="Z1902" s="36" t="str">
        <f>IF(Mining_Import!B1902="","",Mining_Import!B1902)</f>
        <v/>
      </c>
      <c r="AA1902" s="184" t="str">
        <f>IF(Mining_Import!$C1902="","",Mining_Import!$C1902)</f>
        <v/>
      </c>
      <c r="AB1902" s="122" t="str">
        <f t="shared" si="593"/>
        <v/>
      </c>
      <c r="AC1902" s="122" t="str">
        <f>IF($Y1902&gt;Dashboard!$Q$19,$AB1902,"")</f>
        <v/>
      </c>
      <c r="AD1902" s="43" t="str">
        <f t="shared" si="594"/>
        <v/>
      </c>
      <c r="AE1902" s="36" t="str">
        <f>IF(Mining_Import!D1902="","",Mining_Import!D1902)</f>
        <v/>
      </c>
      <c r="AF1902" s="36" t="str">
        <f>IF(Mining_Import!E1902="","",Mining_Import!E1902)</f>
        <v/>
      </c>
      <c r="AG1902" s="36" t="str">
        <f>IF(Mining_Import!F1902="","",Mining_Import!F1902)</f>
        <v/>
      </c>
      <c r="AH1902" s="36" t="str">
        <f>IF(Mining_Import!G1902="","",Mining_Import!G1902)</f>
        <v/>
      </c>
      <c r="AI1902" s="36" t="str">
        <f>IF(Mining_Import!H1902="","",Mining_Import!H1902)</f>
        <v/>
      </c>
      <c r="AJ1902" s="36" t="str">
        <f>IF(Mining_Import!I1902="","",Mining_Import!I1902)</f>
        <v/>
      </c>
      <c r="BY1902" s="120" t="str">
        <f t="shared" si="582"/>
        <v/>
      </c>
      <c r="BZ1902" s="184" t="str">
        <f t="shared" si="595"/>
        <v/>
      </c>
      <c r="CA1902" s="37" t="str">
        <f>IFERROR(VLOOKUP($BY1902,Account_Value!$C$2:$F$2500,4,0),"")</f>
        <v/>
      </c>
      <c r="CB1902" s="43" t="str">
        <f t="shared" si="583"/>
        <v/>
      </c>
      <c r="CC1902" s="122" t="str">
        <f>IF($BZ1902="","",SUM($BZ$2:$BZ1902))</f>
        <v/>
      </c>
      <c r="CD1902" s="43" t="str">
        <f>IF($BZ1902="","",$BU$19*(SUM($BZ$2:$BZ1902)))</f>
        <v/>
      </c>
    </row>
    <row r="1903" spans="1:82">
      <c r="A1903" s="4" t="str">
        <f t="shared" si="584"/>
        <v/>
      </c>
      <c r="B1903" s="21" t="str">
        <f>IF(Investments_Import!A1903="","",Investments_Import!A1903)</f>
        <v/>
      </c>
      <c r="C1903" s="22" t="str">
        <f t="shared" si="577"/>
        <v/>
      </c>
      <c r="D1903" s="51" t="str">
        <f t="shared" si="585"/>
        <v/>
      </c>
      <c r="E1903" s="3" t="str">
        <f>IF(Investments_Import!B1903="","",Investments_Import!B1903)</f>
        <v/>
      </c>
      <c r="F1903" s="54" t="str">
        <f t="shared" si="586"/>
        <v xml:space="preserve"> </v>
      </c>
      <c r="G1903" s="54" t="str">
        <f>IF($B1903="","",COUNTIF($F$2:$F1903,$F1903))</f>
        <v/>
      </c>
      <c r="H1903" s="53" t="str">
        <f t="shared" si="587"/>
        <v xml:space="preserve">  </v>
      </c>
      <c r="I1903" s="3" t="str">
        <f>IF(Investments_Import!C1903="","",Investments_Import!C1903)</f>
        <v/>
      </c>
      <c r="J1903" s="108" t="str">
        <f>IF(Investments_Import!D1903="","",Investments_Import!D1903)</f>
        <v/>
      </c>
      <c r="K1903" s="108" t="str">
        <f t="shared" si="588"/>
        <v/>
      </c>
      <c r="L1903" s="47" t="str">
        <f>IF(Investments_Import!E1903="","",Investments_Import!E1903)</f>
        <v/>
      </c>
      <c r="M1903" s="47" t="str">
        <f t="shared" si="578"/>
        <v/>
      </c>
      <c r="N1903" s="31" t="str">
        <f>IF(Investments_Import!F1903="","",Investments_Import!F1903)</f>
        <v/>
      </c>
      <c r="O1903" s="31" t="str">
        <f t="shared" si="579"/>
        <v/>
      </c>
      <c r="P1903" s="3" t="str">
        <f>IF(Investments_Import!G1903="","",Investments_Import!G1903)</f>
        <v/>
      </c>
      <c r="Q1903" s="3" t="str">
        <f>IF(Investments_Import!H1903="","",Investments_Import!H1903)</f>
        <v/>
      </c>
      <c r="R1903" s="37" t="str">
        <f t="shared" si="580"/>
        <v/>
      </c>
      <c r="S1903" s="37" t="str">
        <f t="shared" si="581"/>
        <v/>
      </c>
      <c r="U1903" s="36" t="str">
        <f>IF(Mining_Import!A1903="","",Mining_Import!A1903)</f>
        <v/>
      </c>
      <c r="V1903" s="22" t="str">
        <f t="shared" si="589"/>
        <v/>
      </c>
      <c r="W1903" s="127" t="str">
        <f t="shared" si="590"/>
        <v/>
      </c>
      <c r="X1903" s="127" t="str">
        <f t="shared" si="591"/>
        <v/>
      </c>
      <c r="Y1903" s="127" t="str">
        <f t="shared" si="592"/>
        <v/>
      </c>
      <c r="Z1903" s="36" t="str">
        <f>IF(Mining_Import!B1903="","",Mining_Import!B1903)</f>
        <v/>
      </c>
      <c r="AA1903" s="184" t="str">
        <f>IF(Mining_Import!$C1903="","",Mining_Import!$C1903)</f>
        <v/>
      </c>
      <c r="AB1903" s="122" t="str">
        <f t="shared" si="593"/>
        <v/>
      </c>
      <c r="AC1903" s="122" t="str">
        <f>IF($Y1903&gt;Dashboard!$Q$19,$AB1903,"")</f>
        <v/>
      </c>
      <c r="AD1903" s="43" t="str">
        <f t="shared" si="594"/>
        <v/>
      </c>
      <c r="AE1903" s="36" t="str">
        <f>IF(Mining_Import!D1903="","",Mining_Import!D1903)</f>
        <v/>
      </c>
      <c r="AF1903" s="36" t="str">
        <f>IF(Mining_Import!E1903="","",Mining_Import!E1903)</f>
        <v/>
      </c>
      <c r="AG1903" s="36" t="str">
        <f>IF(Mining_Import!F1903="","",Mining_Import!F1903)</f>
        <v/>
      </c>
      <c r="AH1903" s="36" t="str">
        <f>IF(Mining_Import!G1903="","",Mining_Import!G1903)</f>
        <v/>
      </c>
      <c r="AI1903" s="36" t="str">
        <f>IF(Mining_Import!H1903="","",Mining_Import!H1903)</f>
        <v/>
      </c>
      <c r="AJ1903" s="36" t="str">
        <f>IF(Mining_Import!I1903="","",Mining_Import!I1903)</f>
        <v/>
      </c>
      <c r="BY1903" s="120" t="str">
        <f t="shared" si="582"/>
        <v/>
      </c>
      <c r="BZ1903" s="184" t="str">
        <f t="shared" si="595"/>
        <v/>
      </c>
      <c r="CA1903" s="37" t="str">
        <f>IFERROR(VLOOKUP($BY1903,Account_Value!$C$2:$F$2500,4,0),"")</f>
        <v/>
      </c>
      <c r="CB1903" s="43" t="str">
        <f t="shared" si="583"/>
        <v/>
      </c>
      <c r="CC1903" s="122" t="str">
        <f>IF($BZ1903="","",SUM($BZ$2:$BZ1903))</f>
        <v/>
      </c>
      <c r="CD1903" s="43" t="str">
        <f>IF($BZ1903="","",$BU$19*(SUM($BZ$2:$BZ1903)))</f>
        <v/>
      </c>
    </row>
    <row r="1904" spans="1:82">
      <c r="A1904" s="4" t="str">
        <f t="shared" si="584"/>
        <v/>
      </c>
      <c r="B1904" s="21" t="str">
        <f>IF(Investments_Import!A1904="","",Investments_Import!A1904)</f>
        <v/>
      </c>
      <c r="C1904" s="22" t="str">
        <f t="shared" si="577"/>
        <v/>
      </c>
      <c r="D1904" s="51" t="str">
        <f t="shared" si="585"/>
        <v/>
      </c>
      <c r="E1904" s="3" t="str">
        <f>IF(Investments_Import!B1904="","",Investments_Import!B1904)</f>
        <v/>
      </c>
      <c r="F1904" s="54" t="str">
        <f t="shared" si="586"/>
        <v xml:space="preserve"> </v>
      </c>
      <c r="G1904" s="54" t="str">
        <f>IF($B1904="","",COUNTIF($F$2:$F1904,$F1904))</f>
        <v/>
      </c>
      <c r="H1904" s="53" t="str">
        <f t="shared" si="587"/>
        <v xml:space="preserve">  </v>
      </c>
      <c r="I1904" s="3" t="str">
        <f>IF(Investments_Import!C1904="","",Investments_Import!C1904)</f>
        <v/>
      </c>
      <c r="J1904" s="108" t="str">
        <f>IF(Investments_Import!D1904="","",Investments_Import!D1904)</f>
        <v/>
      </c>
      <c r="K1904" s="108" t="str">
        <f t="shared" si="588"/>
        <v/>
      </c>
      <c r="L1904" s="47" t="str">
        <f>IF(Investments_Import!E1904="","",Investments_Import!E1904)</f>
        <v/>
      </c>
      <c r="M1904" s="47" t="str">
        <f t="shared" si="578"/>
        <v/>
      </c>
      <c r="N1904" s="31" t="str">
        <f>IF(Investments_Import!F1904="","",Investments_Import!F1904)</f>
        <v/>
      </c>
      <c r="O1904" s="31" t="str">
        <f t="shared" si="579"/>
        <v/>
      </c>
      <c r="P1904" s="3" t="str">
        <f>IF(Investments_Import!G1904="","",Investments_Import!G1904)</f>
        <v/>
      </c>
      <c r="Q1904" s="3" t="str">
        <f>IF(Investments_Import!H1904="","",Investments_Import!H1904)</f>
        <v/>
      </c>
      <c r="R1904" s="37" t="str">
        <f t="shared" si="580"/>
        <v/>
      </c>
      <c r="S1904" s="37" t="str">
        <f t="shared" si="581"/>
        <v/>
      </c>
      <c r="U1904" s="36" t="str">
        <f>IF(Mining_Import!A1904="","",Mining_Import!A1904)</f>
        <v/>
      </c>
      <c r="V1904" s="22" t="str">
        <f t="shared" si="589"/>
        <v/>
      </c>
      <c r="W1904" s="127" t="str">
        <f t="shared" si="590"/>
        <v/>
      </c>
      <c r="X1904" s="127" t="str">
        <f t="shared" si="591"/>
        <v/>
      </c>
      <c r="Y1904" s="127" t="str">
        <f t="shared" si="592"/>
        <v/>
      </c>
      <c r="Z1904" s="36" t="str">
        <f>IF(Mining_Import!B1904="","",Mining_Import!B1904)</f>
        <v/>
      </c>
      <c r="AA1904" s="184" t="str">
        <f>IF(Mining_Import!$C1904="","",Mining_Import!$C1904)</f>
        <v/>
      </c>
      <c r="AB1904" s="122" t="str">
        <f t="shared" si="593"/>
        <v/>
      </c>
      <c r="AC1904" s="122" t="str">
        <f>IF($Y1904&gt;Dashboard!$Q$19,$AB1904,"")</f>
        <v/>
      </c>
      <c r="AD1904" s="43" t="str">
        <f t="shared" si="594"/>
        <v/>
      </c>
      <c r="AE1904" s="36" t="str">
        <f>IF(Mining_Import!D1904="","",Mining_Import!D1904)</f>
        <v/>
      </c>
      <c r="AF1904" s="36" t="str">
        <f>IF(Mining_Import!E1904="","",Mining_Import!E1904)</f>
        <v/>
      </c>
      <c r="AG1904" s="36" t="str">
        <f>IF(Mining_Import!F1904="","",Mining_Import!F1904)</f>
        <v/>
      </c>
      <c r="AH1904" s="36" t="str">
        <f>IF(Mining_Import!G1904="","",Mining_Import!G1904)</f>
        <v/>
      </c>
      <c r="AI1904" s="36" t="str">
        <f>IF(Mining_Import!H1904="","",Mining_Import!H1904)</f>
        <v/>
      </c>
      <c r="AJ1904" s="36" t="str">
        <f>IF(Mining_Import!I1904="","",Mining_Import!I1904)</f>
        <v/>
      </c>
      <c r="BY1904" s="120" t="str">
        <f t="shared" si="582"/>
        <v/>
      </c>
      <c r="BZ1904" s="184" t="str">
        <f t="shared" si="595"/>
        <v/>
      </c>
      <c r="CA1904" s="37" t="str">
        <f>IFERROR(VLOOKUP($BY1904,Account_Value!$C$2:$F$2500,4,0),"")</f>
        <v/>
      </c>
      <c r="CB1904" s="43" t="str">
        <f t="shared" si="583"/>
        <v/>
      </c>
      <c r="CC1904" s="122" t="str">
        <f>IF($BZ1904="","",SUM($BZ$2:$BZ1904))</f>
        <v/>
      </c>
      <c r="CD1904" s="43" t="str">
        <f>IF($BZ1904="","",$BU$19*(SUM($BZ$2:$BZ1904)))</f>
        <v/>
      </c>
    </row>
    <row r="1905" spans="1:82">
      <c r="A1905" s="4" t="str">
        <f t="shared" si="584"/>
        <v/>
      </c>
      <c r="B1905" s="21" t="str">
        <f>IF(Investments_Import!A1905="","",Investments_Import!A1905)</f>
        <v/>
      </c>
      <c r="C1905" s="22" t="str">
        <f t="shared" si="577"/>
        <v/>
      </c>
      <c r="D1905" s="51" t="str">
        <f t="shared" si="585"/>
        <v/>
      </c>
      <c r="E1905" s="3" t="str">
        <f>IF(Investments_Import!B1905="","",Investments_Import!B1905)</f>
        <v/>
      </c>
      <c r="F1905" s="54" t="str">
        <f t="shared" si="586"/>
        <v xml:space="preserve"> </v>
      </c>
      <c r="G1905" s="54" t="str">
        <f>IF($B1905="","",COUNTIF($F$2:$F1905,$F1905))</f>
        <v/>
      </c>
      <c r="H1905" s="53" t="str">
        <f t="shared" si="587"/>
        <v xml:space="preserve">  </v>
      </c>
      <c r="I1905" s="3" t="str">
        <f>IF(Investments_Import!C1905="","",Investments_Import!C1905)</f>
        <v/>
      </c>
      <c r="J1905" s="108" t="str">
        <f>IF(Investments_Import!D1905="","",Investments_Import!D1905)</f>
        <v/>
      </c>
      <c r="K1905" s="108" t="str">
        <f t="shared" si="588"/>
        <v/>
      </c>
      <c r="L1905" s="47" t="str">
        <f>IF(Investments_Import!E1905="","",Investments_Import!E1905)</f>
        <v/>
      </c>
      <c r="M1905" s="47" t="str">
        <f t="shared" si="578"/>
        <v/>
      </c>
      <c r="N1905" s="31" t="str">
        <f>IF(Investments_Import!F1905="","",Investments_Import!F1905)</f>
        <v/>
      </c>
      <c r="O1905" s="31" t="str">
        <f t="shared" si="579"/>
        <v/>
      </c>
      <c r="P1905" s="3" t="str">
        <f>IF(Investments_Import!G1905="","",Investments_Import!G1905)</f>
        <v/>
      </c>
      <c r="Q1905" s="3" t="str">
        <f>IF(Investments_Import!H1905="","",Investments_Import!H1905)</f>
        <v/>
      </c>
      <c r="R1905" s="37" t="str">
        <f t="shared" si="580"/>
        <v/>
      </c>
      <c r="S1905" s="37" t="str">
        <f t="shared" si="581"/>
        <v/>
      </c>
      <c r="U1905" s="36" t="str">
        <f>IF(Mining_Import!A1905="","",Mining_Import!A1905)</f>
        <v/>
      </c>
      <c r="V1905" s="22" t="str">
        <f t="shared" si="589"/>
        <v/>
      </c>
      <c r="W1905" s="127" t="str">
        <f t="shared" si="590"/>
        <v/>
      </c>
      <c r="X1905" s="127" t="str">
        <f t="shared" si="591"/>
        <v/>
      </c>
      <c r="Y1905" s="127" t="str">
        <f t="shared" si="592"/>
        <v/>
      </c>
      <c r="Z1905" s="36" t="str">
        <f>IF(Mining_Import!B1905="","",Mining_Import!B1905)</f>
        <v/>
      </c>
      <c r="AA1905" s="184" t="str">
        <f>IF(Mining_Import!$C1905="","",Mining_Import!$C1905)</f>
        <v/>
      </c>
      <c r="AB1905" s="122" t="str">
        <f t="shared" si="593"/>
        <v/>
      </c>
      <c r="AC1905" s="122" t="str">
        <f>IF($Y1905&gt;Dashboard!$Q$19,$AB1905,"")</f>
        <v/>
      </c>
      <c r="AD1905" s="43" t="str">
        <f t="shared" si="594"/>
        <v/>
      </c>
      <c r="AE1905" s="36" t="str">
        <f>IF(Mining_Import!D1905="","",Mining_Import!D1905)</f>
        <v/>
      </c>
      <c r="AF1905" s="36" t="str">
        <f>IF(Mining_Import!E1905="","",Mining_Import!E1905)</f>
        <v/>
      </c>
      <c r="AG1905" s="36" t="str">
        <f>IF(Mining_Import!F1905="","",Mining_Import!F1905)</f>
        <v/>
      </c>
      <c r="AH1905" s="36" t="str">
        <f>IF(Mining_Import!G1905="","",Mining_Import!G1905)</f>
        <v/>
      </c>
      <c r="AI1905" s="36" t="str">
        <f>IF(Mining_Import!H1905="","",Mining_Import!H1905)</f>
        <v/>
      </c>
      <c r="AJ1905" s="36" t="str">
        <f>IF(Mining_Import!I1905="","",Mining_Import!I1905)</f>
        <v/>
      </c>
      <c r="BY1905" s="120" t="str">
        <f t="shared" si="582"/>
        <v/>
      </c>
      <c r="BZ1905" s="184" t="str">
        <f t="shared" si="595"/>
        <v/>
      </c>
      <c r="CA1905" s="37" t="str">
        <f>IFERROR(VLOOKUP($BY1905,Account_Value!$C$2:$F$2500,4,0),"")</f>
        <v/>
      </c>
      <c r="CB1905" s="43" t="str">
        <f t="shared" si="583"/>
        <v/>
      </c>
      <c r="CC1905" s="122" t="str">
        <f>IF($BZ1905="","",SUM($BZ$2:$BZ1905))</f>
        <v/>
      </c>
      <c r="CD1905" s="43" t="str">
        <f>IF($BZ1905="","",$BU$19*(SUM($BZ$2:$BZ1905)))</f>
        <v/>
      </c>
    </row>
    <row r="1906" spans="1:82">
      <c r="A1906" s="4" t="str">
        <f t="shared" si="584"/>
        <v/>
      </c>
      <c r="B1906" s="21" t="str">
        <f>IF(Investments_Import!A1906="","",Investments_Import!A1906)</f>
        <v/>
      </c>
      <c r="C1906" s="22" t="str">
        <f t="shared" si="577"/>
        <v/>
      </c>
      <c r="D1906" s="51" t="str">
        <f t="shared" si="585"/>
        <v/>
      </c>
      <c r="E1906" s="3" t="str">
        <f>IF(Investments_Import!B1906="","",Investments_Import!B1906)</f>
        <v/>
      </c>
      <c r="F1906" s="54" t="str">
        <f t="shared" si="586"/>
        <v xml:space="preserve"> </v>
      </c>
      <c r="G1906" s="54" t="str">
        <f>IF($B1906="","",COUNTIF($F$2:$F1906,$F1906))</f>
        <v/>
      </c>
      <c r="H1906" s="53" t="str">
        <f t="shared" si="587"/>
        <v xml:space="preserve">  </v>
      </c>
      <c r="I1906" s="3" t="str">
        <f>IF(Investments_Import!C1906="","",Investments_Import!C1906)</f>
        <v/>
      </c>
      <c r="J1906" s="108" t="str">
        <f>IF(Investments_Import!D1906="","",Investments_Import!D1906)</f>
        <v/>
      </c>
      <c r="K1906" s="108" t="str">
        <f t="shared" si="588"/>
        <v/>
      </c>
      <c r="L1906" s="47" t="str">
        <f>IF(Investments_Import!E1906="","",Investments_Import!E1906)</f>
        <v/>
      </c>
      <c r="M1906" s="47" t="str">
        <f t="shared" si="578"/>
        <v/>
      </c>
      <c r="N1906" s="31" t="str">
        <f>IF(Investments_Import!F1906="","",Investments_Import!F1906)</f>
        <v/>
      </c>
      <c r="O1906" s="31" t="str">
        <f t="shared" si="579"/>
        <v/>
      </c>
      <c r="P1906" s="3" t="str">
        <f>IF(Investments_Import!G1906="","",Investments_Import!G1906)</f>
        <v/>
      </c>
      <c r="Q1906" s="3" t="str">
        <f>IF(Investments_Import!H1906="","",Investments_Import!H1906)</f>
        <v/>
      </c>
      <c r="R1906" s="37" t="str">
        <f t="shared" si="580"/>
        <v/>
      </c>
      <c r="S1906" s="37" t="str">
        <f t="shared" si="581"/>
        <v/>
      </c>
      <c r="U1906" s="36" t="str">
        <f>IF(Mining_Import!A1906="","",Mining_Import!A1906)</f>
        <v/>
      </c>
      <c r="V1906" s="22" t="str">
        <f t="shared" si="589"/>
        <v/>
      </c>
      <c r="W1906" s="127" t="str">
        <f t="shared" si="590"/>
        <v/>
      </c>
      <c r="X1906" s="127" t="str">
        <f t="shared" si="591"/>
        <v/>
      </c>
      <c r="Y1906" s="127" t="str">
        <f t="shared" si="592"/>
        <v/>
      </c>
      <c r="Z1906" s="36" t="str">
        <f>IF(Mining_Import!B1906="","",Mining_Import!B1906)</f>
        <v/>
      </c>
      <c r="AA1906" s="184" t="str">
        <f>IF(Mining_Import!$C1906="","",Mining_Import!$C1906)</f>
        <v/>
      </c>
      <c r="AB1906" s="122" t="str">
        <f t="shared" si="593"/>
        <v/>
      </c>
      <c r="AC1906" s="122" t="str">
        <f>IF($Y1906&gt;Dashboard!$Q$19,$AB1906,"")</f>
        <v/>
      </c>
      <c r="AD1906" s="43" t="str">
        <f t="shared" si="594"/>
        <v/>
      </c>
      <c r="AE1906" s="36" t="str">
        <f>IF(Mining_Import!D1906="","",Mining_Import!D1906)</f>
        <v/>
      </c>
      <c r="AF1906" s="36" t="str">
        <f>IF(Mining_Import!E1906="","",Mining_Import!E1906)</f>
        <v/>
      </c>
      <c r="AG1906" s="36" t="str">
        <f>IF(Mining_Import!F1906="","",Mining_Import!F1906)</f>
        <v/>
      </c>
      <c r="AH1906" s="36" t="str">
        <f>IF(Mining_Import!G1906="","",Mining_Import!G1906)</f>
        <v/>
      </c>
      <c r="AI1906" s="36" t="str">
        <f>IF(Mining_Import!H1906="","",Mining_Import!H1906)</f>
        <v/>
      </c>
      <c r="AJ1906" s="36" t="str">
        <f>IF(Mining_Import!I1906="","",Mining_Import!I1906)</f>
        <v/>
      </c>
      <c r="BY1906" s="120" t="str">
        <f t="shared" si="582"/>
        <v/>
      </c>
      <c r="BZ1906" s="184" t="str">
        <f t="shared" si="595"/>
        <v/>
      </c>
      <c r="CA1906" s="37" t="str">
        <f>IFERROR(VLOOKUP($BY1906,Account_Value!$C$2:$F$2500,4,0),"")</f>
        <v/>
      </c>
      <c r="CB1906" s="43" t="str">
        <f t="shared" si="583"/>
        <v/>
      </c>
      <c r="CC1906" s="122" t="str">
        <f>IF($BZ1906="","",SUM($BZ$2:$BZ1906))</f>
        <v/>
      </c>
      <c r="CD1906" s="43" t="str">
        <f>IF($BZ1906="","",$BU$19*(SUM($BZ$2:$BZ1906)))</f>
        <v/>
      </c>
    </row>
    <row r="1907" spans="1:82">
      <c r="A1907" s="4" t="str">
        <f t="shared" si="584"/>
        <v/>
      </c>
      <c r="B1907" s="21" t="str">
        <f>IF(Investments_Import!A1907="","",Investments_Import!A1907)</f>
        <v/>
      </c>
      <c r="C1907" s="22" t="str">
        <f t="shared" si="577"/>
        <v/>
      </c>
      <c r="D1907" s="51" t="str">
        <f t="shared" si="585"/>
        <v/>
      </c>
      <c r="E1907" s="3" t="str">
        <f>IF(Investments_Import!B1907="","",Investments_Import!B1907)</f>
        <v/>
      </c>
      <c r="F1907" s="54" t="str">
        <f t="shared" si="586"/>
        <v xml:space="preserve"> </v>
      </c>
      <c r="G1907" s="54" t="str">
        <f>IF($B1907="","",COUNTIF($F$2:$F1907,$F1907))</f>
        <v/>
      </c>
      <c r="H1907" s="53" t="str">
        <f t="shared" si="587"/>
        <v xml:space="preserve">  </v>
      </c>
      <c r="I1907" s="3" t="str">
        <f>IF(Investments_Import!C1907="","",Investments_Import!C1907)</f>
        <v/>
      </c>
      <c r="J1907" s="108" t="str">
        <f>IF(Investments_Import!D1907="","",Investments_Import!D1907)</f>
        <v/>
      </c>
      <c r="K1907" s="108" t="str">
        <f t="shared" si="588"/>
        <v/>
      </c>
      <c r="L1907" s="47" t="str">
        <f>IF(Investments_Import!E1907="","",Investments_Import!E1907)</f>
        <v/>
      </c>
      <c r="M1907" s="47" t="str">
        <f t="shared" si="578"/>
        <v/>
      </c>
      <c r="N1907" s="31" t="str">
        <f>IF(Investments_Import!F1907="","",Investments_Import!F1907)</f>
        <v/>
      </c>
      <c r="O1907" s="31" t="str">
        <f t="shared" si="579"/>
        <v/>
      </c>
      <c r="P1907" s="3" t="str">
        <f>IF(Investments_Import!G1907="","",Investments_Import!G1907)</f>
        <v/>
      </c>
      <c r="Q1907" s="3" t="str">
        <f>IF(Investments_Import!H1907="","",Investments_Import!H1907)</f>
        <v/>
      </c>
      <c r="R1907" s="37" t="str">
        <f t="shared" si="580"/>
        <v/>
      </c>
      <c r="S1907" s="37" t="str">
        <f t="shared" si="581"/>
        <v/>
      </c>
      <c r="U1907" s="36" t="str">
        <f>IF(Mining_Import!A1907="","",Mining_Import!A1907)</f>
        <v/>
      </c>
      <c r="V1907" s="22" t="str">
        <f t="shared" si="589"/>
        <v/>
      </c>
      <c r="W1907" s="127" t="str">
        <f t="shared" si="590"/>
        <v/>
      </c>
      <c r="X1907" s="127" t="str">
        <f t="shared" si="591"/>
        <v/>
      </c>
      <c r="Y1907" s="127" t="str">
        <f t="shared" si="592"/>
        <v/>
      </c>
      <c r="Z1907" s="36" t="str">
        <f>IF(Mining_Import!B1907="","",Mining_Import!B1907)</f>
        <v/>
      </c>
      <c r="AA1907" s="184" t="str">
        <f>IF(Mining_Import!$C1907="","",Mining_Import!$C1907)</f>
        <v/>
      </c>
      <c r="AB1907" s="122" t="str">
        <f t="shared" si="593"/>
        <v/>
      </c>
      <c r="AC1907" s="122" t="str">
        <f>IF($Y1907&gt;Dashboard!$Q$19,$AB1907,"")</f>
        <v/>
      </c>
      <c r="AD1907" s="43" t="str">
        <f t="shared" si="594"/>
        <v/>
      </c>
      <c r="AE1907" s="36" t="str">
        <f>IF(Mining_Import!D1907="","",Mining_Import!D1907)</f>
        <v/>
      </c>
      <c r="AF1907" s="36" t="str">
        <f>IF(Mining_Import!E1907="","",Mining_Import!E1907)</f>
        <v/>
      </c>
      <c r="AG1907" s="36" t="str">
        <f>IF(Mining_Import!F1907="","",Mining_Import!F1907)</f>
        <v/>
      </c>
      <c r="AH1907" s="36" t="str">
        <f>IF(Mining_Import!G1907="","",Mining_Import!G1907)</f>
        <v/>
      </c>
      <c r="AI1907" s="36" t="str">
        <f>IF(Mining_Import!H1907="","",Mining_Import!H1907)</f>
        <v/>
      </c>
      <c r="AJ1907" s="36" t="str">
        <f>IF(Mining_Import!I1907="","",Mining_Import!I1907)</f>
        <v/>
      </c>
      <c r="BY1907" s="120" t="str">
        <f t="shared" si="582"/>
        <v/>
      </c>
      <c r="BZ1907" s="184" t="str">
        <f t="shared" si="595"/>
        <v/>
      </c>
      <c r="CA1907" s="37" t="str">
        <f>IFERROR(VLOOKUP($BY1907,Account_Value!$C$2:$F$2500,4,0),"")</f>
        <v/>
      </c>
      <c r="CB1907" s="43" t="str">
        <f t="shared" si="583"/>
        <v/>
      </c>
      <c r="CC1907" s="122" t="str">
        <f>IF($BZ1907="","",SUM($BZ$2:$BZ1907))</f>
        <v/>
      </c>
      <c r="CD1907" s="43" t="str">
        <f>IF($BZ1907="","",$BU$19*(SUM($BZ$2:$BZ1907)))</f>
        <v/>
      </c>
    </row>
    <row r="1908" spans="1:82">
      <c r="A1908" s="4" t="str">
        <f t="shared" si="584"/>
        <v/>
      </c>
      <c r="B1908" s="21" t="str">
        <f>IF(Investments_Import!A1908="","",Investments_Import!A1908)</f>
        <v/>
      </c>
      <c r="C1908" s="22" t="str">
        <f t="shared" si="577"/>
        <v/>
      </c>
      <c r="D1908" s="51" t="str">
        <f t="shared" si="585"/>
        <v/>
      </c>
      <c r="E1908" s="3" t="str">
        <f>IF(Investments_Import!B1908="","",Investments_Import!B1908)</f>
        <v/>
      </c>
      <c r="F1908" s="54" t="str">
        <f t="shared" si="586"/>
        <v xml:space="preserve"> </v>
      </c>
      <c r="G1908" s="54" t="str">
        <f>IF($B1908="","",COUNTIF($F$2:$F1908,$F1908))</f>
        <v/>
      </c>
      <c r="H1908" s="53" t="str">
        <f t="shared" si="587"/>
        <v xml:space="preserve">  </v>
      </c>
      <c r="I1908" s="3" t="str">
        <f>IF(Investments_Import!C1908="","",Investments_Import!C1908)</f>
        <v/>
      </c>
      <c r="J1908" s="108" t="str">
        <f>IF(Investments_Import!D1908="","",Investments_Import!D1908)</f>
        <v/>
      </c>
      <c r="K1908" s="108" t="str">
        <f t="shared" si="588"/>
        <v/>
      </c>
      <c r="L1908" s="47" t="str">
        <f>IF(Investments_Import!E1908="","",Investments_Import!E1908)</f>
        <v/>
      </c>
      <c r="M1908" s="47" t="str">
        <f t="shared" si="578"/>
        <v/>
      </c>
      <c r="N1908" s="31" t="str">
        <f>IF(Investments_Import!F1908="","",Investments_Import!F1908)</f>
        <v/>
      </c>
      <c r="O1908" s="31" t="str">
        <f t="shared" si="579"/>
        <v/>
      </c>
      <c r="P1908" s="3" t="str">
        <f>IF(Investments_Import!G1908="","",Investments_Import!G1908)</f>
        <v/>
      </c>
      <c r="Q1908" s="3" t="str">
        <f>IF(Investments_Import!H1908="","",Investments_Import!H1908)</f>
        <v/>
      </c>
      <c r="R1908" s="37" t="str">
        <f t="shared" si="580"/>
        <v/>
      </c>
      <c r="S1908" s="37" t="str">
        <f t="shared" si="581"/>
        <v/>
      </c>
      <c r="U1908" s="36" t="str">
        <f>IF(Mining_Import!A1908="","",Mining_Import!A1908)</f>
        <v/>
      </c>
      <c r="V1908" s="22" t="str">
        <f t="shared" si="589"/>
        <v/>
      </c>
      <c r="W1908" s="127" t="str">
        <f t="shared" si="590"/>
        <v/>
      </c>
      <c r="X1908" s="127" t="str">
        <f t="shared" si="591"/>
        <v/>
      </c>
      <c r="Y1908" s="127" t="str">
        <f t="shared" si="592"/>
        <v/>
      </c>
      <c r="Z1908" s="36" t="str">
        <f>IF(Mining_Import!B1908="","",Mining_Import!B1908)</f>
        <v/>
      </c>
      <c r="AA1908" s="184" t="str">
        <f>IF(Mining_Import!$C1908="","",Mining_Import!$C1908)</f>
        <v/>
      </c>
      <c r="AB1908" s="122" t="str">
        <f t="shared" si="593"/>
        <v/>
      </c>
      <c r="AC1908" s="122" t="str">
        <f>IF($Y1908&gt;Dashboard!$Q$19,$AB1908,"")</f>
        <v/>
      </c>
      <c r="AD1908" s="43" t="str">
        <f t="shared" si="594"/>
        <v/>
      </c>
      <c r="AE1908" s="36" t="str">
        <f>IF(Mining_Import!D1908="","",Mining_Import!D1908)</f>
        <v/>
      </c>
      <c r="AF1908" s="36" t="str">
        <f>IF(Mining_Import!E1908="","",Mining_Import!E1908)</f>
        <v/>
      </c>
      <c r="AG1908" s="36" t="str">
        <f>IF(Mining_Import!F1908="","",Mining_Import!F1908)</f>
        <v/>
      </c>
      <c r="AH1908" s="36" t="str">
        <f>IF(Mining_Import!G1908="","",Mining_Import!G1908)</f>
        <v/>
      </c>
      <c r="AI1908" s="36" t="str">
        <f>IF(Mining_Import!H1908="","",Mining_Import!H1908)</f>
        <v/>
      </c>
      <c r="AJ1908" s="36" t="str">
        <f>IF(Mining_Import!I1908="","",Mining_Import!I1908)</f>
        <v/>
      </c>
      <c r="BY1908" s="120" t="str">
        <f t="shared" si="582"/>
        <v/>
      </c>
      <c r="BZ1908" s="184" t="str">
        <f t="shared" si="595"/>
        <v/>
      </c>
      <c r="CA1908" s="37" t="str">
        <f>IFERROR(VLOOKUP($BY1908,Account_Value!$C$2:$F$2500,4,0),"")</f>
        <v/>
      </c>
      <c r="CB1908" s="43" t="str">
        <f t="shared" si="583"/>
        <v/>
      </c>
      <c r="CC1908" s="122" t="str">
        <f>IF($BZ1908="","",SUM($BZ$2:$BZ1908))</f>
        <v/>
      </c>
      <c r="CD1908" s="43" t="str">
        <f>IF($BZ1908="","",$BU$19*(SUM($BZ$2:$BZ1908)))</f>
        <v/>
      </c>
    </row>
    <row r="1909" spans="1:82">
      <c r="A1909" s="4" t="str">
        <f t="shared" si="584"/>
        <v/>
      </c>
      <c r="B1909" s="21" t="str">
        <f>IF(Investments_Import!A1909="","",Investments_Import!A1909)</f>
        <v/>
      </c>
      <c r="C1909" s="22" t="str">
        <f t="shared" si="577"/>
        <v/>
      </c>
      <c r="D1909" s="51" t="str">
        <f t="shared" si="585"/>
        <v/>
      </c>
      <c r="E1909" s="3" t="str">
        <f>IF(Investments_Import!B1909="","",Investments_Import!B1909)</f>
        <v/>
      </c>
      <c r="F1909" s="54" t="str">
        <f t="shared" si="586"/>
        <v xml:space="preserve"> </v>
      </c>
      <c r="G1909" s="54" t="str">
        <f>IF($B1909="","",COUNTIF($F$2:$F1909,$F1909))</f>
        <v/>
      </c>
      <c r="H1909" s="53" t="str">
        <f t="shared" si="587"/>
        <v xml:space="preserve">  </v>
      </c>
      <c r="I1909" s="3" t="str">
        <f>IF(Investments_Import!C1909="","",Investments_Import!C1909)</f>
        <v/>
      </c>
      <c r="J1909" s="108" t="str">
        <f>IF(Investments_Import!D1909="","",Investments_Import!D1909)</f>
        <v/>
      </c>
      <c r="K1909" s="108" t="str">
        <f t="shared" si="588"/>
        <v/>
      </c>
      <c r="L1909" s="47" t="str">
        <f>IF(Investments_Import!E1909="","",Investments_Import!E1909)</f>
        <v/>
      </c>
      <c r="M1909" s="47" t="str">
        <f t="shared" si="578"/>
        <v/>
      </c>
      <c r="N1909" s="31" t="str">
        <f>IF(Investments_Import!F1909="","",Investments_Import!F1909)</f>
        <v/>
      </c>
      <c r="O1909" s="31" t="str">
        <f t="shared" si="579"/>
        <v/>
      </c>
      <c r="P1909" s="3" t="str">
        <f>IF(Investments_Import!G1909="","",Investments_Import!G1909)</f>
        <v/>
      </c>
      <c r="Q1909" s="3" t="str">
        <f>IF(Investments_Import!H1909="","",Investments_Import!H1909)</f>
        <v/>
      </c>
      <c r="R1909" s="37" t="str">
        <f t="shared" si="580"/>
        <v/>
      </c>
      <c r="S1909" s="37" t="str">
        <f t="shared" si="581"/>
        <v/>
      </c>
      <c r="U1909" s="36" t="str">
        <f>IF(Mining_Import!A1909="","",Mining_Import!A1909)</f>
        <v/>
      </c>
      <c r="V1909" s="22" t="str">
        <f t="shared" si="589"/>
        <v/>
      </c>
      <c r="W1909" s="127" t="str">
        <f t="shared" si="590"/>
        <v/>
      </c>
      <c r="X1909" s="127" t="str">
        <f t="shared" si="591"/>
        <v/>
      </c>
      <c r="Y1909" s="127" t="str">
        <f t="shared" si="592"/>
        <v/>
      </c>
      <c r="Z1909" s="36" t="str">
        <f>IF(Mining_Import!B1909="","",Mining_Import!B1909)</f>
        <v/>
      </c>
      <c r="AA1909" s="184" t="str">
        <f>IF(Mining_Import!$C1909="","",Mining_Import!$C1909)</f>
        <v/>
      </c>
      <c r="AB1909" s="122" t="str">
        <f t="shared" si="593"/>
        <v/>
      </c>
      <c r="AC1909" s="122" t="str">
        <f>IF($Y1909&gt;Dashboard!$Q$19,$AB1909,"")</f>
        <v/>
      </c>
      <c r="AD1909" s="43" t="str">
        <f t="shared" si="594"/>
        <v/>
      </c>
      <c r="AE1909" s="36" t="str">
        <f>IF(Mining_Import!D1909="","",Mining_Import!D1909)</f>
        <v/>
      </c>
      <c r="AF1909" s="36" t="str">
        <f>IF(Mining_Import!E1909="","",Mining_Import!E1909)</f>
        <v/>
      </c>
      <c r="AG1909" s="36" t="str">
        <f>IF(Mining_Import!F1909="","",Mining_Import!F1909)</f>
        <v/>
      </c>
      <c r="AH1909" s="36" t="str">
        <f>IF(Mining_Import!G1909="","",Mining_Import!G1909)</f>
        <v/>
      </c>
      <c r="AI1909" s="36" t="str">
        <f>IF(Mining_Import!H1909="","",Mining_Import!H1909)</f>
        <v/>
      </c>
      <c r="AJ1909" s="36" t="str">
        <f>IF(Mining_Import!I1909="","",Mining_Import!I1909)</f>
        <v/>
      </c>
      <c r="BY1909" s="120" t="str">
        <f t="shared" si="582"/>
        <v/>
      </c>
      <c r="BZ1909" s="184" t="str">
        <f t="shared" si="595"/>
        <v/>
      </c>
      <c r="CA1909" s="37" t="str">
        <f>IFERROR(VLOOKUP($BY1909,Account_Value!$C$2:$F$2500,4,0),"")</f>
        <v/>
      </c>
      <c r="CB1909" s="43" t="str">
        <f t="shared" si="583"/>
        <v/>
      </c>
      <c r="CC1909" s="122" t="str">
        <f>IF($BZ1909="","",SUM($BZ$2:$BZ1909))</f>
        <v/>
      </c>
      <c r="CD1909" s="43" t="str">
        <f>IF($BZ1909="","",$BU$19*(SUM($BZ$2:$BZ1909)))</f>
        <v/>
      </c>
    </row>
    <row r="1910" spans="1:82">
      <c r="A1910" s="4" t="str">
        <f t="shared" si="584"/>
        <v/>
      </c>
      <c r="B1910" s="21" t="str">
        <f>IF(Investments_Import!A1910="","",Investments_Import!A1910)</f>
        <v/>
      </c>
      <c r="C1910" s="22" t="str">
        <f t="shared" si="577"/>
        <v/>
      </c>
      <c r="D1910" s="51" t="str">
        <f t="shared" si="585"/>
        <v/>
      </c>
      <c r="E1910" s="3" t="str">
        <f>IF(Investments_Import!B1910="","",Investments_Import!B1910)</f>
        <v/>
      </c>
      <c r="F1910" s="54" t="str">
        <f t="shared" si="586"/>
        <v xml:space="preserve"> </v>
      </c>
      <c r="G1910" s="54" t="str">
        <f>IF($B1910="","",COUNTIF($F$2:$F1910,$F1910))</f>
        <v/>
      </c>
      <c r="H1910" s="53" t="str">
        <f t="shared" si="587"/>
        <v xml:space="preserve">  </v>
      </c>
      <c r="I1910" s="3" t="str">
        <f>IF(Investments_Import!C1910="","",Investments_Import!C1910)</f>
        <v/>
      </c>
      <c r="J1910" s="108" t="str">
        <f>IF(Investments_Import!D1910="","",Investments_Import!D1910)</f>
        <v/>
      </c>
      <c r="K1910" s="108" t="str">
        <f t="shared" si="588"/>
        <v/>
      </c>
      <c r="L1910" s="47" t="str">
        <f>IF(Investments_Import!E1910="","",Investments_Import!E1910)</f>
        <v/>
      </c>
      <c r="M1910" s="47" t="str">
        <f t="shared" si="578"/>
        <v/>
      </c>
      <c r="N1910" s="31" t="str">
        <f>IF(Investments_Import!F1910="","",Investments_Import!F1910)</f>
        <v/>
      </c>
      <c r="O1910" s="31" t="str">
        <f t="shared" si="579"/>
        <v/>
      </c>
      <c r="P1910" s="3" t="str">
        <f>IF(Investments_Import!G1910="","",Investments_Import!G1910)</f>
        <v/>
      </c>
      <c r="Q1910" s="3" t="str">
        <f>IF(Investments_Import!H1910="","",Investments_Import!H1910)</f>
        <v/>
      </c>
      <c r="R1910" s="37" t="str">
        <f t="shared" si="580"/>
        <v/>
      </c>
      <c r="S1910" s="37" t="str">
        <f t="shared" si="581"/>
        <v/>
      </c>
      <c r="U1910" s="36" t="str">
        <f>IF(Mining_Import!A1910="","",Mining_Import!A1910)</f>
        <v/>
      </c>
      <c r="V1910" s="22" t="str">
        <f t="shared" si="589"/>
        <v/>
      </c>
      <c r="W1910" s="127" t="str">
        <f t="shared" si="590"/>
        <v/>
      </c>
      <c r="X1910" s="127" t="str">
        <f t="shared" si="591"/>
        <v/>
      </c>
      <c r="Y1910" s="127" t="str">
        <f t="shared" si="592"/>
        <v/>
      </c>
      <c r="Z1910" s="36" t="str">
        <f>IF(Mining_Import!B1910="","",Mining_Import!B1910)</f>
        <v/>
      </c>
      <c r="AA1910" s="184" t="str">
        <f>IF(Mining_Import!$C1910="","",Mining_Import!$C1910)</f>
        <v/>
      </c>
      <c r="AB1910" s="122" t="str">
        <f t="shared" si="593"/>
        <v/>
      </c>
      <c r="AC1910" s="122" t="str">
        <f>IF($Y1910&gt;Dashboard!$Q$19,$AB1910,"")</f>
        <v/>
      </c>
      <c r="AD1910" s="43" t="str">
        <f t="shared" si="594"/>
        <v/>
      </c>
      <c r="AE1910" s="36" t="str">
        <f>IF(Mining_Import!D1910="","",Mining_Import!D1910)</f>
        <v/>
      </c>
      <c r="AF1910" s="36" t="str">
        <f>IF(Mining_Import!E1910="","",Mining_Import!E1910)</f>
        <v/>
      </c>
      <c r="AG1910" s="36" t="str">
        <f>IF(Mining_Import!F1910="","",Mining_Import!F1910)</f>
        <v/>
      </c>
      <c r="AH1910" s="36" t="str">
        <f>IF(Mining_Import!G1910="","",Mining_Import!G1910)</f>
        <v/>
      </c>
      <c r="AI1910" s="36" t="str">
        <f>IF(Mining_Import!H1910="","",Mining_Import!H1910)</f>
        <v/>
      </c>
      <c r="AJ1910" s="36" t="str">
        <f>IF(Mining_Import!I1910="","",Mining_Import!I1910)</f>
        <v/>
      </c>
      <c r="BY1910" s="120" t="str">
        <f t="shared" si="582"/>
        <v/>
      </c>
      <c r="BZ1910" s="184" t="str">
        <f t="shared" si="595"/>
        <v/>
      </c>
      <c r="CA1910" s="37" t="str">
        <f>IFERROR(VLOOKUP($BY1910,Account_Value!$C$2:$F$2500,4,0),"")</f>
        <v/>
      </c>
      <c r="CB1910" s="43" t="str">
        <f t="shared" si="583"/>
        <v/>
      </c>
      <c r="CC1910" s="122" t="str">
        <f>IF($BZ1910="","",SUM($BZ$2:$BZ1910))</f>
        <v/>
      </c>
      <c r="CD1910" s="43" t="str">
        <f>IF($BZ1910="","",$BU$19*(SUM($BZ$2:$BZ1910)))</f>
        <v/>
      </c>
    </row>
    <row r="1911" spans="1:82">
      <c r="A1911" s="4" t="str">
        <f t="shared" si="584"/>
        <v/>
      </c>
      <c r="B1911" s="21" t="str">
        <f>IF(Investments_Import!A1911="","",Investments_Import!A1911)</f>
        <v/>
      </c>
      <c r="C1911" s="22" t="str">
        <f t="shared" si="577"/>
        <v/>
      </c>
      <c r="D1911" s="51" t="str">
        <f t="shared" si="585"/>
        <v/>
      </c>
      <c r="E1911" s="3" t="str">
        <f>IF(Investments_Import!B1911="","",Investments_Import!B1911)</f>
        <v/>
      </c>
      <c r="F1911" s="54" t="str">
        <f t="shared" si="586"/>
        <v xml:space="preserve"> </v>
      </c>
      <c r="G1911" s="54" t="str">
        <f>IF($B1911="","",COUNTIF($F$2:$F1911,$F1911))</f>
        <v/>
      </c>
      <c r="H1911" s="53" t="str">
        <f t="shared" si="587"/>
        <v xml:space="preserve">  </v>
      </c>
      <c r="I1911" s="3" t="str">
        <f>IF(Investments_Import!C1911="","",Investments_Import!C1911)</f>
        <v/>
      </c>
      <c r="J1911" s="108" t="str">
        <f>IF(Investments_Import!D1911="","",Investments_Import!D1911)</f>
        <v/>
      </c>
      <c r="K1911" s="108" t="str">
        <f t="shared" si="588"/>
        <v/>
      </c>
      <c r="L1911" s="47" t="str">
        <f>IF(Investments_Import!E1911="","",Investments_Import!E1911)</f>
        <v/>
      </c>
      <c r="M1911" s="47" t="str">
        <f t="shared" si="578"/>
        <v/>
      </c>
      <c r="N1911" s="31" t="str">
        <f>IF(Investments_Import!F1911="","",Investments_Import!F1911)</f>
        <v/>
      </c>
      <c r="O1911" s="31" t="str">
        <f t="shared" si="579"/>
        <v/>
      </c>
      <c r="P1911" s="3" t="str">
        <f>IF(Investments_Import!G1911="","",Investments_Import!G1911)</f>
        <v/>
      </c>
      <c r="Q1911" s="3" t="str">
        <f>IF(Investments_Import!H1911="","",Investments_Import!H1911)</f>
        <v/>
      </c>
      <c r="R1911" s="37" t="str">
        <f t="shared" si="580"/>
        <v/>
      </c>
      <c r="S1911" s="37" t="str">
        <f t="shared" si="581"/>
        <v/>
      </c>
      <c r="U1911" s="36" t="str">
        <f>IF(Mining_Import!A1911="","",Mining_Import!A1911)</f>
        <v/>
      </c>
      <c r="V1911" s="22" t="str">
        <f t="shared" si="589"/>
        <v/>
      </c>
      <c r="W1911" s="127" t="str">
        <f t="shared" si="590"/>
        <v/>
      </c>
      <c r="X1911" s="127" t="str">
        <f t="shared" si="591"/>
        <v/>
      </c>
      <c r="Y1911" s="127" t="str">
        <f t="shared" si="592"/>
        <v/>
      </c>
      <c r="Z1911" s="36" t="str">
        <f>IF(Mining_Import!B1911="","",Mining_Import!B1911)</f>
        <v/>
      </c>
      <c r="AA1911" s="184" t="str">
        <f>IF(Mining_Import!$C1911="","",Mining_Import!$C1911)</f>
        <v/>
      </c>
      <c r="AB1911" s="122" t="str">
        <f t="shared" si="593"/>
        <v/>
      </c>
      <c r="AC1911" s="122" t="str">
        <f>IF($Y1911&gt;Dashboard!$Q$19,$AB1911,"")</f>
        <v/>
      </c>
      <c r="AD1911" s="43" t="str">
        <f t="shared" si="594"/>
        <v/>
      </c>
      <c r="AE1911" s="36" t="str">
        <f>IF(Mining_Import!D1911="","",Mining_Import!D1911)</f>
        <v/>
      </c>
      <c r="AF1911" s="36" t="str">
        <f>IF(Mining_Import!E1911="","",Mining_Import!E1911)</f>
        <v/>
      </c>
      <c r="AG1911" s="36" t="str">
        <f>IF(Mining_Import!F1911="","",Mining_Import!F1911)</f>
        <v/>
      </c>
      <c r="AH1911" s="36" t="str">
        <f>IF(Mining_Import!G1911="","",Mining_Import!G1911)</f>
        <v/>
      </c>
      <c r="AI1911" s="36" t="str">
        <f>IF(Mining_Import!H1911="","",Mining_Import!H1911)</f>
        <v/>
      </c>
      <c r="AJ1911" s="36" t="str">
        <f>IF(Mining_Import!I1911="","",Mining_Import!I1911)</f>
        <v/>
      </c>
      <c r="BY1911" s="120" t="str">
        <f t="shared" si="582"/>
        <v/>
      </c>
      <c r="BZ1911" s="184" t="str">
        <f t="shared" si="595"/>
        <v/>
      </c>
      <c r="CA1911" s="37" t="str">
        <f>IFERROR(VLOOKUP($BY1911,Account_Value!$C$2:$F$2500,4,0),"")</f>
        <v/>
      </c>
      <c r="CB1911" s="43" t="str">
        <f t="shared" si="583"/>
        <v/>
      </c>
      <c r="CC1911" s="122" t="str">
        <f>IF($BZ1911="","",SUM($BZ$2:$BZ1911))</f>
        <v/>
      </c>
      <c r="CD1911" s="43" t="str">
        <f>IF($BZ1911="","",$BU$19*(SUM($BZ$2:$BZ1911)))</f>
        <v/>
      </c>
    </row>
    <row r="1912" spans="1:82">
      <c r="A1912" s="4" t="str">
        <f t="shared" si="584"/>
        <v/>
      </c>
      <c r="B1912" s="21" t="str">
        <f>IF(Investments_Import!A1912="","",Investments_Import!A1912)</f>
        <v/>
      </c>
      <c r="C1912" s="22" t="str">
        <f t="shared" si="577"/>
        <v/>
      </c>
      <c r="D1912" s="51" t="str">
        <f t="shared" si="585"/>
        <v/>
      </c>
      <c r="E1912" s="3" t="str">
        <f>IF(Investments_Import!B1912="","",Investments_Import!B1912)</f>
        <v/>
      </c>
      <c r="F1912" s="54" t="str">
        <f t="shared" si="586"/>
        <v xml:space="preserve"> </v>
      </c>
      <c r="G1912" s="54" t="str">
        <f>IF($B1912="","",COUNTIF($F$2:$F1912,$F1912))</f>
        <v/>
      </c>
      <c r="H1912" s="53" t="str">
        <f t="shared" si="587"/>
        <v xml:space="preserve">  </v>
      </c>
      <c r="I1912" s="3" t="str">
        <f>IF(Investments_Import!C1912="","",Investments_Import!C1912)</f>
        <v/>
      </c>
      <c r="J1912" s="108" t="str">
        <f>IF(Investments_Import!D1912="","",Investments_Import!D1912)</f>
        <v/>
      </c>
      <c r="K1912" s="108" t="str">
        <f t="shared" si="588"/>
        <v/>
      </c>
      <c r="L1912" s="47" t="str">
        <f>IF(Investments_Import!E1912="","",Investments_Import!E1912)</f>
        <v/>
      </c>
      <c r="M1912" s="47" t="str">
        <f t="shared" si="578"/>
        <v/>
      </c>
      <c r="N1912" s="31" t="str">
        <f>IF(Investments_Import!F1912="","",Investments_Import!F1912)</f>
        <v/>
      </c>
      <c r="O1912" s="31" t="str">
        <f t="shared" si="579"/>
        <v/>
      </c>
      <c r="P1912" s="3" t="str">
        <f>IF(Investments_Import!G1912="","",Investments_Import!G1912)</f>
        <v/>
      </c>
      <c r="Q1912" s="3" t="str">
        <f>IF(Investments_Import!H1912="","",Investments_Import!H1912)</f>
        <v/>
      </c>
      <c r="R1912" s="37" t="str">
        <f t="shared" si="580"/>
        <v/>
      </c>
      <c r="S1912" s="37" t="str">
        <f t="shared" si="581"/>
        <v/>
      </c>
      <c r="U1912" s="36" t="str">
        <f>IF(Mining_Import!A1912="","",Mining_Import!A1912)</f>
        <v/>
      </c>
      <c r="V1912" s="22" t="str">
        <f t="shared" si="589"/>
        <v/>
      </c>
      <c r="W1912" s="127" t="str">
        <f t="shared" si="590"/>
        <v/>
      </c>
      <c r="X1912" s="127" t="str">
        <f t="shared" si="591"/>
        <v/>
      </c>
      <c r="Y1912" s="127" t="str">
        <f t="shared" si="592"/>
        <v/>
      </c>
      <c r="Z1912" s="36" t="str">
        <f>IF(Mining_Import!B1912="","",Mining_Import!B1912)</f>
        <v/>
      </c>
      <c r="AA1912" s="184" t="str">
        <f>IF(Mining_Import!$C1912="","",Mining_Import!$C1912)</f>
        <v/>
      </c>
      <c r="AB1912" s="122" t="str">
        <f t="shared" si="593"/>
        <v/>
      </c>
      <c r="AC1912" s="122" t="str">
        <f>IF($Y1912&gt;Dashboard!$Q$19,$AB1912,"")</f>
        <v/>
      </c>
      <c r="AD1912" s="43" t="str">
        <f t="shared" si="594"/>
        <v/>
      </c>
      <c r="AE1912" s="36" t="str">
        <f>IF(Mining_Import!D1912="","",Mining_Import!D1912)</f>
        <v/>
      </c>
      <c r="AF1912" s="36" t="str">
        <f>IF(Mining_Import!E1912="","",Mining_Import!E1912)</f>
        <v/>
      </c>
      <c r="AG1912" s="36" t="str">
        <f>IF(Mining_Import!F1912="","",Mining_Import!F1912)</f>
        <v/>
      </c>
      <c r="AH1912" s="36" t="str">
        <f>IF(Mining_Import!G1912="","",Mining_Import!G1912)</f>
        <v/>
      </c>
      <c r="AI1912" s="36" t="str">
        <f>IF(Mining_Import!H1912="","",Mining_Import!H1912)</f>
        <v/>
      </c>
      <c r="AJ1912" s="36" t="str">
        <f>IF(Mining_Import!I1912="","",Mining_Import!I1912)</f>
        <v/>
      </c>
      <c r="BY1912" s="120" t="str">
        <f t="shared" si="582"/>
        <v/>
      </c>
      <c r="BZ1912" s="184" t="str">
        <f t="shared" si="595"/>
        <v/>
      </c>
      <c r="CA1912" s="37" t="str">
        <f>IFERROR(VLOOKUP($BY1912,Account_Value!$C$2:$F$2500,4,0),"")</f>
        <v/>
      </c>
      <c r="CB1912" s="43" t="str">
        <f t="shared" si="583"/>
        <v/>
      </c>
      <c r="CC1912" s="122" t="str">
        <f>IF($BZ1912="","",SUM($BZ$2:$BZ1912))</f>
        <v/>
      </c>
      <c r="CD1912" s="43" t="str">
        <f>IF($BZ1912="","",$BU$19*(SUM($BZ$2:$BZ1912)))</f>
        <v/>
      </c>
    </row>
    <row r="1913" spans="1:82">
      <c r="A1913" s="4" t="str">
        <f t="shared" si="584"/>
        <v/>
      </c>
      <c r="B1913" s="21" t="str">
        <f>IF(Investments_Import!A1913="","",Investments_Import!A1913)</f>
        <v/>
      </c>
      <c r="C1913" s="22" t="str">
        <f t="shared" si="577"/>
        <v/>
      </c>
      <c r="D1913" s="51" t="str">
        <f t="shared" si="585"/>
        <v/>
      </c>
      <c r="E1913" s="3" t="str">
        <f>IF(Investments_Import!B1913="","",Investments_Import!B1913)</f>
        <v/>
      </c>
      <c r="F1913" s="54" t="str">
        <f t="shared" si="586"/>
        <v xml:space="preserve"> </v>
      </c>
      <c r="G1913" s="54" t="str">
        <f>IF($B1913="","",COUNTIF($F$2:$F1913,$F1913))</f>
        <v/>
      </c>
      <c r="H1913" s="53" t="str">
        <f t="shared" si="587"/>
        <v xml:space="preserve">  </v>
      </c>
      <c r="I1913" s="3" t="str">
        <f>IF(Investments_Import!C1913="","",Investments_Import!C1913)</f>
        <v/>
      </c>
      <c r="J1913" s="108" t="str">
        <f>IF(Investments_Import!D1913="","",Investments_Import!D1913)</f>
        <v/>
      </c>
      <c r="K1913" s="108" t="str">
        <f t="shared" si="588"/>
        <v/>
      </c>
      <c r="L1913" s="47" t="str">
        <f>IF(Investments_Import!E1913="","",Investments_Import!E1913)</f>
        <v/>
      </c>
      <c r="M1913" s="47" t="str">
        <f t="shared" si="578"/>
        <v/>
      </c>
      <c r="N1913" s="31" t="str">
        <f>IF(Investments_Import!F1913="","",Investments_Import!F1913)</f>
        <v/>
      </c>
      <c r="O1913" s="31" t="str">
        <f t="shared" si="579"/>
        <v/>
      </c>
      <c r="P1913" s="3" t="str">
        <f>IF(Investments_Import!G1913="","",Investments_Import!G1913)</f>
        <v/>
      </c>
      <c r="Q1913" s="3" t="str">
        <f>IF(Investments_Import!H1913="","",Investments_Import!H1913)</f>
        <v/>
      </c>
      <c r="R1913" s="37" t="str">
        <f t="shared" si="580"/>
        <v/>
      </c>
      <c r="S1913" s="37" t="str">
        <f t="shared" si="581"/>
        <v/>
      </c>
      <c r="U1913" s="36" t="str">
        <f>IF(Mining_Import!A1913="","",Mining_Import!A1913)</f>
        <v/>
      </c>
      <c r="V1913" s="22" t="str">
        <f t="shared" si="589"/>
        <v/>
      </c>
      <c r="W1913" s="127" t="str">
        <f t="shared" si="590"/>
        <v/>
      </c>
      <c r="X1913" s="127" t="str">
        <f t="shared" si="591"/>
        <v/>
      </c>
      <c r="Y1913" s="127" t="str">
        <f t="shared" si="592"/>
        <v/>
      </c>
      <c r="Z1913" s="36" t="str">
        <f>IF(Mining_Import!B1913="","",Mining_Import!B1913)</f>
        <v/>
      </c>
      <c r="AA1913" s="184" t="str">
        <f>IF(Mining_Import!$C1913="","",Mining_Import!$C1913)</f>
        <v/>
      </c>
      <c r="AB1913" s="122" t="str">
        <f t="shared" si="593"/>
        <v/>
      </c>
      <c r="AC1913" s="122" t="str">
        <f>IF($Y1913&gt;Dashboard!$Q$19,$AB1913,"")</f>
        <v/>
      </c>
      <c r="AD1913" s="43" t="str">
        <f t="shared" si="594"/>
        <v/>
      </c>
      <c r="AE1913" s="36" t="str">
        <f>IF(Mining_Import!D1913="","",Mining_Import!D1913)</f>
        <v/>
      </c>
      <c r="AF1913" s="36" t="str">
        <f>IF(Mining_Import!E1913="","",Mining_Import!E1913)</f>
        <v/>
      </c>
      <c r="AG1913" s="36" t="str">
        <f>IF(Mining_Import!F1913="","",Mining_Import!F1913)</f>
        <v/>
      </c>
      <c r="AH1913" s="36" t="str">
        <f>IF(Mining_Import!G1913="","",Mining_Import!G1913)</f>
        <v/>
      </c>
      <c r="AI1913" s="36" t="str">
        <f>IF(Mining_Import!H1913="","",Mining_Import!H1913)</f>
        <v/>
      </c>
      <c r="AJ1913" s="36" t="str">
        <f>IF(Mining_Import!I1913="","",Mining_Import!I1913)</f>
        <v/>
      </c>
      <c r="BY1913" s="120" t="str">
        <f t="shared" si="582"/>
        <v/>
      </c>
      <c r="BZ1913" s="184" t="str">
        <f t="shared" si="595"/>
        <v/>
      </c>
      <c r="CA1913" s="37" t="str">
        <f>IFERROR(VLOOKUP($BY1913,Account_Value!$C$2:$F$2500,4,0),"")</f>
        <v/>
      </c>
      <c r="CB1913" s="43" t="str">
        <f t="shared" si="583"/>
        <v/>
      </c>
      <c r="CC1913" s="122" t="str">
        <f>IF($BZ1913="","",SUM($BZ$2:$BZ1913))</f>
        <v/>
      </c>
      <c r="CD1913" s="43" t="str">
        <f>IF($BZ1913="","",$BU$19*(SUM($BZ$2:$BZ1913)))</f>
        <v/>
      </c>
    </row>
    <row r="1914" spans="1:82">
      <c r="A1914" s="4" t="str">
        <f t="shared" si="584"/>
        <v/>
      </c>
      <c r="B1914" s="21" t="str">
        <f>IF(Investments_Import!A1914="","",Investments_Import!A1914)</f>
        <v/>
      </c>
      <c r="C1914" s="22" t="str">
        <f t="shared" si="577"/>
        <v/>
      </c>
      <c r="D1914" s="51" t="str">
        <f t="shared" si="585"/>
        <v/>
      </c>
      <c r="E1914" s="3" t="str">
        <f>IF(Investments_Import!B1914="","",Investments_Import!B1914)</f>
        <v/>
      </c>
      <c r="F1914" s="54" t="str">
        <f t="shared" si="586"/>
        <v xml:space="preserve"> </v>
      </c>
      <c r="G1914" s="54" t="str">
        <f>IF($B1914="","",COUNTIF($F$2:$F1914,$F1914))</f>
        <v/>
      </c>
      <c r="H1914" s="53" t="str">
        <f t="shared" si="587"/>
        <v xml:space="preserve">  </v>
      </c>
      <c r="I1914" s="3" t="str">
        <f>IF(Investments_Import!C1914="","",Investments_Import!C1914)</f>
        <v/>
      </c>
      <c r="J1914" s="108" t="str">
        <f>IF(Investments_Import!D1914="","",Investments_Import!D1914)</f>
        <v/>
      </c>
      <c r="K1914" s="108" t="str">
        <f t="shared" si="588"/>
        <v/>
      </c>
      <c r="L1914" s="47" t="str">
        <f>IF(Investments_Import!E1914="","",Investments_Import!E1914)</f>
        <v/>
      </c>
      <c r="M1914" s="47" t="str">
        <f t="shared" si="578"/>
        <v/>
      </c>
      <c r="N1914" s="31" t="str">
        <f>IF(Investments_Import!F1914="","",Investments_Import!F1914)</f>
        <v/>
      </c>
      <c r="O1914" s="31" t="str">
        <f t="shared" si="579"/>
        <v/>
      </c>
      <c r="P1914" s="3" t="str">
        <f>IF(Investments_Import!G1914="","",Investments_Import!G1914)</f>
        <v/>
      </c>
      <c r="Q1914" s="3" t="str">
        <f>IF(Investments_Import!H1914="","",Investments_Import!H1914)</f>
        <v/>
      </c>
      <c r="R1914" s="37" t="str">
        <f t="shared" si="580"/>
        <v/>
      </c>
      <c r="S1914" s="37" t="str">
        <f t="shared" si="581"/>
        <v/>
      </c>
      <c r="U1914" s="36" t="str">
        <f>IF(Mining_Import!A1914="","",Mining_Import!A1914)</f>
        <v/>
      </c>
      <c r="V1914" s="22" t="str">
        <f t="shared" si="589"/>
        <v/>
      </c>
      <c r="W1914" s="127" t="str">
        <f t="shared" si="590"/>
        <v/>
      </c>
      <c r="X1914" s="127" t="str">
        <f t="shared" si="591"/>
        <v/>
      </c>
      <c r="Y1914" s="127" t="str">
        <f t="shared" si="592"/>
        <v/>
      </c>
      <c r="Z1914" s="36" t="str">
        <f>IF(Mining_Import!B1914="","",Mining_Import!B1914)</f>
        <v/>
      </c>
      <c r="AA1914" s="184" t="str">
        <f>IF(Mining_Import!$C1914="","",Mining_Import!$C1914)</f>
        <v/>
      </c>
      <c r="AB1914" s="122" t="str">
        <f t="shared" si="593"/>
        <v/>
      </c>
      <c r="AC1914" s="122" t="str">
        <f>IF($Y1914&gt;Dashboard!$Q$19,$AB1914,"")</f>
        <v/>
      </c>
      <c r="AD1914" s="43" t="str">
        <f t="shared" si="594"/>
        <v/>
      </c>
      <c r="AE1914" s="36" t="str">
        <f>IF(Mining_Import!D1914="","",Mining_Import!D1914)</f>
        <v/>
      </c>
      <c r="AF1914" s="36" t="str">
        <f>IF(Mining_Import!E1914="","",Mining_Import!E1914)</f>
        <v/>
      </c>
      <c r="AG1914" s="36" t="str">
        <f>IF(Mining_Import!F1914="","",Mining_Import!F1914)</f>
        <v/>
      </c>
      <c r="AH1914" s="36" t="str">
        <f>IF(Mining_Import!G1914="","",Mining_Import!G1914)</f>
        <v/>
      </c>
      <c r="AI1914" s="36" t="str">
        <f>IF(Mining_Import!H1914="","",Mining_Import!H1914)</f>
        <v/>
      </c>
      <c r="AJ1914" s="36" t="str">
        <f>IF(Mining_Import!I1914="","",Mining_Import!I1914)</f>
        <v/>
      </c>
      <c r="BY1914" s="120" t="str">
        <f t="shared" si="582"/>
        <v/>
      </c>
      <c r="BZ1914" s="184" t="str">
        <f t="shared" si="595"/>
        <v/>
      </c>
      <c r="CA1914" s="37" t="str">
        <f>IFERROR(VLOOKUP($BY1914,Account_Value!$C$2:$F$2500,4,0),"")</f>
        <v/>
      </c>
      <c r="CB1914" s="43" t="str">
        <f t="shared" si="583"/>
        <v/>
      </c>
      <c r="CC1914" s="122" t="str">
        <f>IF($BZ1914="","",SUM($BZ$2:$BZ1914))</f>
        <v/>
      </c>
      <c r="CD1914" s="43" t="str">
        <f>IF($BZ1914="","",$BU$19*(SUM($BZ$2:$BZ1914)))</f>
        <v/>
      </c>
    </row>
    <row r="1915" spans="1:82">
      <c r="A1915" s="4" t="str">
        <f t="shared" si="584"/>
        <v/>
      </c>
      <c r="B1915" s="21" t="str">
        <f>IF(Investments_Import!A1915="","",Investments_Import!A1915)</f>
        <v/>
      </c>
      <c r="C1915" s="22" t="str">
        <f t="shared" si="577"/>
        <v/>
      </c>
      <c r="D1915" s="51" t="str">
        <f t="shared" si="585"/>
        <v/>
      </c>
      <c r="E1915" s="3" t="str">
        <f>IF(Investments_Import!B1915="","",Investments_Import!B1915)</f>
        <v/>
      </c>
      <c r="F1915" s="54" t="str">
        <f t="shared" si="586"/>
        <v xml:space="preserve"> </v>
      </c>
      <c r="G1915" s="54" t="str">
        <f>IF($B1915="","",COUNTIF($F$2:$F1915,$F1915))</f>
        <v/>
      </c>
      <c r="H1915" s="53" t="str">
        <f t="shared" si="587"/>
        <v xml:space="preserve">  </v>
      </c>
      <c r="I1915" s="3" t="str">
        <f>IF(Investments_Import!C1915="","",Investments_Import!C1915)</f>
        <v/>
      </c>
      <c r="J1915" s="108" t="str">
        <f>IF(Investments_Import!D1915="","",Investments_Import!D1915)</f>
        <v/>
      </c>
      <c r="K1915" s="108" t="str">
        <f t="shared" si="588"/>
        <v/>
      </c>
      <c r="L1915" s="47" t="str">
        <f>IF(Investments_Import!E1915="","",Investments_Import!E1915)</f>
        <v/>
      </c>
      <c r="M1915" s="47" t="str">
        <f t="shared" si="578"/>
        <v/>
      </c>
      <c r="N1915" s="31" t="str">
        <f>IF(Investments_Import!F1915="","",Investments_Import!F1915)</f>
        <v/>
      </c>
      <c r="O1915" s="31" t="str">
        <f t="shared" si="579"/>
        <v/>
      </c>
      <c r="P1915" s="3" t="str">
        <f>IF(Investments_Import!G1915="","",Investments_Import!G1915)</f>
        <v/>
      </c>
      <c r="Q1915" s="3" t="str">
        <f>IF(Investments_Import!H1915="","",Investments_Import!H1915)</f>
        <v/>
      </c>
      <c r="R1915" s="37" t="str">
        <f t="shared" si="580"/>
        <v/>
      </c>
      <c r="S1915" s="37" t="str">
        <f t="shared" si="581"/>
        <v/>
      </c>
      <c r="U1915" s="36" t="str">
        <f>IF(Mining_Import!A1915="","",Mining_Import!A1915)</f>
        <v/>
      </c>
      <c r="V1915" s="22" t="str">
        <f t="shared" si="589"/>
        <v/>
      </c>
      <c r="W1915" s="127" t="str">
        <f t="shared" si="590"/>
        <v/>
      </c>
      <c r="X1915" s="127" t="str">
        <f t="shared" si="591"/>
        <v/>
      </c>
      <c r="Y1915" s="127" t="str">
        <f t="shared" si="592"/>
        <v/>
      </c>
      <c r="Z1915" s="36" t="str">
        <f>IF(Mining_Import!B1915="","",Mining_Import!B1915)</f>
        <v/>
      </c>
      <c r="AA1915" s="184" t="str">
        <f>IF(Mining_Import!$C1915="","",Mining_Import!$C1915)</f>
        <v/>
      </c>
      <c r="AB1915" s="122" t="str">
        <f t="shared" si="593"/>
        <v/>
      </c>
      <c r="AC1915" s="122" t="str">
        <f>IF($Y1915&gt;Dashboard!$Q$19,$AB1915,"")</f>
        <v/>
      </c>
      <c r="AD1915" s="43" t="str">
        <f t="shared" si="594"/>
        <v/>
      </c>
      <c r="AE1915" s="36" t="str">
        <f>IF(Mining_Import!D1915="","",Mining_Import!D1915)</f>
        <v/>
      </c>
      <c r="AF1915" s="36" t="str">
        <f>IF(Mining_Import!E1915="","",Mining_Import!E1915)</f>
        <v/>
      </c>
      <c r="AG1915" s="36" t="str">
        <f>IF(Mining_Import!F1915="","",Mining_Import!F1915)</f>
        <v/>
      </c>
      <c r="AH1915" s="36" t="str">
        <f>IF(Mining_Import!G1915="","",Mining_Import!G1915)</f>
        <v/>
      </c>
      <c r="AI1915" s="36" t="str">
        <f>IF(Mining_Import!H1915="","",Mining_Import!H1915)</f>
        <v/>
      </c>
      <c r="AJ1915" s="36" t="str">
        <f>IF(Mining_Import!I1915="","",Mining_Import!I1915)</f>
        <v/>
      </c>
      <c r="BY1915" s="120" t="str">
        <f t="shared" si="582"/>
        <v/>
      </c>
      <c r="BZ1915" s="184" t="str">
        <f t="shared" si="595"/>
        <v/>
      </c>
      <c r="CA1915" s="37" t="str">
        <f>IFERROR(VLOOKUP($BY1915,Account_Value!$C$2:$F$2500,4,0),"")</f>
        <v/>
      </c>
      <c r="CB1915" s="43" t="str">
        <f t="shared" si="583"/>
        <v/>
      </c>
      <c r="CC1915" s="122" t="str">
        <f>IF($BZ1915="","",SUM($BZ$2:$BZ1915))</f>
        <v/>
      </c>
      <c r="CD1915" s="43" t="str">
        <f>IF($BZ1915="","",$BU$19*(SUM($BZ$2:$BZ1915)))</f>
        <v/>
      </c>
    </row>
    <row r="1916" spans="1:82">
      <c r="A1916" s="4" t="str">
        <f t="shared" si="584"/>
        <v/>
      </c>
      <c r="B1916" s="21" t="str">
        <f>IF(Investments_Import!A1916="","",Investments_Import!A1916)</f>
        <v/>
      </c>
      <c r="C1916" s="22" t="str">
        <f t="shared" si="577"/>
        <v/>
      </c>
      <c r="D1916" s="51" t="str">
        <f t="shared" si="585"/>
        <v/>
      </c>
      <c r="E1916" s="3" t="str">
        <f>IF(Investments_Import!B1916="","",Investments_Import!B1916)</f>
        <v/>
      </c>
      <c r="F1916" s="54" t="str">
        <f t="shared" si="586"/>
        <v xml:space="preserve"> </v>
      </c>
      <c r="G1916" s="54" t="str">
        <f>IF($B1916="","",COUNTIF($F$2:$F1916,$F1916))</f>
        <v/>
      </c>
      <c r="H1916" s="53" t="str">
        <f t="shared" si="587"/>
        <v xml:space="preserve">  </v>
      </c>
      <c r="I1916" s="3" t="str">
        <f>IF(Investments_Import!C1916="","",Investments_Import!C1916)</f>
        <v/>
      </c>
      <c r="J1916" s="108" t="str">
        <f>IF(Investments_Import!D1916="","",Investments_Import!D1916)</f>
        <v/>
      </c>
      <c r="K1916" s="108" t="str">
        <f t="shared" si="588"/>
        <v/>
      </c>
      <c r="L1916" s="47" t="str">
        <f>IF(Investments_Import!E1916="","",Investments_Import!E1916)</f>
        <v/>
      </c>
      <c r="M1916" s="47" t="str">
        <f t="shared" si="578"/>
        <v/>
      </c>
      <c r="N1916" s="31" t="str">
        <f>IF(Investments_Import!F1916="","",Investments_Import!F1916)</f>
        <v/>
      </c>
      <c r="O1916" s="31" t="str">
        <f t="shared" si="579"/>
        <v/>
      </c>
      <c r="P1916" s="3" t="str">
        <f>IF(Investments_Import!G1916="","",Investments_Import!G1916)</f>
        <v/>
      </c>
      <c r="Q1916" s="3" t="str">
        <f>IF(Investments_Import!H1916="","",Investments_Import!H1916)</f>
        <v/>
      </c>
      <c r="R1916" s="37" t="str">
        <f t="shared" si="580"/>
        <v/>
      </c>
      <c r="S1916" s="37" t="str">
        <f t="shared" si="581"/>
        <v/>
      </c>
      <c r="U1916" s="36" t="str">
        <f>IF(Mining_Import!A1916="","",Mining_Import!A1916)</f>
        <v/>
      </c>
      <c r="V1916" s="22" t="str">
        <f t="shared" si="589"/>
        <v/>
      </c>
      <c r="W1916" s="127" t="str">
        <f t="shared" si="590"/>
        <v/>
      </c>
      <c r="X1916" s="127" t="str">
        <f t="shared" si="591"/>
        <v/>
      </c>
      <c r="Y1916" s="127" t="str">
        <f t="shared" si="592"/>
        <v/>
      </c>
      <c r="Z1916" s="36" t="str">
        <f>IF(Mining_Import!B1916="","",Mining_Import!B1916)</f>
        <v/>
      </c>
      <c r="AA1916" s="184" t="str">
        <f>IF(Mining_Import!$C1916="","",Mining_Import!$C1916)</f>
        <v/>
      </c>
      <c r="AB1916" s="122" t="str">
        <f t="shared" si="593"/>
        <v/>
      </c>
      <c r="AC1916" s="122" t="str">
        <f>IF($Y1916&gt;Dashboard!$Q$19,$AB1916,"")</f>
        <v/>
      </c>
      <c r="AD1916" s="43" t="str">
        <f t="shared" si="594"/>
        <v/>
      </c>
      <c r="AE1916" s="36" t="str">
        <f>IF(Mining_Import!D1916="","",Mining_Import!D1916)</f>
        <v/>
      </c>
      <c r="AF1916" s="36" t="str">
        <f>IF(Mining_Import!E1916="","",Mining_Import!E1916)</f>
        <v/>
      </c>
      <c r="AG1916" s="36" t="str">
        <f>IF(Mining_Import!F1916="","",Mining_Import!F1916)</f>
        <v/>
      </c>
      <c r="AH1916" s="36" t="str">
        <f>IF(Mining_Import!G1916="","",Mining_Import!G1916)</f>
        <v/>
      </c>
      <c r="AI1916" s="36" t="str">
        <f>IF(Mining_Import!H1916="","",Mining_Import!H1916)</f>
        <v/>
      </c>
      <c r="AJ1916" s="36" t="str">
        <f>IF(Mining_Import!I1916="","",Mining_Import!I1916)</f>
        <v/>
      </c>
      <c r="BY1916" s="120" t="str">
        <f t="shared" si="582"/>
        <v/>
      </c>
      <c r="BZ1916" s="184" t="str">
        <f t="shared" si="595"/>
        <v/>
      </c>
      <c r="CA1916" s="37" t="str">
        <f>IFERROR(VLOOKUP($BY1916,Account_Value!$C$2:$F$2500,4,0),"")</f>
        <v/>
      </c>
      <c r="CB1916" s="43" t="str">
        <f t="shared" si="583"/>
        <v/>
      </c>
      <c r="CC1916" s="122" t="str">
        <f>IF($BZ1916="","",SUM($BZ$2:$BZ1916))</f>
        <v/>
      </c>
      <c r="CD1916" s="43" t="str">
        <f>IF($BZ1916="","",$BU$19*(SUM($BZ$2:$BZ1916)))</f>
        <v/>
      </c>
    </row>
    <row r="1917" spans="1:82">
      <c r="A1917" s="4" t="str">
        <f t="shared" si="584"/>
        <v/>
      </c>
      <c r="B1917" s="21" t="str">
        <f>IF(Investments_Import!A1917="","",Investments_Import!A1917)</f>
        <v/>
      </c>
      <c r="C1917" s="22" t="str">
        <f t="shared" si="577"/>
        <v/>
      </c>
      <c r="D1917" s="51" t="str">
        <f t="shared" si="585"/>
        <v/>
      </c>
      <c r="E1917" s="3" t="str">
        <f>IF(Investments_Import!B1917="","",Investments_Import!B1917)</f>
        <v/>
      </c>
      <c r="F1917" s="54" t="str">
        <f t="shared" si="586"/>
        <v xml:space="preserve"> </v>
      </c>
      <c r="G1917" s="54" t="str">
        <f>IF($B1917="","",COUNTIF($F$2:$F1917,$F1917))</f>
        <v/>
      </c>
      <c r="H1917" s="53" t="str">
        <f t="shared" si="587"/>
        <v xml:space="preserve">  </v>
      </c>
      <c r="I1917" s="3" t="str">
        <f>IF(Investments_Import!C1917="","",Investments_Import!C1917)</f>
        <v/>
      </c>
      <c r="J1917" s="108" t="str">
        <f>IF(Investments_Import!D1917="","",Investments_Import!D1917)</f>
        <v/>
      </c>
      <c r="K1917" s="108" t="str">
        <f t="shared" si="588"/>
        <v/>
      </c>
      <c r="L1917" s="47" t="str">
        <f>IF(Investments_Import!E1917="","",Investments_Import!E1917)</f>
        <v/>
      </c>
      <c r="M1917" s="47" t="str">
        <f t="shared" si="578"/>
        <v/>
      </c>
      <c r="N1917" s="31" t="str">
        <f>IF(Investments_Import!F1917="","",Investments_Import!F1917)</f>
        <v/>
      </c>
      <c r="O1917" s="31" t="str">
        <f t="shared" si="579"/>
        <v/>
      </c>
      <c r="P1917" s="3" t="str">
        <f>IF(Investments_Import!G1917="","",Investments_Import!G1917)</f>
        <v/>
      </c>
      <c r="Q1917" s="3" t="str">
        <f>IF(Investments_Import!H1917="","",Investments_Import!H1917)</f>
        <v/>
      </c>
      <c r="R1917" s="37" t="str">
        <f t="shared" si="580"/>
        <v/>
      </c>
      <c r="S1917" s="37" t="str">
        <f t="shared" si="581"/>
        <v/>
      </c>
      <c r="U1917" s="36" t="str">
        <f>IF(Mining_Import!A1917="","",Mining_Import!A1917)</f>
        <v/>
      </c>
      <c r="V1917" s="22" t="str">
        <f t="shared" si="589"/>
        <v/>
      </c>
      <c r="W1917" s="127" t="str">
        <f t="shared" si="590"/>
        <v/>
      </c>
      <c r="X1917" s="127" t="str">
        <f t="shared" si="591"/>
        <v/>
      </c>
      <c r="Y1917" s="127" t="str">
        <f t="shared" si="592"/>
        <v/>
      </c>
      <c r="Z1917" s="36" t="str">
        <f>IF(Mining_Import!B1917="","",Mining_Import!B1917)</f>
        <v/>
      </c>
      <c r="AA1917" s="184" t="str">
        <f>IF(Mining_Import!$C1917="","",Mining_Import!$C1917)</f>
        <v/>
      </c>
      <c r="AB1917" s="122" t="str">
        <f t="shared" si="593"/>
        <v/>
      </c>
      <c r="AC1917" s="122" t="str">
        <f>IF($Y1917&gt;Dashboard!$Q$19,$AB1917,"")</f>
        <v/>
      </c>
      <c r="AD1917" s="43" t="str">
        <f t="shared" si="594"/>
        <v/>
      </c>
      <c r="AE1917" s="36" t="str">
        <f>IF(Mining_Import!D1917="","",Mining_Import!D1917)</f>
        <v/>
      </c>
      <c r="AF1917" s="36" t="str">
        <f>IF(Mining_Import!E1917="","",Mining_Import!E1917)</f>
        <v/>
      </c>
      <c r="AG1917" s="36" t="str">
        <f>IF(Mining_Import!F1917="","",Mining_Import!F1917)</f>
        <v/>
      </c>
      <c r="AH1917" s="36" t="str">
        <f>IF(Mining_Import!G1917="","",Mining_Import!G1917)</f>
        <v/>
      </c>
      <c r="AI1917" s="36" t="str">
        <f>IF(Mining_Import!H1917="","",Mining_Import!H1917)</f>
        <v/>
      </c>
      <c r="AJ1917" s="36" t="str">
        <f>IF(Mining_Import!I1917="","",Mining_Import!I1917)</f>
        <v/>
      </c>
      <c r="BY1917" s="120" t="str">
        <f t="shared" si="582"/>
        <v/>
      </c>
      <c r="BZ1917" s="184" t="str">
        <f t="shared" si="595"/>
        <v/>
      </c>
      <c r="CA1917" s="37" t="str">
        <f>IFERROR(VLOOKUP($BY1917,Account_Value!$C$2:$F$2500,4,0),"")</f>
        <v/>
      </c>
      <c r="CB1917" s="43" t="str">
        <f t="shared" si="583"/>
        <v/>
      </c>
      <c r="CC1917" s="122" t="str">
        <f>IF($BZ1917="","",SUM($BZ$2:$BZ1917))</f>
        <v/>
      </c>
      <c r="CD1917" s="43" t="str">
        <f>IF($BZ1917="","",$BU$19*(SUM($BZ$2:$BZ1917)))</f>
        <v/>
      </c>
    </row>
    <row r="1918" spans="1:82">
      <c r="A1918" s="4" t="str">
        <f t="shared" si="584"/>
        <v/>
      </c>
      <c r="B1918" s="21" t="str">
        <f>IF(Investments_Import!A1918="","",Investments_Import!A1918)</f>
        <v/>
      </c>
      <c r="C1918" s="22" t="str">
        <f t="shared" si="577"/>
        <v/>
      </c>
      <c r="D1918" s="51" t="str">
        <f t="shared" si="585"/>
        <v/>
      </c>
      <c r="E1918" s="3" t="str">
        <f>IF(Investments_Import!B1918="","",Investments_Import!B1918)</f>
        <v/>
      </c>
      <c r="F1918" s="54" t="str">
        <f t="shared" si="586"/>
        <v xml:space="preserve"> </v>
      </c>
      <c r="G1918" s="54" t="str">
        <f>IF($B1918="","",COUNTIF($F$2:$F1918,$F1918))</f>
        <v/>
      </c>
      <c r="H1918" s="53" t="str">
        <f t="shared" si="587"/>
        <v xml:space="preserve">  </v>
      </c>
      <c r="I1918" s="3" t="str">
        <f>IF(Investments_Import!C1918="","",Investments_Import!C1918)</f>
        <v/>
      </c>
      <c r="J1918" s="108" t="str">
        <f>IF(Investments_Import!D1918="","",Investments_Import!D1918)</f>
        <v/>
      </c>
      <c r="K1918" s="108" t="str">
        <f t="shared" si="588"/>
        <v/>
      </c>
      <c r="L1918" s="47" t="str">
        <f>IF(Investments_Import!E1918="","",Investments_Import!E1918)</f>
        <v/>
      </c>
      <c r="M1918" s="47" t="str">
        <f t="shared" si="578"/>
        <v/>
      </c>
      <c r="N1918" s="31" t="str">
        <f>IF(Investments_Import!F1918="","",Investments_Import!F1918)</f>
        <v/>
      </c>
      <c r="O1918" s="31" t="str">
        <f t="shared" si="579"/>
        <v/>
      </c>
      <c r="P1918" s="3" t="str">
        <f>IF(Investments_Import!G1918="","",Investments_Import!G1918)</f>
        <v/>
      </c>
      <c r="Q1918" s="3" t="str">
        <f>IF(Investments_Import!H1918="","",Investments_Import!H1918)</f>
        <v/>
      </c>
      <c r="R1918" s="37" t="str">
        <f t="shared" si="580"/>
        <v/>
      </c>
      <c r="S1918" s="37" t="str">
        <f t="shared" si="581"/>
        <v/>
      </c>
      <c r="U1918" s="36" t="str">
        <f>IF(Mining_Import!A1918="","",Mining_Import!A1918)</f>
        <v/>
      </c>
      <c r="V1918" s="22" t="str">
        <f t="shared" si="589"/>
        <v/>
      </c>
      <c r="W1918" s="127" t="str">
        <f t="shared" si="590"/>
        <v/>
      </c>
      <c r="X1918" s="127" t="str">
        <f t="shared" si="591"/>
        <v/>
      </c>
      <c r="Y1918" s="127" t="str">
        <f t="shared" si="592"/>
        <v/>
      </c>
      <c r="Z1918" s="36" t="str">
        <f>IF(Mining_Import!B1918="","",Mining_Import!B1918)</f>
        <v/>
      </c>
      <c r="AA1918" s="184" t="str">
        <f>IF(Mining_Import!$C1918="","",Mining_Import!$C1918)</f>
        <v/>
      </c>
      <c r="AB1918" s="122" t="str">
        <f t="shared" si="593"/>
        <v/>
      </c>
      <c r="AC1918" s="122" t="str">
        <f>IF($Y1918&gt;Dashboard!$Q$19,$AB1918,"")</f>
        <v/>
      </c>
      <c r="AD1918" s="43" t="str">
        <f t="shared" si="594"/>
        <v/>
      </c>
      <c r="AE1918" s="36" t="str">
        <f>IF(Mining_Import!D1918="","",Mining_Import!D1918)</f>
        <v/>
      </c>
      <c r="AF1918" s="36" t="str">
        <f>IF(Mining_Import!E1918="","",Mining_Import!E1918)</f>
        <v/>
      </c>
      <c r="AG1918" s="36" t="str">
        <f>IF(Mining_Import!F1918="","",Mining_Import!F1918)</f>
        <v/>
      </c>
      <c r="AH1918" s="36" t="str">
        <f>IF(Mining_Import!G1918="","",Mining_Import!G1918)</f>
        <v/>
      </c>
      <c r="AI1918" s="36" t="str">
        <f>IF(Mining_Import!H1918="","",Mining_Import!H1918)</f>
        <v/>
      </c>
      <c r="AJ1918" s="36" t="str">
        <f>IF(Mining_Import!I1918="","",Mining_Import!I1918)</f>
        <v/>
      </c>
      <c r="BY1918" s="120" t="str">
        <f t="shared" si="582"/>
        <v/>
      </c>
      <c r="BZ1918" s="184" t="str">
        <f t="shared" si="595"/>
        <v/>
      </c>
      <c r="CA1918" s="37" t="str">
        <f>IFERROR(VLOOKUP($BY1918,Account_Value!$C$2:$F$2500,4,0),"")</f>
        <v/>
      </c>
      <c r="CB1918" s="43" t="str">
        <f t="shared" si="583"/>
        <v/>
      </c>
      <c r="CC1918" s="122" t="str">
        <f>IF($BZ1918="","",SUM($BZ$2:$BZ1918))</f>
        <v/>
      </c>
      <c r="CD1918" s="43" t="str">
        <f>IF($BZ1918="","",$BU$19*(SUM($BZ$2:$BZ1918)))</f>
        <v/>
      </c>
    </row>
    <row r="1919" spans="1:82">
      <c r="A1919" s="4" t="str">
        <f t="shared" si="584"/>
        <v/>
      </c>
      <c r="B1919" s="21" t="str">
        <f>IF(Investments_Import!A1919="","",Investments_Import!A1919)</f>
        <v/>
      </c>
      <c r="C1919" s="22" t="str">
        <f t="shared" si="577"/>
        <v/>
      </c>
      <c r="D1919" s="51" t="str">
        <f t="shared" si="585"/>
        <v/>
      </c>
      <c r="E1919" s="3" t="str">
        <f>IF(Investments_Import!B1919="","",Investments_Import!B1919)</f>
        <v/>
      </c>
      <c r="F1919" s="54" t="str">
        <f t="shared" si="586"/>
        <v xml:space="preserve"> </v>
      </c>
      <c r="G1919" s="54" t="str">
        <f>IF($B1919="","",COUNTIF($F$2:$F1919,$F1919))</f>
        <v/>
      </c>
      <c r="H1919" s="53" t="str">
        <f t="shared" si="587"/>
        <v xml:space="preserve">  </v>
      </c>
      <c r="I1919" s="3" t="str">
        <f>IF(Investments_Import!C1919="","",Investments_Import!C1919)</f>
        <v/>
      </c>
      <c r="J1919" s="108" t="str">
        <f>IF(Investments_Import!D1919="","",Investments_Import!D1919)</f>
        <v/>
      </c>
      <c r="K1919" s="108" t="str">
        <f t="shared" si="588"/>
        <v/>
      </c>
      <c r="L1919" s="47" t="str">
        <f>IF(Investments_Import!E1919="","",Investments_Import!E1919)</f>
        <v/>
      </c>
      <c r="M1919" s="47" t="str">
        <f t="shared" si="578"/>
        <v/>
      </c>
      <c r="N1919" s="31" t="str">
        <f>IF(Investments_Import!F1919="","",Investments_Import!F1919)</f>
        <v/>
      </c>
      <c r="O1919" s="31" t="str">
        <f t="shared" si="579"/>
        <v/>
      </c>
      <c r="P1919" s="3" t="str">
        <f>IF(Investments_Import!G1919="","",Investments_Import!G1919)</f>
        <v/>
      </c>
      <c r="Q1919" s="3" t="str">
        <f>IF(Investments_Import!H1919="","",Investments_Import!H1919)</f>
        <v/>
      </c>
      <c r="R1919" s="37" t="str">
        <f t="shared" si="580"/>
        <v/>
      </c>
      <c r="S1919" s="37" t="str">
        <f t="shared" si="581"/>
        <v/>
      </c>
      <c r="U1919" s="36" t="str">
        <f>IF(Mining_Import!A1919="","",Mining_Import!A1919)</f>
        <v/>
      </c>
      <c r="V1919" s="22" t="str">
        <f t="shared" si="589"/>
        <v/>
      </c>
      <c r="W1919" s="127" t="str">
        <f t="shared" si="590"/>
        <v/>
      </c>
      <c r="X1919" s="127" t="str">
        <f t="shared" si="591"/>
        <v/>
      </c>
      <c r="Y1919" s="127" t="str">
        <f t="shared" si="592"/>
        <v/>
      </c>
      <c r="Z1919" s="36" t="str">
        <f>IF(Mining_Import!B1919="","",Mining_Import!B1919)</f>
        <v/>
      </c>
      <c r="AA1919" s="184" t="str">
        <f>IF(Mining_Import!$C1919="","",Mining_Import!$C1919)</f>
        <v/>
      </c>
      <c r="AB1919" s="122" t="str">
        <f t="shared" si="593"/>
        <v/>
      </c>
      <c r="AC1919" s="122" t="str">
        <f>IF($Y1919&gt;Dashboard!$Q$19,$AB1919,"")</f>
        <v/>
      </c>
      <c r="AD1919" s="43" t="str">
        <f t="shared" si="594"/>
        <v/>
      </c>
      <c r="AE1919" s="36" t="str">
        <f>IF(Mining_Import!D1919="","",Mining_Import!D1919)</f>
        <v/>
      </c>
      <c r="AF1919" s="36" t="str">
        <f>IF(Mining_Import!E1919="","",Mining_Import!E1919)</f>
        <v/>
      </c>
      <c r="AG1919" s="36" t="str">
        <f>IF(Mining_Import!F1919="","",Mining_Import!F1919)</f>
        <v/>
      </c>
      <c r="AH1919" s="36" t="str">
        <f>IF(Mining_Import!G1919="","",Mining_Import!G1919)</f>
        <v/>
      </c>
      <c r="AI1919" s="36" t="str">
        <f>IF(Mining_Import!H1919="","",Mining_Import!H1919)</f>
        <v/>
      </c>
      <c r="AJ1919" s="36" t="str">
        <f>IF(Mining_Import!I1919="","",Mining_Import!I1919)</f>
        <v/>
      </c>
      <c r="BY1919" s="120" t="str">
        <f t="shared" si="582"/>
        <v/>
      </c>
      <c r="BZ1919" s="184" t="str">
        <f t="shared" si="595"/>
        <v/>
      </c>
      <c r="CA1919" s="37" t="str">
        <f>IFERROR(VLOOKUP($BY1919,Account_Value!$C$2:$F$2500,4,0),"")</f>
        <v/>
      </c>
      <c r="CB1919" s="43" t="str">
        <f t="shared" si="583"/>
        <v/>
      </c>
      <c r="CC1919" s="122" t="str">
        <f>IF($BZ1919="","",SUM($BZ$2:$BZ1919))</f>
        <v/>
      </c>
      <c r="CD1919" s="43" t="str">
        <f>IF($BZ1919="","",$BU$19*(SUM($BZ$2:$BZ1919)))</f>
        <v/>
      </c>
    </row>
    <row r="1920" spans="1:82">
      <c r="A1920" s="4" t="str">
        <f t="shared" si="584"/>
        <v/>
      </c>
      <c r="B1920" s="21" t="str">
        <f>IF(Investments_Import!A1920="","",Investments_Import!A1920)</f>
        <v/>
      </c>
      <c r="C1920" s="22" t="str">
        <f t="shared" si="577"/>
        <v/>
      </c>
      <c r="D1920" s="51" t="str">
        <f t="shared" si="585"/>
        <v/>
      </c>
      <c r="E1920" s="3" t="str">
        <f>IF(Investments_Import!B1920="","",Investments_Import!B1920)</f>
        <v/>
      </c>
      <c r="F1920" s="54" t="str">
        <f t="shared" si="586"/>
        <v xml:space="preserve"> </v>
      </c>
      <c r="G1920" s="54" t="str">
        <f>IF($B1920="","",COUNTIF($F$2:$F1920,$F1920))</f>
        <v/>
      </c>
      <c r="H1920" s="53" t="str">
        <f t="shared" si="587"/>
        <v xml:space="preserve">  </v>
      </c>
      <c r="I1920" s="3" t="str">
        <f>IF(Investments_Import!C1920="","",Investments_Import!C1920)</f>
        <v/>
      </c>
      <c r="J1920" s="108" t="str">
        <f>IF(Investments_Import!D1920="","",Investments_Import!D1920)</f>
        <v/>
      </c>
      <c r="K1920" s="108" t="str">
        <f t="shared" si="588"/>
        <v/>
      </c>
      <c r="L1920" s="47" t="str">
        <f>IF(Investments_Import!E1920="","",Investments_Import!E1920)</f>
        <v/>
      </c>
      <c r="M1920" s="47" t="str">
        <f t="shared" si="578"/>
        <v/>
      </c>
      <c r="N1920" s="31" t="str">
        <f>IF(Investments_Import!F1920="","",Investments_Import!F1920)</f>
        <v/>
      </c>
      <c r="O1920" s="31" t="str">
        <f t="shared" si="579"/>
        <v/>
      </c>
      <c r="P1920" s="3" t="str">
        <f>IF(Investments_Import!G1920="","",Investments_Import!G1920)</f>
        <v/>
      </c>
      <c r="Q1920" s="3" t="str">
        <f>IF(Investments_Import!H1920="","",Investments_Import!H1920)</f>
        <v/>
      </c>
      <c r="R1920" s="37" t="str">
        <f t="shared" si="580"/>
        <v/>
      </c>
      <c r="S1920" s="37" t="str">
        <f t="shared" si="581"/>
        <v/>
      </c>
      <c r="U1920" s="36" t="str">
        <f>IF(Mining_Import!A1920="","",Mining_Import!A1920)</f>
        <v/>
      </c>
      <c r="V1920" s="22" t="str">
        <f t="shared" si="589"/>
        <v/>
      </c>
      <c r="W1920" s="127" t="str">
        <f t="shared" si="590"/>
        <v/>
      </c>
      <c r="X1920" s="127" t="str">
        <f t="shared" si="591"/>
        <v/>
      </c>
      <c r="Y1920" s="127" t="str">
        <f t="shared" si="592"/>
        <v/>
      </c>
      <c r="Z1920" s="36" t="str">
        <f>IF(Mining_Import!B1920="","",Mining_Import!B1920)</f>
        <v/>
      </c>
      <c r="AA1920" s="184" t="str">
        <f>IF(Mining_Import!$C1920="","",Mining_Import!$C1920)</f>
        <v/>
      </c>
      <c r="AB1920" s="122" t="str">
        <f t="shared" si="593"/>
        <v/>
      </c>
      <c r="AC1920" s="122" t="str">
        <f>IF($Y1920&gt;Dashboard!$Q$19,$AB1920,"")</f>
        <v/>
      </c>
      <c r="AD1920" s="43" t="str">
        <f t="shared" si="594"/>
        <v/>
      </c>
      <c r="AE1920" s="36" t="str">
        <f>IF(Mining_Import!D1920="","",Mining_Import!D1920)</f>
        <v/>
      </c>
      <c r="AF1920" s="36" t="str">
        <f>IF(Mining_Import!E1920="","",Mining_Import!E1920)</f>
        <v/>
      </c>
      <c r="AG1920" s="36" t="str">
        <f>IF(Mining_Import!F1920="","",Mining_Import!F1920)</f>
        <v/>
      </c>
      <c r="AH1920" s="36" t="str">
        <f>IF(Mining_Import!G1920="","",Mining_Import!G1920)</f>
        <v/>
      </c>
      <c r="AI1920" s="36" t="str">
        <f>IF(Mining_Import!H1920="","",Mining_Import!H1920)</f>
        <v/>
      </c>
      <c r="AJ1920" s="36" t="str">
        <f>IF(Mining_Import!I1920="","",Mining_Import!I1920)</f>
        <v/>
      </c>
      <c r="BY1920" s="120" t="str">
        <f t="shared" si="582"/>
        <v/>
      </c>
      <c r="BZ1920" s="184" t="str">
        <f t="shared" si="595"/>
        <v/>
      </c>
      <c r="CA1920" s="37" t="str">
        <f>IFERROR(VLOOKUP($BY1920,Account_Value!$C$2:$F$2500,4,0),"")</f>
        <v/>
      </c>
      <c r="CB1920" s="43" t="str">
        <f t="shared" si="583"/>
        <v/>
      </c>
      <c r="CC1920" s="122" t="str">
        <f>IF($BZ1920="","",SUM($BZ$2:$BZ1920))</f>
        <v/>
      </c>
      <c r="CD1920" s="43" t="str">
        <f>IF($BZ1920="","",$BU$19*(SUM($BZ$2:$BZ1920)))</f>
        <v/>
      </c>
    </row>
    <row r="1921" spans="1:82">
      <c r="A1921" s="4" t="str">
        <f t="shared" si="584"/>
        <v/>
      </c>
      <c r="B1921" s="21" t="str">
        <f>IF(Investments_Import!A1921="","",Investments_Import!A1921)</f>
        <v/>
      </c>
      <c r="C1921" s="22" t="str">
        <f t="shared" si="577"/>
        <v/>
      </c>
      <c r="D1921" s="51" t="str">
        <f t="shared" si="585"/>
        <v/>
      </c>
      <c r="E1921" s="3" t="str">
        <f>IF(Investments_Import!B1921="","",Investments_Import!B1921)</f>
        <v/>
      </c>
      <c r="F1921" s="54" t="str">
        <f t="shared" si="586"/>
        <v xml:space="preserve"> </v>
      </c>
      <c r="G1921" s="54" t="str">
        <f>IF($B1921="","",COUNTIF($F$2:$F1921,$F1921))</f>
        <v/>
      </c>
      <c r="H1921" s="53" t="str">
        <f t="shared" si="587"/>
        <v xml:space="preserve">  </v>
      </c>
      <c r="I1921" s="3" t="str">
        <f>IF(Investments_Import!C1921="","",Investments_Import!C1921)</f>
        <v/>
      </c>
      <c r="J1921" s="108" t="str">
        <f>IF(Investments_Import!D1921="","",Investments_Import!D1921)</f>
        <v/>
      </c>
      <c r="K1921" s="108" t="str">
        <f t="shared" si="588"/>
        <v/>
      </c>
      <c r="L1921" s="47" t="str">
        <f>IF(Investments_Import!E1921="","",Investments_Import!E1921)</f>
        <v/>
      </c>
      <c r="M1921" s="47" t="str">
        <f t="shared" si="578"/>
        <v/>
      </c>
      <c r="N1921" s="31" t="str">
        <f>IF(Investments_Import!F1921="","",Investments_Import!F1921)</f>
        <v/>
      </c>
      <c r="O1921" s="31" t="str">
        <f t="shared" si="579"/>
        <v/>
      </c>
      <c r="P1921" s="3" t="str">
        <f>IF(Investments_Import!G1921="","",Investments_Import!G1921)</f>
        <v/>
      </c>
      <c r="Q1921" s="3" t="str">
        <f>IF(Investments_Import!H1921="","",Investments_Import!H1921)</f>
        <v/>
      </c>
      <c r="R1921" s="37" t="str">
        <f t="shared" si="580"/>
        <v/>
      </c>
      <c r="S1921" s="37" t="str">
        <f t="shared" si="581"/>
        <v/>
      </c>
      <c r="U1921" s="36" t="str">
        <f>IF(Mining_Import!A1921="","",Mining_Import!A1921)</f>
        <v/>
      </c>
      <c r="V1921" s="22" t="str">
        <f t="shared" si="589"/>
        <v/>
      </c>
      <c r="W1921" s="127" t="str">
        <f t="shared" si="590"/>
        <v/>
      </c>
      <c r="X1921" s="127" t="str">
        <f t="shared" si="591"/>
        <v/>
      </c>
      <c r="Y1921" s="127" t="str">
        <f t="shared" si="592"/>
        <v/>
      </c>
      <c r="Z1921" s="36" t="str">
        <f>IF(Mining_Import!B1921="","",Mining_Import!B1921)</f>
        <v/>
      </c>
      <c r="AA1921" s="184" t="str">
        <f>IF(Mining_Import!$C1921="","",Mining_Import!$C1921)</f>
        <v/>
      </c>
      <c r="AB1921" s="122" t="str">
        <f t="shared" si="593"/>
        <v/>
      </c>
      <c r="AC1921" s="122" t="str">
        <f>IF($Y1921&gt;Dashboard!$Q$19,$AB1921,"")</f>
        <v/>
      </c>
      <c r="AD1921" s="43" t="str">
        <f t="shared" si="594"/>
        <v/>
      </c>
      <c r="AE1921" s="36" t="str">
        <f>IF(Mining_Import!D1921="","",Mining_Import!D1921)</f>
        <v/>
      </c>
      <c r="AF1921" s="36" t="str">
        <f>IF(Mining_Import!E1921="","",Mining_Import!E1921)</f>
        <v/>
      </c>
      <c r="AG1921" s="36" t="str">
        <f>IF(Mining_Import!F1921="","",Mining_Import!F1921)</f>
        <v/>
      </c>
      <c r="AH1921" s="36" t="str">
        <f>IF(Mining_Import!G1921="","",Mining_Import!G1921)</f>
        <v/>
      </c>
      <c r="AI1921" s="36" t="str">
        <f>IF(Mining_Import!H1921="","",Mining_Import!H1921)</f>
        <v/>
      </c>
      <c r="AJ1921" s="36" t="str">
        <f>IF(Mining_Import!I1921="","",Mining_Import!I1921)</f>
        <v/>
      </c>
      <c r="BY1921" s="120" t="str">
        <f t="shared" si="582"/>
        <v/>
      </c>
      <c r="BZ1921" s="184" t="str">
        <f t="shared" si="595"/>
        <v/>
      </c>
      <c r="CA1921" s="37" t="str">
        <f>IFERROR(VLOOKUP($BY1921,Account_Value!$C$2:$F$2500,4,0),"")</f>
        <v/>
      </c>
      <c r="CB1921" s="43" t="str">
        <f t="shared" si="583"/>
        <v/>
      </c>
      <c r="CC1921" s="122" t="str">
        <f>IF($BZ1921="","",SUM($BZ$2:$BZ1921))</f>
        <v/>
      </c>
      <c r="CD1921" s="43" t="str">
        <f>IF($BZ1921="","",$BU$19*(SUM($BZ$2:$BZ1921)))</f>
        <v/>
      </c>
    </row>
    <row r="1922" spans="1:82">
      <c r="A1922" s="4" t="str">
        <f t="shared" si="584"/>
        <v/>
      </c>
      <c r="B1922" s="21" t="str">
        <f>IF(Investments_Import!A1922="","",Investments_Import!A1922)</f>
        <v/>
      </c>
      <c r="C1922" s="22" t="str">
        <f t="shared" ref="C1922:C1985" si="596">IF(B1922="","",B1922*1)</f>
        <v/>
      </c>
      <c r="D1922" s="51" t="str">
        <f t="shared" si="585"/>
        <v/>
      </c>
      <c r="E1922" s="3" t="str">
        <f>IF(Investments_Import!B1922="","",Investments_Import!B1922)</f>
        <v/>
      </c>
      <c r="F1922" s="54" t="str">
        <f t="shared" si="586"/>
        <v xml:space="preserve"> </v>
      </c>
      <c r="G1922" s="54" t="str">
        <f>IF($B1922="","",COUNTIF($F$2:$F1922,$F1922))</f>
        <v/>
      </c>
      <c r="H1922" s="53" t="str">
        <f t="shared" si="587"/>
        <v xml:space="preserve">  </v>
      </c>
      <c r="I1922" s="3" t="str">
        <f>IF(Investments_Import!C1922="","",Investments_Import!C1922)</f>
        <v/>
      </c>
      <c r="J1922" s="108" t="str">
        <f>IF(Investments_Import!D1922="","",Investments_Import!D1922)</f>
        <v/>
      </c>
      <c r="K1922" s="108" t="str">
        <f t="shared" si="588"/>
        <v/>
      </c>
      <c r="L1922" s="47" t="str">
        <f>IF(Investments_Import!E1922="","",Investments_Import!E1922)</f>
        <v/>
      </c>
      <c r="M1922" s="47" t="str">
        <f t="shared" ref="M1922:M1985" si="597">IF($L1922="","",$L1922*1)</f>
        <v/>
      </c>
      <c r="N1922" s="31" t="str">
        <f>IF(Investments_Import!F1922="","",Investments_Import!F1922)</f>
        <v/>
      </c>
      <c r="O1922" s="31" t="str">
        <f t="shared" ref="O1922:O1985" si="598">IF($N1922="","",$N1922*1)</f>
        <v/>
      </c>
      <c r="P1922" s="3" t="str">
        <f>IF(Investments_Import!G1922="","",Investments_Import!G1922)</f>
        <v/>
      </c>
      <c r="Q1922" s="3" t="str">
        <f>IF(Investments_Import!H1922="","",Investments_Import!H1922)</f>
        <v/>
      </c>
      <c r="R1922" s="37" t="str">
        <f t="shared" ref="R1922:R1985" si="599">IF($Q1922="","",IF($Q1922="USD",$P1922,$P1922*$J1922))</f>
        <v/>
      </c>
      <c r="S1922" s="37" t="str">
        <f t="shared" ref="S1922:S1985" si="600">IF($R1922="","",$R1922*1)</f>
        <v/>
      </c>
      <c r="U1922" s="36" t="str">
        <f>IF(Mining_Import!A1922="","",Mining_Import!A1922)</f>
        <v/>
      </c>
      <c r="V1922" s="22" t="str">
        <f t="shared" si="589"/>
        <v/>
      </c>
      <c r="W1922" s="127" t="str">
        <f t="shared" si="590"/>
        <v/>
      </c>
      <c r="X1922" s="127" t="str">
        <f t="shared" si="591"/>
        <v/>
      </c>
      <c r="Y1922" s="127" t="str">
        <f t="shared" si="592"/>
        <v/>
      </c>
      <c r="Z1922" s="36" t="str">
        <f>IF(Mining_Import!B1922="","",Mining_Import!B1922)</f>
        <v/>
      </c>
      <c r="AA1922" s="184" t="str">
        <f>IF(Mining_Import!$C1922="","",Mining_Import!$C1922)</f>
        <v/>
      </c>
      <c r="AB1922" s="122" t="str">
        <f t="shared" si="593"/>
        <v/>
      </c>
      <c r="AC1922" s="122" t="str">
        <f>IF($Y1922&gt;Dashboard!$Q$19,$AB1922,"")</f>
        <v/>
      </c>
      <c r="AD1922" s="43" t="str">
        <f t="shared" si="594"/>
        <v/>
      </c>
      <c r="AE1922" s="36" t="str">
        <f>IF(Mining_Import!D1922="","",Mining_Import!D1922)</f>
        <v/>
      </c>
      <c r="AF1922" s="36" t="str">
        <f>IF(Mining_Import!E1922="","",Mining_Import!E1922)</f>
        <v/>
      </c>
      <c r="AG1922" s="36" t="str">
        <f>IF(Mining_Import!F1922="","",Mining_Import!F1922)</f>
        <v/>
      </c>
      <c r="AH1922" s="36" t="str">
        <f>IF(Mining_Import!G1922="","",Mining_Import!G1922)</f>
        <v/>
      </c>
      <c r="AI1922" s="36" t="str">
        <f>IF(Mining_Import!H1922="","",Mining_Import!H1922)</f>
        <v/>
      </c>
      <c r="AJ1922" s="36" t="str">
        <f>IF(Mining_Import!I1922="","",Mining_Import!I1922)</f>
        <v/>
      </c>
      <c r="BY1922" s="120" t="str">
        <f t="shared" ref="BY1922:BY1985" si="601">Y1922</f>
        <v/>
      </c>
      <c r="BZ1922" s="184" t="str">
        <f t="shared" si="595"/>
        <v/>
      </c>
      <c r="CA1922" s="37" t="str">
        <f>IFERROR(VLOOKUP($BY1922,Account_Value!$C$2:$F$2500,4,0),"")</f>
        <v/>
      </c>
      <c r="CB1922" s="43" t="str">
        <f t="shared" ref="CB1922:CB1985" si="602">IF(BZ1922="","",BZ1922*CA1922)</f>
        <v/>
      </c>
      <c r="CC1922" s="122" t="str">
        <f>IF($BZ1922="","",SUM($BZ$2:$BZ1922))</f>
        <v/>
      </c>
      <c r="CD1922" s="43" t="str">
        <f>IF($BZ1922="","",$BU$19*(SUM($BZ$2:$BZ1922)))</f>
        <v/>
      </c>
    </row>
    <row r="1923" spans="1:82">
      <c r="A1923" s="4" t="str">
        <f t="shared" ref="A1923:A1986" si="603">IF($B1923="","",$A1922+1)</f>
        <v/>
      </c>
      <c r="B1923" s="21" t="str">
        <f>IF(Investments_Import!A1923="","",Investments_Import!A1923)</f>
        <v/>
      </c>
      <c r="C1923" s="22" t="str">
        <f t="shared" si="596"/>
        <v/>
      </c>
      <c r="D1923" s="51" t="str">
        <f t="shared" ref="D1923:D1986" si="604">$C1923</f>
        <v/>
      </c>
      <c r="E1923" s="3" t="str">
        <f>IF(Investments_Import!B1923="","",Investments_Import!B1923)</f>
        <v/>
      </c>
      <c r="F1923" s="54" t="str">
        <f t="shared" ref="F1923:F1986" si="605">CONCATENATE(TEXT($D1923,"dd-mmm-yyyy")," ",$E1923)</f>
        <v xml:space="preserve"> </v>
      </c>
      <c r="G1923" s="54" t="str">
        <f>IF($B1923="","",COUNTIF($F$2:$F1923,$F1923))</f>
        <v/>
      </c>
      <c r="H1923" s="53" t="str">
        <f t="shared" ref="H1923:H1986" si="606">CONCATENATE(TEXT($D1923,"dd-mmm-yyyy")," ",$E1923," ",$G1923)</f>
        <v xml:space="preserve">  </v>
      </c>
      <c r="I1923" s="3" t="str">
        <f>IF(Investments_Import!C1923="","",Investments_Import!C1923)</f>
        <v/>
      </c>
      <c r="J1923" s="108" t="str">
        <f>IF(Investments_Import!D1923="","",Investments_Import!D1923)</f>
        <v/>
      </c>
      <c r="K1923" s="108" t="str">
        <f t="shared" ref="K1923:K1986" si="607">IF($B1923="","",$J1923*1)</f>
        <v/>
      </c>
      <c r="L1923" s="47" t="str">
        <f>IF(Investments_Import!E1923="","",Investments_Import!E1923)</f>
        <v/>
      </c>
      <c r="M1923" s="47" t="str">
        <f t="shared" si="597"/>
        <v/>
      </c>
      <c r="N1923" s="31" t="str">
        <f>IF(Investments_Import!F1923="","",Investments_Import!F1923)</f>
        <v/>
      </c>
      <c r="O1923" s="31" t="str">
        <f t="shared" si="598"/>
        <v/>
      </c>
      <c r="P1923" s="3" t="str">
        <f>IF(Investments_Import!G1923="","",Investments_Import!G1923)</f>
        <v/>
      </c>
      <c r="Q1923" s="3" t="str">
        <f>IF(Investments_Import!H1923="","",Investments_Import!H1923)</f>
        <v/>
      </c>
      <c r="R1923" s="37" t="str">
        <f t="shared" si="599"/>
        <v/>
      </c>
      <c r="S1923" s="37" t="str">
        <f t="shared" si="600"/>
        <v/>
      </c>
      <c r="U1923" s="36" t="str">
        <f>IF(Mining_Import!A1923="","",Mining_Import!A1923)</f>
        <v/>
      </c>
      <c r="V1923" s="22" t="str">
        <f t="shared" ref="V1923:V1986" si="608">IF(U1923="","",U1923*1)</f>
        <v/>
      </c>
      <c r="W1923" s="127" t="str">
        <f t="shared" ref="W1923:W1986" si="609">V1923</f>
        <v/>
      </c>
      <c r="X1923" s="127" t="str">
        <f t="shared" ref="X1923:X1986" si="610">IFERROR(INT($W1923),"")</f>
        <v/>
      </c>
      <c r="Y1923" s="127" t="str">
        <f t="shared" ref="Y1923:Y1986" si="611">$X1923</f>
        <v/>
      </c>
      <c r="Z1923" s="36" t="str">
        <f>IF(Mining_Import!B1923="","",Mining_Import!B1923)</f>
        <v/>
      </c>
      <c r="AA1923" s="184" t="str">
        <f>IF(Mining_Import!$C1923="","",Mining_Import!$C1923)</f>
        <v/>
      </c>
      <c r="AB1923" s="122" t="str">
        <f t="shared" ref="AB1923:AB1986" si="612">IFERROR($AA1923*1,"")</f>
        <v/>
      </c>
      <c r="AC1923" s="122" t="str">
        <f>IF($Y1923&gt;Dashboard!$Q$19,$AB1923,"")</f>
        <v/>
      </c>
      <c r="AD1923" s="43" t="str">
        <f t="shared" ref="AD1923:AD1986" si="613">IFERROR($AB1923*$BU$19,"")</f>
        <v/>
      </c>
      <c r="AE1923" s="36" t="str">
        <f>IF(Mining_Import!D1923="","",Mining_Import!D1923)</f>
        <v/>
      </c>
      <c r="AF1923" s="36" t="str">
        <f>IF(Mining_Import!E1923="","",Mining_Import!E1923)</f>
        <v/>
      </c>
      <c r="AG1923" s="36" t="str">
        <f>IF(Mining_Import!F1923="","",Mining_Import!F1923)</f>
        <v/>
      </c>
      <c r="AH1923" s="36" t="str">
        <f>IF(Mining_Import!G1923="","",Mining_Import!G1923)</f>
        <v/>
      </c>
      <c r="AI1923" s="36" t="str">
        <f>IF(Mining_Import!H1923="","",Mining_Import!H1923)</f>
        <v/>
      </c>
      <c r="AJ1923" s="36" t="str">
        <f>IF(Mining_Import!I1923="","",Mining_Import!I1923)</f>
        <v/>
      </c>
      <c r="BY1923" s="120" t="str">
        <f t="shared" si="601"/>
        <v/>
      </c>
      <c r="BZ1923" s="184" t="str">
        <f t="shared" ref="BZ1923:BZ1986" si="614">AB1923</f>
        <v/>
      </c>
      <c r="CA1923" s="37" t="str">
        <f>IFERROR(VLOOKUP($BY1923,Account_Value!$C$2:$F$2500,4,0),"")</f>
        <v/>
      </c>
      <c r="CB1923" s="43" t="str">
        <f t="shared" si="602"/>
        <v/>
      </c>
      <c r="CC1923" s="122" t="str">
        <f>IF($BZ1923="","",SUM($BZ$2:$BZ1923))</f>
        <v/>
      </c>
      <c r="CD1923" s="43" t="str">
        <f>IF($BZ1923="","",$BU$19*(SUM($BZ$2:$BZ1923)))</f>
        <v/>
      </c>
    </row>
    <row r="1924" spans="1:82">
      <c r="A1924" s="4" t="str">
        <f t="shared" si="603"/>
        <v/>
      </c>
      <c r="B1924" s="21" t="str">
        <f>IF(Investments_Import!A1924="","",Investments_Import!A1924)</f>
        <v/>
      </c>
      <c r="C1924" s="22" t="str">
        <f t="shared" si="596"/>
        <v/>
      </c>
      <c r="D1924" s="51" t="str">
        <f t="shared" si="604"/>
        <v/>
      </c>
      <c r="E1924" s="3" t="str">
        <f>IF(Investments_Import!B1924="","",Investments_Import!B1924)</f>
        <v/>
      </c>
      <c r="F1924" s="54" t="str">
        <f t="shared" si="605"/>
        <v xml:space="preserve"> </v>
      </c>
      <c r="G1924" s="54" t="str">
        <f>IF($B1924="","",COUNTIF($F$2:$F1924,$F1924))</f>
        <v/>
      </c>
      <c r="H1924" s="53" t="str">
        <f t="shared" si="606"/>
        <v xml:space="preserve">  </v>
      </c>
      <c r="I1924" s="3" t="str">
        <f>IF(Investments_Import!C1924="","",Investments_Import!C1924)</f>
        <v/>
      </c>
      <c r="J1924" s="108" t="str">
        <f>IF(Investments_Import!D1924="","",Investments_Import!D1924)</f>
        <v/>
      </c>
      <c r="K1924" s="108" t="str">
        <f t="shared" si="607"/>
        <v/>
      </c>
      <c r="L1924" s="47" t="str">
        <f>IF(Investments_Import!E1924="","",Investments_Import!E1924)</f>
        <v/>
      </c>
      <c r="M1924" s="47" t="str">
        <f t="shared" si="597"/>
        <v/>
      </c>
      <c r="N1924" s="31" t="str">
        <f>IF(Investments_Import!F1924="","",Investments_Import!F1924)</f>
        <v/>
      </c>
      <c r="O1924" s="31" t="str">
        <f t="shared" si="598"/>
        <v/>
      </c>
      <c r="P1924" s="3" t="str">
        <f>IF(Investments_Import!G1924="","",Investments_Import!G1924)</f>
        <v/>
      </c>
      <c r="Q1924" s="3" t="str">
        <f>IF(Investments_Import!H1924="","",Investments_Import!H1924)</f>
        <v/>
      </c>
      <c r="R1924" s="37" t="str">
        <f t="shared" si="599"/>
        <v/>
      </c>
      <c r="S1924" s="37" t="str">
        <f t="shared" si="600"/>
        <v/>
      </c>
      <c r="U1924" s="36" t="str">
        <f>IF(Mining_Import!A1924="","",Mining_Import!A1924)</f>
        <v/>
      </c>
      <c r="V1924" s="22" t="str">
        <f t="shared" si="608"/>
        <v/>
      </c>
      <c r="W1924" s="127" t="str">
        <f t="shared" si="609"/>
        <v/>
      </c>
      <c r="X1924" s="127" t="str">
        <f t="shared" si="610"/>
        <v/>
      </c>
      <c r="Y1924" s="127" t="str">
        <f t="shared" si="611"/>
        <v/>
      </c>
      <c r="Z1924" s="36" t="str">
        <f>IF(Mining_Import!B1924="","",Mining_Import!B1924)</f>
        <v/>
      </c>
      <c r="AA1924" s="184" t="str">
        <f>IF(Mining_Import!$C1924="","",Mining_Import!$C1924)</f>
        <v/>
      </c>
      <c r="AB1924" s="122" t="str">
        <f t="shared" si="612"/>
        <v/>
      </c>
      <c r="AC1924" s="122" t="str">
        <f>IF($Y1924&gt;Dashboard!$Q$19,$AB1924,"")</f>
        <v/>
      </c>
      <c r="AD1924" s="43" t="str">
        <f t="shared" si="613"/>
        <v/>
      </c>
      <c r="AE1924" s="36" t="str">
        <f>IF(Mining_Import!D1924="","",Mining_Import!D1924)</f>
        <v/>
      </c>
      <c r="AF1924" s="36" t="str">
        <f>IF(Mining_Import!E1924="","",Mining_Import!E1924)</f>
        <v/>
      </c>
      <c r="AG1924" s="36" t="str">
        <f>IF(Mining_Import!F1924="","",Mining_Import!F1924)</f>
        <v/>
      </c>
      <c r="AH1924" s="36" t="str">
        <f>IF(Mining_Import!G1924="","",Mining_Import!G1924)</f>
        <v/>
      </c>
      <c r="AI1924" s="36" t="str">
        <f>IF(Mining_Import!H1924="","",Mining_Import!H1924)</f>
        <v/>
      </c>
      <c r="AJ1924" s="36" t="str">
        <f>IF(Mining_Import!I1924="","",Mining_Import!I1924)</f>
        <v/>
      </c>
      <c r="BY1924" s="120" t="str">
        <f t="shared" si="601"/>
        <v/>
      </c>
      <c r="BZ1924" s="184" t="str">
        <f t="shared" si="614"/>
        <v/>
      </c>
      <c r="CA1924" s="37" t="str">
        <f>IFERROR(VLOOKUP($BY1924,Account_Value!$C$2:$F$2500,4,0),"")</f>
        <v/>
      </c>
      <c r="CB1924" s="43" t="str">
        <f t="shared" si="602"/>
        <v/>
      </c>
      <c r="CC1924" s="122" t="str">
        <f>IF($BZ1924="","",SUM($BZ$2:$BZ1924))</f>
        <v/>
      </c>
      <c r="CD1924" s="43" t="str">
        <f>IF($BZ1924="","",$BU$19*(SUM($BZ$2:$BZ1924)))</f>
        <v/>
      </c>
    </row>
    <row r="1925" spans="1:82">
      <c r="A1925" s="4" t="str">
        <f t="shared" si="603"/>
        <v/>
      </c>
      <c r="B1925" s="21" t="str">
        <f>IF(Investments_Import!A1925="","",Investments_Import!A1925)</f>
        <v/>
      </c>
      <c r="C1925" s="22" t="str">
        <f t="shared" si="596"/>
        <v/>
      </c>
      <c r="D1925" s="51" t="str">
        <f t="shared" si="604"/>
        <v/>
      </c>
      <c r="E1925" s="3" t="str">
        <f>IF(Investments_Import!B1925="","",Investments_Import!B1925)</f>
        <v/>
      </c>
      <c r="F1925" s="54" t="str">
        <f t="shared" si="605"/>
        <v xml:space="preserve"> </v>
      </c>
      <c r="G1925" s="54" t="str">
        <f>IF($B1925="","",COUNTIF($F$2:$F1925,$F1925))</f>
        <v/>
      </c>
      <c r="H1925" s="53" t="str">
        <f t="shared" si="606"/>
        <v xml:space="preserve">  </v>
      </c>
      <c r="I1925" s="3" t="str">
        <f>IF(Investments_Import!C1925="","",Investments_Import!C1925)</f>
        <v/>
      </c>
      <c r="J1925" s="108" t="str">
        <f>IF(Investments_Import!D1925="","",Investments_Import!D1925)</f>
        <v/>
      </c>
      <c r="K1925" s="108" t="str">
        <f t="shared" si="607"/>
        <v/>
      </c>
      <c r="L1925" s="47" t="str">
        <f>IF(Investments_Import!E1925="","",Investments_Import!E1925)</f>
        <v/>
      </c>
      <c r="M1925" s="47" t="str">
        <f t="shared" si="597"/>
        <v/>
      </c>
      <c r="N1925" s="31" t="str">
        <f>IF(Investments_Import!F1925="","",Investments_Import!F1925)</f>
        <v/>
      </c>
      <c r="O1925" s="31" t="str">
        <f t="shared" si="598"/>
        <v/>
      </c>
      <c r="P1925" s="3" t="str">
        <f>IF(Investments_Import!G1925="","",Investments_Import!G1925)</f>
        <v/>
      </c>
      <c r="Q1925" s="3" t="str">
        <f>IF(Investments_Import!H1925="","",Investments_Import!H1925)</f>
        <v/>
      </c>
      <c r="R1925" s="37" t="str">
        <f t="shared" si="599"/>
        <v/>
      </c>
      <c r="S1925" s="37" t="str">
        <f t="shared" si="600"/>
        <v/>
      </c>
      <c r="U1925" s="36" t="str">
        <f>IF(Mining_Import!A1925="","",Mining_Import!A1925)</f>
        <v/>
      </c>
      <c r="V1925" s="22" t="str">
        <f t="shared" si="608"/>
        <v/>
      </c>
      <c r="W1925" s="127" t="str">
        <f t="shared" si="609"/>
        <v/>
      </c>
      <c r="X1925" s="127" t="str">
        <f t="shared" si="610"/>
        <v/>
      </c>
      <c r="Y1925" s="127" t="str">
        <f t="shared" si="611"/>
        <v/>
      </c>
      <c r="Z1925" s="36" t="str">
        <f>IF(Mining_Import!B1925="","",Mining_Import!B1925)</f>
        <v/>
      </c>
      <c r="AA1925" s="184" t="str">
        <f>IF(Mining_Import!$C1925="","",Mining_Import!$C1925)</f>
        <v/>
      </c>
      <c r="AB1925" s="122" t="str">
        <f t="shared" si="612"/>
        <v/>
      </c>
      <c r="AC1925" s="122" t="str">
        <f>IF($Y1925&gt;Dashboard!$Q$19,$AB1925,"")</f>
        <v/>
      </c>
      <c r="AD1925" s="43" t="str">
        <f t="shared" si="613"/>
        <v/>
      </c>
      <c r="AE1925" s="36" t="str">
        <f>IF(Mining_Import!D1925="","",Mining_Import!D1925)</f>
        <v/>
      </c>
      <c r="AF1925" s="36" t="str">
        <f>IF(Mining_Import!E1925="","",Mining_Import!E1925)</f>
        <v/>
      </c>
      <c r="AG1925" s="36" t="str">
        <f>IF(Mining_Import!F1925="","",Mining_Import!F1925)</f>
        <v/>
      </c>
      <c r="AH1925" s="36" t="str">
        <f>IF(Mining_Import!G1925="","",Mining_Import!G1925)</f>
        <v/>
      </c>
      <c r="AI1925" s="36" t="str">
        <f>IF(Mining_Import!H1925="","",Mining_Import!H1925)</f>
        <v/>
      </c>
      <c r="AJ1925" s="36" t="str">
        <f>IF(Mining_Import!I1925="","",Mining_Import!I1925)</f>
        <v/>
      </c>
      <c r="BY1925" s="120" t="str">
        <f t="shared" si="601"/>
        <v/>
      </c>
      <c r="BZ1925" s="184" t="str">
        <f t="shared" si="614"/>
        <v/>
      </c>
      <c r="CA1925" s="37" t="str">
        <f>IFERROR(VLOOKUP($BY1925,Account_Value!$C$2:$F$2500,4,0),"")</f>
        <v/>
      </c>
      <c r="CB1925" s="43" t="str">
        <f t="shared" si="602"/>
        <v/>
      </c>
      <c r="CC1925" s="122" t="str">
        <f>IF($BZ1925="","",SUM($BZ$2:$BZ1925))</f>
        <v/>
      </c>
      <c r="CD1925" s="43" t="str">
        <f>IF($BZ1925="","",$BU$19*(SUM($BZ$2:$BZ1925)))</f>
        <v/>
      </c>
    </row>
    <row r="1926" spans="1:82">
      <c r="A1926" s="4" t="str">
        <f t="shared" si="603"/>
        <v/>
      </c>
      <c r="B1926" s="21" t="str">
        <f>IF(Investments_Import!A1926="","",Investments_Import!A1926)</f>
        <v/>
      </c>
      <c r="C1926" s="22" t="str">
        <f t="shared" si="596"/>
        <v/>
      </c>
      <c r="D1926" s="51" t="str">
        <f t="shared" si="604"/>
        <v/>
      </c>
      <c r="E1926" s="3" t="str">
        <f>IF(Investments_Import!B1926="","",Investments_Import!B1926)</f>
        <v/>
      </c>
      <c r="F1926" s="54" t="str">
        <f t="shared" si="605"/>
        <v xml:space="preserve"> </v>
      </c>
      <c r="G1926" s="54" t="str">
        <f>IF($B1926="","",COUNTIF($F$2:$F1926,$F1926))</f>
        <v/>
      </c>
      <c r="H1926" s="53" t="str">
        <f t="shared" si="606"/>
        <v xml:space="preserve">  </v>
      </c>
      <c r="I1926" s="3" t="str">
        <f>IF(Investments_Import!C1926="","",Investments_Import!C1926)</f>
        <v/>
      </c>
      <c r="J1926" s="108" t="str">
        <f>IF(Investments_Import!D1926="","",Investments_Import!D1926)</f>
        <v/>
      </c>
      <c r="K1926" s="108" t="str">
        <f t="shared" si="607"/>
        <v/>
      </c>
      <c r="L1926" s="47" t="str">
        <f>IF(Investments_Import!E1926="","",Investments_Import!E1926)</f>
        <v/>
      </c>
      <c r="M1926" s="47" t="str">
        <f t="shared" si="597"/>
        <v/>
      </c>
      <c r="N1926" s="31" t="str">
        <f>IF(Investments_Import!F1926="","",Investments_Import!F1926)</f>
        <v/>
      </c>
      <c r="O1926" s="31" t="str">
        <f t="shared" si="598"/>
        <v/>
      </c>
      <c r="P1926" s="3" t="str">
        <f>IF(Investments_Import!G1926="","",Investments_Import!G1926)</f>
        <v/>
      </c>
      <c r="Q1926" s="3" t="str">
        <f>IF(Investments_Import!H1926="","",Investments_Import!H1926)</f>
        <v/>
      </c>
      <c r="R1926" s="37" t="str">
        <f t="shared" si="599"/>
        <v/>
      </c>
      <c r="S1926" s="37" t="str">
        <f t="shared" si="600"/>
        <v/>
      </c>
      <c r="U1926" s="36" t="str">
        <f>IF(Mining_Import!A1926="","",Mining_Import!A1926)</f>
        <v/>
      </c>
      <c r="V1926" s="22" t="str">
        <f t="shared" si="608"/>
        <v/>
      </c>
      <c r="W1926" s="127" t="str">
        <f t="shared" si="609"/>
        <v/>
      </c>
      <c r="X1926" s="127" t="str">
        <f t="shared" si="610"/>
        <v/>
      </c>
      <c r="Y1926" s="127" t="str">
        <f t="shared" si="611"/>
        <v/>
      </c>
      <c r="Z1926" s="36" t="str">
        <f>IF(Mining_Import!B1926="","",Mining_Import!B1926)</f>
        <v/>
      </c>
      <c r="AA1926" s="184" t="str">
        <f>IF(Mining_Import!$C1926="","",Mining_Import!$C1926)</f>
        <v/>
      </c>
      <c r="AB1926" s="122" t="str">
        <f t="shared" si="612"/>
        <v/>
      </c>
      <c r="AC1926" s="122" t="str">
        <f>IF($Y1926&gt;Dashboard!$Q$19,$AB1926,"")</f>
        <v/>
      </c>
      <c r="AD1926" s="43" t="str">
        <f t="shared" si="613"/>
        <v/>
      </c>
      <c r="AE1926" s="36" t="str">
        <f>IF(Mining_Import!D1926="","",Mining_Import!D1926)</f>
        <v/>
      </c>
      <c r="AF1926" s="36" t="str">
        <f>IF(Mining_Import!E1926="","",Mining_Import!E1926)</f>
        <v/>
      </c>
      <c r="AG1926" s="36" t="str">
        <f>IF(Mining_Import!F1926="","",Mining_Import!F1926)</f>
        <v/>
      </c>
      <c r="AH1926" s="36" t="str">
        <f>IF(Mining_Import!G1926="","",Mining_Import!G1926)</f>
        <v/>
      </c>
      <c r="AI1926" s="36" t="str">
        <f>IF(Mining_Import!H1926="","",Mining_Import!H1926)</f>
        <v/>
      </c>
      <c r="AJ1926" s="36" t="str">
        <f>IF(Mining_Import!I1926="","",Mining_Import!I1926)</f>
        <v/>
      </c>
      <c r="BY1926" s="120" t="str">
        <f t="shared" si="601"/>
        <v/>
      </c>
      <c r="BZ1926" s="184" t="str">
        <f t="shared" si="614"/>
        <v/>
      </c>
      <c r="CA1926" s="37" t="str">
        <f>IFERROR(VLOOKUP($BY1926,Account_Value!$C$2:$F$2500,4,0),"")</f>
        <v/>
      </c>
      <c r="CB1926" s="43" t="str">
        <f t="shared" si="602"/>
        <v/>
      </c>
      <c r="CC1926" s="122" t="str">
        <f>IF($BZ1926="","",SUM($BZ$2:$BZ1926))</f>
        <v/>
      </c>
      <c r="CD1926" s="43" t="str">
        <f>IF($BZ1926="","",$BU$19*(SUM($BZ$2:$BZ1926)))</f>
        <v/>
      </c>
    </row>
    <row r="1927" spans="1:82">
      <c r="A1927" s="4" t="str">
        <f t="shared" si="603"/>
        <v/>
      </c>
      <c r="B1927" s="21" t="str">
        <f>IF(Investments_Import!A1927="","",Investments_Import!A1927)</f>
        <v/>
      </c>
      <c r="C1927" s="22" t="str">
        <f t="shared" si="596"/>
        <v/>
      </c>
      <c r="D1927" s="51" t="str">
        <f t="shared" si="604"/>
        <v/>
      </c>
      <c r="E1927" s="3" t="str">
        <f>IF(Investments_Import!B1927="","",Investments_Import!B1927)</f>
        <v/>
      </c>
      <c r="F1927" s="54" t="str">
        <f t="shared" si="605"/>
        <v xml:space="preserve"> </v>
      </c>
      <c r="G1927" s="54" t="str">
        <f>IF($B1927="","",COUNTIF($F$2:$F1927,$F1927))</f>
        <v/>
      </c>
      <c r="H1927" s="53" t="str">
        <f t="shared" si="606"/>
        <v xml:space="preserve">  </v>
      </c>
      <c r="I1927" s="3" t="str">
        <f>IF(Investments_Import!C1927="","",Investments_Import!C1927)</f>
        <v/>
      </c>
      <c r="J1927" s="108" t="str">
        <f>IF(Investments_Import!D1927="","",Investments_Import!D1927)</f>
        <v/>
      </c>
      <c r="K1927" s="108" t="str">
        <f t="shared" si="607"/>
        <v/>
      </c>
      <c r="L1927" s="47" t="str">
        <f>IF(Investments_Import!E1927="","",Investments_Import!E1927)</f>
        <v/>
      </c>
      <c r="M1927" s="47" t="str">
        <f t="shared" si="597"/>
        <v/>
      </c>
      <c r="N1927" s="31" t="str">
        <f>IF(Investments_Import!F1927="","",Investments_Import!F1927)</f>
        <v/>
      </c>
      <c r="O1927" s="31" t="str">
        <f t="shared" si="598"/>
        <v/>
      </c>
      <c r="P1927" s="3" t="str">
        <f>IF(Investments_Import!G1927="","",Investments_Import!G1927)</f>
        <v/>
      </c>
      <c r="Q1927" s="3" t="str">
        <f>IF(Investments_Import!H1927="","",Investments_Import!H1927)</f>
        <v/>
      </c>
      <c r="R1927" s="37" t="str">
        <f t="shared" si="599"/>
        <v/>
      </c>
      <c r="S1927" s="37" t="str">
        <f t="shared" si="600"/>
        <v/>
      </c>
      <c r="U1927" s="36" t="str">
        <f>IF(Mining_Import!A1927="","",Mining_Import!A1927)</f>
        <v/>
      </c>
      <c r="V1927" s="22" t="str">
        <f t="shared" si="608"/>
        <v/>
      </c>
      <c r="W1927" s="127" t="str">
        <f t="shared" si="609"/>
        <v/>
      </c>
      <c r="X1927" s="127" t="str">
        <f t="shared" si="610"/>
        <v/>
      </c>
      <c r="Y1927" s="127" t="str">
        <f t="shared" si="611"/>
        <v/>
      </c>
      <c r="Z1927" s="36" t="str">
        <f>IF(Mining_Import!B1927="","",Mining_Import!B1927)</f>
        <v/>
      </c>
      <c r="AA1927" s="184" t="str">
        <f>IF(Mining_Import!$C1927="","",Mining_Import!$C1927)</f>
        <v/>
      </c>
      <c r="AB1927" s="122" t="str">
        <f t="shared" si="612"/>
        <v/>
      </c>
      <c r="AC1927" s="122" t="str">
        <f>IF($Y1927&gt;Dashboard!$Q$19,$AB1927,"")</f>
        <v/>
      </c>
      <c r="AD1927" s="43" t="str">
        <f t="shared" si="613"/>
        <v/>
      </c>
      <c r="AE1927" s="36" t="str">
        <f>IF(Mining_Import!D1927="","",Mining_Import!D1927)</f>
        <v/>
      </c>
      <c r="AF1927" s="36" t="str">
        <f>IF(Mining_Import!E1927="","",Mining_Import!E1927)</f>
        <v/>
      </c>
      <c r="AG1927" s="36" t="str">
        <f>IF(Mining_Import!F1927="","",Mining_Import!F1927)</f>
        <v/>
      </c>
      <c r="AH1927" s="36" t="str">
        <f>IF(Mining_Import!G1927="","",Mining_Import!G1927)</f>
        <v/>
      </c>
      <c r="AI1927" s="36" t="str">
        <f>IF(Mining_Import!H1927="","",Mining_Import!H1927)</f>
        <v/>
      </c>
      <c r="AJ1927" s="36" t="str">
        <f>IF(Mining_Import!I1927="","",Mining_Import!I1927)</f>
        <v/>
      </c>
      <c r="BY1927" s="120" t="str">
        <f t="shared" si="601"/>
        <v/>
      </c>
      <c r="BZ1927" s="184" t="str">
        <f t="shared" si="614"/>
        <v/>
      </c>
      <c r="CA1927" s="37" t="str">
        <f>IFERROR(VLOOKUP($BY1927,Account_Value!$C$2:$F$2500,4,0),"")</f>
        <v/>
      </c>
      <c r="CB1927" s="43" t="str">
        <f t="shared" si="602"/>
        <v/>
      </c>
      <c r="CC1927" s="122" t="str">
        <f>IF($BZ1927="","",SUM($BZ$2:$BZ1927))</f>
        <v/>
      </c>
      <c r="CD1927" s="43" t="str">
        <f>IF($BZ1927="","",$BU$19*(SUM($BZ$2:$BZ1927)))</f>
        <v/>
      </c>
    </row>
    <row r="1928" spans="1:82">
      <c r="A1928" s="4" t="str">
        <f t="shared" si="603"/>
        <v/>
      </c>
      <c r="B1928" s="21" t="str">
        <f>IF(Investments_Import!A1928="","",Investments_Import!A1928)</f>
        <v/>
      </c>
      <c r="C1928" s="22" t="str">
        <f t="shared" si="596"/>
        <v/>
      </c>
      <c r="D1928" s="51" t="str">
        <f t="shared" si="604"/>
        <v/>
      </c>
      <c r="E1928" s="3" t="str">
        <f>IF(Investments_Import!B1928="","",Investments_Import!B1928)</f>
        <v/>
      </c>
      <c r="F1928" s="54" t="str">
        <f t="shared" si="605"/>
        <v xml:space="preserve"> </v>
      </c>
      <c r="G1928" s="54" t="str">
        <f>IF($B1928="","",COUNTIF($F$2:$F1928,$F1928))</f>
        <v/>
      </c>
      <c r="H1928" s="53" t="str">
        <f t="shared" si="606"/>
        <v xml:space="preserve">  </v>
      </c>
      <c r="I1928" s="3" t="str">
        <f>IF(Investments_Import!C1928="","",Investments_Import!C1928)</f>
        <v/>
      </c>
      <c r="J1928" s="108" t="str">
        <f>IF(Investments_Import!D1928="","",Investments_Import!D1928)</f>
        <v/>
      </c>
      <c r="K1928" s="108" t="str">
        <f t="shared" si="607"/>
        <v/>
      </c>
      <c r="L1928" s="47" t="str">
        <f>IF(Investments_Import!E1928="","",Investments_Import!E1928)</f>
        <v/>
      </c>
      <c r="M1928" s="47" t="str">
        <f t="shared" si="597"/>
        <v/>
      </c>
      <c r="N1928" s="31" t="str">
        <f>IF(Investments_Import!F1928="","",Investments_Import!F1928)</f>
        <v/>
      </c>
      <c r="O1928" s="31" t="str">
        <f t="shared" si="598"/>
        <v/>
      </c>
      <c r="P1928" s="3" t="str">
        <f>IF(Investments_Import!G1928="","",Investments_Import!G1928)</f>
        <v/>
      </c>
      <c r="Q1928" s="3" t="str">
        <f>IF(Investments_Import!H1928="","",Investments_Import!H1928)</f>
        <v/>
      </c>
      <c r="R1928" s="37" t="str">
        <f t="shared" si="599"/>
        <v/>
      </c>
      <c r="S1928" s="37" t="str">
        <f t="shared" si="600"/>
        <v/>
      </c>
      <c r="U1928" s="36" t="str">
        <f>IF(Mining_Import!A1928="","",Mining_Import!A1928)</f>
        <v/>
      </c>
      <c r="V1928" s="22" t="str">
        <f t="shared" si="608"/>
        <v/>
      </c>
      <c r="W1928" s="127" t="str">
        <f t="shared" si="609"/>
        <v/>
      </c>
      <c r="X1928" s="127" t="str">
        <f t="shared" si="610"/>
        <v/>
      </c>
      <c r="Y1928" s="127" t="str">
        <f t="shared" si="611"/>
        <v/>
      </c>
      <c r="Z1928" s="36" t="str">
        <f>IF(Mining_Import!B1928="","",Mining_Import!B1928)</f>
        <v/>
      </c>
      <c r="AA1928" s="184" t="str">
        <f>IF(Mining_Import!$C1928="","",Mining_Import!$C1928)</f>
        <v/>
      </c>
      <c r="AB1928" s="122" t="str">
        <f t="shared" si="612"/>
        <v/>
      </c>
      <c r="AC1928" s="122" t="str">
        <f>IF($Y1928&gt;Dashboard!$Q$19,$AB1928,"")</f>
        <v/>
      </c>
      <c r="AD1928" s="43" t="str">
        <f t="shared" si="613"/>
        <v/>
      </c>
      <c r="AE1928" s="36" t="str">
        <f>IF(Mining_Import!D1928="","",Mining_Import!D1928)</f>
        <v/>
      </c>
      <c r="AF1928" s="36" t="str">
        <f>IF(Mining_Import!E1928="","",Mining_Import!E1928)</f>
        <v/>
      </c>
      <c r="AG1928" s="36" t="str">
        <f>IF(Mining_Import!F1928="","",Mining_Import!F1928)</f>
        <v/>
      </c>
      <c r="AH1928" s="36" t="str">
        <f>IF(Mining_Import!G1928="","",Mining_Import!G1928)</f>
        <v/>
      </c>
      <c r="AI1928" s="36" t="str">
        <f>IF(Mining_Import!H1928="","",Mining_Import!H1928)</f>
        <v/>
      </c>
      <c r="AJ1928" s="36" t="str">
        <f>IF(Mining_Import!I1928="","",Mining_Import!I1928)</f>
        <v/>
      </c>
      <c r="BY1928" s="120" t="str">
        <f t="shared" si="601"/>
        <v/>
      </c>
      <c r="BZ1928" s="184" t="str">
        <f t="shared" si="614"/>
        <v/>
      </c>
      <c r="CA1928" s="37" t="str">
        <f>IFERROR(VLOOKUP($BY1928,Account_Value!$C$2:$F$2500,4,0),"")</f>
        <v/>
      </c>
      <c r="CB1928" s="43" t="str">
        <f t="shared" si="602"/>
        <v/>
      </c>
      <c r="CC1928" s="122" t="str">
        <f>IF($BZ1928="","",SUM($BZ$2:$BZ1928))</f>
        <v/>
      </c>
      <c r="CD1928" s="43" t="str">
        <f>IF($BZ1928="","",$BU$19*(SUM($BZ$2:$BZ1928)))</f>
        <v/>
      </c>
    </row>
    <row r="1929" spans="1:82">
      <c r="A1929" s="4" t="str">
        <f t="shared" si="603"/>
        <v/>
      </c>
      <c r="B1929" s="21" t="str">
        <f>IF(Investments_Import!A1929="","",Investments_Import!A1929)</f>
        <v/>
      </c>
      <c r="C1929" s="22" t="str">
        <f t="shared" si="596"/>
        <v/>
      </c>
      <c r="D1929" s="51" t="str">
        <f t="shared" si="604"/>
        <v/>
      </c>
      <c r="E1929" s="3" t="str">
        <f>IF(Investments_Import!B1929="","",Investments_Import!B1929)</f>
        <v/>
      </c>
      <c r="F1929" s="54" t="str">
        <f t="shared" si="605"/>
        <v xml:space="preserve"> </v>
      </c>
      <c r="G1929" s="54" t="str">
        <f>IF($B1929="","",COUNTIF($F$2:$F1929,$F1929))</f>
        <v/>
      </c>
      <c r="H1929" s="53" t="str">
        <f t="shared" si="606"/>
        <v xml:space="preserve">  </v>
      </c>
      <c r="I1929" s="3" t="str">
        <f>IF(Investments_Import!C1929="","",Investments_Import!C1929)</f>
        <v/>
      </c>
      <c r="J1929" s="108" t="str">
        <f>IF(Investments_Import!D1929="","",Investments_Import!D1929)</f>
        <v/>
      </c>
      <c r="K1929" s="108" t="str">
        <f t="shared" si="607"/>
        <v/>
      </c>
      <c r="L1929" s="47" t="str">
        <f>IF(Investments_Import!E1929="","",Investments_Import!E1929)</f>
        <v/>
      </c>
      <c r="M1929" s="47" t="str">
        <f t="shared" si="597"/>
        <v/>
      </c>
      <c r="N1929" s="31" t="str">
        <f>IF(Investments_Import!F1929="","",Investments_Import!F1929)</f>
        <v/>
      </c>
      <c r="O1929" s="31" t="str">
        <f t="shared" si="598"/>
        <v/>
      </c>
      <c r="P1929" s="3" t="str">
        <f>IF(Investments_Import!G1929="","",Investments_Import!G1929)</f>
        <v/>
      </c>
      <c r="Q1929" s="3" t="str">
        <f>IF(Investments_Import!H1929="","",Investments_Import!H1929)</f>
        <v/>
      </c>
      <c r="R1929" s="37" t="str">
        <f t="shared" si="599"/>
        <v/>
      </c>
      <c r="S1929" s="37" t="str">
        <f t="shared" si="600"/>
        <v/>
      </c>
      <c r="U1929" s="36" t="str">
        <f>IF(Mining_Import!A1929="","",Mining_Import!A1929)</f>
        <v/>
      </c>
      <c r="V1929" s="22" t="str">
        <f t="shared" si="608"/>
        <v/>
      </c>
      <c r="W1929" s="127" t="str">
        <f t="shared" si="609"/>
        <v/>
      </c>
      <c r="X1929" s="127" t="str">
        <f t="shared" si="610"/>
        <v/>
      </c>
      <c r="Y1929" s="127" t="str">
        <f t="shared" si="611"/>
        <v/>
      </c>
      <c r="Z1929" s="36" t="str">
        <f>IF(Mining_Import!B1929="","",Mining_Import!B1929)</f>
        <v/>
      </c>
      <c r="AA1929" s="184" t="str">
        <f>IF(Mining_Import!$C1929="","",Mining_Import!$C1929)</f>
        <v/>
      </c>
      <c r="AB1929" s="122" t="str">
        <f t="shared" si="612"/>
        <v/>
      </c>
      <c r="AC1929" s="122" t="str">
        <f>IF($Y1929&gt;Dashboard!$Q$19,$AB1929,"")</f>
        <v/>
      </c>
      <c r="AD1929" s="43" t="str">
        <f t="shared" si="613"/>
        <v/>
      </c>
      <c r="AE1929" s="36" t="str">
        <f>IF(Mining_Import!D1929="","",Mining_Import!D1929)</f>
        <v/>
      </c>
      <c r="AF1929" s="36" t="str">
        <f>IF(Mining_Import!E1929="","",Mining_Import!E1929)</f>
        <v/>
      </c>
      <c r="AG1929" s="36" t="str">
        <f>IF(Mining_Import!F1929="","",Mining_Import!F1929)</f>
        <v/>
      </c>
      <c r="AH1929" s="36" t="str">
        <f>IF(Mining_Import!G1929="","",Mining_Import!G1929)</f>
        <v/>
      </c>
      <c r="AI1929" s="36" t="str">
        <f>IF(Mining_Import!H1929="","",Mining_Import!H1929)</f>
        <v/>
      </c>
      <c r="AJ1929" s="36" t="str">
        <f>IF(Mining_Import!I1929="","",Mining_Import!I1929)</f>
        <v/>
      </c>
      <c r="BY1929" s="120" t="str">
        <f t="shared" si="601"/>
        <v/>
      </c>
      <c r="BZ1929" s="184" t="str">
        <f t="shared" si="614"/>
        <v/>
      </c>
      <c r="CA1929" s="37" t="str">
        <f>IFERROR(VLOOKUP($BY1929,Account_Value!$C$2:$F$2500,4,0),"")</f>
        <v/>
      </c>
      <c r="CB1929" s="43" t="str">
        <f t="shared" si="602"/>
        <v/>
      </c>
      <c r="CC1929" s="122" t="str">
        <f>IF($BZ1929="","",SUM($BZ$2:$BZ1929))</f>
        <v/>
      </c>
      <c r="CD1929" s="43" t="str">
        <f>IF($BZ1929="","",$BU$19*(SUM($BZ$2:$BZ1929)))</f>
        <v/>
      </c>
    </row>
    <row r="1930" spans="1:82">
      <c r="A1930" s="4" t="str">
        <f t="shared" si="603"/>
        <v/>
      </c>
      <c r="B1930" s="21" t="str">
        <f>IF(Investments_Import!A1930="","",Investments_Import!A1930)</f>
        <v/>
      </c>
      <c r="C1930" s="22" t="str">
        <f t="shared" si="596"/>
        <v/>
      </c>
      <c r="D1930" s="51" t="str">
        <f t="shared" si="604"/>
        <v/>
      </c>
      <c r="E1930" s="3" t="str">
        <f>IF(Investments_Import!B1930="","",Investments_Import!B1930)</f>
        <v/>
      </c>
      <c r="F1930" s="54" t="str">
        <f t="shared" si="605"/>
        <v xml:space="preserve"> </v>
      </c>
      <c r="G1930" s="54" t="str">
        <f>IF($B1930="","",COUNTIF($F$2:$F1930,$F1930))</f>
        <v/>
      </c>
      <c r="H1930" s="53" t="str">
        <f t="shared" si="606"/>
        <v xml:space="preserve">  </v>
      </c>
      <c r="I1930" s="3" t="str">
        <f>IF(Investments_Import!C1930="","",Investments_Import!C1930)</f>
        <v/>
      </c>
      <c r="J1930" s="108" t="str">
        <f>IF(Investments_Import!D1930="","",Investments_Import!D1930)</f>
        <v/>
      </c>
      <c r="K1930" s="108" t="str">
        <f t="shared" si="607"/>
        <v/>
      </c>
      <c r="L1930" s="47" t="str">
        <f>IF(Investments_Import!E1930="","",Investments_Import!E1930)</f>
        <v/>
      </c>
      <c r="M1930" s="47" t="str">
        <f t="shared" si="597"/>
        <v/>
      </c>
      <c r="N1930" s="31" t="str">
        <f>IF(Investments_Import!F1930="","",Investments_Import!F1930)</f>
        <v/>
      </c>
      <c r="O1930" s="31" t="str">
        <f t="shared" si="598"/>
        <v/>
      </c>
      <c r="P1930" s="3" t="str">
        <f>IF(Investments_Import!G1930="","",Investments_Import!G1930)</f>
        <v/>
      </c>
      <c r="Q1930" s="3" t="str">
        <f>IF(Investments_Import!H1930="","",Investments_Import!H1930)</f>
        <v/>
      </c>
      <c r="R1930" s="37" t="str">
        <f t="shared" si="599"/>
        <v/>
      </c>
      <c r="S1930" s="37" t="str">
        <f t="shared" si="600"/>
        <v/>
      </c>
      <c r="U1930" s="36" t="str">
        <f>IF(Mining_Import!A1930="","",Mining_Import!A1930)</f>
        <v/>
      </c>
      <c r="V1930" s="22" t="str">
        <f t="shared" si="608"/>
        <v/>
      </c>
      <c r="W1930" s="127" t="str">
        <f t="shared" si="609"/>
        <v/>
      </c>
      <c r="X1930" s="127" t="str">
        <f t="shared" si="610"/>
        <v/>
      </c>
      <c r="Y1930" s="127" t="str">
        <f t="shared" si="611"/>
        <v/>
      </c>
      <c r="Z1930" s="36" t="str">
        <f>IF(Mining_Import!B1930="","",Mining_Import!B1930)</f>
        <v/>
      </c>
      <c r="AA1930" s="184" t="str">
        <f>IF(Mining_Import!$C1930="","",Mining_Import!$C1930)</f>
        <v/>
      </c>
      <c r="AB1930" s="122" t="str">
        <f t="shared" si="612"/>
        <v/>
      </c>
      <c r="AC1930" s="122" t="str">
        <f>IF($Y1930&gt;Dashboard!$Q$19,$AB1930,"")</f>
        <v/>
      </c>
      <c r="AD1930" s="43" t="str">
        <f t="shared" si="613"/>
        <v/>
      </c>
      <c r="AE1930" s="36" t="str">
        <f>IF(Mining_Import!D1930="","",Mining_Import!D1930)</f>
        <v/>
      </c>
      <c r="AF1930" s="36" t="str">
        <f>IF(Mining_Import!E1930="","",Mining_Import!E1930)</f>
        <v/>
      </c>
      <c r="AG1930" s="36" t="str">
        <f>IF(Mining_Import!F1930="","",Mining_Import!F1930)</f>
        <v/>
      </c>
      <c r="AH1930" s="36" t="str">
        <f>IF(Mining_Import!G1930="","",Mining_Import!G1930)</f>
        <v/>
      </c>
      <c r="AI1930" s="36" t="str">
        <f>IF(Mining_Import!H1930="","",Mining_Import!H1930)</f>
        <v/>
      </c>
      <c r="AJ1930" s="36" t="str">
        <f>IF(Mining_Import!I1930="","",Mining_Import!I1930)</f>
        <v/>
      </c>
      <c r="BY1930" s="120" t="str">
        <f t="shared" si="601"/>
        <v/>
      </c>
      <c r="BZ1930" s="184" t="str">
        <f t="shared" si="614"/>
        <v/>
      </c>
      <c r="CA1930" s="37" t="str">
        <f>IFERROR(VLOOKUP($BY1930,Account_Value!$C$2:$F$2500,4,0),"")</f>
        <v/>
      </c>
      <c r="CB1930" s="43" t="str">
        <f t="shared" si="602"/>
        <v/>
      </c>
      <c r="CC1930" s="122" t="str">
        <f>IF($BZ1930="","",SUM($BZ$2:$BZ1930))</f>
        <v/>
      </c>
      <c r="CD1930" s="43" t="str">
        <f>IF($BZ1930="","",$BU$19*(SUM($BZ$2:$BZ1930)))</f>
        <v/>
      </c>
    </row>
    <row r="1931" spans="1:82">
      <c r="A1931" s="4" t="str">
        <f t="shared" si="603"/>
        <v/>
      </c>
      <c r="B1931" s="21" t="str">
        <f>IF(Investments_Import!A1931="","",Investments_Import!A1931)</f>
        <v/>
      </c>
      <c r="C1931" s="22" t="str">
        <f t="shared" si="596"/>
        <v/>
      </c>
      <c r="D1931" s="51" t="str">
        <f t="shared" si="604"/>
        <v/>
      </c>
      <c r="E1931" s="3" t="str">
        <f>IF(Investments_Import!B1931="","",Investments_Import!B1931)</f>
        <v/>
      </c>
      <c r="F1931" s="54" t="str">
        <f t="shared" si="605"/>
        <v xml:space="preserve"> </v>
      </c>
      <c r="G1931" s="54" t="str">
        <f>IF($B1931="","",COUNTIF($F$2:$F1931,$F1931))</f>
        <v/>
      </c>
      <c r="H1931" s="53" t="str">
        <f t="shared" si="606"/>
        <v xml:space="preserve">  </v>
      </c>
      <c r="I1931" s="3" t="str">
        <f>IF(Investments_Import!C1931="","",Investments_Import!C1931)</f>
        <v/>
      </c>
      <c r="J1931" s="108" t="str">
        <f>IF(Investments_Import!D1931="","",Investments_Import!D1931)</f>
        <v/>
      </c>
      <c r="K1931" s="108" t="str">
        <f t="shared" si="607"/>
        <v/>
      </c>
      <c r="L1931" s="47" t="str">
        <f>IF(Investments_Import!E1931="","",Investments_Import!E1931)</f>
        <v/>
      </c>
      <c r="M1931" s="47" t="str">
        <f t="shared" si="597"/>
        <v/>
      </c>
      <c r="N1931" s="31" t="str">
        <f>IF(Investments_Import!F1931="","",Investments_Import!F1931)</f>
        <v/>
      </c>
      <c r="O1931" s="31" t="str">
        <f t="shared" si="598"/>
        <v/>
      </c>
      <c r="P1931" s="3" t="str">
        <f>IF(Investments_Import!G1931="","",Investments_Import!G1931)</f>
        <v/>
      </c>
      <c r="Q1931" s="3" t="str">
        <f>IF(Investments_Import!H1931="","",Investments_Import!H1931)</f>
        <v/>
      </c>
      <c r="R1931" s="37" t="str">
        <f t="shared" si="599"/>
        <v/>
      </c>
      <c r="S1931" s="37" t="str">
        <f t="shared" si="600"/>
        <v/>
      </c>
      <c r="U1931" s="36" t="str">
        <f>IF(Mining_Import!A1931="","",Mining_Import!A1931)</f>
        <v/>
      </c>
      <c r="V1931" s="22" t="str">
        <f t="shared" si="608"/>
        <v/>
      </c>
      <c r="W1931" s="127" t="str">
        <f t="shared" si="609"/>
        <v/>
      </c>
      <c r="X1931" s="127" t="str">
        <f t="shared" si="610"/>
        <v/>
      </c>
      <c r="Y1931" s="127" t="str">
        <f t="shared" si="611"/>
        <v/>
      </c>
      <c r="Z1931" s="36" t="str">
        <f>IF(Mining_Import!B1931="","",Mining_Import!B1931)</f>
        <v/>
      </c>
      <c r="AA1931" s="184" t="str">
        <f>IF(Mining_Import!$C1931="","",Mining_Import!$C1931)</f>
        <v/>
      </c>
      <c r="AB1931" s="122" t="str">
        <f t="shared" si="612"/>
        <v/>
      </c>
      <c r="AC1931" s="122" t="str">
        <f>IF($Y1931&gt;Dashboard!$Q$19,$AB1931,"")</f>
        <v/>
      </c>
      <c r="AD1931" s="43" t="str">
        <f t="shared" si="613"/>
        <v/>
      </c>
      <c r="AE1931" s="36" t="str">
        <f>IF(Mining_Import!D1931="","",Mining_Import!D1931)</f>
        <v/>
      </c>
      <c r="AF1931" s="36" t="str">
        <f>IF(Mining_Import!E1931="","",Mining_Import!E1931)</f>
        <v/>
      </c>
      <c r="AG1931" s="36" t="str">
        <f>IF(Mining_Import!F1931="","",Mining_Import!F1931)</f>
        <v/>
      </c>
      <c r="AH1931" s="36" t="str">
        <f>IF(Mining_Import!G1931="","",Mining_Import!G1931)</f>
        <v/>
      </c>
      <c r="AI1931" s="36" t="str">
        <f>IF(Mining_Import!H1931="","",Mining_Import!H1931)</f>
        <v/>
      </c>
      <c r="AJ1931" s="36" t="str">
        <f>IF(Mining_Import!I1931="","",Mining_Import!I1931)</f>
        <v/>
      </c>
      <c r="BY1931" s="120" t="str">
        <f t="shared" si="601"/>
        <v/>
      </c>
      <c r="BZ1931" s="184" t="str">
        <f t="shared" si="614"/>
        <v/>
      </c>
      <c r="CA1931" s="37" t="str">
        <f>IFERROR(VLOOKUP($BY1931,Account_Value!$C$2:$F$2500,4,0),"")</f>
        <v/>
      </c>
      <c r="CB1931" s="43" t="str">
        <f t="shared" si="602"/>
        <v/>
      </c>
      <c r="CC1931" s="122" t="str">
        <f>IF($BZ1931="","",SUM($BZ$2:$BZ1931))</f>
        <v/>
      </c>
      <c r="CD1931" s="43" t="str">
        <f>IF($BZ1931="","",$BU$19*(SUM($BZ$2:$BZ1931)))</f>
        <v/>
      </c>
    </row>
    <row r="1932" spans="1:82">
      <c r="A1932" s="4" t="str">
        <f t="shared" si="603"/>
        <v/>
      </c>
      <c r="B1932" s="21" t="str">
        <f>IF(Investments_Import!A1932="","",Investments_Import!A1932)</f>
        <v/>
      </c>
      <c r="C1932" s="22" t="str">
        <f t="shared" si="596"/>
        <v/>
      </c>
      <c r="D1932" s="51" t="str">
        <f t="shared" si="604"/>
        <v/>
      </c>
      <c r="E1932" s="3" t="str">
        <f>IF(Investments_Import!B1932="","",Investments_Import!B1932)</f>
        <v/>
      </c>
      <c r="F1932" s="54" t="str">
        <f t="shared" si="605"/>
        <v xml:space="preserve"> </v>
      </c>
      <c r="G1932" s="54" t="str">
        <f>IF($B1932="","",COUNTIF($F$2:$F1932,$F1932))</f>
        <v/>
      </c>
      <c r="H1932" s="53" t="str">
        <f t="shared" si="606"/>
        <v xml:space="preserve">  </v>
      </c>
      <c r="I1932" s="3" t="str">
        <f>IF(Investments_Import!C1932="","",Investments_Import!C1932)</f>
        <v/>
      </c>
      <c r="J1932" s="108" t="str">
        <f>IF(Investments_Import!D1932="","",Investments_Import!D1932)</f>
        <v/>
      </c>
      <c r="K1932" s="108" t="str">
        <f t="shared" si="607"/>
        <v/>
      </c>
      <c r="L1932" s="47" t="str">
        <f>IF(Investments_Import!E1932="","",Investments_Import!E1932)</f>
        <v/>
      </c>
      <c r="M1932" s="47" t="str">
        <f t="shared" si="597"/>
        <v/>
      </c>
      <c r="N1932" s="31" t="str">
        <f>IF(Investments_Import!F1932="","",Investments_Import!F1932)</f>
        <v/>
      </c>
      <c r="O1932" s="31" t="str">
        <f t="shared" si="598"/>
        <v/>
      </c>
      <c r="P1932" s="3" t="str">
        <f>IF(Investments_Import!G1932="","",Investments_Import!G1932)</f>
        <v/>
      </c>
      <c r="Q1932" s="3" t="str">
        <f>IF(Investments_Import!H1932="","",Investments_Import!H1932)</f>
        <v/>
      </c>
      <c r="R1932" s="37" t="str">
        <f t="shared" si="599"/>
        <v/>
      </c>
      <c r="S1932" s="37" t="str">
        <f t="shared" si="600"/>
        <v/>
      </c>
      <c r="U1932" s="36" t="str">
        <f>IF(Mining_Import!A1932="","",Mining_Import!A1932)</f>
        <v/>
      </c>
      <c r="V1932" s="22" t="str">
        <f t="shared" si="608"/>
        <v/>
      </c>
      <c r="W1932" s="127" t="str">
        <f t="shared" si="609"/>
        <v/>
      </c>
      <c r="X1932" s="127" t="str">
        <f t="shared" si="610"/>
        <v/>
      </c>
      <c r="Y1932" s="127" t="str">
        <f t="shared" si="611"/>
        <v/>
      </c>
      <c r="Z1932" s="36" t="str">
        <f>IF(Mining_Import!B1932="","",Mining_Import!B1932)</f>
        <v/>
      </c>
      <c r="AA1932" s="184" t="str">
        <f>IF(Mining_Import!$C1932="","",Mining_Import!$C1932)</f>
        <v/>
      </c>
      <c r="AB1932" s="122" t="str">
        <f t="shared" si="612"/>
        <v/>
      </c>
      <c r="AC1932" s="122" t="str">
        <f>IF($Y1932&gt;Dashboard!$Q$19,$AB1932,"")</f>
        <v/>
      </c>
      <c r="AD1932" s="43" t="str">
        <f t="shared" si="613"/>
        <v/>
      </c>
      <c r="AE1932" s="36" t="str">
        <f>IF(Mining_Import!D1932="","",Mining_Import!D1932)</f>
        <v/>
      </c>
      <c r="AF1932" s="36" t="str">
        <f>IF(Mining_Import!E1932="","",Mining_Import!E1932)</f>
        <v/>
      </c>
      <c r="AG1932" s="36" t="str">
        <f>IF(Mining_Import!F1932="","",Mining_Import!F1932)</f>
        <v/>
      </c>
      <c r="AH1932" s="36" t="str">
        <f>IF(Mining_Import!G1932="","",Mining_Import!G1932)</f>
        <v/>
      </c>
      <c r="AI1932" s="36" t="str">
        <f>IF(Mining_Import!H1932="","",Mining_Import!H1932)</f>
        <v/>
      </c>
      <c r="AJ1932" s="36" t="str">
        <f>IF(Mining_Import!I1932="","",Mining_Import!I1932)</f>
        <v/>
      </c>
      <c r="BY1932" s="120" t="str">
        <f t="shared" si="601"/>
        <v/>
      </c>
      <c r="BZ1932" s="184" t="str">
        <f t="shared" si="614"/>
        <v/>
      </c>
      <c r="CA1932" s="37" t="str">
        <f>IFERROR(VLOOKUP($BY1932,Account_Value!$C$2:$F$2500,4,0),"")</f>
        <v/>
      </c>
      <c r="CB1932" s="43" t="str">
        <f t="shared" si="602"/>
        <v/>
      </c>
      <c r="CC1932" s="122" t="str">
        <f>IF($BZ1932="","",SUM($BZ$2:$BZ1932))</f>
        <v/>
      </c>
      <c r="CD1932" s="43" t="str">
        <f>IF($BZ1932="","",$BU$19*(SUM($BZ$2:$BZ1932)))</f>
        <v/>
      </c>
    </row>
    <row r="1933" spans="1:82">
      <c r="A1933" s="4" t="str">
        <f t="shared" si="603"/>
        <v/>
      </c>
      <c r="B1933" s="21" t="str">
        <f>IF(Investments_Import!A1933="","",Investments_Import!A1933)</f>
        <v/>
      </c>
      <c r="C1933" s="22" t="str">
        <f t="shared" si="596"/>
        <v/>
      </c>
      <c r="D1933" s="51" t="str">
        <f t="shared" si="604"/>
        <v/>
      </c>
      <c r="E1933" s="3" t="str">
        <f>IF(Investments_Import!B1933="","",Investments_Import!B1933)</f>
        <v/>
      </c>
      <c r="F1933" s="54" t="str">
        <f t="shared" si="605"/>
        <v xml:space="preserve"> </v>
      </c>
      <c r="G1933" s="54" t="str">
        <f>IF($B1933="","",COUNTIF($F$2:$F1933,$F1933))</f>
        <v/>
      </c>
      <c r="H1933" s="53" t="str">
        <f t="shared" si="606"/>
        <v xml:space="preserve">  </v>
      </c>
      <c r="I1933" s="3" t="str">
        <f>IF(Investments_Import!C1933="","",Investments_Import!C1933)</f>
        <v/>
      </c>
      <c r="J1933" s="108" t="str">
        <f>IF(Investments_Import!D1933="","",Investments_Import!D1933)</f>
        <v/>
      </c>
      <c r="K1933" s="108" t="str">
        <f t="shared" si="607"/>
        <v/>
      </c>
      <c r="L1933" s="47" t="str">
        <f>IF(Investments_Import!E1933="","",Investments_Import!E1933)</f>
        <v/>
      </c>
      <c r="M1933" s="47" t="str">
        <f t="shared" si="597"/>
        <v/>
      </c>
      <c r="N1933" s="31" t="str">
        <f>IF(Investments_Import!F1933="","",Investments_Import!F1933)</f>
        <v/>
      </c>
      <c r="O1933" s="31" t="str">
        <f t="shared" si="598"/>
        <v/>
      </c>
      <c r="P1933" s="3" t="str">
        <f>IF(Investments_Import!G1933="","",Investments_Import!G1933)</f>
        <v/>
      </c>
      <c r="Q1933" s="3" t="str">
        <f>IF(Investments_Import!H1933="","",Investments_Import!H1933)</f>
        <v/>
      </c>
      <c r="R1933" s="37" t="str">
        <f t="shared" si="599"/>
        <v/>
      </c>
      <c r="S1933" s="37" t="str">
        <f t="shared" si="600"/>
        <v/>
      </c>
      <c r="U1933" s="36" t="str">
        <f>IF(Mining_Import!A1933="","",Mining_Import!A1933)</f>
        <v/>
      </c>
      <c r="V1933" s="22" t="str">
        <f t="shared" si="608"/>
        <v/>
      </c>
      <c r="W1933" s="127" t="str">
        <f t="shared" si="609"/>
        <v/>
      </c>
      <c r="X1933" s="127" t="str">
        <f t="shared" si="610"/>
        <v/>
      </c>
      <c r="Y1933" s="127" t="str">
        <f t="shared" si="611"/>
        <v/>
      </c>
      <c r="Z1933" s="36" t="str">
        <f>IF(Mining_Import!B1933="","",Mining_Import!B1933)</f>
        <v/>
      </c>
      <c r="AA1933" s="184" t="str">
        <f>IF(Mining_Import!$C1933="","",Mining_Import!$C1933)</f>
        <v/>
      </c>
      <c r="AB1933" s="122" t="str">
        <f t="shared" si="612"/>
        <v/>
      </c>
      <c r="AC1933" s="122" t="str">
        <f>IF($Y1933&gt;Dashboard!$Q$19,$AB1933,"")</f>
        <v/>
      </c>
      <c r="AD1933" s="43" t="str">
        <f t="shared" si="613"/>
        <v/>
      </c>
      <c r="AE1933" s="36" t="str">
        <f>IF(Mining_Import!D1933="","",Mining_Import!D1933)</f>
        <v/>
      </c>
      <c r="AF1933" s="36" t="str">
        <f>IF(Mining_Import!E1933="","",Mining_Import!E1933)</f>
        <v/>
      </c>
      <c r="AG1933" s="36" t="str">
        <f>IF(Mining_Import!F1933="","",Mining_Import!F1933)</f>
        <v/>
      </c>
      <c r="AH1933" s="36" t="str">
        <f>IF(Mining_Import!G1933="","",Mining_Import!G1933)</f>
        <v/>
      </c>
      <c r="AI1933" s="36" t="str">
        <f>IF(Mining_Import!H1933="","",Mining_Import!H1933)</f>
        <v/>
      </c>
      <c r="AJ1933" s="36" t="str">
        <f>IF(Mining_Import!I1933="","",Mining_Import!I1933)</f>
        <v/>
      </c>
      <c r="BY1933" s="120" t="str">
        <f t="shared" si="601"/>
        <v/>
      </c>
      <c r="BZ1933" s="184" t="str">
        <f t="shared" si="614"/>
        <v/>
      </c>
      <c r="CA1933" s="37" t="str">
        <f>IFERROR(VLOOKUP($BY1933,Account_Value!$C$2:$F$2500,4,0),"")</f>
        <v/>
      </c>
      <c r="CB1933" s="43" t="str">
        <f t="shared" si="602"/>
        <v/>
      </c>
      <c r="CC1933" s="122" t="str">
        <f>IF($BZ1933="","",SUM($BZ$2:$BZ1933))</f>
        <v/>
      </c>
      <c r="CD1933" s="43" t="str">
        <f>IF($BZ1933="","",$BU$19*(SUM($BZ$2:$BZ1933)))</f>
        <v/>
      </c>
    </row>
    <row r="1934" spans="1:82">
      <c r="A1934" s="4" t="str">
        <f t="shared" si="603"/>
        <v/>
      </c>
      <c r="B1934" s="21" t="str">
        <f>IF(Investments_Import!A1934="","",Investments_Import!A1934)</f>
        <v/>
      </c>
      <c r="C1934" s="22" t="str">
        <f t="shared" si="596"/>
        <v/>
      </c>
      <c r="D1934" s="51" t="str">
        <f t="shared" si="604"/>
        <v/>
      </c>
      <c r="E1934" s="3" t="str">
        <f>IF(Investments_Import!B1934="","",Investments_Import!B1934)</f>
        <v/>
      </c>
      <c r="F1934" s="54" t="str">
        <f t="shared" si="605"/>
        <v xml:space="preserve"> </v>
      </c>
      <c r="G1934" s="54" t="str">
        <f>IF($B1934="","",COUNTIF($F$2:$F1934,$F1934))</f>
        <v/>
      </c>
      <c r="H1934" s="53" t="str">
        <f t="shared" si="606"/>
        <v xml:space="preserve">  </v>
      </c>
      <c r="I1934" s="3" t="str">
        <f>IF(Investments_Import!C1934="","",Investments_Import!C1934)</f>
        <v/>
      </c>
      <c r="J1934" s="108" t="str">
        <f>IF(Investments_Import!D1934="","",Investments_Import!D1934)</f>
        <v/>
      </c>
      <c r="K1934" s="108" t="str">
        <f t="shared" si="607"/>
        <v/>
      </c>
      <c r="L1934" s="47" t="str">
        <f>IF(Investments_Import!E1934="","",Investments_Import!E1934)</f>
        <v/>
      </c>
      <c r="M1934" s="47" t="str">
        <f t="shared" si="597"/>
        <v/>
      </c>
      <c r="N1934" s="31" t="str">
        <f>IF(Investments_Import!F1934="","",Investments_Import!F1934)</f>
        <v/>
      </c>
      <c r="O1934" s="31" t="str">
        <f t="shared" si="598"/>
        <v/>
      </c>
      <c r="P1934" s="3" t="str">
        <f>IF(Investments_Import!G1934="","",Investments_Import!G1934)</f>
        <v/>
      </c>
      <c r="Q1934" s="3" t="str">
        <f>IF(Investments_Import!H1934="","",Investments_Import!H1934)</f>
        <v/>
      </c>
      <c r="R1934" s="37" t="str">
        <f t="shared" si="599"/>
        <v/>
      </c>
      <c r="S1934" s="37" t="str">
        <f t="shared" si="600"/>
        <v/>
      </c>
      <c r="U1934" s="36" t="str">
        <f>IF(Mining_Import!A1934="","",Mining_Import!A1934)</f>
        <v/>
      </c>
      <c r="V1934" s="22" t="str">
        <f t="shared" si="608"/>
        <v/>
      </c>
      <c r="W1934" s="127" t="str">
        <f t="shared" si="609"/>
        <v/>
      </c>
      <c r="X1934" s="127" t="str">
        <f t="shared" si="610"/>
        <v/>
      </c>
      <c r="Y1934" s="127" t="str">
        <f t="shared" si="611"/>
        <v/>
      </c>
      <c r="Z1934" s="36" t="str">
        <f>IF(Mining_Import!B1934="","",Mining_Import!B1934)</f>
        <v/>
      </c>
      <c r="AA1934" s="184" t="str">
        <f>IF(Mining_Import!$C1934="","",Mining_Import!$C1934)</f>
        <v/>
      </c>
      <c r="AB1934" s="122" t="str">
        <f t="shared" si="612"/>
        <v/>
      </c>
      <c r="AC1934" s="122" t="str">
        <f>IF($Y1934&gt;Dashboard!$Q$19,$AB1934,"")</f>
        <v/>
      </c>
      <c r="AD1934" s="43" t="str">
        <f t="shared" si="613"/>
        <v/>
      </c>
      <c r="AE1934" s="36" t="str">
        <f>IF(Mining_Import!D1934="","",Mining_Import!D1934)</f>
        <v/>
      </c>
      <c r="AF1934" s="36" t="str">
        <f>IF(Mining_Import!E1934="","",Mining_Import!E1934)</f>
        <v/>
      </c>
      <c r="AG1934" s="36" t="str">
        <f>IF(Mining_Import!F1934="","",Mining_Import!F1934)</f>
        <v/>
      </c>
      <c r="AH1934" s="36" t="str">
        <f>IF(Mining_Import!G1934="","",Mining_Import!G1934)</f>
        <v/>
      </c>
      <c r="AI1934" s="36" t="str">
        <f>IF(Mining_Import!H1934="","",Mining_Import!H1934)</f>
        <v/>
      </c>
      <c r="AJ1934" s="36" t="str">
        <f>IF(Mining_Import!I1934="","",Mining_Import!I1934)</f>
        <v/>
      </c>
      <c r="BY1934" s="120" t="str">
        <f t="shared" si="601"/>
        <v/>
      </c>
      <c r="BZ1934" s="184" t="str">
        <f t="shared" si="614"/>
        <v/>
      </c>
      <c r="CA1934" s="37" t="str">
        <f>IFERROR(VLOOKUP($BY1934,Account_Value!$C$2:$F$2500,4,0),"")</f>
        <v/>
      </c>
      <c r="CB1934" s="43" t="str">
        <f t="shared" si="602"/>
        <v/>
      </c>
      <c r="CC1934" s="122" t="str">
        <f>IF($BZ1934="","",SUM($BZ$2:$BZ1934))</f>
        <v/>
      </c>
      <c r="CD1934" s="43" t="str">
        <f>IF($BZ1934="","",$BU$19*(SUM($BZ$2:$BZ1934)))</f>
        <v/>
      </c>
    </row>
    <row r="1935" spans="1:82">
      <c r="A1935" s="4" t="str">
        <f t="shared" si="603"/>
        <v/>
      </c>
      <c r="B1935" s="21" t="str">
        <f>IF(Investments_Import!A1935="","",Investments_Import!A1935)</f>
        <v/>
      </c>
      <c r="C1935" s="22" t="str">
        <f t="shared" si="596"/>
        <v/>
      </c>
      <c r="D1935" s="51" t="str">
        <f t="shared" si="604"/>
        <v/>
      </c>
      <c r="E1935" s="3" t="str">
        <f>IF(Investments_Import!B1935="","",Investments_Import!B1935)</f>
        <v/>
      </c>
      <c r="F1935" s="54" t="str">
        <f t="shared" si="605"/>
        <v xml:space="preserve"> </v>
      </c>
      <c r="G1935" s="54" t="str">
        <f>IF($B1935="","",COUNTIF($F$2:$F1935,$F1935))</f>
        <v/>
      </c>
      <c r="H1935" s="53" t="str">
        <f t="shared" si="606"/>
        <v xml:space="preserve">  </v>
      </c>
      <c r="I1935" s="3" t="str">
        <f>IF(Investments_Import!C1935="","",Investments_Import!C1935)</f>
        <v/>
      </c>
      <c r="J1935" s="108" t="str">
        <f>IF(Investments_Import!D1935="","",Investments_Import!D1935)</f>
        <v/>
      </c>
      <c r="K1935" s="108" t="str">
        <f t="shared" si="607"/>
        <v/>
      </c>
      <c r="L1935" s="47" t="str">
        <f>IF(Investments_Import!E1935="","",Investments_Import!E1935)</f>
        <v/>
      </c>
      <c r="M1935" s="47" t="str">
        <f t="shared" si="597"/>
        <v/>
      </c>
      <c r="N1935" s="31" t="str">
        <f>IF(Investments_Import!F1935="","",Investments_Import!F1935)</f>
        <v/>
      </c>
      <c r="O1935" s="31" t="str">
        <f t="shared" si="598"/>
        <v/>
      </c>
      <c r="P1935" s="3" t="str">
        <f>IF(Investments_Import!G1935="","",Investments_Import!G1935)</f>
        <v/>
      </c>
      <c r="Q1935" s="3" t="str">
        <f>IF(Investments_Import!H1935="","",Investments_Import!H1935)</f>
        <v/>
      </c>
      <c r="R1935" s="37" t="str">
        <f t="shared" si="599"/>
        <v/>
      </c>
      <c r="S1935" s="37" t="str">
        <f t="shared" si="600"/>
        <v/>
      </c>
      <c r="U1935" s="36" t="str">
        <f>IF(Mining_Import!A1935="","",Mining_Import!A1935)</f>
        <v/>
      </c>
      <c r="V1935" s="22" t="str">
        <f t="shared" si="608"/>
        <v/>
      </c>
      <c r="W1935" s="127" t="str">
        <f t="shared" si="609"/>
        <v/>
      </c>
      <c r="X1935" s="127" t="str">
        <f t="shared" si="610"/>
        <v/>
      </c>
      <c r="Y1935" s="127" t="str">
        <f t="shared" si="611"/>
        <v/>
      </c>
      <c r="Z1935" s="36" t="str">
        <f>IF(Mining_Import!B1935="","",Mining_Import!B1935)</f>
        <v/>
      </c>
      <c r="AA1935" s="184" t="str">
        <f>IF(Mining_Import!$C1935="","",Mining_Import!$C1935)</f>
        <v/>
      </c>
      <c r="AB1935" s="122" t="str">
        <f t="shared" si="612"/>
        <v/>
      </c>
      <c r="AC1935" s="122" t="str">
        <f>IF($Y1935&gt;Dashboard!$Q$19,$AB1935,"")</f>
        <v/>
      </c>
      <c r="AD1935" s="43" t="str">
        <f t="shared" si="613"/>
        <v/>
      </c>
      <c r="AE1935" s="36" t="str">
        <f>IF(Mining_Import!D1935="","",Mining_Import!D1935)</f>
        <v/>
      </c>
      <c r="AF1935" s="36" t="str">
        <f>IF(Mining_Import!E1935="","",Mining_Import!E1935)</f>
        <v/>
      </c>
      <c r="AG1935" s="36" t="str">
        <f>IF(Mining_Import!F1935="","",Mining_Import!F1935)</f>
        <v/>
      </c>
      <c r="AH1935" s="36" t="str">
        <f>IF(Mining_Import!G1935="","",Mining_Import!G1935)</f>
        <v/>
      </c>
      <c r="AI1935" s="36" t="str">
        <f>IF(Mining_Import!H1935="","",Mining_Import!H1935)</f>
        <v/>
      </c>
      <c r="AJ1935" s="36" t="str">
        <f>IF(Mining_Import!I1935="","",Mining_Import!I1935)</f>
        <v/>
      </c>
      <c r="BY1935" s="120" t="str">
        <f t="shared" si="601"/>
        <v/>
      </c>
      <c r="BZ1935" s="184" t="str">
        <f t="shared" si="614"/>
        <v/>
      </c>
      <c r="CA1935" s="37" t="str">
        <f>IFERROR(VLOOKUP($BY1935,Account_Value!$C$2:$F$2500,4,0),"")</f>
        <v/>
      </c>
      <c r="CB1935" s="43" t="str">
        <f t="shared" si="602"/>
        <v/>
      </c>
      <c r="CC1935" s="122" t="str">
        <f>IF($BZ1935="","",SUM($BZ$2:$BZ1935))</f>
        <v/>
      </c>
      <c r="CD1935" s="43" t="str">
        <f>IF($BZ1935="","",$BU$19*(SUM($BZ$2:$BZ1935)))</f>
        <v/>
      </c>
    </row>
    <row r="1936" spans="1:82">
      <c r="A1936" s="4" t="str">
        <f t="shared" si="603"/>
        <v/>
      </c>
      <c r="B1936" s="21" t="str">
        <f>IF(Investments_Import!A1936="","",Investments_Import!A1936)</f>
        <v/>
      </c>
      <c r="C1936" s="22" t="str">
        <f t="shared" si="596"/>
        <v/>
      </c>
      <c r="D1936" s="51" t="str">
        <f t="shared" si="604"/>
        <v/>
      </c>
      <c r="E1936" s="3" t="str">
        <f>IF(Investments_Import!B1936="","",Investments_Import!B1936)</f>
        <v/>
      </c>
      <c r="F1936" s="54" t="str">
        <f t="shared" si="605"/>
        <v xml:space="preserve"> </v>
      </c>
      <c r="G1936" s="54" t="str">
        <f>IF($B1936="","",COUNTIF($F$2:$F1936,$F1936))</f>
        <v/>
      </c>
      <c r="H1936" s="53" t="str">
        <f t="shared" si="606"/>
        <v xml:space="preserve">  </v>
      </c>
      <c r="I1936" s="3" t="str">
        <f>IF(Investments_Import!C1936="","",Investments_Import!C1936)</f>
        <v/>
      </c>
      <c r="J1936" s="108" t="str">
        <f>IF(Investments_Import!D1936="","",Investments_Import!D1936)</f>
        <v/>
      </c>
      <c r="K1936" s="108" t="str">
        <f t="shared" si="607"/>
        <v/>
      </c>
      <c r="L1936" s="47" t="str">
        <f>IF(Investments_Import!E1936="","",Investments_Import!E1936)</f>
        <v/>
      </c>
      <c r="M1936" s="47" t="str">
        <f t="shared" si="597"/>
        <v/>
      </c>
      <c r="N1936" s="31" t="str">
        <f>IF(Investments_Import!F1936="","",Investments_Import!F1936)</f>
        <v/>
      </c>
      <c r="O1936" s="31" t="str">
        <f t="shared" si="598"/>
        <v/>
      </c>
      <c r="P1936" s="3" t="str">
        <f>IF(Investments_Import!G1936="","",Investments_Import!G1936)</f>
        <v/>
      </c>
      <c r="Q1936" s="3" t="str">
        <f>IF(Investments_Import!H1936="","",Investments_Import!H1936)</f>
        <v/>
      </c>
      <c r="R1936" s="37" t="str">
        <f t="shared" si="599"/>
        <v/>
      </c>
      <c r="S1936" s="37" t="str">
        <f t="shared" si="600"/>
        <v/>
      </c>
      <c r="U1936" s="36" t="str">
        <f>IF(Mining_Import!A1936="","",Mining_Import!A1936)</f>
        <v/>
      </c>
      <c r="V1936" s="22" t="str">
        <f t="shared" si="608"/>
        <v/>
      </c>
      <c r="W1936" s="127" t="str">
        <f t="shared" si="609"/>
        <v/>
      </c>
      <c r="X1936" s="127" t="str">
        <f t="shared" si="610"/>
        <v/>
      </c>
      <c r="Y1936" s="127" t="str">
        <f t="shared" si="611"/>
        <v/>
      </c>
      <c r="Z1936" s="36" t="str">
        <f>IF(Mining_Import!B1936="","",Mining_Import!B1936)</f>
        <v/>
      </c>
      <c r="AA1936" s="184" t="str">
        <f>IF(Mining_Import!$C1936="","",Mining_Import!$C1936)</f>
        <v/>
      </c>
      <c r="AB1936" s="122" t="str">
        <f t="shared" si="612"/>
        <v/>
      </c>
      <c r="AC1936" s="122" t="str">
        <f>IF($Y1936&gt;Dashboard!$Q$19,$AB1936,"")</f>
        <v/>
      </c>
      <c r="AD1936" s="43" t="str">
        <f t="shared" si="613"/>
        <v/>
      </c>
      <c r="AE1936" s="36" t="str">
        <f>IF(Mining_Import!D1936="","",Mining_Import!D1936)</f>
        <v/>
      </c>
      <c r="AF1936" s="36" t="str">
        <f>IF(Mining_Import!E1936="","",Mining_Import!E1936)</f>
        <v/>
      </c>
      <c r="AG1936" s="36" t="str">
        <f>IF(Mining_Import!F1936="","",Mining_Import!F1936)</f>
        <v/>
      </c>
      <c r="AH1936" s="36" t="str">
        <f>IF(Mining_Import!G1936="","",Mining_Import!G1936)</f>
        <v/>
      </c>
      <c r="AI1936" s="36" t="str">
        <f>IF(Mining_Import!H1936="","",Mining_Import!H1936)</f>
        <v/>
      </c>
      <c r="AJ1936" s="36" t="str">
        <f>IF(Mining_Import!I1936="","",Mining_Import!I1936)</f>
        <v/>
      </c>
      <c r="BY1936" s="120" t="str">
        <f t="shared" si="601"/>
        <v/>
      </c>
      <c r="BZ1936" s="184" t="str">
        <f t="shared" si="614"/>
        <v/>
      </c>
      <c r="CA1936" s="37" t="str">
        <f>IFERROR(VLOOKUP($BY1936,Account_Value!$C$2:$F$2500,4,0),"")</f>
        <v/>
      </c>
      <c r="CB1936" s="43" t="str">
        <f t="shared" si="602"/>
        <v/>
      </c>
      <c r="CC1936" s="122" t="str">
        <f>IF($BZ1936="","",SUM($BZ$2:$BZ1936))</f>
        <v/>
      </c>
      <c r="CD1936" s="43" t="str">
        <f>IF($BZ1936="","",$BU$19*(SUM($BZ$2:$BZ1936)))</f>
        <v/>
      </c>
    </row>
    <row r="1937" spans="1:82">
      <c r="A1937" s="4" t="str">
        <f t="shared" si="603"/>
        <v/>
      </c>
      <c r="B1937" s="21" t="str">
        <f>IF(Investments_Import!A1937="","",Investments_Import!A1937)</f>
        <v/>
      </c>
      <c r="C1937" s="22" t="str">
        <f t="shared" si="596"/>
        <v/>
      </c>
      <c r="D1937" s="51" t="str">
        <f t="shared" si="604"/>
        <v/>
      </c>
      <c r="E1937" s="3" t="str">
        <f>IF(Investments_Import!B1937="","",Investments_Import!B1937)</f>
        <v/>
      </c>
      <c r="F1937" s="54" t="str">
        <f t="shared" si="605"/>
        <v xml:space="preserve"> </v>
      </c>
      <c r="G1937" s="54" t="str">
        <f>IF($B1937="","",COUNTIF($F$2:$F1937,$F1937))</f>
        <v/>
      </c>
      <c r="H1937" s="53" t="str">
        <f t="shared" si="606"/>
        <v xml:space="preserve">  </v>
      </c>
      <c r="I1937" s="3" t="str">
        <f>IF(Investments_Import!C1937="","",Investments_Import!C1937)</f>
        <v/>
      </c>
      <c r="J1937" s="108" t="str">
        <f>IF(Investments_Import!D1937="","",Investments_Import!D1937)</f>
        <v/>
      </c>
      <c r="K1937" s="108" t="str">
        <f t="shared" si="607"/>
        <v/>
      </c>
      <c r="L1937" s="47" t="str">
        <f>IF(Investments_Import!E1937="","",Investments_Import!E1937)</f>
        <v/>
      </c>
      <c r="M1937" s="47" t="str">
        <f t="shared" si="597"/>
        <v/>
      </c>
      <c r="N1937" s="31" t="str">
        <f>IF(Investments_Import!F1937="","",Investments_Import!F1937)</f>
        <v/>
      </c>
      <c r="O1937" s="31" t="str">
        <f t="shared" si="598"/>
        <v/>
      </c>
      <c r="P1937" s="3" t="str">
        <f>IF(Investments_Import!G1937="","",Investments_Import!G1937)</f>
        <v/>
      </c>
      <c r="Q1937" s="3" t="str">
        <f>IF(Investments_Import!H1937="","",Investments_Import!H1937)</f>
        <v/>
      </c>
      <c r="R1937" s="37" t="str">
        <f t="shared" si="599"/>
        <v/>
      </c>
      <c r="S1937" s="37" t="str">
        <f t="shared" si="600"/>
        <v/>
      </c>
      <c r="U1937" s="36" t="str">
        <f>IF(Mining_Import!A1937="","",Mining_Import!A1937)</f>
        <v/>
      </c>
      <c r="V1937" s="22" t="str">
        <f t="shared" si="608"/>
        <v/>
      </c>
      <c r="W1937" s="127" t="str">
        <f t="shared" si="609"/>
        <v/>
      </c>
      <c r="X1937" s="127" t="str">
        <f t="shared" si="610"/>
        <v/>
      </c>
      <c r="Y1937" s="127" t="str">
        <f t="shared" si="611"/>
        <v/>
      </c>
      <c r="Z1937" s="36" t="str">
        <f>IF(Mining_Import!B1937="","",Mining_Import!B1937)</f>
        <v/>
      </c>
      <c r="AA1937" s="184" t="str">
        <f>IF(Mining_Import!$C1937="","",Mining_Import!$C1937)</f>
        <v/>
      </c>
      <c r="AB1937" s="122" t="str">
        <f t="shared" si="612"/>
        <v/>
      </c>
      <c r="AC1937" s="122" t="str">
        <f>IF($Y1937&gt;Dashboard!$Q$19,$AB1937,"")</f>
        <v/>
      </c>
      <c r="AD1937" s="43" t="str">
        <f t="shared" si="613"/>
        <v/>
      </c>
      <c r="AE1937" s="36" t="str">
        <f>IF(Mining_Import!D1937="","",Mining_Import!D1937)</f>
        <v/>
      </c>
      <c r="AF1937" s="36" t="str">
        <f>IF(Mining_Import!E1937="","",Mining_Import!E1937)</f>
        <v/>
      </c>
      <c r="AG1937" s="36" t="str">
        <f>IF(Mining_Import!F1937="","",Mining_Import!F1937)</f>
        <v/>
      </c>
      <c r="AH1937" s="36" t="str">
        <f>IF(Mining_Import!G1937="","",Mining_Import!G1937)</f>
        <v/>
      </c>
      <c r="AI1937" s="36" t="str">
        <f>IF(Mining_Import!H1937="","",Mining_Import!H1937)</f>
        <v/>
      </c>
      <c r="AJ1937" s="36" t="str">
        <f>IF(Mining_Import!I1937="","",Mining_Import!I1937)</f>
        <v/>
      </c>
      <c r="BY1937" s="120" t="str">
        <f t="shared" si="601"/>
        <v/>
      </c>
      <c r="BZ1937" s="184" t="str">
        <f t="shared" si="614"/>
        <v/>
      </c>
      <c r="CA1937" s="37" t="str">
        <f>IFERROR(VLOOKUP($BY1937,Account_Value!$C$2:$F$2500,4,0),"")</f>
        <v/>
      </c>
      <c r="CB1937" s="43" t="str">
        <f t="shared" si="602"/>
        <v/>
      </c>
      <c r="CC1937" s="122" t="str">
        <f>IF($BZ1937="","",SUM($BZ$2:$BZ1937))</f>
        <v/>
      </c>
      <c r="CD1937" s="43" t="str">
        <f>IF($BZ1937="","",$BU$19*(SUM($BZ$2:$BZ1937)))</f>
        <v/>
      </c>
    </row>
    <row r="1938" spans="1:82">
      <c r="A1938" s="4" t="str">
        <f t="shared" si="603"/>
        <v/>
      </c>
      <c r="B1938" s="21" t="str">
        <f>IF(Investments_Import!A1938="","",Investments_Import!A1938)</f>
        <v/>
      </c>
      <c r="C1938" s="22" t="str">
        <f t="shared" si="596"/>
        <v/>
      </c>
      <c r="D1938" s="51" t="str">
        <f t="shared" si="604"/>
        <v/>
      </c>
      <c r="E1938" s="3" t="str">
        <f>IF(Investments_Import!B1938="","",Investments_Import!B1938)</f>
        <v/>
      </c>
      <c r="F1938" s="54" t="str">
        <f t="shared" si="605"/>
        <v xml:space="preserve"> </v>
      </c>
      <c r="G1938" s="54" t="str">
        <f>IF($B1938="","",COUNTIF($F$2:$F1938,$F1938))</f>
        <v/>
      </c>
      <c r="H1938" s="53" t="str">
        <f t="shared" si="606"/>
        <v xml:space="preserve">  </v>
      </c>
      <c r="I1938" s="3" t="str">
        <f>IF(Investments_Import!C1938="","",Investments_Import!C1938)</f>
        <v/>
      </c>
      <c r="J1938" s="108" t="str">
        <f>IF(Investments_Import!D1938="","",Investments_Import!D1938)</f>
        <v/>
      </c>
      <c r="K1938" s="108" t="str">
        <f t="shared" si="607"/>
        <v/>
      </c>
      <c r="L1938" s="47" t="str">
        <f>IF(Investments_Import!E1938="","",Investments_Import!E1938)</f>
        <v/>
      </c>
      <c r="M1938" s="47" t="str">
        <f t="shared" si="597"/>
        <v/>
      </c>
      <c r="N1938" s="31" t="str">
        <f>IF(Investments_Import!F1938="","",Investments_Import!F1938)</f>
        <v/>
      </c>
      <c r="O1938" s="31" t="str">
        <f t="shared" si="598"/>
        <v/>
      </c>
      <c r="P1938" s="3" t="str">
        <f>IF(Investments_Import!G1938="","",Investments_Import!G1938)</f>
        <v/>
      </c>
      <c r="Q1938" s="3" t="str">
        <f>IF(Investments_Import!H1938="","",Investments_Import!H1938)</f>
        <v/>
      </c>
      <c r="R1938" s="37" t="str">
        <f t="shared" si="599"/>
        <v/>
      </c>
      <c r="S1938" s="37" t="str">
        <f t="shared" si="600"/>
        <v/>
      </c>
      <c r="U1938" s="36" t="str">
        <f>IF(Mining_Import!A1938="","",Mining_Import!A1938)</f>
        <v/>
      </c>
      <c r="V1938" s="22" t="str">
        <f t="shared" si="608"/>
        <v/>
      </c>
      <c r="W1938" s="127" t="str">
        <f t="shared" si="609"/>
        <v/>
      </c>
      <c r="X1938" s="127" t="str">
        <f t="shared" si="610"/>
        <v/>
      </c>
      <c r="Y1938" s="127" t="str">
        <f t="shared" si="611"/>
        <v/>
      </c>
      <c r="Z1938" s="36" t="str">
        <f>IF(Mining_Import!B1938="","",Mining_Import!B1938)</f>
        <v/>
      </c>
      <c r="AA1938" s="184" t="str">
        <f>IF(Mining_Import!$C1938="","",Mining_Import!$C1938)</f>
        <v/>
      </c>
      <c r="AB1938" s="122" t="str">
        <f t="shared" si="612"/>
        <v/>
      </c>
      <c r="AC1938" s="122" t="str">
        <f>IF($Y1938&gt;Dashboard!$Q$19,$AB1938,"")</f>
        <v/>
      </c>
      <c r="AD1938" s="43" t="str">
        <f t="shared" si="613"/>
        <v/>
      </c>
      <c r="AE1938" s="36" t="str">
        <f>IF(Mining_Import!D1938="","",Mining_Import!D1938)</f>
        <v/>
      </c>
      <c r="AF1938" s="36" t="str">
        <f>IF(Mining_Import!E1938="","",Mining_Import!E1938)</f>
        <v/>
      </c>
      <c r="AG1938" s="36" t="str">
        <f>IF(Mining_Import!F1938="","",Mining_Import!F1938)</f>
        <v/>
      </c>
      <c r="AH1938" s="36" t="str">
        <f>IF(Mining_Import!G1938="","",Mining_Import!G1938)</f>
        <v/>
      </c>
      <c r="AI1938" s="36" t="str">
        <f>IF(Mining_Import!H1938="","",Mining_Import!H1938)</f>
        <v/>
      </c>
      <c r="AJ1938" s="36" t="str">
        <f>IF(Mining_Import!I1938="","",Mining_Import!I1938)</f>
        <v/>
      </c>
      <c r="BY1938" s="120" t="str">
        <f t="shared" si="601"/>
        <v/>
      </c>
      <c r="BZ1938" s="184" t="str">
        <f t="shared" si="614"/>
        <v/>
      </c>
      <c r="CA1938" s="37" t="str">
        <f>IFERROR(VLOOKUP($BY1938,Account_Value!$C$2:$F$2500,4,0),"")</f>
        <v/>
      </c>
      <c r="CB1938" s="43" t="str">
        <f t="shared" si="602"/>
        <v/>
      </c>
      <c r="CC1938" s="122" t="str">
        <f>IF($BZ1938="","",SUM($BZ$2:$BZ1938))</f>
        <v/>
      </c>
      <c r="CD1938" s="43" t="str">
        <f>IF($BZ1938="","",$BU$19*(SUM($BZ$2:$BZ1938)))</f>
        <v/>
      </c>
    </row>
    <row r="1939" spans="1:82">
      <c r="A1939" s="4" t="str">
        <f t="shared" si="603"/>
        <v/>
      </c>
      <c r="B1939" s="21" t="str">
        <f>IF(Investments_Import!A1939="","",Investments_Import!A1939)</f>
        <v/>
      </c>
      <c r="C1939" s="22" t="str">
        <f t="shared" si="596"/>
        <v/>
      </c>
      <c r="D1939" s="51" t="str">
        <f t="shared" si="604"/>
        <v/>
      </c>
      <c r="E1939" s="3" t="str">
        <f>IF(Investments_Import!B1939="","",Investments_Import!B1939)</f>
        <v/>
      </c>
      <c r="F1939" s="54" t="str">
        <f t="shared" si="605"/>
        <v xml:space="preserve"> </v>
      </c>
      <c r="G1939" s="54" t="str">
        <f>IF($B1939="","",COUNTIF($F$2:$F1939,$F1939))</f>
        <v/>
      </c>
      <c r="H1939" s="53" t="str">
        <f t="shared" si="606"/>
        <v xml:space="preserve">  </v>
      </c>
      <c r="I1939" s="3" t="str">
        <f>IF(Investments_Import!C1939="","",Investments_Import!C1939)</f>
        <v/>
      </c>
      <c r="J1939" s="108" t="str">
        <f>IF(Investments_Import!D1939="","",Investments_Import!D1939)</f>
        <v/>
      </c>
      <c r="K1939" s="108" t="str">
        <f t="shared" si="607"/>
        <v/>
      </c>
      <c r="L1939" s="47" t="str">
        <f>IF(Investments_Import!E1939="","",Investments_Import!E1939)</f>
        <v/>
      </c>
      <c r="M1939" s="47" t="str">
        <f t="shared" si="597"/>
        <v/>
      </c>
      <c r="N1939" s="31" t="str">
        <f>IF(Investments_Import!F1939="","",Investments_Import!F1939)</f>
        <v/>
      </c>
      <c r="O1939" s="31" t="str">
        <f t="shared" si="598"/>
        <v/>
      </c>
      <c r="P1939" s="3" t="str">
        <f>IF(Investments_Import!G1939="","",Investments_Import!G1939)</f>
        <v/>
      </c>
      <c r="Q1939" s="3" t="str">
        <f>IF(Investments_Import!H1939="","",Investments_Import!H1939)</f>
        <v/>
      </c>
      <c r="R1939" s="37" t="str">
        <f t="shared" si="599"/>
        <v/>
      </c>
      <c r="S1939" s="37" t="str">
        <f t="shared" si="600"/>
        <v/>
      </c>
      <c r="U1939" s="36" t="str">
        <f>IF(Mining_Import!A1939="","",Mining_Import!A1939)</f>
        <v/>
      </c>
      <c r="V1939" s="22" t="str">
        <f t="shared" si="608"/>
        <v/>
      </c>
      <c r="W1939" s="127" t="str">
        <f t="shared" si="609"/>
        <v/>
      </c>
      <c r="X1939" s="127" t="str">
        <f t="shared" si="610"/>
        <v/>
      </c>
      <c r="Y1939" s="127" t="str">
        <f t="shared" si="611"/>
        <v/>
      </c>
      <c r="Z1939" s="36" t="str">
        <f>IF(Mining_Import!B1939="","",Mining_Import!B1939)</f>
        <v/>
      </c>
      <c r="AA1939" s="184" t="str">
        <f>IF(Mining_Import!$C1939="","",Mining_Import!$C1939)</f>
        <v/>
      </c>
      <c r="AB1939" s="122" t="str">
        <f t="shared" si="612"/>
        <v/>
      </c>
      <c r="AC1939" s="122" t="str">
        <f>IF($Y1939&gt;Dashboard!$Q$19,$AB1939,"")</f>
        <v/>
      </c>
      <c r="AD1939" s="43" t="str">
        <f t="shared" si="613"/>
        <v/>
      </c>
      <c r="AE1939" s="36" t="str">
        <f>IF(Mining_Import!D1939="","",Mining_Import!D1939)</f>
        <v/>
      </c>
      <c r="AF1939" s="36" t="str">
        <f>IF(Mining_Import!E1939="","",Mining_Import!E1939)</f>
        <v/>
      </c>
      <c r="AG1939" s="36" t="str">
        <f>IF(Mining_Import!F1939="","",Mining_Import!F1939)</f>
        <v/>
      </c>
      <c r="AH1939" s="36" t="str">
        <f>IF(Mining_Import!G1939="","",Mining_Import!G1939)</f>
        <v/>
      </c>
      <c r="AI1939" s="36" t="str">
        <f>IF(Mining_Import!H1939="","",Mining_Import!H1939)</f>
        <v/>
      </c>
      <c r="AJ1939" s="36" t="str">
        <f>IF(Mining_Import!I1939="","",Mining_Import!I1939)</f>
        <v/>
      </c>
      <c r="BY1939" s="120" t="str">
        <f t="shared" si="601"/>
        <v/>
      </c>
      <c r="BZ1939" s="184" t="str">
        <f t="shared" si="614"/>
        <v/>
      </c>
      <c r="CA1939" s="37" t="str">
        <f>IFERROR(VLOOKUP($BY1939,Account_Value!$C$2:$F$2500,4,0),"")</f>
        <v/>
      </c>
      <c r="CB1939" s="43" t="str">
        <f t="shared" si="602"/>
        <v/>
      </c>
      <c r="CC1939" s="122" t="str">
        <f>IF($BZ1939="","",SUM($BZ$2:$BZ1939))</f>
        <v/>
      </c>
      <c r="CD1939" s="43" t="str">
        <f>IF($BZ1939="","",$BU$19*(SUM($BZ$2:$BZ1939)))</f>
        <v/>
      </c>
    </row>
    <row r="1940" spans="1:82">
      <c r="A1940" s="4" t="str">
        <f t="shared" si="603"/>
        <v/>
      </c>
      <c r="B1940" s="21" t="str">
        <f>IF(Investments_Import!A1940="","",Investments_Import!A1940)</f>
        <v/>
      </c>
      <c r="C1940" s="22" t="str">
        <f t="shared" si="596"/>
        <v/>
      </c>
      <c r="D1940" s="51" t="str">
        <f t="shared" si="604"/>
        <v/>
      </c>
      <c r="E1940" s="3" t="str">
        <f>IF(Investments_Import!B1940="","",Investments_Import!B1940)</f>
        <v/>
      </c>
      <c r="F1940" s="54" t="str">
        <f t="shared" si="605"/>
        <v xml:space="preserve"> </v>
      </c>
      <c r="G1940" s="54" t="str">
        <f>IF($B1940="","",COUNTIF($F$2:$F1940,$F1940))</f>
        <v/>
      </c>
      <c r="H1940" s="53" t="str">
        <f t="shared" si="606"/>
        <v xml:space="preserve">  </v>
      </c>
      <c r="I1940" s="3" t="str">
        <f>IF(Investments_Import!C1940="","",Investments_Import!C1940)</f>
        <v/>
      </c>
      <c r="J1940" s="108" t="str">
        <f>IF(Investments_Import!D1940="","",Investments_Import!D1940)</f>
        <v/>
      </c>
      <c r="K1940" s="108" t="str">
        <f t="shared" si="607"/>
        <v/>
      </c>
      <c r="L1940" s="47" t="str">
        <f>IF(Investments_Import!E1940="","",Investments_Import!E1940)</f>
        <v/>
      </c>
      <c r="M1940" s="47" t="str">
        <f t="shared" si="597"/>
        <v/>
      </c>
      <c r="N1940" s="31" t="str">
        <f>IF(Investments_Import!F1940="","",Investments_Import!F1940)</f>
        <v/>
      </c>
      <c r="O1940" s="31" t="str">
        <f t="shared" si="598"/>
        <v/>
      </c>
      <c r="P1940" s="3" t="str">
        <f>IF(Investments_Import!G1940="","",Investments_Import!G1940)</f>
        <v/>
      </c>
      <c r="Q1940" s="3" t="str">
        <f>IF(Investments_Import!H1940="","",Investments_Import!H1940)</f>
        <v/>
      </c>
      <c r="R1940" s="37" t="str">
        <f t="shared" si="599"/>
        <v/>
      </c>
      <c r="S1940" s="37" t="str">
        <f t="shared" si="600"/>
        <v/>
      </c>
      <c r="U1940" s="36" t="str">
        <f>IF(Mining_Import!A1940="","",Mining_Import!A1940)</f>
        <v/>
      </c>
      <c r="V1940" s="22" t="str">
        <f t="shared" si="608"/>
        <v/>
      </c>
      <c r="W1940" s="127" t="str">
        <f t="shared" si="609"/>
        <v/>
      </c>
      <c r="X1940" s="127" t="str">
        <f t="shared" si="610"/>
        <v/>
      </c>
      <c r="Y1940" s="127" t="str">
        <f t="shared" si="611"/>
        <v/>
      </c>
      <c r="Z1940" s="36" t="str">
        <f>IF(Mining_Import!B1940="","",Mining_Import!B1940)</f>
        <v/>
      </c>
      <c r="AA1940" s="184" t="str">
        <f>IF(Mining_Import!$C1940="","",Mining_Import!$C1940)</f>
        <v/>
      </c>
      <c r="AB1940" s="122" t="str">
        <f t="shared" si="612"/>
        <v/>
      </c>
      <c r="AC1940" s="122" t="str">
        <f>IF($Y1940&gt;Dashboard!$Q$19,$AB1940,"")</f>
        <v/>
      </c>
      <c r="AD1940" s="43" t="str">
        <f t="shared" si="613"/>
        <v/>
      </c>
      <c r="AE1940" s="36" t="str">
        <f>IF(Mining_Import!D1940="","",Mining_Import!D1940)</f>
        <v/>
      </c>
      <c r="AF1940" s="36" t="str">
        <f>IF(Mining_Import!E1940="","",Mining_Import!E1940)</f>
        <v/>
      </c>
      <c r="AG1940" s="36" t="str">
        <f>IF(Mining_Import!F1940="","",Mining_Import!F1940)</f>
        <v/>
      </c>
      <c r="AH1940" s="36" t="str">
        <f>IF(Mining_Import!G1940="","",Mining_Import!G1940)</f>
        <v/>
      </c>
      <c r="AI1940" s="36" t="str">
        <f>IF(Mining_Import!H1940="","",Mining_Import!H1940)</f>
        <v/>
      </c>
      <c r="AJ1940" s="36" t="str">
        <f>IF(Mining_Import!I1940="","",Mining_Import!I1940)</f>
        <v/>
      </c>
      <c r="BY1940" s="120" t="str">
        <f t="shared" si="601"/>
        <v/>
      </c>
      <c r="BZ1940" s="184" t="str">
        <f t="shared" si="614"/>
        <v/>
      </c>
      <c r="CA1940" s="37" t="str">
        <f>IFERROR(VLOOKUP($BY1940,Account_Value!$C$2:$F$2500,4,0),"")</f>
        <v/>
      </c>
      <c r="CB1940" s="43" t="str">
        <f t="shared" si="602"/>
        <v/>
      </c>
      <c r="CC1940" s="122" t="str">
        <f>IF($BZ1940="","",SUM($BZ$2:$BZ1940))</f>
        <v/>
      </c>
      <c r="CD1940" s="43" t="str">
        <f>IF($BZ1940="","",$BU$19*(SUM($BZ$2:$BZ1940)))</f>
        <v/>
      </c>
    </row>
    <row r="1941" spans="1:82">
      <c r="A1941" s="4" t="str">
        <f t="shared" si="603"/>
        <v/>
      </c>
      <c r="B1941" s="21" t="str">
        <f>IF(Investments_Import!A1941="","",Investments_Import!A1941)</f>
        <v/>
      </c>
      <c r="C1941" s="22" t="str">
        <f t="shared" si="596"/>
        <v/>
      </c>
      <c r="D1941" s="51" t="str">
        <f t="shared" si="604"/>
        <v/>
      </c>
      <c r="E1941" s="3" t="str">
        <f>IF(Investments_Import!B1941="","",Investments_Import!B1941)</f>
        <v/>
      </c>
      <c r="F1941" s="54" t="str">
        <f t="shared" si="605"/>
        <v xml:space="preserve"> </v>
      </c>
      <c r="G1941" s="54" t="str">
        <f>IF($B1941="","",COUNTIF($F$2:$F1941,$F1941))</f>
        <v/>
      </c>
      <c r="H1941" s="53" t="str">
        <f t="shared" si="606"/>
        <v xml:space="preserve">  </v>
      </c>
      <c r="I1941" s="3" t="str">
        <f>IF(Investments_Import!C1941="","",Investments_Import!C1941)</f>
        <v/>
      </c>
      <c r="J1941" s="108" t="str">
        <f>IF(Investments_Import!D1941="","",Investments_Import!D1941)</f>
        <v/>
      </c>
      <c r="K1941" s="108" t="str">
        <f t="shared" si="607"/>
        <v/>
      </c>
      <c r="L1941" s="47" t="str">
        <f>IF(Investments_Import!E1941="","",Investments_Import!E1941)</f>
        <v/>
      </c>
      <c r="M1941" s="47" t="str">
        <f t="shared" si="597"/>
        <v/>
      </c>
      <c r="N1941" s="31" t="str">
        <f>IF(Investments_Import!F1941="","",Investments_Import!F1941)</f>
        <v/>
      </c>
      <c r="O1941" s="31" t="str">
        <f t="shared" si="598"/>
        <v/>
      </c>
      <c r="P1941" s="3" t="str">
        <f>IF(Investments_Import!G1941="","",Investments_Import!G1941)</f>
        <v/>
      </c>
      <c r="Q1941" s="3" t="str">
        <f>IF(Investments_Import!H1941="","",Investments_Import!H1941)</f>
        <v/>
      </c>
      <c r="R1941" s="37" t="str">
        <f t="shared" si="599"/>
        <v/>
      </c>
      <c r="S1941" s="37" t="str">
        <f t="shared" si="600"/>
        <v/>
      </c>
      <c r="U1941" s="36" t="str">
        <f>IF(Mining_Import!A1941="","",Mining_Import!A1941)</f>
        <v/>
      </c>
      <c r="V1941" s="22" t="str">
        <f t="shared" si="608"/>
        <v/>
      </c>
      <c r="W1941" s="127" t="str">
        <f t="shared" si="609"/>
        <v/>
      </c>
      <c r="X1941" s="127" t="str">
        <f t="shared" si="610"/>
        <v/>
      </c>
      <c r="Y1941" s="127" t="str">
        <f t="shared" si="611"/>
        <v/>
      </c>
      <c r="Z1941" s="36" t="str">
        <f>IF(Mining_Import!B1941="","",Mining_Import!B1941)</f>
        <v/>
      </c>
      <c r="AA1941" s="184" t="str">
        <f>IF(Mining_Import!$C1941="","",Mining_Import!$C1941)</f>
        <v/>
      </c>
      <c r="AB1941" s="122" t="str">
        <f t="shared" si="612"/>
        <v/>
      </c>
      <c r="AC1941" s="122" t="str">
        <f>IF($Y1941&gt;Dashboard!$Q$19,$AB1941,"")</f>
        <v/>
      </c>
      <c r="AD1941" s="43" t="str">
        <f t="shared" si="613"/>
        <v/>
      </c>
      <c r="AE1941" s="36" t="str">
        <f>IF(Mining_Import!D1941="","",Mining_Import!D1941)</f>
        <v/>
      </c>
      <c r="AF1941" s="36" t="str">
        <f>IF(Mining_Import!E1941="","",Mining_Import!E1941)</f>
        <v/>
      </c>
      <c r="AG1941" s="36" t="str">
        <f>IF(Mining_Import!F1941="","",Mining_Import!F1941)</f>
        <v/>
      </c>
      <c r="AH1941" s="36" t="str">
        <f>IF(Mining_Import!G1941="","",Mining_Import!G1941)</f>
        <v/>
      </c>
      <c r="AI1941" s="36" t="str">
        <f>IF(Mining_Import!H1941="","",Mining_Import!H1941)</f>
        <v/>
      </c>
      <c r="AJ1941" s="36" t="str">
        <f>IF(Mining_Import!I1941="","",Mining_Import!I1941)</f>
        <v/>
      </c>
      <c r="BY1941" s="120" t="str">
        <f t="shared" si="601"/>
        <v/>
      </c>
      <c r="BZ1941" s="184" t="str">
        <f t="shared" si="614"/>
        <v/>
      </c>
      <c r="CA1941" s="37" t="str">
        <f>IFERROR(VLOOKUP($BY1941,Account_Value!$C$2:$F$2500,4,0),"")</f>
        <v/>
      </c>
      <c r="CB1941" s="43" t="str">
        <f t="shared" si="602"/>
        <v/>
      </c>
      <c r="CC1941" s="122" t="str">
        <f>IF($BZ1941="","",SUM($BZ$2:$BZ1941))</f>
        <v/>
      </c>
      <c r="CD1941" s="43" t="str">
        <f>IF($BZ1941="","",$BU$19*(SUM($BZ$2:$BZ1941)))</f>
        <v/>
      </c>
    </row>
    <row r="1942" spans="1:82">
      <c r="A1942" s="4" t="str">
        <f t="shared" si="603"/>
        <v/>
      </c>
      <c r="B1942" s="21" t="str">
        <f>IF(Investments_Import!A1942="","",Investments_Import!A1942)</f>
        <v/>
      </c>
      <c r="C1942" s="22" t="str">
        <f t="shared" si="596"/>
        <v/>
      </c>
      <c r="D1942" s="51" t="str">
        <f t="shared" si="604"/>
        <v/>
      </c>
      <c r="E1942" s="3" t="str">
        <f>IF(Investments_Import!B1942="","",Investments_Import!B1942)</f>
        <v/>
      </c>
      <c r="F1942" s="54" t="str">
        <f t="shared" si="605"/>
        <v xml:space="preserve"> </v>
      </c>
      <c r="G1942" s="54" t="str">
        <f>IF($B1942="","",COUNTIF($F$2:$F1942,$F1942))</f>
        <v/>
      </c>
      <c r="H1942" s="53" t="str">
        <f t="shared" si="606"/>
        <v xml:space="preserve">  </v>
      </c>
      <c r="I1942" s="3" t="str">
        <f>IF(Investments_Import!C1942="","",Investments_Import!C1942)</f>
        <v/>
      </c>
      <c r="J1942" s="108" t="str">
        <f>IF(Investments_Import!D1942="","",Investments_Import!D1942)</f>
        <v/>
      </c>
      <c r="K1942" s="108" t="str">
        <f t="shared" si="607"/>
        <v/>
      </c>
      <c r="L1942" s="47" t="str">
        <f>IF(Investments_Import!E1942="","",Investments_Import!E1942)</f>
        <v/>
      </c>
      <c r="M1942" s="47" t="str">
        <f t="shared" si="597"/>
        <v/>
      </c>
      <c r="N1942" s="31" t="str">
        <f>IF(Investments_Import!F1942="","",Investments_Import!F1942)</f>
        <v/>
      </c>
      <c r="O1942" s="31" t="str">
        <f t="shared" si="598"/>
        <v/>
      </c>
      <c r="P1942" s="3" t="str">
        <f>IF(Investments_Import!G1942="","",Investments_Import!G1942)</f>
        <v/>
      </c>
      <c r="Q1942" s="3" t="str">
        <f>IF(Investments_Import!H1942="","",Investments_Import!H1942)</f>
        <v/>
      </c>
      <c r="R1942" s="37" t="str">
        <f t="shared" si="599"/>
        <v/>
      </c>
      <c r="S1942" s="37" t="str">
        <f t="shared" si="600"/>
        <v/>
      </c>
      <c r="U1942" s="36" t="str">
        <f>IF(Mining_Import!A1942="","",Mining_Import!A1942)</f>
        <v/>
      </c>
      <c r="V1942" s="22" t="str">
        <f t="shared" si="608"/>
        <v/>
      </c>
      <c r="W1942" s="127" t="str">
        <f t="shared" si="609"/>
        <v/>
      </c>
      <c r="X1942" s="127" t="str">
        <f t="shared" si="610"/>
        <v/>
      </c>
      <c r="Y1942" s="127" t="str">
        <f t="shared" si="611"/>
        <v/>
      </c>
      <c r="Z1942" s="36" t="str">
        <f>IF(Mining_Import!B1942="","",Mining_Import!B1942)</f>
        <v/>
      </c>
      <c r="AA1942" s="184" t="str">
        <f>IF(Mining_Import!$C1942="","",Mining_Import!$C1942)</f>
        <v/>
      </c>
      <c r="AB1942" s="122" t="str">
        <f t="shared" si="612"/>
        <v/>
      </c>
      <c r="AC1942" s="122" t="str">
        <f>IF($Y1942&gt;Dashboard!$Q$19,$AB1942,"")</f>
        <v/>
      </c>
      <c r="AD1942" s="43" t="str">
        <f t="shared" si="613"/>
        <v/>
      </c>
      <c r="AE1942" s="36" t="str">
        <f>IF(Mining_Import!D1942="","",Mining_Import!D1942)</f>
        <v/>
      </c>
      <c r="AF1942" s="36" t="str">
        <f>IF(Mining_Import!E1942="","",Mining_Import!E1942)</f>
        <v/>
      </c>
      <c r="AG1942" s="36" t="str">
        <f>IF(Mining_Import!F1942="","",Mining_Import!F1942)</f>
        <v/>
      </c>
      <c r="AH1942" s="36" t="str">
        <f>IF(Mining_Import!G1942="","",Mining_Import!G1942)</f>
        <v/>
      </c>
      <c r="AI1942" s="36" t="str">
        <f>IF(Mining_Import!H1942="","",Mining_Import!H1942)</f>
        <v/>
      </c>
      <c r="AJ1942" s="36" t="str">
        <f>IF(Mining_Import!I1942="","",Mining_Import!I1942)</f>
        <v/>
      </c>
      <c r="BY1942" s="120" t="str">
        <f t="shared" si="601"/>
        <v/>
      </c>
      <c r="BZ1942" s="184" t="str">
        <f t="shared" si="614"/>
        <v/>
      </c>
      <c r="CA1942" s="37" t="str">
        <f>IFERROR(VLOOKUP($BY1942,Account_Value!$C$2:$F$2500,4,0),"")</f>
        <v/>
      </c>
      <c r="CB1942" s="43" t="str">
        <f t="shared" si="602"/>
        <v/>
      </c>
      <c r="CC1942" s="122" t="str">
        <f>IF($BZ1942="","",SUM($BZ$2:$BZ1942))</f>
        <v/>
      </c>
      <c r="CD1942" s="43" t="str">
        <f>IF($BZ1942="","",$BU$19*(SUM($BZ$2:$BZ1942)))</f>
        <v/>
      </c>
    </row>
    <row r="1943" spans="1:82">
      <c r="A1943" s="4" t="str">
        <f t="shared" si="603"/>
        <v/>
      </c>
      <c r="B1943" s="21" t="str">
        <f>IF(Investments_Import!A1943="","",Investments_Import!A1943)</f>
        <v/>
      </c>
      <c r="C1943" s="22" t="str">
        <f t="shared" si="596"/>
        <v/>
      </c>
      <c r="D1943" s="51" t="str">
        <f t="shared" si="604"/>
        <v/>
      </c>
      <c r="E1943" s="3" t="str">
        <f>IF(Investments_Import!B1943="","",Investments_Import!B1943)</f>
        <v/>
      </c>
      <c r="F1943" s="54" t="str">
        <f t="shared" si="605"/>
        <v xml:space="preserve"> </v>
      </c>
      <c r="G1943" s="54" t="str">
        <f>IF($B1943="","",COUNTIF($F$2:$F1943,$F1943))</f>
        <v/>
      </c>
      <c r="H1943" s="53" t="str">
        <f t="shared" si="606"/>
        <v xml:space="preserve">  </v>
      </c>
      <c r="I1943" s="3" t="str">
        <f>IF(Investments_Import!C1943="","",Investments_Import!C1943)</f>
        <v/>
      </c>
      <c r="J1943" s="108" t="str">
        <f>IF(Investments_Import!D1943="","",Investments_Import!D1943)</f>
        <v/>
      </c>
      <c r="K1943" s="108" t="str">
        <f t="shared" si="607"/>
        <v/>
      </c>
      <c r="L1943" s="47" t="str">
        <f>IF(Investments_Import!E1943="","",Investments_Import!E1943)</f>
        <v/>
      </c>
      <c r="M1943" s="47" t="str">
        <f t="shared" si="597"/>
        <v/>
      </c>
      <c r="N1943" s="31" t="str">
        <f>IF(Investments_Import!F1943="","",Investments_Import!F1943)</f>
        <v/>
      </c>
      <c r="O1943" s="31" t="str">
        <f t="shared" si="598"/>
        <v/>
      </c>
      <c r="P1943" s="3" t="str">
        <f>IF(Investments_Import!G1943="","",Investments_Import!G1943)</f>
        <v/>
      </c>
      <c r="Q1943" s="3" t="str">
        <f>IF(Investments_Import!H1943="","",Investments_Import!H1943)</f>
        <v/>
      </c>
      <c r="R1943" s="37" t="str">
        <f t="shared" si="599"/>
        <v/>
      </c>
      <c r="S1943" s="37" t="str">
        <f t="shared" si="600"/>
        <v/>
      </c>
      <c r="U1943" s="36" t="str">
        <f>IF(Mining_Import!A1943="","",Mining_Import!A1943)</f>
        <v/>
      </c>
      <c r="V1943" s="22" t="str">
        <f t="shared" si="608"/>
        <v/>
      </c>
      <c r="W1943" s="127" t="str">
        <f t="shared" si="609"/>
        <v/>
      </c>
      <c r="X1943" s="127" t="str">
        <f t="shared" si="610"/>
        <v/>
      </c>
      <c r="Y1943" s="127" t="str">
        <f t="shared" si="611"/>
        <v/>
      </c>
      <c r="Z1943" s="36" t="str">
        <f>IF(Mining_Import!B1943="","",Mining_Import!B1943)</f>
        <v/>
      </c>
      <c r="AA1943" s="184" t="str">
        <f>IF(Mining_Import!$C1943="","",Mining_Import!$C1943)</f>
        <v/>
      </c>
      <c r="AB1943" s="122" t="str">
        <f t="shared" si="612"/>
        <v/>
      </c>
      <c r="AC1943" s="122" t="str">
        <f>IF($Y1943&gt;Dashboard!$Q$19,$AB1943,"")</f>
        <v/>
      </c>
      <c r="AD1943" s="43" t="str">
        <f t="shared" si="613"/>
        <v/>
      </c>
      <c r="AE1943" s="36" t="str">
        <f>IF(Mining_Import!D1943="","",Mining_Import!D1943)</f>
        <v/>
      </c>
      <c r="AF1943" s="36" t="str">
        <f>IF(Mining_Import!E1943="","",Mining_Import!E1943)</f>
        <v/>
      </c>
      <c r="AG1943" s="36" t="str">
        <f>IF(Mining_Import!F1943="","",Mining_Import!F1943)</f>
        <v/>
      </c>
      <c r="AH1943" s="36" t="str">
        <f>IF(Mining_Import!G1943="","",Mining_Import!G1943)</f>
        <v/>
      </c>
      <c r="AI1943" s="36" t="str">
        <f>IF(Mining_Import!H1943="","",Mining_Import!H1943)</f>
        <v/>
      </c>
      <c r="AJ1943" s="36" t="str">
        <f>IF(Mining_Import!I1943="","",Mining_Import!I1943)</f>
        <v/>
      </c>
      <c r="BY1943" s="120" t="str">
        <f t="shared" si="601"/>
        <v/>
      </c>
      <c r="BZ1943" s="184" t="str">
        <f t="shared" si="614"/>
        <v/>
      </c>
      <c r="CA1943" s="37" t="str">
        <f>IFERROR(VLOOKUP($BY1943,Account_Value!$C$2:$F$2500,4,0),"")</f>
        <v/>
      </c>
      <c r="CB1943" s="43" t="str">
        <f t="shared" si="602"/>
        <v/>
      </c>
      <c r="CC1943" s="122" t="str">
        <f>IF($BZ1943="","",SUM($BZ$2:$BZ1943))</f>
        <v/>
      </c>
      <c r="CD1943" s="43" t="str">
        <f>IF($BZ1943="","",$BU$19*(SUM($BZ$2:$BZ1943)))</f>
        <v/>
      </c>
    </row>
    <row r="1944" spans="1:82">
      <c r="A1944" s="4" t="str">
        <f t="shared" si="603"/>
        <v/>
      </c>
      <c r="B1944" s="21" t="str">
        <f>IF(Investments_Import!A1944="","",Investments_Import!A1944)</f>
        <v/>
      </c>
      <c r="C1944" s="22" t="str">
        <f t="shared" si="596"/>
        <v/>
      </c>
      <c r="D1944" s="51" t="str">
        <f t="shared" si="604"/>
        <v/>
      </c>
      <c r="E1944" s="3" t="str">
        <f>IF(Investments_Import!B1944="","",Investments_Import!B1944)</f>
        <v/>
      </c>
      <c r="F1944" s="54" t="str">
        <f t="shared" si="605"/>
        <v xml:space="preserve"> </v>
      </c>
      <c r="G1944" s="54" t="str">
        <f>IF($B1944="","",COUNTIF($F$2:$F1944,$F1944))</f>
        <v/>
      </c>
      <c r="H1944" s="53" t="str">
        <f t="shared" si="606"/>
        <v xml:space="preserve">  </v>
      </c>
      <c r="I1944" s="3" t="str">
        <f>IF(Investments_Import!C1944="","",Investments_Import!C1944)</f>
        <v/>
      </c>
      <c r="J1944" s="108" t="str">
        <f>IF(Investments_Import!D1944="","",Investments_Import!D1944)</f>
        <v/>
      </c>
      <c r="K1944" s="108" t="str">
        <f t="shared" si="607"/>
        <v/>
      </c>
      <c r="L1944" s="47" t="str">
        <f>IF(Investments_Import!E1944="","",Investments_Import!E1944)</f>
        <v/>
      </c>
      <c r="M1944" s="47" t="str">
        <f t="shared" si="597"/>
        <v/>
      </c>
      <c r="N1944" s="31" t="str">
        <f>IF(Investments_Import!F1944="","",Investments_Import!F1944)</f>
        <v/>
      </c>
      <c r="O1944" s="31" t="str">
        <f t="shared" si="598"/>
        <v/>
      </c>
      <c r="P1944" s="3" t="str">
        <f>IF(Investments_Import!G1944="","",Investments_Import!G1944)</f>
        <v/>
      </c>
      <c r="Q1944" s="3" t="str">
        <f>IF(Investments_Import!H1944="","",Investments_Import!H1944)</f>
        <v/>
      </c>
      <c r="R1944" s="37" t="str">
        <f t="shared" si="599"/>
        <v/>
      </c>
      <c r="S1944" s="37" t="str">
        <f t="shared" si="600"/>
        <v/>
      </c>
      <c r="U1944" s="36" t="str">
        <f>IF(Mining_Import!A1944="","",Mining_Import!A1944)</f>
        <v/>
      </c>
      <c r="V1944" s="22" t="str">
        <f t="shared" si="608"/>
        <v/>
      </c>
      <c r="W1944" s="127" t="str">
        <f t="shared" si="609"/>
        <v/>
      </c>
      <c r="X1944" s="127" t="str">
        <f t="shared" si="610"/>
        <v/>
      </c>
      <c r="Y1944" s="127" t="str">
        <f t="shared" si="611"/>
        <v/>
      </c>
      <c r="Z1944" s="36" t="str">
        <f>IF(Mining_Import!B1944="","",Mining_Import!B1944)</f>
        <v/>
      </c>
      <c r="AA1944" s="184" t="str">
        <f>IF(Mining_Import!$C1944="","",Mining_Import!$C1944)</f>
        <v/>
      </c>
      <c r="AB1944" s="122" t="str">
        <f t="shared" si="612"/>
        <v/>
      </c>
      <c r="AC1944" s="122" t="str">
        <f>IF($Y1944&gt;Dashboard!$Q$19,$AB1944,"")</f>
        <v/>
      </c>
      <c r="AD1944" s="43" t="str">
        <f t="shared" si="613"/>
        <v/>
      </c>
      <c r="AE1944" s="36" t="str">
        <f>IF(Mining_Import!D1944="","",Mining_Import!D1944)</f>
        <v/>
      </c>
      <c r="AF1944" s="36" t="str">
        <f>IF(Mining_Import!E1944="","",Mining_Import!E1944)</f>
        <v/>
      </c>
      <c r="AG1944" s="36" t="str">
        <f>IF(Mining_Import!F1944="","",Mining_Import!F1944)</f>
        <v/>
      </c>
      <c r="AH1944" s="36" t="str">
        <f>IF(Mining_Import!G1944="","",Mining_Import!G1944)</f>
        <v/>
      </c>
      <c r="AI1944" s="36" t="str">
        <f>IF(Mining_Import!H1944="","",Mining_Import!H1944)</f>
        <v/>
      </c>
      <c r="AJ1944" s="36" t="str">
        <f>IF(Mining_Import!I1944="","",Mining_Import!I1944)</f>
        <v/>
      </c>
      <c r="BY1944" s="120" t="str">
        <f t="shared" si="601"/>
        <v/>
      </c>
      <c r="BZ1944" s="184" t="str">
        <f t="shared" si="614"/>
        <v/>
      </c>
      <c r="CA1944" s="37" t="str">
        <f>IFERROR(VLOOKUP($BY1944,Account_Value!$C$2:$F$2500,4,0),"")</f>
        <v/>
      </c>
      <c r="CB1944" s="43" t="str">
        <f t="shared" si="602"/>
        <v/>
      </c>
      <c r="CC1944" s="122" t="str">
        <f>IF($BZ1944="","",SUM($BZ$2:$BZ1944))</f>
        <v/>
      </c>
      <c r="CD1944" s="43" t="str">
        <f>IF($BZ1944="","",$BU$19*(SUM($BZ$2:$BZ1944)))</f>
        <v/>
      </c>
    </row>
    <row r="1945" spans="1:82">
      <c r="A1945" s="4" t="str">
        <f t="shared" si="603"/>
        <v/>
      </c>
      <c r="B1945" s="21" t="str">
        <f>IF(Investments_Import!A1945="","",Investments_Import!A1945)</f>
        <v/>
      </c>
      <c r="C1945" s="22" t="str">
        <f t="shared" si="596"/>
        <v/>
      </c>
      <c r="D1945" s="51" t="str">
        <f t="shared" si="604"/>
        <v/>
      </c>
      <c r="E1945" s="3" t="str">
        <f>IF(Investments_Import!B1945="","",Investments_Import!B1945)</f>
        <v/>
      </c>
      <c r="F1945" s="54" t="str">
        <f t="shared" si="605"/>
        <v xml:space="preserve"> </v>
      </c>
      <c r="G1945" s="54" t="str">
        <f>IF($B1945="","",COUNTIF($F$2:$F1945,$F1945))</f>
        <v/>
      </c>
      <c r="H1945" s="53" t="str">
        <f t="shared" si="606"/>
        <v xml:space="preserve">  </v>
      </c>
      <c r="I1945" s="3" t="str">
        <f>IF(Investments_Import!C1945="","",Investments_Import!C1945)</f>
        <v/>
      </c>
      <c r="J1945" s="108" t="str">
        <f>IF(Investments_Import!D1945="","",Investments_Import!D1945)</f>
        <v/>
      </c>
      <c r="K1945" s="108" t="str">
        <f t="shared" si="607"/>
        <v/>
      </c>
      <c r="L1945" s="47" t="str">
        <f>IF(Investments_Import!E1945="","",Investments_Import!E1945)</f>
        <v/>
      </c>
      <c r="M1945" s="47" t="str">
        <f t="shared" si="597"/>
        <v/>
      </c>
      <c r="N1945" s="31" t="str">
        <f>IF(Investments_Import!F1945="","",Investments_Import!F1945)</f>
        <v/>
      </c>
      <c r="O1945" s="31" t="str">
        <f t="shared" si="598"/>
        <v/>
      </c>
      <c r="P1945" s="3" t="str">
        <f>IF(Investments_Import!G1945="","",Investments_Import!G1945)</f>
        <v/>
      </c>
      <c r="Q1945" s="3" t="str">
        <f>IF(Investments_Import!H1945="","",Investments_Import!H1945)</f>
        <v/>
      </c>
      <c r="R1945" s="37" t="str">
        <f t="shared" si="599"/>
        <v/>
      </c>
      <c r="S1945" s="37" t="str">
        <f t="shared" si="600"/>
        <v/>
      </c>
      <c r="U1945" s="36" t="str">
        <f>IF(Mining_Import!A1945="","",Mining_Import!A1945)</f>
        <v/>
      </c>
      <c r="V1945" s="22" t="str">
        <f t="shared" si="608"/>
        <v/>
      </c>
      <c r="W1945" s="127" t="str">
        <f t="shared" si="609"/>
        <v/>
      </c>
      <c r="X1945" s="127" t="str">
        <f t="shared" si="610"/>
        <v/>
      </c>
      <c r="Y1945" s="127" t="str">
        <f t="shared" si="611"/>
        <v/>
      </c>
      <c r="Z1945" s="36" t="str">
        <f>IF(Mining_Import!B1945="","",Mining_Import!B1945)</f>
        <v/>
      </c>
      <c r="AA1945" s="184" t="str">
        <f>IF(Mining_Import!$C1945="","",Mining_Import!$C1945)</f>
        <v/>
      </c>
      <c r="AB1945" s="122" t="str">
        <f t="shared" si="612"/>
        <v/>
      </c>
      <c r="AC1945" s="122" t="str">
        <f>IF($Y1945&gt;Dashboard!$Q$19,$AB1945,"")</f>
        <v/>
      </c>
      <c r="AD1945" s="43" t="str">
        <f t="shared" si="613"/>
        <v/>
      </c>
      <c r="AE1945" s="36" t="str">
        <f>IF(Mining_Import!D1945="","",Mining_Import!D1945)</f>
        <v/>
      </c>
      <c r="AF1945" s="36" t="str">
        <f>IF(Mining_Import!E1945="","",Mining_Import!E1945)</f>
        <v/>
      </c>
      <c r="AG1945" s="36" t="str">
        <f>IF(Mining_Import!F1945="","",Mining_Import!F1945)</f>
        <v/>
      </c>
      <c r="AH1945" s="36" t="str">
        <f>IF(Mining_Import!G1945="","",Mining_Import!G1945)</f>
        <v/>
      </c>
      <c r="AI1945" s="36" t="str">
        <f>IF(Mining_Import!H1945="","",Mining_Import!H1945)</f>
        <v/>
      </c>
      <c r="AJ1945" s="36" t="str">
        <f>IF(Mining_Import!I1945="","",Mining_Import!I1945)</f>
        <v/>
      </c>
      <c r="BY1945" s="120" t="str">
        <f t="shared" si="601"/>
        <v/>
      </c>
      <c r="BZ1945" s="184" t="str">
        <f t="shared" si="614"/>
        <v/>
      </c>
      <c r="CA1945" s="37" t="str">
        <f>IFERROR(VLOOKUP($BY1945,Account_Value!$C$2:$F$2500,4,0),"")</f>
        <v/>
      </c>
      <c r="CB1945" s="43" t="str">
        <f t="shared" si="602"/>
        <v/>
      </c>
      <c r="CC1945" s="122" t="str">
        <f>IF($BZ1945="","",SUM($BZ$2:$BZ1945))</f>
        <v/>
      </c>
      <c r="CD1945" s="43" t="str">
        <f>IF($BZ1945="","",$BU$19*(SUM($BZ$2:$BZ1945)))</f>
        <v/>
      </c>
    </row>
    <row r="1946" spans="1:82">
      <c r="A1946" s="4" t="str">
        <f t="shared" si="603"/>
        <v/>
      </c>
      <c r="B1946" s="21" t="str">
        <f>IF(Investments_Import!A1946="","",Investments_Import!A1946)</f>
        <v/>
      </c>
      <c r="C1946" s="22" t="str">
        <f t="shared" si="596"/>
        <v/>
      </c>
      <c r="D1946" s="51" t="str">
        <f t="shared" si="604"/>
        <v/>
      </c>
      <c r="E1946" s="3" t="str">
        <f>IF(Investments_Import!B1946="","",Investments_Import!B1946)</f>
        <v/>
      </c>
      <c r="F1946" s="54" t="str">
        <f t="shared" si="605"/>
        <v xml:space="preserve"> </v>
      </c>
      <c r="G1946" s="54" t="str">
        <f>IF($B1946="","",COUNTIF($F$2:$F1946,$F1946))</f>
        <v/>
      </c>
      <c r="H1946" s="53" t="str">
        <f t="shared" si="606"/>
        <v xml:space="preserve">  </v>
      </c>
      <c r="I1946" s="3" t="str">
        <f>IF(Investments_Import!C1946="","",Investments_Import!C1946)</f>
        <v/>
      </c>
      <c r="J1946" s="108" t="str">
        <f>IF(Investments_Import!D1946="","",Investments_Import!D1946)</f>
        <v/>
      </c>
      <c r="K1946" s="108" t="str">
        <f t="shared" si="607"/>
        <v/>
      </c>
      <c r="L1946" s="47" t="str">
        <f>IF(Investments_Import!E1946="","",Investments_Import!E1946)</f>
        <v/>
      </c>
      <c r="M1946" s="47" t="str">
        <f t="shared" si="597"/>
        <v/>
      </c>
      <c r="N1946" s="31" t="str">
        <f>IF(Investments_Import!F1946="","",Investments_Import!F1946)</f>
        <v/>
      </c>
      <c r="O1946" s="31" t="str">
        <f t="shared" si="598"/>
        <v/>
      </c>
      <c r="P1946" s="3" t="str">
        <f>IF(Investments_Import!G1946="","",Investments_Import!G1946)</f>
        <v/>
      </c>
      <c r="Q1946" s="3" t="str">
        <f>IF(Investments_Import!H1946="","",Investments_Import!H1946)</f>
        <v/>
      </c>
      <c r="R1946" s="37" t="str">
        <f t="shared" si="599"/>
        <v/>
      </c>
      <c r="S1946" s="37" t="str">
        <f t="shared" si="600"/>
        <v/>
      </c>
      <c r="U1946" s="36" t="str">
        <f>IF(Mining_Import!A1946="","",Mining_Import!A1946)</f>
        <v/>
      </c>
      <c r="V1946" s="22" t="str">
        <f t="shared" si="608"/>
        <v/>
      </c>
      <c r="W1946" s="127" t="str">
        <f t="shared" si="609"/>
        <v/>
      </c>
      <c r="X1946" s="127" t="str">
        <f t="shared" si="610"/>
        <v/>
      </c>
      <c r="Y1946" s="127" t="str">
        <f t="shared" si="611"/>
        <v/>
      </c>
      <c r="Z1946" s="36" t="str">
        <f>IF(Mining_Import!B1946="","",Mining_Import!B1946)</f>
        <v/>
      </c>
      <c r="AA1946" s="184" t="str">
        <f>IF(Mining_Import!$C1946="","",Mining_Import!$C1946)</f>
        <v/>
      </c>
      <c r="AB1946" s="122" t="str">
        <f t="shared" si="612"/>
        <v/>
      </c>
      <c r="AC1946" s="122" t="str">
        <f>IF($Y1946&gt;Dashboard!$Q$19,$AB1946,"")</f>
        <v/>
      </c>
      <c r="AD1946" s="43" t="str">
        <f t="shared" si="613"/>
        <v/>
      </c>
      <c r="AE1946" s="36" t="str">
        <f>IF(Mining_Import!D1946="","",Mining_Import!D1946)</f>
        <v/>
      </c>
      <c r="AF1946" s="36" t="str">
        <f>IF(Mining_Import!E1946="","",Mining_Import!E1946)</f>
        <v/>
      </c>
      <c r="AG1946" s="36" t="str">
        <f>IF(Mining_Import!F1946="","",Mining_Import!F1946)</f>
        <v/>
      </c>
      <c r="AH1946" s="36" t="str">
        <f>IF(Mining_Import!G1946="","",Mining_Import!G1946)</f>
        <v/>
      </c>
      <c r="AI1946" s="36" t="str">
        <f>IF(Mining_Import!H1946="","",Mining_Import!H1946)</f>
        <v/>
      </c>
      <c r="AJ1946" s="36" t="str">
        <f>IF(Mining_Import!I1946="","",Mining_Import!I1946)</f>
        <v/>
      </c>
      <c r="BY1946" s="120" t="str">
        <f t="shared" si="601"/>
        <v/>
      </c>
      <c r="BZ1946" s="184" t="str">
        <f t="shared" si="614"/>
        <v/>
      </c>
      <c r="CA1946" s="37" t="str">
        <f>IFERROR(VLOOKUP($BY1946,Account_Value!$C$2:$F$2500,4,0),"")</f>
        <v/>
      </c>
      <c r="CB1946" s="43" t="str">
        <f t="shared" si="602"/>
        <v/>
      </c>
      <c r="CC1946" s="122" t="str">
        <f>IF($BZ1946="","",SUM($BZ$2:$BZ1946))</f>
        <v/>
      </c>
      <c r="CD1946" s="43" t="str">
        <f>IF($BZ1946="","",$BU$19*(SUM($BZ$2:$BZ1946)))</f>
        <v/>
      </c>
    </row>
    <row r="1947" spans="1:82">
      <c r="A1947" s="4" t="str">
        <f t="shared" si="603"/>
        <v/>
      </c>
      <c r="B1947" s="21" t="str">
        <f>IF(Investments_Import!A1947="","",Investments_Import!A1947)</f>
        <v/>
      </c>
      <c r="C1947" s="22" t="str">
        <f t="shared" si="596"/>
        <v/>
      </c>
      <c r="D1947" s="51" t="str">
        <f t="shared" si="604"/>
        <v/>
      </c>
      <c r="E1947" s="3" t="str">
        <f>IF(Investments_Import!B1947="","",Investments_Import!B1947)</f>
        <v/>
      </c>
      <c r="F1947" s="54" t="str">
        <f t="shared" si="605"/>
        <v xml:space="preserve"> </v>
      </c>
      <c r="G1947" s="54" t="str">
        <f>IF($B1947="","",COUNTIF($F$2:$F1947,$F1947))</f>
        <v/>
      </c>
      <c r="H1947" s="53" t="str">
        <f t="shared" si="606"/>
        <v xml:space="preserve">  </v>
      </c>
      <c r="I1947" s="3" t="str">
        <f>IF(Investments_Import!C1947="","",Investments_Import!C1947)</f>
        <v/>
      </c>
      <c r="J1947" s="108" t="str">
        <f>IF(Investments_Import!D1947="","",Investments_Import!D1947)</f>
        <v/>
      </c>
      <c r="K1947" s="108" t="str">
        <f t="shared" si="607"/>
        <v/>
      </c>
      <c r="L1947" s="47" t="str">
        <f>IF(Investments_Import!E1947="","",Investments_Import!E1947)</f>
        <v/>
      </c>
      <c r="M1947" s="47" t="str">
        <f t="shared" si="597"/>
        <v/>
      </c>
      <c r="N1947" s="31" t="str">
        <f>IF(Investments_Import!F1947="","",Investments_Import!F1947)</f>
        <v/>
      </c>
      <c r="O1947" s="31" t="str">
        <f t="shared" si="598"/>
        <v/>
      </c>
      <c r="P1947" s="3" t="str">
        <f>IF(Investments_Import!G1947="","",Investments_Import!G1947)</f>
        <v/>
      </c>
      <c r="Q1947" s="3" t="str">
        <f>IF(Investments_Import!H1947="","",Investments_Import!H1947)</f>
        <v/>
      </c>
      <c r="R1947" s="37" t="str">
        <f t="shared" si="599"/>
        <v/>
      </c>
      <c r="S1947" s="37" t="str">
        <f t="shared" si="600"/>
        <v/>
      </c>
      <c r="U1947" s="36" t="str">
        <f>IF(Mining_Import!A1947="","",Mining_Import!A1947)</f>
        <v/>
      </c>
      <c r="V1947" s="22" t="str">
        <f t="shared" si="608"/>
        <v/>
      </c>
      <c r="W1947" s="127" t="str">
        <f t="shared" si="609"/>
        <v/>
      </c>
      <c r="X1947" s="127" t="str">
        <f t="shared" si="610"/>
        <v/>
      </c>
      <c r="Y1947" s="127" t="str">
        <f t="shared" si="611"/>
        <v/>
      </c>
      <c r="Z1947" s="36" t="str">
        <f>IF(Mining_Import!B1947="","",Mining_Import!B1947)</f>
        <v/>
      </c>
      <c r="AA1947" s="184" t="str">
        <f>IF(Mining_Import!$C1947="","",Mining_Import!$C1947)</f>
        <v/>
      </c>
      <c r="AB1947" s="122" t="str">
        <f t="shared" si="612"/>
        <v/>
      </c>
      <c r="AC1947" s="122" t="str">
        <f>IF($Y1947&gt;Dashboard!$Q$19,$AB1947,"")</f>
        <v/>
      </c>
      <c r="AD1947" s="43" t="str">
        <f t="shared" si="613"/>
        <v/>
      </c>
      <c r="AE1947" s="36" t="str">
        <f>IF(Mining_Import!D1947="","",Mining_Import!D1947)</f>
        <v/>
      </c>
      <c r="AF1947" s="36" t="str">
        <f>IF(Mining_Import!E1947="","",Mining_Import!E1947)</f>
        <v/>
      </c>
      <c r="AG1947" s="36" t="str">
        <f>IF(Mining_Import!F1947="","",Mining_Import!F1947)</f>
        <v/>
      </c>
      <c r="AH1947" s="36" t="str">
        <f>IF(Mining_Import!G1947="","",Mining_Import!G1947)</f>
        <v/>
      </c>
      <c r="AI1947" s="36" t="str">
        <f>IF(Mining_Import!H1947="","",Mining_Import!H1947)</f>
        <v/>
      </c>
      <c r="AJ1947" s="36" t="str">
        <f>IF(Mining_Import!I1947="","",Mining_Import!I1947)</f>
        <v/>
      </c>
      <c r="BY1947" s="120" t="str">
        <f t="shared" si="601"/>
        <v/>
      </c>
      <c r="BZ1947" s="184" t="str">
        <f t="shared" si="614"/>
        <v/>
      </c>
      <c r="CA1947" s="37" t="str">
        <f>IFERROR(VLOOKUP($BY1947,Account_Value!$C$2:$F$2500,4,0),"")</f>
        <v/>
      </c>
      <c r="CB1947" s="43" t="str">
        <f t="shared" si="602"/>
        <v/>
      </c>
      <c r="CC1947" s="122" t="str">
        <f>IF($BZ1947="","",SUM($BZ$2:$BZ1947))</f>
        <v/>
      </c>
      <c r="CD1947" s="43" t="str">
        <f>IF($BZ1947="","",$BU$19*(SUM($BZ$2:$BZ1947)))</f>
        <v/>
      </c>
    </row>
    <row r="1948" spans="1:82">
      <c r="A1948" s="4" t="str">
        <f t="shared" si="603"/>
        <v/>
      </c>
      <c r="B1948" s="21" t="str">
        <f>IF(Investments_Import!A1948="","",Investments_Import!A1948)</f>
        <v/>
      </c>
      <c r="C1948" s="22" t="str">
        <f t="shared" si="596"/>
        <v/>
      </c>
      <c r="D1948" s="51" t="str">
        <f t="shared" si="604"/>
        <v/>
      </c>
      <c r="E1948" s="3" t="str">
        <f>IF(Investments_Import!B1948="","",Investments_Import!B1948)</f>
        <v/>
      </c>
      <c r="F1948" s="54" t="str">
        <f t="shared" si="605"/>
        <v xml:space="preserve"> </v>
      </c>
      <c r="G1948" s="54" t="str">
        <f>IF($B1948="","",COUNTIF($F$2:$F1948,$F1948))</f>
        <v/>
      </c>
      <c r="H1948" s="53" t="str">
        <f t="shared" si="606"/>
        <v xml:space="preserve">  </v>
      </c>
      <c r="I1948" s="3" t="str">
        <f>IF(Investments_Import!C1948="","",Investments_Import!C1948)</f>
        <v/>
      </c>
      <c r="J1948" s="108" t="str">
        <f>IF(Investments_Import!D1948="","",Investments_Import!D1948)</f>
        <v/>
      </c>
      <c r="K1948" s="108" t="str">
        <f t="shared" si="607"/>
        <v/>
      </c>
      <c r="L1948" s="47" t="str">
        <f>IF(Investments_Import!E1948="","",Investments_Import!E1948)</f>
        <v/>
      </c>
      <c r="M1948" s="47" t="str">
        <f t="shared" si="597"/>
        <v/>
      </c>
      <c r="N1948" s="31" t="str">
        <f>IF(Investments_Import!F1948="","",Investments_Import!F1948)</f>
        <v/>
      </c>
      <c r="O1948" s="31" t="str">
        <f t="shared" si="598"/>
        <v/>
      </c>
      <c r="P1948" s="3" t="str">
        <f>IF(Investments_Import!G1948="","",Investments_Import!G1948)</f>
        <v/>
      </c>
      <c r="Q1948" s="3" t="str">
        <f>IF(Investments_Import!H1948="","",Investments_Import!H1948)</f>
        <v/>
      </c>
      <c r="R1948" s="37" t="str">
        <f t="shared" si="599"/>
        <v/>
      </c>
      <c r="S1948" s="37" t="str">
        <f t="shared" si="600"/>
        <v/>
      </c>
      <c r="U1948" s="36" t="str">
        <f>IF(Mining_Import!A1948="","",Mining_Import!A1948)</f>
        <v/>
      </c>
      <c r="V1948" s="22" t="str">
        <f t="shared" si="608"/>
        <v/>
      </c>
      <c r="W1948" s="127" t="str">
        <f t="shared" si="609"/>
        <v/>
      </c>
      <c r="X1948" s="127" t="str">
        <f t="shared" si="610"/>
        <v/>
      </c>
      <c r="Y1948" s="127" t="str">
        <f t="shared" si="611"/>
        <v/>
      </c>
      <c r="Z1948" s="36" t="str">
        <f>IF(Mining_Import!B1948="","",Mining_Import!B1948)</f>
        <v/>
      </c>
      <c r="AA1948" s="184" t="str">
        <f>IF(Mining_Import!$C1948="","",Mining_Import!$C1948)</f>
        <v/>
      </c>
      <c r="AB1948" s="122" t="str">
        <f t="shared" si="612"/>
        <v/>
      </c>
      <c r="AC1948" s="122" t="str">
        <f>IF($Y1948&gt;Dashboard!$Q$19,$AB1948,"")</f>
        <v/>
      </c>
      <c r="AD1948" s="43" t="str">
        <f t="shared" si="613"/>
        <v/>
      </c>
      <c r="AE1948" s="36" t="str">
        <f>IF(Mining_Import!D1948="","",Mining_Import!D1948)</f>
        <v/>
      </c>
      <c r="AF1948" s="36" t="str">
        <f>IF(Mining_Import!E1948="","",Mining_Import!E1948)</f>
        <v/>
      </c>
      <c r="AG1948" s="36" t="str">
        <f>IF(Mining_Import!F1948="","",Mining_Import!F1948)</f>
        <v/>
      </c>
      <c r="AH1948" s="36" t="str">
        <f>IF(Mining_Import!G1948="","",Mining_Import!G1948)</f>
        <v/>
      </c>
      <c r="AI1948" s="36" t="str">
        <f>IF(Mining_Import!H1948="","",Mining_Import!H1948)</f>
        <v/>
      </c>
      <c r="AJ1948" s="36" t="str">
        <f>IF(Mining_Import!I1948="","",Mining_Import!I1948)</f>
        <v/>
      </c>
      <c r="BY1948" s="120" t="str">
        <f t="shared" si="601"/>
        <v/>
      </c>
      <c r="BZ1948" s="184" t="str">
        <f t="shared" si="614"/>
        <v/>
      </c>
      <c r="CA1948" s="37" t="str">
        <f>IFERROR(VLOOKUP($BY1948,Account_Value!$C$2:$F$2500,4,0),"")</f>
        <v/>
      </c>
      <c r="CB1948" s="43" t="str">
        <f t="shared" si="602"/>
        <v/>
      </c>
      <c r="CC1948" s="122" t="str">
        <f>IF($BZ1948="","",SUM($BZ$2:$BZ1948))</f>
        <v/>
      </c>
      <c r="CD1948" s="43" t="str">
        <f>IF($BZ1948="","",$BU$19*(SUM($BZ$2:$BZ1948)))</f>
        <v/>
      </c>
    </row>
    <row r="1949" spans="1:82">
      <c r="A1949" s="4" t="str">
        <f t="shared" si="603"/>
        <v/>
      </c>
      <c r="B1949" s="21" t="str">
        <f>IF(Investments_Import!A1949="","",Investments_Import!A1949)</f>
        <v/>
      </c>
      <c r="C1949" s="22" t="str">
        <f t="shared" si="596"/>
        <v/>
      </c>
      <c r="D1949" s="51" t="str">
        <f t="shared" si="604"/>
        <v/>
      </c>
      <c r="E1949" s="3" t="str">
        <f>IF(Investments_Import!B1949="","",Investments_Import!B1949)</f>
        <v/>
      </c>
      <c r="F1949" s="54" t="str">
        <f t="shared" si="605"/>
        <v xml:space="preserve"> </v>
      </c>
      <c r="G1949" s="54" t="str">
        <f>IF($B1949="","",COUNTIF($F$2:$F1949,$F1949))</f>
        <v/>
      </c>
      <c r="H1949" s="53" t="str">
        <f t="shared" si="606"/>
        <v xml:space="preserve">  </v>
      </c>
      <c r="I1949" s="3" t="str">
        <f>IF(Investments_Import!C1949="","",Investments_Import!C1949)</f>
        <v/>
      </c>
      <c r="J1949" s="108" t="str">
        <f>IF(Investments_Import!D1949="","",Investments_Import!D1949)</f>
        <v/>
      </c>
      <c r="K1949" s="108" t="str">
        <f t="shared" si="607"/>
        <v/>
      </c>
      <c r="L1949" s="47" t="str">
        <f>IF(Investments_Import!E1949="","",Investments_Import!E1949)</f>
        <v/>
      </c>
      <c r="M1949" s="47" t="str">
        <f t="shared" si="597"/>
        <v/>
      </c>
      <c r="N1949" s="31" t="str">
        <f>IF(Investments_Import!F1949="","",Investments_Import!F1949)</f>
        <v/>
      </c>
      <c r="O1949" s="31" t="str">
        <f t="shared" si="598"/>
        <v/>
      </c>
      <c r="P1949" s="3" t="str">
        <f>IF(Investments_Import!G1949="","",Investments_Import!G1949)</f>
        <v/>
      </c>
      <c r="Q1949" s="3" t="str">
        <f>IF(Investments_Import!H1949="","",Investments_Import!H1949)</f>
        <v/>
      </c>
      <c r="R1949" s="37" t="str">
        <f t="shared" si="599"/>
        <v/>
      </c>
      <c r="S1949" s="37" t="str">
        <f t="shared" si="600"/>
        <v/>
      </c>
      <c r="U1949" s="36" t="str">
        <f>IF(Mining_Import!A1949="","",Mining_Import!A1949)</f>
        <v/>
      </c>
      <c r="V1949" s="22" t="str">
        <f t="shared" si="608"/>
        <v/>
      </c>
      <c r="W1949" s="127" t="str">
        <f t="shared" si="609"/>
        <v/>
      </c>
      <c r="X1949" s="127" t="str">
        <f t="shared" si="610"/>
        <v/>
      </c>
      <c r="Y1949" s="127" t="str">
        <f t="shared" si="611"/>
        <v/>
      </c>
      <c r="Z1949" s="36" t="str">
        <f>IF(Mining_Import!B1949="","",Mining_Import!B1949)</f>
        <v/>
      </c>
      <c r="AA1949" s="184" t="str">
        <f>IF(Mining_Import!$C1949="","",Mining_Import!$C1949)</f>
        <v/>
      </c>
      <c r="AB1949" s="122" t="str">
        <f t="shared" si="612"/>
        <v/>
      </c>
      <c r="AC1949" s="122" t="str">
        <f>IF($Y1949&gt;Dashboard!$Q$19,$AB1949,"")</f>
        <v/>
      </c>
      <c r="AD1949" s="43" t="str">
        <f t="shared" si="613"/>
        <v/>
      </c>
      <c r="AE1949" s="36" t="str">
        <f>IF(Mining_Import!D1949="","",Mining_Import!D1949)</f>
        <v/>
      </c>
      <c r="AF1949" s="36" t="str">
        <f>IF(Mining_Import!E1949="","",Mining_Import!E1949)</f>
        <v/>
      </c>
      <c r="AG1949" s="36" t="str">
        <f>IF(Mining_Import!F1949="","",Mining_Import!F1949)</f>
        <v/>
      </c>
      <c r="AH1949" s="36" t="str">
        <f>IF(Mining_Import!G1949="","",Mining_Import!G1949)</f>
        <v/>
      </c>
      <c r="AI1949" s="36" t="str">
        <f>IF(Mining_Import!H1949="","",Mining_Import!H1949)</f>
        <v/>
      </c>
      <c r="AJ1949" s="36" t="str">
        <f>IF(Mining_Import!I1949="","",Mining_Import!I1949)</f>
        <v/>
      </c>
      <c r="BY1949" s="120" t="str">
        <f t="shared" si="601"/>
        <v/>
      </c>
      <c r="BZ1949" s="184" t="str">
        <f t="shared" si="614"/>
        <v/>
      </c>
      <c r="CA1949" s="37" t="str">
        <f>IFERROR(VLOOKUP($BY1949,Account_Value!$C$2:$F$2500,4,0),"")</f>
        <v/>
      </c>
      <c r="CB1949" s="43" t="str">
        <f t="shared" si="602"/>
        <v/>
      </c>
      <c r="CC1949" s="122" t="str">
        <f>IF($BZ1949="","",SUM($BZ$2:$BZ1949))</f>
        <v/>
      </c>
      <c r="CD1949" s="43" t="str">
        <f>IF($BZ1949="","",$BU$19*(SUM($BZ$2:$BZ1949)))</f>
        <v/>
      </c>
    </row>
    <row r="1950" spans="1:82">
      <c r="A1950" s="4" t="str">
        <f t="shared" si="603"/>
        <v/>
      </c>
      <c r="B1950" s="21" t="str">
        <f>IF(Investments_Import!A1950="","",Investments_Import!A1950)</f>
        <v/>
      </c>
      <c r="C1950" s="22" t="str">
        <f t="shared" si="596"/>
        <v/>
      </c>
      <c r="D1950" s="51" t="str">
        <f t="shared" si="604"/>
        <v/>
      </c>
      <c r="E1950" s="3" t="str">
        <f>IF(Investments_Import!B1950="","",Investments_Import!B1950)</f>
        <v/>
      </c>
      <c r="F1950" s="54" t="str">
        <f t="shared" si="605"/>
        <v xml:space="preserve"> </v>
      </c>
      <c r="G1950" s="54" t="str">
        <f>IF($B1950="","",COUNTIF($F$2:$F1950,$F1950))</f>
        <v/>
      </c>
      <c r="H1950" s="53" t="str">
        <f t="shared" si="606"/>
        <v xml:space="preserve">  </v>
      </c>
      <c r="I1950" s="3" t="str">
        <f>IF(Investments_Import!C1950="","",Investments_Import!C1950)</f>
        <v/>
      </c>
      <c r="J1950" s="108" t="str">
        <f>IF(Investments_Import!D1950="","",Investments_Import!D1950)</f>
        <v/>
      </c>
      <c r="K1950" s="108" t="str">
        <f t="shared" si="607"/>
        <v/>
      </c>
      <c r="L1950" s="47" t="str">
        <f>IF(Investments_Import!E1950="","",Investments_Import!E1950)</f>
        <v/>
      </c>
      <c r="M1950" s="47" t="str">
        <f t="shared" si="597"/>
        <v/>
      </c>
      <c r="N1950" s="31" t="str">
        <f>IF(Investments_Import!F1950="","",Investments_Import!F1950)</f>
        <v/>
      </c>
      <c r="O1950" s="31" t="str">
        <f t="shared" si="598"/>
        <v/>
      </c>
      <c r="P1950" s="3" t="str">
        <f>IF(Investments_Import!G1950="","",Investments_Import!G1950)</f>
        <v/>
      </c>
      <c r="Q1950" s="3" t="str">
        <f>IF(Investments_Import!H1950="","",Investments_Import!H1950)</f>
        <v/>
      </c>
      <c r="R1950" s="37" t="str">
        <f t="shared" si="599"/>
        <v/>
      </c>
      <c r="S1950" s="37" t="str">
        <f t="shared" si="600"/>
        <v/>
      </c>
      <c r="U1950" s="36" t="str">
        <f>IF(Mining_Import!A1950="","",Mining_Import!A1950)</f>
        <v/>
      </c>
      <c r="V1950" s="22" t="str">
        <f t="shared" si="608"/>
        <v/>
      </c>
      <c r="W1950" s="127" t="str">
        <f t="shared" si="609"/>
        <v/>
      </c>
      <c r="X1950" s="127" t="str">
        <f t="shared" si="610"/>
        <v/>
      </c>
      <c r="Y1950" s="127" t="str">
        <f t="shared" si="611"/>
        <v/>
      </c>
      <c r="Z1950" s="36" t="str">
        <f>IF(Mining_Import!B1950="","",Mining_Import!B1950)</f>
        <v/>
      </c>
      <c r="AA1950" s="184" t="str">
        <f>IF(Mining_Import!$C1950="","",Mining_Import!$C1950)</f>
        <v/>
      </c>
      <c r="AB1950" s="122" t="str">
        <f t="shared" si="612"/>
        <v/>
      </c>
      <c r="AC1950" s="122" t="str">
        <f>IF($Y1950&gt;Dashboard!$Q$19,$AB1950,"")</f>
        <v/>
      </c>
      <c r="AD1950" s="43" t="str">
        <f t="shared" si="613"/>
        <v/>
      </c>
      <c r="AE1950" s="36" t="str">
        <f>IF(Mining_Import!D1950="","",Mining_Import!D1950)</f>
        <v/>
      </c>
      <c r="AF1950" s="36" t="str">
        <f>IF(Mining_Import!E1950="","",Mining_Import!E1950)</f>
        <v/>
      </c>
      <c r="AG1950" s="36" t="str">
        <f>IF(Mining_Import!F1950="","",Mining_Import!F1950)</f>
        <v/>
      </c>
      <c r="AH1950" s="36" t="str">
        <f>IF(Mining_Import!G1950="","",Mining_Import!G1950)</f>
        <v/>
      </c>
      <c r="AI1950" s="36" t="str">
        <f>IF(Mining_Import!H1950="","",Mining_Import!H1950)</f>
        <v/>
      </c>
      <c r="AJ1950" s="36" t="str">
        <f>IF(Mining_Import!I1950="","",Mining_Import!I1950)</f>
        <v/>
      </c>
      <c r="BY1950" s="120" t="str">
        <f t="shared" si="601"/>
        <v/>
      </c>
      <c r="BZ1950" s="184" t="str">
        <f t="shared" si="614"/>
        <v/>
      </c>
      <c r="CA1950" s="37" t="str">
        <f>IFERROR(VLOOKUP($BY1950,Account_Value!$C$2:$F$2500,4,0),"")</f>
        <v/>
      </c>
      <c r="CB1950" s="43" t="str">
        <f t="shared" si="602"/>
        <v/>
      </c>
      <c r="CC1950" s="122" t="str">
        <f>IF($BZ1950="","",SUM($BZ$2:$BZ1950))</f>
        <v/>
      </c>
      <c r="CD1950" s="43" t="str">
        <f>IF($BZ1950="","",$BU$19*(SUM($BZ$2:$BZ1950)))</f>
        <v/>
      </c>
    </row>
    <row r="1951" spans="1:82">
      <c r="A1951" s="4" t="str">
        <f t="shared" si="603"/>
        <v/>
      </c>
      <c r="B1951" s="21" t="str">
        <f>IF(Investments_Import!A1951="","",Investments_Import!A1951)</f>
        <v/>
      </c>
      <c r="C1951" s="22" t="str">
        <f t="shared" si="596"/>
        <v/>
      </c>
      <c r="D1951" s="51" t="str">
        <f t="shared" si="604"/>
        <v/>
      </c>
      <c r="E1951" s="3" t="str">
        <f>IF(Investments_Import!B1951="","",Investments_Import!B1951)</f>
        <v/>
      </c>
      <c r="F1951" s="54" t="str">
        <f t="shared" si="605"/>
        <v xml:space="preserve"> </v>
      </c>
      <c r="G1951" s="54" t="str">
        <f>IF($B1951="","",COUNTIF($F$2:$F1951,$F1951))</f>
        <v/>
      </c>
      <c r="H1951" s="53" t="str">
        <f t="shared" si="606"/>
        <v xml:space="preserve">  </v>
      </c>
      <c r="I1951" s="3" t="str">
        <f>IF(Investments_Import!C1951="","",Investments_Import!C1951)</f>
        <v/>
      </c>
      <c r="J1951" s="108" t="str">
        <f>IF(Investments_Import!D1951="","",Investments_Import!D1951)</f>
        <v/>
      </c>
      <c r="K1951" s="108" t="str">
        <f t="shared" si="607"/>
        <v/>
      </c>
      <c r="L1951" s="47" t="str">
        <f>IF(Investments_Import!E1951="","",Investments_Import!E1951)</f>
        <v/>
      </c>
      <c r="M1951" s="47" t="str">
        <f t="shared" si="597"/>
        <v/>
      </c>
      <c r="N1951" s="31" t="str">
        <f>IF(Investments_Import!F1951="","",Investments_Import!F1951)</f>
        <v/>
      </c>
      <c r="O1951" s="31" t="str">
        <f t="shared" si="598"/>
        <v/>
      </c>
      <c r="P1951" s="3" t="str">
        <f>IF(Investments_Import!G1951="","",Investments_Import!G1951)</f>
        <v/>
      </c>
      <c r="Q1951" s="3" t="str">
        <f>IF(Investments_Import!H1951="","",Investments_Import!H1951)</f>
        <v/>
      </c>
      <c r="R1951" s="37" t="str">
        <f t="shared" si="599"/>
        <v/>
      </c>
      <c r="S1951" s="37" t="str">
        <f t="shared" si="600"/>
        <v/>
      </c>
      <c r="U1951" s="36" t="str">
        <f>IF(Mining_Import!A1951="","",Mining_Import!A1951)</f>
        <v/>
      </c>
      <c r="V1951" s="22" t="str">
        <f t="shared" si="608"/>
        <v/>
      </c>
      <c r="W1951" s="127" t="str">
        <f t="shared" si="609"/>
        <v/>
      </c>
      <c r="X1951" s="127" t="str">
        <f t="shared" si="610"/>
        <v/>
      </c>
      <c r="Y1951" s="127" t="str">
        <f t="shared" si="611"/>
        <v/>
      </c>
      <c r="Z1951" s="36" t="str">
        <f>IF(Mining_Import!B1951="","",Mining_Import!B1951)</f>
        <v/>
      </c>
      <c r="AA1951" s="184" t="str">
        <f>IF(Mining_Import!$C1951="","",Mining_Import!$C1951)</f>
        <v/>
      </c>
      <c r="AB1951" s="122" t="str">
        <f t="shared" si="612"/>
        <v/>
      </c>
      <c r="AC1951" s="122" t="str">
        <f>IF($Y1951&gt;Dashboard!$Q$19,$AB1951,"")</f>
        <v/>
      </c>
      <c r="AD1951" s="43" t="str">
        <f t="shared" si="613"/>
        <v/>
      </c>
      <c r="AE1951" s="36" t="str">
        <f>IF(Mining_Import!D1951="","",Mining_Import!D1951)</f>
        <v/>
      </c>
      <c r="AF1951" s="36" t="str">
        <f>IF(Mining_Import!E1951="","",Mining_Import!E1951)</f>
        <v/>
      </c>
      <c r="AG1951" s="36" t="str">
        <f>IF(Mining_Import!F1951="","",Mining_Import!F1951)</f>
        <v/>
      </c>
      <c r="AH1951" s="36" t="str">
        <f>IF(Mining_Import!G1951="","",Mining_Import!G1951)</f>
        <v/>
      </c>
      <c r="AI1951" s="36" t="str">
        <f>IF(Mining_Import!H1951="","",Mining_Import!H1951)</f>
        <v/>
      </c>
      <c r="AJ1951" s="36" t="str">
        <f>IF(Mining_Import!I1951="","",Mining_Import!I1951)</f>
        <v/>
      </c>
      <c r="BY1951" s="120" t="str">
        <f t="shared" si="601"/>
        <v/>
      </c>
      <c r="BZ1951" s="184" t="str">
        <f t="shared" si="614"/>
        <v/>
      </c>
      <c r="CA1951" s="37" t="str">
        <f>IFERROR(VLOOKUP($BY1951,Account_Value!$C$2:$F$2500,4,0),"")</f>
        <v/>
      </c>
      <c r="CB1951" s="43" t="str">
        <f t="shared" si="602"/>
        <v/>
      </c>
      <c r="CC1951" s="122" t="str">
        <f>IF($BZ1951="","",SUM($BZ$2:$BZ1951))</f>
        <v/>
      </c>
      <c r="CD1951" s="43" t="str">
        <f>IF($BZ1951="","",$BU$19*(SUM($BZ$2:$BZ1951)))</f>
        <v/>
      </c>
    </row>
    <row r="1952" spans="1:82">
      <c r="A1952" s="4" t="str">
        <f t="shared" si="603"/>
        <v/>
      </c>
      <c r="B1952" s="21" t="str">
        <f>IF(Investments_Import!A1952="","",Investments_Import!A1952)</f>
        <v/>
      </c>
      <c r="C1952" s="22" t="str">
        <f t="shared" si="596"/>
        <v/>
      </c>
      <c r="D1952" s="51" t="str">
        <f t="shared" si="604"/>
        <v/>
      </c>
      <c r="E1952" s="3" t="str">
        <f>IF(Investments_Import!B1952="","",Investments_Import!B1952)</f>
        <v/>
      </c>
      <c r="F1952" s="54" t="str">
        <f t="shared" si="605"/>
        <v xml:space="preserve"> </v>
      </c>
      <c r="G1952" s="54" t="str">
        <f>IF($B1952="","",COUNTIF($F$2:$F1952,$F1952))</f>
        <v/>
      </c>
      <c r="H1952" s="53" t="str">
        <f t="shared" si="606"/>
        <v xml:space="preserve">  </v>
      </c>
      <c r="I1952" s="3" t="str">
        <f>IF(Investments_Import!C1952="","",Investments_Import!C1952)</f>
        <v/>
      </c>
      <c r="J1952" s="108" t="str">
        <f>IF(Investments_Import!D1952="","",Investments_Import!D1952)</f>
        <v/>
      </c>
      <c r="K1952" s="108" t="str">
        <f t="shared" si="607"/>
        <v/>
      </c>
      <c r="L1952" s="47" t="str">
        <f>IF(Investments_Import!E1952="","",Investments_Import!E1952)</f>
        <v/>
      </c>
      <c r="M1952" s="47" t="str">
        <f t="shared" si="597"/>
        <v/>
      </c>
      <c r="N1952" s="31" t="str">
        <f>IF(Investments_Import!F1952="","",Investments_Import!F1952)</f>
        <v/>
      </c>
      <c r="O1952" s="31" t="str">
        <f t="shared" si="598"/>
        <v/>
      </c>
      <c r="P1952" s="3" t="str">
        <f>IF(Investments_Import!G1952="","",Investments_Import!G1952)</f>
        <v/>
      </c>
      <c r="Q1952" s="3" t="str">
        <f>IF(Investments_Import!H1952="","",Investments_Import!H1952)</f>
        <v/>
      </c>
      <c r="R1952" s="37" t="str">
        <f t="shared" si="599"/>
        <v/>
      </c>
      <c r="S1952" s="37" t="str">
        <f t="shared" si="600"/>
        <v/>
      </c>
      <c r="U1952" s="36" t="str">
        <f>IF(Mining_Import!A1952="","",Mining_Import!A1952)</f>
        <v/>
      </c>
      <c r="V1952" s="22" t="str">
        <f t="shared" si="608"/>
        <v/>
      </c>
      <c r="W1952" s="127" t="str">
        <f t="shared" si="609"/>
        <v/>
      </c>
      <c r="X1952" s="127" t="str">
        <f t="shared" si="610"/>
        <v/>
      </c>
      <c r="Y1952" s="127" t="str">
        <f t="shared" si="611"/>
        <v/>
      </c>
      <c r="Z1952" s="36" t="str">
        <f>IF(Mining_Import!B1952="","",Mining_Import!B1952)</f>
        <v/>
      </c>
      <c r="AA1952" s="184" t="str">
        <f>IF(Mining_Import!$C1952="","",Mining_Import!$C1952)</f>
        <v/>
      </c>
      <c r="AB1952" s="122" t="str">
        <f t="shared" si="612"/>
        <v/>
      </c>
      <c r="AC1952" s="122" t="str">
        <f>IF($Y1952&gt;Dashboard!$Q$19,$AB1952,"")</f>
        <v/>
      </c>
      <c r="AD1952" s="43" t="str">
        <f t="shared" si="613"/>
        <v/>
      </c>
      <c r="AE1952" s="36" t="str">
        <f>IF(Mining_Import!D1952="","",Mining_Import!D1952)</f>
        <v/>
      </c>
      <c r="AF1952" s="36" t="str">
        <f>IF(Mining_Import!E1952="","",Mining_Import!E1952)</f>
        <v/>
      </c>
      <c r="AG1952" s="36" t="str">
        <f>IF(Mining_Import!F1952="","",Mining_Import!F1952)</f>
        <v/>
      </c>
      <c r="AH1952" s="36" t="str">
        <f>IF(Mining_Import!G1952="","",Mining_Import!G1952)</f>
        <v/>
      </c>
      <c r="AI1952" s="36" t="str">
        <f>IF(Mining_Import!H1952="","",Mining_Import!H1952)</f>
        <v/>
      </c>
      <c r="AJ1952" s="36" t="str">
        <f>IF(Mining_Import!I1952="","",Mining_Import!I1952)</f>
        <v/>
      </c>
      <c r="BY1952" s="120" t="str">
        <f t="shared" si="601"/>
        <v/>
      </c>
      <c r="BZ1952" s="184" t="str">
        <f t="shared" si="614"/>
        <v/>
      </c>
      <c r="CA1952" s="37" t="str">
        <f>IFERROR(VLOOKUP($BY1952,Account_Value!$C$2:$F$2500,4,0),"")</f>
        <v/>
      </c>
      <c r="CB1952" s="43" t="str">
        <f t="shared" si="602"/>
        <v/>
      </c>
      <c r="CC1952" s="122" t="str">
        <f>IF($BZ1952="","",SUM($BZ$2:$BZ1952))</f>
        <v/>
      </c>
      <c r="CD1952" s="43" t="str">
        <f>IF($BZ1952="","",$BU$19*(SUM($BZ$2:$BZ1952)))</f>
        <v/>
      </c>
    </row>
    <row r="1953" spans="1:82">
      <c r="A1953" s="4" t="str">
        <f t="shared" si="603"/>
        <v/>
      </c>
      <c r="B1953" s="21" t="str">
        <f>IF(Investments_Import!A1953="","",Investments_Import!A1953)</f>
        <v/>
      </c>
      <c r="C1953" s="22" t="str">
        <f t="shared" si="596"/>
        <v/>
      </c>
      <c r="D1953" s="51" t="str">
        <f t="shared" si="604"/>
        <v/>
      </c>
      <c r="E1953" s="3" t="str">
        <f>IF(Investments_Import!B1953="","",Investments_Import!B1953)</f>
        <v/>
      </c>
      <c r="F1953" s="54" t="str">
        <f t="shared" si="605"/>
        <v xml:space="preserve"> </v>
      </c>
      <c r="G1953" s="54" t="str">
        <f>IF($B1953="","",COUNTIF($F$2:$F1953,$F1953))</f>
        <v/>
      </c>
      <c r="H1953" s="53" t="str">
        <f t="shared" si="606"/>
        <v xml:space="preserve">  </v>
      </c>
      <c r="I1953" s="3" t="str">
        <f>IF(Investments_Import!C1953="","",Investments_Import!C1953)</f>
        <v/>
      </c>
      <c r="J1953" s="108" t="str">
        <f>IF(Investments_Import!D1953="","",Investments_Import!D1953)</f>
        <v/>
      </c>
      <c r="K1953" s="108" t="str">
        <f t="shared" si="607"/>
        <v/>
      </c>
      <c r="L1953" s="47" t="str">
        <f>IF(Investments_Import!E1953="","",Investments_Import!E1953)</f>
        <v/>
      </c>
      <c r="M1953" s="47" t="str">
        <f t="shared" si="597"/>
        <v/>
      </c>
      <c r="N1953" s="31" t="str">
        <f>IF(Investments_Import!F1953="","",Investments_Import!F1953)</f>
        <v/>
      </c>
      <c r="O1953" s="31" t="str">
        <f t="shared" si="598"/>
        <v/>
      </c>
      <c r="P1953" s="3" t="str">
        <f>IF(Investments_Import!G1953="","",Investments_Import!G1953)</f>
        <v/>
      </c>
      <c r="Q1953" s="3" t="str">
        <f>IF(Investments_Import!H1953="","",Investments_Import!H1953)</f>
        <v/>
      </c>
      <c r="R1953" s="37" t="str">
        <f t="shared" si="599"/>
        <v/>
      </c>
      <c r="S1953" s="37" t="str">
        <f t="shared" si="600"/>
        <v/>
      </c>
      <c r="U1953" s="36" t="str">
        <f>IF(Mining_Import!A1953="","",Mining_Import!A1953)</f>
        <v/>
      </c>
      <c r="V1953" s="22" t="str">
        <f t="shared" si="608"/>
        <v/>
      </c>
      <c r="W1953" s="127" t="str">
        <f t="shared" si="609"/>
        <v/>
      </c>
      <c r="X1953" s="127" t="str">
        <f t="shared" si="610"/>
        <v/>
      </c>
      <c r="Y1953" s="127" t="str">
        <f t="shared" si="611"/>
        <v/>
      </c>
      <c r="Z1953" s="36" t="str">
        <f>IF(Mining_Import!B1953="","",Mining_Import!B1953)</f>
        <v/>
      </c>
      <c r="AA1953" s="184" t="str">
        <f>IF(Mining_Import!$C1953="","",Mining_Import!$C1953)</f>
        <v/>
      </c>
      <c r="AB1953" s="122" t="str">
        <f t="shared" si="612"/>
        <v/>
      </c>
      <c r="AC1953" s="122" t="str">
        <f>IF($Y1953&gt;Dashboard!$Q$19,$AB1953,"")</f>
        <v/>
      </c>
      <c r="AD1953" s="43" t="str">
        <f t="shared" si="613"/>
        <v/>
      </c>
      <c r="AE1953" s="36" t="str">
        <f>IF(Mining_Import!D1953="","",Mining_Import!D1953)</f>
        <v/>
      </c>
      <c r="AF1953" s="36" t="str">
        <f>IF(Mining_Import!E1953="","",Mining_Import!E1953)</f>
        <v/>
      </c>
      <c r="AG1953" s="36" t="str">
        <f>IF(Mining_Import!F1953="","",Mining_Import!F1953)</f>
        <v/>
      </c>
      <c r="AH1953" s="36" t="str">
        <f>IF(Mining_Import!G1953="","",Mining_Import!G1953)</f>
        <v/>
      </c>
      <c r="AI1953" s="36" t="str">
        <f>IF(Mining_Import!H1953="","",Mining_Import!H1953)</f>
        <v/>
      </c>
      <c r="AJ1953" s="36" t="str">
        <f>IF(Mining_Import!I1953="","",Mining_Import!I1953)</f>
        <v/>
      </c>
      <c r="BY1953" s="120" t="str">
        <f t="shared" si="601"/>
        <v/>
      </c>
      <c r="BZ1953" s="184" t="str">
        <f t="shared" si="614"/>
        <v/>
      </c>
      <c r="CA1953" s="37" t="str">
        <f>IFERROR(VLOOKUP($BY1953,Account_Value!$C$2:$F$2500,4,0),"")</f>
        <v/>
      </c>
      <c r="CB1953" s="43" t="str">
        <f t="shared" si="602"/>
        <v/>
      </c>
      <c r="CC1953" s="122" t="str">
        <f>IF($BZ1953="","",SUM($BZ$2:$BZ1953))</f>
        <v/>
      </c>
      <c r="CD1953" s="43" t="str">
        <f>IF($BZ1953="","",$BU$19*(SUM($BZ$2:$BZ1953)))</f>
        <v/>
      </c>
    </row>
    <row r="1954" spans="1:82">
      <c r="A1954" s="4" t="str">
        <f t="shared" si="603"/>
        <v/>
      </c>
      <c r="B1954" s="21" t="str">
        <f>IF(Investments_Import!A1954="","",Investments_Import!A1954)</f>
        <v/>
      </c>
      <c r="C1954" s="22" t="str">
        <f t="shared" si="596"/>
        <v/>
      </c>
      <c r="D1954" s="51" t="str">
        <f t="shared" si="604"/>
        <v/>
      </c>
      <c r="E1954" s="3" t="str">
        <f>IF(Investments_Import!B1954="","",Investments_Import!B1954)</f>
        <v/>
      </c>
      <c r="F1954" s="54" t="str">
        <f t="shared" si="605"/>
        <v xml:space="preserve"> </v>
      </c>
      <c r="G1954" s="54" t="str">
        <f>IF($B1954="","",COUNTIF($F$2:$F1954,$F1954))</f>
        <v/>
      </c>
      <c r="H1954" s="53" t="str">
        <f t="shared" si="606"/>
        <v xml:space="preserve">  </v>
      </c>
      <c r="I1954" s="3" t="str">
        <f>IF(Investments_Import!C1954="","",Investments_Import!C1954)</f>
        <v/>
      </c>
      <c r="J1954" s="108" t="str">
        <f>IF(Investments_Import!D1954="","",Investments_Import!D1954)</f>
        <v/>
      </c>
      <c r="K1954" s="108" t="str">
        <f t="shared" si="607"/>
        <v/>
      </c>
      <c r="L1954" s="47" t="str">
        <f>IF(Investments_Import!E1954="","",Investments_Import!E1954)</f>
        <v/>
      </c>
      <c r="M1954" s="47" t="str">
        <f t="shared" si="597"/>
        <v/>
      </c>
      <c r="N1954" s="31" t="str">
        <f>IF(Investments_Import!F1954="","",Investments_Import!F1954)</f>
        <v/>
      </c>
      <c r="O1954" s="31" t="str">
        <f t="shared" si="598"/>
        <v/>
      </c>
      <c r="P1954" s="3" t="str">
        <f>IF(Investments_Import!G1954="","",Investments_Import!G1954)</f>
        <v/>
      </c>
      <c r="Q1954" s="3" t="str">
        <f>IF(Investments_Import!H1954="","",Investments_Import!H1954)</f>
        <v/>
      </c>
      <c r="R1954" s="37" t="str">
        <f t="shared" si="599"/>
        <v/>
      </c>
      <c r="S1954" s="37" t="str">
        <f t="shared" si="600"/>
        <v/>
      </c>
      <c r="U1954" s="36" t="str">
        <f>IF(Mining_Import!A1954="","",Mining_Import!A1954)</f>
        <v/>
      </c>
      <c r="V1954" s="22" t="str">
        <f t="shared" si="608"/>
        <v/>
      </c>
      <c r="W1954" s="127" t="str">
        <f t="shared" si="609"/>
        <v/>
      </c>
      <c r="X1954" s="127" t="str">
        <f t="shared" si="610"/>
        <v/>
      </c>
      <c r="Y1954" s="127" t="str">
        <f t="shared" si="611"/>
        <v/>
      </c>
      <c r="Z1954" s="36" t="str">
        <f>IF(Mining_Import!B1954="","",Mining_Import!B1954)</f>
        <v/>
      </c>
      <c r="AA1954" s="184" t="str">
        <f>IF(Mining_Import!$C1954="","",Mining_Import!$C1954)</f>
        <v/>
      </c>
      <c r="AB1954" s="122" t="str">
        <f t="shared" si="612"/>
        <v/>
      </c>
      <c r="AC1954" s="122" t="str">
        <f>IF($Y1954&gt;Dashboard!$Q$19,$AB1954,"")</f>
        <v/>
      </c>
      <c r="AD1954" s="43" t="str">
        <f t="shared" si="613"/>
        <v/>
      </c>
      <c r="AE1954" s="36" t="str">
        <f>IF(Mining_Import!D1954="","",Mining_Import!D1954)</f>
        <v/>
      </c>
      <c r="AF1954" s="36" t="str">
        <f>IF(Mining_Import!E1954="","",Mining_Import!E1954)</f>
        <v/>
      </c>
      <c r="AG1954" s="36" t="str">
        <f>IF(Mining_Import!F1954="","",Mining_Import!F1954)</f>
        <v/>
      </c>
      <c r="AH1954" s="36" t="str">
        <f>IF(Mining_Import!G1954="","",Mining_Import!G1954)</f>
        <v/>
      </c>
      <c r="AI1954" s="36" t="str">
        <f>IF(Mining_Import!H1954="","",Mining_Import!H1954)</f>
        <v/>
      </c>
      <c r="AJ1954" s="36" t="str">
        <f>IF(Mining_Import!I1954="","",Mining_Import!I1954)</f>
        <v/>
      </c>
      <c r="BY1954" s="120" t="str">
        <f t="shared" si="601"/>
        <v/>
      </c>
      <c r="BZ1954" s="184" t="str">
        <f t="shared" si="614"/>
        <v/>
      </c>
      <c r="CA1954" s="37" t="str">
        <f>IFERROR(VLOOKUP($BY1954,Account_Value!$C$2:$F$2500,4,0),"")</f>
        <v/>
      </c>
      <c r="CB1954" s="43" t="str">
        <f t="shared" si="602"/>
        <v/>
      </c>
      <c r="CC1954" s="122" t="str">
        <f>IF($BZ1954="","",SUM($BZ$2:$BZ1954))</f>
        <v/>
      </c>
      <c r="CD1954" s="43" t="str">
        <f>IF($BZ1954="","",$BU$19*(SUM($BZ$2:$BZ1954)))</f>
        <v/>
      </c>
    </row>
    <row r="1955" spans="1:82">
      <c r="A1955" s="4" t="str">
        <f t="shared" si="603"/>
        <v/>
      </c>
      <c r="B1955" s="21" t="str">
        <f>IF(Investments_Import!A1955="","",Investments_Import!A1955)</f>
        <v/>
      </c>
      <c r="C1955" s="22" t="str">
        <f t="shared" si="596"/>
        <v/>
      </c>
      <c r="D1955" s="51" t="str">
        <f t="shared" si="604"/>
        <v/>
      </c>
      <c r="E1955" s="3" t="str">
        <f>IF(Investments_Import!B1955="","",Investments_Import!B1955)</f>
        <v/>
      </c>
      <c r="F1955" s="54" t="str">
        <f t="shared" si="605"/>
        <v xml:space="preserve"> </v>
      </c>
      <c r="G1955" s="54" t="str">
        <f>IF($B1955="","",COUNTIF($F$2:$F1955,$F1955))</f>
        <v/>
      </c>
      <c r="H1955" s="53" t="str">
        <f t="shared" si="606"/>
        <v xml:space="preserve">  </v>
      </c>
      <c r="I1955" s="3" t="str">
        <f>IF(Investments_Import!C1955="","",Investments_Import!C1955)</f>
        <v/>
      </c>
      <c r="J1955" s="108" t="str">
        <f>IF(Investments_Import!D1955="","",Investments_Import!D1955)</f>
        <v/>
      </c>
      <c r="K1955" s="108" t="str">
        <f t="shared" si="607"/>
        <v/>
      </c>
      <c r="L1955" s="47" t="str">
        <f>IF(Investments_Import!E1955="","",Investments_Import!E1955)</f>
        <v/>
      </c>
      <c r="M1955" s="47" t="str">
        <f t="shared" si="597"/>
        <v/>
      </c>
      <c r="N1955" s="31" t="str">
        <f>IF(Investments_Import!F1955="","",Investments_Import!F1955)</f>
        <v/>
      </c>
      <c r="O1955" s="31" t="str">
        <f t="shared" si="598"/>
        <v/>
      </c>
      <c r="P1955" s="3" t="str">
        <f>IF(Investments_Import!G1955="","",Investments_Import!G1955)</f>
        <v/>
      </c>
      <c r="Q1955" s="3" t="str">
        <f>IF(Investments_Import!H1955="","",Investments_Import!H1955)</f>
        <v/>
      </c>
      <c r="R1955" s="37" t="str">
        <f t="shared" si="599"/>
        <v/>
      </c>
      <c r="S1955" s="37" t="str">
        <f t="shared" si="600"/>
        <v/>
      </c>
      <c r="U1955" s="36" t="str">
        <f>IF(Mining_Import!A1955="","",Mining_Import!A1955)</f>
        <v/>
      </c>
      <c r="V1955" s="22" t="str">
        <f t="shared" si="608"/>
        <v/>
      </c>
      <c r="W1955" s="127" t="str">
        <f t="shared" si="609"/>
        <v/>
      </c>
      <c r="X1955" s="127" t="str">
        <f t="shared" si="610"/>
        <v/>
      </c>
      <c r="Y1955" s="127" t="str">
        <f t="shared" si="611"/>
        <v/>
      </c>
      <c r="Z1955" s="36" t="str">
        <f>IF(Mining_Import!B1955="","",Mining_Import!B1955)</f>
        <v/>
      </c>
      <c r="AA1955" s="184" t="str">
        <f>IF(Mining_Import!$C1955="","",Mining_Import!$C1955)</f>
        <v/>
      </c>
      <c r="AB1955" s="122" t="str">
        <f t="shared" si="612"/>
        <v/>
      </c>
      <c r="AC1955" s="122" t="str">
        <f>IF($Y1955&gt;Dashboard!$Q$19,$AB1955,"")</f>
        <v/>
      </c>
      <c r="AD1955" s="43" t="str">
        <f t="shared" si="613"/>
        <v/>
      </c>
      <c r="AE1955" s="36" t="str">
        <f>IF(Mining_Import!D1955="","",Mining_Import!D1955)</f>
        <v/>
      </c>
      <c r="AF1955" s="36" t="str">
        <f>IF(Mining_Import!E1955="","",Mining_Import!E1955)</f>
        <v/>
      </c>
      <c r="AG1955" s="36" t="str">
        <f>IF(Mining_Import!F1955="","",Mining_Import!F1955)</f>
        <v/>
      </c>
      <c r="AH1955" s="36" t="str">
        <f>IF(Mining_Import!G1955="","",Mining_Import!G1955)</f>
        <v/>
      </c>
      <c r="AI1955" s="36" t="str">
        <f>IF(Mining_Import!H1955="","",Mining_Import!H1955)</f>
        <v/>
      </c>
      <c r="AJ1955" s="36" t="str">
        <f>IF(Mining_Import!I1955="","",Mining_Import!I1955)</f>
        <v/>
      </c>
      <c r="BY1955" s="120" t="str">
        <f t="shared" si="601"/>
        <v/>
      </c>
      <c r="BZ1955" s="184" t="str">
        <f t="shared" si="614"/>
        <v/>
      </c>
      <c r="CA1955" s="37" t="str">
        <f>IFERROR(VLOOKUP($BY1955,Account_Value!$C$2:$F$2500,4,0),"")</f>
        <v/>
      </c>
      <c r="CB1955" s="43" t="str">
        <f t="shared" si="602"/>
        <v/>
      </c>
      <c r="CC1955" s="122" t="str">
        <f>IF($BZ1955="","",SUM($BZ$2:$BZ1955))</f>
        <v/>
      </c>
      <c r="CD1955" s="43" t="str">
        <f>IF($BZ1955="","",$BU$19*(SUM($BZ$2:$BZ1955)))</f>
        <v/>
      </c>
    </row>
    <row r="1956" spans="1:82">
      <c r="A1956" s="4" t="str">
        <f t="shared" si="603"/>
        <v/>
      </c>
      <c r="B1956" s="21" t="str">
        <f>IF(Investments_Import!A1956="","",Investments_Import!A1956)</f>
        <v/>
      </c>
      <c r="C1956" s="22" t="str">
        <f t="shared" si="596"/>
        <v/>
      </c>
      <c r="D1956" s="51" t="str">
        <f t="shared" si="604"/>
        <v/>
      </c>
      <c r="E1956" s="3" t="str">
        <f>IF(Investments_Import!B1956="","",Investments_Import!B1956)</f>
        <v/>
      </c>
      <c r="F1956" s="54" t="str">
        <f t="shared" si="605"/>
        <v xml:space="preserve"> </v>
      </c>
      <c r="G1956" s="54" t="str">
        <f>IF($B1956="","",COUNTIF($F$2:$F1956,$F1956))</f>
        <v/>
      </c>
      <c r="H1956" s="53" t="str">
        <f t="shared" si="606"/>
        <v xml:space="preserve">  </v>
      </c>
      <c r="I1956" s="3" t="str">
        <f>IF(Investments_Import!C1956="","",Investments_Import!C1956)</f>
        <v/>
      </c>
      <c r="J1956" s="108" t="str">
        <f>IF(Investments_Import!D1956="","",Investments_Import!D1956)</f>
        <v/>
      </c>
      <c r="K1956" s="108" t="str">
        <f t="shared" si="607"/>
        <v/>
      </c>
      <c r="L1956" s="47" t="str">
        <f>IF(Investments_Import!E1956="","",Investments_Import!E1956)</f>
        <v/>
      </c>
      <c r="M1956" s="47" t="str">
        <f t="shared" si="597"/>
        <v/>
      </c>
      <c r="N1956" s="31" t="str">
        <f>IF(Investments_Import!F1956="","",Investments_Import!F1956)</f>
        <v/>
      </c>
      <c r="O1956" s="31" t="str">
        <f t="shared" si="598"/>
        <v/>
      </c>
      <c r="P1956" s="3" t="str">
        <f>IF(Investments_Import!G1956="","",Investments_Import!G1956)</f>
        <v/>
      </c>
      <c r="Q1956" s="3" t="str">
        <f>IF(Investments_Import!H1956="","",Investments_Import!H1956)</f>
        <v/>
      </c>
      <c r="R1956" s="37" t="str">
        <f t="shared" si="599"/>
        <v/>
      </c>
      <c r="S1956" s="37" t="str">
        <f t="shared" si="600"/>
        <v/>
      </c>
      <c r="U1956" s="36" t="str">
        <f>IF(Mining_Import!A1956="","",Mining_Import!A1956)</f>
        <v/>
      </c>
      <c r="V1956" s="22" t="str">
        <f t="shared" si="608"/>
        <v/>
      </c>
      <c r="W1956" s="127" t="str">
        <f t="shared" si="609"/>
        <v/>
      </c>
      <c r="X1956" s="127" t="str">
        <f t="shared" si="610"/>
        <v/>
      </c>
      <c r="Y1956" s="127" t="str">
        <f t="shared" si="611"/>
        <v/>
      </c>
      <c r="Z1956" s="36" t="str">
        <f>IF(Mining_Import!B1956="","",Mining_Import!B1956)</f>
        <v/>
      </c>
      <c r="AA1956" s="184" t="str">
        <f>IF(Mining_Import!$C1956="","",Mining_Import!$C1956)</f>
        <v/>
      </c>
      <c r="AB1956" s="122" t="str">
        <f t="shared" si="612"/>
        <v/>
      </c>
      <c r="AC1956" s="122" t="str">
        <f>IF($Y1956&gt;Dashboard!$Q$19,$AB1956,"")</f>
        <v/>
      </c>
      <c r="AD1956" s="43" t="str">
        <f t="shared" si="613"/>
        <v/>
      </c>
      <c r="AE1956" s="36" t="str">
        <f>IF(Mining_Import!D1956="","",Mining_Import!D1956)</f>
        <v/>
      </c>
      <c r="AF1956" s="36" t="str">
        <f>IF(Mining_Import!E1956="","",Mining_Import!E1956)</f>
        <v/>
      </c>
      <c r="AG1956" s="36" t="str">
        <f>IF(Mining_Import!F1956="","",Mining_Import!F1956)</f>
        <v/>
      </c>
      <c r="AH1956" s="36" t="str">
        <f>IF(Mining_Import!G1956="","",Mining_Import!G1956)</f>
        <v/>
      </c>
      <c r="AI1956" s="36" t="str">
        <f>IF(Mining_Import!H1956="","",Mining_Import!H1956)</f>
        <v/>
      </c>
      <c r="AJ1956" s="36" t="str">
        <f>IF(Mining_Import!I1956="","",Mining_Import!I1956)</f>
        <v/>
      </c>
      <c r="BY1956" s="120" t="str">
        <f t="shared" si="601"/>
        <v/>
      </c>
      <c r="BZ1956" s="184" t="str">
        <f t="shared" si="614"/>
        <v/>
      </c>
      <c r="CA1956" s="37" t="str">
        <f>IFERROR(VLOOKUP($BY1956,Account_Value!$C$2:$F$2500,4,0),"")</f>
        <v/>
      </c>
      <c r="CB1956" s="43" t="str">
        <f t="shared" si="602"/>
        <v/>
      </c>
      <c r="CC1956" s="122" t="str">
        <f>IF($BZ1956="","",SUM($BZ$2:$BZ1956))</f>
        <v/>
      </c>
      <c r="CD1956" s="43" t="str">
        <f>IF($BZ1956="","",$BU$19*(SUM($BZ$2:$BZ1956)))</f>
        <v/>
      </c>
    </row>
    <row r="1957" spans="1:82">
      <c r="A1957" s="4" t="str">
        <f t="shared" si="603"/>
        <v/>
      </c>
      <c r="B1957" s="21" t="str">
        <f>IF(Investments_Import!A1957="","",Investments_Import!A1957)</f>
        <v/>
      </c>
      <c r="C1957" s="22" t="str">
        <f t="shared" si="596"/>
        <v/>
      </c>
      <c r="D1957" s="51" t="str">
        <f t="shared" si="604"/>
        <v/>
      </c>
      <c r="E1957" s="3" t="str">
        <f>IF(Investments_Import!B1957="","",Investments_Import!B1957)</f>
        <v/>
      </c>
      <c r="F1957" s="54" t="str">
        <f t="shared" si="605"/>
        <v xml:space="preserve"> </v>
      </c>
      <c r="G1957" s="54" t="str">
        <f>IF($B1957="","",COUNTIF($F$2:$F1957,$F1957))</f>
        <v/>
      </c>
      <c r="H1957" s="53" t="str">
        <f t="shared" si="606"/>
        <v xml:space="preserve">  </v>
      </c>
      <c r="I1957" s="3" t="str">
        <f>IF(Investments_Import!C1957="","",Investments_Import!C1957)</f>
        <v/>
      </c>
      <c r="J1957" s="108" t="str">
        <f>IF(Investments_Import!D1957="","",Investments_Import!D1957)</f>
        <v/>
      </c>
      <c r="K1957" s="108" t="str">
        <f t="shared" si="607"/>
        <v/>
      </c>
      <c r="L1957" s="47" t="str">
        <f>IF(Investments_Import!E1957="","",Investments_Import!E1957)</f>
        <v/>
      </c>
      <c r="M1957" s="47" t="str">
        <f t="shared" si="597"/>
        <v/>
      </c>
      <c r="N1957" s="31" t="str">
        <f>IF(Investments_Import!F1957="","",Investments_Import!F1957)</f>
        <v/>
      </c>
      <c r="O1957" s="31" t="str">
        <f t="shared" si="598"/>
        <v/>
      </c>
      <c r="P1957" s="3" t="str">
        <f>IF(Investments_Import!G1957="","",Investments_Import!G1957)</f>
        <v/>
      </c>
      <c r="Q1957" s="3" t="str">
        <f>IF(Investments_Import!H1957="","",Investments_Import!H1957)</f>
        <v/>
      </c>
      <c r="R1957" s="37" t="str">
        <f t="shared" si="599"/>
        <v/>
      </c>
      <c r="S1957" s="37" t="str">
        <f t="shared" si="600"/>
        <v/>
      </c>
      <c r="U1957" s="36" t="str">
        <f>IF(Mining_Import!A1957="","",Mining_Import!A1957)</f>
        <v/>
      </c>
      <c r="V1957" s="22" t="str">
        <f t="shared" si="608"/>
        <v/>
      </c>
      <c r="W1957" s="127" t="str">
        <f t="shared" si="609"/>
        <v/>
      </c>
      <c r="X1957" s="127" t="str">
        <f t="shared" si="610"/>
        <v/>
      </c>
      <c r="Y1957" s="127" t="str">
        <f t="shared" si="611"/>
        <v/>
      </c>
      <c r="Z1957" s="36" t="str">
        <f>IF(Mining_Import!B1957="","",Mining_Import!B1957)</f>
        <v/>
      </c>
      <c r="AA1957" s="184" t="str">
        <f>IF(Mining_Import!$C1957="","",Mining_Import!$C1957)</f>
        <v/>
      </c>
      <c r="AB1957" s="122" t="str">
        <f t="shared" si="612"/>
        <v/>
      </c>
      <c r="AC1957" s="122" t="str">
        <f>IF($Y1957&gt;Dashboard!$Q$19,$AB1957,"")</f>
        <v/>
      </c>
      <c r="AD1957" s="43" t="str">
        <f t="shared" si="613"/>
        <v/>
      </c>
      <c r="AE1957" s="36" t="str">
        <f>IF(Mining_Import!D1957="","",Mining_Import!D1957)</f>
        <v/>
      </c>
      <c r="AF1957" s="36" t="str">
        <f>IF(Mining_Import!E1957="","",Mining_Import!E1957)</f>
        <v/>
      </c>
      <c r="AG1957" s="36" t="str">
        <f>IF(Mining_Import!F1957="","",Mining_Import!F1957)</f>
        <v/>
      </c>
      <c r="AH1957" s="36" t="str">
        <f>IF(Mining_Import!G1957="","",Mining_Import!G1957)</f>
        <v/>
      </c>
      <c r="AI1957" s="36" t="str">
        <f>IF(Mining_Import!H1957="","",Mining_Import!H1957)</f>
        <v/>
      </c>
      <c r="AJ1957" s="36" t="str">
        <f>IF(Mining_Import!I1957="","",Mining_Import!I1957)</f>
        <v/>
      </c>
      <c r="BY1957" s="120" t="str">
        <f t="shared" si="601"/>
        <v/>
      </c>
      <c r="BZ1957" s="184" t="str">
        <f t="shared" si="614"/>
        <v/>
      </c>
      <c r="CA1957" s="37" t="str">
        <f>IFERROR(VLOOKUP($BY1957,Account_Value!$C$2:$F$2500,4,0),"")</f>
        <v/>
      </c>
      <c r="CB1957" s="43" t="str">
        <f t="shared" si="602"/>
        <v/>
      </c>
      <c r="CC1957" s="122" t="str">
        <f>IF($BZ1957="","",SUM($BZ$2:$BZ1957))</f>
        <v/>
      </c>
      <c r="CD1957" s="43" t="str">
        <f>IF($BZ1957="","",$BU$19*(SUM($BZ$2:$BZ1957)))</f>
        <v/>
      </c>
    </row>
    <row r="1958" spans="1:82">
      <c r="A1958" s="4" t="str">
        <f t="shared" si="603"/>
        <v/>
      </c>
      <c r="B1958" s="21" t="str">
        <f>IF(Investments_Import!A1958="","",Investments_Import!A1958)</f>
        <v/>
      </c>
      <c r="C1958" s="22" t="str">
        <f t="shared" si="596"/>
        <v/>
      </c>
      <c r="D1958" s="51" t="str">
        <f t="shared" si="604"/>
        <v/>
      </c>
      <c r="E1958" s="3" t="str">
        <f>IF(Investments_Import!B1958="","",Investments_Import!B1958)</f>
        <v/>
      </c>
      <c r="F1958" s="54" t="str">
        <f t="shared" si="605"/>
        <v xml:space="preserve"> </v>
      </c>
      <c r="G1958" s="54" t="str">
        <f>IF($B1958="","",COUNTIF($F$2:$F1958,$F1958))</f>
        <v/>
      </c>
      <c r="H1958" s="53" t="str">
        <f t="shared" si="606"/>
        <v xml:space="preserve">  </v>
      </c>
      <c r="I1958" s="3" t="str">
        <f>IF(Investments_Import!C1958="","",Investments_Import!C1958)</f>
        <v/>
      </c>
      <c r="J1958" s="108" t="str">
        <f>IF(Investments_Import!D1958="","",Investments_Import!D1958)</f>
        <v/>
      </c>
      <c r="K1958" s="108" t="str">
        <f t="shared" si="607"/>
        <v/>
      </c>
      <c r="L1958" s="47" t="str">
        <f>IF(Investments_Import!E1958="","",Investments_Import!E1958)</f>
        <v/>
      </c>
      <c r="M1958" s="47" t="str">
        <f t="shared" si="597"/>
        <v/>
      </c>
      <c r="N1958" s="31" t="str">
        <f>IF(Investments_Import!F1958="","",Investments_Import!F1958)</f>
        <v/>
      </c>
      <c r="O1958" s="31" t="str">
        <f t="shared" si="598"/>
        <v/>
      </c>
      <c r="P1958" s="3" t="str">
        <f>IF(Investments_Import!G1958="","",Investments_Import!G1958)</f>
        <v/>
      </c>
      <c r="Q1958" s="3" t="str">
        <f>IF(Investments_Import!H1958="","",Investments_Import!H1958)</f>
        <v/>
      </c>
      <c r="R1958" s="37" t="str">
        <f t="shared" si="599"/>
        <v/>
      </c>
      <c r="S1958" s="37" t="str">
        <f t="shared" si="600"/>
        <v/>
      </c>
      <c r="U1958" s="36" t="str">
        <f>IF(Mining_Import!A1958="","",Mining_Import!A1958)</f>
        <v/>
      </c>
      <c r="V1958" s="22" t="str">
        <f t="shared" si="608"/>
        <v/>
      </c>
      <c r="W1958" s="127" t="str">
        <f t="shared" si="609"/>
        <v/>
      </c>
      <c r="X1958" s="127" t="str">
        <f t="shared" si="610"/>
        <v/>
      </c>
      <c r="Y1958" s="127" t="str">
        <f t="shared" si="611"/>
        <v/>
      </c>
      <c r="Z1958" s="36" t="str">
        <f>IF(Mining_Import!B1958="","",Mining_Import!B1958)</f>
        <v/>
      </c>
      <c r="AA1958" s="184" t="str">
        <f>IF(Mining_Import!$C1958="","",Mining_Import!$C1958)</f>
        <v/>
      </c>
      <c r="AB1958" s="122" t="str">
        <f t="shared" si="612"/>
        <v/>
      </c>
      <c r="AC1958" s="122" t="str">
        <f>IF($Y1958&gt;Dashboard!$Q$19,$AB1958,"")</f>
        <v/>
      </c>
      <c r="AD1958" s="43" t="str">
        <f t="shared" si="613"/>
        <v/>
      </c>
      <c r="AE1958" s="36" t="str">
        <f>IF(Mining_Import!D1958="","",Mining_Import!D1958)</f>
        <v/>
      </c>
      <c r="AF1958" s="36" t="str">
        <f>IF(Mining_Import!E1958="","",Mining_Import!E1958)</f>
        <v/>
      </c>
      <c r="AG1958" s="36" t="str">
        <f>IF(Mining_Import!F1958="","",Mining_Import!F1958)</f>
        <v/>
      </c>
      <c r="AH1958" s="36" t="str">
        <f>IF(Mining_Import!G1958="","",Mining_Import!G1958)</f>
        <v/>
      </c>
      <c r="AI1958" s="36" t="str">
        <f>IF(Mining_Import!H1958="","",Mining_Import!H1958)</f>
        <v/>
      </c>
      <c r="AJ1958" s="36" t="str">
        <f>IF(Mining_Import!I1958="","",Mining_Import!I1958)</f>
        <v/>
      </c>
      <c r="BY1958" s="120" t="str">
        <f t="shared" si="601"/>
        <v/>
      </c>
      <c r="BZ1958" s="184" t="str">
        <f t="shared" si="614"/>
        <v/>
      </c>
      <c r="CA1958" s="37" t="str">
        <f>IFERROR(VLOOKUP($BY1958,Account_Value!$C$2:$F$2500,4,0),"")</f>
        <v/>
      </c>
      <c r="CB1958" s="43" t="str">
        <f t="shared" si="602"/>
        <v/>
      </c>
      <c r="CC1958" s="122" t="str">
        <f>IF($BZ1958="","",SUM($BZ$2:$BZ1958))</f>
        <v/>
      </c>
      <c r="CD1958" s="43" t="str">
        <f>IF($BZ1958="","",$BU$19*(SUM($BZ$2:$BZ1958)))</f>
        <v/>
      </c>
    </row>
    <row r="1959" spans="1:82">
      <c r="A1959" s="4" t="str">
        <f t="shared" si="603"/>
        <v/>
      </c>
      <c r="B1959" s="21" t="str">
        <f>IF(Investments_Import!A1959="","",Investments_Import!A1959)</f>
        <v/>
      </c>
      <c r="C1959" s="22" t="str">
        <f t="shared" si="596"/>
        <v/>
      </c>
      <c r="D1959" s="51" t="str">
        <f t="shared" si="604"/>
        <v/>
      </c>
      <c r="E1959" s="3" t="str">
        <f>IF(Investments_Import!B1959="","",Investments_Import!B1959)</f>
        <v/>
      </c>
      <c r="F1959" s="54" t="str">
        <f t="shared" si="605"/>
        <v xml:space="preserve"> </v>
      </c>
      <c r="G1959" s="54" t="str">
        <f>IF($B1959="","",COUNTIF($F$2:$F1959,$F1959))</f>
        <v/>
      </c>
      <c r="H1959" s="53" t="str">
        <f t="shared" si="606"/>
        <v xml:space="preserve">  </v>
      </c>
      <c r="I1959" s="3" t="str">
        <f>IF(Investments_Import!C1959="","",Investments_Import!C1959)</f>
        <v/>
      </c>
      <c r="J1959" s="108" t="str">
        <f>IF(Investments_Import!D1959="","",Investments_Import!D1959)</f>
        <v/>
      </c>
      <c r="K1959" s="108" t="str">
        <f t="shared" si="607"/>
        <v/>
      </c>
      <c r="L1959" s="47" t="str">
        <f>IF(Investments_Import!E1959="","",Investments_Import!E1959)</f>
        <v/>
      </c>
      <c r="M1959" s="47" t="str">
        <f t="shared" si="597"/>
        <v/>
      </c>
      <c r="N1959" s="31" t="str">
        <f>IF(Investments_Import!F1959="","",Investments_Import!F1959)</f>
        <v/>
      </c>
      <c r="O1959" s="31" t="str">
        <f t="shared" si="598"/>
        <v/>
      </c>
      <c r="P1959" s="3" t="str">
        <f>IF(Investments_Import!G1959="","",Investments_Import!G1959)</f>
        <v/>
      </c>
      <c r="Q1959" s="3" t="str">
        <f>IF(Investments_Import!H1959="","",Investments_Import!H1959)</f>
        <v/>
      </c>
      <c r="R1959" s="37" t="str">
        <f t="shared" si="599"/>
        <v/>
      </c>
      <c r="S1959" s="37" t="str">
        <f t="shared" si="600"/>
        <v/>
      </c>
      <c r="U1959" s="36" t="str">
        <f>IF(Mining_Import!A1959="","",Mining_Import!A1959)</f>
        <v/>
      </c>
      <c r="V1959" s="22" t="str">
        <f t="shared" si="608"/>
        <v/>
      </c>
      <c r="W1959" s="127" t="str">
        <f t="shared" si="609"/>
        <v/>
      </c>
      <c r="X1959" s="127" t="str">
        <f t="shared" si="610"/>
        <v/>
      </c>
      <c r="Y1959" s="127" t="str">
        <f t="shared" si="611"/>
        <v/>
      </c>
      <c r="Z1959" s="36" t="str">
        <f>IF(Mining_Import!B1959="","",Mining_Import!B1959)</f>
        <v/>
      </c>
      <c r="AA1959" s="184" t="str">
        <f>IF(Mining_Import!$C1959="","",Mining_Import!$C1959)</f>
        <v/>
      </c>
      <c r="AB1959" s="122" t="str">
        <f t="shared" si="612"/>
        <v/>
      </c>
      <c r="AC1959" s="122" t="str">
        <f>IF($Y1959&gt;Dashboard!$Q$19,$AB1959,"")</f>
        <v/>
      </c>
      <c r="AD1959" s="43" t="str">
        <f t="shared" si="613"/>
        <v/>
      </c>
      <c r="AE1959" s="36" t="str">
        <f>IF(Mining_Import!D1959="","",Mining_Import!D1959)</f>
        <v/>
      </c>
      <c r="AF1959" s="36" t="str">
        <f>IF(Mining_Import!E1959="","",Mining_Import!E1959)</f>
        <v/>
      </c>
      <c r="AG1959" s="36" t="str">
        <f>IF(Mining_Import!F1959="","",Mining_Import!F1959)</f>
        <v/>
      </c>
      <c r="AH1959" s="36" t="str">
        <f>IF(Mining_Import!G1959="","",Mining_Import!G1959)</f>
        <v/>
      </c>
      <c r="AI1959" s="36" t="str">
        <f>IF(Mining_Import!H1959="","",Mining_Import!H1959)</f>
        <v/>
      </c>
      <c r="AJ1959" s="36" t="str">
        <f>IF(Mining_Import!I1959="","",Mining_Import!I1959)</f>
        <v/>
      </c>
      <c r="BY1959" s="120" t="str">
        <f t="shared" si="601"/>
        <v/>
      </c>
      <c r="BZ1959" s="184" t="str">
        <f t="shared" si="614"/>
        <v/>
      </c>
      <c r="CA1959" s="37" t="str">
        <f>IFERROR(VLOOKUP($BY1959,Account_Value!$C$2:$F$2500,4,0),"")</f>
        <v/>
      </c>
      <c r="CB1959" s="43" t="str">
        <f t="shared" si="602"/>
        <v/>
      </c>
      <c r="CC1959" s="122" t="str">
        <f>IF($BZ1959="","",SUM($BZ$2:$BZ1959))</f>
        <v/>
      </c>
      <c r="CD1959" s="43" t="str">
        <f>IF($BZ1959="","",$BU$19*(SUM($BZ$2:$BZ1959)))</f>
        <v/>
      </c>
    </row>
    <row r="1960" spans="1:82">
      <c r="A1960" s="4" t="str">
        <f t="shared" si="603"/>
        <v/>
      </c>
      <c r="B1960" s="21" t="str">
        <f>IF(Investments_Import!A1960="","",Investments_Import!A1960)</f>
        <v/>
      </c>
      <c r="C1960" s="22" t="str">
        <f t="shared" si="596"/>
        <v/>
      </c>
      <c r="D1960" s="51" t="str">
        <f t="shared" si="604"/>
        <v/>
      </c>
      <c r="E1960" s="3" t="str">
        <f>IF(Investments_Import!B1960="","",Investments_Import!B1960)</f>
        <v/>
      </c>
      <c r="F1960" s="54" t="str">
        <f t="shared" si="605"/>
        <v xml:space="preserve"> </v>
      </c>
      <c r="G1960" s="54" t="str">
        <f>IF($B1960="","",COUNTIF($F$2:$F1960,$F1960))</f>
        <v/>
      </c>
      <c r="H1960" s="53" t="str">
        <f t="shared" si="606"/>
        <v xml:space="preserve">  </v>
      </c>
      <c r="I1960" s="3" t="str">
        <f>IF(Investments_Import!C1960="","",Investments_Import!C1960)</f>
        <v/>
      </c>
      <c r="J1960" s="108" t="str">
        <f>IF(Investments_Import!D1960="","",Investments_Import!D1960)</f>
        <v/>
      </c>
      <c r="K1960" s="108" t="str">
        <f t="shared" si="607"/>
        <v/>
      </c>
      <c r="L1960" s="47" t="str">
        <f>IF(Investments_Import!E1960="","",Investments_Import!E1960)</f>
        <v/>
      </c>
      <c r="M1960" s="47" t="str">
        <f t="shared" si="597"/>
        <v/>
      </c>
      <c r="N1960" s="31" t="str">
        <f>IF(Investments_Import!F1960="","",Investments_Import!F1960)</f>
        <v/>
      </c>
      <c r="O1960" s="31" t="str">
        <f t="shared" si="598"/>
        <v/>
      </c>
      <c r="P1960" s="3" t="str">
        <f>IF(Investments_Import!G1960="","",Investments_Import!G1960)</f>
        <v/>
      </c>
      <c r="Q1960" s="3" t="str">
        <f>IF(Investments_Import!H1960="","",Investments_Import!H1960)</f>
        <v/>
      </c>
      <c r="R1960" s="37" t="str">
        <f t="shared" si="599"/>
        <v/>
      </c>
      <c r="S1960" s="37" t="str">
        <f t="shared" si="600"/>
        <v/>
      </c>
      <c r="U1960" s="36" t="str">
        <f>IF(Mining_Import!A1960="","",Mining_Import!A1960)</f>
        <v/>
      </c>
      <c r="V1960" s="22" t="str">
        <f t="shared" si="608"/>
        <v/>
      </c>
      <c r="W1960" s="127" t="str">
        <f t="shared" si="609"/>
        <v/>
      </c>
      <c r="X1960" s="127" t="str">
        <f t="shared" si="610"/>
        <v/>
      </c>
      <c r="Y1960" s="127" t="str">
        <f t="shared" si="611"/>
        <v/>
      </c>
      <c r="Z1960" s="36" t="str">
        <f>IF(Mining_Import!B1960="","",Mining_Import!B1960)</f>
        <v/>
      </c>
      <c r="AA1960" s="184" t="str">
        <f>IF(Mining_Import!$C1960="","",Mining_Import!$C1960)</f>
        <v/>
      </c>
      <c r="AB1960" s="122" t="str">
        <f t="shared" si="612"/>
        <v/>
      </c>
      <c r="AC1960" s="122" t="str">
        <f>IF($Y1960&gt;Dashboard!$Q$19,$AB1960,"")</f>
        <v/>
      </c>
      <c r="AD1960" s="43" t="str">
        <f t="shared" si="613"/>
        <v/>
      </c>
      <c r="AE1960" s="36" t="str">
        <f>IF(Mining_Import!D1960="","",Mining_Import!D1960)</f>
        <v/>
      </c>
      <c r="AF1960" s="36" t="str">
        <f>IF(Mining_Import!E1960="","",Mining_Import!E1960)</f>
        <v/>
      </c>
      <c r="AG1960" s="36" t="str">
        <f>IF(Mining_Import!F1960="","",Mining_Import!F1960)</f>
        <v/>
      </c>
      <c r="AH1960" s="36" t="str">
        <f>IF(Mining_Import!G1960="","",Mining_Import!G1960)</f>
        <v/>
      </c>
      <c r="AI1960" s="36" t="str">
        <f>IF(Mining_Import!H1960="","",Mining_Import!H1960)</f>
        <v/>
      </c>
      <c r="AJ1960" s="36" t="str">
        <f>IF(Mining_Import!I1960="","",Mining_Import!I1960)</f>
        <v/>
      </c>
      <c r="BY1960" s="120" t="str">
        <f t="shared" si="601"/>
        <v/>
      </c>
      <c r="BZ1960" s="184" t="str">
        <f t="shared" si="614"/>
        <v/>
      </c>
      <c r="CA1960" s="37" t="str">
        <f>IFERROR(VLOOKUP($BY1960,Account_Value!$C$2:$F$2500,4,0),"")</f>
        <v/>
      </c>
      <c r="CB1960" s="43" t="str">
        <f t="shared" si="602"/>
        <v/>
      </c>
      <c r="CC1960" s="122" t="str">
        <f>IF($BZ1960="","",SUM($BZ$2:$BZ1960))</f>
        <v/>
      </c>
      <c r="CD1960" s="43" t="str">
        <f>IF($BZ1960="","",$BU$19*(SUM($BZ$2:$BZ1960)))</f>
        <v/>
      </c>
    </row>
    <row r="1961" spans="1:82">
      <c r="A1961" s="4" t="str">
        <f t="shared" si="603"/>
        <v/>
      </c>
      <c r="B1961" s="21" t="str">
        <f>IF(Investments_Import!A1961="","",Investments_Import!A1961)</f>
        <v/>
      </c>
      <c r="C1961" s="22" t="str">
        <f t="shared" si="596"/>
        <v/>
      </c>
      <c r="D1961" s="51" t="str">
        <f t="shared" si="604"/>
        <v/>
      </c>
      <c r="E1961" s="3" t="str">
        <f>IF(Investments_Import!B1961="","",Investments_Import!B1961)</f>
        <v/>
      </c>
      <c r="F1961" s="54" t="str">
        <f t="shared" si="605"/>
        <v xml:space="preserve"> </v>
      </c>
      <c r="G1961" s="54" t="str">
        <f>IF($B1961="","",COUNTIF($F$2:$F1961,$F1961))</f>
        <v/>
      </c>
      <c r="H1961" s="53" t="str">
        <f t="shared" si="606"/>
        <v xml:space="preserve">  </v>
      </c>
      <c r="I1961" s="3" t="str">
        <f>IF(Investments_Import!C1961="","",Investments_Import!C1961)</f>
        <v/>
      </c>
      <c r="J1961" s="108" t="str">
        <f>IF(Investments_Import!D1961="","",Investments_Import!D1961)</f>
        <v/>
      </c>
      <c r="K1961" s="108" t="str">
        <f t="shared" si="607"/>
        <v/>
      </c>
      <c r="L1961" s="47" t="str">
        <f>IF(Investments_Import!E1961="","",Investments_Import!E1961)</f>
        <v/>
      </c>
      <c r="M1961" s="47" t="str">
        <f t="shared" si="597"/>
        <v/>
      </c>
      <c r="N1961" s="31" t="str">
        <f>IF(Investments_Import!F1961="","",Investments_Import!F1961)</f>
        <v/>
      </c>
      <c r="O1961" s="31" t="str">
        <f t="shared" si="598"/>
        <v/>
      </c>
      <c r="P1961" s="3" t="str">
        <f>IF(Investments_Import!G1961="","",Investments_Import!G1961)</f>
        <v/>
      </c>
      <c r="Q1961" s="3" t="str">
        <f>IF(Investments_Import!H1961="","",Investments_Import!H1961)</f>
        <v/>
      </c>
      <c r="R1961" s="37" t="str">
        <f t="shared" si="599"/>
        <v/>
      </c>
      <c r="S1961" s="37" t="str">
        <f t="shared" si="600"/>
        <v/>
      </c>
      <c r="U1961" s="36" t="str">
        <f>IF(Mining_Import!A1961="","",Mining_Import!A1961)</f>
        <v/>
      </c>
      <c r="V1961" s="22" t="str">
        <f t="shared" si="608"/>
        <v/>
      </c>
      <c r="W1961" s="127" t="str">
        <f t="shared" si="609"/>
        <v/>
      </c>
      <c r="X1961" s="127" t="str">
        <f t="shared" si="610"/>
        <v/>
      </c>
      <c r="Y1961" s="127" t="str">
        <f t="shared" si="611"/>
        <v/>
      </c>
      <c r="Z1961" s="36" t="str">
        <f>IF(Mining_Import!B1961="","",Mining_Import!B1961)</f>
        <v/>
      </c>
      <c r="AA1961" s="184" t="str">
        <f>IF(Mining_Import!$C1961="","",Mining_Import!$C1961)</f>
        <v/>
      </c>
      <c r="AB1961" s="122" t="str">
        <f t="shared" si="612"/>
        <v/>
      </c>
      <c r="AC1961" s="122" t="str">
        <f>IF($Y1961&gt;Dashboard!$Q$19,$AB1961,"")</f>
        <v/>
      </c>
      <c r="AD1961" s="43" t="str">
        <f t="shared" si="613"/>
        <v/>
      </c>
      <c r="AE1961" s="36" t="str">
        <f>IF(Mining_Import!D1961="","",Mining_Import!D1961)</f>
        <v/>
      </c>
      <c r="AF1961" s="36" t="str">
        <f>IF(Mining_Import!E1961="","",Mining_Import!E1961)</f>
        <v/>
      </c>
      <c r="AG1961" s="36" t="str">
        <f>IF(Mining_Import!F1961="","",Mining_Import!F1961)</f>
        <v/>
      </c>
      <c r="AH1961" s="36" t="str">
        <f>IF(Mining_Import!G1961="","",Mining_Import!G1961)</f>
        <v/>
      </c>
      <c r="AI1961" s="36" t="str">
        <f>IF(Mining_Import!H1961="","",Mining_Import!H1961)</f>
        <v/>
      </c>
      <c r="AJ1961" s="36" t="str">
        <f>IF(Mining_Import!I1961="","",Mining_Import!I1961)</f>
        <v/>
      </c>
      <c r="BY1961" s="120" t="str">
        <f t="shared" si="601"/>
        <v/>
      </c>
      <c r="BZ1961" s="184" t="str">
        <f t="shared" si="614"/>
        <v/>
      </c>
      <c r="CA1961" s="37" t="str">
        <f>IFERROR(VLOOKUP($BY1961,Account_Value!$C$2:$F$2500,4,0),"")</f>
        <v/>
      </c>
      <c r="CB1961" s="43" t="str">
        <f t="shared" si="602"/>
        <v/>
      </c>
      <c r="CC1961" s="122" t="str">
        <f>IF($BZ1961="","",SUM($BZ$2:$BZ1961))</f>
        <v/>
      </c>
      <c r="CD1961" s="43" t="str">
        <f>IF($BZ1961="","",$BU$19*(SUM($BZ$2:$BZ1961)))</f>
        <v/>
      </c>
    </row>
    <row r="1962" spans="1:82">
      <c r="A1962" s="4" t="str">
        <f t="shared" si="603"/>
        <v/>
      </c>
      <c r="B1962" s="21" t="str">
        <f>IF(Investments_Import!A1962="","",Investments_Import!A1962)</f>
        <v/>
      </c>
      <c r="C1962" s="22" t="str">
        <f t="shared" si="596"/>
        <v/>
      </c>
      <c r="D1962" s="51" t="str">
        <f t="shared" si="604"/>
        <v/>
      </c>
      <c r="E1962" s="3" t="str">
        <f>IF(Investments_Import!B1962="","",Investments_Import!B1962)</f>
        <v/>
      </c>
      <c r="F1962" s="54" t="str">
        <f t="shared" si="605"/>
        <v xml:space="preserve"> </v>
      </c>
      <c r="G1962" s="54" t="str">
        <f>IF($B1962="","",COUNTIF($F$2:$F1962,$F1962))</f>
        <v/>
      </c>
      <c r="H1962" s="53" t="str">
        <f t="shared" si="606"/>
        <v xml:space="preserve">  </v>
      </c>
      <c r="I1962" s="3" t="str">
        <f>IF(Investments_Import!C1962="","",Investments_Import!C1962)</f>
        <v/>
      </c>
      <c r="J1962" s="108" t="str">
        <f>IF(Investments_Import!D1962="","",Investments_Import!D1962)</f>
        <v/>
      </c>
      <c r="K1962" s="108" t="str">
        <f t="shared" si="607"/>
        <v/>
      </c>
      <c r="L1962" s="47" t="str">
        <f>IF(Investments_Import!E1962="","",Investments_Import!E1962)</f>
        <v/>
      </c>
      <c r="M1962" s="47" t="str">
        <f t="shared" si="597"/>
        <v/>
      </c>
      <c r="N1962" s="31" t="str">
        <f>IF(Investments_Import!F1962="","",Investments_Import!F1962)</f>
        <v/>
      </c>
      <c r="O1962" s="31" t="str">
        <f t="shared" si="598"/>
        <v/>
      </c>
      <c r="P1962" s="3" t="str">
        <f>IF(Investments_Import!G1962="","",Investments_Import!G1962)</f>
        <v/>
      </c>
      <c r="Q1962" s="3" t="str">
        <f>IF(Investments_Import!H1962="","",Investments_Import!H1962)</f>
        <v/>
      </c>
      <c r="R1962" s="37" t="str">
        <f t="shared" si="599"/>
        <v/>
      </c>
      <c r="S1962" s="37" t="str">
        <f t="shared" si="600"/>
        <v/>
      </c>
      <c r="U1962" s="36" t="str">
        <f>IF(Mining_Import!A1962="","",Mining_Import!A1962)</f>
        <v/>
      </c>
      <c r="V1962" s="22" t="str">
        <f t="shared" si="608"/>
        <v/>
      </c>
      <c r="W1962" s="127" t="str">
        <f t="shared" si="609"/>
        <v/>
      </c>
      <c r="X1962" s="127" t="str">
        <f t="shared" si="610"/>
        <v/>
      </c>
      <c r="Y1962" s="127" t="str">
        <f t="shared" si="611"/>
        <v/>
      </c>
      <c r="Z1962" s="36" t="str">
        <f>IF(Mining_Import!B1962="","",Mining_Import!B1962)</f>
        <v/>
      </c>
      <c r="AA1962" s="184" t="str">
        <f>IF(Mining_Import!$C1962="","",Mining_Import!$C1962)</f>
        <v/>
      </c>
      <c r="AB1962" s="122" t="str">
        <f t="shared" si="612"/>
        <v/>
      </c>
      <c r="AC1962" s="122" t="str">
        <f>IF($Y1962&gt;Dashboard!$Q$19,$AB1962,"")</f>
        <v/>
      </c>
      <c r="AD1962" s="43" t="str">
        <f t="shared" si="613"/>
        <v/>
      </c>
      <c r="AE1962" s="36" t="str">
        <f>IF(Mining_Import!D1962="","",Mining_Import!D1962)</f>
        <v/>
      </c>
      <c r="AF1962" s="36" t="str">
        <f>IF(Mining_Import!E1962="","",Mining_Import!E1962)</f>
        <v/>
      </c>
      <c r="AG1962" s="36" t="str">
        <f>IF(Mining_Import!F1962="","",Mining_Import!F1962)</f>
        <v/>
      </c>
      <c r="AH1962" s="36" t="str">
        <f>IF(Mining_Import!G1962="","",Mining_Import!G1962)</f>
        <v/>
      </c>
      <c r="AI1962" s="36" t="str">
        <f>IF(Mining_Import!H1962="","",Mining_Import!H1962)</f>
        <v/>
      </c>
      <c r="AJ1962" s="36" t="str">
        <f>IF(Mining_Import!I1962="","",Mining_Import!I1962)</f>
        <v/>
      </c>
      <c r="BY1962" s="120" t="str">
        <f t="shared" si="601"/>
        <v/>
      </c>
      <c r="BZ1962" s="184" t="str">
        <f t="shared" si="614"/>
        <v/>
      </c>
      <c r="CA1962" s="37" t="str">
        <f>IFERROR(VLOOKUP($BY1962,Account_Value!$C$2:$F$2500,4,0),"")</f>
        <v/>
      </c>
      <c r="CB1962" s="43" t="str">
        <f t="shared" si="602"/>
        <v/>
      </c>
      <c r="CC1962" s="122" t="str">
        <f>IF($BZ1962="","",SUM($BZ$2:$BZ1962))</f>
        <v/>
      </c>
      <c r="CD1962" s="43" t="str">
        <f>IF($BZ1962="","",$BU$19*(SUM($BZ$2:$BZ1962)))</f>
        <v/>
      </c>
    </row>
    <row r="1963" spans="1:82">
      <c r="A1963" s="4" t="str">
        <f t="shared" si="603"/>
        <v/>
      </c>
      <c r="B1963" s="21" t="str">
        <f>IF(Investments_Import!A1963="","",Investments_Import!A1963)</f>
        <v/>
      </c>
      <c r="C1963" s="22" t="str">
        <f t="shared" si="596"/>
        <v/>
      </c>
      <c r="D1963" s="51" t="str">
        <f t="shared" si="604"/>
        <v/>
      </c>
      <c r="E1963" s="3" t="str">
        <f>IF(Investments_Import!B1963="","",Investments_Import!B1963)</f>
        <v/>
      </c>
      <c r="F1963" s="54" t="str">
        <f t="shared" si="605"/>
        <v xml:space="preserve"> </v>
      </c>
      <c r="G1963" s="54" t="str">
        <f>IF($B1963="","",COUNTIF($F$2:$F1963,$F1963))</f>
        <v/>
      </c>
      <c r="H1963" s="53" t="str">
        <f t="shared" si="606"/>
        <v xml:space="preserve">  </v>
      </c>
      <c r="I1963" s="3" t="str">
        <f>IF(Investments_Import!C1963="","",Investments_Import!C1963)</f>
        <v/>
      </c>
      <c r="J1963" s="108" t="str">
        <f>IF(Investments_Import!D1963="","",Investments_Import!D1963)</f>
        <v/>
      </c>
      <c r="K1963" s="108" t="str">
        <f t="shared" si="607"/>
        <v/>
      </c>
      <c r="L1963" s="47" t="str">
        <f>IF(Investments_Import!E1963="","",Investments_Import!E1963)</f>
        <v/>
      </c>
      <c r="M1963" s="47" t="str">
        <f t="shared" si="597"/>
        <v/>
      </c>
      <c r="N1963" s="31" t="str">
        <f>IF(Investments_Import!F1963="","",Investments_Import!F1963)</f>
        <v/>
      </c>
      <c r="O1963" s="31" t="str">
        <f t="shared" si="598"/>
        <v/>
      </c>
      <c r="P1963" s="3" t="str">
        <f>IF(Investments_Import!G1963="","",Investments_Import!G1963)</f>
        <v/>
      </c>
      <c r="Q1963" s="3" t="str">
        <f>IF(Investments_Import!H1963="","",Investments_Import!H1963)</f>
        <v/>
      </c>
      <c r="R1963" s="37" t="str">
        <f t="shared" si="599"/>
        <v/>
      </c>
      <c r="S1963" s="37" t="str">
        <f t="shared" si="600"/>
        <v/>
      </c>
      <c r="U1963" s="36" t="str">
        <f>IF(Mining_Import!A1963="","",Mining_Import!A1963)</f>
        <v/>
      </c>
      <c r="V1963" s="22" t="str">
        <f t="shared" si="608"/>
        <v/>
      </c>
      <c r="W1963" s="127" t="str">
        <f t="shared" si="609"/>
        <v/>
      </c>
      <c r="X1963" s="127" t="str">
        <f t="shared" si="610"/>
        <v/>
      </c>
      <c r="Y1963" s="127" t="str">
        <f t="shared" si="611"/>
        <v/>
      </c>
      <c r="Z1963" s="36" t="str">
        <f>IF(Mining_Import!B1963="","",Mining_Import!B1963)</f>
        <v/>
      </c>
      <c r="AA1963" s="184" t="str">
        <f>IF(Mining_Import!$C1963="","",Mining_Import!$C1963)</f>
        <v/>
      </c>
      <c r="AB1963" s="122" t="str">
        <f t="shared" si="612"/>
        <v/>
      </c>
      <c r="AC1963" s="122" t="str">
        <f>IF($Y1963&gt;Dashboard!$Q$19,$AB1963,"")</f>
        <v/>
      </c>
      <c r="AD1963" s="43" t="str">
        <f t="shared" si="613"/>
        <v/>
      </c>
      <c r="AE1963" s="36" t="str">
        <f>IF(Mining_Import!D1963="","",Mining_Import!D1963)</f>
        <v/>
      </c>
      <c r="AF1963" s="36" t="str">
        <f>IF(Mining_Import!E1963="","",Mining_Import!E1963)</f>
        <v/>
      </c>
      <c r="AG1963" s="36" t="str">
        <f>IF(Mining_Import!F1963="","",Mining_Import!F1963)</f>
        <v/>
      </c>
      <c r="AH1963" s="36" t="str">
        <f>IF(Mining_Import!G1963="","",Mining_Import!G1963)</f>
        <v/>
      </c>
      <c r="AI1963" s="36" t="str">
        <f>IF(Mining_Import!H1963="","",Mining_Import!H1963)</f>
        <v/>
      </c>
      <c r="AJ1963" s="36" t="str">
        <f>IF(Mining_Import!I1963="","",Mining_Import!I1963)</f>
        <v/>
      </c>
      <c r="BY1963" s="120" t="str">
        <f t="shared" si="601"/>
        <v/>
      </c>
      <c r="BZ1963" s="184" t="str">
        <f t="shared" si="614"/>
        <v/>
      </c>
      <c r="CA1963" s="37" t="str">
        <f>IFERROR(VLOOKUP($BY1963,Account_Value!$C$2:$F$2500,4,0),"")</f>
        <v/>
      </c>
      <c r="CB1963" s="43" t="str">
        <f t="shared" si="602"/>
        <v/>
      </c>
      <c r="CC1963" s="122" t="str">
        <f>IF($BZ1963="","",SUM($BZ$2:$BZ1963))</f>
        <v/>
      </c>
      <c r="CD1963" s="43" t="str">
        <f>IF($BZ1963="","",$BU$19*(SUM($BZ$2:$BZ1963)))</f>
        <v/>
      </c>
    </row>
    <row r="1964" spans="1:82">
      <c r="A1964" s="4" t="str">
        <f t="shared" si="603"/>
        <v/>
      </c>
      <c r="B1964" s="21" t="str">
        <f>IF(Investments_Import!A1964="","",Investments_Import!A1964)</f>
        <v/>
      </c>
      <c r="C1964" s="22" t="str">
        <f t="shared" si="596"/>
        <v/>
      </c>
      <c r="D1964" s="51" t="str">
        <f t="shared" si="604"/>
        <v/>
      </c>
      <c r="E1964" s="3" t="str">
        <f>IF(Investments_Import!B1964="","",Investments_Import!B1964)</f>
        <v/>
      </c>
      <c r="F1964" s="54" t="str">
        <f t="shared" si="605"/>
        <v xml:space="preserve"> </v>
      </c>
      <c r="G1964" s="54" t="str">
        <f>IF($B1964="","",COUNTIF($F$2:$F1964,$F1964))</f>
        <v/>
      </c>
      <c r="H1964" s="53" t="str">
        <f t="shared" si="606"/>
        <v xml:space="preserve">  </v>
      </c>
      <c r="I1964" s="3" t="str">
        <f>IF(Investments_Import!C1964="","",Investments_Import!C1964)</f>
        <v/>
      </c>
      <c r="J1964" s="108" t="str">
        <f>IF(Investments_Import!D1964="","",Investments_Import!D1964)</f>
        <v/>
      </c>
      <c r="K1964" s="108" t="str">
        <f t="shared" si="607"/>
        <v/>
      </c>
      <c r="L1964" s="47" t="str">
        <f>IF(Investments_Import!E1964="","",Investments_Import!E1964)</f>
        <v/>
      </c>
      <c r="M1964" s="47" t="str">
        <f t="shared" si="597"/>
        <v/>
      </c>
      <c r="N1964" s="31" t="str">
        <f>IF(Investments_Import!F1964="","",Investments_Import!F1964)</f>
        <v/>
      </c>
      <c r="O1964" s="31" t="str">
        <f t="shared" si="598"/>
        <v/>
      </c>
      <c r="P1964" s="3" t="str">
        <f>IF(Investments_Import!G1964="","",Investments_Import!G1964)</f>
        <v/>
      </c>
      <c r="Q1964" s="3" t="str">
        <f>IF(Investments_Import!H1964="","",Investments_Import!H1964)</f>
        <v/>
      </c>
      <c r="R1964" s="37" t="str">
        <f t="shared" si="599"/>
        <v/>
      </c>
      <c r="S1964" s="37" t="str">
        <f t="shared" si="600"/>
        <v/>
      </c>
      <c r="U1964" s="36" t="str">
        <f>IF(Mining_Import!A1964="","",Mining_Import!A1964)</f>
        <v/>
      </c>
      <c r="V1964" s="22" t="str">
        <f t="shared" si="608"/>
        <v/>
      </c>
      <c r="W1964" s="127" t="str">
        <f t="shared" si="609"/>
        <v/>
      </c>
      <c r="X1964" s="127" t="str">
        <f t="shared" si="610"/>
        <v/>
      </c>
      <c r="Y1964" s="127" t="str">
        <f t="shared" si="611"/>
        <v/>
      </c>
      <c r="Z1964" s="36" t="str">
        <f>IF(Mining_Import!B1964="","",Mining_Import!B1964)</f>
        <v/>
      </c>
      <c r="AA1964" s="184" t="str">
        <f>IF(Mining_Import!$C1964="","",Mining_Import!$C1964)</f>
        <v/>
      </c>
      <c r="AB1964" s="122" t="str">
        <f t="shared" si="612"/>
        <v/>
      </c>
      <c r="AC1964" s="122" t="str">
        <f>IF($Y1964&gt;Dashboard!$Q$19,$AB1964,"")</f>
        <v/>
      </c>
      <c r="AD1964" s="43" t="str">
        <f t="shared" si="613"/>
        <v/>
      </c>
      <c r="AE1964" s="36" t="str">
        <f>IF(Mining_Import!D1964="","",Mining_Import!D1964)</f>
        <v/>
      </c>
      <c r="AF1964" s="36" t="str">
        <f>IF(Mining_Import!E1964="","",Mining_Import!E1964)</f>
        <v/>
      </c>
      <c r="AG1964" s="36" t="str">
        <f>IF(Mining_Import!F1964="","",Mining_Import!F1964)</f>
        <v/>
      </c>
      <c r="AH1964" s="36" t="str">
        <f>IF(Mining_Import!G1964="","",Mining_Import!G1964)</f>
        <v/>
      </c>
      <c r="AI1964" s="36" t="str">
        <f>IF(Mining_Import!H1964="","",Mining_Import!H1964)</f>
        <v/>
      </c>
      <c r="AJ1964" s="36" t="str">
        <f>IF(Mining_Import!I1964="","",Mining_Import!I1964)</f>
        <v/>
      </c>
      <c r="BY1964" s="120" t="str">
        <f t="shared" si="601"/>
        <v/>
      </c>
      <c r="BZ1964" s="184" t="str">
        <f t="shared" si="614"/>
        <v/>
      </c>
      <c r="CA1964" s="37" t="str">
        <f>IFERROR(VLOOKUP($BY1964,Account_Value!$C$2:$F$2500,4,0),"")</f>
        <v/>
      </c>
      <c r="CB1964" s="43" t="str">
        <f t="shared" si="602"/>
        <v/>
      </c>
      <c r="CC1964" s="122" t="str">
        <f>IF($BZ1964="","",SUM($BZ$2:$BZ1964))</f>
        <v/>
      </c>
      <c r="CD1964" s="43" t="str">
        <f>IF($BZ1964="","",$BU$19*(SUM($BZ$2:$BZ1964)))</f>
        <v/>
      </c>
    </row>
    <row r="1965" spans="1:82">
      <c r="A1965" s="4" t="str">
        <f t="shared" si="603"/>
        <v/>
      </c>
      <c r="B1965" s="21" t="str">
        <f>IF(Investments_Import!A1965="","",Investments_Import!A1965)</f>
        <v/>
      </c>
      <c r="C1965" s="22" t="str">
        <f t="shared" si="596"/>
        <v/>
      </c>
      <c r="D1965" s="51" t="str">
        <f t="shared" si="604"/>
        <v/>
      </c>
      <c r="E1965" s="3" t="str">
        <f>IF(Investments_Import!B1965="","",Investments_Import!B1965)</f>
        <v/>
      </c>
      <c r="F1965" s="54" t="str">
        <f t="shared" si="605"/>
        <v xml:space="preserve"> </v>
      </c>
      <c r="G1965" s="54" t="str">
        <f>IF($B1965="","",COUNTIF($F$2:$F1965,$F1965))</f>
        <v/>
      </c>
      <c r="H1965" s="53" t="str">
        <f t="shared" si="606"/>
        <v xml:space="preserve">  </v>
      </c>
      <c r="I1965" s="3" t="str">
        <f>IF(Investments_Import!C1965="","",Investments_Import!C1965)</f>
        <v/>
      </c>
      <c r="J1965" s="108" t="str">
        <f>IF(Investments_Import!D1965="","",Investments_Import!D1965)</f>
        <v/>
      </c>
      <c r="K1965" s="108" t="str">
        <f t="shared" si="607"/>
        <v/>
      </c>
      <c r="L1965" s="47" t="str">
        <f>IF(Investments_Import!E1965="","",Investments_Import!E1965)</f>
        <v/>
      </c>
      <c r="M1965" s="47" t="str">
        <f t="shared" si="597"/>
        <v/>
      </c>
      <c r="N1965" s="31" t="str">
        <f>IF(Investments_Import!F1965="","",Investments_Import!F1965)</f>
        <v/>
      </c>
      <c r="O1965" s="31" t="str">
        <f t="shared" si="598"/>
        <v/>
      </c>
      <c r="P1965" s="3" t="str">
        <f>IF(Investments_Import!G1965="","",Investments_Import!G1965)</f>
        <v/>
      </c>
      <c r="Q1965" s="3" t="str">
        <f>IF(Investments_Import!H1965="","",Investments_Import!H1965)</f>
        <v/>
      </c>
      <c r="R1965" s="37" t="str">
        <f t="shared" si="599"/>
        <v/>
      </c>
      <c r="S1965" s="37" t="str">
        <f t="shared" si="600"/>
        <v/>
      </c>
      <c r="U1965" s="36" t="str">
        <f>IF(Mining_Import!A1965="","",Mining_Import!A1965)</f>
        <v/>
      </c>
      <c r="V1965" s="22" t="str">
        <f t="shared" si="608"/>
        <v/>
      </c>
      <c r="W1965" s="127" t="str">
        <f t="shared" si="609"/>
        <v/>
      </c>
      <c r="X1965" s="127" t="str">
        <f t="shared" si="610"/>
        <v/>
      </c>
      <c r="Y1965" s="127" t="str">
        <f t="shared" si="611"/>
        <v/>
      </c>
      <c r="Z1965" s="36" t="str">
        <f>IF(Mining_Import!B1965="","",Mining_Import!B1965)</f>
        <v/>
      </c>
      <c r="AA1965" s="184" t="str">
        <f>IF(Mining_Import!$C1965="","",Mining_Import!$C1965)</f>
        <v/>
      </c>
      <c r="AB1965" s="122" t="str">
        <f t="shared" si="612"/>
        <v/>
      </c>
      <c r="AC1965" s="122" t="str">
        <f>IF($Y1965&gt;Dashboard!$Q$19,$AB1965,"")</f>
        <v/>
      </c>
      <c r="AD1965" s="43" t="str">
        <f t="shared" si="613"/>
        <v/>
      </c>
      <c r="AE1965" s="36" t="str">
        <f>IF(Mining_Import!D1965="","",Mining_Import!D1965)</f>
        <v/>
      </c>
      <c r="AF1965" s="36" t="str">
        <f>IF(Mining_Import!E1965="","",Mining_Import!E1965)</f>
        <v/>
      </c>
      <c r="AG1965" s="36" t="str">
        <f>IF(Mining_Import!F1965="","",Mining_Import!F1965)</f>
        <v/>
      </c>
      <c r="AH1965" s="36" t="str">
        <f>IF(Mining_Import!G1965="","",Mining_Import!G1965)</f>
        <v/>
      </c>
      <c r="AI1965" s="36" t="str">
        <f>IF(Mining_Import!H1965="","",Mining_Import!H1965)</f>
        <v/>
      </c>
      <c r="AJ1965" s="36" t="str">
        <f>IF(Mining_Import!I1965="","",Mining_Import!I1965)</f>
        <v/>
      </c>
      <c r="BY1965" s="120" t="str">
        <f t="shared" si="601"/>
        <v/>
      </c>
      <c r="BZ1965" s="184" t="str">
        <f t="shared" si="614"/>
        <v/>
      </c>
      <c r="CA1965" s="37" t="str">
        <f>IFERROR(VLOOKUP($BY1965,Account_Value!$C$2:$F$2500,4,0),"")</f>
        <v/>
      </c>
      <c r="CB1965" s="43" t="str">
        <f t="shared" si="602"/>
        <v/>
      </c>
      <c r="CC1965" s="122" t="str">
        <f>IF($BZ1965="","",SUM($BZ$2:$BZ1965))</f>
        <v/>
      </c>
      <c r="CD1965" s="43" t="str">
        <f>IF($BZ1965="","",$BU$19*(SUM($BZ$2:$BZ1965)))</f>
        <v/>
      </c>
    </row>
    <row r="1966" spans="1:82">
      <c r="A1966" s="4" t="str">
        <f t="shared" si="603"/>
        <v/>
      </c>
      <c r="B1966" s="21" t="str">
        <f>IF(Investments_Import!A1966="","",Investments_Import!A1966)</f>
        <v/>
      </c>
      <c r="C1966" s="22" t="str">
        <f t="shared" si="596"/>
        <v/>
      </c>
      <c r="D1966" s="51" t="str">
        <f t="shared" si="604"/>
        <v/>
      </c>
      <c r="E1966" s="3" t="str">
        <f>IF(Investments_Import!B1966="","",Investments_Import!B1966)</f>
        <v/>
      </c>
      <c r="F1966" s="54" t="str">
        <f t="shared" si="605"/>
        <v xml:space="preserve"> </v>
      </c>
      <c r="G1966" s="54" t="str">
        <f>IF($B1966="","",COUNTIF($F$2:$F1966,$F1966))</f>
        <v/>
      </c>
      <c r="H1966" s="53" t="str">
        <f t="shared" si="606"/>
        <v xml:space="preserve">  </v>
      </c>
      <c r="I1966" s="3" t="str">
        <f>IF(Investments_Import!C1966="","",Investments_Import!C1966)</f>
        <v/>
      </c>
      <c r="J1966" s="108" t="str">
        <f>IF(Investments_Import!D1966="","",Investments_Import!D1966)</f>
        <v/>
      </c>
      <c r="K1966" s="108" t="str">
        <f t="shared" si="607"/>
        <v/>
      </c>
      <c r="L1966" s="47" t="str">
        <f>IF(Investments_Import!E1966="","",Investments_Import!E1966)</f>
        <v/>
      </c>
      <c r="M1966" s="47" t="str">
        <f t="shared" si="597"/>
        <v/>
      </c>
      <c r="N1966" s="31" t="str">
        <f>IF(Investments_Import!F1966="","",Investments_Import!F1966)</f>
        <v/>
      </c>
      <c r="O1966" s="31" t="str">
        <f t="shared" si="598"/>
        <v/>
      </c>
      <c r="P1966" s="3" t="str">
        <f>IF(Investments_Import!G1966="","",Investments_Import!G1966)</f>
        <v/>
      </c>
      <c r="Q1966" s="3" t="str">
        <f>IF(Investments_Import!H1966="","",Investments_Import!H1966)</f>
        <v/>
      </c>
      <c r="R1966" s="37" t="str">
        <f t="shared" si="599"/>
        <v/>
      </c>
      <c r="S1966" s="37" t="str">
        <f t="shared" si="600"/>
        <v/>
      </c>
      <c r="U1966" s="36" t="str">
        <f>IF(Mining_Import!A1966="","",Mining_Import!A1966)</f>
        <v/>
      </c>
      <c r="V1966" s="22" t="str">
        <f t="shared" si="608"/>
        <v/>
      </c>
      <c r="W1966" s="127" t="str">
        <f t="shared" si="609"/>
        <v/>
      </c>
      <c r="X1966" s="127" t="str">
        <f t="shared" si="610"/>
        <v/>
      </c>
      <c r="Y1966" s="127" t="str">
        <f t="shared" si="611"/>
        <v/>
      </c>
      <c r="Z1966" s="36" t="str">
        <f>IF(Mining_Import!B1966="","",Mining_Import!B1966)</f>
        <v/>
      </c>
      <c r="AA1966" s="184" t="str">
        <f>IF(Mining_Import!$C1966="","",Mining_Import!$C1966)</f>
        <v/>
      </c>
      <c r="AB1966" s="122" t="str">
        <f t="shared" si="612"/>
        <v/>
      </c>
      <c r="AC1966" s="122" t="str">
        <f>IF($Y1966&gt;Dashboard!$Q$19,$AB1966,"")</f>
        <v/>
      </c>
      <c r="AD1966" s="43" t="str">
        <f t="shared" si="613"/>
        <v/>
      </c>
      <c r="AE1966" s="36" t="str">
        <f>IF(Mining_Import!D1966="","",Mining_Import!D1966)</f>
        <v/>
      </c>
      <c r="AF1966" s="36" t="str">
        <f>IF(Mining_Import!E1966="","",Mining_Import!E1966)</f>
        <v/>
      </c>
      <c r="AG1966" s="36" t="str">
        <f>IF(Mining_Import!F1966="","",Mining_Import!F1966)</f>
        <v/>
      </c>
      <c r="AH1966" s="36" t="str">
        <f>IF(Mining_Import!G1966="","",Mining_Import!G1966)</f>
        <v/>
      </c>
      <c r="AI1966" s="36" t="str">
        <f>IF(Mining_Import!H1966="","",Mining_Import!H1966)</f>
        <v/>
      </c>
      <c r="AJ1966" s="36" t="str">
        <f>IF(Mining_Import!I1966="","",Mining_Import!I1966)</f>
        <v/>
      </c>
      <c r="BY1966" s="120" t="str">
        <f t="shared" si="601"/>
        <v/>
      </c>
      <c r="BZ1966" s="184" t="str">
        <f t="shared" si="614"/>
        <v/>
      </c>
      <c r="CA1966" s="37" t="str">
        <f>IFERROR(VLOOKUP($BY1966,Account_Value!$C$2:$F$2500,4,0),"")</f>
        <v/>
      </c>
      <c r="CB1966" s="43" t="str">
        <f t="shared" si="602"/>
        <v/>
      </c>
      <c r="CC1966" s="122" t="str">
        <f>IF($BZ1966="","",SUM($BZ$2:$BZ1966))</f>
        <v/>
      </c>
      <c r="CD1966" s="43" t="str">
        <f>IF($BZ1966="","",$BU$19*(SUM($BZ$2:$BZ1966)))</f>
        <v/>
      </c>
    </row>
    <row r="1967" spans="1:82">
      <c r="A1967" s="4" t="str">
        <f t="shared" si="603"/>
        <v/>
      </c>
      <c r="B1967" s="21" t="str">
        <f>IF(Investments_Import!A1967="","",Investments_Import!A1967)</f>
        <v/>
      </c>
      <c r="C1967" s="22" t="str">
        <f t="shared" si="596"/>
        <v/>
      </c>
      <c r="D1967" s="51" t="str">
        <f t="shared" si="604"/>
        <v/>
      </c>
      <c r="E1967" s="3" t="str">
        <f>IF(Investments_Import!B1967="","",Investments_Import!B1967)</f>
        <v/>
      </c>
      <c r="F1967" s="54" t="str">
        <f t="shared" si="605"/>
        <v xml:space="preserve"> </v>
      </c>
      <c r="G1967" s="54" t="str">
        <f>IF($B1967="","",COUNTIF($F$2:$F1967,$F1967))</f>
        <v/>
      </c>
      <c r="H1967" s="53" t="str">
        <f t="shared" si="606"/>
        <v xml:space="preserve">  </v>
      </c>
      <c r="I1967" s="3" t="str">
        <f>IF(Investments_Import!C1967="","",Investments_Import!C1967)</f>
        <v/>
      </c>
      <c r="J1967" s="108" t="str">
        <f>IF(Investments_Import!D1967="","",Investments_Import!D1967)</f>
        <v/>
      </c>
      <c r="K1967" s="108" t="str">
        <f t="shared" si="607"/>
        <v/>
      </c>
      <c r="L1967" s="47" t="str">
        <f>IF(Investments_Import!E1967="","",Investments_Import!E1967)</f>
        <v/>
      </c>
      <c r="M1967" s="47" t="str">
        <f t="shared" si="597"/>
        <v/>
      </c>
      <c r="N1967" s="31" t="str">
        <f>IF(Investments_Import!F1967="","",Investments_Import!F1967)</f>
        <v/>
      </c>
      <c r="O1967" s="31" t="str">
        <f t="shared" si="598"/>
        <v/>
      </c>
      <c r="P1967" s="3" t="str">
        <f>IF(Investments_Import!G1967="","",Investments_Import!G1967)</f>
        <v/>
      </c>
      <c r="Q1967" s="3" t="str">
        <f>IF(Investments_Import!H1967="","",Investments_Import!H1967)</f>
        <v/>
      </c>
      <c r="R1967" s="37" t="str">
        <f t="shared" si="599"/>
        <v/>
      </c>
      <c r="S1967" s="37" t="str">
        <f t="shared" si="600"/>
        <v/>
      </c>
      <c r="U1967" s="36" t="str">
        <f>IF(Mining_Import!A1967="","",Mining_Import!A1967)</f>
        <v/>
      </c>
      <c r="V1967" s="22" t="str">
        <f t="shared" si="608"/>
        <v/>
      </c>
      <c r="W1967" s="127" t="str">
        <f t="shared" si="609"/>
        <v/>
      </c>
      <c r="X1967" s="127" t="str">
        <f t="shared" si="610"/>
        <v/>
      </c>
      <c r="Y1967" s="127" t="str">
        <f t="shared" si="611"/>
        <v/>
      </c>
      <c r="Z1967" s="36" t="str">
        <f>IF(Mining_Import!B1967="","",Mining_Import!B1967)</f>
        <v/>
      </c>
      <c r="AA1967" s="184" t="str">
        <f>IF(Mining_Import!$C1967="","",Mining_Import!$C1967)</f>
        <v/>
      </c>
      <c r="AB1967" s="122" t="str">
        <f t="shared" si="612"/>
        <v/>
      </c>
      <c r="AC1967" s="122" t="str">
        <f>IF($Y1967&gt;Dashboard!$Q$19,$AB1967,"")</f>
        <v/>
      </c>
      <c r="AD1967" s="43" t="str">
        <f t="shared" si="613"/>
        <v/>
      </c>
      <c r="AE1967" s="36" t="str">
        <f>IF(Mining_Import!D1967="","",Mining_Import!D1967)</f>
        <v/>
      </c>
      <c r="AF1967" s="36" t="str">
        <f>IF(Mining_Import!E1967="","",Mining_Import!E1967)</f>
        <v/>
      </c>
      <c r="AG1967" s="36" t="str">
        <f>IF(Mining_Import!F1967="","",Mining_Import!F1967)</f>
        <v/>
      </c>
      <c r="AH1967" s="36" t="str">
        <f>IF(Mining_Import!G1967="","",Mining_Import!G1967)</f>
        <v/>
      </c>
      <c r="AI1967" s="36" t="str">
        <f>IF(Mining_Import!H1967="","",Mining_Import!H1967)</f>
        <v/>
      </c>
      <c r="AJ1967" s="36" t="str">
        <f>IF(Mining_Import!I1967="","",Mining_Import!I1967)</f>
        <v/>
      </c>
      <c r="BY1967" s="120" t="str">
        <f t="shared" si="601"/>
        <v/>
      </c>
      <c r="BZ1967" s="184" t="str">
        <f t="shared" si="614"/>
        <v/>
      </c>
      <c r="CA1967" s="37" t="str">
        <f>IFERROR(VLOOKUP($BY1967,Account_Value!$C$2:$F$2500,4,0),"")</f>
        <v/>
      </c>
      <c r="CB1967" s="43" t="str">
        <f t="shared" si="602"/>
        <v/>
      </c>
      <c r="CC1967" s="122" t="str">
        <f>IF($BZ1967="","",SUM($BZ$2:$BZ1967))</f>
        <v/>
      </c>
      <c r="CD1967" s="43" t="str">
        <f>IF($BZ1967="","",$BU$19*(SUM($BZ$2:$BZ1967)))</f>
        <v/>
      </c>
    </row>
    <row r="1968" spans="1:82">
      <c r="A1968" s="4" t="str">
        <f t="shared" si="603"/>
        <v/>
      </c>
      <c r="B1968" s="21" t="str">
        <f>IF(Investments_Import!A1968="","",Investments_Import!A1968)</f>
        <v/>
      </c>
      <c r="C1968" s="22" t="str">
        <f t="shared" si="596"/>
        <v/>
      </c>
      <c r="D1968" s="51" t="str">
        <f t="shared" si="604"/>
        <v/>
      </c>
      <c r="E1968" s="3" t="str">
        <f>IF(Investments_Import!B1968="","",Investments_Import!B1968)</f>
        <v/>
      </c>
      <c r="F1968" s="54" t="str">
        <f t="shared" si="605"/>
        <v xml:space="preserve"> </v>
      </c>
      <c r="G1968" s="54" t="str">
        <f>IF($B1968="","",COUNTIF($F$2:$F1968,$F1968))</f>
        <v/>
      </c>
      <c r="H1968" s="53" t="str">
        <f t="shared" si="606"/>
        <v xml:space="preserve">  </v>
      </c>
      <c r="I1968" s="3" t="str">
        <f>IF(Investments_Import!C1968="","",Investments_Import!C1968)</f>
        <v/>
      </c>
      <c r="J1968" s="108" t="str">
        <f>IF(Investments_Import!D1968="","",Investments_Import!D1968)</f>
        <v/>
      </c>
      <c r="K1968" s="108" t="str">
        <f t="shared" si="607"/>
        <v/>
      </c>
      <c r="L1968" s="47" t="str">
        <f>IF(Investments_Import!E1968="","",Investments_Import!E1968)</f>
        <v/>
      </c>
      <c r="M1968" s="47" t="str">
        <f t="shared" si="597"/>
        <v/>
      </c>
      <c r="N1968" s="31" t="str">
        <f>IF(Investments_Import!F1968="","",Investments_Import!F1968)</f>
        <v/>
      </c>
      <c r="O1968" s="31" t="str">
        <f t="shared" si="598"/>
        <v/>
      </c>
      <c r="P1968" s="3" t="str">
        <f>IF(Investments_Import!G1968="","",Investments_Import!G1968)</f>
        <v/>
      </c>
      <c r="Q1968" s="3" t="str">
        <f>IF(Investments_Import!H1968="","",Investments_Import!H1968)</f>
        <v/>
      </c>
      <c r="R1968" s="37" t="str">
        <f t="shared" si="599"/>
        <v/>
      </c>
      <c r="S1968" s="37" t="str">
        <f t="shared" si="600"/>
        <v/>
      </c>
      <c r="U1968" s="36" t="str">
        <f>IF(Mining_Import!A1968="","",Mining_Import!A1968)</f>
        <v/>
      </c>
      <c r="V1968" s="22" t="str">
        <f t="shared" si="608"/>
        <v/>
      </c>
      <c r="W1968" s="127" t="str">
        <f t="shared" si="609"/>
        <v/>
      </c>
      <c r="X1968" s="127" t="str">
        <f t="shared" si="610"/>
        <v/>
      </c>
      <c r="Y1968" s="127" t="str">
        <f t="shared" si="611"/>
        <v/>
      </c>
      <c r="Z1968" s="36" t="str">
        <f>IF(Mining_Import!B1968="","",Mining_Import!B1968)</f>
        <v/>
      </c>
      <c r="AA1968" s="184" t="str">
        <f>IF(Mining_Import!$C1968="","",Mining_Import!$C1968)</f>
        <v/>
      </c>
      <c r="AB1968" s="122" t="str">
        <f t="shared" si="612"/>
        <v/>
      </c>
      <c r="AC1968" s="122" t="str">
        <f>IF($Y1968&gt;Dashboard!$Q$19,$AB1968,"")</f>
        <v/>
      </c>
      <c r="AD1968" s="43" t="str">
        <f t="shared" si="613"/>
        <v/>
      </c>
      <c r="AE1968" s="36" t="str">
        <f>IF(Mining_Import!D1968="","",Mining_Import!D1968)</f>
        <v/>
      </c>
      <c r="AF1968" s="36" t="str">
        <f>IF(Mining_Import!E1968="","",Mining_Import!E1968)</f>
        <v/>
      </c>
      <c r="AG1968" s="36" t="str">
        <f>IF(Mining_Import!F1968="","",Mining_Import!F1968)</f>
        <v/>
      </c>
      <c r="AH1968" s="36" t="str">
        <f>IF(Mining_Import!G1968="","",Mining_Import!G1968)</f>
        <v/>
      </c>
      <c r="AI1968" s="36" t="str">
        <f>IF(Mining_Import!H1968="","",Mining_Import!H1968)</f>
        <v/>
      </c>
      <c r="AJ1968" s="36" t="str">
        <f>IF(Mining_Import!I1968="","",Mining_Import!I1968)</f>
        <v/>
      </c>
      <c r="BY1968" s="120" t="str">
        <f t="shared" si="601"/>
        <v/>
      </c>
      <c r="BZ1968" s="184" t="str">
        <f t="shared" si="614"/>
        <v/>
      </c>
      <c r="CA1968" s="37" t="str">
        <f>IFERROR(VLOOKUP($BY1968,Account_Value!$C$2:$F$2500,4,0),"")</f>
        <v/>
      </c>
      <c r="CB1968" s="43" t="str">
        <f t="shared" si="602"/>
        <v/>
      </c>
      <c r="CC1968" s="122" t="str">
        <f>IF($BZ1968="","",SUM($BZ$2:$BZ1968))</f>
        <v/>
      </c>
      <c r="CD1968" s="43" t="str">
        <f>IF($BZ1968="","",$BU$19*(SUM($BZ$2:$BZ1968)))</f>
        <v/>
      </c>
    </row>
    <row r="1969" spans="1:82">
      <c r="A1969" s="4" t="str">
        <f t="shared" si="603"/>
        <v/>
      </c>
      <c r="B1969" s="21" t="str">
        <f>IF(Investments_Import!A1969="","",Investments_Import!A1969)</f>
        <v/>
      </c>
      <c r="C1969" s="22" t="str">
        <f t="shared" si="596"/>
        <v/>
      </c>
      <c r="D1969" s="51" t="str">
        <f t="shared" si="604"/>
        <v/>
      </c>
      <c r="E1969" s="3" t="str">
        <f>IF(Investments_Import!B1969="","",Investments_Import!B1969)</f>
        <v/>
      </c>
      <c r="F1969" s="54" t="str">
        <f t="shared" si="605"/>
        <v xml:space="preserve"> </v>
      </c>
      <c r="G1969" s="54" t="str">
        <f>IF($B1969="","",COUNTIF($F$2:$F1969,$F1969))</f>
        <v/>
      </c>
      <c r="H1969" s="53" t="str">
        <f t="shared" si="606"/>
        <v xml:space="preserve">  </v>
      </c>
      <c r="I1969" s="3" t="str">
        <f>IF(Investments_Import!C1969="","",Investments_Import!C1969)</f>
        <v/>
      </c>
      <c r="J1969" s="108" t="str">
        <f>IF(Investments_Import!D1969="","",Investments_Import!D1969)</f>
        <v/>
      </c>
      <c r="K1969" s="108" t="str">
        <f t="shared" si="607"/>
        <v/>
      </c>
      <c r="L1969" s="47" t="str">
        <f>IF(Investments_Import!E1969="","",Investments_Import!E1969)</f>
        <v/>
      </c>
      <c r="M1969" s="47" t="str">
        <f t="shared" si="597"/>
        <v/>
      </c>
      <c r="N1969" s="31" t="str">
        <f>IF(Investments_Import!F1969="","",Investments_Import!F1969)</f>
        <v/>
      </c>
      <c r="O1969" s="31" t="str">
        <f t="shared" si="598"/>
        <v/>
      </c>
      <c r="P1969" s="3" t="str">
        <f>IF(Investments_Import!G1969="","",Investments_Import!G1969)</f>
        <v/>
      </c>
      <c r="Q1969" s="3" t="str">
        <f>IF(Investments_Import!H1969="","",Investments_Import!H1969)</f>
        <v/>
      </c>
      <c r="R1969" s="37" t="str">
        <f t="shared" si="599"/>
        <v/>
      </c>
      <c r="S1969" s="37" t="str">
        <f t="shared" si="600"/>
        <v/>
      </c>
      <c r="U1969" s="36" t="str">
        <f>IF(Mining_Import!A1969="","",Mining_Import!A1969)</f>
        <v/>
      </c>
      <c r="V1969" s="22" t="str">
        <f t="shared" si="608"/>
        <v/>
      </c>
      <c r="W1969" s="127" t="str">
        <f t="shared" si="609"/>
        <v/>
      </c>
      <c r="X1969" s="127" t="str">
        <f t="shared" si="610"/>
        <v/>
      </c>
      <c r="Y1969" s="127" t="str">
        <f t="shared" si="611"/>
        <v/>
      </c>
      <c r="Z1969" s="36" t="str">
        <f>IF(Mining_Import!B1969="","",Mining_Import!B1969)</f>
        <v/>
      </c>
      <c r="AA1969" s="184" t="str">
        <f>IF(Mining_Import!$C1969="","",Mining_Import!$C1969)</f>
        <v/>
      </c>
      <c r="AB1969" s="122" t="str">
        <f t="shared" si="612"/>
        <v/>
      </c>
      <c r="AC1969" s="122" t="str">
        <f>IF($Y1969&gt;Dashboard!$Q$19,$AB1969,"")</f>
        <v/>
      </c>
      <c r="AD1969" s="43" t="str">
        <f t="shared" si="613"/>
        <v/>
      </c>
      <c r="AE1969" s="36" t="str">
        <f>IF(Mining_Import!D1969="","",Mining_Import!D1969)</f>
        <v/>
      </c>
      <c r="AF1969" s="36" t="str">
        <f>IF(Mining_Import!E1969="","",Mining_Import!E1969)</f>
        <v/>
      </c>
      <c r="AG1969" s="36" t="str">
        <f>IF(Mining_Import!F1969="","",Mining_Import!F1969)</f>
        <v/>
      </c>
      <c r="AH1969" s="36" t="str">
        <f>IF(Mining_Import!G1969="","",Mining_Import!G1969)</f>
        <v/>
      </c>
      <c r="AI1969" s="36" t="str">
        <f>IF(Mining_Import!H1969="","",Mining_Import!H1969)</f>
        <v/>
      </c>
      <c r="AJ1969" s="36" t="str">
        <f>IF(Mining_Import!I1969="","",Mining_Import!I1969)</f>
        <v/>
      </c>
      <c r="BY1969" s="120" t="str">
        <f t="shared" si="601"/>
        <v/>
      </c>
      <c r="BZ1969" s="184" t="str">
        <f t="shared" si="614"/>
        <v/>
      </c>
      <c r="CA1969" s="37" t="str">
        <f>IFERROR(VLOOKUP($BY1969,Account_Value!$C$2:$F$2500,4,0),"")</f>
        <v/>
      </c>
      <c r="CB1969" s="43" t="str">
        <f t="shared" si="602"/>
        <v/>
      </c>
      <c r="CC1969" s="122" t="str">
        <f>IF($BZ1969="","",SUM($BZ$2:$BZ1969))</f>
        <v/>
      </c>
      <c r="CD1969" s="43" t="str">
        <f>IF($BZ1969="","",$BU$19*(SUM($BZ$2:$BZ1969)))</f>
        <v/>
      </c>
    </row>
    <row r="1970" spans="1:82">
      <c r="A1970" s="4" t="str">
        <f t="shared" si="603"/>
        <v/>
      </c>
      <c r="B1970" s="21" t="str">
        <f>IF(Investments_Import!A1970="","",Investments_Import!A1970)</f>
        <v/>
      </c>
      <c r="C1970" s="22" t="str">
        <f t="shared" si="596"/>
        <v/>
      </c>
      <c r="D1970" s="51" t="str">
        <f t="shared" si="604"/>
        <v/>
      </c>
      <c r="E1970" s="3" t="str">
        <f>IF(Investments_Import!B1970="","",Investments_Import!B1970)</f>
        <v/>
      </c>
      <c r="F1970" s="54" t="str">
        <f t="shared" si="605"/>
        <v xml:space="preserve"> </v>
      </c>
      <c r="G1970" s="54" t="str">
        <f>IF($B1970="","",COUNTIF($F$2:$F1970,$F1970))</f>
        <v/>
      </c>
      <c r="H1970" s="53" t="str">
        <f t="shared" si="606"/>
        <v xml:space="preserve">  </v>
      </c>
      <c r="I1970" s="3" t="str">
        <f>IF(Investments_Import!C1970="","",Investments_Import!C1970)</f>
        <v/>
      </c>
      <c r="J1970" s="108" t="str">
        <f>IF(Investments_Import!D1970="","",Investments_Import!D1970)</f>
        <v/>
      </c>
      <c r="K1970" s="108" t="str">
        <f t="shared" si="607"/>
        <v/>
      </c>
      <c r="L1970" s="47" t="str">
        <f>IF(Investments_Import!E1970="","",Investments_Import!E1970)</f>
        <v/>
      </c>
      <c r="M1970" s="47" t="str">
        <f t="shared" si="597"/>
        <v/>
      </c>
      <c r="N1970" s="31" t="str">
        <f>IF(Investments_Import!F1970="","",Investments_Import!F1970)</f>
        <v/>
      </c>
      <c r="O1970" s="31" t="str">
        <f t="shared" si="598"/>
        <v/>
      </c>
      <c r="P1970" s="3" t="str">
        <f>IF(Investments_Import!G1970="","",Investments_Import!G1970)</f>
        <v/>
      </c>
      <c r="Q1970" s="3" t="str">
        <f>IF(Investments_Import!H1970="","",Investments_Import!H1970)</f>
        <v/>
      </c>
      <c r="R1970" s="37" t="str">
        <f t="shared" si="599"/>
        <v/>
      </c>
      <c r="S1970" s="37" t="str">
        <f t="shared" si="600"/>
        <v/>
      </c>
      <c r="U1970" s="36" t="str">
        <f>IF(Mining_Import!A1970="","",Mining_Import!A1970)</f>
        <v/>
      </c>
      <c r="V1970" s="22" t="str">
        <f t="shared" si="608"/>
        <v/>
      </c>
      <c r="W1970" s="127" t="str">
        <f t="shared" si="609"/>
        <v/>
      </c>
      <c r="X1970" s="127" t="str">
        <f t="shared" si="610"/>
        <v/>
      </c>
      <c r="Y1970" s="127" t="str">
        <f t="shared" si="611"/>
        <v/>
      </c>
      <c r="Z1970" s="36" t="str">
        <f>IF(Mining_Import!B1970="","",Mining_Import!B1970)</f>
        <v/>
      </c>
      <c r="AA1970" s="184" t="str">
        <f>IF(Mining_Import!$C1970="","",Mining_Import!$C1970)</f>
        <v/>
      </c>
      <c r="AB1970" s="122" t="str">
        <f t="shared" si="612"/>
        <v/>
      </c>
      <c r="AC1970" s="122" t="str">
        <f>IF($Y1970&gt;Dashboard!$Q$19,$AB1970,"")</f>
        <v/>
      </c>
      <c r="AD1970" s="43" t="str">
        <f t="shared" si="613"/>
        <v/>
      </c>
      <c r="AE1970" s="36" t="str">
        <f>IF(Mining_Import!D1970="","",Mining_Import!D1970)</f>
        <v/>
      </c>
      <c r="AF1970" s="36" t="str">
        <f>IF(Mining_Import!E1970="","",Mining_Import!E1970)</f>
        <v/>
      </c>
      <c r="AG1970" s="36" t="str">
        <f>IF(Mining_Import!F1970="","",Mining_Import!F1970)</f>
        <v/>
      </c>
      <c r="AH1970" s="36" t="str">
        <f>IF(Mining_Import!G1970="","",Mining_Import!G1970)</f>
        <v/>
      </c>
      <c r="AI1970" s="36" t="str">
        <f>IF(Mining_Import!H1970="","",Mining_Import!H1970)</f>
        <v/>
      </c>
      <c r="AJ1970" s="36" t="str">
        <f>IF(Mining_Import!I1970="","",Mining_Import!I1970)</f>
        <v/>
      </c>
      <c r="BY1970" s="120" t="str">
        <f t="shared" si="601"/>
        <v/>
      </c>
      <c r="BZ1970" s="184" t="str">
        <f t="shared" si="614"/>
        <v/>
      </c>
      <c r="CA1970" s="37" t="str">
        <f>IFERROR(VLOOKUP($BY1970,Account_Value!$C$2:$F$2500,4,0),"")</f>
        <v/>
      </c>
      <c r="CB1970" s="43" t="str">
        <f t="shared" si="602"/>
        <v/>
      </c>
      <c r="CC1970" s="122" t="str">
        <f>IF($BZ1970="","",SUM($BZ$2:$BZ1970))</f>
        <v/>
      </c>
      <c r="CD1970" s="43" t="str">
        <f>IF($BZ1970="","",$BU$19*(SUM($BZ$2:$BZ1970)))</f>
        <v/>
      </c>
    </row>
    <row r="1971" spans="1:82">
      <c r="A1971" s="4" t="str">
        <f t="shared" si="603"/>
        <v/>
      </c>
      <c r="B1971" s="21" t="str">
        <f>IF(Investments_Import!A1971="","",Investments_Import!A1971)</f>
        <v/>
      </c>
      <c r="C1971" s="22" t="str">
        <f t="shared" si="596"/>
        <v/>
      </c>
      <c r="D1971" s="51" t="str">
        <f t="shared" si="604"/>
        <v/>
      </c>
      <c r="E1971" s="3" t="str">
        <f>IF(Investments_Import!B1971="","",Investments_Import!B1971)</f>
        <v/>
      </c>
      <c r="F1971" s="54" t="str">
        <f t="shared" si="605"/>
        <v xml:space="preserve"> </v>
      </c>
      <c r="G1971" s="54" t="str">
        <f>IF($B1971="","",COUNTIF($F$2:$F1971,$F1971))</f>
        <v/>
      </c>
      <c r="H1971" s="53" t="str">
        <f t="shared" si="606"/>
        <v xml:space="preserve">  </v>
      </c>
      <c r="I1971" s="3" t="str">
        <f>IF(Investments_Import!C1971="","",Investments_Import!C1971)</f>
        <v/>
      </c>
      <c r="J1971" s="108" t="str">
        <f>IF(Investments_Import!D1971="","",Investments_Import!D1971)</f>
        <v/>
      </c>
      <c r="K1971" s="108" t="str">
        <f t="shared" si="607"/>
        <v/>
      </c>
      <c r="L1971" s="47" t="str">
        <f>IF(Investments_Import!E1971="","",Investments_Import!E1971)</f>
        <v/>
      </c>
      <c r="M1971" s="47" t="str">
        <f t="shared" si="597"/>
        <v/>
      </c>
      <c r="N1971" s="31" t="str">
        <f>IF(Investments_Import!F1971="","",Investments_Import!F1971)</f>
        <v/>
      </c>
      <c r="O1971" s="31" t="str">
        <f t="shared" si="598"/>
        <v/>
      </c>
      <c r="P1971" s="3" t="str">
        <f>IF(Investments_Import!G1971="","",Investments_Import!G1971)</f>
        <v/>
      </c>
      <c r="Q1971" s="3" t="str">
        <f>IF(Investments_Import!H1971="","",Investments_Import!H1971)</f>
        <v/>
      </c>
      <c r="R1971" s="37" t="str">
        <f t="shared" si="599"/>
        <v/>
      </c>
      <c r="S1971" s="37" t="str">
        <f t="shared" si="600"/>
        <v/>
      </c>
      <c r="U1971" s="36" t="str">
        <f>IF(Mining_Import!A1971="","",Mining_Import!A1971)</f>
        <v/>
      </c>
      <c r="V1971" s="22" t="str">
        <f t="shared" si="608"/>
        <v/>
      </c>
      <c r="W1971" s="127" t="str">
        <f t="shared" si="609"/>
        <v/>
      </c>
      <c r="X1971" s="127" t="str">
        <f t="shared" si="610"/>
        <v/>
      </c>
      <c r="Y1971" s="127" t="str">
        <f t="shared" si="611"/>
        <v/>
      </c>
      <c r="Z1971" s="36" t="str">
        <f>IF(Mining_Import!B1971="","",Mining_Import!B1971)</f>
        <v/>
      </c>
      <c r="AA1971" s="184" t="str">
        <f>IF(Mining_Import!$C1971="","",Mining_Import!$C1971)</f>
        <v/>
      </c>
      <c r="AB1971" s="122" t="str">
        <f t="shared" si="612"/>
        <v/>
      </c>
      <c r="AC1971" s="122" t="str">
        <f>IF($Y1971&gt;Dashboard!$Q$19,$AB1971,"")</f>
        <v/>
      </c>
      <c r="AD1971" s="43" t="str">
        <f t="shared" si="613"/>
        <v/>
      </c>
      <c r="AE1971" s="36" t="str">
        <f>IF(Mining_Import!D1971="","",Mining_Import!D1971)</f>
        <v/>
      </c>
      <c r="AF1971" s="36" t="str">
        <f>IF(Mining_Import!E1971="","",Mining_Import!E1971)</f>
        <v/>
      </c>
      <c r="AG1971" s="36" t="str">
        <f>IF(Mining_Import!F1971="","",Mining_Import!F1971)</f>
        <v/>
      </c>
      <c r="AH1971" s="36" t="str">
        <f>IF(Mining_Import!G1971="","",Mining_Import!G1971)</f>
        <v/>
      </c>
      <c r="AI1971" s="36" t="str">
        <f>IF(Mining_Import!H1971="","",Mining_Import!H1971)</f>
        <v/>
      </c>
      <c r="AJ1971" s="36" t="str">
        <f>IF(Mining_Import!I1971="","",Mining_Import!I1971)</f>
        <v/>
      </c>
      <c r="BY1971" s="120" t="str">
        <f t="shared" si="601"/>
        <v/>
      </c>
      <c r="BZ1971" s="184" t="str">
        <f t="shared" si="614"/>
        <v/>
      </c>
      <c r="CA1971" s="37" t="str">
        <f>IFERROR(VLOOKUP($BY1971,Account_Value!$C$2:$F$2500,4,0),"")</f>
        <v/>
      </c>
      <c r="CB1971" s="43" t="str">
        <f t="shared" si="602"/>
        <v/>
      </c>
      <c r="CC1971" s="122" t="str">
        <f>IF($BZ1971="","",SUM($BZ$2:$BZ1971))</f>
        <v/>
      </c>
      <c r="CD1971" s="43" t="str">
        <f>IF($BZ1971="","",$BU$19*(SUM($BZ$2:$BZ1971)))</f>
        <v/>
      </c>
    </row>
    <row r="1972" spans="1:82">
      <c r="A1972" s="4" t="str">
        <f t="shared" si="603"/>
        <v/>
      </c>
      <c r="B1972" s="21" t="str">
        <f>IF(Investments_Import!A1972="","",Investments_Import!A1972)</f>
        <v/>
      </c>
      <c r="C1972" s="22" t="str">
        <f t="shared" si="596"/>
        <v/>
      </c>
      <c r="D1972" s="51" t="str">
        <f t="shared" si="604"/>
        <v/>
      </c>
      <c r="E1972" s="3" t="str">
        <f>IF(Investments_Import!B1972="","",Investments_Import!B1972)</f>
        <v/>
      </c>
      <c r="F1972" s="54" t="str">
        <f t="shared" si="605"/>
        <v xml:space="preserve"> </v>
      </c>
      <c r="G1972" s="54" t="str">
        <f>IF($B1972="","",COUNTIF($F$2:$F1972,$F1972))</f>
        <v/>
      </c>
      <c r="H1972" s="53" t="str">
        <f t="shared" si="606"/>
        <v xml:space="preserve">  </v>
      </c>
      <c r="I1972" s="3" t="str">
        <f>IF(Investments_Import!C1972="","",Investments_Import!C1972)</f>
        <v/>
      </c>
      <c r="J1972" s="108" t="str">
        <f>IF(Investments_Import!D1972="","",Investments_Import!D1972)</f>
        <v/>
      </c>
      <c r="K1972" s="108" t="str">
        <f t="shared" si="607"/>
        <v/>
      </c>
      <c r="L1972" s="47" t="str">
        <f>IF(Investments_Import!E1972="","",Investments_Import!E1972)</f>
        <v/>
      </c>
      <c r="M1972" s="47" t="str">
        <f t="shared" si="597"/>
        <v/>
      </c>
      <c r="N1972" s="31" t="str">
        <f>IF(Investments_Import!F1972="","",Investments_Import!F1972)</f>
        <v/>
      </c>
      <c r="O1972" s="31" t="str">
        <f t="shared" si="598"/>
        <v/>
      </c>
      <c r="P1972" s="3" t="str">
        <f>IF(Investments_Import!G1972="","",Investments_Import!G1972)</f>
        <v/>
      </c>
      <c r="Q1972" s="3" t="str">
        <f>IF(Investments_Import!H1972="","",Investments_Import!H1972)</f>
        <v/>
      </c>
      <c r="R1972" s="37" t="str">
        <f t="shared" si="599"/>
        <v/>
      </c>
      <c r="S1972" s="37" t="str">
        <f t="shared" si="600"/>
        <v/>
      </c>
      <c r="U1972" s="36" t="str">
        <f>IF(Mining_Import!A1972="","",Mining_Import!A1972)</f>
        <v/>
      </c>
      <c r="V1972" s="22" t="str">
        <f t="shared" si="608"/>
        <v/>
      </c>
      <c r="W1972" s="127" t="str">
        <f t="shared" si="609"/>
        <v/>
      </c>
      <c r="X1972" s="127" t="str">
        <f t="shared" si="610"/>
        <v/>
      </c>
      <c r="Y1972" s="127" t="str">
        <f t="shared" si="611"/>
        <v/>
      </c>
      <c r="Z1972" s="36" t="str">
        <f>IF(Mining_Import!B1972="","",Mining_Import!B1972)</f>
        <v/>
      </c>
      <c r="AA1972" s="184" t="str">
        <f>IF(Mining_Import!$C1972="","",Mining_Import!$C1972)</f>
        <v/>
      </c>
      <c r="AB1972" s="122" t="str">
        <f t="shared" si="612"/>
        <v/>
      </c>
      <c r="AC1972" s="122" t="str">
        <f>IF($Y1972&gt;Dashboard!$Q$19,$AB1972,"")</f>
        <v/>
      </c>
      <c r="AD1972" s="43" t="str">
        <f t="shared" si="613"/>
        <v/>
      </c>
      <c r="AE1972" s="36" t="str">
        <f>IF(Mining_Import!D1972="","",Mining_Import!D1972)</f>
        <v/>
      </c>
      <c r="AF1972" s="36" t="str">
        <f>IF(Mining_Import!E1972="","",Mining_Import!E1972)</f>
        <v/>
      </c>
      <c r="AG1972" s="36" t="str">
        <f>IF(Mining_Import!F1972="","",Mining_Import!F1972)</f>
        <v/>
      </c>
      <c r="AH1972" s="36" t="str">
        <f>IF(Mining_Import!G1972="","",Mining_Import!G1972)</f>
        <v/>
      </c>
      <c r="AI1972" s="36" t="str">
        <f>IF(Mining_Import!H1972="","",Mining_Import!H1972)</f>
        <v/>
      </c>
      <c r="AJ1972" s="36" t="str">
        <f>IF(Mining_Import!I1972="","",Mining_Import!I1972)</f>
        <v/>
      </c>
      <c r="BY1972" s="120" t="str">
        <f t="shared" si="601"/>
        <v/>
      </c>
      <c r="BZ1972" s="184" t="str">
        <f t="shared" si="614"/>
        <v/>
      </c>
      <c r="CA1972" s="37" t="str">
        <f>IFERROR(VLOOKUP($BY1972,Account_Value!$C$2:$F$2500,4,0),"")</f>
        <v/>
      </c>
      <c r="CB1972" s="43" t="str">
        <f t="shared" si="602"/>
        <v/>
      </c>
      <c r="CC1972" s="122" t="str">
        <f>IF($BZ1972="","",SUM($BZ$2:$BZ1972))</f>
        <v/>
      </c>
      <c r="CD1972" s="43" t="str">
        <f>IF($BZ1972="","",$BU$19*(SUM($BZ$2:$BZ1972)))</f>
        <v/>
      </c>
    </row>
    <row r="1973" spans="1:82">
      <c r="A1973" s="4" t="str">
        <f t="shared" si="603"/>
        <v/>
      </c>
      <c r="B1973" s="21" t="str">
        <f>IF(Investments_Import!A1973="","",Investments_Import!A1973)</f>
        <v/>
      </c>
      <c r="C1973" s="22" t="str">
        <f t="shared" si="596"/>
        <v/>
      </c>
      <c r="D1973" s="51" t="str">
        <f t="shared" si="604"/>
        <v/>
      </c>
      <c r="E1973" s="3" t="str">
        <f>IF(Investments_Import!B1973="","",Investments_Import!B1973)</f>
        <v/>
      </c>
      <c r="F1973" s="54" t="str">
        <f t="shared" si="605"/>
        <v xml:space="preserve"> </v>
      </c>
      <c r="G1973" s="54" t="str">
        <f>IF($B1973="","",COUNTIF($F$2:$F1973,$F1973))</f>
        <v/>
      </c>
      <c r="H1973" s="53" t="str">
        <f t="shared" si="606"/>
        <v xml:space="preserve">  </v>
      </c>
      <c r="I1973" s="3" t="str">
        <f>IF(Investments_Import!C1973="","",Investments_Import!C1973)</f>
        <v/>
      </c>
      <c r="J1973" s="108" t="str">
        <f>IF(Investments_Import!D1973="","",Investments_Import!D1973)</f>
        <v/>
      </c>
      <c r="K1973" s="108" t="str">
        <f t="shared" si="607"/>
        <v/>
      </c>
      <c r="L1973" s="47" t="str">
        <f>IF(Investments_Import!E1973="","",Investments_Import!E1973)</f>
        <v/>
      </c>
      <c r="M1973" s="47" t="str">
        <f t="shared" si="597"/>
        <v/>
      </c>
      <c r="N1973" s="31" t="str">
        <f>IF(Investments_Import!F1973="","",Investments_Import!F1973)</f>
        <v/>
      </c>
      <c r="O1973" s="31" t="str">
        <f t="shared" si="598"/>
        <v/>
      </c>
      <c r="P1973" s="3" t="str">
        <f>IF(Investments_Import!G1973="","",Investments_Import!G1973)</f>
        <v/>
      </c>
      <c r="Q1973" s="3" t="str">
        <f>IF(Investments_Import!H1973="","",Investments_Import!H1973)</f>
        <v/>
      </c>
      <c r="R1973" s="37" t="str">
        <f t="shared" si="599"/>
        <v/>
      </c>
      <c r="S1973" s="37" t="str">
        <f t="shared" si="600"/>
        <v/>
      </c>
      <c r="U1973" s="36" t="str">
        <f>IF(Mining_Import!A1973="","",Mining_Import!A1973)</f>
        <v/>
      </c>
      <c r="V1973" s="22" t="str">
        <f t="shared" si="608"/>
        <v/>
      </c>
      <c r="W1973" s="127" t="str">
        <f t="shared" si="609"/>
        <v/>
      </c>
      <c r="X1973" s="127" t="str">
        <f t="shared" si="610"/>
        <v/>
      </c>
      <c r="Y1973" s="127" t="str">
        <f t="shared" si="611"/>
        <v/>
      </c>
      <c r="Z1973" s="36" t="str">
        <f>IF(Mining_Import!B1973="","",Mining_Import!B1973)</f>
        <v/>
      </c>
      <c r="AA1973" s="184" t="str">
        <f>IF(Mining_Import!$C1973="","",Mining_Import!$C1973)</f>
        <v/>
      </c>
      <c r="AB1973" s="122" t="str">
        <f t="shared" si="612"/>
        <v/>
      </c>
      <c r="AC1973" s="122" t="str">
        <f>IF($Y1973&gt;Dashboard!$Q$19,$AB1973,"")</f>
        <v/>
      </c>
      <c r="AD1973" s="43" t="str">
        <f t="shared" si="613"/>
        <v/>
      </c>
      <c r="AE1973" s="36" t="str">
        <f>IF(Mining_Import!D1973="","",Mining_Import!D1973)</f>
        <v/>
      </c>
      <c r="AF1973" s="36" t="str">
        <f>IF(Mining_Import!E1973="","",Mining_Import!E1973)</f>
        <v/>
      </c>
      <c r="AG1973" s="36" t="str">
        <f>IF(Mining_Import!F1973="","",Mining_Import!F1973)</f>
        <v/>
      </c>
      <c r="AH1973" s="36" t="str">
        <f>IF(Mining_Import!G1973="","",Mining_Import!G1973)</f>
        <v/>
      </c>
      <c r="AI1973" s="36" t="str">
        <f>IF(Mining_Import!H1973="","",Mining_Import!H1973)</f>
        <v/>
      </c>
      <c r="AJ1973" s="36" t="str">
        <f>IF(Mining_Import!I1973="","",Mining_Import!I1973)</f>
        <v/>
      </c>
      <c r="BY1973" s="120" t="str">
        <f t="shared" si="601"/>
        <v/>
      </c>
      <c r="BZ1973" s="184" t="str">
        <f t="shared" si="614"/>
        <v/>
      </c>
      <c r="CA1973" s="37" t="str">
        <f>IFERROR(VLOOKUP($BY1973,Account_Value!$C$2:$F$2500,4,0),"")</f>
        <v/>
      </c>
      <c r="CB1973" s="43" t="str">
        <f t="shared" si="602"/>
        <v/>
      </c>
      <c r="CC1973" s="122" t="str">
        <f>IF($BZ1973="","",SUM($BZ$2:$BZ1973))</f>
        <v/>
      </c>
      <c r="CD1973" s="43" t="str">
        <f>IF($BZ1973="","",$BU$19*(SUM($BZ$2:$BZ1973)))</f>
        <v/>
      </c>
    </row>
    <row r="1974" spans="1:82">
      <c r="A1974" s="4" t="str">
        <f t="shared" si="603"/>
        <v/>
      </c>
      <c r="B1974" s="21" t="str">
        <f>IF(Investments_Import!A1974="","",Investments_Import!A1974)</f>
        <v/>
      </c>
      <c r="C1974" s="22" t="str">
        <f t="shared" si="596"/>
        <v/>
      </c>
      <c r="D1974" s="51" t="str">
        <f t="shared" si="604"/>
        <v/>
      </c>
      <c r="E1974" s="3" t="str">
        <f>IF(Investments_Import!B1974="","",Investments_Import!B1974)</f>
        <v/>
      </c>
      <c r="F1974" s="54" t="str">
        <f t="shared" si="605"/>
        <v xml:space="preserve"> </v>
      </c>
      <c r="G1974" s="54" t="str">
        <f>IF($B1974="","",COUNTIF($F$2:$F1974,$F1974))</f>
        <v/>
      </c>
      <c r="H1974" s="53" t="str">
        <f t="shared" si="606"/>
        <v xml:space="preserve">  </v>
      </c>
      <c r="I1974" s="3" t="str">
        <f>IF(Investments_Import!C1974="","",Investments_Import!C1974)</f>
        <v/>
      </c>
      <c r="J1974" s="108" t="str">
        <f>IF(Investments_Import!D1974="","",Investments_Import!D1974)</f>
        <v/>
      </c>
      <c r="K1974" s="108" t="str">
        <f t="shared" si="607"/>
        <v/>
      </c>
      <c r="L1974" s="47" t="str">
        <f>IF(Investments_Import!E1974="","",Investments_Import!E1974)</f>
        <v/>
      </c>
      <c r="M1974" s="47" t="str">
        <f t="shared" si="597"/>
        <v/>
      </c>
      <c r="N1974" s="31" t="str">
        <f>IF(Investments_Import!F1974="","",Investments_Import!F1974)</f>
        <v/>
      </c>
      <c r="O1974" s="31" t="str">
        <f t="shared" si="598"/>
        <v/>
      </c>
      <c r="P1974" s="3" t="str">
        <f>IF(Investments_Import!G1974="","",Investments_Import!G1974)</f>
        <v/>
      </c>
      <c r="Q1974" s="3" t="str">
        <f>IF(Investments_Import!H1974="","",Investments_Import!H1974)</f>
        <v/>
      </c>
      <c r="R1974" s="37" t="str">
        <f t="shared" si="599"/>
        <v/>
      </c>
      <c r="S1974" s="37" t="str">
        <f t="shared" si="600"/>
        <v/>
      </c>
      <c r="U1974" s="36" t="str">
        <f>IF(Mining_Import!A1974="","",Mining_Import!A1974)</f>
        <v/>
      </c>
      <c r="V1974" s="22" t="str">
        <f t="shared" si="608"/>
        <v/>
      </c>
      <c r="W1974" s="127" t="str">
        <f t="shared" si="609"/>
        <v/>
      </c>
      <c r="X1974" s="127" t="str">
        <f t="shared" si="610"/>
        <v/>
      </c>
      <c r="Y1974" s="127" t="str">
        <f t="shared" si="611"/>
        <v/>
      </c>
      <c r="Z1974" s="36" t="str">
        <f>IF(Mining_Import!B1974="","",Mining_Import!B1974)</f>
        <v/>
      </c>
      <c r="AA1974" s="184" t="str">
        <f>IF(Mining_Import!$C1974="","",Mining_Import!$C1974)</f>
        <v/>
      </c>
      <c r="AB1974" s="122" t="str">
        <f t="shared" si="612"/>
        <v/>
      </c>
      <c r="AC1974" s="122" t="str">
        <f>IF($Y1974&gt;Dashboard!$Q$19,$AB1974,"")</f>
        <v/>
      </c>
      <c r="AD1974" s="43" t="str">
        <f t="shared" si="613"/>
        <v/>
      </c>
      <c r="AE1974" s="36" t="str">
        <f>IF(Mining_Import!D1974="","",Mining_Import!D1974)</f>
        <v/>
      </c>
      <c r="AF1974" s="36" t="str">
        <f>IF(Mining_Import!E1974="","",Mining_Import!E1974)</f>
        <v/>
      </c>
      <c r="AG1974" s="36" t="str">
        <f>IF(Mining_Import!F1974="","",Mining_Import!F1974)</f>
        <v/>
      </c>
      <c r="AH1974" s="36" t="str">
        <f>IF(Mining_Import!G1974="","",Mining_Import!G1974)</f>
        <v/>
      </c>
      <c r="AI1974" s="36" t="str">
        <f>IF(Mining_Import!H1974="","",Mining_Import!H1974)</f>
        <v/>
      </c>
      <c r="AJ1974" s="36" t="str">
        <f>IF(Mining_Import!I1974="","",Mining_Import!I1974)</f>
        <v/>
      </c>
      <c r="BY1974" s="120" t="str">
        <f t="shared" si="601"/>
        <v/>
      </c>
      <c r="BZ1974" s="184" t="str">
        <f t="shared" si="614"/>
        <v/>
      </c>
      <c r="CA1974" s="37" t="str">
        <f>IFERROR(VLOOKUP($BY1974,Account_Value!$C$2:$F$2500,4,0),"")</f>
        <v/>
      </c>
      <c r="CB1974" s="43" t="str">
        <f t="shared" si="602"/>
        <v/>
      </c>
      <c r="CC1974" s="122" t="str">
        <f>IF($BZ1974="","",SUM($BZ$2:$BZ1974))</f>
        <v/>
      </c>
      <c r="CD1974" s="43" t="str">
        <f>IF($BZ1974="","",$BU$19*(SUM($BZ$2:$BZ1974)))</f>
        <v/>
      </c>
    </row>
    <row r="1975" spans="1:82">
      <c r="A1975" s="4" t="str">
        <f t="shared" si="603"/>
        <v/>
      </c>
      <c r="B1975" s="21" t="str">
        <f>IF(Investments_Import!A1975="","",Investments_Import!A1975)</f>
        <v/>
      </c>
      <c r="C1975" s="22" t="str">
        <f t="shared" si="596"/>
        <v/>
      </c>
      <c r="D1975" s="51" t="str">
        <f t="shared" si="604"/>
        <v/>
      </c>
      <c r="E1975" s="3" t="str">
        <f>IF(Investments_Import!B1975="","",Investments_Import!B1975)</f>
        <v/>
      </c>
      <c r="F1975" s="54" t="str">
        <f t="shared" si="605"/>
        <v xml:space="preserve"> </v>
      </c>
      <c r="G1975" s="54" t="str">
        <f>IF($B1975="","",COUNTIF($F$2:$F1975,$F1975))</f>
        <v/>
      </c>
      <c r="H1975" s="53" t="str">
        <f t="shared" si="606"/>
        <v xml:space="preserve">  </v>
      </c>
      <c r="I1975" s="3" t="str">
        <f>IF(Investments_Import!C1975="","",Investments_Import!C1975)</f>
        <v/>
      </c>
      <c r="J1975" s="108" t="str">
        <f>IF(Investments_Import!D1975="","",Investments_Import!D1975)</f>
        <v/>
      </c>
      <c r="K1975" s="108" t="str">
        <f t="shared" si="607"/>
        <v/>
      </c>
      <c r="L1975" s="47" t="str">
        <f>IF(Investments_Import!E1975="","",Investments_Import!E1975)</f>
        <v/>
      </c>
      <c r="M1975" s="47" t="str">
        <f t="shared" si="597"/>
        <v/>
      </c>
      <c r="N1975" s="31" t="str">
        <f>IF(Investments_Import!F1975="","",Investments_Import!F1975)</f>
        <v/>
      </c>
      <c r="O1975" s="31" t="str">
        <f t="shared" si="598"/>
        <v/>
      </c>
      <c r="P1975" s="3" t="str">
        <f>IF(Investments_Import!G1975="","",Investments_Import!G1975)</f>
        <v/>
      </c>
      <c r="Q1975" s="3" t="str">
        <f>IF(Investments_Import!H1975="","",Investments_Import!H1975)</f>
        <v/>
      </c>
      <c r="R1975" s="37" t="str">
        <f t="shared" si="599"/>
        <v/>
      </c>
      <c r="S1975" s="37" t="str">
        <f t="shared" si="600"/>
        <v/>
      </c>
      <c r="U1975" s="36" t="str">
        <f>IF(Mining_Import!A1975="","",Mining_Import!A1975)</f>
        <v/>
      </c>
      <c r="V1975" s="22" t="str">
        <f t="shared" si="608"/>
        <v/>
      </c>
      <c r="W1975" s="127" t="str">
        <f t="shared" si="609"/>
        <v/>
      </c>
      <c r="X1975" s="127" t="str">
        <f t="shared" si="610"/>
        <v/>
      </c>
      <c r="Y1975" s="127" t="str">
        <f t="shared" si="611"/>
        <v/>
      </c>
      <c r="Z1975" s="36" t="str">
        <f>IF(Mining_Import!B1975="","",Mining_Import!B1975)</f>
        <v/>
      </c>
      <c r="AA1975" s="184" t="str">
        <f>IF(Mining_Import!$C1975="","",Mining_Import!$C1975)</f>
        <v/>
      </c>
      <c r="AB1975" s="122" t="str">
        <f t="shared" si="612"/>
        <v/>
      </c>
      <c r="AC1975" s="122" t="str">
        <f>IF($Y1975&gt;Dashboard!$Q$19,$AB1975,"")</f>
        <v/>
      </c>
      <c r="AD1975" s="43" t="str">
        <f t="shared" si="613"/>
        <v/>
      </c>
      <c r="AE1975" s="36" t="str">
        <f>IF(Mining_Import!D1975="","",Mining_Import!D1975)</f>
        <v/>
      </c>
      <c r="AF1975" s="36" t="str">
        <f>IF(Mining_Import!E1975="","",Mining_Import!E1975)</f>
        <v/>
      </c>
      <c r="AG1975" s="36" t="str">
        <f>IF(Mining_Import!F1975="","",Mining_Import!F1975)</f>
        <v/>
      </c>
      <c r="AH1975" s="36" t="str">
        <f>IF(Mining_Import!G1975="","",Mining_Import!G1975)</f>
        <v/>
      </c>
      <c r="AI1975" s="36" t="str">
        <f>IF(Mining_Import!H1975="","",Mining_Import!H1975)</f>
        <v/>
      </c>
      <c r="AJ1975" s="36" t="str">
        <f>IF(Mining_Import!I1975="","",Mining_Import!I1975)</f>
        <v/>
      </c>
      <c r="BY1975" s="120" t="str">
        <f t="shared" si="601"/>
        <v/>
      </c>
      <c r="BZ1975" s="184" t="str">
        <f t="shared" si="614"/>
        <v/>
      </c>
      <c r="CA1975" s="37" t="str">
        <f>IFERROR(VLOOKUP($BY1975,Account_Value!$C$2:$F$2500,4,0),"")</f>
        <v/>
      </c>
      <c r="CB1975" s="43" t="str">
        <f t="shared" si="602"/>
        <v/>
      </c>
      <c r="CC1975" s="122" t="str">
        <f>IF($BZ1975="","",SUM($BZ$2:$BZ1975))</f>
        <v/>
      </c>
      <c r="CD1975" s="43" t="str">
        <f>IF($BZ1975="","",$BU$19*(SUM($BZ$2:$BZ1975)))</f>
        <v/>
      </c>
    </row>
    <row r="1976" spans="1:82">
      <c r="A1976" s="4" t="str">
        <f t="shared" si="603"/>
        <v/>
      </c>
      <c r="B1976" s="21" t="str">
        <f>IF(Investments_Import!A1976="","",Investments_Import!A1976)</f>
        <v/>
      </c>
      <c r="C1976" s="22" t="str">
        <f t="shared" si="596"/>
        <v/>
      </c>
      <c r="D1976" s="51" t="str">
        <f t="shared" si="604"/>
        <v/>
      </c>
      <c r="E1976" s="3" t="str">
        <f>IF(Investments_Import!B1976="","",Investments_Import!B1976)</f>
        <v/>
      </c>
      <c r="F1976" s="54" t="str">
        <f t="shared" si="605"/>
        <v xml:space="preserve"> </v>
      </c>
      <c r="G1976" s="54" t="str">
        <f>IF($B1976="","",COUNTIF($F$2:$F1976,$F1976))</f>
        <v/>
      </c>
      <c r="H1976" s="53" t="str">
        <f t="shared" si="606"/>
        <v xml:space="preserve">  </v>
      </c>
      <c r="I1976" s="3" t="str">
        <f>IF(Investments_Import!C1976="","",Investments_Import!C1976)</f>
        <v/>
      </c>
      <c r="J1976" s="108" t="str">
        <f>IF(Investments_Import!D1976="","",Investments_Import!D1976)</f>
        <v/>
      </c>
      <c r="K1976" s="108" t="str">
        <f t="shared" si="607"/>
        <v/>
      </c>
      <c r="L1976" s="47" t="str">
        <f>IF(Investments_Import!E1976="","",Investments_Import!E1976)</f>
        <v/>
      </c>
      <c r="M1976" s="47" t="str">
        <f t="shared" si="597"/>
        <v/>
      </c>
      <c r="N1976" s="31" t="str">
        <f>IF(Investments_Import!F1976="","",Investments_Import!F1976)</f>
        <v/>
      </c>
      <c r="O1976" s="31" t="str">
        <f t="shared" si="598"/>
        <v/>
      </c>
      <c r="P1976" s="3" t="str">
        <f>IF(Investments_Import!G1976="","",Investments_Import!G1976)</f>
        <v/>
      </c>
      <c r="Q1976" s="3" t="str">
        <f>IF(Investments_Import!H1976="","",Investments_Import!H1976)</f>
        <v/>
      </c>
      <c r="R1976" s="37" t="str">
        <f t="shared" si="599"/>
        <v/>
      </c>
      <c r="S1976" s="37" t="str">
        <f t="shared" si="600"/>
        <v/>
      </c>
      <c r="U1976" s="36" t="str">
        <f>IF(Mining_Import!A1976="","",Mining_Import!A1976)</f>
        <v/>
      </c>
      <c r="V1976" s="22" t="str">
        <f t="shared" si="608"/>
        <v/>
      </c>
      <c r="W1976" s="127" t="str">
        <f t="shared" si="609"/>
        <v/>
      </c>
      <c r="X1976" s="127" t="str">
        <f t="shared" si="610"/>
        <v/>
      </c>
      <c r="Y1976" s="127" t="str">
        <f t="shared" si="611"/>
        <v/>
      </c>
      <c r="Z1976" s="36" t="str">
        <f>IF(Mining_Import!B1976="","",Mining_Import!B1976)</f>
        <v/>
      </c>
      <c r="AA1976" s="184" t="str">
        <f>IF(Mining_Import!$C1976="","",Mining_Import!$C1976)</f>
        <v/>
      </c>
      <c r="AB1976" s="122" t="str">
        <f t="shared" si="612"/>
        <v/>
      </c>
      <c r="AC1976" s="122" t="str">
        <f>IF($Y1976&gt;Dashboard!$Q$19,$AB1976,"")</f>
        <v/>
      </c>
      <c r="AD1976" s="43" t="str">
        <f t="shared" si="613"/>
        <v/>
      </c>
      <c r="AE1976" s="36" t="str">
        <f>IF(Mining_Import!D1976="","",Mining_Import!D1976)</f>
        <v/>
      </c>
      <c r="AF1976" s="36" t="str">
        <f>IF(Mining_Import!E1976="","",Mining_Import!E1976)</f>
        <v/>
      </c>
      <c r="AG1976" s="36" t="str">
        <f>IF(Mining_Import!F1976="","",Mining_Import!F1976)</f>
        <v/>
      </c>
      <c r="AH1976" s="36" t="str">
        <f>IF(Mining_Import!G1976="","",Mining_Import!G1976)</f>
        <v/>
      </c>
      <c r="AI1976" s="36" t="str">
        <f>IF(Mining_Import!H1976="","",Mining_Import!H1976)</f>
        <v/>
      </c>
      <c r="AJ1976" s="36" t="str">
        <f>IF(Mining_Import!I1976="","",Mining_Import!I1976)</f>
        <v/>
      </c>
      <c r="BY1976" s="120" t="str">
        <f t="shared" si="601"/>
        <v/>
      </c>
      <c r="BZ1976" s="184" t="str">
        <f t="shared" si="614"/>
        <v/>
      </c>
      <c r="CA1976" s="37" t="str">
        <f>IFERROR(VLOOKUP($BY1976,Account_Value!$C$2:$F$2500,4,0),"")</f>
        <v/>
      </c>
      <c r="CB1976" s="43" t="str">
        <f t="shared" si="602"/>
        <v/>
      </c>
      <c r="CC1976" s="122" t="str">
        <f>IF($BZ1976="","",SUM($BZ$2:$BZ1976))</f>
        <v/>
      </c>
      <c r="CD1976" s="43" t="str">
        <f>IF($BZ1976="","",$BU$19*(SUM($BZ$2:$BZ1976)))</f>
        <v/>
      </c>
    </row>
    <row r="1977" spans="1:82">
      <c r="A1977" s="4" t="str">
        <f t="shared" si="603"/>
        <v/>
      </c>
      <c r="B1977" s="21" t="str">
        <f>IF(Investments_Import!A1977="","",Investments_Import!A1977)</f>
        <v/>
      </c>
      <c r="C1977" s="22" t="str">
        <f t="shared" si="596"/>
        <v/>
      </c>
      <c r="D1977" s="51" t="str">
        <f t="shared" si="604"/>
        <v/>
      </c>
      <c r="E1977" s="3" t="str">
        <f>IF(Investments_Import!B1977="","",Investments_Import!B1977)</f>
        <v/>
      </c>
      <c r="F1977" s="54" t="str">
        <f t="shared" si="605"/>
        <v xml:space="preserve"> </v>
      </c>
      <c r="G1977" s="54" t="str">
        <f>IF($B1977="","",COUNTIF($F$2:$F1977,$F1977))</f>
        <v/>
      </c>
      <c r="H1977" s="53" t="str">
        <f t="shared" si="606"/>
        <v xml:space="preserve">  </v>
      </c>
      <c r="I1977" s="3" t="str">
        <f>IF(Investments_Import!C1977="","",Investments_Import!C1977)</f>
        <v/>
      </c>
      <c r="J1977" s="108" t="str">
        <f>IF(Investments_Import!D1977="","",Investments_Import!D1977)</f>
        <v/>
      </c>
      <c r="K1977" s="108" t="str">
        <f t="shared" si="607"/>
        <v/>
      </c>
      <c r="L1977" s="47" t="str">
        <f>IF(Investments_Import!E1977="","",Investments_Import!E1977)</f>
        <v/>
      </c>
      <c r="M1977" s="47" t="str">
        <f t="shared" si="597"/>
        <v/>
      </c>
      <c r="N1977" s="31" t="str">
        <f>IF(Investments_Import!F1977="","",Investments_Import!F1977)</f>
        <v/>
      </c>
      <c r="O1977" s="31" t="str">
        <f t="shared" si="598"/>
        <v/>
      </c>
      <c r="P1977" s="3" t="str">
        <f>IF(Investments_Import!G1977="","",Investments_Import!G1977)</f>
        <v/>
      </c>
      <c r="Q1977" s="3" t="str">
        <f>IF(Investments_Import!H1977="","",Investments_Import!H1977)</f>
        <v/>
      </c>
      <c r="R1977" s="37" t="str">
        <f t="shared" si="599"/>
        <v/>
      </c>
      <c r="S1977" s="37" t="str">
        <f t="shared" si="600"/>
        <v/>
      </c>
      <c r="U1977" s="36" t="str">
        <f>IF(Mining_Import!A1977="","",Mining_Import!A1977)</f>
        <v/>
      </c>
      <c r="V1977" s="22" t="str">
        <f t="shared" si="608"/>
        <v/>
      </c>
      <c r="W1977" s="127" t="str">
        <f t="shared" si="609"/>
        <v/>
      </c>
      <c r="X1977" s="127" t="str">
        <f t="shared" si="610"/>
        <v/>
      </c>
      <c r="Y1977" s="127" t="str">
        <f t="shared" si="611"/>
        <v/>
      </c>
      <c r="Z1977" s="36" t="str">
        <f>IF(Mining_Import!B1977="","",Mining_Import!B1977)</f>
        <v/>
      </c>
      <c r="AA1977" s="184" t="str">
        <f>IF(Mining_Import!$C1977="","",Mining_Import!$C1977)</f>
        <v/>
      </c>
      <c r="AB1977" s="122" t="str">
        <f t="shared" si="612"/>
        <v/>
      </c>
      <c r="AC1977" s="122" t="str">
        <f>IF($Y1977&gt;Dashboard!$Q$19,$AB1977,"")</f>
        <v/>
      </c>
      <c r="AD1977" s="43" t="str">
        <f t="shared" si="613"/>
        <v/>
      </c>
      <c r="AE1977" s="36" t="str">
        <f>IF(Mining_Import!D1977="","",Mining_Import!D1977)</f>
        <v/>
      </c>
      <c r="AF1977" s="36" t="str">
        <f>IF(Mining_Import!E1977="","",Mining_Import!E1977)</f>
        <v/>
      </c>
      <c r="AG1977" s="36" t="str">
        <f>IF(Mining_Import!F1977="","",Mining_Import!F1977)</f>
        <v/>
      </c>
      <c r="AH1977" s="36" t="str">
        <f>IF(Mining_Import!G1977="","",Mining_Import!G1977)</f>
        <v/>
      </c>
      <c r="AI1977" s="36" t="str">
        <f>IF(Mining_Import!H1977="","",Mining_Import!H1977)</f>
        <v/>
      </c>
      <c r="AJ1977" s="36" t="str">
        <f>IF(Mining_Import!I1977="","",Mining_Import!I1977)</f>
        <v/>
      </c>
      <c r="BY1977" s="120" t="str">
        <f t="shared" si="601"/>
        <v/>
      </c>
      <c r="BZ1977" s="184" t="str">
        <f t="shared" si="614"/>
        <v/>
      </c>
      <c r="CA1977" s="37" t="str">
        <f>IFERROR(VLOOKUP($BY1977,Account_Value!$C$2:$F$2500,4,0),"")</f>
        <v/>
      </c>
      <c r="CB1977" s="43" t="str">
        <f t="shared" si="602"/>
        <v/>
      </c>
      <c r="CC1977" s="122" t="str">
        <f>IF($BZ1977="","",SUM($BZ$2:$BZ1977))</f>
        <v/>
      </c>
      <c r="CD1977" s="43" t="str">
        <f>IF($BZ1977="","",$BU$19*(SUM($BZ$2:$BZ1977)))</f>
        <v/>
      </c>
    </row>
    <row r="1978" spans="1:82">
      <c r="A1978" s="4" t="str">
        <f t="shared" si="603"/>
        <v/>
      </c>
      <c r="B1978" s="21" t="str">
        <f>IF(Investments_Import!A1978="","",Investments_Import!A1978)</f>
        <v/>
      </c>
      <c r="C1978" s="22" t="str">
        <f t="shared" si="596"/>
        <v/>
      </c>
      <c r="D1978" s="51" t="str">
        <f t="shared" si="604"/>
        <v/>
      </c>
      <c r="E1978" s="3" t="str">
        <f>IF(Investments_Import!B1978="","",Investments_Import!B1978)</f>
        <v/>
      </c>
      <c r="F1978" s="54" t="str">
        <f t="shared" si="605"/>
        <v xml:space="preserve"> </v>
      </c>
      <c r="G1978" s="54" t="str">
        <f>IF($B1978="","",COUNTIF($F$2:$F1978,$F1978))</f>
        <v/>
      </c>
      <c r="H1978" s="53" t="str">
        <f t="shared" si="606"/>
        <v xml:space="preserve">  </v>
      </c>
      <c r="I1978" s="3" t="str">
        <f>IF(Investments_Import!C1978="","",Investments_Import!C1978)</f>
        <v/>
      </c>
      <c r="J1978" s="108" t="str">
        <f>IF(Investments_Import!D1978="","",Investments_Import!D1978)</f>
        <v/>
      </c>
      <c r="K1978" s="108" t="str">
        <f t="shared" si="607"/>
        <v/>
      </c>
      <c r="L1978" s="47" t="str">
        <f>IF(Investments_Import!E1978="","",Investments_Import!E1978)</f>
        <v/>
      </c>
      <c r="M1978" s="47" t="str">
        <f t="shared" si="597"/>
        <v/>
      </c>
      <c r="N1978" s="31" t="str">
        <f>IF(Investments_Import!F1978="","",Investments_Import!F1978)</f>
        <v/>
      </c>
      <c r="O1978" s="31" t="str">
        <f t="shared" si="598"/>
        <v/>
      </c>
      <c r="P1978" s="3" t="str">
        <f>IF(Investments_Import!G1978="","",Investments_Import!G1978)</f>
        <v/>
      </c>
      <c r="Q1978" s="3" t="str">
        <f>IF(Investments_Import!H1978="","",Investments_Import!H1978)</f>
        <v/>
      </c>
      <c r="R1978" s="37" t="str">
        <f t="shared" si="599"/>
        <v/>
      </c>
      <c r="S1978" s="37" t="str">
        <f t="shared" si="600"/>
        <v/>
      </c>
      <c r="U1978" s="36" t="str">
        <f>IF(Mining_Import!A1978="","",Mining_Import!A1978)</f>
        <v/>
      </c>
      <c r="V1978" s="22" t="str">
        <f t="shared" si="608"/>
        <v/>
      </c>
      <c r="W1978" s="127" t="str">
        <f t="shared" si="609"/>
        <v/>
      </c>
      <c r="X1978" s="127" t="str">
        <f t="shared" si="610"/>
        <v/>
      </c>
      <c r="Y1978" s="127" t="str">
        <f t="shared" si="611"/>
        <v/>
      </c>
      <c r="Z1978" s="36" t="str">
        <f>IF(Mining_Import!B1978="","",Mining_Import!B1978)</f>
        <v/>
      </c>
      <c r="AA1978" s="184" t="str">
        <f>IF(Mining_Import!$C1978="","",Mining_Import!$C1978)</f>
        <v/>
      </c>
      <c r="AB1978" s="122" t="str">
        <f t="shared" si="612"/>
        <v/>
      </c>
      <c r="AC1978" s="122" t="str">
        <f>IF($Y1978&gt;Dashboard!$Q$19,$AB1978,"")</f>
        <v/>
      </c>
      <c r="AD1978" s="43" t="str">
        <f t="shared" si="613"/>
        <v/>
      </c>
      <c r="AE1978" s="36" t="str">
        <f>IF(Mining_Import!D1978="","",Mining_Import!D1978)</f>
        <v/>
      </c>
      <c r="AF1978" s="36" t="str">
        <f>IF(Mining_Import!E1978="","",Mining_Import!E1978)</f>
        <v/>
      </c>
      <c r="AG1978" s="36" t="str">
        <f>IF(Mining_Import!F1978="","",Mining_Import!F1978)</f>
        <v/>
      </c>
      <c r="AH1978" s="36" t="str">
        <f>IF(Mining_Import!G1978="","",Mining_Import!G1978)</f>
        <v/>
      </c>
      <c r="AI1978" s="36" t="str">
        <f>IF(Mining_Import!H1978="","",Mining_Import!H1978)</f>
        <v/>
      </c>
      <c r="AJ1978" s="36" t="str">
        <f>IF(Mining_Import!I1978="","",Mining_Import!I1978)</f>
        <v/>
      </c>
      <c r="BY1978" s="120" t="str">
        <f t="shared" si="601"/>
        <v/>
      </c>
      <c r="BZ1978" s="184" t="str">
        <f t="shared" si="614"/>
        <v/>
      </c>
      <c r="CA1978" s="37" t="str">
        <f>IFERROR(VLOOKUP($BY1978,Account_Value!$C$2:$F$2500,4,0),"")</f>
        <v/>
      </c>
      <c r="CB1978" s="43" t="str">
        <f t="shared" si="602"/>
        <v/>
      </c>
      <c r="CC1978" s="122" t="str">
        <f>IF($BZ1978="","",SUM($BZ$2:$BZ1978))</f>
        <v/>
      </c>
      <c r="CD1978" s="43" t="str">
        <f>IF($BZ1978="","",$BU$19*(SUM($BZ$2:$BZ1978)))</f>
        <v/>
      </c>
    </row>
    <row r="1979" spans="1:82">
      <c r="A1979" s="4" t="str">
        <f t="shared" si="603"/>
        <v/>
      </c>
      <c r="B1979" s="21" t="str">
        <f>IF(Investments_Import!A1979="","",Investments_Import!A1979)</f>
        <v/>
      </c>
      <c r="C1979" s="22" t="str">
        <f t="shared" si="596"/>
        <v/>
      </c>
      <c r="D1979" s="51" t="str">
        <f t="shared" si="604"/>
        <v/>
      </c>
      <c r="E1979" s="3" t="str">
        <f>IF(Investments_Import!B1979="","",Investments_Import!B1979)</f>
        <v/>
      </c>
      <c r="F1979" s="54" t="str">
        <f t="shared" si="605"/>
        <v xml:space="preserve"> </v>
      </c>
      <c r="G1979" s="54" t="str">
        <f>IF($B1979="","",COUNTIF($F$2:$F1979,$F1979))</f>
        <v/>
      </c>
      <c r="H1979" s="53" t="str">
        <f t="shared" si="606"/>
        <v xml:space="preserve">  </v>
      </c>
      <c r="I1979" s="3" t="str">
        <f>IF(Investments_Import!C1979="","",Investments_Import!C1979)</f>
        <v/>
      </c>
      <c r="J1979" s="108" t="str">
        <f>IF(Investments_Import!D1979="","",Investments_Import!D1979)</f>
        <v/>
      </c>
      <c r="K1979" s="108" t="str">
        <f t="shared" si="607"/>
        <v/>
      </c>
      <c r="L1979" s="47" t="str">
        <f>IF(Investments_Import!E1979="","",Investments_Import!E1979)</f>
        <v/>
      </c>
      <c r="M1979" s="47" t="str">
        <f t="shared" si="597"/>
        <v/>
      </c>
      <c r="N1979" s="31" t="str">
        <f>IF(Investments_Import!F1979="","",Investments_Import!F1979)</f>
        <v/>
      </c>
      <c r="O1979" s="31" t="str">
        <f t="shared" si="598"/>
        <v/>
      </c>
      <c r="P1979" s="3" t="str">
        <f>IF(Investments_Import!G1979="","",Investments_Import!G1979)</f>
        <v/>
      </c>
      <c r="Q1979" s="3" t="str">
        <f>IF(Investments_Import!H1979="","",Investments_Import!H1979)</f>
        <v/>
      </c>
      <c r="R1979" s="37" t="str">
        <f t="shared" si="599"/>
        <v/>
      </c>
      <c r="S1979" s="37" t="str">
        <f t="shared" si="600"/>
        <v/>
      </c>
      <c r="U1979" s="36" t="str">
        <f>IF(Mining_Import!A1979="","",Mining_Import!A1979)</f>
        <v/>
      </c>
      <c r="V1979" s="22" t="str">
        <f t="shared" si="608"/>
        <v/>
      </c>
      <c r="W1979" s="127" t="str">
        <f t="shared" si="609"/>
        <v/>
      </c>
      <c r="X1979" s="127" t="str">
        <f t="shared" si="610"/>
        <v/>
      </c>
      <c r="Y1979" s="127" t="str">
        <f t="shared" si="611"/>
        <v/>
      </c>
      <c r="Z1979" s="36" t="str">
        <f>IF(Mining_Import!B1979="","",Mining_Import!B1979)</f>
        <v/>
      </c>
      <c r="AA1979" s="184" t="str">
        <f>IF(Mining_Import!$C1979="","",Mining_Import!$C1979)</f>
        <v/>
      </c>
      <c r="AB1979" s="122" t="str">
        <f t="shared" si="612"/>
        <v/>
      </c>
      <c r="AC1979" s="122" t="str">
        <f>IF($Y1979&gt;Dashboard!$Q$19,$AB1979,"")</f>
        <v/>
      </c>
      <c r="AD1979" s="43" t="str">
        <f t="shared" si="613"/>
        <v/>
      </c>
      <c r="AE1979" s="36" t="str">
        <f>IF(Mining_Import!D1979="","",Mining_Import!D1979)</f>
        <v/>
      </c>
      <c r="AF1979" s="36" t="str">
        <f>IF(Mining_Import!E1979="","",Mining_Import!E1979)</f>
        <v/>
      </c>
      <c r="AG1979" s="36" t="str">
        <f>IF(Mining_Import!F1979="","",Mining_Import!F1979)</f>
        <v/>
      </c>
      <c r="AH1979" s="36" t="str">
        <f>IF(Mining_Import!G1979="","",Mining_Import!G1979)</f>
        <v/>
      </c>
      <c r="AI1979" s="36" t="str">
        <f>IF(Mining_Import!H1979="","",Mining_Import!H1979)</f>
        <v/>
      </c>
      <c r="AJ1979" s="36" t="str">
        <f>IF(Mining_Import!I1979="","",Mining_Import!I1979)</f>
        <v/>
      </c>
      <c r="BY1979" s="120" t="str">
        <f t="shared" si="601"/>
        <v/>
      </c>
      <c r="BZ1979" s="184" t="str">
        <f t="shared" si="614"/>
        <v/>
      </c>
      <c r="CA1979" s="37" t="str">
        <f>IFERROR(VLOOKUP($BY1979,Account_Value!$C$2:$F$2500,4,0),"")</f>
        <v/>
      </c>
      <c r="CB1979" s="43" t="str">
        <f t="shared" si="602"/>
        <v/>
      </c>
      <c r="CC1979" s="122" t="str">
        <f>IF($BZ1979="","",SUM($BZ$2:$BZ1979))</f>
        <v/>
      </c>
      <c r="CD1979" s="43" t="str">
        <f>IF($BZ1979="","",$BU$19*(SUM($BZ$2:$BZ1979)))</f>
        <v/>
      </c>
    </row>
    <row r="1980" spans="1:82">
      <c r="A1980" s="4" t="str">
        <f t="shared" si="603"/>
        <v/>
      </c>
      <c r="B1980" s="21" t="str">
        <f>IF(Investments_Import!A1980="","",Investments_Import!A1980)</f>
        <v/>
      </c>
      <c r="C1980" s="22" t="str">
        <f t="shared" si="596"/>
        <v/>
      </c>
      <c r="D1980" s="51" t="str">
        <f t="shared" si="604"/>
        <v/>
      </c>
      <c r="E1980" s="3" t="str">
        <f>IF(Investments_Import!B1980="","",Investments_Import!B1980)</f>
        <v/>
      </c>
      <c r="F1980" s="54" t="str">
        <f t="shared" si="605"/>
        <v xml:space="preserve"> </v>
      </c>
      <c r="G1980" s="54" t="str">
        <f>IF($B1980="","",COUNTIF($F$2:$F1980,$F1980))</f>
        <v/>
      </c>
      <c r="H1980" s="53" t="str">
        <f t="shared" si="606"/>
        <v xml:space="preserve">  </v>
      </c>
      <c r="I1980" s="3" t="str">
        <f>IF(Investments_Import!C1980="","",Investments_Import!C1980)</f>
        <v/>
      </c>
      <c r="J1980" s="108" t="str">
        <f>IF(Investments_Import!D1980="","",Investments_Import!D1980)</f>
        <v/>
      </c>
      <c r="K1980" s="108" t="str">
        <f t="shared" si="607"/>
        <v/>
      </c>
      <c r="L1980" s="47" t="str">
        <f>IF(Investments_Import!E1980="","",Investments_Import!E1980)</f>
        <v/>
      </c>
      <c r="M1980" s="47" t="str">
        <f t="shared" si="597"/>
        <v/>
      </c>
      <c r="N1980" s="31" t="str">
        <f>IF(Investments_Import!F1980="","",Investments_Import!F1980)</f>
        <v/>
      </c>
      <c r="O1980" s="31" t="str">
        <f t="shared" si="598"/>
        <v/>
      </c>
      <c r="P1980" s="3" t="str">
        <f>IF(Investments_Import!G1980="","",Investments_Import!G1980)</f>
        <v/>
      </c>
      <c r="Q1980" s="3" t="str">
        <f>IF(Investments_Import!H1980="","",Investments_Import!H1980)</f>
        <v/>
      </c>
      <c r="R1980" s="37" t="str">
        <f t="shared" si="599"/>
        <v/>
      </c>
      <c r="S1980" s="37" t="str">
        <f t="shared" si="600"/>
        <v/>
      </c>
      <c r="U1980" s="36" t="str">
        <f>IF(Mining_Import!A1980="","",Mining_Import!A1980)</f>
        <v/>
      </c>
      <c r="V1980" s="22" t="str">
        <f t="shared" si="608"/>
        <v/>
      </c>
      <c r="W1980" s="127" t="str">
        <f t="shared" si="609"/>
        <v/>
      </c>
      <c r="X1980" s="127" t="str">
        <f t="shared" si="610"/>
        <v/>
      </c>
      <c r="Y1980" s="127" t="str">
        <f t="shared" si="611"/>
        <v/>
      </c>
      <c r="Z1980" s="36" t="str">
        <f>IF(Mining_Import!B1980="","",Mining_Import!B1980)</f>
        <v/>
      </c>
      <c r="AA1980" s="184" t="str">
        <f>IF(Mining_Import!$C1980="","",Mining_Import!$C1980)</f>
        <v/>
      </c>
      <c r="AB1980" s="122" t="str">
        <f t="shared" si="612"/>
        <v/>
      </c>
      <c r="AC1980" s="122" t="str">
        <f>IF($Y1980&gt;Dashboard!$Q$19,$AB1980,"")</f>
        <v/>
      </c>
      <c r="AD1980" s="43" t="str">
        <f t="shared" si="613"/>
        <v/>
      </c>
      <c r="AE1980" s="36" t="str">
        <f>IF(Mining_Import!D1980="","",Mining_Import!D1980)</f>
        <v/>
      </c>
      <c r="AF1980" s="36" t="str">
        <f>IF(Mining_Import!E1980="","",Mining_Import!E1980)</f>
        <v/>
      </c>
      <c r="AG1980" s="36" t="str">
        <f>IF(Mining_Import!F1980="","",Mining_Import!F1980)</f>
        <v/>
      </c>
      <c r="AH1980" s="36" t="str">
        <f>IF(Mining_Import!G1980="","",Mining_Import!G1980)</f>
        <v/>
      </c>
      <c r="AI1980" s="36" t="str">
        <f>IF(Mining_Import!H1980="","",Mining_Import!H1980)</f>
        <v/>
      </c>
      <c r="AJ1980" s="36" t="str">
        <f>IF(Mining_Import!I1980="","",Mining_Import!I1980)</f>
        <v/>
      </c>
      <c r="BY1980" s="120" t="str">
        <f t="shared" si="601"/>
        <v/>
      </c>
      <c r="BZ1980" s="184" t="str">
        <f t="shared" si="614"/>
        <v/>
      </c>
      <c r="CA1980" s="37" t="str">
        <f>IFERROR(VLOOKUP($BY1980,Account_Value!$C$2:$F$2500,4,0),"")</f>
        <v/>
      </c>
      <c r="CB1980" s="43" t="str">
        <f t="shared" si="602"/>
        <v/>
      </c>
      <c r="CC1980" s="122" t="str">
        <f>IF($BZ1980="","",SUM($BZ$2:$BZ1980))</f>
        <v/>
      </c>
      <c r="CD1980" s="43" t="str">
        <f>IF($BZ1980="","",$BU$19*(SUM($BZ$2:$BZ1980)))</f>
        <v/>
      </c>
    </row>
    <row r="1981" spans="1:82">
      <c r="A1981" s="4" t="str">
        <f t="shared" si="603"/>
        <v/>
      </c>
      <c r="B1981" s="21" t="str">
        <f>IF(Investments_Import!A1981="","",Investments_Import!A1981)</f>
        <v/>
      </c>
      <c r="C1981" s="22" t="str">
        <f t="shared" si="596"/>
        <v/>
      </c>
      <c r="D1981" s="51" t="str">
        <f t="shared" si="604"/>
        <v/>
      </c>
      <c r="E1981" s="3" t="str">
        <f>IF(Investments_Import!B1981="","",Investments_Import!B1981)</f>
        <v/>
      </c>
      <c r="F1981" s="54" t="str">
        <f t="shared" si="605"/>
        <v xml:space="preserve"> </v>
      </c>
      <c r="G1981" s="54" t="str">
        <f>IF($B1981="","",COUNTIF($F$2:$F1981,$F1981))</f>
        <v/>
      </c>
      <c r="H1981" s="53" t="str">
        <f t="shared" si="606"/>
        <v xml:space="preserve">  </v>
      </c>
      <c r="I1981" s="3" t="str">
        <f>IF(Investments_Import!C1981="","",Investments_Import!C1981)</f>
        <v/>
      </c>
      <c r="J1981" s="108" t="str">
        <f>IF(Investments_Import!D1981="","",Investments_Import!D1981)</f>
        <v/>
      </c>
      <c r="K1981" s="108" t="str">
        <f t="shared" si="607"/>
        <v/>
      </c>
      <c r="L1981" s="47" t="str">
        <f>IF(Investments_Import!E1981="","",Investments_Import!E1981)</f>
        <v/>
      </c>
      <c r="M1981" s="47" t="str">
        <f t="shared" si="597"/>
        <v/>
      </c>
      <c r="N1981" s="31" t="str">
        <f>IF(Investments_Import!F1981="","",Investments_Import!F1981)</f>
        <v/>
      </c>
      <c r="O1981" s="31" t="str">
        <f t="shared" si="598"/>
        <v/>
      </c>
      <c r="P1981" s="3" t="str">
        <f>IF(Investments_Import!G1981="","",Investments_Import!G1981)</f>
        <v/>
      </c>
      <c r="Q1981" s="3" t="str">
        <f>IF(Investments_Import!H1981="","",Investments_Import!H1981)</f>
        <v/>
      </c>
      <c r="R1981" s="37" t="str">
        <f t="shared" si="599"/>
        <v/>
      </c>
      <c r="S1981" s="37" t="str">
        <f t="shared" si="600"/>
        <v/>
      </c>
      <c r="U1981" s="36" t="str">
        <f>IF(Mining_Import!A1981="","",Mining_Import!A1981)</f>
        <v/>
      </c>
      <c r="V1981" s="22" t="str">
        <f t="shared" si="608"/>
        <v/>
      </c>
      <c r="W1981" s="127" t="str">
        <f t="shared" si="609"/>
        <v/>
      </c>
      <c r="X1981" s="127" t="str">
        <f t="shared" si="610"/>
        <v/>
      </c>
      <c r="Y1981" s="127" t="str">
        <f t="shared" si="611"/>
        <v/>
      </c>
      <c r="Z1981" s="36" t="str">
        <f>IF(Mining_Import!B1981="","",Mining_Import!B1981)</f>
        <v/>
      </c>
      <c r="AA1981" s="184" t="str">
        <f>IF(Mining_Import!$C1981="","",Mining_Import!$C1981)</f>
        <v/>
      </c>
      <c r="AB1981" s="122" t="str">
        <f t="shared" si="612"/>
        <v/>
      </c>
      <c r="AC1981" s="122" t="str">
        <f>IF($Y1981&gt;Dashboard!$Q$19,$AB1981,"")</f>
        <v/>
      </c>
      <c r="AD1981" s="43" t="str">
        <f t="shared" si="613"/>
        <v/>
      </c>
      <c r="AE1981" s="36" t="str">
        <f>IF(Mining_Import!D1981="","",Mining_Import!D1981)</f>
        <v/>
      </c>
      <c r="AF1981" s="36" t="str">
        <f>IF(Mining_Import!E1981="","",Mining_Import!E1981)</f>
        <v/>
      </c>
      <c r="AG1981" s="36" t="str">
        <f>IF(Mining_Import!F1981="","",Mining_Import!F1981)</f>
        <v/>
      </c>
      <c r="AH1981" s="36" t="str">
        <f>IF(Mining_Import!G1981="","",Mining_Import!G1981)</f>
        <v/>
      </c>
      <c r="AI1981" s="36" t="str">
        <f>IF(Mining_Import!H1981="","",Mining_Import!H1981)</f>
        <v/>
      </c>
      <c r="AJ1981" s="36" t="str">
        <f>IF(Mining_Import!I1981="","",Mining_Import!I1981)</f>
        <v/>
      </c>
      <c r="BY1981" s="120" t="str">
        <f t="shared" si="601"/>
        <v/>
      </c>
      <c r="BZ1981" s="184" t="str">
        <f t="shared" si="614"/>
        <v/>
      </c>
      <c r="CA1981" s="37" t="str">
        <f>IFERROR(VLOOKUP($BY1981,Account_Value!$C$2:$F$2500,4,0),"")</f>
        <v/>
      </c>
      <c r="CB1981" s="43" t="str">
        <f t="shared" si="602"/>
        <v/>
      </c>
      <c r="CC1981" s="122" t="str">
        <f>IF($BZ1981="","",SUM($BZ$2:$BZ1981))</f>
        <v/>
      </c>
      <c r="CD1981" s="43" t="str">
        <f>IF($BZ1981="","",$BU$19*(SUM($BZ$2:$BZ1981)))</f>
        <v/>
      </c>
    </row>
    <row r="1982" spans="1:82">
      <c r="A1982" s="4" t="str">
        <f t="shared" si="603"/>
        <v/>
      </c>
      <c r="B1982" s="21" t="str">
        <f>IF(Investments_Import!A1982="","",Investments_Import!A1982)</f>
        <v/>
      </c>
      <c r="C1982" s="22" t="str">
        <f t="shared" si="596"/>
        <v/>
      </c>
      <c r="D1982" s="51" t="str">
        <f t="shared" si="604"/>
        <v/>
      </c>
      <c r="E1982" s="3" t="str">
        <f>IF(Investments_Import!B1982="","",Investments_Import!B1982)</f>
        <v/>
      </c>
      <c r="F1982" s="54" t="str">
        <f t="shared" si="605"/>
        <v xml:space="preserve"> </v>
      </c>
      <c r="G1982" s="54" t="str">
        <f>IF($B1982="","",COUNTIF($F$2:$F1982,$F1982))</f>
        <v/>
      </c>
      <c r="H1982" s="53" t="str">
        <f t="shared" si="606"/>
        <v xml:space="preserve">  </v>
      </c>
      <c r="I1982" s="3" t="str">
        <f>IF(Investments_Import!C1982="","",Investments_Import!C1982)</f>
        <v/>
      </c>
      <c r="J1982" s="108" t="str">
        <f>IF(Investments_Import!D1982="","",Investments_Import!D1982)</f>
        <v/>
      </c>
      <c r="K1982" s="108" t="str">
        <f t="shared" si="607"/>
        <v/>
      </c>
      <c r="L1982" s="47" t="str">
        <f>IF(Investments_Import!E1982="","",Investments_Import!E1982)</f>
        <v/>
      </c>
      <c r="M1982" s="47" t="str">
        <f t="shared" si="597"/>
        <v/>
      </c>
      <c r="N1982" s="31" t="str">
        <f>IF(Investments_Import!F1982="","",Investments_Import!F1982)</f>
        <v/>
      </c>
      <c r="O1982" s="31" t="str">
        <f t="shared" si="598"/>
        <v/>
      </c>
      <c r="P1982" s="3" t="str">
        <f>IF(Investments_Import!G1982="","",Investments_Import!G1982)</f>
        <v/>
      </c>
      <c r="Q1982" s="3" t="str">
        <f>IF(Investments_Import!H1982="","",Investments_Import!H1982)</f>
        <v/>
      </c>
      <c r="R1982" s="37" t="str">
        <f t="shared" si="599"/>
        <v/>
      </c>
      <c r="S1982" s="37" t="str">
        <f t="shared" si="600"/>
        <v/>
      </c>
      <c r="U1982" s="36" t="str">
        <f>IF(Mining_Import!A1982="","",Mining_Import!A1982)</f>
        <v/>
      </c>
      <c r="V1982" s="22" t="str">
        <f t="shared" si="608"/>
        <v/>
      </c>
      <c r="W1982" s="127" t="str">
        <f t="shared" si="609"/>
        <v/>
      </c>
      <c r="X1982" s="127" t="str">
        <f t="shared" si="610"/>
        <v/>
      </c>
      <c r="Y1982" s="127" t="str">
        <f t="shared" si="611"/>
        <v/>
      </c>
      <c r="Z1982" s="36" t="str">
        <f>IF(Mining_Import!B1982="","",Mining_Import!B1982)</f>
        <v/>
      </c>
      <c r="AA1982" s="184" t="str">
        <f>IF(Mining_Import!$C1982="","",Mining_Import!$C1982)</f>
        <v/>
      </c>
      <c r="AB1982" s="122" t="str">
        <f t="shared" si="612"/>
        <v/>
      </c>
      <c r="AC1982" s="122" t="str">
        <f>IF($Y1982&gt;Dashboard!$Q$19,$AB1982,"")</f>
        <v/>
      </c>
      <c r="AD1982" s="43" t="str">
        <f t="shared" si="613"/>
        <v/>
      </c>
      <c r="AE1982" s="36" t="str">
        <f>IF(Mining_Import!D1982="","",Mining_Import!D1982)</f>
        <v/>
      </c>
      <c r="AF1982" s="36" t="str">
        <f>IF(Mining_Import!E1982="","",Mining_Import!E1982)</f>
        <v/>
      </c>
      <c r="AG1982" s="36" t="str">
        <f>IF(Mining_Import!F1982="","",Mining_Import!F1982)</f>
        <v/>
      </c>
      <c r="AH1982" s="36" t="str">
        <f>IF(Mining_Import!G1982="","",Mining_Import!G1982)</f>
        <v/>
      </c>
      <c r="AI1982" s="36" t="str">
        <f>IF(Mining_Import!H1982="","",Mining_Import!H1982)</f>
        <v/>
      </c>
      <c r="AJ1982" s="36" t="str">
        <f>IF(Mining_Import!I1982="","",Mining_Import!I1982)</f>
        <v/>
      </c>
      <c r="BY1982" s="120" t="str">
        <f t="shared" si="601"/>
        <v/>
      </c>
      <c r="BZ1982" s="184" t="str">
        <f t="shared" si="614"/>
        <v/>
      </c>
      <c r="CA1982" s="37" t="str">
        <f>IFERROR(VLOOKUP($BY1982,Account_Value!$C$2:$F$2500,4,0),"")</f>
        <v/>
      </c>
      <c r="CB1982" s="43" t="str">
        <f t="shared" si="602"/>
        <v/>
      </c>
      <c r="CC1982" s="122" t="str">
        <f>IF($BZ1982="","",SUM($BZ$2:$BZ1982))</f>
        <v/>
      </c>
      <c r="CD1982" s="43" t="str">
        <f>IF($BZ1982="","",$BU$19*(SUM($BZ$2:$BZ1982)))</f>
        <v/>
      </c>
    </row>
    <row r="1983" spans="1:82">
      <c r="A1983" s="4" t="str">
        <f t="shared" si="603"/>
        <v/>
      </c>
      <c r="B1983" s="21" t="str">
        <f>IF(Investments_Import!A1983="","",Investments_Import!A1983)</f>
        <v/>
      </c>
      <c r="C1983" s="22" t="str">
        <f t="shared" si="596"/>
        <v/>
      </c>
      <c r="D1983" s="51" t="str">
        <f t="shared" si="604"/>
        <v/>
      </c>
      <c r="E1983" s="3" t="str">
        <f>IF(Investments_Import!B1983="","",Investments_Import!B1983)</f>
        <v/>
      </c>
      <c r="F1983" s="54" t="str">
        <f t="shared" si="605"/>
        <v xml:space="preserve"> </v>
      </c>
      <c r="G1983" s="54" t="str">
        <f>IF($B1983="","",COUNTIF($F$2:$F1983,$F1983))</f>
        <v/>
      </c>
      <c r="H1983" s="53" t="str">
        <f t="shared" si="606"/>
        <v xml:space="preserve">  </v>
      </c>
      <c r="I1983" s="3" t="str">
        <f>IF(Investments_Import!C1983="","",Investments_Import!C1983)</f>
        <v/>
      </c>
      <c r="J1983" s="108" t="str">
        <f>IF(Investments_Import!D1983="","",Investments_Import!D1983)</f>
        <v/>
      </c>
      <c r="K1983" s="108" t="str">
        <f t="shared" si="607"/>
        <v/>
      </c>
      <c r="L1983" s="47" t="str">
        <f>IF(Investments_Import!E1983="","",Investments_Import!E1983)</f>
        <v/>
      </c>
      <c r="M1983" s="47" t="str">
        <f t="shared" si="597"/>
        <v/>
      </c>
      <c r="N1983" s="31" t="str">
        <f>IF(Investments_Import!F1983="","",Investments_Import!F1983)</f>
        <v/>
      </c>
      <c r="O1983" s="31" t="str">
        <f t="shared" si="598"/>
        <v/>
      </c>
      <c r="P1983" s="3" t="str">
        <f>IF(Investments_Import!G1983="","",Investments_Import!G1983)</f>
        <v/>
      </c>
      <c r="Q1983" s="3" t="str">
        <f>IF(Investments_Import!H1983="","",Investments_Import!H1983)</f>
        <v/>
      </c>
      <c r="R1983" s="37" t="str">
        <f t="shared" si="599"/>
        <v/>
      </c>
      <c r="S1983" s="37" t="str">
        <f t="shared" si="600"/>
        <v/>
      </c>
      <c r="U1983" s="36" t="str">
        <f>IF(Mining_Import!A1983="","",Mining_Import!A1983)</f>
        <v/>
      </c>
      <c r="V1983" s="22" t="str">
        <f t="shared" si="608"/>
        <v/>
      </c>
      <c r="W1983" s="127" t="str">
        <f t="shared" si="609"/>
        <v/>
      </c>
      <c r="X1983" s="127" t="str">
        <f t="shared" si="610"/>
        <v/>
      </c>
      <c r="Y1983" s="127" t="str">
        <f t="shared" si="611"/>
        <v/>
      </c>
      <c r="Z1983" s="36" t="str">
        <f>IF(Mining_Import!B1983="","",Mining_Import!B1983)</f>
        <v/>
      </c>
      <c r="AA1983" s="184" t="str">
        <f>IF(Mining_Import!$C1983="","",Mining_Import!$C1983)</f>
        <v/>
      </c>
      <c r="AB1983" s="122" t="str">
        <f t="shared" si="612"/>
        <v/>
      </c>
      <c r="AC1983" s="122" t="str">
        <f>IF($Y1983&gt;Dashboard!$Q$19,$AB1983,"")</f>
        <v/>
      </c>
      <c r="AD1983" s="43" t="str">
        <f t="shared" si="613"/>
        <v/>
      </c>
      <c r="AE1983" s="36" t="str">
        <f>IF(Mining_Import!D1983="","",Mining_Import!D1983)</f>
        <v/>
      </c>
      <c r="AF1983" s="36" t="str">
        <f>IF(Mining_Import!E1983="","",Mining_Import!E1983)</f>
        <v/>
      </c>
      <c r="AG1983" s="36" t="str">
        <f>IF(Mining_Import!F1983="","",Mining_Import!F1983)</f>
        <v/>
      </c>
      <c r="AH1983" s="36" t="str">
        <f>IF(Mining_Import!G1983="","",Mining_Import!G1983)</f>
        <v/>
      </c>
      <c r="AI1983" s="36" t="str">
        <f>IF(Mining_Import!H1983="","",Mining_Import!H1983)</f>
        <v/>
      </c>
      <c r="AJ1983" s="36" t="str">
        <f>IF(Mining_Import!I1983="","",Mining_Import!I1983)</f>
        <v/>
      </c>
      <c r="BY1983" s="120" t="str">
        <f t="shared" si="601"/>
        <v/>
      </c>
      <c r="BZ1983" s="184" t="str">
        <f t="shared" si="614"/>
        <v/>
      </c>
      <c r="CA1983" s="37" t="str">
        <f>IFERROR(VLOOKUP($BY1983,Account_Value!$C$2:$F$2500,4,0),"")</f>
        <v/>
      </c>
      <c r="CB1983" s="43" t="str">
        <f t="shared" si="602"/>
        <v/>
      </c>
      <c r="CC1983" s="122" t="str">
        <f>IF($BZ1983="","",SUM($BZ$2:$BZ1983))</f>
        <v/>
      </c>
      <c r="CD1983" s="43" t="str">
        <f>IF($BZ1983="","",$BU$19*(SUM($BZ$2:$BZ1983)))</f>
        <v/>
      </c>
    </row>
    <row r="1984" spans="1:82">
      <c r="A1984" s="4" t="str">
        <f t="shared" si="603"/>
        <v/>
      </c>
      <c r="B1984" s="21" t="str">
        <f>IF(Investments_Import!A1984="","",Investments_Import!A1984)</f>
        <v/>
      </c>
      <c r="C1984" s="22" t="str">
        <f t="shared" si="596"/>
        <v/>
      </c>
      <c r="D1984" s="51" t="str">
        <f t="shared" si="604"/>
        <v/>
      </c>
      <c r="E1984" s="3" t="str">
        <f>IF(Investments_Import!B1984="","",Investments_Import!B1984)</f>
        <v/>
      </c>
      <c r="F1984" s="54" t="str">
        <f t="shared" si="605"/>
        <v xml:space="preserve"> </v>
      </c>
      <c r="G1984" s="54" t="str">
        <f>IF($B1984="","",COUNTIF($F$2:$F1984,$F1984))</f>
        <v/>
      </c>
      <c r="H1984" s="53" t="str">
        <f t="shared" si="606"/>
        <v xml:space="preserve">  </v>
      </c>
      <c r="I1984" s="3" t="str">
        <f>IF(Investments_Import!C1984="","",Investments_Import!C1984)</f>
        <v/>
      </c>
      <c r="J1984" s="108" t="str">
        <f>IF(Investments_Import!D1984="","",Investments_Import!D1984)</f>
        <v/>
      </c>
      <c r="K1984" s="108" t="str">
        <f t="shared" si="607"/>
        <v/>
      </c>
      <c r="L1984" s="47" t="str">
        <f>IF(Investments_Import!E1984="","",Investments_Import!E1984)</f>
        <v/>
      </c>
      <c r="M1984" s="47" t="str">
        <f t="shared" si="597"/>
        <v/>
      </c>
      <c r="N1984" s="31" t="str">
        <f>IF(Investments_Import!F1984="","",Investments_Import!F1984)</f>
        <v/>
      </c>
      <c r="O1984" s="31" t="str">
        <f t="shared" si="598"/>
        <v/>
      </c>
      <c r="P1984" s="3" t="str">
        <f>IF(Investments_Import!G1984="","",Investments_Import!G1984)</f>
        <v/>
      </c>
      <c r="Q1984" s="3" t="str">
        <f>IF(Investments_Import!H1984="","",Investments_Import!H1984)</f>
        <v/>
      </c>
      <c r="R1984" s="37" t="str">
        <f t="shared" si="599"/>
        <v/>
      </c>
      <c r="S1984" s="37" t="str">
        <f t="shared" si="600"/>
        <v/>
      </c>
      <c r="U1984" s="36" t="str">
        <f>IF(Mining_Import!A1984="","",Mining_Import!A1984)</f>
        <v/>
      </c>
      <c r="V1984" s="22" t="str">
        <f t="shared" si="608"/>
        <v/>
      </c>
      <c r="W1984" s="127" t="str">
        <f t="shared" si="609"/>
        <v/>
      </c>
      <c r="X1984" s="127" t="str">
        <f t="shared" si="610"/>
        <v/>
      </c>
      <c r="Y1984" s="127" t="str">
        <f t="shared" si="611"/>
        <v/>
      </c>
      <c r="Z1984" s="36" t="str">
        <f>IF(Mining_Import!B1984="","",Mining_Import!B1984)</f>
        <v/>
      </c>
      <c r="AA1984" s="184" t="str">
        <f>IF(Mining_Import!$C1984="","",Mining_Import!$C1984)</f>
        <v/>
      </c>
      <c r="AB1984" s="122" t="str">
        <f t="shared" si="612"/>
        <v/>
      </c>
      <c r="AC1984" s="122" t="str">
        <f>IF($Y1984&gt;Dashboard!$Q$19,$AB1984,"")</f>
        <v/>
      </c>
      <c r="AD1984" s="43" t="str">
        <f t="shared" si="613"/>
        <v/>
      </c>
      <c r="AE1984" s="36" t="str">
        <f>IF(Mining_Import!D1984="","",Mining_Import!D1984)</f>
        <v/>
      </c>
      <c r="AF1984" s="36" t="str">
        <f>IF(Mining_Import!E1984="","",Mining_Import!E1984)</f>
        <v/>
      </c>
      <c r="AG1984" s="36" t="str">
        <f>IF(Mining_Import!F1984="","",Mining_Import!F1984)</f>
        <v/>
      </c>
      <c r="AH1984" s="36" t="str">
        <f>IF(Mining_Import!G1984="","",Mining_Import!G1984)</f>
        <v/>
      </c>
      <c r="AI1984" s="36" t="str">
        <f>IF(Mining_Import!H1984="","",Mining_Import!H1984)</f>
        <v/>
      </c>
      <c r="AJ1984" s="36" t="str">
        <f>IF(Mining_Import!I1984="","",Mining_Import!I1984)</f>
        <v/>
      </c>
      <c r="BY1984" s="120" t="str">
        <f t="shared" si="601"/>
        <v/>
      </c>
      <c r="BZ1984" s="184" t="str">
        <f t="shared" si="614"/>
        <v/>
      </c>
      <c r="CA1984" s="37" t="str">
        <f>IFERROR(VLOOKUP($BY1984,Account_Value!$C$2:$F$2500,4,0),"")</f>
        <v/>
      </c>
      <c r="CB1984" s="43" t="str">
        <f t="shared" si="602"/>
        <v/>
      </c>
      <c r="CC1984" s="122" t="str">
        <f>IF($BZ1984="","",SUM($BZ$2:$BZ1984))</f>
        <v/>
      </c>
      <c r="CD1984" s="43" t="str">
        <f>IF($BZ1984="","",$BU$19*(SUM($BZ$2:$BZ1984)))</f>
        <v/>
      </c>
    </row>
    <row r="1985" spans="1:82">
      <c r="A1985" s="4" t="str">
        <f t="shared" si="603"/>
        <v/>
      </c>
      <c r="B1985" s="21" t="str">
        <f>IF(Investments_Import!A1985="","",Investments_Import!A1985)</f>
        <v/>
      </c>
      <c r="C1985" s="22" t="str">
        <f t="shared" si="596"/>
        <v/>
      </c>
      <c r="D1985" s="51" t="str">
        <f t="shared" si="604"/>
        <v/>
      </c>
      <c r="E1985" s="3" t="str">
        <f>IF(Investments_Import!B1985="","",Investments_Import!B1985)</f>
        <v/>
      </c>
      <c r="F1985" s="54" t="str">
        <f t="shared" si="605"/>
        <v xml:space="preserve"> </v>
      </c>
      <c r="G1985" s="54" t="str">
        <f>IF($B1985="","",COUNTIF($F$2:$F1985,$F1985))</f>
        <v/>
      </c>
      <c r="H1985" s="53" t="str">
        <f t="shared" si="606"/>
        <v xml:space="preserve">  </v>
      </c>
      <c r="I1985" s="3" t="str">
        <f>IF(Investments_Import!C1985="","",Investments_Import!C1985)</f>
        <v/>
      </c>
      <c r="J1985" s="108" t="str">
        <f>IF(Investments_Import!D1985="","",Investments_Import!D1985)</f>
        <v/>
      </c>
      <c r="K1985" s="108" t="str">
        <f t="shared" si="607"/>
        <v/>
      </c>
      <c r="L1985" s="47" t="str">
        <f>IF(Investments_Import!E1985="","",Investments_Import!E1985)</f>
        <v/>
      </c>
      <c r="M1985" s="47" t="str">
        <f t="shared" si="597"/>
        <v/>
      </c>
      <c r="N1985" s="31" t="str">
        <f>IF(Investments_Import!F1985="","",Investments_Import!F1985)</f>
        <v/>
      </c>
      <c r="O1985" s="31" t="str">
        <f t="shared" si="598"/>
        <v/>
      </c>
      <c r="P1985" s="3" t="str">
        <f>IF(Investments_Import!G1985="","",Investments_Import!G1985)</f>
        <v/>
      </c>
      <c r="Q1985" s="3" t="str">
        <f>IF(Investments_Import!H1985="","",Investments_Import!H1985)</f>
        <v/>
      </c>
      <c r="R1985" s="37" t="str">
        <f t="shared" si="599"/>
        <v/>
      </c>
      <c r="S1985" s="37" t="str">
        <f t="shared" si="600"/>
        <v/>
      </c>
      <c r="U1985" s="36" t="str">
        <f>IF(Mining_Import!A1985="","",Mining_Import!A1985)</f>
        <v/>
      </c>
      <c r="V1985" s="22" t="str">
        <f t="shared" si="608"/>
        <v/>
      </c>
      <c r="W1985" s="127" t="str">
        <f t="shared" si="609"/>
        <v/>
      </c>
      <c r="X1985" s="127" t="str">
        <f t="shared" si="610"/>
        <v/>
      </c>
      <c r="Y1985" s="127" t="str">
        <f t="shared" si="611"/>
        <v/>
      </c>
      <c r="Z1985" s="36" t="str">
        <f>IF(Mining_Import!B1985="","",Mining_Import!B1985)</f>
        <v/>
      </c>
      <c r="AA1985" s="184" t="str">
        <f>IF(Mining_Import!$C1985="","",Mining_Import!$C1985)</f>
        <v/>
      </c>
      <c r="AB1985" s="122" t="str">
        <f t="shared" si="612"/>
        <v/>
      </c>
      <c r="AC1985" s="122" t="str">
        <f>IF($Y1985&gt;Dashboard!$Q$19,$AB1985,"")</f>
        <v/>
      </c>
      <c r="AD1985" s="43" t="str">
        <f t="shared" si="613"/>
        <v/>
      </c>
      <c r="AE1985" s="36" t="str">
        <f>IF(Mining_Import!D1985="","",Mining_Import!D1985)</f>
        <v/>
      </c>
      <c r="AF1985" s="36" t="str">
        <f>IF(Mining_Import!E1985="","",Mining_Import!E1985)</f>
        <v/>
      </c>
      <c r="AG1985" s="36" t="str">
        <f>IF(Mining_Import!F1985="","",Mining_Import!F1985)</f>
        <v/>
      </c>
      <c r="AH1985" s="36" t="str">
        <f>IF(Mining_Import!G1985="","",Mining_Import!G1985)</f>
        <v/>
      </c>
      <c r="AI1985" s="36" t="str">
        <f>IF(Mining_Import!H1985="","",Mining_Import!H1985)</f>
        <v/>
      </c>
      <c r="AJ1985" s="36" t="str">
        <f>IF(Mining_Import!I1985="","",Mining_Import!I1985)</f>
        <v/>
      </c>
      <c r="BY1985" s="120" t="str">
        <f t="shared" si="601"/>
        <v/>
      </c>
      <c r="BZ1985" s="184" t="str">
        <f t="shared" si="614"/>
        <v/>
      </c>
      <c r="CA1985" s="37" t="str">
        <f>IFERROR(VLOOKUP($BY1985,Account_Value!$C$2:$F$2500,4,0),"")</f>
        <v/>
      </c>
      <c r="CB1985" s="43" t="str">
        <f t="shared" si="602"/>
        <v/>
      </c>
      <c r="CC1985" s="122" t="str">
        <f>IF($BZ1985="","",SUM($BZ$2:$BZ1985))</f>
        <v/>
      </c>
      <c r="CD1985" s="43" t="str">
        <f>IF($BZ1985="","",$BU$19*(SUM($BZ$2:$BZ1985)))</f>
        <v/>
      </c>
    </row>
    <row r="1986" spans="1:82">
      <c r="A1986" s="4" t="str">
        <f t="shared" si="603"/>
        <v/>
      </c>
      <c r="B1986" s="21" t="str">
        <f>IF(Investments_Import!A1986="","",Investments_Import!A1986)</f>
        <v/>
      </c>
      <c r="C1986" s="22" t="str">
        <f t="shared" ref="C1986:C2049" si="615">IF(B1986="","",B1986*1)</f>
        <v/>
      </c>
      <c r="D1986" s="51" t="str">
        <f t="shared" si="604"/>
        <v/>
      </c>
      <c r="E1986" s="3" t="str">
        <f>IF(Investments_Import!B1986="","",Investments_Import!B1986)</f>
        <v/>
      </c>
      <c r="F1986" s="54" t="str">
        <f t="shared" si="605"/>
        <v xml:space="preserve"> </v>
      </c>
      <c r="G1986" s="54" t="str">
        <f>IF($B1986="","",COUNTIF($F$2:$F1986,$F1986))</f>
        <v/>
      </c>
      <c r="H1986" s="53" t="str">
        <f t="shared" si="606"/>
        <v xml:space="preserve">  </v>
      </c>
      <c r="I1986" s="3" t="str">
        <f>IF(Investments_Import!C1986="","",Investments_Import!C1986)</f>
        <v/>
      </c>
      <c r="J1986" s="108" t="str">
        <f>IF(Investments_Import!D1986="","",Investments_Import!D1986)</f>
        <v/>
      </c>
      <c r="K1986" s="108" t="str">
        <f t="shared" si="607"/>
        <v/>
      </c>
      <c r="L1986" s="47" t="str">
        <f>IF(Investments_Import!E1986="","",Investments_Import!E1986)</f>
        <v/>
      </c>
      <c r="M1986" s="47" t="str">
        <f t="shared" ref="M1986:M2049" si="616">IF($L1986="","",$L1986*1)</f>
        <v/>
      </c>
      <c r="N1986" s="31" t="str">
        <f>IF(Investments_Import!F1986="","",Investments_Import!F1986)</f>
        <v/>
      </c>
      <c r="O1986" s="31" t="str">
        <f t="shared" ref="O1986:O2049" si="617">IF($N1986="","",$N1986*1)</f>
        <v/>
      </c>
      <c r="P1986" s="3" t="str">
        <f>IF(Investments_Import!G1986="","",Investments_Import!G1986)</f>
        <v/>
      </c>
      <c r="Q1986" s="3" t="str">
        <f>IF(Investments_Import!H1986="","",Investments_Import!H1986)</f>
        <v/>
      </c>
      <c r="R1986" s="37" t="str">
        <f t="shared" ref="R1986:R2049" si="618">IF($Q1986="","",IF($Q1986="USD",$P1986,$P1986*$J1986))</f>
        <v/>
      </c>
      <c r="S1986" s="37" t="str">
        <f t="shared" ref="S1986:S2049" si="619">IF($R1986="","",$R1986*1)</f>
        <v/>
      </c>
      <c r="U1986" s="36" t="str">
        <f>IF(Mining_Import!A1986="","",Mining_Import!A1986)</f>
        <v/>
      </c>
      <c r="V1986" s="22" t="str">
        <f t="shared" si="608"/>
        <v/>
      </c>
      <c r="W1986" s="127" t="str">
        <f t="shared" si="609"/>
        <v/>
      </c>
      <c r="X1986" s="127" t="str">
        <f t="shared" si="610"/>
        <v/>
      </c>
      <c r="Y1986" s="127" t="str">
        <f t="shared" si="611"/>
        <v/>
      </c>
      <c r="Z1986" s="36" t="str">
        <f>IF(Mining_Import!B1986="","",Mining_Import!B1986)</f>
        <v/>
      </c>
      <c r="AA1986" s="184" t="str">
        <f>IF(Mining_Import!$C1986="","",Mining_Import!$C1986)</f>
        <v/>
      </c>
      <c r="AB1986" s="122" t="str">
        <f t="shared" si="612"/>
        <v/>
      </c>
      <c r="AC1986" s="122" t="str">
        <f>IF($Y1986&gt;Dashboard!$Q$19,$AB1986,"")</f>
        <v/>
      </c>
      <c r="AD1986" s="43" t="str">
        <f t="shared" si="613"/>
        <v/>
      </c>
      <c r="AE1986" s="36" t="str">
        <f>IF(Mining_Import!D1986="","",Mining_Import!D1986)</f>
        <v/>
      </c>
      <c r="AF1986" s="36" t="str">
        <f>IF(Mining_Import!E1986="","",Mining_Import!E1986)</f>
        <v/>
      </c>
      <c r="AG1986" s="36" t="str">
        <f>IF(Mining_Import!F1986="","",Mining_Import!F1986)</f>
        <v/>
      </c>
      <c r="AH1986" s="36" t="str">
        <f>IF(Mining_Import!G1986="","",Mining_Import!G1986)</f>
        <v/>
      </c>
      <c r="AI1986" s="36" t="str">
        <f>IF(Mining_Import!H1986="","",Mining_Import!H1986)</f>
        <v/>
      </c>
      <c r="AJ1986" s="36" t="str">
        <f>IF(Mining_Import!I1986="","",Mining_Import!I1986)</f>
        <v/>
      </c>
      <c r="BY1986" s="120" t="str">
        <f t="shared" ref="BY1986:BY2049" si="620">Y1986</f>
        <v/>
      </c>
      <c r="BZ1986" s="184" t="str">
        <f t="shared" si="614"/>
        <v/>
      </c>
      <c r="CA1986" s="37" t="str">
        <f>IFERROR(VLOOKUP($BY1986,Account_Value!$C$2:$F$2500,4,0),"")</f>
        <v/>
      </c>
      <c r="CB1986" s="43" t="str">
        <f t="shared" ref="CB1986:CB2049" si="621">IF(BZ1986="","",BZ1986*CA1986)</f>
        <v/>
      </c>
      <c r="CC1986" s="122" t="str">
        <f>IF($BZ1986="","",SUM($BZ$2:$BZ1986))</f>
        <v/>
      </c>
      <c r="CD1986" s="43" t="str">
        <f>IF($BZ1986="","",$BU$19*(SUM($BZ$2:$BZ1986)))</f>
        <v/>
      </c>
    </row>
    <row r="1987" spans="1:82">
      <c r="A1987" s="4" t="str">
        <f t="shared" ref="A1987:A2050" si="622">IF($B1987="","",$A1986+1)</f>
        <v/>
      </c>
      <c r="B1987" s="21" t="str">
        <f>IF(Investments_Import!A1987="","",Investments_Import!A1987)</f>
        <v/>
      </c>
      <c r="C1987" s="22" t="str">
        <f t="shared" si="615"/>
        <v/>
      </c>
      <c r="D1987" s="51" t="str">
        <f t="shared" ref="D1987:D2050" si="623">$C1987</f>
        <v/>
      </c>
      <c r="E1987" s="3" t="str">
        <f>IF(Investments_Import!B1987="","",Investments_Import!B1987)</f>
        <v/>
      </c>
      <c r="F1987" s="54" t="str">
        <f t="shared" ref="F1987:F2050" si="624">CONCATENATE(TEXT($D1987,"dd-mmm-yyyy")," ",$E1987)</f>
        <v xml:space="preserve"> </v>
      </c>
      <c r="G1987" s="54" t="str">
        <f>IF($B1987="","",COUNTIF($F$2:$F1987,$F1987))</f>
        <v/>
      </c>
      <c r="H1987" s="53" t="str">
        <f t="shared" ref="H1987:H2050" si="625">CONCATENATE(TEXT($D1987,"dd-mmm-yyyy")," ",$E1987," ",$G1987)</f>
        <v xml:space="preserve">  </v>
      </c>
      <c r="I1987" s="3" t="str">
        <f>IF(Investments_Import!C1987="","",Investments_Import!C1987)</f>
        <v/>
      </c>
      <c r="J1987" s="108" t="str">
        <f>IF(Investments_Import!D1987="","",Investments_Import!D1987)</f>
        <v/>
      </c>
      <c r="K1987" s="108" t="str">
        <f t="shared" ref="K1987:K2050" si="626">IF($B1987="","",$J1987*1)</f>
        <v/>
      </c>
      <c r="L1987" s="47" t="str">
        <f>IF(Investments_Import!E1987="","",Investments_Import!E1987)</f>
        <v/>
      </c>
      <c r="M1987" s="47" t="str">
        <f t="shared" si="616"/>
        <v/>
      </c>
      <c r="N1987" s="31" t="str">
        <f>IF(Investments_Import!F1987="","",Investments_Import!F1987)</f>
        <v/>
      </c>
      <c r="O1987" s="31" t="str">
        <f t="shared" si="617"/>
        <v/>
      </c>
      <c r="P1987" s="3" t="str">
        <f>IF(Investments_Import!G1987="","",Investments_Import!G1987)</f>
        <v/>
      </c>
      <c r="Q1987" s="3" t="str">
        <f>IF(Investments_Import!H1987="","",Investments_Import!H1987)</f>
        <v/>
      </c>
      <c r="R1987" s="37" t="str">
        <f t="shared" si="618"/>
        <v/>
      </c>
      <c r="S1987" s="37" t="str">
        <f t="shared" si="619"/>
        <v/>
      </c>
      <c r="U1987" s="36" t="str">
        <f>IF(Mining_Import!A1987="","",Mining_Import!A1987)</f>
        <v/>
      </c>
      <c r="V1987" s="22" t="str">
        <f t="shared" ref="V1987:V2050" si="627">IF(U1987="","",U1987*1)</f>
        <v/>
      </c>
      <c r="W1987" s="127" t="str">
        <f t="shared" ref="W1987:W2050" si="628">V1987</f>
        <v/>
      </c>
      <c r="X1987" s="127" t="str">
        <f t="shared" ref="X1987:X2050" si="629">IFERROR(INT($W1987),"")</f>
        <v/>
      </c>
      <c r="Y1987" s="127" t="str">
        <f t="shared" ref="Y1987:Y2050" si="630">$X1987</f>
        <v/>
      </c>
      <c r="Z1987" s="36" t="str">
        <f>IF(Mining_Import!B1987="","",Mining_Import!B1987)</f>
        <v/>
      </c>
      <c r="AA1987" s="184" t="str">
        <f>IF(Mining_Import!$C1987="","",Mining_Import!$C1987)</f>
        <v/>
      </c>
      <c r="AB1987" s="122" t="str">
        <f t="shared" ref="AB1987:AB2050" si="631">IFERROR($AA1987*1,"")</f>
        <v/>
      </c>
      <c r="AC1987" s="122" t="str">
        <f>IF($Y1987&gt;Dashboard!$Q$19,$AB1987,"")</f>
        <v/>
      </c>
      <c r="AD1987" s="43" t="str">
        <f t="shared" ref="AD1987:AD2050" si="632">IFERROR($AB1987*$BU$19,"")</f>
        <v/>
      </c>
      <c r="AE1987" s="36" t="str">
        <f>IF(Mining_Import!D1987="","",Mining_Import!D1987)</f>
        <v/>
      </c>
      <c r="AF1987" s="36" t="str">
        <f>IF(Mining_Import!E1987="","",Mining_Import!E1987)</f>
        <v/>
      </c>
      <c r="AG1987" s="36" t="str">
        <f>IF(Mining_Import!F1987="","",Mining_Import!F1987)</f>
        <v/>
      </c>
      <c r="AH1987" s="36" t="str">
        <f>IF(Mining_Import!G1987="","",Mining_Import!G1987)</f>
        <v/>
      </c>
      <c r="AI1987" s="36" t="str">
        <f>IF(Mining_Import!H1987="","",Mining_Import!H1987)</f>
        <v/>
      </c>
      <c r="AJ1987" s="36" t="str">
        <f>IF(Mining_Import!I1987="","",Mining_Import!I1987)</f>
        <v/>
      </c>
      <c r="BY1987" s="120" t="str">
        <f t="shared" si="620"/>
        <v/>
      </c>
      <c r="BZ1987" s="184" t="str">
        <f t="shared" ref="BZ1987:BZ2050" si="633">AB1987</f>
        <v/>
      </c>
      <c r="CA1987" s="37" t="str">
        <f>IFERROR(VLOOKUP($BY1987,Account_Value!$C$2:$F$2500,4,0),"")</f>
        <v/>
      </c>
      <c r="CB1987" s="43" t="str">
        <f t="shared" si="621"/>
        <v/>
      </c>
      <c r="CC1987" s="122" t="str">
        <f>IF($BZ1987="","",SUM($BZ$2:$BZ1987))</f>
        <v/>
      </c>
      <c r="CD1987" s="43" t="str">
        <f>IF($BZ1987="","",$BU$19*(SUM($BZ$2:$BZ1987)))</f>
        <v/>
      </c>
    </row>
    <row r="1988" spans="1:82">
      <c r="A1988" s="4" t="str">
        <f t="shared" si="622"/>
        <v/>
      </c>
      <c r="B1988" s="21" t="str">
        <f>IF(Investments_Import!A1988="","",Investments_Import!A1988)</f>
        <v/>
      </c>
      <c r="C1988" s="22" t="str">
        <f t="shared" si="615"/>
        <v/>
      </c>
      <c r="D1988" s="51" t="str">
        <f t="shared" si="623"/>
        <v/>
      </c>
      <c r="E1988" s="3" t="str">
        <f>IF(Investments_Import!B1988="","",Investments_Import!B1988)</f>
        <v/>
      </c>
      <c r="F1988" s="54" t="str">
        <f t="shared" si="624"/>
        <v xml:space="preserve"> </v>
      </c>
      <c r="G1988" s="54" t="str">
        <f>IF($B1988="","",COUNTIF($F$2:$F1988,$F1988))</f>
        <v/>
      </c>
      <c r="H1988" s="53" t="str">
        <f t="shared" si="625"/>
        <v xml:space="preserve">  </v>
      </c>
      <c r="I1988" s="3" t="str">
        <f>IF(Investments_Import!C1988="","",Investments_Import!C1988)</f>
        <v/>
      </c>
      <c r="J1988" s="108" t="str">
        <f>IF(Investments_Import!D1988="","",Investments_Import!D1988)</f>
        <v/>
      </c>
      <c r="K1988" s="108" t="str">
        <f t="shared" si="626"/>
        <v/>
      </c>
      <c r="L1988" s="47" t="str">
        <f>IF(Investments_Import!E1988="","",Investments_Import!E1988)</f>
        <v/>
      </c>
      <c r="M1988" s="47" t="str">
        <f t="shared" si="616"/>
        <v/>
      </c>
      <c r="N1988" s="31" t="str">
        <f>IF(Investments_Import!F1988="","",Investments_Import!F1988)</f>
        <v/>
      </c>
      <c r="O1988" s="31" t="str">
        <f t="shared" si="617"/>
        <v/>
      </c>
      <c r="P1988" s="3" t="str">
        <f>IF(Investments_Import!G1988="","",Investments_Import!G1988)</f>
        <v/>
      </c>
      <c r="Q1988" s="3" t="str">
        <f>IF(Investments_Import!H1988="","",Investments_Import!H1988)</f>
        <v/>
      </c>
      <c r="R1988" s="37" t="str">
        <f t="shared" si="618"/>
        <v/>
      </c>
      <c r="S1988" s="37" t="str">
        <f t="shared" si="619"/>
        <v/>
      </c>
      <c r="U1988" s="36" t="str">
        <f>IF(Mining_Import!A1988="","",Mining_Import!A1988)</f>
        <v/>
      </c>
      <c r="V1988" s="22" t="str">
        <f t="shared" si="627"/>
        <v/>
      </c>
      <c r="W1988" s="127" t="str">
        <f t="shared" si="628"/>
        <v/>
      </c>
      <c r="X1988" s="127" t="str">
        <f t="shared" si="629"/>
        <v/>
      </c>
      <c r="Y1988" s="127" t="str">
        <f t="shared" si="630"/>
        <v/>
      </c>
      <c r="Z1988" s="36" t="str">
        <f>IF(Mining_Import!B1988="","",Mining_Import!B1988)</f>
        <v/>
      </c>
      <c r="AA1988" s="184" t="str">
        <f>IF(Mining_Import!$C1988="","",Mining_Import!$C1988)</f>
        <v/>
      </c>
      <c r="AB1988" s="122" t="str">
        <f t="shared" si="631"/>
        <v/>
      </c>
      <c r="AC1988" s="122" t="str">
        <f>IF($Y1988&gt;Dashboard!$Q$19,$AB1988,"")</f>
        <v/>
      </c>
      <c r="AD1988" s="43" t="str">
        <f t="shared" si="632"/>
        <v/>
      </c>
      <c r="AE1988" s="36" t="str">
        <f>IF(Mining_Import!D1988="","",Mining_Import!D1988)</f>
        <v/>
      </c>
      <c r="AF1988" s="36" t="str">
        <f>IF(Mining_Import!E1988="","",Mining_Import!E1988)</f>
        <v/>
      </c>
      <c r="AG1988" s="36" t="str">
        <f>IF(Mining_Import!F1988="","",Mining_Import!F1988)</f>
        <v/>
      </c>
      <c r="AH1988" s="36" t="str">
        <f>IF(Mining_Import!G1988="","",Mining_Import!G1988)</f>
        <v/>
      </c>
      <c r="AI1988" s="36" t="str">
        <f>IF(Mining_Import!H1988="","",Mining_Import!H1988)</f>
        <v/>
      </c>
      <c r="AJ1988" s="36" t="str">
        <f>IF(Mining_Import!I1988="","",Mining_Import!I1988)</f>
        <v/>
      </c>
      <c r="BY1988" s="120" t="str">
        <f t="shared" si="620"/>
        <v/>
      </c>
      <c r="BZ1988" s="184" t="str">
        <f t="shared" si="633"/>
        <v/>
      </c>
      <c r="CA1988" s="37" t="str">
        <f>IFERROR(VLOOKUP($BY1988,Account_Value!$C$2:$F$2500,4,0),"")</f>
        <v/>
      </c>
      <c r="CB1988" s="43" t="str">
        <f t="shared" si="621"/>
        <v/>
      </c>
      <c r="CC1988" s="122" t="str">
        <f>IF($BZ1988="","",SUM($BZ$2:$BZ1988))</f>
        <v/>
      </c>
      <c r="CD1988" s="43" t="str">
        <f>IF($BZ1988="","",$BU$19*(SUM($BZ$2:$BZ1988)))</f>
        <v/>
      </c>
    </row>
    <row r="1989" spans="1:82">
      <c r="A1989" s="4" t="str">
        <f t="shared" si="622"/>
        <v/>
      </c>
      <c r="B1989" s="21" t="str">
        <f>IF(Investments_Import!A1989="","",Investments_Import!A1989)</f>
        <v/>
      </c>
      <c r="C1989" s="22" t="str">
        <f t="shared" si="615"/>
        <v/>
      </c>
      <c r="D1989" s="51" t="str">
        <f t="shared" si="623"/>
        <v/>
      </c>
      <c r="E1989" s="3" t="str">
        <f>IF(Investments_Import!B1989="","",Investments_Import!B1989)</f>
        <v/>
      </c>
      <c r="F1989" s="54" t="str">
        <f t="shared" si="624"/>
        <v xml:space="preserve"> </v>
      </c>
      <c r="G1989" s="54" t="str">
        <f>IF($B1989="","",COUNTIF($F$2:$F1989,$F1989))</f>
        <v/>
      </c>
      <c r="H1989" s="53" t="str">
        <f t="shared" si="625"/>
        <v xml:space="preserve">  </v>
      </c>
      <c r="I1989" s="3" t="str">
        <f>IF(Investments_Import!C1989="","",Investments_Import!C1989)</f>
        <v/>
      </c>
      <c r="J1989" s="108" t="str">
        <f>IF(Investments_Import!D1989="","",Investments_Import!D1989)</f>
        <v/>
      </c>
      <c r="K1989" s="108" t="str">
        <f t="shared" si="626"/>
        <v/>
      </c>
      <c r="L1989" s="47" t="str">
        <f>IF(Investments_Import!E1989="","",Investments_Import!E1989)</f>
        <v/>
      </c>
      <c r="M1989" s="47" t="str">
        <f t="shared" si="616"/>
        <v/>
      </c>
      <c r="N1989" s="31" t="str">
        <f>IF(Investments_Import!F1989="","",Investments_Import!F1989)</f>
        <v/>
      </c>
      <c r="O1989" s="31" t="str">
        <f t="shared" si="617"/>
        <v/>
      </c>
      <c r="P1989" s="3" t="str">
        <f>IF(Investments_Import!G1989="","",Investments_Import!G1989)</f>
        <v/>
      </c>
      <c r="Q1989" s="3" t="str">
        <f>IF(Investments_Import!H1989="","",Investments_Import!H1989)</f>
        <v/>
      </c>
      <c r="R1989" s="37" t="str">
        <f t="shared" si="618"/>
        <v/>
      </c>
      <c r="S1989" s="37" t="str">
        <f t="shared" si="619"/>
        <v/>
      </c>
      <c r="U1989" s="36" t="str">
        <f>IF(Mining_Import!A1989="","",Mining_Import!A1989)</f>
        <v/>
      </c>
      <c r="V1989" s="22" t="str">
        <f t="shared" si="627"/>
        <v/>
      </c>
      <c r="W1989" s="127" t="str">
        <f t="shared" si="628"/>
        <v/>
      </c>
      <c r="X1989" s="127" t="str">
        <f t="shared" si="629"/>
        <v/>
      </c>
      <c r="Y1989" s="127" t="str">
        <f t="shared" si="630"/>
        <v/>
      </c>
      <c r="Z1989" s="36" t="str">
        <f>IF(Mining_Import!B1989="","",Mining_Import!B1989)</f>
        <v/>
      </c>
      <c r="AA1989" s="184" t="str">
        <f>IF(Mining_Import!$C1989="","",Mining_Import!$C1989)</f>
        <v/>
      </c>
      <c r="AB1989" s="122" t="str">
        <f t="shared" si="631"/>
        <v/>
      </c>
      <c r="AC1989" s="122" t="str">
        <f>IF($Y1989&gt;Dashboard!$Q$19,$AB1989,"")</f>
        <v/>
      </c>
      <c r="AD1989" s="43" t="str">
        <f t="shared" si="632"/>
        <v/>
      </c>
      <c r="AE1989" s="36" t="str">
        <f>IF(Mining_Import!D1989="","",Mining_Import!D1989)</f>
        <v/>
      </c>
      <c r="AF1989" s="36" t="str">
        <f>IF(Mining_Import!E1989="","",Mining_Import!E1989)</f>
        <v/>
      </c>
      <c r="AG1989" s="36" t="str">
        <f>IF(Mining_Import!F1989="","",Mining_Import!F1989)</f>
        <v/>
      </c>
      <c r="AH1989" s="36" t="str">
        <f>IF(Mining_Import!G1989="","",Mining_Import!G1989)</f>
        <v/>
      </c>
      <c r="AI1989" s="36" t="str">
        <f>IF(Mining_Import!H1989="","",Mining_Import!H1989)</f>
        <v/>
      </c>
      <c r="AJ1989" s="36" t="str">
        <f>IF(Mining_Import!I1989="","",Mining_Import!I1989)</f>
        <v/>
      </c>
      <c r="BY1989" s="120" t="str">
        <f t="shared" si="620"/>
        <v/>
      </c>
      <c r="BZ1989" s="184" t="str">
        <f t="shared" si="633"/>
        <v/>
      </c>
      <c r="CA1989" s="37" t="str">
        <f>IFERROR(VLOOKUP($BY1989,Account_Value!$C$2:$F$2500,4,0),"")</f>
        <v/>
      </c>
      <c r="CB1989" s="43" t="str">
        <f t="shared" si="621"/>
        <v/>
      </c>
      <c r="CC1989" s="122" t="str">
        <f>IF($BZ1989="","",SUM($BZ$2:$BZ1989))</f>
        <v/>
      </c>
      <c r="CD1989" s="43" t="str">
        <f>IF($BZ1989="","",$BU$19*(SUM($BZ$2:$BZ1989)))</f>
        <v/>
      </c>
    </row>
    <row r="1990" spans="1:82">
      <c r="A1990" s="4" t="str">
        <f t="shared" si="622"/>
        <v/>
      </c>
      <c r="B1990" s="21" t="str">
        <f>IF(Investments_Import!A1990="","",Investments_Import!A1990)</f>
        <v/>
      </c>
      <c r="C1990" s="22" t="str">
        <f t="shared" si="615"/>
        <v/>
      </c>
      <c r="D1990" s="51" t="str">
        <f t="shared" si="623"/>
        <v/>
      </c>
      <c r="E1990" s="3" t="str">
        <f>IF(Investments_Import!B1990="","",Investments_Import!B1990)</f>
        <v/>
      </c>
      <c r="F1990" s="54" t="str">
        <f t="shared" si="624"/>
        <v xml:space="preserve"> </v>
      </c>
      <c r="G1990" s="54" t="str">
        <f>IF($B1990="","",COUNTIF($F$2:$F1990,$F1990))</f>
        <v/>
      </c>
      <c r="H1990" s="53" t="str">
        <f t="shared" si="625"/>
        <v xml:space="preserve">  </v>
      </c>
      <c r="I1990" s="3" t="str">
        <f>IF(Investments_Import!C1990="","",Investments_Import!C1990)</f>
        <v/>
      </c>
      <c r="J1990" s="108" t="str">
        <f>IF(Investments_Import!D1990="","",Investments_Import!D1990)</f>
        <v/>
      </c>
      <c r="K1990" s="108" t="str">
        <f t="shared" si="626"/>
        <v/>
      </c>
      <c r="L1990" s="47" t="str">
        <f>IF(Investments_Import!E1990="","",Investments_Import!E1990)</f>
        <v/>
      </c>
      <c r="M1990" s="47" t="str">
        <f t="shared" si="616"/>
        <v/>
      </c>
      <c r="N1990" s="31" t="str">
        <f>IF(Investments_Import!F1990="","",Investments_Import!F1990)</f>
        <v/>
      </c>
      <c r="O1990" s="31" t="str">
        <f t="shared" si="617"/>
        <v/>
      </c>
      <c r="P1990" s="3" t="str">
        <f>IF(Investments_Import!G1990="","",Investments_Import!G1990)</f>
        <v/>
      </c>
      <c r="Q1990" s="3" t="str">
        <f>IF(Investments_Import!H1990="","",Investments_Import!H1990)</f>
        <v/>
      </c>
      <c r="R1990" s="37" t="str">
        <f t="shared" si="618"/>
        <v/>
      </c>
      <c r="S1990" s="37" t="str">
        <f t="shared" si="619"/>
        <v/>
      </c>
      <c r="U1990" s="36" t="str">
        <f>IF(Mining_Import!A1990="","",Mining_Import!A1990)</f>
        <v/>
      </c>
      <c r="V1990" s="22" t="str">
        <f t="shared" si="627"/>
        <v/>
      </c>
      <c r="W1990" s="127" t="str">
        <f t="shared" si="628"/>
        <v/>
      </c>
      <c r="X1990" s="127" t="str">
        <f t="shared" si="629"/>
        <v/>
      </c>
      <c r="Y1990" s="127" t="str">
        <f t="shared" si="630"/>
        <v/>
      </c>
      <c r="Z1990" s="36" t="str">
        <f>IF(Mining_Import!B1990="","",Mining_Import!B1990)</f>
        <v/>
      </c>
      <c r="AA1990" s="184" t="str">
        <f>IF(Mining_Import!$C1990="","",Mining_Import!$C1990)</f>
        <v/>
      </c>
      <c r="AB1990" s="122" t="str">
        <f t="shared" si="631"/>
        <v/>
      </c>
      <c r="AC1990" s="122" t="str">
        <f>IF($Y1990&gt;Dashboard!$Q$19,$AB1990,"")</f>
        <v/>
      </c>
      <c r="AD1990" s="43" t="str">
        <f t="shared" si="632"/>
        <v/>
      </c>
      <c r="AE1990" s="36" t="str">
        <f>IF(Mining_Import!D1990="","",Mining_Import!D1990)</f>
        <v/>
      </c>
      <c r="AF1990" s="36" t="str">
        <f>IF(Mining_Import!E1990="","",Mining_Import!E1990)</f>
        <v/>
      </c>
      <c r="AG1990" s="36" t="str">
        <f>IF(Mining_Import!F1990="","",Mining_Import!F1990)</f>
        <v/>
      </c>
      <c r="AH1990" s="36" t="str">
        <f>IF(Mining_Import!G1990="","",Mining_Import!G1990)</f>
        <v/>
      </c>
      <c r="AI1990" s="36" t="str">
        <f>IF(Mining_Import!H1990="","",Mining_Import!H1990)</f>
        <v/>
      </c>
      <c r="AJ1990" s="36" t="str">
        <f>IF(Mining_Import!I1990="","",Mining_Import!I1990)</f>
        <v/>
      </c>
      <c r="BY1990" s="120" t="str">
        <f t="shared" si="620"/>
        <v/>
      </c>
      <c r="BZ1990" s="184" t="str">
        <f t="shared" si="633"/>
        <v/>
      </c>
      <c r="CA1990" s="37" t="str">
        <f>IFERROR(VLOOKUP($BY1990,Account_Value!$C$2:$F$2500,4,0),"")</f>
        <v/>
      </c>
      <c r="CB1990" s="43" t="str">
        <f t="shared" si="621"/>
        <v/>
      </c>
      <c r="CC1990" s="122" t="str">
        <f>IF($BZ1990="","",SUM($BZ$2:$BZ1990))</f>
        <v/>
      </c>
      <c r="CD1990" s="43" t="str">
        <f>IF($BZ1990="","",$BU$19*(SUM($BZ$2:$BZ1990)))</f>
        <v/>
      </c>
    </row>
    <row r="1991" spans="1:82">
      <c r="A1991" s="4" t="str">
        <f t="shared" si="622"/>
        <v/>
      </c>
      <c r="B1991" s="21" t="str">
        <f>IF(Investments_Import!A1991="","",Investments_Import!A1991)</f>
        <v/>
      </c>
      <c r="C1991" s="22" t="str">
        <f t="shared" si="615"/>
        <v/>
      </c>
      <c r="D1991" s="51" t="str">
        <f t="shared" si="623"/>
        <v/>
      </c>
      <c r="E1991" s="3" t="str">
        <f>IF(Investments_Import!B1991="","",Investments_Import!B1991)</f>
        <v/>
      </c>
      <c r="F1991" s="54" t="str">
        <f t="shared" si="624"/>
        <v xml:space="preserve"> </v>
      </c>
      <c r="G1991" s="54" t="str">
        <f>IF($B1991="","",COUNTIF($F$2:$F1991,$F1991))</f>
        <v/>
      </c>
      <c r="H1991" s="53" t="str">
        <f t="shared" si="625"/>
        <v xml:space="preserve">  </v>
      </c>
      <c r="I1991" s="3" t="str">
        <f>IF(Investments_Import!C1991="","",Investments_Import!C1991)</f>
        <v/>
      </c>
      <c r="J1991" s="108" t="str">
        <f>IF(Investments_Import!D1991="","",Investments_Import!D1991)</f>
        <v/>
      </c>
      <c r="K1991" s="108" t="str">
        <f t="shared" si="626"/>
        <v/>
      </c>
      <c r="L1991" s="47" t="str">
        <f>IF(Investments_Import!E1991="","",Investments_Import!E1991)</f>
        <v/>
      </c>
      <c r="M1991" s="47" t="str">
        <f t="shared" si="616"/>
        <v/>
      </c>
      <c r="N1991" s="31" t="str">
        <f>IF(Investments_Import!F1991="","",Investments_Import!F1991)</f>
        <v/>
      </c>
      <c r="O1991" s="31" t="str">
        <f t="shared" si="617"/>
        <v/>
      </c>
      <c r="P1991" s="3" t="str">
        <f>IF(Investments_Import!G1991="","",Investments_Import!G1991)</f>
        <v/>
      </c>
      <c r="Q1991" s="3" t="str">
        <f>IF(Investments_Import!H1991="","",Investments_Import!H1991)</f>
        <v/>
      </c>
      <c r="R1991" s="37" t="str">
        <f t="shared" si="618"/>
        <v/>
      </c>
      <c r="S1991" s="37" t="str">
        <f t="shared" si="619"/>
        <v/>
      </c>
      <c r="U1991" s="36" t="str">
        <f>IF(Mining_Import!A1991="","",Mining_Import!A1991)</f>
        <v/>
      </c>
      <c r="V1991" s="22" t="str">
        <f t="shared" si="627"/>
        <v/>
      </c>
      <c r="W1991" s="127" t="str">
        <f t="shared" si="628"/>
        <v/>
      </c>
      <c r="X1991" s="127" t="str">
        <f t="shared" si="629"/>
        <v/>
      </c>
      <c r="Y1991" s="127" t="str">
        <f t="shared" si="630"/>
        <v/>
      </c>
      <c r="Z1991" s="36" t="str">
        <f>IF(Mining_Import!B1991="","",Mining_Import!B1991)</f>
        <v/>
      </c>
      <c r="AA1991" s="184" t="str">
        <f>IF(Mining_Import!$C1991="","",Mining_Import!$C1991)</f>
        <v/>
      </c>
      <c r="AB1991" s="122" t="str">
        <f t="shared" si="631"/>
        <v/>
      </c>
      <c r="AC1991" s="122" t="str">
        <f>IF($Y1991&gt;Dashboard!$Q$19,$AB1991,"")</f>
        <v/>
      </c>
      <c r="AD1991" s="43" t="str">
        <f t="shared" si="632"/>
        <v/>
      </c>
      <c r="AE1991" s="36" t="str">
        <f>IF(Mining_Import!D1991="","",Mining_Import!D1991)</f>
        <v/>
      </c>
      <c r="AF1991" s="36" t="str">
        <f>IF(Mining_Import!E1991="","",Mining_Import!E1991)</f>
        <v/>
      </c>
      <c r="AG1991" s="36" t="str">
        <f>IF(Mining_Import!F1991="","",Mining_Import!F1991)</f>
        <v/>
      </c>
      <c r="AH1991" s="36" t="str">
        <f>IF(Mining_Import!G1991="","",Mining_Import!G1991)</f>
        <v/>
      </c>
      <c r="AI1991" s="36" t="str">
        <f>IF(Mining_Import!H1991="","",Mining_Import!H1991)</f>
        <v/>
      </c>
      <c r="AJ1991" s="36" t="str">
        <f>IF(Mining_Import!I1991="","",Mining_Import!I1991)</f>
        <v/>
      </c>
      <c r="BY1991" s="120" t="str">
        <f t="shared" si="620"/>
        <v/>
      </c>
      <c r="BZ1991" s="184" t="str">
        <f t="shared" si="633"/>
        <v/>
      </c>
      <c r="CA1991" s="37" t="str">
        <f>IFERROR(VLOOKUP($BY1991,Account_Value!$C$2:$F$2500,4,0),"")</f>
        <v/>
      </c>
      <c r="CB1991" s="43" t="str">
        <f t="shared" si="621"/>
        <v/>
      </c>
      <c r="CC1991" s="122" t="str">
        <f>IF($BZ1991="","",SUM($BZ$2:$BZ1991))</f>
        <v/>
      </c>
      <c r="CD1991" s="43" t="str">
        <f>IF($BZ1991="","",$BU$19*(SUM($BZ$2:$BZ1991)))</f>
        <v/>
      </c>
    </row>
    <row r="1992" spans="1:82">
      <c r="A1992" s="4" t="str">
        <f t="shared" si="622"/>
        <v/>
      </c>
      <c r="B1992" s="21" t="str">
        <f>IF(Investments_Import!A1992="","",Investments_Import!A1992)</f>
        <v/>
      </c>
      <c r="C1992" s="22" t="str">
        <f t="shared" si="615"/>
        <v/>
      </c>
      <c r="D1992" s="51" t="str">
        <f t="shared" si="623"/>
        <v/>
      </c>
      <c r="E1992" s="3" t="str">
        <f>IF(Investments_Import!B1992="","",Investments_Import!B1992)</f>
        <v/>
      </c>
      <c r="F1992" s="54" t="str">
        <f t="shared" si="624"/>
        <v xml:space="preserve"> </v>
      </c>
      <c r="G1992" s="54" t="str">
        <f>IF($B1992="","",COUNTIF($F$2:$F1992,$F1992))</f>
        <v/>
      </c>
      <c r="H1992" s="53" t="str">
        <f t="shared" si="625"/>
        <v xml:space="preserve">  </v>
      </c>
      <c r="I1992" s="3" t="str">
        <f>IF(Investments_Import!C1992="","",Investments_Import!C1992)</f>
        <v/>
      </c>
      <c r="J1992" s="108" t="str">
        <f>IF(Investments_Import!D1992="","",Investments_Import!D1992)</f>
        <v/>
      </c>
      <c r="K1992" s="108" t="str">
        <f t="shared" si="626"/>
        <v/>
      </c>
      <c r="L1992" s="47" t="str">
        <f>IF(Investments_Import!E1992="","",Investments_Import!E1992)</f>
        <v/>
      </c>
      <c r="M1992" s="47" t="str">
        <f t="shared" si="616"/>
        <v/>
      </c>
      <c r="N1992" s="31" t="str">
        <f>IF(Investments_Import!F1992="","",Investments_Import!F1992)</f>
        <v/>
      </c>
      <c r="O1992" s="31" t="str">
        <f t="shared" si="617"/>
        <v/>
      </c>
      <c r="P1992" s="3" t="str">
        <f>IF(Investments_Import!G1992="","",Investments_Import!G1992)</f>
        <v/>
      </c>
      <c r="Q1992" s="3" t="str">
        <f>IF(Investments_Import!H1992="","",Investments_Import!H1992)</f>
        <v/>
      </c>
      <c r="R1992" s="37" t="str">
        <f t="shared" si="618"/>
        <v/>
      </c>
      <c r="S1992" s="37" t="str">
        <f t="shared" si="619"/>
        <v/>
      </c>
      <c r="U1992" s="36" t="str">
        <f>IF(Mining_Import!A1992="","",Mining_Import!A1992)</f>
        <v/>
      </c>
      <c r="V1992" s="22" t="str">
        <f t="shared" si="627"/>
        <v/>
      </c>
      <c r="W1992" s="127" t="str">
        <f t="shared" si="628"/>
        <v/>
      </c>
      <c r="X1992" s="127" t="str">
        <f t="shared" si="629"/>
        <v/>
      </c>
      <c r="Y1992" s="127" t="str">
        <f t="shared" si="630"/>
        <v/>
      </c>
      <c r="Z1992" s="36" t="str">
        <f>IF(Mining_Import!B1992="","",Mining_Import!B1992)</f>
        <v/>
      </c>
      <c r="AA1992" s="184" t="str">
        <f>IF(Mining_Import!$C1992="","",Mining_Import!$C1992)</f>
        <v/>
      </c>
      <c r="AB1992" s="122" t="str">
        <f t="shared" si="631"/>
        <v/>
      </c>
      <c r="AC1992" s="122" t="str">
        <f>IF($Y1992&gt;Dashboard!$Q$19,$AB1992,"")</f>
        <v/>
      </c>
      <c r="AD1992" s="43" t="str">
        <f t="shared" si="632"/>
        <v/>
      </c>
      <c r="AE1992" s="36" t="str">
        <f>IF(Mining_Import!D1992="","",Mining_Import!D1992)</f>
        <v/>
      </c>
      <c r="AF1992" s="36" t="str">
        <f>IF(Mining_Import!E1992="","",Mining_Import!E1992)</f>
        <v/>
      </c>
      <c r="AG1992" s="36" t="str">
        <f>IF(Mining_Import!F1992="","",Mining_Import!F1992)</f>
        <v/>
      </c>
      <c r="AH1992" s="36" t="str">
        <f>IF(Mining_Import!G1992="","",Mining_Import!G1992)</f>
        <v/>
      </c>
      <c r="AI1992" s="36" t="str">
        <f>IF(Mining_Import!H1992="","",Mining_Import!H1992)</f>
        <v/>
      </c>
      <c r="AJ1992" s="36" t="str">
        <f>IF(Mining_Import!I1992="","",Mining_Import!I1992)</f>
        <v/>
      </c>
      <c r="BY1992" s="120" t="str">
        <f t="shared" si="620"/>
        <v/>
      </c>
      <c r="BZ1992" s="184" t="str">
        <f t="shared" si="633"/>
        <v/>
      </c>
      <c r="CA1992" s="37" t="str">
        <f>IFERROR(VLOOKUP($BY1992,Account_Value!$C$2:$F$2500,4,0),"")</f>
        <v/>
      </c>
      <c r="CB1992" s="43" t="str">
        <f t="shared" si="621"/>
        <v/>
      </c>
      <c r="CC1992" s="122" t="str">
        <f>IF($BZ1992="","",SUM($BZ$2:$BZ1992))</f>
        <v/>
      </c>
      <c r="CD1992" s="43" t="str">
        <f>IF($BZ1992="","",$BU$19*(SUM($BZ$2:$BZ1992)))</f>
        <v/>
      </c>
    </row>
    <row r="1993" spans="1:82">
      <c r="A1993" s="4" t="str">
        <f t="shared" si="622"/>
        <v/>
      </c>
      <c r="B1993" s="21" t="str">
        <f>IF(Investments_Import!A1993="","",Investments_Import!A1993)</f>
        <v/>
      </c>
      <c r="C1993" s="22" t="str">
        <f t="shared" si="615"/>
        <v/>
      </c>
      <c r="D1993" s="51" t="str">
        <f t="shared" si="623"/>
        <v/>
      </c>
      <c r="E1993" s="3" t="str">
        <f>IF(Investments_Import!B1993="","",Investments_Import!B1993)</f>
        <v/>
      </c>
      <c r="F1993" s="54" t="str">
        <f t="shared" si="624"/>
        <v xml:space="preserve"> </v>
      </c>
      <c r="G1993" s="54" t="str">
        <f>IF($B1993="","",COUNTIF($F$2:$F1993,$F1993))</f>
        <v/>
      </c>
      <c r="H1993" s="53" t="str">
        <f t="shared" si="625"/>
        <v xml:space="preserve">  </v>
      </c>
      <c r="I1993" s="3" t="str">
        <f>IF(Investments_Import!C1993="","",Investments_Import!C1993)</f>
        <v/>
      </c>
      <c r="J1993" s="108" t="str">
        <f>IF(Investments_Import!D1993="","",Investments_Import!D1993)</f>
        <v/>
      </c>
      <c r="K1993" s="108" t="str">
        <f t="shared" si="626"/>
        <v/>
      </c>
      <c r="L1993" s="47" t="str">
        <f>IF(Investments_Import!E1993="","",Investments_Import!E1993)</f>
        <v/>
      </c>
      <c r="M1993" s="47" t="str">
        <f t="shared" si="616"/>
        <v/>
      </c>
      <c r="N1993" s="31" t="str">
        <f>IF(Investments_Import!F1993="","",Investments_Import!F1993)</f>
        <v/>
      </c>
      <c r="O1993" s="31" t="str">
        <f t="shared" si="617"/>
        <v/>
      </c>
      <c r="P1993" s="3" t="str">
        <f>IF(Investments_Import!G1993="","",Investments_Import!G1993)</f>
        <v/>
      </c>
      <c r="Q1993" s="3" t="str">
        <f>IF(Investments_Import!H1993="","",Investments_Import!H1993)</f>
        <v/>
      </c>
      <c r="R1993" s="37" t="str">
        <f t="shared" si="618"/>
        <v/>
      </c>
      <c r="S1993" s="37" t="str">
        <f t="shared" si="619"/>
        <v/>
      </c>
      <c r="U1993" s="36" t="str">
        <f>IF(Mining_Import!A1993="","",Mining_Import!A1993)</f>
        <v/>
      </c>
      <c r="V1993" s="22" t="str">
        <f t="shared" si="627"/>
        <v/>
      </c>
      <c r="W1993" s="127" t="str">
        <f t="shared" si="628"/>
        <v/>
      </c>
      <c r="X1993" s="127" t="str">
        <f t="shared" si="629"/>
        <v/>
      </c>
      <c r="Y1993" s="127" t="str">
        <f t="shared" si="630"/>
        <v/>
      </c>
      <c r="Z1993" s="36" t="str">
        <f>IF(Mining_Import!B1993="","",Mining_Import!B1993)</f>
        <v/>
      </c>
      <c r="AA1993" s="184" t="str">
        <f>IF(Mining_Import!$C1993="","",Mining_Import!$C1993)</f>
        <v/>
      </c>
      <c r="AB1993" s="122" t="str">
        <f t="shared" si="631"/>
        <v/>
      </c>
      <c r="AC1993" s="122" t="str">
        <f>IF($Y1993&gt;Dashboard!$Q$19,$AB1993,"")</f>
        <v/>
      </c>
      <c r="AD1993" s="43" t="str">
        <f t="shared" si="632"/>
        <v/>
      </c>
      <c r="AE1993" s="36" t="str">
        <f>IF(Mining_Import!D1993="","",Mining_Import!D1993)</f>
        <v/>
      </c>
      <c r="AF1993" s="36" t="str">
        <f>IF(Mining_Import!E1993="","",Mining_Import!E1993)</f>
        <v/>
      </c>
      <c r="AG1993" s="36" t="str">
        <f>IF(Mining_Import!F1993="","",Mining_Import!F1993)</f>
        <v/>
      </c>
      <c r="AH1993" s="36" t="str">
        <f>IF(Mining_Import!G1993="","",Mining_Import!G1993)</f>
        <v/>
      </c>
      <c r="AI1993" s="36" t="str">
        <f>IF(Mining_Import!H1993="","",Mining_Import!H1993)</f>
        <v/>
      </c>
      <c r="AJ1993" s="36" t="str">
        <f>IF(Mining_Import!I1993="","",Mining_Import!I1993)</f>
        <v/>
      </c>
      <c r="BY1993" s="120" t="str">
        <f t="shared" si="620"/>
        <v/>
      </c>
      <c r="BZ1993" s="184" t="str">
        <f t="shared" si="633"/>
        <v/>
      </c>
      <c r="CA1993" s="37" t="str">
        <f>IFERROR(VLOOKUP($BY1993,Account_Value!$C$2:$F$2500,4,0),"")</f>
        <v/>
      </c>
      <c r="CB1993" s="43" t="str">
        <f t="shared" si="621"/>
        <v/>
      </c>
      <c r="CC1993" s="122" t="str">
        <f>IF($BZ1993="","",SUM($BZ$2:$BZ1993))</f>
        <v/>
      </c>
      <c r="CD1993" s="43" t="str">
        <f>IF($BZ1993="","",$BU$19*(SUM($BZ$2:$BZ1993)))</f>
        <v/>
      </c>
    </row>
    <row r="1994" spans="1:82">
      <c r="A1994" s="4" t="str">
        <f t="shared" si="622"/>
        <v/>
      </c>
      <c r="B1994" s="21" t="str">
        <f>IF(Investments_Import!A1994="","",Investments_Import!A1994)</f>
        <v/>
      </c>
      <c r="C1994" s="22" t="str">
        <f t="shared" si="615"/>
        <v/>
      </c>
      <c r="D1994" s="51" t="str">
        <f t="shared" si="623"/>
        <v/>
      </c>
      <c r="E1994" s="3" t="str">
        <f>IF(Investments_Import!B1994="","",Investments_Import!B1994)</f>
        <v/>
      </c>
      <c r="F1994" s="54" t="str">
        <f t="shared" si="624"/>
        <v xml:space="preserve"> </v>
      </c>
      <c r="G1994" s="54" t="str">
        <f>IF($B1994="","",COUNTIF($F$2:$F1994,$F1994))</f>
        <v/>
      </c>
      <c r="H1994" s="53" t="str">
        <f t="shared" si="625"/>
        <v xml:space="preserve">  </v>
      </c>
      <c r="I1994" s="3" t="str">
        <f>IF(Investments_Import!C1994="","",Investments_Import!C1994)</f>
        <v/>
      </c>
      <c r="J1994" s="108" t="str">
        <f>IF(Investments_Import!D1994="","",Investments_Import!D1994)</f>
        <v/>
      </c>
      <c r="K1994" s="108" t="str">
        <f t="shared" si="626"/>
        <v/>
      </c>
      <c r="L1994" s="47" t="str">
        <f>IF(Investments_Import!E1994="","",Investments_Import!E1994)</f>
        <v/>
      </c>
      <c r="M1994" s="47" t="str">
        <f t="shared" si="616"/>
        <v/>
      </c>
      <c r="N1994" s="31" t="str">
        <f>IF(Investments_Import!F1994="","",Investments_Import!F1994)</f>
        <v/>
      </c>
      <c r="O1994" s="31" t="str">
        <f t="shared" si="617"/>
        <v/>
      </c>
      <c r="P1994" s="3" t="str">
        <f>IF(Investments_Import!G1994="","",Investments_Import!G1994)</f>
        <v/>
      </c>
      <c r="Q1994" s="3" t="str">
        <f>IF(Investments_Import!H1994="","",Investments_Import!H1994)</f>
        <v/>
      </c>
      <c r="R1994" s="37" t="str">
        <f t="shared" si="618"/>
        <v/>
      </c>
      <c r="S1994" s="37" t="str">
        <f t="shared" si="619"/>
        <v/>
      </c>
      <c r="U1994" s="36" t="str">
        <f>IF(Mining_Import!A1994="","",Mining_Import!A1994)</f>
        <v/>
      </c>
      <c r="V1994" s="22" t="str">
        <f t="shared" si="627"/>
        <v/>
      </c>
      <c r="W1994" s="127" t="str">
        <f t="shared" si="628"/>
        <v/>
      </c>
      <c r="X1994" s="127" t="str">
        <f t="shared" si="629"/>
        <v/>
      </c>
      <c r="Y1994" s="127" t="str">
        <f t="shared" si="630"/>
        <v/>
      </c>
      <c r="Z1994" s="36" t="str">
        <f>IF(Mining_Import!B1994="","",Mining_Import!B1994)</f>
        <v/>
      </c>
      <c r="AA1994" s="184" t="str">
        <f>IF(Mining_Import!$C1994="","",Mining_Import!$C1994)</f>
        <v/>
      </c>
      <c r="AB1994" s="122" t="str">
        <f t="shared" si="631"/>
        <v/>
      </c>
      <c r="AC1994" s="122" t="str">
        <f>IF($Y1994&gt;Dashboard!$Q$19,$AB1994,"")</f>
        <v/>
      </c>
      <c r="AD1994" s="43" t="str">
        <f t="shared" si="632"/>
        <v/>
      </c>
      <c r="AE1994" s="36" t="str">
        <f>IF(Mining_Import!D1994="","",Mining_Import!D1994)</f>
        <v/>
      </c>
      <c r="AF1994" s="36" t="str">
        <f>IF(Mining_Import!E1994="","",Mining_Import!E1994)</f>
        <v/>
      </c>
      <c r="AG1994" s="36" t="str">
        <f>IF(Mining_Import!F1994="","",Mining_Import!F1994)</f>
        <v/>
      </c>
      <c r="AH1994" s="36" t="str">
        <f>IF(Mining_Import!G1994="","",Mining_Import!G1994)</f>
        <v/>
      </c>
      <c r="AI1994" s="36" t="str">
        <f>IF(Mining_Import!H1994="","",Mining_Import!H1994)</f>
        <v/>
      </c>
      <c r="AJ1994" s="36" t="str">
        <f>IF(Mining_Import!I1994="","",Mining_Import!I1994)</f>
        <v/>
      </c>
      <c r="BY1994" s="120" t="str">
        <f t="shared" si="620"/>
        <v/>
      </c>
      <c r="BZ1994" s="184" t="str">
        <f t="shared" si="633"/>
        <v/>
      </c>
      <c r="CA1994" s="37" t="str">
        <f>IFERROR(VLOOKUP($BY1994,Account_Value!$C$2:$F$2500,4,0),"")</f>
        <v/>
      </c>
      <c r="CB1994" s="43" t="str">
        <f t="shared" si="621"/>
        <v/>
      </c>
      <c r="CC1994" s="122" t="str">
        <f>IF($BZ1994="","",SUM($BZ$2:$BZ1994))</f>
        <v/>
      </c>
      <c r="CD1994" s="43" t="str">
        <f>IF($BZ1994="","",$BU$19*(SUM($BZ$2:$BZ1994)))</f>
        <v/>
      </c>
    </row>
    <row r="1995" spans="1:82">
      <c r="A1995" s="4" t="str">
        <f t="shared" si="622"/>
        <v/>
      </c>
      <c r="B1995" s="21" t="str">
        <f>IF(Investments_Import!A1995="","",Investments_Import!A1995)</f>
        <v/>
      </c>
      <c r="C1995" s="22" t="str">
        <f t="shared" si="615"/>
        <v/>
      </c>
      <c r="D1995" s="51" t="str">
        <f t="shared" si="623"/>
        <v/>
      </c>
      <c r="E1995" s="3" t="str">
        <f>IF(Investments_Import!B1995="","",Investments_Import!B1995)</f>
        <v/>
      </c>
      <c r="F1995" s="54" t="str">
        <f t="shared" si="624"/>
        <v xml:space="preserve"> </v>
      </c>
      <c r="G1995" s="54" t="str">
        <f>IF($B1995="","",COUNTIF($F$2:$F1995,$F1995))</f>
        <v/>
      </c>
      <c r="H1995" s="53" t="str">
        <f t="shared" si="625"/>
        <v xml:space="preserve">  </v>
      </c>
      <c r="I1995" s="3" t="str">
        <f>IF(Investments_Import!C1995="","",Investments_Import!C1995)</f>
        <v/>
      </c>
      <c r="J1995" s="108" t="str">
        <f>IF(Investments_Import!D1995="","",Investments_Import!D1995)</f>
        <v/>
      </c>
      <c r="K1995" s="108" t="str">
        <f t="shared" si="626"/>
        <v/>
      </c>
      <c r="L1995" s="47" t="str">
        <f>IF(Investments_Import!E1995="","",Investments_Import!E1995)</f>
        <v/>
      </c>
      <c r="M1995" s="47" t="str">
        <f t="shared" si="616"/>
        <v/>
      </c>
      <c r="N1995" s="31" t="str">
        <f>IF(Investments_Import!F1995="","",Investments_Import!F1995)</f>
        <v/>
      </c>
      <c r="O1995" s="31" t="str">
        <f t="shared" si="617"/>
        <v/>
      </c>
      <c r="P1995" s="3" t="str">
        <f>IF(Investments_Import!G1995="","",Investments_Import!G1995)</f>
        <v/>
      </c>
      <c r="Q1995" s="3" t="str">
        <f>IF(Investments_Import!H1995="","",Investments_Import!H1995)</f>
        <v/>
      </c>
      <c r="R1995" s="37" t="str">
        <f t="shared" si="618"/>
        <v/>
      </c>
      <c r="S1995" s="37" t="str">
        <f t="shared" si="619"/>
        <v/>
      </c>
      <c r="U1995" s="36" t="str">
        <f>IF(Mining_Import!A1995="","",Mining_Import!A1995)</f>
        <v/>
      </c>
      <c r="V1995" s="22" t="str">
        <f t="shared" si="627"/>
        <v/>
      </c>
      <c r="W1995" s="127" t="str">
        <f t="shared" si="628"/>
        <v/>
      </c>
      <c r="X1995" s="127" t="str">
        <f t="shared" si="629"/>
        <v/>
      </c>
      <c r="Y1995" s="127" t="str">
        <f t="shared" si="630"/>
        <v/>
      </c>
      <c r="Z1995" s="36" t="str">
        <f>IF(Mining_Import!B1995="","",Mining_Import!B1995)</f>
        <v/>
      </c>
      <c r="AA1995" s="184" t="str">
        <f>IF(Mining_Import!$C1995="","",Mining_Import!$C1995)</f>
        <v/>
      </c>
      <c r="AB1995" s="122" t="str">
        <f t="shared" si="631"/>
        <v/>
      </c>
      <c r="AC1995" s="122" t="str">
        <f>IF($Y1995&gt;Dashboard!$Q$19,$AB1995,"")</f>
        <v/>
      </c>
      <c r="AD1995" s="43" t="str">
        <f t="shared" si="632"/>
        <v/>
      </c>
      <c r="AE1995" s="36" t="str">
        <f>IF(Mining_Import!D1995="","",Mining_Import!D1995)</f>
        <v/>
      </c>
      <c r="AF1995" s="36" t="str">
        <f>IF(Mining_Import!E1995="","",Mining_Import!E1995)</f>
        <v/>
      </c>
      <c r="AG1995" s="36" t="str">
        <f>IF(Mining_Import!F1995="","",Mining_Import!F1995)</f>
        <v/>
      </c>
      <c r="AH1995" s="36" t="str">
        <f>IF(Mining_Import!G1995="","",Mining_Import!G1995)</f>
        <v/>
      </c>
      <c r="AI1995" s="36" t="str">
        <f>IF(Mining_Import!H1995="","",Mining_Import!H1995)</f>
        <v/>
      </c>
      <c r="AJ1995" s="36" t="str">
        <f>IF(Mining_Import!I1995="","",Mining_Import!I1995)</f>
        <v/>
      </c>
      <c r="BY1995" s="120" t="str">
        <f t="shared" si="620"/>
        <v/>
      </c>
      <c r="BZ1995" s="184" t="str">
        <f t="shared" si="633"/>
        <v/>
      </c>
      <c r="CA1995" s="37" t="str">
        <f>IFERROR(VLOOKUP($BY1995,Account_Value!$C$2:$F$2500,4,0),"")</f>
        <v/>
      </c>
      <c r="CB1995" s="43" t="str">
        <f t="shared" si="621"/>
        <v/>
      </c>
      <c r="CC1995" s="122" t="str">
        <f>IF($BZ1995="","",SUM($BZ$2:$BZ1995))</f>
        <v/>
      </c>
      <c r="CD1995" s="43" t="str">
        <f>IF($BZ1995="","",$BU$19*(SUM($BZ$2:$BZ1995)))</f>
        <v/>
      </c>
    </row>
    <row r="1996" spans="1:82">
      <c r="A1996" s="4" t="str">
        <f t="shared" si="622"/>
        <v/>
      </c>
      <c r="B1996" s="21" t="str">
        <f>IF(Investments_Import!A1996="","",Investments_Import!A1996)</f>
        <v/>
      </c>
      <c r="C1996" s="22" t="str">
        <f t="shared" si="615"/>
        <v/>
      </c>
      <c r="D1996" s="51" t="str">
        <f t="shared" si="623"/>
        <v/>
      </c>
      <c r="E1996" s="3" t="str">
        <f>IF(Investments_Import!B1996="","",Investments_Import!B1996)</f>
        <v/>
      </c>
      <c r="F1996" s="54" t="str">
        <f t="shared" si="624"/>
        <v xml:space="preserve"> </v>
      </c>
      <c r="G1996" s="54" t="str">
        <f>IF($B1996="","",COUNTIF($F$2:$F1996,$F1996))</f>
        <v/>
      </c>
      <c r="H1996" s="53" t="str">
        <f t="shared" si="625"/>
        <v xml:space="preserve">  </v>
      </c>
      <c r="I1996" s="3" t="str">
        <f>IF(Investments_Import!C1996="","",Investments_Import!C1996)</f>
        <v/>
      </c>
      <c r="J1996" s="108" t="str">
        <f>IF(Investments_Import!D1996="","",Investments_Import!D1996)</f>
        <v/>
      </c>
      <c r="K1996" s="108" t="str">
        <f t="shared" si="626"/>
        <v/>
      </c>
      <c r="L1996" s="47" t="str">
        <f>IF(Investments_Import!E1996="","",Investments_Import!E1996)</f>
        <v/>
      </c>
      <c r="M1996" s="47" t="str">
        <f t="shared" si="616"/>
        <v/>
      </c>
      <c r="N1996" s="31" t="str">
        <f>IF(Investments_Import!F1996="","",Investments_Import!F1996)</f>
        <v/>
      </c>
      <c r="O1996" s="31" t="str">
        <f t="shared" si="617"/>
        <v/>
      </c>
      <c r="P1996" s="3" t="str">
        <f>IF(Investments_Import!G1996="","",Investments_Import!G1996)</f>
        <v/>
      </c>
      <c r="Q1996" s="3" t="str">
        <f>IF(Investments_Import!H1996="","",Investments_Import!H1996)</f>
        <v/>
      </c>
      <c r="R1996" s="37" t="str">
        <f t="shared" si="618"/>
        <v/>
      </c>
      <c r="S1996" s="37" t="str">
        <f t="shared" si="619"/>
        <v/>
      </c>
      <c r="U1996" s="36" t="str">
        <f>IF(Mining_Import!A1996="","",Mining_Import!A1996)</f>
        <v/>
      </c>
      <c r="V1996" s="22" t="str">
        <f t="shared" si="627"/>
        <v/>
      </c>
      <c r="W1996" s="127" t="str">
        <f t="shared" si="628"/>
        <v/>
      </c>
      <c r="X1996" s="127" t="str">
        <f t="shared" si="629"/>
        <v/>
      </c>
      <c r="Y1996" s="127" t="str">
        <f t="shared" si="630"/>
        <v/>
      </c>
      <c r="Z1996" s="36" t="str">
        <f>IF(Mining_Import!B1996="","",Mining_Import!B1996)</f>
        <v/>
      </c>
      <c r="AA1996" s="184" t="str">
        <f>IF(Mining_Import!$C1996="","",Mining_Import!$C1996)</f>
        <v/>
      </c>
      <c r="AB1996" s="122" t="str">
        <f t="shared" si="631"/>
        <v/>
      </c>
      <c r="AC1996" s="122" t="str">
        <f>IF($Y1996&gt;Dashboard!$Q$19,$AB1996,"")</f>
        <v/>
      </c>
      <c r="AD1996" s="43" t="str">
        <f t="shared" si="632"/>
        <v/>
      </c>
      <c r="AE1996" s="36" t="str">
        <f>IF(Mining_Import!D1996="","",Mining_Import!D1996)</f>
        <v/>
      </c>
      <c r="AF1996" s="36" t="str">
        <f>IF(Mining_Import!E1996="","",Mining_Import!E1996)</f>
        <v/>
      </c>
      <c r="AG1996" s="36" t="str">
        <f>IF(Mining_Import!F1996="","",Mining_Import!F1996)</f>
        <v/>
      </c>
      <c r="AH1996" s="36" t="str">
        <f>IF(Mining_Import!G1996="","",Mining_Import!G1996)</f>
        <v/>
      </c>
      <c r="AI1996" s="36" t="str">
        <f>IF(Mining_Import!H1996="","",Mining_Import!H1996)</f>
        <v/>
      </c>
      <c r="AJ1996" s="36" t="str">
        <f>IF(Mining_Import!I1996="","",Mining_Import!I1996)</f>
        <v/>
      </c>
      <c r="BY1996" s="120" t="str">
        <f t="shared" si="620"/>
        <v/>
      </c>
      <c r="BZ1996" s="184" t="str">
        <f t="shared" si="633"/>
        <v/>
      </c>
      <c r="CA1996" s="37" t="str">
        <f>IFERROR(VLOOKUP($BY1996,Account_Value!$C$2:$F$2500,4,0),"")</f>
        <v/>
      </c>
      <c r="CB1996" s="43" t="str">
        <f t="shared" si="621"/>
        <v/>
      </c>
      <c r="CC1996" s="122" t="str">
        <f>IF($BZ1996="","",SUM($BZ$2:$BZ1996))</f>
        <v/>
      </c>
      <c r="CD1996" s="43" t="str">
        <f>IF($BZ1996="","",$BU$19*(SUM($BZ$2:$BZ1996)))</f>
        <v/>
      </c>
    </row>
    <row r="1997" spans="1:82">
      <c r="A1997" s="4" t="str">
        <f t="shared" si="622"/>
        <v/>
      </c>
      <c r="B1997" s="21" t="str">
        <f>IF(Investments_Import!A1997="","",Investments_Import!A1997)</f>
        <v/>
      </c>
      <c r="C1997" s="22" t="str">
        <f t="shared" si="615"/>
        <v/>
      </c>
      <c r="D1997" s="51" t="str">
        <f t="shared" si="623"/>
        <v/>
      </c>
      <c r="E1997" s="3" t="str">
        <f>IF(Investments_Import!B1997="","",Investments_Import!B1997)</f>
        <v/>
      </c>
      <c r="F1997" s="54" t="str">
        <f t="shared" si="624"/>
        <v xml:space="preserve"> </v>
      </c>
      <c r="G1997" s="54" t="str">
        <f>IF($B1997="","",COUNTIF($F$2:$F1997,$F1997))</f>
        <v/>
      </c>
      <c r="H1997" s="53" t="str">
        <f t="shared" si="625"/>
        <v xml:space="preserve">  </v>
      </c>
      <c r="I1997" s="3" t="str">
        <f>IF(Investments_Import!C1997="","",Investments_Import!C1997)</f>
        <v/>
      </c>
      <c r="J1997" s="108" t="str">
        <f>IF(Investments_Import!D1997="","",Investments_Import!D1997)</f>
        <v/>
      </c>
      <c r="K1997" s="108" t="str">
        <f t="shared" si="626"/>
        <v/>
      </c>
      <c r="L1997" s="47" t="str">
        <f>IF(Investments_Import!E1997="","",Investments_Import!E1997)</f>
        <v/>
      </c>
      <c r="M1997" s="47" t="str">
        <f t="shared" si="616"/>
        <v/>
      </c>
      <c r="N1997" s="31" t="str">
        <f>IF(Investments_Import!F1997="","",Investments_Import!F1997)</f>
        <v/>
      </c>
      <c r="O1997" s="31" t="str">
        <f t="shared" si="617"/>
        <v/>
      </c>
      <c r="P1997" s="3" t="str">
        <f>IF(Investments_Import!G1997="","",Investments_Import!G1997)</f>
        <v/>
      </c>
      <c r="Q1997" s="3" t="str">
        <f>IF(Investments_Import!H1997="","",Investments_Import!H1997)</f>
        <v/>
      </c>
      <c r="R1997" s="37" t="str">
        <f t="shared" si="618"/>
        <v/>
      </c>
      <c r="S1997" s="37" t="str">
        <f t="shared" si="619"/>
        <v/>
      </c>
      <c r="U1997" s="36" t="str">
        <f>IF(Mining_Import!A1997="","",Mining_Import!A1997)</f>
        <v/>
      </c>
      <c r="V1997" s="22" t="str">
        <f t="shared" si="627"/>
        <v/>
      </c>
      <c r="W1997" s="127" t="str">
        <f t="shared" si="628"/>
        <v/>
      </c>
      <c r="X1997" s="127" t="str">
        <f t="shared" si="629"/>
        <v/>
      </c>
      <c r="Y1997" s="127" t="str">
        <f t="shared" si="630"/>
        <v/>
      </c>
      <c r="Z1997" s="36" t="str">
        <f>IF(Mining_Import!B1997="","",Mining_Import!B1997)</f>
        <v/>
      </c>
      <c r="AA1997" s="184" t="str">
        <f>IF(Mining_Import!$C1997="","",Mining_Import!$C1997)</f>
        <v/>
      </c>
      <c r="AB1997" s="122" t="str">
        <f t="shared" si="631"/>
        <v/>
      </c>
      <c r="AC1997" s="122" t="str">
        <f>IF($Y1997&gt;Dashboard!$Q$19,$AB1997,"")</f>
        <v/>
      </c>
      <c r="AD1997" s="43" t="str">
        <f t="shared" si="632"/>
        <v/>
      </c>
      <c r="AE1997" s="36" t="str">
        <f>IF(Mining_Import!D1997="","",Mining_Import!D1997)</f>
        <v/>
      </c>
      <c r="AF1997" s="36" t="str">
        <f>IF(Mining_Import!E1997="","",Mining_Import!E1997)</f>
        <v/>
      </c>
      <c r="AG1997" s="36" t="str">
        <f>IF(Mining_Import!F1997="","",Mining_Import!F1997)</f>
        <v/>
      </c>
      <c r="AH1997" s="36" t="str">
        <f>IF(Mining_Import!G1997="","",Mining_Import!G1997)</f>
        <v/>
      </c>
      <c r="AI1997" s="36" t="str">
        <f>IF(Mining_Import!H1997="","",Mining_Import!H1997)</f>
        <v/>
      </c>
      <c r="AJ1997" s="36" t="str">
        <f>IF(Mining_Import!I1997="","",Mining_Import!I1997)</f>
        <v/>
      </c>
      <c r="BY1997" s="120" t="str">
        <f t="shared" si="620"/>
        <v/>
      </c>
      <c r="BZ1997" s="184" t="str">
        <f t="shared" si="633"/>
        <v/>
      </c>
      <c r="CA1997" s="37" t="str">
        <f>IFERROR(VLOOKUP($BY1997,Account_Value!$C$2:$F$2500,4,0),"")</f>
        <v/>
      </c>
      <c r="CB1997" s="43" t="str">
        <f t="shared" si="621"/>
        <v/>
      </c>
      <c r="CC1997" s="122" t="str">
        <f>IF($BZ1997="","",SUM($BZ$2:$BZ1997))</f>
        <v/>
      </c>
      <c r="CD1997" s="43" t="str">
        <f>IF($BZ1997="","",$BU$19*(SUM($BZ$2:$BZ1997)))</f>
        <v/>
      </c>
    </row>
    <row r="1998" spans="1:82">
      <c r="A1998" s="4" t="str">
        <f t="shared" si="622"/>
        <v/>
      </c>
      <c r="B1998" s="21" t="str">
        <f>IF(Investments_Import!A1998="","",Investments_Import!A1998)</f>
        <v/>
      </c>
      <c r="C1998" s="22" t="str">
        <f t="shared" si="615"/>
        <v/>
      </c>
      <c r="D1998" s="51" t="str">
        <f t="shared" si="623"/>
        <v/>
      </c>
      <c r="E1998" s="3" t="str">
        <f>IF(Investments_Import!B1998="","",Investments_Import!B1998)</f>
        <v/>
      </c>
      <c r="F1998" s="54" t="str">
        <f t="shared" si="624"/>
        <v xml:space="preserve"> </v>
      </c>
      <c r="G1998" s="54" t="str">
        <f>IF($B1998="","",COUNTIF($F$2:$F1998,$F1998))</f>
        <v/>
      </c>
      <c r="H1998" s="53" t="str">
        <f t="shared" si="625"/>
        <v xml:space="preserve">  </v>
      </c>
      <c r="I1998" s="3" t="str">
        <f>IF(Investments_Import!C1998="","",Investments_Import!C1998)</f>
        <v/>
      </c>
      <c r="J1998" s="108" t="str">
        <f>IF(Investments_Import!D1998="","",Investments_Import!D1998)</f>
        <v/>
      </c>
      <c r="K1998" s="108" t="str">
        <f t="shared" si="626"/>
        <v/>
      </c>
      <c r="L1998" s="47" t="str">
        <f>IF(Investments_Import!E1998="","",Investments_Import!E1998)</f>
        <v/>
      </c>
      <c r="M1998" s="47" t="str">
        <f t="shared" si="616"/>
        <v/>
      </c>
      <c r="N1998" s="31" t="str">
        <f>IF(Investments_Import!F1998="","",Investments_Import!F1998)</f>
        <v/>
      </c>
      <c r="O1998" s="31" t="str">
        <f t="shared" si="617"/>
        <v/>
      </c>
      <c r="P1998" s="3" t="str">
        <f>IF(Investments_Import!G1998="","",Investments_Import!G1998)</f>
        <v/>
      </c>
      <c r="Q1998" s="3" t="str">
        <f>IF(Investments_Import!H1998="","",Investments_Import!H1998)</f>
        <v/>
      </c>
      <c r="R1998" s="37" t="str">
        <f t="shared" si="618"/>
        <v/>
      </c>
      <c r="S1998" s="37" t="str">
        <f t="shared" si="619"/>
        <v/>
      </c>
      <c r="U1998" s="36" t="str">
        <f>IF(Mining_Import!A1998="","",Mining_Import!A1998)</f>
        <v/>
      </c>
      <c r="V1998" s="22" t="str">
        <f t="shared" si="627"/>
        <v/>
      </c>
      <c r="W1998" s="127" t="str">
        <f t="shared" si="628"/>
        <v/>
      </c>
      <c r="X1998" s="127" t="str">
        <f t="shared" si="629"/>
        <v/>
      </c>
      <c r="Y1998" s="127" t="str">
        <f t="shared" si="630"/>
        <v/>
      </c>
      <c r="Z1998" s="36" t="str">
        <f>IF(Mining_Import!B1998="","",Mining_Import!B1998)</f>
        <v/>
      </c>
      <c r="AA1998" s="184" t="str">
        <f>IF(Mining_Import!$C1998="","",Mining_Import!$C1998)</f>
        <v/>
      </c>
      <c r="AB1998" s="122" t="str">
        <f t="shared" si="631"/>
        <v/>
      </c>
      <c r="AC1998" s="122" t="str">
        <f>IF($Y1998&gt;Dashboard!$Q$19,$AB1998,"")</f>
        <v/>
      </c>
      <c r="AD1998" s="43" t="str">
        <f t="shared" si="632"/>
        <v/>
      </c>
      <c r="AE1998" s="36" t="str">
        <f>IF(Mining_Import!D1998="","",Mining_Import!D1998)</f>
        <v/>
      </c>
      <c r="AF1998" s="36" t="str">
        <f>IF(Mining_Import!E1998="","",Mining_Import!E1998)</f>
        <v/>
      </c>
      <c r="AG1998" s="36" t="str">
        <f>IF(Mining_Import!F1998="","",Mining_Import!F1998)</f>
        <v/>
      </c>
      <c r="AH1998" s="36" t="str">
        <f>IF(Mining_Import!G1998="","",Mining_Import!G1998)</f>
        <v/>
      </c>
      <c r="AI1998" s="36" t="str">
        <f>IF(Mining_Import!H1998="","",Mining_Import!H1998)</f>
        <v/>
      </c>
      <c r="AJ1998" s="36" t="str">
        <f>IF(Mining_Import!I1998="","",Mining_Import!I1998)</f>
        <v/>
      </c>
      <c r="BY1998" s="120" t="str">
        <f t="shared" si="620"/>
        <v/>
      </c>
      <c r="BZ1998" s="184" t="str">
        <f t="shared" si="633"/>
        <v/>
      </c>
      <c r="CA1998" s="37" t="str">
        <f>IFERROR(VLOOKUP($BY1998,Account_Value!$C$2:$F$2500,4,0),"")</f>
        <v/>
      </c>
      <c r="CB1998" s="43" t="str">
        <f t="shared" si="621"/>
        <v/>
      </c>
      <c r="CC1998" s="122" t="str">
        <f>IF($BZ1998="","",SUM($BZ$2:$BZ1998))</f>
        <v/>
      </c>
      <c r="CD1998" s="43" t="str">
        <f>IF($BZ1998="","",$BU$19*(SUM($BZ$2:$BZ1998)))</f>
        <v/>
      </c>
    </row>
    <row r="1999" spans="1:82">
      <c r="A1999" s="4" t="str">
        <f t="shared" si="622"/>
        <v/>
      </c>
      <c r="B1999" s="21" t="str">
        <f>IF(Investments_Import!A1999="","",Investments_Import!A1999)</f>
        <v/>
      </c>
      <c r="C1999" s="22" t="str">
        <f t="shared" si="615"/>
        <v/>
      </c>
      <c r="D1999" s="51" t="str">
        <f t="shared" si="623"/>
        <v/>
      </c>
      <c r="E1999" s="3" t="str">
        <f>IF(Investments_Import!B1999="","",Investments_Import!B1999)</f>
        <v/>
      </c>
      <c r="F1999" s="54" t="str">
        <f t="shared" si="624"/>
        <v xml:space="preserve"> </v>
      </c>
      <c r="G1999" s="54" t="str">
        <f>IF($B1999="","",COUNTIF($F$2:$F1999,$F1999))</f>
        <v/>
      </c>
      <c r="H1999" s="53" t="str">
        <f t="shared" si="625"/>
        <v xml:space="preserve">  </v>
      </c>
      <c r="I1999" s="3" t="str">
        <f>IF(Investments_Import!C1999="","",Investments_Import!C1999)</f>
        <v/>
      </c>
      <c r="J1999" s="108" t="str">
        <f>IF(Investments_Import!D1999="","",Investments_Import!D1999)</f>
        <v/>
      </c>
      <c r="K1999" s="108" t="str">
        <f t="shared" si="626"/>
        <v/>
      </c>
      <c r="L1999" s="47" t="str">
        <f>IF(Investments_Import!E1999="","",Investments_Import!E1999)</f>
        <v/>
      </c>
      <c r="M1999" s="47" t="str">
        <f t="shared" si="616"/>
        <v/>
      </c>
      <c r="N1999" s="31" t="str">
        <f>IF(Investments_Import!F1999="","",Investments_Import!F1999)</f>
        <v/>
      </c>
      <c r="O1999" s="31" t="str">
        <f t="shared" si="617"/>
        <v/>
      </c>
      <c r="P1999" s="3" t="str">
        <f>IF(Investments_Import!G1999="","",Investments_Import!G1999)</f>
        <v/>
      </c>
      <c r="Q1999" s="3" t="str">
        <f>IF(Investments_Import!H1999="","",Investments_Import!H1999)</f>
        <v/>
      </c>
      <c r="R1999" s="37" t="str">
        <f t="shared" si="618"/>
        <v/>
      </c>
      <c r="S1999" s="37" t="str">
        <f t="shared" si="619"/>
        <v/>
      </c>
      <c r="U1999" s="36" t="str">
        <f>IF(Mining_Import!A1999="","",Mining_Import!A1999)</f>
        <v/>
      </c>
      <c r="V1999" s="22" t="str">
        <f t="shared" si="627"/>
        <v/>
      </c>
      <c r="W1999" s="127" t="str">
        <f t="shared" si="628"/>
        <v/>
      </c>
      <c r="X1999" s="127" t="str">
        <f t="shared" si="629"/>
        <v/>
      </c>
      <c r="Y1999" s="127" t="str">
        <f t="shared" si="630"/>
        <v/>
      </c>
      <c r="Z1999" s="36" t="str">
        <f>IF(Mining_Import!B1999="","",Mining_Import!B1999)</f>
        <v/>
      </c>
      <c r="AA1999" s="184" t="str">
        <f>IF(Mining_Import!$C1999="","",Mining_Import!$C1999)</f>
        <v/>
      </c>
      <c r="AB1999" s="122" t="str">
        <f t="shared" si="631"/>
        <v/>
      </c>
      <c r="AC1999" s="122" t="str">
        <f>IF($Y1999&gt;Dashboard!$Q$19,$AB1999,"")</f>
        <v/>
      </c>
      <c r="AD1999" s="43" t="str">
        <f t="shared" si="632"/>
        <v/>
      </c>
      <c r="AE1999" s="36" t="str">
        <f>IF(Mining_Import!D1999="","",Mining_Import!D1999)</f>
        <v/>
      </c>
      <c r="AF1999" s="36" t="str">
        <f>IF(Mining_Import!E1999="","",Mining_Import!E1999)</f>
        <v/>
      </c>
      <c r="AG1999" s="36" t="str">
        <f>IF(Mining_Import!F1999="","",Mining_Import!F1999)</f>
        <v/>
      </c>
      <c r="AH1999" s="36" t="str">
        <f>IF(Mining_Import!G1999="","",Mining_Import!G1999)</f>
        <v/>
      </c>
      <c r="AI1999" s="36" t="str">
        <f>IF(Mining_Import!H1999="","",Mining_Import!H1999)</f>
        <v/>
      </c>
      <c r="AJ1999" s="36" t="str">
        <f>IF(Mining_Import!I1999="","",Mining_Import!I1999)</f>
        <v/>
      </c>
      <c r="BY1999" s="120" t="str">
        <f t="shared" si="620"/>
        <v/>
      </c>
      <c r="BZ1999" s="184" t="str">
        <f t="shared" si="633"/>
        <v/>
      </c>
      <c r="CA1999" s="37" t="str">
        <f>IFERROR(VLOOKUP($BY1999,Account_Value!$C$2:$F$2500,4,0),"")</f>
        <v/>
      </c>
      <c r="CB1999" s="43" t="str">
        <f t="shared" si="621"/>
        <v/>
      </c>
      <c r="CC1999" s="122" t="str">
        <f>IF($BZ1999="","",SUM($BZ$2:$BZ1999))</f>
        <v/>
      </c>
      <c r="CD1999" s="43" t="str">
        <f>IF($BZ1999="","",$BU$19*(SUM($BZ$2:$BZ1999)))</f>
        <v/>
      </c>
    </row>
    <row r="2000" spans="1:82">
      <c r="A2000" s="4" t="str">
        <f t="shared" si="622"/>
        <v/>
      </c>
      <c r="B2000" s="21" t="str">
        <f>IF(Investments_Import!A2000="","",Investments_Import!A2000)</f>
        <v/>
      </c>
      <c r="C2000" s="22" t="str">
        <f t="shared" si="615"/>
        <v/>
      </c>
      <c r="D2000" s="51" t="str">
        <f t="shared" si="623"/>
        <v/>
      </c>
      <c r="E2000" s="3" t="str">
        <f>IF(Investments_Import!B2000="","",Investments_Import!B2000)</f>
        <v/>
      </c>
      <c r="F2000" s="54" t="str">
        <f t="shared" si="624"/>
        <v xml:space="preserve"> </v>
      </c>
      <c r="G2000" s="54" t="str">
        <f>IF($B2000="","",COUNTIF($F$2:$F2000,$F2000))</f>
        <v/>
      </c>
      <c r="H2000" s="53" t="str">
        <f t="shared" si="625"/>
        <v xml:space="preserve">  </v>
      </c>
      <c r="I2000" s="3" t="str">
        <f>IF(Investments_Import!C2000="","",Investments_Import!C2000)</f>
        <v/>
      </c>
      <c r="J2000" s="108" t="str">
        <f>IF(Investments_Import!D2000="","",Investments_Import!D2000)</f>
        <v/>
      </c>
      <c r="K2000" s="108" t="str">
        <f t="shared" si="626"/>
        <v/>
      </c>
      <c r="L2000" s="47" t="str">
        <f>IF(Investments_Import!E2000="","",Investments_Import!E2000)</f>
        <v/>
      </c>
      <c r="M2000" s="47" t="str">
        <f t="shared" si="616"/>
        <v/>
      </c>
      <c r="N2000" s="31" t="str">
        <f>IF(Investments_Import!F2000="","",Investments_Import!F2000)</f>
        <v/>
      </c>
      <c r="O2000" s="31" t="str">
        <f t="shared" si="617"/>
        <v/>
      </c>
      <c r="P2000" s="3" t="str">
        <f>IF(Investments_Import!G2000="","",Investments_Import!G2000)</f>
        <v/>
      </c>
      <c r="Q2000" s="3" t="str">
        <f>IF(Investments_Import!H2000="","",Investments_Import!H2000)</f>
        <v/>
      </c>
      <c r="R2000" s="37" t="str">
        <f t="shared" si="618"/>
        <v/>
      </c>
      <c r="S2000" s="37" t="str">
        <f t="shared" si="619"/>
        <v/>
      </c>
      <c r="U2000" s="36" t="str">
        <f>IF(Mining_Import!A2000="","",Mining_Import!A2000)</f>
        <v/>
      </c>
      <c r="V2000" s="22" t="str">
        <f t="shared" si="627"/>
        <v/>
      </c>
      <c r="W2000" s="127" t="str">
        <f t="shared" si="628"/>
        <v/>
      </c>
      <c r="X2000" s="127" t="str">
        <f t="shared" si="629"/>
        <v/>
      </c>
      <c r="Y2000" s="127" t="str">
        <f t="shared" si="630"/>
        <v/>
      </c>
      <c r="Z2000" s="36" t="str">
        <f>IF(Mining_Import!B2000="","",Mining_Import!B2000)</f>
        <v/>
      </c>
      <c r="AA2000" s="184" t="str">
        <f>IF(Mining_Import!$C2000="","",Mining_Import!$C2000)</f>
        <v/>
      </c>
      <c r="AB2000" s="122" t="str">
        <f t="shared" si="631"/>
        <v/>
      </c>
      <c r="AC2000" s="122" t="str">
        <f>IF($Y2000&gt;Dashboard!$Q$19,$AB2000,"")</f>
        <v/>
      </c>
      <c r="AD2000" s="43" t="str">
        <f t="shared" si="632"/>
        <v/>
      </c>
      <c r="AE2000" s="36" t="str">
        <f>IF(Mining_Import!D2000="","",Mining_Import!D2000)</f>
        <v/>
      </c>
      <c r="AF2000" s="36" t="str">
        <f>IF(Mining_Import!E2000="","",Mining_Import!E2000)</f>
        <v/>
      </c>
      <c r="AG2000" s="36" t="str">
        <f>IF(Mining_Import!F2000="","",Mining_Import!F2000)</f>
        <v/>
      </c>
      <c r="AH2000" s="36" t="str">
        <f>IF(Mining_Import!G2000="","",Mining_Import!G2000)</f>
        <v/>
      </c>
      <c r="AI2000" s="36" t="str">
        <f>IF(Mining_Import!H2000="","",Mining_Import!H2000)</f>
        <v/>
      </c>
      <c r="AJ2000" s="36" t="str">
        <f>IF(Mining_Import!I2000="","",Mining_Import!I2000)</f>
        <v/>
      </c>
      <c r="BY2000" s="120" t="str">
        <f t="shared" si="620"/>
        <v/>
      </c>
      <c r="BZ2000" s="184" t="str">
        <f t="shared" si="633"/>
        <v/>
      </c>
      <c r="CA2000" s="37" t="str">
        <f>IFERROR(VLOOKUP($BY2000,Account_Value!$C$2:$F$2500,4,0),"")</f>
        <v/>
      </c>
      <c r="CB2000" s="43" t="str">
        <f t="shared" si="621"/>
        <v/>
      </c>
      <c r="CC2000" s="122" t="str">
        <f>IF($BZ2000="","",SUM($BZ$2:$BZ2000))</f>
        <v/>
      </c>
      <c r="CD2000" s="43" t="str">
        <f>IF($BZ2000="","",$BU$19*(SUM($BZ$2:$BZ2000)))</f>
        <v/>
      </c>
    </row>
    <row r="2001" spans="1:82">
      <c r="A2001" s="4" t="str">
        <f t="shared" si="622"/>
        <v/>
      </c>
      <c r="B2001" s="21" t="str">
        <f>IF(Investments_Import!A2001="","",Investments_Import!A2001)</f>
        <v/>
      </c>
      <c r="C2001" s="22" t="str">
        <f t="shared" si="615"/>
        <v/>
      </c>
      <c r="D2001" s="51" t="str">
        <f t="shared" si="623"/>
        <v/>
      </c>
      <c r="E2001" s="3" t="str">
        <f>IF(Investments_Import!B2001="","",Investments_Import!B2001)</f>
        <v/>
      </c>
      <c r="F2001" s="54" t="str">
        <f t="shared" si="624"/>
        <v xml:space="preserve"> </v>
      </c>
      <c r="G2001" s="54" t="str">
        <f>IF($B2001="","",COUNTIF($F$2:$F2001,$F2001))</f>
        <v/>
      </c>
      <c r="H2001" s="53" t="str">
        <f t="shared" si="625"/>
        <v xml:space="preserve">  </v>
      </c>
      <c r="I2001" s="3" t="str">
        <f>IF(Investments_Import!C2001="","",Investments_Import!C2001)</f>
        <v/>
      </c>
      <c r="J2001" s="108" t="str">
        <f>IF(Investments_Import!D2001="","",Investments_Import!D2001)</f>
        <v/>
      </c>
      <c r="K2001" s="108" t="str">
        <f t="shared" si="626"/>
        <v/>
      </c>
      <c r="L2001" s="47" t="str">
        <f>IF(Investments_Import!E2001="","",Investments_Import!E2001)</f>
        <v/>
      </c>
      <c r="M2001" s="47" t="str">
        <f t="shared" si="616"/>
        <v/>
      </c>
      <c r="N2001" s="31" t="str">
        <f>IF(Investments_Import!F2001="","",Investments_Import!F2001)</f>
        <v/>
      </c>
      <c r="O2001" s="31" t="str">
        <f t="shared" si="617"/>
        <v/>
      </c>
      <c r="P2001" s="3" t="str">
        <f>IF(Investments_Import!G2001="","",Investments_Import!G2001)</f>
        <v/>
      </c>
      <c r="Q2001" s="3" t="str">
        <f>IF(Investments_Import!H2001="","",Investments_Import!H2001)</f>
        <v/>
      </c>
      <c r="R2001" s="37" t="str">
        <f t="shared" si="618"/>
        <v/>
      </c>
      <c r="S2001" s="37" t="str">
        <f t="shared" si="619"/>
        <v/>
      </c>
      <c r="U2001" s="36" t="str">
        <f>IF(Mining_Import!A2001="","",Mining_Import!A2001)</f>
        <v/>
      </c>
      <c r="V2001" s="22" t="str">
        <f t="shared" si="627"/>
        <v/>
      </c>
      <c r="W2001" s="127" t="str">
        <f t="shared" si="628"/>
        <v/>
      </c>
      <c r="X2001" s="127" t="str">
        <f t="shared" si="629"/>
        <v/>
      </c>
      <c r="Y2001" s="127" t="str">
        <f t="shared" si="630"/>
        <v/>
      </c>
      <c r="Z2001" s="36" t="str">
        <f>IF(Mining_Import!B2001="","",Mining_Import!B2001)</f>
        <v/>
      </c>
      <c r="AA2001" s="184" t="str">
        <f>IF(Mining_Import!$C2001="","",Mining_Import!$C2001)</f>
        <v/>
      </c>
      <c r="AB2001" s="122" t="str">
        <f t="shared" si="631"/>
        <v/>
      </c>
      <c r="AC2001" s="122" t="str">
        <f>IF($Y2001&gt;Dashboard!$Q$19,$AB2001,"")</f>
        <v/>
      </c>
      <c r="AD2001" s="43" t="str">
        <f t="shared" si="632"/>
        <v/>
      </c>
      <c r="AE2001" s="36" t="str">
        <f>IF(Mining_Import!D2001="","",Mining_Import!D2001)</f>
        <v/>
      </c>
      <c r="AF2001" s="36" t="str">
        <f>IF(Mining_Import!E2001="","",Mining_Import!E2001)</f>
        <v/>
      </c>
      <c r="AG2001" s="36" t="str">
        <f>IF(Mining_Import!F2001="","",Mining_Import!F2001)</f>
        <v/>
      </c>
      <c r="AH2001" s="36" t="str">
        <f>IF(Mining_Import!G2001="","",Mining_Import!G2001)</f>
        <v/>
      </c>
      <c r="AI2001" s="36" t="str">
        <f>IF(Mining_Import!H2001="","",Mining_Import!H2001)</f>
        <v/>
      </c>
      <c r="AJ2001" s="36" t="str">
        <f>IF(Mining_Import!I2001="","",Mining_Import!I2001)</f>
        <v/>
      </c>
      <c r="BY2001" s="120" t="str">
        <f t="shared" si="620"/>
        <v/>
      </c>
      <c r="BZ2001" s="184" t="str">
        <f t="shared" si="633"/>
        <v/>
      </c>
      <c r="CA2001" s="37" t="str">
        <f>IFERROR(VLOOKUP($BY2001,Account_Value!$C$2:$F$2500,4,0),"")</f>
        <v/>
      </c>
      <c r="CB2001" s="43" t="str">
        <f t="shared" si="621"/>
        <v/>
      </c>
      <c r="CC2001" s="122" t="str">
        <f>IF($BZ2001="","",SUM($BZ$2:$BZ2001))</f>
        <v/>
      </c>
      <c r="CD2001" s="43" t="str">
        <f>IF($BZ2001="","",$BU$19*(SUM($BZ$2:$BZ2001)))</f>
        <v/>
      </c>
    </row>
    <row r="2002" spans="1:82">
      <c r="A2002" s="4" t="str">
        <f t="shared" si="622"/>
        <v/>
      </c>
      <c r="B2002" s="21" t="str">
        <f>IF(Investments_Import!A2002="","",Investments_Import!A2002)</f>
        <v/>
      </c>
      <c r="C2002" s="22" t="str">
        <f t="shared" si="615"/>
        <v/>
      </c>
      <c r="D2002" s="51" t="str">
        <f t="shared" si="623"/>
        <v/>
      </c>
      <c r="E2002" s="3" t="str">
        <f>IF(Investments_Import!B2002="","",Investments_Import!B2002)</f>
        <v/>
      </c>
      <c r="F2002" s="54" t="str">
        <f t="shared" si="624"/>
        <v xml:space="preserve"> </v>
      </c>
      <c r="G2002" s="54" t="str">
        <f>IF($B2002="","",COUNTIF($F$2:$F2002,$F2002))</f>
        <v/>
      </c>
      <c r="H2002" s="53" t="str">
        <f t="shared" si="625"/>
        <v xml:space="preserve">  </v>
      </c>
      <c r="I2002" s="3" t="str">
        <f>IF(Investments_Import!C2002="","",Investments_Import!C2002)</f>
        <v/>
      </c>
      <c r="J2002" s="108" t="str">
        <f>IF(Investments_Import!D2002="","",Investments_Import!D2002)</f>
        <v/>
      </c>
      <c r="K2002" s="108" t="str">
        <f t="shared" si="626"/>
        <v/>
      </c>
      <c r="L2002" s="47" t="str">
        <f>IF(Investments_Import!E2002="","",Investments_Import!E2002)</f>
        <v/>
      </c>
      <c r="M2002" s="47" t="str">
        <f t="shared" si="616"/>
        <v/>
      </c>
      <c r="N2002" s="31" t="str">
        <f>IF(Investments_Import!F2002="","",Investments_Import!F2002)</f>
        <v/>
      </c>
      <c r="O2002" s="31" t="str">
        <f t="shared" si="617"/>
        <v/>
      </c>
      <c r="P2002" s="3" t="str">
        <f>IF(Investments_Import!G2002="","",Investments_Import!G2002)</f>
        <v/>
      </c>
      <c r="Q2002" s="3" t="str">
        <f>IF(Investments_Import!H2002="","",Investments_Import!H2002)</f>
        <v/>
      </c>
      <c r="R2002" s="37" t="str">
        <f t="shared" si="618"/>
        <v/>
      </c>
      <c r="S2002" s="37" t="str">
        <f t="shared" si="619"/>
        <v/>
      </c>
      <c r="U2002" s="36" t="str">
        <f>IF(Mining_Import!A2002="","",Mining_Import!A2002)</f>
        <v/>
      </c>
      <c r="V2002" s="22" t="str">
        <f t="shared" si="627"/>
        <v/>
      </c>
      <c r="W2002" s="127" t="str">
        <f t="shared" si="628"/>
        <v/>
      </c>
      <c r="X2002" s="127" t="str">
        <f t="shared" si="629"/>
        <v/>
      </c>
      <c r="Y2002" s="127" t="str">
        <f t="shared" si="630"/>
        <v/>
      </c>
      <c r="Z2002" s="36" t="str">
        <f>IF(Mining_Import!B2002="","",Mining_Import!B2002)</f>
        <v/>
      </c>
      <c r="AA2002" s="184" t="str">
        <f>IF(Mining_Import!$C2002="","",Mining_Import!$C2002)</f>
        <v/>
      </c>
      <c r="AB2002" s="122" t="str">
        <f t="shared" si="631"/>
        <v/>
      </c>
      <c r="AC2002" s="122" t="str">
        <f>IF($Y2002&gt;Dashboard!$Q$19,$AB2002,"")</f>
        <v/>
      </c>
      <c r="AD2002" s="43" t="str">
        <f t="shared" si="632"/>
        <v/>
      </c>
      <c r="AE2002" s="36" t="str">
        <f>IF(Mining_Import!D2002="","",Mining_Import!D2002)</f>
        <v/>
      </c>
      <c r="AF2002" s="36" t="str">
        <f>IF(Mining_Import!E2002="","",Mining_Import!E2002)</f>
        <v/>
      </c>
      <c r="AG2002" s="36" t="str">
        <f>IF(Mining_Import!F2002="","",Mining_Import!F2002)</f>
        <v/>
      </c>
      <c r="AH2002" s="36" t="str">
        <f>IF(Mining_Import!G2002="","",Mining_Import!G2002)</f>
        <v/>
      </c>
      <c r="AI2002" s="36" t="str">
        <f>IF(Mining_Import!H2002="","",Mining_Import!H2002)</f>
        <v/>
      </c>
      <c r="AJ2002" s="36" t="str">
        <f>IF(Mining_Import!I2002="","",Mining_Import!I2002)</f>
        <v/>
      </c>
      <c r="BY2002" s="120" t="str">
        <f t="shared" si="620"/>
        <v/>
      </c>
      <c r="BZ2002" s="184" t="str">
        <f t="shared" si="633"/>
        <v/>
      </c>
      <c r="CA2002" s="37" t="str">
        <f>IFERROR(VLOOKUP($BY2002,Account_Value!$C$2:$F$2500,4,0),"")</f>
        <v/>
      </c>
      <c r="CB2002" s="43" t="str">
        <f t="shared" si="621"/>
        <v/>
      </c>
      <c r="CC2002" s="122" t="str">
        <f>IF($BZ2002="","",SUM($BZ$2:$BZ2002))</f>
        <v/>
      </c>
      <c r="CD2002" s="43" t="str">
        <f>IF($BZ2002="","",$BU$19*(SUM($BZ$2:$BZ2002)))</f>
        <v/>
      </c>
    </row>
    <row r="2003" spans="1:82">
      <c r="A2003" s="4" t="str">
        <f t="shared" si="622"/>
        <v/>
      </c>
      <c r="B2003" s="21" t="str">
        <f>IF(Investments_Import!A2003="","",Investments_Import!A2003)</f>
        <v/>
      </c>
      <c r="C2003" s="22" t="str">
        <f t="shared" si="615"/>
        <v/>
      </c>
      <c r="D2003" s="51" t="str">
        <f t="shared" si="623"/>
        <v/>
      </c>
      <c r="E2003" s="3" t="str">
        <f>IF(Investments_Import!B2003="","",Investments_Import!B2003)</f>
        <v/>
      </c>
      <c r="F2003" s="54" t="str">
        <f t="shared" si="624"/>
        <v xml:space="preserve"> </v>
      </c>
      <c r="G2003" s="54" t="str">
        <f>IF($B2003="","",COUNTIF($F$2:$F2003,$F2003))</f>
        <v/>
      </c>
      <c r="H2003" s="53" t="str">
        <f t="shared" si="625"/>
        <v xml:space="preserve">  </v>
      </c>
      <c r="I2003" s="3" t="str">
        <f>IF(Investments_Import!C2003="","",Investments_Import!C2003)</f>
        <v/>
      </c>
      <c r="J2003" s="108" t="str">
        <f>IF(Investments_Import!D2003="","",Investments_Import!D2003)</f>
        <v/>
      </c>
      <c r="K2003" s="108" t="str">
        <f t="shared" si="626"/>
        <v/>
      </c>
      <c r="L2003" s="47" t="str">
        <f>IF(Investments_Import!E2003="","",Investments_Import!E2003)</f>
        <v/>
      </c>
      <c r="M2003" s="47" t="str">
        <f t="shared" si="616"/>
        <v/>
      </c>
      <c r="N2003" s="31" t="str">
        <f>IF(Investments_Import!F2003="","",Investments_Import!F2003)</f>
        <v/>
      </c>
      <c r="O2003" s="31" t="str">
        <f t="shared" si="617"/>
        <v/>
      </c>
      <c r="P2003" s="3" t="str">
        <f>IF(Investments_Import!G2003="","",Investments_Import!G2003)</f>
        <v/>
      </c>
      <c r="Q2003" s="3" t="str">
        <f>IF(Investments_Import!H2003="","",Investments_Import!H2003)</f>
        <v/>
      </c>
      <c r="R2003" s="37" t="str">
        <f t="shared" si="618"/>
        <v/>
      </c>
      <c r="S2003" s="37" t="str">
        <f t="shared" si="619"/>
        <v/>
      </c>
      <c r="U2003" s="36" t="str">
        <f>IF(Mining_Import!A2003="","",Mining_Import!A2003)</f>
        <v/>
      </c>
      <c r="V2003" s="22" t="str">
        <f t="shared" si="627"/>
        <v/>
      </c>
      <c r="W2003" s="127" t="str">
        <f t="shared" si="628"/>
        <v/>
      </c>
      <c r="X2003" s="127" t="str">
        <f t="shared" si="629"/>
        <v/>
      </c>
      <c r="Y2003" s="127" t="str">
        <f t="shared" si="630"/>
        <v/>
      </c>
      <c r="Z2003" s="36" t="str">
        <f>IF(Mining_Import!B2003="","",Mining_Import!B2003)</f>
        <v/>
      </c>
      <c r="AA2003" s="184" t="str">
        <f>IF(Mining_Import!$C2003="","",Mining_Import!$C2003)</f>
        <v/>
      </c>
      <c r="AB2003" s="122" t="str">
        <f t="shared" si="631"/>
        <v/>
      </c>
      <c r="AC2003" s="122" t="str">
        <f>IF($Y2003&gt;Dashboard!$Q$19,$AB2003,"")</f>
        <v/>
      </c>
      <c r="AD2003" s="43" t="str">
        <f t="shared" si="632"/>
        <v/>
      </c>
      <c r="AE2003" s="36" t="str">
        <f>IF(Mining_Import!D2003="","",Mining_Import!D2003)</f>
        <v/>
      </c>
      <c r="AF2003" s="36" t="str">
        <f>IF(Mining_Import!E2003="","",Mining_Import!E2003)</f>
        <v/>
      </c>
      <c r="AG2003" s="36" t="str">
        <f>IF(Mining_Import!F2003="","",Mining_Import!F2003)</f>
        <v/>
      </c>
      <c r="AH2003" s="36" t="str">
        <f>IF(Mining_Import!G2003="","",Mining_Import!G2003)</f>
        <v/>
      </c>
      <c r="AI2003" s="36" t="str">
        <f>IF(Mining_Import!H2003="","",Mining_Import!H2003)</f>
        <v/>
      </c>
      <c r="AJ2003" s="36" t="str">
        <f>IF(Mining_Import!I2003="","",Mining_Import!I2003)</f>
        <v/>
      </c>
      <c r="BY2003" s="120" t="str">
        <f t="shared" si="620"/>
        <v/>
      </c>
      <c r="BZ2003" s="184" t="str">
        <f t="shared" si="633"/>
        <v/>
      </c>
      <c r="CA2003" s="37" t="str">
        <f>IFERROR(VLOOKUP($BY2003,Account_Value!$C$2:$F$2500,4,0),"")</f>
        <v/>
      </c>
      <c r="CB2003" s="43" t="str">
        <f t="shared" si="621"/>
        <v/>
      </c>
      <c r="CC2003" s="122" t="str">
        <f>IF($BZ2003="","",SUM($BZ$2:$BZ2003))</f>
        <v/>
      </c>
      <c r="CD2003" s="43" t="str">
        <f>IF($BZ2003="","",$BU$19*(SUM($BZ$2:$BZ2003)))</f>
        <v/>
      </c>
    </row>
    <row r="2004" spans="1:82">
      <c r="A2004" s="4" t="str">
        <f t="shared" si="622"/>
        <v/>
      </c>
      <c r="B2004" s="21" t="str">
        <f>IF(Investments_Import!A2004="","",Investments_Import!A2004)</f>
        <v/>
      </c>
      <c r="C2004" s="22" t="str">
        <f t="shared" si="615"/>
        <v/>
      </c>
      <c r="D2004" s="51" t="str">
        <f t="shared" si="623"/>
        <v/>
      </c>
      <c r="E2004" s="3" t="str">
        <f>IF(Investments_Import!B2004="","",Investments_Import!B2004)</f>
        <v/>
      </c>
      <c r="F2004" s="54" t="str">
        <f t="shared" si="624"/>
        <v xml:space="preserve"> </v>
      </c>
      <c r="G2004" s="54" t="str">
        <f>IF($B2004="","",COUNTIF($F$2:$F2004,$F2004))</f>
        <v/>
      </c>
      <c r="H2004" s="53" t="str">
        <f t="shared" si="625"/>
        <v xml:space="preserve">  </v>
      </c>
      <c r="I2004" s="3" t="str">
        <f>IF(Investments_Import!C2004="","",Investments_Import!C2004)</f>
        <v/>
      </c>
      <c r="J2004" s="108" t="str">
        <f>IF(Investments_Import!D2004="","",Investments_Import!D2004)</f>
        <v/>
      </c>
      <c r="K2004" s="108" t="str">
        <f t="shared" si="626"/>
        <v/>
      </c>
      <c r="L2004" s="47" t="str">
        <f>IF(Investments_Import!E2004="","",Investments_Import!E2004)</f>
        <v/>
      </c>
      <c r="M2004" s="47" t="str">
        <f t="shared" si="616"/>
        <v/>
      </c>
      <c r="N2004" s="31" t="str">
        <f>IF(Investments_Import!F2004="","",Investments_Import!F2004)</f>
        <v/>
      </c>
      <c r="O2004" s="31" t="str">
        <f t="shared" si="617"/>
        <v/>
      </c>
      <c r="P2004" s="3" t="str">
        <f>IF(Investments_Import!G2004="","",Investments_Import!G2004)</f>
        <v/>
      </c>
      <c r="Q2004" s="3" t="str">
        <f>IF(Investments_Import!H2004="","",Investments_Import!H2004)</f>
        <v/>
      </c>
      <c r="R2004" s="37" t="str">
        <f t="shared" si="618"/>
        <v/>
      </c>
      <c r="S2004" s="37" t="str">
        <f t="shared" si="619"/>
        <v/>
      </c>
      <c r="U2004" s="36" t="str">
        <f>IF(Mining_Import!A2004="","",Mining_Import!A2004)</f>
        <v/>
      </c>
      <c r="V2004" s="22" t="str">
        <f t="shared" si="627"/>
        <v/>
      </c>
      <c r="W2004" s="127" t="str">
        <f t="shared" si="628"/>
        <v/>
      </c>
      <c r="X2004" s="127" t="str">
        <f t="shared" si="629"/>
        <v/>
      </c>
      <c r="Y2004" s="127" t="str">
        <f t="shared" si="630"/>
        <v/>
      </c>
      <c r="Z2004" s="36" t="str">
        <f>IF(Mining_Import!B2004="","",Mining_Import!B2004)</f>
        <v/>
      </c>
      <c r="AA2004" s="184" t="str">
        <f>IF(Mining_Import!$C2004="","",Mining_Import!$C2004)</f>
        <v/>
      </c>
      <c r="AB2004" s="122" t="str">
        <f t="shared" si="631"/>
        <v/>
      </c>
      <c r="AC2004" s="122" t="str">
        <f>IF($Y2004&gt;Dashboard!$Q$19,$AB2004,"")</f>
        <v/>
      </c>
      <c r="AD2004" s="43" t="str">
        <f t="shared" si="632"/>
        <v/>
      </c>
      <c r="AE2004" s="36" t="str">
        <f>IF(Mining_Import!D2004="","",Mining_Import!D2004)</f>
        <v/>
      </c>
      <c r="AF2004" s="36" t="str">
        <f>IF(Mining_Import!E2004="","",Mining_Import!E2004)</f>
        <v/>
      </c>
      <c r="AG2004" s="36" t="str">
        <f>IF(Mining_Import!F2004="","",Mining_Import!F2004)</f>
        <v/>
      </c>
      <c r="AH2004" s="36" t="str">
        <f>IF(Mining_Import!G2004="","",Mining_Import!G2004)</f>
        <v/>
      </c>
      <c r="AI2004" s="36" t="str">
        <f>IF(Mining_Import!H2004="","",Mining_Import!H2004)</f>
        <v/>
      </c>
      <c r="AJ2004" s="36" t="str">
        <f>IF(Mining_Import!I2004="","",Mining_Import!I2004)</f>
        <v/>
      </c>
      <c r="BY2004" s="120" t="str">
        <f t="shared" si="620"/>
        <v/>
      </c>
      <c r="BZ2004" s="184" t="str">
        <f t="shared" si="633"/>
        <v/>
      </c>
      <c r="CA2004" s="37" t="str">
        <f>IFERROR(VLOOKUP($BY2004,Account_Value!$C$2:$F$2500,4,0),"")</f>
        <v/>
      </c>
      <c r="CB2004" s="43" t="str">
        <f t="shared" si="621"/>
        <v/>
      </c>
      <c r="CC2004" s="122" t="str">
        <f>IF($BZ2004="","",SUM($BZ$2:$BZ2004))</f>
        <v/>
      </c>
      <c r="CD2004" s="43" t="str">
        <f>IF($BZ2004="","",$BU$19*(SUM($BZ$2:$BZ2004)))</f>
        <v/>
      </c>
    </row>
    <row r="2005" spans="1:82">
      <c r="A2005" s="4" t="str">
        <f t="shared" si="622"/>
        <v/>
      </c>
      <c r="B2005" s="21" t="str">
        <f>IF(Investments_Import!A2005="","",Investments_Import!A2005)</f>
        <v/>
      </c>
      <c r="C2005" s="22" t="str">
        <f t="shared" si="615"/>
        <v/>
      </c>
      <c r="D2005" s="51" t="str">
        <f t="shared" si="623"/>
        <v/>
      </c>
      <c r="E2005" s="3" t="str">
        <f>IF(Investments_Import!B2005="","",Investments_Import!B2005)</f>
        <v/>
      </c>
      <c r="F2005" s="54" t="str">
        <f t="shared" si="624"/>
        <v xml:space="preserve"> </v>
      </c>
      <c r="G2005" s="54" t="str">
        <f>IF($B2005="","",COUNTIF($F$2:$F2005,$F2005))</f>
        <v/>
      </c>
      <c r="H2005" s="53" t="str">
        <f t="shared" si="625"/>
        <v xml:space="preserve">  </v>
      </c>
      <c r="I2005" s="3" t="str">
        <f>IF(Investments_Import!C2005="","",Investments_Import!C2005)</f>
        <v/>
      </c>
      <c r="J2005" s="108" t="str">
        <f>IF(Investments_Import!D2005="","",Investments_Import!D2005)</f>
        <v/>
      </c>
      <c r="K2005" s="108" t="str">
        <f t="shared" si="626"/>
        <v/>
      </c>
      <c r="L2005" s="47" t="str">
        <f>IF(Investments_Import!E2005="","",Investments_Import!E2005)</f>
        <v/>
      </c>
      <c r="M2005" s="47" t="str">
        <f t="shared" si="616"/>
        <v/>
      </c>
      <c r="N2005" s="31" t="str">
        <f>IF(Investments_Import!F2005="","",Investments_Import!F2005)</f>
        <v/>
      </c>
      <c r="O2005" s="31" t="str">
        <f t="shared" si="617"/>
        <v/>
      </c>
      <c r="P2005" s="3" t="str">
        <f>IF(Investments_Import!G2005="","",Investments_Import!G2005)</f>
        <v/>
      </c>
      <c r="Q2005" s="3" t="str">
        <f>IF(Investments_Import!H2005="","",Investments_Import!H2005)</f>
        <v/>
      </c>
      <c r="R2005" s="37" t="str">
        <f t="shared" si="618"/>
        <v/>
      </c>
      <c r="S2005" s="37" t="str">
        <f t="shared" si="619"/>
        <v/>
      </c>
      <c r="U2005" s="36" t="str">
        <f>IF(Mining_Import!A2005="","",Mining_Import!A2005)</f>
        <v/>
      </c>
      <c r="V2005" s="22" t="str">
        <f t="shared" si="627"/>
        <v/>
      </c>
      <c r="W2005" s="127" t="str">
        <f t="shared" si="628"/>
        <v/>
      </c>
      <c r="X2005" s="127" t="str">
        <f t="shared" si="629"/>
        <v/>
      </c>
      <c r="Y2005" s="127" t="str">
        <f t="shared" si="630"/>
        <v/>
      </c>
      <c r="Z2005" s="36" t="str">
        <f>IF(Mining_Import!B2005="","",Mining_Import!B2005)</f>
        <v/>
      </c>
      <c r="AA2005" s="184" t="str">
        <f>IF(Mining_Import!$C2005="","",Mining_Import!$C2005)</f>
        <v/>
      </c>
      <c r="AB2005" s="122" t="str">
        <f t="shared" si="631"/>
        <v/>
      </c>
      <c r="AC2005" s="122" t="str">
        <f>IF($Y2005&gt;Dashboard!$Q$19,$AB2005,"")</f>
        <v/>
      </c>
      <c r="AD2005" s="43" t="str">
        <f t="shared" si="632"/>
        <v/>
      </c>
      <c r="AE2005" s="36" t="str">
        <f>IF(Mining_Import!D2005="","",Mining_Import!D2005)</f>
        <v/>
      </c>
      <c r="AF2005" s="36" t="str">
        <f>IF(Mining_Import!E2005="","",Mining_Import!E2005)</f>
        <v/>
      </c>
      <c r="AG2005" s="36" t="str">
        <f>IF(Mining_Import!F2005="","",Mining_Import!F2005)</f>
        <v/>
      </c>
      <c r="AH2005" s="36" t="str">
        <f>IF(Mining_Import!G2005="","",Mining_Import!G2005)</f>
        <v/>
      </c>
      <c r="AI2005" s="36" t="str">
        <f>IF(Mining_Import!H2005="","",Mining_Import!H2005)</f>
        <v/>
      </c>
      <c r="AJ2005" s="36" t="str">
        <f>IF(Mining_Import!I2005="","",Mining_Import!I2005)</f>
        <v/>
      </c>
      <c r="BY2005" s="120" t="str">
        <f t="shared" si="620"/>
        <v/>
      </c>
      <c r="BZ2005" s="184" t="str">
        <f t="shared" si="633"/>
        <v/>
      </c>
      <c r="CA2005" s="37" t="str">
        <f>IFERROR(VLOOKUP($BY2005,Account_Value!$C$2:$F$2500,4,0),"")</f>
        <v/>
      </c>
      <c r="CB2005" s="43" t="str">
        <f t="shared" si="621"/>
        <v/>
      </c>
      <c r="CC2005" s="122" t="str">
        <f>IF($BZ2005="","",SUM($BZ$2:$BZ2005))</f>
        <v/>
      </c>
      <c r="CD2005" s="43" t="str">
        <f>IF($BZ2005="","",$BU$19*(SUM($BZ$2:$BZ2005)))</f>
        <v/>
      </c>
    </row>
    <row r="2006" spans="1:82">
      <c r="A2006" s="4" t="str">
        <f t="shared" si="622"/>
        <v/>
      </c>
      <c r="B2006" s="21" t="str">
        <f>IF(Investments_Import!A2006="","",Investments_Import!A2006)</f>
        <v/>
      </c>
      <c r="C2006" s="22" t="str">
        <f t="shared" si="615"/>
        <v/>
      </c>
      <c r="D2006" s="51" t="str">
        <f t="shared" si="623"/>
        <v/>
      </c>
      <c r="E2006" s="3" t="str">
        <f>IF(Investments_Import!B2006="","",Investments_Import!B2006)</f>
        <v/>
      </c>
      <c r="F2006" s="54" t="str">
        <f t="shared" si="624"/>
        <v xml:space="preserve"> </v>
      </c>
      <c r="G2006" s="54" t="str">
        <f>IF($B2006="","",COUNTIF($F$2:$F2006,$F2006))</f>
        <v/>
      </c>
      <c r="H2006" s="53" t="str">
        <f t="shared" si="625"/>
        <v xml:space="preserve">  </v>
      </c>
      <c r="I2006" s="3" t="str">
        <f>IF(Investments_Import!C2006="","",Investments_Import!C2006)</f>
        <v/>
      </c>
      <c r="J2006" s="108" t="str">
        <f>IF(Investments_Import!D2006="","",Investments_Import!D2006)</f>
        <v/>
      </c>
      <c r="K2006" s="108" t="str">
        <f t="shared" si="626"/>
        <v/>
      </c>
      <c r="L2006" s="47" t="str">
        <f>IF(Investments_Import!E2006="","",Investments_Import!E2006)</f>
        <v/>
      </c>
      <c r="M2006" s="47" t="str">
        <f t="shared" si="616"/>
        <v/>
      </c>
      <c r="N2006" s="31" t="str">
        <f>IF(Investments_Import!F2006="","",Investments_Import!F2006)</f>
        <v/>
      </c>
      <c r="O2006" s="31" t="str">
        <f t="shared" si="617"/>
        <v/>
      </c>
      <c r="P2006" s="3" t="str">
        <f>IF(Investments_Import!G2006="","",Investments_Import!G2006)</f>
        <v/>
      </c>
      <c r="Q2006" s="3" t="str">
        <f>IF(Investments_Import!H2006="","",Investments_Import!H2006)</f>
        <v/>
      </c>
      <c r="R2006" s="37" t="str">
        <f t="shared" si="618"/>
        <v/>
      </c>
      <c r="S2006" s="37" t="str">
        <f t="shared" si="619"/>
        <v/>
      </c>
      <c r="U2006" s="36" t="str">
        <f>IF(Mining_Import!A2006="","",Mining_Import!A2006)</f>
        <v/>
      </c>
      <c r="V2006" s="22" t="str">
        <f t="shared" si="627"/>
        <v/>
      </c>
      <c r="W2006" s="127" t="str">
        <f t="shared" si="628"/>
        <v/>
      </c>
      <c r="X2006" s="127" t="str">
        <f t="shared" si="629"/>
        <v/>
      </c>
      <c r="Y2006" s="127" t="str">
        <f t="shared" si="630"/>
        <v/>
      </c>
      <c r="Z2006" s="36" t="str">
        <f>IF(Mining_Import!B2006="","",Mining_Import!B2006)</f>
        <v/>
      </c>
      <c r="AA2006" s="184" t="str">
        <f>IF(Mining_Import!$C2006="","",Mining_Import!$C2006)</f>
        <v/>
      </c>
      <c r="AB2006" s="122" t="str">
        <f t="shared" si="631"/>
        <v/>
      </c>
      <c r="AC2006" s="122" t="str">
        <f>IF($Y2006&gt;Dashboard!$Q$19,$AB2006,"")</f>
        <v/>
      </c>
      <c r="AD2006" s="43" t="str">
        <f t="shared" si="632"/>
        <v/>
      </c>
      <c r="AE2006" s="36" t="str">
        <f>IF(Mining_Import!D2006="","",Mining_Import!D2006)</f>
        <v/>
      </c>
      <c r="AF2006" s="36" t="str">
        <f>IF(Mining_Import!E2006="","",Mining_Import!E2006)</f>
        <v/>
      </c>
      <c r="AG2006" s="36" t="str">
        <f>IF(Mining_Import!F2006="","",Mining_Import!F2006)</f>
        <v/>
      </c>
      <c r="AH2006" s="36" t="str">
        <f>IF(Mining_Import!G2006="","",Mining_Import!G2006)</f>
        <v/>
      </c>
      <c r="AI2006" s="36" t="str">
        <f>IF(Mining_Import!H2006="","",Mining_Import!H2006)</f>
        <v/>
      </c>
      <c r="AJ2006" s="36" t="str">
        <f>IF(Mining_Import!I2006="","",Mining_Import!I2006)</f>
        <v/>
      </c>
      <c r="BY2006" s="120" t="str">
        <f t="shared" si="620"/>
        <v/>
      </c>
      <c r="BZ2006" s="184" t="str">
        <f t="shared" si="633"/>
        <v/>
      </c>
      <c r="CA2006" s="37" t="str">
        <f>IFERROR(VLOOKUP($BY2006,Account_Value!$C$2:$F$2500,4,0),"")</f>
        <v/>
      </c>
      <c r="CB2006" s="43" t="str">
        <f t="shared" si="621"/>
        <v/>
      </c>
      <c r="CC2006" s="122" t="str">
        <f>IF($BZ2006="","",SUM($BZ$2:$BZ2006))</f>
        <v/>
      </c>
      <c r="CD2006" s="43" t="str">
        <f>IF($BZ2006="","",$BU$19*(SUM($BZ$2:$BZ2006)))</f>
        <v/>
      </c>
    </row>
    <row r="2007" spans="1:82">
      <c r="A2007" s="4" t="str">
        <f t="shared" si="622"/>
        <v/>
      </c>
      <c r="B2007" s="21" t="str">
        <f>IF(Investments_Import!A2007="","",Investments_Import!A2007)</f>
        <v/>
      </c>
      <c r="C2007" s="22" t="str">
        <f t="shared" si="615"/>
        <v/>
      </c>
      <c r="D2007" s="51" t="str">
        <f t="shared" si="623"/>
        <v/>
      </c>
      <c r="E2007" s="3" t="str">
        <f>IF(Investments_Import!B2007="","",Investments_Import!B2007)</f>
        <v/>
      </c>
      <c r="F2007" s="54" t="str">
        <f t="shared" si="624"/>
        <v xml:space="preserve"> </v>
      </c>
      <c r="G2007" s="54" t="str">
        <f>IF($B2007="","",COUNTIF($F$2:$F2007,$F2007))</f>
        <v/>
      </c>
      <c r="H2007" s="53" t="str">
        <f t="shared" si="625"/>
        <v xml:space="preserve">  </v>
      </c>
      <c r="I2007" s="3" t="str">
        <f>IF(Investments_Import!C2007="","",Investments_Import!C2007)</f>
        <v/>
      </c>
      <c r="J2007" s="108" t="str">
        <f>IF(Investments_Import!D2007="","",Investments_Import!D2007)</f>
        <v/>
      </c>
      <c r="K2007" s="108" t="str">
        <f t="shared" si="626"/>
        <v/>
      </c>
      <c r="L2007" s="47" t="str">
        <f>IF(Investments_Import!E2007="","",Investments_Import!E2007)</f>
        <v/>
      </c>
      <c r="M2007" s="47" t="str">
        <f t="shared" si="616"/>
        <v/>
      </c>
      <c r="N2007" s="31" t="str">
        <f>IF(Investments_Import!F2007="","",Investments_Import!F2007)</f>
        <v/>
      </c>
      <c r="O2007" s="31" t="str">
        <f t="shared" si="617"/>
        <v/>
      </c>
      <c r="P2007" s="3" t="str">
        <f>IF(Investments_Import!G2007="","",Investments_Import!G2007)</f>
        <v/>
      </c>
      <c r="Q2007" s="3" t="str">
        <f>IF(Investments_Import!H2007="","",Investments_Import!H2007)</f>
        <v/>
      </c>
      <c r="R2007" s="37" t="str">
        <f t="shared" si="618"/>
        <v/>
      </c>
      <c r="S2007" s="37" t="str">
        <f t="shared" si="619"/>
        <v/>
      </c>
      <c r="U2007" s="36" t="str">
        <f>IF(Mining_Import!A2007="","",Mining_Import!A2007)</f>
        <v/>
      </c>
      <c r="V2007" s="22" t="str">
        <f t="shared" si="627"/>
        <v/>
      </c>
      <c r="W2007" s="127" t="str">
        <f t="shared" si="628"/>
        <v/>
      </c>
      <c r="X2007" s="127" t="str">
        <f t="shared" si="629"/>
        <v/>
      </c>
      <c r="Y2007" s="127" t="str">
        <f t="shared" si="630"/>
        <v/>
      </c>
      <c r="Z2007" s="36" t="str">
        <f>IF(Mining_Import!B2007="","",Mining_Import!B2007)</f>
        <v/>
      </c>
      <c r="AA2007" s="184" t="str">
        <f>IF(Mining_Import!$C2007="","",Mining_Import!$C2007)</f>
        <v/>
      </c>
      <c r="AB2007" s="122" t="str">
        <f t="shared" si="631"/>
        <v/>
      </c>
      <c r="AC2007" s="122" t="str">
        <f>IF($Y2007&gt;Dashboard!$Q$19,$AB2007,"")</f>
        <v/>
      </c>
      <c r="AD2007" s="43" t="str">
        <f t="shared" si="632"/>
        <v/>
      </c>
      <c r="AE2007" s="36" t="str">
        <f>IF(Mining_Import!D2007="","",Mining_Import!D2007)</f>
        <v/>
      </c>
      <c r="AF2007" s="36" t="str">
        <f>IF(Mining_Import!E2007="","",Mining_Import!E2007)</f>
        <v/>
      </c>
      <c r="AG2007" s="36" t="str">
        <f>IF(Mining_Import!F2007="","",Mining_Import!F2007)</f>
        <v/>
      </c>
      <c r="AH2007" s="36" t="str">
        <f>IF(Mining_Import!G2007="","",Mining_Import!G2007)</f>
        <v/>
      </c>
      <c r="AI2007" s="36" t="str">
        <f>IF(Mining_Import!H2007="","",Mining_Import!H2007)</f>
        <v/>
      </c>
      <c r="AJ2007" s="36" t="str">
        <f>IF(Mining_Import!I2007="","",Mining_Import!I2007)</f>
        <v/>
      </c>
      <c r="BY2007" s="120" t="str">
        <f t="shared" si="620"/>
        <v/>
      </c>
      <c r="BZ2007" s="184" t="str">
        <f t="shared" si="633"/>
        <v/>
      </c>
      <c r="CA2007" s="37" t="str">
        <f>IFERROR(VLOOKUP($BY2007,Account_Value!$C$2:$F$2500,4,0),"")</f>
        <v/>
      </c>
      <c r="CB2007" s="43" t="str">
        <f t="shared" si="621"/>
        <v/>
      </c>
      <c r="CC2007" s="122" t="str">
        <f>IF($BZ2007="","",SUM($BZ$2:$BZ2007))</f>
        <v/>
      </c>
      <c r="CD2007" s="43" t="str">
        <f>IF($BZ2007="","",$BU$19*(SUM($BZ$2:$BZ2007)))</f>
        <v/>
      </c>
    </row>
    <row r="2008" spans="1:82">
      <c r="A2008" s="4" t="str">
        <f t="shared" si="622"/>
        <v/>
      </c>
      <c r="B2008" s="21" t="str">
        <f>IF(Investments_Import!A2008="","",Investments_Import!A2008)</f>
        <v/>
      </c>
      <c r="C2008" s="22" t="str">
        <f t="shared" si="615"/>
        <v/>
      </c>
      <c r="D2008" s="51" t="str">
        <f t="shared" si="623"/>
        <v/>
      </c>
      <c r="E2008" s="3" t="str">
        <f>IF(Investments_Import!B2008="","",Investments_Import!B2008)</f>
        <v/>
      </c>
      <c r="F2008" s="54" t="str">
        <f t="shared" si="624"/>
        <v xml:space="preserve"> </v>
      </c>
      <c r="G2008" s="54" t="str">
        <f>IF($B2008="","",COUNTIF($F$2:$F2008,$F2008))</f>
        <v/>
      </c>
      <c r="H2008" s="53" t="str">
        <f t="shared" si="625"/>
        <v xml:space="preserve">  </v>
      </c>
      <c r="I2008" s="3" t="str">
        <f>IF(Investments_Import!C2008="","",Investments_Import!C2008)</f>
        <v/>
      </c>
      <c r="J2008" s="108" t="str">
        <f>IF(Investments_Import!D2008="","",Investments_Import!D2008)</f>
        <v/>
      </c>
      <c r="K2008" s="108" t="str">
        <f t="shared" si="626"/>
        <v/>
      </c>
      <c r="L2008" s="47" t="str">
        <f>IF(Investments_Import!E2008="","",Investments_Import!E2008)</f>
        <v/>
      </c>
      <c r="M2008" s="47" t="str">
        <f t="shared" si="616"/>
        <v/>
      </c>
      <c r="N2008" s="31" t="str">
        <f>IF(Investments_Import!F2008="","",Investments_Import!F2008)</f>
        <v/>
      </c>
      <c r="O2008" s="31" t="str">
        <f t="shared" si="617"/>
        <v/>
      </c>
      <c r="P2008" s="3" t="str">
        <f>IF(Investments_Import!G2008="","",Investments_Import!G2008)</f>
        <v/>
      </c>
      <c r="Q2008" s="3" t="str">
        <f>IF(Investments_Import!H2008="","",Investments_Import!H2008)</f>
        <v/>
      </c>
      <c r="R2008" s="37" t="str">
        <f t="shared" si="618"/>
        <v/>
      </c>
      <c r="S2008" s="37" t="str">
        <f t="shared" si="619"/>
        <v/>
      </c>
      <c r="U2008" s="36" t="str">
        <f>IF(Mining_Import!A2008="","",Mining_Import!A2008)</f>
        <v/>
      </c>
      <c r="V2008" s="22" t="str">
        <f t="shared" si="627"/>
        <v/>
      </c>
      <c r="W2008" s="127" t="str">
        <f t="shared" si="628"/>
        <v/>
      </c>
      <c r="X2008" s="127" t="str">
        <f t="shared" si="629"/>
        <v/>
      </c>
      <c r="Y2008" s="127" t="str">
        <f t="shared" si="630"/>
        <v/>
      </c>
      <c r="Z2008" s="36" t="str">
        <f>IF(Mining_Import!B2008="","",Mining_Import!B2008)</f>
        <v/>
      </c>
      <c r="AA2008" s="184" t="str">
        <f>IF(Mining_Import!$C2008="","",Mining_Import!$C2008)</f>
        <v/>
      </c>
      <c r="AB2008" s="122" t="str">
        <f t="shared" si="631"/>
        <v/>
      </c>
      <c r="AC2008" s="122" t="str">
        <f>IF($Y2008&gt;Dashboard!$Q$19,$AB2008,"")</f>
        <v/>
      </c>
      <c r="AD2008" s="43" t="str">
        <f t="shared" si="632"/>
        <v/>
      </c>
      <c r="AE2008" s="36" t="str">
        <f>IF(Mining_Import!D2008="","",Mining_Import!D2008)</f>
        <v/>
      </c>
      <c r="AF2008" s="36" t="str">
        <f>IF(Mining_Import!E2008="","",Mining_Import!E2008)</f>
        <v/>
      </c>
      <c r="AG2008" s="36" t="str">
        <f>IF(Mining_Import!F2008="","",Mining_Import!F2008)</f>
        <v/>
      </c>
      <c r="AH2008" s="36" t="str">
        <f>IF(Mining_Import!G2008="","",Mining_Import!G2008)</f>
        <v/>
      </c>
      <c r="AI2008" s="36" t="str">
        <f>IF(Mining_Import!H2008="","",Mining_Import!H2008)</f>
        <v/>
      </c>
      <c r="AJ2008" s="36" t="str">
        <f>IF(Mining_Import!I2008="","",Mining_Import!I2008)</f>
        <v/>
      </c>
      <c r="BY2008" s="120" t="str">
        <f t="shared" si="620"/>
        <v/>
      </c>
      <c r="BZ2008" s="184" t="str">
        <f t="shared" si="633"/>
        <v/>
      </c>
      <c r="CA2008" s="37" t="str">
        <f>IFERROR(VLOOKUP($BY2008,Account_Value!$C$2:$F$2500,4,0),"")</f>
        <v/>
      </c>
      <c r="CB2008" s="43" t="str">
        <f t="shared" si="621"/>
        <v/>
      </c>
      <c r="CC2008" s="122" t="str">
        <f>IF($BZ2008="","",SUM($BZ$2:$BZ2008))</f>
        <v/>
      </c>
      <c r="CD2008" s="43" t="str">
        <f>IF($BZ2008="","",$BU$19*(SUM($BZ$2:$BZ2008)))</f>
        <v/>
      </c>
    </row>
    <row r="2009" spans="1:82">
      <c r="A2009" s="4" t="str">
        <f t="shared" si="622"/>
        <v/>
      </c>
      <c r="B2009" s="21" t="str">
        <f>IF(Investments_Import!A2009="","",Investments_Import!A2009)</f>
        <v/>
      </c>
      <c r="C2009" s="22" t="str">
        <f t="shared" si="615"/>
        <v/>
      </c>
      <c r="D2009" s="51" t="str">
        <f t="shared" si="623"/>
        <v/>
      </c>
      <c r="E2009" s="3" t="str">
        <f>IF(Investments_Import!B2009="","",Investments_Import!B2009)</f>
        <v/>
      </c>
      <c r="F2009" s="54" t="str">
        <f t="shared" si="624"/>
        <v xml:space="preserve"> </v>
      </c>
      <c r="G2009" s="54" t="str">
        <f>IF($B2009="","",COUNTIF($F$2:$F2009,$F2009))</f>
        <v/>
      </c>
      <c r="H2009" s="53" t="str">
        <f t="shared" si="625"/>
        <v xml:space="preserve">  </v>
      </c>
      <c r="I2009" s="3" t="str">
        <f>IF(Investments_Import!C2009="","",Investments_Import!C2009)</f>
        <v/>
      </c>
      <c r="J2009" s="108" t="str">
        <f>IF(Investments_Import!D2009="","",Investments_Import!D2009)</f>
        <v/>
      </c>
      <c r="K2009" s="108" t="str">
        <f t="shared" si="626"/>
        <v/>
      </c>
      <c r="L2009" s="47" t="str">
        <f>IF(Investments_Import!E2009="","",Investments_Import!E2009)</f>
        <v/>
      </c>
      <c r="M2009" s="47" t="str">
        <f t="shared" si="616"/>
        <v/>
      </c>
      <c r="N2009" s="31" t="str">
        <f>IF(Investments_Import!F2009="","",Investments_Import!F2009)</f>
        <v/>
      </c>
      <c r="O2009" s="31" t="str">
        <f t="shared" si="617"/>
        <v/>
      </c>
      <c r="P2009" s="3" t="str">
        <f>IF(Investments_Import!G2009="","",Investments_Import!G2009)</f>
        <v/>
      </c>
      <c r="Q2009" s="3" t="str">
        <f>IF(Investments_Import!H2009="","",Investments_Import!H2009)</f>
        <v/>
      </c>
      <c r="R2009" s="37" t="str">
        <f t="shared" si="618"/>
        <v/>
      </c>
      <c r="S2009" s="37" t="str">
        <f t="shared" si="619"/>
        <v/>
      </c>
      <c r="U2009" s="36" t="str">
        <f>IF(Mining_Import!A2009="","",Mining_Import!A2009)</f>
        <v/>
      </c>
      <c r="V2009" s="22" t="str">
        <f t="shared" si="627"/>
        <v/>
      </c>
      <c r="W2009" s="127" t="str">
        <f t="shared" si="628"/>
        <v/>
      </c>
      <c r="X2009" s="127" t="str">
        <f t="shared" si="629"/>
        <v/>
      </c>
      <c r="Y2009" s="127" t="str">
        <f t="shared" si="630"/>
        <v/>
      </c>
      <c r="Z2009" s="36" t="str">
        <f>IF(Mining_Import!B2009="","",Mining_Import!B2009)</f>
        <v/>
      </c>
      <c r="AA2009" s="184" t="str">
        <f>IF(Mining_Import!$C2009="","",Mining_Import!$C2009)</f>
        <v/>
      </c>
      <c r="AB2009" s="122" t="str">
        <f t="shared" si="631"/>
        <v/>
      </c>
      <c r="AC2009" s="122" t="str">
        <f>IF($Y2009&gt;Dashboard!$Q$19,$AB2009,"")</f>
        <v/>
      </c>
      <c r="AD2009" s="43" t="str">
        <f t="shared" si="632"/>
        <v/>
      </c>
      <c r="AE2009" s="36" t="str">
        <f>IF(Mining_Import!D2009="","",Mining_Import!D2009)</f>
        <v/>
      </c>
      <c r="AF2009" s="36" t="str">
        <f>IF(Mining_Import!E2009="","",Mining_Import!E2009)</f>
        <v/>
      </c>
      <c r="AG2009" s="36" t="str">
        <f>IF(Mining_Import!F2009="","",Mining_Import!F2009)</f>
        <v/>
      </c>
      <c r="AH2009" s="36" t="str">
        <f>IF(Mining_Import!G2009="","",Mining_Import!G2009)</f>
        <v/>
      </c>
      <c r="AI2009" s="36" t="str">
        <f>IF(Mining_Import!H2009="","",Mining_Import!H2009)</f>
        <v/>
      </c>
      <c r="AJ2009" s="36" t="str">
        <f>IF(Mining_Import!I2009="","",Mining_Import!I2009)</f>
        <v/>
      </c>
      <c r="BY2009" s="120" t="str">
        <f t="shared" si="620"/>
        <v/>
      </c>
      <c r="BZ2009" s="184" t="str">
        <f t="shared" si="633"/>
        <v/>
      </c>
      <c r="CA2009" s="37" t="str">
        <f>IFERROR(VLOOKUP($BY2009,Account_Value!$C$2:$F$2500,4,0),"")</f>
        <v/>
      </c>
      <c r="CB2009" s="43" t="str">
        <f t="shared" si="621"/>
        <v/>
      </c>
      <c r="CC2009" s="122" t="str">
        <f>IF($BZ2009="","",SUM($BZ$2:$BZ2009))</f>
        <v/>
      </c>
      <c r="CD2009" s="43" t="str">
        <f>IF($BZ2009="","",$BU$19*(SUM($BZ$2:$BZ2009)))</f>
        <v/>
      </c>
    </row>
    <row r="2010" spans="1:82">
      <c r="A2010" s="4" t="str">
        <f t="shared" si="622"/>
        <v/>
      </c>
      <c r="B2010" s="21" t="str">
        <f>IF(Investments_Import!A2010="","",Investments_Import!A2010)</f>
        <v/>
      </c>
      <c r="C2010" s="22" t="str">
        <f t="shared" si="615"/>
        <v/>
      </c>
      <c r="D2010" s="51" t="str">
        <f t="shared" si="623"/>
        <v/>
      </c>
      <c r="E2010" s="3" t="str">
        <f>IF(Investments_Import!B2010="","",Investments_Import!B2010)</f>
        <v/>
      </c>
      <c r="F2010" s="54" t="str">
        <f t="shared" si="624"/>
        <v xml:space="preserve"> </v>
      </c>
      <c r="G2010" s="54" t="str">
        <f>IF($B2010="","",COUNTIF($F$2:$F2010,$F2010))</f>
        <v/>
      </c>
      <c r="H2010" s="53" t="str">
        <f t="shared" si="625"/>
        <v xml:space="preserve">  </v>
      </c>
      <c r="I2010" s="3" t="str">
        <f>IF(Investments_Import!C2010="","",Investments_Import!C2010)</f>
        <v/>
      </c>
      <c r="J2010" s="108" t="str">
        <f>IF(Investments_Import!D2010="","",Investments_Import!D2010)</f>
        <v/>
      </c>
      <c r="K2010" s="108" t="str">
        <f t="shared" si="626"/>
        <v/>
      </c>
      <c r="L2010" s="47" t="str">
        <f>IF(Investments_Import!E2010="","",Investments_Import!E2010)</f>
        <v/>
      </c>
      <c r="M2010" s="47" t="str">
        <f t="shared" si="616"/>
        <v/>
      </c>
      <c r="N2010" s="31" t="str">
        <f>IF(Investments_Import!F2010="","",Investments_Import!F2010)</f>
        <v/>
      </c>
      <c r="O2010" s="31" t="str">
        <f t="shared" si="617"/>
        <v/>
      </c>
      <c r="P2010" s="3" t="str">
        <f>IF(Investments_Import!G2010="","",Investments_Import!G2010)</f>
        <v/>
      </c>
      <c r="Q2010" s="3" t="str">
        <f>IF(Investments_Import!H2010="","",Investments_Import!H2010)</f>
        <v/>
      </c>
      <c r="R2010" s="37" t="str">
        <f t="shared" si="618"/>
        <v/>
      </c>
      <c r="S2010" s="37" t="str">
        <f t="shared" si="619"/>
        <v/>
      </c>
      <c r="U2010" s="36" t="str">
        <f>IF(Mining_Import!A2010="","",Mining_Import!A2010)</f>
        <v/>
      </c>
      <c r="V2010" s="22" t="str">
        <f t="shared" si="627"/>
        <v/>
      </c>
      <c r="W2010" s="127" t="str">
        <f t="shared" si="628"/>
        <v/>
      </c>
      <c r="X2010" s="127" t="str">
        <f t="shared" si="629"/>
        <v/>
      </c>
      <c r="Y2010" s="127" t="str">
        <f t="shared" si="630"/>
        <v/>
      </c>
      <c r="Z2010" s="36" t="str">
        <f>IF(Mining_Import!B2010="","",Mining_Import!B2010)</f>
        <v/>
      </c>
      <c r="AA2010" s="184" t="str">
        <f>IF(Mining_Import!$C2010="","",Mining_Import!$C2010)</f>
        <v/>
      </c>
      <c r="AB2010" s="122" t="str">
        <f t="shared" si="631"/>
        <v/>
      </c>
      <c r="AC2010" s="122" t="str">
        <f>IF($Y2010&gt;Dashboard!$Q$19,$AB2010,"")</f>
        <v/>
      </c>
      <c r="AD2010" s="43" t="str">
        <f t="shared" si="632"/>
        <v/>
      </c>
      <c r="AE2010" s="36" t="str">
        <f>IF(Mining_Import!D2010="","",Mining_Import!D2010)</f>
        <v/>
      </c>
      <c r="AF2010" s="36" t="str">
        <f>IF(Mining_Import!E2010="","",Mining_Import!E2010)</f>
        <v/>
      </c>
      <c r="AG2010" s="36" t="str">
        <f>IF(Mining_Import!F2010="","",Mining_Import!F2010)</f>
        <v/>
      </c>
      <c r="AH2010" s="36" t="str">
        <f>IF(Mining_Import!G2010="","",Mining_Import!G2010)</f>
        <v/>
      </c>
      <c r="AI2010" s="36" t="str">
        <f>IF(Mining_Import!H2010="","",Mining_Import!H2010)</f>
        <v/>
      </c>
      <c r="AJ2010" s="36" t="str">
        <f>IF(Mining_Import!I2010="","",Mining_Import!I2010)</f>
        <v/>
      </c>
      <c r="BY2010" s="120" t="str">
        <f t="shared" si="620"/>
        <v/>
      </c>
      <c r="BZ2010" s="184" t="str">
        <f t="shared" si="633"/>
        <v/>
      </c>
      <c r="CA2010" s="37" t="str">
        <f>IFERROR(VLOOKUP($BY2010,Account_Value!$C$2:$F$2500,4,0),"")</f>
        <v/>
      </c>
      <c r="CB2010" s="43" t="str">
        <f t="shared" si="621"/>
        <v/>
      </c>
      <c r="CC2010" s="122" t="str">
        <f>IF($BZ2010="","",SUM($BZ$2:$BZ2010))</f>
        <v/>
      </c>
      <c r="CD2010" s="43" t="str">
        <f>IF($BZ2010="","",$BU$19*(SUM($BZ$2:$BZ2010)))</f>
        <v/>
      </c>
    </row>
    <row r="2011" spans="1:82">
      <c r="A2011" s="4" t="str">
        <f t="shared" si="622"/>
        <v/>
      </c>
      <c r="B2011" s="21" t="str">
        <f>IF(Investments_Import!A2011="","",Investments_Import!A2011)</f>
        <v/>
      </c>
      <c r="C2011" s="22" t="str">
        <f t="shared" si="615"/>
        <v/>
      </c>
      <c r="D2011" s="51" t="str">
        <f t="shared" si="623"/>
        <v/>
      </c>
      <c r="E2011" s="3" t="str">
        <f>IF(Investments_Import!B2011="","",Investments_Import!B2011)</f>
        <v/>
      </c>
      <c r="F2011" s="54" t="str">
        <f t="shared" si="624"/>
        <v xml:space="preserve"> </v>
      </c>
      <c r="G2011" s="54" t="str">
        <f>IF($B2011="","",COUNTIF($F$2:$F2011,$F2011))</f>
        <v/>
      </c>
      <c r="H2011" s="53" t="str">
        <f t="shared" si="625"/>
        <v xml:space="preserve">  </v>
      </c>
      <c r="I2011" s="3" t="str">
        <f>IF(Investments_Import!C2011="","",Investments_Import!C2011)</f>
        <v/>
      </c>
      <c r="J2011" s="108" t="str">
        <f>IF(Investments_Import!D2011="","",Investments_Import!D2011)</f>
        <v/>
      </c>
      <c r="K2011" s="108" t="str">
        <f t="shared" si="626"/>
        <v/>
      </c>
      <c r="L2011" s="47" t="str">
        <f>IF(Investments_Import!E2011="","",Investments_Import!E2011)</f>
        <v/>
      </c>
      <c r="M2011" s="47" t="str">
        <f t="shared" si="616"/>
        <v/>
      </c>
      <c r="N2011" s="31" t="str">
        <f>IF(Investments_Import!F2011="","",Investments_Import!F2011)</f>
        <v/>
      </c>
      <c r="O2011" s="31" t="str">
        <f t="shared" si="617"/>
        <v/>
      </c>
      <c r="P2011" s="3" t="str">
        <f>IF(Investments_Import!G2011="","",Investments_Import!G2011)</f>
        <v/>
      </c>
      <c r="Q2011" s="3" t="str">
        <f>IF(Investments_Import!H2011="","",Investments_Import!H2011)</f>
        <v/>
      </c>
      <c r="R2011" s="37" t="str">
        <f t="shared" si="618"/>
        <v/>
      </c>
      <c r="S2011" s="37" t="str">
        <f t="shared" si="619"/>
        <v/>
      </c>
      <c r="U2011" s="36" t="str">
        <f>IF(Mining_Import!A2011="","",Mining_Import!A2011)</f>
        <v/>
      </c>
      <c r="V2011" s="22" t="str">
        <f t="shared" si="627"/>
        <v/>
      </c>
      <c r="W2011" s="127" t="str">
        <f t="shared" si="628"/>
        <v/>
      </c>
      <c r="X2011" s="127" t="str">
        <f t="shared" si="629"/>
        <v/>
      </c>
      <c r="Y2011" s="127" t="str">
        <f t="shared" si="630"/>
        <v/>
      </c>
      <c r="Z2011" s="36" t="str">
        <f>IF(Mining_Import!B2011="","",Mining_Import!B2011)</f>
        <v/>
      </c>
      <c r="AA2011" s="184" t="str">
        <f>IF(Mining_Import!$C2011="","",Mining_Import!$C2011)</f>
        <v/>
      </c>
      <c r="AB2011" s="122" t="str">
        <f t="shared" si="631"/>
        <v/>
      </c>
      <c r="AC2011" s="122" t="str">
        <f>IF($Y2011&gt;Dashboard!$Q$19,$AB2011,"")</f>
        <v/>
      </c>
      <c r="AD2011" s="43" t="str">
        <f t="shared" si="632"/>
        <v/>
      </c>
      <c r="AE2011" s="36" t="str">
        <f>IF(Mining_Import!D2011="","",Mining_Import!D2011)</f>
        <v/>
      </c>
      <c r="AF2011" s="36" t="str">
        <f>IF(Mining_Import!E2011="","",Mining_Import!E2011)</f>
        <v/>
      </c>
      <c r="AG2011" s="36" t="str">
        <f>IF(Mining_Import!F2011="","",Mining_Import!F2011)</f>
        <v/>
      </c>
      <c r="AH2011" s="36" t="str">
        <f>IF(Mining_Import!G2011="","",Mining_Import!G2011)</f>
        <v/>
      </c>
      <c r="AI2011" s="36" t="str">
        <f>IF(Mining_Import!H2011="","",Mining_Import!H2011)</f>
        <v/>
      </c>
      <c r="AJ2011" s="36" t="str">
        <f>IF(Mining_Import!I2011="","",Mining_Import!I2011)</f>
        <v/>
      </c>
      <c r="BY2011" s="120" t="str">
        <f t="shared" si="620"/>
        <v/>
      </c>
      <c r="BZ2011" s="184" t="str">
        <f t="shared" si="633"/>
        <v/>
      </c>
      <c r="CA2011" s="37" t="str">
        <f>IFERROR(VLOOKUP($BY2011,Account_Value!$C$2:$F$2500,4,0),"")</f>
        <v/>
      </c>
      <c r="CB2011" s="43" t="str">
        <f t="shared" si="621"/>
        <v/>
      </c>
      <c r="CC2011" s="122" t="str">
        <f>IF($BZ2011="","",SUM($BZ$2:$BZ2011))</f>
        <v/>
      </c>
      <c r="CD2011" s="43" t="str">
        <f>IF($BZ2011="","",$BU$19*(SUM($BZ$2:$BZ2011)))</f>
        <v/>
      </c>
    </row>
    <row r="2012" spans="1:82">
      <c r="A2012" s="4" t="str">
        <f t="shared" si="622"/>
        <v/>
      </c>
      <c r="B2012" s="21" t="str">
        <f>IF(Investments_Import!A2012="","",Investments_Import!A2012)</f>
        <v/>
      </c>
      <c r="C2012" s="22" t="str">
        <f t="shared" si="615"/>
        <v/>
      </c>
      <c r="D2012" s="51" t="str">
        <f t="shared" si="623"/>
        <v/>
      </c>
      <c r="E2012" s="3" t="str">
        <f>IF(Investments_Import!B2012="","",Investments_Import!B2012)</f>
        <v/>
      </c>
      <c r="F2012" s="54" t="str">
        <f t="shared" si="624"/>
        <v xml:space="preserve"> </v>
      </c>
      <c r="G2012" s="54" t="str">
        <f>IF($B2012="","",COUNTIF($F$2:$F2012,$F2012))</f>
        <v/>
      </c>
      <c r="H2012" s="53" t="str">
        <f t="shared" si="625"/>
        <v xml:space="preserve">  </v>
      </c>
      <c r="I2012" s="3" t="str">
        <f>IF(Investments_Import!C2012="","",Investments_Import!C2012)</f>
        <v/>
      </c>
      <c r="J2012" s="108" t="str">
        <f>IF(Investments_Import!D2012="","",Investments_Import!D2012)</f>
        <v/>
      </c>
      <c r="K2012" s="108" t="str">
        <f t="shared" si="626"/>
        <v/>
      </c>
      <c r="L2012" s="47" t="str">
        <f>IF(Investments_Import!E2012="","",Investments_Import!E2012)</f>
        <v/>
      </c>
      <c r="M2012" s="47" t="str">
        <f t="shared" si="616"/>
        <v/>
      </c>
      <c r="N2012" s="31" t="str">
        <f>IF(Investments_Import!F2012="","",Investments_Import!F2012)</f>
        <v/>
      </c>
      <c r="O2012" s="31" t="str">
        <f t="shared" si="617"/>
        <v/>
      </c>
      <c r="P2012" s="3" t="str">
        <f>IF(Investments_Import!G2012="","",Investments_Import!G2012)</f>
        <v/>
      </c>
      <c r="Q2012" s="3" t="str">
        <f>IF(Investments_Import!H2012="","",Investments_Import!H2012)</f>
        <v/>
      </c>
      <c r="R2012" s="37" t="str">
        <f t="shared" si="618"/>
        <v/>
      </c>
      <c r="S2012" s="37" t="str">
        <f t="shared" si="619"/>
        <v/>
      </c>
      <c r="U2012" s="36" t="str">
        <f>IF(Mining_Import!A2012="","",Mining_Import!A2012)</f>
        <v/>
      </c>
      <c r="V2012" s="22" t="str">
        <f t="shared" si="627"/>
        <v/>
      </c>
      <c r="W2012" s="127" t="str">
        <f t="shared" si="628"/>
        <v/>
      </c>
      <c r="X2012" s="127" t="str">
        <f t="shared" si="629"/>
        <v/>
      </c>
      <c r="Y2012" s="127" t="str">
        <f t="shared" si="630"/>
        <v/>
      </c>
      <c r="Z2012" s="36" t="str">
        <f>IF(Mining_Import!B2012="","",Mining_Import!B2012)</f>
        <v/>
      </c>
      <c r="AA2012" s="184" t="str">
        <f>IF(Mining_Import!$C2012="","",Mining_Import!$C2012)</f>
        <v/>
      </c>
      <c r="AB2012" s="122" t="str">
        <f t="shared" si="631"/>
        <v/>
      </c>
      <c r="AC2012" s="122" t="str">
        <f>IF($Y2012&gt;Dashboard!$Q$19,$AB2012,"")</f>
        <v/>
      </c>
      <c r="AD2012" s="43" t="str">
        <f t="shared" si="632"/>
        <v/>
      </c>
      <c r="AE2012" s="36" t="str">
        <f>IF(Mining_Import!D2012="","",Mining_Import!D2012)</f>
        <v/>
      </c>
      <c r="AF2012" s="36" t="str">
        <f>IF(Mining_Import!E2012="","",Mining_Import!E2012)</f>
        <v/>
      </c>
      <c r="AG2012" s="36" t="str">
        <f>IF(Mining_Import!F2012="","",Mining_Import!F2012)</f>
        <v/>
      </c>
      <c r="AH2012" s="36" t="str">
        <f>IF(Mining_Import!G2012="","",Mining_Import!G2012)</f>
        <v/>
      </c>
      <c r="AI2012" s="36" t="str">
        <f>IF(Mining_Import!H2012="","",Mining_Import!H2012)</f>
        <v/>
      </c>
      <c r="AJ2012" s="36" t="str">
        <f>IF(Mining_Import!I2012="","",Mining_Import!I2012)</f>
        <v/>
      </c>
      <c r="BY2012" s="120" t="str">
        <f t="shared" si="620"/>
        <v/>
      </c>
      <c r="BZ2012" s="184" t="str">
        <f t="shared" si="633"/>
        <v/>
      </c>
      <c r="CA2012" s="37" t="str">
        <f>IFERROR(VLOOKUP($BY2012,Account_Value!$C$2:$F$2500,4,0),"")</f>
        <v/>
      </c>
      <c r="CB2012" s="43" t="str">
        <f t="shared" si="621"/>
        <v/>
      </c>
      <c r="CC2012" s="122" t="str">
        <f>IF($BZ2012="","",SUM($BZ$2:$BZ2012))</f>
        <v/>
      </c>
      <c r="CD2012" s="43" t="str">
        <f>IF($BZ2012="","",$BU$19*(SUM($BZ$2:$BZ2012)))</f>
        <v/>
      </c>
    </row>
    <row r="2013" spans="1:82">
      <c r="A2013" s="4" t="str">
        <f t="shared" si="622"/>
        <v/>
      </c>
      <c r="B2013" s="21" t="str">
        <f>IF(Investments_Import!A2013="","",Investments_Import!A2013)</f>
        <v/>
      </c>
      <c r="C2013" s="22" t="str">
        <f t="shared" si="615"/>
        <v/>
      </c>
      <c r="D2013" s="51" t="str">
        <f t="shared" si="623"/>
        <v/>
      </c>
      <c r="E2013" s="3" t="str">
        <f>IF(Investments_Import!B2013="","",Investments_Import!B2013)</f>
        <v/>
      </c>
      <c r="F2013" s="54" t="str">
        <f t="shared" si="624"/>
        <v xml:space="preserve"> </v>
      </c>
      <c r="G2013" s="54" t="str">
        <f>IF($B2013="","",COUNTIF($F$2:$F2013,$F2013))</f>
        <v/>
      </c>
      <c r="H2013" s="53" t="str">
        <f t="shared" si="625"/>
        <v xml:space="preserve">  </v>
      </c>
      <c r="I2013" s="3" t="str">
        <f>IF(Investments_Import!C2013="","",Investments_Import!C2013)</f>
        <v/>
      </c>
      <c r="J2013" s="108" t="str">
        <f>IF(Investments_Import!D2013="","",Investments_Import!D2013)</f>
        <v/>
      </c>
      <c r="K2013" s="108" t="str">
        <f t="shared" si="626"/>
        <v/>
      </c>
      <c r="L2013" s="47" t="str">
        <f>IF(Investments_Import!E2013="","",Investments_Import!E2013)</f>
        <v/>
      </c>
      <c r="M2013" s="47" t="str">
        <f t="shared" si="616"/>
        <v/>
      </c>
      <c r="N2013" s="31" t="str">
        <f>IF(Investments_Import!F2013="","",Investments_Import!F2013)</f>
        <v/>
      </c>
      <c r="O2013" s="31" t="str">
        <f t="shared" si="617"/>
        <v/>
      </c>
      <c r="P2013" s="3" t="str">
        <f>IF(Investments_Import!G2013="","",Investments_Import!G2013)</f>
        <v/>
      </c>
      <c r="Q2013" s="3" t="str">
        <f>IF(Investments_Import!H2013="","",Investments_Import!H2013)</f>
        <v/>
      </c>
      <c r="R2013" s="37" t="str">
        <f t="shared" si="618"/>
        <v/>
      </c>
      <c r="S2013" s="37" t="str">
        <f t="shared" si="619"/>
        <v/>
      </c>
      <c r="U2013" s="36" t="str">
        <f>IF(Mining_Import!A2013="","",Mining_Import!A2013)</f>
        <v/>
      </c>
      <c r="V2013" s="22" t="str">
        <f t="shared" si="627"/>
        <v/>
      </c>
      <c r="W2013" s="127" t="str">
        <f t="shared" si="628"/>
        <v/>
      </c>
      <c r="X2013" s="127" t="str">
        <f t="shared" si="629"/>
        <v/>
      </c>
      <c r="Y2013" s="127" t="str">
        <f t="shared" si="630"/>
        <v/>
      </c>
      <c r="Z2013" s="36" t="str">
        <f>IF(Mining_Import!B2013="","",Mining_Import!B2013)</f>
        <v/>
      </c>
      <c r="AA2013" s="184" t="str">
        <f>IF(Mining_Import!$C2013="","",Mining_Import!$C2013)</f>
        <v/>
      </c>
      <c r="AB2013" s="122" t="str">
        <f t="shared" si="631"/>
        <v/>
      </c>
      <c r="AC2013" s="122" t="str">
        <f>IF($Y2013&gt;Dashboard!$Q$19,$AB2013,"")</f>
        <v/>
      </c>
      <c r="AD2013" s="43" t="str">
        <f t="shared" si="632"/>
        <v/>
      </c>
      <c r="AE2013" s="36" t="str">
        <f>IF(Mining_Import!D2013="","",Mining_Import!D2013)</f>
        <v/>
      </c>
      <c r="AF2013" s="36" t="str">
        <f>IF(Mining_Import!E2013="","",Mining_Import!E2013)</f>
        <v/>
      </c>
      <c r="AG2013" s="36" t="str">
        <f>IF(Mining_Import!F2013="","",Mining_Import!F2013)</f>
        <v/>
      </c>
      <c r="AH2013" s="36" t="str">
        <f>IF(Mining_Import!G2013="","",Mining_Import!G2013)</f>
        <v/>
      </c>
      <c r="AI2013" s="36" t="str">
        <f>IF(Mining_Import!H2013="","",Mining_Import!H2013)</f>
        <v/>
      </c>
      <c r="AJ2013" s="36" t="str">
        <f>IF(Mining_Import!I2013="","",Mining_Import!I2013)</f>
        <v/>
      </c>
      <c r="BY2013" s="120" t="str">
        <f t="shared" si="620"/>
        <v/>
      </c>
      <c r="BZ2013" s="184" t="str">
        <f t="shared" si="633"/>
        <v/>
      </c>
      <c r="CA2013" s="37" t="str">
        <f>IFERROR(VLOOKUP($BY2013,Account_Value!$C$2:$F$2500,4,0),"")</f>
        <v/>
      </c>
      <c r="CB2013" s="43" t="str">
        <f t="shared" si="621"/>
        <v/>
      </c>
      <c r="CC2013" s="122" t="str">
        <f>IF($BZ2013="","",SUM($BZ$2:$BZ2013))</f>
        <v/>
      </c>
      <c r="CD2013" s="43" t="str">
        <f>IF($BZ2013="","",$BU$19*(SUM($BZ$2:$BZ2013)))</f>
        <v/>
      </c>
    </row>
    <row r="2014" spans="1:82">
      <c r="A2014" s="4" t="str">
        <f t="shared" si="622"/>
        <v/>
      </c>
      <c r="B2014" s="21" t="str">
        <f>IF(Investments_Import!A2014="","",Investments_Import!A2014)</f>
        <v/>
      </c>
      <c r="C2014" s="22" t="str">
        <f t="shared" si="615"/>
        <v/>
      </c>
      <c r="D2014" s="51" t="str">
        <f t="shared" si="623"/>
        <v/>
      </c>
      <c r="E2014" s="3" t="str">
        <f>IF(Investments_Import!B2014="","",Investments_Import!B2014)</f>
        <v/>
      </c>
      <c r="F2014" s="54" t="str">
        <f t="shared" si="624"/>
        <v xml:space="preserve"> </v>
      </c>
      <c r="G2014" s="54" t="str">
        <f>IF($B2014="","",COUNTIF($F$2:$F2014,$F2014))</f>
        <v/>
      </c>
      <c r="H2014" s="53" t="str">
        <f t="shared" si="625"/>
        <v xml:space="preserve">  </v>
      </c>
      <c r="I2014" s="3" t="str">
        <f>IF(Investments_Import!C2014="","",Investments_Import!C2014)</f>
        <v/>
      </c>
      <c r="J2014" s="108" t="str">
        <f>IF(Investments_Import!D2014="","",Investments_Import!D2014)</f>
        <v/>
      </c>
      <c r="K2014" s="108" t="str">
        <f t="shared" si="626"/>
        <v/>
      </c>
      <c r="L2014" s="47" t="str">
        <f>IF(Investments_Import!E2014="","",Investments_Import!E2014)</f>
        <v/>
      </c>
      <c r="M2014" s="47" t="str">
        <f t="shared" si="616"/>
        <v/>
      </c>
      <c r="N2014" s="31" t="str">
        <f>IF(Investments_Import!F2014="","",Investments_Import!F2014)</f>
        <v/>
      </c>
      <c r="O2014" s="31" t="str">
        <f t="shared" si="617"/>
        <v/>
      </c>
      <c r="P2014" s="3" t="str">
        <f>IF(Investments_Import!G2014="","",Investments_Import!G2014)</f>
        <v/>
      </c>
      <c r="Q2014" s="3" t="str">
        <f>IF(Investments_Import!H2014="","",Investments_Import!H2014)</f>
        <v/>
      </c>
      <c r="R2014" s="37" t="str">
        <f t="shared" si="618"/>
        <v/>
      </c>
      <c r="S2014" s="37" t="str">
        <f t="shared" si="619"/>
        <v/>
      </c>
      <c r="U2014" s="36" t="str">
        <f>IF(Mining_Import!A2014="","",Mining_Import!A2014)</f>
        <v/>
      </c>
      <c r="V2014" s="22" t="str">
        <f t="shared" si="627"/>
        <v/>
      </c>
      <c r="W2014" s="127" t="str">
        <f t="shared" si="628"/>
        <v/>
      </c>
      <c r="X2014" s="127" t="str">
        <f t="shared" si="629"/>
        <v/>
      </c>
      <c r="Y2014" s="127" t="str">
        <f t="shared" si="630"/>
        <v/>
      </c>
      <c r="Z2014" s="36" t="str">
        <f>IF(Mining_Import!B2014="","",Mining_Import!B2014)</f>
        <v/>
      </c>
      <c r="AA2014" s="184" t="str">
        <f>IF(Mining_Import!$C2014="","",Mining_Import!$C2014)</f>
        <v/>
      </c>
      <c r="AB2014" s="122" t="str">
        <f t="shared" si="631"/>
        <v/>
      </c>
      <c r="AC2014" s="122" t="str">
        <f>IF($Y2014&gt;Dashboard!$Q$19,$AB2014,"")</f>
        <v/>
      </c>
      <c r="AD2014" s="43" t="str">
        <f t="shared" si="632"/>
        <v/>
      </c>
      <c r="AE2014" s="36" t="str">
        <f>IF(Mining_Import!D2014="","",Mining_Import!D2014)</f>
        <v/>
      </c>
      <c r="AF2014" s="36" t="str">
        <f>IF(Mining_Import!E2014="","",Mining_Import!E2014)</f>
        <v/>
      </c>
      <c r="AG2014" s="36" t="str">
        <f>IF(Mining_Import!F2014="","",Mining_Import!F2014)</f>
        <v/>
      </c>
      <c r="AH2014" s="36" t="str">
        <f>IF(Mining_Import!G2014="","",Mining_Import!G2014)</f>
        <v/>
      </c>
      <c r="AI2014" s="36" t="str">
        <f>IF(Mining_Import!H2014="","",Mining_Import!H2014)</f>
        <v/>
      </c>
      <c r="AJ2014" s="36" t="str">
        <f>IF(Mining_Import!I2014="","",Mining_Import!I2014)</f>
        <v/>
      </c>
      <c r="BY2014" s="120" t="str">
        <f t="shared" si="620"/>
        <v/>
      </c>
      <c r="BZ2014" s="184" t="str">
        <f t="shared" si="633"/>
        <v/>
      </c>
      <c r="CA2014" s="37" t="str">
        <f>IFERROR(VLOOKUP($BY2014,Account_Value!$C$2:$F$2500,4,0),"")</f>
        <v/>
      </c>
      <c r="CB2014" s="43" t="str">
        <f t="shared" si="621"/>
        <v/>
      </c>
      <c r="CC2014" s="122" t="str">
        <f>IF($BZ2014="","",SUM($BZ$2:$BZ2014))</f>
        <v/>
      </c>
      <c r="CD2014" s="43" t="str">
        <f>IF($BZ2014="","",$BU$19*(SUM($BZ$2:$BZ2014)))</f>
        <v/>
      </c>
    </row>
    <row r="2015" spans="1:82">
      <c r="A2015" s="4" t="str">
        <f t="shared" si="622"/>
        <v/>
      </c>
      <c r="B2015" s="21" t="str">
        <f>IF(Investments_Import!A2015="","",Investments_Import!A2015)</f>
        <v/>
      </c>
      <c r="C2015" s="22" t="str">
        <f t="shared" si="615"/>
        <v/>
      </c>
      <c r="D2015" s="51" t="str">
        <f t="shared" si="623"/>
        <v/>
      </c>
      <c r="E2015" s="3" t="str">
        <f>IF(Investments_Import!B2015="","",Investments_Import!B2015)</f>
        <v/>
      </c>
      <c r="F2015" s="54" t="str">
        <f t="shared" si="624"/>
        <v xml:space="preserve"> </v>
      </c>
      <c r="G2015" s="54" t="str">
        <f>IF($B2015="","",COUNTIF($F$2:$F2015,$F2015))</f>
        <v/>
      </c>
      <c r="H2015" s="53" t="str">
        <f t="shared" si="625"/>
        <v xml:space="preserve">  </v>
      </c>
      <c r="I2015" s="3" t="str">
        <f>IF(Investments_Import!C2015="","",Investments_Import!C2015)</f>
        <v/>
      </c>
      <c r="J2015" s="108" t="str">
        <f>IF(Investments_Import!D2015="","",Investments_Import!D2015)</f>
        <v/>
      </c>
      <c r="K2015" s="108" t="str">
        <f t="shared" si="626"/>
        <v/>
      </c>
      <c r="L2015" s="47" t="str">
        <f>IF(Investments_Import!E2015="","",Investments_Import!E2015)</f>
        <v/>
      </c>
      <c r="M2015" s="47" t="str">
        <f t="shared" si="616"/>
        <v/>
      </c>
      <c r="N2015" s="31" t="str">
        <f>IF(Investments_Import!F2015="","",Investments_Import!F2015)</f>
        <v/>
      </c>
      <c r="O2015" s="31" t="str">
        <f t="shared" si="617"/>
        <v/>
      </c>
      <c r="P2015" s="3" t="str">
        <f>IF(Investments_Import!G2015="","",Investments_Import!G2015)</f>
        <v/>
      </c>
      <c r="Q2015" s="3" t="str">
        <f>IF(Investments_Import!H2015="","",Investments_Import!H2015)</f>
        <v/>
      </c>
      <c r="R2015" s="37" t="str">
        <f t="shared" si="618"/>
        <v/>
      </c>
      <c r="S2015" s="37" t="str">
        <f t="shared" si="619"/>
        <v/>
      </c>
      <c r="U2015" s="36" t="str">
        <f>IF(Mining_Import!A2015="","",Mining_Import!A2015)</f>
        <v/>
      </c>
      <c r="V2015" s="22" t="str">
        <f t="shared" si="627"/>
        <v/>
      </c>
      <c r="W2015" s="127" t="str">
        <f t="shared" si="628"/>
        <v/>
      </c>
      <c r="X2015" s="127" t="str">
        <f t="shared" si="629"/>
        <v/>
      </c>
      <c r="Y2015" s="127" t="str">
        <f t="shared" si="630"/>
        <v/>
      </c>
      <c r="Z2015" s="36" t="str">
        <f>IF(Mining_Import!B2015="","",Mining_Import!B2015)</f>
        <v/>
      </c>
      <c r="AA2015" s="184" t="str">
        <f>IF(Mining_Import!$C2015="","",Mining_Import!$C2015)</f>
        <v/>
      </c>
      <c r="AB2015" s="122" t="str">
        <f t="shared" si="631"/>
        <v/>
      </c>
      <c r="AC2015" s="122" t="str">
        <f>IF($Y2015&gt;Dashboard!$Q$19,$AB2015,"")</f>
        <v/>
      </c>
      <c r="AD2015" s="43" t="str">
        <f t="shared" si="632"/>
        <v/>
      </c>
      <c r="AE2015" s="36" t="str">
        <f>IF(Mining_Import!D2015="","",Mining_Import!D2015)</f>
        <v/>
      </c>
      <c r="AF2015" s="36" t="str">
        <f>IF(Mining_Import!E2015="","",Mining_Import!E2015)</f>
        <v/>
      </c>
      <c r="AG2015" s="36" t="str">
        <f>IF(Mining_Import!F2015="","",Mining_Import!F2015)</f>
        <v/>
      </c>
      <c r="AH2015" s="36" t="str">
        <f>IF(Mining_Import!G2015="","",Mining_Import!G2015)</f>
        <v/>
      </c>
      <c r="AI2015" s="36" t="str">
        <f>IF(Mining_Import!H2015="","",Mining_Import!H2015)</f>
        <v/>
      </c>
      <c r="AJ2015" s="36" t="str">
        <f>IF(Mining_Import!I2015="","",Mining_Import!I2015)</f>
        <v/>
      </c>
      <c r="BY2015" s="120" t="str">
        <f t="shared" si="620"/>
        <v/>
      </c>
      <c r="BZ2015" s="184" t="str">
        <f t="shared" si="633"/>
        <v/>
      </c>
      <c r="CA2015" s="37" t="str">
        <f>IFERROR(VLOOKUP($BY2015,Account_Value!$C$2:$F$2500,4,0),"")</f>
        <v/>
      </c>
      <c r="CB2015" s="43" t="str">
        <f t="shared" si="621"/>
        <v/>
      </c>
      <c r="CC2015" s="122" t="str">
        <f>IF($BZ2015="","",SUM($BZ$2:$BZ2015))</f>
        <v/>
      </c>
      <c r="CD2015" s="43" t="str">
        <f>IF($BZ2015="","",$BU$19*(SUM($BZ$2:$BZ2015)))</f>
        <v/>
      </c>
    </row>
    <row r="2016" spans="1:82">
      <c r="A2016" s="4" t="str">
        <f t="shared" si="622"/>
        <v/>
      </c>
      <c r="B2016" s="21" t="str">
        <f>IF(Investments_Import!A2016="","",Investments_Import!A2016)</f>
        <v/>
      </c>
      <c r="C2016" s="22" t="str">
        <f t="shared" si="615"/>
        <v/>
      </c>
      <c r="D2016" s="51" t="str">
        <f t="shared" si="623"/>
        <v/>
      </c>
      <c r="E2016" s="3" t="str">
        <f>IF(Investments_Import!B2016="","",Investments_Import!B2016)</f>
        <v/>
      </c>
      <c r="F2016" s="54" t="str">
        <f t="shared" si="624"/>
        <v xml:space="preserve"> </v>
      </c>
      <c r="G2016" s="54" t="str">
        <f>IF($B2016="","",COUNTIF($F$2:$F2016,$F2016))</f>
        <v/>
      </c>
      <c r="H2016" s="53" t="str">
        <f t="shared" si="625"/>
        <v xml:space="preserve">  </v>
      </c>
      <c r="I2016" s="3" t="str">
        <f>IF(Investments_Import!C2016="","",Investments_Import!C2016)</f>
        <v/>
      </c>
      <c r="J2016" s="108" t="str">
        <f>IF(Investments_Import!D2016="","",Investments_Import!D2016)</f>
        <v/>
      </c>
      <c r="K2016" s="108" t="str">
        <f t="shared" si="626"/>
        <v/>
      </c>
      <c r="L2016" s="47" t="str">
        <f>IF(Investments_Import!E2016="","",Investments_Import!E2016)</f>
        <v/>
      </c>
      <c r="M2016" s="47" t="str">
        <f t="shared" si="616"/>
        <v/>
      </c>
      <c r="N2016" s="31" t="str">
        <f>IF(Investments_Import!F2016="","",Investments_Import!F2016)</f>
        <v/>
      </c>
      <c r="O2016" s="31" t="str">
        <f t="shared" si="617"/>
        <v/>
      </c>
      <c r="P2016" s="3" t="str">
        <f>IF(Investments_Import!G2016="","",Investments_Import!G2016)</f>
        <v/>
      </c>
      <c r="Q2016" s="3" t="str">
        <f>IF(Investments_Import!H2016="","",Investments_Import!H2016)</f>
        <v/>
      </c>
      <c r="R2016" s="37" t="str">
        <f t="shared" si="618"/>
        <v/>
      </c>
      <c r="S2016" s="37" t="str">
        <f t="shared" si="619"/>
        <v/>
      </c>
      <c r="U2016" s="36" t="str">
        <f>IF(Mining_Import!A2016="","",Mining_Import!A2016)</f>
        <v/>
      </c>
      <c r="V2016" s="22" t="str">
        <f t="shared" si="627"/>
        <v/>
      </c>
      <c r="W2016" s="127" t="str">
        <f t="shared" si="628"/>
        <v/>
      </c>
      <c r="X2016" s="127" t="str">
        <f t="shared" si="629"/>
        <v/>
      </c>
      <c r="Y2016" s="127" t="str">
        <f t="shared" si="630"/>
        <v/>
      </c>
      <c r="Z2016" s="36" t="str">
        <f>IF(Mining_Import!B2016="","",Mining_Import!B2016)</f>
        <v/>
      </c>
      <c r="AA2016" s="184" t="str">
        <f>IF(Mining_Import!$C2016="","",Mining_Import!$C2016)</f>
        <v/>
      </c>
      <c r="AB2016" s="122" t="str">
        <f t="shared" si="631"/>
        <v/>
      </c>
      <c r="AC2016" s="122" t="str">
        <f>IF($Y2016&gt;Dashboard!$Q$19,$AB2016,"")</f>
        <v/>
      </c>
      <c r="AD2016" s="43" t="str">
        <f t="shared" si="632"/>
        <v/>
      </c>
      <c r="AE2016" s="36" t="str">
        <f>IF(Mining_Import!D2016="","",Mining_Import!D2016)</f>
        <v/>
      </c>
      <c r="AF2016" s="36" t="str">
        <f>IF(Mining_Import!E2016="","",Mining_Import!E2016)</f>
        <v/>
      </c>
      <c r="AG2016" s="36" t="str">
        <f>IF(Mining_Import!F2016="","",Mining_Import!F2016)</f>
        <v/>
      </c>
      <c r="AH2016" s="36" t="str">
        <f>IF(Mining_Import!G2016="","",Mining_Import!G2016)</f>
        <v/>
      </c>
      <c r="AI2016" s="36" t="str">
        <f>IF(Mining_Import!H2016="","",Mining_Import!H2016)</f>
        <v/>
      </c>
      <c r="AJ2016" s="36" t="str">
        <f>IF(Mining_Import!I2016="","",Mining_Import!I2016)</f>
        <v/>
      </c>
      <c r="BY2016" s="120" t="str">
        <f t="shared" si="620"/>
        <v/>
      </c>
      <c r="BZ2016" s="184" t="str">
        <f t="shared" si="633"/>
        <v/>
      </c>
      <c r="CA2016" s="37" t="str">
        <f>IFERROR(VLOOKUP($BY2016,Account_Value!$C$2:$F$2500,4,0),"")</f>
        <v/>
      </c>
      <c r="CB2016" s="43" t="str">
        <f t="shared" si="621"/>
        <v/>
      </c>
      <c r="CC2016" s="122" t="str">
        <f>IF($BZ2016="","",SUM($BZ$2:$BZ2016))</f>
        <v/>
      </c>
      <c r="CD2016" s="43" t="str">
        <f>IF($BZ2016="","",$BU$19*(SUM($BZ$2:$BZ2016)))</f>
        <v/>
      </c>
    </row>
    <row r="2017" spans="1:82">
      <c r="A2017" s="4" t="str">
        <f t="shared" si="622"/>
        <v/>
      </c>
      <c r="B2017" s="21" t="str">
        <f>IF(Investments_Import!A2017="","",Investments_Import!A2017)</f>
        <v/>
      </c>
      <c r="C2017" s="22" t="str">
        <f t="shared" si="615"/>
        <v/>
      </c>
      <c r="D2017" s="51" t="str">
        <f t="shared" si="623"/>
        <v/>
      </c>
      <c r="E2017" s="3" t="str">
        <f>IF(Investments_Import!B2017="","",Investments_Import!B2017)</f>
        <v/>
      </c>
      <c r="F2017" s="54" t="str">
        <f t="shared" si="624"/>
        <v xml:space="preserve"> </v>
      </c>
      <c r="G2017" s="54" t="str">
        <f>IF($B2017="","",COUNTIF($F$2:$F2017,$F2017))</f>
        <v/>
      </c>
      <c r="H2017" s="53" t="str">
        <f t="shared" si="625"/>
        <v xml:space="preserve">  </v>
      </c>
      <c r="I2017" s="3" t="str">
        <f>IF(Investments_Import!C2017="","",Investments_Import!C2017)</f>
        <v/>
      </c>
      <c r="J2017" s="108" t="str">
        <f>IF(Investments_Import!D2017="","",Investments_Import!D2017)</f>
        <v/>
      </c>
      <c r="K2017" s="108" t="str">
        <f t="shared" si="626"/>
        <v/>
      </c>
      <c r="L2017" s="47" t="str">
        <f>IF(Investments_Import!E2017="","",Investments_Import!E2017)</f>
        <v/>
      </c>
      <c r="M2017" s="47" t="str">
        <f t="shared" si="616"/>
        <v/>
      </c>
      <c r="N2017" s="31" t="str">
        <f>IF(Investments_Import!F2017="","",Investments_Import!F2017)</f>
        <v/>
      </c>
      <c r="O2017" s="31" t="str">
        <f t="shared" si="617"/>
        <v/>
      </c>
      <c r="P2017" s="3" t="str">
        <f>IF(Investments_Import!G2017="","",Investments_Import!G2017)</f>
        <v/>
      </c>
      <c r="Q2017" s="3" t="str">
        <f>IF(Investments_Import!H2017="","",Investments_Import!H2017)</f>
        <v/>
      </c>
      <c r="R2017" s="37" t="str">
        <f t="shared" si="618"/>
        <v/>
      </c>
      <c r="S2017" s="37" t="str">
        <f t="shared" si="619"/>
        <v/>
      </c>
      <c r="U2017" s="36" t="str">
        <f>IF(Mining_Import!A2017="","",Mining_Import!A2017)</f>
        <v/>
      </c>
      <c r="V2017" s="22" t="str">
        <f t="shared" si="627"/>
        <v/>
      </c>
      <c r="W2017" s="127" t="str">
        <f t="shared" si="628"/>
        <v/>
      </c>
      <c r="X2017" s="127" t="str">
        <f t="shared" si="629"/>
        <v/>
      </c>
      <c r="Y2017" s="127" t="str">
        <f t="shared" si="630"/>
        <v/>
      </c>
      <c r="Z2017" s="36" t="str">
        <f>IF(Mining_Import!B2017="","",Mining_Import!B2017)</f>
        <v/>
      </c>
      <c r="AA2017" s="184" t="str">
        <f>IF(Mining_Import!$C2017="","",Mining_Import!$C2017)</f>
        <v/>
      </c>
      <c r="AB2017" s="122" t="str">
        <f t="shared" si="631"/>
        <v/>
      </c>
      <c r="AC2017" s="122" t="str">
        <f>IF($Y2017&gt;Dashboard!$Q$19,$AB2017,"")</f>
        <v/>
      </c>
      <c r="AD2017" s="43" t="str">
        <f t="shared" si="632"/>
        <v/>
      </c>
      <c r="AE2017" s="36" t="str">
        <f>IF(Mining_Import!D2017="","",Mining_Import!D2017)</f>
        <v/>
      </c>
      <c r="AF2017" s="36" t="str">
        <f>IF(Mining_Import!E2017="","",Mining_Import!E2017)</f>
        <v/>
      </c>
      <c r="AG2017" s="36" t="str">
        <f>IF(Mining_Import!F2017="","",Mining_Import!F2017)</f>
        <v/>
      </c>
      <c r="AH2017" s="36" t="str">
        <f>IF(Mining_Import!G2017="","",Mining_Import!G2017)</f>
        <v/>
      </c>
      <c r="AI2017" s="36" t="str">
        <f>IF(Mining_Import!H2017="","",Mining_Import!H2017)</f>
        <v/>
      </c>
      <c r="AJ2017" s="36" t="str">
        <f>IF(Mining_Import!I2017="","",Mining_Import!I2017)</f>
        <v/>
      </c>
      <c r="BY2017" s="120" t="str">
        <f t="shared" si="620"/>
        <v/>
      </c>
      <c r="BZ2017" s="184" t="str">
        <f t="shared" si="633"/>
        <v/>
      </c>
      <c r="CA2017" s="37" t="str">
        <f>IFERROR(VLOOKUP($BY2017,Account_Value!$C$2:$F$2500,4,0),"")</f>
        <v/>
      </c>
      <c r="CB2017" s="43" t="str">
        <f t="shared" si="621"/>
        <v/>
      </c>
      <c r="CC2017" s="122" t="str">
        <f>IF($BZ2017="","",SUM($BZ$2:$BZ2017))</f>
        <v/>
      </c>
      <c r="CD2017" s="43" t="str">
        <f>IF($BZ2017="","",$BU$19*(SUM($BZ$2:$BZ2017)))</f>
        <v/>
      </c>
    </row>
    <row r="2018" spans="1:82">
      <c r="A2018" s="4" t="str">
        <f t="shared" si="622"/>
        <v/>
      </c>
      <c r="B2018" s="21" t="str">
        <f>IF(Investments_Import!A2018="","",Investments_Import!A2018)</f>
        <v/>
      </c>
      <c r="C2018" s="22" t="str">
        <f t="shared" si="615"/>
        <v/>
      </c>
      <c r="D2018" s="51" t="str">
        <f t="shared" si="623"/>
        <v/>
      </c>
      <c r="E2018" s="3" t="str">
        <f>IF(Investments_Import!B2018="","",Investments_Import!B2018)</f>
        <v/>
      </c>
      <c r="F2018" s="54" t="str">
        <f t="shared" si="624"/>
        <v xml:space="preserve"> </v>
      </c>
      <c r="G2018" s="54" t="str">
        <f>IF($B2018="","",COUNTIF($F$2:$F2018,$F2018))</f>
        <v/>
      </c>
      <c r="H2018" s="53" t="str">
        <f t="shared" si="625"/>
        <v xml:space="preserve">  </v>
      </c>
      <c r="I2018" s="3" t="str">
        <f>IF(Investments_Import!C2018="","",Investments_Import!C2018)</f>
        <v/>
      </c>
      <c r="J2018" s="108" t="str">
        <f>IF(Investments_Import!D2018="","",Investments_Import!D2018)</f>
        <v/>
      </c>
      <c r="K2018" s="108" t="str">
        <f t="shared" si="626"/>
        <v/>
      </c>
      <c r="L2018" s="47" t="str">
        <f>IF(Investments_Import!E2018="","",Investments_Import!E2018)</f>
        <v/>
      </c>
      <c r="M2018" s="47" t="str">
        <f t="shared" si="616"/>
        <v/>
      </c>
      <c r="N2018" s="31" t="str">
        <f>IF(Investments_Import!F2018="","",Investments_Import!F2018)</f>
        <v/>
      </c>
      <c r="O2018" s="31" t="str">
        <f t="shared" si="617"/>
        <v/>
      </c>
      <c r="P2018" s="3" t="str">
        <f>IF(Investments_Import!G2018="","",Investments_Import!G2018)</f>
        <v/>
      </c>
      <c r="Q2018" s="3" t="str">
        <f>IF(Investments_Import!H2018="","",Investments_Import!H2018)</f>
        <v/>
      </c>
      <c r="R2018" s="37" t="str">
        <f t="shared" si="618"/>
        <v/>
      </c>
      <c r="S2018" s="37" t="str">
        <f t="shared" si="619"/>
        <v/>
      </c>
      <c r="U2018" s="36" t="str">
        <f>IF(Mining_Import!A2018="","",Mining_Import!A2018)</f>
        <v/>
      </c>
      <c r="V2018" s="22" t="str">
        <f t="shared" si="627"/>
        <v/>
      </c>
      <c r="W2018" s="127" t="str">
        <f t="shared" si="628"/>
        <v/>
      </c>
      <c r="X2018" s="127" t="str">
        <f t="shared" si="629"/>
        <v/>
      </c>
      <c r="Y2018" s="127" t="str">
        <f t="shared" si="630"/>
        <v/>
      </c>
      <c r="Z2018" s="36" t="str">
        <f>IF(Mining_Import!B2018="","",Mining_Import!B2018)</f>
        <v/>
      </c>
      <c r="AA2018" s="184" t="str">
        <f>IF(Mining_Import!$C2018="","",Mining_Import!$C2018)</f>
        <v/>
      </c>
      <c r="AB2018" s="122" t="str">
        <f t="shared" si="631"/>
        <v/>
      </c>
      <c r="AC2018" s="122" t="str">
        <f>IF($Y2018&gt;Dashboard!$Q$19,$AB2018,"")</f>
        <v/>
      </c>
      <c r="AD2018" s="43" t="str">
        <f t="shared" si="632"/>
        <v/>
      </c>
      <c r="AE2018" s="36" t="str">
        <f>IF(Mining_Import!D2018="","",Mining_Import!D2018)</f>
        <v/>
      </c>
      <c r="AF2018" s="36" t="str">
        <f>IF(Mining_Import!E2018="","",Mining_Import!E2018)</f>
        <v/>
      </c>
      <c r="AG2018" s="36" t="str">
        <f>IF(Mining_Import!F2018="","",Mining_Import!F2018)</f>
        <v/>
      </c>
      <c r="AH2018" s="36" t="str">
        <f>IF(Mining_Import!G2018="","",Mining_Import!G2018)</f>
        <v/>
      </c>
      <c r="AI2018" s="36" t="str">
        <f>IF(Mining_Import!H2018="","",Mining_Import!H2018)</f>
        <v/>
      </c>
      <c r="AJ2018" s="36" t="str">
        <f>IF(Mining_Import!I2018="","",Mining_Import!I2018)</f>
        <v/>
      </c>
      <c r="BY2018" s="120" t="str">
        <f t="shared" si="620"/>
        <v/>
      </c>
      <c r="BZ2018" s="184" t="str">
        <f t="shared" si="633"/>
        <v/>
      </c>
      <c r="CA2018" s="37" t="str">
        <f>IFERROR(VLOOKUP($BY2018,Account_Value!$C$2:$F$2500,4,0),"")</f>
        <v/>
      </c>
      <c r="CB2018" s="43" t="str">
        <f t="shared" si="621"/>
        <v/>
      </c>
      <c r="CC2018" s="122" t="str">
        <f>IF($BZ2018="","",SUM($BZ$2:$BZ2018))</f>
        <v/>
      </c>
      <c r="CD2018" s="43" t="str">
        <f>IF($BZ2018="","",$BU$19*(SUM($BZ$2:$BZ2018)))</f>
        <v/>
      </c>
    </row>
    <row r="2019" spans="1:82">
      <c r="A2019" s="4" t="str">
        <f t="shared" si="622"/>
        <v/>
      </c>
      <c r="B2019" s="21" t="str">
        <f>IF(Investments_Import!A2019="","",Investments_Import!A2019)</f>
        <v/>
      </c>
      <c r="C2019" s="22" t="str">
        <f t="shared" si="615"/>
        <v/>
      </c>
      <c r="D2019" s="51" t="str">
        <f t="shared" si="623"/>
        <v/>
      </c>
      <c r="E2019" s="3" t="str">
        <f>IF(Investments_Import!B2019="","",Investments_Import!B2019)</f>
        <v/>
      </c>
      <c r="F2019" s="54" t="str">
        <f t="shared" si="624"/>
        <v xml:space="preserve"> </v>
      </c>
      <c r="G2019" s="54" t="str">
        <f>IF($B2019="","",COUNTIF($F$2:$F2019,$F2019))</f>
        <v/>
      </c>
      <c r="H2019" s="53" t="str">
        <f t="shared" si="625"/>
        <v xml:space="preserve">  </v>
      </c>
      <c r="I2019" s="3" t="str">
        <f>IF(Investments_Import!C2019="","",Investments_Import!C2019)</f>
        <v/>
      </c>
      <c r="J2019" s="108" t="str">
        <f>IF(Investments_Import!D2019="","",Investments_Import!D2019)</f>
        <v/>
      </c>
      <c r="K2019" s="108" t="str">
        <f t="shared" si="626"/>
        <v/>
      </c>
      <c r="L2019" s="47" t="str">
        <f>IF(Investments_Import!E2019="","",Investments_Import!E2019)</f>
        <v/>
      </c>
      <c r="M2019" s="47" t="str">
        <f t="shared" si="616"/>
        <v/>
      </c>
      <c r="N2019" s="31" t="str">
        <f>IF(Investments_Import!F2019="","",Investments_Import!F2019)</f>
        <v/>
      </c>
      <c r="O2019" s="31" t="str">
        <f t="shared" si="617"/>
        <v/>
      </c>
      <c r="P2019" s="3" t="str">
        <f>IF(Investments_Import!G2019="","",Investments_Import!G2019)</f>
        <v/>
      </c>
      <c r="Q2019" s="3" t="str">
        <f>IF(Investments_Import!H2019="","",Investments_Import!H2019)</f>
        <v/>
      </c>
      <c r="R2019" s="37" t="str">
        <f t="shared" si="618"/>
        <v/>
      </c>
      <c r="S2019" s="37" t="str">
        <f t="shared" si="619"/>
        <v/>
      </c>
      <c r="U2019" s="36" t="str">
        <f>IF(Mining_Import!A2019="","",Mining_Import!A2019)</f>
        <v/>
      </c>
      <c r="V2019" s="22" t="str">
        <f t="shared" si="627"/>
        <v/>
      </c>
      <c r="W2019" s="127" t="str">
        <f t="shared" si="628"/>
        <v/>
      </c>
      <c r="X2019" s="127" t="str">
        <f t="shared" si="629"/>
        <v/>
      </c>
      <c r="Y2019" s="127" t="str">
        <f t="shared" si="630"/>
        <v/>
      </c>
      <c r="Z2019" s="36" t="str">
        <f>IF(Mining_Import!B2019="","",Mining_Import!B2019)</f>
        <v/>
      </c>
      <c r="AA2019" s="184" t="str">
        <f>IF(Mining_Import!$C2019="","",Mining_Import!$C2019)</f>
        <v/>
      </c>
      <c r="AB2019" s="122" t="str">
        <f t="shared" si="631"/>
        <v/>
      </c>
      <c r="AC2019" s="122" t="str">
        <f>IF($Y2019&gt;Dashboard!$Q$19,$AB2019,"")</f>
        <v/>
      </c>
      <c r="AD2019" s="43" t="str">
        <f t="shared" si="632"/>
        <v/>
      </c>
      <c r="AE2019" s="36" t="str">
        <f>IF(Mining_Import!D2019="","",Mining_Import!D2019)</f>
        <v/>
      </c>
      <c r="AF2019" s="36" t="str">
        <f>IF(Mining_Import!E2019="","",Mining_Import!E2019)</f>
        <v/>
      </c>
      <c r="AG2019" s="36" t="str">
        <f>IF(Mining_Import!F2019="","",Mining_Import!F2019)</f>
        <v/>
      </c>
      <c r="AH2019" s="36" t="str">
        <f>IF(Mining_Import!G2019="","",Mining_Import!G2019)</f>
        <v/>
      </c>
      <c r="AI2019" s="36" t="str">
        <f>IF(Mining_Import!H2019="","",Mining_Import!H2019)</f>
        <v/>
      </c>
      <c r="AJ2019" s="36" t="str">
        <f>IF(Mining_Import!I2019="","",Mining_Import!I2019)</f>
        <v/>
      </c>
      <c r="BY2019" s="120" t="str">
        <f t="shared" si="620"/>
        <v/>
      </c>
      <c r="BZ2019" s="184" t="str">
        <f t="shared" si="633"/>
        <v/>
      </c>
      <c r="CA2019" s="37" t="str">
        <f>IFERROR(VLOOKUP($BY2019,Account_Value!$C$2:$F$2500,4,0),"")</f>
        <v/>
      </c>
      <c r="CB2019" s="43" t="str">
        <f t="shared" si="621"/>
        <v/>
      </c>
      <c r="CC2019" s="122" t="str">
        <f>IF($BZ2019="","",SUM($BZ$2:$BZ2019))</f>
        <v/>
      </c>
      <c r="CD2019" s="43" t="str">
        <f>IF($BZ2019="","",$BU$19*(SUM($BZ$2:$BZ2019)))</f>
        <v/>
      </c>
    </row>
    <row r="2020" spans="1:82">
      <c r="A2020" s="4" t="str">
        <f t="shared" si="622"/>
        <v/>
      </c>
      <c r="B2020" s="21" t="str">
        <f>IF(Investments_Import!A2020="","",Investments_Import!A2020)</f>
        <v/>
      </c>
      <c r="C2020" s="22" t="str">
        <f t="shared" si="615"/>
        <v/>
      </c>
      <c r="D2020" s="51" t="str">
        <f t="shared" si="623"/>
        <v/>
      </c>
      <c r="E2020" s="3" t="str">
        <f>IF(Investments_Import!B2020="","",Investments_Import!B2020)</f>
        <v/>
      </c>
      <c r="F2020" s="54" t="str">
        <f t="shared" si="624"/>
        <v xml:space="preserve"> </v>
      </c>
      <c r="G2020" s="54" t="str">
        <f>IF($B2020="","",COUNTIF($F$2:$F2020,$F2020))</f>
        <v/>
      </c>
      <c r="H2020" s="53" t="str">
        <f t="shared" si="625"/>
        <v xml:space="preserve">  </v>
      </c>
      <c r="I2020" s="3" t="str">
        <f>IF(Investments_Import!C2020="","",Investments_Import!C2020)</f>
        <v/>
      </c>
      <c r="J2020" s="108" t="str">
        <f>IF(Investments_Import!D2020="","",Investments_Import!D2020)</f>
        <v/>
      </c>
      <c r="K2020" s="108" t="str">
        <f t="shared" si="626"/>
        <v/>
      </c>
      <c r="L2020" s="47" t="str">
        <f>IF(Investments_Import!E2020="","",Investments_Import!E2020)</f>
        <v/>
      </c>
      <c r="M2020" s="47" t="str">
        <f t="shared" si="616"/>
        <v/>
      </c>
      <c r="N2020" s="31" t="str">
        <f>IF(Investments_Import!F2020="","",Investments_Import!F2020)</f>
        <v/>
      </c>
      <c r="O2020" s="31" t="str">
        <f t="shared" si="617"/>
        <v/>
      </c>
      <c r="P2020" s="3" t="str">
        <f>IF(Investments_Import!G2020="","",Investments_Import!G2020)</f>
        <v/>
      </c>
      <c r="Q2020" s="3" t="str">
        <f>IF(Investments_Import!H2020="","",Investments_Import!H2020)</f>
        <v/>
      </c>
      <c r="R2020" s="37" t="str">
        <f t="shared" si="618"/>
        <v/>
      </c>
      <c r="S2020" s="37" t="str">
        <f t="shared" si="619"/>
        <v/>
      </c>
      <c r="U2020" s="36" t="str">
        <f>IF(Mining_Import!A2020="","",Mining_Import!A2020)</f>
        <v/>
      </c>
      <c r="V2020" s="22" t="str">
        <f t="shared" si="627"/>
        <v/>
      </c>
      <c r="W2020" s="127" t="str">
        <f t="shared" si="628"/>
        <v/>
      </c>
      <c r="X2020" s="127" t="str">
        <f t="shared" si="629"/>
        <v/>
      </c>
      <c r="Y2020" s="127" t="str">
        <f t="shared" si="630"/>
        <v/>
      </c>
      <c r="Z2020" s="36" t="str">
        <f>IF(Mining_Import!B2020="","",Mining_Import!B2020)</f>
        <v/>
      </c>
      <c r="AA2020" s="184" t="str">
        <f>IF(Mining_Import!$C2020="","",Mining_Import!$C2020)</f>
        <v/>
      </c>
      <c r="AB2020" s="122" t="str">
        <f t="shared" si="631"/>
        <v/>
      </c>
      <c r="AC2020" s="122" t="str">
        <f>IF($Y2020&gt;Dashboard!$Q$19,$AB2020,"")</f>
        <v/>
      </c>
      <c r="AD2020" s="43" t="str">
        <f t="shared" si="632"/>
        <v/>
      </c>
      <c r="AE2020" s="36" t="str">
        <f>IF(Mining_Import!D2020="","",Mining_Import!D2020)</f>
        <v/>
      </c>
      <c r="AF2020" s="36" t="str">
        <f>IF(Mining_Import!E2020="","",Mining_Import!E2020)</f>
        <v/>
      </c>
      <c r="AG2020" s="36" t="str">
        <f>IF(Mining_Import!F2020="","",Mining_Import!F2020)</f>
        <v/>
      </c>
      <c r="AH2020" s="36" t="str">
        <f>IF(Mining_Import!G2020="","",Mining_Import!G2020)</f>
        <v/>
      </c>
      <c r="AI2020" s="36" t="str">
        <f>IF(Mining_Import!H2020="","",Mining_Import!H2020)</f>
        <v/>
      </c>
      <c r="AJ2020" s="36" t="str">
        <f>IF(Mining_Import!I2020="","",Mining_Import!I2020)</f>
        <v/>
      </c>
      <c r="BY2020" s="120" t="str">
        <f t="shared" si="620"/>
        <v/>
      </c>
      <c r="BZ2020" s="184" t="str">
        <f t="shared" si="633"/>
        <v/>
      </c>
      <c r="CA2020" s="37" t="str">
        <f>IFERROR(VLOOKUP($BY2020,Account_Value!$C$2:$F$2500,4,0),"")</f>
        <v/>
      </c>
      <c r="CB2020" s="43" t="str">
        <f t="shared" si="621"/>
        <v/>
      </c>
      <c r="CC2020" s="122" t="str">
        <f>IF($BZ2020="","",SUM($BZ$2:$BZ2020))</f>
        <v/>
      </c>
      <c r="CD2020" s="43" t="str">
        <f>IF($BZ2020="","",$BU$19*(SUM($BZ$2:$BZ2020)))</f>
        <v/>
      </c>
    </row>
    <row r="2021" spans="1:82">
      <c r="A2021" s="4" t="str">
        <f t="shared" si="622"/>
        <v/>
      </c>
      <c r="B2021" s="21" t="str">
        <f>IF(Investments_Import!A2021="","",Investments_Import!A2021)</f>
        <v/>
      </c>
      <c r="C2021" s="22" t="str">
        <f t="shared" si="615"/>
        <v/>
      </c>
      <c r="D2021" s="51" t="str">
        <f t="shared" si="623"/>
        <v/>
      </c>
      <c r="E2021" s="3" t="str">
        <f>IF(Investments_Import!B2021="","",Investments_Import!B2021)</f>
        <v/>
      </c>
      <c r="F2021" s="54" t="str">
        <f t="shared" si="624"/>
        <v xml:space="preserve"> </v>
      </c>
      <c r="G2021" s="54" t="str">
        <f>IF($B2021="","",COUNTIF($F$2:$F2021,$F2021))</f>
        <v/>
      </c>
      <c r="H2021" s="53" t="str">
        <f t="shared" si="625"/>
        <v xml:space="preserve">  </v>
      </c>
      <c r="I2021" s="3" t="str">
        <f>IF(Investments_Import!C2021="","",Investments_Import!C2021)</f>
        <v/>
      </c>
      <c r="J2021" s="108" t="str">
        <f>IF(Investments_Import!D2021="","",Investments_Import!D2021)</f>
        <v/>
      </c>
      <c r="K2021" s="108" t="str">
        <f t="shared" si="626"/>
        <v/>
      </c>
      <c r="L2021" s="47" t="str">
        <f>IF(Investments_Import!E2021="","",Investments_Import!E2021)</f>
        <v/>
      </c>
      <c r="M2021" s="47" t="str">
        <f t="shared" si="616"/>
        <v/>
      </c>
      <c r="N2021" s="31" t="str">
        <f>IF(Investments_Import!F2021="","",Investments_Import!F2021)</f>
        <v/>
      </c>
      <c r="O2021" s="31" t="str">
        <f t="shared" si="617"/>
        <v/>
      </c>
      <c r="P2021" s="3" t="str">
        <f>IF(Investments_Import!G2021="","",Investments_Import!G2021)</f>
        <v/>
      </c>
      <c r="Q2021" s="3" t="str">
        <f>IF(Investments_Import!H2021="","",Investments_Import!H2021)</f>
        <v/>
      </c>
      <c r="R2021" s="37" t="str">
        <f t="shared" si="618"/>
        <v/>
      </c>
      <c r="S2021" s="37" t="str">
        <f t="shared" si="619"/>
        <v/>
      </c>
      <c r="U2021" s="36" t="str">
        <f>IF(Mining_Import!A2021="","",Mining_Import!A2021)</f>
        <v/>
      </c>
      <c r="V2021" s="22" t="str">
        <f t="shared" si="627"/>
        <v/>
      </c>
      <c r="W2021" s="127" t="str">
        <f t="shared" si="628"/>
        <v/>
      </c>
      <c r="X2021" s="127" t="str">
        <f t="shared" si="629"/>
        <v/>
      </c>
      <c r="Y2021" s="127" t="str">
        <f t="shared" si="630"/>
        <v/>
      </c>
      <c r="Z2021" s="36" t="str">
        <f>IF(Mining_Import!B2021="","",Mining_Import!B2021)</f>
        <v/>
      </c>
      <c r="AA2021" s="184" t="str">
        <f>IF(Mining_Import!$C2021="","",Mining_Import!$C2021)</f>
        <v/>
      </c>
      <c r="AB2021" s="122" t="str">
        <f t="shared" si="631"/>
        <v/>
      </c>
      <c r="AC2021" s="122" t="str">
        <f>IF($Y2021&gt;Dashboard!$Q$19,$AB2021,"")</f>
        <v/>
      </c>
      <c r="AD2021" s="43" t="str">
        <f t="shared" si="632"/>
        <v/>
      </c>
      <c r="AE2021" s="36" t="str">
        <f>IF(Mining_Import!D2021="","",Mining_Import!D2021)</f>
        <v/>
      </c>
      <c r="AF2021" s="36" t="str">
        <f>IF(Mining_Import!E2021="","",Mining_Import!E2021)</f>
        <v/>
      </c>
      <c r="AG2021" s="36" t="str">
        <f>IF(Mining_Import!F2021="","",Mining_Import!F2021)</f>
        <v/>
      </c>
      <c r="AH2021" s="36" t="str">
        <f>IF(Mining_Import!G2021="","",Mining_Import!G2021)</f>
        <v/>
      </c>
      <c r="AI2021" s="36" t="str">
        <f>IF(Mining_Import!H2021="","",Mining_Import!H2021)</f>
        <v/>
      </c>
      <c r="AJ2021" s="36" t="str">
        <f>IF(Mining_Import!I2021="","",Mining_Import!I2021)</f>
        <v/>
      </c>
      <c r="BY2021" s="120" t="str">
        <f t="shared" si="620"/>
        <v/>
      </c>
      <c r="BZ2021" s="184" t="str">
        <f t="shared" si="633"/>
        <v/>
      </c>
      <c r="CA2021" s="37" t="str">
        <f>IFERROR(VLOOKUP($BY2021,Account_Value!$C$2:$F$2500,4,0),"")</f>
        <v/>
      </c>
      <c r="CB2021" s="43" t="str">
        <f t="shared" si="621"/>
        <v/>
      </c>
      <c r="CC2021" s="122" t="str">
        <f>IF($BZ2021="","",SUM($BZ$2:$BZ2021))</f>
        <v/>
      </c>
      <c r="CD2021" s="43" t="str">
        <f>IF($BZ2021="","",$BU$19*(SUM($BZ$2:$BZ2021)))</f>
        <v/>
      </c>
    </row>
    <row r="2022" spans="1:82">
      <c r="A2022" s="4" t="str">
        <f t="shared" si="622"/>
        <v/>
      </c>
      <c r="B2022" s="21" t="str">
        <f>IF(Investments_Import!A2022="","",Investments_Import!A2022)</f>
        <v/>
      </c>
      <c r="C2022" s="22" t="str">
        <f t="shared" si="615"/>
        <v/>
      </c>
      <c r="D2022" s="51" t="str">
        <f t="shared" si="623"/>
        <v/>
      </c>
      <c r="E2022" s="3" t="str">
        <f>IF(Investments_Import!B2022="","",Investments_Import!B2022)</f>
        <v/>
      </c>
      <c r="F2022" s="54" t="str">
        <f t="shared" si="624"/>
        <v xml:space="preserve"> </v>
      </c>
      <c r="G2022" s="54" t="str">
        <f>IF($B2022="","",COUNTIF($F$2:$F2022,$F2022))</f>
        <v/>
      </c>
      <c r="H2022" s="53" t="str">
        <f t="shared" si="625"/>
        <v xml:space="preserve">  </v>
      </c>
      <c r="I2022" s="3" t="str">
        <f>IF(Investments_Import!C2022="","",Investments_Import!C2022)</f>
        <v/>
      </c>
      <c r="J2022" s="108" t="str">
        <f>IF(Investments_Import!D2022="","",Investments_Import!D2022)</f>
        <v/>
      </c>
      <c r="K2022" s="108" t="str">
        <f t="shared" si="626"/>
        <v/>
      </c>
      <c r="L2022" s="47" t="str">
        <f>IF(Investments_Import!E2022="","",Investments_Import!E2022)</f>
        <v/>
      </c>
      <c r="M2022" s="47" t="str">
        <f t="shared" si="616"/>
        <v/>
      </c>
      <c r="N2022" s="31" t="str">
        <f>IF(Investments_Import!F2022="","",Investments_Import!F2022)</f>
        <v/>
      </c>
      <c r="O2022" s="31" t="str">
        <f t="shared" si="617"/>
        <v/>
      </c>
      <c r="P2022" s="3" t="str">
        <f>IF(Investments_Import!G2022="","",Investments_Import!G2022)</f>
        <v/>
      </c>
      <c r="Q2022" s="3" t="str">
        <f>IF(Investments_Import!H2022="","",Investments_Import!H2022)</f>
        <v/>
      </c>
      <c r="R2022" s="37" t="str">
        <f t="shared" si="618"/>
        <v/>
      </c>
      <c r="S2022" s="37" t="str">
        <f t="shared" si="619"/>
        <v/>
      </c>
      <c r="U2022" s="36" t="str">
        <f>IF(Mining_Import!A2022="","",Mining_Import!A2022)</f>
        <v/>
      </c>
      <c r="V2022" s="22" t="str">
        <f t="shared" si="627"/>
        <v/>
      </c>
      <c r="W2022" s="127" t="str">
        <f t="shared" si="628"/>
        <v/>
      </c>
      <c r="X2022" s="127" t="str">
        <f t="shared" si="629"/>
        <v/>
      </c>
      <c r="Y2022" s="127" t="str">
        <f t="shared" si="630"/>
        <v/>
      </c>
      <c r="Z2022" s="36" t="str">
        <f>IF(Mining_Import!B2022="","",Mining_Import!B2022)</f>
        <v/>
      </c>
      <c r="AA2022" s="184" t="str">
        <f>IF(Mining_Import!$C2022="","",Mining_Import!$C2022)</f>
        <v/>
      </c>
      <c r="AB2022" s="122" t="str">
        <f t="shared" si="631"/>
        <v/>
      </c>
      <c r="AC2022" s="122" t="str">
        <f>IF($Y2022&gt;Dashboard!$Q$19,$AB2022,"")</f>
        <v/>
      </c>
      <c r="AD2022" s="43" t="str">
        <f t="shared" si="632"/>
        <v/>
      </c>
      <c r="AE2022" s="36" t="str">
        <f>IF(Mining_Import!D2022="","",Mining_Import!D2022)</f>
        <v/>
      </c>
      <c r="AF2022" s="36" t="str">
        <f>IF(Mining_Import!E2022="","",Mining_Import!E2022)</f>
        <v/>
      </c>
      <c r="AG2022" s="36" t="str">
        <f>IF(Mining_Import!F2022="","",Mining_Import!F2022)</f>
        <v/>
      </c>
      <c r="AH2022" s="36" t="str">
        <f>IF(Mining_Import!G2022="","",Mining_Import!G2022)</f>
        <v/>
      </c>
      <c r="AI2022" s="36" t="str">
        <f>IF(Mining_Import!H2022="","",Mining_Import!H2022)</f>
        <v/>
      </c>
      <c r="AJ2022" s="36" t="str">
        <f>IF(Mining_Import!I2022="","",Mining_Import!I2022)</f>
        <v/>
      </c>
      <c r="BY2022" s="120" t="str">
        <f t="shared" si="620"/>
        <v/>
      </c>
      <c r="BZ2022" s="184" t="str">
        <f t="shared" si="633"/>
        <v/>
      </c>
      <c r="CA2022" s="37" t="str">
        <f>IFERROR(VLOOKUP($BY2022,Account_Value!$C$2:$F$2500,4,0),"")</f>
        <v/>
      </c>
      <c r="CB2022" s="43" t="str">
        <f t="shared" si="621"/>
        <v/>
      </c>
      <c r="CC2022" s="122" t="str">
        <f>IF($BZ2022="","",SUM($BZ$2:$BZ2022))</f>
        <v/>
      </c>
      <c r="CD2022" s="43" t="str">
        <f>IF($BZ2022="","",$BU$19*(SUM($BZ$2:$BZ2022)))</f>
        <v/>
      </c>
    </row>
    <row r="2023" spans="1:82">
      <c r="A2023" s="4" t="str">
        <f t="shared" si="622"/>
        <v/>
      </c>
      <c r="B2023" s="21" t="str">
        <f>IF(Investments_Import!A2023="","",Investments_Import!A2023)</f>
        <v/>
      </c>
      <c r="C2023" s="22" t="str">
        <f t="shared" si="615"/>
        <v/>
      </c>
      <c r="D2023" s="51" t="str">
        <f t="shared" si="623"/>
        <v/>
      </c>
      <c r="E2023" s="3" t="str">
        <f>IF(Investments_Import!B2023="","",Investments_Import!B2023)</f>
        <v/>
      </c>
      <c r="F2023" s="54" t="str">
        <f t="shared" si="624"/>
        <v xml:space="preserve"> </v>
      </c>
      <c r="G2023" s="54" t="str">
        <f>IF($B2023="","",COUNTIF($F$2:$F2023,$F2023))</f>
        <v/>
      </c>
      <c r="H2023" s="53" t="str">
        <f t="shared" si="625"/>
        <v xml:space="preserve">  </v>
      </c>
      <c r="I2023" s="3" t="str">
        <f>IF(Investments_Import!C2023="","",Investments_Import!C2023)</f>
        <v/>
      </c>
      <c r="J2023" s="108" t="str">
        <f>IF(Investments_Import!D2023="","",Investments_Import!D2023)</f>
        <v/>
      </c>
      <c r="K2023" s="108" t="str">
        <f t="shared" si="626"/>
        <v/>
      </c>
      <c r="L2023" s="47" t="str">
        <f>IF(Investments_Import!E2023="","",Investments_Import!E2023)</f>
        <v/>
      </c>
      <c r="M2023" s="47" t="str">
        <f t="shared" si="616"/>
        <v/>
      </c>
      <c r="N2023" s="31" t="str">
        <f>IF(Investments_Import!F2023="","",Investments_Import!F2023)</f>
        <v/>
      </c>
      <c r="O2023" s="31" t="str">
        <f t="shared" si="617"/>
        <v/>
      </c>
      <c r="P2023" s="3" t="str">
        <f>IF(Investments_Import!G2023="","",Investments_Import!G2023)</f>
        <v/>
      </c>
      <c r="Q2023" s="3" t="str">
        <f>IF(Investments_Import!H2023="","",Investments_Import!H2023)</f>
        <v/>
      </c>
      <c r="R2023" s="37" t="str">
        <f t="shared" si="618"/>
        <v/>
      </c>
      <c r="S2023" s="37" t="str">
        <f t="shared" si="619"/>
        <v/>
      </c>
      <c r="U2023" s="36" t="str">
        <f>IF(Mining_Import!A2023="","",Mining_Import!A2023)</f>
        <v/>
      </c>
      <c r="V2023" s="22" t="str">
        <f t="shared" si="627"/>
        <v/>
      </c>
      <c r="W2023" s="127" t="str">
        <f t="shared" si="628"/>
        <v/>
      </c>
      <c r="X2023" s="127" t="str">
        <f t="shared" si="629"/>
        <v/>
      </c>
      <c r="Y2023" s="127" t="str">
        <f t="shared" si="630"/>
        <v/>
      </c>
      <c r="Z2023" s="36" t="str">
        <f>IF(Mining_Import!B2023="","",Mining_Import!B2023)</f>
        <v/>
      </c>
      <c r="AA2023" s="184" t="str">
        <f>IF(Mining_Import!$C2023="","",Mining_Import!$C2023)</f>
        <v/>
      </c>
      <c r="AB2023" s="122" t="str">
        <f t="shared" si="631"/>
        <v/>
      </c>
      <c r="AC2023" s="122" t="str">
        <f>IF($Y2023&gt;Dashboard!$Q$19,$AB2023,"")</f>
        <v/>
      </c>
      <c r="AD2023" s="43" t="str">
        <f t="shared" si="632"/>
        <v/>
      </c>
      <c r="AE2023" s="36" t="str">
        <f>IF(Mining_Import!D2023="","",Mining_Import!D2023)</f>
        <v/>
      </c>
      <c r="AF2023" s="36" t="str">
        <f>IF(Mining_Import!E2023="","",Mining_Import!E2023)</f>
        <v/>
      </c>
      <c r="AG2023" s="36" t="str">
        <f>IF(Mining_Import!F2023="","",Mining_Import!F2023)</f>
        <v/>
      </c>
      <c r="AH2023" s="36" t="str">
        <f>IF(Mining_Import!G2023="","",Mining_Import!G2023)</f>
        <v/>
      </c>
      <c r="AI2023" s="36" t="str">
        <f>IF(Mining_Import!H2023="","",Mining_Import!H2023)</f>
        <v/>
      </c>
      <c r="AJ2023" s="36" t="str">
        <f>IF(Mining_Import!I2023="","",Mining_Import!I2023)</f>
        <v/>
      </c>
      <c r="BY2023" s="120" t="str">
        <f t="shared" si="620"/>
        <v/>
      </c>
      <c r="BZ2023" s="184" t="str">
        <f t="shared" si="633"/>
        <v/>
      </c>
      <c r="CA2023" s="37" t="str">
        <f>IFERROR(VLOOKUP($BY2023,Account_Value!$C$2:$F$2500,4,0),"")</f>
        <v/>
      </c>
      <c r="CB2023" s="43" t="str">
        <f t="shared" si="621"/>
        <v/>
      </c>
      <c r="CC2023" s="122" t="str">
        <f>IF($BZ2023="","",SUM($BZ$2:$BZ2023))</f>
        <v/>
      </c>
      <c r="CD2023" s="43" t="str">
        <f>IF($BZ2023="","",$BU$19*(SUM($BZ$2:$BZ2023)))</f>
        <v/>
      </c>
    </row>
    <row r="2024" spans="1:82">
      <c r="A2024" s="4" t="str">
        <f t="shared" si="622"/>
        <v/>
      </c>
      <c r="B2024" s="21" t="str">
        <f>IF(Investments_Import!A2024="","",Investments_Import!A2024)</f>
        <v/>
      </c>
      <c r="C2024" s="22" t="str">
        <f t="shared" si="615"/>
        <v/>
      </c>
      <c r="D2024" s="51" t="str">
        <f t="shared" si="623"/>
        <v/>
      </c>
      <c r="E2024" s="3" t="str">
        <f>IF(Investments_Import!B2024="","",Investments_Import!B2024)</f>
        <v/>
      </c>
      <c r="F2024" s="54" t="str">
        <f t="shared" si="624"/>
        <v xml:space="preserve"> </v>
      </c>
      <c r="G2024" s="54" t="str">
        <f>IF($B2024="","",COUNTIF($F$2:$F2024,$F2024))</f>
        <v/>
      </c>
      <c r="H2024" s="53" t="str">
        <f t="shared" si="625"/>
        <v xml:space="preserve">  </v>
      </c>
      <c r="I2024" s="3" t="str">
        <f>IF(Investments_Import!C2024="","",Investments_Import!C2024)</f>
        <v/>
      </c>
      <c r="J2024" s="108" t="str">
        <f>IF(Investments_Import!D2024="","",Investments_Import!D2024)</f>
        <v/>
      </c>
      <c r="K2024" s="108" t="str">
        <f t="shared" si="626"/>
        <v/>
      </c>
      <c r="L2024" s="47" t="str">
        <f>IF(Investments_Import!E2024="","",Investments_Import!E2024)</f>
        <v/>
      </c>
      <c r="M2024" s="47" t="str">
        <f t="shared" si="616"/>
        <v/>
      </c>
      <c r="N2024" s="31" t="str">
        <f>IF(Investments_Import!F2024="","",Investments_Import!F2024)</f>
        <v/>
      </c>
      <c r="O2024" s="31" t="str">
        <f t="shared" si="617"/>
        <v/>
      </c>
      <c r="P2024" s="3" t="str">
        <f>IF(Investments_Import!G2024="","",Investments_Import!G2024)</f>
        <v/>
      </c>
      <c r="Q2024" s="3" t="str">
        <f>IF(Investments_Import!H2024="","",Investments_Import!H2024)</f>
        <v/>
      </c>
      <c r="R2024" s="37" t="str">
        <f t="shared" si="618"/>
        <v/>
      </c>
      <c r="S2024" s="37" t="str">
        <f t="shared" si="619"/>
        <v/>
      </c>
      <c r="U2024" s="36" t="str">
        <f>IF(Mining_Import!A2024="","",Mining_Import!A2024)</f>
        <v/>
      </c>
      <c r="V2024" s="22" t="str">
        <f t="shared" si="627"/>
        <v/>
      </c>
      <c r="W2024" s="127" t="str">
        <f t="shared" si="628"/>
        <v/>
      </c>
      <c r="X2024" s="127" t="str">
        <f t="shared" si="629"/>
        <v/>
      </c>
      <c r="Y2024" s="127" t="str">
        <f t="shared" si="630"/>
        <v/>
      </c>
      <c r="Z2024" s="36" t="str">
        <f>IF(Mining_Import!B2024="","",Mining_Import!B2024)</f>
        <v/>
      </c>
      <c r="AA2024" s="184" t="str">
        <f>IF(Mining_Import!$C2024="","",Mining_Import!$C2024)</f>
        <v/>
      </c>
      <c r="AB2024" s="122" t="str">
        <f t="shared" si="631"/>
        <v/>
      </c>
      <c r="AC2024" s="122" t="str">
        <f>IF($Y2024&gt;Dashboard!$Q$19,$AB2024,"")</f>
        <v/>
      </c>
      <c r="AD2024" s="43" t="str">
        <f t="shared" si="632"/>
        <v/>
      </c>
      <c r="AE2024" s="36" t="str">
        <f>IF(Mining_Import!D2024="","",Mining_Import!D2024)</f>
        <v/>
      </c>
      <c r="AF2024" s="36" t="str">
        <f>IF(Mining_Import!E2024="","",Mining_Import!E2024)</f>
        <v/>
      </c>
      <c r="AG2024" s="36" t="str">
        <f>IF(Mining_Import!F2024="","",Mining_Import!F2024)</f>
        <v/>
      </c>
      <c r="AH2024" s="36" t="str">
        <f>IF(Mining_Import!G2024="","",Mining_Import!G2024)</f>
        <v/>
      </c>
      <c r="AI2024" s="36" t="str">
        <f>IF(Mining_Import!H2024="","",Mining_Import!H2024)</f>
        <v/>
      </c>
      <c r="AJ2024" s="36" t="str">
        <f>IF(Mining_Import!I2024="","",Mining_Import!I2024)</f>
        <v/>
      </c>
      <c r="BY2024" s="120" t="str">
        <f t="shared" si="620"/>
        <v/>
      </c>
      <c r="BZ2024" s="184" t="str">
        <f t="shared" si="633"/>
        <v/>
      </c>
      <c r="CA2024" s="37" t="str">
        <f>IFERROR(VLOOKUP($BY2024,Account_Value!$C$2:$F$2500,4,0),"")</f>
        <v/>
      </c>
      <c r="CB2024" s="43" t="str">
        <f t="shared" si="621"/>
        <v/>
      </c>
      <c r="CC2024" s="122" t="str">
        <f>IF($BZ2024="","",SUM($BZ$2:$BZ2024))</f>
        <v/>
      </c>
      <c r="CD2024" s="43" t="str">
        <f>IF($BZ2024="","",$BU$19*(SUM($BZ$2:$BZ2024)))</f>
        <v/>
      </c>
    </row>
    <row r="2025" spans="1:82">
      <c r="A2025" s="4" t="str">
        <f t="shared" si="622"/>
        <v/>
      </c>
      <c r="B2025" s="21" t="str">
        <f>IF(Investments_Import!A2025="","",Investments_Import!A2025)</f>
        <v/>
      </c>
      <c r="C2025" s="22" t="str">
        <f t="shared" si="615"/>
        <v/>
      </c>
      <c r="D2025" s="51" t="str">
        <f t="shared" si="623"/>
        <v/>
      </c>
      <c r="E2025" s="3" t="str">
        <f>IF(Investments_Import!B2025="","",Investments_Import!B2025)</f>
        <v/>
      </c>
      <c r="F2025" s="54" t="str">
        <f t="shared" si="624"/>
        <v xml:space="preserve"> </v>
      </c>
      <c r="G2025" s="54" t="str">
        <f>IF($B2025="","",COUNTIF($F$2:$F2025,$F2025))</f>
        <v/>
      </c>
      <c r="H2025" s="53" t="str">
        <f t="shared" si="625"/>
        <v xml:space="preserve">  </v>
      </c>
      <c r="I2025" s="3" t="str">
        <f>IF(Investments_Import!C2025="","",Investments_Import!C2025)</f>
        <v/>
      </c>
      <c r="J2025" s="108" t="str">
        <f>IF(Investments_Import!D2025="","",Investments_Import!D2025)</f>
        <v/>
      </c>
      <c r="K2025" s="108" t="str">
        <f t="shared" si="626"/>
        <v/>
      </c>
      <c r="L2025" s="47" t="str">
        <f>IF(Investments_Import!E2025="","",Investments_Import!E2025)</f>
        <v/>
      </c>
      <c r="M2025" s="47" t="str">
        <f t="shared" si="616"/>
        <v/>
      </c>
      <c r="N2025" s="31" t="str">
        <f>IF(Investments_Import!F2025="","",Investments_Import!F2025)</f>
        <v/>
      </c>
      <c r="O2025" s="31" t="str">
        <f t="shared" si="617"/>
        <v/>
      </c>
      <c r="P2025" s="3" t="str">
        <f>IF(Investments_Import!G2025="","",Investments_Import!G2025)</f>
        <v/>
      </c>
      <c r="Q2025" s="3" t="str">
        <f>IF(Investments_Import!H2025="","",Investments_Import!H2025)</f>
        <v/>
      </c>
      <c r="R2025" s="37" t="str">
        <f t="shared" si="618"/>
        <v/>
      </c>
      <c r="S2025" s="37" t="str">
        <f t="shared" si="619"/>
        <v/>
      </c>
      <c r="U2025" s="36" t="str">
        <f>IF(Mining_Import!A2025="","",Mining_Import!A2025)</f>
        <v/>
      </c>
      <c r="V2025" s="22" t="str">
        <f t="shared" si="627"/>
        <v/>
      </c>
      <c r="W2025" s="127" t="str">
        <f t="shared" si="628"/>
        <v/>
      </c>
      <c r="X2025" s="127" t="str">
        <f t="shared" si="629"/>
        <v/>
      </c>
      <c r="Y2025" s="127" t="str">
        <f t="shared" si="630"/>
        <v/>
      </c>
      <c r="Z2025" s="36" t="str">
        <f>IF(Mining_Import!B2025="","",Mining_Import!B2025)</f>
        <v/>
      </c>
      <c r="AA2025" s="184" t="str">
        <f>IF(Mining_Import!$C2025="","",Mining_Import!$C2025)</f>
        <v/>
      </c>
      <c r="AB2025" s="122" t="str">
        <f t="shared" si="631"/>
        <v/>
      </c>
      <c r="AC2025" s="122" t="str">
        <f>IF($Y2025&gt;Dashboard!$Q$19,$AB2025,"")</f>
        <v/>
      </c>
      <c r="AD2025" s="43" t="str">
        <f t="shared" si="632"/>
        <v/>
      </c>
      <c r="AE2025" s="36" t="str">
        <f>IF(Mining_Import!D2025="","",Mining_Import!D2025)</f>
        <v/>
      </c>
      <c r="AF2025" s="36" t="str">
        <f>IF(Mining_Import!E2025="","",Mining_Import!E2025)</f>
        <v/>
      </c>
      <c r="AG2025" s="36" t="str">
        <f>IF(Mining_Import!F2025="","",Mining_Import!F2025)</f>
        <v/>
      </c>
      <c r="AH2025" s="36" t="str">
        <f>IF(Mining_Import!G2025="","",Mining_Import!G2025)</f>
        <v/>
      </c>
      <c r="AI2025" s="36" t="str">
        <f>IF(Mining_Import!H2025="","",Mining_Import!H2025)</f>
        <v/>
      </c>
      <c r="AJ2025" s="36" t="str">
        <f>IF(Mining_Import!I2025="","",Mining_Import!I2025)</f>
        <v/>
      </c>
      <c r="BY2025" s="120" t="str">
        <f t="shared" si="620"/>
        <v/>
      </c>
      <c r="BZ2025" s="184" t="str">
        <f t="shared" si="633"/>
        <v/>
      </c>
      <c r="CA2025" s="37" t="str">
        <f>IFERROR(VLOOKUP($BY2025,Account_Value!$C$2:$F$2500,4,0),"")</f>
        <v/>
      </c>
      <c r="CB2025" s="43" t="str">
        <f t="shared" si="621"/>
        <v/>
      </c>
      <c r="CC2025" s="122" t="str">
        <f>IF($BZ2025="","",SUM($BZ$2:$BZ2025))</f>
        <v/>
      </c>
      <c r="CD2025" s="43" t="str">
        <f>IF($BZ2025="","",$BU$19*(SUM($BZ$2:$BZ2025)))</f>
        <v/>
      </c>
    </row>
    <row r="2026" spans="1:82">
      <c r="A2026" s="4" t="str">
        <f t="shared" si="622"/>
        <v/>
      </c>
      <c r="B2026" s="21" t="str">
        <f>IF(Investments_Import!A2026="","",Investments_Import!A2026)</f>
        <v/>
      </c>
      <c r="C2026" s="22" t="str">
        <f t="shared" si="615"/>
        <v/>
      </c>
      <c r="D2026" s="51" t="str">
        <f t="shared" si="623"/>
        <v/>
      </c>
      <c r="E2026" s="3" t="str">
        <f>IF(Investments_Import!B2026="","",Investments_Import!B2026)</f>
        <v/>
      </c>
      <c r="F2026" s="54" t="str">
        <f t="shared" si="624"/>
        <v xml:space="preserve"> </v>
      </c>
      <c r="G2026" s="54" t="str">
        <f>IF($B2026="","",COUNTIF($F$2:$F2026,$F2026))</f>
        <v/>
      </c>
      <c r="H2026" s="53" t="str">
        <f t="shared" si="625"/>
        <v xml:space="preserve">  </v>
      </c>
      <c r="I2026" s="3" t="str">
        <f>IF(Investments_Import!C2026="","",Investments_Import!C2026)</f>
        <v/>
      </c>
      <c r="J2026" s="108" t="str">
        <f>IF(Investments_Import!D2026="","",Investments_Import!D2026)</f>
        <v/>
      </c>
      <c r="K2026" s="108" t="str">
        <f t="shared" si="626"/>
        <v/>
      </c>
      <c r="L2026" s="47" t="str">
        <f>IF(Investments_Import!E2026="","",Investments_Import!E2026)</f>
        <v/>
      </c>
      <c r="M2026" s="47" t="str">
        <f t="shared" si="616"/>
        <v/>
      </c>
      <c r="N2026" s="31" t="str">
        <f>IF(Investments_Import!F2026="","",Investments_Import!F2026)</f>
        <v/>
      </c>
      <c r="O2026" s="31" t="str">
        <f t="shared" si="617"/>
        <v/>
      </c>
      <c r="P2026" s="3" t="str">
        <f>IF(Investments_Import!G2026="","",Investments_Import!G2026)</f>
        <v/>
      </c>
      <c r="Q2026" s="3" t="str">
        <f>IF(Investments_Import!H2026="","",Investments_Import!H2026)</f>
        <v/>
      </c>
      <c r="R2026" s="37" t="str">
        <f t="shared" si="618"/>
        <v/>
      </c>
      <c r="S2026" s="37" t="str">
        <f t="shared" si="619"/>
        <v/>
      </c>
      <c r="U2026" s="36" t="str">
        <f>IF(Mining_Import!A2026="","",Mining_Import!A2026)</f>
        <v/>
      </c>
      <c r="V2026" s="22" t="str">
        <f t="shared" si="627"/>
        <v/>
      </c>
      <c r="W2026" s="127" t="str">
        <f t="shared" si="628"/>
        <v/>
      </c>
      <c r="X2026" s="127" t="str">
        <f t="shared" si="629"/>
        <v/>
      </c>
      <c r="Y2026" s="127" t="str">
        <f t="shared" si="630"/>
        <v/>
      </c>
      <c r="Z2026" s="36" t="str">
        <f>IF(Mining_Import!B2026="","",Mining_Import!B2026)</f>
        <v/>
      </c>
      <c r="AA2026" s="184" t="str">
        <f>IF(Mining_Import!$C2026="","",Mining_Import!$C2026)</f>
        <v/>
      </c>
      <c r="AB2026" s="122" t="str">
        <f t="shared" si="631"/>
        <v/>
      </c>
      <c r="AC2026" s="122" t="str">
        <f>IF($Y2026&gt;Dashboard!$Q$19,$AB2026,"")</f>
        <v/>
      </c>
      <c r="AD2026" s="43" t="str">
        <f t="shared" si="632"/>
        <v/>
      </c>
      <c r="AE2026" s="36" t="str">
        <f>IF(Mining_Import!D2026="","",Mining_Import!D2026)</f>
        <v/>
      </c>
      <c r="AF2026" s="36" t="str">
        <f>IF(Mining_Import!E2026="","",Mining_Import!E2026)</f>
        <v/>
      </c>
      <c r="AG2026" s="36" t="str">
        <f>IF(Mining_Import!F2026="","",Mining_Import!F2026)</f>
        <v/>
      </c>
      <c r="AH2026" s="36" t="str">
        <f>IF(Mining_Import!G2026="","",Mining_Import!G2026)</f>
        <v/>
      </c>
      <c r="AI2026" s="36" t="str">
        <f>IF(Mining_Import!H2026="","",Mining_Import!H2026)</f>
        <v/>
      </c>
      <c r="AJ2026" s="36" t="str">
        <f>IF(Mining_Import!I2026="","",Mining_Import!I2026)</f>
        <v/>
      </c>
      <c r="BY2026" s="120" t="str">
        <f t="shared" si="620"/>
        <v/>
      </c>
      <c r="BZ2026" s="184" t="str">
        <f t="shared" si="633"/>
        <v/>
      </c>
      <c r="CA2026" s="37" t="str">
        <f>IFERROR(VLOOKUP($BY2026,Account_Value!$C$2:$F$2500,4,0),"")</f>
        <v/>
      </c>
      <c r="CB2026" s="43" t="str">
        <f t="shared" si="621"/>
        <v/>
      </c>
      <c r="CC2026" s="122" t="str">
        <f>IF($BZ2026="","",SUM($BZ$2:$BZ2026))</f>
        <v/>
      </c>
      <c r="CD2026" s="43" t="str">
        <f>IF($BZ2026="","",$BU$19*(SUM($BZ$2:$BZ2026)))</f>
        <v/>
      </c>
    </row>
    <row r="2027" spans="1:82">
      <c r="A2027" s="4" t="str">
        <f t="shared" si="622"/>
        <v/>
      </c>
      <c r="B2027" s="21" t="str">
        <f>IF(Investments_Import!A2027="","",Investments_Import!A2027)</f>
        <v/>
      </c>
      <c r="C2027" s="22" t="str">
        <f t="shared" si="615"/>
        <v/>
      </c>
      <c r="D2027" s="51" t="str">
        <f t="shared" si="623"/>
        <v/>
      </c>
      <c r="E2027" s="3" t="str">
        <f>IF(Investments_Import!B2027="","",Investments_Import!B2027)</f>
        <v/>
      </c>
      <c r="F2027" s="54" t="str">
        <f t="shared" si="624"/>
        <v xml:space="preserve"> </v>
      </c>
      <c r="G2027" s="54" t="str">
        <f>IF($B2027="","",COUNTIF($F$2:$F2027,$F2027))</f>
        <v/>
      </c>
      <c r="H2027" s="53" t="str">
        <f t="shared" si="625"/>
        <v xml:space="preserve">  </v>
      </c>
      <c r="I2027" s="3" t="str">
        <f>IF(Investments_Import!C2027="","",Investments_Import!C2027)</f>
        <v/>
      </c>
      <c r="J2027" s="108" t="str">
        <f>IF(Investments_Import!D2027="","",Investments_Import!D2027)</f>
        <v/>
      </c>
      <c r="K2027" s="108" t="str">
        <f t="shared" si="626"/>
        <v/>
      </c>
      <c r="L2027" s="47" t="str">
        <f>IF(Investments_Import!E2027="","",Investments_Import!E2027)</f>
        <v/>
      </c>
      <c r="M2027" s="47" t="str">
        <f t="shared" si="616"/>
        <v/>
      </c>
      <c r="N2027" s="31" t="str">
        <f>IF(Investments_Import!F2027="","",Investments_Import!F2027)</f>
        <v/>
      </c>
      <c r="O2027" s="31" t="str">
        <f t="shared" si="617"/>
        <v/>
      </c>
      <c r="P2027" s="3" t="str">
        <f>IF(Investments_Import!G2027="","",Investments_Import!G2027)</f>
        <v/>
      </c>
      <c r="Q2027" s="3" t="str">
        <f>IF(Investments_Import!H2027="","",Investments_Import!H2027)</f>
        <v/>
      </c>
      <c r="R2027" s="37" t="str">
        <f t="shared" si="618"/>
        <v/>
      </c>
      <c r="S2027" s="37" t="str">
        <f t="shared" si="619"/>
        <v/>
      </c>
      <c r="U2027" s="36" t="str">
        <f>IF(Mining_Import!A2027="","",Mining_Import!A2027)</f>
        <v/>
      </c>
      <c r="V2027" s="22" t="str">
        <f t="shared" si="627"/>
        <v/>
      </c>
      <c r="W2027" s="127" t="str">
        <f t="shared" si="628"/>
        <v/>
      </c>
      <c r="X2027" s="127" t="str">
        <f t="shared" si="629"/>
        <v/>
      </c>
      <c r="Y2027" s="127" t="str">
        <f t="shared" si="630"/>
        <v/>
      </c>
      <c r="Z2027" s="36" t="str">
        <f>IF(Mining_Import!B2027="","",Mining_Import!B2027)</f>
        <v/>
      </c>
      <c r="AA2027" s="184" t="str">
        <f>IF(Mining_Import!$C2027="","",Mining_Import!$C2027)</f>
        <v/>
      </c>
      <c r="AB2027" s="122" t="str">
        <f t="shared" si="631"/>
        <v/>
      </c>
      <c r="AC2027" s="122" t="str">
        <f>IF($Y2027&gt;Dashboard!$Q$19,$AB2027,"")</f>
        <v/>
      </c>
      <c r="AD2027" s="43" t="str">
        <f t="shared" si="632"/>
        <v/>
      </c>
      <c r="AE2027" s="36" t="str">
        <f>IF(Mining_Import!D2027="","",Mining_Import!D2027)</f>
        <v/>
      </c>
      <c r="AF2027" s="36" t="str">
        <f>IF(Mining_Import!E2027="","",Mining_Import!E2027)</f>
        <v/>
      </c>
      <c r="AG2027" s="36" t="str">
        <f>IF(Mining_Import!F2027="","",Mining_Import!F2027)</f>
        <v/>
      </c>
      <c r="AH2027" s="36" t="str">
        <f>IF(Mining_Import!G2027="","",Mining_Import!G2027)</f>
        <v/>
      </c>
      <c r="AI2027" s="36" t="str">
        <f>IF(Mining_Import!H2027="","",Mining_Import!H2027)</f>
        <v/>
      </c>
      <c r="AJ2027" s="36" t="str">
        <f>IF(Mining_Import!I2027="","",Mining_Import!I2027)</f>
        <v/>
      </c>
      <c r="BY2027" s="120" t="str">
        <f t="shared" si="620"/>
        <v/>
      </c>
      <c r="BZ2027" s="184" t="str">
        <f t="shared" si="633"/>
        <v/>
      </c>
      <c r="CA2027" s="37" t="str">
        <f>IFERROR(VLOOKUP($BY2027,Account_Value!$C$2:$F$2500,4,0),"")</f>
        <v/>
      </c>
      <c r="CB2027" s="43" t="str">
        <f t="shared" si="621"/>
        <v/>
      </c>
      <c r="CC2027" s="122" t="str">
        <f>IF($BZ2027="","",SUM($BZ$2:$BZ2027))</f>
        <v/>
      </c>
      <c r="CD2027" s="43" t="str">
        <f>IF($BZ2027="","",$BU$19*(SUM($BZ$2:$BZ2027)))</f>
        <v/>
      </c>
    </row>
    <row r="2028" spans="1:82">
      <c r="A2028" s="4" t="str">
        <f t="shared" si="622"/>
        <v/>
      </c>
      <c r="B2028" s="21" t="str">
        <f>IF(Investments_Import!A2028="","",Investments_Import!A2028)</f>
        <v/>
      </c>
      <c r="C2028" s="22" t="str">
        <f t="shared" si="615"/>
        <v/>
      </c>
      <c r="D2028" s="51" t="str">
        <f t="shared" si="623"/>
        <v/>
      </c>
      <c r="E2028" s="3" t="str">
        <f>IF(Investments_Import!B2028="","",Investments_Import!B2028)</f>
        <v/>
      </c>
      <c r="F2028" s="54" t="str">
        <f t="shared" si="624"/>
        <v xml:space="preserve"> </v>
      </c>
      <c r="G2028" s="54" t="str">
        <f>IF($B2028="","",COUNTIF($F$2:$F2028,$F2028))</f>
        <v/>
      </c>
      <c r="H2028" s="53" t="str">
        <f t="shared" si="625"/>
        <v xml:space="preserve">  </v>
      </c>
      <c r="I2028" s="3" t="str">
        <f>IF(Investments_Import!C2028="","",Investments_Import!C2028)</f>
        <v/>
      </c>
      <c r="J2028" s="108" t="str">
        <f>IF(Investments_Import!D2028="","",Investments_Import!D2028)</f>
        <v/>
      </c>
      <c r="K2028" s="108" t="str">
        <f t="shared" si="626"/>
        <v/>
      </c>
      <c r="L2028" s="47" t="str">
        <f>IF(Investments_Import!E2028="","",Investments_Import!E2028)</f>
        <v/>
      </c>
      <c r="M2028" s="47" t="str">
        <f t="shared" si="616"/>
        <v/>
      </c>
      <c r="N2028" s="31" t="str">
        <f>IF(Investments_Import!F2028="","",Investments_Import!F2028)</f>
        <v/>
      </c>
      <c r="O2028" s="31" t="str">
        <f t="shared" si="617"/>
        <v/>
      </c>
      <c r="P2028" s="3" t="str">
        <f>IF(Investments_Import!G2028="","",Investments_Import!G2028)</f>
        <v/>
      </c>
      <c r="Q2028" s="3" t="str">
        <f>IF(Investments_Import!H2028="","",Investments_Import!H2028)</f>
        <v/>
      </c>
      <c r="R2028" s="37" t="str">
        <f t="shared" si="618"/>
        <v/>
      </c>
      <c r="S2028" s="37" t="str">
        <f t="shared" si="619"/>
        <v/>
      </c>
      <c r="U2028" s="36" t="str">
        <f>IF(Mining_Import!A2028="","",Mining_Import!A2028)</f>
        <v/>
      </c>
      <c r="V2028" s="22" t="str">
        <f t="shared" si="627"/>
        <v/>
      </c>
      <c r="W2028" s="127" t="str">
        <f t="shared" si="628"/>
        <v/>
      </c>
      <c r="X2028" s="127" t="str">
        <f t="shared" si="629"/>
        <v/>
      </c>
      <c r="Y2028" s="127" t="str">
        <f t="shared" si="630"/>
        <v/>
      </c>
      <c r="Z2028" s="36" t="str">
        <f>IF(Mining_Import!B2028="","",Mining_Import!B2028)</f>
        <v/>
      </c>
      <c r="AA2028" s="184" t="str">
        <f>IF(Mining_Import!$C2028="","",Mining_Import!$C2028)</f>
        <v/>
      </c>
      <c r="AB2028" s="122" t="str">
        <f t="shared" si="631"/>
        <v/>
      </c>
      <c r="AC2028" s="122" t="str">
        <f>IF($Y2028&gt;Dashboard!$Q$19,$AB2028,"")</f>
        <v/>
      </c>
      <c r="AD2028" s="43" t="str">
        <f t="shared" si="632"/>
        <v/>
      </c>
      <c r="AE2028" s="36" t="str">
        <f>IF(Mining_Import!D2028="","",Mining_Import!D2028)</f>
        <v/>
      </c>
      <c r="AF2028" s="36" t="str">
        <f>IF(Mining_Import!E2028="","",Mining_Import!E2028)</f>
        <v/>
      </c>
      <c r="AG2028" s="36" t="str">
        <f>IF(Mining_Import!F2028="","",Mining_Import!F2028)</f>
        <v/>
      </c>
      <c r="AH2028" s="36" t="str">
        <f>IF(Mining_Import!G2028="","",Mining_Import!G2028)</f>
        <v/>
      </c>
      <c r="AI2028" s="36" t="str">
        <f>IF(Mining_Import!H2028="","",Mining_Import!H2028)</f>
        <v/>
      </c>
      <c r="AJ2028" s="36" t="str">
        <f>IF(Mining_Import!I2028="","",Mining_Import!I2028)</f>
        <v/>
      </c>
      <c r="BY2028" s="120" t="str">
        <f t="shared" si="620"/>
        <v/>
      </c>
      <c r="BZ2028" s="184" t="str">
        <f t="shared" si="633"/>
        <v/>
      </c>
      <c r="CA2028" s="37" t="str">
        <f>IFERROR(VLOOKUP($BY2028,Account_Value!$C$2:$F$2500,4,0),"")</f>
        <v/>
      </c>
      <c r="CB2028" s="43" t="str">
        <f t="shared" si="621"/>
        <v/>
      </c>
      <c r="CC2028" s="122" t="str">
        <f>IF($BZ2028="","",SUM($BZ$2:$BZ2028))</f>
        <v/>
      </c>
      <c r="CD2028" s="43" t="str">
        <f>IF($BZ2028="","",$BU$19*(SUM($BZ$2:$BZ2028)))</f>
        <v/>
      </c>
    </row>
    <row r="2029" spans="1:82">
      <c r="A2029" s="4" t="str">
        <f t="shared" si="622"/>
        <v/>
      </c>
      <c r="B2029" s="21" t="str">
        <f>IF(Investments_Import!A2029="","",Investments_Import!A2029)</f>
        <v/>
      </c>
      <c r="C2029" s="22" t="str">
        <f t="shared" si="615"/>
        <v/>
      </c>
      <c r="D2029" s="51" t="str">
        <f t="shared" si="623"/>
        <v/>
      </c>
      <c r="E2029" s="3" t="str">
        <f>IF(Investments_Import!B2029="","",Investments_Import!B2029)</f>
        <v/>
      </c>
      <c r="F2029" s="54" t="str">
        <f t="shared" si="624"/>
        <v xml:space="preserve"> </v>
      </c>
      <c r="G2029" s="54" t="str">
        <f>IF($B2029="","",COUNTIF($F$2:$F2029,$F2029))</f>
        <v/>
      </c>
      <c r="H2029" s="53" t="str">
        <f t="shared" si="625"/>
        <v xml:space="preserve">  </v>
      </c>
      <c r="I2029" s="3" t="str">
        <f>IF(Investments_Import!C2029="","",Investments_Import!C2029)</f>
        <v/>
      </c>
      <c r="J2029" s="108" t="str">
        <f>IF(Investments_Import!D2029="","",Investments_Import!D2029)</f>
        <v/>
      </c>
      <c r="K2029" s="108" t="str">
        <f t="shared" si="626"/>
        <v/>
      </c>
      <c r="L2029" s="47" t="str">
        <f>IF(Investments_Import!E2029="","",Investments_Import!E2029)</f>
        <v/>
      </c>
      <c r="M2029" s="47" t="str">
        <f t="shared" si="616"/>
        <v/>
      </c>
      <c r="N2029" s="31" t="str">
        <f>IF(Investments_Import!F2029="","",Investments_Import!F2029)</f>
        <v/>
      </c>
      <c r="O2029" s="31" t="str">
        <f t="shared" si="617"/>
        <v/>
      </c>
      <c r="P2029" s="3" t="str">
        <f>IF(Investments_Import!G2029="","",Investments_Import!G2029)</f>
        <v/>
      </c>
      <c r="Q2029" s="3" t="str">
        <f>IF(Investments_Import!H2029="","",Investments_Import!H2029)</f>
        <v/>
      </c>
      <c r="R2029" s="37" t="str">
        <f t="shared" si="618"/>
        <v/>
      </c>
      <c r="S2029" s="37" t="str">
        <f t="shared" si="619"/>
        <v/>
      </c>
      <c r="U2029" s="36" t="str">
        <f>IF(Mining_Import!A2029="","",Mining_Import!A2029)</f>
        <v/>
      </c>
      <c r="V2029" s="22" t="str">
        <f t="shared" si="627"/>
        <v/>
      </c>
      <c r="W2029" s="127" t="str">
        <f t="shared" si="628"/>
        <v/>
      </c>
      <c r="X2029" s="127" t="str">
        <f t="shared" si="629"/>
        <v/>
      </c>
      <c r="Y2029" s="127" t="str">
        <f t="shared" si="630"/>
        <v/>
      </c>
      <c r="Z2029" s="36" t="str">
        <f>IF(Mining_Import!B2029="","",Mining_Import!B2029)</f>
        <v/>
      </c>
      <c r="AA2029" s="184" t="str">
        <f>IF(Mining_Import!$C2029="","",Mining_Import!$C2029)</f>
        <v/>
      </c>
      <c r="AB2029" s="122" t="str">
        <f t="shared" si="631"/>
        <v/>
      </c>
      <c r="AC2029" s="122" t="str">
        <f>IF($Y2029&gt;Dashboard!$Q$19,$AB2029,"")</f>
        <v/>
      </c>
      <c r="AD2029" s="43" t="str">
        <f t="shared" si="632"/>
        <v/>
      </c>
      <c r="AE2029" s="36" t="str">
        <f>IF(Mining_Import!D2029="","",Mining_Import!D2029)</f>
        <v/>
      </c>
      <c r="AF2029" s="36" t="str">
        <f>IF(Mining_Import!E2029="","",Mining_Import!E2029)</f>
        <v/>
      </c>
      <c r="AG2029" s="36" t="str">
        <f>IF(Mining_Import!F2029="","",Mining_Import!F2029)</f>
        <v/>
      </c>
      <c r="AH2029" s="36" t="str">
        <f>IF(Mining_Import!G2029="","",Mining_Import!G2029)</f>
        <v/>
      </c>
      <c r="AI2029" s="36" t="str">
        <f>IF(Mining_Import!H2029="","",Mining_Import!H2029)</f>
        <v/>
      </c>
      <c r="AJ2029" s="36" t="str">
        <f>IF(Mining_Import!I2029="","",Mining_Import!I2029)</f>
        <v/>
      </c>
      <c r="BY2029" s="120" t="str">
        <f t="shared" si="620"/>
        <v/>
      </c>
      <c r="BZ2029" s="184" t="str">
        <f t="shared" si="633"/>
        <v/>
      </c>
      <c r="CA2029" s="37" t="str">
        <f>IFERROR(VLOOKUP($BY2029,Account_Value!$C$2:$F$2500,4,0),"")</f>
        <v/>
      </c>
      <c r="CB2029" s="43" t="str">
        <f t="shared" si="621"/>
        <v/>
      </c>
      <c r="CC2029" s="122" t="str">
        <f>IF($BZ2029="","",SUM($BZ$2:$BZ2029))</f>
        <v/>
      </c>
      <c r="CD2029" s="43" t="str">
        <f>IF($BZ2029="","",$BU$19*(SUM($BZ$2:$BZ2029)))</f>
        <v/>
      </c>
    </row>
    <row r="2030" spans="1:82">
      <c r="A2030" s="4" t="str">
        <f t="shared" si="622"/>
        <v/>
      </c>
      <c r="B2030" s="21" t="str">
        <f>IF(Investments_Import!A2030="","",Investments_Import!A2030)</f>
        <v/>
      </c>
      <c r="C2030" s="22" t="str">
        <f t="shared" si="615"/>
        <v/>
      </c>
      <c r="D2030" s="51" t="str">
        <f t="shared" si="623"/>
        <v/>
      </c>
      <c r="E2030" s="3" t="str">
        <f>IF(Investments_Import!B2030="","",Investments_Import!B2030)</f>
        <v/>
      </c>
      <c r="F2030" s="54" t="str">
        <f t="shared" si="624"/>
        <v xml:space="preserve"> </v>
      </c>
      <c r="G2030" s="54" t="str">
        <f>IF($B2030="","",COUNTIF($F$2:$F2030,$F2030))</f>
        <v/>
      </c>
      <c r="H2030" s="53" t="str">
        <f t="shared" si="625"/>
        <v xml:space="preserve">  </v>
      </c>
      <c r="I2030" s="3" t="str">
        <f>IF(Investments_Import!C2030="","",Investments_Import!C2030)</f>
        <v/>
      </c>
      <c r="J2030" s="108" t="str">
        <f>IF(Investments_Import!D2030="","",Investments_Import!D2030)</f>
        <v/>
      </c>
      <c r="K2030" s="108" t="str">
        <f t="shared" si="626"/>
        <v/>
      </c>
      <c r="L2030" s="47" t="str">
        <f>IF(Investments_Import!E2030="","",Investments_Import!E2030)</f>
        <v/>
      </c>
      <c r="M2030" s="47" t="str">
        <f t="shared" si="616"/>
        <v/>
      </c>
      <c r="N2030" s="31" t="str">
        <f>IF(Investments_Import!F2030="","",Investments_Import!F2030)</f>
        <v/>
      </c>
      <c r="O2030" s="31" t="str">
        <f t="shared" si="617"/>
        <v/>
      </c>
      <c r="P2030" s="3" t="str">
        <f>IF(Investments_Import!G2030="","",Investments_Import!G2030)</f>
        <v/>
      </c>
      <c r="Q2030" s="3" t="str">
        <f>IF(Investments_Import!H2030="","",Investments_Import!H2030)</f>
        <v/>
      </c>
      <c r="R2030" s="37" t="str">
        <f t="shared" si="618"/>
        <v/>
      </c>
      <c r="S2030" s="37" t="str">
        <f t="shared" si="619"/>
        <v/>
      </c>
      <c r="U2030" s="36" t="str">
        <f>IF(Mining_Import!A2030="","",Mining_Import!A2030)</f>
        <v/>
      </c>
      <c r="V2030" s="22" t="str">
        <f t="shared" si="627"/>
        <v/>
      </c>
      <c r="W2030" s="127" t="str">
        <f t="shared" si="628"/>
        <v/>
      </c>
      <c r="X2030" s="127" t="str">
        <f t="shared" si="629"/>
        <v/>
      </c>
      <c r="Y2030" s="127" t="str">
        <f t="shared" si="630"/>
        <v/>
      </c>
      <c r="Z2030" s="36" t="str">
        <f>IF(Mining_Import!B2030="","",Mining_Import!B2030)</f>
        <v/>
      </c>
      <c r="AA2030" s="184" t="str">
        <f>IF(Mining_Import!$C2030="","",Mining_Import!$C2030)</f>
        <v/>
      </c>
      <c r="AB2030" s="122" t="str">
        <f t="shared" si="631"/>
        <v/>
      </c>
      <c r="AC2030" s="122" t="str">
        <f>IF($Y2030&gt;Dashboard!$Q$19,$AB2030,"")</f>
        <v/>
      </c>
      <c r="AD2030" s="43" t="str">
        <f t="shared" si="632"/>
        <v/>
      </c>
      <c r="AE2030" s="36" t="str">
        <f>IF(Mining_Import!D2030="","",Mining_Import!D2030)</f>
        <v/>
      </c>
      <c r="AF2030" s="36" t="str">
        <f>IF(Mining_Import!E2030="","",Mining_Import!E2030)</f>
        <v/>
      </c>
      <c r="AG2030" s="36" t="str">
        <f>IF(Mining_Import!F2030="","",Mining_Import!F2030)</f>
        <v/>
      </c>
      <c r="AH2030" s="36" t="str">
        <f>IF(Mining_Import!G2030="","",Mining_Import!G2030)</f>
        <v/>
      </c>
      <c r="AI2030" s="36" t="str">
        <f>IF(Mining_Import!H2030="","",Mining_Import!H2030)</f>
        <v/>
      </c>
      <c r="AJ2030" s="36" t="str">
        <f>IF(Mining_Import!I2030="","",Mining_Import!I2030)</f>
        <v/>
      </c>
      <c r="BY2030" s="120" t="str">
        <f t="shared" si="620"/>
        <v/>
      </c>
      <c r="BZ2030" s="184" t="str">
        <f t="shared" si="633"/>
        <v/>
      </c>
      <c r="CA2030" s="37" t="str">
        <f>IFERROR(VLOOKUP($BY2030,Account_Value!$C$2:$F$2500,4,0),"")</f>
        <v/>
      </c>
      <c r="CB2030" s="43" t="str">
        <f t="shared" si="621"/>
        <v/>
      </c>
      <c r="CC2030" s="122" t="str">
        <f>IF($BZ2030="","",SUM($BZ$2:$BZ2030))</f>
        <v/>
      </c>
      <c r="CD2030" s="43" t="str">
        <f>IF($BZ2030="","",$BU$19*(SUM($BZ$2:$BZ2030)))</f>
        <v/>
      </c>
    </row>
    <row r="2031" spans="1:82">
      <c r="A2031" s="4" t="str">
        <f t="shared" si="622"/>
        <v/>
      </c>
      <c r="B2031" s="21" t="str">
        <f>IF(Investments_Import!A2031="","",Investments_Import!A2031)</f>
        <v/>
      </c>
      <c r="C2031" s="22" t="str">
        <f t="shared" si="615"/>
        <v/>
      </c>
      <c r="D2031" s="51" t="str">
        <f t="shared" si="623"/>
        <v/>
      </c>
      <c r="E2031" s="3" t="str">
        <f>IF(Investments_Import!B2031="","",Investments_Import!B2031)</f>
        <v/>
      </c>
      <c r="F2031" s="54" t="str">
        <f t="shared" si="624"/>
        <v xml:space="preserve"> </v>
      </c>
      <c r="G2031" s="54" t="str">
        <f>IF($B2031="","",COUNTIF($F$2:$F2031,$F2031))</f>
        <v/>
      </c>
      <c r="H2031" s="53" t="str">
        <f t="shared" si="625"/>
        <v xml:space="preserve">  </v>
      </c>
      <c r="I2031" s="3" t="str">
        <f>IF(Investments_Import!C2031="","",Investments_Import!C2031)</f>
        <v/>
      </c>
      <c r="J2031" s="108" t="str">
        <f>IF(Investments_Import!D2031="","",Investments_Import!D2031)</f>
        <v/>
      </c>
      <c r="K2031" s="108" t="str">
        <f t="shared" si="626"/>
        <v/>
      </c>
      <c r="L2031" s="47" t="str">
        <f>IF(Investments_Import!E2031="","",Investments_Import!E2031)</f>
        <v/>
      </c>
      <c r="M2031" s="47" t="str">
        <f t="shared" si="616"/>
        <v/>
      </c>
      <c r="N2031" s="31" t="str">
        <f>IF(Investments_Import!F2031="","",Investments_Import!F2031)</f>
        <v/>
      </c>
      <c r="O2031" s="31" t="str">
        <f t="shared" si="617"/>
        <v/>
      </c>
      <c r="P2031" s="3" t="str">
        <f>IF(Investments_Import!G2031="","",Investments_Import!G2031)</f>
        <v/>
      </c>
      <c r="Q2031" s="3" t="str">
        <f>IF(Investments_Import!H2031="","",Investments_Import!H2031)</f>
        <v/>
      </c>
      <c r="R2031" s="37" t="str">
        <f t="shared" si="618"/>
        <v/>
      </c>
      <c r="S2031" s="37" t="str">
        <f t="shared" si="619"/>
        <v/>
      </c>
      <c r="U2031" s="36" t="str">
        <f>IF(Mining_Import!A2031="","",Mining_Import!A2031)</f>
        <v/>
      </c>
      <c r="V2031" s="22" t="str">
        <f t="shared" si="627"/>
        <v/>
      </c>
      <c r="W2031" s="127" t="str">
        <f t="shared" si="628"/>
        <v/>
      </c>
      <c r="X2031" s="127" t="str">
        <f t="shared" si="629"/>
        <v/>
      </c>
      <c r="Y2031" s="127" t="str">
        <f t="shared" si="630"/>
        <v/>
      </c>
      <c r="Z2031" s="36" t="str">
        <f>IF(Mining_Import!B2031="","",Mining_Import!B2031)</f>
        <v/>
      </c>
      <c r="AA2031" s="184" t="str">
        <f>IF(Mining_Import!$C2031="","",Mining_Import!$C2031)</f>
        <v/>
      </c>
      <c r="AB2031" s="122" t="str">
        <f t="shared" si="631"/>
        <v/>
      </c>
      <c r="AC2031" s="122" t="str">
        <f>IF($Y2031&gt;Dashboard!$Q$19,$AB2031,"")</f>
        <v/>
      </c>
      <c r="AD2031" s="43" t="str">
        <f t="shared" si="632"/>
        <v/>
      </c>
      <c r="AE2031" s="36" t="str">
        <f>IF(Mining_Import!D2031="","",Mining_Import!D2031)</f>
        <v/>
      </c>
      <c r="AF2031" s="36" t="str">
        <f>IF(Mining_Import!E2031="","",Mining_Import!E2031)</f>
        <v/>
      </c>
      <c r="AG2031" s="36" t="str">
        <f>IF(Mining_Import!F2031="","",Mining_Import!F2031)</f>
        <v/>
      </c>
      <c r="AH2031" s="36" t="str">
        <f>IF(Mining_Import!G2031="","",Mining_Import!G2031)</f>
        <v/>
      </c>
      <c r="AI2031" s="36" t="str">
        <f>IF(Mining_Import!H2031="","",Mining_Import!H2031)</f>
        <v/>
      </c>
      <c r="AJ2031" s="36" t="str">
        <f>IF(Mining_Import!I2031="","",Mining_Import!I2031)</f>
        <v/>
      </c>
      <c r="BY2031" s="120" t="str">
        <f t="shared" si="620"/>
        <v/>
      </c>
      <c r="BZ2031" s="184" t="str">
        <f t="shared" si="633"/>
        <v/>
      </c>
      <c r="CA2031" s="37" t="str">
        <f>IFERROR(VLOOKUP($BY2031,Account_Value!$C$2:$F$2500,4,0),"")</f>
        <v/>
      </c>
      <c r="CB2031" s="43" t="str">
        <f t="shared" si="621"/>
        <v/>
      </c>
      <c r="CC2031" s="122" t="str">
        <f>IF($BZ2031="","",SUM($BZ$2:$BZ2031))</f>
        <v/>
      </c>
      <c r="CD2031" s="43" t="str">
        <f>IF($BZ2031="","",$BU$19*(SUM($BZ$2:$BZ2031)))</f>
        <v/>
      </c>
    </row>
    <row r="2032" spans="1:82">
      <c r="A2032" s="4" t="str">
        <f t="shared" si="622"/>
        <v/>
      </c>
      <c r="B2032" s="21" t="str">
        <f>IF(Investments_Import!A2032="","",Investments_Import!A2032)</f>
        <v/>
      </c>
      <c r="C2032" s="22" t="str">
        <f t="shared" si="615"/>
        <v/>
      </c>
      <c r="D2032" s="51" t="str">
        <f t="shared" si="623"/>
        <v/>
      </c>
      <c r="E2032" s="3" t="str">
        <f>IF(Investments_Import!B2032="","",Investments_Import!B2032)</f>
        <v/>
      </c>
      <c r="F2032" s="54" t="str">
        <f t="shared" si="624"/>
        <v xml:space="preserve"> </v>
      </c>
      <c r="G2032" s="54" t="str">
        <f>IF($B2032="","",COUNTIF($F$2:$F2032,$F2032))</f>
        <v/>
      </c>
      <c r="H2032" s="53" t="str">
        <f t="shared" si="625"/>
        <v xml:space="preserve">  </v>
      </c>
      <c r="I2032" s="3" t="str">
        <f>IF(Investments_Import!C2032="","",Investments_Import!C2032)</f>
        <v/>
      </c>
      <c r="J2032" s="108" t="str">
        <f>IF(Investments_Import!D2032="","",Investments_Import!D2032)</f>
        <v/>
      </c>
      <c r="K2032" s="108" t="str">
        <f t="shared" si="626"/>
        <v/>
      </c>
      <c r="L2032" s="47" t="str">
        <f>IF(Investments_Import!E2032="","",Investments_Import!E2032)</f>
        <v/>
      </c>
      <c r="M2032" s="47" t="str">
        <f t="shared" si="616"/>
        <v/>
      </c>
      <c r="N2032" s="31" t="str">
        <f>IF(Investments_Import!F2032="","",Investments_Import!F2032)</f>
        <v/>
      </c>
      <c r="O2032" s="31" t="str">
        <f t="shared" si="617"/>
        <v/>
      </c>
      <c r="P2032" s="3" t="str">
        <f>IF(Investments_Import!G2032="","",Investments_Import!G2032)</f>
        <v/>
      </c>
      <c r="Q2032" s="3" t="str">
        <f>IF(Investments_Import!H2032="","",Investments_Import!H2032)</f>
        <v/>
      </c>
      <c r="R2032" s="37" t="str">
        <f t="shared" si="618"/>
        <v/>
      </c>
      <c r="S2032" s="37" t="str">
        <f t="shared" si="619"/>
        <v/>
      </c>
      <c r="U2032" s="36" t="str">
        <f>IF(Mining_Import!A2032="","",Mining_Import!A2032)</f>
        <v/>
      </c>
      <c r="V2032" s="22" t="str">
        <f t="shared" si="627"/>
        <v/>
      </c>
      <c r="W2032" s="127" t="str">
        <f t="shared" si="628"/>
        <v/>
      </c>
      <c r="X2032" s="127" t="str">
        <f t="shared" si="629"/>
        <v/>
      </c>
      <c r="Y2032" s="127" t="str">
        <f t="shared" si="630"/>
        <v/>
      </c>
      <c r="Z2032" s="36" t="str">
        <f>IF(Mining_Import!B2032="","",Mining_Import!B2032)</f>
        <v/>
      </c>
      <c r="AA2032" s="184" t="str">
        <f>IF(Mining_Import!$C2032="","",Mining_Import!$C2032)</f>
        <v/>
      </c>
      <c r="AB2032" s="122" t="str">
        <f t="shared" si="631"/>
        <v/>
      </c>
      <c r="AC2032" s="122" t="str">
        <f>IF($Y2032&gt;Dashboard!$Q$19,$AB2032,"")</f>
        <v/>
      </c>
      <c r="AD2032" s="43" t="str">
        <f t="shared" si="632"/>
        <v/>
      </c>
      <c r="AE2032" s="36" t="str">
        <f>IF(Mining_Import!D2032="","",Mining_Import!D2032)</f>
        <v/>
      </c>
      <c r="AF2032" s="36" t="str">
        <f>IF(Mining_Import!E2032="","",Mining_Import!E2032)</f>
        <v/>
      </c>
      <c r="AG2032" s="36" t="str">
        <f>IF(Mining_Import!F2032="","",Mining_Import!F2032)</f>
        <v/>
      </c>
      <c r="AH2032" s="36" t="str">
        <f>IF(Mining_Import!G2032="","",Mining_Import!G2032)</f>
        <v/>
      </c>
      <c r="AI2032" s="36" t="str">
        <f>IF(Mining_Import!H2032="","",Mining_Import!H2032)</f>
        <v/>
      </c>
      <c r="AJ2032" s="36" t="str">
        <f>IF(Mining_Import!I2032="","",Mining_Import!I2032)</f>
        <v/>
      </c>
      <c r="BY2032" s="120" t="str">
        <f t="shared" si="620"/>
        <v/>
      </c>
      <c r="BZ2032" s="184" t="str">
        <f t="shared" si="633"/>
        <v/>
      </c>
      <c r="CA2032" s="37" t="str">
        <f>IFERROR(VLOOKUP($BY2032,Account_Value!$C$2:$F$2500,4,0),"")</f>
        <v/>
      </c>
      <c r="CB2032" s="43" t="str">
        <f t="shared" si="621"/>
        <v/>
      </c>
      <c r="CC2032" s="122" t="str">
        <f>IF($BZ2032="","",SUM($BZ$2:$BZ2032))</f>
        <v/>
      </c>
      <c r="CD2032" s="43" t="str">
        <f>IF($BZ2032="","",$BU$19*(SUM($BZ$2:$BZ2032)))</f>
        <v/>
      </c>
    </row>
    <row r="2033" spans="1:82">
      <c r="A2033" s="4" t="str">
        <f t="shared" si="622"/>
        <v/>
      </c>
      <c r="B2033" s="21" t="str">
        <f>IF(Investments_Import!A2033="","",Investments_Import!A2033)</f>
        <v/>
      </c>
      <c r="C2033" s="22" t="str">
        <f t="shared" si="615"/>
        <v/>
      </c>
      <c r="D2033" s="51" t="str">
        <f t="shared" si="623"/>
        <v/>
      </c>
      <c r="E2033" s="3" t="str">
        <f>IF(Investments_Import!B2033="","",Investments_Import!B2033)</f>
        <v/>
      </c>
      <c r="F2033" s="54" t="str">
        <f t="shared" si="624"/>
        <v xml:space="preserve"> </v>
      </c>
      <c r="G2033" s="54" t="str">
        <f>IF($B2033="","",COUNTIF($F$2:$F2033,$F2033))</f>
        <v/>
      </c>
      <c r="H2033" s="53" t="str">
        <f t="shared" si="625"/>
        <v xml:space="preserve">  </v>
      </c>
      <c r="I2033" s="3" t="str">
        <f>IF(Investments_Import!C2033="","",Investments_Import!C2033)</f>
        <v/>
      </c>
      <c r="J2033" s="108" t="str">
        <f>IF(Investments_Import!D2033="","",Investments_Import!D2033)</f>
        <v/>
      </c>
      <c r="K2033" s="108" t="str">
        <f t="shared" si="626"/>
        <v/>
      </c>
      <c r="L2033" s="47" t="str">
        <f>IF(Investments_Import!E2033="","",Investments_Import!E2033)</f>
        <v/>
      </c>
      <c r="M2033" s="47" t="str">
        <f t="shared" si="616"/>
        <v/>
      </c>
      <c r="N2033" s="31" t="str">
        <f>IF(Investments_Import!F2033="","",Investments_Import!F2033)</f>
        <v/>
      </c>
      <c r="O2033" s="31" t="str">
        <f t="shared" si="617"/>
        <v/>
      </c>
      <c r="P2033" s="3" t="str">
        <f>IF(Investments_Import!G2033="","",Investments_Import!G2033)</f>
        <v/>
      </c>
      <c r="Q2033" s="3" t="str">
        <f>IF(Investments_Import!H2033="","",Investments_Import!H2033)</f>
        <v/>
      </c>
      <c r="R2033" s="37" t="str">
        <f t="shared" si="618"/>
        <v/>
      </c>
      <c r="S2033" s="37" t="str">
        <f t="shared" si="619"/>
        <v/>
      </c>
      <c r="U2033" s="36" t="str">
        <f>IF(Mining_Import!A2033="","",Mining_Import!A2033)</f>
        <v/>
      </c>
      <c r="V2033" s="22" t="str">
        <f t="shared" si="627"/>
        <v/>
      </c>
      <c r="W2033" s="127" t="str">
        <f t="shared" si="628"/>
        <v/>
      </c>
      <c r="X2033" s="127" t="str">
        <f t="shared" si="629"/>
        <v/>
      </c>
      <c r="Y2033" s="127" t="str">
        <f t="shared" si="630"/>
        <v/>
      </c>
      <c r="Z2033" s="36" t="str">
        <f>IF(Mining_Import!B2033="","",Mining_Import!B2033)</f>
        <v/>
      </c>
      <c r="AA2033" s="184" t="str">
        <f>IF(Mining_Import!$C2033="","",Mining_Import!$C2033)</f>
        <v/>
      </c>
      <c r="AB2033" s="122" t="str">
        <f t="shared" si="631"/>
        <v/>
      </c>
      <c r="AC2033" s="122" t="str">
        <f>IF($Y2033&gt;Dashboard!$Q$19,$AB2033,"")</f>
        <v/>
      </c>
      <c r="AD2033" s="43" t="str">
        <f t="shared" si="632"/>
        <v/>
      </c>
      <c r="AE2033" s="36" t="str">
        <f>IF(Mining_Import!D2033="","",Mining_Import!D2033)</f>
        <v/>
      </c>
      <c r="AF2033" s="36" t="str">
        <f>IF(Mining_Import!E2033="","",Mining_Import!E2033)</f>
        <v/>
      </c>
      <c r="AG2033" s="36" t="str">
        <f>IF(Mining_Import!F2033="","",Mining_Import!F2033)</f>
        <v/>
      </c>
      <c r="AH2033" s="36" t="str">
        <f>IF(Mining_Import!G2033="","",Mining_Import!G2033)</f>
        <v/>
      </c>
      <c r="AI2033" s="36" t="str">
        <f>IF(Mining_Import!H2033="","",Mining_Import!H2033)</f>
        <v/>
      </c>
      <c r="AJ2033" s="36" t="str">
        <f>IF(Mining_Import!I2033="","",Mining_Import!I2033)</f>
        <v/>
      </c>
      <c r="BY2033" s="120" t="str">
        <f t="shared" si="620"/>
        <v/>
      </c>
      <c r="BZ2033" s="184" t="str">
        <f t="shared" si="633"/>
        <v/>
      </c>
      <c r="CA2033" s="37" t="str">
        <f>IFERROR(VLOOKUP($BY2033,Account_Value!$C$2:$F$2500,4,0),"")</f>
        <v/>
      </c>
      <c r="CB2033" s="43" t="str">
        <f t="shared" si="621"/>
        <v/>
      </c>
      <c r="CC2033" s="122" t="str">
        <f>IF($BZ2033="","",SUM($BZ$2:$BZ2033))</f>
        <v/>
      </c>
      <c r="CD2033" s="43" t="str">
        <f>IF($BZ2033="","",$BU$19*(SUM($BZ$2:$BZ2033)))</f>
        <v/>
      </c>
    </row>
    <row r="2034" spans="1:82">
      <c r="A2034" s="4" t="str">
        <f t="shared" si="622"/>
        <v/>
      </c>
      <c r="B2034" s="21" t="str">
        <f>IF(Investments_Import!A2034="","",Investments_Import!A2034)</f>
        <v/>
      </c>
      <c r="C2034" s="22" t="str">
        <f t="shared" si="615"/>
        <v/>
      </c>
      <c r="D2034" s="51" t="str">
        <f t="shared" si="623"/>
        <v/>
      </c>
      <c r="E2034" s="3" t="str">
        <f>IF(Investments_Import!B2034="","",Investments_Import!B2034)</f>
        <v/>
      </c>
      <c r="F2034" s="54" t="str">
        <f t="shared" si="624"/>
        <v xml:space="preserve"> </v>
      </c>
      <c r="G2034" s="54" t="str">
        <f>IF($B2034="","",COUNTIF($F$2:$F2034,$F2034))</f>
        <v/>
      </c>
      <c r="H2034" s="53" t="str">
        <f t="shared" si="625"/>
        <v xml:space="preserve">  </v>
      </c>
      <c r="I2034" s="3" t="str">
        <f>IF(Investments_Import!C2034="","",Investments_Import!C2034)</f>
        <v/>
      </c>
      <c r="J2034" s="108" t="str">
        <f>IF(Investments_Import!D2034="","",Investments_Import!D2034)</f>
        <v/>
      </c>
      <c r="K2034" s="108" t="str">
        <f t="shared" si="626"/>
        <v/>
      </c>
      <c r="L2034" s="47" t="str">
        <f>IF(Investments_Import!E2034="","",Investments_Import!E2034)</f>
        <v/>
      </c>
      <c r="M2034" s="47" t="str">
        <f t="shared" si="616"/>
        <v/>
      </c>
      <c r="N2034" s="31" t="str">
        <f>IF(Investments_Import!F2034="","",Investments_Import!F2034)</f>
        <v/>
      </c>
      <c r="O2034" s="31" t="str">
        <f t="shared" si="617"/>
        <v/>
      </c>
      <c r="P2034" s="3" t="str">
        <f>IF(Investments_Import!G2034="","",Investments_Import!G2034)</f>
        <v/>
      </c>
      <c r="Q2034" s="3" t="str">
        <f>IF(Investments_Import!H2034="","",Investments_Import!H2034)</f>
        <v/>
      </c>
      <c r="R2034" s="37" t="str">
        <f t="shared" si="618"/>
        <v/>
      </c>
      <c r="S2034" s="37" t="str">
        <f t="shared" si="619"/>
        <v/>
      </c>
      <c r="U2034" s="36" t="str">
        <f>IF(Mining_Import!A2034="","",Mining_Import!A2034)</f>
        <v/>
      </c>
      <c r="V2034" s="22" t="str">
        <f t="shared" si="627"/>
        <v/>
      </c>
      <c r="W2034" s="127" t="str">
        <f t="shared" si="628"/>
        <v/>
      </c>
      <c r="X2034" s="127" t="str">
        <f t="shared" si="629"/>
        <v/>
      </c>
      <c r="Y2034" s="127" t="str">
        <f t="shared" si="630"/>
        <v/>
      </c>
      <c r="Z2034" s="36" t="str">
        <f>IF(Mining_Import!B2034="","",Mining_Import!B2034)</f>
        <v/>
      </c>
      <c r="AA2034" s="184" t="str">
        <f>IF(Mining_Import!$C2034="","",Mining_Import!$C2034)</f>
        <v/>
      </c>
      <c r="AB2034" s="122" t="str">
        <f t="shared" si="631"/>
        <v/>
      </c>
      <c r="AC2034" s="122" t="str">
        <f>IF($Y2034&gt;Dashboard!$Q$19,$AB2034,"")</f>
        <v/>
      </c>
      <c r="AD2034" s="43" t="str">
        <f t="shared" si="632"/>
        <v/>
      </c>
      <c r="AE2034" s="36" t="str">
        <f>IF(Mining_Import!D2034="","",Mining_Import!D2034)</f>
        <v/>
      </c>
      <c r="AF2034" s="36" t="str">
        <f>IF(Mining_Import!E2034="","",Mining_Import!E2034)</f>
        <v/>
      </c>
      <c r="AG2034" s="36" t="str">
        <f>IF(Mining_Import!F2034="","",Mining_Import!F2034)</f>
        <v/>
      </c>
      <c r="AH2034" s="36" t="str">
        <f>IF(Mining_Import!G2034="","",Mining_Import!G2034)</f>
        <v/>
      </c>
      <c r="AI2034" s="36" t="str">
        <f>IF(Mining_Import!H2034="","",Mining_Import!H2034)</f>
        <v/>
      </c>
      <c r="AJ2034" s="36" t="str">
        <f>IF(Mining_Import!I2034="","",Mining_Import!I2034)</f>
        <v/>
      </c>
      <c r="BY2034" s="120" t="str">
        <f t="shared" si="620"/>
        <v/>
      </c>
      <c r="BZ2034" s="184" t="str">
        <f t="shared" si="633"/>
        <v/>
      </c>
      <c r="CA2034" s="37" t="str">
        <f>IFERROR(VLOOKUP($BY2034,Account_Value!$C$2:$F$2500,4,0),"")</f>
        <v/>
      </c>
      <c r="CB2034" s="43" t="str">
        <f t="shared" si="621"/>
        <v/>
      </c>
      <c r="CC2034" s="122" t="str">
        <f>IF($BZ2034="","",SUM($BZ$2:$BZ2034))</f>
        <v/>
      </c>
      <c r="CD2034" s="43" t="str">
        <f>IF($BZ2034="","",$BU$19*(SUM($BZ$2:$BZ2034)))</f>
        <v/>
      </c>
    </row>
    <row r="2035" spans="1:82">
      <c r="A2035" s="4" t="str">
        <f t="shared" si="622"/>
        <v/>
      </c>
      <c r="B2035" s="21" t="str">
        <f>IF(Investments_Import!A2035="","",Investments_Import!A2035)</f>
        <v/>
      </c>
      <c r="C2035" s="22" t="str">
        <f t="shared" si="615"/>
        <v/>
      </c>
      <c r="D2035" s="51" t="str">
        <f t="shared" si="623"/>
        <v/>
      </c>
      <c r="E2035" s="3" t="str">
        <f>IF(Investments_Import!B2035="","",Investments_Import!B2035)</f>
        <v/>
      </c>
      <c r="F2035" s="54" t="str">
        <f t="shared" si="624"/>
        <v xml:space="preserve"> </v>
      </c>
      <c r="G2035" s="54" t="str">
        <f>IF($B2035="","",COUNTIF($F$2:$F2035,$F2035))</f>
        <v/>
      </c>
      <c r="H2035" s="53" t="str">
        <f t="shared" si="625"/>
        <v xml:space="preserve">  </v>
      </c>
      <c r="I2035" s="3" t="str">
        <f>IF(Investments_Import!C2035="","",Investments_Import!C2035)</f>
        <v/>
      </c>
      <c r="J2035" s="108" t="str">
        <f>IF(Investments_Import!D2035="","",Investments_Import!D2035)</f>
        <v/>
      </c>
      <c r="K2035" s="108" t="str">
        <f t="shared" si="626"/>
        <v/>
      </c>
      <c r="L2035" s="47" t="str">
        <f>IF(Investments_Import!E2035="","",Investments_Import!E2035)</f>
        <v/>
      </c>
      <c r="M2035" s="47" t="str">
        <f t="shared" si="616"/>
        <v/>
      </c>
      <c r="N2035" s="31" t="str">
        <f>IF(Investments_Import!F2035="","",Investments_Import!F2035)</f>
        <v/>
      </c>
      <c r="O2035" s="31" t="str">
        <f t="shared" si="617"/>
        <v/>
      </c>
      <c r="P2035" s="3" t="str">
        <f>IF(Investments_Import!G2035="","",Investments_Import!G2035)</f>
        <v/>
      </c>
      <c r="Q2035" s="3" t="str">
        <f>IF(Investments_Import!H2035="","",Investments_Import!H2035)</f>
        <v/>
      </c>
      <c r="R2035" s="37" t="str">
        <f t="shared" si="618"/>
        <v/>
      </c>
      <c r="S2035" s="37" t="str">
        <f t="shared" si="619"/>
        <v/>
      </c>
      <c r="U2035" s="36" t="str">
        <f>IF(Mining_Import!A2035="","",Mining_Import!A2035)</f>
        <v/>
      </c>
      <c r="V2035" s="22" t="str">
        <f t="shared" si="627"/>
        <v/>
      </c>
      <c r="W2035" s="127" t="str">
        <f t="shared" si="628"/>
        <v/>
      </c>
      <c r="X2035" s="127" t="str">
        <f t="shared" si="629"/>
        <v/>
      </c>
      <c r="Y2035" s="127" t="str">
        <f t="shared" si="630"/>
        <v/>
      </c>
      <c r="Z2035" s="36" t="str">
        <f>IF(Mining_Import!B2035="","",Mining_Import!B2035)</f>
        <v/>
      </c>
      <c r="AA2035" s="184" t="str">
        <f>IF(Mining_Import!$C2035="","",Mining_Import!$C2035)</f>
        <v/>
      </c>
      <c r="AB2035" s="122" t="str">
        <f t="shared" si="631"/>
        <v/>
      </c>
      <c r="AC2035" s="122" t="str">
        <f>IF($Y2035&gt;Dashboard!$Q$19,$AB2035,"")</f>
        <v/>
      </c>
      <c r="AD2035" s="43" t="str">
        <f t="shared" si="632"/>
        <v/>
      </c>
      <c r="AE2035" s="36" t="str">
        <f>IF(Mining_Import!D2035="","",Mining_Import!D2035)</f>
        <v/>
      </c>
      <c r="AF2035" s="36" t="str">
        <f>IF(Mining_Import!E2035="","",Mining_Import!E2035)</f>
        <v/>
      </c>
      <c r="AG2035" s="36" t="str">
        <f>IF(Mining_Import!F2035="","",Mining_Import!F2035)</f>
        <v/>
      </c>
      <c r="AH2035" s="36" t="str">
        <f>IF(Mining_Import!G2035="","",Mining_Import!G2035)</f>
        <v/>
      </c>
      <c r="AI2035" s="36" t="str">
        <f>IF(Mining_Import!H2035="","",Mining_Import!H2035)</f>
        <v/>
      </c>
      <c r="AJ2035" s="36" t="str">
        <f>IF(Mining_Import!I2035="","",Mining_Import!I2035)</f>
        <v/>
      </c>
      <c r="BY2035" s="120" t="str">
        <f t="shared" si="620"/>
        <v/>
      </c>
      <c r="BZ2035" s="184" t="str">
        <f t="shared" si="633"/>
        <v/>
      </c>
      <c r="CA2035" s="37" t="str">
        <f>IFERROR(VLOOKUP($BY2035,Account_Value!$C$2:$F$2500,4,0),"")</f>
        <v/>
      </c>
      <c r="CB2035" s="43" t="str">
        <f t="shared" si="621"/>
        <v/>
      </c>
      <c r="CC2035" s="122" t="str">
        <f>IF($BZ2035="","",SUM($BZ$2:$BZ2035))</f>
        <v/>
      </c>
      <c r="CD2035" s="43" t="str">
        <f>IF($BZ2035="","",$BU$19*(SUM($BZ$2:$BZ2035)))</f>
        <v/>
      </c>
    </row>
    <row r="2036" spans="1:82">
      <c r="A2036" s="4" t="str">
        <f t="shared" si="622"/>
        <v/>
      </c>
      <c r="B2036" s="21" t="str">
        <f>IF(Investments_Import!A2036="","",Investments_Import!A2036)</f>
        <v/>
      </c>
      <c r="C2036" s="22" t="str">
        <f t="shared" si="615"/>
        <v/>
      </c>
      <c r="D2036" s="51" t="str">
        <f t="shared" si="623"/>
        <v/>
      </c>
      <c r="E2036" s="3" t="str">
        <f>IF(Investments_Import!B2036="","",Investments_Import!B2036)</f>
        <v/>
      </c>
      <c r="F2036" s="54" t="str">
        <f t="shared" si="624"/>
        <v xml:space="preserve"> </v>
      </c>
      <c r="G2036" s="54" t="str">
        <f>IF($B2036="","",COUNTIF($F$2:$F2036,$F2036))</f>
        <v/>
      </c>
      <c r="H2036" s="53" t="str">
        <f t="shared" si="625"/>
        <v xml:space="preserve">  </v>
      </c>
      <c r="I2036" s="3" t="str">
        <f>IF(Investments_Import!C2036="","",Investments_Import!C2036)</f>
        <v/>
      </c>
      <c r="J2036" s="108" t="str">
        <f>IF(Investments_Import!D2036="","",Investments_Import!D2036)</f>
        <v/>
      </c>
      <c r="K2036" s="108" t="str">
        <f t="shared" si="626"/>
        <v/>
      </c>
      <c r="L2036" s="47" t="str">
        <f>IF(Investments_Import!E2036="","",Investments_Import!E2036)</f>
        <v/>
      </c>
      <c r="M2036" s="47" t="str">
        <f t="shared" si="616"/>
        <v/>
      </c>
      <c r="N2036" s="31" t="str">
        <f>IF(Investments_Import!F2036="","",Investments_Import!F2036)</f>
        <v/>
      </c>
      <c r="O2036" s="31" t="str">
        <f t="shared" si="617"/>
        <v/>
      </c>
      <c r="P2036" s="3" t="str">
        <f>IF(Investments_Import!G2036="","",Investments_Import!G2036)</f>
        <v/>
      </c>
      <c r="Q2036" s="3" t="str">
        <f>IF(Investments_Import!H2036="","",Investments_Import!H2036)</f>
        <v/>
      </c>
      <c r="R2036" s="37" t="str">
        <f t="shared" si="618"/>
        <v/>
      </c>
      <c r="S2036" s="37" t="str">
        <f t="shared" si="619"/>
        <v/>
      </c>
      <c r="U2036" s="36" t="str">
        <f>IF(Mining_Import!A2036="","",Mining_Import!A2036)</f>
        <v/>
      </c>
      <c r="V2036" s="22" t="str">
        <f t="shared" si="627"/>
        <v/>
      </c>
      <c r="W2036" s="127" t="str">
        <f t="shared" si="628"/>
        <v/>
      </c>
      <c r="X2036" s="127" t="str">
        <f t="shared" si="629"/>
        <v/>
      </c>
      <c r="Y2036" s="127" t="str">
        <f t="shared" si="630"/>
        <v/>
      </c>
      <c r="Z2036" s="36" t="str">
        <f>IF(Mining_Import!B2036="","",Mining_Import!B2036)</f>
        <v/>
      </c>
      <c r="AA2036" s="184" t="str">
        <f>IF(Mining_Import!$C2036="","",Mining_Import!$C2036)</f>
        <v/>
      </c>
      <c r="AB2036" s="122" t="str">
        <f t="shared" si="631"/>
        <v/>
      </c>
      <c r="AC2036" s="122" t="str">
        <f>IF($Y2036&gt;Dashboard!$Q$19,$AB2036,"")</f>
        <v/>
      </c>
      <c r="AD2036" s="43" t="str">
        <f t="shared" si="632"/>
        <v/>
      </c>
      <c r="AE2036" s="36" t="str">
        <f>IF(Mining_Import!D2036="","",Mining_Import!D2036)</f>
        <v/>
      </c>
      <c r="AF2036" s="36" t="str">
        <f>IF(Mining_Import!E2036="","",Mining_Import!E2036)</f>
        <v/>
      </c>
      <c r="AG2036" s="36" t="str">
        <f>IF(Mining_Import!F2036="","",Mining_Import!F2036)</f>
        <v/>
      </c>
      <c r="AH2036" s="36" t="str">
        <f>IF(Mining_Import!G2036="","",Mining_Import!G2036)</f>
        <v/>
      </c>
      <c r="AI2036" s="36" t="str">
        <f>IF(Mining_Import!H2036="","",Mining_Import!H2036)</f>
        <v/>
      </c>
      <c r="AJ2036" s="36" t="str">
        <f>IF(Mining_Import!I2036="","",Mining_Import!I2036)</f>
        <v/>
      </c>
      <c r="BY2036" s="120" t="str">
        <f t="shared" si="620"/>
        <v/>
      </c>
      <c r="BZ2036" s="184" t="str">
        <f t="shared" si="633"/>
        <v/>
      </c>
      <c r="CA2036" s="37" t="str">
        <f>IFERROR(VLOOKUP($BY2036,Account_Value!$C$2:$F$2500,4,0),"")</f>
        <v/>
      </c>
      <c r="CB2036" s="43" t="str">
        <f t="shared" si="621"/>
        <v/>
      </c>
      <c r="CC2036" s="122" t="str">
        <f>IF($BZ2036="","",SUM($BZ$2:$BZ2036))</f>
        <v/>
      </c>
      <c r="CD2036" s="43" t="str">
        <f>IF($BZ2036="","",$BU$19*(SUM($BZ$2:$BZ2036)))</f>
        <v/>
      </c>
    </row>
    <row r="2037" spans="1:82">
      <c r="A2037" s="4" t="str">
        <f t="shared" si="622"/>
        <v/>
      </c>
      <c r="B2037" s="21" t="str">
        <f>IF(Investments_Import!A2037="","",Investments_Import!A2037)</f>
        <v/>
      </c>
      <c r="C2037" s="22" t="str">
        <f t="shared" si="615"/>
        <v/>
      </c>
      <c r="D2037" s="51" t="str">
        <f t="shared" si="623"/>
        <v/>
      </c>
      <c r="E2037" s="3" t="str">
        <f>IF(Investments_Import!B2037="","",Investments_Import!B2037)</f>
        <v/>
      </c>
      <c r="F2037" s="54" t="str">
        <f t="shared" si="624"/>
        <v xml:space="preserve"> </v>
      </c>
      <c r="G2037" s="54" t="str">
        <f>IF($B2037="","",COUNTIF($F$2:$F2037,$F2037))</f>
        <v/>
      </c>
      <c r="H2037" s="53" t="str">
        <f t="shared" si="625"/>
        <v xml:space="preserve">  </v>
      </c>
      <c r="I2037" s="3" t="str">
        <f>IF(Investments_Import!C2037="","",Investments_Import!C2037)</f>
        <v/>
      </c>
      <c r="J2037" s="108" t="str">
        <f>IF(Investments_Import!D2037="","",Investments_Import!D2037)</f>
        <v/>
      </c>
      <c r="K2037" s="108" t="str">
        <f t="shared" si="626"/>
        <v/>
      </c>
      <c r="L2037" s="47" t="str">
        <f>IF(Investments_Import!E2037="","",Investments_Import!E2037)</f>
        <v/>
      </c>
      <c r="M2037" s="47" t="str">
        <f t="shared" si="616"/>
        <v/>
      </c>
      <c r="N2037" s="31" t="str">
        <f>IF(Investments_Import!F2037="","",Investments_Import!F2037)</f>
        <v/>
      </c>
      <c r="O2037" s="31" t="str">
        <f t="shared" si="617"/>
        <v/>
      </c>
      <c r="P2037" s="3" t="str">
        <f>IF(Investments_Import!G2037="","",Investments_Import!G2037)</f>
        <v/>
      </c>
      <c r="Q2037" s="3" t="str">
        <f>IF(Investments_Import!H2037="","",Investments_Import!H2037)</f>
        <v/>
      </c>
      <c r="R2037" s="37" t="str">
        <f t="shared" si="618"/>
        <v/>
      </c>
      <c r="S2037" s="37" t="str">
        <f t="shared" si="619"/>
        <v/>
      </c>
      <c r="U2037" s="36" t="str">
        <f>IF(Mining_Import!A2037="","",Mining_Import!A2037)</f>
        <v/>
      </c>
      <c r="V2037" s="22" t="str">
        <f t="shared" si="627"/>
        <v/>
      </c>
      <c r="W2037" s="127" t="str">
        <f t="shared" si="628"/>
        <v/>
      </c>
      <c r="X2037" s="127" t="str">
        <f t="shared" si="629"/>
        <v/>
      </c>
      <c r="Y2037" s="127" t="str">
        <f t="shared" si="630"/>
        <v/>
      </c>
      <c r="Z2037" s="36" t="str">
        <f>IF(Mining_Import!B2037="","",Mining_Import!B2037)</f>
        <v/>
      </c>
      <c r="AA2037" s="184" t="str">
        <f>IF(Mining_Import!$C2037="","",Mining_Import!$C2037)</f>
        <v/>
      </c>
      <c r="AB2037" s="122" t="str">
        <f t="shared" si="631"/>
        <v/>
      </c>
      <c r="AC2037" s="122" t="str">
        <f>IF($Y2037&gt;Dashboard!$Q$19,$AB2037,"")</f>
        <v/>
      </c>
      <c r="AD2037" s="43" t="str">
        <f t="shared" si="632"/>
        <v/>
      </c>
      <c r="AE2037" s="36" t="str">
        <f>IF(Mining_Import!D2037="","",Mining_Import!D2037)</f>
        <v/>
      </c>
      <c r="AF2037" s="36" t="str">
        <f>IF(Mining_Import!E2037="","",Mining_Import!E2037)</f>
        <v/>
      </c>
      <c r="AG2037" s="36" t="str">
        <f>IF(Mining_Import!F2037="","",Mining_Import!F2037)</f>
        <v/>
      </c>
      <c r="AH2037" s="36" t="str">
        <f>IF(Mining_Import!G2037="","",Mining_Import!G2037)</f>
        <v/>
      </c>
      <c r="AI2037" s="36" t="str">
        <f>IF(Mining_Import!H2037="","",Mining_Import!H2037)</f>
        <v/>
      </c>
      <c r="AJ2037" s="36" t="str">
        <f>IF(Mining_Import!I2037="","",Mining_Import!I2037)</f>
        <v/>
      </c>
      <c r="BY2037" s="120" t="str">
        <f t="shared" si="620"/>
        <v/>
      </c>
      <c r="BZ2037" s="184" t="str">
        <f t="shared" si="633"/>
        <v/>
      </c>
      <c r="CA2037" s="37" t="str">
        <f>IFERROR(VLOOKUP($BY2037,Account_Value!$C$2:$F$2500,4,0),"")</f>
        <v/>
      </c>
      <c r="CB2037" s="43" t="str">
        <f t="shared" si="621"/>
        <v/>
      </c>
      <c r="CC2037" s="122" t="str">
        <f>IF($BZ2037="","",SUM($BZ$2:$BZ2037))</f>
        <v/>
      </c>
      <c r="CD2037" s="43" t="str">
        <f>IF($BZ2037="","",$BU$19*(SUM($BZ$2:$BZ2037)))</f>
        <v/>
      </c>
    </row>
    <row r="2038" spans="1:82">
      <c r="A2038" s="4" t="str">
        <f t="shared" si="622"/>
        <v/>
      </c>
      <c r="B2038" s="21" t="str">
        <f>IF(Investments_Import!A2038="","",Investments_Import!A2038)</f>
        <v/>
      </c>
      <c r="C2038" s="22" t="str">
        <f t="shared" si="615"/>
        <v/>
      </c>
      <c r="D2038" s="51" t="str">
        <f t="shared" si="623"/>
        <v/>
      </c>
      <c r="E2038" s="3" t="str">
        <f>IF(Investments_Import!B2038="","",Investments_Import!B2038)</f>
        <v/>
      </c>
      <c r="F2038" s="54" t="str">
        <f t="shared" si="624"/>
        <v xml:space="preserve"> </v>
      </c>
      <c r="G2038" s="54" t="str">
        <f>IF($B2038="","",COUNTIF($F$2:$F2038,$F2038))</f>
        <v/>
      </c>
      <c r="H2038" s="53" t="str">
        <f t="shared" si="625"/>
        <v xml:space="preserve">  </v>
      </c>
      <c r="I2038" s="3" t="str">
        <f>IF(Investments_Import!C2038="","",Investments_Import!C2038)</f>
        <v/>
      </c>
      <c r="J2038" s="108" t="str">
        <f>IF(Investments_Import!D2038="","",Investments_Import!D2038)</f>
        <v/>
      </c>
      <c r="K2038" s="108" t="str">
        <f t="shared" si="626"/>
        <v/>
      </c>
      <c r="L2038" s="47" t="str">
        <f>IF(Investments_Import!E2038="","",Investments_Import!E2038)</f>
        <v/>
      </c>
      <c r="M2038" s="47" t="str">
        <f t="shared" si="616"/>
        <v/>
      </c>
      <c r="N2038" s="31" t="str">
        <f>IF(Investments_Import!F2038="","",Investments_Import!F2038)</f>
        <v/>
      </c>
      <c r="O2038" s="31" t="str">
        <f t="shared" si="617"/>
        <v/>
      </c>
      <c r="P2038" s="3" t="str">
        <f>IF(Investments_Import!G2038="","",Investments_Import!G2038)</f>
        <v/>
      </c>
      <c r="Q2038" s="3" t="str">
        <f>IF(Investments_Import!H2038="","",Investments_Import!H2038)</f>
        <v/>
      </c>
      <c r="R2038" s="37" t="str">
        <f t="shared" si="618"/>
        <v/>
      </c>
      <c r="S2038" s="37" t="str">
        <f t="shared" si="619"/>
        <v/>
      </c>
      <c r="U2038" s="36" t="str">
        <f>IF(Mining_Import!A2038="","",Mining_Import!A2038)</f>
        <v/>
      </c>
      <c r="V2038" s="22" t="str">
        <f t="shared" si="627"/>
        <v/>
      </c>
      <c r="W2038" s="127" t="str">
        <f t="shared" si="628"/>
        <v/>
      </c>
      <c r="X2038" s="127" t="str">
        <f t="shared" si="629"/>
        <v/>
      </c>
      <c r="Y2038" s="127" t="str">
        <f t="shared" si="630"/>
        <v/>
      </c>
      <c r="Z2038" s="36" t="str">
        <f>IF(Mining_Import!B2038="","",Mining_Import!B2038)</f>
        <v/>
      </c>
      <c r="AA2038" s="184" t="str">
        <f>IF(Mining_Import!$C2038="","",Mining_Import!$C2038)</f>
        <v/>
      </c>
      <c r="AB2038" s="122" t="str">
        <f t="shared" si="631"/>
        <v/>
      </c>
      <c r="AC2038" s="122" t="str">
        <f>IF($Y2038&gt;Dashboard!$Q$19,$AB2038,"")</f>
        <v/>
      </c>
      <c r="AD2038" s="43" t="str">
        <f t="shared" si="632"/>
        <v/>
      </c>
      <c r="AE2038" s="36" t="str">
        <f>IF(Mining_Import!D2038="","",Mining_Import!D2038)</f>
        <v/>
      </c>
      <c r="AF2038" s="36" t="str">
        <f>IF(Mining_Import!E2038="","",Mining_Import!E2038)</f>
        <v/>
      </c>
      <c r="AG2038" s="36" t="str">
        <f>IF(Mining_Import!F2038="","",Mining_Import!F2038)</f>
        <v/>
      </c>
      <c r="AH2038" s="36" t="str">
        <f>IF(Mining_Import!G2038="","",Mining_Import!G2038)</f>
        <v/>
      </c>
      <c r="AI2038" s="36" t="str">
        <f>IF(Mining_Import!H2038="","",Mining_Import!H2038)</f>
        <v/>
      </c>
      <c r="AJ2038" s="36" t="str">
        <f>IF(Mining_Import!I2038="","",Mining_Import!I2038)</f>
        <v/>
      </c>
      <c r="BY2038" s="120" t="str">
        <f t="shared" si="620"/>
        <v/>
      </c>
      <c r="BZ2038" s="184" t="str">
        <f t="shared" si="633"/>
        <v/>
      </c>
      <c r="CA2038" s="37" t="str">
        <f>IFERROR(VLOOKUP($BY2038,Account_Value!$C$2:$F$2500,4,0),"")</f>
        <v/>
      </c>
      <c r="CB2038" s="43" t="str">
        <f t="shared" si="621"/>
        <v/>
      </c>
      <c r="CC2038" s="122" t="str">
        <f>IF($BZ2038="","",SUM($BZ$2:$BZ2038))</f>
        <v/>
      </c>
      <c r="CD2038" s="43" t="str">
        <f>IF($BZ2038="","",$BU$19*(SUM($BZ$2:$BZ2038)))</f>
        <v/>
      </c>
    </row>
    <row r="2039" spans="1:82">
      <c r="A2039" s="4" t="str">
        <f t="shared" si="622"/>
        <v/>
      </c>
      <c r="B2039" s="21" t="str">
        <f>IF(Investments_Import!A2039="","",Investments_Import!A2039)</f>
        <v/>
      </c>
      <c r="C2039" s="22" t="str">
        <f t="shared" si="615"/>
        <v/>
      </c>
      <c r="D2039" s="51" t="str">
        <f t="shared" si="623"/>
        <v/>
      </c>
      <c r="E2039" s="3" t="str">
        <f>IF(Investments_Import!B2039="","",Investments_Import!B2039)</f>
        <v/>
      </c>
      <c r="F2039" s="54" t="str">
        <f t="shared" si="624"/>
        <v xml:space="preserve"> </v>
      </c>
      <c r="G2039" s="54" t="str">
        <f>IF($B2039="","",COUNTIF($F$2:$F2039,$F2039))</f>
        <v/>
      </c>
      <c r="H2039" s="53" t="str">
        <f t="shared" si="625"/>
        <v xml:space="preserve">  </v>
      </c>
      <c r="I2039" s="3" t="str">
        <f>IF(Investments_Import!C2039="","",Investments_Import!C2039)</f>
        <v/>
      </c>
      <c r="J2039" s="108" t="str">
        <f>IF(Investments_Import!D2039="","",Investments_Import!D2039)</f>
        <v/>
      </c>
      <c r="K2039" s="108" t="str">
        <f t="shared" si="626"/>
        <v/>
      </c>
      <c r="L2039" s="47" t="str">
        <f>IF(Investments_Import!E2039="","",Investments_Import!E2039)</f>
        <v/>
      </c>
      <c r="M2039" s="47" t="str">
        <f t="shared" si="616"/>
        <v/>
      </c>
      <c r="N2039" s="31" t="str">
        <f>IF(Investments_Import!F2039="","",Investments_Import!F2039)</f>
        <v/>
      </c>
      <c r="O2039" s="31" t="str">
        <f t="shared" si="617"/>
        <v/>
      </c>
      <c r="P2039" s="3" t="str">
        <f>IF(Investments_Import!G2039="","",Investments_Import!G2039)</f>
        <v/>
      </c>
      <c r="Q2039" s="3" t="str">
        <f>IF(Investments_Import!H2039="","",Investments_Import!H2039)</f>
        <v/>
      </c>
      <c r="R2039" s="37" t="str">
        <f t="shared" si="618"/>
        <v/>
      </c>
      <c r="S2039" s="37" t="str">
        <f t="shared" si="619"/>
        <v/>
      </c>
      <c r="U2039" s="36" t="str">
        <f>IF(Mining_Import!A2039="","",Mining_Import!A2039)</f>
        <v/>
      </c>
      <c r="V2039" s="22" t="str">
        <f t="shared" si="627"/>
        <v/>
      </c>
      <c r="W2039" s="127" t="str">
        <f t="shared" si="628"/>
        <v/>
      </c>
      <c r="X2039" s="127" t="str">
        <f t="shared" si="629"/>
        <v/>
      </c>
      <c r="Y2039" s="127" t="str">
        <f t="shared" si="630"/>
        <v/>
      </c>
      <c r="Z2039" s="36" t="str">
        <f>IF(Mining_Import!B2039="","",Mining_Import!B2039)</f>
        <v/>
      </c>
      <c r="AA2039" s="184" t="str">
        <f>IF(Mining_Import!$C2039="","",Mining_Import!$C2039)</f>
        <v/>
      </c>
      <c r="AB2039" s="122" t="str">
        <f t="shared" si="631"/>
        <v/>
      </c>
      <c r="AC2039" s="122" t="str">
        <f>IF($Y2039&gt;Dashboard!$Q$19,$AB2039,"")</f>
        <v/>
      </c>
      <c r="AD2039" s="43" t="str">
        <f t="shared" si="632"/>
        <v/>
      </c>
      <c r="AE2039" s="36" t="str">
        <f>IF(Mining_Import!D2039="","",Mining_Import!D2039)</f>
        <v/>
      </c>
      <c r="AF2039" s="36" t="str">
        <f>IF(Mining_Import!E2039="","",Mining_Import!E2039)</f>
        <v/>
      </c>
      <c r="AG2039" s="36" t="str">
        <f>IF(Mining_Import!F2039="","",Mining_Import!F2039)</f>
        <v/>
      </c>
      <c r="AH2039" s="36" t="str">
        <f>IF(Mining_Import!G2039="","",Mining_Import!G2039)</f>
        <v/>
      </c>
      <c r="AI2039" s="36" t="str">
        <f>IF(Mining_Import!H2039="","",Mining_Import!H2039)</f>
        <v/>
      </c>
      <c r="AJ2039" s="36" t="str">
        <f>IF(Mining_Import!I2039="","",Mining_Import!I2039)</f>
        <v/>
      </c>
      <c r="BY2039" s="120" t="str">
        <f t="shared" si="620"/>
        <v/>
      </c>
      <c r="BZ2039" s="184" t="str">
        <f t="shared" si="633"/>
        <v/>
      </c>
      <c r="CA2039" s="37" t="str">
        <f>IFERROR(VLOOKUP($BY2039,Account_Value!$C$2:$F$2500,4,0),"")</f>
        <v/>
      </c>
      <c r="CB2039" s="43" t="str">
        <f t="shared" si="621"/>
        <v/>
      </c>
      <c r="CC2039" s="122" t="str">
        <f>IF($BZ2039="","",SUM($BZ$2:$BZ2039))</f>
        <v/>
      </c>
      <c r="CD2039" s="43" t="str">
        <f>IF($BZ2039="","",$BU$19*(SUM($BZ$2:$BZ2039)))</f>
        <v/>
      </c>
    </row>
    <row r="2040" spans="1:82">
      <c r="A2040" s="4" t="str">
        <f t="shared" si="622"/>
        <v/>
      </c>
      <c r="B2040" s="21" t="str">
        <f>IF(Investments_Import!A2040="","",Investments_Import!A2040)</f>
        <v/>
      </c>
      <c r="C2040" s="22" t="str">
        <f t="shared" si="615"/>
        <v/>
      </c>
      <c r="D2040" s="51" t="str">
        <f t="shared" si="623"/>
        <v/>
      </c>
      <c r="E2040" s="3" t="str">
        <f>IF(Investments_Import!B2040="","",Investments_Import!B2040)</f>
        <v/>
      </c>
      <c r="F2040" s="54" t="str">
        <f t="shared" si="624"/>
        <v xml:space="preserve"> </v>
      </c>
      <c r="G2040" s="54" t="str">
        <f>IF($B2040="","",COUNTIF($F$2:$F2040,$F2040))</f>
        <v/>
      </c>
      <c r="H2040" s="53" t="str">
        <f t="shared" si="625"/>
        <v xml:space="preserve">  </v>
      </c>
      <c r="I2040" s="3" t="str">
        <f>IF(Investments_Import!C2040="","",Investments_Import!C2040)</f>
        <v/>
      </c>
      <c r="J2040" s="108" t="str">
        <f>IF(Investments_Import!D2040="","",Investments_Import!D2040)</f>
        <v/>
      </c>
      <c r="K2040" s="108" t="str">
        <f t="shared" si="626"/>
        <v/>
      </c>
      <c r="L2040" s="47" t="str">
        <f>IF(Investments_Import!E2040="","",Investments_Import!E2040)</f>
        <v/>
      </c>
      <c r="M2040" s="47" t="str">
        <f t="shared" si="616"/>
        <v/>
      </c>
      <c r="N2040" s="31" t="str">
        <f>IF(Investments_Import!F2040="","",Investments_Import!F2040)</f>
        <v/>
      </c>
      <c r="O2040" s="31" t="str">
        <f t="shared" si="617"/>
        <v/>
      </c>
      <c r="P2040" s="3" t="str">
        <f>IF(Investments_Import!G2040="","",Investments_Import!G2040)</f>
        <v/>
      </c>
      <c r="Q2040" s="3" t="str">
        <f>IF(Investments_Import!H2040="","",Investments_Import!H2040)</f>
        <v/>
      </c>
      <c r="R2040" s="37" t="str">
        <f t="shared" si="618"/>
        <v/>
      </c>
      <c r="S2040" s="37" t="str">
        <f t="shared" si="619"/>
        <v/>
      </c>
      <c r="U2040" s="36" t="str">
        <f>IF(Mining_Import!A2040="","",Mining_Import!A2040)</f>
        <v/>
      </c>
      <c r="V2040" s="22" t="str">
        <f t="shared" si="627"/>
        <v/>
      </c>
      <c r="W2040" s="127" t="str">
        <f t="shared" si="628"/>
        <v/>
      </c>
      <c r="X2040" s="127" t="str">
        <f t="shared" si="629"/>
        <v/>
      </c>
      <c r="Y2040" s="127" t="str">
        <f t="shared" si="630"/>
        <v/>
      </c>
      <c r="Z2040" s="36" t="str">
        <f>IF(Mining_Import!B2040="","",Mining_Import!B2040)</f>
        <v/>
      </c>
      <c r="AA2040" s="184" t="str">
        <f>IF(Mining_Import!$C2040="","",Mining_Import!$C2040)</f>
        <v/>
      </c>
      <c r="AB2040" s="122" t="str">
        <f t="shared" si="631"/>
        <v/>
      </c>
      <c r="AC2040" s="122" t="str">
        <f>IF($Y2040&gt;Dashboard!$Q$19,$AB2040,"")</f>
        <v/>
      </c>
      <c r="AD2040" s="43" t="str">
        <f t="shared" si="632"/>
        <v/>
      </c>
      <c r="AE2040" s="36" t="str">
        <f>IF(Mining_Import!D2040="","",Mining_Import!D2040)</f>
        <v/>
      </c>
      <c r="AF2040" s="36" t="str">
        <f>IF(Mining_Import!E2040="","",Mining_Import!E2040)</f>
        <v/>
      </c>
      <c r="AG2040" s="36" t="str">
        <f>IF(Mining_Import!F2040="","",Mining_Import!F2040)</f>
        <v/>
      </c>
      <c r="AH2040" s="36" t="str">
        <f>IF(Mining_Import!G2040="","",Mining_Import!G2040)</f>
        <v/>
      </c>
      <c r="AI2040" s="36" t="str">
        <f>IF(Mining_Import!H2040="","",Mining_Import!H2040)</f>
        <v/>
      </c>
      <c r="AJ2040" s="36" t="str">
        <f>IF(Mining_Import!I2040="","",Mining_Import!I2040)</f>
        <v/>
      </c>
      <c r="BY2040" s="120" t="str">
        <f t="shared" si="620"/>
        <v/>
      </c>
      <c r="BZ2040" s="184" t="str">
        <f t="shared" si="633"/>
        <v/>
      </c>
      <c r="CA2040" s="37" t="str">
        <f>IFERROR(VLOOKUP($BY2040,Account_Value!$C$2:$F$2500,4,0),"")</f>
        <v/>
      </c>
      <c r="CB2040" s="43" t="str">
        <f t="shared" si="621"/>
        <v/>
      </c>
      <c r="CC2040" s="122" t="str">
        <f>IF($BZ2040="","",SUM($BZ$2:$BZ2040))</f>
        <v/>
      </c>
      <c r="CD2040" s="43" t="str">
        <f>IF($BZ2040="","",$BU$19*(SUM($BZ$2:$BZ2040)))</f>
        <v/>
      </c>
    </row>
    <row r="2041" spans="1:82">
      <c r="A2041" s="4" t="str">
        <f t="shared" si="622"/>
        <v/>
      </c>
      <c r="B2041" s="21" t="str">
        <f>IF(Investments_Import!A2041="","",Investments_Import!A2041)</f>
        <v/>
      </c>
      <c r="C2041" s="22" t="str">
        <f t="shared" si="615"/>
        <v/>
      </c>
      <c r="D2041" s="51" t="str">
        <f t="shared" si="623"/>
        <v/>
      </c>
      <c r="E2041" s="3" t="str">
        <f>IF(Investments_Import!B2041="","",Investments_Import!B2041)</f>
        <v/>
      </c>
      <c r="F2041" s="54" t="str">
        <f t="shared" si="624"/>
        <v xml:space="preserve"> </v>
      </c>
      <c r="G2041" s="54" t="str">
        <f>IF($B2041="","",COUNTIF($F$2:$F2041,$F2041))</f>
        <v/>
      </c>
      <c r="H2041" s="53" t="str">
        <f t="shared" si="625"/>
        <v xml:space="preserve">  </v>
      </c>
      <c r="I2041" s="3" t="str">
        <f>IF(Investments_Import!C2041="","",Investments_Import!C2041)</f>
        <v/>
      </c>
      <c r="J2041" s="108" t="str">
        <f>IF(Investments_Import!D2041="","",Investments_Import!D2041)</f>
        <v/>
      </c>
      <c r="K2041" s="108" t="str">
        <f t="shared" si="626"/>
        <v/>
      </c>
      <c r="L2041" s="47" t="str">
        <f>IF(Investments_Import!E2041="","",Investments_Import!E2041)</f>
        <v/>
      </c>
      <c r="M2041" s="47" t="str">
        <f t="shared" si="616"/>
        <v/>
      </c>
      <c r="N2041" s="31" t="str">
        <f>IF(Investments_Import!F2041="","",Investments_Import!F2041)</f>
        <v/>
      </c>
      <c r="O2041" s="31" t="str">
        <f t="shared" si="617"/>
        <v/>
      </c>
      <c r="P2041" s="3" t="str">
        <f>IF(Investments_Import!G2041="","",Investments_Import!G2041)</f>
        <v/>
      </c>
      <c r="Q2041" s="3" t="str">
        <f>IF(Investments_Import!H2041="","",Investments_Import!H2041)</f>
        <v/>
      </c>
      <c r="R2041" s="37" t="str">
        <f t="shared" si="618"/>
        <v/>
      </c>
      <c r="S2041" s="37" t="str">
        <f t="shared" si="619"/>
        <v/>
      </c>
      <c r="U2041" s="36" t="str">
        <f>IF(Mining_Import!A2041="","",Mining_Import!A2041)</f>
        <v/>
      </c>
      <c r="V2041" s="22" t="str">
        <f t="shared" si="627"/>
        <v/>
      </c>
      <c r="W2041" s="127" t="str">
        <f t="shared" si="628"/>
        <v/>
      </c>
      <c r="X2041" s="127" t="str">
        <f t="shared" si="629"/>
        <v/>
      </c>
      <c r="Y2041" s="127" t="str">
        <f t="shared" si="630"/>
        <v/>
      </c>
      <c r="Z2041" s="36" t="str">
        <f>IF(Mining_Import!B2041="","",Mining_Import!B2041)</f>
        <v/>
      </c>
      <c r="AA2041" s="184" t="str">
        <f>IF(Mining_Import!$C2041="","",Mining_Import!$C2041)</f>
        <v/>
      </c>
      <c r="AB2041" s="122" t="str">
        <f t="shared" si="631"/>
        <v/>
      </c>
      <c r="AC2041" s="122" t="str">
        <f>IF($Y2041&gt;Dashboard!$Q$19,$AB2041,"")</f>
        <v/>
      </c>
      <c r="AD2041" s="43" t="str">
        <f t="shared" si="632"/>
        <v/>
      </c>
      <c r="AE2041" s="36" t="str">
        <f>IF(Mining_Import!D2041="","",Mining_Import!D2041)</f>
        <v/>
      </c>
      <c r="AF2041" s="36" t="str">
        <f>IF(Mining_Import!E2041="","",Mining_Import!E2041)</f>
        <v/>
      </c>
      <c r="AG2041" s="36" t="str">
        <f>IF(Mining_Import!F2041="","",Mining_Import!F2041)</f>
        <v/>
      </c>
      <c r="AH2041" s="36" t="str">
        <f>IF(Mining_Import!G2041="","",Mining_Import!G2041)</f>
        <v/>
      </c>
      <c r="AI2041" s="36" t="str">
        <f>IF(Mining_Import!H2041="","",Mining_Import!H2041)</f>
        <v/>
      </c>
      <c r="AJ2041" s="36" t="str">
        <f>IF(Mining_Import!I2041="","",Mining_Import!I2041)</f>
        <v/>
      </c>
      <c r="BY2041" s="120" t="str">
        <f t="shared" si="620"/>
        <v/>
      </c>
      <c r="BZ2041" s="184" t="str">
        <f t="shared" si="633"/>
        <v/>
      </c>
      <c r="CA2041" s="37" t="str">
        <f>IFERROR(VLOOKUP($BY2041,Account_Value!$C$2:$F$2500,4,0),"")</f>
        <v/>
      </c>
      <c r="CB2041" s="43" t="str">
        <f t="shared" si="621"/>
        <v/>
      </c>
      <c r="CC2041" s="122" t="str">
        <f>IF($BZ2041="","",SUM($BZ$2:$BZ2041))</f>
        <v/>
      </c>
      <c r="CD2041" s="43" t="str">
        <f>IF($BZ2041="","",$BU$19*(SUM($BZ$2:$BZ2041)))</f>
        <v/>
      </c>
    </row>
    <row r="2042" spans="1:82">
      <c r="A2042" s="4" t="str">
        <f t="shared" si="622"/>
        <v/>
      </c>
      <c r="B2042" s="21" t="str">
        <f>IF(Investments_Import!A2042="","",Investments_Import!A2042)</f>
        <v/>
      </c>
      <c r="C2042" s="22" t="str">
        <f t="shared" si="615"/>
        <v/>
      </c>
      <c r="D2042" s="51" t="str">
        <f t="shared" si="623"/>
        <v/>
      </c>
      <c r="E2042" s="3" t="str">
        <f>IF(Investments_Import!B2042="","",Investments_Import!B2042)</f>
        <v/>
      </c>
      <c r="F2042" s="54" t="str">
        <f t="shared" si="624"/>
        <v xml:space="preserve"> </v>
      </c>
      <c r="G2042" s="54" t="str">
        <f>IF($B2042="","",COUNTIF($F$2:$F2042,$F2042))</f>
        <v/>
      </c>
      <c r="H2042" s="53" t="str">
        <f t="shared" si="625"/>
        <v xml:space="preserve">  </v>
      </c>
      <c r="I2042" s="3" t="str">
        <f>IF(Investments_Import!C2042="","",Investments_Import!C2042)</f>
        <v/>
      </c>
      <c r="J2042" s="108" t="str">
        <f>IF(Investments_Import!D2042="","",Investments_Import!D2042)</f>
        <v/>
      </c>
      <c r="K2042" s="108" t="str">
        <f t="shared" si="626"/>
        <v/>
      </c>
      <c r="L2042" s="47" t="str">
        <f>IF(Investments_Import!E2042="","",Investments_Import!E2042)</f>
        <v/>
      </c>
      <c r="M2042" s="47" t="str">
        <f t="shared" si="616"/>
        <v/>
      </c>
      <c r="N2042" s="31" t="str">
        <f>IF(Investments_Import!F2042="","",Investments_Import!F2042)</f>
        <v/>
      </c>
      <c r="O2042" s="31" t="str">
        <f t="shared" si="617"/>
        <v/>
      </c>
      <c r="P2042" s="3" t="str">
        <f>IF(Investments_Import!G2042="","",Investments_Import!G2042)</f>
        <v/>
      </c>
      <c r="Q2042" s="3" t="str">
        <f>IF(Investments_Import!H2042="","",Investments_Import!H2042)</f>
        <v/>
      </c>
      <c r="R2042" s="37" t="str">
        <f t="shared" si="618"/>
        <v/>
      </c>
      <c r="S2042" s="37" t="str">
        <f t="shared" si="619"/>
        <v/>
      </c>
      <c r="U2042" s="36" t="str">
        <f>IF(Mining_Import!A2042="","",Mining_Import!A2042)</f>
        <v/>
      </c>
      <c r="V2042" s="22" t="str">
        <f t="shared" si="627"/>
        <v/>
      </c>
      <c r="W2042" s="127" t="str">
        <f t="shared" si="628"/>
        <v/>
      </c>
      <c r="X2042" s="127" t="str">
        <f t="shared" si="629"/>
        <v/>
      </c>
      <c r="Y2042" s="127" t="str">
        <f t="shared" si="630"/>
        <v/>
      </c>
      <c r="Z2042" s="36" t="str">
        <f>IF(Mining_Import!B2042="","",Mining_Import!B2042)</f>
        <v/>
      </c>
      <c r="AA2042" s="184" t="str">
        <f>IF(Mining_Import!$C2042="","",Mining_Import!$C2042)</f>
        <v/>
      </c>
      <c r="AB2042" s="122" t="str">
        <f t="shared" si="631"/>
        <v/>
      </c>
      <c r="AC2042" s="122" t="str">
        <f>IF($Y2042&gt;Dashboard!$Q$19,$AB2042,"")</f>
        <v/>
      </c>
      <c r="AD2042" s="43" t="str">
        <f t="shared" si="632"/>
        <v/>
      </c>
      <c r="AE2042" s="36" t="str">
        <f>IF(Mining_Import!D2042="","",Mining_Import!D2042)</f>
        <v/>
      </c>
      <c r="AF2042" s="36" t="str">
        <f>IF(Mining_Import!E2042="","",Mining_Import!E2042)</f>
        <v/>
      </c>
      <c r="AG2042" s="36" t="str">
        <f>IF(Mining_Import!F2042="","",Mining_Import!F2042)</f>
        <v/>
      </c>
      <c r="AH2042" s="36" t="str">
        <f>IF(Mining_Import!G2042="","",Mining_Import!G2042)</f>
        <v/>
      </c>
      <c r="AI2042" s="36" t="str">
        <f>IF(Mining_Import!H2042="","",Mining_Import!H2042)</f>
        <v/>
      </c>
      <c r="AJ2042" s="36" t="str">
        <f>IF(Mining_Import!I2042="","",Mining_Import!I2042)</f>
        <v/>
      </c>
      <c r="BY2042" s="120" t="str">
        <f t="shared" si="620"/>
        <v/>
      </c>
      <c r="BZ2042" s="184" t="str">
        <f t="shared" si="633"/>
        <v/>
      </c>
      <c r="CA2042" s="37" t="str">
        <f>IFERROR(VLOOKUP($BY2042,Account_Value!$C$2:$F$2500,4,0),"")</f>
        <v/>
      </c>
      <c r="CB2042" s="43" t="str">
        <f t="shared" si="621"/>
        <v/>
      </c>
      <c r="CC2042" s="122" t="str">
        <f>IF($BZ2042="","",SUM($BZ$2:$BZ2042))</f>
        <v/>
      </c>
      <c r="CD2042" s="43" t="str">
        <f>IF($BZ2042="","",$BU$19*(SUM($BZ$2:$BZ2042)))</f>
        <v/>
      </c>
    </row>
    <row r="2043" spans="1:82">
      <c r="A2043" s="4" t="str">
        <f t="shared" si="622"/>
        <v/>
      </c>
      <c r="B2043" s="21" t="str">
        <f>IF(Investments_Import!A2043="","",Investments_Import!A2043)</f>
        <v/>
      </c>
      <c r="C2043" s="22" t="str">
        <f t="shared" si="615"/>
        <v/>
      </c>
      <c r="D2043" s="51" t="str">
        <f t="shared" si="623"/>
        <v/>
      </c>
      <c r="E2043" s="3" t="str">
        <f>IF(Investments_Import!B2043="","",Investments_Import!B2043)</f>
        <v/>
      </c>
      <c r="F2043" s="54" t="str">
        <f t="shared" si="624"/>
        <v xml:space="preserve"> </v>
      </c>
      <c r="G2043" s="54" t="str">
        <f>IF($B2043="","",COUNTIF($F$2:$F2043,$F2043))</f>
        <v/>
      </c>
      <c r="H2043" s="53" t="str">
        <f t="shared" si="625"/>
        <v xml:space="preserve">  </v>
      </c>
      <c r="I2043" s="3" t="str">
        <f>IF(Investments_Import!C2043="","",Investments_Import!C2043)</f>
        <v/>
      </c>
      <c r="J2043" s="108" t="str">
        <f>IF(Investments_Import!D2043="","",Investments_Import!D2043)</f>
        <v/>
      </c>
      <c r="K2043" s="108" t="str">
        <f t="shared" si="626"/>
        <v/>
      </c>
      <c r="L2043" s="47" t="str">
        <f>IF(Investments_Import!E2043="","",Investments_Import!E2043)</f>
        <v/>
      </c>
      <c r="M2043" s="47" t="str">
        <f t="shared" si="616"/>
        <v/>
      </c>
      <c r="N2043" s="31" t="str">
        <f>IF(Investments_Import!F2043="","",Investments_Import!F2043)</f>
        <v/>
      </c>
      <c r="O2043" s="31" t="str">
        <f t="shared" si="617"/>
        <v/>
      </c>
      <c r="P2043" s="3" t="str">
        <f>IF(Investments_Import!G2043="","",Investments_Import!G2043)</f>
        <v/>
      </c>
      <c r="Q2043" s="3" t="str">
        <f>IF(Investments_Import!H2043="","",Investments_Import!H2043)</f>
        <v/>
      </c>
      <c r="R2043" s="37" t="str">
        <f t="shared" si="618"/>
        <v/>
      </c>
      <c r="S2043" s="37" t="str">
        <f t="shared" si="619"/>
        <v/>
      </c>
      <c r="U2043" s="36" t="str">
        <f>IF(Mining_Import!A2043="","",Mining_Import!A2043)</f>
        <v/>
      </c>
      <c r="V2043" s="22" t="str">
        <f t="shared" si="627"/>
        <v/>
      </c>
      <c r="W2043" s="127" t="str">
        <f t="shared" si="628"/>
        <v/>
      </c>
      <c r="X2043" s="127" t="str">
        <f t="shared" si="629"/>
        <v/>
      </c>
      <c r="Y2043" s="127" t="str">
        <f t="shared" si="630"/>
        <v/>
      </c>
      <c r="Z2043" s="36" t="str">
        <f>IF(Mining_Import!B2043="","",Mining_Import!B2043)</f>
        <v/>
      </c>
      <c r="AA2043" s="184" t="str">
        <f>IF(Mining_Import!$C2043="","",Mining_Import!$C2043)</f>
        <v/>
      </c>
      <c r="AB2043" s="122" t="str">
        <f t="shared" si="631"/>
        <v/>
      </c>
      <c r="AC2043" s="122" t="str">
        <f>IF($Y2043&gt;Dashboard!$Q$19,$AB2043,"")</f>
        <v/>
      </c>
      <c r="AD2043" s="43" t="str">
        <f t="shared" si="632"/>
        <v/>
      </c>
      <c r="AE2043" s="36" t="str">
        <f>IF(Mining_Import!D2043="","",Mining_Import!D2043)</f>
        <v/>
      </c>
      <c r="AF2043" s="36" t="str">
        <f>IF(Mining_Import!E2043="","",Mining_Import!E2043)</f>
        <v/>
      </c>
      <c r="AG2043" s="36" t="str">
        <f>IF(Mining_Import!F2043="","",Mining_Import!F2043)</f>
        <v/>
      </c>
      <c r="AH2043" s="36" t="str">
        <f>IF(Mining_Import!G2043="","",Mining_Import!G2043)</f>
        <v/>
      </c>
      <c r="AI2043" s="36" t="str">
        <f>IF(Mining_Import!H2043="","",Mining_Import!H2043)</f>
        <v/>
      </c>
      <c r="AJ2043" s="36" t="str">
        <f>IF(Mining_Import!I2043="","",Mining_Import!I2043)</f>
        <v/>
      </c>
      <c r="BY2043" s="120" t="str">
        <f t="shared" si="620"/>
        <v/>
      </c>
      <c r="BZ2043" s="184" t="str">
        <f t="shared" si="633"/>
        <v/>
      </c>
      <c r="CA2043" s="37" t="str">
        <f>IFERROR(VLOOKUP($BY2043,Account_Value!$C$2:$F$2500,4,0),"")</f>
        <v/>
      </c>
      <c r="CB2043" s="43" t="str">
        <f t="shared" si="621"/>
        <v/>
      </c>
      <c r="CC2043" s="122" t="str">
        <f>IF($BZ2043="","",SUM($BZ$2:$BZ2043))</f>
        <v/>
      </c>
      <c r="CD2043" s="43" t="str">
        <f>IF($BZ2043="","",$BU$19*(SUM($BZ$2:$BZ2043)))</f>
        <v/>
      </c>
    </row>
    <row r="2044" spans="1:82">
      <c r="A2044" s="4" t="str">
        <f t="shared" si="622"/>
        <v/>
      </c>
      <c r="B2044" s="21" t="str">
        <f>IF(Investments_Import!A2044="","",Investments_Import!A2044)</f>
        <v/>
      </c>
      <c r="C2044" s="22" t="str">
        <f t="shared" si="615"/>
        <v/>
      </c>
      <c r="D2044" s="51" t="str">
        <f t="shared" si="623"/>
        <v/>
      </c>
      <c r="E2044" s="3" t="str">
        <f>IF(Investments_Import!B2044="","",Investments_Import!B2044)</f>
        <v/>
      </c>
      <c r="F2044" s="54" t="str">
        <f t="shared" si="624"/>
        <v xml:space="preserve"> </v>
      </c>
      <c r="G2044" s="54" t="str">
        <f>IF($B2044="","",COUNTIF($F$2:$F2044,$F2044))</f>
        <v/>
      </c>
      <c r="H2044" s="53" t="str">
        <f t="shared" si="625"/>
        <v xml:space="preserve">  </v>
      </c>
      <c r="I2044" s="3" t="str">
        <f>IF(Investments_Import!C2044="","",Investments_Import!C2044)</f>
        <v/>
      </c>
      <c r="J2044" s="108" t="str">
        <f>IF(Investments_Import!D2044="","",Investments_Import!D2044)</f>
        <v/>
      </c>
      <c r="K2044" s="108" t="str">
        <f t="shared" si="626"/>
        <v/>
      </c>
      <c r="L2044" s="47" t="str">
        <f>IF(Investments_Import!E2044="","",Investments_Import!E2044)</f>
        <v/>
      </c>
      <c r="M2044" s="47" t="str">
        <f t="shared" si="616"/>
        <v/>
      </c>
      <c r="N2044" s="31" t="str">
        <f>IF(Investments_Import!F2044="","",Investments_Import!F2044)</f>
        <v/>
      </c>
      <c r="O2044" s="31" t="str">
        <f t="shared" si="617"/>
        <v/>
      </c>
      <c r="P2044" s="3" t="str">
        <f>IF(Investments_Import!G2044="","",Investments_Import!G2044)</f>
        <v/>
      </c>
      <c r="Q2044" s="3" t="str">
        <f>IF(Investments_Import!H2044="","",Investments_Import!H2044)</f>
        <v/>
      </c>
      <c r="R2044" s="37" t="str">
        <f t="shared" si="618"/>
        <v/>
      </c>
      <c r="S2044" s="37" t="str">
        <f t="shared" si="619"/>
        <v/>
      </c>
      <c r="U2044" s="36" t="str">
        <f>IF(Mining_Import!A2044="","",Mining_Import!A2044)</f>
        <v/>
      </c>
      <c r="V2044" s="22" t="str">
        <f t="shared" si="627"/>
        <v/>
      </c>
      <c r="W2044" s="127" t="str">
        <f t="shared" si="628"/>
        <v/>
      </c>
      <c r="X2044" s="127" t="str">
        <f t="shared" si="629"/>
        <v/>
      </c>
      <c r="Y2044" s="127" t="str">
        <f t="shared" si="630"/>
        <v/>
      </c>
      <c r="Z2044" s="36" t="str">
        <f>IF(Mining_Import!B2044="","",Mining_Import!B2044)</f>
        <v/>
      </c>
      <c r="AA2044" s="184" t="str">
        <f>IF(Mining_Import!$C2044="","",Mining_Import!$C2044)</f>
        <v/>
      </c>
      <c r="AB2044" s="122" t="str">
        <f t="shared" si="631"/>
        <v/>
      </c>
      <c r="AC2044" s="122" t="str">
        <f>IF($Y2044&gt;Dashboard!$Q$19,$AB2044,"")</f>
        <v/>
      </c>
      <c r="AD2044" s="43" t="str">
        <f t="shared" si="632"/>
        <v/>
      </c>
      <c r="AE2044" s="36" t="str">
        <f>IF(Mining_Import!D2044="","",Mining_Import!D2044)</f>
        <v/>
      </c>
      <c r="AF2044" s="36" t="str">
        <f>IF(Mining_Import!E2044="","",Mining_Import!E2044)</f>
        <v/>
      </c>
      <c r="AG2044" s="36" t="str">
        <f>IF(Mining_Import!F2044="","",Mining_Import!F2044)</f>
        <v/>
      </c>
      <c r="AH2044" s="36" t="str">
        <f>IF(Mining_Import!G2044="","",Mining_Import!G2044)</f>
        <v/>
      </c>
      <c r="AI2044" s="36" t="str">
        <f>IF(Mining_Import!H2044="","",Mining_Import!H2044)</f>
        <v/>
      </c>
      <c r="AJ2044" s="36" t="str">
        <f>IF(Mining_Import!I2044="","",Mining_Import!I2044)</f>
        <v/>
      </c>
      <c r="BY2044" s="120" t="str">
        <f t="shared" si="620"/>
        <v/>
      </c>
      <c r="BZ2044" s="184" t="str">
        <f t="shared" si="633"/>
        <v/>
      </c>
      <c r="CA2044" s="37" t="str">
        <f>IFERROR(VLOOKUP($BY2044,Account_Value!$C$2:$F$2500,4,0),"")</f>
        <v/>
      </c>
      <c r="CB2044" s="43" t="str">
        <f t="shared" si="621"/>
        <v/>
      </c>
      <c r="CC2044" s="122" t="str">
        <f>IF($BZ2044="","",SUM($BZ$2:$BZ2044))</f>
        <v/>
      </c>
      <c r="CD2044" s="43" t="str">
        <f>IF($BZ2044="","",$BU$19*(SUM($BZ$2:$BZ2044)))</f>
        <v/>
      </c>
    </row>
    <row r="2045" spans="1:82">
      <c r="A2045" s="4" t="str">
        <f t="shared" si="622"/>
        <v/>
      </c>
      <c r="B2045" s="21" t="str">
        <f>IF(Investments_Import!A2045="","",Investments_Import!A2045)</f>
        <v/>
      </c>
      <c r="C2045" s="22" t="str">
        <f t="shared" si="615"/>
        <v/>
      </c>
      <c r="D2045" s="51" t="str">
        <f t="shared" si="623"/>
        <v/>
      </c>
      <c r="E2045" s="3" t="str">
        <f>IF(Investments_Import!B2045="","",Investments_Import!B2045)</f>
        <v/>
      </c>
      <c r="F2045" s="54" t="str">
        <f t="shared" si="624"/>
        <v xml:space="preserve"> </v>
      </c>
      <c r="G2045" s="54" t="str">
        <f>IF($B2045="","",COUNTIF($F$2:$F2045,$F2045))</f>
        <v/>
      </c>
      <c r="H2045" s="53" t="str">
        <f t="shared" si="625"/>
        <v xml:space="preserve">  </v>
      </c>
      <c r="I2045" s="3" t="str">
        <f>IF(Investments_Import!C2045="","",Investments_Import!C2045)</f>
        <v/>
      </c>
      <c r="J2045" s="108" t="str">
        <f>IF(Investments_Import!D2045="","",Investments_Import!D2045)</f>
        <v/>
      </c>
      <c r="K2045" s="108" t="str">
        <f t="shared" si="626"/>
        <v/>
      </c>
      <c r="L2045" s="47" t="str">
        <f>IF(Investments_Import!E2045="","",Investments_Import!E2045)</f>
        <v/>
      </c>
      <c r="M2045" s="47" t="str">
        <f t="shared" si="616"/>
        <v/>
      </c>
      <c r="N2045" s="31" t="str">
        <f>IF(Investments_Import!F2045="","",Investments_Import!F2045)</f>
        <v/>
      </c>
      <c r="O2045" s="31" t="str">
        <f t="shared" si="617"/>
        <v/>
      </c>
      <c r="P2045" s="3" t="str">
        <f>IF(Investments_Import!G2045="","",Investments_Import!G2045)</f>
        <v/>
      </c>
      <c r="Q2045" s="3" t="str">
        <f>IF(Investments_Import!H2045="","",Investments_Import!H2045)</f>
        <v/>
      </c>
      <c r="R2045" s="37" t="str">
        <f t="shared" si="618"/>
        <v/>
      </c>
      <c r="S2045" s="37" t="str">
        <f t="shared" si="619"/>
        <v/>
      </c>
      <c r="U2045" s="36" t="str">
        <f>IF(Mining_Import!A2045="","",Mining_Import!A2045)</f>
        <v/>
      </c>
      <c r="V2045" s="22" t="str">
        <f t="shared" si="627"/>
        <v/>
      </c>
      <c r="W2045" s="127" t="str">
        <f t="shared" si="628"/>
        <v/>
      </c>
      <c r="X2045" s="127" t="str">
        <f t="shared" si="629"/>
        <v/>
      </c>
      <c r="Y2045" s="127" t="str">
        <f t="shared" si="630"/>
        <v/>
      </c>
      <c r="Z2045" s="36" t="str">
        <f>IF(Mining_Import!B2045="","",Mining_Import!B2045)</f>
        <v/>
      </c>
      <c r="AA2045" s="184" t="str">
        <f>IF(Mining_Import!$C2045="","",Mining_Import!$C2045)</f>
        <v/>
      </c>
      <c r="AB2045" s="122" t="str">
        <f t="shared" si="631"/>
        <v/>
      </c>
      <c r="AC2045" s="122" t="str">
        <f>IF($Y2045&gt;Dashboard!$Q$19,$AB2045,"")</f>
        <v/>
      </c>
      <c r="AD2045" s="43" t="str">
        <f t="shared" si="632"/>
        <v/>
      </c>
      <c r="AE2045" s="36" t="str">
        <f>IF(Mining_Import!D2045="","",Mining_Import!D2045)</f>
        <v/>
      </c>
      <c r="AF2045" s="36" t="str">
        <f>IF(Mining_Import!E2045="","",Mining_Import!E2045)</f>
        <v/>
      </c>
      <c r="AG2045" s="36" t="str">
        <f>IF(Mining_Import!F2045="","",Mining_Import!F2045)</f>
        <v/>
      </c>
      <c r="AH2045" s="36" t="str">
        <f>IF(Mining_Import!G2045="","",Mining_Import!G2045)</f>
        <v/>
      </c>
      <c r="AI2045" s="36" t="str">
        <f>IF(Mining_Import!H2045="","",Mining_Import!H2045)</f>
        <v/>
      </c>
      <c r="AJ2045" s="36" t="str">
        <f>IF(Mining_Import!I2045="","",Mining_Import!I2045)</f>
        <v/>
      </c>
      <c r="BY2045" s="120" t="str">
        <f t="shared" si="620"/>
        <v/>
      </c>
      <c r="BZ2045" s="184" t="str">
        <f t="shared" si="633"/>
        <v/>
      </c>
      <c r="CA2045" s="37" t="str">
        <f>IFERROR(VLOOKUP($BY2045,Account_Value!$C$2:$F$2500,4,0),"")</f>
        <v/>
      </c>
      <c r="CB2045" s="43" t="str">
        <f t="shared" si="621"/>
        <v/>
      </c>
      <c r="CC2045" s="122" t="str">
        <f>IF($BZ2045="","",SUM($BZ$2:$BZ2045))</f>
        <v/>
      </c>
      <c r="CD2045" s="43" t="str">
        <f>IF($BZ2045="","",$BU$19*(SUM($BZ$2:$BZ2045)))</f>
        <v/>
      </c>
    </row>
    <row r="2046" spans="1:82">
      <c r="A2046" s="4" t="str">
        <f t="shared" si="622"/>
        <v/>
      </c>
      <c r="B2046" s="21" t="str">
        <f>IF(Investments_Import!A2046="","",Investments_Import!A2046)</f>
        <v/>
      </c>
      <c r="C2046" s="22" t="str">
        <f t="shared" si="615"/>
        <v/>
      </c>
      <c r="D2046" s="51" t="str">
        <f t="shared" si="623"/>
        <v/>
      </c>
      <c r="E2046" s="3" t="str">
        <f>IF(Investments_Import!B2046="","",Investments_Import!B2046)</f>
        <v/>
      </c>
      <c r="F2046" s="54" t="str">
        <f t="shared" si="624"/>
        <v xml:space="preserve"> </v>
      </c>
      <c r="G2046" s="54" t="str">
        <f>IF($B2046="","",COUNTIF($F$2:$F2046,$F2046))</f>
        <v/>
      </c>
      <c r="H2046" s="53" t="str">
        <f t="shared" si="625"/>
        <v xml:space="preserve">  </v>
      </c>
      <c r="I2046" s="3" t="str">
        <f>IF(Investments_Import!C2046="","",Investments_Import!C2046)</f>
        <v/>
      </c>
      <c r="J2046" s="108" t="str">
        <f>IF(Investments_Import!D2046="","",Investments_Import!D2046)</f>
        <v/>
      </c>
      <c r="K2046" s="108" t="str">
        <f t="shared" si="626"/>
        <v/>
      </c>
      <c r="L2046" s="47" t="str">
        <f>IF(Investments_Import!E2046="","",Investments_Import!E2046)</f>
        <v/>
      </c>
      <c r="M2046" s="47" t="str">
        <f t="shared" si="616"/>
        <v/>
      </c>
      <c r="N2046" s="31" t="str">
        <f>IF(Investments_Import!F2046="","",Investments_Import!F2046)</f>
        <v/>
      </c>
      <c r="O2046" s="31" t="str">
        <f t="shared" si="617"/>
        <v/>
      </c>
      <c r="P2046" s="3" t="str">
        <f>IF(Investments_Import!G2046="","",Investments_Import!G2046)</f>
        <v/>
      </c>
      <c r="Q2046" s="3" t="str">
        <f>IF(Investments_Import!H2046="","",Investments_Import!H2046)</f>
        <v/>
      </c>
      <c r="R2046" s="37" t="str">
        <f t="shared" si="618"/>
        <v/>
      </c>
      <c r="S2046" s="37" t="str">
        <f t="shared" si="619"/>
        <v/>
      </c>
      <c r="U2046" s="36" t="str">
        <f>IF(Mining_Import!A2046="","",Mining_Import!A2046)</f>
        <v/>
      </c>
      <c r="V2046" s="22" t="str">
        <f t="shared" si="627"/>
        <v/>
      </c>
      <c r="W2046" s="127" t="str">
        <f t="shared" si="628"/>
        <v/>
      </c>
      <c r="X2046" s="127" t="str">
        <f t="shared" si="629"/>
        <v/>
      </c>
      <c r="Y2046" s="127" t="str">
        <f t="shared" si="630"/>
        <v/>
      </c>
      <c r="Z2046" s="36" t="str">
        <f>IF(Mining_Import!B2046="","",Mining_Import!B2046)</f>
        <v/>
      </c>
      <c r="AA2046" s="184" t="str">
        <f>IF(Mining_Import!$C2046="","",Mining_Import!$C2046)</f>
        <v/>
      </c>
      <c r="AB2046" s="122" t="str">
        <f t="shared" si="631"/>
        <v/>
      </c>
      <c r="AC2046" s="122" t="str">
        <f>IF($Y2046&gt;Dashboard!$Q$19,$AB2046,"")</f>
        <v/>
      </c>
      <c r="AD2046" s="43" t="str">
        <f t="shared" si="632"/>
        <v/>
      </c>
      <c r="AE2046" s="36" t="str">
        <f>IF(Mining_Import!D2046="","",Mining_Import!D2046)</f>
        <v/>
      </c>
      <c r="AF2046" s="36" t="str">
        <f>IF(Mining_Import!E2046="","",Mining_Import!E2046)</f>
        <v/>
      </c>
      <c r="AG2046" s="36" t="str">
        <f>IF(Mining_Import!F2046="","",Mining_Import!F2046)</f>
        <v/>
      </c>
      <c r="AH2046" s="36" t="str">
        <f>IF(Mining_Import!G2046="","",Mining_Import!G2046)</f>
        <v/>
      </c>
      <c r="AI2046" s="36" t="str">
        <f>IF(Mining_Import!H2046="","",Mining_Import!H2046)</f>
        <v/>
      </c>
      <c r="AJ2046" s="36" t="str">
        <f>IF(Mining_Import!I2046="","",Mining_Import!I2046)</f>
        <v/>
      </c>
      <c r="BY2046" s="120" t="str">
        <f t="shared" si="620"/>
        <v/>
      </c>
      <c r="BZ2046" s="184" t="str">
        <f t="shared" si="633"/>
        <v/>
      </c>
      <c r="CA2046" s="37" t="str">
        <f>IFERROR(VLOOKUP($BY2046,Account_Value!$C$2:$F$2500,4,0),"")</f>
        <v/>
      </c>
      <c r="CB2046" s="43" t="str">
        <f t="shared" si="621"/>
        <v/>
      </c>
      <c r="CC2046" s="122" t="str">
        <f>IF($BZ2046="","",SUM($BZ$2:$BZ2046))</f>
        <v/>
      </c>
      <c r="CD2046" s="43" t="str">
        <f>IF($BZ2046="","",$BU$19*(SUM($BZ$2:$BZ2046)))</f>
        <v/>
      </c>
    </row>
    <row r="2047" spans="1:82">
      <c r="A2047" s="4" t="str">
        <f t="shared" si="622"/>
        <v/>
      </c>
      <c r="B2047" s="21" t="str">
        <f>IF(Investments_Import!A2047="","",Investments_Import!A2047)</f>
        <v/>
      </c>
      <c r="C2047" s="22" t="str">
        <f t="shared" si="615"/>
        <v/>
      </c>
      <c r="D2047" s="51" t="str">
        <f t="shared" si="623"/>
        <v/>
      </c>
      <c r="E2047" s="3" t="str">
        <f>IF(Investments_Import!B2047="","",Investments_Import!B2047)</f>
        <v/>
      </c>
      <c r="F2047" s="54" t="str">
        <f t="shared" si="624"/>
        <v xml:space="preserve"> </v>
      </c>
      <c r="G2047" s="54" t="str">
        <f>IF($B2047="","",COUNTIF($F$2:$F2047,$F2047))</f>
        <v/>
      </c>
      <c r="H2047" s="53" t="str">
        <f t="shared" si="625"/>
        <v xml:space="preserve">  </v>
      </c>
      <c r="I2047" s="3" t="str">
        <f>IF(Investments_Import!C2047="","",Investments_Import!C2047)</f>
        <v/>
      </c>
      <c r="J2047" s="108" t="str">
        <f>IF(Investments_Import!D2047="","",Investments_Import!D2047)</f>
        <v/>
      </c>
      <c r="K2047" s="108" t="str">
        <f t="shared" si="626"/>
        <v/>
      </c>
      <c r="L2047" s="47" t="str">
        <f>IF(Investments_Import!E2047="","",Investments_Import!E2047)</f>
        <v/>
      </c>
      <c r="M2047" s="47" t="str">
        <f t="shared" si="616"/>
        <v/>
      </c>
      <c r="N2047" s="31" t="str">
        <f>IF(Investments_Import!F2047="","",Investments_Import!F2047)</f>
        <v/>
      </c>
      <c r="O2047" s="31" t="str">
        <f t="shared" si="617"/>
        <v/>
      </c>
      <c r="P2047" s="3" t="str">
        <f>IF(Investments_Import!G2047="","",Investments_Import!G2047)</f>
        <v/>
      </c>
      <c r="Q2047" s="3" t="str">
        <f>IF(Investments_Import!H2047="","",Investments_Import!H2047)</f>
        <v/>
      </c>
      <c r="R2047" s="37" t="str">
        <f t="shared" si="618"/>
        <v/>
      </c>
      <c r="S2047" s="37" t="str">
        <f t="shared" si="619"/>
        <v/>
      </c>
      <c r="U2047" s="36" t="str">
        <f>IF(Mining_Import!A2047="","",Mining_Import!A2047)</f>
        <v/>
      </c>
      <c r="V2047" s="22" t="str">
        <f t="shared" si="627"/>
        <v/>
      </c>
      <c r="W2047" s="127" t="str">
        <f t="shared" si="628"/>
        <v/>
      </c>
      <c r="X2047" s="127" t="str">
        <f t="shared" si="629"/>
        <v/>
      </c>
      <c r="Y2047" s="127" t="str">
        <f t="shared" si="630"/>
        <v/>
      </c>
      <c r="Z2047" s="36" t="str">
        <f>IF(Mining_Import!B2047="","",Mining_Import!B2047)</f>
        <v/>
      </c>
      <c r="AA2047" s="184" t="str">
        <f>IF(Mining_Import!$C2047="","",Mining_Import!$C2047)</f>
        <v/>
      </c>
      <c r="AB2047" s="122" t="str">
        <f t="shared" si="631"/>
        <v/>
      </c>
      <c r="AC2047" s="122" t="str">
        <f>IF($Y2047&gt;Dashboard!$Q$19,$AB2047,"")</f>
        <v/>
      </c>
      <c r="AD2047" s="43" t="str">
        <f t="shared" si="632"/>
        <v/>
      </c>
      <c r="AE2047" s="36" t="str">
        <f>IF(Mining_Import!D2047="","",Mining_Import!D2047)</f>
        <v/>
      </c>
      <c r="AF2047" s="36" t="str">
        <f>IF(Mining_Import!E2047="","",Mining_Import!E2047)</f>
        <v/>
      </c>
      <c r="AG2047" s="36" t="str">
        <f>IF(Mining_Import!F2047="","",Mining_Import!F2047)</f>
        <v/>
      </c>
      <c r="AH2047" s="36" t="str">
        <f>IF(Mining_Import!G2047="","",Mining_Import!G2047)</f>
        <v/>
      </c>
      <c r="AI2047" s="36" t="str">
        <f>IF(Mining_Import!H2047="","",Mining_Import!H2047)</f>
        <v/>
      </c>
      <c r="AJ2047" s="36" t="str">
        <f>IF(Mining_Import!I2047="","",Mining_Import!I2047)</f>
        <v/>
      </c>
      <c r="BY2047" s="120" t="str">
        <f t="shared" si="620"/>
        <v/>
      </c>
      <c r="BZ2047" s="184" t="str">
        <f t="shared" si="633"/>
        <v/>
      </c>
      <c r="CA2047" s="37" t="str">
        <f>IFERROR(VLOOKUP($BY2047,Account_Value!$C$2:$F$2500,4,0),"")</f>
        <v/>
      </c>
      <c r="CB2047" s="43" t="str">
        <f t="shared" si="621"/>
        <v/>
      </c>
      <c r="CC2047" s="122" t="str">
        <f>IF($BZ2047="","",SUM($BZ$2:$BZ2047))</f>
        <v/>
      </c>
      <c r="CD2047" s="43" t="str">
        <f>IF($BZ2047="","",$BU$19*(SUM($BZ$2:$BZ2047)))</f>
        <v/>
      </c>
    </row>
    <row r="2048" spans="1:82">
      <c r="A2048" s="4" t="str">
        <f t="shared" si="622"/>
        <v/>
      </c>
      <c r="B2048" s="21" t="str">
        <f>IF(Investments_Import!A2048="","",Investments_Import!A2048)</f>
        <v/>
      </c>
      <c r="C2048" s="22" t="str">
        <f t="shared" si="615"/>
        <v/>
      </c>
      <c r="D2048" s="51" t="str">
        <f t="shared" si="623"/>
        <v/>
      </c>
      <c r="E2048" s="3" t="str">
        <f>IF(Investments_Import!B2048="","",Investments_Import!B2048)</f>
        <v/>
      </c>
      <c r="F2048" s="54" t="str">
        <f t="shared" si="624"/>
        <v xml:space="preserve"> </v>
      </c>
      <c r="G2048" s="54" t="str">
        <f>IF($B2048="","",COUNTIF($F$2:$F2048,$F2048))</f>
        <v/>
      </c>
      <c r="H2048" s="53" t="str">
        <f t="shared" si="625"/>
        <v xml:space="preserve">  </v>
      </c>
      <c r="I2048" s="3" t="str">
        <f>IF(Investments_Import!C2048="","",Investments_Import!C2048)</f>
        <v/>
      </c>
      <c r="J2048" s="108" t="str">
        <f>IF(Investments_Import!D2048="","",Investments_Import!D2048)</f>
        <v/>
      </c>
      <c r="K2048" s="108" t="str">
        <f t="shared" si="626"/>
        <v/>
      </c>
      <c r="L2048" s="47" t="str">
        <f>IF(Investments_Import!E2048="","",Investments_Import!E2048)</f>
        <v/>
      </c>
      <c r="M2048" s="47" t="str">
        <f t="shared" si="616"/>
        <v/>
      </c>
      <c r="N2048" s="31" t="str">
        <f>IF(Investments_Import!F2048="","",Investments_Import!F2048)</f>
        <v/>
      </c>
      <c r="O2048" s="31" t="str">
        <f t="shared" si="617"/>
        <v/>
      </c>
      <c r="P2048" s="3" t="str">
        <f>IF(Investments_Import!G2048="","",Investments_Import!G2048)</f>
        <v/>
      </c>
      <c r="Q2048" s="3" t="str">
        <f>IF(Investments_Import!H2048="","",Investments_Import!H2048)</f>
        <v/>
      </c>
      <c r="R2048" s="37" t="str">
        <f t="shared" si="618"/>
        <v/>
      </c>
      <c r="S2048" s="37" t="str">
        <f t="shared" si="619"/>
        <v/>
      </c>
      <c r="U2048" s="36" t="str">
        <f>IF(Mining_Import!A2048="","",Mining_Import!A2048)</f>
        <v/>
      </c>
      <c r="V2048" s="22" t="str">
        <f t="shared" si="627"/>
        <v/>
      </c>
      <c r="W2048" s="127" t="str">
        <f t="shared" si="628"/>
        <v/>
      </c>
      <c r="X2048" s="127" t="str">
        <f t="shared" si="629"/>
        <v/>
      </c>
      <c r="Y2048" s="127" t="str">
        <f t="shared" si="630"/>
        <v/>
      </c>
      <c r="Z2048" s="36" t="str">
        <f>IF(Mining_Import!B2048="","",Mining_Import!B2048)</f>
        <v/>
      </c>
      <c r="AA2048" s="184" t="str">
        <f>IF(Mining_Import!$C2048="","",Mining_Import!$C2048)</f>
        <v/>
      </c>
      <c r="AB2048" s="122" t="str">
        <f t="shared" si="631"/>
        <v/>
      </c>
      <c r="AC2048" s="122" t="str">
        <f>IF($Y2048&gt;Dashboard!$Q$19,$AB2048,"")</f>
        <v/>
      </c>
      <c r="AD2048" s="43" t="str">
        <f t="shared" si="632"/>
        <v/>
      </c>
      <c r="AE2048" s="36" t="str">
        <f>IF(Mining_Import!D2048="","",Mining_Import!D2048)</f>
        <v/>
      </c>
      <c r="AF2048" s="36" t="str">
        <f>IF(Mining_Import!E2048="","",Mining_Import!E2048)</f>
        <v/>
      </c>
      <c r="AG2048" s="36" t="str">
        <f>IF(Mining_Import!F2048="","",Mining_Import!F2048)</f>
        <v/>
      </c>
      <c r="AH2048" s="36" t="str">
        <f>IF(Mining_Import!G2048="","",Mining_Import!G2048)</f>
        <v/>
      </c>
      <c r="AI2048" s="36" t="str">
        <f>IF(Mining_Import!H2048="","",Mining_Import!H2048)</f>
        <v/>
      </c>
      <c r="AJ2048" s="36" t="str">
        <f>IF(Mining_Import!I2048="","",Mining_Import!I2048)</f>
        <v/>
      </c>
      <c r="BY2048" s="120" t="str">
        <f t="shared" si="620"/>
        <v/>
      </c>
      <c r="BZ2048" s="184" t="str">
        <f t="shared" si="633"/>
        <v/>
      </c>
      <c r="CA2048" s="37" t="str">
        <f>IFERROR(VLOOKUP($BY2048,Account_Value!$C$2:$F$2500,4,0),"")</f>
        <v/>
      </c>
      <c r="CB2048" s="43" t="str">
        <f t="shared" si="621"/>
        <v/>
      </c>
      <c r="CC2048" s="122" t="str">
        <f>IF($BZ2048="","",SUM($BZ$2:$BZ2048))</f>
        <v/>
      </c>
      <c r="CD2048" s="43" t="str">
        <f>IF($BZ2048="","",$BU$19*(SUM($BZ$2:$BZ2048)))</f>
        <v/>
      </c>
    </row>
    <row r="2049" spans="1:82">
      <c r="A2049" s="4" t="str">
        <f t="shared" si="622"/>
        <v/>
      </c>
      <c r="B2049" s="21" t="str">
        <f>IF(Investments_Import!A2049="","",Investments_Import!A2049)</f>
        <v/>
      </c>
      <c r="C2049" s="22" t="str">
        <f t="shared" si="615"/>
        <v/>
      </c>
      <c r="D2049" s="51" t="str">
        <f t="shared" si="623"/>
        <v/>
      </c>
      <c r="E2049" s="3" t="str">
        <f>IF(Investments_Import!B2049="","",Investments_Import!B2049)</f>
        <v/>
      </c>
      <c r="F2049" s="54" t="str">
        <f t="shared" si="624"/>
        <v xml:space="preserve"> </v>
      </c>
      <c r="G2049" s="54" t="str">
        <f>IF($B2049="","",COUNTIF($F$2:$F2049,$F2049))</f>
        <v/>
      </c>
      <c r="H2049" s="53" t="str">
        <f t="shared" si="625"/>
        <v xml:space="preserve">  </v>
      </c>
      <c r="I2049" s="3" t="str">
        <f>IF(Investments_Import!C2049="","",Investments_Import!C2049)</f>
        <v/>
      </c>
      <c r="J2049" s="108" t="str">
        <f>IF(Investments_Import!D2049="","",Investments_Import!D2049)</f>
        <v/>
      </c>
      <c r="K2049" s="108" t="str">
        <f t="shared" si="626"/>
        <v/>
      </c>
      <c r="L2049" s="47" t="str">
        <f>IF(Investments_Import!E2049="","",Investments_Import!E2049)</f>
        <v/>
      </c>
      <c r="M2049" s="47" t="str">
        <f t="shared" si="616"/>
        <v/>
      </c>
      <c r="N2049" s="31" t="str">
        <f>IF(Investments_Import!F2049="","",Investments_Import!F2049)</f>
        <v/>
      </c>
      <c r="O2049" s="31" t="str">
        <f t="shared" si="617"/>
        <v/>
      </c>
      <c r="P2049" s="3" t="str">
        <f>IF(Investments_Import!G2049="","",Investments_Import!G2049)</f>
        <v/>
      </c>
      <c r="Q2049" s="3" t="str">
        <f>IF(Investments_Import!H2049="","",Investments_Import!H2049)</f>
        <v/>
      </c>
      <c r="R2049" s="37" t="str">
        <f t="shared" si="618"/>
        <v/>
      </c>
      <c r="S2049" s="37" t="str">
        <f t="shared" si="619"/>
        <v/>
      </c>
      <c r="U2049" s="36" t="str">
        <f>IF(Mining_Import!A2049="","",Mining_Import!A2049)</f>
        <v/>
      </c>
      <c r="V2049" s="22" t="str">
        <f t="shared" si="627"/>
        <v/>
      </c>
      <c r="W2049" s="127" t="str">
        <f t="shared" si="628"/>
        <v/>
      </c>
      <c r="X2049" s="127" t="str">
        <f t="shared" si="629"/>
        <v/>
      </c>
      <c r="Y2049" s="127" t="str">
        <f t="shared" si="630"/>
        <v/>
      </c>
      <c r="Z2049" s="36" t="str">
        <f>IF(Mining_Import!B2049="","",Mining_Import!B2049)</f>
        <v/>
      </c>
      <c r="AA2049" s="184" t="str">
        <f>IF(Mining_Import!$C2049="","",Mining_Import!$C2049)</f>
        <v/>
      </c>
      <c r="AB2049" s="122" t="str">
        <f t="shared" si="631"/>
        <v/>
      </c>
      <c r="AC2049" s="122" t="str">
        <f>IF($Y2049&gt;Dashboard!$Q$19,$AB2049,"")</f>
        <v/>
      </c>
      <c r="AD2049" s="43" t="str">
        <f t="shared" si="632"/>
        <v/>
      </c>
      <c r="AE2049" s="36" t="str">
        <f>IF(Mining_Import!D2049="","",Mining_Import!D2049)</f>
        <v/>
      </c>
      <c r="AF2049" s="36" t="str">
        <f>IF(Mining_Import!E2049="","",Mining_Import!E2049)</f>
        <v/>
      </c>
      <c r="AG2049" s="36" t="str">
        <f>IF(Mining_Import!F2049="","",Mining_Import!F2049)</f>
        <v/>
      </c>
      <c r="AH2049" s="36" t="str">
        <f>IF(Mining_Import!G2049="","",Mining_Import!G2049)</f>
        <v/>
      </c>
      <c r="AI2049" s="36" t="str">
        <f>IF(Mining_Import!H2049="","",Mining_Import!H2049)</f>
        <v/>
      </c>
      <c r="AJ2049" s="36" t="str">
        <f>IF(Mining_Import!I2049="","",Mining_Import!I2049)</f>
        <v/>
      </c>
      <c r="BY2049" s="120" t="str">
        <f t="shared" si="620"/>
        <v/>
      </c>
      <c r="BZ2049" s="184" t="str">
        <f t="shared" si="633"/>
        <v/>
      </c>
      <c r="CA2049" s="37" t="str">
        <f>IFERROR(VLOOKUP($BY2049,Account_Value!$C$2:$F$2500,4,0),"")</f>
        <v/>
      </c>
      <c r="CB2049" s="43" t="str">
        <f t="shared" si="621"/>
        <v/>
      </c>
      <c r="CC2049" s="122" t="str">
        <f>IF($BZ2049="","",SUM($BZ$2:$BZ2049))</f>
        <v/>
      </c>
      <c r="CD2049" s="43" t="str">
        <f>IF($BZ2049="","",$BU$19*(SUM($BZ$2:$BZ2049)))</f>
        <v/>
      </c>
    </row>
    <row r="2050" spans="1:82">
      <c r="A2050" s="4" t="str">
        <f t="shared" si="622"/>
        <v/>
      </c>
      <c r="B2050" s="21" t="str">
        <f>IF(Investments_Import!A2050="","",Investments_Import!A2050)</f>
        <v/>
      </c>
      <c r="C2050" s="22" t="str">
        <f t="shared" ref="C2050:C2113" si="634">IF(B2050="","",B2050*1)</f>
        <v/>
      </c>
      <c r="D2050" s="51" t="str">
        <f t="shared" si="623"/>
        <v/>
      </c>
      <c r="E2050" s="3" t="str">
        <f>IF(Investments_Import!B2050="","",Investments_Import!B2050)</f>
        <v/>
      </c>
      <c r="F2050" s="54" t="str">
        <f t="shared" si="624"/>
        <v xml:space="preserve"> </v>
      </c>
      <c r="G2050" s="54" t="str">
        <f>IF($B2050="","",COUNTIF($F$2:$F2050,$F2050))</f>
        <v/>
      </c>
      <c r="H2050" s="53" t="str">
        <f t="shared" si="625"/>
        <v xml:space="preserve">  </v>
      </c>
      <c r="I2050" s="3" t="str">
        <f>IF(Investments_Import!C2050="","",Investments_Import!C2050)</f>
        <v/>
      </c>
      <c r="J2050" s="108" t="str">
        <f>IF(Investments_Import!D2050="","",Investments_Import!D2050)</f>
        <v/>
      </c>
      <c r="K2050" s="108" t="str">
        <f t="shared" si="626"/>
        <v/>
      </c>
      <c r="L2050" s="47" t="str">
        <f>IF(Investments_Import!E2050="","",Investments_Import!E2050)</f>
        <v/>
      </c>
      <c r="M2050" s="47" t="str">
        <f t="shared" ref="M2050:M2113" si="635">IF($L2050="","",$L2050*1)</f>
        <v/>
      </c>
      <c r="N2050" s="31" t="str">
        <f>IF(Investments_Import!F2050="","",Investments_Import!F2050)</f>
        <v/>
      </c>
      <c r="O2050" s="31" t="str">
        <f t="shared" ref="O2050:O2113" si="636">IF($N2050="","",$N2050*1)</f>
        <v/>
      </c>
      <c r="P2050" s="3" t="str">
        <f>IF(Investments_Import!G2050="","",Investments_Import!G2050)</f>
        <v/>
      </c>
      <c r="Q2050" s="3" t="str">
        <f>IF(Investments_Import!H2050="","",Investments_Import!H2050)</f>
        <v/>
      </c>
      <c r="R2050" s="37" t="str">
        <f t="shared" ref="R2050:R2113" si="637">IF($Q2050="","",IF($Q2050="USD",$P2050,$P2050*$J2050))</f>
        <v/>
      </c>
      <c r="S2050" s="37" t="str">
        <f t="shared" ref="S2050:S2113" si="638">IF($R2050="","",$R2050*1)</f>
        <v/>
      </c>
      <c r="U2050" s="36" t="str">
        <f>IF(Mining_Import!A2050="","",Mining_Import!A2050)</f>
        <v/>
      </c>
      <c r="V2050" s="22" t="str">
        <f t="shared" si="627"/>
        <v/>
      </c>
      <c r="W2050" s="127" t="str">
        <f t="shared" si="628"/>
        <v/>
      </c>
      <c r="X2050" s="127" t="str">
        <f t="shared" si="629"/>
        <v/>
      </c>
      <c r="Y2050" s="127" t="str">
        <f t="shared" si="630"/>
        <v/>
      </c>
      <c r="Z2050" s="36" t="str">
        <f>IF(Mining_Import!B2050="","",Mining_Import!B2050)</f>
        <v/>
      </c>
      <c r="AA2050" s="184" t="str">
        <f>IF(Mining_Import!$C2050="","",Mining_Import!$C2050)</f>
        <v/>
      </c>
      <c r="AB2050" s="122" t="str">
        <f t="shared" si="631"/>
        <v/>
      </c>
      <c r="AC2050" s="122" t="str">
        <f>IF($Y2050&gt;Dashboard!$Q$19,$AB2050,"")</f>
        <v/>
      </c>
      <c r="AD2050" s="43" t="str">
        <f t="shared" si="632"/>
        <v/>
      </c>
      <c r="AE2050" s="36" t="str">
        <f>IF(Mining_Import!D2050="","",Mining_Import!D2050)</f>
        <v/>
      </c>
      <c r="AF2050" s="36" t="str">
        <f>IF(Mining_Import!E2050="","",Mining_Import!E2050)</f>
        <v/>
      </c>
      <c r="AG2050" s="36" t="str">
        <f>IF(Mining_Import!F2050="","",Mining_Import!F2050)</f>
        <v/>
      </c>
      <c r="AH2050" s="36" t="str">
        <f>IF(Mining_Import!G2050="","",Mining_Import!G2050)</f>
        <v/>
      </c>
      <c r="AI2050" s="36" t="str">
        <f>IF(Mining_Import!H2050="","",Mining_Import!H2050)</f>
        <v/>
      </c>
      <c r="AJ2050" s="36" t="str">
        <f>IF(Mining_Import!I2050="","",Mining_Import!I2050)</f>
        <v/>
      </c>
      <c r="BY2050" s="120" t="str">
        <f t="shared" ref="BY2050:BY2113" si="639">Y2050</f>
        <v/>
      </c>
      <c r="BZ2050" s="184" t="str">
        <f t="shared" si="633"/>
        <v/>
      </c>
      <c r="CA2050" s="37" t="str">
        <f>IFERROR(VLOOKUP($BY2050,Account_Value!$C$2:$F$2500,4,0),"")</f>
        <v/>
      </c>
      <c r="CB2050" s="43" t="str">
        <f t="shared" ref="CB2050:CB2113" si="640">IF(BZ2050="","",BZ2050*CA2050)</f>
        <v/>
      </c>
      <c r="CC2050" s="122" t="str">
        <f>IF($BZ2050="","",SUM($BZ$2:$BZ2050))</f>
        <v/>
      </c>
      <c r="CD2050" s="43" t="str">
        <f>IF($BZ2050="","",$BU$19*(SUM($BZ$2:$BZ2050)))</f>
        <v/>
      </c>
    </row>
    <row r="2051" spans="1:82">
      <c r="A2051" s="4" t="str">
        <f t="shared" ref="A2051:A2114" si="641">IF($B2051="","",$A2050+1)</f>
        <v/>
      </c>
      <c r="B2051" s="21" t="str">
        <f>IF(Investments_Import!A2051="","",Investments_Import!A2051)</f>
        <v/>
      </c>
      <c r="C2051" s="22" t="str">
        <f t="shared" si="634"/>
        <v/>
      </c>
      <c r="D2051" s="51" t="str">
        <f t="shared" ref="D2051:D2114" si="642">$C2051</f>
        <v/>
      </c>
      <c r="E2051" s="3" t="str">
        <f>IF(Investments_Import!B2051="","",Investments_Import!B2051)</f>
        <v/>
      </c>
      <c r="F2051" s="54" t="str">
        <f t="shared" ref="F2051:F2114" si="643">CONCATENATE(TEXT($D2051,"dd-mmm-yyyy")," ",$E2051)</f>
        <v xml:space="preserve"> </v>
      </c>
      <c r="G2051" s="54" t="str">
        <f>IF($B2051="","",COUNTIF($F$2:$F2051,$F2051))</f>
        <v/>
      </c>
      <c r="H2051" s="53" t="str">
        <f t="shared" ref="H2051:H2114" si="644">CONCATENATE(TEXT($D2051,"dd-mmm-yyyy")," ",$E2051," ",$G2051)</f>
        <v xml:space="preserve">  </v>
      </c>
      <c r="I2051" s="3" t="str">
        <f>IF(Investments_Import!C2051="","",Investments_Import!C2051)</f>
        <v/>
      </c>
      <c r="J2051" s="108" t="str">
        <f>IF(Investments_Import!D2051="","",Investments_Import!D2051)</f>
        <v/>
      </c>
      <c r="K2051" s="108" t="str">
        <f t="shared" ref="K2051:K2114" si="645">IF($B2051="","",$J2051*1)</f>
        <v/>
      </c>
      <c r="L2051" s="47" t="str">
        <f>IF(Investments_Import!E2051="","",Investments_Import!E2051)</f>
        <v/>
      </c>
      <c r="M2051" s="47" t="str">
        <f t="shared" si="635"/>
        <v/>
      </c>
      <c r="N2051" s="31" t="str">
        <f>IF(Investments_Import!F2051="","",Investments_Import!F2051)</f>
        <v/>
      </c>
      <c r="O2051" s="31" t="str">
        <f t="shared" si="636"/>
        <v/>
      </c>
      <c r="P2051" s="3" t="str">
        <f>IF(Investments_Import!G2051="","",Investments_Import!G2051)</f>
        <v/>
      </c>
      <c r="Q2051" s="3" t="str">
        <f>IF(Investments_Import!H2051="","",Investments_Import!H2051)</f>
        <v/>
      </c>
      <c r="R2051" s="37" t="str">
        <f t="shared" si="637"/>
        <v/>
      </c>
      <c r="S2051" s="37" t="str">
        <f t="shared" si="638"/>
        <v/>
      </c>
      <c r="U2051" s="36" t="str">
        <f>IF(Mining_Import!A2051="","",Mining_Import!A2051)</f>
        <v/>
      </c>
      <c r="V2051" s="22" t="str">
        <f t="shared" ref="V2051:V2114" si="646">IF(U2051="","",U2051*1)</f>
        <v/>
      </c>
      <c r="W2051" s="127" t="str">
        <f t="shared" ref="W2051:W2114" si="647">V2051</f>
        <v/>
      </c>
      <c r="X2051" s="127" t="str">
        <f t="shared" ref="X2051:X2114" si="648">IFERROR(INT($W2051),"")</f>
        <v/>
      </c>
      <c r="Y2051" s="127" t="str">
        <f t="shared" ref="Y2051:Y2114" si="649">$X2051</f>
        <v/>
      </c>
      <c r="Z2051" s="36" t="str">
        <f>IF(Mining_Import!B2051="","",Mining_Import!B2051)</f>
        <v/>
      </c>
      <c r="AA2051" s="184" t="str">
        <f>IF(Mining_Import!$C2051="","",Mining_Import!$C2051)</f>
        <v/>
      </c>
      <c r="AB2051" s="122" t="str">
        <f t="shared" ref="AB2051:AB2114" si="650">IFERROR($AA2051*1,"")</f>
        <v/>
      </c>
      <c r="AC2051" s="122" t="str">
        <f>IF($Y2051&gt;Dashboard!$Q$19,$AB2051,"")</f>
        <v/>
      </c>
      <c r="AD2051" s="43" t="str">
        <f t="shared" ref="AD2051:AD2114" si="651">IFERROR($AB2051*$BU$19,"")</f>
        <v/>
      </c>
      <c r="AE2051" s="36" t="str">
        <f>IF(Mining_Import!D2051="","",Mining_Import!D2051)</f>
        <v/>
      </c>
      <c r="AF2051" s="36" t="str">
        <f>IF(Mining_Import!E2051="","",Mining_Import!E2051)</f>
        <v/>
      </c>
      <c r="AG2051" s="36" t="str">
        <f>IF(Mining_Import!F2051="","",Mining_Import!F2051)</f>
        <v/>
      </c>
      <c r="AH2051" s="36" t="str">
        <f>IF(Mining_Import!G2051="","",Mining_Import!G2051)</f>
        <v/>
      </c>
      <c r="AI2051" s="36" t="str">
        <f>IF(Mining_Import!H2051="","",Mining_Import!H2051)</f>
        <v/>
      </c>
      <c r="AJ2051" s="36" t="str">
        <f>IF(Mining_Import!I2051="","",Mining_Import!I2051)</f>
        <v/>
      </c>
      <c r="BY2051" s="120" t="str">
        <f t="shared" si="639"/>
        <v/>
      </c>
      <c r="BZ2051" s="184" t="str">
        <f t="shared" ref="BZ2051:BZ2114" si="652">AB2051</f>
        <v/>
      </c>
      <c r="CA2051" s="37" t="str">
        <f>IFERROR(VLOOKUP($BY2051,Account_Value!$C$2:$F$2500,4,0),"")</f>
        <v/>
      </c>
      <c r="CB2051" s="43" t="str">
        <f t="shared" si="640"/>
        <v/>
      </c>
      <c r="CC2051" s="122" t="str">
        <f>IF($BZ2051="","",SUM($BZ$2:$BZ2051))</f>
        <v/>
      </c>
      <c r="CD2051" s="43" t="str">
        <f>IF($BZ2051="","",$BU$19*(SUM($BZ$2:$BZ2051)))</f>
        <v/>
      </c>
    </row>
    <row r="2052" spans="1:82">
      <c r="A2052" s="4" t="str">
        <f t="shared" si="641"/>
        <v/>
      </c>
      <c r="B2052" s="21" t="str">
        <f>IF(Investments_Import!A2052="","",Investments_Import!A2052)</f>
        <v/>
      </c>
      <c r="C2052" s="22" t="str">
        <f t="shared" si="634"/>
        <v/>
      </c>
      <c r="D2052" s="51" t="str">
        <f t="shared" si="642"/>
        <v/>
      </c>
      <c r="E2052" s="3" t="str">
        <f>IF(Investments_Import!B2052="","",Investments_Import!B2052)</f>
        <v/>
      </c>
      <c r="F2052" s="54" t="str">
        <f t="shared" si="643"/>
        <v xml:space="preserve"> </v>
      </c>
      <c r="G2052" s="54" t="str">
        <f>IF($B2052="","",COUNTIF($F$2:$F2052,$F2052))</f>
        <v/>
      </c>
      <c r="H2052" s="53" t="str">
        <f t="shared" si="644"/>
        <v xml:space="preserve">  </v>
      </c>
      <c r="I2052" s="3" t="str">
        <f>IF(Investments_Import!C2052="","",Investments_Import!C2052)</f>
        <v/>
      </c>
      <c r="J2052" s="108" t="str">
        <f>IF(Investments_Import!D2052="","",Investments_Import!D2052)</f>
        <v/>
      </c>
      <c r="K2052" s="108" t="str">
        <f t="shared" si="645"/>
        <v/>
      </c>
      <c r="L2052" s="47" t="str">
        <f>IF(Investments_Import!E2052="","",Investments_Import!E2052)</f>
        <v/>
      </c>
      <c r="M2052" s="47" t="str">
        <f t="shared" si="635"/>
        <v/>
      </c>
      <c r="N2052" s="31" t="str">
        <f>IF(Investments_Import!F2052="","",Investments_Import!F2052)</f>
        <v/>
      </c>
      <c r="O2052" s="31" t="str">
        <f t="shared" si="636"/>
        <v/>
      </c>
      <c r="P2052" s="3" t="str">
        <f>IF(Investments_Import!G2052="","",Investments_Import!G2052)</f>
        <v/>
      </c>
      <c r="Q2052" s="3" t="str">
        <f>IF(Investments_Import!H2052="","",Investments_Import!H2052)</f>
        <v/>
      </c>
      <c r="R2052" s="37" t="str">
        <f t="shared" si="637"/>
        <v/>
      </c>
      <c r="S2052" s="37" t="str">
        <f t="shared" si="638"/>
        <v/>
      </c>
      <c r="U2052" s="36" t="str">
        <f>IF(Mining_Import!A2052="","",Mining_Import!A2052)</f>
        <v/>
      </c>
      <c r="V2052" s="22" t="str">
        <f t="shared" si="646"/>
        <v/>
      </c>
      <c r="W2052" s="127" t="str">
        <f t="shared" si="647"/>
        <v/>
      </c>
      <c r="X2052" s="127" t="str">
        <f t="shared" si="648"/>
        <v/>
      </c>
      <c r="Y2052" s="127" t="str">
        <f t="shared" si="649"/>
        <v/>
      </c>
      <c r="Z2052" s="36" t="str">
        <f>IF(Mining_Import!B2052="","",Mining_Import!B2052)</f>
        <v/>
      </c>
      <c r="AA2052" s="184" t="str">
        <f>IF(Mining_Import!$C2052="","",Mining_Import!$C2052)</f>
        <v/>
      </c>
      <c r="AB2052" s="122" t="str">
        <f t="shared" si="650"/>
        <v/>
      </c>
      <c r="AC2052" s="122" t="str">
        <f>IF($Y2052&gt;Dashboard!$Q$19,$AB2052,"")</f>
        <v/>
      </c>
      <c r="AD2052" s="43" t="str">
        <f t="shared" si="651"/>
        <v/>
      </c>
      <c r="AE2052" s="36" t="str">
        <f>IF(Mining_Import!D2052="","",Mining_Import!D2052)</f>
        <v/>
      </c>
      <c r="AF2052" s="36" t="str">
        <f>IF(Mining_Import!E2052="","",Mining_Import!E2052)</f>
        <v/>
      </c>
      <c r="AG2052" s="36" t="str">
        <f>IF(Mining_Import!F2052="","",Mining_Import!F2052)</f>
        <v/>
      </c>
      <c r="AH2052" s="36" t="str">
        <f>IF(Mining_Import!G2052="","",Mining_Import!G2052)</f>
        <v/>
      </c>
      <c r="AI2052" s="36" t="str">
        <f>IF(Mining_Import!H2052="","",Mining_Import!H2052)</f>
        <v/>
      </c>
      <c r="AJ2052" s="36" t="str">
        <f>IF(Mining_Import!I2052="","",Mining_Import!I2052)</f>
        <v/>
      </c>
      <c r="BY2052" s="120" t="str">
        <f t="shared" si="639"/>
        <v/>
      </c>
      <c r="BZ2052" s="184" t="str">
        <f t="shared" si="652"/>
        <v/>
      </c>
      <c r="CA2052" s="37" t="str">
        <f>IFERROR(VLOOKUP($BY2052,Account_Value!$C$2:$F$2500,4,0),"")</f>
        <v/>
      </c>
      <c r="CB2052" s="43" t="str">
        <f t="shared" si="640"/>
        <v/>
      </c>
      <c r="CC2052" s="122" t="str">
        <f>IF($BZ2052="","",SUM($BZ$2:$BZ2052))</f>
        <v/>
      </c>
      <c r="CD2052" s="43" t="str">
        <f>IF($BZ2052="","",$BU$19*(SUM($BZ$2:$BZ2052)))</f>
        <v/>
      </c>
    </row>
    <row r="2053" spans="1:82">
      <c r="A2053" s="4" t="str">
        <f t="shared" si="641"/>
        <v/>
      </c>
      <c r="B2053" s="21" t="str">
        <f>IF(Investments_Import!A2053="","",Investments_Import!A2053)</f>
        <v/>
      </c>
      <c r="C2053" s="22" t="str">
        <f t="shared" si="634"/>
        <v/>
      </c>
      <c r="D2053" s="51" t="str">
        <f t="shared" si="642"/>
        <v/>
      </c>
      <c r="E2053" s="3" t="str">
        <f>IF(Investments_Import!B2053="","",Investments_Import!B2053)</f>
        <v/>
      </c>
      <c r="F2053" s="54" t="str">
        <f t="shared" si="643"/>
        <v xml:space="preserve"> </v>
      </c>
      <c r="G2053" s="54" t="str">
        <f>IF($B2053="","",COUNTIF($F$2:$F2053,$F2053))</f>
        <v/>
      </c>
      <c r="H2053" s="53" t="str">
        <f t="shared" si="644"/>
        <v xml:space="preserve">  </v>
      </c>
      <c r="I2053" s="3" t="str">
        <f>IF(Investments_Import!C2053="","",Investments_Import!C2053)</f>
        <v/>
      </c>
      <c r="J2053" s="108" t="str">
        <f>IF(Investments_Import!D2053="","",Investments_Import!D2053)</f>
        <v/>
      </c>
      <c r="K2053" s="108" t="str">
        <f t="shared" si="645"/>
        <v/>
      </c>
      <c r="L2053" s="47" t="str">
        <f>IF(Investments_Import!E2053="","",Investments_Import!E2053)</f>
        <v/>
      </c>
      <c r="M2053" s="47" t="str">
        <f t="shared" si="635"/>
        <v/>
      </c>
      <c r="N2053" s="31" t="str">
        <f>IF(Investments_Import!F2053="","",Investments_Import!F2053)</f>
        <v/>
      </c>
      <c r="O2053" s="31" t="str">
        <f t="shared" si="636"/>
        <v/>
      </c>
      <c r="P2053" s="3" t="str">
        <f>IF(Investments_Import!G2053="","",Investments_Import!G2053)</f>
        <v/>
      </c>
      <c r="Q2053" s="3" t="str">
        <f>IF(Investments_Import!H2053="","",Investments_Import!H2053)</f>
        <v/>
      </c>
      <c r="R2053" s="37" t="str">
        <f t="shared" si="637"/>
        <v/>
      </c>
      <c r="S2053" s="37" t="str">
        <f t="shared" si="638"/>
        <v/>
      </c>
      <c r="U2053" s="36" t="str">
        <f>IF(Mining_Import!A2053="","",Mining_Import!A2053)</f>
        <v/>
      </c>
      <c r="V2053" s="22" t="str">
        <f t="shared" si="646"/>
        <v/>
      </c>
      <c r="W2053" s="127" t="str">
        <f t="shared" si="647"/>
        <v/>
      </c>
      <c r="X2053" s="127" t="str">
        <f t="shared" si="648"/>
        <v/>
      </c>
      <c r="Y2053" s="127" t="str">
        <f t="shared" si="649"/>
        <v/>
      </c>
      <c r="Z2053" s="36" t="str">
        <f>IF(Mining_Import!B2053="","",Mining_Import!B2053)</f>
        <v/>
      </c>
      <c r="AA2053" s="184" t="str">
        <f>IF(Mining_Import!$C2053="","",Mining_Import!$C2053)</f>
        <v/>
      </c>
      <c r="AB2053" s="122" t="str">
        <f t="shared" si="650"/>
        <v/>
      </c>
      <c r="AC2053" s="122" t="str">
        <f>IF($Y2053&gt;Dashboard!$Q$19,$AB2053,"")</f>
        <v/>
      </c>
      <c r="AD2053" s="43" t="str">
        <f t="shared" si="651"/>
        <v/>
      </c>
      <c r="AE2053" s="36" t="str">
        <f>IF(Mining_Import!D2053="","",Mining_Import!D2053)</f>
        <v/>
      </c>
      <c r="AF2053" s="36" t="str">
        <f>IF(Mining_Import!E2053="","",Mining_Import!E2053)</f>
        <v/>
      </c>
      <c r="AG2053" s="36" t="str">
        <f>IF(Mining_Import!F2053="","",Mining_Import!F2053)</f>
        <v/>
      </c>
      <c r="AH2053" s="36" t="str">
        <f>IF(Mining_Import!G2053="","",Mining_Import!G2053)</f>
        <v/>
      </c>
      <c r="AI2053" s="36" t="str">
        <f>IF(Mining_Import!H2053="","",Mining_Import!H2053)</f>
        <v/>
      </c>
      <c r="AJ2053" s="36" t="str">
        <f>IF(Mining_Import!I2053="","",Mining_Import!I2053)</f>
        <v/>
      </c>
      <c r="BY2053" s="120" t="str">
        <f t="shared" si="639"/>
        <v/>
      </c>
      <c r="BZ2053" s="184" t="str">
        <f t="shared" si="652"/>
        <v/>
      </c>
      <c r="CA2053" s="37" t="str">
        <f>IFERROR(VLOOKUP($BY2053,Account_Value!$C$2:$F$2500,4,0),"")</f>
        <v/>
      </c>
      <c r="CB2053" s="43" t="str">
        <f t="shared" si="640"/>
        <v/>
      </c>
      <c r="CC2053" s="122" t="str">
        <f>IF($BZ2053="","",SUM($BZ$2:$BZ2053))</f>
        <v/>
      </c>
      <c r="CD2053" s="43" t="str">
        <f>IF($BZ2053="","",$BU$19*(SUM($BZ$2:$BZ2053)))</f>
        <v/>
      </c>
    </row>
    <row r="2054" spans="1:82">
      <c r="A2054" s="4" t="str">
        <f t="shared" si="641"/>
        <v/>
      </c>
      <c r="B2054" s="21" t="str">
        <f>IF(Investments_Import!A2054="","",Investments_Import!A2054)</f>
        <v/>
      </c>
      <c r="C2054" s="22" t="str">
        <f t="shared" si="634"/>
        <v/>
      </c>
      <c r="D2054" s="51" t="str">
        <f t="shared" si="642"/>
        <v/>
      </c>
      <c r="E2054" s="3" t="str">
        <f>IF(Investments_Import!B2054="","",Investments_Import!B2054)</f>
        <v/>
      </c>
      <c r="F2054" s="54" t="str">
        <f t="shared" si="643"/>
        <v xml:space="preserve"> </v>
      </c>
      <c r="G2054" s="54" t="str">
        <f>IF($B2054="","",COUNTIF($F$2:$F2054,$F2054))</f>
        <v/>
      </c>
      <c r="H2054" s="53" t="str">
        <f t="shared" si="644"/>
        <v xml:space="preserve">  </v>
      </c>
      <c r="I2054" s="3" t="str">
        <f>IF(Investments_Import!C2054="","",Investments_Import!C2054)</f>
        <v/>
      </c>
      <c r="J2054" s="108" t="str">
        <f>IF(Investments_Import!D2054="","",Investments_Import!D2054)</f>
        <v/>
      </c>
      <c r="K2054" s="108" t="str">
        <f t="shared" si="645"/>
        <v/>
      </c>
      <c r="L2054" s="47" t="str">
        <f>IF(Investments_Import!E2054="","",Investments_Import!E2054)</f>
        <v/>
      </c>
      <c r="M2054" s="47" t="str">
        <f t="shared" si="635"/>
        <v/>
      </c>
      <c r="N2054" s="31" t="str">
        <f>IF(Investments_Import!F2054="","",Investments_Import!F2054)</f>
        <v/>
      </c>
      <c r="O2054" s="31" t="str">
        <f t="shared" si="636"/>
        <v/>
      </c>
      <c r="P2054" s="3" t="str">
        <f>IF(Investments_Import!G2054="","",Investments_Import!G2054)</f>
        <v/>
      </c>
      <c r="Q2054" s="3" t="str">
        <f>IF(Investments_Import!H2054="","",Investments_Import!H2054)</f>
        <v/>
      </c>
      <c r="R2054" s="37" t="str">
        <f t="shared" si="637"/>
        <v/>
      </c>
      <c r="S2054" s="37" t="str">
        <f t="shared" si="638"/>
        <v/>
      </c>
      <c r="U2054" s="36" t="str">
        <f>IF(Mining_Import!A2054="","",Mining_Import!A2054)</f>
        <v/>
      </c>
      <c r="V2054" s="22" t="str">
        <f t="shared" si="646"/>
        <v/>
      </c>
      <c r="W2054" s="127" t="str">
        <f t="shared" si="647"/>
        <v/>
      </c>
      <c r="X2054" s="127" t="str">
        <f t="shared" si="648"/>
        <v/>
      </c>
      <c r="Y2054" s="127" t="str">
        <f t="shared" si="649"/>
        <v/>
      </c>
      <c r="Z2054" s="36" t="str">
        <f>IF(Mining_Import!B2054="","",Mining_Import!B2054)</f>
        <v/>
      </c>
      <c r="AA2054" s="184" t="str">
        <f>IF(Mining_Import!$C2054="","",Mining_Import!$C2054)</f>
        <v/>
      </c>
      <c r="AB2054" s="122" t="str">
        <f t="shared" si="650"/>
        <v/>
      </c>
      <c r="AC2054" s="122" t="str">
        <f>IF($Y2054&gt;Dashboard!$Q$19,$AB2054,"")</f>
        <v/>
      </c>
      <c r="AD2054" s="43" t="str">
        <f t="shared" si="651"/>
        <v/>
      </c>
      <c r="AE2054" s="36" t="str">
        <f>IF(Mining_Import!D2054="","",Mining_Import!D2054)</f>
        <v/>
      </c>
      <c r="AF2054" s="36" t="str">
        <f>IF(Mining_Import!E2054="","",Mining_Import!E2054)</f>
        <v/>
      </c>
      <c r="AG2054" s="36" t="str">
        <f>IF(Mining_Import!F2054="","",Mining_Import!F2054)</f>
        <v/>
      </c>
      <c r="AH2054" s="36" t="str">
        <f>IF(Mining_Import!G2054="","",Mining_Import!G2054)</f>
        <v/>
      </c>
      <c r="AI2054" s="36" t="str">
        <f>IF(Mining_Import!H2054="","",Mining_Import!H2054)</f>
        <v/>
      </c>
      <c r="AJ2054" s="36" t="str">
        <f>IF(Mining_Import!I2054="","",Mining_Import!I2054)</f>
        <v/>
      </c>
      <c r="BY2054" s="120" t="str">
        <f t="shared" si="639"/>
        <v/>
      </c>
      <c r="BZ2054" s="184" t="str">
        <f t="shared" si="652"/>
        <v/>
      </c>
      <c r="CA2054" s="37" t="str">
        <f>IFERROR(VLOOKUP($BY2054,Account_Value!$C$2:$F$2500,4,0),"")</f>
        <v/>
      </c>
      <c r="CB2054" s="43" t="str">
        <f t="shared" si="640"/>
        <v/>
      </c>
      <c r="CC2054" s="122" t="str">
        <f>IF($BZ2054="","",SUM($BZ$2:$BZ2054))</f>
        <v/>
      </c>
      <c r="CD2054" s="43" t="str">
        <f>IF($BZ2054="","",$BU$19*(SUM($BZ$2:$BZ2054)))</f>
        <v/>
      </c>
    </row>
    <row r="2055" spans="1:82">
      <c r="A2055" s="4" t="str">
        <f t="shared" si="641"/>
        <v/>
      </c>
      <c r="B2055" s="21" t="str">
        <f>IF(Investments_Import!A2055="","",Investments_Import!A2055)</f>
        <v/>
      </c>
      <c r="C2055" s="22" t="str">
        <f t="shared" si="634"/>
        <v/>
      </c>
      <c r="D2055" s="51" t="str">
        <f t="shared" si="642"/>
        <v/>
      </c>
      <c r="E2055" s="3" t="str">
        <f>IF(Investments_Import!B2055="","",Investments_Import!B2055)</f>
        <v/>
      </c>
      <c r="F2055" s="54" t="str">
        <f t="shared" si="643"/>
        <v xml:space="preserve"> </v>
      </c>
      <c r="G2055" s="54" t="str">
        <f>IF($B2055="","",COUNTIF($F$2:$F2055,$F2055))</f>
        <v/>
      </c>
      <c r="H2055" s="53" t="str">
        <f t="shared" si="644"/>
        <v xml:space="preserve">  </v>
      </c>
      <c r="I2055" s="3" t="str">
        <f>IF(Investments_Import!C2055="","",Investments_Import!C2055)</f>
        <v/>
      </c>
      <c r="J2055" s="108" t="str">
        <f>IF(Investments_Import!D2055="","",Investments_Import!D2055)</f>
        <v/>
      </c>
      <c r="K2055" s="108" t="str">
        <f t="shared" si="645"/>
        <v/>
      </c>
      <c r="L2055" s="47" t="str">
        <f>IF(Investments_Import!E2055="","",Investments_Import!E2055)</f>
        <v/>
      </c>
      <c r="M2055" s="47" t="str">
        <f t="shared" si="635"/>
        <v/>
      </c>
      <c r="N2055" s="31" t="str">
        <f>IF(Investments_Import!F2055="","",Investments_Import!F2055)</f>
        <v/>
      </c>
      <c r="O2055" s="31" t="str">
        <f t="shared" si="636"/>
        <v/>
      </c>
      <c r="P2055" s="3" t="str">
        <f>IF(Investments_Import!G2055="","",Investments_Import!G2055)</f>
        <v/>
      </c>
      <c r="Q2055" s="3" t="str">
        <f>IF(Investments_Import!H2055="","",Investments_Import!H2055)</f>
        <v/>
      </c>
      <c r="R2055" s="37" t="str">
        <f t="shared" si="637"/>
        <v/>
      </c>
      <c r="S2055" s="37" t="str">
        <f t="shared" si="638"/>
        <v/>
      </c>
      <c r="U2055" s="36" t="str">
        <f>IF(Mining_Import!A2055="","",Mining_Import!A2055)</f>
        <v/>
      </c>
      <c r="V2055" s="22" t="str">
        <f t="shared" si="646"/>
        <v/>
      </c>
      <c r="W2055" s="127" t="str">
        <f t="shared" si="647"/>
        <v/>
      </c>
      <c r="X2055" s="127" t="str">
        <f t="shared" si="648"/>
        <v/>
      </c>
      <c r="Y2055" s="127" t="str">
        <f t="shared" si="649"/>
        <v/>
      </c>
      <c r="Z2055" s="36" t="str">
        <f>IF(Mining_Import!B2055="","",Mining_Import!B2055)</f>
        <v/>
      </c>
      <c r="AA2055" s="184" t="str">
        <f>IF(Mining_Import!$C2055="","",Mining_Import!$C2055)</f>
        <v/>
      </c>
      <c r="AB2055" s="122" t="str">
        <f t="shared" si="650"/>
        <v/>
      </c>
      <c r="AC2055" s="122" t="str">
        <f>IF($Y2055&gt;Dashboard!$Q$19,$AB2055,"")</f>
        <v/>
      </c>
      <c r="AD2055" s="43" t="str">
        <f t="shared" si="651"/>
        <v/>
      </c>
      <c r="AE2055" s="36" t="str">
        <f>IF(Mining_Import!D2055="","",Mining_Import!D2055)</f>
        <v/>
      </c>
      <c r="AF2055" s="36" t="str">
        <f>IF(Mining_Import!E2055="","",Mining_Import!E2055)</f>
        <v/>
      </c>
      <c r="AG2055" s="36" t="str">
        <f>IF(Mining_Import!F2055="","",Mining_Import!F2055)</f>
        <v/>
      </c>
      <c r="AH2055" s="36" t="str">
        <f>IF(Mining_Import!G2055="","",Mining_Import!G2055)</f>
        <v/>
      </c>
      <c r="AI2055" s="36" t="str">
        <f>IF(Mining_Import!H2055="","",Mining_Import!H2055)</f>
        <v/>
      </c>
      <c r="AJ2055" s="36" t="str">
        <f>IF(Mining_Import!I2055="","",Mining_Import!I2055)</f>
        <v/>
      </c>
      <c r="BY2055" s="120" t="str">
        <f t="shared" si="639"/>
        <v/>
      </c>
      <c r="BZ2055" s="184" t="str">
        <f t="shared" si="652"/>
        <v/>
      </c>
      <c r="CA2055" s="37" t="str">
        <f>IFERROR(VLOOKUP($BY2055,Account_Value!$C$2:$F$2500,4,0),"")</f>
        <v/>
      </c>
      <c r="CB2055" s="43" t="str">
        <f t="shared" si="640"/>
        <v/>
      </c>
      <c r="CC2055" s="122" t="str">
        <f>IF($BZ2055="","",SUM($BZ$2:$BZ2055))</f>
        <v/>
      </c>
      <c r="CD2055" s="43" t="str">
        <f>IF($BZ2055="","",$BU$19*(SUM($BZ$2:$BZ2055)))</f>
        <v/>
      </c>
    </row>
    <row r="2056" spans="1:82">
      <c r="A2056" s="4" t="str">
        <f t="shared" si="641"/>
        <v/>
      </c>
      <c r="B2056" s="21" t="str">
        <f>IF(Investments_Import!A2056="","",Investments_Import!A2056)</f>
        <v/>
      </c>
      <c r="C2056" s="22" t="str">
        <f t="shared" si="634"/>
        <v/>
      </c>
      <c r="D2056" s="51" t="str">
        <f t="shared" si="642"/>
        <v/>
      </c>
      <c r="E2056" s="3" t="str">
        <f>IF(Investments_Import!B2056="","",Investments_Import!B2056)</f>
        <v/>
      </c>
      <c r="F2056" s="54" t="str">
        <f t="shared" si="643"/>
        <v xml:space="preserve"> </v>
      </c>
      <c r="G2056" s="54" t="str">
        <f>IF($B2056="","",COUNTIF($F$2:$F2056,$F2056))</f>
        <v/>
      </c>
      <c r="H2056" s="53" t="str">
        <f t="shared" si="644"/>
        <v xml:space="preserve">  </v>
      </c>
      <c r="I2056" s="3" t="str">
        <f>IF(Investments_Import!C2056="","",Investments_Import!C2056)</f>
        <v/>
      </c>
      <c r="J2056" s="108" t="str">
        <f>IF(Investments_Import!D2056="","",Investments_Import!D2056)</f>
        <v/>
      </c>
      <c r="K2056" s="108" t="str">
        <f t="shared" si="645"/>
        <v/>
      </c>
      <c r="L2056" s="47" t="str">
        <f>IF(Investments_Import!E2056="","",Investments_Import!E2056)</f>
        <v/>
      </c>
      <c r="M2056" s="47" t="str">
        <f t="shared" si="635"/>
        <v/>
      </c>
      <c r="N2056" s="31" t="str">
        <f>IF(Investments_Import!F2056="","",Investments_Import!F2056)</f>
        <v/>
      </c>
      <c r="O2056" s="31" t="str">
        <f t="shared" si="636"/>
        <v/>
      </c>
      <c r="P2056" s="3" t="str">
        <f>IF(Investments_Import!G2056="","",Investments_Import!G2056)</f>
        <v/>
      </c>
      <c r="Q2056" s="3" t="str">
        <f>IF(Investments_Import!H2056="","",Investments_Import!H2056)</f>
        <v/>
      </c>
      <c r="R2056" s="37" t="str">
        <f t="shared" si="637"/>
        <v/>
      </c>
      <c r="S2056" s="37" t="str">
        <f t="shared" si="638"/>
        <v/>
      </c>
      <c r="U2056" s="36" t="str">
        <f>IF(Mining_Import!A2056="","",Mining_Import!A2056)</f>
        <v/>
      </c>
      <c r="V2056" s="22" t="str">
        <f t="shared" si="646"/>
        <v/>
      </c>
      <c r="W2056" s="127" t="str">
        <f t="shared" si="647"/>
        <v/>
      </c>
      <c r="X2056" s="127" t="str">
        <f t="shared" si="648"/>
        <v/>
      </c>
      <c r="Y2056" s="127" t="str">
        <f t="shared" si="649"/>
        <v/>
      </c>
      <c r="Z2056" s="36" t="str">
        <f>IF(Mining_Import!B2056="","",Mining_Import!B2056)</f>
        <v/>
      </c>
      <c r="AA2056" s="184" t="str">
        <f>IF(Mining_Import!$C2056="","",Mining_Import!$C2056)</f>
        <v/>
      </c>
      <c r="AB2056" s="122" t="str">
        <f t="shared" si="650"/>
        <v/>
      </c>
      <c r="AC2056" s="122" t="str">
        <f>IF($Y2056&gt;Dashboard!$Q$19,$AB2056,"")</f>
        <v/>
      </c>
      <c r="AD2056" s="43" t="str">
        <f t="shared" si="651"/>
        <v/>
      </c>
      <c r="AE2056" s="36" t="str">
        <f>IF(Mining_Import!D2056="","",Mining_Import!D2056)</f>
        <v/>
      </c>
      <c r="AF2056" s="36" t="str">
        <f>IF(Mining_Import!E2056="","",Mining_Import!E2056)</f>
        <v/>
      </c>
      <c r="AG2056" s="36" t="str">
        <f>IF(Mining_Import!F2056="","",Mining_Import!F2056)</f>
        <v/>
      </c>
      <c r="AH2056" s="36" t="str">
        <f>IF(Mining_Import!G2056="","",Mining_Import!G2056)</f>
        <v/>
      </c>
      <c r="AI2056" s="36" t="str">
        <f>IF(Mining_Import!H2056="","",Mining_Import!H2056)</f>
        <v/>
      </c>
      <c r="AJ2056" s="36" t="str">
        <f>IF(Mining_Import!I2056="","",Mining_Import!I2056)</f>
        <v/>
      </c>
      <c r="BY2056" s="120" t="str">
        <f t="shared" si="639"/>
        <v/>
      </c>
      <c r="BZ2056" s="184" t="str">
        <f t="shared" si="652"/>
        <v/>
      </c>
      <c r="CA2056" s="37" t="str">
        <f>IFERROR(VLOOKUP($BY2056,Account_Value!$C$2:$F$2500,4,0),"")</f>
        <v/>
      </c>
      <c r="CB2056" s="43" t="str">
        <f t="shared" si="640"/>
        <v/>
      </c>
      <c r="CC2056" s="122" t="str">
        <f>IF($BZ2056="","",SUM($BZ$2:$BZ2056))</f>
        <v/>
      </c>
      <c r="CD2056" s="43" t="str">
        <f>IF($BZ2056="","",$BU$19*(SUM($BZ$2:$BZ2056)))</f>
        <v/>
      </c>
    </row>
    <row r="2057" spans="1:82">
      <c r="A2057" s="4" t="str">
        <f t="shared" si="641"/>
        <v/>
      </c>
      <c r="B2057" s="21" t="str">
        <f>IF(Investments_Import!A2057="","",Investments_Import!A2057)</f>
        <v/>
      </c>
      <c r="C2057" s="22" t="str">
        <f t="shared" si="634"/>
        <v/>
      </c>
      <c r="D2057" s="51" t="str">
        <f t="shared" si="642"/>
        <v/>
      </c>
      <c r="E2057" s="3" t="str">
        <f>IF(Investments_Import!B2057="","",Investments_Import!B2057)</f>
        <v/>
      </c>
      <c r="F2057" s="54" t="str">
        <f t="shared" si="643"/>
        <v xml:space="preserve"> </v>
      </c>
      <c r="G2057" s="54" t="str">
        <f>IF($B2057="","",COUNTIF($F$2:$F2057,$F2057))</f>
        <v/>
      </c>
      <c r="H2057" s="53" t="str">
        <f t="shared" si="644"/>
        <v xml:space="preserve">  </v>
      </c>
      <c r="I2057" s="3" t="str">
        <f>IF(Investments_Import!C2057="","",Investments_Import!C2057)</f>
        <v/>
      </c>
      <c r="J2057" s="108" t="str">
        <f>IF(Investments_Import!D2057="","",Investments_Import!D2057)</f>
        <v/>
      </c>
      <c r="K2057" s="108" t="str">
        <f t="shared" si="645"/>
        <v/>
      </c>
      <c r="L2057" s="47" t="str">
        <f>IF(Investments_Import!E2057="","",Investments_Import!E2057)</f>
        <v/>
      </c>
      <c r="M2057" s="47" t="str">
        <f t="shared" si="635"/>
        <v/>
      </c>
      <c r="N2057" s="31" t="str">
        <f>IF(Investments_Import!F2057="","",Investments_Import!F2057)</f>
        <v/>
      </c>
      <c r="O2057" s="31" t="str">
        <f t="shared" si="636"/>
        <v/>
      </c>
      <c r="P2057" s="3" t="str">
        <f>IF(Investments_Import!G2057="","",Investments_Import!G2057)</f>
        <v/>
      </c>
      <c r="Q2057" s="3" t="str">
        <f>IF(Investments_Import!H2057="","",Investments_Import!H2057)</f>
        <v/>
      </c>
      <c r="R2057" s="37" t="str">
        <f t="shared" si="637"/>
        <v/>
      </c>
      <c r="S2057" s="37" t="str">
        <f t="shared" si="638"/>
        <v/>
      </c>
      <c r="U2057" s="36" t="str">
        <f>IF(Mining_Import!A2057="","",Mining_Import!A2057)</f>
        <v/>
      </c>
      <c r="V2057" s="22" t="str">
        <f t="shared" si="646"/>
        <v/>
      </c>
      <c r="W2057" s="127" t="str">
        <f t="shared" si="647"/>
        <v/>
      </c>
      <c r="X2057" s="127" t="str">
        <f t="shared" si="648"/>
        <v/>
      </c>
      <c r="Y2057" s="127" t="str">
        <f t="shared" si="649"/>
        <v/>
      </c>
      <c r="Z2057" s="36" t="str">
        <f>IF(Mining_Import!B2057="","",Mining_Import!B2057)</f>
        <v/>
      </c>
      <c r="AA2057" s="184" t="str">
        <f>IF(Mining_Import!$C2057="","",Mining_Import!$C2057)</f>
        <v/>
      </c>
      <c r="AB2057" s="122" t="str">
        <f t="shared" si="650"/>
        <v/>
      </c>
      <c r="AC2057" s="122" t="str">
        <f>IF($Y2057&gt;Dashboard!$Q$19,$AB2057,"")</f>
        <v/>
      </c>
      <c r="AD2057" s="43" t="str">
        <f t="shared" si="651"/>
        <v/>
      </c>
      <c r="AE2057" s="36" t="str">
        <f>IF(Mining_Import!D2057="","",Mining_Import!D2057)</f>
        <v/>
      </c>
      <c r="AF2057" s="36" t="str">
        <f>IF(Mining_Import!E2057="","",Mining_Import!E2057)</f>
        <v/>
      </c>
      <c r="AG2057" s="36" t="str">
        <f>IF(Mining_Import!F2057="","",Mining_Import!F2057)</f>
        <v/>
      </c>
      <c r="AH2057" s="36" t="str">
        <f>IF(Mining_Import!G2057="","",Mining_Import!G2057)</f>
        <v/>
      </c>
      <c r="AI2057" s="36" t="str">
        <f>IF(Mining_Import!H2057="","",Mining_Import!H2057)</f>
        <v/>
      </c>
      <c r="AJ2057" s="36" t="str">
        <f>IF(Mining_Import!I2057="","",Mining_Import!I2057)</f>
        <v/>
      </c>
      <c r="BY2057" s="120" t="str">
        <f t="shared" si="639"/>
        <v/>
      </c>
      <c r="BZ2057" s="184" t="str">
        <f t="shared" si="652"/>
        <v/>
      </c>
      <c r="CA2057" s="37" t="str">
        <f>IFERROR(VLOOKUP($BY2057,Account_Value!$C$2:$F$2500,4,0),"")</f>
        <v/>
      </c>
      <c r="CB2057" s="43" t="str">
        <f t="shared" si="640"/>
        <v/>
      </c>
      <c r="CC2057" s="122" t="str">
        <f>IF($BZ2057="","",SUM($BZ$2:$BZ2057))</f>
        <v/>
      </c>
      <c r="CD2057" s="43" t="str">
        <f>IF($BZ2057="","",$BU$19*(SUM($BZ$2:$BZ2057)))</f>
        <v/>
      </c>
    </row>
    <row r="2058" spans="1:82">
      <c r="A2058" s="4" t="str">
        <f t="shared" si="641"/>
        <v/>
      </c>
      <c r="B2058" s="21" t="str">
        <f>IF(Investments_Import!A2058="","",Investments_Import!A2058)</f>
        <v/>
      </c>
      <c r="C2058" s="22" t="str">
        <f t="shared" si="634"/>
        <v/>
      </c>
      <c r="D2058" s="51" t="str">
        <f t="shared" si="642"/>
        <v/>
      </c>
      <c r="E2058" s="3" t="str">
        <f>IF(Investments_Import!B2058="","",Investments_Import!B2058)</f>
        <v/>
      </c>
      <c r="F2058" s="54" t="str">
        <f t="shared" si="643"/>
        <v xml:space="preserve"> </v>
      </c>
      <c r="G2058" s="54" t="str">
        <f>IF($B2058="","",COUNTIF($F$2:$F2058,$F2058))</f>
        <v/>
      </c>
      <c r="H2058" s="53" t="str">
        <f t="shared" si="644"/>
        <v xml:space="preserve">  </v>
      </c>
      <c r="I2058" s="3" t="str">
        <f>IF(Investments_Import!C2058="","",Investments_Import!C2058)</f>
        <v/>
      </c>
      <c r="J2058" s="108" t="str">
        <f>IF(Investments_Import!D2058="","",Investments_Import!D2058)</f>
        <v/>
      </c>
      <c r="K2058" s="108" t="str">
        <f t="shared" si="645"/>
        <v/>
      </c>
      <c r="L2058" s="47" t="str">
        <f>IF(Investments_Import!E2058="","",Investments_Import!E2058)</f>
        <v/>
      </c>
      <c r="M2058" s="47" t="str">
        <f t="shared" si="635"/>
        <v/>
      </c>
      <c r="N2058" s="31" t="str">
        <f>IF(Investments_Import!F2058="","",Investments_Import!F2058)</f>
        <v/>
      </c>
      <c r="O2058" s="31" t="str">
        <f t="shared" si="636"/>
        <v/>
      </c>
      <c r="P2058" s="3" t="str">
        <f>IF(Investments_Import!G2058="","",Investments_Import!G2058)</f>
        <v/>
      </c>
      <c r="Q2058" s="3" t="str">
        <f>IF(Investments_Import!H2058="","",Investments_Import!H2058)</f>
        <v/>
      </c>
      <c r="R2058" s="37" t="str">
        <f t="shared" si="637"/>
        <v/>
      </c>
      <c r="S2058" s="37" t="str">
        <f t="shared" si="638"/>
        <v/>
      </c>
      <c r="U2058" s="36" t="str">
        <f>IF(Mining_Import!A2058="","",Mining_Import!A2058)</f>
        <v/>
      </c>
      <c r="V2058" s="22" t="str">
        <f t="shared" si="646"/>
        <v/>
      </c>
      <c r="W2058" s="127" t="str">
        <f t="shared" si="647"/>
        <v/>
      </c>
      <c r="X2058" s="127" t="str">
        <f t="shared" si="648"/>
        <v/>
      </c>
      <c r="Y2058" s="127" t="str">
        <f t="shared" si="649"/>
        <v/>
      </c>
      <c r="Z2058" s="36" t="str">
        <f>IF(Mining_Import!B2058="","",Mining_Import!B2058)</f>
        <v/>
      </c>
      <c r="AA2058" s="184" t="str">
        <f>IF(Mining_Import!$C2058="","",Mining_Import!$C2058)</f>
        <v/>
      </c>
      <c r="AB2058" s="122" t="str">
        <f t="shared" si="650"/>
        <v/>
      </c>
      <c r="AC2058" s="122" t="str">
        <f>IF($Y2058&gt;Dashboard!$Q$19,$AB2058,"")</f>
        <v/>
      </c>
      <c r="AD2058" s="43" t="str">
        <f t="shared" si="651"/>
        <v/>
      </c>
      <c r="AE2058" s="36" t="str">
        <f>IF(Mining_Import!D2058="","",Mining_Import!D2058)</f>
        <v/>
      </c>
      <c r="AF2058" s="36" t="str">
        <f>IF(Mining_Import!E2058="","",Mining_Import!E2058)</f>
        <v/>
      </c>
      <c r="AG2058" s="36" t="str">
        <f>IF(Mining_Import!F2058="","",Mining_Import!F2058)</f>
        <v/>
      </c>
      <c r="AH2058" s="36" t="str">
        <f>IF(Mining_Import!G2058="","",Mining_Import!G2058)</f>
        <v/>
      </c>
      <c r="AI2058" s="36" t="str">
        <f>IF(Mining_Import!H2058="","",Mining_Import!H2058)</f>
        <v/>
      </c>
      <c r="AJ2058" s="36" t="str">
        <f>IF(Mining_Import!I2058="","",Mining_Import!I2058)</f>
        <v/>
      </c>
      <c r="BY2058" s="120" t="str">
        <f t="shared" si="639"/>
        <v/>
      </c>
      <c r="BZ2058" s="184" t="str">
        <f t="shared" si="652"/>
        <v/>
      </c>
      <c r="CA2058" s="37" t="str">
        <f>IFERROR(VLOOKUP($BY2058,Account_Value!$C$2:$F$2500,4,0),"")</f>
        <v/>
      </c>
      <c r="CB2058" s="43" t="str">
        <f t="shared" si="640"/>
        <v/>
      </c>
      <c r="CC2058" s="122" t="str">
        <f>IF($BZ2058="","",SUM($BZ$2:$BZ2058))</f>
        <v/>
      </c>
      <c r="CD2058" s="43" t="str">
        <f>IF($BZ2058="","",$BU$19*(SUM($BZ$2:$BZ2058)))</f>
        <v/>
      </c>
    </row>
    <row r="2059" spans="1:82">
      <c r="A2059" s="4" t="str">
        <f t="shared" si="641"/>
        <v/>
      </c>
      <c r="B2059" s="21" t="str">
        <f>IF(Investments_Import!A2059="","",Investments_Import!A2059)</f>
        <v/>
      </c>
      <c r="C2059" s="22" t="str">
        <f t="shared" si="634"/>
        <v/>
      </c>
      <c r="D2059" s="51" t="str">
        <f t="shared" si="642"/>
        <v/>
      </c>
      <c r="E2059" s="3" t="str">
        <f>IF(Investments_Import!B2059="","",Investments_Import!B2059)</f>
        <v/>
      </c>
      <c r="F2059" s="54" t="str">
        <f t="shared" si="643"/>
        <v xml:space="preserve"> </v>
      </c>
      <c r="G2059" s="54" t="str">
        <f>IF($B2059="","",COUNTIF($F$2:$F2059,$F2059))</f>
        <v/>
      </c>
      <c r="H2059" s="53" t="str">
        <f t="shared" si="644"/>
        <v xml:space="preserve">  </v>
      </c>
      <c r="I2059" s="3" t="str">
        <f>IF(Investments_Import!C2059="","",Investments_Import!C2059)</f>
        <v/>
      </c>
      <c r="J2059" s="108" t="str">
        <f>IF(Investments_Import!D2059="","",Investments_Import!D2059)</f>
        <v/>
      </c>
      <c r="K2059" s="108" t="str">
        <f t="shared" si="645"/>
        <v/>
      </c>
      <c r="L2059" s="47" t="str">
        <f>IF(Investments_Import!E2059="","",Investments_Import!E2059)</f>
        <v/>
      </c>
      <c r="M2059" s="47" t="str">
        <f t="shared" si="635"/>
        <v/>
      </c>
      <c r="N2059" s="31" t="str">
        <f>IF(Investments_Import!F2059="","",Investments_Import!F2059)</f>
        <v/>
      </c>
      <c r="O2059" s="31" t="str">
        <f t="shared" si="636"/>
        <v/>
      </c>
      <c r="P2059" s="3" t="str">
        <f>IF(Investments_Import!G2059="","",Investments_Import!G2059)</f>
        <v/>
      </c>
      <c r="Q2059" s="3" t="str">
        <f>IF(Investments_Import!H2059="","",Investments_Import!H2059)</f>
        <v/>
      </c>
      <c r="R2059" s="37" t="str">
        <f t="shared" si="637"/>
        <v/>
      </c>
      <c r="S2059" s="37" t="str">
        <f t="shared" si="638"/>
        <v/>
      </c>
      <c r="U2059" s="36" t="str">
        <f>IF(Mining_Import!A2059="","",Mining_Import!A2059)</f>
        <v/>
      </c>
      <c r="V2059" s="22" t="str">
        <f t="shared" si="646"/>
        <v/>
      </c>
      <c r="W2059" s="127" t="str">
        <f t="shared" si="647"/>
        <v/>
      </c>
      <c r="X2059" s="127" t="str">
        <f t="shared" si="648"/>
        <v/>
      </c>
      <c r="Y2059" s="127" t="str">
        <f t="shared" si="649"/>
        <v/>
      </c>
      <c r="Z2059" s="36" t="str">
        <f>IF(Mining_Import!B2059="","",Mining_Import!B2059)</f>
        <v/>
      </c>
      <c r="AA2059" s="184" t="str">
        <f>IF(Mining_Import!$C2059="","",Mining_Import!$C2059)</f>
        <v/>
      </c>
      <c r="AB2059" s="122" t="str">
        <f t="shared" si="650"/>
        <v/>
      </c>
      <c r="AC2059" s="122" t="str">
        <f>IF($Y2059&gt;Dashboard!$Q$19,$AB2059,"")</f>
        <v/>
      </c>
      <c r="AD2059" s="43" t="str">
        <f t="shared" si="651"/>
        <v/>
      </c>
      <c r="AE2059" s="36" t="str">
        <f>IF(Mining_Import!D2059="","",Mining_Import!D2059)</f>
        <v/>
      </c>
      <c r="AF2059" s="36" t="str">
        <f>IF(Mining_Import!E2059="","",Mining_Import!E2059)</f>
        <v/>
      </c>
      <c r="AG2059" s="36" t="str">
        <f>IF(Mining_Import!F2059="","",Mining_Import!F2059)</f>
        <v/>
      </c>
      <c r="AH2059" s="36" t="str">
        <f>IF(Mining_Import!G2059="","",Mining_Import!G2059)</f>
        <v/>
      </c>
      <c r="AI2059" s="36" t="str">
        <f>IF(Mining_Import!H2059="","",Mining_Import!H2059)</f>
        <v/>
      </c>
      <c r="AJ2059" s="36" t="str">
        <f>IF(Mining_Import!I2059="","",Mining_Import!I2059)</f>
        <v/>
      </c>
      <c r="BY2059" s="120" t="str">
        <f t="shared" si="639"/>
        <v/>
      </c>
      <c r="BZ2059" s="184" t="str">
        <f t="shared" si="652"/>
        <v/>
      </c>
      <c r="CA2059" s="37" t="str">
        <f>IFERROR(VLOOKUP($BY2059,Account_Value!$C$2:$F$2500,4,0),"")</f>
        <v/>
      </c>
      <c r="CB2059" s="43" t="str">
        <f t="shared" si="640"/>
        <v/>
      </c>
      <c r="CC2059" s="122" t="str">
        <f>IF($BZ2059="","",SUM($BZ$2:$BZ2059))</f>
        <v/>
      </c>
      <c r="CD2059" s="43" t="str">
        <f>IF($BZ2059="","",$BU$19*(SUM($BZ$2:$BZ2059)))</f>
        <v/>
      </c>
    </row>
    <row r="2060" spans="1:82">
      <c r="A2060" s="4" t="str">
        <f t="shared" si="641"/>
        <v/>
      </c>
      <c r="B2060" s="21" t="str">
        <f>IF(Investments_Import!A2060="","",Investments_Import!A2060)</f>
        <v/>
      </c>
      <c r="C2060" s="22" t="str">
        <f t="shared" si="634"/>
        <v/>
      </c>
      <c r="D2060" s="51" t="str">
        <f t="shared" si="642"/>
        <v/>
      </c>
      <c r="E2060" s="3" t="str">
        <f>IF(Investments_Import!B2060="","",Investments_Import!B2060)</f>
        <v/>
      </c>
      <c r="F2060" s="54" t="str">
        <f t="shared" si="643"/>
        <v xml:space="preserve"> </v>
      </c>
      <c r="G2060" s="54" t="str">
        <f>IF($B2060="","",COUNTIF($F$2:$F2060,$F2060))</f>
        <v/>
      </c>
      <c r="H2060" s="53" t="str">
        <f t="shared" si="644"/>
        <v xml:space="preserve">  </v>
      </c>
      <c r="I2060" s="3" t="str">
        <f>IF(Investments_Import!C2060="","",Investments_Import!C2060)</f>
        <v/>
      </c>
      <c r="J2060" s="108" t="str">
        <f>IF(Investments_Import!D2060="","",Investments_Import!D2060)</f>
        <v/>
      </c>
      <c r="K2060" s="108" t="str">
        <f t="shared" si="645"/>
        <v/>
      </c>
      <c r="L2060" s="47" t="str">
        <f>IF(Investments_Import!E2060="","",Investments_Import!E2060)</f>
        <v/>
      </c>
      <c r="M2060" s="47" t="str">
        <f t="shared" si="635"/>
        <v/>
      </c>
      <c r="N2060" s="31" t="str">
        <f>IF(Investments_Import!F2060="","",Investments_Import!F2060)</f>
        <v/>
      </c>
      <c r="O2060" s="31" t="str">
        <f t="shared" si="636"/>
        <v/>
      </c>
      <c r="P2060" s="3" t="str">
        <f>IF(Investments_Import!G2060="","",Investments_Import!G2060)</f>
        <v/>
      </c>
      <c r="Q2060" s="3" t="str">
        <f>IF(Investments_Import!H2060="","",Investments_Import!H2060)</f>
        <v/>
      </c>
      <c r="R2060" s="37" t="str">
        <f t="shared" si="637"/>
        <v/>
      </c>
      <c r="S2060" s="37" t="str">
        <f t="shared" si="638"/>
        <v/>
      </c>
      <c r="U2060" s="36" t="str">
        <f>IF(Mining_Import!A2060="","",Mining_Import!A2060)</f>
        <v/>
      </c>
      <c r="V2060" s="22" t="str">
        <f t="shared" si="646"/>
        <v/>
      </c>
      <c r="W2060" s="127" t="str">
        <f t="shared" si="647"/>
        <v/>
      </c>
      <c r="X2060" s="127" t="str">
        <f t="shared" si="648"/>
        <v/>
      </c>
      <c r="Y2060" s="127" t="str">
        <f t="shared" si="649"/>
        <v/>
      </c>
      <c r="Z2060" s="36" t="str">
        <f>IF(Mining_Import!B2060="","",Mining_Import!B2060)</f>
        <v/>
      </c>
      <c r="AA2060" s="184" t="str">
        <f>IF(Mining_Import!$C2060="","",Mining_Import!$C2060)</f>
        <v/>
      </c>
      <c r="AB2060" s="122" t="str">
        <f t="shared" si="650"/>
        <v/>
      </c>
      <c r="AC2060" s="122" t="str">
        <f>IF($Y2060&gt;Dashboard!$Q$19,$AB2060,"")</f>
        <v/>
      </c>
      <c r="AD2060" s="43" t="str">
        <f t="shared" si="651"/>
        <v/>
      </c>
      <c r="AE2060" s="36" t="str">
        <f>IF(Mining_Import!D2060="","",Mining_Import!D2060)</f>
        <v/>
      </c>
      <c r="AF2060" s="36" t="str">
        <f>IF(Mining_Import!E2060="","",Mining_Import!E2060)</f>
        <v/>
      </c>
      <c r="AG2060" s="36" t="str">
        <f>IF(Mining_Import!F2060="","",Mining_Import!F2060)</f>
        <v/>
      </c>
      <c r="AH2060" s="36" t="str">
        <f>IF(Mining_Import!G2060="","",Mining_Import!G2060)</f>
        <v/>
      </c>
      <c r="AI2060" s="36" t="str">
        <f>IF(Mining_Import!H2060="","",Mining_Import!H2060)</f>
        <v/>
      </c>
      <c r="AJ2060" s="36" t="str">
        <f>IF(Mining_Import!I2060="","",Mining_Import!I2060)</f>
        <v/>
      </c>
      <c r="BY2060" s="120" t="str">
        <f t="shared" si="639"/>
        <v/>
      </c>
      <c r="BZ2060" s="184" t="str">
        <f t="shared" si="652"/>
        <v/>
      </c>
      <c r="CA2060" s="37" t="str">
        <f>IFERROR(VLOOKUP($BY2060,Account_Value!$C$2:$F$2500,4,0),"")</f>
        <v/>
      </c>
      <c r="CB2060" s="43" t="str">
        <f t="shared" si="640"/>
        <v/>
      </c>
      <c r="CC2060" s="122" t="str">
        <f>IF($BZ2060="","",SUM($BZ$2:$BZ2060))</f>
        <v/>
      </c>
      <c r="CD2060" s="43" t="str">
        <f>IF($BZ2060="","",$BU$19*(SUM($BZ$2:$BZ2060)))</f>
        <v/>
      </c>
    </row>
    <row r="2061" spans="1:82">
      <c r="A2061" s="4" t="str">
        <f t="shared" si="641"/>
        <v/>
      </c>
      <c r="B2061" s="21" t="str">
        <f>IF(Investments_Import!A2061="","",Investments_Import!A2061)</f>
        <v/>
      </c>
      <c r="C2061" s="22" t="str">
        <f t="shared" si="634"/>
        <v/>
      </c>
      <c r="D2061" s="51" t="str">
        <f t="shared" si="642"/>
        <v/>
      </c>
      <c r="E2061" s="3" t="str">
        <f>IF(Investments_Import!B2061="","",Investments_Import!B2061)</f>
        <v/>
      </c>
      <c r="F2061" s="54" t="str">
        <f t="shared" si="643"/>
        <v xml:space="preserve"> </v>
      </c>
      <c r="G2061" s="54" t="str">
        <f>IF($B2061="","",COUNTIF($F$2:$F2061,$F2061))</f>
        <v/>
      </c>
      <c r="H2061" s="53" t="str">
        <f t="shared" si="644"/>
        <v xml:space="preserve">  </v>
      </c>
      <c r="I2061" s="3" t="str">
        <f>IF(Investments_Import!C2061="","",Investments_Import!C2061)</f>
        <v/>
      </c>
      <c r="J2061" s="108" t="str">
        <f>IF(Investments_Import!D2061="","",Investments_Import!D2061)</f>
        <v/>
      </c>
      <c r="K2061" s="108" t="str">
        <f t="shared" si="645"/>
        <v/>
      </c>
      <c r="L2061" s="47" t="str">
        <f>IF(Investments_Import!E2061="","",Investments_Import!E2061)</f>
        <v/>
      </c>
      <c r="M2061" s="47" t="str">
        <f t="shared" si="635"/>
        <v/>
      </c>
      <c r="N2061" s="31" t="str">
        <f>IF(Investments_Import!F2061="","",Investments_Import!F2061)</f>
        <v/>
      </c>
      <c r="O2061" s="31" t="str">
        <f t="shared" si="636"/>
        <v/>
      </c>
      <c r="P2061" s="3" t="str">
        <f>IF(Investments_Import!G2061="","",Investments_Import!G2061)</f>
        <v/>
      </c>
      <c r="Q2061" s="3" t="str">
        <f>IF(Investments_Import!H2061="","",Investments_Import!H2061)</f>
        <v/>
      </c>
      <c r="R2061" s="37" t="str">
        <f t="shared" si="637"/>
        <v/>
      </c>
      <c r="S2061" s="37" t="str">
        <f t="shared" si="638"/>
        <v/>
      </c>
      <c r="U2061" s="36" t="str">
        <f>IF(Mining_Import!A2061="","",Mining_Import!A2061)</f>
        <v/>
      </c>
      <c r="V2061" s="22" t="str">
        <f t="shared" si="646"/>
        <v/>
      </c>
      <c r="W2061" s="127" t="str">
        <f t="shared" si="647"/>
        <v/>
      </c>
      <c r="X2061" s="127" t="str">
        <f t="shared" si="648"/>
        <v/>
      </c>
      <c r="Y2061" s="127" t="str">
        <f t="shared" si="649"/>
        <v/>
      </c>
      <c r="Z2061" s="36" t="str">
        <f>IF(Mining_Import!B2061="","",Mining_Import!B2061)</f>
        <v/>
      </c>
      <c r="AA2061" s="184" t="str">
        <f>IF(Mining_Import!$C2061="","",Mining_Import!$C2061)</f>
        <v/>
      </c>
      <c r="AB2061" s="122" t="str">
        <f t="shared" si="650"/>
        <v/>
      </c>
      <c r="AC2061" s="122" t="str">
        <f>IF($Y2061&gt;Dashboard!$Q$19,$AB2061,"")</f>
        <v/>
      </c>
      <c r="AD2061" s="43" t="str">
        <f t="shared" si="651"/>
        <v/>
      </c>
      <c r="AE2061" s="36" t="str">
        <f>IF(Mining_Import!D2061="","",Mining_Import!D2061)</f>
        <v/>
      </c>
      <c r="AF2061" s="36" t="str">
        <f>IF(Mining_Import!E2061="","",Mining_Import!E2061)</f>
        <v/>
      </c>
      <c r="AG2061" s="36" t="str">
        <f>IF(Mining_Import!F2061="","",Mining_Import!F2061)</f>
        <v/>
      </c>
      <c r="AH2061" s="36" t="str">
        <f>IF(Mining_Import!G2061="","",Mining_Import!G2061)</f>
        <v/>
      </c>
      <c r="AI2061" s="36" t="str">
        <f>IF(Mining_Import!H2061="","",Mining_Import!H2061)</f>
        <v/>
      </c>
      <c r="AJ2061" s="36" t="str">
        <f>IF(Mining_Import!I2061="","",Mining_Import!I2061)</f>
        <v/>
      </c>
      <c r="BY2061" s="120" t="str">
        <f t="shared" si="639"/>
        <v/>
      </c>
      <c r="BZ2061" s="184" t="str">
        <f t="shared" si="652"/>
        <v/>
      </c>
      <c r="CA2061" s="37" t="str">
        <f>IFERROR(VLOOKUP($BY2061,Account_Value!$C$2:$F$2500,4,0),"")</f>
        <v/>
      </c>
      <c r="CB2061" s="43" t="str">
        <f t="shared" si="640"/>
        <v/>
      </c>
      <c r="CC2061" s="122" t="str">
        <f>IF($BZ2061="","",SUM($BZ$2:$BZ2061))</f>
        <v/>
      </c>
      <c r="CD2061" s="43" t="str">
        <f>IF($BZ2061="","",$BU$19*(SUM($BZ$2:$BZ2061)))</f>
        <v/>
      </c>
    </row>
    <row r="2062" spans="1:82">
      <c r="A2062" s="4" t="str">
        <f t="shared" si="641"/>
        <v/>
      </c>
      <c r="B2062" s="21" t="str">
        <f>IF(Investments_Import!A2062="","",Investments_Import!A2062)</f>
        <v/>
      </c>
      <c r="C2062" s="22" t="str">
        <f t="shared" si="634"/>
        <v/>
      </c>
      <c r="D2062" s="51" t="str">
        <f t="shared" si="642"/>
        <v/>
      </c>
      <c r="E2062" s="3" t="str">
        <f>IF(Investments_Import!B2062="","",Investments_Import!B2062)</f>
        <v/>
      </c>
      <c r="F2062" s="54" t="str">
        <f t="shared" si="643"/>
        <v xml:space="preserve"> </v>
      </c>
      <c r="G2062" s="54" t="str">
        <f>IF($B2062="","",COUNTIF($F$2:$F2062,$F2062))</f>
        <v/>
      </c>
      <c r="H2062" s="53" t="str">
        <f t="shared" si="644"/>
        <v xml:space="preserve">  </v>
      </c>
      <c r="I2062" s="3" t="str">
        <f>IF(Investments_Import!C2062="","",Investments_Import!C2062)</f>
        <v/>
      </c>
      <c r="J2062" s="108" t="str">
        <f>IF(Investments_Import!D2062="","",Investments_Import!D2062)</f>
        <v/>
      </c>
      <c r="K2062" s="108" t="str">
        <f t="shared" si="645"/>
        <v/>
      </c>
      <c r="L2062" s="47" t="str">
        <f>IF(Investments_Import!E2062="","",Investments_Import!E2062)</f>
        <v/>
      </c>
      <c r="M2062" s="47" t="str">
        <f t="shared" si="635"/>
        <v/>
      </c>
      <c r="N2062" s="31" t="str">
        <f>IF(Investments_Import!F2062="","",Investments_Import!F2062)</f>
        <v/>
      </c>
      <c r="O2062" s="31" t="str">
        <f t="shared" si="636"/>
        <v/>
      </c>
      <c r="P2062" s="3" t="str">
        <f>IF(Investments_Import!G2062="","",Investments_Import!G2062)</f>
        <v/>
      </c>
      <c r="Q2062" s="3" t="str">
        <f>IF(Investments_Import!H2062="","",Investments_Import!H2062)</f>
        <v/>
      </c>
      <c r="R2062" s="37" t="str">
        <f t="shared" si="637"/>
        <v/>
      </c>
      <c r="S2062" s="37" t="str">
        <f t="shared" si="638"/>
        <v/>
      </c>
      <c r="U2062" s="36" t="str">
        <f>IF(Mining_Import!A2062="","",Mining_Import!A2062)</f>
        <v/>
      </c>
      <c r="V2062" s="22" t="str">
        <f t="shared" si="646"/>
        <v/>
      </c>
      <c r="W2062" s="127" t="str">
        <f t="shared" si="647"/>
        <v/>
      </c>
      <c r="X2062" s="127" t="str">
        <f t="shared" si="648"/>
        <v/>
      </c>
      <c r="Y2062" s="127" t="str">
        <f t="shared" si="649"/>
        <v/>
      </c>
      <c r="Z2062" s="36" t="str">
        <f>IF(Mining_Import!B2062="","",Mining_Import!B2062)</f>
        <v/>
      </c>
      <c r="AA2062" s="184" t="str">
        <f>IF(Mining_Import!$C2062="","",Mining_Import!$C2062)</f>
        <v/>
      </c>
      <c r="AB2062" s="122" t="str">
        <f t="shared" si="650"/>
        <v/>
      </c>
      <c r="AC2062" s="122" t="str">
        <f>IF($Y2062&gt;Dashboard!$Q$19,$AB2062,"")</f>
        <v/>
      </c>
      <c r="AD2062" s="43" t="str">
        <f t="shared" si="651"/>
        <v/>
      </c>
      <c r="AE2062" s="36" t="str">
        <f>IF(Mining_Import!D2062="","",Mining_Import!D2062)</f>
        <v/>
      </c>
      <c r="AF2062" s="36" t="str">
        <f>IF(Mining_Import!E2062="","",Mining_Import!E2062)</f>
        <v/>
      </c>
      <c r="AG2062" s="36" t="str">
        <f>IF(Mining_Import!F2062="","",Mining_Import!F2062)</f>
        <v/>
      </c>
      <c r="AH2062" s="36" t="str">
        <f>IF(Mining_Import!G2062="","",Mining_Import!G2062)</f>
        <v/>
      </c>
      <c r="AI2062" s="36" t="str">
        <f>IF(Mining_Import!H2062="","",Mining_Import!H2062)</f>
        <v/>
      </c>
      <c r="AJ2062" s="36" t="str">
        <f>IF(Mining_Import!I2062="","",Mining_Import!I2062)</f>
        <v/>
      </c>
      <c r="BY2062" s="120" t="str">
        <f t="shared" si="639"/>
        <v/>
      </c>
      <c r="BZ2062" s="184" t="str">
        <f t="shared" si="652"/>
        <v/>
      </c>
      <c r="CA2062" s="37" t="str">
        <f>IFERROR(VLOOKUP($BY2062,Account_Value!$C$2:$F$2500,4,0),"")</f>
        <v/>
      </c>
      <c r="CB2062" s="43" t="str">
        <f t="shared" si="640"/>
        <v/>
      </c>
      <c r="CC2062" s="122" t="str">
        <f>IF($BZ2062="","",SUM($BZ$2:$BZ2062))</f>
        <v/>
      </c>
      <c r="CD2062" s="43" t="str">
        <f>IF($BZ2062="","",$BU$19*(SUM($BZ$2:$BZ2062)))</f>
        <v/>
      </c>
    </row>
    <row r="2063" spans="1:82">
      <c r="A2063" s="4" t="str">
        <f t="shared" si="641"/>
        <v/>
      </c>
      <c r="B2063" s="21" t="str">
        <f>IF(Investments_Import!A2063="","",Investments_Import!A2063)</f>
        <v/>
      </c>
      <c r="C2063" s="22" t="str">
        <f t="shared" si="634"/>
        <v/>
      </c>
      <c r="D2063" s="51" t="str">
        <f t="shared" si="642"/>
        <v/>
      </c>
      <c r="E2063" s="3" t="str">
        <f>IF(Investments_Import!B2063="","",Investments_Import!B2063)</f>
        <v/>
      </c>
      <c r="F2063" s="54" t="str">
        <f t="shared" si="643"/>
        <v xml:space="preserve"> </v>
      </c>
      <c r="G2063" s="54" t="str">
        <f>IF($B2063="","",COUNTIF($F$2:$F2063,$F2063))</f>
        <v/>
      </c>
      <c r="H2063" s="53" t="str">
        <f t="shared" si="644"/>
        <v xml:space="preserve">  </v>
      </c>
      <c r="I2063" s="3" t="str">
        <f>IF(Investments_Import!C2063="","",Investments_Import!C2063)</f>
        <v/>
      </c>
      <c r="J2063" s="108" t="str">
        <f>IF(Investments_Import!D2063="","",Investments_Import!D2063)</f>
        <v/>
      </c>
      <c r="K2063" s="108" t="str">
        <f t="shared" si="645"/>
        <v/>
      </c>
      <c r="L2063" s="47" t="str">
        <f>IF(Investments_Import!E2063="","",Investments_Import!E2063)</f>
        <v/>
      </c>
      <c r="M2063" s="47" t="str">
        <f t="shared" si="635"/>
        <v/>
      </c>
      <c r="N2063" s="31" t="str">
        <f>IF(Investments_Import!F2063="","",Investments_Import!F2063)</f>
        <v/>
      </c>
      <c r="O2063" s="31" t="str">
        <f t="shared" si="636"/>
        <v/>
      </c>
      <c r="P2063" s="3" t="str">
        <f>IF(Investments_Import!G2063="","",Investments_Import!G2063)</f>
        <v/>
      </c>
      <c r="Q2063" s="3" t="str">
        <f>IF(Investments_Import!H2063="","",Investments_Import!H2063)</f>
        <v/>
      </c>
      <c r="R2063" s="37" t="str">
        <f t="shared" si="637"/>
        <v/>
      </c>
      <c r="S2063" s="37" t="str">
        <f t="shared" si="638"/>
        <v/>
      </c>
      <c r="U2063" s="36" t="str">
        <f>IF(Mining_Import!A2063="","",Mining_Import!A2063)</f>
        <v/>
      </c>
      <c r="V2063" s="22" t="str">
        <f t="shared" si="646"/>
        <v/>
      </c>
      <c r="W2063" s="127" t="str">
        <f t="shared" si="647"/>
        <v/>
      </c>
      <c r="X2063" s="127" t="str">
        <f t="shared" si="648"/>
        <v/>
      </c>
      <c r="Y2063" s="127" t="str">
        <f t="shared" si="649"/>
        <v/>
      </c>
      <c r="Z2063" s="36" t="str">
        <f>IF(Mining_Import!B2063="","",Mining_Import!B2063)</f>
        <v/>
      </c>
      <c r="AA2063" s="184" t="str">
        <f>IF(Mining_Import!$C2063="","",Mining_Import!$C2063)</f>
        <v/>
      </c>
      <c r="AB2063" s="122" t="str">
        <f t="shared" si="650"/>
        <v/>
      </c>
      <c r="AC2063" s="122" t="str">
        <f>IF($Y2063&gt;Dashboard!$Q$19,$AB2063,"")</f>
        <v/>
      </c>
      <c r="AD2063" s="43" t="str">
        <f t="shared" si="651"/>
        <v/>
      </c>
      <c r="AE2063" s="36" t="str">
        <f>IF(Mining_Import!D2063="","",Mining_Import!D2063)</f>
        <v/>
      </c>
      <c r="AF2063" s="36" t="str">
        <f>IF(Mining_Import!E2063="","",Mining_Import!E2063)</f>
        <v/>
      </c>
      <c r="AG2063" s="36" t="str">
        <f>IF(Mining_Import!F2063="","",Mining_Import!F2063)</f>
        <v/>
      </c>
      <c r="AH2063" s="36" t="str">
        <f>IF(Mining_Import!G2063="","",Mining_Import!G2063)</f>
        <v/>
      </c>
      <c r="AI2063" s="36" t="str">
        <f>IF(Mining_Import!H2063="","",Mining_Import!H2063)</f>
        <v/>
      </c>
      <c r="AJ2063" s="36" t="str">
        <f>IF(Mining_Import!I2063="","",Mining_Import!I2063)</f>
        <v/>
      </c>
      <c r="BY2063" s="120" t="str">
        <f t="shared" si="639"/>
        <v/>
      </c>
      <c r="BZ2063" s="184" t="str">
        <f t="shared" si="652"/>
        <v/>
      </c>
      <c r="CA2063" s="37" t="str">
        <f>IFERROR(VLOOKUP($BY2063,Account_Value!$C$2:$F$2500,4,0),"")</f>
        <v/>
      </c>
      <c r="CB2063" s="43" t="str">
        <f t="shared" si="640"/>
        <v/>
      </c>
      <c r="CC2063" s="122" t="str">
        <f>IF($BZ2063="","",SUM($BZ$2:$BZ2063))</f>
        <v/>
      </c>
      <c r="CD2063" s="43" t="str">
        <f>IF($BZ2063="","",$BU$19*(SUM($BZ$2:$BZ2063)))</f>
        <v/>
      </c>
    </row>
    <row r="2064" spans="1:82">
      <c r="A2064" s="4" t="str">
        <f t="shared" si="641"/>
        <v/>
      </c>
      <c r="B2064" s="21" t="str">
        <f>IF(Investments_Import!A2064="","",Investments_Import!A2064)</f>
        <v/>
      </c>
      <c r="C2064" s="22" t="str">
        <f t="shared" si="634"/>
        <v/>
      </c>
      <c r="D2064" s="51" t="str">
        <f t="shared" si="642"/>
        <v/>
      </c>
      <c r="E2064" s="3" t="str">
        <f>IF(Investments_Import!B2064="","",Investments_Import!B2064)</f>
        <v/>
      </c>
      <c r="F2064" s="54" t="str">
        <f t="shared" si="643"/>
        <v xml:space="preserve"> </v>
      </c>
      <c r="G2064" s="54" t="str">
        <f>IF($B2064="","",COUNTIF($F$2:$F2064,$F2064))</f>
        <v/>
      </c>
      <c r="H2064" s="53" t="str">
        <f t="shared" si="644"/>
        <v xml:space="preserve">  </v>
      </c>
      <c r="I2064" s="3" t="str">
        <f>IF(Investments_Import!C2064="","",Investments_Import!C2064)</f>
        <v/>
      </c>
      <c r="J2064" s="108" t="str">
        <f>IF(Investments_Import!D2064="","",Investments_Import!D2064)</f>
        <v/>
      </c>
      <c r="K2064" s="108" t="str">
        <f t="shared" si="645"/>
        <v/>
      </c>
      <c r="L2064" s="47" t="str">
        <f>IF(Investments_Import!E2064="","",Investments_Import!E2064)</f>
        <v/>
      </c>
      <c r="M2064" s="47" t="str">
        <f t="shared" si="635"/>
        <v/>
      </c>
      <c r="N2064" s="31" t="str">
        <f>IF(Investments_Import!F2064="","",Investments_Import!F2064)</f>
        <v/>
      </c>
      <c r="O2064" s="31" t="str">
        <f t="shared" si="636"/>
        <v/>
      </c>
      <c r="P2064" s="3" t="str">
        <f>IF(Investments_Import!G2064="","",Investments_Import!G2064)</f>
        <v/>
      </c>
      <c r="Q2064" s="3" t="str">
        <f>IF(Investments_Import!H2064="","",Investments_Import!H2064)</f>
        <v/>
      </c>
      <c r="R2064" s="37" t="str">
        <f t="shared" si="637"/>
        <v/>
      </c>
      <c r="S2064" s="37" t="str">
        <f t="shared" si="638"/>
        <v/>
      </c>
      <c r="U2064" s="36" t="str">
        <f>IF(Mining_Import!A2064="","",Mining_Import!A2064)</f>
        <v/>
      </c>
      <c r="V2064" s="22" t="str">
        <f t="shared" si="646"/>
        <v/>
      </c>
      <c r="W2064" s="127" t="str">
        <f t="shared" si="647"/>
        <v/>
      </c>
      <c r="X2064" s="127" t="str">
        <f t="shared" si="648"/>
        <v/>
      </c>
      <c r="Y2064" s="127" t="str">
        <f t="shared" si="649"/>
        <v/>
      </c>
      <c r="Z2064" s="36" t="str">
        <f>IF(Mining_Import!B2064="","",Mining_Import!B2064)</f>
        <v/>
      </c>
      <c r="AA2064" s="184" t="str">
        <f>IF(Mining_Import!$C2064="","",Mining_Import!$C2064)</f>
        <v/>
      </c>
      <c r="AB2064" s="122" t="str">
        <f t="shared" si="650"/>
        <v/>
      </c>
      <c r="AC2064" s="122" t="str">
        <f>IF($Y2064&gt;Dashboard!$Q$19,$AB2064,"")</f>
        <v/>
      </c>
      <c r="AD2064" s="43" t="str">
        <f t="shared" si="651"/>
        <v/>
      </c>
      <c r="AE2064" s="36" t="str">
        <f>IF(Mining_Import!D2064="","",Mining_Import!D2064)</f>
        <v/>
      </c>
      <c r="AF2064" s="36" t="str">
        <f>IF(Mining_Import!E2064="","",Mining_Import!E2064)</f>
        <v/>
      </c>
      <c r="AG2064" s="36" t="str">
        <f>IF(Mining_Import!F2064="","",Mining_Import!F2064)</f>
        <v/>
      </c>
      <c r="AH2064" s="36" t="str">
        <f>IF(Mining_Import!G2064="","",Mining_Import!G2064)</f>
        <v/>
      </c>
      <c r="AI2064" s="36" t="str">
        <f>IF(Mining_Import!H2064="","",Mining_Import!H2064)</f>
        <v/>
      </c>
      <c r="AJ2064" s="36" t="str">
        <f>IF(Mining_Import!I2064="","",Mining_Import!I2064)</f>
        <v/>
      </c>
      <c r="BY2064" s="120" t="str">
        <f t="shared" si="639"/>
        <v/>
      </c>
      <c r="BZ2064" s="184" t="str">
        <f t="shared" si="652"/>
        <v/>
      </c>
      <c r="CA2064" s="37" t="str">
        <f>IFERROR(VLOOKUP($BY2064,Account_Value!$C$2:$F$2500,4,0),"")</f>
        <v/>
      </c>
      <c r="CB2064" s="43" t="str">
        <f t="shared" si="640"/>
        <v/>
      </c>
      <c r="CC2064" s="122" t="str">
        <f>IF($BZ2064="","",SUM($BZ$2:$BZ2064))</f>
        <v/>
      </c>
      <c r="CD2064" s="43" t="str">
        <f>IF($BZ2064="","",$BU$19*(SUM($BZ$2:$BZ2064)))</f>
        <v/>
      </c>
    </row>
    <row r="2065" spans="1:82">
      <c r="A2065" s="4" t="str">
        <f t="shared" si="641"/>
        <v/>
      </c>
      <c r="B2065" s="21" t="str">
        <f>IF(Investments_Import!A2065="","",Investments_Import!A2065)</f>
        <v/>
      </c>
      <c r="C2065" s="22" t="str">
        <f t="shared" si="634"/>
        <v/>
      </c>
      <c r="D2065" s="51" t="str">
        <f t="shared" si="642"/>
        <v/>
      </c>
      <c r="E2065" s="3" t="str">
        <f>IF(Investments_Import!B2065="","",Investments_Import!B2065)</f>
        <v/>
      </c>
      <c r="F2065" s="54" t="str">
        <f t="shared" si="643"/>
        <v xml:space="preserve"> </v>
      </c>
      <c r="G2065" s="54" t="str">
        <f>IF($B2065="","",COUNTIF($F$2:$F2065,$F2065))</f>
        <v/>
      </c>
      <c r="H2065" s="53" t="str">
        <f t="shared" si="644"/>
        <v xml:space="preserve">  </v>
      </c>
      <c r="I2065" s="3" t="str">
        <f>IF(Investments_Import!C2065="","",Investments_Import!C2065)</f>
        <v/>
      </c>
      <c r="J2065" s="108" t="str">
        <f>IF(Investments_Import!D2065="","",Investments_Import!D2065)</f>
        <v/>
      </c>
      <c r="K2065" s="108" t="str">
        <f t="shared" si="645"/>
        <v/>
      </c>
      <c r="L2065" s="47" t="str">
        <f>IF(Investments_Import!E2065="","",Investments_Import!E2065)</f>
        <v/>
      </c>
      <c r="M2065" s="47" t="str">
        <f t="shared" si="635"/>
        <v/>
      </c>
      <c r="N2065" s="31" t="str">
        <f>IF(Investments_Import!F2065="","",Investments_Import!F2065)</f>
        <v/>
      </c>
      <c r="O2065" s="31" t="str">
        <f t="shared" si="636"/>
        <v/>
      </c>
      <c r="P2065" s="3" t="str">
        <f>IF(Investments_Import!G2065="","",Investments_Import!G2065)</f>
        <v/>
      </c>
      <c r="Q2065" s="3" t="str">
        <f>IF(Investments_Import!H2065="","",Investments_Import!H2065)</f>
        <v/>
      </c>
      <c r="R2065" s="37" t="str">
        <f t="shared" si="637"/>
        <v/>
      </c>
      <c r="S2065" s="37" t="str">
        <f t="shared" si="638"/>
        <v/>
      </c>
      <c r="U2065" s="36" t="str">
        <f>IF(Mining_Import!A2065="","",Mining_Import!A2065)</f>
        <v/>
      </c>
      <c r="V2065" s="22" t="str">
        <f t="shared" si="646"/>
        <v/>
      </c>
      <c r="W2065" s="127" t="str">
        <f t="shared" si="647"/>
        <v/>
      </c>
      <c r="X2065" s="127" t="str">
        <f t="shared" si="648"/>
        <v/>
      </c>
      <c r="Y2065" s="127" t="str">
        <f t="shared" si="649"/>
        <v/>
      </c>
      <c r="Z2065" s="36" t="str">
        <f>IF(Mining_Import!B2065="","",Mining_Import!B2065)</f>
        <v/>
      </c>
      <c r="AA2065" s="184" t="str">
        <f>IF(Mining_Import!$C2065="","",Mining_Import!$C2065)</f>
        <v/>
      </c>
      <c r="AB2065" s="122" t="str">
        <f t="shared" si="650"/>
        <v/>
      </c>
      <c r="AC2065" s="122" t="str">
        <f>IF($Y2065&gt;Dashboard!$Q$19,$AB2065,"")</f>
        <v/>
      </c>
      <c r="AD2065" s="43" t="str">
        <f t="shared" si="651"/>
        <v/>
      </c>
      <c r="AE2065" s="36" t="str">
        <f>IF(Mining_Import!D2065="","",Mining_Import!D2065)</f>
        <v/>
      </c>
      <c r="AF2065" s="36" t="str">
        <f>IF(Mining_Import!E2065="","",Mining_Import!E2065)</f>
        <v/>
      </c>
      <c r="AG2065" s="36" t="str">
        <f>IF(Mining_Import!F2065="","",Mining_Import!F2065)</f>
        <v/>
      </c>
      <c r="AH2065" s="36" t="str">
        <f>IF(Mining_Import!G2065="","",Mining_Import!G2065)</f>
        <v/>
      </c>
      <c r="AI2065" s="36" t="str">
        <f>IF(Mining_Import!H2065="","",Mining_Import!H2065)</f>
        <v/>
      </c>
      <c r="AJ2065" s="36" t="str">
        <f>IF(Mining_Import!I2065="","",Mining_Import!I2065)</f>
        <v/>
      </c>
      <c r="BY2065" s="120" t="str">
        <f t="shared" si="639"/>
        <v/>
      </c>
      <c r="BZ2065" s="184" t="str">
        <f t="shared" si="652"/>
        <v/>
      </c>
      <c r="CA2065" s="37" t="str">
        <f>IFERROR(VLOOKUP($BY2065,Account_Value!$C$2:$F$2500,4,0),"")</f>
        <v/>
      </c>
      <c r="CB2065" s="43" t="str">
        <f t="shared" si="640"/>
        <v/>
      </c>
      <c r="CC2065" s="122" t="str">
        <f>IF($BZ2065="","",SUM($BZ$2:$BZ2065))</f>
        <v/>
      </c>
      <c r="CD2065" s="43" t="str">
        <f>IF($BZ2065="","",$BU$19*(SUM($BZ$2:$BZ2065)))</f>
        <v/>
      </c>
    </row>
    <row r="2066" spans="1:82">
      <c r="A2066" s="4" t="str">
        <f t="shared" si="641"/>
        <v/>
      </c>
      <c r="B2066" s="21" t="str">
        <f>IF(Investments_Import!A2066="","",Investments_Import!A2066)</f>
        <v/>
      </c>
      <c r="C2066" s="22" t="str">
        <f t="shared" si="634"/>
        <v/>
      </c>
      <c r="D2066" s="51" t="str">
        <f t="shared" si="642"/>
        <v/>
      </c>
      <c r="E2066" s="3" t="str">
        <f>IF(Investments_Import!B2066="","",Investments_Import!B2066)</f>
        <v/>
      </c>
      <c r="F2066" s="54" t="str">
        <f t="shared" si="643"/>
        <v xml:space="preserve"> </v>
      </c>
      <c r="G2066" s="54" t="str">
        <f>IF($B2066="","",COUNTIF($F$2:$F2066,$F2066))</f>
        <v/>
      </c>
      <c r="H2066" s="53" t="str">
        <f t="shared" si="644"/>
        <v xml:space="preserve">  </v>
      </c>
      <c r="I2066" s="3" t="str">
        <f>IF(Investments_Import!C2066="","",Investments_Import!C2066)</f>
        <v/>
      </c>
      <c r="J2066" s="108" t="str">
        <f>IF(Investments_Import!D2066="","",Investments_Import!D2066)</f>
        <v/>
      </c>
      <c r="K2066" s="108" t="str">
        <f t="shared" si="645"/>
        <v/>
      </c>
      <c r="L2066" s="47" t="str">
        <f>IF(Investments_Import!E2066="","",Investments_Import!E2066)</f>
        <v/>
      </c>
      <c r="M2066" s="47" t="str">
        <f t="shared" si="635"/>
        <v/>
      </c>
      <c r="N2066" s="31" t="str">
        <f>IF(Investments_Import!F2066="","",Investments_Import!F2066)</f>
        <v/>
      </c>
      <c r="O2066" s="31" t="str">
        <f t="shared" si="636"/>
        <v/>
      </c>
      <c r="P2066" s="3" t="str">
        <f>IF(Investments_Import!G2066="","",Investments_Import!G2066)</f>
        <v/>
      </c>
      <c r="Q2066" s="3" t="str">
        <f>IF(Investments_Import!H2066="","",Investments_Import!H2066)</f>
        <v/>
      </c>
      <c r="R2066" s="37" t="str">
        <f t="shared" si="637"/>
        <v/>
      </c>
      <c r="S2066" s="37" t="str">
        <f t="shared" si="638"/>
        <v/>
      </c>
      <c r="U2066" s="36" t="str">
        <f>IF(Mining_Import!A2066="","",Mining_Import!A2066)</f>
        <v/>
      </c>
      <c r="V2066" s="22" t="str">
        <f t="shared" si="646"/>
        <v/>
      </c>
      <c r="W2066" s="127" t="str">
        <f t="shared" si="647"/>
        <v/>
      </c>
      <c r="X2066" s="127" t="str">
        <f t="shared" si="648"/>
        <v/>
      </c>
      <c r="Y2066" s="127" t="str">
        <f t="shared" si="649"/>
        <v/>
      </c>
      <c r="Z2066" s="36" t="str">
        <f>IF(Mining_Import!B2066="","",Mining_Import!B2066)</f>
        <v/>
      </c>
      <c r="AA2066" s="184" t="str">
        <f>IF(Mining_Import!$C2066="","",Mining_Import!$C2066)</f>
        <v/>
      </c>
      <c r="AB2066" s="122" t="str">
        <f t="shared" si="650"/>
        <v/>
      </c>
      <c r="AC2066" s="122" t="str">
        <f>IF($Y2066&gt;Dashboard!$Q$19,$AB2066,"")</f>
        <v/>
      </c>
      <c r="AD2066" s="43" t="str">
        <f t="shared" si="651"/>
        <v/>
      </c>
      <c r="AE2066" s="36" t="str">
        <f>IF(Mining_Import!D2066="","",Mining_Import!D2066)</f>
        <v/>
      </c>
      <c r="AF2066" s="36" t="str">
        <f>IF(Mining_Import!E2066="","",Mining_Import!E2066)</f>
        <v/>
      </c>
      <c r="AG2066" s="36" t="str">
        <f>IF(Mining_Import!F2066="","",Mining_Import!F2066)</f>
        <v/>
      </c>
      <c r="AH2066" s="36" t="str">
        <f>IF(Mining_Import!G2066="","",Mining_Import!G2066)</f>
        <v/>
      </c>
      <c r="AI2066" s="36" t="str">
        <f>IF(Mining_Import!H2066="","",Mining_Import!H2066)</f>
        <v/>
      </c>
      <c r="AJ2066" s="36" t="str">
        <f>IF(Mining_Import!I2066="","",Mining_Import!I2066)</f>
        <v/>
      </c>
      <c r="BY2066" s="120" t="str">
        <f t="shared" si="639"/>
        <v/>
      </c>
      <c r="BZ2066" s="184" t="str">
        <f t="shared" si="652"/>
        <v/>
      </c>
      <c r="CA2066" s="37" t="str">
        <f>IFERROR(VLOOKUP($BY2066,Account_Value!$C$2:$F$2500,4,0),"")</f>
        <v/>
      </c>
      <c r="CB2066" s="43" t="str">
        <f t="shared" si="640"/>
        <v/>
      </c>
      <c r="CC2066" s="122" t="str">
        <f>IF($BZ2066="","",SUM($BZ$2:$BZ2066))</f>
        <v/>
      </c>
      <c r="CD2066" s="43" t="str">
        <f>IF($BZ2066="","",$BU$19*(SUM($BZ$2:$BZ2066)))</f>
        <v/>
      </c>
    </row>
    <row r="2067" spans="1:82">
      <c r="A2067" s="4" t="str">
        <f t="shared" si="641"/>
        <v/>
      </c>
      <c r="B2067" s="21" t="str">
        <f>IF(Investments_Import!A2067="","",Investments_Import!A2067)</f>
        <v/>
      </c>
      <c r="C2067" s="22" t="str">
        <f t="shared" si="634"/>
        <v/>
      </c>
      <c r="D2067" s="51" t="str">
        <f t="shared" si="642"/>
        <v/>
      </c>
      <c r="E2067" s="3" t="str">
        <f>IF(Investments_Import!B2067="","",Investments_Import!B2067)</f>
        <v/>
      </c>
      <c r="F2067" s="54" t="str">
        <f t="shared" si="643"/>
        <v xml:space="preserve"> </v>
      </c>
      <c r="G2067" s="54" t="str">
        <f>IF($B2067="","",COUNTIF($F$2:$F2067,$F2067))</f>
        <v/>
      </c>
      <c r="H2067" s="53" t="str">
        <f t="shared" si="644"/>
        <v xml:space="preserve">  </v>
      </c>
      <c r="I2067" s="3" t="str">
        <f>IF(Investments_Import!C2067="","",Investments_Import!C2067)</f>
        <v/>
      </c>
      <c r="J2067" s="108" t="str">
        <f>IF(Investments_Import!D2067="","",Investments_Import!D2067)</f>
        <v/>
      </c>
      <c r="K2067" s="108" t="str">
        <f t="shared" si="645"/>
        <v/>
      </c>
      <c r="L2067" s="47" t="str">
        <f>IF(Investments_Import!E2067="","",Investments_Import!E2067)</f>
        <v/>
      </c>
      <c r="M2067" s="47" t="str">
        <f t="shared" si="635"/>
        <v/>
      </c>
      <c r="N2067" s="31" t="str">
        <f>IF(Investments_Import!F2067="","",Investments_Import!F2067)</f>
        <v/>
      </c>
      <c r="O2067" s="31" t="str">
        <f t="shared" si="636"/>
        <v/>
      </c>
      <c r="P2067" s="3" t="str">
        <f>IF(Investments_Import!G2067="","",Investments_Import!G2067)</f>
        <v/>
      </c>
      <c r="Q2067" s="3" t="str">
        <f>IF(Investments_Import!H2067="","",Investments_Import!H2067)</f>
        <v/>
      </c>
      <c r="R2067" s="37" t="str">
        <f t="shared" si="637"/>
        <v/>
      </c>
      <c r="S2067" s="37" t="str">
        <f t="shared" si="638"/>
        <v/>
      </c>
      <c r="U2067" s="36" t="str">
        <f>IF(Mining_Import!A2067="","",Mining_Import!A2067)</f>
        <v/>
      </c>
      <c r="V2067" s="22" t="str">
        <f t="shared" si="646"/>
        <v/>
      </c>
      <c r="W2067" s="127" t="str">
        <f t="shared" si="647"/>
        <v/>
      </c>
      <c r="X2067" s="127" t="str">
        <f t="shared" si="648"/>
        <v/>
      </c>
      <c r="Y2067" s="127" t="str">
        <f t="shared" si="649"/>
        <v/>
      </c>
      <c r="Z2067" s="36" t="str">
        <f>IF(Mining_Import!B2067="","",Mining_Import!B2067)</f>
        <v/>
      </c>
      <c r="AA2067" s="184" t="str">
        <f>IF(Mining_Import!$C2067="","",Mining_Import!$C2067)</f>
        <v/>
      </c>
      <c r="AB2067" s="122" t="str">
        <f t="shared" si="650"/>
        <v/>
      </c>
      <c r="AC2067" s="122" t="str">
        <f>IF($Y2067&gt;Dashboard!$Q$19,$AB2067,"")</f>
        <v/>
      </c>
      <c r="AD2067" s="43" t="str">
        <f t="shared" si="651"/>
        <v/>
      </c>
      <c r="AE2067" s="36" t="str">
        <f>IF(Mining_Import!D2067="","",Mining_Import!D2067)</f>
        <v/>
      </c>
      <c r="AF2067" s="36" t="str">
        <f>IF(Mining_Import!E2067="","",Mining_Import!E2067)</f>
        <v/>
      </c>
      <c r="AG2067" s="36" t="str">
        <f>IF(Mining_Import!F2067="","",Mining_Import!F2067)</f>
        <v/>
      </c>
      <c r="AH2067" s="36" t="str">
        <f>IF(Mining_Import!G2067="","",Mining_Import!G2067)</f>
        <v/>
      </c>
      <c r="AI2067" s="36" t="str">
        <f>IF(Mining_Import!H2067="","",Mining_Import!H2067)</f>
        <v/>
      </c>
      <c r="AJ2067" s="36" t="str">
        <f>IF(Mining_Import!I2067="","",Mining_Import!I2067)</f>
        <v/>
      </c>
      <c r="BY2067" s="120" t="str">
        <f t="shared" si="639"/>
        <v/>
      </c>
      <c r="BZ2067" s="184" t="str">
        <f t="shared" si="652"/>
        <v/>
      </c>
      <c r="CA2067" s="37" t="str">
        <f>IFERROR(VLOOKUP($BY2067,Account_Value!$C$2:$F$2500,4,0),"")</f>
        <v/>
      </c>
      <c r="CB2067" s="43" t="str">
        <f t="shared" si="640"/>
        <v/>
      </c>
      <c r="CC2067" s="122" t="str">
        <f>IF($BZ2067="","",SUM($BZ$2:$BZ2067))</f>
        <v/>
      </c>
      <c r="CD2067" s="43" t="str">
        <f>IF($BZ2067="","",$BU$19*(SUM($BZ$2:$BZ2067)))</f>
        <v/>
      </c>
    </row>
    <row r="2068" spans="1:82">
      <c r="A2068" s="4" t="str">
        <f t="shared" si="641"/>
        <v/>
      </c>
      <c r="B2068" s="21" t="str">
        <f>IF(Investments_Import!A2068="","",Investments_Import!A2068)</f>
        <v/>
      </c>
      <c r="C2068" s="22" t="str">
        <f t="shared" si="634"/>
        <v/>
      </c>
      <c r="D2068" s="51" t="str">
        <f t="shared" si="642"/>
        <v/>
      </c>
      <c r="E2068" s="3" t="str">
        <f>IF(Investments_Import!B2068="","",Investments_Import!B2068)</f>
        <v/>
      </c>
      <c r="F2068" s="54" t="str">
        <f t="shared" si="643"/>
        <v xml:space="preserve"> </v>
      </c>
      <c r="G2068" s="54" t="str">
        <f>IF($B2068="","",COUNTIF($F$2:$F2068,$F2068))</f>
        <v/>
      </c>
      <c r="H2068" s="53" t="str">
        <f t="shared" si="644"/>
        <v xml:space="preserve">  </v>
      </c>
      <c r="I2068" s="3" t="str">
        <f>IF(Investments_Import!C2068="","",Investments_Import!C2068)</f>
        <v/>
      </c>
      <c r="J2068" s="108" t="str">
        <f>IF(Investments_Import!D2068="","",Investments_Import!D2068)</f>
        <v/>
      </c>
      <c r="K2068" s="108" t="str">
        <f t="shared" si="645"/>
        <v/>
      </c>
      <c r="L2068" s="47" t="str">
        <f>IF(Investments_Import!E2068="","",Investments_Import!E2068)</f>
        <v/>
      </c>
      <c r="M2068" s="47" t="str">
        <f t="shared" si="635"/>
        <v/>
      </c>
      <c r="N2068" s="31" t="str">
        <f>IF(Investments_Import!F2068="","",Investments_Import!F2068)</f>
        <v/>
      </c>
      <c r="O2068" s="31" t="str">
        <f t="shared" si="636"/>
        <v/>
      </c>
      <c r="P2068" s="3" t="str">
        <f>IF(Investments_Import!G2068="","",Investments_Import!G2068)</f>
        <v/>
      </c>
      <c r="Q2068" s="3" t="str">
        <f>IF(Investments_Import!H2068="","",Investments_Import!H2068)</f>
        <v/>
      </c>
      <c r="R2068" s="37" t="str">
        <f t="shared" si="637"/>
        <v/>
      </c>
      <c r="S2068" s="37" t="str">
        <f t="shared" si="638"/>
        <v/>
      </c>
      <c r="U2068" s="36" t="str">
        <f>IF(Mining_Import!A2068="","",Mining_Import!A2068)</f>
        <v/>
      </c>
      <c r="V2068" s="22" t="str">
        <f t="shared" si="646"/>
        <v/>
      </c>
      <c r="W2068" s="127" t="str">
        <f t="shared" si="647"/>
        <v/>
      </c>
      <c r="X2068" s="127" t="str">
        <f t="shared" si="648"/>
        <v/>
      </c>
      <c r="Y2068" s="127" t="str">
        <f t="shared" si="649"/>
        <v/>
      </c>
      <c r="Z2068" s="36" t="str">
        <f>IF(Mining_Import!B2068="","",Mining_Import!B2068)</f>
        <v/>
      </c>
      <c r="AA2068" s="184" t="str">
        <f>IF(Mining_Import!$C2068="","",Mining_Import!$C2068)</f>
        <v/>
      </c>
      <c r="AB2068" s="122" t="str">
        <f t="shared" si="650"/>
        <v/>
      </c>
      <c r="AC2068" s="122" t="str">
        <f>IF($Y2068&gt;Dashboard!$Q$19,$AB2068,"")</f>
        <v/>
      </c>
      <c r="AD2068" s="43" t="str">
        <f t="shared" si="651"/>
        <v/>
      </c>
      <c r="AE2068" s="36" t="str">
        <f>IF(Mining_Import!D2068="","",Mining_Import!D2068)</f>
        <v/>
      </c>
      <c r="AF2068" s="36" t="str">
        <f>IF(Mining_Import!E2068="","",Mining_Import!E2068)</f>
        <v/>
      </c>
      <c r="AG2068" s="36" t="str">
        <f>IF(Mining_Import!F2068="","",Mining_Import!F2068)</f>
        <v/>
      </c>
      <c r="AH2068" s="36" t="str">
        <f>IF(Mining_Import!G2068="","",Mining_Import!G2068)</f>
        <v/>
      </c>
      <c r="AI2068" s="36" t="str">
        <f>IF(Mining_Import!H2068="","",Mining_Import!H2068)</f>
        <v/>
      </c>
      <c r="AJ2068" s="36" t="str">
        <f>IF(Mining_Import!I2068="","",Mining_Import!I2068)</f>
        <v/>
      </c>
      <c r="BY2068" s="120" t="str">
        <f t="shared" si="639"/>
        <v/>
      </c>
      <c r="BZ2068" s="184" t="str">
        <f t="shared" si="652"/>
        <v/>
      </c>
      <c r="CA2068" s="37" t="str">
        <f>IFERROR(VLOOKUP($BY2068,Account_Value!$C$2:$F$2500,4,0),"")</f>
        <v/>
      </c>
      <c r="CB2068" s="43" t="str">
        <f t="shared" si="640"/>
        <v/>
      </c>
      <c r="CC2068" s="122" t="str">
        <f>IF($BZ2068="","",SUM($BZ$2:$BZ2068))</f>
        <v/>
      </c>
      <c r="CD2068" s="43" t="str">
        <f>IF($BZ2068="","",$BU$19*(SUM($BZ$2:$BZ2068)))</f>
        <v/>
      </c>
    </row>
    <row r="2069" spans="1:82">
      <c r="A2069" s="4" t="str">
        <f t="shared" si="641"/>
        <v/>
      </c>
      <c r="B2069" s="21" t="str">
        <f>IF(Investments_Import!A2069="","",Investments_Import!A2069)</f>
        <v/>
      </c>
      <c r="C2069" s="22" t="str">
        <f t="shared" si="634"/>
        <v/>
      </c>
      <c r="D2069" s="51" t="str">
        <f t="shared" si="642"/>
        <v/>
      </c>
      <c r="E2069" s="3" t="str">
        <f>IF(Investments_Import!B2069="","",Investments_Import!B2069)</f>
        <v/>
      </c>
      <c r="F2069" s="54" t="str">
        <f t="shared" si="643"/>
        <v xml:space="preserve"> </v>
      </c>
      <c r="G2069" s="54" t="str">
        <f>IF($B2069="","",COUNTIF($F$2:$F2069,$F2069))</f>
        <v/>
      </c>
      <c r="H2069" s="53" t="str">
        <f t="shared" si="644"/>
        <v xml:space="preserve">  </v>
      </c>
      <c r="I2069" s="3" t="str">
        <f>IF(Investments_Import!C2069="","",Investments_Import!C2069)</f>
        <v/>
      </c>
      <c r="J2069" s="108" t="str">
        <f>IF(Investments_Import!D2069="","",Investments_Import!D2069)</f>
        <v/>
      </c>
      <c r="K2069" s="108" t="str">
        <f t="shared" si="645"/>
        <v/>
      </c>
      <c r="L2069" s="47" t="str">
        <f>IF(Investments_Import!E2069="","",Investments_Import!E2069)</f>
        <v/>
      </c>
      <c r="M2069" s="47" t="str">
        <f t="shared" si="635"/>
        <v/>
      </c>
      <c r="N2069" s="31" t="str">
        <f>IF(Investments_Import!F2069="","",Investments_Import!F2069)</f>
        <v/>
      </c>
      <c r="O2069" s="31" t="str">
        <f t="shared" si="636"/>
        <v/>
      </c>
      <c r="P2069" s="3" t="str">
        <f>IF(Investments_Import!G2069="","",Investments_Import!G2069)</f>
        <v/>
      </c>
      <c r="Q2069" s="3" t="str">
        <f>IF(Investments_Import!H2069="","",Investments_Import!H2069)</f>
        <v/>
      </c>
      <c r="R2069" s="37" t="str">
        <f t="shared" si="637"/>
        <v/>
      </c>
      <c r="S2069" s="37" t="str">
        <f t="shared" si="638"/>
        <v/>
      </c>
      <c r="U2069" s="36" t="str">
        <f>IF(Mining_Import!A2069="","",Mining_Import!A2069)</f>
        <v/>
      </c>
      <c r="V2069" s="22" t="str">
        <f t="shared" si="646"/>
        <v/>
      </c>
      <c r="W2069" s="127" t="str">
        <f t="shared" si="647"/>
        <v/>
      </c>
      <c r="X2069" s="127" t="str">
        <f t="shared" si="648"/>
        <v/>
      </c>
      <c r="Y2069" s="127" t="str">
        <f t="shared" si="649"/>
        <v/>
      </c>
      <c r="Z2069" s="36" t="str">
        <f>IF(Mining_Import!B2069="","",Mining_Import!B2069)</f>
        <v/>
      </c>
      <c r="AA2069" s="184" t="str">
        <f>IF(Mining_Import!$C2069="","",Mining_Import!$C2069)</f>
        <v/>
      </c>
      <c r="AB2069" s="122" t="str">
        <f t="shared" si="650"/>
        <v/>
      </c>
      <c r="AC2069" s="122" t="str">
        <f>IF($Y2069&gt;Dashboard!$Q$19,$AB2069,"")</f>
        <v/>
      </c>
      <c r="AD2069" s="43" t="str">
        <f t="shared" si="651"/>
        <v/>
      </c>
      <c r="AE2069" s="36" t="str">
        <f>IF(Mining_Import!D2069="","",Mining_Import!D2069)</f>
        <v/>
      </c>
      <c r="AF2069" s="36" t="str">
        <f>IF(Mining_Import!E2069="","",Mining_Import!E2069)</f>
        <v/>
      </c>
      <c r="AG2069" s="36" t="str">
        <f>IF(Mining_Import!F2069="","",Mining_Import!F2069)</f>
        <v/>
      </c>
      <c r="AH2069" s="36" t="str">
        <f>IF(Mining_Import!G2069="","",Mining_Import!G2069)</f>
        <v/>
      </c>
      <c r="AI2069" s="36" t="str">
        <f>IF(Mining_Import!H2069="","",Mining_Import!H2069)</f>
        <v/>
      </c>
      <c r="AJ2069" s="36" t="str">
        <f>IF(Mining_Import!I2069="","",Mining_Import!I2069)</f>
        <v/>
      </c>
      <c r="BY2069" s="120" t="str">
        <f t="shared" si="639"/>
        <v/>
      </c>
      <c r="BZ2069" s="184" t="str">
        <f t="shared" si="652"/>
        <v/>
      </c>
      <c r="CA2069" s="37" t="str">
        <f>IFERROR(VLOOKUP($BY2069,Account_Value!$C$2:$F$2500,4,0),"")</f>
        <v/>
      </c>
      <c r="CB2069" s="43" t="str">
        <f t="shared" si="640"/>
        <v/>
      </c>
      <c r="CC2069" s="122" t="str">
        <f>IF($BZ2069="","",SUM($BZ$2:$BZ2069))</f>
        <v/>
      </c>
      <c r="CD2069" s="43" t="str">
        <f>IF($BZ2069="","",$BU$19*(SUM($BZ$2:$BZ2069)))</f>
        <v/>
      </c>
    </row>
    <row r="2070" spans="1:82">
      <c r="A2070" s="4" t="str">
        <f t="shared" si="641"/>
        <v/>
      </c>
      <c r="B2070" s="21" t="str">
        <f>IF(Investments_Import!A2070="","",Investments_Import!A2070)</f>
        <v/>
      </c>
      <c r="C2070" s="22" t="str">
        <f t="shared" si="634"/>
        <v/>
      </c>
      <c r="D2070" s="51" t="str">
        <f t="shared" si="642"/>
        <v/>
      </c>
      <c r="E2070" s="3" t="str">
        <f>IF(Investments_Import!B2070="","",Investments_Import!B2070)</f>
        <v/>
      </c>
      <c r="F2070" s="54" t="str">
        <f t="shared" si="643"/>
        <v xml:space="preserve"> </v>
      </c>
      <c r="G2070" s="54" t="str">
        <f>IF($B2070="","",COUNTIF($F$2:$F2070,$F2070))</f>
        <v/>
      </c>
      <c r="H2070" s="53" t="str">
        <f t="shared" si="644"/>
        <v xml:space="preserve">  </v>
      </c>
      <c r="I2070" s="3" t="str">
        <f>IF(Investments_Import!C2070="","",Investments_Import!C2070)</f>
        <v/>
      </c>
      <c r="J2070" s="108" t="str">
        <f>IF(Investments_Import!D2070="","",Investments_Import!D2070)</f>
        <v/>
      </c>
      <c r="K2070" s="108" t="str">
        <f t="shared" si="645"/>
        <v/>
      </c>
      <c r="L2070" s="47" t="str">
        <f>IF(Investments_Import!E2070="","",Investments_Import!E2070)</f>
        <v/>
      </c>
      <c r="M2070" s="47" t="str">
        <f t="shared" si="635"/>
        <v/>
      </c>
      <c r="N2070" s="31" t="str">
        <f>IF(Investments_Import!F2070="","",Investments_Import!F2070)</f>
        <v/>
      </c>
      <c r="O2070" s="31" t="str">
        <f t="shared" si="636"/>
        <v/>
      </c>
      <c r="P2070" s="3" t="str">
        <f>IF(Investments_Import!G2070="","",Investments_Import!G2070)</f>
        <v/>
      </c>
      <c r="Q2070" s="3" t="str">
        <f>IF(Investments_Import!H2070="","",Investments_Import!H2070)</f>
        <v/>
      </c>
      <c r="R2070" s="37" t="str">
        <f t="shared" si="637"/>
        <v/>
      </c>
      <c r="S2070" s="37" t="str">
        <f t="shared" si="638"/>
        <v/>
      </c>
      <c r="U2070" s="36" t="str">
        <f>IF(Mining_Import!A2070="","",Mining_Import!A2070)</f>
        <v/>
      </c>
      <c r="V2070" s="22" t="str">
        <f t="shared" si="646"/>
        <v/>
      </c>
      <c r="W2070" s="127" t="str">
        <f t="shared" si="647"/>
        <v/>
      </c>
      <c r="X2070" s="127" t="str">
        <f t="shared" si="648"/>
        <v/>
      </c>
      <c r="Y2070" s="127" t="str">
        <f t="shared" si="649"/>
        <v/>
      </c>
      <c r="Z2070" s="36" t="str">
        <f>IF(Mining_Import!B2070="","",Mining_Import!B2070)</f>
        <v/>
      </c>
      <c r="AA2070" s="184" t="str">
        <f>IF(Mining_Import!$C2070="","",Mining_Import!$C2070)</f>
        <v/>
      </c>
      <c r="AB2070" s="122" t="str">
        <f t="shared" si="650"/>
        <v/>
      </c>
      <c r="AC2070" s="122" t="str">
        <f>IF($Y2070&gt;Dashboard!$Q$19,$AB2070,"")</f>
        <v/>
      </c>
      <c r="AD2070" s="43" t="str">
        <f t="shared" si="651"/>
        <v/>
      </c>
      <c r="AE2070" s="36" t="str">
        <f>IF(Mining_Import!D2070="","",Mining_Import!D2070)</f>
        <v/>
      </c>
      <c r="AF2070" s="36" t="str">
        <f>IF(Mining_Import!E2070="","",Mining_Import!E2070)</f>
        <v/>
      </c>
      <c r="AG2070" s="36" t="str">
        <f>IF(Mining_Import!F2070="","",Mining_Import!F2070)</f>
        <v/>
      </c>
      <c r="AH2070" s="36" t="str">
        <f>IF(Mining_Import!G2070="","",Mining_Import!G2070)</f>
        <v/>
      </c>
      <c r="AI2070" s="36" t="str">
        <f>IF(Mining_Import!H2070="","",Mining_Import!H2070)</f>
        <v/>
      </c>
      <c r="AJ2070" s="36" t="str">
        <f>IF(Mining_Import!I2070="","",Mining_Import!I2070)</f>
        <v/>
      </c>
      <c r="BY2070" s="120" t="str">
        <f t="shared" si="639"/>
        <v/>
      </c>
      <c r="BZ2070" s="184" t="str">
        <f t="shared" si="652"/>
        <v/>
      </c>
      <c r="CA2070" s="37" t="str">
        <f>IFERROR(VLOOKUP($BY2070,Account_Value!$C$2:$F$2500,4,0),"")</f>
        <v/>
      </c>
      <c r="CB2070" s="43" t="str">
        <f t="shared" si="640"/>
        <v/>
      </c>
      <c r="CC2070" s="122" t="str">
        <f>IF($BZ2070="","",SUM($BZ$2:$BZ2070))</f>
        <v/>
      </c>
      <c r="CD2070" s="43" t="str">
        <f>IF($BZ2070="","",$BU$19*(SUM($BZ$2:$BZ2070)))</f>
        <v/>
      </c>
    </row>
    <row r="2071" spans="1:82">
      <c r="A2071" s="4" t="str">
        <f t="shared" si="641"/>
        <v/>
      </c>
      <c r="B2071" s="21" t="str">
        <f>IF(Investments_Import!A2071="","",Investments_Import!A2071)</f>
        <v/>
      </c>
      <c r="C2071" s="22" t="str">
        <f t="shared" si="634"/>
        <v/>
      </c>
      <c r="D2071" s="51" t="str">
        <f t="shared" si="642"/>
        <v/>
      </c>
      <c r="E2071" s="3" t="str">
        <f>IF(Investments_Import!B2071="","",Investments_Import!B2071)</f>
        <v/>
      </c>
      <c r="F2071" s="54" t="str">
        <f t="shared" si="643"/>
        <v xml:space="preserve"> </v>
      </c>
      <c r="G2071" s="54" t="str">
        <f>IF($B2071="","",COUNTIF($F$2:$F2071,$F2071))</f>
        <v/>
      </c>
      <c r="H2071" s="53" t="str">
        <f t="shared" si="644"/>
        <v xml:space="preserve">  </v>
      </c>
      <c r="I2071" s="3" t="str">
        <f>IF(Investments_Import!C2071="","",Investments_Import!C2071)</f>
        <v/>
      </c>
      <c r="J2071" s="108" t="str">
        <f>IF(Investments_Import!D2071="","",Investments_Import!D2071)</f>
        <v/>
      </c>
      <c r="K2071" s="108" t="str">
        <f t="shared" si="645"/>
        <v/>
      </c>
      <c r="L2071" s="47" t="str">
        <f>IF(Investments_Import!E2071="","",Investments_Import!E2071)</f>
        <v/>
      </c>
      <c r="M2071" s="47" t="str">
        <f t="shared" si="635"/>
        <v/>
      </c>
      <c r="N2071" s="31" t="str">
        <f>IF(Investments_Import!F2071="","",Investments_Import!F2071)</f>
        <v/>
      </c>
      <c r="O2071" s="31" t="str">
        <f t="shared" si="636"/>
        <v/>
      </c>
      <c r="P2071" s="3" t="str">
        <f>IF(Investments_Import!G2071="","",Investments_Import!G2071)</f>
        <v/>
      </c>
      <c r="Q2071" s="3" t="str">
        <f>IF(Investments_Import!H2071="","",Investments_Import!H2071)</f>
        <v/>
      </c>
      <c r="R2071" s="37" t="str">
        <f t="shared" si="637"/>
        <v/>
      </c>
      <c r="S2071" s="37" t="str">
        <f t="shared" si="638"/>
        <v/>
      </c>
      <c r="U2071" s="36" t="str">
        <f>IF(Mining_Import!A2071="","",Mining_Import!A2071)</f>
        <v/>
      </c>
      <c r="V2071" s="22" t="str">
        <f t="shared" si="646"/>
        <v/>
      </c>
      <c r="W2071" s="127" t="str">
        <f t="shared" si="647"/>
        <v/>
      </c>
      <c r="X2071" s="127" t="str">
        <f t="shared" si="648"/>
        <v/>
      </c>
      <c r="Y2071" s="127" t="str">
        <f t="shared" si="649"/>
        <v/>
      </c>
      <c r="Z2071" s="36" t="str">
        <f>IF(Mining_Import!B2071="","",Mining_Import!B2071)</f>
        <v/>
      </c>
      <c r="AA2071" s="184" t="str">
        <f>IF(Mining_Import!$C2071="","",Mining_Import!$C2071)</f>
        <v/>
      </c>
      <c r="AB2071" s="122" t="str">
        <f t="shared" si="650"/>
        <v/>
      </c>
      <c r="AC2071" s="122" t="str">
        <f>IF($Y2071&gt;Dashboard!$Q$19,$AB2071,"")</f>
        <v/>
      </c>
      <c r="AD2071" s="43" t="str">
        <f t="shared" si="651"/>
        <v/>
      </c>
      <c r="AE2071" s="36" t="str">
        <f>IF(Mining_Import!D2071="","",Mining_Import!D2071)</f>
        <v/>
      </c>
      <c r="AF2071" s="36" t="str">
        <f>IF(Mining_Import!E2071="","",Mining_Import!E2071)</f>
        <v/>
      </c>
      <c r="AG2071" s="36" t="str">
        <f>IF(Mining_Import!F2071="","",Mining_Import!F2071)</f>
        <v/>
      </c>
      <c r="AH2071" s="36" t="str">
        <f>IF(Mining_Import!G2071="","",Mining_Import!G2071)</f>
        <v/>
      </c>
      <c r="AI2071" s="36" t="str">
        <f>IF(Mining_Import!H2071="","",Mining_Import!H2071)</f>
        <v/>
      </c>
      <c r="AJ2071" s="36" t="str">
        <f>IF(Mining_Import!I2071="","",Mining_Import!I2071)</f>
        <v/>
      </c>
      <c r="BY2071" s="120" t="str">
        <f t="shared" si="639"/>
        <v/>
      </c>
      <c r="BZ2071" s="184" t="str">
        <f t="shared" si="652"/>
        <v/>
      </c>
      <c r="CA2071" s="37" t="str">
        <f>IFERROR(VLOOKUP($BY2071,Account_Value!$C$2:$F$2500,4,0),"")</f>
        <v/>
      </c>
      <c r="CB2071" s="43" t="str">
        <f t="shared" si="640"/>
        <v/>
      </c>
      <c r="CC2071" s="122" t="str">
        <f>IF($BZ2071="","",SUM($BZ$2:$BZ2071))</f>
        <v/>
      </c>
      <c r="CD2071" s="43" t="str">
        <f>IF($BZ2071="","",$BU$19*(SUM($BZ$2:$BZ2071)))</f>
        <v/>
      </c>
    </row>
    <row r="2072" spans="1:82">
      <c r="A2072" s="4" t="str">
        <f t="shared" si="641"/>
        <v/>
      </c>
      <c r="B2072" s="21" t="str">
        <f>IF(Investments_Import!A2072="","",Investments_Import!A2072)</f>
        <v/>
      </c>
      <c r="C2072" s="22" t="str">
        <f t="shared" si="634"/>
        <v/>
      </c>
      <c r="D2072" s="51" t="str">
        <f t="shared" si="642"/>
        <v/>
      </c>
      <c r="E2072" s="3" t="str">
        <f>IF(Investments_Import!B2072="","",Investments_Import!B2072)</f>
        <v/>
      </c>
      <c r="F2072" s="54" t="str">
        <f t="shared" si="643"/>
        <v xml:space="preserve"> </v>
      </c>
      <c r="G2072" s="54" t="str">
        <f>IF($B2072="","",COUNTIF($F$2:$F2072,$F2072))</f>
        <v/>
      </c>
      <c r="H2072" s="53" t="str">
        <f t="shared" si="644"/>
        <v xml:space="preserve">  </v>
      </c>
      <c r="I2072" s="3" t="str">
        <f>IF(Investments_Import!C2072="","",Investments_Import!C2072)</f>
        <v/>
      </c>
      <c r="J2072" s="108" t="str">
        <f>IF(Investments_Import!D2072="","",Investments_Import!D2072)</f>
        <v/>
      </c>
      <c r="K2072" s="108" t="str">
        <f t="shared" si="645"/>
        <v/>
      </c>
      <c r="L2072" s="47" t="str">
        <f>IF(Investments_Import!E2072="","",Investments_Import!E2072)</f>
        <v/>
      </c>
      <c r="M2072" s="47" t="str">
        <f t="shared" si="635"/>
        <v/>
      </c>
      <c r="N2072" s="31" t="str">
        <f>IF(Investments_Import!F2072="","",Investments_Import!F2072)</f>
        <v/>
      </c>
      <c r="O2072" s="31" t="str">
        <f t="shared" si="636"/>
        <v/>
      </c>
      <c r="P2072" s="3" t="str">
        <f>IF(Investments_Import!G2072="","",Investments_Import!G2072)</f>
        <v/>
      </c>
      <c r="Q2072" s="3" t="str">
        <f>IF(Investments_Import!H2072="","",Investments_Import!H2072)</f>
        <v/>
      </c>
      <c r="R2072" s="37" t="str">
        <f t="shared" si="637"/>
        <v/>
      </c>
      <c r="S2072" s="37" t="str">
        <f t="shared" si="638"/>
        <v/>
      </c>
      <c r="U2072" s="36" t="str">
        <f>IF(Mining_Import!A2072="","",Mining_Import!A2072)</f>
        <v/>
      </c>
      <c r="V2072" s="22" t="str">
        <f t="shared" si="646"/>
        <v/>
      </c>
      <c r="W2072" s="127" t="str">
        <f t="shared" si="647"/>
        <v/>
      </c>
      <c r="X2072" s="127" t="str">
        <f t="shared" si="648"/>
        <v/>
      </c>
      <c r="Y2072" s="127" t="str">
        <f t="shared" si="649"/>
        <v/>
      </c>
      <c r="Z2072" s="36" t="str">
        <f>IF(Mining_Import!B2072="","",Mining_Import!B2072)</f>
        <v/>
      </c>
      <c r="AA2072" s="184" t="str">
        <f>IF(Mining_Import!$C2072="","",Mining_Import!$C2072)</f>
        <v/>
      </c>
      <c r="AB2072" s="122" t="str">
        <f t="shared" si="650"/>
        <v/>
      </c>
      <c r="AC2072" s="122" t="str">
        <f>IF($Y2072&gt;Dashboard!$Q$19,$AB2072,"")</f>
        <v/>
      </c>
      <c r="AD2072" s="43" t="str">
        <f t="shared" si="651"/>
        <v/>
      </c>
      <c r="AE2072" s="36" t="str">
        <f>IF(Mining_Import!D2072="","",Mining_Import!D2072)</f>
        <v/>
      </c>
      <c r="AF2072" s="36" t="str">
        <f>IF(Mining_Import!E2072="","",Mining_Import!E2072)</f>
        <v/>
      </c>
      <c r="AG2072" s="36" t="str">
        <f>IF(Mining_Import!F2072="","",Mining_Import!F2072)</f>
        <v/>
      </c>
      <c r="AH2072" s="36" t="str">
        <f>IF(Mining_Import!G2072="","",Mining_Import!G2072)</f>
        <v/>
      </c>
      <c r="AI2072" s="36" t="str">
        <f>IF(Mining_Import!H2072="","",Mining_Import!H2072)</f>
        <v/>
      </c>
      <c r="AJ2072" s="36" t="str">
        <f>IF(Mining_Import!I2072="","",Mining_Import!I2072)</f>
        <v/>
      </c>
      <c r="BY2072" s="120" t="str">
        <f t="shared" si="639"/>
        <v/>
      </c>
      <c r="BZ2072" s="184" t="str">
        <f t="shared" si="652"/>
        <v/>
      </c>
      <c r="CA2072" s="37" t="str">
        <f>IFERROR(VLOOKUP($BY2072,Account_Value!$C$2:$F$2500,4,0),"")</f>
        <v/>
      </c>
      <c r="CB2072" s="43" t="str">
        <f t="shared" si="640"/>
        <v/>
      </c>
      <c r="CC2072" s="122" t="str">
        <f>IF($BZ2072="","",SUM($BZ$2:$BZ2072))</f>
        <v/>
      </c>
      <c r="CD2072" s="43" t="str">
        <f>IF($BZ2072="","",$BU$19*(SUM($BZ$2:$BZ2072)))</f>
        <v/>
      </c>
    </row>
    <row r="2073" spans="1:82">
      <c r="A2073" s="4" t="str">
        <f t="shared" si="641"/>
        <v/>
      </c>
      <c r="B2073" s="21" t="str">
        <f>IF(Investments_Import!A2073="","",Investments_Import!A2073)</f>
        <v/>
      </c>
      <c r="C2073" s="22" t="str">
        <f t="shared" si="634"/>
        <v/>
      </c>
      <c r="D2073" s="51" t="str">
        <f t="shared" si="642"/>
        <v/>
      </c>
      <c r="E2073" s="3" t="str">
        <f>IF(Investments_Import!B2073="","",Investments_Import!B2073)</f>
        <v/>
      </c>
      <c r="F2073" s="54" t="str">
        <f t="shared" si="643"/>
        <v xml:space="preserve"> </v>
      </c>
      <c r="G2073" s="54" t="str">
        <f>IF($B2073="","",COUNTIF($F$2:$F2073,$F2073))</f>
        <v/>
      </c>
      <c r="H2073" s="53" t="str">
        <f t="shared" si="644"/>
        <v xml:space="preserve">  </v>
      </c>
      <c r="I2073" s="3" t="str">
        <f>IF(Investments_Import!C2073="","",Investments_Import!C2073)</f>
        <v/>
      </c>
      <c r="J2073" s="108" t="str">
        <f>IF(Investments_Import!D2073="","",Investments_Import!D2073)</f>
        <v/>
      </c>
      <c r="K2073" s="108" t="str">
        <f t="shared" si="645"/>
        <v/>
      </c>
      <c r="L2073" s="47" t="str">
        <f>IF(Investments_Import!E2073="","",Investments_Import!E2073)</f>
        <v/>
      </c>
      <c r="M2073" s="47" t="str">
        <f t="shared" si="635"/>
        <v/>
      </c>
      <c r="N2073" s="31" t="str">
        <f>IF(Investments_Import!F2073="","",Investments_Import!F2073)</f>
        <v/>
      </c>
      <c r="O2073" s="31" t="str">
        <f t="shared" si="636"/>
        <v/>
      </c>
      <c r="P2073" s="3" t="str">
        <f>IF(Investments_Import!G2073="","",Investments_Import!G2073)</f>
        <v/>
      </c>
      <c r="Q2073" s="3" t="str">
        <f>IF(Investments_Import!H2073="","",Investments_Import!H2073)</f>
        <v/>
      </c>
      <c r="R2073" s="37" t="str">
        <f t="shared" si="637"/>
        <v/>
      </c>
      <c r="S2073" s="37" t="str">
        <f t="shared" si="638"/>
        <v/>
      </c>
      <c r="U2073" s="36" t="str">
        <f>IF(Mining_Import!A2073="","",Mining_Import!A2073)</f>
        <v/>
      </c>
      <c r="V2073" s="22" t="str">
        <f t="shared" si="646"/>
        <v/>
      </c>
      <c r="W2073" s="127" t="str">
        <f t="shared" si="647"/>
        <v/>
      </c>
      <c r="X2073" s="127" t="str">
        <f t="shared" si="648"/>
        <v/>
      </c>
      <c r="Y2073" s="127" t="str">
        <f t="shared" si="649"/>
        <v/>
      </c>
      <c r="Z2073" s="36" t="str">
        <f>IF(Mining_Import!B2073="","",Mining_Import!B2073)</f>
        <v/>
      </c>
      <c r="AA2073" s="184" t="str">
        <f>IF(Mining_Import!$C2073="","",Mining_Import!$C2073)</f>
        <v/>
      </c>
      <c r="AB2073" s="122" t="str">
        <f t="shared" si="650"/>
        <v/>
      </c>
      <c r="AC2073" s="122" t="str">
        <f>IF($Y2073&gt;Dashboard!$Q$19,$AB2073,"")</f>
        <v/>
      </c>
      <c r="AD2073" s="43" t="str">
        <f t="shared" si="651"/>
        <v/>
      </c>
      <c r="AE2073" s="36" t="str">
        <f>IF(Mining_Import!D2073="","",Mining_Import!D2073)</f>
        <v/>
      </c>
      <c r="AF2073" s="36" t="str">
        <f>IF(Mining_Import!E2073="","",Mining_Import!E2073)</f>
        <v/>
      </c>
      <c r="AG2073" s="36" t="str">
        <f>IF(Mining_Import!F2073="","",Mining_Import!F2073)</f>
        <v/>
      </c>
      <c r="AH2073" s="36" t="str">
        <f>IF(Mining_Import!G2073="","",Mining_Import!G2073)</f>
        <v/>
      </c>
      <c r="AI2073" s="36" t="str">
        <f>IF(Mining_Import!H2073="","",Mining_Import!H2073)</f>
        <v/>
      </c>
      <c r="AJ2073" s="36" t="str">
        <f>IF(Mining_Import!I2073="","",Mining_Import!I2073)</f>
        <v/>
      </c>
      <c r="BY2073" s="120" t="str">
        <f t="shared" si="639"/>
        <v/>
      </c>
      <c r="BZ2073" s="184" t="str">
        <f t="shared" si="652"/>
        <v/>
      </c>
      <c r="CA2073" s="37" t="str">
        <f>IFERROR(VLOOKUP($BY2073,Account_Value!$C$2:$F$2500,4,0),"")</f>
        <v/>
      </c>
      <c r="CB2073" s="43" t="str">
        <f t="shared" si="640"/>
        <v/>
      </c>
      <c r="CC2073" s="122" t="str">
        <f>IF($BZ2073="","",SUM($BZ$2:$BZ2073))</f>
        <v/>
      </c>
      <c r="CD2073" s="43" t="str">
        <f>IF($BZ2073="","",$BU$19*(SUM($BZ$2:$BZ2073)))</f>
        <v/>
      </c>
    </row>
    <row r="2074" spans="1:82">
      <c r="A2074" s="4" t="str">
        <f t="shared" si="641"/>
        <v/>
      </c>
      <c r="B2074" s="21" t="str">
        <f>IF(Investments_Import!A2074="","",Investments_Import!A2074)</f>
        <v/>
      </c>
      <c r="C2074" s="22" t="str">
        <f t="shared" si="634"/>
        <v/>
      </c>
      <c r="D2074" s="51" t="str">
        <f t="shared" si="642"/>
        <v/>
      </c>
      <c r="E2074" s="3" t="str">
        <f>IF(Investments_Import!B2074="","",Investments_Import!B2074)</f>
        <v/>
      </c>
      <c r="F2074" s="54" t="str">
        <f t="shared" si="643"/>
        <v xml:space="preserve"> </v>
      </c>
      <c r="G2074" s="54" t="str">
        <f>IF($B2074="","",COUNTIF($F$2:$F2074,$F2074))</f>
        <v/>
      </c>
      <c r="H2074" s="53" t="str">
        <f t="shared" si="644"/>
        <v xml:space="preserve">  </v>
      </c>
      <c r="I2074" s="3" t="str">
        <f>IF(Investments_Import!C2074="","",Investments_Import!C2074)</f>
        <v/>
      </c>
      <c r="J2074" s="108" t="str">
        <f>IF(Investments_Import!D2074="","",Investments_Import!D2074)</f>
        <v/>
      </c>
      <c r="K2074" s="108" t="str">
        <f t="shared" si="645"/>
        <v/>
      </c>
      <c r="L2074" s="47" t="str">
        <f>IF(Investments_Import!E2074="","",Investments_Import!E2074)</f>
        <v/>
      </c>
      <c r="M2074" s="47" t="str">
        <f t="shared" si="635"/>
        <v/>
      </c>
      <c r="N2074" s="31" t="str">
        <f>IF(Investments_Import!F2074="","",Investments_Import!F2074)</f>
        <v/>
      </c>
      <c r="O2074" s="31" t="str">
        <f t="shared" si="636"/>
        <v/>
      </c>
      <c r="P2074" s="3" t="str">
        <f>IF(Investments_Import!G2074="","",Investments_Import!G2074)</f>
        <v/>
      </c>
      <c r="Q2074" s="3" t="str">
        <f>IF(Investments_Import!H2074="","",Investments_Import!H2074)</f>
        <v/>
      </c>
      <c r="R2074" s="37" t="str">
        <f t="shared" si="637"/>
        <v/>
      </c>
      <c r="S2074" s="37" t="str">
        <f t="shared" si="638"/>
        <v/>
      </c>
      <c r="U2074" s="36" t="str">
        <f>IF(Mining_Import!A2074="","",Mining_Import!A2074)</f>
        <v/>
      </c>
      <c r="V2074" s="22" t="str">
        <f t="shared" si="646"/>
        <v/>
      </c>
      <c r="W2074" s="127" t="str">
        <f t="shared" si="647"/>
        <v/>
      </c>
      <c r="X2074" s="127" t="str">
        <f t="shared" si="648"/>
        <v/>
      </c>
      <c r="Y2074" s="127" t="str">
        <f t="shared" si="649"/>
        <v/>
      </c>
      <c r="Z2074" s="36" t="str">
        <f>IF(Mining_Import!B2074="","",Mining_Import!B2074)</f>
        <v/>
      </c>
      <c r="AA2074" s="184" t="str">
        <f>IF(Mining_Import!$C2074="","",Mining_Import!$C2074)</f>
        <v/>
      </c>
      <c r="AB2074" s="122" t="str">
        <f t="shared" si="650"/>
        <v/>
      </c>
      <c r="AC2074" s="122" t="str">
        <f>IF($Y2074&gt;Dashboard!$Q$19,$AB2074,"")</f>
        <v/>
      </c>
      <c r="AD2074" s="43" t="str">
        <f t="shared" si="651"/>
        <v/>
      </c>
      <c r="AE2074" s="36" t="str">
        <f>IF(Mining_Import!D2074="","",Mining_Import!D2074)</f>
        <v/>
      </c>
      <c r="AF2074" s="36" t="str">
        <f>IF(Mining_Import!E2074="","",Mining_Import!E2074)</f>
        <v/>
      </c>
      <c r="AG2074" s="36" t="str">
        <f>IF(Mining_Import!F2074="","",Mining_Import!F2074)</f>
        <v/>
      </c>
      <c r="AH2074" s="36" t="str">
        <f>IF(Mining_Import!G2074="","",Mining_Import!G2074)</f>
        <v/>
      </c>
      <c r="AI2074" s="36" t="str">
        <f>IF(Mining_Import!H2074="","",Mining_Import!H2074)</f>
        <v/>
      </c>
      <c r="AJ2074" s="36" t="str">
        <f>IF(Mining_Import!I2074="","",Mining_Import!I2074)</f>
        <v/>
      </c>
      <c r="BY2074" s="120" t="str">
        <f t="shared" si="639"/>
        <v/>
      </c>
      <c r="BZ2074" s="184" t="str">
        <f t="shared" si="652"/>
        <v/>
      </c>
      <c r="CA2074" s="37" t="str">
        <f>IFERROR(VLOOKUP($BY2074,Account_Value!$C$2:$F$2500,4,0),"")</f>
        <v/>
      </c>
      <c r="CB2074" s="43" t="str">
        <f t="shared" si="640"/>
        <v/>
      </c>
      <c r="CC2074" s="122" t="str">
        <f>IF($BZ2074="","",SUM($BZ$2:$BZ2074))</f>
        <v/>
      </c>
      <c r="CD2074" s="43" t="str">
        <f>IF($BZ2074="","",$BU$19*(SUM($BZ$2:$BZ2074)))</f>
        <v/>
      </c>
    </row>
    <row r="2075" spans="1:82">
      <c r="A2075" s="4" t="str">
        <f t="shared" si="641"/>
        <v/>
      </c>
      <c r="B2075" s="21" t="str">
        <f>IF(Investments_Import!A2075="","",Investments_Import!A2075)</f>
        <v/>
      </c>
      <c r="C2075" s="22" t="str">
        <f t="shared" si="634"/>
        <v/>
      </c>
      <c r="D2075" s="51" t="str">
        <f t="shared" si="642"/>
        <v/>
      </c>
      <c r="E2075" s="3" t="str">
        <f>IF(Investments_Import!B2075="","",Investments_Import!B2075)</f>
        <v/>
      </c>
      <c r="F2075" s="54" t="str">
        <f t="shared" si="643"/>
        <v xml:space="preserve"> </v>
      </c>
      <c r="G2075" s="54" t="str">
        <f>IF($B2075="","",COUNTIF($F$2:$F2075,$F2075))</f>
        <v/>
      </c>
      <c r="H2075" s="53" t="str">
        <f t="shared" si="644"/>
        <v xml:space="preserve">  </v>
      </c>
      <c r="I2075" s="3" t="str">
        <f>IF(Investments_Import!C2075="","",Investments_Import!C2075)</f>
        <v/>
      </c>
      <c r="J2075" s="108" t="str">
        <f>IF(Investments_Import!D2075="","",Investments_Import!D2075)</f>
        <v/>
      </c>
      <c r="K2075" s="108" t="str">
        <f t="shared" si="645"/>
        <v/>
      </c>
      <c r="L2075" s="47" t="str">
        <f>IF(Investments_Import!E2075="","",Investments_Import!E2075)</f>
        <v/>
      </c>
      <c r="M2075" s="47" t="str">
        <f t="shared" si="635"/>
        <v/>
      </c>
      <c r="N2075" s="31" t="str">
        <f>IF(Investments_Import!F2075="","",Investments_Import!F2075)</f>
        <v/>
      </c>
      <c r="O2075" s="31" t="str">
        <f t="shared" si="636"/>
        <v/>
      </c>
      <c r="P2075" s="3" t="str">
        <f>IF(Investments_Import!G2075="","",Investments_Import!G2075)</f>
        <v/>
      </c>
      <c r="Q2075" s="3" t="str">
        <f>IF(Investments_Import!H2075="","",Investments_Import!H2075)</f>
        <v/>
      </c>
      <c r="R2075" s="37" t="str">
        <f t="shared" si="637"/>
        <v/>
      </c>
      <c r="S2075" s="37" t="str">
        <f t="shared" si="638"/>
        <v/>
      </c>
      <c r="U2075" s="36" t="str">
        <f>IF(Mining_Import!A2075="","",Mining_Import!A2075)</f>
        <v/>
      </c>
      <c r="V2075" s="22" t="str">
        <f t="shared" si="646"/>
        <v/>
      </c>
      <c r="W2075" s="127" t="str">
        <f t="shared" si="647"/>
        <v/>
      </c>
      <c r="X2075" s="127" t="str">
        <f t="shared" si="648"/>
        <v/>
      </c>
      <c r="Y2075" s="127" t="str">
        <f t="shared" si="649"/>
        <v/>
      </c>
      <c r="Z2075" s="36" t="str">
        <f>IF(Mining_Import!B2075="","",Mining_Import!B2075)</f>
        <v/>
      </c>
      <c r="AA2075" s="184" t="str">
        <f>IF(Mining_Import!$C2075="","",Mining_Import!$C2075)</f>
        <v/>
      </c>
      <c r="AB2075" s="122" t="str">
        <f t="shared" si="650"/>
        <v/>
      </c>
      <c r="AC2075" s="122" t="str">
        <f>IF($Y2075&gt;Dashboard!$Q$19,$AB2075,"")</f>
        <v/>
      </c>
      <c r="AD2075" s="43" t="str">
        <f t="shared" si="651"/>
        <v/>
      </c>
      <c r="AE2075" s="36" t="str">
        <f>IF(Mining_Import!D2075="","",Mining_Import!D2075)</f>
        <v/>
      </c>
      <c r="AF2075" s="36" t="str">
        <f>IF(Mining_Import!E2075="","",Mining_Import!E2075)</f>
        <v/>
      </c>
      <c r="AG2075" s="36" t="str">
        <f>IF(Mining_Import!F2075="","",Mining_Import!F2075)</f>
        <v/>
      </c>
      <c r="AH2075" s="36" t="str">
        <f>IF(Mining_Import!G2075="","",Mining_Import!G2075)</f>
        <v/>
      </c>
      <c r="AI2075" s="36" t="str">
        <f>IF(Mining_Import!H2075="","",Mining_Import!H2075)</f>
        <v/>
      </c>
      <c r="AJ2075" s="36" t="str">
        <f>IF(Mining_Import!I2075="","",Mining_Import!I2075)</f>
        <v/>
      </c>
      <c r="BY2075" s="120" t="str">
        <f t="shared" si="639"/>
        <v/>
      </c>
      <c r="BZ2075" s="184" t="str">
        <f t="shared" si="652"/>
        <v/>
      </c>
      <c r="CA2075" s="37" t="str">
        <f>IFERROR(VLOOKUP($BY2075,Account_Value!$C$2:$F$2500,4,0),"")</f>
        <v/>
      </c>
      <c r="CB2075" s="43" t="str">
        <f t="shared" si="640"/>
        <v/>
      </c>
      <c r="CC2075" s="122" t="str">
        <f>IF($BZ2075="","",SUM($BZ$2:$BZ2075))</f>
        <v/>
      </c>
      <c r="CD2075" s="43" t="str">
        <f>IF($BZ2075="","",$BU$19*(SUM($BZ$2:$BZ2075)))</f>
        <v/>
      </c>
    </row>
    <row r="2076" spans="1:82">
      <c r="A2076" s="4" t="str">
        <f t="shared" si="641"/>
        <v/>
      </c>
      <c r="B2076" s="21" t="str">
        <f>IF(Investments_Import!A2076="","",Investments_Import!A2076)</f>
        <v/>
      </c>
      <c r="C2076" s="22" t="str">
        <f t="shared" si="634"/>
        <v/>
      </c>
      <c r="D2076" s="51" t="str">
        <f t="shared" si="642"/>
        <v/>
      </c>
      <c r="E2076" s="3" t="str">
        <f>IF(Investments_Import!B2076="","",Investments_Import!B2076)</f>
        <v/>
      </c>
      <c r="F2076" s="54" t="str">
        <f t="shared" si="643"/>
        <v xml:space="preserve"> </v>
      </c>
      <c r="G2076" s="54" t="str">
        <f>IF($B2076="","",COUNTIF($F$2:$F2076,$F2076))</f>
        <v/>
      </c>
      <c r="H2076" s="53" t="str">
        <f t="shared" si="644"/>
        <v xml:space="preserve">  </v>
      </c>
      <c r="I2076" s="3" t="str">
        <f>IF(Investments_Import!C2076="","",Investments_Import!C2076)</f>
        <v/>
      </c>
      <c r="J2076" s="108" t="str">
        <f>IF(Investments_Import!D2076="","",Investments_Import!D2076)</f>
        <v/>
      </c>
      <c r="K2076" s="108" t="str">
        <f t="shared" si="645"/>
        <v/>
      </c>
      <c r="L2076" s="47" t="str">
        <f>IF(Investments_Import!E2076="","",Investments_Import!E2076)</f>
        <v/>
      </c>
      <c r="M2076" s="47" t="str">
        <f t="shared" si="635"/>
        <v/>
      </c>
      <c r="N2076" s="31" t="str">
        <f>IF(Investments_Import!F2076="","",Investments_Import!F2076)</f>
        <v/>
      </c>
      <c r="O2076" s="31" t="str">
        <f t="shared" si="636"/>
        <v/>
      </c>
      <c r="P2076" s="3" t="str">
        <f>IF(Investments_Import!G2076="","",Investments_Import!G2076)</f>
        <v/>
      </c>
      <c r="Q2076" s="3" t="str">
        <f>IF(Investments_Import!H2076="","",Investments_Import!H2076)</f>
        <v/>
      </c>
      <c r="R2076" s="37" t="str">
        <f t="shared" si="637"/>
        <v/>
      </c>
      <c r="S2076" s="37" t="str">
        <f t="shared" si="638"/>
        <v/>
      </c>
      <c r="U2076" s="36" t="str">
        <f>IF(Mining_Import!A2076="","",Mining_Import!A2076)</f>
        <v/>
      </c>
      <c r="V2076" s="22" t="str">
        <f t="shared" si="646"/>
        <v/>
      </c>
      <c r="W2076" s="127" t="str">
        <f t="shared" si="647"/>
        <v/>
      </c>
      <c r="X2076" s="127" t="str">
        <f t="shared" si="648"/>
        <v/>
      </c>
      <c r="Y2076" s="127" t="str">
        <f t="shared" si="649"/>
        <v/>
      </c>
      <c r="Z2076" s="36" t="str">
        <f>IF(Mining_Import!B2076="","",Mining_Import!B2076)</f>
        <v/>
      </c>
      <c r="AA2076" s="184" t="str">
        <f>IF(Mining_Import!$C2076="","",Mining_Import!$C2076)</f>
        <v/>
      </c>
      <c r="AB2076" s="122" t="str">
        <f t="shared" si="650"/>
        <v/>
      </c>
      <c r="AC2076" s="122" t="str">
        <f>IF($Y2076&gt;Dashboard!$Q$19,$AB2076,"")</f>
        <v/>
      </c>
      <c r="AD2076" s="43" t="str">
        <f t="shared" si="651"/>
        <v/>
      </c>
      <c r="AE2076" s="36" t="str">
        <f>IF(Mining_Import!D2076="","",Mining_Import!D2076)</f>
        <v/>
      </c>
      <c r="AF2076" s="36" t="str">
        <f>IF(Mining_Import!E2076="","",Mining_Import!E2076)</f>
        <v/>
      </c>
      <c r="AG2076" s="36" t="str">
        <f>IF(Mining_Import!F2076="","",Mining_Import!F2076)</f>
        <v/>
      </c>
      <c r="AH2076" s="36" t="str">
        <f>IF(Mining_Import!G2076="","",Mining_Import!G2076)</f>
        <v/>
      </c>
      <c r="AI2076" s="36" t="str">
        <f>IF(Mining_Import!H2076="","",Mining_Import!H2076)</f>
        <v/>
      </c>
      <c r="AJ2076" s="36" t="str">
        <f>IF(Mining_Import!I2076="","",Mining_Import!I2076)</f>
        <v/>
      </c>
      <c r="BY2076" s="120" t="str">
        <f t="shared" si="639"/>
        <v/>
      </c>
      <c r="BZ2076" s="184" t="str">
        <f t="shared" si="652"/>
        <v/>
      </c>
      <c r="CA2076" s="37" t="str">
        <f>IFERROR(VLOOKUP($BY2076,Account_Value!$C$2:$F$2500,4,0),"")</f>
        <v/>
      </c>
      <c r="CB2076" s="43" t="str">
        <f t="shared" si="640"/>
        <v/>
      </c>
      <c r="CC2076" s="122" t="str">
        <f>IF($BZ2076="","",SUM($BZ$2:$BZ2076))</f>
        <v/>
      </c>
      <c r="CD2076" s="43" t="str">
        <f>IF($BZ2076="","",$BU$19*(SUM($BZ$2:$BZ2076)))</f>
        <v/>
      </c>
    </row>
    <row r="2077" spans="1:82">
      <c r="A2077" s="4" t="str">
        <f t="shared" si="641"/>
        <v/>
      </c>
      <c r="B2077" s="21" t="str">
        <f>IF(Investments_Import!A2077="","",Investments_Import!A2077)</f>
        <v/>
      </c>
      <c r="C2077" s="22" t="str">
        <f t="shared" si="634"/>
        <v/>
      </c>
      <c r="D2077" s="51" t="str">
        <f t="shared" si="642"/>
        <v/>
      </c>
      <c r="E2077" s="3" t="str">
        <f>IF(Investments_Import!B2077="","",Investments_Import!B2077)</f>
        <v/>
      </c>
      <c r="F2077" s="54" t="str">
        <f t="shared" si="643"/>
        <v xml:space="preserve"> </v>
      </c>
      <c r="G2077" s="54" t="str">
        <f>IF($B2077="","",COUNTIF($F$2:$F2077,$F2077))</f>
        <v/>
      </c>
      <c r="H2077" s="53" t="str">
        <f t="shared" si="644"/>
        <v xml:space="preserve">  </v>
      </c>
      <c r="I2077" s="3" t="str">
        <f>IF(Investments_Import!C2077="","",Investments_Import!C2077)</f>
        <v/>
      </c>
      <c r="J2077" s="108" t="str">
        <f>IF(Investments_Import!D2077="","",Investments_Import!D2077)</f>
        <v/>
      </c>
      <c r="K2077" s="108" t="str">
        <f t="shared" si="645"/>
        <v/>
      </c>
      <c r="L2077" s="47" t="str">
        <f>IF(Investments_Import!E2077="","",Investments_Import!E2077)</f>
        <v/>
      </c>
      <c r="M2077" s="47" t="str">
        <f t="shared" si="635"/>
        <v/>
      </c>
      <c r="N2077" s="31" t="str">
        <f>IF(Investments_Import!F2077="","",Investments_Import!F2077)</f>
        <v/>
      </c>
      <c r="O2077" s="31" t="str">
        <f t="shared" si="636"/>
        <v/>
      </c>
      <c r="P2077" s="3" t="str">
        <f>IF(Investments_Import!G2077="","",Investments_Import!G2077)</f>
        <v/>
      </c>
      <c r="Q2077" s="3" t="str">
        <f>IF(Investments_Import!H2077="","",Investments_Import!H2077)</f>
        <v/>
      </c>
      <c r="R2077" s="37" t="str">
        <f t="shared" si="637"/>
        <v/>
      </c>
      <c r="S2077" s="37" t="str">
        <f t="shared" si="638"/>
        <v/>
      </c>
      <c r="U2077" s="36" t="str">
        <f>IF(Mining_Import!A2077="","",Mining_Import!A2077)</f>
        <v/>
      </c>
      <c r="V2077" s="22" t="str">
        <f t="shared" si="646"/>
        <v/>
      </c>
      <c r="W2077" s="127" t="str">
        <f t="shared" si="647"/>
        <v/>
      </c>
      <c r="X2077" s="127" t="str">
        <f t="shared" si="648"/>
        <v/>
      </c>
      <c r="Y2077" s="127" t="str">
        <f t="shared" si="649"/>
        <v/>
      </c>
      <c r="Z2077" s="36" t="str">
        <f>IF(Mining_Import!B2077="","",Mining_Import!B2077)</f>
        <v/>
      </c>
      <c r="AA2077" s="184" t="str">
        <f>IF(Mining_Import!$C2077="","",Mining_Import!$C2077)</f>
        <v/>
      </c>
      <c r="AB2077" s="122" t="str">
        <f t="shared" si="650"/>
        <v/>
      </c>
      <c r="AC2077" s="122" t="str">
        <f>IF($Y2077&gt;Dashboard!$Q$19,$AB2077,"")</f>
        <v/>
      </c>
      <c r="AD2077" s="43" t="str">
        <f t="shared" si="651"/>
        <v/>
      </c>
      <c r="AE2077" s="36" t="str">
        <f>IF(Mining_Import!D2077="","",Mining_Import!D2077)</f>
        <v/>
      </c>
      <c r="AF2077" s="36" t="str">
        <f>IF(Mining_Import!E2077="","",Mining_Import!E2077)</f>
        <v/>
      </c>
      <c r="AG2077" s="36" t="str">
        <f>IF(Mining_Import!F2077="","",Mining_Import!F2077)</f>
        <v/>
      </c>
      <c r="AH2077" s="36" t="str">
        <f>IF(Mining_Import!G2077="","",Mining_Import!G2077)</f>
        <v/>
      </c>
      <c r="AI2077" s="36" t="str">
        <f>IF(Mining_Import!H2077="","",Mining_Import!H2077)</f>
        <v/>
      </c>
      <c r="AJ2077" s="36" t="str">
        <f>IF(Mining_Import!I2077="","",Mining_Import!I2077)</f>
        <v/>
      </c>
      <c r="BY2077" s="120" t="str">
        <f t="shared" si="639"/>
        <v/>
      </c>
      <c r="BZ2077" s="184" t="str">
        <f t="shared" si="652"/>
        <v/>
      </c>
      <c r="CA2077" s="37" t="str">
        <f>IFERROR(VLOOKUP($BY2077,Account_Value!$C$2:$F$2500,4,0),"")</f>
        <v/>
      </c>
      <c r="CB2077" s="43" t="str">
        <f t="shared" si="640"/>
        <v/>
      </c>
      <c r="CC2077" s="122" t="str">
        <f>IF($BZ2077="","",SUM($BZ$2:$BZ2077))</f>
        <v/>
      </c>
      <c r="CD2077" s="43" t="str">
        <f>IF($BZ2077="","",$BU$19*(SUM($BZ$2:$BZ2077)))</f>
        <v/>
      </c>
    </row>
    <row r="2078" spans="1:82">
      <c r="A2078" s="4" t="str">
        <f t="shared" si="641"/>
        <v/>
      </c>
      <c r="B2078" s="21" t="str">
        <f>IF(Investments_Import!A2078="","",Investments_Import!A2078)</f>
        <v/>
      </c>
      <c r="C2078" s="22" t="str">
        <f t="shared" si="634"/>
        <v/>
      </c>
      <c r="D2078" s="51" t="str">
        <f t="shared" si="642"/>
        <v/>
      </c>
      <c r="E2078" s="3" t="str">
        <f>IF(Investments_Import!B2078="","",Investments_Import!B2078)</f>
        <v/>
      </c>
      <c r="F2078" s="54" t="str">
        <f t="shared" si="643"/>
        <v xml:space="preserve"> </v>
      </c>
      <c r="G2078" s="54" t="str">
        <f>IF($B2078="","",COUNTIF($F$2:$F2078,$F2078))</f>
        <v/>
      </c>
      <c r="H2078" s="53" t="str">
        <f t="shared" si="644"/>
        <v xml:space="preserve">  </v>
      </c>
      <c r="I2078" s="3" t="str">
        <f>IF(Investments_Import!C2078="","",Investments_Import!C2078)</f>
        <v/>
      </c>
      <c r="J2078" s="108" t="str">
        <f>IF(Investments_Import!D2078="","",Investments_Import!D2078)</f>
        <v/>
      </c>
      <c r="K2078" s="108" t="str">
        <f t="shared" si="645"/>
        <v/>
      </c>
      <c r="L2078" s="47" t="str">
        <f>IF(Investments_Import!E2078="","",Investments_Import!E2078)</f>
        <v/>
      </c>
      <c r="M2078" s="47" t="str">
        <f t="shared" si="635"/>
        <v/>
      </c>
      <c r="N2078" s="31" t="str">
        <f>IF(Investments_Import!F2078="","",Investments_Import!F2078)</f>
        <v/>
      </c>
      <c r="O2078" s="31" t="str">
        <f t="shared" si="636"/>
        <v/>
      </c>
      <c r="P2078" s="3" t="str">
        <f>IF(Investments_Import!G2078="","",Investments_Import!G2078)</f>
        <v/>
      </c>
      <c r="Q2078" s="3" t="str">
        <f>IF(Investments_Import!H2078="","",Investments_Import!H2078)</f>
        <v/>
      </c>
      <c r="R2078" s="37" t="str">
        <f t="shared" si="637"/>
        <v/>
      </c>
      <c r="S2078" s="37" t="str">
        <f t="shared" si="638"/>
        <v/>
      </c>
      <c r="U2078" s="36" t="str">
        <f>IF(Mining_Import!A2078="","",Mining_Import!A2078)</f>
        <v/>
      </c>
      <c r="V2078" s="22" t="str">
        <f t="shared" si="646"/>
        <v/>
      </c>
      <c r="W2078" s="127" t="str">
        <f t="shared" si="647"/>
        <v/>
      </c>
      <c r="X2078" s="127" t="str">
        <f t="shared" si="648"/>
        <v/>
      </c>
      <c r="Y2078" s="127" t="str">
        <f t="shared" si="649"/>
        <v/>
      </c>
      <c r="Z2078" s="36" t="str">
        <f>IF(Mining_Import!B2078="","",Mining_Import!B2078)</f>
        <v/>
      </c>
      <c r="AA2078" s="184" t="str">
        <f>IF(Mining_Import!$C2078="","",Mining_Import!$C2078)</f>
        <v/>
      </c>
      <c r="AB2078" s="122" t="str">
        <f t="shared" si="650"/>
        <v/>
      </c>
      <c r="AC2078" s="122" t="str">
        <f>IF($Y2078&gt;Dashboard!$Q$19,$AB2078,"")</f>
        <v/>
      </c>
      <c r="AD2078" s="43" t="str">
        <f t="shared" si="651"/>
        <v/>
      </c>
      <c r="AE2078" s="36" t="str">
        <f>IF(Mining_Import!D2078="","",Mining_Import!D2078)</f>
        <v/>
      </c>
      <c r="AF2078" s="36" t="str">
        <f>IF(Mining_Import!E2078="","",Mining_Import!E2078)</f>
        <v/>
      </c>
      <c r="AG2078" s="36" t="str">
        <f>IF(Mining_Import!F2078="","",Mining_Import!F2078)</f>
        <v/>
      </c>
      <c r="AH2078" s="36" t="str">
        <f>IF(Mining_Import!G2078="","",Mining_Import!G2078)</f>
        <v/>
      </c>
      <c r="AI2078" s="36" t="str">
        <f>IF(Mining_Import!H2078="","",Mining_Import!H2078)</f>
        <v/>
      </c>
      <c r="AJ2078" s="36" t="str">
        <f>IF(Mining_Import!I2078="","",Mining_Import!I2078)</f>
        <v/>
      </c>
      <c r="BY2078" s="120" t="str">
        <f t="shared" si="639"/>
        <v/>
      </c>
      <c r="BZ2078" s="184" t="str">
        <f t="shared" si="652"/>
        <v/>
      </c>
      <c r="CA2078" s="37" t="str">
        <f>IFERROR(VLOOKUP($BY2078,Account_Value!$C$2:$F$2500,4,0),"")</f>
        <v/>
      </c>
      <c r="CB2078" s="43" t="str">
        <f t="shared" si="640"/>
        <v/>
      </c>
      <c r="CC2078" s="122" t="str">
        <f>IF($BZ2078="","",SUM($BZ$2:$BZ2078))</f>
        <v/>
      </c>
      <c r="CD2078" s="43" t="str">
        <f>IF($BZ2078="","",$BU$19*(SUM($BZ$2:$BZ2078)))</f>
        <v/>
      </c>
    </row>
    <row r="2079" spans="1:82">
      <c r="A2079" s="4" t="str">
        <f t="shared" si="641"/>
        <v/>
      </c>
      <c r="B2079" s="21" t="str">
        <f>IF(Investments_Import!A2079="","",Investments_Import!A2079)</f>
        <v/>
      </c>
      <c r="C2079" s="22" t="str">
        <f t="shared" si="634"/>
        <v/>
      </c>
      <c r="D2079" s="51" t="str">
        <f t="shared" si="642"/>
        <v/>
      </c>
      <c r="E2079" s="3" t="str">
        <f>IF(Investments_Import!B2079="","",Investments_Import!B2079)</f>
        <v/>
      </c>
      <c r="F2079" s="54" t="str">
        <f t="shared" si="643"/>
        <v xml:space="preserve"> </v>
      </c>
      <c r="G2079" s="54" t="str">
        <f>IF($B2079="","",COUNTIF($F$2:$F2079,$F2079))</f>
        <v/>
      </c>
      <c r="H2079" s="53" t="str">
        <f t="shared" si="644"/>
        <v xml:space="preserve">  </v>
      </c>
      <c r="I2079" s="3" t="str">
        <f>IF(Investments_Import!C2079="","",Investments_Import!C2079)</f>
        <v/>
      </c>
      <c r="J2079" s="108" t="str">
        <f>IF(Investments_Import!D2079="","",Investments_Import!D2079)</f>
        <v/>
      </c>
      <c r="K2079" s="108" t="str">
        <f t="shared" si="645"/>
        <v/>
      </c>
      <c r="L2079" s="47" t="str">
        <f>IF(Investments_Import!E2079="","",Investments_Import!E2079)</f>
        <v/>
      </c>
      <c r="M2079" s="47" t="str">
        <f t="shared" si="635"/>
        <v/>
      </c>
      <c r="N2079" s="31" t="str">
        <f>IF(Investments_Import!F2079="","",Investments_Import!F2079)</f>
        <v/>
      </c>
      <c r="O2079" s="31" t="str">
        <f t="shared" si="636"/>
        <v/>
      </c>
      <c r="P2079" s="3" t="str">
        <f>IF(Investments_Import!G2079="","",Investments_Import!G2079)</f>
        <v/>
      </c>
      <c r="Q2079" s="3" t="str">
        <f>IF(Investments_Import!H2079="","",Investments_Import!H2079)</f>
        <v/>
      </c>
      <c r="R2079" s="37" t="str">
        <f t="shared" si="637"/>
        <v/>
      </c>
      <c r="S2079" s="37" t="str">
        <f t="shared" si="638"/>
        <v/>
      </c>
      <c r="U2079" s="36" t="str">
        <f>IF(Mining_Import!A2079="","",Mining_Import!A2079)</f>
        <v/>
      </c>
      <c r="V2079" s="22" t="str">
        <f t="shared" si="646"/>
        <v/>
      </c>
      <c r="W2079" s="127" t="str">
        <f t="shared" si="647"/>
        <v/>
      </c>
      <c r="X2079" s="127" t="str">
        <f t="shared" si="648"/>
        <v/>
      </c>
      <c r="Y2079" s="127" t="str">
        <f t="shared" si="649"/>
        <v/>
      </c>
      <c r="Z2079" s="36" t="str">
        <f>IF(Mining_Import!B2079="","",Mining_Import!B2079)</f>
        <v/>
      </c>
      <c r="AA2079" s="184" t="str">
        <f>IF(Mining_Import!$C2079="","",Mining_Import!$C2079)</f>
        <v/>
      </c>
      <c r="AB2079" s="122" t="str">
        <f t="shared" si="650"/>
        <v/>
      </c>
      <c r="AC2079" s="122" t="str">
        <f>IF($Y2079&gt;Dashboard!$Q$19,$AB2079,"")</f>
        <v/>
      </c>
      <c r="AD2079" s="43" t="str">
        <f t="shared" si="651"/>
        <v/>
      </c>
      <c r="AE2079" s="36" t="str">
        <f>IF(Mining_Import!D2079="","",Mining_Import!D2079)</f>
        <v/>
      </c>
      <c r="AF2079" s="36" t="str">
        <f>IF(Mining_Import!E2079="","",Mining_Import!E2079)</f>
        <v/>
      </c>
      <c r="AG2079" s="36" t="str">
        <f>IF(Mining_Import!F2079="","",Mining_Import!F2079)</f>
        <v/>
      </c>
      <c r="AH2079" s="36" t="str">
        <f>IF(Mining_Import!G2079="","",Mining_Import!G2079)</f>
        <v/>
      </c>
      <c r="AI2079" s="36" t="str">
        <f>IF(Mining_Import!H2079="","",Mining_Import!H2079)</f>
        <v/>
      </c>
      <c r="AJ2079" s="36" t="str">
        <f>IF(Mining_Import!I2079="","",Mining_Import!I2079)</f>
        <v/>
      </c>
      <c r="BY2079" s="120" t="str">
        <f t="shared" si="639"/>
        <v/>
      </c>
      <c r="BZ2079" s="184" t="str">
        <f t="shared" si="652"/>
        <v/>
      </c>
      <c r="CA2079" s="37" t="str">
        <f>IFERROR(VLOOKUP($BY2079,Account_Value!$C$2:$F$2500,4,0),"")</f>
        <v/>
      </c>
      <c r="CB2079" s="43" t="str">
        <f t="shared" si="640"/>
        <v/>
      </c>
      <c r="CC2079" s="122" t="str">
        <f>IF($BZ2079="","",SUM($BZ$2:$BZ2079))</f>
        <v/>
      </c>
      <c r="CD2079" s="43" t="str">
        <f>IF($BZ2079="","",$BU$19*(SUM($BZ$2:$BZ2079)))</f>
        <v/>
      </c>
    </row>
    <row r="2080" spans="1:82">
      <c r="A2080" s="4" t="str">
        <f t="shared" si="641"/>
        <v/>
      </c>
      <c r="B2080" s="21" t="str">
        <f>IF(Investments_Import!A2080="","",Investments_Import!A2080)</f>
        <v/>
      </c>
      <c r="C2080" s="22" t="str">
        <f t="shared" si="634"/>
        <v/>
      </c>
      <c r="D2080" s="51" t="str">
        <f t="shared" si="642"/>
        <v/>
      </c>
      <c r="E2080" s="3" t="str">
        <f>IF(Investments_Import!B2080="","",Investments_Import!B2080)</f>
        <v/>
      </c>
      <c r="F2080" s="54" t="str">
        <f t="shared" si="643"/>
        <v xml:space="preserve"> </v>
      </c>
      <c r="G2080" s="54" t="str">
        <f>IF($B2080="","",COUNTIF($F$2:$F2080,$F2080))</f>
        <v/>
      </c>
      <c r="H2080" s="53" t="str">
        <f t="shared" si="644"/>
        <v xml:space="preserve">  </v>
      </c>
      <c r="I2080" s="3" t="str">
        <f>IF(Investments_Import!C2080="","",Investments_Import!C2080)</f>
        <v/>
      </c>
      <c r="J2080" s="108" t="str">
        <f>IF(Investments_Import!D2080="","",Investments_Import!D2080)</f>
        <v/>
      </c>
      <c r="K2080" s="108" t="str">
        <f t="shared" si="645"/>
        <v/>
      </c>
      <c r="L2080" s="47" t="str">
        <f>IF(Investments_Import!E2080="","",Investments_Import!E2080)</f>
        <v/>
      </c>
      <c r="M2080" s="47" t="str">
        <f t="shared" si="635"/>
        <v/>
      </c>
      <c r="N2080" s="31" t="str">
        <f>IF(Investments_Import!F2080="","",Investments_Import!F2080)</f>
        <v/>
      </c>
      <c r="O2080" s="31" t="str">
        <f t="shared" si="636"/>
        <v/>
      </c>
      <c r="P2080" s="3" t="str">
        <f>IF(Investments_Import!G2080="","",Investments_Import!G2080)</f>
        <v/>
      </c>
      <c r="Q2080" s="3" t="str">
        <f>IF(Investments_Import!H2080="","",Investments_Import!H2080)</f>
        <v/>
      </c>
      <c r="R2080" s="37" t="str">
        <f t="shared" si="637"/>
        <v/>
      </c>
      <c r="S2080" s="37" t="str">
        <f t="shared" si="638"/>
        <v/>
      </c>
      <c r="U2080" s="36" t="str">
        <f>IF(Mining_Import!A2080="","",Mining_Import!A2080)</f>
        <v/>
      </c>
      <c r="V2080" s="22" t="str">
        <f t="shared" si="646"/>
        <v/>
      </c>
      <c r="W2080" s="127" t="str">
        <f t="shared" si="647"/>
        <v/>
      </c>
      <c r="X2080" s="127" t="str">
        <f t="shared" si="648"/>
        <v/>
      </c>
      <c r="Y2080" s="127" t="str">
        <f t="shared" si="649"/>
        <v/>
      </c>
      <c r="Z2080" s="36" t="str">
        <f>IF(Mining_Import!B2080="","",Mining_Import!B2080)</f>
        <v/>
      </c>
      <c r="AA2080" s="184" t="str">
        <f>IF(Mining_Import!$C2080="","",Mining_Import!$C2080)</f>
        <v/>
      </c>
      <c r="AB2080" s="122" t="str">
        <f t="shared" si="650"/>
        <v/>
      </c>
      <c r="AC2080" s="122" t="str">
        <f>IF($Y2080&gt;Dashboard!$Q$19,$AB2080,"")</f>
        <v/>
      </c>
      <c r="AD2080" s="43" t="str">
        <f t="shared" si="651"/>
        <v/>
      </c>
      <c r="AE2080" s="36" t="str">
        <f>IF(Mining_Import!D2080="","",Mining_Import!D2080)</f>
        <v/>
      </c>
      <c r="AF2080" s="36" t="str">
        <f>IF(Mining_Import!E2080="","",Mining_Import!E2080)</f>
        <v/>
      </c>
      <c r="AG2080" s="36" t="str">
        <f>IF(Mining_Import!F2080="","",Mining_Import!F2080)</f>
        <v/>
      </c>
      <c r="AH2080" s="36" t="str">
        <f>IF(Mining_Import!G2080="","",Mining_Import!G2080)</f>
        <v/>
      </c>
      <c r="AI2080" s="36" t="str">
        <f>IF(Mining_Import!H2080="","",Mining_Import!H2080)</f>
        <v/>
      </c>
      <c r="AJ2080" s="36" t="str">
        <f>IF(Mining_Import!I2080="","",Mining_Import!I2080)</f>
        <v/>
      </c>
      <c r="BY2080" s="120" t="str">
        <f t="shared" si="639"/>
        <v/>
      </c>
      <c r="BZ2080" s="184" t="str">
        <f t="shared" si="652"/>
        <v/>
      </c>
      <c r="CA2080" s="37" t="str">
        <f>IFERROR(VLOOKUP($BY2080,Account_Value!$C$2:$F$2500,4,0),"")</f>
        <v/>
      </c>
      <c r="CB2080" s="43" t="str">
        <f t="shared" si="640"/>
        <v/>
      </c>
      <c r="CC2080" s="122" t="str">
        <f>IF($BZ2080="","",SUM($BZ$2:$BZ2080))</f>
        <v/>
      </c>
      <c r="CD2080" s="43" t="str">
        <f>IF($BZ2080="","",$BU$19*(SUM($BZ$2:$BZ2080)))</f>
        <v/>
      </c>
    </row>
    <row r="2081" spans="1:82">
      <c r="A2081" s="4" t="str">
        <f t="shared" si="641"/>
        <v/>
      </c>
      <c r="B2081" s="21" t="str">
        <f>IF(Investments_Import!A2081="","",Investments_Import!A2081)</f>
        <v/>
      </c>
      <c r="C2081" s="22" t="str">
        <f t="shared" si="634"/>
        <v/>
      </c>
      <c r="D2081" s="51" t="str">
        <f t="shared" si="642"/>
        <v/>
      </c>
      <c r="E2081" s="3" t="str">
        <f>IF(Investments_Import!B2081="","",Investments_Import!B2081)</f>
        <v/>
      </c>
      <c r="F2081" s="54" t="str">
        <f t="shared" si="643"/>
        <v xml:space="preserve"> </v>
      </c>
      <c r="G2081" s="54" t="str">
        <f>IF($B2081="","",COUNTIF($F$2:$F2081,$F2081))</f>
        <v/>
      </c>
      <c r="H2081" s="53" t="str">
        <f t="shared" si="644"/>
        <v xml:space="preserve">  </v>
      </c>
      <c r="I2081" s="3" t="str">
        <f>IF(Investments_Import!C2081="","",Investments_Import!C2081)</f>
        <v/>
      </c>
      <c r="J2081" s="108" t="str">
        <f>IF(Investments_Import!D2081="","",Investments_Import!D2081)</f>
        <v/>
      </c>
      <c r="K2081" s="108" t="str">
        <f t="shared" si="645"/>
        <v/>
      </c>
      <c r="L2081" s="47" t="str">
        <f>IF(Investments_Import!E2081="","",Investments_Import!E2081)</f>
        <v/>
      </c>
      <c r="M2081" s="47" t="str">
        <f t="shared" si="635"/>
        <v/>
      </c>
      <c r="N2081" s="31" t="str">
        <f>IF(Investments_Import!F2081="","",Investments_Import!F2081)</f>
        <v/>
      </c>
      <c r="O2081" s="31" t="str">
        <f t="shared" si="636"/>
        <v/>
      </c>
      <c r="P2081" s="3" t="str">
        <f>IF(Investments_Import!G2081="","",Investments_Import!G2081)</f>
        <v/>
      </c>
      <c r="Q2081" s="3" t="str">
        <f>IF(Investments_Import!H2081="","",Investments_Import!H2081)</f>
        <v/>
      </c>
      <c r="R2081" s="37" t="str">
        <f t="shared" si="637"/>
        <v/>
      </c>
      <c r="S2081" s="37" t="str">
        <f t="shared" si="638"/>
        <v/>
      </c>
      <c r="U2081" s="36" t="str">
        <f>IF(Mining_Import!A2081="","",Mining_Import!A2081)</f>
        <v/>
      </c>
      <c r="V2081" s="22" t="str">
        <f t="shared" si="646"/>
        <v/>
      </c>
      <c r="W2081" s="127" t="str">
        <f t="shared" si="647"/>
        <v/>
      </c>
      <c r="X2081" s="127" t="str">
        <f t="shared" si="648"/>
        <v/>
      </c>
      <c r="Y2081" s="127" t="str">
        <f t="shared" si="649"/>
        <v/>
      </c>
      <c r="Z2081" s="36" t="str">
        <f>IF(Mining_Import!B2081="","",Mining_Import!B2081)</f>
        <v/>
      </c>
      <c r="AA2081" s="184" t="str">
        <f>IF(Mining_Import!$C2081="","",Mining_Import!$C2081)</f>
        <v/>
      </c>
      <c r="AB2081" s="122" t="str">
        <f t="shared" si="650"/>
        <v/>
      </c>
      <c r="AC2081" s="122" t="str">
        <f>IF($Y2081&gt;Dashboard!$Q$19,$AB2081,"")</f>
        <v/>
      </c>
      <c r="AD2081" s="43" t="str">
        <f t="shared" si="651"/>
        <v/>
      </c>
      <c r="AE2081" s="36" t="str">
        <f>IF(Mining_Import!D2081="","",Mining_Import!D2081)</f>
        <v/>
      </c>
      <c r="AF2081" s="36" t="str">
        <f>IF(Mining_Import!E2081="","",Mining_Import!E2081)</f>
        <v/>
      </c>
      <c r="AG2081" s="36" t="str">
        <f>IF(Mining_Import!F2081="","",Mining_Import!F2081)</f>
        <v/>
      </c>
      <c r="AH2081" s="36" t="str">
        <f>IF(Mining_Import!G2081="","",Mining_Import!G2081)</f>
        <v/>
      </c>
      <c r="AI2081" s="36" t="str">
        <f>IF(Mining_Import!H2081="","",Mining_Import!H2081)</f>
        <v/>
      </c>
      <c r="AJ2081" s="36" t="str">
        <f>IF(Mining_Import!I2081="","",Mining_Import!I2081)</f>
        <v/>
      </c>
      <c r="BY2081" s="120" t="str">
        <f t="shared" si="639"/>
        <v/>
      </c>
      <c r="BZ2081" s="184" t="str">
        <f t="shared" si="652"/>
        <v/>
      </c>
      <c r="CA2081" s="37" t="str">
        <f>IFERROR(VLOOKUP($BY2081,Account_Value!$C$2:$F$2500,4,0),"")</f>
        <v/>
      </c>
      <c r="CB2081" s="43" t="str">
        <f t="shared" si="640"/>
        <v/>
      </c>
      <c r="CC2081" s="122" t="str">
        <f>IF($BZ2081="","",SUM($BZ$2:$BZ2081))</f>
        <v/>
      </c>
      <c r="CD2081" s="43" t="str">
        <f>IF($BZ2081="","",$BU$19*(SUM($BZ$2:$BZ2081)))</f>
        <v/>
      </c>
    </row>
    <row r="2082" spans="1:82">
      <c r="A2082" s="4" t="str">
        <f t="shared" si="641"/>
        <v/>
      </c>
      <c r="B2082" s="21" t="str">
        <f>IF(Investments_Import!A2082="","",Investments_Import!A2082)</f>
        <v/>
      </c>
      <c r="C2082" s="22" t="str">
        <f t="shared" si="634"/>
        <v/>
      </c>
      <c r="D2082" s="51" t="str">
        <f t="shared" si="642"/>
        <v/>
      </c>
      <c r="E2082" s="3" t="str">
        <f>IF(Investments_Import!B2082="","",Investments_Import!B2082)</f>
        <v/>
      </c>
      <c r="F2082" s="54" t="str">
        <f t="shared" si="643"/>
        <v xml:space="preserve"> </v>
      </c>
      <c r="G2082" s="54" t="str">
        <f>IF($B2082="","",COUNTIF($F$2:$F2082,$F2082))</f>
        <v/>
      </c>
      <c r="H2082" s="53" t="str">
        <f t="shared" si="644"/>
        <v xml:space="preserve">  </v>
      </c>
      <c r="I2082" s="3" t="str">
        <f>IF(Investments_Import!C2082="","",Investments_Import!C2082)</f>
        <v/>
      </c>
      <c r="J2082" s="108" t="str">
        <f>IF(Investments_Import!D2082="","",Investments_Import!D2082)</f>
        <v/>
      </c>
      <c r="K2082" s="108" t="str">
        <f t="shared" si="645"/>
        <v/>
      </c>
      <c r="L2082" s="47" t="str">
        <f>IF(Investments_Import!E2082="","",Investments_Import!E2082)</f>
        <v/>
      </c>
      <c r="M2082" s="47" t="str">
        <f t="shared" si="635"/>
        <v/>
      </c>
      <c r="N2082" s="31" t="str">
        <f>IF(Investments_Import!F2082="","",Investments_Import!F2082)</f>
        <v/>
      </c>
      <c r="O2082" s="31" t="str">
        <f t="shared" si="636"/>
        <v/>
      </c>
      <c r="P2082" s="3" t="str">
        <f>IF(Investments_Import!G2082="","",Investments_Import!G2082)</f>
        <v/>
      </c>
      <c r="Q2082" s="3" t="str">
        <f>IF(Investments_Import!H2082="","",Investments_Import!H2082)</f>
        <v/>
      </c>
      <c r="R2082" s="37" t="str">
        <f t="shared" si="637"/>
        <v/>
      </c>
      <c r="S2082" s="37" t="str">
        <f t="shared" si="638"/>
        <v/>
      </c>
      <c r="U2082" s="36" t="str">
        <f>IF(Mining_Import!A2082="","",Mining_Import!A2082)</f>
        <v/>
      </c>
      <c r="V2082" s="22" t="str">
        <f t="shared" si="646"/>
        <v/>
      </c>
      <c r="W2082" s="127" t="str">
        <f t="shared" si="647"/>
        <v/>
      </c>
      <c r="X2082" s="127" t="str">
        <f t="shared" si="648"/>
        <v/>
      </c>
      <c r="Y2082" s="127" t="str">
        <f t="shared" si="649"/>
        <v/>
      </c>
      <c r="Z2082" s="36" t="str">
        <f>IF(Mining_Import!B2082="","",Mining_Import!B2082)</f>
        <v/>
      </c>
      <c r="AA2082" s="184" t="str">
        <f>IF(Mining_Import!$C2082="","",Mining_Import!$C2082)</f>
        <v/>
      </c>
      <c r="AB2082" s="122" t="str">
        <f t="shared" si="650"/>
        <v/>
      </c>
      <c r="AC2082" s="122" t="str">
        <f>IF($Y2082&gt;Dashboard!$Q$19,$AB2082,"")</f>
        <v/>
      </c>
      <c r="AD2082" s="43" t="str">
        <f t="shared" si="651"/>
        <v/>
      </c>
      <c r="AE2082" s="36" t="str">
        <f>IF(Mining_Import!D2082="","",Mining_Import!D2082)</f>
        <v/>
      </c>
      <c r="AF2082" s="36" t="str">
        <f>IF(Mining_Import!E2082="","",Mining_Import!E2082)</f>
        <v/>
      </c>
      <c r="AG2082" s="36" t="str">
        <f>IF(Mining_Import!F2082="","",Mining_Import!F2082)</f>
        <v/>
      </c>
      <c r="AH2082" s="36" t="str">
        <f>IF(Mining_Import!G2082="","",Mining_Import!G2082)</f>
        <v/>
      </c>
      <c r="AI2082" s="36" t="str">
        <f>IF(Mining_Import!H2082="","",Mining_Import!H2082)</f>
        <v/>
      </c>
      <c r="AJ2082" s="36" t="str">
        <f>IF(Mining_Import!I2082="","",Mining_Import!I2082)</f>
        <v/>
      </c>
      <c r="BY2082" s="120" t="str">
        <f t="shared" si="639"/>
        <v/>
      </c>
      <c r="BZ2082" s="184" t="str">
        <f t="shared" si="652"/>
        <v/>
      </c>
      <c r="CA2082" s="37" t="str">
        <f>IFERROR(VLOOKUP($BY2082,Account_Value!$C$2:$F$2500,4,0),"")</f>
        <v/>
      </c>
      <c r="CB2082" s="43" t="str">
        <f t="shared" si="640"/>
        <v/>
      </c>
      <c r="CC2082" s="122" t="str">
        <f>IF($BZ2082="","",SUM($BZ$2:$BZ2082))</f>
        <v/>
      </c>
      <c r="CD2082" s="43" t="str">
        <f>IF($BZ2082="","",$BU$19*(SUM($BZ$2:$BZ2082)))</f>
        <v/>
      </c>
    </row>
    <row r="2083" spans="1:82">
      <c r="A2083" s="4" t="str">
        <f t="shared" si="641"/>
        <v/>
      </c>
      <c r="B2083" s="21" t="str">
        <f>IF(Investments_Import!A2083="","",Investments_Import!A2083)</f>
        <v/>
      </c>
      <c r="C2083" s="22" t="str">
        <f t="shared" si="634"/>
        <v/>
      </c>
      <c r="D2083" s="51" t="str">
        <f t="shared" si="642"/>
        <v/>
      </c>
      <c r="E2083" s="3" t="str">
        <f>IF(Investments_Import!B2083="","",Investments_Import!B2083)</f>
        <v/>
      </c>
      <c r="F2083" s="54" t="str">
        <f t="shared" si="643"/>
        <v xml:space="preserve"> </v>
      </c>
      <c r="G2083" s="54" t="str">
        <f>IF($B2083="","",COUNTIF($F$2:$F2083,$F2083))</f>
        <v/>
      </c>
      <c r="H2083" s="53" t="str">
        <f t="shared" si="644"/>
        <v xml:space="preserve">  </v>
      </c>
      <c r="I2083" s="3" t="str">
        <f>IF(Investments_Import!C2083="","",Investments_Import!C2083)</f>
        <v/>
      </c>
      <c r="J2083" s="108" t="str">
        <f>IF(Investments_Import!D2083="","",Investments_Import!D2083)</f>
        <v/>
      </c>
      <c r="K2083" s="108" t="str">
        <f t="shared" si="645"/>
        <v/>
      </c>
      <c r="L2083" s="47" t="str">
        <f>IF(Investments_Import!E2083="","",Investments_Import!E2083)</f>
        <v/>
      </c>
      <c r="M2083" s="47" t="str">
        <f t="shared" si="635"/>
        <v/>
      </c>
      <c r="N2083" s="31" t="str">
        <f>IF(Investments_Import!F2083="","",Investments_Import!F2083)</f>
        <v/>
      </c>
      <c r="O2083" s="31" t="str">
        <f t="shared" si="636"/>
        <v/>
      </c>
      <c r="P2083" s="3" t="str">
        <f>IF(Investments_Import!G2083="","",Investments_Import!G2083)</f>
        <v/>
      </c>
      <c r="Q2083" s="3" t="str">
        <f>IF(Investments_Import!H2083="","",Investments_Import!H2083)</f>
        <v/>
      </c>
      <c r="R2083" s="37" t="str">
        <f t="shared" si="637"/>
        <v/>
      </c>
      <c r="S2083" s="37" t="str">
        <f t="shared" si="638"/>
        <v/>
      </c>
      <c r="U2083" s="36" t="str">
        <f>IF(Mining_Import!A2083="","",Mining_Import!A2083)</f>
        <v/>
      </c>
      <c r="V2083" s="22" t="str">
        <f t="shared" si="646"/>
        <v/>
      </c>
      <c r="W2083" s="127" t="str">
        <f t="shared" si="647"/>
        <v/>
      </c>
      <c r="X2083" s="127" t="str">
        <f t="shared" si="648"/>
        <v/>
      </c>
      <c r="Y2083" s="127" t="str">
        <f t="shared" si="649"/>
        <v/>
      </c>
      <c r="Z2083" s="36" t="str">
        <f>IF(Mining_Import!B2083="","",Mining_Import!B2083)</f>
        <v/>
      </c>
      <c r="AA2083" s="184" t="str">
        <f>IF(Mining_Import!$C2083="","",Mining_Import!$C2083)</f>
        <v/>
      </c>
      <c r="AB2083" s="122" t="str">
        <f t="shared" si="650"/>
        <v/>
      </c>
      <c r="AC2083" s="122" t="str">
        <f>IF($Y2083&gt;Dashboard!$Q$19,$AB2083,"")</f>
        <v/>
      </c>
      <c r="AD2083" s="43" t="str">
        <f t="shared" si="651"/>
        <v/>
      </c>
      <c r="AE2083" s="36" t="str">
        <f>IF(Mining_Import!D2083="","",Mining_Import!D2083)</f>
        <v/>
      </c>
      <c r="AF2083" s="36" t="str">
        <f>IF(Mining_Import!E2083="","",Mining_Import!E2083)</f>
        <v/>
      </c>
      <c r="AG2083" s="36" t="str">
        <f>IF(Mining_Import!F2083="","",Mining_Import!F2083)</f>
        <v/>
      </c>
      <c r="AH2083" s="36" t="str">
        <f>IF(Mining_Import!G2083="","",Mining_Import!G2083)</f>
        <v/>
      </c>
      <c r="AI2083" s="36" t="str">
        <f>IF(Mining_Import!H2083="","",Mining_Import!H2083)</f>
        <v/>
      </c>
      <c r="AJ2083" s="36" t="str">
        <f>IF(Mining_Import!I2083="","",Mining_Import!I2083)</f>
        <v/>
      </c>
      <c r="BY2083" s="120" t="str">
        <f t="shared" si="639"/>
        <v/>
      </c>
      <c r="BZ2083" s="184" t="str">
        <f t="shared" si="652"/>
        <v/>
      </c>
      <c r="CA2083" s="37" t="str">
        <f>IFERROR(VLOOKUP($BY2083,Account_Value!$C$2:$F$2500,4,0),"")</f>
        <v/>
      </c>
      <c r="CB2083" s="43" t="str">
        <f t="shared" si="640"/>
        <v/>
      </c>
      <c r="CC2083" s="122" t="str">
        <f>IF($BZ2083="","",SUM($BZ$2:$BZ2083))</f>
        <v/>
      </c>
      <c r="CD2083" s="43" t="str">
        <f>IF($BZ2083="","",$BU$19*(SUM($BZ$2:$BZ2083)))</f>
        <v/>
      </c>
    </row>
    <row r="2084" spans="1:82">
      <c r="A2084" s="4" t="str">
        <f t="shared" si="641"/>
        <v/>
      </c>
      <c r="B2084" s="21" t="str">
        <f>IF(Investments_Import!A2084="","",Investments_Import!A2084)</f>
        <v/>
      </c>
      <c r="C2084" s="22" t="str">
        <f t="shared" si="634"/>
        <v/>
      </c>
      <c r="D2084" s="51" t="str">
        <f t="shared" si="642"/>
        <v/>
      </c>
      <c r="E2084" s="3" t="str">
        <f>IF(Investments_Import!B2084="","",Investments_Import!B2084)</f>
        <v/>
      </c>
      <c r="F2084" s="54" t="str">
        <f t="shared" si="643"/>
        <v xml:space="preserve"> </v>
      </c>
      <c r="G2084" s="54" t="str">
        <f>IF($B2084="","",COUNTIF($F$2:$F2084,$F2084))</f>
        <v/>
      </c>
      <c r="H2084" s="53" t="str">
        <f t="shared" si="644"/>
        <v xml:space="preserve">  </v>
      </c>
      <c r="I2084" s="3" t="str">
        <f>IF(Investments_Import!C2084="","",Investments_Import!C2084)</f>
        <v/>
      </c>
      <c r="J2084" s="108" t="str">
        <f>IF(Investments_Import!D2084="","",Investments_Import!D2084)</f>
        <v/>
      </c>
      <c r="K2084" s="108" t="str">
        <f t="shared" si="645"/>
        <v/>
      </c>
      <c r="L2084" s="47" t="str">
        <f>IF(Investments_Import!E2084="","",Investments_Import!E2084)</f>
        <v/>
      </c>
      <c r="M2084" s="47" t="str">
        <f t="shared" si="635"/>
        <v/>
      </c>
      <c r="N2084" s="31" t="str">
        <f>IF(Investments_Import!F2084="","",Investments_Import!F2084)</f>
        <v/>
      </c>
      <c r="O2084" s="31" t="str">
        <f t="shared" si="636"/>
        <v/>
      </c>
      <c r="P2084" s="3" t="str">
        <f>IF(Investments_Import!G2084="","",Investments_Import!G2084)</f>
        <v/>
      </c>
      <c r="Q2084" s="3" t="str">
        <f>IF(Investments_Import!H2084="","",Investments_Import!H2084)</f>
        <v/>
      </c>
      <c r="R2084" s="37" t="str">
        <f t="shared" si="637"/>
        <v/>
      </c>
      <c r="S2084" s="37" t="str">
        <f t="shared" si="638"/>
        <v/>
      </c>
      <c r="U2084" s="36" t="str">
        <f>IF(Mining_Import!A2084="","",Mining_Import!A2084)</f>
        <v/>
      </c>
      <c r="V2084" s="22" t="str">
        <f t="shared" si="646"/>
        <v/>
      </c>
      <c r="W2084" s="127" t="str">
        <f t="shared" si="647"/>
        <v/>
      </c>
      <c r="X2084" s="127" t="str">
        <f t="shared" si="648"/>
        <v/>
      </c>
      <c r="Y2084" s="127" t="str">
        <f t="shared" si="649"/>
        <v/>
      </c>
      <c r="Z2084" s="36" t="str">
        <f>IF(Mining_Import!B2084="","",Mining_Import!B2084)</f>
        <v/>
      </c>
      <c r="AA2084" s="184" t="str">
        <f>IF(Mining_Import!$C2084="","",Mining_Import!$C2084)</f>
        <v/>
      </c>
      <c r="AB2084" s="122" t="str">
        <f t="shared" si="650"/>
        <v/>
      </c>
      <c r="AC2084" s="122" t="str">
        <f>IF($Y2084&gt;Dashboard!$Q$19,$AB2084,"")</f>
        <v/>
      </c>
      <c r="AD2084" s="43" t="str">
        <f t="shared" si="651"/>
        <v/>
      </c>
      <c r="AE2084" s="36" t="str">
        <f>IF(Mining_Import!D2084="","",Mining_Import!D2084)</f>
        <v/>
      </c>
      <c r="AF2084" s="36" t="str">
        <f>IF(Mining_Import!E2084="","",Mining_Import!E2084)</f>
        <v/>
      </c>
      <c r="AG2084" s="36" t="str">
        <f>IF(Mining_Import!F2084="","",Mining_Import!F2084)</f>
        <v/>
      </c>
      <c r="AH2084" s="36" t="str">
        <f>IF(Mining_Import!G2084="","",Mining_Import!G2084)</f>
        <v/>
      </c>
      <c r="AI2084" s="36" t="str">
        <f>IF(Mining_Import!H2084="","",Mining_Import!H2084)</f>
        <v/>
      </c>
      <c r="AJ2084" s="36" t="str">
        <f>IF(Mining_Import!I2084="","",Mining_Import!I2084)</f>
        <v/>
      </c>
      <c r="BY2084" s="120" t="str">
        <f t="shared" si="639"/>
        <v/>
      </c>
      <c r="BZ2084" s="184" t="str">
        <f t="shared" si="652"/>
        <v/>
      </c>
      <c r="CA2084" s="37" t="str">
        <f>IFERROR(VLOOKUP($BY2084,Account_Value!$C$2:$F$2500,4,0),"")</f>
        <v/>
      </c>
      <c r="CB2084" s="43" t="str">
        <f t="shared" si="640"/>
        <v/>
      </c>
      <c r="CC2084" s="122" t="str">
        <f>IF($BZ2084="","",SUM($BZ$2:$BZ2084))</f>
        <v/>
      </c>
      <c r="CD2084" s="43" t="str">
        <f>IF($BZ2084="","",$BU$19*(SUM($BZ$2:$BZ2084)))</f>
        <v/>
      </c>
    </row>
    <row r="2085" spans="1:82">
      <c r="A2085" s="4" t="str">
        <f t="shared" si="641"/>
        <v/>
      </c>
      <c r="B2085" s="21" t="str">
        <f>IF(Investments_Import!A2085="","",Investments_Import!A2085)</f>
        <v/>
      </c>
      <c r="C2085" s="22" t="str">
        <f t="shared" si="634"/>
        <v/>
      </c>
      <c r="D2085" s="51" t="str">
        <f t="shared" si="642"/>
        <v/>
      </c>
      <c r="E2085" s="3" t="str">
        <f>IF(Investments_Import!B2085="","",Investments_Import!B2085)</f>
        <v/>
      </c>
      <c r="F2085" s="54" t="str">
        <f t="shared" si="643"/>
        <v xml:space="preserve"> </v>
      </c>
      <c r="G2085" s="54" t="str">
        <f>IF($B2085="","",COUNTIF($F$2:$F2085,$F2085))</f>
        <v/>
      </c>
      <c r="H2085" s="53" t="str">
        <f t="shared" si="644"/>
        <v xml:space="preserve">  </v>
      </c>
      <c r="I2085" s="3" t="str">
        <f>IF(Investments_Import!C2085="","",Investments_Import!C2085)</f>
        <v/>
      </c>
      <c r="J2085" s="108" t="str">
        <f>IF(Investments_Import!D2085="","",Investments_Import!D2085)</f>
        <v/>
      </c>
      <c r="K2085" s="108" t="str">
        <f t="shared" si="645"/>
        <v/>
      </c>
      <c r="L2085" s="47" t="str">
        <f>IF(Investments_Import!E2085="","",Investments_Import!E2085)</f>
        <v/>
      </c>
      <c r="M2085" s="47" t="str">
        <f t="shared" si="635"/>
        <v/>
      </c>
      <c r="N2085" s="31" t="str">
        <f>IF(Investments_Import!F2085="","",Investments_Import!F2085)</f>
        <v/>
      </c>
      <c r="O2085" s="31" t="str">
        <f t="shared" si="636"/>
        <v/>
      </c>
      <c r="P2085" s="3" t="str">
        <f>IF(Investments_Import!G2085="","",Investments_Import!G2085)</f>
        <v/>
      </c>
      <c r="Q2085" s="3" t="str">
        <f>IF(Investments_Import!H2085="","",Investments_Import!H2085)</f>
        <v/>
      </c>
      <c r="R2085" s="37" t="str">
        <f t="shared" si="637"/>
        <v/>
      </c>
      <c r="S2085" s="37" t="str">
        <f t="shared" si="638"/>
        <v/>
      </c>
      <c r="U2085" s="36" t="str">
        <f>IF(Mining_Import!A2085="","",Mining_Import!A2085)</f>
        <v/>
      </c>
      <c r="V2085" s="22" t="str">
        <f t="shared" si="646"/>
        <v/>
      </c>
      <c r="W2085" s="127" t="str">
        <f t="shared" si="647"/>
        <v/>
      </c>
      <c r="X2085" s="127" t="str">
        <f t="shared" si="648"/>
        <v/>
      </c>
      <c r="Y2085" s="127" t="str">
        <f t="shared" si="649"/>
        <v/>
      </c>
      <c r="Z2085" s="36" t="str">
        <f>IF(Mining_Import!B2085="","",Mining_Import!B2085)</f>
        <v/>
      </c>
      <c r="AA2085" s="184" t="str">
        <f>IF(Mining_Import!$C2085="","",Mining_Import!$C2085)</f>
        <v/>
      </c>
      <c r="AB2085" s="122" t="str">
        <f t="shared" si="650"/>
        <v/>
      </c>
      <c r="AC2085" s="122" t="str">
        <f>IF($Y2085&gt;Dashboard!$Q$19,$AB2085,"")</f>
        <v/>
      </c>
      <c r="AD2085" s="43" t="str">
        <f t="shared" si="651"/>
        <v/>
      </c>
      <c r="AE2085" s="36" t="str">
        <f>IF(Mining_Import!D2085="","",Mining_Import!D2085)</f>
        <v/>
      </c>
      <c r="AF2085" s="36" t="str">
        <f>IF(Mining_Import!E2085="","",Mining_Import!E2085)</f>
        <v/>
      </c>
      <c r="AG2085" s="36" t="str">
        <f>IF(Mining_Import!F2085="","",Mining_Import!F2085)</f>
        <v/>
      </c>
      <c r="AH2085" s="36" t="str">
        <f>IF(Mining_Import!G2085="","",Mining_Import!G2085)</f>
        <v/>
      </c>
      <c r="AI2085" s="36" t="str">
        <f>IF(Mining_Import!H2085="","",Mining_Import!H2085)</f>
        <v/>
      </c>
      <c r="AJ2085" s="36" t="str">
        <f>IF(Mining_Import!I2085="","",Mining_Import!I2085)</f>
        <v/>
      </c>
      <c r="BY2085" s="120" t="str">
        <f t="shared" si="639"/>
        <v/>
      </c>
      <c r="BZ2085" s="184" t="str">
        <f t="shared" si="652"/>
        <v/>
      </c>
      <c r="CA2085" s="37" t="str">
        <f>IFERROR(VLOOKUP($BY2085,Account_Value!$C$2:$F$2500,4,0),"")</f>
        <v/>
      </c>
      <c r="CB2085" s="43" t="str">
        <f t="shared" si="640"/>
        <v/>
      </c>
      <c r="CC2085" s="122" t="str">
        <f>IF($BZ2085="","",SUM($BZ$2:$BZ2085))</f>
        <v/>
      </c>
      <c r="CD2085" s="43" t="str">
        <f>IF($BZ2085="","",$BU$19*(SUM($BZ$2:$BZ2085)))</f>
        <v/>
      </c>
    </row>
    <row r="2086" spans="1:82">
      <c r="A2086" s="4" t="str">
        <f t="shared" si="641"/>
        <v/>
      </c>
      <c r="B2086" s="21" t="str">
        <f>IF(Investments_Import!A2086="","",Investments_Import!A2086)</f>
        <v/>
      </c>
      <c r="C2086" s="22" t="str">
        <f t="shared" si="634"/>
        <v/>
      </c>
      <c r="D2086" s="51" t="str">
        <f t="shared" si="642"/>
        <v/>
      </c>
      <c r="E2086" s="3" t="str">
        <f>IF(Investments_Import!B2086="","",Investments_Import!B2086)</f>
        <v/>
      </c>
      <c r="F2086" s="54" t="str">
        <f t="shared" si="643"/>
        <v xml:space="preserve"> </v>
      </c>
      <c r="G2086" s="54" t="str">
        <f>IF($B2086="","",COUNTIF($F$2:$F2086,$F2086))</f>
        <v/>
      </c>
      <c r="H2086" s="53" t="str">
        <f t="shared" si="644"/>
        <v xml:space="preserve">  </v>
      </c>
      <c r="I2086" s="3" t="str">
        <f>IF(Investments_Import!C2086="","",Investments_Import!C2086)</f>
        <v/>
      </c>
      <c r="J2086" s="108" t="str">
        <f>IF(Investments_Import!D2086="","",Investments_Import!D2086)</f>
        <v/>
      </c>
      <c r="K2086" s="108" t="str">
        <f t="shared" si="645"/>
        <v/>
      </c>
      <c r="L2086" s="47" t="str">
        <f>IF(Investments_Import!E2086="","",Investments_Import!E2086)</f>
        <v/>
      </c>
      <c r="M2086" s="47" t="str">
        <f t="shared" si="635"/>
        <v/>
      </c>
      <c r="N2086" s="31" t="str">
        <f>IF(Investments_Import!F2086="","",Investments_Import!F2086)</f>
        <v/>
      </c>
      <c r="O2086" s="31" t="str">
        <f t="shared" si="636"/>
        <v/>
      </c>
      <c r="P2086" s="3" t="str">
        <f>IF(Investments_Import!G2086="","",Investments_Import!G2086)</f>
        <v/>
      </c>
      <c r="Q2086" s="3" t="str">
        <f>IF(Investments_Import!H2086="","",Investments_Import!H2086)</f>
        <v/>
      </c>
      <c r="R2086" s="37" t="str">
        <f t="shared" si="637"/>
        <v/>
      </c>
      <c r="S2086" s="37" t="str">
        <f t="shared" si="638"/>
        <v/>
      </c>
      <c r="U2086" s="36" t="str">
        <f>IF(Mining_Import!A2086="","",Mining_Import!A2086)</f>
        <v/>
      </c>
      <c r="V2086" s="22" t="str">
        <f t="shared" si="646"/>
        <v/>
      </c>
      <c r="W2086" s="127" t="str">
        <f t="shared" si="647"/>
        <v/>
      </c>
      <c r="X2086" s="127" t="str">
        <f t="shared" si="648"/>
        <v/>
      </c>
      <c r="Y2086" s="127" t="str">
        <f t="shared" si="649"/>
        <v/>
      </c>
      <c r="Z2086" s="36" t="str">
        <f>IF(Mining_Import!B2086="","",Mining_Import!B2086)</f>
        <v/>
      </c>
      <c r="AA2086" s="184" t="str">
        <f>IF(Mining_Import!$C2086="","",Mining_Import!$C2086)</f>
        <v/>
      </c>
      <c r="AB2086" s="122" t="str">
        <f t="shared" si="650"/>
        <v/>
      </c>
      <c r="AC2086" s="122" t="str">
        <f>IF($Y2086&gt;Dashboard!$Q$19,$AB2086,"")</f>
        <v/>
      </c>
      <c r="AD2086" s="43" t="str">
        <f t="shared" si="651"/>
        <v/>
      </c>
      <c r="AE2086" s="36" t="str">
        <f>IF(Mining_Import!D2086="","",Mining_Import!D2086)</f>
        <v/>
      </c>
      <c r="AF2086" s="36" t="str">
        <f>IF(Mining_Import!E2086="","",Mining_Import!E2086)</f>
        <v/>
      </c>
      <c r="AG2086" s="36" t="str">
        <f>IF(Mining_Import!F2086="","",Mining_Import!F2086)</f>
        <v/>
      </c>
      <c r="AH2086" s="36" t="str">
        <f>IF(Mining_Import!G2086="","",Mining_Import!G2086)</f>
        <v/>
      </c>
      <c r="AI2086" s="36" t="str">
        <f>IF(Mining_Import!H2086="","",Mining_Import!H2086)</f>
        <v/>
      </c>
      <c r="AJ2086" s="36" t="str">
        <f>IF(Mining_Import!I2086="","",Mining_Import!I2086)</f>
        <v/>
      </c>
      <c r="BY2086" s="120" t="str">
        <f t="shared" si="639"/>
        <v/>
      </c>
      <c r="BZ2086" s="184" t="str">
        <f t="shared" si="652"/>
        <v/>
      </c>
      <c r="CA2086" s="37" t="str">
        <f>IFERROR(VLOOKUP($BY2086,Account_Value!$C$2:$F$2500,4,0),"")</f>
        <v/>
      </c>
      <c r="CB2086" s="43" t="str">
        <f t="shared" si="640"/>
        <v/>
      </c>
      <c r="CC2086" s="122" t="str">
        <f>IF($BZ2086="","",SUM($BZ$2:$BZ2086))</f>
        <v/>
      </c>
      <c r="CD2086" s="43" t="str">
        <f>IF($BZ2086="","",$BU$19*(SUM($BZ$2:$BZ2086)))</f>
        <v/>
      </c>
    </row>
    <row r="2087" spans="1:82">
      <c r="A2087" s="4" t="str">
        <f t="shared" si="641"/>
        <v/>
      </c>
      <c r="B2087" s="21" t="str">
        <f>IF(Investments_Import!A2087="","",Investments_Import!A2087)</f>
        <v/>
      </c>
      <c r="C2087" s="22" t="str">
        <f t="shared" si="634"/>
        <v/>
      </c>
      <c r="D2087" s="51" t="str">
        <f t="shared" si="642"/>
        <v/>
      </c>
      <c r="E2087" s="3" t="str">
        <f>IF(Investments_Import!B2087="","",Investments_Import!B2087)</f>
        <v/>
      </c>
      <c r="F2087" s="54" t="str">
        <f t="shared" si="643"/>
        <v xml:space="preserve"> </v>
      </c>
      <c r="G2087" s="54" t="str">
        <f>IF($B2087="","",COUNTIF($F$2:$F2087,$F2087))</f>
        <v/>
      </c>
      <c r="H2087" s="53" t="str">
        <f t="shared" si="644"/>
        <v xml:space="preserve">  </v>
      </c>
      <c r="I2087" s="3" t="str">
        <f>IF(Investments_Import!C2087="","",Investments_Import!C2087)</f>
        <v/>
      </c>
      <c r="J2087" s="108" t="str">
        <f>IF(Investments_Import!D2087="","",Investments_Import!D2087)</f>
        <v/>
      </c>
      <c r="K2087" s="108" t="str">
        <f t="shared" si="645"/>
        <v/>
      </c>
      <c r="L2087" s="47" t="str">
        <f>IF(Investments_Import!E2087="","",Investments_Import!E2087)</f>
        <v/>
      </c>
      <c r="M2087" s="47" t="str">
        <f t="shared" si="635"/>
        <v/>
      </c>
      <c r="N2087" s="31" t="str">
        <f>IF(Investments_Import!F2087="","",Investments_Import!F2087)</f>
        <v/>
      </c>
      <c r="O2087" s="31" t="str">
        <f t="shared" si="636"/>
        <v/>
      </c>
      <c r="P2087" s="3" t="str">
        <f>IF(Investments_Import!G2087="","",Investments_Import!G2087)</f>
        <v/>
      </c>
      <c r="Q2087" s="3" t="str">
        <f>IF(Investments_Import!H2087="","",Investments_Import!H2087)</f>
        <v/>
      </c>
      <c r="R2087" s="37" t="str">
        <f t="shared" si="637"/>
        <v/>
      </c>
      <c r="S2087" s="37" t="str">
        <f t="shared" si="638"/>
        <v/>
      </c>
      <c r="U2087" s="36" t="str">
        <f>IF(Mining_Import!A2087="","",Mining_Import!A2087)</f>
        <v/>
      </c>
      <c r="V2087" s="22" t="str">
        <f t="shared" si="646"/>
        <v/>
      </c>
      <c r="W2087" s="127" t="str">
        <f t="shared" si="647"/>
        <v/>
      </c>
      <c r="X2087" s="127" t="str">
        <f t="shared" si="648"/>
        <v/>
      </c>
      <c r="Y2087" s="127" t="str">
        <f t="shared" si="649"/>
        <v/>
      </c>
      <c r="Z2087" s="36" t="str">
        <f>IF(Mining_Import!B2087="","",Mining_Import!B2087)</f>
        <v/>
      </c>
      <c r="AA2087" s="184" t="str">
        <f>IF(Mining_Import!$C2087="","",Mining_Import!$C2087)</f>
        <v/>
      </c>
      <c r="AB2087" s="122" t="str">
        <f t="shared" si="650"/>
        <v/>
      </c>
      <c r="AC2087" s="122" t="str">
        <f>IF($Y2087&gt;Dashboard!$Q$19,$AB2087,"")</f>
        <v/>
      </c>
      <c r="AD2087" s="43" t="str">
        <f t="shared" si="651"/>
        <v/>
      </c>
      <c r="AE2087" s="36" t="str">
        <f>IF(Mining_Import!D2087="","",Mining_Import!D2087)</f>
        <v/>
      </c>
      <c r="AF2087" s="36" t="str">
        <f>IF(Mining_Import!E2087="","",Mining_Import!E2087)</f>
        <v/>
      </c>
      <c r="AG2087" s="36" t="str">
        <f>IF(Mining_Import!F2087="","",Mining_Import!F2087)</f>
        <v/>
      </c>
      <c r="AH2087" s="36" t="str">
        <f>IF(Mining_Import!G2087="","",Mining_Import!G2087)</f>
        <v/>
      </c>
      <c r="AI2087" s="36" t="str">
        <f>IF(Mining_Import!H2087="","",Mining_Import!H2087)</f>
        <v/>
      </c>
      <c r="AJ2087" s="36" t="str">
        <f>IF(Mining_Import!I2087="","",Mining_Import!I2087)</f>
        <v/>
      </c>
      <c r="BY2087" s="120" t="str">
        <f t="shared" si="639"/>
        <v/>
      </c>
      <c r="BZ2087" s="184" t="str">
        <f t="shared" si="652"/>
        <v/>
      </c>
      <c r="CA2087" s="37" t="str">
        <f>IFERROR(VLOOKUP($BY2087,Account_Value!$C$2:$F$2500,4,0),"")</f>
        <v/>
      </c>
      <c r="CB2087" s="43" t="str">
        <f t="shared" si="640"/>
        <v/>
      </c>
      <c r="CC2087" s="122" t="str">
        <f>IF($BZ2087="","",SUM($BZ$2:$BZ2087))</f>
        <v/>
      </c>
      <c r="CD2087" s="43" t="str">
        <f>IF($BZ2087="","",$BU$19*(SUM($BZ$2:$BZ2087)))</f>
        <v/>
      </c>
    </row>
    <row r="2088" spans="1:82">
      <c r="A2088" s="4" t="str">
        <f t="shared" si="641"/>
        <v/>
      </c>
      <c r="B2088" s="21" t="str">
        <f>IF(Investments_Import!A2088="","",Investments_Import!A2088)</f>
        <v/>
      </c>
      <c r="C2088" s="22" t="str">
        <f t="shared" si="634"/>
        <v/>
      </c>
      <c r="D2088" s="51" t="str">
        <f t="shared" si="642"/>
        <v/>
      </c>
      <c r="E2088" s="3" t="str">
        <f>IF(Investments_Import!B2088="","",Investments_Import!B2088)</f>
        <v/>
      </c>
      <c r="F2088" s="54" t="str">
        <f t="shared" si="643"/>
        <v xml:space="preserve"> </v>
      </c>
      <c r="G2088" s="54" t="str">
        <f>IF($B2088="","",COUNTIF($F$2:$F2088,$F2088))</f>
        <v/>
      </c>
      <c r="H2088" s="53" t="str">
        <f t="shared" si="644"/>
        <v xml:space="preserve">  </v>
      </c>
      <c r="I2088" s="3" t="str">
        <f>IF(Investments_Import!C2088="","",Investments_Import!C2088)</f>
        <v/>
      </c>
      <c r="J2088" s="108" t="str">
        <f>IF(Investments_Import!D2088="","",Investments_Import!D2088)</f>
        <v/>
      </c>
      <c r="K2088" s="108" t="str">
        <f t="shared" si="645"/>
        <v/>
      </c>
      <c r="L2088" s="47" t="str">
        <f>IF(Investments_Import!E2088="","",Investments_Import!E2088)</f>
        <v/>
      </c>
      <c r="M2088" s="47" t="str">
        <f t="shared" si="635"/>
        <v/>
      </c>
      <c r="N2088" s="31" t="str">
        <f>IF(Investments_Import!F2088="","",Investments_Import!F2088)</f>
        <v/>
      </c>
      <c r="O2088" s="31" t="str">
        <f t="shared" si="636"/>
        <v/>
      </c>
      <c r="P2088" s="3" t="str">
        <f>IF(Investments_Import!G2088="","",Investments_Import!G2088)</f>
        <v/>
      </c>
      <c r="Q2088" s="3" t="str">
        <f>IF(Investments_Import!H2088="","",Investments_Import!H2088)</f>
        <v/>
      </c>
      <c r="R2088" s="37" t="str">
        <f t="shared" si="637"/>
        <v/>
      </c>
      <c r="S2088" s="37" t="str">
        <f t="shared" si="638"/>
        <v/>
      </c>
      <c r="U2088" s="36" t="str">
        <f>IF(Mining_Import!A2088="","",Mining_Import!A2088)</f>
        <v/>
      </c>
      <c r="V2088" s="22" t="str">
        <f t="shared" si="646"/>
        <v/>
      </c>
      <c r="W2088" s="127" t="str">
        <f t="shared" si="647"/>
        <v/>
      </c>
      <c r="X2088" s="127" t="str">
        <f t="shared" si="648"/>
        <v/>
      </c>
      <c r="Y2088" s="127" t="str">
        <f t="shared" si="649"/>
        <v/>
      </c>
      <c r="Z2088" s="36" t="str">
        <f>IF(Mining_Import!B2088="","",Mining_Import!B2088)</f>
        <v/>
      </c>
      <c r="AA2088" s="184" t="str">
        <f>IF(Mining_Import!$C2088="","",Mining_Import!$C2088)</f>
        <v/>
      </c>
      <c r="AB2088" s="122" t="str">
        <f t="shared" si="650"/>
        <v/>
      </c>
      <c r="AC2088" s="122" t="str">
        <f>IF($Y2088&gt;Dashboard!$Q$19,$AB2088,"")</f>
        <v/>
      </c>
      <c r="AD2088" s="43" t="str">
        <f t="shared" si="651"/>
        <v/>
      </c>
      <c r="AE2088" s="36" t="str">
        <f>IF(Mining_Import!D2088="","",Mining_Import!D2088)</f>
        <v/>
      </c>
      <c r="AF2088" s="36" t="str">
        <f>IF(Mining_Import!E2088="","",Mining_Import!E2088)</f>
        <v/>
      </c>
      <c r="AG2088" s="36" t="str">
        <f>IF(Mining_Import!F2088="","",Mining_Import!F2088)</f>
        <v/>
      </c>
      <c r="AH2088" s="36" t="str">
        <f>IF(Mining_Import!G2088="","",Mining_Import!G2088)</f>
        <v/>
      </c>
      <c r="AI2088" s="36" t="str">
        <f>IF(Mining_Import!H2088="","",Mining_Import!H2088)</f>
        <v/>
      </c>
      <c r="AJ2088" s="36" t="str">
        <f>IF(Mining_Import!I2088="","",Mining_Import!I2088)</f>
        <v/>
      </c>
      <c r="BY2088" s="120" t="str">
        <f t="shared" si="639"/>
        <v/>
      </c>
      <c r="BZ2088" s="184" t="str">
        <f t="shared" si="652"/>
        <v/>
      </c>
      <c r="CA2088" s="37" t="str">
        <f>IFERROR(VLOOKUP($BY2088,Account_Value!$C$2:$F$2500,4,0),"")</f>
        <v/>
      </c>
      <c r="CB2088" s="43" t="str">
        <f t="shared" si="640"/>
        <v/>
      </c>
      <c r="CC2088" s="122" t="str">
        <f>IF($BZ2088="","",SUM($BZ$2:$BZ2088))</f>
        <v/>
      </c>
      <c r="CD2088" s="43" t="str">
        <f>IF($BZ2088="","",$BU$19*(SUM($BZ$2:$BZ2088)))</f>
        <v/>
      </c>
    </row>
    <row r="2089" spans="1:82">
      <c r="A2089" s="4" t="str">
        <f t="shared" si="641"/>
        <v/>
      </c>
      <c r="B2089" s="21" t="str">
        <f>IF(Investments_Import!A2089="","",Investments_Import!A2089)</f>
        <v/>
      </c>
      <c r="C2089" s="22" t="str">
        <f t="shared" si="634"/>
        <v/>
      </c>
      <c r="D2089" s="51" t="str">
        <f t="shared" si="642"/>
        <v/>
      </c>
      <c r="E2089" s="3" t="str">
        <f>IF(Investments_Import!B2089="","",Investments_Import!B2089)</f>
        <v/>
      </c>
      <c r="F2089" s="54" t="str">
        <f t="shared" si="643"/>
        <v xml:space="preserve"> </v>
      </c>
      <c r="G2089" s="54" t="str">
        <f>IF($B2089="","",COUNTIF($F$2:$F2089,$F2089))</f>
        <v/>
      </c>
      <c r="H2089" s="53" t="str">
        <f t="shared" si="644"/>
        <v xml:space="preserve">  </v>
      </c>
      <c r="I2089" s="3" t="str">
        <f>IF(Investments_Import!C2089="","",Investments_Import!C2089)</f>
        <v/>
      </c>
      <c r="J2089" s="108" t="str">
        <f>IF(Investments_Import!D2089="","",Investments_Import!D2089)</f>
        <v/>
      </c>
      <c r="K2089" s="108" t="str">
        <f t="shared" si="645"/>
        <v/>
      </c>
      <c r="L2089" s="47" t="str">
        <f>IF(Investments_Import!E2089="","",Investments_Import!E2089)</f>
        <v/>
      </c>
      <c r="M2089" s="47" t="str">
        <f t="shared" si="635"/>
        <v/>
      </c>
      <c r="N2089" s="31" t="str">
        <f>IF(Investments_Import!F2089="","",Investments_Import!F2089)</f>
        <v/>
      </c>
      <c r="O2089" s="31" t="str">
        <f t="shared" si="636"/>
        <v/>
      </c>
      <c r="P2089" s="3" t="str">
        <f>IF(Investments_Import!G2089="","",Investments_Import!G2089)</f>
        <v/>
      </c>
      <c r="Q2089" s="3" t="str">
        <f>IF(Investments_Import!H2089="","",Investments_Import!H2089)</f>
        <v/>
      </c>
      <c r="R2089" s="37" t="str">
        <f t="shared" si="637"/>
        <v/>
      </c>
      <c r="S2089" s="37" t="str">
        <f t="shared" si="638"/>
        <v/>
      </c>
      <c r="U2089" s="36" t="str">
        <f>IF(Mining_Import!A2089="","",Mining_Import!A2089)</f>
        <v/>
      </c>
      <c r="V2089" s="22" t="str">
        <f t="shared" si="646"/>
        <v/>
      </c>
      <c r="W2089" s="127" t="str">
        <f t="shared" si="647"/>
        <v/>
      </c>
      <c r="X2089" s="127" t="str">
        <f t="shared" si="648"/>
        <v/>
      </c>
      <c r="Y2089" s="127" t="str">
        <f t="shared" si="649"/>
        <v/>
      </c>
      <c r="Z2089" s="36" t="str">
        <f>IF(Mining_Import!B2089="","",Mining_Import!B2089)</f>
        <v/>
      </c>
      <c r="AA2089" s="184" t="str">
        <f>IF(Mining_Import!$C2089="","",Mining_Import!$C2089)</f>
        <v/>
      </c>
      <c r="AB2089" s="122" t="str">
        <f t="shared" si="650"/>
        <v/>
      </c>
      <c r="AC2089" s="122" t="str">
        <f>IF($Y2089&gt;Dashboard!$Q$19,$AB2089,"")</f>
        <v/>
      </c>
      <c r="AD2089" s="43" t="str">
        <f t="shared" si="651"/>
        <v/>
      </c>
      <c r="AE2089" s="36" t="str">
        <f>IF(Mining_Import!D2089="","",Mining_Import!D2089)</f>
        <v/>
      </c>
      <c r="AF2089" s="36" t="str">
        <f>IF(Mining_Import!E2089="","",Mining_Import!E2089)</f>
        <v/>
      </c>
      <c r="AG2089" s="36" t="str">
        <f>IF(Mining_Import!F2089="","",Mining_Import!F2089)</f>
        <v/>
      </c>
      <c r="AH2089" s="36" t="str">
        <f>IF(Mining_Import!G2089="","",Mining_Import!G2089)</f>
        <v/>
      </c>
      <c r="AI2089" s="36" t="str">
        <f>IF(Mining_Import!H2089="","",Mining_Import!H2089)</f>
        <v/>
      </c>
      <c r="AJ2089" s="36" t="str">
        <f>IF(Mining_Import!I2089="","",Mining_Import!I2089)</f>
        <v/>
      </c>
      <c r="BY2089" s="120" t="str">
        <f t="shared" si="639"/>
        <v/>
      </c>
      <c r="BZ2089" s="184" t="str">
        <f t="shared" si="652"/>
        <v/>
      </c>
      <c r="CA2089" s="37" t="str">
        <f>IFERROR(VLOOKUP($BY2089,Account_Value!$C$2:$F$2500,4,0),"")</f>
        <v/>
      </c>
      <c r="CB2089" s="43" t="str">
        <f t="shared" si="640"/>
        <v/>
      </c>
      <c r="CC2089" s="122" t="str">
        <f>IF($BZ2089="","",SUM($BZ$2:$BZ2089))</f>
        <v/>
      </c>
      <c r="CD2089" s="43" t="str">
        <f>IF($BZ2089="","",$BU$19*(SUM($BZ$2:$BZ2089)))</f>
        <v/>
      </c>
    </row>
    <row r="2090" spans="1:82">
      <c r="A2090" s="4" t="str">
        <f t="shared" si="641"/>
        <v/>
      </c>
      <c r="B2090" s="21" t="str">
        <f>IF(Investments_Import!A2090="","",Investments_Import!A2090)</f>
        <v/>
      </c>
      <c r="C2090" s="22" t="str">
        <f t="shared" si="634"/>
        <v/>
      </c>
      <c r="D2090" s="51" t="str">
        <f t="shared" si="642"/>
        <v/>
      </c>
      <c r="E2090" s="3" t="str">
        <f>IF(Investments_Import!B2090="","",Investments_Import!B2090)</f>
        <v/>
      </c>
      <c r="F2090" s="54" t="str">
        <f t="shared" si="643"/>
        <v xml:space="preserve"> </v>
      </c>
      <c r="G2090" s="54" t="str">
        <f>IF($B2090="","",COUNTIF($F$2:$F2090,$F2090))</f>
        <v/>
      </c>
      <c r="H2090" s="53" t="str">
        <f t="shared" si="644"/>
        <v xml:space="preserve">  </v>
      </c>
      <c r="I2090" s="3" t="str">
        <f>IF(Investments_Import!C2090="","",Investments_Import!C2090)</f>
        <v/>
      </c>
      <c r="J2090" s="108" t="str">
        <f>IF(Investments_Import!D2090="","",Investments_Import!D2090)</f>
        <v/>
      </c>
      <c r="K2090" s="108" t="str">
        <f t="shared" si="645"/>
        <v/>
      </c>
      <c r="L2090" s="47" t="str">
        <f>IF(Investments_Import!E2090="","",Investments_Import!E2090)</f>
        <v/>
      </c>
      <c r="M2090" s="47" t="str">
        <f t="shared" si="635"/>
        <v/>
      </c>
      <c r="N2090" s="31" t="str">
        <f>IF(Investments_Import!F2090="","",Investments_Import!F2090)</f>
        <v/>
      </c>
      <c r="O2090" s="31" t="str">
        <f t="shared" si="636"/>
        <v/>
      </c>
      <c r="P2090" s="3" t="str">
        <f>IF(Investments_Import!G2090="","",Investments_Import!G2090)</f>
        <v/>
      </c>
      <c r="Q2090" s="3" t="str">
        <f>IF(Investments_Import!H2090="","",Investments_Import!H2090)</f>
        <v/>
      </c>
      <c r="R2090" s="37" t="str">
        <f t="shared" si="637"/>
        <v/>
      </c>
      <c r="S2090" s="37" t="str">
        <f t="shared" si="638"/>
        <v/>
      </c>
      <c r="U2090" s="36" t="str">
        <f>IF(Mining_Import!A2090="","",Mining_Import!A2090)</f>
        <v/>
      </c>
      <c r="V2090" s="22" t="str">
        <f t="shared" si="646"/>
        <v/>
      </c>
      <c r="W2090" s="127" t="str">
        <f t="shared" si="647"/>
        <v/>
      </c>
      <c r="X2090" s="127" t="str">
        <f t="shared" si="648"/>
        <v/>
      </c>
      <c r="Y2090" s="127" t="str">
        <f t="shared" si="649"/>
        <v/>
      </c>
      <c r="Z2090" s="36" t="str">
        <f>IF(Mining_Import!B2090="","",Mining_Import!B2090)</f>
        <v/>
      </c>
      <c r="AA2090" s="184" t="str">
        <f>IF(Mining_Import!$C2090="","",Mining_Import!$C2090)</f>
        <v/>
      </c>
      <c r="AB2090" s="122" t="str">
        <f t="shared" si="650"/>
        <v/>
      </c>
      <c r="AC2090" s="122" t="str">
        <f>IF($Y2090&gt;Dashboard!$Q$19,$AB2090,"")</f>
        <v/>
      </c>
      <c r="AD2090" s="43" t="str">
        <f t="shared" si="651"/>
        <v/>
      </c>
      <c r="AE2090" s="36" t="str">
        <f>IF(Mining_Import!D2090="","",Mining_Import!D2090)</f>
        <v/>
      </c>
      <c r="AF2090" s="36" t="str">
        <f>IF(Mining_Import!E2090="","",Mining_Import!E2090)</f>
        <v/>
      </c>
      <c r="AG2090" s="36" t="str">
        <f>IF(Mining_Import!F2090="","",Mining_Import!F2090)</f>
        <v/>
      </c>
      <c r="AH2090" s="36" t="str">
        <f>IF(Mining_Import!G2090="","",Mining_Import!G2090)</f>
        <v/>
      </c>
      <c r="AI2090" s="36" t="str">
        <f>IF(Mining_Import!H2090="","",Mining_Import!H2090)</f>
        <v/>
      </c>
      <c r="AJ2090" s="36" t="str">
        <f>IF(Mining_Import!I2090="","",Mining_Import!I2090)</f>
        <v/>
      </c>
      <c r="BY2090" s="120" t="str">
        <f t="shared" si="639"/>
        <v/>
      </c>
      <c r="BZ2090" s="184" t="str">
        <f t="shared" si="652"/>
        <v/>
      </c>
      <c r="CA2090" s="37" t="str">
        <f>IFERROR(VLOOKUP($BY2090,Account_Value!$C$2:$F$2500,4,0),"")</f>
        <v/>
      </c>
      <c r="CB2090" s="43" t="str">
        <f t="shared" si="640"/>
        <v/>
      </c>
      <c r="CC2090" s="122" t="str">
        <f>IF($BZ2090="","",SUM($BZ$2:$BZ2090))</f>
        <v/>
      </c>
      <c r="CD2090" s="43" t="str">
        <f>IF($BZ2090="","",$BU$19*(SUM($BZ$2:$BZ2090)))</f>
        <v/>
      </c>
    </row>
    <row r="2091" spans="1:82">
      <c r="A2091" s="4" t="str">
        <f t="shared" si="641"/>
        <v/>
      </c>
      <c r="B2091" s="21" t="str">
        <f>IF(Investments_Import!A2091="","",Investments_Import!A2091)</f>
        <v/>
      </c>
      <c r="C2091" s="22" t="str">
        <f t="shared" si="634"/>
        <v/>
      </c>
      <c r="D2091" s="51" t="str">
        <f t="shared" si="642"/>
        <v/>
      </c>
      <c r="E2091" s="3" t="str">
        <f>IF(Investments_Import!B2091="","",Investments_Import!B2091)</f>
        <v/>
      </c>
      <c r="F2091" s="54" t="str">
        <f t="shared" si="643"/>
        <v xml:space="preserve"> </v>
      </c>
      <c r="G2091" s="54" t="str">
        <f>IF($B2091="","",COUNTIF($F$2:$F2091,$F2091))</f>
        <v/>
      </c>
      <c r="H2091" s="53" t="str">
        <f t="shared" si="644"/>
        <v xml:space="preserve">  </v>
      </c>
      <c r="I2091" s="3" t="str">
        <f>IF(Investments_Import!C2091="","",Investments_Import!C2091)</f>
        <v/>
      </c>
      <c r="J2091" s="108" t="str">
        <f>IF(Investments_Import!D2091="","",Investments_Import!D2091)</f>
        <v/>
      </c>
      <c r="K2091" s="108" t="str">
        <f t="shared" si="645"/>
        <v/>
      </c>
      <c r="L2091" s="47" t="str">
        <f>IF(Investments_Import!E2091="","",Investments_Import!E2091)</f>
        <v/>
      </c>
      <c r="M2091" s="47" t="str">
        <f t="shared" si="635"/>
        <v/>
      </c>
      <c r="N2091" s="31" t="str">
        <f>IF(Investments_Import!F2091="","",Investments_Import!F2091)</f>
        <v/>
      </c>
      <c r="O2091" s="31" t="str">
        <f t="shared" si="636"/>
        <v/>
      </c>
      <c r="P2091" s="3" t="str">
        <f>IF(Investments_Import!G2091="","",Investments_Import!G2091)</f>
        <v/>
      </c>
      <c r="Q2091" s="3" t="str">
        <f>IF(Investments_Import!H2091="","",Investments_Import!H2091)</f>
        <v/>
      </c>
      <c r="R2091" s="37" t="str">
        <f t="shared" si="637"/>
        <v/>
      </c>
      <c r="S2091" s="37" t="str">
        <f t="shared" si="638"/>
        <v/>
      </c>
      <c r="U2091" s="36" t="str">
        <f>IF(Mining_Import!A2091="","",Mining_Import!A2091)</f>
        <v/>
      </c>
      <c r="V2091" s="22" t="str">
        <f t="shared" si="646"/>
        <v/>
      </c>
      <c r="W2091" s="127" t="str">
        <f t="shared" si="647"/>
        <v/>
      </c>
      <c r="X2091" s="127" t="str">
        <f t="shared" si="648"/>
        <v/>
      </c>
      <c r="Y2091" s="127" t="str">
        <f t="shared" si="649"/>
        <v/>
      </c>
      <c r="Z2091" s="36" t="str">
        <f>IF(Mining_Import!B2091="","",Mining_Import!B2091)</f>
        <v/>
      </c>
      <c r="AA2091" s="184" t="str">
        <f>IF(Mining_Import!$C2091="","",Mining_Import!$C2091)</f>
        <v/>
      </c>
      <c r="AB2091" s="122" t="str">
        <f t="shared" si="650"/>
        <v/>
      </c>
      <c r="AC2091" s="122" t="str">
        <f>IF($Y2091&gt;Dashboard!$Q$19,$AB2091,"")</f>
        <v/>
      </c>
      <c r="AD2091" s="43" t="str">
        <f t="shared" si="651"/>
        <v/>
      </c>
      <c r="AE2091" s="36" t="str">
        <f>IF(Mining_Import!D2091="","",Mining_Import!D2091)</f>
        <v/>
      </c>
      <c r="AF2091" s="36" t="str">
        <f>IF(Mining_Import!E2091="","",Mining_Import!E2091)</f>
        <v/>
      </c>
      <c r="AG2091" s="36" t="str">
        <f>IF(Mining_Import!F2091="","",Mining_Import!F2091)</f>
        <v/>
      </c>
      <c r="AH2091" s="36" t="str">
        <f>IF(Mining_Import!G2091="","",Mining_Import!G2091)</f>
        <v/>
      </c>
      <c r="AI2091" s="36" t="str">
        <f>IF(Mining_Import!H2091="","",Mining_Import!H2091)</f>
        <v/>
      </c>
      <c r="AJ2091" s="36" t="str">
        <f>IF(Mining_Import!I2091="","",Mining_Import!I2091)</f>
        <v/>
      </c>
      <c r="BY2091" s="120" t="str">
        <f t="shared" si="639"/>
        <v/>
      </c>
      <c r="BZ2091" s="184" t="str">
        <f t="shared" si="652"/>
        <v/>
      </c>
      <c r="CA2091" s="37" t="str">
        <f>IFERROR(VLOOKUP($BY2091,Account_Value!$C$2:$F$2500,4,0),"")</f>
        <v/>
      </c>
      <c r="CB2091" s="43" t="str">
        <f t="shared" si="640"/>
        <v/>
      </c>
      <c r="CC2091" s="122" t="str">
        <f>IF($BZ2091="","",SUM($BZ$2:$BZ2091))</f>
        <v/>
      </c>
      <c r="CD2091" s="43" t="str">
        <f>IF($BZ2091="","",$BU$19*(SUM($BZ$2:$BZ2091)))</f>
        <v/>
      </c>
    </row>
    <row r="2092" spans="1:82">
      <c r="A2092" s="4" t="str">
        <f t="shared" si="641"/>
        <v/>
      </c>
      <c r="B2092" s="21" t="str">
        <f>IF(Investments_Import!A2092="","",Investments_Import!A2092)</f>
        <v/>
      </c>
      <c r="C2092" s="22" t="str">
        <f t="shared" si="634"/>
        <v/>
      </c>
      <c r="D2092" s="51" t="str">
        <f t="shared" si="642"/>
        <v/>
      </c>
      <c r="E2092" s="3" t="str">
        <f>IF(Investments_Import!B2092="","",Investments_Import!B2092)</f>
        <v/>
      </c>
      <c r="F2092" s="54" t="str">
        <f t="shared" si="643"/>
        <v xml:space="preserve"> </v>
      </c>
      <c r="G2092" s="54" t="str">
        <f>IF($B2092="","",COUNTIF($F$2:$F2092,$F2092))</f>
        <v/>
      </c>
      <c r="H2092" s="53" t="str">
        <f t="shared" si="644"/>
        <v xml:space="preserve">  </v>
      </c>
      <c r="I2092" s="3" t="str">
        <f>IF(Investments_Import!C2092="","",Investments_Import!C2092)</f>
        <v/>
      </c>
      <c r="J2092" s="108" t="str">
        <f>IF(Investments_Import!D2092="","",Investments_Import!D2092)</f>
        <v/>
      </c>
      <c r="K2092" s="108" t="str">
        <f t="shared" si="645"/>
        <v/>
      </c>
      <c r="L2092" s="47" t="str">
        <f>IF(Investments_Import!E2092="","",Investments_Import!E2092)</f>
        <v/>
      </c>
      <c r="M2092" s="47" t="str">
        <f t="shared" si="635"/>
        <v/>
      </c>
      <c r="N2092" s="31" t="str">
        <f>IF(Investments_Import!F2092="","",Investments_Import!F2092)</f>
        <v/>
      </c>
      <c r="O2092" s="31" t="str">
        <f t="shared" si="636"/>
        <v/>
      </c>
      <c r="P2092" s="3" t="str">
        <f>IF(Investments_Import!G2092="","",Investments_Import!G2092)</f>
        <v/>
      </c>
      <c r="Q2092" s="3" t="str">
        <f>IF(Investments_Import!H2092="","",Investments_Import!H2092)</f>
        <v/>
      </c>
      <c r="R2092" s="37" t="str">
        <f t="shared" si="637"/>
        <v/>
      </c>
      <c r="S2092" s="37" t="str">
        <f t="shared" si="638"/>
        <v/>
      </c>
      <c r="U2092" s="36" t="str">
        <f>IF(Mining_Import!A2092="","",Mining_Import!A2092)</f>
        <v/>
      </c>
      <c r="V2092" s="22" t="str">
        <f t="shared" si="646"/>
        <v/>
      </c>
      <c r="W2092" s="127" t="str">
        <f t="shared" si="647"/>
        <v/>
      </c>
      <c r="X2092" s="127" t="str">
        <f t="shared" si="648"/>
        <v/>
      </c>
      <c r="Y2092" s="127" t="str">
        <f t="shared" si="649"/>
        <v/>
      </c>
      <c r="Z2092" s="36" t="str">
        <f>IF(Mining_Import!B2092="","",Mining_Import!B2092)</f>
        <v/>
      </c>
      <c r="AA2092" s="184" t="str">
        <f>IF(Mining_Import!$C2092="","",Mining_Import!$C2092)</f>
        <v/>
      </c>
      <c r="AB2092" s="122" t="str">
        <f t="shared" si="650"/>
        <v/>
      </c>
      <c r="AC2092" s="122" t="str">
        <f>IF($Y2092&gt;Dashboard!$Q$19,$AB2092,"")</f>
        <v/>
      </c>
      <c r="AD2092" s="43" t="str">
        <f t="shared" si="651"/>
        <v/>
      </c>
      <c r="AE2092" s="36" t="str">
        <f>IF(Mining_Import!D2092="","",Mining_Import!D2092)</f>
        <v/>
      </c>
      <c r="AF2092" s="36" t="str">
        <f>IF(Mining_Import!E2092="","",Mining_Import!E2092)</f>
        <v/>
      </c>
      <c r="AG2092" s="36" t="str">
        <f>IF(Mining_Import!F2092="","",Mining_Import!F2092)</f>
        <v/>
      </c>
      <c r="AH2092" s="36" t="str">
        <f>IF(Mining_Import!G2092="","",Mining_Import!G2092)</f>
        <v/>
      </c>
      <c r="AI2092" s="36" t="str">
        <f>IF(Mining_Import!H2092="","",Mining_Import!H2092)</f>
        <v/>
      </c>
      <c r="AJ2092" s="36" t="str">
        <f>IF(Mining_Import!I2092="","",Mining_Import!I2092)</f>
        <v/>
      </c>
      <c r="BY2092" s="120" t="str">
        <f t="shared" si="639"/>
        <v/>
      </c>
      <c r="BZ2092" s="184" t="str">
        <f t="shared" si="652"/>
        <v/>
      </c>
      <c r="CA2092" s="37" t="str">
        <f>IFERROR(VLOOKUP($BY2092,Account_Value!$C$2:$F$2500,4,0),"")</f>
        <v/>
      </c>
      <c r="CB2092" s="43" t="str">
        <f t="shared" si="640"/>
        <v/>
      </c>
      <c r="CC2092" s="122" t="str">
        <f>IF($BZ2092="","",SUM($BZ$2:$BZ2092))</f>
        <v/>
      </c>
      <c r="CD2092" s="43" t="str">
        <f>IF($BZ2092="","",$BU$19*(SUM($BZ$2:$BZ2092)))</f>
        <v/>
      </c>
    </row>
    <row r="2093" spans="1:82">
      <c r="A2093" s="4" t="str">
        <f t="shared" si="641"/>
        <v/>
      </c>
      <c r="B2093" s="21" t="str">
        <f>IF(Investments_Import!A2093="","",Investments_Import!A2093)</f>
        <v/>
      </c>
      <c r="C2093" s="22" t="str">
        <f t="shared" si="634"/>
        <v/>
      </c>
      <c r="D2093" s="51" t="str">
        <f t="shared" si="642"/>
        <v/>
      </c>
      <c r="E2093" s="3" t="str">
        <f>IF(Investments_Import!B2093="","",Investments_Import!B2093)</f>
        <v/>
      </c>
      <c r="F2093" s="54" t="str">
        <f t="shared" si="643"/>
        <v xml:space="preserve"> </v>
      </c>
      <c r="G2093" s="54" t="str">
        <f>IF($B2093="","",COUNTIF($F$2:$F2093,$F2093))</f>
        <v/>
      </c>
      <c r="H2093" s="53" t="str">
        <f t="shared" si="644"/>
        <v xml:space="preserve">  </v>
      </c>
      <c r="I2093" s="3" t="str">
        <f>IF(Investments_Import!C2093="","",Investments_Import!C2093)</f>
        <v/>
      </c>
      <c r="J2093" s="108" t="str">
        <f>IF(Investments_Import!D2093="","",Investments_Import!D2093)</f>
        <v/>
      </c>
      <c r="K2093" s="108" t="str">
        <f t="shared" si="645"/>
        <v/>
      </c>
      <c r="L2093" s="47" t="str">
        <f>IF(Investments_Import!E2093="","",Investments_Import!E2093)</f>
        <v/>
      </c>
      <c r="M2093" s="47" t="str">
        <f t="shared" si="635"/>
        <v/>
      </c>
      <c r="N2093" s="31" t="str">
        <f>IF(Investments_Import!F2093="","",Investments_Import!F2093)</f>
        <v/>
      </c>
      <c r="O2093" s="31" t="str">
        <f t="shared" si="636"/>
        <v/>
      </c>
      <c r="P2093" s="3" t="str">
        <f>IF(Investments_Import!G2093="","",Investments_Import!G2093)</f>
        <v/>
      </c>
      <c r="Q2093" s="3" t="str">
        <f>IF(Investments_Import!H2093="","",Investments_Import!H2093)</f>
        <v/>
      </c>
      <c r="R2093" s="37" t="str">
        <f t="shared" si="637"/>
        <v/>
      </c>
      <c r="S2093" s="37" t="str">
        <f t="shared" si="638"/>
        <v/>
      </c>
      <c r="U2093" s="36" t="str">
        <f>IF(Mining_Import!A2093="","",Mining_Import!A2093)</f>
        <v/>
      </c>
      <c r="V2093" s="22" t="str">
        <f t="shared" si="646"/>
        <v/>
      </c>
      <c r="W2093" s="127" t="str">
        <f t="shared" si="647"/>
        <v/>
      </c>
      <c r="X2093" s="127" t="str">
        <f t="shared" si="648"/>
        <v/>
      </c>
      <c r="Y2093" s="127" t="str">
        <f t="shared" si="649"/>
        <v/>
      </c>
      <c r="Z2093" s="36" t="str">
        <f>IF(Mining_Import!B2093="","",Mining_Import!B2093)</f>
        <v/>
      </c>
      <c r="AA2093" s="184" t="str">
        <f>IF(Mining_Import!$C2093="","",Mining_Import!$C2093)</f>
        <v/>
      </c>
      <c r="AB2093" s="122" t="str">
        <f t="shared" si="650"/>
        <v/>
      </c>
      <c r="AC2093" s="122" t="str">
        <f>IF($Y2093&gt;Dashboard!$Q$19,$AB2093,"")</f>
        <v/>
      </c>
      <c r="AD2093" s="43" t="str">
        <f t="shared" si="651"/>
        <v/>
      </c>
      <c r="AE2093" s="36" t="str">
        <f>IF(Mining_Import!D2093="","",Mining_Import!D2093)</f>
        <v/>
      </c>
      <c r="AF2093" s="36" t="str">
        <f>IF(Mining_Import!E2093="","",Mining_Import!E2093)</f>
        <v/>
      </c>
      <c r="AG2093" s="36" t="str">
        <f>IF(Mining_Import!F2093="","",Mining_Import!F2093)</f>
        <v/>
      </c>
      <c r="AH2093" s="36" t="str">
        <f>IF(Mining_Import!G2093="","",Mining_Import!G2093)</f>
        <v/>
      </c>
      <c r="AI2093" s="36" t="str">
        <f>IF(Mining_Import!H2093="","",Mining_Import!H2093)</f>
        <v/>
      </c>
      <c r="AJ2093" s="36" t="str">
        <f>IF(Mining_Import!I2093="","",Mining_Import!I2093)</f>
        <v/>
      </c>
      <c r="BY2093" s="120" t="str">
        <f t="shared" si="639"/>
        <v/>
      </c>
      <c r="BZ2093" s="184" t="str">
        <f t="shared" si="652"/>
        <v/>
      </c>
      <c r="CA2093" s="37" t="str">
        <f>IFERROR(VLOOKUP($BY2093,Account_Value!$C$2:$F$2500,4,0),"")</f>
        <v/>
      </c>
      <c r="CB2093" s="43" t="str">
        <f t="shared" si="640"/>
        <v/>
      </c>
      <c r="CC2093" s="122" t="str">
        <f>IF($BZ2093="","",SUM($BZ$2:$BZ2093))</f>
        <v/>
      </c>
      <c r="CD2093" s="43" t="str">
        <f>IF($BZ2093="","",$BU$19*(SUM($BZ$2:$BZ2093)))</f>
        <v/>
      </c>
    </row>
    <row r="2094" spans="1:82">
      <c r="A2094" s="4" t="str">
        <f t="shared" si="641"/>
        <v/>
      </c>
      <c r="B2094" s="21" t="str">
        <f>IF(Investments_Import!A2094="","",Investments_Import!A2094)</f>
        <v/>
      </c>
      <c r="C2094" s="22" t="str">
        <f t="shared" si="634"/>
        <v/>
      </c>
      <c r="D2094" s="51" t="str">
        <f t="shared" si="642"/>
        <v/>
      </c>
      <c r="E2094" s="3" t="str">
        <f>IF(Investments_Import!B2094="","",Investments_Import!B2094)</f>
        <v/>
      </c>
      <c r="F2094" s="54" t="str">
        <f t="shared" si="643"/>
        <v xml:space="preserve"> </v>
      </c>
      <c r="G2094" s="54" t="str">
        <f>IF($B2094="","",COUNTIF($F$2:$F2094,$F2094))</f>
        <v/>
      </c>
      <c r="H2094" s="53" t="str">
        <f t="shared" si="644"/>
        <v xml:space="preserve">  </v>
      </c>
      <c r="I2094" s="3" t="str">
        <f>IF(Investments_Import!C2094="","",Investments_Import!C2094)</f>
        <v/>
      </c>
      <c r="J2094" s="108" t="str">
        <f>IF(Investments_Import!D2094="","",Investments_Import!D2094)</f>
        <v/>
      </c>
      <c r="K2094" s="108" t="str">
        <f t="shared" si="645"/>
        <v/>
      </c>
      <c r="L2094" s="47" t="str">
        <f>IF(Investments_Import!E2094="","",Investments_Import!E2094)</f>
        <v/>
      </c>
      <c r="M2094" s="47" t="str">
        <f t="shared" si="635"/>
        <v/>
      </c>
      <c r="N2094" s="31" t="str">
        <f>IF(Investments_Import!F2094="","",Investments_Import!F2094)</f>
        <v/>
      </c>
      <c r="O2094" s="31" t="str">
        <f t="shared" si="636"/>
        <v/>
      </c>
      <c r="P2094" s="3" t="str">
        <f>IF(Investments_Import!G2094="","",Investments_Import!G2094)</f>
        <v/>
      </c>
      <c r="Q2094" s="3" t="str">
        <f>IF(Investments_Import!H2094="","",Investments_Import!H2094)</f>
        <v/>
      </c>
      <c r="R2094" s="37" t="str">
        <f t="shared" si="637"/>
        <v/>
      </c>
      <c r="S2094" s="37" t="str">
        <f t="shared" si="638"/>
        <v/>
      </c>
      <c r="U2094" s="36" t="str">
        <f>IF(Mining_Import!A2094="","",Mining_Import!A2094)</f>
        <v/>
      </c>
      <c r="V2094" s="22" t="str">
        <f t="shared" si="646"/>
        <v/>
      </c>
      <c r="W2094" s="127" t="str">
        <f t="shared" si="647"/>
        <v/>
      </c>
      <c r="X2094" s="127" t="str">
        <f t="shared" si="648"/>
        <v/>
      </c>
      <c r="Y2094" s="127" t="str">
        <f t="shared" si="649"/>
        <v/>
      </c>
      <c r="Z2094" s="36" t="str">
        <f>IF(Mining_Import!B2094="","",Mining_Import!B2094)</f>
        <v/>
      </c>
      <c r="AA2094" s="184" t="str">
        <f>IF(Mining_Import!$C2094="","",Mining_Import!$C2094)</f>
        <v/>
      </c>
      <c r="AB2094" s="122" t="str">
        <f t="shared" si="650"/>
        <v/>
      </c>
      <c r="AC2094" s="122" t="str">
        <f>IF($Y2094&gt;Dashboard!$Q$19,$AB2094,"")</f>
        <v/>
      </c>
      <c r="AD2094" s="43" t="str">
        <f t="shared" si="651"/>
        <v/>
      </c>
      <c r="AE2094" s="36" t="str">
        <f>IF(Mining_Import!D2094="","",Mining_Import!D2094)</f>
        <v/>
      </c>
      <c r="AF2094" s="36" t="str">
        <f>IF(Mining_Import!E2094="","",Mining_Import!E2094)</f>
        <v/>
      </c>
      <c r="AG2094" s="36" t="str">
        <f>IF(Mining_Import!F2094="","",Mining_Import!F2094)</f>
        <v/>
      </c>
      <c r="AH2094" s="36" t="str">
        <f>IF(Mining_Import!G2094="","",Mining_Import!G2094)</f>
        <v/>
      </c>
      <c r="AI2094" s="36" t="str">
        <f>IF(Mining_Import!H2094="","",Mining_Import!H2094)</f>
        <v/>
      </c>
      <c r="AJ2094" s="36" t="str">
        <f>IF(Mining_Import!I2094="","",Mining_Import!I2094)</f>
        <v/>
      </c>
      <c r="BY2094" s="120" t="str">
        <f t="shared" si="639"/>
        <v/>
      </c>
      <c r="BZ2094" s="184" t="str">
        <f t="shared" si="652"/>
        <v/>
      </c>
      <c r="CA2094" s="37" t="str">
        <f>IFERROR(VLOOKUP($BY2094,Account_Value!$C$2:$F$2500,4,0),"")</f>
        <v/>
      </c>
      <c r="CB2094" s="43" t="str">
        <f t="shared" si="640"/>
        <v/>
      </c>
      <c r="CC2094" s="122" t="str">
        <f>IF($BZ2094="","",SUM($BZ$2:$BZ2094))</f>
        <v/>
      </c>
      <c r="CD2094" s="43" t="str">
        <f>IF($BZ2094="","",$BU$19*(SUM($BZ$2:$BZ2094)))</f>
        <v/>
      </c>
    </row>
    <row r="2095" spans="1:82">
      <c r="A2095" s="4" t="str">
        <f t="shared" si="641"/>
        <v/>
      </c>
      <c r="B2095" s="21" t="str">
        <f>IF(Investments_Import!A2095="","",Investments_Import!A2095)</f>
        <v/>
      </c>
      <c r="C2095" s="22" t="str">
        <f t="shared" si="634"/>
        <v/>
      </c>
      <c r="D2095" s="51" t="str">
        <f t="shared" si="642"/>
        <v/>
      </c>
      <c r="E2095" s="3" t="str">
        <f>IF(Investments_Import!B2095="","",Investments_Import!B2095)</f>
        <v/>
      </c>
      <c r="F2095" s="54" t="str">
        <f t="shared" si="643"/>
        <v xml:space="preserve"> </v>
      </c>
      <c r="G2095" s="54" t="str">
        <f>IF($B2095="","",COUNTIF($F$2:$F2095,$F2095))</f>
        <v/>
      </c>
      <c r="H2095" s="53" t="str">
        <f t="shared" si="644"/>
        <v xml:space="preserve">  </v>
      </c>
      <c r="I2095" s="3" t="str">
        <f>IF(Investments_Import!C2095="","",Investments_Import!C2095)</f>
        <v/>
      </c>
      <c r="J2095" s="108" t="str">
        <f>IF(Investments_Import!D2095="","",Investments_Import!D2095)</f>
        <v/>
      </c>
      <c r="K2095" s="108" t="str">
        <f t="shared" si="645"/>
        <v/>
      </c>
      <c r="L2095" s="47" t="str">
        <f>IF(Investments_Import!E2095="","",Investments_Import!E2095)</f>
        <v/>
      </c>
      <c r="M2095" s="47" t="str">
        <f t="shared" si="635"/>
        <v/>
      </c>
      <c r="N2095" s="31" t="str">
        <f>IF(Investments_Import!F2095="","",Investments_Import!F2095)</f>
        <v/>
      </c>
      <c r="O2095" s="31" t="str">
        <f t="shared" si="636"/>
        <v/>
      </c>
      <c r="P2095" s="3" t="str">
        <f>IF(Investments_Import!G2095="","",Investments_Import!G2095)</f>
        <v/>
      </c>
      <c r="Q2095" s="3" t="str">
        <f>IF(Investments_Import!H2095="","",Investments_Import!H2095)</f>
        <v/>
      </c>
      <c r="R2095" s="37" t="str">
        <f t="shared" si="637"/>
        <v/>
      </c>
      <c r="S2095" s="37" t="str">
        <f t="shared" si="638"/>
        <v/>
      </c>
      <c r="U2095" s="36" t="str">
        <f>IF(Mining_Import!A2095="","",Mining_Import!A2095)</f>
        <v/>
      </c>
      <c r="V2095" s="22" t="str">
        <f t="shared" si="646"/>
        <v/>
      </c>
      <c r="W2095" s="127" t="str">
        <f t="shared" si="647"/>
        <v/>
      </c>
      <c r="X2095" s="127" t="str">
        <f t="shared" si="648"/>
        <v/>
      </c>
      <c r="Y2095" s="127" t="str">
        <f t="shared" si="649"/>
        <v/>
      </c>
      <c r="Z2095" s="36" t="str">
        <f>IF(Mining_Import!B2095="","",Mining_Import!B2095)</f>
        <v/>
      </c>
      <c r="AA2095" s="184" t="str">
        <f>IF(Mining_Import!$C2095="","",Mining_Import!$C2095)</f>
        <v/>
      </c>
      <c r="AB2095" s="122" t="str">
        <f t="shared" si="650"/>
        <v/>
      </c>
      <c r="AC2095" s="122" t="str">
        <f>IF($Y2095&gt;Dashboard!$Q$19,$AB2095,"")</f>
        <v/>
      </c>
      <c r="AD2095" s="43" t="str">
        <f t="shared" si="651"/>
        <v/>
      </c>
      <c r="AE2095" s="36" t="str">
        <f>IF(Mining_Import!D2095="","",Mining_Import!D2095)</f>
        <v/>
      </c>
      <c r="AF2095" s="36" t="str">
        <f>IF(Mining_Import!E2095="","",Mining_Import!E2095)</f>
        <v/>
      </c>
      <c r="AG2095" s="36" t="str">
        <f>IF(Mining_Import!F2095="","",Mining_Import!F2095)</f>
        <v/>
      </c>
      <c r="AH2095" s="36" t="str">
        <f>IF(Mining_Import!G2095="","",Mining_Import!G2095)</f>
        <v/>
      </c>
      <c r="AI2095" s="36" t="str">
        <f>IF(Mining_Import!H2095="","",Mining_Import!H2095)</f>
        <v/>
      </c>
      <c r="AJ2095" s="36" t="str">
        <f>IF(Mining_Import!I2095="","",Mining_Import!I2095)</f>
        <v/>
      </c>
      <c r="BY2095" s="120" t="str">
        <f t="shared" si="639"/>
        <v/>
      </c>
      <c r="BZ2095" s="184" t="str">
        <f t="shared" si="652"/>
        <v/>
      </c>
      <c r="CA2095" s="37" t="str">
        <f>IFERROR(VLOOKUP($BY2095,Account_Value!$C$2:$F$2500,4,0),"")</f>
        <v/>
      </c>
      <c r="CB2095" s="43" t="str">
        <f t="shared" si="640"/>
        <v/>
      </c>
      <c r="CC2095" s="122" t="str">
        <f>IF($BZ2095="","",SUM($BZ$2:$BZ2095))</f>
        <v/>
      </c>
      <c r="CD2095" s="43" t="str">
        <f>IF($BZ2095="","",$BU$19*(SUM($BZ$2:$BZ2095)))</f>
        <v/>
      </c>
    </row>
    <row r="2096" spans="1:82">
      <c r="A2096" s="4" t="str">
        <f t="shared" si="641"/>
        <v/>
      </c>
      <c r="B2096" s="21" t="str">
        <f>IF(Investments_Import!A2096="","",Investments_Import!A2096)</f>
        <v/>
      </c>
      <c r="C2096" s="22" t="str">
        <f t="shared" si="634"/>
        <v/>
      </c>
      <c r="D2096" s="51" t="str">
        <f t="shared" si="642"/>
        <v/>
      </c>
      <c r="E2096" s="3" t="str">
        <f>IF(Investments_Import!B2096="","",Investments_Import!B2096)</f>
        <v/>
      </c>
      <c r="F2096" s="54" t="str">
        <f t="shared" si="643"/>
        <v xml:space="preserve"> </v>
      </c>
      <c r="G2096" s="54" t="str">
        <f>IF($B2096="","",COUNTIF($F$2:$F2096,$F2096))</f>
        <v/>
      </c>
      <c r="H2096" s="53" t="str">
        <f t="shared" si="644"/>
        <v xml:space="preserve">  </v>
      </c>
      <c r="I2096" s="3" t="str">
        <f>IF(Investments_Import!C2096="","",Investments_Import!C2096)</f>
        <v/>
      </c>
      <c r="J2096" s="108" t="str">
        <f>IF(Investments_Import!D2096="","",Investments_Import!D2096)</f>
        <v/>
      </c>
      <c r="K2096" s="108" t="str">
        <f t="shared" si="645"/>
        <v/>
      </c>
      <c r="L2096" s="47" t="str">
        <f>IF(Investments_Import!E2096="","",Investments_Import!E2096)</f>
        <v/>
      </c>
      <c r="M2096" s="47" t="str">
        <f t="shared" si="635"/>
        <v/>
      </c>
      <c r="N2096" s="31" t="str">
        <f>IF(Investments_Import!F2096="","",Investments_Import!F2096)</f>
        <v/>
      </c>
      <c r="O2096" s="31" t="str">
        <f t="shared" si="636"/>
        <v/>
      </c>
      <c r="P2096" s="3" t="str">
        <f>IF(Investments_Import!G2096="","",Investments_Import!G2096)</f>
        <v/>
      </c>
      <c r="Q2096" s="3" t="str">
        <f>IF(Investments_Import!H2096="","",Investments_Import!H2096)</f>
        <v/>
      </c>
      <c r="R2096" s="37" t="str">
        <f t="shared" si="637"/>
        <v/>
      </c>
      <c r="S2096" s="37" t="str">
        <f t="shared" si="638"/>
        <v/>
      </c>
      <c r="U2096" s="36" t="str">
        <f>IF(Mining_Import!A2096="","",Mining_Import!A2096)</f>
        <v/>
      </c>
      <c r="V2096" s="22" t="str">
        <f t="shared" si="646"/>
        <v/>
      </c>
      <c r="W2096" s="127" t="str">
        <f t="shared" si="647"/>
        <v/>
      </c>
      <c r="X2096" s="127" t="str">
        <f t="shared" si="648"/>
        <v/>
      </c>
      <c r="Y2096" s="127" t="str">
        <f t="shared" si="649"/>
        <v/>
      </c>
      <c r="Z2096" s="36" t="str">
        <f>IF(Mining_Import!B2096="","",Mining_Import!B2096)</f>
        <v/>
      </c>
      <c r="AA2096" s="184" t="str">
        <f>IF(Mining_Import!$C2096="","",Mining_Import!$C2096)</f>
        <v/>
      </c>
      <c r="AB2096" s="122" t="str">
        <f t="shared" si="650"/>
        <v/>
      </c>
      <c r="AC2096" s="122" t="str">
        <f>IF($Y2096&gt;Dashboard!$Q$19,$AB2096,"")</f>
        <v/>
      </c>
      <c r="AD2096" s="43" t="str">
        <f t="shared" si="651"/>
        <v/>
      </c>
      <c r="AE2096" s="36" t="str">
        <f>IF(Mining_Import!D2096="","",Mining_Import!D2096)</f>
        <v/>
      </c>
      <c r="AF2096" s="36" t="str">
        <f>IF(Mining_Import!E2096="","",Mining_Import!E2096)</f>
        <v/>
      </c>
      <c r="AG2096" s="36" t="str">
        <f>IF(Mining_Import!F2096="","",Mining_Import!F2096)</f>
        <v/>
      </c>
      <c r="AH2096" s="36" t="str">
        <f>IF(Mining_Import!G2096="","",Mining_Import!G2096)</f>
        <v/>
      </c>
      <c r="AI2096" s="36" t="str">
        <f>IF(Mining_Import!H2096="","",Mining_Import!H2096)</f>
        <v/>
      </c>
      <c r="AJ2096" s="36" t="str">
        <f>IF(Mining_Import!I2096="","",Mining_Import!I2096)</f>
        <v/>
      </c>
      <c r="BY2096" s="120" t="str">
        <f t="shared" si="639"/>
        <v/>
      </c>
      <c r="BZ2096" s="184" t="str">
        <f t="shared" si="652"/>
        <v/>
      </c>
      <c r="CA2096" s="37" t="str">
        <f>IFERROR(VLOOKUP($BY2096,Account_Value!$C$2:$F$2500,4,0),"")</f>
        <v/>
      </c>
      <c r="CB2096" s="43" t="str">
        <f t="shared" si="640"/>
        <v/>
      </c>
      <c r="CC2096" s="122" t="str">
        <f>IF($BZ2096="","",SUM($BZ$2:$BZ2096))</f>
        <v/>
      </c>
      <c r="CD2096" s="43" t="str">
        <f>IF($BZ2096="","",$BU$19*(SUM($BZ$2:$BZ2096)))</f>
        <v/>
      </c>
    </row>
    <row r="2097" spans="1:82">
      <c r="A2097" s="4" t="str">
        <f t="shared" si="641"/>
        <v/>
      </c>
      <c r="B2097" s="21" t="str">
        <f>IF(Investments_Import!A2097="","",Investments_Import!A2097)</f>
        <v/>
      </c>
      <c r="C2097" s="22" t="str">
        <f t="shared" si="634"/>
        <v/>
      </c>
      <c r="D2097" s="51" t="str">
        <f t="shared" si="642"/>
        <v/>
      </c>
      <c r="E2097" s="3" t="str">
        <f>IF(Investments_Import!B2097="","",Investments_Import!B2097)</f>
        <v/>
      </c>
      <c r="F2097" s="54" t="str">
        <f t="shared" si="643"/>
        <v xml:space="preserve"> </v>
      </c>
      <c r="G2097" s="54" t="str">
        <f>IF($B2097="","",COUNTIF($F$2:$F2097,$F2097))</f>
        <v/>
      </c>
      <c r="H2097" s="53" t="str">
        <f t="shared" si="644"/>
        <v xml:space="preserve">  </v>
      </c>
      <c r="I2097" s="3" t="str">
        <f>IF(Investments_Import!C2097="","",Investments_Import!C2097)</f>
        <v/>
      </c>
      <c r="J2097" s="108" t="str">
        <f>IF(Investments_Import!D2097="","",Investments_Import!D2097)</f>
        <v/>
      </c>
      <c r="K2097" s="108" t="str">
        <f t="shared" si="645"/>
        <v/>
      </c>
      <c r="L2097" s="47" t="str">
        <f>IF(Investments_Import!E2097="","",Investments_Import!E2097)</f>
        <v/>
      </c>
      <c r="M2097" s="47" t="str">
        <f t="shared" si="635"/>
        <v/>
      </c>
      <c r="N2097" s="31" t="str">
        <f>IF(Investments_Import!F2097="","",Investments_Import!F2097)</f>
        <v/>
      </c>
      <c r="O2097" s="31" t="str">
        <f t="shared" si="636"/>
        <v/>
      </c>
      <c r="P2097" s="3" t="str">
        <f>IF(Investments_Import!G2097="","",Investments_Import!G2097)</f>
        <v/>
      </c>
      <c r="Q2097" s="3" t="str">
        <f>IF(Investments_Import!H2097="","",Investments_Import!H2097)</f>
        <v/>
      </c>
      <c r="R2097" s="37" t="str">
        <f t="shared" si="637"/>
        <v/>
      </c>
      <c r="S2097" s="37" t="str">
        <f t="shared" si="638"/>
        <v/>
      </c>
      <c r="U2097" s="36" t="str">
        <f>IF(Mining_Import!A2097="","",Mining_Import!A2097)</f>
        <v/>
      </c>
      <c r="V2097" s="22" t="str">
        <f t="shared" si="646"/>
        <v/>
      </c>
      <c r="W2097" s="127" t="str">
        <f t="shared" si="647"/>
        <v/>
      </c>
      <c r="X2097" s="127" t="str">
        <f t="shared" si="648"/>
        <v/>
      </c>
      <c r="Y2097" s="127" t="str">
        <f t="shared" si="649"/>
        <v/>
      </c>
      <c r="Z2097" s="36" t="str">
        <f>IF(Mining_Import!B2097="","",Mining_Import!B2097)</f>
        <v/>
      </c>
      <c r="AA2097" s="184" t="str">
        <f>IF(Mining_Import!$C2097="","",Mining_Import!$C2097)</f>
        <v/>
      </c>
      <c r="AB2097" s="122" t="str">
        <f t="shared" si="650"/>
        <v/>
      </c>
      <c r="AC2097" s="122" t="str">
        <f>IF($Y2097&gt;Dashboard!$Q$19,$AB2097,"")</f>
        <v/>
      </c>
      <c r="AD2097" s="43" t="str">
        <f t="shared" si="651"/>
        <v/>
      </c>
      <c r="AE2097" s="36" t="str">
        <f>IF(Mining_Import!D2097="","",Mining_Import!D2097)</f>
        <v/>
      </c>
      <c r="AF2097" s="36" t="str">
        <f>IF(Mining_Import!E2097="","",Mining_Import!E2097)</f>
        <v/>
      </c>
      <c r="AG2097" s="36" t="str">
        <f>IF(Mining_Import!F2097="","",Mining_Import!F2097)</f>
        <v/>
      </c>
      <c r="AH2097" s="36" t="str">
        <f>IF(Mining_Import!G2097="","",Mining_Import!G2097)</f>
        <v/>
      </c>
      <c r="AI2097" s="36" t="str">
        <f>IF(Mining_Import!H2097="","",Mining_Import!H2097)</f>
        <v/>
      </c>
      <c r="AJ2097" s="36" t="str">
        <f>IF(Mining_Import!I2097="","",Mining_Import!I2097)</f>
        <v/>
      </c>
      <c r="BY2097" s="120" t="str">
        <f t="shared" si="639"/>
        <v/>
      </c>
      <c r="BZ2097" s="184" t="str">
        <f t="shared" si="652"/>
        <v/>
      </c>
      <c r="CA2097" s="37" t="str">
        <f>IFERROR(VLOOKUP($BY2097,Account_Value!$C$2:$F$2500,4,0),"")</f>
        <v/>
      </c>
      <c r="CB2097" s="43" t="str">
        <f t="shared" si="640"/>
        <v/>
      </c>
      <c r="CC2097" s="122" t="str">
        <f>IF($BZ2097="","",SUM($BZ$2:$BZ2097))</f>
        <v/>
      </c>
      <c r="CD2097" s="43" t="str">
        <f>IF($BZ2097="","",$BU$19*(SUM($BZ$2:$BZ2097)))</f>
        <v/>
      </c>
    </row>
    <row r="2098" spans="1:82">
      <c r="A2098" s="4" t="str">
        <f t="shared" si="641"/>
        <v/>
      </c>
      <c r="B2098" s="21" t="str">
        <f>IF(Investments_Import!A2098="","",Investments_Import!A2098)</f>
        <v/>
      </c>
      <c r="C2098" s="22" t="str">
        <f t="shared" si="634"/>
        <v/>
      </c>
      <c r="D2098" s="51" t="str">
        <f t="shared" si="642"/>
        <v/>
      </c>
      <c r="E2098" s="3" t="str">
        <f>IF(Investments_Import!B2098="","",Investments_Import!B2098)</f>
        <v/>
      </c>
      <c r="F2098" s="54" t="str">
        <f t="shared" si="643"/>
        <v xml:space="preserve"> </v>
      </c>
      <c r="G2098" s="54" t="str">
        <f>IF($B2098="","",COUNTIF($F$2:$F2098,$F2098))</f>
        <v/>
      </c>
      <c r="H2098" s="53" t="str">
        <f t="shared" si="644"/>
        <v xml:space="preserve">  </v>
      </c>
      <c r="I2098" s="3" t="str">
        <f>IF(Investments_Import!C2098="","",Investments_Import!C2098)</f>
        <v/>
      </c>
      <c r="J2098" s="108" t="str">
        <f>IF(Investments_Import!D2098="","",Investments_Import!D2098)</f>
        <v/>
      </c>
      <c r="K2098" s="108" t="str">
        <f t="shared" si="645"/>
        <v/>
      </c>
      <c r="L2098" s="47" t="str">
        <f>IF(Investments_Import!E2098="","",Investments_Import!E2098)</f>
        <v/>
      </c>
      <c r="M2098" s="47" t="str">
        <f t="shared" si="635"/>
        <v/>
      </c>
      <c r="N2098" s="31" t="str">
        <f>IF(Investments_Import!F2098="","",Investments_Import!F2098)</f>
        <v/>
      </c>
      <c r="O2098" s="31" t="str">
        <f t="shared" si="636"/>
        <v/>
      </c>
      <c r="P2098" s="3" t="str">
        <f>IF(Investments_Import!G2098="","",Investments_Import!G2098)</f>
        <v/>
      </c>
      <c r="Q2098" s="3" t="str">
        <f>IF(Investments_Import!H2098="","",Investments_Import!H2098)</f>
        <v/>
      </c>
      <c r="R2098" s="37" t="str">
        <f t="shared" si="637"/>
        <v/>
      </c>
      <c r="S2098" s="37" t="str">
        <f t="shared" si="638"/>
        <v/>
      </c>
      <c r="U2098" s="36" t="str">
        <f>IF(Mining_Import!A2098="","",Mining_Import!A2098)</f>
        <v/>
      </c>
      <c r="V2098" s="22" t="str">
        <f t="shared" si="646"/>
        <v/>
      </c>
      <c r="W2098" s="127" t="str">
        <f t="shared" si="647"/>
        <v/>
      </c>
      <c r="X2098" s="127" t="str">
        <f t="shared" si="648"/>
        <v/>
      </c>
      <c r="Y2098" s="127" t="str">
        <f t="shared" si="649"/>
        <v/>
      </c>
      <c r="Z2098" s="36" t="str">
        <f>IF(Mining_Import!B2098="","",Mining_Import!B2098)</f>
        <v/>
      </c>
      <c r="AA2098" s="184" t="str">
        <f>IF(Mining_Import!$C2098="","",Mining_Import!$C2098)</f>
        <v/>
      </c>
      <c r="AB2098" s="122" t="str">
        <f t="shared" si="650"/>
        <v/>
      </c>
      <c r="AC2098" s="122" t="str">
        <f>IF($Y2098&gt;Dashboard!$Q$19,$AB2098,"")</f>
        <v/>
      </c>
      <c r="AD2098" s="43" t="str">
        <f t="shared" si="651"/>
        <v/>
      </c>
      <c r="AE2098" s="36" t="str">
        <f>IF(Mining_Import!D2098="","",Mining_Import!D2098)</f>
        <v/>
      </c>
      <c r="AF2098" s="36" t="str">
        <f>IF(Mining_Import!E2098="","",Mining_Import!E2098)</f>
        <v/>
      </c>
      <c r="AG2098" s="36" t="str">
        <f>IF(Mining_Import!F2098="","",Mining_Import!F2098)</f>
        <v/>
      </c>
      <c r="AH2098" s="36" t="str">
        <f>IF(Mining_Import!G2098="","",Mining_Import!G2098)</f>
        <v/>
      </c>
      <c r="AI2098" s="36" t="str">
        <f>IF(Mining_Import!H2098="","",Mining_Import!H2098)</f>
        <v/>
      </c>
      <c r="AJ2098" s="36" t="str">
        <f>IF(Mining_Import!I2098="","",Mining_Import!I2098)</f>
        <v/>
      </c>
      <c r="BY2098" s="120" t="str">
        <f t="shared" si="639"/>
        <v/>
      </c>
      <c r="BZ2098" s="184" t="str">
        <f t="shared" si="652"/>
        <v/>
      </c>
      <c r="CA2098" s="37" t="str">
        <f>IFERROR(VLOOKUP($BY2098,Account_Value!$C$2:$F$2500,4,0),"")</f>
        <v/>
      </c>
      <c r="CB2098" s="43" t="str">
        <f t="shared" si="640"/>
        <v/>
      </c>
      <c r="CC2098" s="122" t="str">
        <f>IF($BZ2098="","",SUM($BZ$2:$BZ2098))</f>
        <v/>
      </c>
      <c r="CD2098" s="43" t="str">
        <f>IF($BZ2098="","",$BU$19*(SUM($BZ$2:$BZ2098)))</f>
        <v/>
      </c>
    </row>
    <row r="2099" spans="1:82">
      <c r="A2099" s="4" t="str">
        <f t="shared" si="641"/>
        <v/>
      </c>
      <c r="B2099" s="21" t="str">
        <f>IF(Investments_Import!A2099="","",Investments_Import!A2099)</f>
        <v/>
      </c>
      <c r="C2099" s="22" t="str">
        <f t="shared" si="634"/>
        <v/>
      </c>
      <c r="D2099" s="51" t="str">
        <f t="shared" si="642"/>
        <v/>
      </c>
      <c r="E2099" s="3" t="str">
        <f>IF(Investments_Import!B2099="","",Investments_Import!B2099)</f>
        <v/>
      </c>
      <c r="F2099" s="54" t="str">
        <f t="shared" si="643"/>
        <v xml:space="preserve"> </v>
      </c>
      <c r="G2099" s="54" t="str">
        <f>IF($B2099="","",COUNTIF($F$2:$F2099,$F2099))</f>
        <v/>
      </c>
      <c r="H2099" s="53" t="str">
        <f t="shared" si="644"/>
        <v xml:space="preserve">  </v>
      </c>
      <c r="I2099" s="3" t="str">
        <f>IF(Investments_Import!C2099="","",Investments_Import!C2099)</f>
        <v/>
      </c>
      <c r="J2099" s="108" t="str">
        <f>IF(Investments_Import!D2099="","",Investments_Import!D2099)</f>
        <v/>
      </c>
      <c r="K2099" s="108" t="str">
        <f t="shared" si="645"/>
        <v/>
      </c>
      <c r="L2099" s="47" t="str">
        <f>IF(Investments_Import!E2099="","",Investments_Import!E2099)</f>
        <v/>
      </c>
      <c r="M2099" s="47" t="str">
        <f t="shared" si="635"/>
        <v/>
      </c>
      <c r="N2099" s="31" t="str">
        <f>IF(Investments_Import!F2099="","",Investments_Import!F2099)</f>
        <v/>
      </c>
      <c r="O2099" s="31" t="str">
        <f t="shared" si="636"/>
        <v/>
      </c>
      <c r="P2099" s="3" t="str">
        <f>IF(Investments_Import!G2099="","",Investments_Import!G2099)</f>
        <v/>
      </c>
      <c r="Q2099" s="3" t="str">
        <f>IF(Investments_Import!H2099="","",Investments_Import!H2099)</f>
        <v/>
      </c>
      <c r="R2099" s="37" t="str">
        <f t="shared" si="637"/>
        <v/>
      </c>
      <c r="S2099" s="37" t="str">
        <f t="shared" si="638"/>
        <v/>
      </c>
      <c r="U2099" s="36" t="str">
        <f>IF(Mining_Import!A2099="","",Mining_Import!A2099)</f>
        <v/>
      </c>
      <c r="V2099" s="22" t="str">
        <f t="shared" si="646"/>
        <v/>
      </c>
      <c r="W2099" s="127" t="str">
        <f t="shared" si="647"/>
        <v/>
      </c>
      <c r="X2099" s="127" t="str">
        <f t="shared" si="648"/>
        <v/>
      </c>
      <c r="Y2099" s="127" t="str">
        <f t="shared" si="649"/>
        <v/>
      </c>
      <c r="Z2099" s="36" t="str">
        <f>IF(Mining_Import!B2099="","",Mining_Import!B2099)</f>
        <v/>
      </c>
      <c r="AA2099" s="184" t="str">
        <f>IF(Mining_Import!$C2099="","",Mining_Import!$C2099)</f>
        <v/>
      </c>
      <c r="AB2099" s="122" t="str">
        <f t="shared" si="650"/>
        <v/>
      </c>
      <c r="AC2099" s="122" t="str">
        <f>IF($Y2099&gt;Dashboard!$Q$19,$AB2099,"")</f>
        <v/>
      </c>
      <c r="AD2099" s="43" t="str">
        <f t="shared" si="651"/>
        <v/>
      </c>
      <c r="AE2099" s="36" t="str">
        <f>IF(Mining_Import!D2099="","",Mining_Import!D2099)</f>
        <v/>
      </c>
      <c r="AF2099" s="36" t="str">
        <f>IF(Mining_Import!E2099="","",Mining_Import!E2099)</f>
        <v/>
      </c>
      <c r="AG2099" s="36" t="str">
        <f>IF(Mining_Import!F2099="","",Mining_Import!F2099)</f>
        <v/>
      </c>
      <c r="AH2099" s="36" t="str">
        <f>IF(Mining_Import!G2099="","",Mining_Import!G2099)</f>
        <v/>
      </c>
      <c r="AI2099" s="36" t="str">
        <f>IF(Mining_Import!H2099="","",Mining_Import!H2099)</f>
        <v/>
      </c>
      <c r="AJ2099" s="36" t="str">
        <f>IF(Mining_Import!I2099="","",Mining_Import!I2099)</f>
        <v/>
      </c>
      <c r="BY2099" s="120" t="str">
        <f t="shared" si="639"/>
        <v/>
      </c>
      <c r="BZ2099" s="184" t="str">
        <f t="shared" si="652"/>
        <v/>
      </c>
      <c r="CA2099" s="37" t="str">
        <f>IFERROR(VLOOKUP($BY2099,Account_Value!$C$2:$F$2500,4,0),"")</f>
        <v/>
      </c>
      <c r="CB2099" s="43" t="str">
        <f t="shared" si="640"/>
        <v/>
      </c>
      <c r="CC2099" s="122" t="str">
        <f>IF($BZ2099="","",SUM($BZ$2:$BZ2099))</f>
        <v/>
      </c>
      <c r="CD2099" s="43" t="str">
        <f>IF($BZ2099="","",$BU$19*(SUM($BZ$2:$BZ2099)))</f>
        <v/>
      </c>
    </row>
    <row r="2100" spans="1:82">
      <c r="A2100" s="4" t="str">
        <f t="shared" si="641"/>
        <v/>
      </c>
      <c r="B2100" s="21" t="str">
        <f>IF(Investments_Import!A2100="","",Investments_Import!A2100)</f>
        <v/>
      </c>
      <c r="C2100" s="22" t="str">
        <f t="shared" si="634"/>
        <v/>
      </c>
      <c r="D2100" s="51" t="str">
        <f t="shared" si="642"/>
        <v/>
      </c>
      <c r="E2100" s="3" t="str">
        <f>IF(Investments_Import!B2100="","",Investments_Import!B2100)</f>
        <v/>
      </c>
      <c r="F2100" s="54" t="str">
        <f t="shared" si="643"/>
        <v xml:space="preserve"> </v>
      </c>
      <c r="G2100" s="54" t="str">
        <f>IF($B2100="","",COUNTIF($F$2:$F2100,$F2100))</f>
        <v/>
      </c>
      <c r="H2100" s="53" t="str">
        <f t="shared" si="644"/>
        <v xml:space="preserve">  </v>
      </c>
      <c r="I2100" s="3" t="str">
        <f>IF(Investments_Import!C2100="","",Investments_Import!C2100)</f>
        <v/>
      </c>
      <c r="J2100" s="108" t="str">
        <f>IF(Investments_Import!D2100="","",Investments_Import!D2100)</f>
        <v/>
      </c>
      <c r="K2100" s="108" t="str">
        <f t="shared" si="645"/>
        <v/>
      </c>
      <c r="L2100" s="47" t="str">
        <f>IF(Investments_Import!E2100="","",Investments_Import!E2100)</f>
        <v/>
      </c>
      <c r="M2100" s="47" t="str">
        <f t="shared" si="635"/>
        <v/>
      </c>
      <c r="N2100" s="31" t="str">
        <f>IF(Investments_Import!F2100="","",Investments_Import!F2100)</f>
        <v/>
      </c>
      <c r="O2100" s="31" t="str">
        <f t="shared" si="636"/>
        <v/>
      </c>
      <c r="P2100" s="3" t="str">
        <f>IF(Investments_Import!G2100="","",Investments_Import!G2100)</f>
        <v/>
      </c>
      <c r="Q2100" s="3" t="str">
        <f>IF(Investments_Import!H2100="","",Investments_Import!H2100)</f>
        <v/>
      </c>
      <c r="R2100" s="37" t="str">
        <f t="shared" si="637"/>
        <v/>
      </c>
      <c r="S2100" s="37" t="str">
        <f t="shared" si="638"/>
        <v/>
      </c>
      <c r="U2100" s="36" t="str">
        <f>IF(Mining_Import!A2100="","",Mining_Import!A2100)</f>
        <v/>
      </c>
      <c r="V2100" s="22" t="str">
        <f t="shared" si="646"/>
        <v/>
      </c>
      <c r="W2100" s="127" t="str">
        <f t="shared" si="647"/>
        <v/>
      </c>
      <c r="X2100" s="127" t="str">
        <f t="shared" si="648"/>
        <v/>
      </c>
      <c r="Y2100" s="127" t="str">
        <f t="shared" si="649"/>
        <v/>
      </c>
      <c r="Z2100" s="36" t="str">
        <f>IF(Mining_Import!B2100="","",Mining_Import!B2100)</f>
        <v/>
      </c>
      <c r="AA2100" s="184" t="str">
        <f>IF(Mining_Import!$C2100="","",Mining_Import!$C2100)</f>
        <v/>
      </c>
      <c r="AB2100" s="122" t="str">
        <f t="shared" si="650"/>
        <v/>
      </c>
      <c r="AC2100" s="122" t="str">
        <f>IF($Y2100&gt;Dashboard!$Q$19,$AB2100,"")</f>
        <v/>
      </c>
      <c r="AD2100" s="43" t="str">
        <f t="shared" si="651"/>
        <v/>
      </c>
      <c r="AE2100" s="36" t="str">
        <f>IF(Mining_Import!D2100="","",Mining_Import!D2100)</f>
        <v/>
      </c>
      <c r="AF2100" s="36" t="str">
        <f>IF(Mining_Import!E2100="","",Mining_Import!E2100)</f>
        <v/>
      </c>
      <c r="AG2100" s="36" t="str">
        <f>IF(Mining_Import!F2100="","",Mining_Import!F2100)</f>
        <v/>
      </c>
      <c r="AH2100" s="36" t="str">
        <f>IF(Mining_Import!G2100="","",Mining_Import!G2100)</f>
        <v/>
      </c>
      <c r="AI2100" s="36" t="str">
        <f>IF(Mining_Import!H2100="","",Mining_Import!H2100)</f>
        <v/>
      </c>
      <c r="AJ2100" s="36" t="str">
        <f>IF(Mining_Import!I2100="","",Mining_Import!I2100)</f>
        <v/>
      </c>
      <c r="BY2100" s="120" t="str">
        <f t="shared" si="639"/>
        <v/>
      </c>
      <c r="BZ2100" s="184" t="str">
        <f t="shared" si="652"/>
        <v/>
      </c>
      <c r="CA2100" s="37" t="str">
        <f>IFERROR(VLOOKUP($BY2100,Account_Value!$C$2:$F$2500,4,0),"")</f>
        <v/>
      </c>
      <c r="CB2100" s="43" t="str">
        <f t="shared" si="640"/>
        <v/>
      </c>
      <c r="CC2100" s="122" t="str">
        <f>IF($BZ2100="","",SUM($BZ$2:$BZ2100))</f>
        <v/>
      </c>
      <c r="CD2100" s="43" t="str">
        <f>IF($BZ2100="","",$BU$19*(SUM($BZ$2:$BZ2100)))</f>
        <v/>
      </c>
    </row>
    <row r="2101" spans="1:82">
      <c r="A2101" s="4" t="str">
        <f t="shared" si="641"/>
        <v/>
      </c>
      <c r="B2101" s="21" t="str">
        <f>IF(Investments_Import!A2101="","",Investments_Import!A2101)</f>
        <v/>
      </c>
      <c r="C2101" s="22" t="str">
        <f t="shared" si="634"/>
        <v/>
      </c>
      <c r="D2101" s="51" t="str">
        <f t="shared" si="642"/>
        <v/>
      </c>
      <c r="E2101" s="3" t="str">
        <f>IF(Investments_Import!B2101="","",Investments_Import!B2101)</f>
        <v/>
      </c>
      <c r="F2101" s="54" t="str">
        <f t="shared" si="643"/>
        <v xml:space="preserve"> </v>
      </c>
      <c r="G2101" s="54" t="str">
        <f>IF($B2101="","",COUNTIF($F$2:$F2101,$F2101))</f>
        <v/>
      </c>
      <c r="H2101" s="53" t="str">
        <f t="shared" si="644"/>
        <v xml:space="preserve">  </v>
      </c>
      <c r="I2101" s="3" t="str">
        <f>IF(Investments_Import!C2101="","",Investments_Import!C2101)</f>
        <v/>
      </c>
      <c r="J2101" s="108" t="str">
        <f>IF(Investments_Import!D2101="","",Investments_Import!D2101)</f>
        <v/>
      </c>
      <c r="K2101" s="108" t="str">
        <f t="shared" si="645"/>
        <v/>
      </c>
      <c r="L2101" s="47" t="str">
        <f>IF(Investments_Import!E2101="","",Investments_Import!E2101)</f>
        <v/>
      </c>
      <c r="M2101" s="47" t="str">
        <f t="shared" si="635"/>
        <v/>
      </c>
      <c r="N2101" s="31" t="str">
        <f>IF(Investments_Import!F2101="","",Investments_Import!F2101)</f>
        <v/>
      </c>
      <c r="O2101" s="31" t="str">
        <f t="shared" si="636"/>
        <v/>
      </c>
      <c r="P2101" s="3" t="str">
        <f>IF(Investments_Import!G2101="","",Investments_Import!G2101)</f>
        <v/>
      </c>
      <c r="Q2101" s="3" t="str">
        <f>IF(Investments_Import!H2101="","",Investments_Import!H2101)</f>
        <v/>
      </c>
      <c r="R2101" s="37" t="str">
        <f t="shared" si="637"/>
        <v/>
      </c>
      <c r="S2101" s="37" t="str">
        <f t="shared" si="638"/>
        <v/>
      </c>
      <c r="U2101" s="36" t="str">
        <f>IF(Mining_Import!A2101="","",Mining_Import!A2101)</f>
        <v/>
      </c>
      <c r="V2101" s="22" t="str">
        <f t="shared" si="646"/>
        <v/>
      </c>
      <c r="W2101" s="127" t="str">
        <f t="shared" si="647"/>
        <v/>
      </c>
      <c r="X2101" s="127" t="str">
        <f t="shared" si="648"/>
        <v/>
      </c>
      <c r="Y2101" s="127" t="str">
        <f t="shared" si="649"/>
        <v/>
      </c>
      <c r="Z2101" s="36" t="str">
        <f>IF(Mining_Import!B2101="","",Mining_Import!B2101)</f>
        <v/>
      </c>
      <c r="AA2101" s="184" t="str">
        <f>IF(Mining_Import!$C2101="","",Mining_Import!$C2101)</f>
        <v/>
      </c>
      <c r="AB2101" s="122" t="str">
        <f t="shared" si="650"/>
        <v/>
      </c>
      <c r="AC2101" s="122" t="str">
        <f>IF($Y2101&gt;Dashboard!$Q$19,$AB2101,"")</f>
        <v/>
      </c>
      <c r="AD2101" s="43" t="str">
        <f t="shared" si="651"/>
        <v/>
      </c>
      <c r="AE2101" s="36" t="str">
        <f>IF(Mining_Import!D2101="","",Mining_Import!D2101)</f>
        <v/>
      </c>
      <c r="AF2101" s="36" t="str">
        <f>IF(Mining_Import!E2101="","",Mining_Import!E2101)</f>
        <v/>
      </c>
      <c r="AG2101" s="36" t="str">
        <f>IF(Mining_Import!F2101="","",Mining_Import!F2101)</f>
        <v/>
      </c>
      <c r="AH2101" s="36" t="str">
        <f>IF(Mining_Import!G2101="","",Mining_Import!G2101)</f>
        <v/>
      </c>
      <c r="AI2101" s="36" t="str">
        <f>IF(Mining_Import!H2101="","",Mining_Import!H2101)</f>
        <v/>
      </c>
      <c r="AJ2101" s="36" t="str">
        <f>IF(Mining_Import!I2101="","",Mining_Import!I2101)</f>
        <v/>
      </c>
      <c r="BY2101" s="120" t="str">
        <f t="shared" si="639"/>
        <v/>
      </c>
      <c r="BZ2101" s="184" t="str">
        <f t="shared" si="652"/>
        <v/>
      </c>
      <c r="CA2101" s="37" t="str">
        <f>IFERROR(VLOOKUP($BY2101,Account_Value!$C$2:$F$2500,4,0),"")</f>
        <v/>
      </c>
      <c r="CB2101" s="43" t="str">
        <f t="shared" si="640"/>
        <v/>
      </c>
      <c r="CC2101" s="122" t="str">
        <f>IF($BZ2101="","",SUM($BZ$2:$BZ2101))</f>
        <v/>
      </c>
      <c r="CD2101" s="43" t="str">
        <f>IF($BZ2101="","",$BU$19*(SUM($BZ$2:$BZ2101)))</f>
        <v/>
      </c>
    </row>
    <row r="2102" spans="1:82">
      <c r="A2102" s="4" t="str">
        <f t="shared" si="641"/>
        <v/>
      </c>
      <c r="B2102" s="21" t="str">
        <f>IF(Investments_Import!A2102="","",Investments_Import!A2102)</f>
        <v/>
      </c>
      <c r="C2102" s="22" t="str">
        <f t="shared" si="634"/>
        <v/>
      </c>
      <c r="D2102" s="51" t="str">
        <f t="shared" si="642"/>
        <v/>
      </c>
      <c r="E2102" s="3" t="str">
        <f>IF(Investments_Import!B2102="","",Investments_Import!B2102)</f>
        <v/>
      </c>
      <c r="F2102" s="54" t="str">
        <f t="shared" si="643"/>
        <v xml:space="preserve"> </v>
      </c>
      <c r="G2102" s="54" t="str">
        <f>IF($B2102="","",COUNTIF($F$2:$F2102,$F2102))</f>
        <v/>
      </c>
      <c r="H2102" s="53" t="str">
        <f t="shared" si="644"/>
        <v xml:space="preserve">  </v>
      </c>
      <c r="I2102" s="3" t="str">
        <f>IF(Investments_Import!C2102="","",Investments_Import!C2102)</f>
        <v/>
      </c>
      <c r="J2102" s="108" t="str">
        <f>IF(Investments_Import!D2102="","",Investments_Import!D2102)</f>
        <v/>
      </c>
      <c r="K2102" s="108" t="str">
        <f t="shared" si="645"/>
        <v/>
      </c>
      <c r="L2102" s="47" t="str">
        <f>IF(Investments_Import!E2102="","",Investments_Import!E2102)</f>
        <v/>
      </c>
      <c r="M2102" s="47" t="str">
        <f t="shared" si="635"/>
        <v/>
      </c>
      <c r="N2102" s="31" t="str">
        <f>IF(Investments_Import!F2102="","",Investments_Import!F2102)</f>
        <v/>
      </c>
      <c r="O2102" s="31" t="str">
        <f t="shared" si="636"/>
        <v/>
      </c>
      <c r="P2102" s="3" t="str">
        <f>IF(Investments_Import!G2102="","",Investments_Import!G2102)</f>
        <v/>
      </c>
      <c r="Q2102" s="3" t="str">
        <f>IF(Investments_Import!H2102="","",Investments_Import!H2102)</f>
        <v/>
      </c>
      <c r="R2102" s="37" t="str">
        <f t="shared" si="637"/>
        <v/>
      </c>
      <c r="S2102" s="37" t="str">
        <f t="shared" si="638"/>
        <v/>
      </c>
      <c r="U2102" s="36" t="str">
        <f>IF(Mining_Import!A2102="","",Mining_Import!A2102)</f>
        <v/>
      </c>
      <c r="V2102" s="22" t="str">
        <f t="shared" si="646"/>
        <v/>
      </c>
      <c r="W2102" s="127" t="str">
        <f t="shared" si="647"/>
        <v/>
      </c>
      <c r="X2102" s="127" t="str">
        <f t="shared" si="648"/>
        <v/>
      </c>
      <c r="Y2102" s="127" t="str">
        <f t="shared" si="649"/>
        <v/>
      </c>
      <c r="Z2102" s="36" t="str">
        <f>IF(Mining_Import!B2102="","",Mining_Import!B2102)</f>
        <v/>
      </c>
      <c r="AA2102" s="184" t="str">
        <f>IF(Mining_Import!$C2102="","",Mining_Import!$C2102)</f>
        <v/>
      </c>
      <c r="AB2102" s="122" t="str">
        <f t="shared" si="650"/>
        <v/>
      </c>
      <c r="AC2102" s="122" t="str">
        <f>IF($Y2102&gt;Dashboard!$Q$19,$AB2102,"")</f>
        <v/>
      </c>
      <c r="AD2102" s="43" t="str">
        <f t="shared" si="651"/>
        <v/>
      </c>
      <c r="AE2102" s="36" t="str">
        <f>IF(Mining_Import!D2102="","",Mining_Import!D2102)</f>
        <v/>
      </c>
      <c r="AF2102" s="36" t="str">
        <f>IF(Mining_Import!E2102="","",Mining_Import!E2102)</f>
        <v/>
      </c>
      <c r="AG2102" s="36" t="str">
        <f>IF(Mining_Import!F2102="","",Mining_Import!F2102)</f>
        <v/>
      </c>
      <c r="AH2102" s="36" t="str">
        <f>IF(Mining_Import!G2102="","",Mining_Import!G2102)</f>
        <v/>
      </c>
      <c r="AI2102" s="36" t="str">
        <f>IF(Mining_Import!H2102="","",Mining_Import!H2102)</f>
        <v/>
      </c>
      <c r="AJ2102" s="36" t="str">
        <f>IF(Mining_Import!I2102="","",Mining_Import!I2102)</f>
        <v/>
      </c>
      <c r="BY2102" s="120" t="str">
        <f t="shared" si="639"/>
        <v/>
      </c>
      <c r="BZ2102" s="184" t="str">
        <f t="shared" si="652"/>
        <v/>
      </c>
      <c r="CA2102" s="37" t="str">
        <f>IFERROR(VLOOKUP($BY2102,Account_Value!$C$2:$F$2500,4,0),"")</f>
        <v/>
      </c>
      <c r="CB2102" s="43" t="str">
        <f t="shared" si="640"/>
        <v/>
      </c>
      <c r="CC2102" s="122" t="str">
        <f>IF($BZ2102="","",SUM($BZ$2:$BZ2102))</f>
        <v/>
      </c>
      <c r="CD2102" s="43" t="str">
        <f>IF($BZ2102="","",$BU$19*(SUM($BZ$2:$BZ2102)))</f>
        <v/>
      </c>
    </row>
    <row r="2103" spans="1:82">
      <c r="A2103" s="4" t="str">
        <f t="shared" si="641"/>
        <v/>
      </c>
      <c r="B2103" s="21" t="str">
        <f>IF(Investments_Import!A2103="","",Investments_Import!A2103)</f>
        <v/>
      </c>
      <c r="C2103" s="22" t="str">
        <f t="shared" si="634"/>
        <v/>
      </c>
      <c r="D2103" s="51" t="str">
        <f t="shared" si="642"/>
        <v/>
      </c>
      <c r="E2103" s="3" t="str">
        <f>IF(Investments_Import!B2103="","",Investments_Import!B2103)</f>
        <v/>
      </c>
      <c r="F2103" s="54" t="str">
        <f t="shared" si="643"/>
        <v xml:space="preserve"> </v>
      </c>
      <c r="G2103" s="54" t="str">
        <f>IF($B2103="","",COUNTIF($F$2:$F2103,$F2103))</f>
        <v/>
      </c>
      <c r="H2103" s="53" t="str">
        <f t="shared" si="644"/>
        <v xml:space="preserve">  </v>
      </c>
      <c r="I2103" s="3" t="str">
        <f>IF(Investments_Import!C2103="","",Investments_Import!C2103)</f>
        <v/>
      </c>
      <c r="J2103" s="108" t="str">
        <f>IF(Investments_Import!D2103="","",Investments_Import!D2103)</f>
        <v/>
      </c>
      <c r="K2103" s="108" t="str">
        <f t="shared" si="645"/>
        <v/>
      </c>
      <c r="L2103" s="47" t="str">
        <f>IF(Investments_Import!E2103="","",Investments_Import!E2103)</f>
        <v/>
      </c>
      <c r="M2103" s="47" t="str">
        <f t="shared" si="635"/>
        <v/>
      </c>
      <c r="N2103" s="31" t="str">
        <f>IF(Investments_Import!F2103="","",Investments_Import!F2103)</f>
        <v/>
      </c>
      <c r="O2103" s="31" t="str">
        <f t="shared" si="636"/>
        <v/>
      </c>
      <c r="P2103" s="3" t="str">
        <f>IF(Investments_Import!G2103="","",Investments_Import!G2103)</f>
        <v/>
      </c>
      <c r="Q2103" s="3" t="str">
        <f>IF(Investments_Import!H2103="","",Investments_Import!H2103)</f>
        <v/>
      </c>
      <c r="R2103" s="37" t="str">
        <f t="shared" si="637"/>
        <v/>
      </c>
      <c r="S2103" s="37" t="str">
        <f t="shared" si="638"/>
        <v/>
      </c>
      <c r="U2103" s="36" t="str">
        <f>IF(Mining_Import!A2103="","",Mining_Import!A2103)</f>
        <v/>
      </c>
      <c r="V2103" s="22" t="str">
        <f t="shared" si="646"/>
        <v/>
      </c>
      <c r="W2103" s="127" t="str">
        <f t="shared" si="647"/>
        <v/>
      </c>
      <c r="X2103" s="127" t="str">
        <f t="shared" si="648"/>
        <v/>
      </c>
      <c r="Y2103" s="127" t="str">
        <f t="shared" si="649"/>
        <v/>
      </c>
      <c r="Z2103" s="36" t="str">
        <f>IF(Mining_Import!B2103="","",Mining_Import!B2103)</f>
        <v/>
      </c>
      <c r="AA2103" s="184" t="str">
        <f>IF(Mining_Import!$C2103="","",Mining_Import!$C2103)</f>
        <v/>
      </c>
      <c r="AB2103" s="122" t="str">
        <f t="shared" si="650"/>
        <v/>
      </c>
      <c r="AC2103" s="122" t="str">
        <f>IF($Y2103&gt;Dashboard!$Q$19,$AB2103,"")</f>
        <v/>
      </c>
      <c r="AD2103" s="43" t="str">
        <f t="shared" si="651"/>
        <v/>
      </c>
      <c r="AE2103" s="36" t="str">
        <f>IF(Mining_Import!D2103="","",Mining_Import!D2103)</f>
        <v/>
      </c>
      <c r="AF2103" s="36" t="str">
        <f>IF(Mining_Import!E2103="","",Mining_Import!E2103)</f>
        <v/>
      </c>
      <c r="AG2103" s="36" t="str">
        <f>IF(Mining_Import!F2103="","",Mining_Import!F2103)</f>
        <v/>
      </c>
      <c r="AH2103" s="36" t="str">
        <f>IF(Mining_Import!G2103="","",Mining_Import!G2103)</f>
        <v/>
      </c>
      <c r="AI2103" s="36" t="str">
        <f>IF(Mining_Import!H2103="","",Mining_Import!H2103)</f>
        <v/>
      </c>
      <c r="AJ2103" s="36" t="str">
        <f>IF(Mining_Import!I2103="","",Mining_Import!I2103)</f>
        <v/>
      </c>
      <c r="BY2103" s="120" t="str">
        <f t="shared" si="639"/>
        <v/>
      </c>
      <c r="BZ2103" s="184" t="str">
        <f t="shared" si="652"/>
        <v/>
      </c>
      <c r="CA2103" s="37" t="str">
        <f>IFERROR(VLOOKUP($BY2103,Account_Value!$C$2:$F$2500,4,0),"")</f>
        <v/>
      </c>
      <c r="CB2103" s="43" t="str">
        <f t="shared" si="640"/>
        <v/>
      </c>
      <c r="CC2103" s="122" t="str">
        <f>IF($BZ2103="","",SUM($BZ$2:$BZ2103))</f>
        <v/>
      </c>
      <c r="CD2103" s="43" t="str">
        <f>IF($BZ2103="","",$BU$19*(SUM($BZ$2:$BZ2103)))</f>
        <v/>
      </c>
    </row>
    <row r="2104" spans="1:82">
      <c r="A2104" s="4" t="str">
        <f t="shared" si="641"/>
        <v/>
      </c>
      <c r="B2104" s="21" t="str">
        <f>IF(Investments_Import!A2104="","",Investments_Import!A2104)</f>
        <v/>
      </c>
      <c r="C2104" s="22" t="str">
        <f t="shared" si="634"/>
        <v/>
      </c>
      <c r="D2104" s="51" t="str">
        <f t="shared" si="642"/>
        <v/>
      </c>
      <c r="E2104" s="3" t="str">
        <f>IF(Investments_Import!B2104="","",Investments_Import!B2104)</f>
        <v/>
      </c>
      <c r="F2104" s="54" t="str">
        <f t="shared" si="643"/>
        <v xml:space="preserve"> </v>
      </c>
      <c r="G2104" s="54" t="str">
        <f>IF($B2104="","",COUNTIF($F$2:$F2104,$F2104))</f>
        <v/>
      </c>
      <c r="H2104" s="53" t="str">
        <f t="shared" si="644"/>
        <v xml:space="preserve">  </v>
      </c>
      <c r="I2104" s="3" t="str">
        <f>IF(Investments_Import!C2104="","",Investments_Import!C2104)</f>
        <v/>
      </c>
      <c r="J2104" s="108" t="str">
        <f>IF(Investments_Import!D2104="","",Investments_Import!D2104)</f>
        <v/>
      </c>
      <c r="K2104" s="108" t="str">
        <f t="shared" si="645"/>
        <v/>
      </c>
      <c r="L2104" s="47" t="str">
        <f>IF(Investments_Import!E2104="","",Investments_Import!E2104)</f>
        <v/>
      </c>
      <c r="M2104" s="47" t="str">
        <f t="shared" si="635"/>
        <v/>
      </c>
      <c r="N2104" s="31" t="str">
        <f>IF(Investments_Import!F2104="","",Investments_Import!F2104)</f>
        <v/>
      </c>
      <c r="O2104" s="31" t="str">
        <f t="shared" si="636"/>
        <v/>
      </c>
      <c r="P2104" s="3" t="str">
        <f>IF(Investments_Import!G2104="","",Investments_Import!G2104)</f>
        <v/>
      </c>
      <c r="Q2104" s="3" t="str">
        <f>IF(Investments_Import!H2104="","",Investments_Import!H2104)</f>
        <v/>
      </c>
      <c r="R2104" s="37" t="str">
        <f t="shared" si="637"/>
        <v/>
      </c>
      <c r="S2104" s="37" t="str">
        <f t="shared" si="638"/>
        <v/>
      </c>
      <c r="U2104" s="36" t="str">
        <f>IF(Mining_Import!A2104="","",Mining_Import!A2104)</f>
        <v/>
      </c>
      <c r="V2104" s="22" t="str">
        <f t="shared" si="646"/>
        <v/>
      </c>
      <c r="W2104" s="127" t="str">
        <f t="shared" si="647"/>
        <v/>
      </c>
      <c r="X2104" s="127" t="str">
        <f t="shared" si="648"/>
        <v/>
      </c>
      <c r="Y2104" s="127" t="str">
        <f t="shared" si="649"/>
        <v/>
      </c>
      <c r="Z2104" s="36" t="str">
        <f>IF(Mining_Import!B2104="","",Mining_Import!B2104)</f>
        <v/>
      </c>
      <c r="AA2104" s="184" t="str">
        <f>IF(Mining_Import!$C2104="","",Mining_Import!$C2104)</f>
        <v/>
      </c>
      <c r="AB2104" s="122" t="str">
        <f t="shared" si="650"/>
        <v/>
      </c>
      <c r="AC2104" s="122" t="str">
        <f>IF($Y2104&gt;Dashboard!$Q$19,$AB2104,"")</f>
        <v/>
      </c>
      <c r="AD2104" s="43" t="str">
        <f t="shared" si="651"/>
        <v/>
      </c>
      <c r="AE2104" s="36" t="str">
        <f>IF(Mining_Import!D2104="","",Mining_Import!D2104)</f>
        <v/>
      </c>
      <c r="AF2104" s="36" t="str">
        <f>IF(Mining_Import!E2104="","",Mining_Import!E2104)</f>
        <v/>
      </c>
      <c r="AG2104" s="36" t="str">
        <f>IF(Mining_Import!F2104="","",Mining_Import!F2104)</f>
        <v/>
      </c>
      <c r="AH2104" s="36" t="str">
        <f>IF(Mining_Import!G2104="","",Mining_Import!G2104)</f>
        <v/>
      </c>
      <c r="AI2104" s="36" t="str">
        <f>IF(Mining_Import!H2104="","",Mining_Import!H2104)</f>
        <v/>
      </c>
      <c r="AJ2104" s="36" t="str">
        <f>IF(Mining_Import!I2104="","",Mining_Import!I2104)</f>
        <v/>
      </c>
      <c r="BY2104" s="120" t="str">
        <f t="shared" si="639"/>
        <v/>
      </c>
      <c r="BZ2104" s="184" t="str">
        <f t="shared" si="652"/>
        <v/>
      </c>
      <c r="CA2104" s="37" t="str">
        <f>IFERROR(VLOOKUP($BY2104,Account_Value!$C$2:$F$2500,4,0),"")</f>
        <v/>
      </c>
      <c r="CB2104" s="43" t="str">
        <f t="shared" si="640"/>
        <v/>
      </c>
      <c r="CC2104" s="122" t="str">
        <f>IF($BZ2104="","",SUM($BZ$2:$BZ2104))</f>
        <v/>
      </c>
      <c r="CD2104" s="43" t="str">
        <f>IF($BZ2104="","",$BU$19*(SUM($BZ$2:$BZ2104)))</f>
        <v/>
      </c>
    </row>
    <row r="2105" spans="1:82">
      <c r="A2105" s="4" t="str">
        <f t="shared" si="641"/>
        <v/>
      </c>
      <c r="B2105" s="21" t="str">
        <f>IF(Investments_Import!A2105="","",Investments_Import!A2105)</f>
        <v/>
      </c>
      <c r="C2105" s="22" t="str">
        <f t="shared" si="634"/>
        <v/>
      </c>
      <c r="D2105" s="51" t="str">
        <f t="shared" si="642"/>
        <v/>
      </c>
      <c r="E2105" s="3" t="str">
        <f>IF(Investments_Import!B2105="","",Investments_Import!B2105)</f>
        <v/>
      </c>
      <c r="F2105" s="54" t="str">
        <f t="shared" si="643"/>
        <v xml:space="preserve"> </v>
      </c>
      <c r="G2105" s="54" t="str">
        <f>IF($B2105="","",COUNTIF($F$2:$F2105,$F2105))</f>
        <v/>
      </c>
      <c r="H2105" s="53" t="str">
        <f t="shared" si="644"/>
        <v xml:space="preserve">  </v>
      </c>
      <c r="I2105" s="3" t="str">
        <f>IF(Investments_Import!C2105="","",Investments_Import!C2105)</f>
        <v/>
      </c>
      <c r="J2105" s="108" t="str">
        <f>IF(Investments_Import!D2105="","",Investments_Import!D2105)</f>
        <v/>
      </c>
      <c r="K2105" s="108" t="str">
        <f t="shared" si="645"/>
        <v/>
      </c>
      <c r="L2105" s="47" t="str">
        <f>IF(Investments_Import!E2105="","",Investments_Import!E2105)</f>
        <v/>
      </c>
      <c r="M2105" s="47" t="str">
        <f t="shared" si="635"/>
        <v/>
      </c>
      <c r="N2105" s="31" t="str">
        <f>IF(Investments_Import!F2105="","",Investments_Import!F2105)</f>
        <v/>
      </c>
      <c r="O2105" s="31" t="str">
        <f t="shared" si="636"/>
        <v/>
      </c>
      <c r="P2105" s="3" t="str">
        <f>IF(Investments_Import!G2105="","",Investments_Import!G2105)</f>
        <v/>
      </c>
      <c r="Q2105" s="3" t="str">
        <f>IF(Investments_Import!H2105="","",Investments_Import!H2105)</f>
        <v/>
      </c>
      <c r="R2105" s="37" t="str">
        <f t="shared" si="637"/>
        <v/>
      </c>
      <c r="S2105" s="37" t="str">
        <f t="shared" si="638"/>
        <v/>
      </c>
      <c r="U2105" s="36" t="str">
        <f>IF(Mining_Import!A2105="","",Mining_Import!A2105)</f>
        <v/>
      </c>
      <c r="V2105" s="22" t="str">
        <f t="shared" si="646"/>
        <v/>
      </c>
      <c r="W2105" s="127" t="str">
        <f t="shared" si="647"/>
        <v/>
      </c>
      <c r="X2105" s="127" t="str">
        <f t="shared" si="648"/>
        <v/>
      </c>
      <c r="Y2105" s="127" t="str">
        <f t="shared" si="649"/>
        <v/>
      </c>
      <c r="Z2105" s="36" t="str">
        <f>IF(Mining_Import!B2105="","",Mining_Import!B2105)</f>
        <v/>
      </c>
      <c r="AA2105" s="184" t="str">
        <f>IF(Mining_Import!$C2105="","",Mining_Import!$C2105)</f>
        <v/>
      </c>
      <c r="AB2105" s="122" t="str">
        <f t="shared" si="650"/>
        <v/>
      </c>
      <c r="AC2105" s="122" t="str">
        <f>IF($Y2105&gt;Dashboard!$Q$19,$AB2105,"")</f>
        <v/>
      </c>
      <c r="AD2105" s="43" t="str">
        <f t="shared" si="651"/>
        <v/>
      </c>
      <c r="AE2105" s="36" t="str">
        <f>IF(Mining_Import!D2105="","",Mining_Import!D2105)</f>
        <v/>
      </c>
      <c r="AF2105" s="36" t="str">
        <f>IF(Mining_Import!E2105="","",Mining_Import!E2105)</f>
        <v/>
      </c>
      <c r="AG2105" s="36" t="str">
        <f>IF(Mining_Import!F2105="","",Mining_Import!F2105)</f>
        <v/>
      </c>
      <c r="AH2105" s="36" t="str">
        <f>IF(Mining_Import!G2105="","",Mining_Import!G2105)</f>
        <v/>
      </c>
      <c r="AI2105" s="36" t="str">
        <f>IF(Mining_Import!H2105="","",Mining_Import!H2105)</f>
        <v/>
      </c>
      <c r="AJ2105" s="36" t="str">
        <f>IF(Mining_Import!I2105="","",Mining_Import!I2105)</f>
        <v/>
      </c>
      <c r="BY2105" s="120" t="str">
        <f t="shared" si="639"/>
        <v/>
      </c>
      <c r="BZ2105" s="184" t="str">
        <f t="shared" si="652"/>
        <v/>
      </c>
      <c r="CA2105" s="37" t="str">
        <f>IFERROR(VLOOKUP($BY2105,Account_Value!$C$2:$F$2500,4,0),"")</f>
        <v/>
      </c>
      <c r="CB2105" s="43" t="str">
        <f t="shared" si="640"/>
        <v/>
      </c>
      <c r="CC2105" s="122" t="str">
        <f>IF($BZ2105="","",SUM($BZ$2:$BZ2105))</f>
        <v/>
      </c>
      <c r="CD2105" s="43" t="str">
        <f>IF($BZ2105="","",$BU$19*(SUM($BZ$2:$BZ2105)))</f>
        <v/>
      </c>
    </row>
    <row r="2106" spans="1:82">
      <c r="A2106" s="4" t="str">
        <f t="shared" si="641"/>
        <v/>
      </c>
      <c r="B2106" s="21" t="str">
        <f>IF(Investments_Import!A2106="","",Investments_Import!A2106)</f>
        <v/>
      </c>
      <c r="C2106" s="22" t="str">
        <f t="shared" si="634"/>
        <v/>
      </c>
      <c r="D2106" s="51" t="str">
        <f t="shared" si="642"/>
        <v/>
      </c>
      <c r="E2106" s="3" t="str">
        <f>IF(Investments_Import!B2106="","",Investments_Import!B2106)</f>
        <v/>
      </c>
      <c r="F2106" s="54" t="str">
        <f t="shared" si="643"/>
        <v xml:space="preserve"> </v>
      </c>
      <c r="G2106" s="54" t="str">
        <f>IF($B2106="","",COUNTIF($F$2:$F2106,$F2106))</f>
        <v/>
      </c>
      <c r="H2106" s="53" t="str">
        <f t="shared" si="644"/>
        <v xml:space="preserve">  </v>
      </c>
      <c r="I2106" s="3" t="str">
        <f>IF(Investments_Import!C2106="","",Investments_Import!C2106)</f>
        <v/>
      </c>
      <c r="J2106" s="108" t="str">
        <f>IF(Investments_Import!D2106="","",Investments_Import!D2106)</f>
        <v/>
      </c>
      <c r="K2106" s="108" t="str">
        <f t="shared" si="645"/>
        <v/>
      </c>
      <c r="L2106" s="47" t="str">
        <f>IF(Investments_Import!E2106="","",Investments_Import!E2106)</f>
        <v/>
      </c>
      <c r="M2106" s="47" t="str">
        <f t="shared" si="635"/>
        <v/>
      </c>
      <c r="N2106" s="31" t="str">
        <f>IF(Investments_Import!F2106="","",Investments_Import!F2106)</f>
        <v/>
      </c>
      <c r="O2106" s="31" t="str">
        <f t="shared" si="636"/>
        <v/>
      </c>
      <c r="P2106" s="3" t="str">
        <f>IF(Investments_Import!G2106="","",Investments_Import!G2106)</f>
        <v/>
      </c>
      <c r="Q2106" s="3" t="str">
        <f>IF(Investments_Import!H2106="","",Investments_Import!H2106)</f>
        <v/>
      </c>
      <c r="R2106" s="37" t="str">
        <f t="shared" si="637"/>
        <v/>
      </c>
      <c r="S2106" s="37" t="str">
        <f t="shared" si="638"/>
        <v/>
      </c>
      <c r="U2106" s="36" t="str">
        <f>IF(Mining_Import!A2106="","",Mining_Import!A2106)</f>
        <v/>
      </c>
      <c r="V2106" s="22" t="str">
        <f t="shared" si="646"/>
        <v/>
      </c>
      <c r="W2106" s="127" t="str">
        <f t="shared" si="647"/>
        <v/>
      </c>
      <c r="X2106" s="127" t="str">
        <f t="shared" si="648"/>
        <v/>
      </c>
      <c r="Y2106" s="127" t="str">
        <f t="shared" si="649"/>
        <v/>
      </c>
      <c r="Z2106" s="36" t="str">
        <f>IF(Mining_Import!B2106="","",Mining_Import!B2106)</f>
        <v/>
      </c>
      <c r="AA2106" s="184" t="str">
        <f>IF(Mining_Import!$C2106="","",Mining_Import!$C2106)</f>
        <v/>
      </c>
      <c r="AB2106" s="122" t="str">
        <f t="shared" si="650"/>
        <v/>
      </c>
      <c r="AC2106" s="122" t="str">
        <f>IF($Y2106&gt;Dashboard!$Q$19,$AB2106,"")</f>
        <v/>
      </c>
      <c r="AD2106" s="43" t="str">
        <f t="shared" si="651"/>
        <v/>
      </c>
      <c r="AE2106" s="36" t="str">
        <f>IF(Mining_Import!D2106="","",Mining_Import!D2106)</f>
        <v/>
      </c>
      <c r="AF2106" s="36" t="str">
        <f>IF(Mining_Import!E2106="","",Mining_Import!E2106)</f>
        <v/>
      </c>
      <c r="AG2106" s="36" t="str">
        <f>IF(Mining_Import!F2106="","",Mining_Import!F2106)</f>
        <v/>
      </c>
      <c r="AH2106" s="36" t="str">
        <f>IF(Mining_Import!G2106="","",Mining_Import!G2106)</f>
        <v/>
      </c>
      <c r="AI2106" s="36" t="str">
        <f>IF(Mining_Import!H2106="","",Mining_Import!H2106)</f>
        <v/>
      </c>
      <c r="AJ2106" s="36" t="str">
        <f>IF(Mining_Import!I2106="","",Mining_Import!I2106)</f>
        <v/>
      </c>
      <c r="BY2106" s="120" t="str">
        <f t="shared" si="639"/>
        <v/>
      </c>
      <c r="BZ2106" s="184" t="str">
        <f t="shared" si="652"/>
        <v/>
      </c>
      <c r="CA2106" s="37" t="str">
        <f>IFERROR(VLOOKUP($BY2106,Account_Value!$C$2:$F$2500,4,0),"")</f>
        <v/>
      </c>
      <c r="CB2106" s="43" t="str">
        <f t="shared" si="640"/>
        <v/>
      </c>
      <c r="CC2106" s="122" t="str">
        <f>IF($BZ2106="","",SUM($BZ$2:$BZ2106))</f>
        <v/>
      </c>
      <c r="CD2106" s="43" t="str">
        <f>IF($BZ2106="","",$BU$19*(SUM($BZ$2:$BZ2106)))</f>
        <v/>
      </c>
    </row>
    <row r="2107" spans="1:82">
      <c r="A2107" s="4" t="str">
        <f t="shared" si="641"/>
        <v/>
      </c>
      <c r="B2107" s="21" t="str">
        <f>IF(Investments_Import!A2107="","",Investments_Import!A2107)</f>
        <v/>
      </c>
      <c r="C2107" s="22" t="str">
        <f t="shared" si="634"/>
        <v/>
      </c>
      <c r="D2107" s="51" t="str">
        <f t="shared" si="642"/>
        <v/>
      </c>
      <c r="E2107" s="3" t="str">
        <f>IF(Investments_Import!B2107="","",Investments_Import!B2107)</f>
        <v/>
      </c>
      <c r="F2107" s="54" t="str">
        <f t="shared" si="643"/>
        <v xml:space="preserve"> </v>
      </c>
      <c r="G2107" s="54" t="str">
        <f>IF($B2107="","",COUNTIF($F$2:$F2107,$F2107))</f>
        <v/>
      </c>
      <c r="H2107" s="53" t="str">
        <f t="shared" si="644"/>
        <v xml:space="preserve">  </v>
      </c>
      <c r="I2107" s="3" t="str">
        <f>IF(Investments_Import!C2107="","",Investments_Import!C2107)</f>
        <v/>
      </c>
      <c r="J2107" s="108" t="str">
        <f>IF(Investments_Import!D2107="","",Investments_Import!D2107)</f>
        <v/>
      </c>
      <c r="K2107" s="108" t="str">
        <f t="shared" si="645"/>
        <v/>
      </c>
      <c r="L2107" s="47" t="str">
        <f>IF(Investments_Import!E2107="","",Investments_Import!E2107)</f>
        <v/>
      </c>
      <c r="M2107" s="47" t="str">
        <f t="shared" si="635"/>
        <v/>
      </c>
      <c r="N2107" s="31" t="str">
        <f>IF(Investments_Import!F2107="","",Investments_Import!F2107)</f>
        <v/>
      </c>
      <c r="O2107" s="31" t="str">
        <f t="shared" si="636"/>
        <v/>
      </c>
      <c r="P2107" s="3" t="str">
        <f>IF(Investments_Import!G2107="","",Investments_Import!G2107)</f>
        <v/>
      </c>
      <c r="Q2107" s="3" t="str">
        <f>IF(Investments_Import!H2107="","",Investments_Import!H2107)</f>
        <v/>
      </c>
      <c r="R2107" s="37" t="str">
        <f t="shared" si="637"/>
        <v/>
      </c>
      <c r="S2107" s="37" t="str">
        <f t="shared" si="638"/>
        <v/>
      </c>
      <c r="U2107" s="36" t="str">
        <f>IF(Mining_Import!A2107="","",Mining_Import!A2107)</f>
        <v/>
      </c>
      <c r="V2107" s="22" t="str">
        <f t="shared" si="646"/>
        <v/>
      </c>
      <c r="W2107" s="127" t="str">
        <f t="shared" si="647"/>
        <v/>
      </c>
      <c r="X2107" s="127" t="str">
        <f t="shared" si="648"/>
        <v/>
      </c>
      <c r="Y2107" s="127" t="str">
        <f t="shared" si="649"/>
        <v/>
      </c>
      <c r="Z2107" s="36" t="str">
        <f>IF(Mining_Import!B2107="","",Mining_Import!B2107)</f>
        <v/>
      </c>
      <c r="AA2107" s="184" t="str">
        <f>IF(Mining_Import!$C2107="","",Mining_Import!$C2107)</f>
        <v/>
      </c>
      <c r="AB2107" s="122" t="str">
        <f t="shared" si="650"/>
        <v/>
      </c>
      <c r="AC2107" s="122" t="str">
        <f>IF($Y2107&gt;Dashboard!$Q$19,$AB2107,"")</f>
        <v/>
      </c>
      <c r="AD2107" s="43" t="str">
        <f t="shared" si="651"/>
        <v/>
      </c>
      <c r="AE2107" s="36" t="str">
        <f>IF(Mining_Import!D2107="","",Mining_Import!D2107)</f>
        <v/>
      </c>
      <c r="AF2107" s="36" t="str">
        <f>IF(Mining_Import!E2107="","",Mining_Import!E2107)</f>
        <v/>
      </c>
      <c r="AG2107" s="36" t="str">
        <f>IF(Mining_Import!F2107="","",Mining_Import!F2107)</f>
        <v/>
      </c>
      <c r="AH2107" s="36" t="str">
        <f>IF(Mining_Import!G2107="","",Mining_Import!G2107)</f>
        <v/>
      </c>
      <c r="AI2107" s="36" t="str">
        <f>IF(Mining_Import!H2107="","",Mining_Import!H2107)</f>
        <v/>
      </c>
      <c r="AJ2107" s="36" t="str">
        <f>IF(Mining_Import!I2107="","",Mining_Import!I2107)</f>
        <v/>
      </c>
      <c r="BY2107" s="120" t="str">
        <f t="shared" si="639"/>
        <v/>
      </c>
      <c r="BZ2107" s="184" t="str">
        <f t="shared" si="652"/>
        <v/>
      </c>
      <c r="CA2107" s="37" t="str">
        <f>IFERROR(VLOOKUP($BY2107,Account_Value!$C$2:$F$2500,4,0),"")</f>
        <v/>
      </c>
      <c r="CB2107" s="43" t="str">
        <f t="shared" si="640"/>
        <v/>
      </c>
      <c r="CC2107" s="122" t="str">
        <f>IF($BZ2107="","",SUM($BZ$2:$BZ2107))</f>
        <v/>
      </c>
      <c r="CD2107" s="43" t="str">
        <f>IF($BZ2107="","",$BU$19*(SUM($BZ$2:$BZ2107)))</f>
        <v/>
      </c>
    </row>
    <row r="2108" spans="1:82">
      <c r="A2108" s="4" t="str">
        <f t="shared" si="641"/>
        <v/>
      </c>
      <c r="B2108" s="21" t="str">
        <f>IF(Investments_Import!A2108="","",Investments_Import!A2108)</f>
        <v/>
      </c>
      <c r="C2108" s="22" t="str">
        <f t="shared" si="634"/>
        <v/>
      </c>
      <c r="D2108" s="51" t="str">
        <f t="shared" si="642"/>
        <v/>
      </c>
      <c r="E2108" s="3" t="str">
        <f>IF(Investments_Import!B2108="","",Investments_Import!B2108)</f>
        <v/>
      </c>
      <c r="F2108" s="54" t="str">
        <f t="shared" si="643"/>
        <v xml:space="preserve"> </v>
      </c>
      <c r="G2108" s="54" t="str">
        <f>IF($B2108="","",COUNTIF($F$2:$F2108,$F2108))</f>
        <v/>
      </c>
      <c r="H2108" s="53" t="str">
        <f t="shared" si="644"/>
        <v xml:space="preserve">  </v>
      </c>
      <c r="I2108" s="3" t="str">
        <f>IF(Investments_Import!C2108="","",Investments_Import!C2108)</f>
        <v/>
      </c>
      <c r="J2108" s="108" t="str">
        <f>IF(Investments_Import!D2108="","",Investments_Import!D2108)</f>
        <v/>
      </c>
      <c r="K2108" s="108" t="str">
        <f t="shared" si="645"/>
        <v/>
      </c>
      <c r="L2108" s="47" t="str">
        <f>IF(Investments_Import!E2108="","",Investments_Import!E2108)</f>
        <v/>
      </c>
      <c r="M2108" s="47" t="str">
        <f t="shared" si="635"/>
        <v/>
      </c>
      <c r="N2108" s="31" t="str">
        <f>IF(Investments_Import!F2108="","",Investments_Import!F2108)</f>
        <v/>
      </c>
      <c r="O2108" s="31" t="str">
        <f t="shared" si="636"/>
        <v/>
      </c>
      <c r="P2108" s="3" t="str">
        <f>IF(Investments_Import!G2108="","",Investments_Import!G2108)</f>
        <v/>
      </c>
      <c r="Q2108" s="3" t="str">
        <f>IF(Investments_Import!H2108="","",Investments_Import!H2108)</f>
        <v/>
      </c>
      <c r="R2108" s="37" t="str">
        <f t="shared" si="637"/>
        <v/>
      </c>
      <c r="S2108" s="37" t="str">
        <f t="shared" si="638"/>
        <v/>
      </c>
      <c r="U2108" s="36" t="str">
        <f>IF(Mining_Import!A2108="","",Mining_Import!A2108)</f>
        <v/>
      </c>
      <c r="V2108" s="22" t="str">
        <f t="shared" si="646"/>
        <v/>
      </c>
      <c r="W2108" s="127" t="str">
        <f t="shared" si="647"/>
        <v/>
      </c>
      <c r="X2108" s="127" t="str">
        <f t="shared" si="648"/>
        <v/>
      </c>
      <c r="Y2108" s="127" t="str">
        <f t="shared" si="649"/>
        <v/>
      </c>
      <c r="Z2108" s="36" t="str">
        <f>IF(Mining_Import!B2108="","",Mining_Import!B2108)</f>
        <v/>
      </c>
      <c r="AA2108" s="184" t="str">
        <f>IF(Mining_Import!$C2108="","",Mining_Import!$C2108)</f>
        <v/>
      </c>
      <c r="AB2108" s="122" t="str">
        <f t="shared" si="650"/>
        <v/>
      </c>
      <c r="AC2108" s="122" t="str">
        <f>IF($Y2108&gt;Dashboard!$Q$19,$AB2108,"")</f>
        <v/>
      </c>
      <c r="AD2108" s="43" t="str">
        <f t="shared" si="651"/>
        <v/>
      </c>
      <c r="AE2108" s="36" t="str">
        <f>IF(Mining_Import!D2108="","",Mining_Import!D2108)</f>
        <v/>
      </c>
      <c r="AF2108" s="36" t="str">
        <f>IF(Mining_Import!E2108="","",Mining_Import!E2108)</f>
        <v/>
      </c>
      <c r="AG2108" s="36" t="str">
        <f>IF(Mining_Import!F2108="","",Mining_Import!F2108)</f>
        <v/>
      </c>
      <c r="AH2108" s="36" t="str">
        <f>IF(Mining_Import!G2108="","",Mining_Import!G2108)</f>
        <v/>
      </c>
      <c r="AI2108" s="36" t="str">
        <f>IF(Mining_Import!H2108="","",Mining_Import!H2108)</f>
        <v/>
      </c>
      <c r="AJ2108" s="36" t="str">
        <f>IF(Mining_Import!I2108="","",Mining_Import!I2108)</f>
        <v/>
      </c>
      <c r="BY2108" s="120" t="str">
        <f t="shared" si="639"/>
        <v/>
      </c>
      <c r="BZ2108" s="184" t="str">
        <f t="shared" si="652"/>
        <v/>
      </c>
      <c r="CA2108" s="37" t="str">
        <f>IFERROR(VLOOKUP($BY2108,Account_Value!$C$2:$F$2500,4,0),"")</f>
        <v/>
      </c>
      <c r="CB2108" s="43" t="str">
        <f t="shared" si="640"/>
        <v/>
      </c>
      <c r="CC2108" s="122" t="str">
        <f>IF($BZ2108="","",SUM($BZ$2:$BZ2108))</f>
        <v/>
      </c>
      <c r="CD2108" s="43" t="str">
        <f>IF($BZ2108="","",$BU$19*(SUM($BZ$2:$BZ2108)))</f>
        <v/>
      </c>
    </row>
    <row r="2109" spans="1:82">
      <c r="A2109" s="4" t="str">
        <f t="shared" si="641"/>
        <v/>
      </c>
      <c r="B2109" s="21" t="str">
        <f>IF(Investments_Import!A2109="","",Investments_Import!A2109)</f>
        <v/>
      </c>
      <c r="C2109" s="22" t="str">
        <f t="shared" si="634"/>
        <v/>
      </c>
      <c r="D2109" s="51" t="str">
        <f t="shared" si="642"/>
        <v/>
      </c>
      <c r="E2109" s="3" t="str">
        <f>IF(Investments_Import!B2109="","",Investments_Import!B2109)</f>
        <v/>
      </c>
      <c r="F2109" s="54" t="str">
        <f t="shared" si="643"/>
        <v xml:space="preserve"> </v>
      </c>
      <c r="G2109" s="54" t="str">
        <f>IF($B2109="","",COUNTIF($F$2:$F2109,$F2109))</f>
        <v/>
      </c>
      <c r="H2109" s="53" t="str">
        <f t="shared" si="644"/>
        <v xml:space="preserve">  </v>
      </c>
      <c r="I2109" s="3" t="str">
        <f>IF(Investments_Import!C2109="","",Investments_Import!C2109)</f>
        <v/>
      </c>
      <c r="J2109" s="108" t="str">
        <f>IF(Investments_Import!D2109="","",Investments_Import!D2109)</f>
        <v/>
      </c>
      <c r="K2109" s="108" t="str">
        <f t="shared" si="645"/>
        <v/>
      </c>
      <c r="L2109" s="47" t="str">
        <f>IF(Investments_Import!E2109="","",Investments_Import!E2109)</f>
        <v/>
      </c>
      <c r="M2109" s="47" t="str">
        <f t="shared" si="635"/>
        <v/>
      </c>
      <c r="N2109" s="31" t="str">
        <f>IF(Investments_Import!F2109="","",Investments_Import!F2109)</f>
        <v/>
      </c>
      <c r="O2109" s="31" t="str">
        <f t="shared" si="636"/>
        <v/>
      </c>
      <c r="P2109" s="3" t="str">
        <f>IF(Investments_Import!G2109="","",Investments_Import!G2109)</f>
        <v/>
      </c>
      <c r="Q2109" s="3" t="str">
        <f>IF(Investments_Import!H2109="","",Investments_Import!H2109)</f>
        <v/>
      </c>
      <c r="R2109" s="37" t="str">
        <f t="shared" si="637"/>
        <v/>
      </c>
      <c r="S2109" s="37" t="str">
        <f t="shared" si="638"/>
        <v/>
      </c>
      <c r="U2109" s="36" t="str">
        <f>IF(Mining_Import!A2109="","",Mining_Import!A2109)</f>
        <v/>
      </c>
      <c r="V2109" s="22" t="str">
        <f t="shared" si="646"/>
        <v/>
      </c>
      <c r="W2109" s="127" t="str">
        <f t="shared" si="647"/>
        <v/>
      </c>
      <c r="X2109" s="127" t="str">
        <f t="shared" si="648"/>
        <v/>
      </c>
      <c r="Y2109" s="127" t="str">
        <f t="shared" si="649"/>
        <v/>
      </c>
      <c r="Z2109" s="36" t="str">
        <f>IF(Mining_Import!B2109="","",Mining_Import!B2109)</f>
        <v/>
      </c>
      <c r="AA2109" s="184" t="str">
        <f>IF(Mining_Import!$C2109="","",Mining_Import!$C2109)</f>
        <v/>
      </c>
      <c r="AB2109" s="122" t="str">
        <f t="shared" si="650"/>
        <v/>
      </c>
      <c r="AC2109" s="122" t="str">
        <f>IF($Y2109&gt;Dashboard!$Q$19,$AB2109,"")</f>
        <v/>
      </c>
      <c r="AD2109" s="43" t="str">
        <f t="shared" si="651"/>
        <v/>
      </c>
      <c r="AE2109" s="36" t="str">
        <f>IF(Mining_Import!D2109="","",Mining_Import!D2109)</f>
        <v/>
      </c>
      <c r="AF2109" s="36" t="str">
        <f>IF(Mining_Import!E2109="","",Mining_Import!E2109)</f>
        <v/>
      </c>
      <c r="AG2109" s="36" t="str">
        <f>IF(Mining_Import!F2109="","",Mining_Import!F2109)</f>
        <v/>
      </c>
      <c r="AH2109" s="36" t="str">
        <f>IF(Mining_Import!G2109="","",Mining_Import!G2109)</f>
        <v/>
      </c>
      <c r="AI2109" s="36" t="str">
        <f>IF(Mining_Import!H2109="","",Mining_Import!H2109)</f>
        <v/>
      </c>
      <c r="AJ2109" s="36" t="str">
        <f>IF(Mining_Import!I2109="","",Mining_Import!I2109)</f>
        <v/>
      </c>
      <c r="BY2109" s="120" t="str">
        <f t="shared" si="639"/>
        <v/>
      </c>
      <c r="BZ2109" s="184" t="str">
        <f t="shared" si="652"/>
        <v/>
      </c>
      <c r="CA2109" s="37" t="str">
        <f>IFERROR(VLOOKUP($BY2109,Account_Value!$C$2:$F$2500,4,0),"")</f>
        <v/>
      </c>
      <c r="CB2109" s="43" t="str">
        <f t="shared" si="640"/>
        <v/>
      </c>
      <c r="CC2109" s="122" t="str">
        <f>IF($BZ2109="","",SUM($BZ$2:$BZ2109))</f>
        <v/>
      </c>
      <c r="CD2109" s="43" t="str">
        <f>IF($BZ2109="","",$BU$19*(SUM($BZ$2:$BZ2109)))</f>
        <v/>
      </c>
    </row>
    <row r="2110" spans="1:82">
      <c r="A2110" s="4" t="str">
        <f t="shared" si="641"/>
        <v/>
      </c>
      <c r="B2110" s="21" t="str">
        <f>IF(Investments_Import!A2110="","",Investments_Import!A2110)</f>
        <v/>
      </c>
      <c r="C2110" s="22" t="str">
        <f t="shared" si="634"/>
        <v/>
      </c>
      <c r="D2110" s="51" t="str">
        <f t="shared" si="642"/>
        <v/>
      </c>
      <c r="E2110" s="3" t="str">
        <f>IF(Investments_Import!B2110="","",Investments_Import!B2110)</f>
        <v/>
      </c>
      <c r="F2110" s="54" t="str">
        <f t="shared" si="643"/>
        <v xml:space="preserve"> </v>
      </c>
      <c r="G2110" s="54" t="str">
        <f>IF($B2110="","",COUNTIF($F$2:$F2110,$F2110))</f>
        <v/>
      </c>
      <c r="H2110" s="53" t="str">
        <f t="shared" si="644"/>
        <v xml:space="preserve">  </v>
      </c>
      <c r="I2110" s="3" t="str">
        <f>IF(Investments_Import!C2110="","",Investments_Import!C2110)</f>
        <v/>
      </c>
      <c r="J2110" s="108" t="str">
        <f>IF(Investments_Import!D2110="","",Investments_Import!D2110)</f>
        <v/>
      </c>
      <c r="K2110" s="108" t="str">
        <f t="shared" si="645"/>
        <v/>
      </c>
      <c r="L2110" s="47" t="str">
        <f>IF(Investments_Import!E2110="","",Investments_Import!E2110)</f>
        <v/>
      </c>
      <c r="M2110" s="47" t="str">
        <f t="shared" si="635"/>
        <v/>
      </c>
      <c r="N2110" s="31" t="str">
        <f>IF(Investments_Import!F2110="","",Investments_Import!F2110)</f>
        <v/>
      </c>
      <c r="O2110" s="31" t="str">
        <f t="shared" si="636"/>
        <v/>
      </c>
      <c r="P2110" s="3" t="str">
        <f>IF(Investments_Import!G2110="","",Investments_Import!G2110)</f>
        <v/>
      </c>
      <c r="Q2110" s="3" t="str">
        <f>IF(Investments_Import!H2110="","",Investments_Import!H2110)</f>
        <v/>
      </c>
      <c r="R2110" s="37" t="str">
        <f t="shared" si="637"/>
        <v/>
      </c>
      <c r="S2110" s="37" t="str">
        <f t="shared" si="638"/>
        <v/>
      </c>
      <c r="U2110" s="36" t="str">
        <f>IF(Mining_Import!A2110="","",Mining_Import!A2110)</f>
        <v/>
      </c>
      <c r="V2110" s="22" t="str">
        <f t="shared" si="646"/>
        <v/>
      </c>
      <c r="W2110" s="127" t="str">
        <f t="shared" si="647"/>
        <v/>
      </c>
      <c r="X2110" s="127" t="str">
        <f t="shared" si="648"/>
        <v/>
      </c>
      <c r="Y2110" s="127" t="str">
        <f t="shared" si="649"/>
        <v/>
      </c>
      <c r="Z2110" s="36" t="str">
        <f>IF(Mining_Import!B2110="","",Mining_Import!B2110)</f>
        <v/>
      </c>
      <c r="AA2110" s="184" t="str">
        <f>IF(Mining_Import!$C2110="","",Mining_Import!$C2110)</f>
        <v/>
      </c>
      <c r="AB2110" s="122" t="str">
        <f t="shared" si="650"/>
        <v/>
      </c>
      <c r="AC2110" s="122" t="str">
        <f>IF($Y2110&gt;Dashboard!$Q$19,$AB2110,"")</f>
        <v/>
      </c>
      <c r="AD2110" s="43" t="str">
        <f t="shared" si="651"/>
        <v/>
      </c>
      <c r="AE2110" s="36" t="str">
        <f>IF(Mining_Import!D2110="","",Mining_Import!D2110)</f>
        <v/>
      </c>
      <c r="AF2110" s="36" t="str">
        <f>IF(Mining_Import!E2110="","",Mining_Import!E2110)</f>
        <v/>
      </c>
      <c r="AG2110" s="36" t="str">
        <f>IF(Mining_Import!F2110="","",Mining_Import!F2110)</f>
        <v/>
      </c>
      <c r="AH2110" s="36" t="str">
        <f>IF(Mining_Import!G2110="","",Mining_Import!G2110)</f>
        <v/>
      </c>
      <c r="AI2110" s="36" t="str">
        <f>IF(Mining_Import!H2110="","",Mining_Import!H2110)</f>
        <v/>
      </c>
      <c r="AJ2110" s="36" t="str">
        <f>IF(Mining_Import!I2110="","",Mining_Import!I2110)</f>
        <v/>
      </c>
      <c r="BY2110" s="120" t="str">
        <f t="shared" si="639"/>
        <v/>
      </c>
      <c r="BZ2110" s="184" t="str">
        <f t="shared" si="652"/>
        <v/>
      </c>
      <c r="CA2110" s="37" t="str">
        <f>IFERROR(VLOOKUP($BY2110,Account_Value!$C$2:$F$2500,4,0),"")</f>
        <v/>
      </c>
      <c r="CB2110" s="43" t="str">
        <f t="shared" si="640"/>
        <v/>
      </c>
      <c r="CC2110" s="122" t="str">
        <f>IF($BZ2110="","",SUM($BZ$2:$BZ2110))</f>
        <v/>
      </c>
      <c r="CD2110" s="43" t="str">
        <f>IF($BZ2110="","",$BU$19*(SUM($BZ$2:$BZ2110)))</f>
        <v/>
      </c>
    </row>
    <row r="2111" spans="1:82">
      <c r="A2111" s="4" t="str">
        <f t="shared" si="641"/>
        <v/>
      </c>
      <c r="B2111" s="21" t="str">
        <f>IF(Investments_Import!A2111="","",Investments_Import!A2111)</f>
        <v/>
      </c>
      <c r="C2111" s="22" t="str">
        <f t="shared" si="634"/>
        <v/>
      </c>
      <c r="D2111" s="51" t="str">
        <f t="shared" si="642"/>
        <v/>
      </c>
      <c r="E2111" s="3" t="str">
        <f>IF(Investments_Import!B2111="","",Investments_Import!B2111)</f>
        <v/>
      </c>
      <c r="F2111" s="54" t="str">
        <f t="shared" si="643"/>
        <v xml:space="preserve"> </v>
      </c>
      <c r="G2111" s="54" t="str">
        <f>IF($B2111="","",COUNTIF($F$2:$F2111,$F2111))</f>
        <v/>
      </c>
      <c r="H2111" s="53" t="str">
        <f t="shared" si="644"/>
        <v xml:space="preserve">  </v>
      </c>
      <c r="I2111" s="3" t="str">
        <f>IF(Investments_Import!C2111="","",Investments_Import!C2111)</f>
        <v/>
      </c>
      <c r="J2111" s="108" t="str">
        <f>IF(Investments_Import!D2111="","",Investments_Import!D2111)</f>
        <v/>
      </c>
      <c r="K2111" s="108" t="str">
        <f t="shared" si="645"/>
        <v/>
      </c>
      <c r="L2111" s="47" t="str">
        <f>IF(Investments_Import!E2111="","",Investments_Import!E2111)</f>
        <v/>
      </c>
      <c r="M2111" s="47" t="str">
        <f t="shared" si="635"/>
        <v/>
      </c>
      <c r="N2111" s="31" t="str">
        <f>IF(Investments_Import!F2111="","",Investments_Import!F2111)</f>
        <v/>
      </c>
      <c r="O2111" s="31" t="str">
        <f t="shared" si="636"/>
        <v/>
      </c>
      <c r="P2111" s="3" t="str">
        <f>IF(Investments_Import!G2111="","",Investments_Import!G2111)</f>
        <v/>
      </c>
      <c r="Q2111" s="3" t="str">
        <f>IF(Investments_Import!H2111="","",Investments_Import!H2111)</f>
        <v/>
      </c>
      <c r="R2111" s="37" t="str">
        <f t="shared" si="637"/>
        <v/>
      </c>
      <c r="S2111" s="37" t="str">
        <f t="shared" si="638"/>
        <v/>
      </c>
      <c r="U2111" s="36" t="str">
        <f>IF(Mining_Import!A2111="","",Mining_Import!A2111)</f>
        <v/>
      </c>
      <c r="V2111" s="22" t="str">
        <f t="shared" si="646"/>
        <v/>
      </c>
      <c r="W2111" s="127" t="str">
        <f t="shared" si="647"/>
        <v/>
      </c>
      <c r="X2111" s="127" t="str">
        <f t="shared" si="648"/>
        <v/>
      </c>
      <c r="Y2111" s="127" t="str">
        <f t="shared" si="649"/>
        <v/>
      </c>
      <c r="Z2111" s="36" t="str">
        <f>IF(Mining_Import!B2111="","",Mining_Import!B2111)</f>
        <v/>
      </c>
      <c r="AA2111" s="184" t="str">
        <f>IF(Mining_Import!$C2111="","",Mining_Import!$C2111)</f>
        <v/>
      </c>
      <c r="AB2111" s="122" t="str">
        <f t="shared" si="650"/>
        <v/>
      </c>
      <c r="AC2111" s="122" t="str">
        <f>IF($Y2111&gt;Dashboard!$Q$19,$AB2111,"")</f>
        <v/>
      </c>
      <c r="AD2111" s="43" t="str">
        <f t="shared" si="651"/>
        <v/>
      </c>
      <c r="AE2111" s="36" t="str">
        <f>IF(Mining_Import!D2111="","",Mining_Import!D2111)</f>
        <v/>
      </c>
      <c r="AF2111" s="36" t="str">
        <f>IF(Mining_Import!E2111="","",Mining_Import!E2111)</f>
        <v/>
      </c>
      <c r="AG2111" s="36" t="str">
        <f>IF(Mining_Import!F2111="","",Mining_Import!F2111)</f>
        <v/>
      </c>
      <c r="AH2111" s="36" t="str">
        <f>IF(Mining_Import!G2111="","",Mining_Import!G2111)</f>
        <v/>
      </c>
      <c r="AI2111" s="36" t="str">
        <f>IF(Mining_Import!H2111="","",Mining_Import!H2111)</f>
        <v/>
      </c>
      <c r="AJ2111" s="36" t="str">
        <f>IF(Mining_Import!I2111="","",Mining_Import!I2111)</f>
        <v/>
      </c>
      <c r="BY2111" s="120" t="str">
        <f t="shared" si="639"/>
        <v/>
      </c>
      <c r="BZ2111" s="184" t="str">
        <f t="shared" si="652"/>
        <v/>
      </c>
      <c r="CA2111" s="37" t="str">
        <f>IFERROR(VLOOKUP($BY2111,Account_Value!$C$2:$F$2500,4,0),"")</f>
        <v/>
      </c>
      <c r="CB2111" s="43" t="str">
        <f t="shared" si="640"/>
        <v/>
      </c>
      <c r="CC2111" s="122" t="str">
        <f>IF($BZ2111="","",SUM($BZ$2:$BZ2111))</f>
        <v/>
      </c>
      <c r="CD2111" s="43" t="str">
        <f>IF($BZ2111="","",$BU$19*(SUM($BZ$2:$BZ2111)))</f>
        <v/>
      </c>
    </row>
    <row r="2112" spans="1:82">
      <c r="A2112" s="4" t="str">
        <f t="shared" si="641"/>
        <v/>
      </c>
      <c r="B2112" s="21" t="str">
        <f>IF(Investments_Import!A2112="","",Investments_Import!A2112)</f>
        <v/>
      </c>
      <c r="C2112" s="22" t="str">
        <f t="shared" si="634"/>
        <v/>
      </c>
      <c r="D2112" s="51" t="str">
        <f t="shared" si="642"/>
        <v/>
      </c>
      <c r="E2112" s="3" t="str">
        <f>IF(Investments_Import!B2112="","",Investments_Import!B2112)</f>
        <v/>
      </c>
      <c r="F2112" s="54" t="str">
        <f t="shared" si="643"/>
        <v xml:space="preserve"> </v>
      </c>
      <c r="G2112" s="54" t="str">
        <f>IF($B2112="","",COUNTIF($F$2:$F2112,$F2112))</f>
        <v/>
      </c>
      <c r="H2112" s="53" t="str">
        <f t="shared" si="644"/>
        <v xml:space="preserve">  </v>
      </c>
      <c r="I2112" s="3" t="str">
        <f>IF(Investments_Import!C2112="","",Investments_Import!C2112)</f>
        <v/>
      </c>
      <c r="J2112" s="108" t="str">
        <f>IF(Investments_Import!D2112="","",Investments_Import!D2112)</f>
        <v/>
      </c>
      <c r="K2112" s="108" t="str">
        <f t="shared" si="645"/>
        <v/>
      </c>
      <c r="L2112" s="47" t="str">
        <f>IF(Investments_Import!E2112="","",Investments_Import!E2112)</f>
        <v/>
      </c>
      <c r="M2112" s="47" t="str">
        <f t="shared" si="635"/>
        <v/>
      </c>
      <c r="N2112" s="31" t="str">
        <f>IF(Investments_Import!F2112="","",Investments_Import!F2112)</f>
        <v/>
      </c>
      <c r="O2112" s="31" t="str">
        <f t="shared" si="636"/>
        <v/>
      </c>
      <c r="P2112" s="3" t="str">
        <f>IF(Investments_Import!G2112="","",Investments_Import!G2112)</f>
        <v/>
      </c>
      <c r="Q2112" s="3" t="str">
        <f>IF(Investments_Import!H2112="","",Investments_Import!H2112)</f>
        <v/>
      </c>
      <c r="R2112" s="37" t="str">
        <f t="shared" si="637"/>
        <v/>
      </c>
      <c r="S2112" s="37" t="str">
        <f t="shared" si="638"/>
        <v/>
      </c>
      <c r="U2112" s="36" t="str">
        <f>IF(Mining_Import!A2112="","",Mining_Import!A2112)</f>
        <v/>
      </c>
      <c r="V2112" s="22" t="str">
        <f t="shared" si="646"/>
        <v/>
      </c>
      <c r="W2112" s="127" t="str">
        <f t="shared" si="647"/>
        <v/>
      </c>
      <c r="X2112" s="127" t="str">
        <f t="shared" si="648"/>
        <v/>
      </c>
      <c r="Y2112" s="127" t="str">
        <f t="shared" si="649"/>
        <v/>
      </c>
      <c r="Z2112" s="36" t="str">
        <f>IF(Mining_Import!B2112="","",Mining_Import!B2112)</f>
        <v/>
      </c>
      <c r="AA2112" s="184" t="str">
        <f>IF(Mining_Import!$C2112="","",Mining_Import!$C2112)</f>
        <v/>
      </c>
      <c r="AB2112" s="122" t="str">
        <f t="shared" si="650"/>
        <v/>
      </c>
      <c r="AC2112" s="122" t="str">
        <f>IF($Y2112&gt;Dashboard!$Q$19,$AB2112,"")</f>
        <v/>
      </c>
      <c r="AD2112" s="43" t="str">
        <f t="shared" si="651"/>
        <v/>
      </c>
      <c r="AE2112" s="36" t="str">
        <f>IF(Mining_Import!D2112="","",Mining_Import!D2112)</f>
        <v/>
      </c>
      <c r="AF2112" s="36" t="str">
        <f>IF(Mining_Import!E2112="","",Mining_Import!E2112)</f>
        <v/>
      </c>
      <c r="AG2112" s="36" t="str">
        <f>IF(Mining_Import!F2112="","",Mining_Import!F2112)</f>
        <v/>
      </c>
      <c r="AH2112" s="36" t="str">
        <f>IF(Mining_Import!G2112="","",Mining_Import!G2112)</f>
        <v/>
      </c>
      <c r="AI2112" s="36" t="str">
        <f>IF(Mining_Import!H2112="","",Mining_Import!H2112)</f>
        <v/>
      </c>
      <c r="AJ2112" s="36" t="str">
        <f>IF(Mining_Import!I2112="","",Mining_Import!I2112)</f>
        <v/>
      </c>
      <c r="BY2112" s="120" t="str">
        <f t="shared" si="639"/>
        <v/>
      </c>
      <c r="BZ2112" s="184" t="str">
        <f t="shared" si="652"/>
        <v/>
      </c>
      <c r="CA2112" s="37" t="str">
        <f>IFERROR(VLOOKUP($BY2112,Account_Value!$C$2:$F$2500,4,0),"")</f>
        <v/>
      </c>
      <c r="CB2112" s="43" t="str">
        <f t="shared" si="640"/>
        <v/>
      </c>
      <c r="CC2112" s="122" t="str">
        <f>IF($BZ2112="","",SUM($BZ$2:$BZ2112))</f>
        <v/>
      </c>
      <c r="CD2112" s="43" t="str">
        <f>IF($BZ2112="","",$BU$19*(SUM($BZ$2:$BZ2112)))</f>
        <v/>
      </c>
    </row>
    <row r="2113" spans="1:82">
      <c r="A2113" s="4" t="str">
        <f t="shared" si="641"/>
        <v/>
      </c>
      <c r="B2113" s="21" t="str">
        <f>IF(Investments_Import!A2113="","",Investments_Import!A2113)</f>
        <v/>
      </c>
      <c r="C2113" s="22" t="str">
        <f t="shared" si="634"/>
        <v/>
      </c>
      <c r="D2113" s="51" t="str">
        <f t="shared" si="642"/>
        <v/>
      </c>
      <c r="E2113" s="3" t="str">
        <f>IF(Investments_Import!B2113="","",Investments_Import!B2113)</f>
        <v/>
      </c>
      <c r="F2113" s="54" t="str">
        <f t="shared" si="643"/>
        <v xml:space="preserve"> </v>
      </c>
      <c r="G2113" s="54" t="str">
        <f>IF($B2113="","",COUNTIF($F$2:$F2113,$F2113))</f>
        <v/>
      </c>
      <c r="H2113" s="53" t="str">
        <f t="shared" si="644"/>
        <v xml:space="preserve">  </v>
      </c>
      <c r="I2113" s="3" t="str">
        <f>IF(Investments_Import!C2113="","",Investments_Import!C2113)</f>
        <v/>
      </c>
      <c r="J2113" s="108" t="str">
        <f>IF(Investments_Import!D2113="","",Investments_Import!D2113)</f>
        <v/>
      </c>
      <c r="K2113" s="108" t="str">
        <f t="shared" si="645"/>
        <v/>
      </c>
      <c r="L2113" s="47" t="str">
        <f>IF(Investments_Import!E2113="","",Investments_Import!E2113)</f>
        <v/>
      </c>
      <c r="M2113" s="47" t="str">
        <f t="shared" si="635"/>
        <v/>
      </c>
      <c r="N2113" s="31" t="str">
        <f>IF(Investments_Import!F2113="","",Investments_Import!F2113)</f>
        <v/>
      </c>
      <c r="O2113" s="31" t="str">
        <f t="shared" si="636"/>
        <v/>
      </c>
      <c r="P2113" s="3" t="str">
        <f>IF(Investments_Import!G2113="","",Investments_Import!G2113)</f>
        <v/>
      </c>
      <c r="Q2113" s="3" t="str">
        <f>IF(Investments_Import!H2113="","",Investments_Import!H2113)</f>
        <v/>
      </c>
      <c r="R2113" s="37" t="str">
        <f t="shared" si="637"/>
        <v/>
      </c>
      <c r="S2113" s="37" t="str">
        <f t="shared" si="638"/>
        <v/>
      </c>
      <c r="U2113" s="36" t="str">
        <f>IF(Mining_Import!A2113="","",Mining_Import!A2113)</f>
        <v/>
      </c>
      <c r="V2113" s="22" t="str">
        <f t="shared" si="646"/>
        <v/>
      </c>
      <c r="W2113" s="127" t="str">
        <f t="shared" si="647"/>
        <v/>
      </c>
      <c r="X2113" s="127" t="str">
        <f t="shared" si="648"/>
        <v/>
      </c>
      <c r="Y2113" s="127" t="str">
        <f t="shared" si="649"/>
        <v/>
      </c>
      <c r="Z2113" s="36" t="str">
        <f>IF(Mining_Import!B2113="","",Mining_Import!B2113)</f>
        <v/>
      </c>
      <c r="AA2113" s="184" t="str">
        <f>IF(Mining_Import!$C2113="","",Mining_Import!$C2113)</f>
        <v/>
      </c>
      <c r="AB2113" s="122" t="str">
        <f t="shared" si="650"/>
        <v/>
      </c>
      <c r="AC2113" s="122" t="str">
        <f>IF($Y2113&gt;Dashboard!$Q$19,$AB2113,"")</f>
        <v/>
      </c>
      <c r="AD2113" s="43" t="str">
        <f t="shared" si="651"/>
        <v/>
      </c>
      <c r="AE2113" s="36" t="str">
        <f>IF(Mining_Import!D2113="","",Mining_Import!D2113)</f>
        <v/>
      </c>
      <c r="AF2113" s="36" t="str">
        <f>IF(Mining_Import!E2113="","",Mining_Import!E2113)</f>
        <v/>
      </c>
      <c r="AG2113" s="36" t="str">
        <f>IF(Mining_Import!F2113="","",Mining_Import!F2113)</f>
        <v/>
      </c>
      <c r="AH2113" s="36" t="str">
        <f>IF(Mining_Import!G2113="","",Mining_Import!G2113)</f>
        <v/>
      </c>
      <c r="AI2113" s="36" t="str">
        <f>IF(Mining_Import!H2113="","",Mining_Import!H2113)</f>
        <v/>
      </c>
      <c r="AJ2113" s="36" t="str">
        <f>IF(Mining_Import!I2113="","",Mining_Import!I2113)</f>
        <v/>
      </c>
      <c r="BY2113" s="120" t="str">
        <f t="shared" si="639"/>
        <v/>
      </c>
      <c r="BZ2113" s="184" t="str">
        <f t="shared" si="652"/>
        <v/>
      </c>
      <c r="CA2113" s="37" t="str">
        <f>IFERROR(VLOOKUP($BY2113,Account_Value!$C$2:$F$2500,4,0),"")</f>
        <v/>
      </c>
      <c r="CB2113" s="43" t="str">
        <f t="shared" si="640"/>
        <v/>
      </c>
      <c r="CC2113" s="122" t="str">
        <f>IF($BZ2113="","",SUM($BZ$2:$BZ2113))</f>
        <v/>
      </c>
      <c r="CD2113" s="43" t="str">
        <f>IF($BZ2113="","",$BU$19*(SUM($BZ$2:$BZ2113)))</f>
        <v/>
      </c>
    </row>
    <row r="2114" spans="1:82">
      <c r="A2114" s="4" t="str">
        <f t="shared" si="641"/>
        <v/>
      </c>
      <c r="B2114" s="21" t="str">
        <f>IF(Investments_Import!A2114="","",Investments_Import!A2114)</f>
        <v/>
      </c>
      <c r="C2114" s="22" t="str">
        <f t="shared" ref="C2114:C2177" si="653">IF(B2114="","",B2114*1)</f>
        <v/>
      </c>
      <c r="D2114" s="51" t="str">
        <f t="shared" si="642"/>
        <v/>
      </c>
      <c r="E2114" s="3" t="str">
        <f>IF(Investments_Import!B2114="","",Investments_Import!B2114)</f>
        <v/>
      </c>
      <c r="F2114" s="54" t="str">
        <f t="shared" si="643"/>
        <v xml:space="preserve"> </v>
      </c>
      <c r="G2114" s="54" t="str">
        <f>IF($B2114="","",COUNTIF($F$2:$F2114,$F2114))</f>
        <v/>
      </c>
      <c r="H2114" s="53" t="str">
        <f t="shared" si="644"/>
        <v xml:space="preserve">  </v>
      </c>
      <c r="I2114" s="3" t="str">
        <f>IF(Investments_Import!C2114="","",Investments_Import!C2114)</f>
        <v/>
      </c>
      <c r="J2114" s="108" t="str">
        <f>IF(Investments_Import!D2114="","",Investments_Import!D2114)</f>
        <v/>
      </c>
      <c r="K2114" s="108" t="str">
        <f t="shared" si="645"/>
        <v/>
      </c>
      <c r="L2114" s="47" t="str">
        <f>IF(Investments_Import!E2114="","",Investments_Import!E2114)</f>
        <v/>
      </c>
      <c r="M2114" s="47" t="str">
        <f t="shared" ref="M2114:M2177" si="654">IF($L2114="","",$L2114*1)</f>
        <v/>
      </c>
      <c r="N2114" s="31" t="str">
        <f>IF(Investments_Import!F2114="","",Investments_Import!F2114)</f>
        <v/>
      </c>
      <c r="O2114" s="31" t="str">
        <f t="shared" ref="O2114:O2177" si="655">IF($N2114="","",$N2114*1)</f>
        <v/>
      </c>
      <c r="P2114" s="3" t="str">
        <f>IF(Investments_Import!G2114="","",Investments_Import!G2114)</f>
        <v/>
      </c>
      <c r="Q2114" s="3" t="str">
        <f>IF(Investments_Import!H2114="","",Investments_Import!H2114)</f>
        <v/>
      </c>
      <c r="R2114" s="37" t="str">
        <f t="shared" ref="R2114:R2177" si="656">IF($Q2114="","",IF($Q2114="USD",$P2114,$P2114*$J2114))</f>
        <v/>
      </c>
      <c r="S2114" s="37" t="str">
        <f t="shared" ref="S2114:S2177" si="657">IF($R2114="","",$R2114*1)</f>
        <v/>
      </c>
      <c r="U2114" s="36" t="str">
        <f>IF(Mining_Import!A2114="","",Mining_Import!A2114)</f>
        <v/>
      </c>
      <c r="V2114" s="22" t="str">
        <f t="shared" si="646"/>
        <v/>
      </c>
      <c r="W2114" s="127" t="str">
        <f t="shared" si="647"/>
        <v/>
      </c>
      <c r="X2114" s="127" t="str">
        <f t="shared" si="648"/>
        <v/>
      </c>
      <c r="Y2114" s="127" t="str">
        <f t="shared" si="649"/>
        <v/>
      </c>
      <c r="Z2114" s="36" t="str">
        <f>IF(Mining_Import!B2114="","",Mining_Import!B2114)</f>
        <v/>
      </c>
      <c r="AA2114" s="184" t="str">
        <f>IF(Mining_Import!$C2114="","",Mining_Import!$C2114)</f>
        <v/>
      </c>
      <c r="AB2114" s="122" t="str">
        <f t="shared" si="650"/>
        <v/>
      </c>
      <c r="AC2114" s="122" t="str">
        <f>IF($Y2114&gt;Dashboard!$Q$19,$AB2114,"")</f>
        <v/>
      </c>
      <c r="AD2114" s="43" t="str">
        <f t="shared" si="651"/>
        <v/>
      </c>
      <c r="AE2114" s="36" t="str">
        <f>IF(Mining_Import!D2114="","",Mining_Import!D2114)</f>
        <v/>
      </c>
      <c r="AF2114" s="36" t="str">
        <f>IF(Mining_Import!E2114="","",Mining_Import!E2114)</f>
        <v/>
      </c>
      <c r="AG2114" s="36" t="str">
        <f>IF(Mining_Import!F2114="","",Mining_Import!F2114)</f>
        <v/>
      </c>
      <c r="AH2114" s="36" t="str">
        <f>IF(Mining_Import!G2114="","",Mining_Import!G2114)</f>
        <v/>
      </c>
      <c r="AI2114" s="36" t="str">
        <f>IF(Mining_Import!H2114="","",Mining_Import!H2114)</f>
        <v/>
      </c>
      <c r="AJ2114" s="36" t="str">
        <f>IF(Mining_Import!I2114="","",Mining_Import!I2114)</f>
        <v/>
      </c>
      <c r="BY2114" s="120" t="str">
        <f t="shared" ref="BY2114:BY2177" si="658">Y2114</f>
        <v/>
      </c>
      <c r="BZ2114" s="184" t="str">
        <f t="shared" si="652"/>
        <v/>
      </c>
      <c r="CA2114" s="37" t="str">
        <f>IFERROR(VLOOKUP($BY2114,Account_Value!$C$2:$F$2500,4,0),"")</f>
        <v/>
      </c>
      <c r="CB2114" s="43" t="str">
        <f t="shared" ref="CB2114:CB2177" si="659">IF(BZ2114="","",BZ2114*CA2114)</f>
        <v/>
      </c>
      <c r="CC2114" s="122" t="str">
        <f>IF($BZ2114="","",SUM($BZ$2:$BZ2114))</f>
        <v/>
      </c>
      <c r="CD2114" s="43" t="str">
        <f>IF($BZ2114="","",$BU$19*(SUM($BZ$2:$BZ2114)))</f>
        <v/>
      </c>
    </row>
    <row r="2115" spans="1:82">
      <c r="A2115" s="4" t="str">
        <f t="shared" ref="A2115:A2178" si="660">IF($B2115="","",$A2114+1)</f>
        <v/>
      </c>
      <c r="B2115" s="21" t="str">
        <f>IF(Investments_Import!A2115="","",Investments_Import!A2115)</f>
        <v/>
      </c>
      <c r="C2115" s="22" t="str">
        <f t="shared" si="653"/>
        <v/>
      </c>
      <c r="D2115" s="51" t="str">
        <f t="shared" ref="D2115:D2178" si="661">$C2115</f>
        <v/>
      </c>
      <c r="E2115" s="3" t="str">
        <f>IF(Investments_Import!B2115="","",Investments_Import!B2115)</f>
        <v/>
      </c>
      <c r="F2115" s="54" t="str">
        <f t="shared" ref="F2115:F2178" si="662">CONCATENATE(TEXT($D2115,"dd-mmm-yyyy")," ",$E2115)</f>
        <v xml:space="preserve"> </v>
      </c>
      <c r="G2115" s="54" t="str">
        <f>IF($B2115="","",COUNTIF($F$2:$F2115,$F2115))</f>
        <v/>
      </c>
      <c r="H2115" s="53" t="str">
        <f t="shared" ref="H2115:H2178" si="663">CONCATENATE(TEXT($D2115,"dd-mmm-yyyy")," ",$E2115," ",$G2115)</f>
        <v xml:space="preserve">  </v>
      </c>
      <c r="I2115" s="3" t="str">
        <f>IF(Investments_Import!C2115="","",Investments_Import!C2115)</f>
        <v/>
      </c>
      <c r="J2115" s="108" t="str">
        <f>IF(Investments_Import!D2115="","",Investments_Import!D2115)</f>
        <v/>
      </c>
      <c r="K2115" s="108" t="str">
        <f t="shared" ref="K2115:K2178" si="664">IF($B2115="","",$J2115*1)</f>
        <v/>
      </c>
      <c r="L2115" s="47" t="str">
        <f>IF(Investments_Import!E2115="","",Investments_Import!E2115)</f>
        <v/>
      </c>
      <c r="M2115" s="47" t="str">
        <f t="shared" si="654"/>
        <v/>
      </c>
      <c r="N2115" s="31" t="str">
        <f>IF(Investments_Import!F2115="","",Investments_Import!F2115)</f>
        <v/>
      </c>
      <c r="O2115" s="31" t="str">
        <f t="shared" si="655"/>
        <v/>
      </c>
      <c r="P2115" s="3" t="str">
        <f>IF(Investments_Import!G2115="","",Investments_Import!G2115)</f>
        <v/>
      </c>
      <c r="Q2115" s="3" t="str">
        <f>IF(Investments_Import!H2115="","",Investments_Import!H2115)</f>
        <v/>
      </c>
      <c r="R2115" s="37" t="str">
        <f t="shared" si="656"/>
        <v/>
      </c>
      <c r="S2115" s="37" t="str">
        <f t="shared" si="657"/>
        <v/>
      </c>
      <c r="U2115" s="36" t="str">
        <f>IF(Mining_Import!A2115="","",Mining_Import!A2115)</f>
        <v/>
      </c>
      <c r="V2115" s="22" t="str">
        <f t="shared" ref="V2115:V2178" si="665">IF(U2115="","",U2115*1)</f>
        <v/>
      </c>
      <c r="W2115" s="127" t="str">
        <f t="shared" ref="W2115:W2178" si="666">V2115</f>
        <v/>
      </c>
      <c r="X2115" s="127" t="str">
        <f t="shared" ref="X2115:X2178" si="667">IFERROR(INT($W2115),"")</f>
        <v/>
      </c>
      <c r="Y2115" s="127" t="str">
        <f t="shared" ref="Y2115:Y2178" si="668">$X2115</f>
        <v/>
      </c>
      <c r="Z2115" s="36" t="str">
        <f>IF(Mining_Import!B2115="","",Mining_Import!B2115)</f>
        <v/>
      </c>
      <c r="AA2115" s="184" t="str">
        <f>IF(Mining_Import!$C2115="","",Mining_Import!$C2115)</f>
        <v/>
      </c>
      <c r="AB2115" s="122" t="str">
        <f t="shared" ref="AB2115:AB2178" si="669">IFERROR($AA2115*1,"")</f>
        <v/>
      </c>
      <c r="AC2115" s="122" t="str">
        <f>IF($Y2115&gt;Dashboard!$Q$19,$AB2115,"")</f>
        <v/>
      </c>
      <c r="AD2115" s="43" t="str">
        <f t="shared" ref="AD2115:AD2178" si="670">IFERROR($AB2115*$BU$19,"")</f>
        <v/>
      </c>
      <c r="AE2115" s="36" t="str">
        <f>IF(Mining_Import!D2115="","",Mining_Import!D2115)</f>
        <v/>
      </c>
      <c r="AF2115" s="36" t="str">
        <f>IF(Mining_Import!E2115="","",Mining_Import!E2115)</f>
        <v/>
      </c>
      <c r="AG2115" s="36" t="str">
        <f>IF(Mining_Import!F2115="","",Mining_Import!F2115)</f>
        <v/>
      </c>
      <c r="AH2115" s="36" t="str">
        <f>IF(Mining_Import!G2115="","",Mining_Import!G2115)</f>
        <v/>
      </c>
      <c r="AI2115" s="36" t="str">
        <f>IF(Mining_Import!H2115="","",Mining_Import!H2115)</f>
        <v/>
      </c>
      <c r="AJ2115" s="36" t="str">
        <f>IF(Mining_Import!I2115="","",Mining_Import!I2115)</f>
        <v/>
      </c>
      <c r="BY2115" s="120" t="str">
        <f t="shared" si="658"/>
        <v/>
      </c>
      <c r="BZ2115" s="184" t="str">
        <f t="shared" ref="BZ2115:BZ2178" si="671">AB2115</f>
        <v/>
      </c>
      <c r="CA2115" s="37" t="str">
        <f>IFERROR(VLOOKUP($BY2115,Account_Value!$C$2:$F$2500,4,0),"")</f>
        <v/>
      </c>
      <c r="CB2115" s="43" t="str">
        <f t="shared" si="659"/>
        <v/>
      </c>
      <c r="CC2115" s="122" t="str">
        <f>IF($BZ2115="","",SUM($BZ$2:$BZ2115))</f>
        <v/>
      </c>
      <c r="CD2115" s="43" t="str">
        <f>IF($BZ2115="","",$BU$19*(SUM($BZ$2:$BZ2115)))</f>
        <v/>
      </c>
    </row>
    <row r="2116" spans="1:82">
      <c r="A2116" s="4" t="str">
        <f t="shared" si="660"/>
        <v/>
      </c>
      <c r="B2116" s="21" t="str">
        <f>IF(Investments_Import!A2116="","",Investments_Import!A2116)</f>
        <v/>
      </c>
      <c r="C2116" s="22" t="str">
        <f t="shared" si="653"/>
        <v/>
      </c>
      <c r="D2116" s="51" t="str">
        <f t="shared" si="661"/>
        <v/>
      </c>
      <c r="E2116" s="3" t="str">
        <f>IF(Investments_Import!B2116="","",Investments_Import!B2116)</f>
        <v/>
      </c>
      <c r="F2116" s="54" t="str">
        <f t="shared" si="662"/>
        <v xml:space="preserve"> </v>
      </c>
      <c r="G2116" s="54" t="str">
        <f>IF($B2116="","",COUNTIF($F$2:$F2116,$F2116))</f>
        <v/>
      </c>
      <c r="H2116" s="53" t="str">
        <f t="shared" si="663"/>
        <v xml:space="preserve">  </v>
      </c>
      <c r="I2116" s="3" t="str">
        <f>IF(Investments_Import!C2116="","",Investments_Import!C2116)</f>
        <v/>
      </c>
      <c r="J2116" s="108" t="str">
        <f>IF(Investments_Import!D2116="","",Investments_Import!D2116)</f>
        <v/>
      </c>
      <c r="K2116" s="108" t="str">
        <f t="shared" si="664"/>
        <v/>
      </c>
      <c r="L2116" s="47" t="str">
        <f>IF(Investments_Import!E2116="","",Investments_Import!E2116)</f>
        <v/>
      </c>
      <c r="M2116" s="47" t="str">
        <f t="shared" si="654"/>
        <v/>
      </c>
      <c r="N2116" s="31" t="str">
        <f>IF(Investments_Import!F2116="","",Investments_Import!F2116)</f>
        <v/>
      </c>
      <c r="O2116" s="31" t="str">
        <f t="shared" si="655"/>
        <v/>
      </c>
      <c r="P2116" s="3" t="str">
        <f>IF(Investments_Import!G2116="","",Investments_Import!G2116)</f>
        <v/>
      </c>
      <c r="Q2116" s="3" t="str">
        <f>IF(Investments_Import!H2116="","",Investments_Import!H2116)</f>
        <v/>
      </c>
      <c r="R2116" s="37" t="str">
        <f t="shared" si="656"/>
        <v/>
      </c>
      <c r="S2116" s="37" t="str">
        <f t="shared" si="657"/>
        <v/>
      </c>
      <c r="U2116" s="36" t="str">
        <f>IF(Mining_Import!A2116="","",Mining_Import!A2116)</f>
        <v/>
      </c>
      <c r="V2116" s="22" t="str">
        <f t="shared" si="665"/>
        <v/>
      </c>
      <c r="W2116" s="127" t="str">
        <f t="shared" si="666"/>
        <v/>
      </c>
      <c r="X2116" s="127" t="str">
        <f t="shared" si="667"/>
        <v/>
      </c>
      <c r="Y2116" s="127" t="str">
        <f t="shared" si="668"/>
        <v/>
      </c>
      <c r="Z2116" s="36" t="str">
        <f>IF(Mining_Import!B2116="","",Mining_Import!B2116)</f>
        <v/>
      </c>
      <c r="AA2116" s="184" t="str">
        <f>IF(Mining_Import!$C2116="","",Mining_Import!$C2116)</f>
        <v/>
      </c>
      <c r="AB2116" s="122" t="str">
        <f t="shared" si="669"/>
        <v/>
      </c>
      <c r="AC2116" s="122" t="str">
        <f>IF($Y2116&gt;Dashboard!$Q$19,$AB2116,"")</f>
        <v/>
      </c>
      <c r="AD2116" s="43" t="str">
        <f t="shared" si="670"/>
        <v/>
      </c>
      <c r="AE2116" s="36" t="str">
        <f>IF(Mining_Import!D2116="","",Mining_Import!D2116)</f>
        <v/>
      </c>
      <c r="AF2116" s="36" t="str">
        <f>IF(Mining_Import!E2116="","",Mining_Import!E2116)</f>
        <v/>
      </c>
      <c r="AG2116" s="36" t="str">
        <f>IF(Mining_Import!F2116="","",Mining_Import!F2116)</f>
        <v/>
      </c>
      <c r="AH2116" s="36" t="str">
        <f>IF(Mining_Import!G2116="","",Mining_Import!G2116)</f>
        <v/>
      </c>
      <c r="AI2116" s="36" t="str">
        <f>IF(Mining_Import!H2116="","",Mining_Import!H2116)</f>
        <v/>
      </c>
      <c r="AJ2116" s="36" t="str">
        <f>IF(Mining_Import!I2116="","",Mining_Import!I2116)</f>
        <v/>
      </c>
      <c r="BY2116" s="120" t="str">
        <f t="shared" si="658"/>
        <v/>
      </c>
      <c r="BZ2116" s="184" t="str">
        <f t="shared" si="671"/>
        <v/>
      </c>
      <c r="CA2116" s="37" t="str">
        <f>IFERROR(VLOOKUP($BY2116,Account_Value!$C$2:$F$2500,4,0),"")</f>
        <v/>
      </c>
      <c r="CB2116" s="43" t="str">
        <f t="shared" si="659"/>
        <v/>
      </c>
      <c r="CC2116" s="122" t="str">
        <f>IF($BZ2116="","",SUM($BZ$2:$BZ2116))</f>
        <v/>
      </c>
      <c r="CD2116" s="43" t="str">
        <f>IF($BZ2116="","",$BU$19*(SUM($BZ$2:$BZ2116)))</f>
        <v/>
      </c>
    </row>
    <row r="2117" spans="1:82">
      <c r="A2117" s="4" t="str">
        <f t="shared" si="660"/>
        <v/>
      </c>
      <c r="B2117" s="21" t="str">
        <f>IF(Investments_Import!A2117="","",Investments_Import!A2117)</f>
        <v/>
      </c>
      <c r="C2117" s="22" t="str">
        <f t="shared" si="653"/>
        <v/>
      </c>
      <c r="D2117" s="51" t="str">
        <f t="shared" si="661"/>
        <v/>
      </c>
      <c r="E2117" s="3" t="str">
        <f>IF(Investments_Import!B2117="","",Investments_Import!B2117)</f>
        <v/>
      </c>
      <c r="F2117" s="54" t="str">
        <f t="shared" si="662"/>
        <v xml:space="preserve"> </v>
      </c>
      <c r="G2117" s="54" t="str">
        <f>IF($B2117="","",COUNTIF($F$2:$F2117,$F2117))</f>
        <v/>
      </c>
      <c r="H2117" s="53" t="str">
        <f t="shared" si="663"/>
        <v xml:space="preserve">  </v>
      </c>
      <c r="I2117" s="3" t="str">
        <f>IF(Investments_Import!C2117="","",Investments_Import!C2117)</f>
        <v/>
      </c>
      <c r="J2117" s="108" t="str">
        <f>IF(Investments_Import!D2117="","",Investments_Import!D2117)</f>
        <v/>
      </c>
      <c r="K2117" s="108" t="str">
        <f t="shared" si="664"/>
        <v/>
      </c>
      <c r="L2117" s="47" t="str">
        <f>IF(Investments_Import!E2117="","",Investments_Import!E2117)</f>
        <v/>
      </c>
      <c r="M2117" s="47" t="str">
        <f t="shared" si="654"/>
        <v/>
      </c>
      <c r="N2117" s="31" t="str">
        <f>IF(Investments_Import!F2117="","",Investments_Import!F2117)</f>
        <v/>
      </c>
      <c r="O2117" s="31" t="str">
        <f t="shared" si="655"/>
        <v/>
      </c>
      <c r="P2117" s="3" t="str">
        <f>IF(Investments_Import!G2117="","",Investments_Import!G2117)</f>
        <v/>
      </c>
      <c r="Q2117" s="3" t="str">
        <f>IF(Investments_Import!H2117="","",Investments_Import!H2117)</f>
        <v/>
      </c>
      <c r="R2117" s="37" t="str">
        <f t="shared" si="656"/>
        <v/>
      </c>
      <c r="S2117" s="37" t="str">
        <f t="shared" si="657"/>
        <v/>
      </c>
      <c r="U2117" s="36" t="str">
        <f>IF(Mining_Import!A2117="","",Mining_Import!A2117)</f>
        <v/>
      </c>
      <c r="V2117" s="22" t="str">
        <f t="shared" si="665"/>
        <v/>
      </c>
      <c r="W2117" s="127" t="str">
        <f t="shared" si="666"/>
        <v/>
      </c>
      <c r="X2117" s="127" t="str">
        <f t="shared" si="667"/>
        <v/>
      </c>
      <c r="Y2117" s="127" t="str">
        <f t="shared" si="668"/>
        <v/>
      </c>
      <c r="Z2117" s="36" t="str">
        <f>IF(Mining_Import!B2117="","",Mining_Import!B2117)</f>
        <v/>
      </c>
      <c r="AA2117" s="184" t="str">
        <f>IF(Mining_Import!$C2117="","",Mining_Import!$C2117)</f>
        <v/>
      </c>
      <c r="AB2117" s="122" t="str">
        <f t="shared" si="669"/>
        <v/>
      </c>
      <c r="AC2117" s="122" t="str">
        <f>IF($Y2117&gt;Dashboard!$Q$19,$AB2117,"")</f>
        <v/>
      </c>
      <c r="AD2117" s="43" t="str">
        <f t="shared" si="670"/>
        <v/>
      </c>
      <c r="AE2117" s="36" t="str">
        <f>IF(Mining_Import!D2117="","",Mining_Import!D2117)</f>
        <v/>
      </c>
      <c r="AF2117" s="36" t="str">
        <f>IF(Mining_Import!E2117="","",Mining_Import!E2117)</f>
        <v/>
      </c>
      <c r="AG2117" s="36" t="str">
        <f>IF(Mining_Import!F2117="","",Mining_Import!F2117)</f>
        <v/>
      </c>
      <c r="AH2117" s="36" t="str">
        <f>IF(Mining_Import!G2117="","",Mining_Import!G2117)</f>
        <v/>
      </c>
      <c r="AI2117" s="36" t="str">
        <f>IF(Mining_Import!H2117="","",Mining_Import!H2117)</f>
        <v/>
      </c>
      <c r="AJ2117" s="36" t="str">
        <f>IF(Mining_Import!I2117="","",Mining_Import!I2117)</f>
        <v/>
      </c>
      <c r="BY2117" s="120" t="str">
        <f t="shared" si="658"/>
        <v/>
      </c>
      <c r="BZ2117" s="184" t="str">
        <f t="shared" si="671"/>
        <v/>
      </c>
      <c r="CA2117" s="37" t="str">
        <f>IFERROR(VLOOKUP($BY2117,Account_Value!$C$2:$F$2500,4,0),"")</f>
        <v/>
      </c>
      <c r="CB2117" s="43" t="str">
        <f t="shared" si="659"/>
        <v/>
      </c>
      <c r="CC2117" s="122" t="str">
        <f>IF($BZ2117="","",SUM($BZ$2:$BZ2117))</f>
        <v/>
      </c>
      <c r="CD2117" s="43" t="str">
        <f>IF($BZ2117="","",$BU$19*(SUM($BZ$2:$BZ2117)))</f>
        <v/>
      </c>
    </row>
    <row r="2118" spans="1:82">
      <c r="A2118" s="4" t="str">
        <f t="shared" si="660"/>
        <v/>
      </c>
      <c r="B2118" s="21" t="str">
        <f>IF(Investments_Import!A2118="","",Investments_Import!A2118)</f>
        <v/>
      </c>
      <c r="C2118" s="22" t="str">
        <f t="shared" si="653"/>
        <v/>
      </c>
      <c r="D2118" s="51" t="str">
        <f t="shared" si="661"/>
        <v/>
      </c>
      <c r="E2118" s="3" t="str">
        <f>IF(Investments_Import!B2118="","",Investments_Import!B2118)</f>
        <v/>
      </c>
      <c r="F2118" s="54" t="str">
        <f t="shared" si="662"/>
        <v xml:space="preserve"> </v>
      </c>
      <c r="G2118" s="54" t="str">
        <f>IF($B2118="","",COUNTIF($F$2:$F2118,$F2118))</f>
        <v/>
      </c>
      <c r="H2118" s="53" t="str">
        <f t="shared" si="663"/>
        <v xml:space="preserve">  </v>
      </c>
      <c r="I2118" s="3" t="str">
        <f>IF(Investments_Import!C2118="","",Investments_Import!C2118)</f>
        <v/>
      </c>
      <c r="J2118" s="108" t="str">
        <f>IF(Investments_Import!D2118="","",Investments_Import!D2118)</f>
        <v/>
      </c>
      <c r="K2118" s="108" t="str">
        <f t="shared" si="664"/>
        <v/>
      </c>
      <c r="L2118" s="47" t="str">
        <f>IF(Investments_Import!E2118="","",Investments_Import!E2118)</f>
        <v/>
      </c>
      <c r="M2118" s="47" t="str">
        <f t="shared" si="654"/>
        <v/>
      </c>
      <c r="N2118" s="31" t="str">
        <f>IF(Investments_Import!F2118="","",Investments_Import!F2118)</f>
        <v/>
      </c>
      <c r="O2118" s="31" t="str">
        <f t="shared" si="655"/>
        <v/>
      </c>
      <c r="P2118" s="3" t="str">
        <f>IF(Investments_Import!G2118="","",Investments_Import!G2118)</f>
        <v/>
      </c>
      <c r="Q2118" s="3" t="str">
        <f>IF(Investments_Import!H2118="","",Investments_Import!H2118)</f>
        <v/>
      </c>
      <c r="R2118" s="37" t="str">
        <f t="shared" si="656"/>
        <v/>
      </c>
      <c r="S2118" s="37" t="str">
        <f t="shared" si="657"/>
        <v/>
      </c>
      <c r="U2118" s="36" t="str">
        <f>IF(Mining_Import!A2118="","",Mining_Import!A2118)</f>
        <v/>
      </c>
      <c r="V2118" s="22" t="str">
        <f t="shared" si="665"/>
        <v/>
      </c>
      <c r="W2118" s="127" t="str">
        <f t="shared" si="666"/>
        <v/>
      </c>
      <c r="X2118" s="127" t="str">
        <f t="shared" si="667"/>
        <v/>
      </c>
      <c r="Y2118" s="127" t="str">
        <f t="shared" si="668"/>
        <v/>
      </c>
      <c r="Z2118" s="36" t="str">
        <f>IF(Mining_Import!B2118="","",Mining_Import!B2118)</f>
        <v/>
      </c>
      <c r="AA2118" s="184" t="str">
        <f>IF(Mining_Import!$C2118="","",Mining_Import!$C2118)</f>
        <v/>
      </c>
      <c r="AB2118" s="122" t="str">
        <f t="shared" si="669"/>
        <v/>
      </c>
      <c r="AC2118" s="122" t="str">
        <f>IF($Y2118&gt;Dashboard!$Q$19,$AB2118,"")</f>
        <v/>
      </c>
      <c r="AD2118" s="43" t="str">
        <f t="shared" si="670"/>
        <v/>
      </c>
      <c r="AE2118" s="36" t="str">
        <f>IF(Mining_Import!D2118="","",Mining_Import!D2118)</f>
        <v/>
      </c>
      <c r="AF2118" s="36" t="str">
        <f>IF(Mining_Import!E2118="","",Mining_Import!E2118)</f>
        <v/>
      </c>
      <c r="AG2118" s="36" t="str">
        <f>IF(Mining_Import!F2118="","",Mining_Import!F2118)</f>
        <v/>
      </c>
      <c r="AH2118" s="36" t="str">
        <f>IF(Mining_Import!G2118="","",Mining_Import!G2118)</f>
        <v/>
      </c>
      <c r="AI2118" s="36" t="str">
        <f>IF(Mining_Import!H2118="","",Mining_Import!H2118)</f>
        <v/>
      </c>
      <c r="AJ2118" s="36" t="str">
        <f>IF(Mining_Import!I2118="","",Mining_Import!I2118)</f>
        <v/>
      </c>
      <c r="BY2118" s="120" t="str">
        <f t="shared" si="658"/>
        <v/>
      </c>
      <c r="BZ2118" s="184" t="str">
        <f t="shared" si="671"/>
        <v/>
      </c>
      <c r="CA2118" s="37" t="str">
        <f>IFERROR(VLOOKUP($BY2118,Account_Value!$C$2:$F$2500,4,0),"")</f>
        <v/>
      </c>
      <c r="CB2118" s="43" t="str">
        <f t="shared" si="659"/>
        <v/>
      </c>
      <c r="CC2118" s="122" t="str">
        <f>IF($BZ2118="","",SUM($BZ$2:$BZ2118))</f>
        <v/>
      </c>
      <c r="CD2118" s="43" t="str">
        <f>IF($BZ2118="","",$BU$19*(SUM($BZ$2:$BZ2118)))</f>
        <v/>
      </c>
    </row>
    <row r="2119" spans="1:82">
      <c r="A2119" s="4" t="str">
        <f t="shared" si="660"/>
        <v/>
      </c>
      <c r="B2119" s="21" t="str">
        <f>IF(Investments_Import!A2119="","",Investments_Import!A2119)</f>
        <v/>
      </c>
      <c r="C2119" s="22" t="str">
        <f t="shared" si="653"/>
        <v/>
      </c>
      <c r="D2119" s="51" t="str">
        <f t="shared" si="661"/>
        <v/>
      </c>
      <c r="E2119" s="3" t="str">
        <f>IF(Investments_Import!B2119="","",Investments_Import!B2119)</f>
        <v/>
      </c>
      <c r="F2119" s="54" t="str">
        <f t="shared" si="662"/>
        <v xml:space="preserve"> </v>
      </c>
      <c r="G2119" s="54" t="str">
        <f>IF($B2119="","",COUNTIF($F$2:$F2119,$F2119))</f>
        <v/>
      </c>
      <c r="H2119" s="53" t="str">
        <f t="shared" si="663"/>
        <v xml:space="preserve">  </v>
      </c>
      <c r="I2119" s="3" t="str">
        <f>IF(Investments_Import!C2119="","",Investments_Import!C2119)</f>
        <v/>
      </c>
      <c r="J2119" s="108" t="str">
        <f>IF(Investments_Import!D2119="","",Investments_Import!D2119)</f>
        <v/>
      </c>
      <c r="K2119" s="108" t="str">
        <f t="shared" si="664"/>
        <v/>
      </c>
      <c r="L2119" s="47" t="str">
        <f>IF(Investments_Import!E2119="","",Investments_Import!E2119)</f>
        <v/>
      </c>
      <c r="M2119" s="47" t="str">
        <f t="shared" si="654"/>
        <v/>
      </c>
      <c r="N2119" s="31" t="str">
        <f>IF(Investments_Import!F2119="","",Investments_Import!F2119)</f>
        <v/>
      </c>
      <c r="O2119" s="31" t="str">
        <f t="shared" si="655"/>
        <v/>
      </c>
      <c r="P2119" s="3" t="str">
        <f>IF(Investments_Import!G2119="","",Investments_Import!G2119)</f>
        <v/>
      </c>
      <c r="Q2119" s="3" t="str">
        <f>IF(Investments_Import!H2119="","",Investments_Import!H2119)</f>
        <v/>
      </c>
      <c r="R2119" s="37" t="str">
        <f t="shared" si="656"/>
        <v/>
      </c>
      <c r="S2119" s="37" t="str">
        <f t="shared" si="657"/>
        <v/>
      </c>
      <c r="U2119" s="36" t="str">
        <f>IF(Mining_Import!A2119="","",Mining_Import!A2119)</f>
        <v/>
      </c>
      <c r="V2119" s="22" t="str">
        <f t="shared" si="665"/>
        <v/>
      </c>
      <c r="W2119" s="127" t="str">
        <f t="shared" si="666"/>
        <v/>
      </c>
      <c r="X2119" s="127" t="str">
        <f t="shared" si="667"/>
        <v/>
      </c>
      <c r="Y2119" s="127" t="str">
        <f t="shared" si="668"/>
        <v/>
      </c>
      <c r="Z2119" s="36" t="str">
        <f>IF(Mining_Import!B2119="","",Mining_Import!B2119)</f>
        <v/>
      </c>
      <c r="AA2119" s="184" t="str">
        <f>IF(Mining_Import!$C2119="","",Mining_Import!$C2119)</f>
        <v/>
      </c>
      <c r="AB2119" s="122" t="str">
        <f t="shared" si="669"/>
        <v/>
      </c>
      <c r="AC2119" s="122" t="str">
        <f>IF($Y2119&gt;Dashboard!$Q$19,$AB2119,"")</f>
        <v/>
      </c>
      <c r="AD2119" s="43" t="str">
        <f t="shared" si="670"/>
        <v/>
      </c>
      <c r="AE2119" s="36" t="str">
        <f>IF(Mining_Import!D2119="","",Mining_Import!D2119)</f>
        <v/>
      </c>
      <c r="AF2119" s="36" t="str">
        <f>IF(Mining_Import!E2119="","",Mining_Import!E2119)</f>
        <v/>
      </c>
      <c r="AG2119" s="36" t="str">
        <f>IF(Mining_Import!F2119="","",Mining_Import!F2119)</f>
        <v/>
      </c>
      <c r="AH2119" s="36" t="str">
        <f>IF(Mining_Import!G2119="","",Mining_Import!G2119)</f>
        <v/>
      </c>
      <c r="AI2119" s="36" t="str">
        <f>IF(Mining_Import!H2119="","",Mining_Import!H2119)</f>
        <v/>
      </c>
      <c r="AJ2119" s="36" t="str">
        <f>IF(Mining_Import!I2119="","",Mining_Import!I2119)</f>
        <v/>
      </c>
      <c r="BY2119" s="120" t="str">
        <f t="shared" si="658"/>
        <v/>
      </c>
      <c r="BZ2119" s="184" t="str">
        <f t="shared" si="671"/>
        <v/>
      </c>
      <c r="CA2119" s="37" t="str">
        <f>IFERROR(VLOOKUP($BY2119,Account_Value!$C$2:$F$2500,4,0),"")</f>
        <v/>
      </c>
      <c r="CB2119" s="43" t="str">
        <f t="shared" si="659"/>
        <v/>
      </c>
      <c r="CC2119" s="122" t="str">
        <f>IF($BZ2119="","",SUM($BZ$2:$BZ2119))</f>
        <v/>
      </c>
      <c r="CD2119" s="43" t="str">
        <f>IF($BZ2119="","",$BU$19*(SUM($BZ$2:$BZ2119)))</f>
        <v/>
      </c>
    </row>
    <row r="2120" spans="1:82">
      <c r="A2120" s="4" t="str">
        <f t="shared" si="660"/>
        <v/>
      </c>
      <c r="B2120" s="21" t="str">
        <f>IF(Investments_Import!A2120="","",Investments_Import!A2120)</f>
        <v/>
      </c>
      <c r="C2120" s="22" t="str">
        <f t="shared" si="653"/>
        <v/>
      </c>
      <c r="D2120" s="51" t="str">
        <f t="shared" si="661"/>
        <v/>
      </c>
      <c r="E2120" s="3" t="str">
        <f>IF(Investments_Import!B2120="","",Investments_Import!B2120)</f>
        <v/>
      </c>
      <c r="F2120" s="54" t="str">
        <f t="shared" si="662"/>
        <v xml:space="preserve"> </v>
      </c>
      <c r="G2120" s="54" t="str">
        <f>IF($B2120="","",COUNTIF($F$2:$F2120,$F2120))</f>
        <v/>
      </c>
      <c r="H2120" s="53" t="str">
        <f t="shared" si="663"/>
        <v xml:space="preserve">  </v>
      </c>
      <c r="I2120" s="3" t="str">
        <f>IF(Investments_Import!C2120="","",Investments_Import!C2120)</f>
        <v/>
      </c>
      <c r="J2120" s="108" t="str">
        <f>IF(Investments_Import!D2120="","",Investments_Import!D2120)</f>
        <v/>
      </c>
      <c r="K2120" s="108" t="str">
        <f t="shared" si="664"/>
        <v/>
      </c>
      <c r="L2120" s="47" t="str">
        <f>IF(Investments_Import!E2120="","",Investments_Import!E2120)</f>
        <v/>
      </c>
      <c r="M2120" s="47" t="str">
        <f t="shared" si="654"/>
        <v/>
      </c>
      <c r="N2120" s="31" t="str">
        <f>IF(Investments_Import!F2120="","",Investments_Import!F2120)</f>
        <v/>
      </c>
      <c r="O2120" s="31" t="str">
        <f t="shared" si="655"/>
        <v/>
      </c>
      <c r="P2120" s="3" t="str">
        <f>IF(Investments_Import!G2120="","",Investments_Import!G2120)</f>
        <v/>
      </c>
      <c r="Q2120" s="3" t="str">
        <f>IF(Investments_Import!H2120="","",Investments_Import!H2120)</f>
        <v/>
      </c>
      <c r="R2120" s="37" t="str">
        <f t="shared" si="656"/>
        <v/>
      </c>
      <c r="S2120" s="37" t="str">
        <f t="shared" si="657"/>
        <v/>
      </c>
      <c r="U2120" s="36" t="str">
        <f>IF(Mining_Import!A2120="","",Mining_Import!A2120)</f>
        <v/>
      </c>
      <c r="V2120" s="22" t="str">
        <f t="shared" si="665"/>
        <v/>
      </c>
      <c r="W2120" s="127" t="str">
        <f t="shared" si="666"/>
        <v/>
      </c>
      <c r="X2120" s="127" t="str">
        <f t="shared" si="667"/>
        <v/>
      </c>
      <c r="Y2120" s="127" t="str">
        <f t="shared" si="668"/>
        <v/>
      </c>
      <c r="Z2120" s="36" t="str">
        <f>IF(Mining_Import!B2120="","",Mining_Import!B2120)</f>
        <v/>
      </c>
      <c r="AA2120" s="184" t="str">
        <f>IF(Mining_Import!$C2120="","",Mining_Import!$C2120)</f>
        <v/>
      </c>
      <c r="AB2120" s="122" t="str">
        <f t="shared" si="669"/>
        <v/>
      </c>
      <c r="AC2120" s="122" t="str">
        <f>IF($Y2120&gt;Dashboard!$Q$19,$AB2120,"")</f>
        <v/>
      </c>
      <c r="AD2120" s="43" t="str">
        <f t="shared" si="670"/>
        <v/>
      </c>
      <c r="AE2120" s="36" t="str">
        <f>IF(Mining_Import!D2120="","",Mining_Import!D2120)</f>
        <v/>
      </c>
      <c r="AF2120" s="36" t="str">
        <f>IF(Mining_Import!E2120="","",Mining_Import!E2120)</f>
        <v/>
      </c>
      <c r="AG2120" s="36" t="str">
        <f>IF(Mining_Import!F2120="","",Mining_Import!F2120)</f>
        <v/>
      </c>
      <c r="AH2120" s="36" t="str">
        <f>IF(Mining_Import!G2120="","",Mining_Import!G2120)</f>
        <v/>
      </c>
      <c r="AI2120" s="36" t="str">
        <f>IF(Mining_Import!H2120="","",Mining_Import!H2120)</f>
        <v/>
      </c>
      <c r="AJ2120" s="36" t="str">
        <f>IF(Mining_Import!I2120="","",Mining_Import!I2120)</f>
        <v/>
      </c>
      <c r="BY2120" s="120" t="str">
        <f t="shared" si="658"/>
        <v/>
      </c>
      <c r="BZ2120" s="184" t="str">
        <f t="shared" si="671"/>
        <v/>
      </c>
      <c r="CA2120" s="37" t="str">
        <f>IFERROR(VLOOKUP($BY2120,Account_Value!$C$2:$F$2500,4,0),"")</f>
        <v/>
      </c>
      <c r="CB2120" s="43" t="str">
        <f t="shared" si="659"/>
        <v/>
      </c>
      <c r="CC2120" s="122" t="str">
        <f>IF($BZ2120="","",SUM($BZ$2:$BZ2120))</f>
        <v/>
      </c>
      <c r="CD2120" s="43" t="str">
        <f>IF($BZ2120="","",$BU$19*(SUM($BZ$2:$BZ2120)))</f>
        <v/>
      </c>
    </row>
    <row r="2121" spans="1:82">
      <c r="A2121" s="4" t="str">
        <f t="shared" si="660"/>
        <v/>
      </c>
      <c r="B2121" s="21" t="str">
        <f>IF(Investments_Import!A2121="","",Investments_Import!A2121)</f>
        <v/>
      </c>
      <c r="C2121" s="22" t="str">
        <f t="shared" si="653"/>
        <v/>
      </c>
      <c r="D2121" s="51" t="str">
        <f t="shared" si="661"/>
        <v/>
      </c>
      <c r="E2121" s="3" t="str">
        <f>IF(Investments_Import!B2121="","",Investments_Import!B2121)</f>
        <v/>
      </c>
      <c r="F2121" s="54" t="str">
        <f t="shared" si="662"/>
        <v xml:space="preserve"> </v>
      </c>
      <c r="G2121" s="54" t="str">
        <f>IF($B2121="","",COUNTIF($F$2:$F2121,$F2121))</f>
        <v/>
      </c>
      <c r="H2121" s="53" t="str">
        <f t="shared" si="663"/>
        <v xml:space="preserve">  </v>
      </c>
      <c r="I2121" s="3" t="str">
        <f>IF(Investments_Import!C2121="","",Investments_Import!C2121)</f>
        <v/>
      </c>
      <c r="J2121" s="108" t="str">
        <f>IF(Investments_Import!D2121="","",Investments_Import!D2121)</f>
        <v/>
      </c>
      <c r="K2121" s="108" t="str">
        <f t="shared" si="664"/>
        <v/>
      </c>
      <c r="L2121" s="47" t="str">
        <f>IF(Investments_Import!E2121="","",Investments_Import!E2121)</f>
        <v/>
      </c>
      <c r="M2121" s="47" t="str">
        <f t="shared" si="654"/>
        <v/>
      </c>
      <c r="N2121" s="31" t="str">
        <f>IF(Investments_Import!F2121="","",Investments_Import!F2121)</f>
        <v/>
      </c>
      <c r="O2121" s="31" t="str">
        <f t="shared" si="655"/>
        <v/>
      </c>
      <c r="P2121" s="3" t="str">
        <f>IF(Investments_Import!G2121="","",Investments_Import!G2121)</f>
        <v/>
      </c>
      <c r="Q2121" s="3" t="str">
        <f>IF(Investments_Import!H2121="","",Investments_Import!H2121)</f>
        <v/>
      </c>
      <c r="R2121" s="37" t="str">
        <f t="shared" si="656"/>
        <v/>
      </c>
      <c r="S2121" s="37" t="str">
        <f t="shared" si="657"/>
        <v/>
      </c>
      <c r="U2121" s="36" t="str">
        <f>IF(Mining_Import!A2121="","",Mining_Import!A2121)</f>
        <v/>
      </c>
      <c r="V2121" s="22" t="str">
        <f t="shared" si="665"/>
        <v/>
      </c>
      <c r="W2121" s="127" t="str">
        <f t="shared" si="666"/>
        <v/>
      </c>
      <c r="X2121" s="127" t="str">
        <f t="shared" si="667"/>
        <v/>
      </c>
      <c r="Y2121" s="127" t="str">
        <f t="shared" si="668"/>
        <v/>
      </c>
      <c r="Z2121" s="36" t="str">
        <f>IF(Mining_Import!B2121="","",Mining_Import!B2121)</f>
        <v/>
      </c>
      <c r="AA2121" s="184" t="str">
        <f>IF(Mining_Import!$C2121="","",Mining_Import!$C2121)</f>
        <v/>
      </c>
      <c r="AB2121" s="122" t="str">
        <f t="shared" si="669"/>
        <v/>
      </c>
      <c r="AC2121" s="122" t="str">
        <f>IF($Y2121&gt;Dashboard!$Q$19,$AB2121,"")</f>
        <v/>
      </c>
      <c r="AD2121" s="43" t="str">
        <f t="shared" si="670"/>
        <v/>
      </c>
      <c r="AE2121" s="36" t="str">
        <f>IF(Mining_Import!D2121="","",Mining_Import!D2121)</f>
        <v/>
      </c>
      <c r="AF2121" s="36" t="str">
        <f>IF(Mining_Import!E2121="","",Mining_Import!E2121)</f>
        <v/>
      </c>
      <c r="AG2121" s="36" t="str">
        <f>IF(Mining_Import!F2121="","",Mining_Import!F2121)</f>
        <v/>
      </c>
      <c r="AH2121" s="36" t="str">
        <f>IF(Mining_Import!G2121="","",Mining_Import!G2121)</f>
        <v/>
      </c>
      <c r="AI2121" s="36" t="str">
        <f>IF(Mining_Import!H2121="","",Mining_Import!H2121)</f>
        <v/>
      </c>
      <c r="AJ2121" s="36" t="str">
        <f>IF(Mining_Import!I2121="","",Mining_Import!I2121)</f>
        <v/>
      </c>
      <c r="BY2121" s="120" t="str">
        <f t="shared" si="658"/>
        <v/>
      </c>
      <c r="BZ2121" s="184" t="str">
        <f t="shared" si="671"/>
        <v/>
      </c>
      <c r="CA2121" s="37" t="str">
        <f>IFERROR(VLOOKUP($BY2121,Account_Value!$C$2:$F$2500,4,0),"")</f>
        <v/>
      </c>
      <c r="CB2121" s="43" t="str">
        <f t="shared" si="659"/>
        <v/>
      </c>
      <c r="CC2121" s="122" t="str">
        <f>IF($BZ2121="","",SUM($BZ$2:$BZ2121))</f>
        <v/>
      </c>
      <c r="CD2121" s="43" t="str">
        <f>IF($BZ2121="","",$BU$19*(SUM($BZ$2:$BZ2121)))</f>
        <v/>
      </c>
    </row>
    <row r="2122" spans="1:82">
      <c r="A2122" s="4" t="str">
        <f t="shared" si="660"/>
        <v/>
      </c>
      <c r="B2122" s="21" t="str">
        <f>IF(Investments_Import!A2122="","",Investments_Import!A2122)</f>
        <v/>
      </c>
      <c r="C2122" s="22" t="str">
        <f t="shared" si="653"/>
        <v/>
      </c>
      <c r="D2122" s="51" t="str">
        <f t="shared" si="661"/>
        <v/>
      </c>
      <c r="E2122" s="3" t="str">
        <f>IF(Investments_Import!B2122="","",Investments_Import!B2122)</f>
        <v/>
      </c>
      <c r="F2122" s="54" t="str">
        <f t="shared" si="662"/>
        <v xml:space="preserve"> </v>
      </c>
      <c r="G2122" s="54" t="str">
        <f>IF($B2122="","",COUNTIF($F$2:$F2122,$F2122))</f>
        <v/>
      </c>
      <c r="H2122" s="53" t="str">
        <f t="shared" si="663"/>
        <v xml:space="preserve">  </v>
      </c>
      <c r="I2122" s="3" t="str">
        <f>IF(Investments_Import!C2122="","",Investments_Import!C2122)</f>
        <v/>
      </c>
      <c r="J2122" s="108" t="str">
        <f>IF(Investments_Import!D2122="","",Investments_Import!D2122)</f>
        <v/>
      </c>
      <c r="K2122" s="108" t="str">
        <f t="shared" si="664"/>
        <v/>
      </c>
      <c r="L2122" s="47" t="str">
        <f>IF(Investments_Import!E2122="","",Investments_Import!E2122)</f>
        <v/>
      </c>
      <c r="M2122" s="47" t="str">
        <f t="shared" si="654"/>
        <v/>
      </c>
      <c r="N2122" s="31" t="str">
        <f>IF(Investments_Import!F2122="","",Investments_Import!F2122)</f>
        <v/>
      </c>
      <c r="O2122" s="31" t="str">
        <f t="shared" si="655"/>
        <v/>
      </c>
      <c r="P2122" s="3" t="str">
        <f>IF(Investments_Import!G2122="","",Investments_Import!G2122)</f>
        <v/>
      </c>
      <c r="Q2122" s="3" t="str">
        <f>IF(Investments_Import!H2122="","",Investments_Import!H2122)</f>
        <v/>
      </c>
      <c r="R2122" s="37" t="str">
        <f t="shared" si="656"/>
        <v/>
      </c>
      <c r="S2122" s="37" t="str">
        <f t="shared" si="657"/>
        <v/>
      </c>
      <c r="U2122" s="36" t="str">
        <f>IF(Mining_Import!A2122="","",Mining_Import!A2122)</f>
        <v/>
      </c>
      <c r="V2122" s="22" t="str">
        <f t="shared" si="665"/>
        <v/>
      </c>
      <c r="W2122" s="127" t="str">
        <f t="shared" si="666"/>
        <v/>
      </c>
      <c r="X2122" s="127" t="str">
        <f t="shared" si="667"/>
        <v/>
      </c>
      <c r="Y2122" s="127" t="str">
        <f t="shared" si="668"/>
        <v/>
      </c>
      <c r="Z2122" s="36" t="str">
        <f>IF(Mining_Import!B2122="","",Mining_Import!B2122)</f>
        <v/>
      </c>
      <c r="AA2122" s="184" t="str">
        <f>IF(Mining_Import!$C2122="","",Mining_Import!$C2122)</f>
        <v/>
      </c>
      <c r="AB2122" s="122" t="str">
        <f t="shared" si="669"/>
        <v/>
      </c>
      <c r="AC2122" s="122" t="str">
        <f>IF($Y2122&gt;Dashboard!$Q$19,$AB2122,"")</f>
        <v/>
      </c>
      <c r="AD2122" s="43" t="str">
        <f t="shared" si="670"/>
        <v/>
      </c>
      <c r="AE2122" s="36" t="str">
        <f>IF(Mining_Import!D2122="","",Mining_Import!D2122)</f>
        <v/>
      </c>
      <c r="AF2122" s="36" t="str">
        <f>IF(Mining_Import!E2122="","",Mining_Import!E2122)</f>
        <v/>
      </c>
      <c r="AG2122" s="36" t="str">
        <f>IF(Mining_Import!F2122="","",Mining_Import!F2122)</f>
        <v/>
      </c>
      <c r="AH2122" s="36" t="str">
        <f>IF(Mining_Import!G2122="","",Mining_Import!G2122)</f>
        <v/>
      </c>
      <c r="AI2122" s="36" t="str">
        <f>IF(Mining_Import!H2122="","",Mining_Import!H2122)</f>
        <v/>
      </c>
      <c r="AJ2122" s="36" t="str">
        <f>IF(Mining_Import!I2122="","",Mining_Import!I2122)</f>
        <v/>
      </c>
      <c r="BY2122" s="120" t="str">
        <f t="shared" si="658"/>
        <v/>
      </c>
      <c r="BZ2122" s="184" t="str">
        <f t="shared" si="671"/>
        <v/>
      </c>
      <c r="CA2122" s="37" t="str">
        <f>IFERROR(VLOOKUP($BY2122,Account_Value!$C$2:$F$2500,4,0),"")</f>
        <v/>
      </c>
      <c r="CB2122" s="43" t="str">
        <f t="shared" si="659"/>
        <v/>
      </c>
      <c r="CC2122" s="122" t="str">
        <f>IF($BZ2122="","",SUM($BZ$2:$BZ2122))</f>
        <v/>
      </c>
      <c r="CD2122" s="43" t="str">
        <f>IF($BZ2122="","",$BU$19*(SUM($BZ$2:$BZ2122)))</f>
        <v/>
      </c>
    </row>
    <row r="2123" spans="1:82">
      <c r="A2123" s="4" t="str">
        <f t="shared" si="660"/>
        <v/>
      </c>
      <c r="B2123" s="21" t="str">
        <f>IF(Investments_Import!A2123="","",Investments_Import!A2123)</f>
        <v/>
      </c>
      <c r="C2123" s="22" t="str">
        <f t="shared" si="653"/>
        <v/>
      </c>
      <c r="D2123" s="51" t="str">
        <f t="shared" si="661"/>
        <v/>
      </c>
      <c r="E2123" s="3" t="str">
        <f>IF(Investments_Import!B2123="","",Investments_Import!B2123)</f>
        <v/>
      </c>
      <c r="F2123" s="54" t="str">
        <f t="shared" si="662"/>
        <v xml:space="preserve"> </v>
      </c>
      <c r="G2123" s="54" t="str">
        <f>IF($B2123="","",COUNTIF($F$2:$F2123,$F2123))</f>
        <v/>
      </c>
      <c r="H2123" s="53" t="str">
        <f t="shared" si="663"/>
        <v xml:space="preserve">  </v>
      </c>
      <c r="I2123" s="3" t="str">
        <f>IF(Investments_Import!C2123="","",Investments_Import!C2123)</f>
        <v/>
      </c>
      <c r="J2123" s="108" t="str">
        <f>IF(Investments_Import!D2123="","",Investments_Import!D2123)</f>
        <v/>
      </c>
      <c r="K2123" s="108" t="str">
        <f t="shared" si="664"/>
        <v/>
      </c>
      <c r="L2123" s="47" t="str">
        <f>IF(Investments_Import!E2123="","",Investments_Import!E2123)</f>
        <v/>
      </c>
      <c r="M2123" s="47" t="str">
        <f t="shared" si="654"/>
        <v/>
      </c>
      <c r="N2123" s="31" t="str">
        <f>IF(Investments_Import!F2123="","",Investments_Import!F2123)</f>
        <v/>
      </c>
      <c r="O2123" s="31" t="str">
        <f t="shared" si="655"/>
        <v/>
      </c>
      <c r="P2123" s="3" t="str">
        <f>IF(Investments_Import!G2123="","",Investments_Import!G2123)</f>
        <v/>
      </c>
      <c r="Q2123" s="3" t="str">
        <f>IF(Investments_Import!H2123="","",Investments_Import!H2123)</f>
        <v/>
      </c>
      <c r="R2123" s="37" t="str">
        <f t="shared" si="656"/>
        <v/>
      </c>
      <c r="S2123" s="37" t="str">
        <f t="shared" si="657"/>
        <v/>
      </c>
      <c r="U2123" s="36" t="str">
        <f>IF(Mining_Import!A2123="","",Mining_Import!A2123)</f>
        <v/>
      </c>
      <c r="V2123" s="22" t="str">
        <f t="shared" si="665"/>
        <v/>
      </c>
      <c r="W2123" s="127" t="str">
        <f t="shared" si="666"/>
        <v/>
      </c>
      <c r="X2123" s="127" t="str">
        <f t="shared" si="667"/>
        <v/>
      </c>
      <c r="Y2123" s="127" t="str">
        <f t="shared" si="668"/>
        <v/>
      </c>
      <c r="Z2123" s="36" t="str">
        <f>IF(Mining_Import!B2123="","",Mining_Import!B2123)</f>
        <v/>
      </c>
      <c r="AA2123" s="184" t="str">
        <f>IF(Mining_Import!$C2123="","",Mining_Import!$C2123)</f>
        <v/>
      </c>
      <c r="AB2123" s="122" t="str">
        <f t="shared" si="669"/>
        <v/>
      </c>
      <c r="AC2123" s="122" t="str">
        <f>IF($Y2123&gt;Dashboard!$Q$19,$AB2123,"")</f>
        <v/>
      </c>
      <c r="AD2123" s="43" t="str">
        <f t="shared" si="670"/>
        <v/>
      </c>
      <c r="AE2123" s="36" t="str">
        <f>IF(Mining_Import!D2123="","",Mining_Import!D2123)</f>
        <v/>
      </c>
      <c r="AF2123" s="36" t="str">
        <f>IF(Mining_Import!E2123="","",Mining_Import!E2123)</f>
        <v/>
      </c>
      <c r="AG2123" s="36" t="str">
        <f>IF(Mining_Import!F2123="","",Mining_Import!F2123)</f>
        <v/>
      </c>
      <c r="AH2123" s="36" t="str">
        <f>IF(Mining_Import!G2123="","",Mining_Import!G2123)</f>
        <v/>
      </c>
      <c r="AI2123" s="36" t="str">
        <f>IF(Mining_Import!H2123="","",Mining_Import!H2123)</f>
        <v/>
      </c>
      <c r="AJ2123" s="36" t="str">
        <f>IF(Mining_Import!I2123="","",Mining_Import!I2123)</f>
        <v/>
      </c>
      <c r="BY2123" s="120" t="str">
        <f t="shared" si="658"/>
        <v/>
      </c>
      <c r="BZ2123" s="184" t="str">
        <f t="shared" si="671"/>
        <v/>
      </c>
      <c r="CA2123" s="37" t="str">
        <f>IFERROR(VLOOKUP($BY2123,Account_Value!$C$2:$F$2500,4,0),"")</f>
        <v/>
      </c>
      <c r="CB2123" s="43" t="str">
        <f t="shared" si="659"/>
        <v/>
      </c>
      <c r="CC2123" s="122" t="str">
        <f>IF($BZ2123="","",SUM($BZ$2:$BZ2123))</f>
        <v/>
      </c>
      <c r="CD2123" s="43" t="str">
        <f>IF($BZ2123="","",$BU$19*(SUM($BZ$2:$BZ2123)))</f>
        <v/>
      </c>
    </row>
    <row r="2124" spans="1:82">
      <c r="A2124" s="4" t="str">
        <f t="shared" si="660"/>
        <v/>
      </c>
      <c r="B2124" s="21" t="str">
        <f>IF(Investments_Import!A2124="","",Investments_Import!A2124)</f>
        <v/>
      </c>
      <c r="C2124" s="22" t="str">
        <f t="shared" si="653"/>
        <v/>
      </c>
      <c r="D2124" s="51" t="str">
        <f t="shared" si="661"/>
        <v/>
      </c>
      <c r="E2124" s="3" t="str">
        <f>IF(Investments_Import!B2124="","",Investments_Import!B2124)</f>
        <v/>
      </c>
      <c r="F2124" s="54" t="str">
        <f t="shared" si="662"/>
        <v xml:space="preserve"> </v>
      </c>
      <c r="G2124" s="54" t="str">
        <f>IF($B2124="","",COUNTIF($F$2:$F2124,$F2124))</f>
        <v/>
      </c>
      <c r="H2124" s="53" t="str">
        <f t="shared" si="663"/>
        <v xml:space="preserve">  </v>
      </c>
      <c r="I2124" s="3" t="str">
        <f>IF(Investments_Import!C2124="","",Investments_Import!C2124)</f>
        <v/>
      </c>
      <c r="J2124" s="108" t="str">
        <f>IF(Investments_Import!D2124="","",Investments_Import!D2124)</f>
        <v/>
      </c>
      <c r="K2124" s="108" t="str">
        <f t="shared" si="664"/>
        <v/>
      </c>
      <c r="L2124" s="47" t="str">
        <f>IF(Investments_Import!E2124="","",Investments_Import!E2124)</f>
        <v/>
      </c>
      <c r="M2124" s="47" t="str">
        <f t="shared" si="654"/>
        <v/>
      </c>
      <c r="N2124" s="31" t="str">
        <f>IF(Investments_Import!F2124="","",Investments_Import!F2124)</f>
        <v/>
      </c>
      <c r="O2124" s="31" t="str">
        <f t="shared" si="655"/>
        <v/>
      </c>
      <c r="P2124" s="3" t="str">
        <f>IF(Investments_Import!G2124="","",Investments_Import!G2124)</f>
        <v/>
      </c>
      <c r="Q2124" s="3" t="str">
        <f>IF(Investments_Import!H2124="","",Investments_Import!H2124)</f>
        <v/>
      </c>
      <c r="R2124" s="37" t="str">
        <f t="shared" si="656"/>
        <v/>
      </c>
      <c r="S2124" s="37" t="str">
        <f t="shared" si="657"/>
        <v/>
      </c>
      <c r="U2124" s="36" t="str">
        <f>IF(Mining_Import!A2124="","",Mining_Import!A2124)</f>
        <v/>
      </c>
      <c r="V2124" s="22" t="str">
        <f t="shared" si="665"/>
        <v/>
      </c>
      <c r="W2124" s="127" t="str">
        <f t="shared" si="666"/>
        <v/>
      </c>
      <c r="X2124" s="127" t="str">
        <f t="shared" si="667"/>
        <v/>
      </c>
      <c r="Y2124" s="127" t="str">
        <f t="shared" si="668"/>
        <v/>
      </c>
      <c r="Z2124" s="36" t="str">
        <f>IF(Mining_Import!B2124="","",Mining_Import!B2124)</f>
        <v/>
      </c>
      <c r="AA2124" s="184" t="str">
        <f>IF(Mining_Import!$C2124="","",Mining_Import!$C2124)</f>
        <v/>
      </c>
      <c r="AB2124" s="122" t="str">
        <f t="shared" si="669"/>
        <v/>
      </c>
      <c r="AC2124" s="122" t="str">
        <f>IF($Y2124&gt;Dashboard!$Q$19,$AB2124,"")</f>
        <v/>
      </c>
      <c r="AD2124" s="43" t="str">
        <f t="shared" si="670"/>
        <v/>
      </c>
      <c r="AE2124" s="36" t="str">
        <f>IF(Mining_Import!D2124="","",Mining_Import!D2124)</f>
        <v/>
      </c>
      <c r="AF2124" s="36" t="str">
        <f>IF(Mining_Import!E2124="","",Mining_Import!E2124)</f>
        <v/>
      </c>
      <c r="AG2124" s="36" t="str">
        <f>IF(Mining_Import!F2124="","",Mining_Import!F2124)</f>
        <v/>
      </c>
      <c r="AH2124" s="36" t="str">
        <f>IF(Mining_Import!G2124="","",Mining_Import!G2124)</f>
        <v/>
      </c>
      <c r="AI2124" s="36" t="str">
        <f>IF(Mining_Import!H2124="","",Mining_Import!H2124)</f>
        <v/>
      </c>
      <c r="AJ2124" s="36" t="str">
        <f>IF(Mining_Import!I2124="","",Mining_Import!I2124)</f>
        <v/>
      </c>
      <c r="BY2124" s="120" t="str">
        <f t="shared" si="658"/>
        <v/>
      </c>
      <c r="BZ2124" s="184" t="str">
        <f t="shared" si="671"/>
        <v/>
      </c>
      <c r="CA2124" s="37" t="str">
        <f>IFERROR(VLOOKUP($BY2124,Account_Value!$C$2:$F$2500,4,0),"")</f>
        <v/>
      </c>
      <c r="CB2124" s="43" t="str">
        <f t="shared" si="659"/>
        <v/>
      </c>
      <c r="CC2124" s="122" t="str">
        <f>IF($BZ2124="","",SUM($BZ$2:$BZ2124))</f>
        <v/>
      </c>
      <c r="CD2124" s="43" t="str">
        <f>IF($BZ2124="","",$BU$19*(SUM($BZ$2:$BZ2124)))</f>
        <v/>
      </c>
    </row>
    <row r="2125" spans="1:82">
      <c r="A2125" s="4" t="str">
        <f t="shared" si="660"/>
        <v/>
      </c>
      <c r="B2125" s="21" t="str">
        <f>IF(Investments_Import!A2125="","",Investments_Import!A2125)</f>
        <v/>
      </c>
      <c r="C2125" s="22" t="str">
        <f t="shared" si="653"/>
        <v/>
      </c>
      <c r="D2125" s="51" t="str">
        <f t="shared" si="661"/>
        <v/>
      </c>
      <c r="E2125" s="3" t="str">
        <f>IF(Investments_Import!B2125="","",Investments_Import!B2125)</f>
        <v/>
      </c>
      <c r="F2125" s="54" t="str">
        <f t="shared" si="662"/>
        <v xml:space="preserve"> </v>
      </c>
      <c r="G2125" s="54" t="str">
        <f>IF($B2125="","",COUNTIF($F$2:$F2125,$F2125))</f>
        <v/>
      </c>
      <c r="H2125" s="53" t="str">
        <f t="shared" si="663"/>
        <v xml:space="preserve">  </v>
      </c>
      <c r="I2125" s="3" t="str">
        <f>IF(Investments_Import!C2125="","",Investments_Import!C2125)</f>
        <v/>
      </c>
      <c r="J2125" s="108" t="str">
        <f>IF(Investments_Import!D2125="","",Investments_Import!D2125)</f>
        <v/>
      </c>
      <c r="K2125" s="108" t="str">
        <f t="shared" si="664"/>
        <v/>
      </c>
      <c r="L2125" s="47" t="str">
        <f>IF(Investments_Import!E2125="","",Investments_Import!E2125)</f>
        <v/>
      </c>
      <c r="M2125" s="47" t="str">
        <f t="shared" si="654"/>
        <v/>
      </c>
      <c r="N2125" s="31" t="str">
        <f>IF(Investments_Import!F2125="","",Investments_Import!F2125)</f>
        <v/>
      </c>
      <c r="O2125" s="31" t="str">
        <f t="shared" si="655"/>
        <v/>
      </c>
      <c r="P2125" s="3" t="str">
        <f>IF(Investments_Import!G2125="","",Investments_Import!G2125)</f>
        <v/>
      </c>
      <c r="Q2125" s="3" t="str">
        <f>IF(Investments_Import!H2125="","",Investments_Import!H2125)</f>
        <v/>
      </c>
      <c r="R2125" s="37" t="str">
        <f t="shared" si="656"/>
        <v/>
      </c>
      <c r="S2125" s="37" t="str">
        <f t="shared" si="657"/>
        <v/>
      </c>
      <c r="U2125" s="36" t="str">
        <f>IF(Mining_Import!A2125="","",Mining_Import!A2125)</f>
        <v/>
      </c>
      <c r="V2125" s="22" t="str">
        <f t="shared" si="665"/>
        <v/>
      </c>
      <c r="W2125" s="127" t="str">
        <f t="shared" si="666"/>
        <v/>
      </c>
      <c r="X2125" s="127" t="str">
        <f t="shared" si="667"/>
        <v/>
      </c>
      <c r="Y2125" s="127" t="str">
        <f t="shared" si="668"/>
        <v/>
      </c>
      <c r="Z2125" s="36" t="str">
        <f>IF(Mining_Import!B2125="","",Mining_Import!B2125)</f>
        <v/>
      </c>
      <c r="AA2125" s="184" t="str">
        <f>IF(Mining_Import!$C2125="","",Mining_Import!$C2125)</f>
        <v/>
      </c>
      <c r="AB2125" s="122" t="str">
        <f t="shared" si="669"/>
        <v/>
      </c>
      <c r="AC2125" s="122" t="str">
        <f>IF($Y2125&gt;Dashboard!$Q$19,$AB2125,"")</f>
        <v/>
      </c>
      <c r="AD2125" s="43" t="str">
        <f t="shared" si="670"/>
        <v/>
      </c>
      <c r="AE2125" s="36" t="str">
        <f>IF(Mining_Import!D2125="","",Mining_Import!D2125)</f>
        <v/>
      </c>
      <c r="AF2125" s="36" t="str">
        <f>IF(Mining_Import!E2125="","",Mining_Import!E2125)</f>
        <v/>
      </c>
      <c r="AG2125" s="36" t="str">
        <f>IF(Mining_Import!F2125="","",Mining_Import!F2125)</f>
        <v/>
      </c>
      <c r="AH2125" s="36" t="str">
        <f>IF(Mining_Import!G2125="","",Mining_Import!G2125)</f>
        <v/>
      </c>
      <c r="AI2125" s="36" t="str">
        <f>IF(Mining_Import!H2125="","",Mining_Import!H2125)</f>
        <v/>
      </c>
      <c r="AJ2125" s="36" t="str">
        <f>IF(Mining_Import!I2125="","",Mining_Import!I2125)</f>
        <v/>
      </c>
      <c r="BY2125" s="120" t="str">
        <f t="shared" si="658"/>
        <v/>
      </c>
      <c r="BZ2125" s="184" t="str">
        <f t="shared" si="671"/>
        <v/>
      </c>
      <c r="CA2125" s="37" t="str">
        <f>IFERROR(VLOOKUP($BY2125,Account_Value!$C$2:$F$2500,4,0),"")</f>
        <v/>
      </c>
      <c r="CB2125" s="43" t="str">
        <f t="shared" si="659"/>
        <v/>
      </c>
      <c r="CC2125" s="122" t="str">
        <f>IF($BZ2125="","",SUM($BZ$2:$BZ2125))</f>
        <v/>
      </c>
      <c r="CD2125" s="43" t="str">
        <f>IF($BZ2125="","",$BU$19*(SUM($BZ$2:$BZ2125)))</f>
        <v/>
      </c>
    </row>
    <row r="2126" spans="1:82">
      <c r="A2126" s="4" t="str">
        <f t="shared" si="660"/>
        <v/>
      </c>
      <c r="B2126" s="21" t="str">
        <f>IF(Investments_Import!A2126="","",Investments_Import!A2126)</f>
        <v/>
      </c>
      <c r="C2126" s="22" t="str">
        <f t="shared" si="653"/>
        <v/>
      </c>
      <c r="D2126" s="51" t="str">
        <f t="shared" si="661"/>
        <v/>
      </c>
      <c r="E2126" s="3" t="str">
        <f>IF(Investments_Import!B2126="","",Investments_Import!B2126)</f>
        <v/>
      </c>
      <c r="F2126" s="54" t="str">
        <f t="shared" si="662"/>
        <v xml:space="preserve"> </v>
      </c>
      <c r="G2126" s="54" t="str">
        <f>IF($B2126="","",COUNTIF($F$2:$F2126,$F2126))</f>
        <v/>
      </c>
      <c r="H2126" s="53" t="str">
        <f t="shared" si="663"/>
        <v xml:space="preserve">  </v>
      </c>
      <c r="I2126" s="3" t="str">
        <f>IF(Investments_Import!C2126="","",Investments_Import!C2126)</f>
        <v/>
      </c>
      <c r="J2126" s="108" t="str">
        <f>IF(Investments_Import!D2126="","",Investments_Import!D2126)</f>
        <v/>
      </c>
      <c r="K2126" s="108" t="str">
        <f t="shared" si="664"/>
        <v/>
      </c>
      <c r="L2126" s="47" t="str">
        <f>IF(Investments_Import!E2126="","",Investments_Import!E2126)</f>
        <v/>
      </c>
      <c r="M2126" s="47" t="str">
        <f t="shared" si="654"/>
        <v/>
      </c>
      <c r="N2126" s="31" t="str">
        <f>IF(Investments_Import!F2126="","",Investments_Import!F2126)</f>
        <v/>
      </c>
      <c r="O2126" s="31" t="str">
        <f t="shared" si="655"/>
        <v/>
      </c>
      <c r="P2126" s="3" t="str">
        <f>IF(Investments_Import!G2126="","",Investments_Import!G2126)</f>
        <v/>
      </c>
      <c r="Q2126" s="3" t="str">
        <f>IF(Investments_Import!H2126="","",Investments_Import!H2126)</f>
        <v/>
      </c>
      <c r="R2126" s="37" t="str">
        <f t="shared" si="656"/>
        <v/>
      </c>
      <c r="S2126" s="37" t="str">
        <f t="shared" si="657"/>
        <v/>
      </c>
      <c r="U2126" s="36" t="str">
        <f>IF(Mining_Import!A2126="","",Mining_Import!A2126)</f>
        <v/>
      </c>
      <c r="V2126" s="22" t="str">
        <f t="shared" si="665"/>
        <v/>
      </c>
      <c r="W2126" s="127" t="str">
        <f t="shared" si="666"/>
        <v/>
      </c>
      <c r="X2126" s="127" t="str">
        <f t="shared" si="667"/>
        <v/>
      </c>
      <c r="Y2126" s="127" t="str">
        <f t="shared" si="668"/>
        <v/>
      </c>
      <c r="Z2126" s="36" t="str">
        <f>IF(Mining_Import!B2126="","",Mining_Import!B2126)</f>
        <v/>
      </c>
      <c r="AA2126" s="184" t="str">
        <f>IF(Mining_Import!$C2126="","",Mining_Import!$C2126)</f>
        <v/>
      </c>
      <c r="AB2126" s="122" t="str">
        <f t="shared" si="669"/>
        <v/>
      </c>
      <c r="AC2126" s="122" t="str">
        <f>IF($Y2126&gt;Dashboard!$Q$19,$AB2126,"")</f>
        <v/>
      </c>
      <c r="AD2126" s="43" t="str">
        <f t="shared" si="670"/>
        <v/>
      </c>
      <c r="AE2126" s="36" t="str">
        <f>IF(Mining_Import!D2126="","",Mining_Import!D2126)</f>
        <v/>
      </c>
      <c r="AF2126" s="36" t="str">
        <f>IF(Mining_Import!E2126="","",Mining_Import!E2126)</f>
        <v/>
      </c>
      <c r="AG2126" s="36" t="str">
        <f>IF(Mining_Import!F2126="","",Mining_Import!F2126)</f>
        <v/>
      </c>
      <c r="AH2126" s="36" t="str">
        <f>IF(Mining_Import!G2126="","",Mining_Import!G2126)</f>
        <v/>
      </c>
      <c r="AI2126" s="36" t="str">
        <f>IF(Mining_Import!H2126="","",Mining_Import!H2126)</f>
        <v/>
      </c>
      <c r="AJ2126" s="36" t="str">
        <f>IF(Mining_Import!I2126="","",Mining_Import!I2126)</f>
        <v/>
      </c>
      <c r="BY2126" s="120" t="str">
        <f t="shared" si="658"/>
        <v/>
      </c>
      <c r="BZ2126" s="184" t="str">
        <f t="shared" si="671"/>
        <v/>
      </c>
      <c r="CA2126" s="37" t="str">
        <f>IFERROR(VLOOKUP($BY2126,Account_Value!$C$2:$F$2500,4,0),"")</f>
        <v/>
      </c>
      <c r="CB2126" s="43" t="str">
        <f t="shared" si="659"/>
        <v/>
      </c>
      <c r="CC2126" s="122" t="str">
        <f>IF($BZ2126="","",SUM($BZ$2:$BZ2126))</f>
        <v/>
      </c>
      <c r="CD2126" s="43" t="str">
        <f>IF($BZ2126="","",$BU$19*(SUM($BZ$2:$BZ2126)))</f>
        <v/>
      </c>
    </row>
    <row r="2127" spans="1:82">
      <c r="A2127" s="4" t="str">
        <f t="shared" si="660"/>
        <v/>
      </c>
      <c r="B2127" s="21" t="str">
        <f>IF(Investments_Import!A2127="","",Investments_Import!A2127)</f>
        <v/>
      </c>
      <c r="C2127" s="22" t="str">
        <f t="shared" si="653"/>
        <v/>
      </c>
      <c r="D2127" s="51" t="str">
        <f t="shared" si="661"/>
        <v/>
      </c>
      <c r="E2127" s="3" t="str">
        <f>IF(Investments_Import!B2127="","",Investments_Import!B2127)</f>
        <v/>
      </c>
      <c r="F2127" s="54" t="str">
        <f t="shared" si="662"/>
        <v xml:space="preserve"> </v>
      </c>
      <c r="G2127" s="54" t="str">
        <f>IF($B2127="","",COUNTIF($F$2:$F2127,$F2127))</f>
        <v/>
      </c>
      <c r="H2127" s="53" t="str">
        <f t="shared" si="663"/>
        <v xml:space="preserve">  </v>
      </c>
      <c r="I2127" s="3" t="str">
        <f>IF(Investments_Import!C2127="","",Investments_Import!C2127)</f>
        <v/>
      </c>
      <c r="J2127" s="108" t="str">
        <f>IF(Investments_Import!D2127="","",Investments_Import!D2127)</f>
        <v/>
      </c>
      <c r="K2127" s="108" t="str">
        <f t="shared" si="664"/>
        <v/>
      </c>
      <c r="L2127" s="47" t="str">
        <f>IF(Investments_Import!E2127="","",Investments_Import!E2127)</f>
        <v/>
      </c>
      <c r="M2127" s="47" t="str">
        <f t="shared" si="654"/>
        <v/>
      </c>
      <c r="N2127" s="31" t="str">
        <f>IF(Investments_Import!F2127="","",Investments_Import!F2127)</f>
        <v/>
      </c>
      <c r="O2127" s="31" t="str">
        <f t="shared" si="655"/>
        <v/>
      </c>
      <c r="P2127" s="3" t="str">
        <f>IF(Investments_Import!G2127="","",Investments_Import!G2127)</f>
        <v/>
      </c>
      <c r="Q2127" s="3" t="str">
        <f>IF(Investments_Import!H2127="","",Investments_Import!H2127)</f>
        <v/>
      </c>
      <c r="R2127" s="37" t="str">
        <f t="shared" si="656"/>
        <v/>
      </c>
      <c r="S2127" s="37" t="str">
        <f t="shared" si="657"/>
        <v/>
      </c>
      <c r="U2127" s="36" t="str">
        <f>IF(Mining_Import!A2127="","",Mining_Import!A2127)</f>
        <v/>
      </c>
      <c r="V2127" s="22" t="str">
        <f t="shared" si="665"/>
        <v/>
      </c>
      <c r="W2127" s="127" t="str">
        <f t="shared" si="666"/>
        <v/>
      </c>
      <c r="X2127" s="127" t="str">
        <f t="shared" si="667"/>
        <v/>
      </c>
      <c r="Y2127" s="127" t="str">
        <f t="shared" si="668"/>
        <v/>
      </c>
      <c r="Z2127" s="36" t="str">
        <f>IF(Mining_Import!B2127="","",Mining_Import!B2127)</f>
        <v/>
      </c>
      <c r="AA2127" s="184" t="str">
        <f>IF(Mining_Import!$C2127="","",Mining_Import!$C2127)</f>
        <v/>
      </c>
      <c r="AB2127" s="122" t="str">
        <f t="shared" si="669"/>
        <v/>
      </c>
      <c r="AC2127" s="122" t="str">
        <f>IF($Y2127&gt;Dashboard!$Q$19,$AB2127,"")</f>
        <v/>
      </c>
      <c r="AD2127" s="43" t="str">
        <f t="shared" si="670"/>
        <v/>
      </c>
      <c r="AE2127" s="36" t="str">
        <f>IF(Mining_Import!D2127="","",Mining_Import!D2127)</f>
        <v/>
      </c>
      <c r="AF2127" s="36" t="str">
        <f>IF(Mining_Import!E2127="","",Mining_Import!E2127)</f>
        <v/>
      </c>
      <c r="AG2127" s="36" t="str">
        <f>IF(Mining_Import!F2127="","",Mining_Import!F2127)</f>
        <v/>
      </c>
      <c r="AH2127" s="36" t="str">
        <f>IF(Mining_Import!G2127="","",Mining_Import!G2127)</f>
        <v/>
      </c>
      <c r="AI2127" s="36" t="str">
        <f>IF(Mining_Import!H2127="","",Mining_Import!H2127)</f>
        <v/>
      </c>
      <c r="AJ2127" s="36" t="str">
        <f>IF(Mining_Import!I2127="","",Mining_Import!I2127)</f>
        <v/>
      </c>
      <c r="BY2127" s="120" t="str">
        <f t="shared" si="658"/>
        <v/>
      </c>
      <c r="BZ2127" s="184" t="str">
        <f t="shared" si="671"/>
        <v/>
      </c>
      <c r="CA2127" s="37" t="str">
        <f>IFERROR(VLOOKUP($BY2127,Account_Value!$C$2:$F$2500,4,0),"")</f>
        <v/>
      </c>
      <c r="CB2127" s="43" t="str">
        <f t="shared" si="659"/>
        <v/>
      </c>
      <c r="CC2127" s="122" t="str">
        <f>IF($BZ2127="","",SUM($BZ$2:$BZ2127))</f>
        <v/>
      </c>
      <c r="CD2127" s="43" t="str">
        <f>IF($BZ2127="","",$BU$19*(SUM($BZ$2:$BZ2127)))</f>
        <v/>
      </c>
    </row>
    <row r="2128" spans="1:82">
      <c r="A2128" s="4" t="str">
        <f t="shared" si="660"/>
        <v/>
      </c>
      <c r="B2128" s="21" t="str">
        <f>IF(Investments_Import!A2128="","",Investments_Import!A2128)</f>
        <v/>
      </c>
      <c r="C2128" s="22" t="str">
        <f t="shared" si="653"/>
        <v/>
      </c>
      <c r="D2128" s="51" t="str">
        <f t="shared" si="661"/>
        <v/>
      </c>
      <c r="E2128" s="3" t="str">
        <f>IF(Investments_Import!B2128="","",Investments_Import!B2128)</f>
        <v/>
      </c>
      <c r="F2128" s="54" t="str">
        <f t="shared" si="662"/>
        <v xml:space="preserve"> </v>
      </c>
      <c r="G2128" s="54" t="str">
        <f>IF($B2128="","",COUNTIF($F$2:$F2128,$F2128))</f>
        <v/>
      </c>
      <c r="H2128" s="53" t="str">
        <f t="shared" si="663"/>
        <v xml:space="preserve">  </v>
      </c>
      <c r="I2128" s="3" t="str">
        <f>IF(Investments_Import!C2128="","",Investments_Import!C2128)</f>
        <v/>
      </c>
      <c r="J2128" s="108" t="str">
        <f>IF(Investments_Import!D2128="","",Investments_Import!D2128)</f>
        <v/>
      </c>
      <c r="K2128" s="108" t="str">
        <f t="shared" si="664"/>
        <v/>
      </c>
      <c r="L2128" s="47" t="str">
        <f>IF(Investments_Import!E2128="","",Investments_Import!E2128)</f>
        <v/>
      </c>
      <c r="M2128" s="47" t="str">
        <f t="shared" si="654"/>
        <v/>
      </c>
      <c r="N2128" s="31" t="str">
        <f>IF(Investments_Import!F2128="","",Investments_Import!F2128)</f>
        <v/>
      </c>
      <c r="O2128" s="31" t="str">
        <f t="shared" si="655"/>
        <v/>
      </c>
      <c r="P2128" s="3" t="str">
        <f>IF(Investments_Import!G2128="","",Investments_Import!G2128)</f>
        <v/>
      </c>
      <c r="Q2128" s="3" t="str">
        <f>IF(Investments_Import!H2128="","",Investments_Import!H2128)</f>
        <v/>
      </c>
      <c r="R2128" s="37" t="str">
        <f t="shared" si="656"/>
        <v/>
      </c>
      <c r="S2128" s="37" t="str">
        <f t="shared" si="657"/>
        <v/>
      </c>
      <c r="U2128" s="36" t="str">
        <f>IF(Mining_Import!A2128="","",Mining_Import!A2128)</f>
        <v/>
      </c>
      <c r="V2128" s="22" t="str">
        <f t="shared" si="665"/>
        <v/>
      </c>
      <c r="W2128" s="127" t="str">
        <f t="shared" si="666"/>
        <v/>
      </c>
      <c r="X2128" s="127" t="str">
        <f t="shared" si="667"/>
        <v/>
      </c>
      <c r="Y2128" s="127" t="str">
        <f t="shared" si="668"/>
        <v/>
      </c>
      <c r="Z2128" s="36" t="str">
        <f>IF(Mining_Import!B2128="","",Mining_Import!B2128)</f>
        <v/>
      </c>
      <c r="AA2128" s="184" t="str">
        <f>IF(Mining_Import!$C2128="","",Mining_Import!$C2128)</f>
        <v/>
      </c>
      <c r="AB2128" s="122" t="str">
        <f t="shared" si="669"/>
        <v/>
      </c>
      <c r="AC2128" s="122" t="str">
        <f>IF($Y2128&gt;Dashboard!$Q$19,$AB2128,"")</f>
        <v/>
      </c>
      <c r="AD2128" s="43" t="str">
        <f t="shared" si="670"/>
        <v/>
      </c>
      <c r="AE2128" s="36" t="str">
        <f>IF(Mining_Import!D2128="","",Mining_Import!D2128)</f>
        <v/>
      </c>
      <c r="AF2128" s="36" t="str">
        <f>IF(Mining_Import!E2128="","",Mining_Import!E2128)</f>
        <v/>
      </c>
      <c r="AG2128" s="36" t="str">
        <f>IF(Mining_Import!F2128="","",Mining_Import!F2128)</f>
        <v/>
      </c>
      <c r="AH2128" s="36" t="str">
        <f>IF(Mining_Import!G2128="","",Mining_Import!G2128)</f>
        <v/>
      </c>
      <c r="AI2128" s="36" t="str">
        <f>IF(Mining_Import!H2128="","",Mining_Import!H2128)</f>
        <v/>
      </c>
      <c r="AJ2128" s="36" t="str">
        <f>IF(Mining_Import!I2128="","",Mining_Import!I2128)</f>
        <v/>
      </c>
      <c r="BY2128" s="120" t="str">
        <f t="shared" si="658"/>
        <v/>
      </c>
      <c r="BZ2128" s="184" t="str">
        <f t="shared" si="671"/>
        <v/>
      </c>
      <c r="CA2128" s="37" t="str">
        <f>IFERROR(VLOOKUP($BY2128,Account_Value!$C$2:$F$2500,4,0),"")</f>
        <v/>
      </c>
      <c r="CB2128" s="43" t="str">
        <f t="shared" si="659"/>
        <v/>
      </c>
      <c r="CC2128" s="122" t="str">
        <f>IF($BZ2128="","",SUM($BZ$2:$BZ2128))</f>
        <v/>
      </c>
      <c r="CD2128" s="43" t="str">
        <f>IF($BZ2128="","",$BU$19*(SUM($BZ$2:$BZ2128)))</f>
        <v/>
      </c>
    </row>
    <row r="2129" spans="1:82">
      <c r="A2129" s="4" t="str">
        <f t="shared" si="660"/>
        <v/>
      </c>
      <c r="B2129" s="21" t="str">
        <f>IF(Investments_Import!A2129="","",Investments_Import!A2129)</f>
        <v/>
      </c>
      <c r="C2129" s="22" t="str">
        <f t="shared" si="653"/>
        <v/>
      </c>
      <c r="D2129" s="51" t="str">
        <f t="shared" si="661"/>
        <v/>
      </c>
      <c r="E2129" s="3" t="str">
        <f>IF(Investments_Import!B2129="","",Investments_Import!B2129)</f>
        <v/>
      </c>
      <c r="F2129" s="54" t="str">
        <f t="shared" si="662"/>
        <v xml:space="preserve"> </v>
      </c>
      <c r="G2129" s="54" t="str">
        <f>IF($B2129="","",COUNTIF($F$2:$F2129,$F2129))</f>
        <v/>
      </c>
      <c r="H2129" s="53" t="str">
        <f t="shared" si="663"/>
        <v xml:space="preserve">  </v>
      </c>
      <c r="I2129" s="3" t="str">
        <f>IF(Investments_Import!C2129="","",Investments_Import!C2129)</f>
        <v/>
      </c>
      <c r="J2129" s="108" t="str">
        <f>IF(Investments_Import!D2129="","",Investments_Import!D2129)</f>
        <v/>
      </c>
      <c r="K2129" s="108" t="str">
        <f t="shared" si="664"/>
        <v/>
      </c>
      <c r="L2129" s="47" t="str">
        <f>IF(Investments_Import!E2129="","",Investments_Import!E2129)</f>
        <v/>
      </c>
      <c r="M2129" s="47" t="str">
        <f t="shared" si="654"/>
        <v/>
      </c>
      <c r="N2129" s="31" t="str">
        <f>IF(Investments_Import!F2129="","",Investments_Import!F2129)</f>
        <v/>
      </c>
      <c r="O2129" s="31" t="str">
        <f t="shared" si="655"/>
        <v/>
      </c>
      <c r="P2129" s="3" t="str">
        <f>IF(Investments_Import!G2129="","",Investments_Import!G2129)</f>
        <v/>
      </c>
      <c r="Q2129" s="3" t="str">
        <f>IF(Investments_Import!H2129="","",Investments_Import!H2129)</f>
        <v/>
      </c>
      <c r="R2129" s="37" t="str">
        <f t="shared" si="656"/>
        <v/>
      </c>
      <c r="S2129" s="37" t="str">
        <f t="shared" si="657"/>
        <v/>
      </c>
      <c r="U2129" s="36" t="str">
        <f>IF(Mining_Import!A2129="","",Mining_Import!A2129)</f>
        <v/>
      </c>
      <c r="V2129" s="22" t="str">
        <f t="shared" si="665"/>
        <v/>
      </c>
      <c r="W2129" s="127" t="str">
        <f t="shared" si="666"/>
        <v/>
      </c>
      <c r="X2129" s="127" t="str">
        <f t="shared" si="667"/>
        <v/>
      </c>
      <c r="Y2129" s="127" t="str">
        <f t="shared" si="668"/>
        <v/>
      </c>
      <c r="Z2129" s="36" t="str">
        <f>IF(Mining_Import!B2129="","",Mining_Import!B2129)</f>
        <v/>
      </c>
      <c r="AA2129" s="184" t="str">
        <f>IF(Mining_Import!$C2129="","",Mining_Import!$C2129)</f>
        <v/>
      </c>
      <c r="AB2129" s="122" t="str">
        <f t="shared" si="669"/>
        <v/>
      </c>
      <c r="AC2129" s="122" t="str">
        <f>IF($Y2129&gt;Dashboard!$Q$19,$AB2129,"")</f>
        <v/>
      </c>
      <c r="AD2129" s="43" t="str">
        <f t="shared" si="670"/>
        <v/>
      </c>
      <c r="AE2129" s="36" t="str">
        <f>IF(Mining_Import!D2129="","",Mining_Import!D2129)</f>
        <v/>
      </c>
      <c r="AF2129" s="36" t="str">
        <f>IF(Mining_Import!E2129="","",Mining_Import!E2129)</f>
        <v/>
      </c>
      <c r="AG2129" s="36" t="str">
        <f>IF(Mining_Import!F2129="","",Mining_Import!F2129)</f>
        <v/>
      </c>
      <c r="AH2129" s="36" t="str">
        <f>IF(Mining_Import!G2129="","",Mining_Import!G2129)</f>
        <v/>
      </c>
      <c r="AI2129" s="36" t="str">
        <f>IF(Mining_Import!H2129="","",Mining_Import!H2129)</f>
        <v/>
      </c>
      <c r="AJ2129" s="36" t="str">
        <f>IF(Mining_Import!I2129="","",Mining_Import!I2129)</f>
        <v/>
      </c>
      <c r="BY2129" s="120" t="str">
        <f t="shared" si="658"/>
        <v/>
      </c>
      <c r="BZ2129" s="184" t="str">
        <f t="shared" si="671"/>
        <v/>
      </c>
      <c r="CA2129" s="37" t="str">
        <f>IFERROR(VLOOKUP($BY2129,Account_Value!$C$2:$F$2500,4,0),"")</f>
        <v/>
      </c>
      <c r="CB2129" s="43" t="str">
        <f t="shared" si="659"/>
        <v/>
      </c>
      <c r="CC2129" s="122" t="str">
        <f>IF($BZ2129="","",SUM($BZ$2:$BZ2129))</f>
        <v/>
      </c>
      <c r="CD2129" s="43" t="str">
        <f>IF($BZ2129="","",$BU$19*(SUM($BZ$2:$BZ2129)))</f>
        <v/>
      </c>
    </row>
    <row r="2130" spans="1:82">
      <c r="A2130" s="4" t="str">
        <f t="shared" si="660"/>
        <v/>
      </c>
      <c r="B2130" s="21" t="str">
        <f>IF(Investments_Import!A2130="","",Investments_Import!A2130)</f>
        <v/>
      </c>
      <c r="C2130" s="22" t="str">
        <f t="shared" si="653"/>
        <v/>
      </c>
      <c r="D2130" s="51" t="str">
        <f t="shared" si="661"/>
        <v/>
      </c>
      <c r="E2130" s="3" t="str">
        <f>IF(Investments_Import!B2130="","",Investments_Import!B2130)</f>
        <v/>
      </c>
      <c r="F2130" s="54" t="str">
        <f t="shared" si="662"/>
        <v xml:space="preserve"> </v>
      </c>
      <c r="G2130" s="54" t="str">
        <f>IF($B2130="","",COUNTIF($F$2:$F2130,$F2130))</f>
        <v/>
      </c>
      <c r="H2130" s="53" t="str">
        <f t="shared" si="663"/>
        <v xml:space="preserve">  </v>
      </c>
      <c r="I2130" s="3" t="str">
        <f>IF(Investments_Import!C2130="","",Investments_Import!C2130)</f>
        <v/>
      </c>
      <c r="J2130" s="108" t="str">
        <f>IF(Investments_Import!D2130="","",Investments_Import!D2130)</f>
        <v/>
      </c>
      <c r="K2130" s="108" t="str">
        <f t="shared" si="664"/>
        <v/>
      </c>
      <c r="L2130" s="47" t="str">
        <f>IF(Investments_Import!E2130="","",Investments_Import!E2130)</f>
        <v/>
      </c>
      <c r="M2130" s="47" t="str">
        <f t="shared" si="654"/>
        <v/>
      </c>
      <c r="N2130" s="31" t="str">
        <f>IF(Investments_Import!F2130="","",Investments_Import!F2130)</f>
        <v/>
      </c>
      <c r="O2130" s="31" t="str">
        <f t="shared" si="655"/>
        <v/>
      </c>
      <c r="P2130" s="3" t="str">
        <f>IF(Investments_Import!G2130="","",Investments_Import!G2130)</f>
        <v/>
      </c>
      <c r="Q2130" s="3" t="str">
        <f>IF(Investments_Import!H2130="","",Investments_Import!H2130)</f>
        <v/>
      </c>
      <c r="R2130" s="37" t="str">
        <f t="shared" si="656"/>
        <v/>
      </c>
      <c r="S2130" s="37" t="str">
        <f t="shared" si="657"/>
        <v/>
      </c>
      <c r="U2130" s="36" t="str">
        <f>IF(Mining_Import!A2130="","",Mining_Import!A2130)</f>
        <v/>
      </c>
      <c r="V2130" s="22" t="str">
        <f t="shared" si="665"/>
        <v/>
      </c>
      <c r="W2130" s="127" t="str">
        <f t="shared" si="666"/>
        <v/>
      </c>
      <c r="X2130" s="127" t="str">
        <f t="shared" si="667"/>
        <v/>
      </c>
      <c r="Y2130" s="127" t="str">
        <f t="shared" si="668"/>
        <v/>
      </c>
      <c r="Z2130" s="36" t="str">
        <f>IF(Mining_Import!B2130="","",Mining_Import!B2130)</f>
        <v/>
      </c>
      <c r="AA2130" s="184" t="str">
        <f>IF(Mining_Import!$C2130="","",Mining_Import!$C2130)</f>
        <v/>
      </c>
      <c r="AB2130" s="122" t="str">
        <f t="shared" si="669"/>
        <v/>
      </c>
      <c r="AC2130" s="122" t="str">
        <f>IF($Y2130&gt;Dashboard!$Q$19,$AB2130,"")</f>
        <v/>
      </c>
      <c r="AD2130" s="43" t="str">
        <f t="shared" si="670"/>
        <v/>
      </c>
      <c r="AE2130" s="36" t="str">
        <f>IF(Mining_Import!D2130="","",Mining_Import!D2130)</f>
        <v/>
      </c>
      <c r="AF2130" s="36" t="str">
        <f>IF(Mining_Import!E2130="","",Mining_Import!E2130)</f>
        <v/>
      </c>
      <c r="AG2130" s="36" t="str">
        <f>IF(Mining_Import!F2130="","",Mining_Import!F2130)</f>
        <v/>
      </c>
      <c r="AH2130" s="36" t="str">
        <f>IF(Mining_Import!G2130="","",Mining_Import!G2130)</f>
        <v/>
      </c>
      <c r="AI2130" s="36" t="str">
        <f>IF(Mining_Import!H2130="","",Mining_Import!H2130)</f>
        <v/>
      </c>
      <c r="AJ2130" s="36" t="str">
        <f>IF(Mining_Import!I2130="","",Mining_Import!I2130)</f>
        <v/>
      </c>
      <c r="BY2130" s="120" t="str">
        <f t="shared" si="658"/>
        <v/>
      </c>
      <c r="BZ2130" s="184" t="str">
        <f t="shared" si="671"/>
        <v/>
      </c>
      <c r="CA2130" s="37" t="str">
        <f>IFERROR(VLOOKUP($BY2130,Account_Value!$C$2:$F$2500,4,0),"")</f>
        <v/>
      </c>
      <c r="CB2130" s="43" t="str">
        <f t="shared" si="659"/>
        <v/>
      </c>
      <c r="CC2130" s="122" t="str">
        <f>IF($BZ2130="","",SUM($BZ$2:$BZ2130))</f>
        <v/>
      </c>
      <c r="CD2130" s="43" t="str">
        <f>IF($BZ2130="","",$BU$19*(SUM($BZ$2:$BZ2130)))</f>
        <v/>
      </c>
    </row>
    <row r="2131" spans="1:82">
      <c r="A2131" s="4" t="str">
        <f t="shared" si="660"/>
        <v/>
      </c>
      <c r="B2131" s="21" t="str">
        <f>IF(Investments_Import!A2131="","",Investments_Import!A2131)</f>
        <v/>
      </c>
      <c r="C2131" s="22" t="str">
        <f t="shared" si="653"/>
        <v/>
      </c>
      <c r="D2131" s="51" t="str">
        <f t="shared" si="661"/>
        <v/>
      </c>
      <c r="E2131" s="3" t="str">
        <f>IF(Investments_Import!B2131="","",Investments_Import!B2131)</f>
        <v/>
      </c>
      <c r="F2131" s="54" t="str">
        <f t="shared" si="662"/>
        <v xml:space="preserve"> </v>
      </c>
      <c r="G2131" s="54" t="str">
        <f>IF($B2131="","",COUNTIF($F$2:$F2131,$F2131))</f>
        <v/>
      </c>
      <c r="H2131" s="53" t="str">
        <f t="shared" si="663"/>
        <v xml:space="preserve">  </v>
      </c>
      <c r="I2131" s="3" t="str">
        <f>IF(Investments_Import!C2131="","",Investments_Import!C2131)</f>
        <v/>
      </c>
      <c r="J2131" s="108" t="str">
        <f>IF(Investments_Import!D2131="","",Investments_Import!D2131)</f>
        <v/>
      </c>
      <c r="K2131" s="108" t="str">
        <f t="shared" si="664"/>
        <v/>
      </c>
      <c r="L2131" s="47" t="str">
        <f>IF(Investments_Import!E2131="","",Investments_Import!E2131)</f>
        <v/>
      </c>
      <c r="M2131" s="47" t="str">
        <f t="shared" si="654"/>
        <v/>
      </c>
      <c r="N2131" s="31" t="str">
        <f>IF(Investments_Import!F2131="","",Investments_Import!F2131)</f>
        <v/>
      </c>
      <c r="O2131" s="31" t="str">
        <f t="shared" si="655"/>
        <v/>
      </c>
      <c r="P2131" s="3" t="str">
        <f>IF(Investments_Import!G2131="","",Investments_Import!G2131)</f>
        <v/>
      </c>
      <c r="Q2131" s="3" t="str">
        <f>IF(Investments_Import!H2131="","",Investments_Import!H2131)</f>
        <v/>
      </c>
      <c r="R2131" s="37" t="str">
        <f t="shared" si="656"/>
        <v/>
      </c>
      <c r="S2131" s="37" t="str">
        <f t="shared" si="657"/>
        <v/>
      </c>
      <c r="U2131" s="36" t="str">
        <f>IF(Mining_Import!A2131="","",Mining_Import!A2131)</f>
        <v/>
      </c>
      <c r="V2131" s="22" t="str">
        <f t="shared" si="665"/>
        <v/>
      </c>
      <c r="W2131" s="127" t="str">
        <f t="shared" si="666"/>
        <v/>
      </c>
      <c r="X2131" s="127" t="str">
        <f t="shared" si="667"/>
        <v/>
      </c>
      <c r="Y2131" s="127" t="str">
        <f t="shared" si="668"/>
        <v/>
      </c>
      <c r="Z2131" s="36" t="str">
        <f>IF(Mining_Import!B2131="","",Mining_Import!B2131)</f>
        <v/>
      </c>
      <c r="AA2131" s="184" t="str">
        <f>IF(Mining_Import!$C2131="","",Mining_Import!$C2131)</f>
        <v/>
      </c>
      <c r="AB2131" s="122" t="str">
        <f t="shared" si="669"/>
        <v/>
      </c>
      <c r="AC2131" s="122" t="str">
        <f>IF($Y2131&gt;Dashboard!$Q$19,$AB2131,"")</f>
        <v/>
      </c>
      <c r="AD2131" s="43" t="str">
        <f t="shared" si="670"/>
        <v/>
      </c>
      <c r="AE2131" s="36" t="str">
        <f>IF(Mining_Import!D2131="","",Mining_Import!D2131)</f>
        <v/>
      </c>
      <c r="AF2131" s="36" t="str">
        <f>IF(Mining_Import!E2131="","",Mining_Import!E2131)</f>
        <v/>
      </c>
      <c r="AG2131" s="36" t="str">
        <f>IF(Mining_Import!F2131="","",Mining_Import!F2131)</f>
        <v/>
      </c>
      <c r="AH2131" s="36" t="str">
        <f>IF(Mining_Import!G2131="","",Mining_Import!G2131)</f>
        <v/>
      </c>
      <c r="AI2131" s="36" t="str">
        <f>IF(Mining_Import!H2131="","",Mining_Import!H2131)</f>
        <v/>
      </c>
      <c r="AJ2131" s="36" t="str">
        <f>IF(Mining_Import!I2131="","",Mining_Import!I2131)</f>
        <v/>
      </c>
      <c r="BY2131" s="120" t="str">
        <f t="shared" si="658"/>
        <v/>
      </c>
      <c r="BZ2131" s="184" t="str">
        <f t="shared" si="671"/>
        <v/>
      </c>
      <c r="CA2131" s="37" t="str">
        <f>IFERROR(VLOOKUP($BY2131,Account_Value!$C$2:$F$2500,4,0),"")</f>
        <v/>
      </c>
      <c r="CB2131" s="43" t="str">
        <f t="shared" si="659"/>
        <v/>
      </c>
      <c r="CC2131" s="122" t="str">
        <f>IF($BZ2131="","",SUM($BZ$2:$BZ2131))</f>
        <v/>
      </c>
      <c r="CD2131" s="43" t="str">
        <f>IF($BZ2131="","",$BU$19*(SUM($BZ$2:$BZ2131)))</f>
        <v/>
      </c>
    </row>
    <row r="2132" spans="1:82">
      <c r="A2132" s="4" t="str">
        <f t="shared" si="660"/>
        <v/>
      </c>
      <c r="B2132" s="21" t="str">
        <f>IF(Investments_Import!A2132="","",Investments_Import!A2132)</f>
        <v/>
      </c>
      <c r="C2132" s="22" t="str">
        <f t="shared" si="653"/>
        <v/>
      </c>
      <c r="D2132" s="51" t="str">
        <f t="shared" si="661"/>
        <v/>
      </c>
      <c r="E2132" s="3" t="str">
        <f>IF(Investments_Import!B2132="","",Investments_Import!B2132)</f>
        <v/>
      </c>
      <c r="F2132" s="54" t="str">
        <f t="shared" si="662"/>
        <v xml:space="preserve"> </v>
      </c>
      <c r="G2132" s="54" t="str">
        <f>IF($B2132="","",COUNTIF($F$2:$F2132,$F2132))</f>
        <v/>
      </c>
      <c r="H2132" s="53" t="str">
        <f t="shared" si="663"/>
        <v xml:space="preserve">  </v>
      </c>
      <c r="I2132" s="3" t="str">
        <f>IF(Investments_Import!C2132="","",Investments_Import!C2132)</f>
        <v/>
      </c>
      <c r="J2132" s="108" t="str">
        <f>IF(Investments_Import!D2132="","",Investments_Import!D2132)</f>
        <v/>
      </c>
      <c r="K2132" s="108" t="str">
        <f t="shared" si="664"/>
        <v/>
      </c>
      <c r="L2132" s="47" t="str">
        <f>IF(Investments_Import!E2132="","",Investments_Import!E2132)</f>
        <v/>
      </c>
      <c r="M2132" s="47" t="str">
        <f t="shared" si="654"/>
        <v/>
      </c>
      <c r="N2132" s="31" t="str">
        <f>IF(Investments_Import!F2132="","",Investments_Import!F2132)</f>
        <v/>
      </c>
      <c r="O2132" s="31" t="str">
        <f t="shared" si="655"/>
        <v/>
      </c>
      <c r="P2132" s="3" t="str">
        <f>IF(Investments_Import!G2132="","",Investments_Import!G2132)</f>
        <v/>
      </c>
      <c r="Q2132" s="3" t="str">
        <f>IF(Investments_Import!H2132="","",Investments_Import!H2132)</f>
        <v/>
      </c>
      <c r="R2132" s="37" t="str">
        <f t="shared" si="656"/>
        <v/>
      </c>
      <c r="S2132" s="37" t="str">
        <f t="shared" si="657"/>
        <v/>
      </c>
      <c r="U2132" s="36" t="str">
        <f>IF(Mining_Import!A2132="","",Mining_Import!A2132)</f>
        <v/>
      </c>
      <c r="V2132" s="22" t="str">
        <f t="shared" si="665"/>
        <v/>
      </c>
      <c r="W2132" s="127" t="str">
        <f t="shared" si="666"/>
        <v/>
      </c>
      <c r="X2132" s="127" t="str">
        <f t="shared" si="667"/>
        <v/>
      </c>
      <c r="Y2132" s="127" t="str">
        <f t="shared" si="668"/>
        <v/>
      </c>
      <c r="Z2132" s="36" t="str">
        <f>IF(Mining_Import!B2132="","",Mining_Import!B2132)</f>
        <v/>
      </c>
      <c r="AA2132" s="184" t="str">
        <f>IF(Mining_Import!$C2132="","",Mining_Import!$C2132)</f>
        <v/>
      </c>
      <c r="AB2132" s="122" t="str">
        <f t="shared" si="669"/>
        <v/>
      </c>
      <c r="AC2132" s="122" t="str">
        <f>IF($Y2132&gt;Dashboard!$Q$19,$AB2132,"")</f>
        <v/>
      </c>
      <c r="AD2132" s="43" t="str">
        <f t="shared" si="670"/>
        <v/>
      </c>
      <c r="AE2132" s="36" t="str">
        <f>IF(Mining_Import!D2132="","",Mining_Import!D2132)</f>
        <v/>
      </c>
      <c r="AF2132" s="36" t="str">
        <f>IF(Mining_Import!E2132="","",Mining_Import!E2132)</f>
        <v/>
      </c>
      <c r="AG2132" s="36" t="str">
        <f>IF(Mining_Import!F2132="","",Mining_Import!F2132)</f>
        <v/>
      </c>
      <c r="AH2132" s="36" t="str">
        <f>IF(Mining_Import!G2132="","",Mining_Import!G2132)</f>
        <v/>
      </c>
      <c r="AI2132" s="36" t="str">
        <f>IF(Mining_Import!H2132="","",Mining_Import!H2132)</f>
        <v/>
      </c>
      <c r="AJ2132" s="36" t="str">
        <f>IF(Mining_Import!I2132="","",Mining_Import!I2132)</f>
        <v/>
      </c>
      <c r="BY2132" s="120" t="str">
        <f t="shared" si="658"/>
        <v/>
      </c>
      <c r="BZ2132" s="184" t="str">
        <f t="shared" si="671"/>
        <v/>
      </c>
      <c r="CA2132" s="37" t="str">
        <f>IFERROR(VLOOKUP($BY2132,Account_Value!$C$2:$F$2500,4,0),"")</f>
        <v/>
      </c>
      <c r="CB2132" s="43" t="str">
        <f t="shared" si="659"/>
        <v/>
      </c>
      <c r="CC2132" s="122" t="str">
        <f>IF($BZ2132="","",SUM($BZ$2:$BZ2132))</f>
        <v/>
      </c>
      <c r="CD2132" s="43" t="str">
        <f>IF($BZ2132="","",$BU$19*(SUM($BZ$2:$BZ2132)))</f>
        <v/>
      </c>
    </row>
    <row r="2133" spans="1:82">
      <c r="A2133" s="4" t="str">
        <f t="shared" si="660"/>
        <v/>
      </c>
      <c r="B2133" s="21" t="str">
        <f>IF(Investments_Import!A2133="","",Investments_Import!A2133)</f>
        <v/>
      </c>
      <c r="C2133" s="22" t="str">
        <f t="shared" si="653"/>
        <v/>
      </c>
      <c r="D2133" s="51" t="str">
        <f t="shared" si="661"/>
        <v/>
      </c>
      <c r="E2133" s="3" t="str">
        <f>IF(Investments_Import!B2133="","",Investments_Import!B2133)</f>
        <v/>
      </c>
      <c r="F2133" s="54" t="str">
        <f t="shared" si="662"/>
        <v xml:space="preserve"> </v>
      </c>
      <c r="G2133" s="54" t="str">
        <f>IF($B2133="","",COUNTIF($F$2:$F2133,$F2133))</f>
        <v/>
      </c>
      <c r="H2133" s="53" t="str">
        <f t="shared" si="663"/>
        <v xml:space="preserve">  </v>
      </c>
      <c r="I2133" s="3" t="str">
        <f>IF(Investments_Import!C2133="","",Investments_Import!C2133)</f>
        <v/>
      </c>
      <c r="J2133" s="108" t="str">
        <f>IF(Investments_Import!D2133="","",Investments_Import!D2133)</f>
        <v/>
      </c>
      <c r="K2133" s="108" t="str">
        <f t="shared" si="664"/>
        <v/>
      </c>
      <c r="L2133" s="47" t="str">
        <f>IF(Investments_Import!E2133="","",Investments_Import!E2133)</f>
        <v/>
      </c>
      <c r="M2133" s="47" t="str">
        <f t="shared" si="654"/>
        <v/>
      </c>
      <c r="N2133" s="31" t="str">
        <f>IF(Investments_Import!F2133="","",Investments_Import!F2133)</f>
        <v/>
      </c>
      <c r="O2133" s="31" t="str">
        <f t="shared" si="655"/>
        <v/>
      </c>
      <c r="P2133" s="3" t="str">
        <f>IF(Investments_Import!G2133="","",Investments_Import!G2133)</f>
        <v/>
      </c>
      <c r="Q2133" s="3" t="str">
        <f>IF(Investments_Import!H2133="","",Investments_Import!H2133)</f>
        <v/>
      </c>
      <c r="R2133" s="37" t="str">
        <f t="shared" si="656"/>
        <v/>
      </c>
      <c r="S2133" s="37" t="str">
        <f t="shared" si="657"/>
        <v/>
      </c>
      <c r="U2133" s="36" t="str">
        <f>IF(Mining_Import!A2133="","",Mining_Import!A2133)</f>
        <v/>
      </c>
      <c r="V2133" s="22" t="str">
        <f t="shared" si="665"/>
        <v/>
      </c>
      <c r="W2133" s="127" t="str">
        <f t="shared" si="666"/>
        <v/>
      </c>
      <c r="X2133" s="127" t="str">
        <f t="shared" si="667"/>
        <v/>
      </c>
      <c r="Y2133" s="127" t="str">
        <f t="shared" si="668"/>
        <v/>
      </c>
      <c r="Z2133" s="36" t="str">
        <f>IF(Mining_Import!B2133="","",Mining_Import!B2133)</f>
        <v/>
      </c>
      <c r="AA2133" s="184" t="str">
        <f>IF(Mining_Import!$C2133="","",Mining_Import!$C2133)</f>
        <v/>
      </c>
      <c r="AB2133" s="122" t="str">
        <f t="shared" si="669"/>
        <v/>
      </c>
      <c r="AC2133" s="122" t="str">
        <f>IF($Y2133&gt;Dashboard!$Q$19,$AB2133,"")</f>
        <v/>
      </c>
      <c r="AD2133" s="43" t="str">
        <f t="shared" si="670"/>
        <v/>
      </c>
      <c r="AE2133" s="36" t="str">
        <f>IF(Mining_Import!D2133="","",Mining_Import!D2133)</f>
        <v/>
      </c>
      <c r="AF2133" s="36" t="str">
        <f>IF(Mining_Import!E2133="","",Mining_Import!E2133)</f>
        <v/>
      </c>
      <c r="AG2133" s="36" t="str">
        <f>IF(Mining_Import!F2133="","",Mining_Import!F2133)</f>
        <v/>
      </c>
      <c r="AH2133" s="36" t="str">
        <f>IF(Mining_Import!G2133="","",Mining_Import!G2133)</f>
        <v/>
      </c>
      <c r="AI2133" s="36" t="str">
        <f>IF(Mining_Import!H2133="","",Mining_Import!H2133)</f>
        <v/>
      </c>
      <c r="AJ2133" s="36" t="str">
        <f>IF(Mining_Import!I2133="","",Mining_Import!I2133)</f>
        <v/>
      </c>
      <c r="BY2133" s="120" t="str">
        <f t="shared" si="658"/>
        <v/>
      </c>
      <c r="BZ2133" s="184" t="str">
        <f t="shared" si="671"/>
        <v/>
      </c>
      <c r="CA2133" s="37" t="str">
        <f>IFERROR(VLOOKUP($BY2133,Account_Value!$C$2:$F$2500,4,0),"")</f>
        <v/>
      </c>
      <c r="CB2133" s="43" t="str">
        <f t="shared" si="659"/>
        <v/>
      </c>
      <c r="CC2133" s="122" t="str">
        <f>IF($BZ2133="","",SUM($BZ$2:$BZ2133))</f>
        <v/>
      </c>
      <c r="CD2133" s="43" t="str">
        <f>IF($BZ2133="","",$BU$19*(SUM($BZ$2:$BZ2133)))</f>
        <v/>
      </c>
    </row>
    <row r="2134" spans="1:82">
      <c r="A2134" s="4" t="str">
        <f t="shared" si="660"/>
        <v/>
      </c>
      <c r="B2134" s="21" t="str">
        <f>IF(Investments_Import!A2134="","",Investments_Import!A2134)</f>
        <v/>
      </c>
      <c r="C2134" s="22" t="str">
        <f t="shared" si="653"/>
        <v/>
      </c>
      <c r="D2134" s="51" t="str">
        <f t="shared" si="661"/>
        <v/>
      </c>
      <c r="E2134" s="3" t="str">
        <f>IF(Investments_Import!B2134="","",Investments_Import!B2134)</f>
        <v/>
      </c>
      <c r="F2134" s="54" t="str">
        <f t="shared" si="662"/>
        <v xml:space="preserve"> </v>
      </c>
      <c r="G2134" s="54" t="str">
        <f>IF($B2134="","",COUNTIF($F$2:$F2134,$F2134))</f>
        <v/>
      </c>
      <c r="H2134" s="53" t="str">
        <f t="shared" si="663"/>
        <v xml:space="preserve">  </v>
      </c>
      <c r="I2134" s="3" t="str">
        <f>IF(Investments_Import!C2134="","",Investments_Import!C2134)</f>
        <v/>
      </c>
      <c r="J2134" s="108" t="str">
        <f>IF(Investments_Import!D2134="","",Investments_Import!D2134)</f>
        <v/>
      </c>
      <c r="K2134" s="108" t="str">
        <f t="shared" si="664"/>
        <v/>
      </c>
      <c r="L2134" s="47" t="str">
        <f>IF(Investments_Import!E2134="","",Investments_Import!E2134)</f>
        <v/>
      </c>
      <c r="M2134" s="47" t="str">
        <f t="shared" si="654"/>
        <v/>
      </c>
      <c r="N2134" s="31" t="str">
        <f>IF(Investments_Import!F2134="","",Investments_Import!F2134)</f>
        <v/>
      </c>
      <c r="O2134" s="31" t="str">
        <f t="shared" si="655"/>
        <v/>
      </c>
      <c r="P2134" s="3" t="str">
        <f>IF(Investments_Import!G2134="","",Investments_Import!G2134)</f>
        <v/>
      </c>
      <c r="Q2134" s="3" t="str">
        <f>IF(Investments_Import!H2134="","",Investments_Import!H2134)</f>
        <v/>
      </c>
      <c r="R2134" s="37" t="str">
        <f t="shared" si="656"/>
        <v/>
      </c>
      <c r="S2134" s="37" t="str">
        <f t="shared" si="657"/>
        <v/>
      </c>
      <c r="U2134" s="36" t="str">
        <f>IF(Mining_Import!A2134="","",Mining_Import!A2134)</f>
        <v/>
      </c>
      <c r="V2134" s="22" t="str">
        <f t="shared" si="665"/>
        <v/>
      </c>
      <c r="W2134" s="127" t="str">
        <f t="shared" si="666"/>
        <v/>
      </c>
      <c r="X2134" s="127" t="str">
        <f t="shared" si="667"/>
        <v/>
      </c>
      <c r="Y2134" s="127" t="str">
        <f t="shared" si="668"/>
        <v/>
      </c>
      <c r="Z2134" s="36" t="str">
        <f>IF(Mining_Import!B2134="","",Mining_Import!B2134)</f>
        <v/>
      </c>
      <c r="AA2134" s="184" t="str">
        <f>IF(Mining_Import!$C2134="","",Mining_Import!$C2134)</f>
        <v/>
      </c>
      <c r="AB2134" s="122" t="str">
        <f t="shared" si="669"/>
        <v/>
      </c>
      <c r="AC2134" s="122" t="str">
        <f>IF($Y2134&gt;Dashboard!$Q$19,$AB2134,"")</f>
        <v/>
      </c>
      <c r="AD2134" s="43" t="str">
        <f t="shared" si="670"/>
        <v/>
      </c>
      <c r="AE2134" s="36" t="str">
        <f>IF(Mining_Import!D2134="","",Mining_Import!D2134)</f>
        <v/>
      </c>
      <c r="AF2134" s="36" t="str">
        <f>IF(Mining_Import!E2134="","",Mining_Import!E2134)</f>
        <v/>
      </c>
      <c r="AG2134" s="36" t="str">
        <f>IF(Mining_Import!F2134="","",Mining_Import!F2134)</f>
        <v/>
      </c>
      <c r="AH2134" s="36" t="str">
        <f>IF(Mining_Import!G2134="","",Mining_Import!G2134)</f>
        <v/>
      </c>
      <c r="AI2134" s="36" t="str">
        <f>IF(Mining_Import!H2134="","",Mining_Import!H2134)</f>
        <v/>
      </c>
      <c r="AJ2134" s="36" t="str">
        <f>IF(Mining_Import!I2134="","",Mining_Import!I2134)</f>
        <v/>
      </c>
      <c r="BY2134" s="120" t="str">
        <f t="shared" si="658"/>
        <v/>
      </c>
      <c r="BZ2134" s="184" t="str">
        <f t="shared" si="671"/>
        <v/>
      </c>
      <c r="CA2134" s="37" t="str">
        <f>IFERROR(VLOOKUP($BY2134,Account_Value!$C$2:$F$2500,4,0),"")</f>
        <v/>
      </c>
      <c r="CB2134" s="43" t="str">
        <f t="shared" si="659"/>
        <v/>
      </c>
      <c r="CC2134" s="122" t="str">
        <f>IF($BZ2134="","",SUM($BZ$2:$BZ2134))</f>
        <v/>
      </c>
      <c r="CD2134" s="43" t="str">
        <f>IF($BZ2134="","",$BU$19*(SUM($BZ$2:$BZ2134)))</f>
        <v/>
      </c>
    </row>
    <row r="2135" spans="1:82">
      <c r="A2135" s="4" t="str">
        <f t="shared" si="660"/>
        <v/>
      </c>
      <c r="B2135" s="21" t="str">
        <f>IF(Investments_Import!A2135="","",Investments_Import!A2135)</f>
        <v/>
      </c>
      <c r="C2135" s="22" t="str">
        <f t="shared" si="653"/>
        <v/>
      </c>
      <c r="D2135" s="51" t="str">
        <f t="shared" si="661"/>
        <v/>
      </c>
      <c r="E2135" s="3" t="str">
        <f>IF(Investments_Import!B2135="","",Investments_Import!B2135)</f>
        <v/>
      </c>
      <c r="F2135" s="54" t="str">
        <f t="shared" si="662"/>
        <v xml:space="preserve"> </v>
      </c>
      <c r="G2135" s="54" t="str">
        <f>IF($B2135="","",COUNTIF($F$2:$F2135,$F2135))</f>
        <v/>
      </c>
      <c r="H2135" s="53" t="str">
        <f t="shared" si="663"/>
        <v xml:space="preserve">  </v>
      </c>
      <c r="I2135" s="3" t="str">
        <f>IF(Investments_Import!C2135="","",Investments_Import!C2135)</f>
        <v/>
      </c>
      <c r="J2135" s="108" t="str">
        <f>IF(Investments_Import!D2135="","",Investments_Import!D2135)</f>
        <v/>
      </c>
      <c r="K2135" s="108" t="str">
        <f t="shared" si="664"/>
        <v/>
      </c>
      <c r="L2135" s="47" t="str">
        <f>IF(Investments_Import!E2135="","",Investments_Import!E2135)</f>
        <v/>
      </c>
      <c r="M2135" s="47" t="str">
        <f t="shared" si="654"/>
        <v/>
      </c>
      <c r="N2135" s="31" t="str">
        <f>IF(Investments_Import!F2135="","",Investments_Import!F2135)</f>
        <v/>
      </c>
      <c r="O2135" s="31" t="str">
        <f t="shared" si="655"/>
        <v/>
      </c>
      <c r="P2135" s="3" t="str">
        <f>IF(Investments_Import!G2135="","",Investments_Import!G2135)</f>
        <v/>
      </c>
      <c r="Q2135" s="3" t="str">
        <f>IF(Investments_Import!H2135="","",Investments_Import!H2135)</f>
        <v/>
      </c>
      <c r="R2135" s="37" t="str">
        <f t="shared" si="656"/>
        <v/>
      </c>
      <c r="S2135" s="37" t="str">
        <f t="shared" si="657"/>
        <v/>
      </c>
      <c r="U2135" s="36" t="str">
        <f>IF(Mining_Import!A2135="","",Mining_Import!A2135)</f>
        <v/>
      </c>
      <c r="V2135" s="22" t="str">
        <f t="shared" si="665"/>
        <v/>
      </c>
      <c r="W2135" s="127" t="str">
        <f t="shared" si="666"/>
        <v/>
      </c>
      <c r="X2135" s="127" t="str">
        <f t="shared" si="667"/>
        <v/>
      </c>
      <c r="Y2135" s="127" t="str">
        <f t="shared" si="668"/>
        <v/>
      </c>
      <c r="Z2135" s="36" t="str">
        <f>IF(Mining_Import!B2135="","",Mining_Import!B2135)</f>
        <v/>
      </c>
      <c r="AA2135" s="184" t="str">
        <f>IF(Mining_Import!$C2135="","",Mining_Import!$C2135)</f>
        <v/>
      </c>
      <c r="AB2135" s="122" t="str">
        <f t="shared" si="669"/>
        <v/>
      </c>
      <c r="AC2135" s="122" t="str">
        <f>IF($Y2135&gt;Dashboard!$Q$19,$AB2135,"")</f>
        <v/>
      </c>
      <c r="AD2135" s="43" t="str">
        <f t="shared" si="670"/>
        <v/>
      </c>
      <c r="AE2135" s="36" t="str">
        <f>IF(Mining_Import!D2135="","",Mining_Import!D2135)</f>
        <v/>
      </c>
      <c r="AF2135" s="36" t="str">
        <f>IF(Mining_Import!E2135="","",Mining_Import!E2135)</f>
        <v/>
      </c>
      <c r="AG2135" s="36" t="str">
        <f>IF(Mining_Import!F2135="","",Mining_Import!F2135)</f>
        <v/>
      </c>
      <c r="AH2135" s="36" t="str">
        <f>IF(Mining_Import!G2135="","",Mining_Import!G2135)</f>
        <v/>
      </c>
      <c r="AI2135" s="36" t="str">
        <f>IF(Mining_Import!H2135="","",Mining_Import!H2135)</f>
        <v/>
      </c>
      <c r="AJ2135" s="36" t="str">
        <f>IF(Mining_Import!I2135="","",Mining_Import!I2135)</f>
        <v/>
      </c>
      <c r="BY2135" s="120" t="str">
        <f t="shared" si="658"/>
        <v/>
      </c>
      <c r="BZ2135" s="184" t="str">
        <f t="shared" si="671"/>
        <v/>
      </c>
      <c r="CA2135" s="37" t="str">
        <f>IFERROR(VLOOKUP($BY2135,Account_Value!$C$2:$F$2500,4,0),"")</f>
        <v/>
      </c>
      <c r="CB2135" s="43" t="str">
        <f t="shared" si="659"/>
        <v/>
      </c>
      <c r="CC2135" s="122" t="str">
        <f>IF($BZ2135="","",SUM($BZ$2:$BZ2135))</f>
        <v/>
      </c>
      <c r="CD2135" s="43" t="str">
        <f>IF($BZ2135="","",$BU$19*(SUM($BZ$2:$BZ2135)))</f>
        <v/>
      </c>
    </row>
    <row r="2136" spans="1:82">
      <c r="A2136" s="4" t="str">
        <f t="shared" si="660"/>
        <v/>
      </c>
      <c r="B2136" s="21" t="str">
        <f>IF(Investments_Import!A2136="","",Investments_Import!A2136)</f>
        <v/>
      </c>
      <c r="C2136" s="22" t="str">
        <f t="shared" si="653"/>
        <v/>
      </c>
      <c r="D2136" s="51" t="str">
        <f t="shared" si="661"/>
        <v/>
      </c>
      <c r="E2136" s="3" t="str">
        <f>IF(Investments_Import!B2136="","",Investments_Import!B2136)</f>
        <v/>
      </c>
      <c r="F2136" s="54" t="str">
        <f t="shared" si="662"/>
        <v xml:space="preserve"> </v>
      </c>
      <c r="G2136" s="54" t="str">
        <f>IF($B2136="","",COUNTIF($F$2:$F2136,$F2136))</f>
        <v/>
      </c>
      <c r="H2136" s="53" t="str">
        <f t="shared" si="663"/>
        <v xml:space="preserve">  </v>
      </c>
      <c r="I2136" s="3" t="str">
        <f>IF(Investments_Import!C2136="","",Investments_Import!C2136)</f>
        <v/>
      </c>
      <c r="J2136" s="108" t="str">
        <f>IF(Investments_Import!D2136="","",Investments_Import!D2136)</f>
        <v/>
      </c>
      <c r="K2136" s="108" t="str">
        <f t="shared" si="664"/>
        <v/>
      </c>
      <c r="L2136" s="47" t="str">
        <f>IF(Investments_Import!E2136="","",Investments_Import!E2136)</f>
        <v/>
      </c>
      <c r="M2136" s="47" t="str">
        <f t="shared" si="654"/>
        <v/>
      </c>
      <c r="N2136" s="31" t="str">
        <f>IF(Investments_Import!F2136="","",Investments_Import!F2136)</f>
        <v/>
      </c>
      <c r="O2136" s="31" t="str">
        <f t="shared" si="655"/>
        <v/>
      </c>
      <c r="P2136" s="3" t="str">
        <f>IF(Investments_Import!G2136="","",Investments_Import!G2136)</f>
        <v/>
      </c>
      <c r="Q2136" s="3" t="str">
        <f>IF(Investments_Import!H2136="","",Investments_Import!H2136)</f>
        <v/>
      </c>
      <c r="R2136" s="37" t="str">
        <f t="shared" si="656"/>
        <v/>
      </c>
      <c r="S2136" s="37" t="str">
        <f t="shared" si="657"/>
        <v/>
      </c>
      <c r="U2136" s="36" t="str">
        <f>IF(Mining_Import!A2136="","",Mining_Import!A2136)</f>
        <v/>
      </c>
      <c r="V2136" s="22" t="str">
        <f t="shared" si="665"/>
        <v/>
      </c>
      <c r="W2136" s="127" t="str">
        <f t="shared" si="666"/>
        <v/>
      </c>
      <c r="X2136" s="127" t="str">
        <f t="shared" si="667"/>
        <v/>
      </c>
      <c r="Y2136" s="127" t="str">
        <f t="shared" si="668"/>
        <v/>
      </c>
      <c r="Z2136" s="36" t="str">
        <f>IF(Mining_Import!B2136="","",Mining_Import!B2136)</f>
        <v/>
      </c>
      <c r="AA2136" s="184" t="str">
        <f>IF(Mining_Import!$C2136="","",Mining_Import!$C2136)</f>
        <v/>
      </c>
      <c r="AB2136" s="122" t="str">
        <f t="shared" si="669"/>
        <v/>
      </c>
      <c r="AC2136" s="122" t="str">
        <f>IF($Y2136&gt;Dashboard!$Q$19,$AB2136,"")</f>
        <v/>
      </c>
      <c r="AD2136" s="43" t="str">
        <f t="shared" si="670"/>
        <v/>
      </c>
      <c r="AE2136" s="36" t="str">
        <f>IF(Mining_Import!D2136="","",Mining_Import!D2136)</f>
        <v/>
      </c>
      <c r="AF2136" s="36" t="str">
        <f>IF(Mining_Import!E2136="","",Mining_Import!E2136)</f>
        <v/>
      </c>
      <c r="AG2136" s="36" t="str">
        <f>IF(Mining_Import!F2136="","",Mining_Import!F2136)</f>
        <v/>
      </c>
      <c r="AH2136" s="36" t="str">
        <f>IF(Mining_Import!G2136="","",Mining_Import!G2136)</f>
        <v/>
      </c>
      <c r="AI2136" s="36" t="str">
        <f>IF(Mining_Import!H2136="","",Mining_Import!H2136)</f>
        <v/>
      </c>
      <c r="AJ2136" s="36" t="str">
        <f>IF(Mining_Import!I2136="","",Mining_Import!I2136)</f>
        <v/>
      </c>
      <c r="BY2136" s="120" t="str">
        <f t="shared" si="658"/>
        <v/>
      </c>
      <c r="BZ2136" s="184" t="str">
        <f t="shared" si="671"/>
        <v/>
      </c>
      <c r="CA2136" s="37" t="str">
        <f>IFERROR(VLOOKUP($BY2136,Account_Value!$C$2:$F$2500,4,0),"")</f>
        <v/>
      </c>
      <c r="CB2136" s="43" t="str">
        <f t="shared" si="659"/>
        <v/>
      </c>
      <c r="CC2136" s="122" t="str">
        <f>IF($BZ2136="","",SUM($BZ$2:$BZ2136))</f>
        <v/>
      </c>
      <c r="CD2136" s="43" t="str">
        <f>IF($BZ2136="","",$BU$19*(SUM($BZ$2:$BZ2136)))</f>
        <v/>
      </c>
    </row>
    <row r="2137" spans="1:82">
      <c r="A2137" s="4" t="str">
        <f t="shared" si="660"/>
        <v/>
      </c>
      <c r="B2137" s="21" t="str">
        <f>IF(Investments_Import!A2137="","",Investments_Import!A2137)</f>
        <v/>
      </c>
      <c r="C2137" s="22" t="str">
        <f t="shared" si="653"/>
        <v/>
      </c>
      <c r="D2137" s="51" t="str">
        <f t="shared" si="661"/>
        <v/>
      </c>
      <c r="E2137" s="3" t="str">
        <f>IF(Investments_Import!B2137="","",Investments_Import!B2137)</f>
        <v/>
      </c>
      <c r="F2137" s="54" t="str">
        <f t="shared" si="662"/>
        <v xml:space="preserve"> </v>
      </c>
      <c r="G2137" s="54" t="str">
        <f>IF($B2137="","",COUNTIF($F$2:$F2137,$F2137))</f>
        <v/>
      </c>
      <c r="H2137" s="53" t="str">
        <f t="shared" si="663"/>
        <v xml:space="preserve">  </v>
      </c>
      <c r="I2137" s="3" t="str">
        <f>IF(Investments_Import!C2137="","",Investments_Import!C2137)</f>
        <v/>
      </c>
      <c r="J2137" s="108" t="str">
        <f>IF(Investments_Import!D2137="","",Investments_Import!D2137)</f>
        <v/>
      </c>
      <c r="K2137" s="108" t="str">
        <f t="shared" si="664"/>
        <v/>
      </c>
      <c r="L2137" s="47" t="str">
        <f>IF(Investments_Import!E2137="","",Investments_Import!E2137)</f>
        <v/>
      </c>
      <c r="M2137" s="47" t="str">
        <f t="shared" si="654"/>
        <v/>
      </c>
      <c r="N2137" s="31" t="str">
        <f>IF(Investments_Import!F2137="","",Investments_Import!F2137)</f>
        <v/>
      </c>
      <c r="O2137" s="31" t="str">
        <f t="shared" si="655"/>
        <v/>
      </c>
      <c r="P2137" s="3" t="str">
        <f>IF(Investments_Import!G2137="","",Investments_Import!G2137)</f>
        <v/>
      </c>
      <c r="Q2137" s="3" t="str">
        <f>IF(Investments_Import!H2137="","",Investments_Import!H2137)</f>
        <v/>
      </c>
      <c r="R2137" s="37" t="str">
        <f t="shared" si="656"/>
        <v/>
      </c>
      <c r="S2137" s="37" t="str">
        <f t="shared" si="657"/>
        <v/>
      </c>
      <c r="U2137" s="36" t="str">
        <f>IF(Mining_Import!A2137="","",Mining_Import!A2137)</f>
        <v/>
      </c>
      <c r="V2137" s="22" t="str">
        <f t="shared" si="665"/>
        <v/>
      </c>
      <c r="W2137" s="127" t="str">
        <f t="shared" si="666"/>
        <v/>
      </c>
      <c r="X2137" s="127" t="str">
        <f t="shared" si="667"/>
        <v/>
      </c>
      <c r="Y2137" s="127" t="str">
        <f t="shared" si="668"/>
        <v/>
      </c>
      <c r="Z2137" s="36" t="str">
        <f>IF(Mining_Import!B2137="","",Mining_Import!B2137)</f>
        <v/>
      </c>
      <c r="AA2137" s="184" t="str">
        <f>IF(Mining_Import!$C2137="","",Mining_Import!$C2137)</f>
        <v/>
      </c>
      <c r="AB2137" s="122" t="str">
        <f t="shared" si="669"/>
        <v/>
      </c>
      <c r="AC2137" s="122" t="str">
        <f>IF($Y2137&gt;Dashboard!$Q$19,$AB2137,"")</f>
        <v/>
      </c>
      <c r="AD2137" s="43" t="str">
        <f t="shared" si="670"/>
        <v/>
      </c>
      <c r="AE2137" s="36" t="str">
        <f>IF(Mining_Import!D2137="","",Mining_Import!D2137)</f>
        <v/>
      </c>
      <c r="AF2137" s="36" t="str">
        <f>IF(Mining_Import!E2137="","",Mining_Import!E2137)</f>
        <v/>
      </c>
      <c r="AG2137" s="36" t="str">
        <f>IF(Mining_Import!F2137="","",Mining_Import!F2137)</f>
        <v/>
      </c>
      <c r="AH2137" s="36" t="str">
        <f>IF(Mining_Import!G2137="","",Mining_Import!G2137)</f>
        <v/>
      </c>
      <c r="AI2137" s="36" t="str">
        <f>IF(Mining_Import!H2137="","",Mining_Import!H2137)</f>
        <v/>
      </c>
      <c r="AJ2137" s="36" t="str">
        <f>IF(Mining_Import!I2137="","",Mining_Import!I2137)</f>
        <v/>
      </c>
      <c r="BY2137" s="120" t="str">
        <f t="shared" si="658"/>
        <v/>
      </c>
      <c r="BZ2137" s="184" t="str">
        <f t="shared" si="671"/>
        <v/>
      </c>
      <c r="CA2137" s="37" t="str">
        <f>IFERROR(VLOOKUP($BY2137,Account_Value!$C$2:$F$2500,4,0),"")</f>
        <v/>
      </c>
      <c r="CB2137" s="43" t="str">
        <f t="shared" si="659"/>
        <v/>
      </c>
      <c r="CC2137" s="122" t="str">
        <f>IF($BZ2137="","",SUM($BZ$2:$BZ2137))</f>
        <v/>
      </c>
      <c r="CD2137" s="43" t="str">
        <f>IF($BZ2137="","",$BU$19*(SUM($BZ$2:$BZ2137)))</f>
        <v/>
      </c>
    </row>
    <row r="2138" spans="1:82">
      <c r="A2138" s="4" t="str">
        <f t="shared" si="660"/>
        <v/>
      </c>
      <c r="B2138" s="21" t="str">
        <f>IF(Investments_Import!A2138="","",Investments_Import!A2138)</f>
        <v/>
      </c>
      <c r="C2138" s="22" t="str">
        <f t="shared" si="653"/>
        <v/>
      </c>
      <c r="D2138" s="51" t="str">
        <f t="shared" si="661"/>
        <v/>
      </c>
      <c r="E2138" s="3" t="str">
        <f>IF(Investments_Import!B2138="","",Investments_Import!B2138)</f>
        <v/>
      </c>
      <c r="F2138" s="54" t="str">
        <f t="shared" si="662"/>
        <v xml:space="preserve"> </v>
      </c>
      <c r="G2138" s="54" t="str">
        <f>IF($B2138="","",COUNTIF($F$2:$F2138,$F2138))</f>
        <v/>
      </c>
      <c r="H2138" s="53" t="str">
        <f t="shared" si="663"/>
        <v xml:space="preserve">  </v>
      </c>
      <c r="I2138" s="3" t="str">
        <f>IF(Investments_Import!C2138="","",Investments_Import!C2138)</f>
        <v/>
      </c>
      <c r="J2138" s="108" t="str">
        <f>IF(Investments_Import!D2138="","",Investments_Import!D2138)</f>
        <v/>
      </c>
      <c r="K2138" s="108" t="str">
        <f t="shared" si="664"/>
        <v/>
      </c>
      <c r="L2138" s="47" t="str">
        <f>IF(Investments_Import!E2138="","",Investments_Import!E2138)</f>
        <v/>
      </c>
      <c r="M2138" s="47" t="str">
        <f t="shared" si="654"/>
        <v/>
      </c>
      <c r="N2138" s="31" t="str">
        <f>IF(Investments_Import!F2138="","",Investments_Import!F2138)</f>
        <v/>
      </c>
      <c r="O2138" s="31" t="str">
        <f t="shared" si="655"/>
        <v/>
      </c>
      <c r="P2138" s="3" t="str">
        <f>IF(Investments_Import!G2138="","",Investments_Import!G2138)</f>
        <v/>
      </c>
      <c r="Q2138" s="3" t="str">
        <f>IF(Investments_Import!H2138="","",Investments_Import!H2138)</f>
        <v/>
      </c>
      <c r="R2138" s="37" t="str">
        <f t="shared" si="656"/>
        <v/>
      </c>
      <c r="S2138" s="37" t="str">
        <f t="shared" si="657"/>
        <v/>
      </c>
      <c r="U2138" s="36" t="str">
        <f>IF(Mining_Import!A2138="","",Mining_Import!A2138)</f>
        <v/>
      </c>
      <c r="V2138" s="22" t="str">
        <f t="shared" si="665"/>
        <v/>
      </c>
      <c r="W2138" s="127" t="str">
        <f t="shared" si="666"/>
        <v/>
      </c>
      <c r="X2138" s="127" t="str">
        <f t="shared" si="667"/>
        <v/>
      </c>
      <c r="Y2138" s="127" t="str">
        <f t="shared" si="668"/>
        <v/>
      </c>
      <c r="Z2138" s="36" t="str">
        <f>IF(Mining_Import!B2138="","",Mining_Import!B2138)</f>
        <v/>
      </c>
      <c r="AA2138" s="184" t="str">
        <f>IF(Mining_Import!$C2138="","",Mining_Import!$C2138)</f>
        <v/>
      </c>
      <c r="AB2138" s="122" t="str">
        <f t="shared" si="669"/>
        <v/>
      </c>
      <c r="AC2138" s="122" t="str">
        <f>IF($Y2138&gt;Dashboard!$Q$19,$AB2138,"")</f>
        <v/>
      </c>
      <c r="AD2138" s="43" t="str">
        <f t="shared" si="670"/>
        <v/>
      </c>
      <c r="AE2138" s="36" t="str">
        <f>IF(Mining_Import!D2138="","",Mining_Import!D2138)</f>
        <v/>
      </c>
      <c r="AF2138" s="36" t="str">
        <f>IF(Mining_Import!E2138="","",Mining_Import!E2138)</f>
        <v/>
      </c>
      <c r="AG2138" s="36" t="str">
        <f>IF(Mining_Import!F2138="","",Mining_Import!F2138)</f>
        <v/>
      </c>
      <c r="AH2138" s="36" t="str">
        <f>IF(Mining_Import!G2138="","",Mining_Import!G2138)</f>
        <v/>
      </c>
      <c r="AI2138" s="36" t="str">
        <f>IF(Mining_Import!H2138="","",Mining_Import!H2138)</f>
        <v/>
      </c>
      <c r="AJ2138" s="36" t="str">
        <f>IF(Mining_Import!I2138="","",Mining_Import!I2138)</f>
        <v/>
      </c>
      <c r="BY2138" s="120" t="str">
        <f t="shared" si="658"/>
        <v/>
      </c>
      <c r="BZ2138" s="184" t="str">
        <f t="shared" si="671"/>
        <v/>
      </c>
      <c r="CA2138" s="37" t="str">
        <f>IFERROR(VLOOKUP($BY2138,Account_Value!$C$2:$F$2500,4,0),"")</f>
        <v/>
      </c>
      <c r="CB2138" s="43" t="str">
        <f t="shared" si="659"/>
        <v/>
      </c>
      <c r="CC2138" s="122" t="str">
        <f>IF($BZ2138="","",SUM($BZ$2:$BZ2138))</f>
        <v/>
      </c>
      <c r="CD2138" s="43" t="str">
        <f>IF($BZ2138="","",$BU$19*(SUM($BZ$2:$BZ2138)))</f>
        <v/>
      </c>
    </row>
    <row r="2139" spans="1:82">
      <c r="A2139" s="4" t="str">
        <f t="shared" si="660"/>
        <v/>
      </c>
      <c r="B2139" s="21" t="str">
        <f>IF(Investments_Import!A2139="","",Investments_Import!A2139)</f>
        <v/>
      </c>
      <c r="C2139" s="22" t="str">
        <f t="shared" si="653"/>
        <v/>
      </c>
      <c r="D2139" s="51" t="str">
        <f t="shared" si="661"/>
        <v/>
      </c>
      <c r="E2139" s="3" t="str">
        <f>IF(Investments_Import!B2139="","",Investments_Import!B2139)</f>
        <v/>
      </c>
      <c r="F2139" s="54" t="str">
        <f t="shared" si="662"/>
        <v xml:space="preserve"> </v>
      </c>
      <c r="G2139" s="54" t="str">
        <f>IF($B2139="","",COUNTIF($F$2:$F2139,$F2139))</f>
        <v/>
      </c>
      <c r="H2139" s="53" t="str">
        <f t="shared" si="663"/>
        <v xml:space="preserve">  </v>
      </c>
      <c r="I2139" s="3" t="str">
        <f>IF(Investments_Import!C2139="","",Investments_Import!C2139)</f>
        <v/>
      </c>
      <c r="J2139" s="108" t="str">
        <f>IF(Investments_Import!D2139="","",Investments_Import!D2139)</f>
        <v/>
      </c>
      <c r="K2139" s="108" t="str">
        <f t="shared" si="664"/>
        <v/>
      </c>
      <c r="L2139" s="47" t="str">
        <f>IF(Investments_Import!E2139="","",Investments_Import!E2139)</f>
        <v/>
      </c>
      <c r="M2139" s="47" t="str">
        <f t="shared" si="654"/>
        <v/>
      </c>
      <c r="N2139" s="31" t="str">
        <f>IF(Investments_Import!F2139="","",Investments_Import!F2139)</f>
        <v/>
      </c>
      <c r="O2139" s="31" t="str">
        <f t="shared" si="655"/>
        <v/>
      </c>
      <c r="P2139" s="3" t="str">
        <f>IF(Investments_Import!G2139="","",Investments_Import!G2139)</f>
        <v/>
      </c>
      <c r="Q2139" s="3" t="str">
        <f>IF(Investments_Import!H2139="","",Investments_Import!H2139)</f>
        <v/>
      </c>
      <c r="R2139" s="37" t="str">
        <f t="shared" si="656"/>
        <v/>
      </c>
      <c r="S2139" s="37" t="str">
        <f t="shared" si="657"/>
        <v/>
      </c>
      <c r="U2139" s="36" t="str">
        <f>IF(Mining_Import!A2139="","",Mining_Import!A2139)</f>
        <v/>
      </c>
      <c r="V2139" s="22" t="str">
        <f t="shared" si="665"/>
        <v/>
      </c>
      <c r="W2139" s="127" t="str">
        <f t="shared" si="666"/>
        <v/>
      </c>
      <c r="X2139" s="127" t="str">
        <f t="shared" si="667"/>
        <v/>
      </c>
      <c r="Y2139" s="127" t="str">
        <f t="shared" si="668"/>
        <v/>
      </c>
      <c r="Z2139" s="36" t="str">
        <f>IF(Mining_Import!B2139="","",Mining_Import!B2139)</f>
        <v/>
      </c>
      <c r="AA2139" s="184" t="str">
        <f>IF(Mining_Import!$C2139="","",Mining_Import!$C2139)</f>
        <v/>
      </c>
      <c r="AB2139" s="122" t="str">
        <f t="shared" si="669"/>
        <v/>
      </c>
      <c r="AC2139" s="122" t="str">
        <f>IF($Y2139&gt;Dashboard!$Q$19,$AB2139,"")</f>
        <v/>
      </c>
      <c r="AD2139" s="43" t="str">
        <f t="shared" si="670"/>
        <v/>
      </c>
      <c r="AE2139" s="36" t="str">
        <f>IF(Mining_Import!D2139="","",Mining_Import!D2139)</f>
        <v/>
      </c>
      <c r="AF2139" s="36" t="str">
        <f>IF(Mining_Import!E2139="","",Mining_Import!E2139)</f>
        <v/>
      </c>
      <c r="AG2139" s="36" t="str">
        <f>IF(Mining_Import!F2139="","",Mining_Import!F2139)</f>
        <v/>
      </c>
      <c r="AH2139" s="36" t="str">
        <f>IF(Mining_Import!G2139="","",Mining_Import!G2139)</f>
        <v/>
      </c>
      <c r="AI2139" s="36" t="str">
        <f>IF(Mining_Import!H2139="","",Mining_Import!H2139)</f>
        <v/>
      </c>
      <c r="AJ2139" s="36" t="str">
        <f>IF(Mining_Import!I2139="","",Mining_Import!I2139)</f>
        <v/>
      </c>
      <c r="BY2139" s="120" t="str">
        <f t="shared" si="658"/>
        <v/>
      </c>
      <c r="BZ2139" s="184" t="str">
        <f t="shared" si="671"/>
        <v/>
      </c>
      <c r="CA2139" s="37" t="str">
        <f>IFERROR(VLOOKUP($BY2139,Account_Value!$C$2:$F$2500,4,0),"")</f>
        <v/>
      </c>
      <c r="CB2139" s="43" t="str">
        <f t="shared" si="659"/>
        <v/>
      </c>
      <c r="CC2139" s="122" t="str">
        <f>IF($BZ2139="","",SUM($BZ$2:$BZ2139))</f>
        <v/>
      </c>
      <c r="CD2139" s="43" t="str">
        <f>IF($BZ2139="","",$BU$19*(SUM($BZ$2:$BZ2139)))</f>
        <v/>
      </c>
    </row>
    <row r="2140" spans="1:82">
      <c r="A2140" s="4" t="str">
        <f t="shared" si="660"/>
        <v/>
      </c>
      <c r="B2140" s="21" t="str">
        <f>IF(Investments_Import!A2140="","",Investments_Import!A2140)</f>
        <v/>
      </c>
      <c r="C2140" s="22" t="str">
        <f t="shared" si="653"/>
        <v/>
      </c>
      <c r="D2140" s="51" t="str">
        <f t="shared" si="661"/>
        <v/>
      </c>
      <c r="E2140" s="3" t="str">
        <f>IF(Investments_Import!B2140="","",Investments_Import!B2140)</f>
        <v/>
      </c>
      <c r="F2140" s="54" t="str">
        <f t="shared" si="662"/>
        <v xml:space="preserve"> </v>
      </c>
      <c r="G2140" s="54" t="str">
        <f>IF($B2140="","",COUNTIF($F$2:$F2140,$F2140))</f>
        <v/>
      </c>
      <c r="H2140" s="53" t="str">
        <f t="shared" si="663"/>
        <v xml:space="preserve">  </v>
      </c>
      <c r="I2140" s="3" t="str">
        <f>IF(Investments_Import!C2140="","",Investments_Import!C2140)</f>
        <v/>
      </c>
      <c r="J2140" s="108" t="str">
        <f>IF(Investments_Import!D2140="","",Investments_Import!D2140)</f>
        <v/>
      </c>
      <c r="K2140" s="108" t="str">
        <f t="shared" si="664"/>
        <v/>
      </c>
      <c r="L2140" s="47" t="str">
        <f>IF(Investments_Import!E2140="","",Investments_Import!E2140)</f>
        <v/>
      </c>
      <c r="M2140" s="47" t="str">
        <f t="shared" si="654"/>
        <v/>
      </c>
      <c r="N2140" s="31" t="str">
        <f>IF(Investments_Import!F2140="","",Investments_Import!F2140)</f>
        <v/>
      </c>
      <c r="O2140" s="31" t="str">
        <f t="shared" si="655"/>
        <v/>
      </c>
      <c r="P2140" s="3" t="str">
        <f>IF(Investments_Import!G2140="","",Investments_Import!G2140)</f>
        <v/>
      </c>
      <c r="Q2140" s="3" t="str">
        <f>IF(Investments_Import!H2140="","",Investments_Import!H2140)</f>
        <v/>
      </c>
      <c r="R2140" s="37" t="str">
        <f t="shared" si="656"/>
        <v/>
      </c>
      <c r="S2140" s="37" t="str">
        <f t="shared" si="657"/>
        <v/>
      </c>
      <c r="U2140" s="36" t="str">
        <f>IF(Mining_Import!A2140="","",Mining_Import!A2140)</f>
        <v/>
      </c>
      <c r="V2140" s="22" t="str">
        <f t="shared" si="665"/>
        <v/>
      </c>
      <c r="W2140" s="127" t="str">
        <f t="shared" si="666"/>
        <v/>
      </c>
      <c r="X2140" s="127" t="str">
        <f t="shared" si="667"/>
        <v/>
      </c>
      <c r="Y2140" s="127" t="str">
        <f t="shared" si="668"/>
        <v/>
      </c>
      <c r="Z2140" s="36" t="str">
        <f>IF(Mining_Import!B2140="","",Mining_Import!B2140)</f>
        <v/>
      </c>
      <c r="AA2140" s="184" t="str">
        <f>IF(Mining_Import!$C2140="","",Mining_Import!$C2140)</f>
        <v/>
      </c>
      <c r="AB2140" s="122" t="str">
        <f t="shared" si="669"/>
        <v/>
      </c>
      <c r="AC2140" s="122" t="str">
        <f>IF($Y2140&gt;Dashboard!$Q$19,$AB2140,"")</f>
        <v/>
      </c>
      <c r="AD2140" s="43" t="str">
        <f t="shared" si="670"/>
        <v/>
      </c>
      <c r="AE2140" s="36" t="str">
        <f>IF(Mining_Import!D2140="","",Mining_Import!D2140)</f>
        <v/>
      </c>
      <c r="AF2140" s="36" t="str">
        <f>IF(Mining_Import!E2140="","",Mining_Import!E2140)</f>
        <v/>
      </c>
      <c r="AG2140" s="36" t="str">
        <f>IF(Mining_Import!F2140="","",Mining_Import!F2140)</f>
        <v/>
      </c>
      <c r="AH2140" s="36" t="str">
        <f>IF(Mining_Import!G2140="","",Mining_Import!G2140)</f>
        <v/>
      </c>
      <c r="AI2140" s="36" t="str">
        <f>IF(Mining_Import!H2140="","",Mining_Import!H2140)</f>
        <v/>
      </c>
      <c r="AJ2140" s="36" t="str">
        <f>IF(Mining_Import!I2140="","",Mining_Import!I2140)</f>
        <v/>
      </c>
      <c r="BY2140" s="120" t="str">
        <f t="shared" si="658"/>
        <v/>
      </c>
      <c r="BZ2140" s="184" t="str">
        <f t="shared" si="671"/>
        <v/>
      </c>
      <c r="CA2140" s="37" t="str">
        <f>IFERROR(VLOOKUP($BY2140,Account_Value!$C$2:$F$2500,4,0),"")</f>
        <v/>
      </c>
      <c r="CB2140" s="43" t="str">
        <f t="shared" si="659"/>
        <v/>
      </c>
      <c r="CC2140" s="122" t="str">
        <f>IF($BZ2140="","",SUM($BZ$2:$BZ2140))</f>
        <v/>
      </c>
      <c r="CD2140" s="43" t="str">
        <f>IF($BZ2140="","",$BU$19*(SUM($BZ$2:$BZ2140)))</f>
        <v/>
      </c>
    </row>
    <row r="2141" spans="1:82">
      <c r="A2141" s="4" t="str">
        <f t="shared" si="660"/>
        <v/>
      </c>
      <c r="B2141" s="21" t="str">
        <f>IF(Investments_Import!A2141="","",Investments_Import!A2141)</f>
        <v/>
      </c>
      <c r="C2141" s="22" t="str">
        <f t="shared" si="653"/>
        <v/>
      </c>
      <c r="D2141" s="51" t="str">
        <f t="shared" si="661"/>
        <v/>
      </c>
      <c r="E2141" s="3" t="str">
        <f>IF(Investments_Import!B2141="","",Investments_Import!B2141)</f>
        <v/>
      </c>
      <c r="F2141" s="54" t="str">
        <f t="shared" si="662"/>
        <v xml:space="preserve"> </v>
      </c>
      <c r="G2141" s="54" t="str">
        <f>IF($B2141="","",COUNTIF($F$2:$F2141,$F2141))</f>
        <v/>
      </c>
      <c r="H2141" s="53" t="str">
        <f t="shared" si="663"/>
        <v xml:space="preserve">  </v>
      </c>
      <c r="I2141" s="3" t="str">
        <f>IF(Investments_Import!C2141="","",Investments_Import!C2141)</f>
        <v/>
      </c>
      <c r="J2141" s="108" t="str">
        <f>IF(Investments_Import!D2141="","",Investments_Import!D2141)</f>
        <v/>
      </c>
      <c r="K2141" s="108" t="str">
        <f t="shared" si="664"/>
        <v/>
      </c>
      <c r="L2141" s="47" t="str">
        <f>IF(Investments_Import!E2141="","",Investments_Import!E2141)</f>
        <v/>
      </c>
      <c r="M2141" s="47" t="str">
        <f t="shared" si="654"/>
        <v/>
      </c>
      <c r="N2141" s="31" t="str">
        <f>IF(Investments_Import!F2141="","",Investments_Import!F2141)</f>
        <v/>
      </c>
      <c r="O2141" s="31" t="str">
        <f t="shared" si="655"/>
        <v/>
      </c>
      <c r="P2141" s="3" t="str">
        <f>IF(Investments_Import!G2141="","",Investments_Import!G2141)</f>
        <v/>
      </c>
      <c r="Q2141" s="3" t="str">
        <f>IF(Investments_Import!H2141="","",Investments_Import!H2141)</f>
        <v/>
      </c>
      <c r="R2141" s="37" t="str">
        <f t="shared" si="656"/>
        <v/>
      </c>
      <c r="S2141" s="37" t="str">
        <f t="shared" si="657"/>
        <v/>
      </c>
      <c r="U2141" s="36" t="str">
        <f>IF(Mining_Import!A2141="","",Mining_Import!A2141)</f>
        <v/>
      </c>
      <c r="V2141" s="22" t="str">
        <f t="shared" si="665"/>
        <v/>
      </c>
      <c r="W2141" s="127" t="str">
        <f t="shared" si="666"/>
        <v/>
      </c>
      <c r="X2141" s="127" t="str">
        <f t="shared" si="667"/>
        <v/>
      </c>
      <c r="Y2141" s="127" t="str">
        <f t="shared" si="668"/>
        <v/>
      </c>
      <c r="Z2141" s="36" t="str">
        <f>IF(Mining_Import!B2141="","",Mining_Import!B2141)</f>
        <v/>
      </c>
      <c r="AA2141" s="184" t="str">
        <f>IF(Mining_Import!$C2141="","",Mining_Import!$C2141)</f>
        <v/>
      </c>
      <c r="AB2141" s="122" t="str">
        <f t="shared" si="669"/>
        <v/>
      </c>
      <c r="AC2141" s="122" t="str">
        <f>IF($Y2141&gt;Dashboard!$Q$19,$AB2141,"")</f>
        <v/>
      </c>
      <c r="AD2141" s="43" t="str">
        <f t="shared" si="670"/>
        <v/>
      </c>
      <c r="AE2141" s="36" t="str">
        <f>IF(Mining_Import!D2141="","",Mining_Import!D2141)</f>
        <v/>
      </c>
      <c r="AF2141" s="36" t="str">
        <f>IF(Mining_Import!E2141="","",Mining_Import!E2141)</f>
        <v/>
      </c>
      <c r="AG2141" s="36" t="str">
        <f>IF(Mining_Import!F2141="","",Mining_Import!F2141)</f>
        <v/>
      </c>
      <c r="AH2141" s="36" t="str">
        <f>IF(Mining_Import!G2141="","",Mining_Import!G2141)</f>
        <v/>
      </c>
      <c r="AI2141" s="36" t="str">
        <f>IF(Mining_Import!H2141="","",Mining_Import!H2141)</f>
        <v/>
      </c>
      <c r="AJ2141" s="36" t="str">
        <f>IF(Mining_Import!I2141="","",Mining_Import!I2141)</f>
        <v/>
      </c>
      <c r="BY2141" s="120" t="str">
        <f t="shared" si="658"/>
        <v/>
      </c>
      <c r="BZ2141" s="184" t="str">
        <f t="shared" si="671"/>
        <v/>
      </c>
      <c r="CA2141" s="37" t="str">
        <f>IFERROR(VLOOKUP($BY2141,Account_Value!$C$2:$F$2500,4,0),"")</f>
        <v/>
      </c>
      <c r="CB2141" s="43" t="str">
        <f t="shared" si="659"/>
        <v/>
      </c>
      <c r="CC2141" s="122" t="str">
        <f>IF($BZ2141="","",SUM($BZ$2:$BZ2141))</f>
        <v/>
      </c>
      <c r="CD2141" s="43" t="str">
        <f>IF($BZ2141="","",$BU$19*(SUM($BZ$2:$BZ2141)))</f>
        <v/>
      </c>
    </row>
    <row r="2142" spans="1:82">
      <c r="A2142" s="4" t="str">
        <f t="shared" si="660"/>
        <v/>
      </c>
      <c r="B2142" s="21" t="str">
        <f>IF(Investments_Import!A2142="","",Investments_Import!A2142)</f>
        <v/>
      </c>
      <c r="C2142" s="22" t="str">
        <f t="shared" si="653"/>
        <v/>
      </c>
      <c r="D2142" s="51" t="str">
        <f t="shared" si="661"/>
        <v/>
      </c>
      <c r="E2142" s="3" t="str">
        <f>IF(Investments_Import!B2142="","",Investments_Import!B2142)</f>
        <v/>
      </c>
      <c r="F2142" s="54" t="str">
        <f t="shared" si="662"/>
        <v xml:space="preserve"> </v>
      </c>
      <c r="G2142" s="54" t="str">
        <f>IF($B2142="","",COUNTIF($F$2:$F2142,$F2142))</f>
        <v/>
      </c>
      <c r="H2142" s="53" t="str">
        <f t="shared" si="663"/>
        <v xml:space="preserve">  </v>
      </c>
      <c r="I2142" s="3" t="str">
        <f>IF(Investments_Import!C2142="","",Investments_Import!C2142)</f>
        <v/>
      </c>
      <c r="J2142" s="108" t="str">
        <f>IF(Investments_Import!D2142="","",Investments_Import!D2142)</f>
        <v/>
      </c>
      <c r="K2142" s="108" t="str">
        <f t="shared" si="664"/>
        <v/>
      </c>
      <c r="L2142" s="47" t="str">
        <f>IF(Investments_Import!E2142="","",Investments_Import!E2142)</f>
        <v/>
      </c>
      <c r="M2142" s="47" t="str">
        <f t="shared" si="654"/>
        <v/>
      </c>
      <c r="N2142" s="31" t="str">
        <f>IF(Investments_Import!F2142="","",Investments_Import!F2142)</f>
        <v/>
      </c>
      <c r="O2142" s="31" t="str">
        <f t="shared" si="655"/>
        <v/>
      </c>
      <c r="P2142" s="3" t="str">
        <f>IF(Investments_Import!G2142="","",Investments_Import!G2142)</f>
        <v/>
      </c>
      <c r="Q2142" s="3" t="str">
        <f>IF(Investments_Import!H2142="","",Investments_Import!H2142)</f>
        <v/>
      </c>
      <c r="R2142" s="37" t="str">
        <f t="shared" si="656"/>
        <v/>
      </c>
      <c r="S2142" s="37" t="str">
        <f t="shared" si="657"/>
        <v/>
      </c>
      <c r="U2142" s="36" t="str">
        <f>IF(Mining_Import!A2142="","",Mining_Import!A2142)</f>
        <v/>
      </c>
      <c r="V2142" s="22" t="str">
        <f t="shared" si="665"/>
        <v/>
      </c>
      <c r="W2142" s="127" t="str">
        <f t="shared" si="666"/>
        <v/>
      </c>
      <c r="X2142" s="127" t="str">
        <f t="shared" si="667"/>
        <v/>
      </c>
      <c r="Y2142" s="127" t="str">
        <f t="shared" si="668"/>
        <v/>
      </c>
      <c r="Z2142" s="36" t="str">
        <f>IF(Mining_Import!B2142="","",Mining_Import!B2142)</f>
        <v/>
      </c>
      <c r="AA2142" s="184" t="str">
        <f>IF(Mining_Import!$C2142="","",Mining_Import!$C2142)</f>
        <v/>
      </c>
      <c r="AB2142" s="122" t="str">
        <f t="shared" si="669"/>
        <v/>
      </c>
      <c r="AC2142" s="122" t="str">
        <f>IF($Y2142&gt;Dashboard!$Q$19,$AB2142,"")</f>
        <v/>
      </c>
      <c r="AD2142" s="43" t="str">
        <f t="shared" si="670"/>
        <v/>
      </c>
      <c r="AE2142" s="36" t="str">
        <f>IF(Mining_Import!D2142="","",Mining_Import!D2142)</f>
        <v/>
      </c>
      <c r="AF2142" s="36" t="str">
        <f>IF(Mining_Import!E2142="","",Mining_Import!E2142)</f>
        <v/>
      </c>
      <c r="AG2142" s="36" t="str">
        <f>IF(Mining_Import!F2142="","",Mining_Import!F2142)</f>
        <v/>
      </c>
      <c r="AH2142" s="36" t="str">
        <f>IF(Mining_Import!G2142="","",Mining_Import!G2142)</f>
        <v/>
      </c>
      <c r="AI2142" s="36" t="str">
        <f>IF(Mining_Import!H2142="","",Mining_Import!H2142)</f>
        <v/>
      </c>
      <c r="AJ2142" s="36" t="str">
        <f>IF(Mining_Import!I2142="","",Mining_Import!I2142)</f>
        <v/>
      </c>
      <c r="BY2142" s="120" t="str">
        <f t="shared" si="658"/>
        <v/>
      </c>
      <c r="BZ2142" s="184" t="str">
        <f t="shared" si="671"/>
        <v/>
      </c>
      <c r="CA2142" s="37" t="str">
        <f>IFERROR(VLOOKUP($BY2142,Account_Value!$C$2:$F$2500,4,0),"")</f>
        <v/>
      </c>
      <c r="CB2142" s="43" t="str">
        <f t="shared" si="659"/>
        <v/>
      </c>
      <c r="CC2142" s="122" t="str">
        <f>IF($BZ2142="","",SUM($BZ$2:$BZ2142))</f>
        <v/>
      </c>
      <c r="CD2142" s="43" t="str">
        <f>IF($BZ2142="","",$BU$19*(SUM($BZ$2:$BZ2142)))</f>
        <v/>
      </c>
    </row>
    <row r="2143" spans="1:82">
      <c r="A2143" s="4" t="str">
        <f t="shared" si="660"/>
        <v/>
      </c>
      <c r="B2143" s="21" t="str">
        <f>IF(Investments_Import!A2143="","",Investments_Import!A2143)</f>
        <v/>
      </c>
      <c r="C2143" s="22" t="str">
        <f t="shared" si="653"/>
        <v/>
      </c>
      <c r="D2143" s="51" t="str">
        <f t="shared" si="661"/>
        <v/>
      </c>
      <c r="E2143" s="3" t="str">
        <f>IF(Investments_Import!B2143="","",Investments_Import!B2143)</f>
        <v/>
      </c>
      <c r="F2143" s="54" t="str">
        <f t="shared" si="662"/>
        <v xml:space="preserve"> </v>
      </c>
      <c r="G2143" s="54" t="str">
        <f>IF($B2143="","",COUNTIF($F$2:$F2143,$F2143))</f>
        <v/>
      </c>
      <c r="H2143" s="53" t="str">
        <f t="shared" si="663"/>
        <v xml:space="preserve">  </v>
      </c>
      <c r="I2143" s="3" t="str">
        <f>IF(Investments_Import!C2143="","",Investments_Import!C2143)</f>
        <v/>
      </c>
      <c r="J2143" s="108" t="str">
        <f>IF(Investments_Import!D2143="","",Investments_Import!D2143)</f>
        <v/>
      </c>
      <c r="K2143" s="108" t="str">
        <f t="shared" si="664"/>
        <v/>
      </c>
      <c r="L2143" s="47" t="str">
        <f>IF(Investments_Import!E2143="","",Investments_Import!E2143)</f>
        <v/>
      </c>
      <c r="M2143" s="47" t="str">
        <f t="shared" si="654"/>
        <v/>
      </c>
      <c r="N2143" s="31" t="str">
        <f>IF(Investments_Import!F2143="","",Investments_Import!F2143)</f>
        <v/>
      </c>
      <c r="O2143" s="31" t="str">
        <f t="shared" si="655"/>
        <v/>
      </c>
      <c r="P2143" s="3" t="str">
        <f>IF(Investments_Import!G2143="","",Investments_Import!G2143)</f>
        <v/>
      </c>
      <c r="Q2143" s="3" t="str">
        <f>IF(Investments_Import!H2143="","",Investments_Import!H2143)</f>
        <v/>
      </c>
      <c r="R2143" s="37" t="str">
        <f t="shared" si="656"/>
        <v/>
      </c>
      <c r="S2143" s="37" t="str">
        <f t="shared" si="657"/>
        <v/>
      </c>
      <c r="U2143" s="36" t="str">
        <f>IF(Mining_Import!A2143="","",Mining_Import!A2143)</f>
        <v/>
      </c>
      <c r="V2143" s="22" t="str">
        <f t="shared" si="665"/>
        <v/>
      </c>
      <c r="W2143" s="127" t="str">
        <f t="shared" si="666"/>
        <v/>
      </c>
      <c r="X2143" s="127" t="str">
        <f t="shared" si="667"/>
        <v/>
      </c>
      <c r="Y2143" s="127" t="str">
        <f t="shared" si="668"/>
        <v/>
      </c>
      <c r="Z2143" s="36" t="str">
        <f>IF(Mining_Import!B2143="","",Mining_Import!B2143)</f>
        <v/>
      </c>
      <c r="AA2143" s="184" t="str">
        <f>IF(Mining_Import!$C2143="","",Mining_Import!$C2143)</f>
        <v/>
      </c>
      <c r="AB2143" s="122" t="str">
        <f t="shared" si="669"/>
        <v/>
      </c>
      <c r="AC2143" s="122" t="str">
        <f>IF($Y2143&gt;Dashboard!$Q$19,$AB2143,"")</f>
        <v/>
      </c>
      <c r="AD2143" s="43" t="str">
        <f t="shared" si="670"/>
        <v/>
      </c>
      <c r="AE2143" s="36" t="str">
        <f>IF(Mining_Import!D2143="","",Mining_Import!D2143)</f>
        <v/>
      </c>
      <c r="AF2143" s="36" t="str">
        <f>IF(Mining_Import!E2143="","",Mining_Import!E2143)</f>
        <v/>
      </c>
      <c r="AG2143" s="36" t="str">
        <f>IF(Mining_Import!F2143="","",Mining_Import!F2143)</f>
        <v/>
      </c>
      <c r="AH2143" s="36" t="str">
        <f>IF(Mining_Import!G2143="","",Mining_Import!G2143)</f>
        <v/>
      </c>
      <c r="AI2143" s="36" t="str">
        <f>IF(Mining_Import!H2143="","",Mining_Import!H2143)</f>
        <v/>
      </c>
      <c r="AJ2143" s="36" t="str">
        <f>IF(Mining_Import!I2143="","",Mining_Import!I2143)</f>
        <v/>
      </c>
      <c r="BY2143" s="120" t="str">
        <f t="shared" si="658"/>
        <v/>
      </c>
      <c r="BZ2143" s="184" t="str">
        <f t="shared" si="671"/>
        <v/>
      </c>
      <c r="CA2143" s="37" t="str">
        <f>IFERROR(VLOOKUP($BY2143,Account_Value!$C$2:$F$2500,4,0),"")</f>
        <v/>
      </c>
      <c r="CB2143" s="43" t="str">
        <f t="shared" si="659"/>
        <v/>
      </c>
      <c r="CC2143" s="122" t="str">
        <f>IF($BZ2143="","",SUM($BZ$2:$BZ2143))</f>
        <v/>
      </c>
      <c r="CD2143" s="43" t="str">
        <f>IF($BZ2143="","",$BU$19*(SUM($BZ$2:$BZ2143)))</f>
        <v/>
      </c>
    </row>
    <row r="2144" spans="1:82">
      <c r="A2144" s="4" t="str">
        <f t="shared" si="660"/>
        <v/>
      </c>
      <c r="B2144" s="21" t="str">
        <f>IF(Investments_Import!A2144="","",Investments_Import!A2144)</f>
        <v/>
      </c>
      <c r="C2144" s="22" t="str">
        <f t="shared" si="653"/>
        <v/>
      </c>
      <c r="D2144" s="51" t="str">
        <f t="shared" si="661"/>
        <v/>
      </c>
      <c r="E2144" s="3" t="str">
        <f>IF(Investments_Import!B2144="","",Investments_Import!B2144)</f>
        <v/>
      </c>
      <c r="F2144" s="54" t="str">
        <f t="shared" si="662"/>
        <v xml:space="preserve"> </v>
      </c>
      <c r="G2144" s="54" t="str">
        <f>IF($B2144="","",COUNTIF($F$2:$F2144,$F2144))</f>
        <v/>
      </c>
      <c r="H2144" s="53" t="str">
        <f t="shared" si="663"/>
        <v xml:space="preserve">  </v>
      </c>
      <c r="I2144" s="3" t="str">
        <f>IF(Investments_Import!C2144="","",Investments_Import!C2144)</f>
        <v/>
      </c>
      <c r="J2144" s="108" t="str">
        <f>IF(Investments_Import!D2144="","",Investments_Import!D2144)</f>
        <v/>
      </c>
      <c r="K2144" s="108" t="str">
        <f t="shared" si="664"/>
        <v/>
      </c>
      <c r="L2144" s="47" t="str">
        <f>IF(Investments_Import!E2144="","",Investments_Import!E2144)</f>
        <v/>
      </c>
      <c r="M2144" s="47" t="str">
        <f t="shared" si="654"/>
        <v/>
      </c>
      <c r="N2144" s="31" t="str">
        <f>IF(Investments_Import!F2144="","",Investments_Import!F2144)</f>
        <v/>
      </c>
      <c r="O2144" s="31" t="str">
        <f t="shared" si="655"/>
        <v/>
      </c>
      <c r="P2144" s="3" t="str">
        <f>IF(Investments_Import!G2144="","",Investments_Import!G2144)</f>
        <v/>
      </c>
      <c r="Q2144" s="3" t="str">
        <f>IF(Investments_Import!H2144="","",Investments_Import!H2144)</f>
        <v/>
      </c>
      <c r="R2144" s="37" t="str">
        <f t="shared" si="656"/>
        <v/>
      </c>
      <c r="S2144" s="37" t="str">
        <f t="shared" si="657"/>
        <v/>
      </c>
      <c r="U2144" s="36" t="str">
        <f>IF(Mining_Import!A2144="","",Mining_Import!A2144)</f>
        <v/>
      </c>
      <c r="V2144" s="22" t="str">
        <f t="shared" si="665"/>
        <v/>
      </c>
      <c r="W2144" s="127" t="str">
        <f t="shared" si="666"/>
        <v/>
      </c>
      <c r="X2144" s="127" t="str">
        <f t="shared" si="667"/>
        <v/>
      </c>
      <c r="Y2144" s="127" t="str">
        <f t="shared" si="668"/>
        <v/>
      </c>
      <c r="Z2144" s="36" t="str">
        <f>IF(Mining_Import!B2144="","",Mining_Import!B2144)</f>
        <v/>
      </c>
      <c r="AA2144" s="184" t="str">
        <f>IF(Mining_Import!$C2144="","",Mining_Import!$C2144)</f>
        <v/>
      </c>
      <c r="AB2144" s="122" t="str">
        <f t="shared" si="669"/>
        <v/>
      </c>
      <c r="AC2144" s="122" t="str">
        <f>IF($Y2144&gt;Dashboard!$Q$19,$AB2144,"")</f>
        <v/>
      </c>
      <c r="AD2144" s="43" t="str">
        <f t="shared" si="670"/>
        <v/>
      </c>
      <c r="AE2144" s="36" t="str">
        <f>IF(Mining_Import!D2144="","",Mining_Import!D2144)</f>
        <v/>
      </c>
      <c r="AF2144" s="36" t="str">
        <f>IF(Mining_Import!E2144="","",Mining_Import!E2144)</f>
        <v/>
      </c>
      <c r="AG2144" s="36" t="str">
        <f>IF(Mining_Import!F2144="","",Mining_Import!F2144)</f>
        <v/>
      </c>
      <c r="AH2144" s="36" t="str">
        <f>IF(Mining_Import!G2144="","",Mining_Import!G2144)</f>
        <v/>
      </c>
      <c r="AI2144" s="36" t="str">
        <f>IF(Mining_Import!H2144="","",Mining_Import!H2144)</f>
        <v/>
      </c>
      <c r="AJ2144" s="36" t="str">
        <f>IF(Mining_Import!I2144="","",Mining_Import!I2144)</f>
        <v/>
      </c>
      <c r="BY2144" s="120" t="str">
        <f t="shared" si="658"/>
        <v/>
      </c>
      <c r="BZ2144" s="184" t="str">
        <f t="shared" si="671"/>
        <v/>
      </c>
      <c r="CA2144" s="37" t="str">
        <f>IFERROR(VLOOKUP($BY2144,Account_Value!$C$2:$F$2500,4,0),"")</f>
        <v/>
      </c>
      <c r="CB2144" s="43" t="str">
        <f t="shared" si="659"/>
        <v/>
      </c>
      <c r="CC2144" s="122" t="str">
        <f>IF($BZ2144="","",SUM($BZ$2:$BZ2144))</f>
        <v/>
      </c>
      <c r="CD2144" s="43" t="str">
        <f>IF($BZ2144="","",$BU$19*(SUM($BZ$2:$BZ2144)))</f>
        <v/>
      </c>
    </row>
    <row r="2145" spans="1:82">
      <c r="A2145" s="4" t="str">
        <f t="shared" si="660"/>
        <v/>
      </c>
      <c r="B2145" s="21" t="str">
        <f>IF(Investments_Import!A2145="","",Investments_Import!A2145)</f>
        <v/>
      </c>
      <c r="C2145" s="22" t="str">
        <f t="shared" si="653"/>
        <v/>
      </c>
      <c r="D2145" s="51" t="str">
        <f t="shared" si="661"/>
        <v/>
      </c>
      <c r="E2145" s="3" t="str">
        <f>IF(Investments_Import!B2145="","",Investments_Import!B2145)</f>
        <v/>
      </c>
      <c r="F2145" s="54" t="str">
        <f t="shared" si="662"/>
        <v xml:space="preserve"> </v>
      </c>
      <c r="G2145" s="54" t="str">
        <f>IF($B2145="","",COUNTIF($F$2:$F2145,$F2145))</f>
        <v/>
      </c>
      <c r="H2145" s="53" t="str">
        <f t="shared" si="663"/>
        <v xml:space="preserve">  </v>
      </c>
      <c r="I2145" s="3" t="str">
        <f>IF(Investments_Import!C2145="","",Investments_Import!C2145)</f>
        <v/>
      </c>
      <c r="J2145" s="108" t="str">
        <f>IF(Investments_Import!D2145="","",Investments_Import!D2145)</f>
        <v/>
      </c>
      <c r="K2145" s="108" t="str">
        <f t="shared" si="664"/>
        <v/>
      </c>
      <c r="L2145" s="47" t="str">
        <f>IF(Investments_Import!E2145="","",Investments_Import!E2145)</f>
        <v/>
      </c>
      <c r="M2145" s="47" t="str">
        <f t="shared" si="654"/>
        <v/>
      </c>
      <c r="N2145" s="31" t="str">
        <f>IF(Investments_Import!F2145="","",Investments_Import!F2145)</f>
        <v/>
      </c>
      <c r="O2145" s="31" t="str">
        <f t="shared" si="655"/>
        <v/>
      </c>
      <c r="P2145" s="3" t="str">
        <f>IF(Investments_Import!G2145="","",Investments_Import!G2145)</f>
        <v/>
      </c>
      <c r="Q2145" s="3" t="str">
        <f>IF(Investments_Import!H2145="","",Investments_Import!H2145)</f>
        <v/>
      </c>
      <c r="R2145" s="37" t="str">
        <f t="shared" si="656"/>
        <v/>
      </c>
      <c r="S2145" s="37" t="str">
        <f t="shared" si="657"/>
        <v/>
      </c>
      <c r="U2145" s="36" t="str">
        <f>IF(Mining_Import!A2145="","",Mining_Import!A2145)</f>
        <v/>
      </c>
      <c r="V2145" s="22" t="str">
        <f t="shared" si="665"/>
        <v/>
      </c>
      <c r="W2145" s="127" t="str">
        <f t="shared" si="666"/>
        <v/>
      </c>
      <c r="X2145" s="127" t="str">
        <f t="shared" si="667"/>
        <v/>
      </c>
      <c r="Y2145" s="127" t="str">
        <f t="shared" si="668"/>
        <v/>
      </c>
      <c r="Z2145" s="36" t="str">
        <f>IF(Mining_Import!B2145="","",Mining_Import!B2145)</f>
        <v/>
      </c>
      <c r="AA2145" s="184" t="str">
        <f>IF(Mining_Import!$C2145="","",Mining_Import!$C2145)</f>
        <v/>
      </c>
      <c r="AB2145" s="122" t="str">
        <f t="shared" si="669"/>
        <v/>
      </c>
      <c r="AC2145" s="122" t="str">
        <f>IF($Y2145&gt;Dashboard!$Q$19,$AB2145,"")</f>
        <v/>
      </c>
      <c r="AD2145" s="43" t="str">
        <f t="shared" si="670"/>
        <v/>
      </c>
      <c r="AE2145" s="36" t="str">
        <f>IF(Mining_Import!D2145="","",Mining_Import!D2145)</f>
        <v/>
      </c>
      <c r="AF2145" s="36" t="str">
        <f>IF(Mining_Import!E2145="","",Mining_Import!E2145)</f>
        <v/>
      </c>
      <c r="AG2145" s="36" t="str">
        <f>IF(Mining_Import!F2145="","",Mining_Import!F2145)</f>
        <v/>
      </c>
      <c r="AH2145" s="36" t="str">
        <f>IF(Mining_Import!G2145="","",Mining_Import!G2145)</f>
        <v/>
      </c>
      <c r="AI2145" s="36" t="str">
        <f>IF(Mining_Import!H2145="","",Mining_Import!H2145)</f>
        <v/>
      </c>
      <c r="AJ2145" s="36" t="str">
        <f>IF(Mining_Import!I2145="","",Mining_Import!I2145)</f>
        <v/>
      </c>
      <c r="BY2145" s="120" t="str">
        <f t="shared" si="658"/>
        <v/>
      </c>
      <c r="BZ2145" s="184" t="str">
        <f t="shared" si="671"/>
        <v/>
      </c>
      <c r="CA2145" s="37" t="str">
        <f>IFERROR(VLOOKUP($BY2145,Account_Value!$C$2:$F$2500,4,0),"")</f>
        <v/>
      </c>
      <c r="CB2145" s="43" t="str">
        <f t="shared" si="659"/>
        <v/>
      </c>
      <c r="CC2145" s="122" t="str">
        <f>IF($BZ2145="","",SUM($BZ$2:$BZ2145))</f>
        <v/>
      </c>
      <c r="CD2145" s="43" t="str">
        <f>IF($BZ2145="","",$BU$19*(SUM($BZ$2:$BZ2145)))</f>
        <v/>
      </c>
    </row>
    <row r="2146" spans="1:82">
      <c r="A2146" s="4" t="str">
        <f t="shared" si="660"/>
        <v/>
      </c>
      <c r="B2146" s="21" t="str">
        <f>IF(Investments_Import!A2146="","",Investments_Import!A2146)</f>
        <v/>
      </c>
      <c r="C2146" s="22" t="str">
        <f t="shared" si="653"/>
        <v/>
      </c>
      <c r="D2146" s="51" t="str">
        <f t="shared" si="661"/>
        <v/>
      </c>
      <c r="E2146" s="3" t="str">
        <f>IF(Investments_Import!B2146="","",Investments_Import!B2146)</f>
        <v/>
      </c>
      <c r="F2146" s="54" t="str">
        <f t="shared" si="662"/>
        <v xml:space="preserve"> </v>
      </c>
      <c r="G2146" s="54" t="str">
        <f>IF($B2146="","",COUNTIF($F$2:$F2146,$F2146))</f>
        <v/>
      </c>
      <c r="H2146" s="53" t="str">
        <f t="shared" si="663"/>
        <v xml:space="preserve">  </v>
      </c>
      <c r="I2146" s="3" t="str">
        <f>IF(Investments_Import!C2146="","",Investments_Import!C2146)</f>
        <v/>
      </c>
      <c r="J2146" s="108" t="str">
        <f>IF(Investments_Import!D2146="","",Investments_Import!D2146)</f>
        <v/>
      </c>
      <c r="K2146" s="108" t="str">
        <f t="shared" si="664"/>
        <v/>
      </c>
      <c r="L2146" s="47" t="str">
        <f>IF(Investments_Import!E2146="","",Investments_Import!E2146)</f>
        <v/>
      </c>
      <c r="M2146" s="47" t="str">
        <f t="shared" si="654"/>
        <v/>
      </c>
      <c r="N2146" s="31" t="str">
        <f>IF(Investments_Import!F2146="","",Investments_Import!F2146)</f>
        <v/>
      </c>
      <c r="O2146" s="31" t="str">
        <f t="shared" si="655"/>
        <v/>
      </c>
      <c r="P2146" s="3" t="str">
        <f>IF(Investments_Import!G2146="","",Investments_Import!G2146)</f>
        <v/>
      </c>
      <c r="Q2146" s="3" t="str">
        <f>IF(Investments_Import!H2146="","",Investments_Import!H2146)</f>
        <v/>
      </c>
      <c r="R2146" s="37" t="str">
        <f t="shared" si="656"/>
        <v/>
      </c>
      <c r="S2146" s="37" t="str">
        <f t="shared" si="657"/>
        <v/>
      </c>
      <c r="U2146" s="36" t="str">
        <f>IF(Mining_Import!A2146="","",Mining_Import!A2146)</f>
        <v/>
      </c>
      <c r="V2146" s="22" t="str">
        <f t="shared" si="665"/>
        <v/>
      </c>
      <c r="W2146" s="127" t="str">
        <f t="shared" si="666"/>
        <v/>
      </c>
      <c r="X2146" s="127" t="str">
        <f t="shared" si="667"/>
        <v/>
      </c>
      <c r="Y2146" s="127" t="str">
        <f t="shared" si="668"/>
        <v/>
      </c>
      <c r="Z2146" s="36" t="str">
        <f>IF(Mining_Import!B2146="","",Mining_Import!B2146)</f>
        <v/>
      </c>
      <c r="AA2146" s="184" t="str">
        <f>IF(Mining_Import!$C2146="","",Mining_Import!$C2146)</f>
        <v/>
      </c>
      <c r="AB2146" s="122" t="str">
        <f t="shared" si="669"/>
        <v/>
      </c>
      <c r="AC2146" s="122" t="str">
        <f>IF($Y2146&gt;Dashboard!$Q$19,$AB2146,"")</f>
        <v/>
      </c>
      <c r="AD2146" s="43" t="str">
        <f t="shared" si="670"/>
        <v/>
      </c>
      <c r="AE2146" s="36" t="str">
        <f>IF(Mining_Import!D2146="","",Mining_Import!D2146)</f>
        <v/>
      </c>
      <c r="AF2146" s="36" t="str">
        <f>IF(Mining_Import!E2146="","",Mining_Import!E2146)</f>
        <v/>
      </c>
      <c r="AG2146" s="36" t="str">
        <f>IF(Mining_Import!F2146="","",Mining_Import!F2146)</f>
        <v/>
      </c>
      <c r="AH2146" s="36" t="str">
        <f>IF(Mining_Import!G2146="","",Mining_Import!G2146)</f>
        <v/>
      </c>
      <c r="AI2146" s="36" t="str">
        <f>IF(Mining_Import!H2146="","",Mining_Import!H2146)</f>
        <v/>
      </c>
      <c r="AJ2146" s="36" t="str">
        <f>IF(Mining_Import!I2146="","",Mining_Import!I2146)</f>
        <v/>
      </c>
      <c r="BY2146" s="120" t="str">
        <f t="shared" si="658"/>
        <v/>
      </c>
      <c r="BZ2146" s="184" t="str">
        <f t="shared" si="671"/>
        <v/>
      </c>
      <c r="CA2146" s="37" t="str">
        <f>IFERROR(VLOOKUP($BY2146,Account_Value!$C$2:$F$2500,4,0),"")</f>
        <v/>
      </c>
      <c r="CB2146" s="43" t="str">
        <f t="shared" si="659"/>
        <v/>
      </c>
      <c r="CC2146" s="122" t="str">
        <f>IF($BZ2146="","",SUM($BZ$2:$BZ2146))</f>
        <v/>
      </c>
      <c r="CD2146" s="43" t="str">
        <f>IF($BZ2146="","",$BU$19*(SUM($BZ$2:$BZ2146)))</f>
        <v/>
      </c>
    </row>
    <row r="2147" spans="1:82">
      <c r="A2147" s="4" t="str">
        <f t="shared" si="660"/>
        <v/>
      </c>
      <c r="B2147" s="21" t="str">
        <f>IF(Investments_Import!A2147="","",Investments_Import!A2147)</f>
        <v/>
      </c>
      <c r="C2147" s="22" t="str">
        <f t="shared" si="653"/>
        <v/>
      </c>
      <c r="D2147" s="51" t="str">
        <f t="shared" si="661"/>
        <v/>
      </c>
      <c r="E2147" s="3" t="str">
        <f>IF(Investments_Import!B2147="","",Investments_Import!B2147)</f>
        <v/>
      </c>
      <c r="F2147" s="54" t="str">
        <f t="shared" si="662"/>
        <v xml:space="preserve"> </v>
      </c>
      <c r="G2147" s="54" t="str">
        <f>IF($B2147="","",COUNTIF($F$2:$F2147,$F2147))</f>
        <v/>
      </c>
      <c r="H2147" s="53" t="str">
        <f t="shared" si="663"/>
        <v xml:space="preserve">  </v>
      </c>
      <c r="I2147" s="3" t="str">
        <f>IF(Investments_Import!C2147="","",Investments_Import!C2147)</f>
        <v/>
      </c>
      <c r="J2147" s="108" t="str">
        <f>IF(Investments_Import!D2147="","",Investments_Import!D2147)</f>
        <v/>
      </c>
      <c r="K2147" s="108" t="str">
        <f t="shared" si="664"/>
        <v/>
      </c>
      <c r="L2147" s="47" t="str">
        <f>IF(Investments_Import!E2147="","",Investments_Import!E2147)</f>
        <v/>
      </c>
      <c r="M2147" s="47" t="str">
        <f t="shared" si="654"/>
        <v/>
      </c>
      <c r="N2147" s="31" t="str">
        <f>IF(Investments_Import!F2147="","",Investments_Import!F2147)</f>
        <v/>
      </c>
      <c r="O2147" s="31" t="str">
        <f t="shared" si="655"/>
        <v/>
      </c>
      <c r="P2147" s="3" t="str">
        <f>IF(Investments_Import!G2147="","",Investments_Import!G2147)</f>
        <v/>
      </c>
      <c r="Q2147" s="3" t="str">
        <f>IF(Investments_Import!H2147="","",Investments_Import!H2147)</f>
        <v/>
      </c>
      <c r="R2147" s="37" t="str">
        <f t="shared" si="656"/>
        <v/>
      </c>
      <c r="S2147" s="37" t="str">
        <f t="shared" si="657"/>
        <v/>
      </c>
      <c r="U2147" s="36" t="str">
        <f>IF(Mining_Import!A2147="","",Mining_Import!A2147)</f>
        <v/>
      </c>
      <c r="V2147" s="22" t="str">
        <f t="shared" si="665"/>
        <v/>
      </c>
      <c r="W2147" s="127" t="str">
        <f t="shared" si="666"/>
        <v/>
      </c>
      <c r="X2147" s="127" t="str">
        <f t="shared" si="667"/>
        <v/>
      </c>
      <c r="Y2147" s="127" t="str">
        <f t="shared" si="668"/>
        <v/>
      </c>
      <c r="Z2147" s="36" t="str">
        <f>IF(Mining_Import!B2147="","",Mining_Import!B2147)</f>
        <v/>
      </c>
      <c r="AA2147" s="184" t="str">
        <f>IF(Mining_Import!$C2147="","",Mining_Import!$C2147)</f>
        <v/>
      </c>
      <c r="AB2147" s="122" t="str">
        <f t="shared" si="669"/>
        <v/>
      </c>
      <c r="AC2147" s="122" t="str">
        <f>IF($Y2147&gt;Dashboard!$Q$19,$AB2147,"")</f>
        <v/>
      </c>
      <c r="AD2147" s="43" t="str">
        <f t="shared" si="670"/>
        <v/>
      </c>
      <c r="AE2147" s="36" t="str">
        <f>IF(Mining_Import!D2147="","",Mining_Import!D2147)</f>
        <v/>
      </c>
      <c r="AF2147" s="36" t="str">
        <f>IF(Mining_Import!E2147="","",Mining_Import!E2147)</f>
        <v/>
      </c>
      <c r="AG2147" s="36" t="str">
        <f>IF(Mining_Import!F2147="","",Mining_Import!F2147)</f>
        <v/>
      </c>
      <c r="AH2147" s="36" t="str">
        <f>IF(Mining_Import!G2147="","",Mining_Import!G2147)</f>
        <v/>
      </c>
      <c r="AI2147" s="36" t="str">
        <f>IF(Mining_Import!H2147="","",Mining_Import!H2147)</f>
        <v/>
      </c>
      <c r="AJ2147" s="36" t="str">
        <f>IF(Mining_Import!I2147="","",Mining_Import!I2147)</f>
        <v/>
      </c>
      <c r="BY2147" s="120" t="str">
        <f t="shared" si="658"/>
        <v/>
      </c>
      <c r="BZ2147" s="184" t="str">
        <f t="shared" si="671"/>
        <v/>
      </c>
      <c r="CA2147" s="37" t="str">
        <f>IFERROR(VLOOKUP($BY2147,Account_Value!$C$2:$F$2500,4,0),"")</f>
        <v/>
      </c>
      <c r="CB2147" s="43" t="str">
        <f t="shared" si="659"/>
        <v/>
      </c>
      <c r="CC2147" s="122" t="str">
        <f>IF($BZ2147="","",SUM($BZ$2:$BZ2147))</f>
        <v/>
      </c>
      <c r="CD2147" s="43" t="str">
        <f>IF($BZ2147="","",$BU$19*(SUM($BZ$2:$BZ2147)))</f>
        <v/>
      </c>
    </row>
    <row r="2148" spans="1:82">
      <c r="A2148" s="4" t="str">
        <f t="shared" si="660"/>
        <v/>
      </c>
      <c r="B2148" s="21" t="str">
        <f>IF(Investments_Import!A2148="","",Investments_Import!A2148)</f>
        <v/>
      </c>
      <c r="C2148" s="22" t="str">
        <f t="shared" si="653"/>
        <v/>
      </c>
      <c r="D2148" s="51" t="str">
        <f t="shared" si="661"/>
        <v/>
      </c>
      <c r="E2148" s="3" t="str">
        <f>IF(Investments_Import!B2148="","",Investments_Import!B2148)</f>
        <v/>
      </c>
      <c r="F2148" s="54" t="str">
        <f t="shared" si="662"/>
        <v xml:space="preserve"> </v>
      </c>
      <c r="G2148" s="54" t="str">
        <f>IF($B2148="","",COUNTIF($F$2:$F2148,$F2148))</f>
        <v/>
      </c>
      <c r="H2148" s="53" t="str">
        <f t="shared" si="663"/>
        <v xml:space="preserve">  </v>
      </c>
      <c r="I2148" s="3" t="str">
        <f>IF(Investments_Import!C2148="","",Investments_Import!C2148)</f>
        <v/>
      </c>
      <c r="J2148" s="108" t="str">
        <f>IF(Investments_Import!D2148="","",Investments_Import!D2148)</f>
        <v/>
      </c>
      <c r="K2148" s="108" t="str">
        <f t="shared" si="664"/>
        <v/>
      </c>
      <c r="L2148" s="47" t="str">
        <f>IF(Investments_Import!E2148="","",Investments_Import!E2148)</f>
        <v/>
      </c>
      <c r="M2148" s="47" t="str">
        <f t="shared" si="654"/>
        <v/>
      </c>
      <c r="N2148" s="31" t="str">
        <f>IF(Investments_Import!F2148="","",Investments_Import!F2148)</f>
        <v/>
      </c>
      <c r="O2148" s="31" t="str">
        <f t="shared" si="655"/>
        <v/>
      </c>
      <c r="P2148" s="3" t="str">
        <f>IF(Investments_Import!G2148="","",Investments_Import!G2148)</f>
        <v/>
      </c>
      <c r="Q2148" s="3" t="str">
        <f>IF(Investments_Import!H2148="","",Investments_Import!H2148)</f>
        <v/>
      </c>
      <c r="R2148" s="37" t="str">
        <f t="shared" si="656"/>
        <v/>
      </c>
      <c r="S2148" s="37" t="str">
        <f t="shared" si="657"/>
        <v/>
      </c>
      <c r="U2148" s="36" t="str">
        <f>IF(Mining_Import!A2148="","",Mining_Import!A2148)</f>
        <v/>
      </c>
      <c r="V2148" s="22" t="str">
        <f t="shared" si="665"/>
        <v/>
      </c>
      <c r="W2148" s="127" t="str">
        <f t="shared" si="666"/>
        <v/>
      </c>
      <c r="X2148" s="127" t="str">
        <f t="shared" si="667"/>
        <v/>
      </c>
      <c r="Y2148" s="127" t="str">
        <f t="shared" si="668"/>
        <v/>
      </c>
      <c r="Z2148" s="36" t="str">
        <f>IF(Mining_Import!B2148="","",Mining_Import!B2148)</f>
        <v/>
      </c>
      <c r="AA2148" s="184" t="str">
        <f>IF(Mining_Import!$C2148="","",Mining_Import!$C2148)</f>
        <v/>
      </c>
      <c r="AB2148" s="122" t="str">
        <f t="shared" si="669"/>
        <v/>
      </c>
      <c r="AC2148" s="122" t="str">
        <f>IF($Y2148&gt;Dashboard!$Q$19,$AB2148,"")</f>
        <v/>
      </c>
      <c r="AD2148" s="43" t="str">
        <f t="shared" si="670"/>
        <v/>
      </c>
      <c r="AE2148" s="36" t="str">
        <f>IF(Mining_Import!D2148="","",Mining_Import!D2148)</f>
        <v/>
      </c>
      <c r="AF2148" s="36" t="str">
        <f>IF(Mining_Import!E2148="","",Mining_Import!E2148)</f>
        <v/>
      </c>
      <c r="AG2148" s="36" t="str">
        <f>IF(Mining_Import!F2148="","",Mining_Import!F2148)</f>
        <v/>
      </c>
      <c r="AH2148" s="36" t="str">
        <f>IF(Mining_Import!G2148="","",Mining_Import!G2148)</f>
        <v/>
      </c>
      <c r="AI2148" s="36" t="str">
        <f>IF(Mining_Import!H2148="","",Mining_Import!H2148)</f>
        <v/>
      </c>
      <c r="AJ2148" s="36" t="str">
        <f>IF(Mining_Import!I2148="","",Mining_Import!I2148)</f>
        <v/>
      </c>
      <c r="BY2148" s="120" t="str">
        <f t="shared" si="658"/>
        <v/>
      </c>
      <c r="BZ2148" s="184" t="str">
        <f t="shared" si="671"/>
        <v/>
      </c>
      <c r="CA2148" s="37" t="str">
        <f>IFERROR(VLOOKUP($BY2148,Account_Value!$C$2:$F$2500,4,0),"")</f>
        <v/>
      </c>
      <c r="CB2148" s="43" t="str">
        <f t="shared" si="659"/>
        <v/>
      </c>
      <c r="CC2148" s="122" t="str">
        <f>IF($BZ2148="","",SUM($BZ$2:$BZ2148))</f>
        <v/>
      </c>
      <c r="CD2148" s="43" t="str">
        <f>IF($BZ2148="","",$BU$19*(SUM($BZ$2:$BZ2148)))</f>
        <v/>
      </c>
    </row>
    <row r="2149" spans="1:82">
      <c r="A2149" s="4" t="str">
        <f t="shared" si="660"/>
        <v/>
      </c>
      <c r="B2149" s="21" t="str">
        <f>IF(Investments_Import!A2149="","",Investments_Import!A2149)</f>
        <v/>
      </c>
      <c r="C2149" s="22" t="str">
        <f t="shared" si="653"/>
        <v/>
      </c>
      <c r="D2149" s="51" t="str">
        <f t="shared" si="661"/>
        <v/>
      </c>
      <c r="E2149" s="3" t="str">
        <f>IF(Investments_Import!B2149="","",Investments_Import!B2149)</f>
        <v/>
      </c>
      <c r="F2149" s="54" t="str">
        <f t="shared" si="662"/>
        <v xml:space="preserve"> </v>
      </c>
      <c r="G2149" s="54" t="str">
        <f>IF($B2149="","",COUNTIF($F$2:$F2149,$F2149))</f>
        <v/>
      </c>
      <c r="H2149" s="53" t="str">
        <f t="shared" si="663"/>
        <v xml:space="preserve">  </v>
      </c>
      <c r="I2149" s="3" t="str">
        <f>IF(Investments_Import!C2149="","",Investments_Import!C2149)</f>
        <v/>
      </c>
      <c r="J2149" s="108" t="str">
        <f>IF(Investments_Import!D2149="","",Investments_Import!D2149)</f>
        <v/>
      </c>
      <c r="K2149" s="108" t="str">
        <f t="shared" si="664"/>
        <v/>
      </c>
      <c r="L2149" s="47" t="str">
        <f>IF(Investments_Import!E2149="","",Investments_Import!E2149)</f>
        <v/>
      </c>
      <c r="M2149" s="47" t="str">
        <f t="shared" si="654"/>
        <v/>
      </c>
      <c r="N2149" s="31" t="str">
        <f>IF(Investments_Import!F2149="","",Investments_Import!F2149)</f>
        <v/>
      </c>
      <c r="O2149" s="31" t="str">
        <f t="shared" si="655"/>
        <v/>
      </c>
      <c r="P2149" s="3" t="str">
        <f>IF(Investments_Import!G2149="","",Investments_Import!G2149)</f>
        <v/>
      </c>
      <c r="Q2149" s="3" t="str">
        <f>IF(Investments_Import!H2149="","",Investments_Import!H2149)</f>
        <v/>
      </c>
      <c r="R2149" s="37" t="str">
        <f t="shared" si="656"/>
        <v/>
      </c>
      <c r="S2149" s="37" t="str">
        <f t="shared" si="657"/>
        <v/>
      </c>
      <c r="U2149" s="36" t="str">
        <f>IF(Mining_Import!A2149="","",Mining_Import!A2149)</f>
        <v/>
      </c>
      <c r="V2149" s="22" t="str">
        <f t="shared" si="665"/>
        <v/>
      </c>
      <c r="W2149" s="127" t="str">
        <f t="shared" si="666"/>
        <v/>
      </c>
      <c r="X2149" s="127" t="str">
        <f t="shared" si="667"/>
        <v/>
      </c>
      <c r="Y2149" s="127" t="str">
        <f t="shared" si="668"/>
        <v/>
      </c>
      <c r="Z2149" s="36" t="str">
        <f>IF(Mining_Import!B2149="","",Mining_Import!B2149)</f>
        <v/>
      </c>
      <c r="AA2149" s="184" t="str">
        <f>IF(Mining_Import!$C2149="","",Mining_Import!$C2149)</f>
        <v/>
      </c>
      <c r="AB2149" s="122" t="str">
        <f t="shared" si="669"/>
        <v/>
      </c>
      <c r="AC2149" s="122" t="str">
        <f>IF($Y2149&gt;Dashboard!$Q$19,$AB2149,"")</f>
        <v/>
      </c>
      <c r="AD2149" s="43" t="str">
        <f t="shared" si="670"/>
        <v/>
      </c>
      <c r="AE2149" s="36" t="str">
        <f>IF(Mining_Import!D2149="","",Mining_Import!D2149)</f>
        <v/>
      </c>
      <c r="AF2149" s="36" t="str">
        <f>IF(Mining_Import!E2149="","",Mining_Import!E2149)</f>
        <v/>
      </c>
      <c r="AG2149" s="36" t="str">
        <f>IF(Mining_Import!F2149="","",Mining_Import!F2149)</f>
        <v/>
      </c>
      <c r="AH2149" s="36" t="str">
        <f>IF(Mining_Import!G2149="","",Mining_Import!G2149)</f>
        <v/>
      </c>
      <c r="AI2149" s="36" t="str">
        <f>IF(Mining_Import!H2149="","",Mining_Import!H2149)</f>
        <v/>
      </c>
      <c r="AJ2149" s="36" t="str">
        <f>IF(Mining_Import!I2149="","",Mining_Import!I2149)</f>
        <v/>
      </c>
      <c r="BY2149" s="120" t="str">
        <f t="shared" si="658"/>
        <v/>
      </c>
      <c r="BZ2149" s="184" t="str">
        <f t="shared" si="671"/>
        <v/>
      </c>
      <c r="CA2149" s="37" t="str">
        <f>IFERROR(VLOOKUP($BY2149,Account_Value!$C$2:$F$2500,4,0),"")</f>
        <v/>
      </c>
      <c r="CB2149" s="43" t="str">
        <f t="shared" si="659"/>
        <v/>
      </c>
      <c r="CC2149" s="122" t="str">
        <f>IF($BZ2149="","",SUM($BZ$2:$BZ2149))</f>
        <v/>
      </c>
      <c r="CD2149" s="43" t="str">
        <f>IF($BZ2149="","",$BU$19*(SUM($BZ$2:$BZ2149)))</f>
        <v/>
      </c>
    </row>
    <row r="2150" spans="1:82">
      <c r="A2150" s="4" t="str">
        <f t="shared" si="660"/>
        <v/>
      </c>
      <c r="B2150" s="21" t="str">
        <f>IF(Investments_Import!A2150="","",Investments_Import!A2150)</f>
        <v/>
      </c>
      <c r="C2150" s="22" t="str">
        <f t="shared" si="653"/>
        <v/>
      </c>
      <c r="D2150" s="51" t="str">
        <f t="shared" si="661"/>
        <v/>
      </c>
      <c r="E2150" s="3" t="str">
        <f>IF(Investments_Import!B2150="","",Investments_Import!B2150)</f>
        <v/>
      </c>
      <c r="F2150" s="54" t="str">
        <f t="shared" si="662"/>
        <v xml:space="preserve"> </v>
      </c>
      <c r="G2150" s="54" t="str">
        <f>IF($B2150="","",COUNTIF($F$2:$F2150,$F2150))</f>
        <v/>
      </c>
      <c r="H2150" s="53" t="str">
        <f t="shared" si="663"/>
        <v xml:space="preserve">  </v>
      </c>
      <c r="I2150" s="3" t="str">
        <f>IF(Investments_Import!C2150="","",Investments_Import!C2150)</f>
        <v/>
      </c>
      <c r="J2150" s="108" t="str">
        <f>IF(Investments_Import!D2150="","",Investments_Import!D2150)</f>
        <v/>
      </c>
      <c r="K2150" s="108" t="str">
        <f t="shared" si="664"/>
        <v/>
      </c>
      <c r="L2150" s="47" t="str">
        <f>IF(Investments_Import!E2150="","",Investments_Import!E2150)</f>
        <v/>
      </c>
      <c r="M2150" s="47" t="str">
        <f t="shared" si="654"/>
        <v/>
      </c>
      <c r="N2150" s="31" t="str">
        <f>IF(Investments_Import!F2150="","",Investments_Import!F2150)</f>
        <v/>
      </c>
      <c r="O2150" s="31" t="str">
        <f t="shared" si="655"/>
        <v/>
      </c>
      <c r="P2150" s="3" t="str">
        <f>IF(Investments_Import!G2150="","",Investments_Import!G2150)</f>
        <v/>
      </c>
      <c r="Q2150" s="3" t="str">
        <f>IF(Investments_Import!H2150="","",Investments_Import!H2150)</f>
        <v/>
      </c>
      <c r="R2150" s="37" t="str">
        <f t="shared" si="656"/>
        <v/>
      </c>
      <c r="S2150" s="37" t="str">
        <f t="shared" si="657"/>
        <v/>
      </c>
      <c r="U2150" s="36" t="str">
        <f>IF(Mining_Import!A2150="","",Mining_Import!A2150)</f>
        <v/>
      </c>
      <c r="V2150" s="22" t="str">
        <f t="shared" si="665"/>
        <v/>
      </c>
      <c r="W2150" s="127" t="str">
        <f t="shared" si="666"/>
        <v/>
      </c>
      <c r="X2150" s="127" t="str">
        <f t="shared" si="667"/>
        <v/>
      </c>
      <c r="Y2150" s="127" t="str">
        <f t="shared" si="668"/>
        <v/>
      </c>
      <c r="Z2150" s="36" t="str">
        <f>IF(Mining_Import!B2150="","",Mining_Import!B2150)</f>
        <v/>
      </c>
      <c r="AA2150" s="184" t="str">
        <f>IF(Mining_Import!$C2150="","",Mining_Import!$C2150)</f>
        <v/>
      </c>
      <c r="AB2150" s="122" t="str">
        <f t="shared" si="669"/>
        <v/>
      </c>
      <c r="AC2150" s="122" t="str">
        <f>IF($Y2150&gt;Dashboard!$Q$19,$AB2150,"")</f>
        <v/>
      </c>
      <c r="AD2150" s="43" t="str">
        <f t="shared" si="670"/>
        <v/>
      </c>
      <c r="AE2150" s="36" t="str">
        <f>IF(Mining_Import!D2150="","",Mining_Import!D2150)</f>
        <v/>
      </c>
      <c r="AF2150" s="36" t="str">
        <f>IF(Mining_Import!E2150="","",Mining_Import!E2150)</f>
        <v/>
      </c>
      <c r="AG2150" s="36" t="str">
        <f>IF(Mining_Import!F2150="","",Mining_Import!F2150)</f>
        <v/>
      </c>
      <c r="AH2150" s="36" t="str">
        <f>IF(Mining_Import!G2150="","",Mining_Import!G2150)</f>
        <v/>
      </c>
      <c r="AI2150" s="36" t="str">
        <f>IF(Mining_Import!H2150="","",Mining_Import!H2150)</f>
        <v/>
      </c>
      <c r="AJ2150" s="36" t="str">
        <f>IF(Mining_Import!I2150="","",Mining_Import!I2150)</f>
        <v/>
      </c>
      <c r="BY2150" s="120" t="str">
        <f t="shared" si="658"/>
        <v/>
      </c>
      <c r="BZ2150" s="184" t="str">
        <f t="shared" si="671"/>
        <v/>
      </c>
      <c r="CA2150" s="37" t="str">
        <f>IFERROR(VLOOKUP($BY2150,Account_Value!$C$2:$F$2500,4,0),"")</f>
        <v/>
      </c>
      <c r="CB2150" s="43" t="str">
        <f t="shared" si="659"/>
        <v/>
      </c>
      <c r="CC2150" s="122" t="str">
        <f>IF($BZ2150="","",SUM($BZ$2:$BZ2150))</f>
        <v/>
      </c>
      <c r="CD2150" s="43" t="str">
        <f>IF($BZ2150="","",$BU$19*(SUM($BZ$2:$BZ2150)))</f>
        <v/>
      </c>
    </row>
    <row r="2151" spans="1:82">
      <c r="A2151" s="4" t="str">
        <f t="shared" si="660"/>
        <v/>
      </c>
      <c r="B2151" s="21" t="str">
        <f>IF(Investments_Import!A2151="","",Investments_Import!A2151)</f>
        <v/>
      </c>
      <c r="C2151" s="22" t="str">
        <f t="shared" si="653"/>
        <v/>
      </c>
      <c r="D2151" s="51" t="str">
        <f t="shared" si="661"/>
        <v/>
      </c>
      <c r="E2151" s="3" t="str">
        <f>IF(Investments_Import!B2151="","",Investments_Import!B2151)</f>
        <v/>
      </c>
      <c r="F2151" s="54" t="str">
        <f t="shared" si="662"/>
        <v xml:space="preserve"> </v>
      </c>
      <c r="G2151" s="54" t="str">
        <f>IF($B2151="","",COUNTIF($F$2:$F2151,$F2151))</f>
        <v/>
      </c>
      <c r="H2151" s="53" t="str">
        <f t="shared" si="663"/>
        <v xml:space="preserve">  </v>
      </c>
      <c r="I2151" s="3" t="str">
        <f>IF(Investments_Import!C2151="","",Investments_Import!C2151)</f>
        <v/>
      </c>
      <c r="J2151" s="108" t="str">
        <f>IF(Investments_Import!D2151="","",Investments_Import!D2151)</f>
        <v/>
      </c>
      <c r="K2151" s="108" t="str">
        <f t="shared" si="664"/>
        <v/>
      </c>
      <c r="L2151" s="47" t="str">
        <f>IF(Investments_Import!E2151="","",Investments_Import!E2151)</f>
        <v/>
      </c>
      <c r="M2151" s="47" t="str">
        <f t="shared" si="654"/>
        <v/>
      </c>
      <c r="N2151" s="31" t="str">
        <f>IF(Investments_Import!F2151="","",Investments_Import!F2151)</f>
        <v/>
      </c>
      <c r="O2151" s="31" t="str">
        <f t="shared" si="655"/>
        <v/>
      </c>
      <c r="P2151" s="3" t="str">
        <f>IF(Investments_Import!G2151="","",Investments_Import!G2151)</f>
        <v/>
      </c>
      <c r="Q2151" s="3" t="str">
        <f>IF(Investments_Import!H2151="","",Investments_Import!H2151)</f>
        <v/>
      </c>
      <c r="R2151" s="37" t="str">
        <f t="shared" si="656"/>
        <v/>
      </c>
      <c r="S2151" s="37" t="str">
        <f t="shared" si="657"/>
        <v/>
      </c>
      <c r="U2151" s="36" t="str">
        <f>IF(Mining_Import!A2151="","",Mining_Import!A2151)</f>
        <v/>
      </c>
      <c r="V2151" s="22" t="str">
        <f t="shared" si="665"/>
        <v/>
      </c>
      <c r="W2151" s="127" t="str">
        <f t="shared" si="666"/>
        <v/>
      </c>
      <c r="X2151" s="127" t="str">
        <f t="shared" si="667"/>
        <v/>
      </c>
      <c r="Y2151" s="127" t="str">
        <f t="shared" si="668"/>
        <v/>
      </c>
      <c r="Z2151" s="36" t="str">
        <f>IF(Mining_Import!B2151="","",Mining_Import!B2151)</f>
        <v/>
      </c>
      <c r="AA2151" s="184" t="str">
        <f>IF(Mining_Import!$C2151="","",Mining_Import!$C2151)</f>
        <v/>
      </c>
      <c r="AB2151" s="122" t="str">
        <f t="shared" si="669"/>
        <v/>
      </c>
      <c r="AC2151" s="122" t="str">
        <f>IF($Y2151&gt;Dashboard!$Q$19,$AB2151,"")</f>
        <v/>
      </c>
      <c r="AD2151" s="43" t="str">
        <f t="shared" si="670"/>
        <v/>
      </c>
      <c r="AE2151" s="36" t="str">
        <f>IF(Mining_Import!D2151="","",Mining_Import!D2151)</f>
        <v/>
      </c>
      <c r="AF2151" s="36" t="str">
        <f>IF(Mining_Import!E2151="","",Mining_Import!E2151)</f>
        <v/>
      </c>
      <c r="AG2151" s="36" t="str">
        <f>IF(Mining_Import!F2151="","",Mining_Import!F2151)</f>
        <v/>
      </c>
      <c r="AH2151" s="36" t="str">
        <f>IF(Mining_Import!G2151="","",Mining_Import!G2151)</f>
        <v/>
      </c>
      <c r="AI2151" s="36" t="str">
        <f>IF(Mining_Import!H2151="","",Mining_Import!H2151)</f>
        <v/>
      </c>
      <c r="AJ2151" s="36" t="str">
        <f>IF(Mining_Import!I2151="","",Mining_Import!I2151)</f>
        <v/>
      </c>
      <c r="BY2151" s="120" t="str">
        <f t="shared" si="658"/>
        <v/>
      </c>
      <c r="BZ2151" s="184" t="str">
        <f t="shared" si="671"/>
        <v/>
      </c>
      <c r="CA2151" s="37" t="str">
        <f>IFERROR(VLOOKUP($BY2151,Account_Value!$C$2:$F$2500,4,0),"")</f>
        <v/>
      </c>
      <c r="CB2151" s="43" t="str">
        <f t="shared" si="659"/>
        <v/>
      </c>
      <c r="CC2151" s="122" t="str">
        <f>IF($BZ2151="","",SUM($BZ$2:$BZ2151))</f>
        <v/>
      </c>
      <c r="CD2151" s="43" t="str">
        <f>IF($BZ2151="","",$BU$19*(SUM($BZ$2:$BZ2151)))</f>
        <v/>
      </c>
    </row>
    <row r="2152" spans="1:82">
      <c r="A2152" s="4" t="str">
        <f t="shared" si="660"/>
        <v/>
      </c>
      <c r="B2152" s="21" t="str">
        <f>IF(Investments_Import!A2152="","",Investments_Import!A2152)</f>
        <v/>
      </c>
      <c r="C2152" s="22" t="str">
        <f t="shared" si="653"/>
        <v/>
      </c>
      <c r="D2152" s="51" t="str">
        <f t="shared" si="661"/>
        <v/>
      </c>
      <c r="E2152" s="3" t="str">
        <f>IF(Investments_Import!B2152="","",Investments_Import!B2152)</f>
        <v/>
      </c>
      <c r="F2152" s="54" t="str">
        <f t="shared" si="662"/>
        <v xml:space="preserve"> </v>
      </c>
      <c r="G2152" s="54" t="str">
        <f>IF($B2152="","",COUNTIF($F$2:$F2152,$F2152))</f>
        <v/>
      </c>
      <c r="H2152" s="53" t="str">
        <f t="shared" si="663"/>
        <v xml:space="preserve">  </v>
      </c>
      <c r="I2152" s="3" t="str">
        <f>IF(Investments_Import!C2152="","",Investments_Import!C2152)</f>
        <v/>
      </c>
      <c r="J2152" s="108" t="str">
        <f>IF(Investments_Import!D2152="","",Investments_Import!D2152)</f>
        <v/>
      </c>
      <c r="K2152" s="108" t="str">
        <f t="shared" si="664"/>
        <v/>
      </c>
      <c r="L2152" s="47" t="str">
        <f>IF(Investments_Import!E2152="","",Investments_Import!E2152)</f>
        <v/>
      </c>
      <c r="M2152" s="47" t="str">
        <f t="shared" si="654"/>
        <v/>
      </c>
      <c r="N2152" s="31" t="str">
        <f>IF(Investments_Import!F2152="","",Investments_Import!F2152)</f>
        <v/>
      </c>
      <c r="O2152" s="31" t="str">
        <f t="shared" si="655"/>
        <v/>
      </c>
      <c r="P2152" s="3" t="str">
        <f>IF(Investments_Import!G2152="","",Investments_Import!G2152)</f>
        <v/>
      </c>
      <c r="Q2152" s="3" t="str">
        <f>IF(Investments_Import!H2152="","",Investments_Import!H2152)</f>
        <v/>
      </c>
      <c r="R2152" s="37" t="str">
        <f t="shared" si="656"/>
        <v/>
      </c>
      <c r="S2152" s="37" t="str">
        <f t="shared" si="657"/>
        <v/>
      </c>
      <c r="U2152" s="36" t="str">
        <f>IF(Mining_Import!A2152="","",Mining_Import!A2152)</f>
        <v/>
      </c>
      <c r="V2152" s="22" t="str">
        <f t="shared" si="665"/>
        <v/>
      </c>
      <c r="W2152" s="127" t="str">
        <f t="shared" si="666"/>
        <v/>
      </c>
      <c r="X2152" s="127" t="str">
        <f t="shared" si="667"/>
        <v/>
      </c>
      <c r="Y2152" s="127" t="str">
        <f t="shared" si="668"/>
        <v/>
      </c>
      <c r="Z2152" s="36" t="str">
        <f>IF(Mining_Import!B2152="","",Mining_Import!B2152)</f>
        <v/>
      </c>
      <c r="AA2152" s="184" t="str">
        <f>IF(Mining_Import!$C2152="","",Mining_Import!$C2152)</f>
        <v/>
      </c>
      <c r="AB2152" s="122" t="str">
        <f t="shared" si="669"/>
        <v/>
      </c>
      <c r="AC2152" s="122" t="str">
        <f>IF($Y2152&gt;Dashboard!$Q$19,$AB2152,"")</f>
        <v/>
      </c>
      <c r="AD2152" s="43" t="str">
        <f t="shared" si="670"/>
        <v/>
      </c>
      <c r="AE2152" s="36" t="str">
        <f>IF(Mining_Import!D2152="","",Mining_Import!D2152)</f>
        <v/>
      </c>
      <c r="AF2152" s="36" t="str">
        <f>IF(Mining_Import!E2152="","",Mining_Import!E2152)</f>
        <v/>
      </c>
      <c r="AG2152" s="36" t="str">
        <f>IF(Mining_Import!F2152="","",Mining_Import!F2152)</f>
        <v/>
      </c>
      <c r="AH2152" s="36" t="str">
        <f>IF(Mining_Import!G2152="","",Mining_Import!G2152)</f>
        <v/>
      </c>
      <c r="AI2152" s="36" t="str">
        <f>IF(Mining_Import!H2152="","",Mining_Import!H2152)</f>
        <v/>
      </c>
      <c r="AJ2152" s="36" t="str">
        <f>IF(Mining_Import!I2152="","",Mining_Import!I2152)</f>
        <v/>
      </c>
      <c r="BY2152" s="120" t="str">
        <f t="shared" si="658"/>
        <v/>
      </c>
      <c r="BZ2152" s="184" t="str">
        <f t="shared" si="671"/>
        <v/>
      </c>
      <c r="CA2152" s="37" t="str">
        <f>IFERROR(VLOOKUP($BY2152,Account_Value!$C$2:$F$2500,4,0),"")</f>
        <v/>
      </c>
      <c r="CB2152" s="43" t="str">
        <f t="shared" si="659"/>
        <v/>
      </c>
      <c r="CC2152" s="122" t="str">
        <f>IF($BZ2152="","",SUM($BZ$2:$BZ2152))</f>
        <v/>
      </c>
      <c r="CD2152" s="43" t="str">
        <f>IF($BZ2152="","",$BU$19*(SUM($BZ$2:$BZ2152)))</f>
        <v/>
      </c>
    </row>
    <row r="2153" spans="1:82">
      <c r="A2153" s="4" t="str">
        <f t="shared" si="660"/>
        <v/>
      </c>
      <c r="B2153" s="21" t="str">
        <f>IF(Investments_Import!A2153="","",Investments_Import!A2153)</f>
        <v/>
      </c>
      <c r="C2153" s="22" t="str">
        <f t="shared" si="653"/>
        <v/>
      </c>
      <c r="D2153" s="51" t="str">
        <f t="shared" si="661"/>
        <v/>
      </c>
      <c r="E2153" s="3" t="str">
        <f>IF(Investments_Import!B2153="","",Investments_Import!B2153)</f>
        <v/>
      </c>
      <c r="F2153" s="54" t="str">
        <f t="shared" si="662"/>
        <v xml:space="preserve"> </v>
      </c>
      <c r="G2153" s="54" t="str">
        <f>IF($B2153="","",COUNTIF($F$2:$F2153,$F2153))</f>
        <v/>
      </c>
      <c r="H2153" s="53" t="str">
        <f t="shared" si="663"/>
        <v xml:space="preserve">  </v>
      </c>
      <c r="I2153" s="3" t="str">
        <f>IF(Investments_Import!C2153="","",Investments_Import!C2153)</f>
        <v/>
      </c>
      <c r="J2153" s="108" t="str">
        <f>IF(Investments_Import!D2153="","",Investments_Import!D2153)</f>
        <v/>
      </c>
      <c r="K2153" s="108" t="str">
        <f t="shared" si="664"/>
        <v/>
      </c>
      <c r="L2153" s="47" t="str">
        <f>IF(Investments_Import!E2153="","",Investments_Import!E2153)</f>
        <v/>
      </c>
      <c r="M2153" s="47" t="str">
        <f t="shared" si="654"/>
        <v/>
      </c>
      <c r="N2153" s="31" t="str">
        <f>IF(Investments_Import!F2153="","",Investments_Import!F2153)</f>
        <v/>
      </c>
      <c r="O2153" s="31" t="str">
        <f t="shared" si="655"/>
        <v/>
      </c>
      <c r="P2153" s="3" t="str">
        <f>IF(Investments_Import!G2153="","",Investments_Import!G2153)</f>
        <v/>
      </c>
      <c r="Q2153" s="3" t="str">
        <f>IF(Investments_Import!H2153="","",Investments_Import!H2153)</f>
        <v/>
      </c>
      <c r="R2153" s="37" t="str">
        <f t="shared" si="656"/>
        <v/>
      </c>
      <c r="S2153" s="37" t="str">
        <f t="shared" si="657"/>
        <v/>
      </c>
      <c r="U2153" s="36" t="str">
        <f>IF(Mining_Import!A2153="","",Mining_Import!A2153)</f>
        <v/>
      </c>
      <c r="V2153" s="22" t="str">
        <f t="shared" si="665"/>
        <v/>
      </c>
      <c r="W2153" s="127" t="str">
        <f t="shared" si="666"/>
        <v/>
      </c>
      <c r="X2153" s="127" t="str">
        <f t="shared" si="667"/>
        <v/>
      </c>
      <c r="Y2153" s="127" t="str">
        <f t="shared" si="668"/>
        <v/>
      </c>
      <c r="Z2153" s="36" t="str">
        <f>IF(Mining_Import!B2153="","",Mining_Import!B2153)</f>
        <v/>
      </c>
      <c r="AA2153" s="184" t="str">
        <f>IF(Mining_Import!$C2153="","",Mining_Import!$C2153)</f>
        <v/>
      </c>
      <c r="AB2153" s="122" t="str">
        <f t="shared" si="669"/>
        <v/>
      </c>
      <c r="AC2153" s="122" t="str">
        <f>IF($Y2153&gt;Dashboard!$Q$19,$AB2153,"")</f>
        <v/>
      </c>
      <c r="AD2153" s="43" t="str">
        <f t="shared" si="670"/>
        <v/>
      </c>
      <c r="AE2153" s="36" t="str">
        <f>IF(Mining_Import!D2153="","",Mining_Import!D2153)</f>
        <v/>
      </c>
      <c r="AF2153" s="36" t="str">
        <f>IF(Mining_Import!E2153="","",Mining_Import!E2153)</f>
        <v/>
      </c>
      <c r="AG2153" s="36" t="str">
        <f>IF(Mining_Import!F2153="","",Mining_Import!F2153)</f>
        <v/>
      </c>
      <c r="AH2153" s="36" t="str">
        <f>IF(Mining_Import!G2153="","",Mining_Import!G2153)</f>
        <v/>
      </c>
      <c r="AI2153" s="36" t="str">
        <f>IF(Mining_Import!H2153="","",Mining_Import!H2153)</f>
        <v/>
      </c>
      <c r="AJ2153" s="36" t="str">
        <f>IF(Mining_Import!I2153="","",Mining_Import!I2153)</f>
        <v/>
      </c>
      <c r="BY2153" s="120" t="str">
        <f t="shared" si="658"/>
        <v/>
      </c>
      <c r="BZ2153" s="184" t="str">
        <f t="shared" si="671"/>
        <v/>
      </c>
      <c r="CA2153" s="37" t="str">
        <f>IFERROR(VLOOKUP($BY2153,Account_Value!$C$2:$F$2500,4,0),"")</f>
        <v/>
      </c>
      <c r="CB2153" s="43" t="str">
        <f t="shared" si="659"/>
        <v/>
      </c>
      <c r="CC2153" s="122" t="str">
        <f>IF($BZ2153="","",SUM($BZ$2:$BZ2153))</f>
        <v/>
      </c>
      <c r="CD2153" s="43" t="str">
        <f>IF($BZ2153="","",$BU$19*(SUM($BZ$2:$BZ2153)))</f>
        <v/>
      </c>
    </row>
    <row r="2154" spans="1:82">
      <c r="A2154" s="4" t="str">
        <f t="shared" si="660"/>
        <v/>
      </c>
      <c r="B2154" s="21" t="str">
        <f>IF(Investments_Import!A2154="","",Investments_Import!A2154)</f>
        <v/>
      </c>
      <c r="C2154" s="22" t="str">
        <f t="shared" si="653"/>
        <v/>
      </c>
      <c r="D2154" s="51" t="str">
        <f t="shared" si="661"/>
        <v/>
      </c>
      <c r="E2154" s="3" t="str">
        <f>IF(Investments_Import!B2154="","",Investments_Import!B2154)</f>
        <v/>
      </c>
      <c r="F2154" s="54" t="str">
        <f t="shared" si="662"/>
        <v xml:space="preserve"> </v>
      </c>
      <c r="G2154" s="54" t="str">
        <f>IF($B2154="","",COUNTIF($F$2:$F2154,$F2154))</f>
        <v/>
      </c>
      <c r="H2154" s="53" t="str">
        <f t="shared" si="663"/>
        <v xml:space="preserve">  </v>
      </c>
      <c r="I2154" s="3" t="str">
        <f>IF(Investments_Import!C2154="","",Investments_Import!C2154)</f>
        <v/>
      </c>
      <c r="J2154" s="108" t="str">
        <f>IF(Investments_Import!D2154="","",Investments_Import!D2154)</f>
        <v/>
      </c>
      <c r="K2154" s="108" t="str">
        <f t="shared" si="664"/>
        <v/>
      </c>
      <c r="L2154" s="47" t="str">
        <f>IF(Investments_Import!E2154="","",Investments_Import!E2154)</f>
        <v/>
      </c>
      <c r="M2154" s="47" t="str">
        <f t="shared" si="654"/>
        <v/>
      </c>
      <c r="N2154" s="31" t="str">
        <f>IF(Investments_Import!F2154="","",Investments_Import!F2154)</f>
        <v/>
      </c>
      <c r="O2154" s="31" t="str">
        <f t="shared" si="655"/>
        <v/>
      </c>
      <c r="P2154" s="3" t="str">
        <f>IF(Investments_Import!G2154="","",Investments_Import!G2154)</f>
        <v/>
      </c>
      <c r="Q2154" s="3" t="str">
        <f>IF(Investments_Import!H2154="","",Investments_Import!H2154)</f>
        <v/>
      </c>
      <c r="R2154" s="37" t="str">
        <f t="shared" si="656"/>
        <v/>
      </c>
      <c r="S2154" s="37" t="str">
        <f t="shared" si="657"/>
        <v/>
      </c>
      <c r="U2154" s="36" t="str">
        <f>IF(Mining_Import!A2154="","",Mining_Import!A2154)</f>
        <v/>
      </c>
      <c r="V2154" s="22" t="str">
        <f t="shared" si="665"/>
        <v/>
      </c>
      <c r="W2154" s="127" t="str">
        <f t="shared" si="666"/>
        <v/>
      </c>
      <c r="X2154" s="127" t="str">
        <f t="shared" si="667"/>
        <v/>
      </c>
      <c r="Y2154" s="127" t="str">
        <f t="shared" si="668"/>
        <v/>
      </c>
      <c r="Z2154" s="36" t="str">
        <f>IF(Mining_Import!B2154="","",Mining_Import!B2154)</f>
        <v/>
      </c>
      <c r="AA2154" s="184" t="str">
        <f>IF(Mining_Import!$C2154="","",Mining_Import!$C2154)</f>
        <v/>
      </c>
      <c r="AB2154" s="122" t="str">
        <f t="shared" si="669"/>
        <v/>
      </c>
      <c r="AC2154" s="122" t="str">
        <f>IF($Y2154&gt;Dashboard!$Q$19,$AB2154,"")</f>
        <v/>
      </c>
      <c r="AD2154" s="43" t="str">
        <f t="shared" si="670"/>
        <v/>
      </c>
      <c r="AE2154" s="36" t="str">
        <f>IF(Mining_Import!D2154="","",Mining_Import!D2154)</f>
        <v/>
      </c>
      <c r="AF2154" s="36" t="str">
        <f>IF(Mining_Import!E2154="","",Mining_Import!E2154)</f>
        <v/>
      </c>
      <c r="AG2154" s="36" t="str">
        <f>IF(Mining_Import!F2154="","",Mining_Import!F2154)</f>
        <v/>
      </c>
      <c r="AH2154" s="36" t="str">
        <f>IF(Mining_Import!G2154="","",Mining_Import!G2154)</f>
        <v/>
      </c>
      <c r="AI2154" s="36" t="str">
        <f>IF(Mining_Import!H2154="","",Mining_Import!H2154)</f>
        <v/>
      </c>
      <c r="AJ2154" s="36" t="str">
        <f>IF(Mining_Import!I2154="","",Mining_Import!I2154)</f>
        <v/>
      </c>
      <c r="BY2154" s="120" t="str">
        <f t="shared" si="658"/>
        <v/>
      </c>
      <c r="BZ2154" s="184" t="str">
        <f t="shared" si="671"/>
        <v/>
      </c>
      <c r="CA2154" s="37" t="str">
        <f>IFERROR(VLOOKUP($BY2154,Account_Value!$C$2:$F$2500,4,0),"")</f>
        <v/>
      </c>
      <c r="CB2154" s="43" t="str">
        <f t="shared" si="659"/>
        <v/>
      </c>
      <c r="CC2154" s="122" t="str">
        <f>IF($BZ2154="","",SUM($BZ$2:$BZ2154))</f>
        <v/>
      </c>
      <c r="CD2154" s="43" t="str">
        <f>IF($BZ2154="","",$BU$19*(SUM($BZ$2:$BZ2154)))</f>
        <v/>
      </c>
    </row>
    <row r="2155" spans="1:82">
      <c r="A2155" s="4" t="str">
        <f t="shared" si="660"/>
        <v/>
      </c>
      <c r="B2155" s="21" t="str">
        <f>IF(Investments_Import!A2155="","",Investments_Import!A2155)</f>
        <v/>
      </c>
      <c r="C2155" s="22" t="str">
        <f t="shared" si="653"/>
        <v/>
      </c>
      <c r="D2155" s="51" t="str">
        <f t="shared" si="661"/>
        <v/>
      </c>
      <c r="E2155" s="3" t="str">
        <f>IF(Investments_Import!B2155="","",Investments_Import!B2155)</f>
        <v/>
      </c>
      <c r="F2155" s="54" t="str">
        <f t="shared" si="662"/>
        <v xml:space="preserve"> </v>
      </c>
      <c r="G2155" s="54" t="str">
        <f>IF($B2155="","",COUNTIF($F$2:$F2155,$F2155))</f>
        <v/>
      </c>
      <c r="H2155" s="53" t="str">
        <f t="shared" si="663"/>
        <v xml:space="preserve">  </v>
      </c>
      <c r="I2155" s="3" t="str">
        <f>IF(Investments_Import!C2155="","",Investments_Import!C2155)</f>
        <v/>
      </c>
      <c r="J2155" s="108" t="str">
        <f>IF(Investments_Import!D2155="","",Investments_Import!D2155)</f>
        <v/>
      </c>
      <c r="K2155" s="108" t="str">
        <f t="shared" si="664"/>
        <v/>
      </c>
      <c r="L2155" s="47" t="str">
        <f>IF(Investments_Import!E2155="","",Investments_Import!E2155)</f>
        <v/>
      </c>
      <c r="M2155" s="47" t="str">
        <f t="shared" si="654"/>
        <v/>
      </c>
      <c r="N2155" s="31" t="str">
        <f>IF(Investments_Import!F2155="","",Investments_Import!F2155)</f>
        <v/>
      </c>
      <c r="O2155" s="31" t="str">
        <f t="shared" si="655"/>
        <v/>
      </c>
      <c r="P2155" s="3" t="str">
        <f>IF(Investments_Import!G2155="","",Investments_Import!G2155)</f>
        <v/>
      </c>
      <c r="Q2155" s="3" t="str">
        <f>IF(Investments_Import!H2155="","",Investments_Import!H2155)</f>
        <v/>
      </c>
      <c r="R2155" s="37" t="str">
        <f t="shared" si="656"/>
        <v/>
      </c>
      <c r="S2155" s="37" t="str">
        <f t="shared" si="657"/>
        <v/>
      </c>
      <c r="U2155" s="36" t="str">
        <f>IF(Mining_Import!A2155="","",Mining_Import!A2155)</f>
        <v/>
      </c>
      <c r="V2155" s="22" t="str">
        <f t="shared" si="665"/>
        <v/>
      </c>
      <c r="W2155" s="127" t="str">
        <f t="shared" si="666"/>
        <v/>
      </c>
      <c r="X2155" s="127" t="str">
        <f t="shared" si="667"/>
        <v/>
      </c>
      <c r="Y2155" s="127" t="str">
        <f t="shared" si="668"/>
        <v/>
      </c>
      <c r="Z2155" s="36" t="str">
        <f>IF(Mining_Import!B2155="","",Mining_Import!B2155)</f>
        <v/>
      </c>
      <c r="AA2155" s="184" t="str">
        <f>IF(Mining_Import!$C2155="","",Mining_Import!$C2155)</f>
        <v/>
      </c>
      <c r="AB2155" s="122" t="str">
        <f t="shared" si="669"/>
        <v/>
      </c>
      <c r="AC2155" s="122" t="str">
        <f>IF($Y2155&gt;Dashboard!$Q$19,$AB2155,"")</f>
        <v/>
      </c>
      <c r="AD2155" s="43" t="str">
        <f t="shared" si="670"/>
        <v/>
      </c>
      <c r="AE2155" s="36" t="str">
        <f>IF(Mining_Import!D2155="","",Mining_Import!D2155)</f>
        <v/>
      </c>
      <c r="AF2155" s="36" t="str">
        <f>IF(Mining_Import!E2155="","",Mining_Import!E2155)</f>
        <v/>
      </c>
      <c r="AG2155" s="36" t="str">
        <f>IF(Mining_Import!F2155="","",Mining_Import!F2155)</f>
        <v/>
      </c>
      <c r="AH2155" s="36" t="str">
        <f>IF(Mining_Import!G2155="","",Mining_Import!G2155)</f>
        <v/>
      </c>
      <c r="AI2155" s="36" t="str">
        <f>IF(Mining_Import!H2155="","",Mining_Import!H2155)</f>
        <v/>
      </c>
      <c r="AJ2155" s="36" t="str">
        <f>IF(Mining_Import!I2155="","",Mining_Import!I2155)</f>
        <v/>
      </c>
      <c r="BY2155" s="120" t="str">
        <f t="shared" si="658"/>
        <v/>
      </c>
      <c r="BZ2155" s="184" t="str">
        <f t="shared" si="671"/>
        <v/>
      </c>
      <c r="CA2155" s="37" t="str">
        <f>IFERROR(VLOOKUP($BY2155,Account_Value!$C$2:$F$2500,4,0),"")</f>
        <v/>
      </c>
      <c r="CB2155" s="43" t="str">
        <f t="shared" si="659"/>
        <v/>
      </c>
      <c r="CC2155" s="122" t="str">
        <f>IF($BZ2155="","",SUM($BZ$2:$BZ2155))</f>
        <v/>
      </c>
      <c r="CD2155" s="43" t="str">
        <f>IF($BZ2155="","",$BU$19*(SUM($BZ$2:$BZ2155)))</f>
        <v/>
      </c>
    </row>
    <row r="2156" spans="1:82">
      <c r="A2156" s="4" t="str">
        <f t="shared" si="660"/>
        <v/>
      </c>
      <c r="B2156" s="21" t="str">
        <f>IF(Investments_Import!A2156="","",Investments_Import!A2156)</f>
        <v/>
      </c>
      <c r="C2156" s="22" t="str">
        <f t="shared" si="653"/>
        <v/>
      </c>
      <c r="D2156" s="51" t="str">
        <f t="shared" si="661"/>
        <v/>
      </c>
      <c r="E2156" s="3" t="str">
        <f>IF(Investments_Import!B2156="","",Investments_Import!B2156)</f>
        <v/>
      </c>
      <c r="F2156" s="54" t="str">
        <f t="shared" si="662"/>
        <v xml:space="preserve"> </v>
      </c>
      <c r="G2156" s="54" t="str">
        <f>IF($B2156="","",COUNTIF($F$2:$F2156,$F2156))</f>
        <v/>
      </c>
      <c r="H2156" s="53" t="str">
        <f t="shared" si="663"/>
        <v xml:space="preserve">  </v>
      </c>
      <c r="I2156" s="3" t="str">
        <f>IF(Investments_Import!C2156="","",Investments_Import!C2156)</f>
        <v/>
      </c>
      <c r="J2156" s="108" t="str">
        <f>IF(Investments_Import!D2156="","",Investments_Import!D2156)</f>
        <v/>
      </c>
      <c r="K2156" s="108" t="str">
        <f t="shared" si="664"/>
        <v/>
      </c>
      <c r="L2156" s="47" t="str">
        <f>IF(Investments_Import!E2156="","",Investments_Import!E2156)</f>
        <v/>
      </c>
      <c r="M2156" s="47" t="str">
        <f t="shared" si="654"/>
        <v/>
      </c>
      <c r="N2156" s="31" t="str">
        <f>IF(Investments_Import!F2156="","",Investments_Import!F2156)</f>
        <v/>
      </c>
      <c r="O2156" s="31" t="str">
        <f t="shared" si="655"/>
        <v/>
      </c>
      <c r="P2156" s="3" t="str">
        <f>IF(Investments_Import!G2156="","",Investments_Import!G2156)</f>
        <v/>
      </c>
      <c r="Q2156" s="3" t="str">
        <f>IF(Investments_Import!H2156="","",Investments_Import!H2156)</f>
        <v/>
      </c>
      <c r="R2156" s="37" t="str">
        <f t="shared" si="656"/>
        <v/>
      </c>
      <c r="S2156" s="37" t="str">
        <f t="shared" si="657"/>
        <v/>
      </c>
      <c r="U2156" s="36" t="str">
        <f>IF(Mining_Import!A2156="","",Mining_Import!A2156)</f>
        <v/>
      </c>
      <c r="V2156" s="22" t="str">
        <f t="shared" si="665"/>
        <v/>
      </c>
      <c r="W2156" s="127" t="str">
        <f t="shared" si="666"/>
        <v/>
      </c>
      <c r="X2156" s="127" t="str">
        <f t="shared" si="667"/>
        <v/>
      </c>
      <c r="Y2156" s="127" t="str">
        <f t="shared" si="668"/>
        <v/>
      </c>
      <c r="Z2156" s="36" t="str">
        <f>IF(Mining_Import!B2156="","",Mining_Import!B2156)</f>
        <v/>
      </c>
      <c r="AA2156" s="184" t="str">
        <f>IF(Mining_Import!$C2156="","",Mining_Import!$C2156)</f>
        <v/>
      </c>
      <c r="AB2156" s="122" t="str">
        <f t="shared" si="669"/>
        <v/>
      </c>
      <c r="AC2156" s="122" t="str">
        <f>IF($Y2156&gt;Dashboard!$Q$19,$AB2156,"")</f>
        <v/>
      </c>
      <c r="AD2156" s="43" t="str">
        <f t="shared" si="670"/>
        <v/>
      </c>
      <c r="AE2156" s="36" t="str">
        <f>IF(Mining_Import!D2156="","",Mining_Import!D2156)</f>
        <v/>
      </c>
      <c r="AF2156" s="36" t="str">
        <f>IF(Mining_Import!E2156="","",Mining_Import!E2156)</f>
        <v/>
      </c>
      <c r="AG2156" s="36" t="str">
        <f>IF(Mining_Import!F2156="","",Mining_Import!F2156)</f>
        <v/>
      </c>
      <c r="AH2156" s="36" t="str">
        <f>IF(Mining_Import!G2156="","",Mining_Import!G2156)</f>
        <v/>
      </c>
      <c r="AI2156" s="36" t="str">
        <f>IF(Mining_Import!H2156="","",Mining_Import!H2156)</f>
        <v/>
      </c>
      <c r="AJ2156" s="36" t="str">
        <f>IF(Mining_Import!I2156="","",Mining_Import!I2156)</f>
        <v/>
      </c>
      <c r="BY2156" s="120" t="str">
        <f t="shared" si="658"/>
        <v/>
      </c>
      <c r="BZ2156" s="184" t="str">
        <f t="shared" si="671"/>
        <v/>
      </c>
      <c r="CA2156" s="37" t="str">
        <f>IFERROR(VLOOKUP($BY2156,Account_Value!$C$2:$F$2500,4,0),"")</f>
        <v/>
      </c>
      <c r="CB2156" s="43" t="str">
        <f t="shared" si="659"/>
        <v/>
      </c>
      <c r="CC2156" s="122" t="str">
        <f>IF($BZ2156="","",SUM($BZ$2:$BZ2156))</f>
        <v/>
      </c>
      <c r="CD2156" s="43" t="str">
        <f>IF($BZ2156="","",$BU$19*(SUM($BZ$2:$BZ2156)))</f>
        <v/>
      </c>
    </row>
    <row r="2157" spans="1:82">
      <c r="A2157" s="4" t="str">
        <f t="shared" si="660"/>
        <v/>
      </c>
      <c r="B2157" s="21" t="str">
        <f>IF(Investments_Import!A2157="","",Investments_Import!A2157)</f>
        <v/>
      </c>
      <c r="C2157" s="22" t="str">
        <f t="shared" si="653"/>
        <v/>
      </c>
      <c r="D2157" s="51" t="str">
        <f t="shared" si="661"/>
        <v/>
      </c>
      <c r="E2157" s="3" t="str">
        <f>IF(Investments_Import!B2157="","",Investments_Import!B2157)</f>
        <v/>
      </c>
      <c r="F2157" s="54" t="str">
        <f t="shared" si="662"/>
        <v xml:space="preserve"> </v>
      </c>
      <c r="G2157" s="54" t="str">
        <f>IF($B2157="","",COUNTIF($F$2:$F2157,$F2157))</f>
        <v/>
      </c>
      <c r="H2157" s="53" t="str">
        <f t="shared" si="663"/>
        <v xml:space="preserve">  </v>
      </c>
      <c r="I2157" s="3" t="str">
        <f>IF(Investments_Import!C2157="","",Investments_Import!C2157)</f>
        <v/>
      </c>
      <c r="J2157" s="108" t="str">
        <f>IF(Investments_Import!D2157="","",Investments_Import!D2157)</f>
        <v/>
      </c>
      <c r="K2157" s="108" t="str">
        <f t="shared" si="664"/>
        <v/>
      </c>
      <c r="L2157" s="47" t="str">
        <f>IF(Investments_Import!E2157="","",Investments_Import!E2157)</f>
        <v/>
      </c>
      <c r="M2157" s="47" t="str">
        <f t="shared" si="654"/>
        <v/>
      </c>
      <c r="N2157" s="31" t="str">
        <f>IF(Investments_Import!F2157="","",Investments_Import!F2157)</f>
        <v/>
      </c>
      <c r="O2157" s="31" t="str">
        <f t="shared" si="655"/>
        <v/>
      </c>
      <c r="P2157" s="3" t="str">
        <f>IF(Investments_Import!G2157="","",Investments_Import!G2157)</f>
        <v/>
      </c>
      <c r="Q2157" s="3" t="str">
        <f>IF(Investments_Import!H2157="","",Investments_Import!H2157)</f>
        <v/>
      </c>
      <c r="R2157" s="37" t="str">
        <f t="shared" si="656"/>
        <v/>
      </c>
      <c r="S2157" s="37" t="str">
        <f t="shared" si="657"/>
        <v/>
      </c>
      <c r="U2157" s="36" t="str">
        <f>IF(Mining_Import!A2157="","",Mining_Import!A2157)</f>
        <v/>
      </c>
      <c r="V2157" s="22" t="str">
        <f t="shared" si="665"/>
        <v/>
      </c>
      <c r="W2157" s="127" t="str">
        <f t="shared" si="666"/>
        <v/>
      </c>
      <c r="X2157" s="127" t="str">
        <f t="shared" si="667"/>
        <v/>
      </c>
      <c r="Y2157" s="127" t="str">
        <f t="shared" si="668"/>
        <v/>
      </c>
      <c r="Z2157" s="36" t="str">
        <f>IF(Mining_Import!B2157="","",Mining_Import!B2157)</f>
        <v/>
      </c>
      <c r="AA2157" s="184" t="str">
        <f>IF(Mining_Import!$C2157="","",Mining_Import!$C2157)</f>
        <v/>
      </c>
      <c r="AB2157" s="122" t="str">
        <f t="shared" si="669"/>
        <v/>
      </c>
      <c r="AC2157" s="122" t="str">
        <f>IF($Y2157&gt;Dashboard!$Q$19,$AB2157,"")</f>
        <v/>
      </c>
      <c r="AD2157" s="43" t="str">
        <f t="shared" si="670"/>
        <v/>
      </c>
      <c r="AE2157" s="36" t="str">
        <f>IF(Mining_Import!D2157="","",Mining_Import!D2157)</f>
        <v/>
      </c>
      <c r="AF2157" s="36" t="str">
        <f>IF(Mining_Import!E2157="","",Mining_Import!E2157)</f>
        <v/>
      </c>
      <c r="AG2157" s="36" t="str">
        <f>IF(Mining_Import!F2157="","",Mining_Import!F2157)</f>
        <v/>
      </c>
      <c r="AH2157" s="36" t="str">
        <f>IF(Mining_Import!G2157="","",Mining_Import!G2157)</f>
        <v/>
      </c>
      <c r="AI2157" s="36" t="str">
        <f>IF(Mining_Import!H2157="","",Mining_Import!H2157)</f>
        <v/>
      </c>
      <c r="AJ2157" s="36" t="str">
        <f>IF(Mining_Import!I2157="","",Mining_Import!I2157)</f>
        <v/>
      </c>
      <c r="BY2157" s="120" t="str">
        <f t="shared" si="658"/>
        <v/>
      </c>
      <c r="BZ2157" s="184" t="str">
        <f t="shared" si="671"/>
        <v/>
      </c>
      <c r="CA2157" s="37" t="str">
        <f>IFERROR(VLOOKUP($BY2157,Account_Value!$C$2:$F$2500,4,0),"")</f>
        <v/>
      </c>
      <c r="CB2157" s="43" t="str">
        <f t="shared" si="659"/>
        <v/>
      </c>
      <c r="CC2157" s="122" t="str">
        <f>IF($BZ2157="","",SUM($BZ$2:$BZ2157))</f>
        <v/>
      </c>
      <c r="CD2157" s="43" t="str">
        <f>IF($BZ2157="","",$BU$19*(SUM($BZ$2:$BZ2157)))</f>
        <v/>
      </c>
    </row>
    <row r="2158" spans="1:82">
      <c r="A2158" s="4" t="str">
        <f t="shared" si="660"/>
        <v/>
      </c>
      <c r="B2158" s="21" t="str">
        <f>IF(Investments_Import!A2158="","",Investments_Import!A2158)</f>
        <v/>
      </c>
      <c r="C2158" s="22" t="str">
        <f t="shared" si="653"/>
        <v/>
      </c>
      <c r="D2158" s="51" t="str">
        <f t="shared" si="661"/>
        <v/>
      </c>
      <c r="E2158" s="3" t="str">
        <f>IF(Investments_Import!B2158="","",Investments_Import!B2158)</f>
        <v/>
      </c>
      <c r="F2158" s="54" t="str">
        <f t="shared" si="662"/>
        <v xml:space="preserve"> </v>
      </c>
      <c r="G2158" s="54" t="str">
        <f>IF($B2158="","",COUNTIF($F$2:$F2158,$F2158))</f>
        <v/>
      </c>
      <c r="H2158" s="53" t="str">
        <f t="shared" si="663"/>
        <v xml:space="preserve">  </v>
      </c>
      <c r="I2158" s="3" t="str">
        <f>IF(Investments_Import!C2158="","",Investments_Import!C2158)</f>
        <v/>
      </c>
      <c r="J2158" s="108" t="str">
        <f>IF(Investments_Import!D2158="","",Investments_Import!D2158)</f>
        <v/>
      </c>
      <c r="K2158" s="108" t="str">
        <f t="shared" si="664"/>
        <v/>
      </c>
      <c r="L2158" s="47" t="str">
        <f>IF(Investments_Import!E2158="","",Investments_Import!E2158)</f>
        <v/>
      </c>
      <c r="M2158" s="47" t="str">
        <f t="shared" si="654"/>
        <v/>
      </c>
      <c r="N2158" s="31" t="str">
        <f>IF(Investments_Import!F2158="","",Investments_Import!F2158)</f>
        <v/>
      </c>
      <c r="O2158" s="31" t="str">
        <f t="shared" si="655"/>
        <v/>
      </c>
      <c r="P2158" s="3" t="str">
        <f>IF(Investments_Import!G2158="","",Investments_Import!G2158)</f>
        <v/>
      </c>
      <c r="Q2158" s="3" t="str">
        <f>IF(Investments_Import!H2158="","",Investments_Import!H2158)</f>
        <v/>
      </c>
      <c r="R2158" s="37" t="str">
        <f t="shared" si="656"/>
        <v/>
      </c>
      <c r="S2158" s="37" t="str">
        <f t="shared" si="657"/>
        <v/>
      </c>
      <c r="U2158" s="36" t="str">
        <f>IF(Mining_Import!A2158="","",Mining_Import!A2158)</f>
        <v/>
      </c>
      <c r="V2158" s="22" t="str">
        <f t="shared" si="665"/>
        <v/>
      </c>
      <c r="W2158" s="127" t="str">
        <f t="shared" si="666"/>
        <v/>
      </c>
      <c r="X2158" s="127" t="str">
        <f t="shared" si="667"/>
        <v/>
      </c>
      <c r="Y2158" s="127" t="str">
        <f t="shared" si="668"/>
        <v/>
      </c>
      <c r="Z2158" s="36" t="str">
        <f>IF(Mining_Import!B2158="","",Mining_Import!B2158)</f>
        <v/>
      </c>
      <c r="AA2158" s="184" t="str">
        <f>IF(Mining_Import!$C2158="","",Mining_Import!$C2158)</f>
        <v/>
      </c>
      <c r="AB2158" s="122" t="str">
        <f t="shared" si="669"/>
        <v/>
      </c>
      <c r="AC2158" s="122" t="str">
        <f>IF($Y2158&gt;Dashboard!$Q$19,$AB2158,"")</f>
        <v/>
      </c>
      <c r="AD2158" s="43" t="str">
        <f t="shared" si="670"/>
        <v/>
      </c>
      <c r="AE2158" s="36" t="str">
        <f>IF(Mining_Import!D2158="","",Mining_Import!D2158)</f>
        <v/>
      </c>
      <c r="AF2158" s="36" t="str">
        <f>IF(Mining_Import!E2158="","",Mining_Import!E2158)</f>
        <v/>
      </c>
      <c r="AG2158" s="36" t="str">
        <f>IF(Mining_Import!F2158="","",Mining_Import!F2158)</f>
        <v/>
      </c>
      <c r="AH2158" s="36" t="str">
        <f>IF(Mining_Import!G2158="","",Mining_Import!G2158)</f>
        <v/>
      </c>
      <c r="AI2158" s="36" t="str">
        <f>IF(Mining_Import!H2158="","",Mining_Import!H2158)</f>
        <v/>
      </c>
      <c r="AJ2158" s="36" t="str">
        <f>IF(Mining_Import!I2158="","",Mining_Import!I2158)</f>
        <v/>
      </c>
      <c r="BY2158" s="120" t="str">
        <f t="shared" si="658"/>
        <v/>
      </c>
      <c r="BZ2158" s="184" t="str">
        <f t="shared" si="671"/>
        <v/>
      </c>
      <c r="CA2158" s="37" t="str">
        <f>IFERROR(VLOOKUP($BY2158,Account_Value!$C$2:$F$2500,4,0),"")</f>
        <v/>
      </c>
      <c r="CB2158" s="43" t="str">
        <f t="shared" si="659"/>
        <v/>
      </c>
      <c r="CC2158" s="122" t="str">
        <f>IF($BZ2158="","",SUM($BZ$2:$BZ2158))</f>
        <v/>
      </c>
      <c r="CD2158" s="43" t="str">
        <f>IF($BZ2158="","",$BU$19*(SUM($BZ$2:$BZ2158)))</f>
        <v/>
      </c>
    </row>
    <row r="2159" spans="1:82">
      <c r="A2159" s="4" t="str">
        <f t="shared" si="660"/>
        <v/>
      </c>
      <c r="B2159" s="21" t="str">
        <f>IF(Investments_Import!A2159="","",Investments_Import!A2159)</f>
        <v/>
      </c>
      <c r="C2159" s="22" t="str">
        <f t="shared" si="653"/>
        <v/>
      </c>
      <c r="D2159" s="51" t="str">
        <f t="shared" si="661"/>
        <v/>
      </c>
      <c r="E2159" s="3" t="str">
        <f>IF(Investments_Import!B2159="","",Investments_Import!B2159)</f>
        <v/>
      </c>
      <c r="F2159" s="54" t="str">
        <f t="shared" si="662"/>
        <v xml:space="preserve"> </v>
      </c>
      <c r="G2159" s="54" t="str">
        <f>IF($B2159="","",COUNTIF($F$2:$F2159,$F2159))</f>
        <v/>
      </c>
      <c r="H2159" s="53" t="str">
        <f t="shared" si="663"/>
        <v xml:space="preserve">  </v>
      </c>
      <c r="I2159" s="3" t="str">
        <f>IF(Investments_Import!C2159="","",Investments_Import!C2159)</f>
        <v/>
      </c>
      <c r="J2159" s="108" t="str">
        <f>IF(Investments_Import!D2159="","",Investments_Import!D2159)</f>
        <v/>
      </c>
      <c r="K2159" s="108" t="str">
        <f t="shared" si="664"/>
        <v/>
      </c>
      <c r="L2159" s="47" t="str">
        <f>IF(Investments_Import!E2159="","",Investments_Import!E2159)</f>
        <v/>
      </c>
      <c r="M2159" s="47" t="str">
        <f t="shared" si="654"/>
        <v/>
      </c>
      <c r="N2159" s="31" t="str">
        <f>IF(Investments_Import!F2159="","",Investments_Import!F2159)</f>
        <v/>
      </c>
      <c r="O2159" s="31" t="str">
        <f t="shared" si="655"/>
        <v/>
      </c>
      <c r="P2159" s="3" t="str">
        <f>IF(Investments_Import!G2159="","",Investments_Import!G2159)</f>
        <v/>
      </c>
      <c r="Q2159" s="3" t="str">
        <f>IF(Investments_Import!H2159="","",Investments_Import!H2159)</f>
        <v/>
      </c>
      <c r="R2159" s="37" t="str">
        <f t="shared" si="656"/>
        <v/>
      </c>
      <c r="S2159" s="37" t="str">
        <f t="shared" si="657"/>
        <v/>
      </c>
      <c r="U2159" s="36" t="str">
        <f>IF(Mining_Import!A2159="","",Mining_Import!A2159)</f>
        <v/>
      </c>
      <c r="V2159" s="22" t="str">
        <f t="shared" si="665"/>
        <v/>
      </c>
      <c r="W2159" s="127" t="str">
        <f t="shared" si="666"/>
        <v/>
      </c>
      <c r="X2159" s="127" t="str">
        <f t="shared" si="667"/>
        <v/>
      </c>
      <c r="Y2159" s="127" t="str">
        <f t="shared" si="668"/>
        <v/>
      </c>
      <c r="Z2159" s="36" t="str">
        <f>IF(Mining_Import!B2159="","",Mining_Import!B2159)</f>
        <v/>
      </c>
      <c r="AA2159" s="184" t="str">
        <f>IF(Mining_Import!$C2159="","",Mining_Import!$C2159)</f>
        <v/>
      </c>
      <c r="AB2159" s="122" t="str">
        <f t="shared" si="669"/>
        <v/>
      </c>
      <c r="AC2159" s="122" t="str">
        <f>IF($Y2159&gt;Dashboard!$Q$19,$AB2159,"")</f>
        <v/>
      </c>
      <c r="AD2159" s="43" t="str">
        <f t="shared" si="670"/>
        <v/>
      </c>
      <c r="AE2159" s="36" t="str">
        <f>IF(Mining_Import!D2159="","",Mining_Import!D2159)</f>
        <v/>
      </c>
      <c r="AF2159" s="36" t="str">
        <f>IF(Mining_Import!E2159="","",Mining_Import!E2159)</f>
        <v/>
      </c>
      <c r="AG2159" s="36" t="str">
        <f>IF(Mining_Import!F2159="","",Mining_Import!F2159)</f>
        <v/>
      </c>
      <c r="AH2159" s="36" t="str">
        <f>IF(Mining_Import!G2159="","",Mining_Import!G2159)</f>
        <v/>
      </c>
      <c r="AI2159" s="36" t="str">
        <f>IF(Mining_Import!H2159="","",Mining_Import!H2159)</f>
        <v/>
      </c>
      <c r="AJ2159" s="36" t="str">
        <f>IF(Mining_Import!I2159="","",Mining_Import!I2159)</f>
        <v/>
      </c>
      <c r="BY2159" s="120" t="str">
        <f t="shared" si="658"/>
        <v/>
      </c>
      <c r="BZ2159" s="184" t="str">
        <f t="shared" si="671"/>
        <v/>
      </c>
      <c r="CA2159" s="37" t="str">
        <f>IFERROR(VLOOKUP($BY2159,Account_Value!$C$2:$F$2500,4,0),"")</f>
        <v/>
      </c>
      <c r="CB2159" s="43" t="str">
        <f t="shared" si="659"/>
        <v/>
      </c>
      <c r="CC2159" s="122" t="str">
        <f>IF($BZ2159="","",SUM($BZ$2:$BZ2159))</f>
        <v/>
      </c>
      <c r="CD2159" s="43" t="str">
        <f>IF($BZ2159="","",$BU$19*(SUM($BZ$2:$BZ2159)))</f>
        <v/>
      </c>
    </row>
    <row r="2160" spans="1:82">
      <c r="A2160" s="4" t="str">
        <f t="shared" si="660"/>
        <v/>
      </c>
      <c r="B2160" s="21" t="str">
        <f>IF(Investments_Import!A2160="","",Investments_Import!A2160)</f>
        <v/>
      </c>
      <c r="C2160" s="22" t="str">
        <f t="shared" si="653"/>
        <v/>
      </c>
      <c r="D2160" s="51" t="str">
        <f t="shared" si="661"/>
        <v/>
      </c>
      <c r="E2160" s="3" t="str">
        <f>IF(Investments_Import!B2160="","",Investments_Import!B2160)</f>
        <v/>
      </c>
      <c r="F2160" s="54" t="str">
        <f t="shared" si="662"/>
        <v xml:space="preserve"> </v>
      </c>
      <c r="G2160" s="54" t="str">
        <f>IF($B2160="","",COUNTIF($F$2:$F2160,$F2160))</f>
        <v/>
      </c>
      <c r="H2160" s="53" t="str">
        <f t="shared" si="663"/>
        <v xml:space="preserve">  </v>
      </c>
      <c r="I2160" s="3" t="str">
        <f>IF(Investments_Import!C2160="","",Investments_Import!C2160)</f>
        <v/>
      </c>
      <c r="J2160" s="108" t="str">
        <f>IF(Investments_Import!D2160="","",Investments_Import!D2160)</f>
        <v/>
      </c>
      <c r="K2160" s="108" t="str">
        <f t="shared" si="664"/>
        <v/>
      </c>
      <c r="L2160" s="47" t="str">
        <f>IF(Investments_Import!E2160="","",Investments_Import!E2160)</f>
        <v/>
      </c>
      <c r="M2160" s="47" t="str">
        <f t="shared" si="654"/>
        <v/>
      </c>
      <c r="N2160" s="31" t="str">
        <f>IF(Investments_Import!F2160="","",Investments_Import!F2160)</f>
        <v/>
      </c>
      <c r="O2160" s="31" t="str">
        <f t="shared" si="655"/>
        <v/>
      </c>
      <c r="P2160" s="3" t="str">
        <f>IF(Investments_Import!G2160="","",Investments_Import!G2160)</f>
        <v/>
      </c>
      <c r="Q2160" s="3" t="str">
        <f>IF(Investments_Import!H2160="","",Investments_Import!H2160)</f>
        <v/>
      </c>
      <c r="R2160" s="37" t="str">
        <f t="shared" si="656"/>
        <v/>
      </c>
      <c r="S2160" s="37" t="str">
        <f t="shared" si="657"/>
        <v/>
      </c>
      <c r="U2160" s="36" t="str">
        <f>IF(Mining_Import!A2160="","",Mining_Import!A2160)</f>
        <v/>
      </c>
      <c r="V2160" s="22" t="str">
        <f t="shared" si="665"/>
        <v/>
      </c>
      <c r="W2160" s="127" t="str">
        <f t="shared" si="666"/>
        <v/>
      </c>
      <c r="X2160" s="127" t="str">
        <f t="shared" si="667"/>
        <v/>
      </c>
      <c r="Y2160" s="127" t="str">
        <f t="shared" si="668"/>
        <v/>
      </c>
      <c r="Z2160" s="36" t="str">
        <f>IF(Mining_Import!B2160="","",Mining_Import!B2160)</f>
        <v/>
      </c>
      <c r="AA2160" s="184" t="str">
        <f>IF(Mining_Import!$C2160="","",Mining_Import!$C2160)</f>
        <v/>
      </c>
      <c r="AB2160" s="122" t="str">
        <f t="shared" si="669"/>
        <v/>
      </c>
      <c r="AC2160" s="122" t="str">
        <f>IF($Y2160&gt;Dashboard!$Q$19,$AB2160,"")</f>
        <v/>
      </c>
      <c r="AD2160" s="43" t="str">
        <f t="shared" si="670"/>
        <v/>
      </c>
      <c r="AE2160" s="36" t="str">
        <f>IF(Mining_Import!D2160="","",Mining_Import!D2160)</f>
        <v/>
      </c>
      <c r="AF2160" s="36" t="str">
        <f>IF(Mining_Import!E2160="","",Mining_Import!E2160)</f>
        <v/>
      </c>
      <c r="AG2160" s="36" t="str">
        <f>IF(Mining_Import!F2160="","",Mining_Import!F2160)</f>
        <v/>
      </c>
      <c r="AH2160" s="36" t="str">
        <f>IF(Mining_Import!G2160="","",Mining_Import!G2160)</f>
        <v/>
      </c>
      <c r="AI2160" s="36" t="str">
        <f>IF(Mining_Import!H2160="","",Mining_Import!H2160)</f>
        <v/>
      </c>
      <c r="AJ2160" s="36" t="str">
        <f>IF(Mining_Import!I2160="","",Mining_Import!I2160)</f>
        <v/>
      </c>
      <c r="BY2160" s="120" t="str">
        <f t="shared" si="658"/>
        <v/>
      </c>
      <c r="BZ2160" s="184" t="str">
        <f t="shared" si="671"/>
        <v/>
      </c>
      <c r="CA2160" s="37" t="str">
        <f>IFERROR(VLOOKUP($BY2160,Account_Value!$C$2:$F$2500,4,0),"")</f>
        <v/>
      </c>
      <c r="CB2160" s="43" t="str">
        <f t="shared" si="659"/>
        <v/>
      </c>
      <c r="CC2160" s="122" t="str">
        <f>IF($BZ2160="","",SUM($BZ$2:$BZ2160))</f>
        <v/>
      </c>
      <c r="CD2160" s="43" t="str">
        <f>IF($BZ2160="","",$BU$19*(SUM($BZ$2:$BZ2160)))</f>
        <v/>
      </c>
    </row>
    <row r="2161" spans="1:82">
      <c r="A2161" s="4" t="str">
        <f t="shared" si="660"/>
        <v/>
      </c>
      <c r="B2161" s="21" t="str">
        <f>IF(Investments_Import!A2161="","",Investments_Import!A2161)</f>
        <v/>
      </c>
      <c r="C2161" s="22" t="str">
        <f t="shared" si="653"/>
        <v/>
      </c>
      <c r="D2161" s="51" t="str">
        <f t="shared" si="661"/>
        <v/>
      </c>
      <c r="E2161" s="3" t="str">
        <f>IF(Investments_Import!B2161="","",Investments_Import!B2161)</f>
        <v/>
      </c>
      <c r="F2161" s="54" t="str">
        <f t="shared" si="662"/>
        <v xml:space="preserve"> </v>
      </c>
      <c r="G2161" s="54" t="str">
        <f>IF($B2161="","",COUNTIF($F$2:$F2161,$F2161))</f>
        <v/>
      </c>
      <c r="H2161" s="53" t="str">
        <f t="shared" si="663"/>
        <v xml:space="preserve">  </v>
      </c>
      <c r="I2161" s="3" t="str">
        <f>IF(Investments_Import!C2161="","",Investments_Import!C2161)</f>
        <v/>
      </c>
      <c r="J2161" s="108" t="str">
        <f>IF(Investments_Import!D2161="","",Investments_Import!D2161)</f>
        <v/>
      </c>
      <c r="K2161" s="108" t="str">
        <f t="shared" si="664"/>
        <v/>
      </c>
      <c r="L2161" s="47" t="str">
        <f>IF(Investments_Import!E2161="","",Investments_Import!E2161)</f>
        <v/>
      </c>
      <c r="M2161" s="47" t="str">
        <f t="shared" si="654"/>
        <v/>
      </c>
      <c r="N2161" s="31" t="str">
        <f>IF(Investments_Import!F2161="","",Investments_Import!F2161)</f>
        <v/>
      </c>
      <c r="O2161" s="31" t="str">
        <f t="shared" si="655"/>
        <v/>
      </c>
      <c r="P2161" s="3" t="str">
        <f>IF(Investments_Import!G2161="","",Investments_Import!G2161)</f>
        <v/>
      </c>
      <c r="Q2161" s="3" t="str">
        <f>IF(Investments_Import!H2161="","",Investments_Import!H2161)</f>
        <v/>
      </c>
      <c r="R2161" s="37" t="str">
        <f t="shared" si="656"/>
        <v/>
      </c>
      <c r="S2161" s="37" t="str">
        <f t="shared" si="657"/>
        <v/>
      </c>
      <c r="U2161" s="36" t="str">
        <f>IF(Mining_Import!A2161="","",Mining_Import!A2161)</f>
        <v/>
      </c>
      <c r="V2161" s="22" t="str">
        <f t="shared" si="665"/>
        <v/>
      </c>
      <c r="W2161" s="127" t="str">
        <f t="shared" si="666"/>
        <v/>
      </c>
      <c r="X2161" s="127" t="str">
        <f t="shared" si="667"/>
        <v/>
      </c>
      <c r="Y2161" s="127" t="str">
        <f t="shared" si="668"/>
        <v/>
      </c>
      <c r="Z2161" s="36" t="str">
        <f>IF(Mining_Import!B2161="","",Mining_Import!B2161)</f>
        <v/>
      </c>
      <c r="AA2161" s="184" t="str">
        <f>IF(Mining_Import!$C2161="","",Mining_Import!$C2161)</f>
        <v/>
      </c>
      <c r="AB2161" s="122" t="str">
        <f t="shared" si="669"/>
        <v/>
      </c>
      <c r="AC2161" s="122" t="str">
        <f>IF($Y2161&gt;Dashboard!$Q$19,$AB2161,"")</f>
        <v/>
      </c>
      <c r="AD2161" s="43" t="str">
        <f t="shared" si="670"/>
        <v/>
      </c>
      <c r="AE2161" s="36" t="str">
        <f>IF(Mining_Import!D2161="","",Mining_Import!D2161)</f>
        <v/>
      </c>
      <c r="AF2161" s="36" t="str">
        <f>IF(Mining_Import!E2161="","",Mining_Import!E2161)</f>
        <v/>
      </c>
      <c r="AG2161" s="36" t="str">
        <f>IF(Mining_Import!F2161="","",Mining_Import!F2161)</f>
        <v/>
      </c>
      <c r="AH2161" s="36" t="str">
        <f>IF(Mining_Import!G2161="","",Mining_Import!G2161)</f>
        <v/>
      </c>
      <c r="AI2161" s="36" t="str">
        <f>IF(Mining_Import!H2161="","",Mining_Import!H2161)</f>
        <v/>
      </c>
      <c r="AJ2161" s="36" t="str">
        <f>IF(Mining_Import!I2161="","",Mining_Import!I2161)</f>
        <v/>
      </c>
      <c r="BY2161" s="120" t="str">
        <f t="shared" si="658"/>
        <v/>
      </c>
      <c r="BZ2161" s="184" t="str">
        <f t="shared" si="671"/>
        <v/>
      </c>
      <c r="CA2161" s="37" t="str">
        <f>IFERROR(VLOOKUP($BY2161,Account_Value!$C$2:$F$2500,4,0),"")</f>
        <v/>
      </c>
      <c r="CB2161" s="43" t="str">
        <f t="shared" si="659"/>
        <v/>
      </c>
      <c r="CC2161" s="122" t="str">
        <f>IF($BZ2161="","",SUM($BZ$2:$BZ2161))</f>
        <v/>
      </c>
      <c r="CD2161" s="43" t="str">
        <f>IF($BZ2161="","",$BU$19*(SUM($BZ$2:$BZ2161)))</f>
        <v/>
      </c>
    </row>
    <row r="2162" spans="1:82">
      <c r="A2162" s="4" t="str">
        <f t="shared" si="660"/>
        <v/>
      </c>
      <c r="B2162" s="21" t="str">
        <f>IF(Investments_Import!A2162="","",Investments_Import!A2162)</f>
        <v/>
      </c>
      <c r="C2162" s="22" t="str">
        <f t="shared" si="653"/>
        <v/>
      </c>
      <c r="D2162" s="51" t="str">
        <f t="shared" si="661"/>
        <v/>
      </c>
      <c r="E2162" s="3" t="str">
        <f>IF(Investments_Import!B2162="","",Investments_Import!B2162)</f>
        <v/>
      </c>
      <c r="F2162" s="54" t="str">
        <f t="shared" si="662"/>
        <v xml:space="preserve"> </v>
      </c>
      <c r="G2162" s="54" t="str">
        <f>IF($B2162="","",COUNTIF($F$2:$F2162,$F2162))</f>
        <v/>
      </c>
      <c r="H2162" s="53" t="str">
        <f t="shared" si="663"/>
        <v xml:space="preserve">  </v>
      </c>
      <c r="I2162" s="3" t="str">
        <f>IF(Investments_Import!C2162="","",Investments_Import!C2162)</f>
        <v/>
      </c>
      <c r="J2162" s="108" t="str">
        <f>IF(Investments_Import!D2162="","",Investments_Import!D2162)</f>
        <v/>
      </c>
      <c r="K2162" s="108" t="str">
        <f t="shared" si="664"/>
        <v/>
      </c>
      <c r="L2162" s="47" t="str">
        <f>IF(Investments_Import!E2162="","",Investments_Import!E2162)</f>
        <v/>
      </c>
      <c r="M2162" s="47" t="str">
        <f t="shared" si="654"/>
        <v/>
      </c>
      <c r="N2162" s="31" t="str">
        <f>IF(Investments_Import!F2162="","",Investments_Import!F2162)</f>
        <v/>
      </c>
      <c r="O2162" s="31" t="str">
        <f t="shared" si="655"/>
        <v/>
      </c>
      <c r="P2162" s="3" t="str">
        <f>IF(Investments_Import!G2162="","",Investments_Import!G2162)</f>
        <v/>
      </c>
      <c r="Q2162" s="3" t="str">
        <f>IF(Investments_Import!H2162="","",Investments_Import!H2162)</f>
        <v/>
      </c>
      <c r="R2162" s="37" t="str">
        <f t="shared" si="656"/>
        <v/>
      </c>
      <c r="S2162" s="37" t="str">
        <f t="shared" si="657"/>
        <v/>
      </c>
      <c r="U2162" s="36" t="str">
        <f>IF(Mining_Import!A2162="","",Mining_Import!A2162)</f>
        <v/>
      </c>
      <c r="V2162" s="22" t="str">
        <f t="shared" si="665"/>
        <v/>
      </c>
      <c r="W2162" s="127" t="str">
        <f t="shared" si="666"/>
        <v/>
      </c>
      <c r="X2162" s="127" t="str">
        <f t="shared" si="667"/>
        <v/>
      </c>
      <c r="Y2162" s="127" t="str">
        <f t="shared" si="668"/>
        <v/>
      </c>
      <c r="Z2162" s="36" t="str">
        <f>IF(Mining_Import!B2162="","",Mining_Import!B2162)</f>
        <v/>
      </c>
      <c r="AA2162" s="184" t="str">
        <f>IF(Mining_Import!$C2162="","",Mining_Import!$C2162)</f>
        <v/>
      </c>
      <c r="AB2162" s="122" t="str">
        <f t="shared" si="669"/>
        <v/>
      </c>
      <c r="AC2162" s="122" t="str">
        <f>IF($Y2162&gt;Dashboard!$Q$19,$AB2162,"")</f>
        <v/>
      </c>
      <c r="AD2162" s="43" t="str">
        <f t="shared" si="670"/>
        <v/>
      </c>
      <c r="AE2162" s="36" t="str">
        <f>IF(Mining_Import!D2162="","",Mining_Import!D2162)</f>
        <v/>
      </c>
      <c r="AF2162" s="36" t="str">
        <f>IF(Mining_Import!E2162="","",Mining_Import!E2162)</f>
        <v/>
      </c>
      <c r="AG2162" s="36" t="str">
        <f>IF(Mining_Import!F2162="","",Mining_Import!F2162)</f>
        <v/>
      </c>
      <c r="AH2162" s="36" t="str">
        <f>IF(Mining_Import!G2162="","",Mining_Import!G2162)</f>
        <v/>
      </c>
      <c r="AI2162" s="36" t="str">
        <f>IF(Mining_Import!H2162="","",Mining_Import!H2162)</f>
        <v/>
      </c>
      <c r="AJ2162" s="36" t="str">
        <f>IF(Mining_Import!I2162="","",Mining_Import!I2162)</f>
        <v/>
      </c>
      <c r="BY2162" s="120" t="str">
        <f t="shared" si="658"/>
        <v/>
      </c>
      <c r="BZ2162" s="184" t="str">
        <f t="shared" si="671"/>
        <v/>
      </c>
      <c r="CA2162" s="37" t="str">
        <f>IFERROR(VLOOKUP($BY2162,Account_Value!$C$2:$F$2500,4,0),"")</f>
        <v/>
      </c>
      <c r="CB2162" s="43" t="str">
        <f t="shared" si="659"/>
        <v/>
      </c>
      <c r="CC2162" s="122" t="str">
        <f>IF($BZ2162="","",SUM($BZ$2:$BZ2162))</f>
        <v/>
      </c>
      <c r="CD2162" s="43" t="str">
        <f>IF($BZ2162="","",$BU$19*(SUM($BZ$2:$BZ2162)))</f>
        <v/>
      </c>
    </row>
    <row r="2163" spans="1:82">
      <c r="A2163" s="4" t="str">
        <f t="shared" si="660"/>
        <v/>
      </c>
      <c r="B2163" s="21" t="str">
        <f>IF(Investments_Import!A2163="","",Investments_Import!A2163)</f>
        <v/>
      </c>
      <c r="C2163" s="22" t="str">
        <f t="shared" si="653"/>
        <v/>
      </c>
      <c r="D2163" s="51" t="str">
        <f t="shared" si="661"/>
        <v/>
      </c>
      <c r="E2163" s="3" t="str">
        <f>IF(Investments_Import!B2163="","",Investments_Import!B2163)</f>
        <v/>
      </c>
      <c r="F2163" s="54" t="str">
        <f t="shared" si="662"/>
        <v xml:space="preserve"> </v>
      </c>
      <c r="G2163" s="54" t="str">
        <f>IF($B2163="","",COUNTIF($F$2:$F2163,$F2163))</f>
        <v/>
      </c>
      <c r="H2163" s="53" t="str">
        <f t="shared" si="663"/>
        <v xml:space="preserve">  </v>
      </c>
      <c r="I2163" s="3" t="str">
        <f>IF(Investments_Import!C2163="","",Investments_Import!C2163)</f>
        <v/>
      </c>
      <c r="J2163" s="108" t="str">
        <f>IF(Investments_Import!D2163="","",Investments_Import!D2163)</f>
        <v/>
      </c>
      <c r="K2163" s="108" t="str">
        <f t="shared" si="664"/>
        <v/>
      </c>
      <c r="L2163" s="47" t="str">
        <f>IF(Investments_Import!E2163="","",Investments_Import!E2163)</f>
        <v/>
      </c>
      <c r="M2163" s="47" t="str">
        <f t="shared" si="654"/>
        <v/>
      </c>
      <c r="N2163" s="31" t="str">
        <f>IF(Investments_Import!F2163="","",Investments_Import!F2163)</f>
        <v/>
      </c>
      <c r="O2163" s="31" t="str">
        <f t="shared" si="655"/>
        <v/>
      </c>
      <c r="P2163" s="3" t="str">
        <f>IF(Investments_Import!G2163="","",Investments_Import!G2163)</f>
        <v/>
      </c>
      <c r="Q2163" s="3" t="str">
        <f>IF(Investments_Import!H2163="","",Investments_Import!H2163)</f>
        <v/>
      </c>
      <c r="R2163" s="37" t="str">
        <f t="shared" si="656"/>
        <v/>
      </c>
      <c r="S2163" s="37" t="str">
        <f t="shared" si="657"/>
        <v/>
      </c>
      <c r="U2163" s="36" t="str">
        <f>IF(Mining_Import!A2163="","",Mining_Import!A2163)</f>
        <v/>
      </c>
      <c r="V2163" s="22" t="str">
        <f t="shared" si="665"/>
        <v/>
      </c>
      <c r="W2163" s="127" t="str">
        <f t="shared" si="666"/>
        <v/>
      </c>
      <c r="X2163" s="127" t="str">
        <f t="shared" si="667"/>
        <v/>
      </c>
      <c r="Y2163" s="127" t="str">
        <f t="shared" si="668"/>
        <v/>
      </c>
      <c r="Z2163" s="36" t="str">
        <f>IF(Mining_Import!B2163="","",Mining_Import!B2163)</f>
        <v/>
      </c>
      <c r="AA2163" s="184" t="str">
        <f>IF(Mining_Import!$C2163="","",Mining_Import!$C2163)</f>
        <v/>
      </c>
      <c r="AB2163" s="122" t="str">
        <f t="shared" si="669"/>
        <v/>
      </c>
      <c r="AC2163" s="122" t="str">
        <f>IF($Y2163&gt;Dashboard!$Q$19,$AB2163,"")</f>
        <v/>
      </c>
      <c r="AD2163" s="43" t="str">
        <f t="shared" si="670"/>
        <v/>
      </c>
      <c r="AE2163" s="36" t="str">
        <f>IF(Mining_Import!D2163="","",Mining_Import!D2163)</f>
        <v/>
      </c>
      <c r="AF2163" s="36" t="str">
        <f>IF(Mining_Import!E2163="","",Mining_Import!E2163)</f>
        <v/>
      </c>
      <c r="AG2163" s="36" t="str">
        <f>IF(Mining_Import!F2163="","",Mining_Import!F2163)</f>
        <v/>
      </c>
      <c r="AH2163" s="36" t="str">
        <f>IF(Mining_Import!G2163="","",Mining_Import!G2163)</f>
        <v/>
      </c>
      <c r="AI2163" s="36" t="str">
        <f>IF(Mining_Import!H2163="","",Mining_Import!H2163)</f>
        <v/>
      </c>
      <c r="AJ2163" s="36" t="str">
        <f>IF(Mining_Import!I2163="","",Mining_Import!I2163)</f>
        <v/>
      </c>
      <c r="BY2163" s="120" t="str">
        <f t="shared" si="658"/>
        <v/>
      </c>
      <c r="BZ2163" s="184" t="str">
        <f t="shared" si="671"/>
        <v/>
      </c>
      <c r="CA2163" s="37" t="str">
        <f>IFERROR(VLOOKUP($BY2163,Account_Value!$C$2:$F$2500,4,0),"")</f>
        <v/>
      </c>
      <c r="CB2163" s="43" t="str">
        <f t="shared" si="659"/>
        <v/>
      </c>
      <c r="CC2163" s="122" t="str">
        <f>IF($BZ2163="","",SUM($BZ$2:$BZ2163))</f>
        <v/>
      </c>
      <c r="CD2163" s="43" t="str">
        <f>IF($BZ2163="","",$BU$19*(SUM($BZ$2:$BZ2163)))</f>
        <v/>
      </c>
    </row>
    <row r="2164" spans="1:82">
      <c r="A2164" s="4" t="str">
        <f t="shared" si="660"/>
        <v/>
      </c>
      <c r="B2164" s="21" t="str">
        <f>IF(Investments_Import!A2164="","",Investments_Import!A2164)</f>
        <v/>
      </c>
      <c r="C2164" s="22" t="str">
        <f t="shared" si="653"/>
        <v/>
      </c>
      <c r="D2164" s="51" t="str">
        <f t="shared" si="661"/>
        <v/>
      </c>
      <c r="E2164" s="3" t="str">
        <f>IF(Investments_Import!B2164="","",Investments_Import!B2164)</f>
        <v/>
      </c>
      <c r="F2164" s="54" t="str">
        <f t="shared" si="662"/>
        <v xml:space="preserve"> </v>
      </c>
      <c r="G2164" s="54" t="str">
        <f>IF($B2164="","",COUNTIF($F$2:$F2164,$F2164))</f>
        <v/>
      </c>
      <c r="H2164" s="53" t="str">
        <f t="shared" si="663"/>
        <v xml:space="preserve">  </v>
      </c>
      <c r="I2164" s="3" t="str">
        <f>IF(Investments_Import!C2164="","",Investments_Import!C2164)</f>
        <v/>
      </c>
      <c r="J2164" s="108" t="str">
        <f>IF(Investments_Import!D2164="","",Investments_Import!D2164)</f>
        <v/>
      </c>
      <c r="K2164" s="108" t="str">
        <f t="shared" si="664"/>
        <v/>
      </c>
      <c r="L2164" s="47" t="str">
        <f>IF(Investments_Import!E2164="","",Investments_Import!E2164)</f>
        <v/>
      </c>
      <c r="M2164" s="47" t="str">
        <f t="shared" si="654"/>
        <v/>
      </c>
      <c r="N2164" s="31" t="str">
        <f>IF(Investments_Import!F2164="","",Investments_Import!F2164)</f>
        <v/>
      </c>
      <c r="O2164" s="31" t="str">
        <f t="shared" si="655"/>
        <v/>
      </c>
      <c r="P2164" s="3" t="str">
        <f>IF(Investments_Import!G2164="","",Investments_Import!G2164)</f>
        <v/>
      </c>
      <c r="Q2164" s="3" t="str">
        <f>IF(Investments_Import!H2164="","",Investments_Import!H2164)</f>
        <v/>
      </c>
      <c r="R2164" s="37" t="str">
        <f t="shared" si="656"/>
        <v/>
      </c>
      <c r="S2164" s="37" t="str">
        <f t="shared" si="657"/>
        <v/>
      </c>
      <c r="U2164" s="36" t="str">
        <f>IF(Mining_Import!A2164="","",Mining_Import!A2164)</f>
        <v/>
      </c>
      <c r="V2164" s="22" t="str">
        <f t="shared" si="665"/>
        <v/>
      </c>
      <c r="W2164" s="127" t="str">
        <f t="shared" si="666"/>
        <v/>
      </c>
      <c r="X2164" s="127" t="str">
        <f t="shared" si="667"/>
        <v/>
      </c>
      <c r="Y2164" s="127" t="str">
        <f t="shared" si="668"/>
        <v/>
      </c>
      <c r="Z2164" s="36" t="str">
        <f>IF(Mining_Import!B2164="","",Mining_Import!B2164)</f>
        <v/>
      </c>
      <c r="AA2164" s="184" t="str">
        <f>IF(Mining_Import!$C2164="","",Mining_Import!$C2164)</f>
        <v/>
      </c>
      <c r="AB2164" s="122" t="str">
        <f t="shared" si="669"/>
        <v/>
      </c>
      <c r="AC2164" s="122" t="str">
        <f>IF($Y2164&gt;Dashboard!$Q$19,$AB2164,"")</f>
        <v/>
      </c>
      <c r="AD2164" s="43" t="str">
        <f t="shared" si="670"/>
        <v/>
      </c>
      <c r="AE2164" s="36" t="str">
        <f>IF(Mining_Import!D2164="","",Mining_Import!D2164)</f>
        <v/>
      </c>
      <c r="AF2164" s="36" t="str">
        <f>IF(Mining_Import!E2164="","",Mining_Import!E2164)</f>
        <v/>
      </c>
      <c r="AG2164" s="36" t="str">
        <f>IF(Mining_Import!F2164="","",Mining_Import!F2164)</f>
        <v/>
      </c>
      <c r="AH2164" s="36" t="str">
        <f>IF(Mining_Import!G2164="","",Mining_Import!G2164)</f>
        <v/>
      </c>
      <c r="AI2164" s="36" t="str">
        <f>IF(Mining_Import!H2164="","",Mining_Import!H2164)</f>
        <v/>
      </c>
      <c r="AJ2164" s="36" t="str">
        <f>IF(Mining_Import!I2164="","",Mining_Import!I2164)</f>
        <v/>
      </c>
      <c r="BY2164" s="120" t="str">
        <f t="shared" si="658"/>
        <v/>
      </c>
      <c r="BZ2164" s="184" t="str">
        <f t="shared" si="671"/>
        <v/>
      </c>
      <c r="CA2164" s="37" t="str">
        <f>IFERROR(VLOOKUP($BY2164,Account_Value!$C$2:$F$2500,4,0),"")</f>
        <v/>
      </c>
      <c r="CB2164" s="43" t="str">
        <f t="shared" si="659"/>
        <v/>
      </c>
      <c r="CC2164" s="122" t="str">
        <f>IF($BZ2164="","",SUM($BZ$2:$BZ2164))</f>
        <v/>
      </c>
      <c r="CD2164" s="43" t="str">
        <f>IF($BZ2164="","",$BU$19*(SUM($BZ$2:$BZ2164)))</f>
        <v/>
      </c>
    </row>
    <row r="2165" spans="1:82">
      <c r="A2165" s="4" t="str">
        <f t="shared" si="660"/>
        <v/>
      </c>
      <c r="B2165" s="21" t="str">
        <f>IF(Investments_Import!A2165="","",Investments_Import!A2165)</f>
        <v/>
      </c>
      <c r="C2165" s="22" t="str">
        <f t="shared" si="653"/>
        <v/>
      </c>
      <c r="D2165" s="51" t="str">
        <f t="shared" si="661"/>
        <v/>
      </c>
      <c r="E2165" s="3" t="str">
        <f>IF(Investments_Import!B2165="","",Investments_Import!B2165)</f>
        <v/>
      </c>
      <c r="F2165" s="54" t="str">
        <f t="shared" si="662"/>
        <v xml:space="preserve"> </v>
      </c>
      <c r="G2165" s="54" t="str">
        <f>IF($B2165="","",COUNTIF($F$2:$F2165,$F2165))</f>
        <v/>
      </c>
      <c r="H2165" s="53" t="str">
        <f t="shared" si="663"/>
        <v xml:space="preserve">  </v>
      </c>
      <c r="I2165" s="3" t="str">
        <f>IF(Investments_Import!C2165="","",Investments_Import!C2165)</f>
        <v/>
      </c>
      <c r="J2165" s="108" t="str">
        <f>IF(Investments_Import!D2165="","",Investments_Import!D2165)</f>
        <v/>
      </c>
      <c r="K2165" s="108" t="str">
        <f t="shared" si="664"/>
        <v/>
      </c>
      <c r="L2165" s="47" t="str">
        <f>IF(Investments_Import!E2165="","",Investments_Import!E2165)</f>
        <v/>
      </c>
      <c r="M2165" s="47" t="str">
        <f t="shared" si="654"/>
        <v/>
      </c>
      <c r="N2165" s="31" t="str">
        <f>IF(Investments_Import!F2165="","",Investments_Import!F2165)</f>
        <v/>
      </c>
      <c r="O2165" s="31" t="str">
        <f t="shared" si="655"/>
        <v/>
      </c>
      <c r="P2165" s="3" t="str">
        <f>IF(Investments_Import!G2165="","",Investments_Import!G2165)</f>
        <v/>
      </c>
      <c r="Q2165" s="3" t="str">
        <f>IF(Investments_Import!H2165="","",Investments_Import!H2165)</f>
        <v/>
      </c>
      <c r="R2165" s="37" t="str">
        <f t="shared" si="656"/>
        <v/>
      </c>
      <c r="S2165" s="37" t="str">
        <f t="shared" si="657"/>
        <v/>
      </c>
      <c r="U2165" s="36" t="str">
        <f>IF(Mining_Import!A2165="","",Mining_Import!A2165)</f>
        <v/>
      </c>
      <c r="V2165" s="22" t="str">
        <f t="shared" si="665"/>
        <v/>
      </c>
      <c r="W2165" s="127" t="str">
        <f t="shared" si="666"/>
        <v/>
      </c>
      <c r="X2165" s="127" t="str">
        <f t="shared" si="667"/>
        <v/>
      </c>
      <c r="Y2165" s="127" t="str">
        <f t="shared" si="668"/>
        <v/>
      </c>
      <c r="Z2165" s="36" t="str">
        <f>IF(Mining_Import!B2165="","",Mining_Import!B2165)</f>
        <v/>
      </c>
      <c r="AA2165" s="184" t="str">
        <f>IF(Mining_Import!$C2165="","",Mining_Import!$C2165)</f>
        <v/>
      </c>
      <c r="AB2165" s="122" t="str">
        <f t="shared" si="669"/>
        <v/>
      </c>
      <c r="AC2165" s="122" t="str">
        <f>IF($Y2165&gt;Dashboard!$Q$19,$AB2165,"")</f>
        <v/>
      </c>
      <c r="AD2165" s="43" t="str">
        <f t="shared" si="670"/>
        <v/>
      </c>
      <c r="AE2165" s="36" t="str">
        <f>IF(Mining_Import!D2165="","",Mining_Import!D2165)</f>
        <v/>
      </c>
      <c r="AF2165" s="36" t="str">
        <f>IF(Mining_Import!E2165="","",Mining_Import!E2165)</f>
        <v/>
      </c>
      <c r="AG2165" s="36" t="str">
        <f>IF(Mining_Import!F2165="","",Mining_Import!F2165)</f>
        <v/>
      </c>
      <c r="AH2165" s="36" t="str">
        <f>IF(Mining_Import!G2165="","",Mining_Import!G2165)</f>
        <v/>
      </c>
      <c r="AI2165" s="36" t="str">
        <f>IF(Mining_Import!H2165="","",Mining_Import!H2165)</f>
        <v/>
      </c>
      <c r="AJ2165" s="36" t="str">
        <f>IF(Mining_Import!I2165="","",Mining_Import!I2165)</f>
        <v/>
      </c>
      <c r="BY2165" s="120" t="str">
        <f t="shared" si="658"/>
        <v/>
      </c>
      <c r="BZ2165" s="184" t="str">
        <f t="shared" si="671"/>
        <v/>
      </c>
      <c r="CA2165" s="37" t="str">
        <f>IFERROR(VLOOKUP($BY2165,Account_Value!$C$2:$F$2500,4,0),"")</f>
        <v/>
      </c>
      <c r="CB2165" s="43" t="str">
        <f t="shared" si="659"/>
        <v/>
      </c>
      <c r="CC2165" s="122" t="str">
        <f>IF($BZ2165="","",SUM($BZ$2:$BZ2165))</f>
        <v/>
      </c>
      <c r="CD2165" s="43" t="str">
        <f>IF($BZ2165="","",$BU$19*(SUM($BZ$2:$BZ2165)))</f>
        <v/>
      </c>
    </row>
    <row r="2166" spans="1:82">
      <c r="A2166" s="4" t="str">
        <f t="shared" si="660"/>
        <v/>
      </c>
      <c r="B2166" s="21" t="str">
        <f>IF(Investments_Import!A2166="","",Investments_Import!A2166)</f>
        <v/>
      </c>
      <c r="C2166" s="22" t="str">
        <f t="shared" si="653"/>
        <v/>
      </c>
      <c r="D2166" s="51" t="str">
        <f t="shared" si="661"/>
        <v/>
      </c>
      <c r="E2166" s="3" t="str">
        <f>IF(Investments_Import!B2166="","",Investments_Import!B2166)</f>
        <v/>
      </c>
      <c r="F2166" s="54" t="str">
        <f t="shared" si="662"/>
        <v xml:space="preserve"> </v>
      </c>
      <c r="G2166" s="54" t="str">
        <f>IF($B2166="","",COUNTIF($F$2:$F2166,$F2166))</f>
        <v/>
      </c>
      <c r="H2166" s="53" t="str">
        <f t="shared" si="663"/>
        <v xml:space="preserve">  </v>
      </c>
      <c r="I2166" s="3" t="str">
        <f>IF(Investments_Import!C2166="","",Investments_Import!C2166)</f>
        <v/>
      </c>
      <c r="J2166" s="108" t="str">
        <f>IF(Investments_Import!D2166="","",Investments_Import!D2166)</f>
        <v/>
      </c>
      <c r="K2166" s="108" t="str">
        <f t="shared" si="664"/>
        <v/>
      </c>
      <c r="L2166" s="47" t="str">
        <f>IF(Investments_Import!E2166="","",Investments_Import!E2166)</f>
        <v/>
      </c>
      <c r="M2166" s="47" t="str">
        <f t="shared" si="654"/>
        <v/>
      </c>
      <c r="N2166" s="31" t="str">
        <f>IF(Investments_Import!F2166="","",Investments_Import!F2166)</f>
        <v/>
      </c>
      <c r="O2166" s="31" t="str">
        <f t="shared" si="655"/>
        <v/>
      </c>
      <c r="P2166" s="3" t="str">
        <f>IF(Investments_Import!G2166="","",Investments_Import!G2166)</f>
        <v/>
      </c>
      <c r="Q2166" s="3" t="str">
        <f>IF(Investments_Import!H2166="","",Investments_Import!H2166)</f>
        <v/>
      </c>
      <c r="R2166" s="37" t="str">
        <f t="shared" si="656"/>
        <v/>
      </c>
      <c r="S2166" s="37" t="str">
        <f t="shared" si="657"/>
        <v/>
      </c>
      <c r="U2166" s="36" t="str">
        <f>IF(Mining_Import!A2166="","",Mining_Import!A2166)</f>
        <v/>
      </c>
      <c r="V2166" s="22" t="str">
        <f t="shared" si="665"/>
        <v/>
      </c>
      <c r="W2166" s="127" t="str">
        <f t="shared" si="666"/>
        <v/>
      </c>
      <c r="X2166" s="127" t="str">
        <f t="shared" si="667"/>
        <v/>
      </c>
      <c r="Y2166" s="127" t="str">
        <f t="shared" si="668"/>
        <v/>
      </c>
      <c r="Z2166" s="36" t="str">
        <f>IF(Mining_Import!B2166="","",Mining_Import!B2166)</f>
        <v/>
      </c>
      <c r="AA2166" s="184" t="str">
        <f>IF(Mining_Import!$C2166="","",Mining_Import!$C2166)</f>
        <v/>
      </c>
      <c r="AB2166" s="122" t="str">
        <f t="shared" si="669"/>
        <v/>
      </c>
      <c r="AC2166" s="122" t="str">
        <f>IF($Y2166&gt;Dashboard!$Q$19,$AB2166,"")</f>
        <v/>
      </c>
      <c r="AD2166" s="43" t="str">
        <f t="shared" si="670"/>
        <v/>
      </c>
      <c r="AE2166" s="36" t="str">
        <f>IF(Mining_Import!D2166="","",Mining_Import!D2166)</f>
        <v/>
      </c>
      <c r="AF2166" s="36" t="str">
        <f>IF(Mining_Import!E2166="","",Mining_Import!E2166)</f>
        <v/>
      </c>
      <c r="AG2166" s="36" t="str">
        <f>IF(Mining_Import!F2166="","",Mining_Import!F2166)</f>
        <v/>
      </c>
      <c r="AH2166" s="36" t="str">
        <f>IF(Mining_Import!G2166="","",Mining_Import!G2166)</f>
        <v/>
      </c>
      <c r="AI2166" s="36" t="str">
        <f>IF(Mining_Import!H2166="","",Mining_Import!H2166)</f>
        <v/>
      </c>
      <c r="AJ2166" s="36" t="str">
        <f>IF(Mining_Import!I2166="","",Mining_Import!I2166)</f>
        <v/>
      </c>
      <c r="BY2166" s="120" t="str">
        <f t="shared" si="658"/>
        <v/>
      </c>
      <c r="BZ2166" s="184" t="str">
        <f t="shared" si="671"/>
        <v/>
      </c>
      <c r="CA2166" s="37" t="str">
        <f>IFERROR(VLOOKUP($BY2166,Account_Value!$C$2:$F$2500,4,0),"")</f>
        <v/>
      </c>
      <c r="CB2166" s="43" t="str">
        <f t="shared" si="659"/>
        <v/>
      </c>
      <c r="CC2166" s="122" t="str">
        <f>IF($BZ2166="","",SUM($BZ$2:$BZ2166))</f>
        <v/>
      </c>
      <c r="CD2166" s="43" t="str">
        <f>IF($BZ2166="","",$BU$19*(SUM($BZ$2:$BZ2166)))</f>
        <v/>
      </c>
    </row>
    <row r="2167" spans="1:82">
      <c r="A2167" s="4" t="str">
        <f t="shared" si="660"/>
        <v/>
      </c>
      <c r="B2167" s="21" t="str">
        <f>IF(Investments_Import!A2167="","",Investments_Import!A2167)</f>
        <v/>
      </c>
      <c r="C2167" s="22" t="str">
        <f t="shared" si="653"/>
        <v/>
      </c>
      <c r="D2167" s="51" t="str">
        <f t="shared" si="661"/>
        <v/>
      </c>
      <c r="E2167" s="3" t="str">
        <f>IF(Investments_Import!B2167="","",Investments_Import!B2167)</f>
        <v/>
      </c>
      <c r="F2167" s="54" t="str">
        <f t="shared" si="662"/>
        <v xml:space="preserve"> </v>
      </c>
      <c r="G2167" s="54" t="str">
        <f>IF($B2167="","",COUNTIF($F$2:$F2167,$F2167))</f>
        <v/>
      </c>
      <c r="H2167" s="53" t="str">
        <f t="shared" si="663"/>
        <v xml:space="preserve">  </v>
      </c>
      <c r="I2167" s="3" t="str">
        <f>IF(Investments_Import!C2167="","",Investments_Import!C2167)</f>
        <v/>
      </c>
      <c r="J2167" s="108" t="str">
        <f>IF(Investments_Import!D2167="","",Investments_Import!D2167)</f>
        <v/>
      </c>
      <c r="K2167" s="108" t="str">
        <f t="shared" si="664"/>
        <v/>
      </c>
      <c r="L2167" s="47" t="str">
        <f>IF(Investments_Import!E2167="","",Investments_Import!E2167)</f>
        <v/>
      </c>
      <c r="M2167" s="47" t="str">
        <f t="shared" si="654"/>
        <v/>
      </c>
      <c r="N2167" s="31" t="str">
        <f>IF(Investments_Import!F2167="","",Investments_Import!F2167)</f>
        <v/>
      </c>
      <c r="O2167" s="31" t="str">
        <f t="shared" si="655"/>
        <v/>
      </c>
      <c r="P2167" s="3" t="str">
        <f>IF(Investments_Import!G2167="","",Investments_Import!G2167)</f>
        <v/>
      </c>
      <c r="Q2167" s="3" t="str">
        <f>IF(Investments_Import!H2167="","",Investments_Import!H2167)</f>
        <v/>
      </c>
      <c r="R2167" s="37" t="str">
        <f t="shared" si="656"/>
        <v/>
      </c>
      <c r="S2167" s="37" t="str">
        <f t="shared" si="657"/>
        <v/>
      </c>
      <c r="U2167" s="36" t="str">
        <f>IF(Mining_Import!A2167="","",Mining_Import!A2167)</f>
        <v/>
      </c>
      <c r="V2167" s="22" t="str">
        <f t="shared" si="665"/>
        <v/>
      </c>
      <c r="W2167" s="127" t="str">
        <f t="shared" si="666"/>
        <v/>
      </c>
      <c r="X2167" s="127" t="str">
        <f t="shared" si="667"/>
        <v/>
      </c>
      <c r="Y2167" s="127" t="str">
        <f t="shared" si="668"/>
        <v/>
      </c>
      <c r="Z2167" s="36" t="str">
        <f>IF(Mining_Import!B2167="","",Mining_Import!B2167)</f>
        <v/>
      </c>
      <c r="AA2167" s="184" t="str">
        <f>IF(Mining_Import!$C2167="","",Mining_Import!$C2167)</f>
        <v/>
      </c>
      <c r="AB2167" s="122" t="str">
        <f t="shared" si="669"/>
        <v/>
      </c>
      <c r="AC2167" s="122" t="str">
        <f>IF($Y2167&gt;Dashboard!$Q$19,$AB2167,"")</f>
        <v/>
      </c>
      <c r="AD2167" s="43" t="str">
        <f t="shared" si="670"/>
        <v/>
      </c>
      <c r="AE2167" s="36" t="str">
        <f>IF(Mining_Import!D2167="","",Mining_Import!D2167)</f>
        <v/>
      </c>
      <c r="AF2167" s="36" t="str">
        <f>IF(Mining_Import!E2167="","",Mining_Import!E2167)</f>
        <v/>
      </c>
      <c r="AG2167" s="36" t="str">
        <f>IF(Mining_Import!F2167="","",Mining_Import!F2167)</f>
        <v/>
      </c>
      <c r="AH2167" s="36" t="str">
        <f>IF(Mining_Import!G2167="","",Mining_Import!G2167)</f>
        <v/>
      </c>
      <c r="AI2167" s="36" t="str">
        <f>IF(Mining_Import!H2167="","",Mining_Import!H2167)</f>
        <v/>
      </c>
      <c r="AJ2167" s="36" t="str">
        <f>IF(Mining_Import!I2167="","",Mining_Import!I2167)</f>
        <v/>
      </c>
      <c r="BY2167" s="120" t="str">
        <f t="shared" si="658"/>
        <v/>
      </c>
      <c r="BZ2167" s="184" t="str">
        <f t="shared" si="671"/>
        <v/>
      </c>
      <c r="CA2167" s="37" t="str">
        <f>IFERROR(VLOOKUP($BY2167,Account_Value!$C$2:$F$2500,4,0),"")</f>
        <v/>
      </c>
      <c r="CB2167" s="43" t="str">
        <f t="shared" si="659"/>
        <v/>
      </c>
      <c r="CC2167" s="122" t="str">
        <f>IF($BZ2167="","",SUM($BZ$2:$BZ2167))</f>
        <v/>
      </c>
      <c r="CD2167" s="43" t="str">
        <f>IF($BZ2167="","",$BU$19*(SUM($BZ$2:$BZ2167)))</f>
        <v/>
      </c>
    </row>
    <row r="2168" spans="1:82">
      <c r="A2168" s="4" t="str">
        <f t="shared" si="660"/>
        <v/>
      </c>
      <c r="B2168" s="21" t="str">
        <f>IF(Investments_Import!A2168="","",Investments_Import!A2168)</f>
        <v/>
      </c>
      <c r="C2168" s="22" t="str">
        <f t="shared" si="653"/>
        <v/>
      </c>
      <c r="D2168" s="51" t="str">
        <f t="shared" si="661"/>
        <v/>
      </c>
      <c r="E2168" s="3" t="str">
        <f>IF(Investments_Import!B2168="","",Investments_Import!B2168)</f>
        <v/>
      </c>
      <c r="F2168" s="54" t="str">
        <f t="shared" si="662"/>
        <v xml:space="preserve"> </v>
      </c>
      <c r="G2168" s="54" t="str">
        <f>IF($B2168="","",COUNTIF($F$2:$F2168,$F2168))</f>
        <v/>
      </c>
      <c r="H2168" s="53" t="str">
        <f t="shared" si="663"/>
        <v xml:space="preserve">  </v>
      </c>
      <c r="I2168" s="3" t="str">
        <f>IF(Investments_Import!C2168="","",Investments_Import!C2168)</f>
        <v/>
      </c>
      <c r="J2168" s="108" t="str">
        <f>IF(Investments_Import!D2168="","",Investments_Import!D2168)</f>
        <v/>
      </c>
      <c r="K2168" s="108" t="str">
        <f t="shared" si="664"/>
        <v/>
      </c>
      <c r="L2168" s="47" t="str">
        <f>IF(Investments_Import!E2168="","",Investments_Import!E2168)</f>
        <v/>
      </c>
      <c r="M2168" s="47" t="str">
        <f t="shared" si="654"/>
        <v/>
      </c>
      <c r="N2168" s="31" t="str">
        <f>IF(Investments_Import!F2168="","",Investments_Import!F2168)</f>
        <v/>
      </c>
      <c r="O2168" s="31" t="str">
        <f t="shared" si="655"/>
        <v/>
      </c>
      <c r="P2168" s="3" t="str">
        <f>IF(Investments_Import!G2168="","",Investments_Import!G2168)</f>
        <v/>
      </c>
      <c r="Q2168" s="3" t="str">
        <f>IF(Investments_Import!H2168="","",Investments_Import!H2168)</f>
        <v/>
      </c>
      <c r="R2168" s="37" t="str">
        <f t="shared" si="656"/>
        <v/>
      </c>
      <c r="S2168" s="37" t="str">
        <f t="shared" si="657"/>
        <v/>
      </c>
      <c r="U2168" s="36" t="str">
        <f>IF(Mining_Import!A2168="","",Mining_Import!A2168)</f>
        <v/>
      </c>
      <c r="V2168" s="22" t="str">
        <f t="shared" si="665"/>
        <v/>
      </c>
      <c r="W2168" s="127" t="str">
        <f t="shared" si="666"/>
        <v/>
      </c>
      <c r="X2168" s="127" t="str">
        <f t="shared" si="667"/>
        <v/>
      </c>
      <c r="Y2168" s="127" t="str">
        <f t="shared" si="668"/>
        <v/>
      </c>
      <c r="Z2168" s="36" t="str">
        <f>IF(Mining_Import!B2168="","",Mining_Import!B2168)</f>
        <v/>
      </c>
      <c r="AA2168" s="184" t="str">
        <f>IF(Mining_Import!$C2168="","",Mining_Import!$C2168)</f>
        <v/>
      </c>
      <c r="AB2168" s="122" t="str">
        <f t="shared" si="669"/>
        <v/>
      </c>
      <c r="AC2168" s="122" t="str">
        <f>IF($Y2168&gt;Dashboard!$Q$19,$AB2168,"")</f>
        <v/>
      </c>
      <c r="AD2168" s="43" t="str">
        <f t="shared" si="670"/>
        <v/>
      </c>
      <c r="AE2168" s="36" t="str">
        <f>IF(Mining_Import!D2168="","",Mining_Import!D2168)</f>
        <v/>
      </c>
      <c r="AF2168" s="36" t="str">
        <f>IF(Mining_Import!E2168="","",Mining_Import!E2168)</f>
        <v/>
      </c>
      <c r="AG2168" s="36" t="str">
        <f>IF(Mining_Import!F2168="","",Mining_Import!F2168)</f>
        <v/>
      </c>
      <c r="AH2168" s="36" t="str">
        <f>IF(Mining_Import!G2168="","",Mining_Import!G2168)</f>
        <v/>
      </c>
      <c r="AI2168" s="36" t="str">
        <f>IF(Mining_Import!H2168="","",Mining_Import!H2168)</f>
        <v/>
      </c>
      <c r="AJ2168" s="36" t="str">
        <f>IF(Mining_Import!I2168="","",Mining_Import!I2168)</f>
        <v/>
      </c>
      <c r="BY2168" s="120" t="str">
        <f t="shared" si="658"/>
        <v/>
      </c>
      <c r="BZ2168" s="184" t="str">
        <f t="shared" si="671"/>
        <v/>
      </c>
      <c r="CA2168" s="37" t="str">
        <f>IFERROR(VLOOKUP($BY2168,Account_Value!$C$2:$F$2500,4,0),"")</f>
        <v/>
      </c>
      <c r="CB2168" s="43" t="str">
        <f t="shared" si="659"/>
        <v/>
      </c>
      <c r="CC2168" s="122" t="str">
        <f>IF($BZ2168="","",SUM($BZ$2:$BZ2168))</f>
        <v/>
      </c>
      <c r="CD2168" s="43" t="str">
        <f>IF($BZ2168="","",$BU$19*(SUM($BZ$2:$BZ2168)))</f>
        <v/>
      </c>
    </row>
    <row r="2169" spans="1:82">
      <c r="A2169" s="4" t="str">
        <f t="shared" si="660"/>
        <v/>
      </c>
      <c r="B2169" s="21" t="str">
        <f>IF(Investments_Import!A2169="","",Investments_Import!A2169)</f>
        <v/>
      </c>
      <c r="C2169" s="22" t="str">
        <f t="shared" si="653"/>
        <v/>
      </c>
      <c r="D2169" s="51" t="str">
        <f t="shared" si="661"/>
        <v/>
      </c>
      <c r="E2169" s="3" t="str">
        <f>IF(Investments_Import!B2169="","",Investments_Import!B2169)</f>
        <v/>
      </c>
      <c r="F2169" s="54" t="str">
        <f t="shared" si="662"/>
        <v xml:space="preserve"> </v>
      </c>
      <c r="G2169" s="54" t="str">
        <f>IF($B2169="","",COUNTIF($F$2:$F2169,$F2169))</f>
        <v/>
      </c>
      <c r="H2169" s="53" t="str">
        <f t="shared" si="663"/>
        <v xml:space="preserve">  </v>
      </c>
      <c r="I2169" s="3" t="str">
        <f>IF(Investments_Import!C2169="","",Investments_Import!C2169)</f>
        <v/>
      </c>
      <c r="J2169" s="108" t="str">
        <f>IF(Investments_Import!D2169="","",Investments_Import!D2169)</f>
        <v/>
      </c>
      <c r="K2169" s="108" t="str">
        <f t="shared" si="664"/>
        <v/>
      </c>
      <c r="L2169" s="47" t="str">
        <f>IF(Investments_Import!E2169="","",Investments_Import!E2169)</f>
        <v/>
      </c>
      <c r="M2169" s="47" t="str">
        <f t="shared" si="654"/>
        <v/>
      </c>
      <c r="N2169" s="31" t="str">
        <f>IF(Investments_Import!F2169="","",Investments_Import!F2169)</f>
        <v/>
      </c>
      <c r="O2169" s="31" t="str">
        <f t="shared" si="655"/>
        <v/>
      </c>
      <c r="P2169" s="3" t="str">
        <f>IF(Investments_Import!G2169="","",Investments_Import!G2169)</f>
        <v/>
      </c>
      <c r="Q2169" s="3" t="str">
        <f>IF(Investments_Import!H2169="","",Investments_Import!H2169)</f>
        <v/>
      </c>
      <c r="R2169" s="37" t="str">
        <f t="shared" si="656"/>
        <v/>
      </c>
      <c r="S2169" s="37" t="str">
        <f t="shared" si="657"/>
        <v/>
      </c>
      <c r="U2169" s="36" t="str">
        <f>IF(Mining_Import!A2169="","",Mining_Import!A2169)</f>
        <v/>
      </c>
      <c r="V2169" s="22" t="str">
        <f t="shared" si="665"/>
        <v/>
      </c>
      <c r="W2169" s="127" t="str">
        <f t="shared" si="666"/>
        <v/>
      </c>
      <c r="X2169" s="127" t="str">
        <f t="shared" si="667"/>
        <v/>
      </c>
      <c r="Y2169" s="127" t="str">
        <f t="shared" si="668"/>
        <v/>
      </c>
      <c r="Z2169" s="36" t="str">
        <f>IF(Mining_Import!B2169="","",Mining_Import!B2169)</f>
        <v/>
      </c>
      <c r="AA2169" s="184" t="str">
        <f>IF(Mining_Import!$C2169="","",Mining_Import!$C2169)</f>
        <v/>
      </c>
      <c r="AB2169" s="122" t="str">
        <f t="shared" si="669"/>
        <v/>
      </c>
      <c r="AC2169" s="122" t="str">
        <f>IF($Y2169&gt;Dashboard!$Q$19,$AB2169,"")</f>
        <v/>
      </c>
      <c r="AD2169" s="43" t="str">
        <f t="shared" si="670"/>
        <v/>
      </c>
      <c r="AE2169" s="36" t="str">
        <f>IF(Mining_Import!D2169="","",Mining_Import!D2169)</f>
        <v/>
      </c>
      <c r="AF2169" s="36" t="str">
        <f>IF(Mining_Import!E2169="","",Mining_Import!E2169)</f>
        <v/>
      </c>
      <c r="AG2169" s="36" t="str">
        <f>IF(Mining_Import!F2169="","",Mining_Import!F2169)</f>
        <v/>
      </c>
      <c r="AH2169" s="36" t="str">
        <f>IF(Mining_Import!G2169="","",Mining_Import!G2169)</f>
        <v/>
      </c>
      <c r="AI2169" s="36" t="str">
        <f>IF(Mining_Import!H2169="","",Mining_Import!H2169)</f>
        <v/>
      </c>
      <c r="AJ2169" s="36" t="str">
        <f>IF(Mining_Import!I2169="","",Mining_Import!I2169)</f>
        <v/>
      </c>
      <c r="BY2169" s="120" t="str">
        <f t="shared" si="658"/>
        <v/>
      </c>
      <c r="BZ2169" s="184" t="str">
        <f t="shared" si="671"/>
        <v/>
      </c>
      <c r="CA2169" s="37" t="str">
        <f>IFERROR(VLOOKUP($BY2169,Account_Value!$C$2:$F$2500,4,0),"")</f>
        <v/>
      </c>
      <c r="CB2169" s="43" t="str">
        <f t="shared" si="659"/>
        <v/>
      </c>
      <c r="CC2169" s="122" t="str">
        <f>IF($BZ2169="","",SUM($BZ$2:$BZ2169))</f>
        <v/>
      </c>
      <c r="CD2169" s="43" t="str">
        <f>IF($BZ2169="","",$BU$19*(SUM($BZ$2:$BZ2169)))</f>
        <v/>
      </c>
    </row>
    <row r="2170" spans="1:82">
      <c r="A2170" s="4" t="str">
        <f t="shared" si="660"/>
        <v/>
      </c>
      <c r="B2170" s="21" t="str">
        <f>IF(Investments_Import!A2170="","",Investments_Import!A2170)</f>
        <v/>
      </c>
      <c r="C2170" s="22" t="str">
        <f t="shared" si="653"/>
        <v/>
      </c>
      <c r="D2170" s="51" t="str">
        <f t="shared" si="661"/>
        <v/>
      </c>
      <c r="E2170" s="3" t="str">
        <f>IF(Investments_Import!B2170="","",Investments_Import!B2170)</f>
        <v/>
      </c>
      <c r="F2170" s="54" t="str">
        <f t="shared" si="662"/>
        <v xml:space="preserve"> </v>
      </c>
      <c r="G2170" s="54" t="str">
        <f>IF($B2170="","",COUNTIF($F$2:$F2170,$F2170))</f>
        <v/>
      </c>
      <c r="H2170" s="53" t="str">
        <f t="shared" si="663"/>
        <v xml:space="preserve">  </v>
      </c>
      <c r="I2170" s="3" t="str">
        <f>IF(Investments_Import!C2170="","",Investments_Import!C2170)</f>
        <v/>
      </c>
      <c r="J2170" s="108" t="str">
        <f>IF(Investments_Import!D2170="","",Investments_Import!D2170)</f>
        <v/>
      </c>
      <c r="K2170" s="108" t="str">
        <f t="shared" si="664"/>
        <v/>
      </c>
      <c r="L2170" s="47" t="str">
        <f>IF(Investments_Import!E2170="","",Investments_Import!E2170)</f>
        <v/>
      </c>
      <c r="M2170" s="47" t="str">
        <f t="shared" si="654"/>
        <v/>
      </c>
      <c r="N2170" s="31" t="str">
        <f>IF(Investments_Import!F2170="","",Investments_Import!F2170)</f>
        <v/>
      </c>
      <c r="O2170" s="31" t="str">
        <f t="shared" si="655"/>
        <v/>
      </c>
      <c r="P2170" s="3" t="str">
        <f>IF(Investments_Import!G2170="","",Investments_Import!G2170)</f>
        <v/>
      </c>
      <c r="Q2170" s="3" t="str">
        <f>IF(Investments_Import!H2170="","",Investments_Import!H2170)</f>
        <v/>
      </c>
      <c r="R2170" s="37" t="str">
        <f t="shared" si="656"/>
        <v/>
      </c>
      <c r="S2170" s="37" t="str">
        <f t="shared" si="657"/>
        <v/>
      </c>
      <c r="U2170" s="36" t="str">
        <f>IF(Mining_Import!A2170="","",Mining_Import!A2170)</f>
        <v/>
      </c>
      <c r="V2170" s="22" t="str">
        <f t="shared" si="665"/>
        <v/>
      </c>
      <c r="W2170" s="127" t="str">
        <f t="shared" si="666"/>
        <v/>
      </c>
      <c r="X2170" s="127" t="str">
        <f t="shared" si="667"/>
        <v/>
      </c>
      <c r="Y2170" s="127" t="str">
        <f t="shared" si="668"/>
        <v/>
      </c>
      <c r="Z2170" s="36" t="str">
        <f>IF(Mining_Import!B2170="","",Mining_Import!B2170)</f>
        <v/>
      </c>
      <c r="AA2170" s="184" t="str">
        <f>IF(Mining_Import!$C2170="","",Mining_Import!$C2170)</f>
        <v/>
      </c>
      <c r="AB2170" s="122" t="str">
        <f t="shared" si="669"/>
        <v/>
      </c>
      <c r="AC2170" s="122" t="str">
        <f>IF($Y2170&gt;Dashboard!$Q$19,$AB2170,"")</f>
        <v/>
      </c>
      <c r="AD2170" s="43" t="str">
        <f t="shared" si="670"/>
        <v/>
      </c>
      <c r="AE2170" s="36" t="str">
        <f>IF(Mining_Import!D2170="","",Mining_Import!D2170)</f>
        <v/>
      </c>
      <c r="AF2170" s="36" t="str">
        <f>IF(Mining_Import!E2170="","",Mining_Import!E2170)</f>
        <v/>
      </c>
      <c r="AG2170" s="36" t="str">
        <f>IF(Mining_Import!F2170="","",Mining_Import!F2170)</f>
        <v/>
      </c>
      <c r="AH2170" s="36" t="str">
        <f>IF(Mining_Import!G2170="","",Mining_Import!G2170)</f>
        <v/>
      </c>
      <c r="AI2170" s="36" t="str">
        <f>IF(Mining_Import!H2170="","",Mining_Import!H2170)</f>
        <v/>
      </c>
      <c r="AJ2170" s="36" t="str">
        <f>IF(Mining_Import!I2170="","",Mining_Import!I2170)</f>
        <v/>
      </c>
      <c r="BY2170" s="120" t="str">
        <f t="shared" si="658"/>
        <v/>
      </c>
      <c r="BZ2170" s="184" t="str">
        <f t="shared" si="671"/>
        <v/>
      </c>
      <c r="CA2170" s="37" t="str">
        <f>IFERROR(VLOOKUP($BY2170,Account_Value!$C$2:$F$2500,4,0),"")</f>
        <v/>
      </c>
      <c r="CB2170" s="43" t="str">
        <f t="shared" si="659"/>
        <v/>
      </c>
      <c r="CC2170" s="122" t="str">
        <f>IF($BZ2170="","",SUM($BZ$2:$BZ2170))</f>
        <v/>
      </c>
      <c r="CD2170" s="43" t="str">
        <f>IF($BZ2170="","",$BU$19*(SUM($BZ$2:$BZ2170)))</f>
        <v/>
      </c>
    </row>
    <row r="2171" spans="1:82">
      <c r="A2171" s="4" t="str">
        <f t="shared" si="660"/>
        <v/>
      </c>
      <c r="B2171" s="21" t="str">
        <f>IF(Investments_Import!A2171="","",Investments_Import!A2171)</f>
        <v/>
      </c>
      <c r="C2171" s="22" t="str">
        <f t="shared" si="653"/>
        <v/>
      </c>
      <c r="D2171" s="51" t="str">
        <f t="shared" si="661"/>
        <v/>
      </c>
      <c r="E2171" s="3" t="str">
        <f>IF(Investments_Import!B2171="","",Investments_Import!B2171)</f>
        <v/>
      </c>
      <c r="F2171" s="54" t="str">
        <f t="shared" si="662"/>
        <v xml:space="preserve"> </v>
      </c>
      <c r="G2171" s="54" t="str">
        <f>IF($B2171="","",COUNTIF($F$2:$F2171,$F2171))</f>
        <v/>
      </c>
      <c r="H2171" s="53" t="str">
        <f t="shared" si="663"/>
        <v xml:space="preserve">  </v>
      </c>
      <c r="I2171" s="3" t="str">
        <f>IF(Investments_Import!C2171="","",Investments_Import!C2171)</f>
        <v/>
      </c>
      <c r="J2171" s="108" t="str">
        <f>IF(Investments_Import!D2171="","",Investments_Import!D2171)</f>
        <v/>
      </c>
      <c r="K2171" s="108" t="str">
        <f t="shared" si="664"/>
        <v/>
      </c>
      <c r="L2171" s="47" t="str">
        <f>IF(Investments_Import!E2171="","",Investments_Import!E2171)</f>
        <v/>
      </c>
      <c r="M2171" s="47" t="str">
        <f t="shared" si="654"/>
        <v/>
      </c>
      <c r="N2171" s="31" t="str">
        <f>IF(Investments_Import!F2171="","",Investments_Import!F2171)</f>
        <v/>
      </c>
      <c r="O2171" s="31" t="str">
        <f t="shared" si="655"/>
        <v/>
      </c>
      <c r="P2171" s="3" t="str">
        <f>IF(Investments_Import!G2171="","",Investments_Import!G2171)</f>
        <v/>
      </c>
      <c r="Q2171" s="3" t="str">
        <f>IF(Investments_Import!H2171="","",Investments_Import!H2171)</f>
        <v/>
      </c>
      <c r="R2171" s="37" t="str">
        <f t="shared" si="656"/>
        <v/>
      </c>
      <c r="S2171" s="37" t="str">
        <f t="shared" si="657"/>
        <v/>
      </c>
      <c r="U2171" s="36" t="str">
        <f>IF(Mining_Import!A2171="","",Mining_Import!A2171)</f>
        <v/>
      </c>
      <c r="V2171" s="22" t="str">
        <f t="shared" si="665"/>
        <v/>
      </c>
      <c r="W2171" s="127" t="str">
        <f t="shared" si="666"/>
        <v/>
      </c>
      <c r="X2171" s="127" t="str">
        <f t="shared" si="667"/>
        <v/>
      </c>
      <c r="Y2171" s="127" t="str">
        <f t="shared" si="668"/>
        <v/>
      </c>
      <c r="Z2171" s="36" t="str">
        <f>IF(Mining_Import!B2171="","",Mining_Import!B2171)</f>
        <v/>
      </c>
      <c r="AA2171" s="184" t="str">
        <f>IF(Mining_Import!$C2171="","",Mining_Import!$C2171)</f>
        <v/>
      </c>
      <c r="AB2171" s="122" t="str">
        <f t="shared" si="669"/>
        <v/>
      </c>
      <c r="AC2171" s="122" t="str">
        <f>IF($Y2171&gt;Dashboard!$Q$19,$AB2171,"")</f>
        <v/>
      </c>
      <c r="AD2171" s="43" t="str">
        <f t="shared" si="670"/>
        <v/>
      </c>
      <c r="AE2171" s="36" t="str">
        <f>IF(Mining_Import!D2171="","",Mining_Import!D2171)</f>
        <v/>
      </c>
      <c r="AF2171" s="36" t="str">
        <f>IF(Mining_Import!E2171="","",Mining_Import!E2171)</f>
        <v/>
      </c>
      <c r="AG2171" s="36" t="str">
        <f>IF(Mining_Import!F2171="","",Mining_Import!F2171)</f>
        <v/>
      </c>
      <c r="AH2171" s="36" t="str">
        <f>IF(Mining_Import!G2171="","",Mining_Import!G2171)</f>
        <v/>
      </c>
      <c r="AI2171" s="36" t="str">
        <f>IF(Mining_Import!H2171="","",Mining_Import!H2171)</f>
        <v/>
      </c>
      <c r="AJ2171" s="36" t="str">
        <f>IF(Mining_Import!I2171="","",Mining_Import!I2171)</f>
        <v/>
      </c>
      <c r="BY2171" s="120" t="str">
        <f t="shared" si="658"/>
        <v/>
      </c>
      <c r="BZ2171" s="184" t="str">
        <f t="shared" si="671"/>
        <v/>
      </c>
      <c r="CA2171" s="37" t="str">
        <f>IFERROR(VLOOKUP($BY2171,Account_Value!$C$2:$F$2500,4,0),"")</f>
        <v/>
      </c>
      <c r="CB2171" s="43" t="str">
        <f t="shared" si="659"/>
        <v/>
      </c>
      <c r="CC2171" s="122" t="str">
        <f>IF($BZ2171="","",SUM($BZ$2:$BZ2171))</f>
        <v/>
      </c>
      <c r="CD2171" s="43" t="str">
        <f>IF($BZ2171="","",$BU$19*(SUM($BZ$2:$BZ2171)))</f>
        <v/>
      </c>
    </row>
    <row r="2172" spans="1:82">
      <c r="A2172" s="4" t="str">
        <f t="shared" si="660"/>
        <v/>
      </c>
      <c r="B2172" s="21" t="str">
        <f>IF(Investments_Import!A2172="","",Investments_Import!A2172)</f>
        <v/>
      </c>
      <c r="C2172" s="22" t="str">
        <f t="shared" si="653"/>
        <v/>
      </c>
      <c r="D2172" s="51" t="str">
        <f t="shared" si="661"/>
        <v/>
      </c>
      <c r="E2172" s="3" t="str">
        <f>IF(Investments_Import!B2172="","",Investments_Import!B2172)</f>
        <v/>
      </c>
      <c r="F2172" s="54" t="str">
        <f t="shared" si="662"/>
        <v xml:space="preserve"> </v>
      </c>
      <c r="G2172" s="54" t="str">
        <f>IF($B2172="","",COUNTIF($F$2:$F2172,$F2172))</f>
        <v/>
      </c>
      <c r="H2172" s="53" t="str">
        <f t="shared" si="663"/>
        <v xml:space="preserve">  </v>
      </c>
      <c r="I2172" s="3" t="str">
        <f>IF(Investments_Import!C2172="","",Investments_Import!C2172)</f>
        <v/>
      </c>
      <c r="J2172" s="108" t="str">
        <f>IF(Investments_Import!D2172="","",Investments_Import!D2172)</f>
        <v/>
      </c>
      <c r="K2172" s="108" t="str">
        <f t="shared" si="664"/>
        <v/>
      </c>
      <c r="L2172" s="47" t="str">
        <f>IF(Investments_Import!E2172="","",Investments_Import!E2172)</f>
        <v/>
      </c>
      <c r="M2172" s="47" t="str">
        <f t="shared" si="654"/>
        <v/>
      </c>
      <c r="N2172" s="31" t="str">
        <f>IF(Investments_Import!F2172="","",Investments_Import!F2172)</f>
        <v/>
      </c>
      <c r="O2172" s="31" t="str">
        <f t="shared" si="655"/>
        <v/>
      </c>
      <c r="P2172" s="3" t="str">
        <f>IF(Investments_Import!G2172="","",Investments_Import!G2172)</f>
        <v/>
      </c>
      <c r="Q2172" s="3" t="str">
        <f>IF(Investments_Import!H2172="","",Investments_Import!H2172)</f>
        <v/>
      </c>
      <c r="R2172" s="37" t="str">
        <f t="shared" si="656"/>
        <v/>
      </c>
      <c r="S2172" s="37" t="str">
        <f t="shared" si="657"/>
        <v/>
      </c>
      <c r="U2172" s="36" t="str">
        <f>IF(Mining_Import!A2172="","",Mining_Import!A2172)</f>
        <v/>
      </c>
      <c r="V2172" s="22" t="str">
        <f t="shared" si="665"/>
        <v/>
      </c>
      <c r="W2172" s="127" t="str">
        <f t="shared" si="666"/>
        <v/>
      </c>
      <c r="X2172" s="127" t="str">
        <f t="shared" si="667"/>
        <v/>
      </c>
      <c r="Y2172" s="127" t="str">
        <f t="shared" si="668"/>
        <v/>
      </c>
      <c r="Z2172" s="36" t="str">
        <f>IF(Mining_Import!B2172="","",Mining_Import!B2172)</f>
        <v/>
      </c>
      <c r="AA2172" s="184" t="str">
        <f>IF(Mining_Import!$C2172="","",Mining_Import!$C2172)</f>
        <v/>
      </c>
      <c r="AB2172" s="122" t="str">
        <f t="shared" si="669"/>
        <v/>
      </c>
      <c r="AC2172" s="122" t="str">
        <f>IF($Y2172&gt;Dashboard!$Q$19,$AB2172,"")</f>
        <v/>
      </c>
      <c r="AD2172" s="43" t="str">
        <f t="shared" si="670"/>
        <v/>
      </c>
      <c r="AE2172" s="36" t="str">
        <f>IF(Mining_Import!D2172="","",Mining_Import!D2172)</f>
        <v/>
      </c>
      <c r="AF2172" s="36" t="str">
        <f>IF(Mining_Import!E2172="","",Mining_Import!E2172)</f>
        <v/>
      </c>
      <c r="AG2172" s="36" t="str">
        <f>IF(Mining_Import!F2172="","",Mining_Import!F2172)</f>
        <v/>
      </c>
      <c r="AH2172" s="36" t="str">
        <f>IF(Mining_Import!G2172="","",Mining_Import!G2172)</f>
        <v/>
      </c>
      <c r="AI2172" s="36" t="str">
        <f>IF(Mining_Import!H2172="","",Mining_Import!H2172)</f>
        <v/>
      </c>
      <c r="AJ2172" s="36" t="str">
        <f>IF(Mining_Import!I2172="","",Mining_Import!I2172)</f>
        <v/>
      </c>
      <c r="BY2172" s="120" t="str">
        <f t="shared" si="658"/>
        <v/>
      </c>
      <c r="BZ2172" s="184" t="str">
        <f t="shared" si="671"/>
        <v/>
      </c>
      <c r="CA2172" s="37" t="str">
        <f>IFERROR(VLOOKUP($BY2172,Account_Value!$C$2:$F$2500,4,0),"")</f>
        <v/>
      </c>
      <c r="CB2172" s="43" t="str">
        <f t="shared" si="659"/>
        <v/>
      </c>
      <c r="CC2172" s="122" t="str">
        <f>IF($BZ2172="","",SUM($BZ$2:$BZ2172))</f>
        <v/>
      </c>
      <c r="CD2172" s="43" t="str">
        <f>IF($BZ2172="","",$BU$19*(SUM($BZ$2:$BZ2172)))</f>
        <v/>
      </c>
    </row>
    <row r="2173" spans="1:82">
      <c r="A2173" s="4" t="str">
        <f t="shared" si="660"/>
        <v/>
      </c>
      <c r="B2173" s="21" t="str">
        <f>IF(Investments_Import!A2173="","",Investments_Import!A2173)</f>
        <v/>
      </c>
      <c r="C2173" s="22" t="str">
        <f t="shared" si="653"/>
        <v/>
      </c>
      <c r="D2173" s="51" t="str">
        <f t="shared" si="661"/>
        <v/>
      </c>
      <c r="E2173" s="3" t="str">
        <f>IF(Investments_Import!B2173="","",Investments_Import!B2173)</f>
        <v/>
      </c>
      <c r="F2173" s="54" t="str">
        <f t="shared" si="662"/>
        <v xml:space="preserve"> </v>
      </c>
      <c r="G2173" s="54" t="str">
        <f>IF($B2173="","",COUNTIF($F$2:$F2173,$F2173))</f>
        <v/>
      </c>
      <c r="H2173" s="53" t="str">
        <f t="shared" si="663"/>
        <v xml:space="preserve">  </v>
      </c>
      <c r="I2173" s="3" t="str">
        <f>IF(Investments_Import!C2173="","",Investments_Import!C2173)</f>
        <v/>
      </c>
      <c r="J2173" s="108" t="str">
        <f>IF(Investments_Import!D2173="","",Investments_Import!D2173)</f>
        <v/>
      </c>
      <c r="K2173" s="108" t="str">
        <f t="shared" si="664"/>
        <v/>
      </c>
      <c r="L2173" s="47" t="str">
        <f>IF(Investments_Import!E2173="","",Investments_Import!E2173)</f>
        <v/>
      </c>
      <c r="M2173" s="47" t="str">
        <f t="shared" si="654"/>
        <v/>
      </c>
      <c r="N2173" s="31" t="str">
        <f>IF(Investments_Import!F2173="","",Investments_Import!F2173)</f>
        <v/>
      </c>
      <c r="O2173" s="31" t="str">
        <f t="shared" si="655"/>
        <v/>
      </c>
      <c r="P2173" s="3" t="str">
        <f>IF(Investments_Import!G2173="","",Investments_Import!G2173)</f>
        <v/>
      </c>
      <c r="Q2173" s="3" t="str">
        <f>IF(Investments_Import!H2173="","",Investments_Import!H2173)</f>
        <v/>
      </c>
      <c r="R2173" s="37" t="str">
        <f t="shared" si="656"/>
        <v/>
      </c>
      <c r="S2173" s="37" t="str">
        <f t="shared" si="657"/>
        <v/>
      </c>
      <c r="U2173" s="36" t="str">
        <f>IF(Mining_Import!A2173="","",Mining_Import!A2173)</f>
        <v/>
      </c>
      <c r="V2173" s="22" t="str">
        <f t="shared" si="665"/>
        <v/>
      </c>
      <c r="W2173" s="127" t="str">
        <f t="shared" si="666"/>
        <v/>
      </c>
      <c r="X2173" s="127" t="str">
        <f t="shared" si="667"/>
        <v/>
      </c>
      <c r="Y2173" s="127" t="str">
        <f t="shared" si="668"/>
        <v/>
      </c>
      <c r="Z2173" s="36" t="str">
        <f>IF(Mining_Import!B2173="","",Mining_Import!B2173)</f>
        <v/>
      </c>
      <c r="AA2173" s="184" t="str">
        <f>IF(Mining_Import!$C2173="","",Mining_Import!$C2173)</f>
        <v/>
      </c>
      <c r="AB2173" s="122" t="str">
        <f t="shared" si="669"/>
        <v/>
      </c>
      <c r="AC2173" s="122" t="str">
        <f>IF($Y2173&gt;Dashboard!$Q$19,$AB2173,"")</f>
        <v/>
      </c>
      <c r="AD2173" s="43" t="str">
        <f t="shared" si="670"/>
        <v/>
      </c>
      <c r="AE2173" s="36" t="str">
        <f>IF(Mining_Import!D2173="","",Mining_Import!D2173)</f>
        <v/>
      </c>
      <c r="AF2173" s="36" t="str">
        <f>IF(Mining_Import!E2173="","",Mining_Import!E2173)</f>
        <v/>
      </c>
      <c r="AG2173" s="36" t="str">
        <f>IF(Mining_Import!F2173="","",Mining_Import!F2173)</f>
        <v/>
      </c>
      <c r="AH2173" s="36" t="str">
        <f>IF(Mining_Import!G2173="","",Mining_Import!G2173)</f>
        <v/>
      </c>
      <c r="AI2173" s="36" t="str">
        <f>IF(Mining_Import!H2173="","",Mining_Import!H2173)</f>
        <v/>
      </c>
      <c r="AJ2173" s="36" t="str">
        <f>IF(Mining_Import!I2173="","",Mining_Import!I2173)</f>
        <v/>
      </c>
      <c r="BY2173" s="120" t="str">
        <f t="shared" si="658"/>
        <v/>
      </c>
      <c r="BZ2173" s="184" t="str">
        <f t="shared" si="671"/>
        <v/>
      </c>
      <c r="CA2173" s="37" t="str">
        <f>IFERROR(VLOOKUP($BY2173,Account_Value!$C$2:$F$2500,4,0),"")</f>
        <v/>
      </c>
      <c r="CB2173" s="43" t="str">
        <f t="shared" si="659"/>
        <v/>
      </c>
      <c r="CC2173" s="122" t="str">
        <f>IF($BZ2173="","",SUM($BZ$2:$BZ2173))</f>
        <v/>
      </c>
      <c r="CD2173" s="43" t="str">
        <f>IF($BZ2173="","",$BU$19*(SUM($BZ$2:$BZ2173)))</f>
        <v/>
      </c>
    </row>
    <row r="2174" spans="1:82">
      <c r="A2174" s="4" t="str">
        <f t="shared" si="660"/>
        <v/>
      </c>
      <c r="B2174" s="21" t="str">
        <f>IF(Investments_Import!A2174="","",Investments_Import!A2174)</f>
        <v/>
      </c>
      <c r="C2174" s="22" t="str">
        <f t="shared" si="653"/>
        <v/>
      </c>
      <c r="D2174" s="51" t="str">
        <f t="shared" si="661"/>
        <v/>
      </c>
      <c r="E2174" s="3" t="str">
        <f>IF(Investments_Import!B2174="","",Investments_Import!B2174)</f>
        <v/>
      </c>
      <c r="F2174" s="54" t="str">
        <f t="shared" si="662"/>
        <v xml:space="preserve"> </v>
      </c>
      <c r="G2174" s="54" t="str">
        <f>IF($B2174="","",COUNTIF($F$2:$F2174,$F2174))</f>
        <v/>
      </c>
      <c r="H2174" s="53" t="str">
        <f t="shared" si="663"/>
        <v xml:space="preserve">  </v>
      </c>
      <c r="I2174" s="3" t="str">
        <f>IF(Investments_Import!C2174="","",Investments_Import!C2174)</f>
        <v/>
      </c>
      <c r="J2174" s="108" t="str">
        <f>IF(Investments_Import!D2174="","",Investments_Import!D2174)</f>
        <v/>
      </c>
      <c r="K2174" s="108" t="str">
        <f t="shared" si="664"/>
        <v/>
      </c>
      <c r="L2174" s="47" t="str">
        <f>IF(Investments_Import!E2174="","",Investments_Import!E2174)</f>
        <v/>
      </c>
      <c r="M2174" s="47" t="str">
        <f t="shared" si="654"/>
        <v/>
      </c>
      <c r="N2174" s="31" t="str">
        <f>IF(Investments_Import!F2174="","",Investments_Import!F2174)</f>
        <v/>
      </c>
      <c r="O2174" s="31" t="str">
        <f t="shared" si="655"/>
        <v/>
      </c>
      <c r="P2174" s="3" t="str">
        <f>IF(Investments_Import!G2174="","",Investments_Import!G2174)</f>
        <v/>
      </c>
      <c r="Q2174" s="3" t="str">
        <f>IF(Investments_Import!H2174="","",Investments_Import!H2174)</f>
        <v/>
      </c>
      <c r="R2174" s="37" t="str">
        <f t="shared" si="656"/>
        <v/>
      </c>
      <c r="S2174" s="37" t="str">
        <f t="shared" si="657"/>
        <v/>
      </c>
      <c r="U2174" s="36" t="str">
        <f>IF(Mining_Import!A2174="","",Mining_Import!A2174)</f>
        <v/>
      </c>
      <c r="V2174" s="22" t="str">
        <f t="shared" si="665"/>
        <v/>
      </c>
      <c r="W2174" s="127" t="str">
        <f t="shared" si="666"/>
        <v/>
      </c>
      <c r="X2174" s="127" t="str">
        <f t="shared" si="667"/>
        <v/>
      </c>
      <c r="Y2174" s="127" t="str">
        <f t="shared" si="668"/>
        <v/>
      </c>
      <c r="Z2174" s="36" t="str">
        <f>IF(Mining_Import!B2174="","",Mining_Import!B2174)</f>
        <v/>
      </c>
      <c r="AA2174" s="184" t="str">
        <f>IF(Mining_Import!$C2174="","",Mining_Import!$C2174)</f>
        <v/>
      </c>
      <c r="AB2174" s="122" t="str">
        <f t="shared" si="669"/>
        <v/>
      </c>
      <c r="AC2174" s="122" t="str">
        <f>IF($Y2174&gt;Dashboard!$Q$19,$AB2174,"")</f>
        <v/>
      </c>
      <c r="AD2174" s="43" t="str">
        <f t="shared" si="670"/>
        <v/>
      </c>
      <c r="AE2174" s="36" t="str">
        <f>IF(Mining_Import!D2174="","",Mining_Import!D2174)</f>
        <v/>
      </c>
      <c r="AF2174" s="36" t="str">
        <f>IF(Mining_Import!E2174="","",Mining_Import!E2174)</f>
        <v/>
      </c>
      <c r="AG2174" s="36" t="str">
        <f>IF(Mining_Import!F2174="","",Mining_Import!F2174)</f>
        <v/>
      </c>
      <c r="AH2174" s="36" t="str">
        <f>IF(Mining_Import!G2174="","",Mining_Import!G2174)</f>
        <v/>
      </c>
      <c r="AI2174" s="36" t="str">
        <f>IF(Mining_Import!H2174="","",Mining_Import!H2174)</f>
        <v/>
      </c>
      <c r="AJ2174" s="36" t="str">
        <f>IF(Mining_Import!I2174="","",Mining_Import!I2174)</f>
        <v/>
      </c>
      <c r="BY2174" s="120" t="str">
        <f t="shared" si="658"/>
        <v/>
      </c>
      <c r="BZ2174" s="184" t="str">
        <f t="shared" si="671"/>
        <v/>
      </c>
      <c r="CA2174" s="37" t="str">
        <f>IFERROR(VLOOKUP($BY2174,Account_Value!$C$2:$F$2500,4,0),"")</f>
        <v/>
      </c>
      <c r="CB2174" s="43" t="str">
        <f t="shared" si="659"/>
        <v/>
      </c>
      <c r="CC2174" s="122" t="str">
        <f>IF($BZ2174="","",SUM($BZ$2:$BZ2174))</f>
        <v/>
      </c>
      <c r="CD2174" s="43" t="str">
        <f>IF($BZ2174="","",$BU$19*(SUM($BZ$2:$BZ2174)))</f>
        <v/>
      </c>
    </row>
    <row r="2175" spans="1:82">
      <c r="A2175" s="4" t="str">
        <f t="shared" si="660"/>
        <v/>
      </c>
      <c r="B2175" s="21" t="str">
        <f>IF(Investments_Import!A2175="","",Investments_Import!A2175)</f>
        <v/>
      </c>
      <c r="C2175" s="22" t="str">
        <f t="shared" si="653"/>
        <v/>
      </c>
      <c r="D2175" s="51" t="str">
        <f t="shared" si="661"/>
        <v/>
      </c>
      <c r="E2175" s="3" t="str">
        <f>IF(Investments_Import!B2175="","",Investments_Import!B2175)</f>
        <v/>
      </c>
      <c r="F2175" s="54" t="str">
        <f t="shared" si="662"/>
        <v xml:space="preserve"> </v>
      </c>
      <c r="G2175" s="54" t="str">
        <f>IF($B2175="","",COUNTIF($F$2:$F2175,$F2175))</f>
        <v/>
      </c>
      <c r="H2175" s="53" t="str">
        <f t="shared" si="663"/>
        <v xml:space="preserve">  </v>
      </c>
      <c r="I2175" s="3" t="str">
        <f>IF(Investments_Import!C2175="","",Investments_Import!C2175)</f>
        <v/>
      </c>
      <c r="J2175" s="108" t="str">
        <f>IF(Investments_Import!D2175="","",Investments_Import!D2175)</f>
        <v/>
      </c>
      <c r="K2175" s="108" t="str">
        <f t="shared" si="664"/>
        <v/>
      </c>
      <c r="L2175" s="47" t="str">
        <f>IF(Investments_Import!E2175="","",Investments_Import!E2175)</f>
        <v/>
      </c>
      <c r="M2175" s="47" t="str">
        <f t="shared" si="654"/>
        <v/>
      </c>
      <c r="N2175" s="31" t="str">
        <f>IF(Investments_Import!F2175="","",Investments_Import!F2175)</f>
        <v/>
      </c>
      <c r="O2175" s="31" t="str">
        <f t="shared" si="655"/>
        <v/>
      </c>
      <c r="P2175" s="3" t="str">
        <f>IF(Investments_Import!G2175="","",Investments_Import!G2175)</f>
        <v/>
      </c>
      <c r="Q2175" s="3" t="str">
        <f>IF(Investments_Import!H2175="","",Investments_Import!H2175)</f>
        <v/>
      </c>
      <c r="R2175" s="37" t="str">
        <f t="shared" si="656"/>
        <v/>
      </c>
      <c r="S2175" s="37" t="str">
        <f t="shared" si="657"/>
        <v/>
      </c>
      <c r="U2175" s="36" t="str">
        <f>IF(Mining_Import!A2175="","",Mining_Import!A2175)</f>
        <v/>
      </c>
      <c r="V2175" s="22" t="str">
        <f t="shared" si="665"/>
        <v/>
      </c>
      <c r="W2175" s="127" t="str">
        <f t="shared" si="666"/>
        <v/>
      </c>
      <c r="X2175" s="127" t="str">
        <f t="shared" si="667"/>
        <v/>
      </c>
      <c r="Y2175" s="127" t="str">
        <f t="shared" si="668"/>
        <v/>
      </c>
      <c r="Z2175" s="36" t="str">
        <f>IF(Mining_Import!B2175="","",Mining_Import!B2175)</f>
        <v/>
      </c>
      <c r="AA2175" s="184" t="str">
        <f>IF(Mining_Import!$C2175="","",Mining_Import!$C2175)</f>
        <v/>
      </c>
      <c r="AB2175" s="122" t="str">
        <f t="shared" si="669"/>
        <v/>
      </c>
      <c r="AC2175" s="122" t="str">
        <f>IF($Y2175&gt;Dashboard!$Q$19,$AB2175,"")</f>
        <v/>
      </c>
      <c r="AD2175" s="43" t="str">
        <f t="shared" si="670"/>
        <v/>
      </c>
      <c r="AE2175" s="36" t="str">
        <f>IF(Mining_Import!D2175="","",Mining_Import!D2175)</f>
        <v/>
      </c>
      <c r="AF2175" s="36" t="str">
        <f>IF(Mining_Import!E2175="","",Mining_Import!E2175)</f>
        <v/>
      </c>
      <c r="AG2175" s="36" t="str">
        <f>IF(Mining_Import!F2175="","",Mining_Import!F2175)</f>
        <v/>
      </c>
      <c r="AH2175" s="36" t="str">
        <f>IF(Mining_Import!G2175="","",Mining_Import!G2175)</f>
        <v/>
      </c>
      <c r="AI2175" s="36" t="str">
        <f>IF(Mining_Import!H2175="","",Mining_Import!H2175)</f>
        <v/>
      </c>
      <c r="AJ2175" s="36" t="str">
        <f>IF(Mining_Import!I2175="","",Mining_Import!I2175)</f>
        <v/>
      </c>
      <c r="BY2175" s="120" t="str">
        <f t="shared" si="658"/>
        <v/>
      </c>
      <c r="BZ2175" s="184" t="str">
        <f t="shared" si="671"/>
        <v/>
      </c>
      <c r="CA2175" s="37" t="str">
        <f>IFERROR(VLOOKUP($BY2175,Account_Value!$C$2:$F$2500,4,0),"")</f>
        <v/>
      </c>
      <c r="CB2175" s="43" t="str">
        <f t="shared" si="659"/>
        <v/>
      </c>
      <c r="CC2175" s="122" t="str">
        <f>IF($BZ2175="","",SUM($BZ$2:$BZ2175))</f>
        <v/>
      </c>
      <c r="CD2175" s="43" t="str">
        <f>IF($BZ2175="","",$BU$19*(SUM($BZ$2:$BZ2175)))</f>
        <v/>
      </c>
    </row>
    <row r="2176" spans="1:82">
      <c r="A2176" s="4" t="str">
        <f t="shared" si="660"/>
        <v/>
      </c>
      <c r="B2176" s="21" t="str">
        <f>IF(Investments_Import!A2176="","",Investments_Import!A2176)</f>
        <v/>
      </c>
      <c r="C2176" s="22" t="str">
        <f t="shared" si="653"/>
        <v/>
      </c>
      <c r="D2176" s="51" t="str">
        <f t="shared" si="661"/>
        <v/>
      </c>
      <c r="E2176" s="3" t="str">
        <f>IF(Investments_Import!B2176="","",Investments_Import!B2176)</f>
        <v/>
      </c>
      <c r="F2176" s="54" t="str">
        <f t="shared" si="662"/>
        <v xml:space="preserve"> </v>
      </c>
      <c r="G2176" s="54" t="str">
        <f>IF($B2176="","",COUNTIF($F$2:$F2176,$F2176))</f>
        <v/>
      </c>
      <c r="H2176" s="53" t="str">
        <f t="shared" si="663"/>
        <v xml:space="preserve">  </v>
      </c>
      <c r="I2176" s="3" t="str">
        <f>IF(Investments_Import!C2176="","",Investments_Import!C2176)</f>
        <v/>
      </c>
      <c r="J2176" s="108" t="str">
        <f>IF(Investments_Import!D2176="","",Investments_Import!D2176)</f>
        <v/>
      </c>
      <c r="K2176" s="108" t="str">
        <f t="shared" si="664"/>
        <v/>
      </c>
      <c r="L2176" s="47" t="str">
        <f>IF(Investments_Import!E2176="","",Investments_Import!E2176)</f>
        <v/>
      </c>
      <c r="M2176" s="47" t="str">
        <f t="shared" si="654"/>
        <v/>
      </c>
      <c r="N2176" s="31" t="str">
        <f>IF(Investments_Import!F2176="","",Investments_Import!F2176)</f>
        <v/>
      </c>
      <c r="O2176" s="31" t="str">
        <f t="shared" si="655"/>
        <v/>
      </c>
      <c r="P2176" s="3" t="str">
        <f>IF(Investments_Import!G2176="","",Investments_Import!G2176)</f>
        <v/>
      </c>
      <c r="Q2176" s="3" t="str">
        <f>IF(Investments_Import!H2176="","",Investments_Import!H2176)</f>
        <v/>
      </c>
      <c r="R2176" s="37" t="str">
        <f t="shared" si="656"/>
        <v/>
      </c>
      <c r="S2176" s="37" t="str">
        <f t="shared" si="657"/>
        <v/>
      </c>
      <c r="U2176" s="36" t="str">
        <f>IF(Mining_Import!A2176="","",Mining_Import!A2176)</f>
        <v/>
      </c>
      <c r="V2176" s="22" t="str">
        <f t="shared" si="665"/>
        <v/>
      </c>
      <c r="W2176" s="127" t="str">
        <f t="shared" si="666"/>
        <v/>
      </c>
      <c r="X2176" s="127" t="str">
        <f t="shared" si="667"/>
        <v/>
      </c>
      <c r="Y2176" s="127" t="str">
        <f t="shared" si="668"/>
        <v/>
      </c>
      <c r="Z2176" s="36" t="str">
        <f>IF(Mining_Import!B2176="","",Mining_Import!B2176)</f>
        <v/>
      </c>
      <c r="AA2176" s="184" t="str">
        <f>IF(Mining_Import!$C2176="","",Mining_Import!$C2176)</f>
        <v/>
      </c>
      <c r="AB2176" s="122" t="str">
        <f t="shared" si="669"/>
        <v/>
      </c>
      <c r="AC2176" s="122" t="str">
        <f>IF($Y2176&gt;Dashboard!$Q$19,$AB2176,"")</f>
        <v/>
      </c>
      <c r="AD2176" s="43" t="str">
        <f t="shared" si="670"/>
        <v/>
      </c>
      <c r="AE2176" s="36" t="str">
        <f>IF(Mining_Import!D2176="","",Mining_Import!D2176)</f>
        <v/>
      </c>
      <c r="AF2176" s="36" t="str">
        <f>IF(Mining_Import!E2176="","",Mining_Import!E2176)</f>
        <v/>
      </c>
      <c r="AG2176" s="36" t="str">
        <f>IF(Mining_Import!F2176="","",Mining_Import!F2176)</f>
        <v/>
      </c>
      <c r="AH2176" s="36" t="str">
        <f>IF(Mining_Import!G2176="","",Mining_Import!G2176)</f>
        <v/>
      </c>
      <c r="AI2176" s="36" t="str">
        <f>IF(Mining_Import!H2176="","",Mining_Import!H2176)</f>
        <v/>
      </c>
      <c r="AJ2176" s="36" t="str">
        <f>IF(Mining_Import!I2176="","",Mining_Import!I2176)</f>
        <v/>
      </c>
      <c r="BY2176" s="120" t="str">
        <f t="shared" si="658"/>
        <v/>
      </c>
      <c r="BZ2176" s="184" t="str">
        <f t="shared" si="671"/>
        <v/>
      </c>
      <c r="CA2176" s="37" t="str">
        <f>IFERROR(VLOOKUP($BY2176,Account_Value!$C$2:$F$2500,4,0),"")</f>
        <v/>
      </c>
      <c r="CB2176" s="43" t="str">
        <f t="shared" si="659"/>
        <v/>
      </c>
      <c r="CC2176" s="122" t="str">
        <f>IF($BZ2176="","",SUM($BZ$2:$BZ2176))</f>
        <v/>
      </c>
      <c r="CD2176" s="43" t="str">
        <f>IF($BZ2176="","",$BU$19*(SUM($BZ$2:$BZ2176)))</f>
        <v/>
      </c>
    </row>
    <row r="2177" spans="1:82">
      <c r="A2177" s="4" t="str">
        <f t="shared" si="660"/>
        <v/>
      </c>
      <c r="B2177" s="21" t="str">
        <f>IF(Investments_Import!A2177="","",Investments_Import!A2177)</f>
        <v/>
      </c>
      <c r="C2177" s="22" t="str">
        <f t="shared" si="653"/>
        <v/>
      </c>
      <c r="D2177" s="51" t="str">
        <f t="shared" si="661"/>
        <v/>
      </c>
      <c r="E2177" s="3" t="str">
        <f>IF(Investments_Import!B2177="","",Investments_Import!B2177)</f>
        <v/>
      </c>
      <c r="F2177" s="54" t="str">
        <f t="shared" si="662"/>
        <v xml:space="preserve"> </v>
      </c>
      <c r="G2177" s="54" t="str">
        <f>IF($B2177="","",COUNTIF($F$2:$F2177,$F2177))</f>
        <v/>
      </c>
      <c r="H2177" s="53" t="str">
        <f t="shared" si="663"/>
        <v xml:space="preserve">  </v>
      </c>
      <c r="I2177" s="3" t="str">
        <f>IF(Investments_Import!C2177="","",Investments_Import!C2177)</f>
        <v/>
      </c>
      <c r="J2177" s="108" t="str">
        <f>IF(Investments_Import!D2177="","",Investments_Import!D2177)</f>
        <v/>
      </c>
      <c r="K2177" s="108" t="str">
        <f t="shared" si="664"/>
        <v/>
      </c>
      <c r="L2177" s="47" t="str">
        <f>IF(Investments_Import!E2177="","",Investments_Import!E2177)</f>
        <v/>
      </c>
      <c r="M2177" s="47" t="str">
        <f t="shared" si="654"/>
        <v/>
      </c>
      <c r="N2177" s="31" t="str">
        <f>IF(Investments_Import!F2177="","",Investments_Import!F2177)</f>
        <v/>
      </c>
      <c r="O2177" s="31" t="str">
        <f t="shared" si="655"/>
        <v/>
      </c>
      <c r="P2177" s="3" t="str">
        <f>IF(Investments_Import!G2177="","",Investments_Import!G2177)</f>
        <v/>
      </c>
      <c r="Q2177" s="3" t="str">
        <f>IF(Investments_Import!H2177="","",Investments_Import!H2177)</f>
        <v/>
      </c>
      <c r="R2177" s="37" t="str">
        <f t="shared" si="656"/>
        <v/>
      </c>
      <c r="S2177" s="37" t="str">
        <f t="shared" si="657"/>
        <v/>
      </c>
      <c r="U2177" s="36" t="str">
        <f>IF(Mining_Import!A2177="","",Mining_Import!A2177)</f>
        <v/>
      </c>
      <c r="V2177" s="22" t="str">
        <f t="shared" si="665"/>
        <v/>
      </c>
      <c r="W2177" s="127" t="str">
        <f t="shared" si="666"/>
        <v/>
      </c>
      <c r="X2177" s="127" t="str">
        <f t="shared" si="667"/>
        <v/>
      </c>
      <c r="Y2177" s="127" t="str">
        <f t="shared" si="668"/>
        <v/>
      </c>
      <c r="Z2177" s="36" t="str">
        <f>IF(Mining_Import!B2177="","",Mining_Import!B2177)</f>
        <v/>
      </c>
      <c r="AA2177" s="184" t="str">
        <f>IF(Mining_Import!$C2177="","",Mining_Import!$C2177)</f>
        <v/>
      </c>
      <c r="AB2177" s="122" t="str">
        <f t="shared" si="669"/>
        <v/>
      </c>
      <c r="AC2177" s="122" t="str">
        <f>IF($Y2177&gt;Dashboard!$Q$19,$AB2177,"")</f>
        <v/>
      </c>
      <c r="AD2177" s="43" t="str">
        <f t="shared" si="670"/>
        <v/>
      </c>
      <c r="AE2177" s="36" t="str">
        <f>IF(Mining_Import!D2177="","",Mining_Import!D2177)</f>
        <v/>
      </c>
      <c r="AF2177" s="36" t="str">
        <f>IF(Mining_Import!E2177="","",Mining_Import!E2177)</f>
        <v/>
      </c>
      <c r="AG2177" s="36" t="str">
        <f>IF(Mining_Import!F2177="","",Mining_Import!F2177)</f>
        <v/>
      </c>
      <c r="AH2177" s="36" t="str">
        <f>IF(Mining_Import!G2177="","",Mining_Import!G2177)</f>
        <v/>
      </c>
      <c r="AI2177" s="36" t="str">
        <f>IF(Mining_Import!H2177="","",Mining_Import!H2177)</f>
        <v/>
      </c>
      <c r="AJ2177" s="36" t="str">
        <f>IF(Mining_Import!I2177="","",Mining_Import!I2177)</f>
        <v/>
      </c>
      <c r="BY2177" s="120" t="str">
        <f t="shared" si="658"/>
        <v/>
      </c>
      <c r="BZ2177" s="184" t="str">
        <f t="shared" si="671"/>
        <v/>
      </c>
      <c r="CA2177" s="37" t="str">
        <f>IFERROR(VLOOKUP($BY2177,Account_Value!$C$2:$F$2500,4,0),"")</f>
        <v/>
      </c>
      <c r="CB2177" s="43" t="str">
        <f t="shared" si="659"/>
        <v/>
      </c>
      <c r="CC2177" s="122" t="str">
        <f>IF($BZ2177="","",SUM($BZ$2:$BZ2177))</f>
        <v/>
      </c>
      <c r="CD2177" s="43" t="str">
        <f>IF($BZ2177="","",$BU$19*(SUM($BZ$2:$BZ2177)))</f>
        <v/>
      </c>
    </row>
    <row r="2178" spans="1:82">
      <c r="A2178" s="4" t="str">
        <f t="shared" si="660"/>
        <v/>
      </c>
      <c r="B2178" s="21" t="str">
        <f>IF(Investments_Import!A2178="","",Investments_Import!A2178)</f>
        <v/>
      </c>
      <c r="C2178" s="22" t="str">
        <f t="shared" ref="C2178:C2241" si="672">IF(B2178="","",B2178*1)</f>
        <v/>
      </c>
      <c r="D2178" s="51" t="str">
        <f t="shared" si="661"/>
        <v/>
      </c>
      <c r="E2178" s="3" t="str">
        <f>IF(Investments_Import!B2178="","",Investments_Import!B2178)</f>
        <v/>
      </c>
      <c r="F2178" s="54" t="str">
        <f t="shared" si="662"/>
        <v xml:space="preserve"> </v>
      </c>
      <c r="G2178" s="54" t="str">
        <f>IF($B2178="","",COUNTIF($F$2:$F2178,$F2178))</f>
        <v/>
      </c>
      <c r="H2178" s="53" t="str">
        <f t="shared" si="663"/>
        <v xml:space="preserve">  </v>
      </c>
      <c r="I2178" s="3" t="str">
        <f>IF(Investments_Import!C2178="","",Investments_Import!C2178)</f>
        <v/>
      </c>
      <c r="J2178" s="108" t="str">
        <f>IF(Investments_Import!D2178="","",Investments_Import!D2178)</f>
        <v/>
      </c>
      <c r="K2178" s="108" t="str">
        <f t="shared" si="664"/>
        <v/>
      </c>
      <c r="L2178" s="47" t="str">
        <f>IF(Investments_Import!E2178="","",Investments_Import!E2178)</f>
        <v/>
      </c>
      <c r="M2178" s="47" t="str">
        <f t="shared" ref="M2178:M2241" si="673">IF($L2178="","",$L2178*1)</f>
        <v/>
      </c>
      <c r="N2178" s="31" t="str">
        <f>IF(Investments_Import!F2178="","",Investments_Import!F2178)</f>
        <v/>
      </c>
      <c r="O2178" s="31" t="str">
        <f t="shared" ref="O2178:O2241" si="674">IF($N2178="","",$N2178*1)</f>
        <v/>
      </c>
      <c r="P2178" s="3" t="str">
        <f>IF(Investments_Import!G2178="","",Investments_Import!G2178)</f>
        <v/>
      </c>
      <c r="Q2178" s="3" t="str">
        <f>IF(Investments_Import!H2178="","",Investments_Import!H2178)</f>
        <v/>
      </c>
      <c r="R2178" s="37" t="str">
        <f t="shared" ref="R2178:R2241" si="675">IF($Q2178="","",IF($Q2178="USD",$P2178,$P2178*$J2178))</f>
        <v/>
      </c>
      <c r="S2178" s="37" t="str">
        <f t="shared" ref="S2178:S2241" si="676">IF($R2178="","",$R2178*1)</f>
        <v/>
      </c>
      <c r="U2178" s="36" t="str">
        <f>IF(Mining_Import!A2178="","",Mining_Import!A2178)</f>
        <v/>
      </c>
      <c r="V2178" s="22" t="str">
        <f t="shared" si="665"/>
        <v/>
      </c>
      <c r="W2178" s="127" t="str">
        <f t="shared" si="666"/>
        <v/>
      </c>
      <c r="X2178" s="127" t="str">
        <f t="shared" si="667"/>
        <v/>
      </c>
      <c r="Y2178" s="127" t="str">
        <f t="shared" si="668"/>
        <v/>
      </c>
      <c r="Z2178" s="36" t="str">
        <f>IF(Mining_Import!B2178="","",Mining_Import!B2178)</f>
        <v/>
      </c>
      <c r="AA2178" s="184" t="str">
        <f>IF(Mining_Import!$C2178="","",Mining_Import!$C2178)</f>
        <v/>
      </c>
      <c r="AB2178" s="122" t="str">
        <f t="shared" si="669"/>
        <v/>
      </c>
      <c r="AC2178" s="122" t="str">
        <f>IF($Y2178&gt;Dashboard!$Q$19,$AB2178,"")</f>
        <v/>
      </c>
      <c r="AD2178" s="43" t="str">
        <f t="shared" si="670"/>
        <v/>
      </c>
      <c r="AE2178" s="36" t="str">
        <f>IF(Mining_Import!D2178="","",Mining_Import!D2178)</f>
        <v/>
      </c>
      <c r="AF2178" s="36" t="str">
        <f>IF(Mining_Import!E2178="","",Mining_Import!E2178)</f>
        <v/>
      </c>
      <c r="AG2178" s="36" t="str">
        <f>IF(Mining_Import!F2178="","",Mining_Import!F2178)</f>
        <v/>
      </c>
      <c r="AH2178" s="36" t="str">
        <f>IF(Mining_Import!G2178="","",Mining_Import!G2178)</f>
        <v/>
      </c>
      <c r="AI2178" s="36" t="str">
        <f>IF(Mining_Import!H2178="","",Mining_Import!H2178)</f>
        <v/>
      </c>
      <c r="AJ2178" s="36" t="str">
        <f>IF(Mining_Import!I2178="","",Mining_Import!I2178)</f>
        <v/>
      </c>
      <c r="BY2178" s="120" t="str">
        <f t="shared" ref="BY2178:BY2241" si="677">Y2178</f>
        <v/>
      </c>
      <c r="BZ2178" s="184" t="str">
        <f t="shared" si="671"/>
        <v/>
      </c>
      <c r="CA2178" s="37" t="str">
        <f>IFERROR(VLOOKUP($BY2178,Account_Value!$C$2:$F$2500,4,0),"")</f>
        <v/>
      </c>
      <c r="CB2178" s="43" t="str">
        <f t="shared" ref="CB2178:CB2241" si="678">IF(BZ2178="","",BZ2178*CA2178)</f>
        <v/>
      </c>
      <c r="CC2178" s="122" t="str">
        <f>IF($BZ2178="","",SUM($BZ$2:$BZ2178))</f>
        <v/>
      </c>
      <c r="CD2178" s="43" t="str">
        <f>IF($BZ2178="","",$BU$19*(SUM($BZ$2:$BZ2178)))</f>
        <v/>
      </c>
    </row>
    <row r="2179" spans="1:82">
      <c r="A2179" s="4" t="str">
        <f t="shared" ref="A2179:A2242" si="679">IF($B2179="","",$A2178+1)</f>
        <v/>
      </c>
      <c r="B2179" s="21" t="str">
        <f>IF(Investments_Import!A2179="","",Investments_Import!A2179)</f>
        <v/>
      </c>
      <c r="C2179" s="22" t="str">
        <f t="shared" si="672"/>
        <v/>
      </c>
      <c r="D2179" s="51" t="str">
        <f t="shared" ref="D2179:D2242" si="680">$C2179</f>
        <v/>
      </c>
      <c r="E2179" s="3" t="str">
        <f>IF(Investments_Import!B2179="","",Investments_Import!B2179)</f>
        <v/>
      </c>
      <c r="F2179" s="54" t="str">
        <f t="shared" ref="F2179:F2242" si="681">CONCATENATE(TEXT($D2179,"dd-mmm-yyyy")," ",$E2179)</f>
        <v xml:space="preserve"> </v>
      </c>
      <c r="G2179" s="54" t="str">
        <f>IF($B2179="","",COUNTIF($F$2:$F2179,$F2179))</f>
        <v/>
      </c>
      <c r="H2179" s="53" t="str">
        <f t="shared" ref="H2179:H2242" si="682">CONCATENATE(TEXT($D2179,"dd-mmm-yyyy")," ",$E2179," ",$G2179)</f>
        <v xml:space="preserve">  </v>
      </c>
      <c r="I2179" s="3" t="str">
        <f>IF(Investments_Import!C2179="","",Investments_Import!C2179)</f>
        <v/>
      </c>
      <c r="J2179" s="108" t="str">
        <f>IF(Investments_Import!D2179="","",Investments_Import!D2179)</f>
        <v/>
      </c>
      <c r="K2179" s="108" t="str">
        <f t="shared" ref="K2179:K2242" si="683">IF($B2179="","",$J2179*1)</f>
        <v/>
      </c>
      <c r="L2179" s="47" t="str">
        <f>IF(Investments_Import!E2179="","",Investments_Import!E2179)</f>
        <v/>
      </c>
      <c r="M2179" s="47" t="str">
        <f t="shared" si="673"/>
        <v/>
      </c>
      <c r="N2179" s="31" t="str">
        <f>IF(Investments_Import!F2179="","",Investments_Import!F2179)</f>
        <v/>
      </c>
      <c r="O2179" s="31" t="str">
        <f t="shared" si="674"/>
        <v/>
      </c>
      <c r="P2179" s="3" t="str">
        <f>IF(Investments_Import!G2179="","",Investments_Import!G2179)</f>
        <v/>
      </c>
      <c r="Q2179" s="3" t="str">
        <f>IF(Investments_Import!H2179="","",Investments_Import!H2179)</f>
        <v/>
      </c>
      <c r="R2179" s="37" t="str">
        <f t="shared" si="675"/>
        <v/>
      </c>
      <c r="S2179" s="37" t="str">
        <f t="shared" si="676"/>
        <v/>
      </c>
      <c r="U2179" s="36" t="str">
        <f>IF(Mining_Import!A2179="","",Mining_Import!A2179)</f>
        <v/>
      </c>
      <c r="V2179" s="22" t="str">
        <f t="shared" ref="V2179:V2242" si="684">IF(U2179="","",U2179*1)</f>
        <v/>
      </c>
      <c r="W2179" s="127" t="str">
        <f t="shared" ref="W2179:W2242" si="685">V2179</f>
        <v/>
      </c>
      <c r="X2179" s="127" t="str">
        <f t="shared" ref="X2179:X2242" si="686">IFERROR(INT($W2179),"")</f>
        <v/>
      </c>
      <c r="Y2179" s="127" t="str">
        <f t="shared" ref="Y2179:Y2242" si="687">$X2179</f>
        <v/>
      </c>
      <c r="Z2179" s="36" t="str">
        <f>IF(Mining_Import!B2179="","",Mining_Import!B2179)</f>
        <v/>
      </c>
      <c r="AA2179" s="184" t="str">
        <f>IF(Mining_Import!$C2179="","",Mining_Import!$C2179)</f>
        <v/>
      </c>
      <c r="AB2179" s="122" t="str">
        <f t="shared" ref="AB2179:AB2242" si="688">IFERROR($AA2179*1,"")</f>
        <v/>
      </c>
      <c r="AC2179" s="122" t="str">
        <f>IF($Y2179&gt;Dashboard!$Q$19,$AB2179,"")</f>
        <v/>
      </c>
      <c r="AD2179" s="43" t="str">
        <f t="shared" ref="AD2179:AD2242" si="689">IFERROR($AB2179*$BU$19,"")</f>
        <v/>
      </c>
      <c r="AE2179" s="36" t="str">
        <f>IF(Mining_Import!D2179="","",Mining_Import!D2179)</f>
        <v/>
      </c>
      <c r="AF2179" s="36" t="str">
        <f>IF(Mining_Import!E2179="","",Mining_Import!E2179)</f>
        <v/>
      </c>
      <c r="AG2179" s="36" t="str">
        <f>IF(Mining_Import!F2179="","",Mining_Import!F2179)</f>
        <v/>
      </c>
      <c r="AH2179" s="36" t="str">
        <f>IF(Mining_Import!G2179="","",Mining_Import!G2179)</f>
        <v/>
      </c>
      <c r="AI2179" s="36" t="str">
        <f>IF(Mining_Import!H2179="","",Mining_Import!H2179)</f>
        <v/>
      </c>
      <c r="AJ2179" s="36" t="str">
        <f>IF(Mining_Import!I2179="","",Mining_Import!I2179)</f>
        <v/>
      </c>
      <c r="BY2179" s="120" t="str">
        <f t="shared" si="677"/>
        <v/>
      </c>
      <c r="BZ2179" s="184" t="str">
        <f t="shared" ref="BZ2179:BZ2242" si="690">AB2179</f>
        <v/>
      </c>
      <c r="CA2179" s="37" t="str">
        <f>IFERROR(VLOOKUP($BY2179,Account_Value!$C$2:$F$2500,4,0),"")</f>
        <v/>
      </c>
      <c r="CB2179" s="43" t="str">
        <f t="shared" si="678"/>
        <v/>
      </c>
      <c r="CC2179" s="122" t="str">
        <f>IF($BZ2179="","",SUM($BZ$2:$BZ2179))</f>
        <v/>
      </c>
      <c r="CD2179" s="43" t="str">
        <f>IF($BZ2179="","",$BU$19*(SUM($BZ$2:$BZ2179)))</f>
        <v/>
      </c>
    </row>
    <row r="2180" spans="1:82">
      <c r="A2180" s="4" t="str">
        <f t="shared" si="679"/>
        <v/>
      </c>
      <c r="B2180" s="21" t="str">
        <f>IF(Investments_Import!A2180="","",Investments_Import!A2180)</f>
        <v/>
      </c>
      <c r="C2180" s="22" t="str">
        <f t="shared" si="672"/>
        <v/>
      </c>
      <c r="D2180" s="51" t="str">
        <f t="shared" si="680"/>
        <v/>
      </c>
      <c r="E2180" s="3" t="str">
        <f>IF(Investments_Import!B2180="","",Investments_Import!B2180)</f>
        <v/>
      </c>
      <c r="F2180" s="54" t="str">
        <f t="shared" si="681"/>
        <v xml:space="preserve"> </v>
      </c>
      <c r="G2180" s="54" t="str">
        <f>IF($B2180="","",COUNTIF($F$2:$F2180,$F2180))</f>
        <v/>
      </c>
      <c r="H2180" s="53" t="str">
        <f t="shared" si="682"/>
        <v xml:space="preserve">  </v>
      </c>
      <c r="I2180" s="3" t="str">
        <f>IF(Investments_Import!C2180="","",Investments_Import!C2180)</f>
        <v/>
      </c>
      <c r="J2180" s="108" t="str">
        <f>IF(Investments_Import!D2180="","",Investments_Import!D2180)</f>
        <v/>
      </c>
      <c r="K2180" s="108" t="str">
        <f t="shared" si="683"/>
        <v/>
      </c>
      <c r="L2180" s="47" t="str">
        <f>IF(Investments_Import!E2180="","",Investments_Import!E2180)</f>
        <v/>
      </c>
      <c r="M2180" s="47" t="str">
        <f t="shared" si="673"/>
        <v/>
      </c>
      <c r="N2180" s="31" t="str">
        <f>IF(Investments_Import!F2180="","",Investments_Import!F2180)</f>
        <v/>
      </c>
      <c r="O2180" s="31" t="str">
        <f t="shared" si="674"/>
        <v/>
      </c>
      <c r="P2180" s="3" t="str">
        <f>IF(Investments_Import!G2180="","",Investments_Import!G2180)</f>
        <v/>
      </c>
      <c r="Q2180" s="3" t="str">
        <f>IF(Investments_Import!H2180="","",Investments_Import!H2180)</f>
        <v/>
      </c>
      <c r="R2180" s="37" t="str">
        <f t="shared" si="675"/>
        <v/>
      </c>
      <c r="S2180" s="37" t="str">
        <f t="shared" si="676"/>
        <v/>
      </c>
      <c r="U2180" s="36" t="str">
        <f>IF(Mining_Import!A2180="","",Mining_Import!A2180)</f>
        <v/>
      </c>
      <c r="V2180" s="22" t="str">
        <f t="shared" si="684"/>
        <v/>
      </c>
      <c r="W2180" s="127" t="str">
        <f t="shared" si="685"/>
        <v/>
      </c>
      <c r="X2180" s="127" t="str">
        <f t="shared" si="686"/>
        <v/>
      </c>
      <c r="Y2180" s="127" t="str">
        <f t="shared" si="687"/>
        <v/>
      </c>
      <c r="Z2180" s="36" t="str">
        <f>IF(Mining_Import!B2180="","",Mining_Import!B2180)</f>
        <v/>
      </c>
      <c r="AA2180" s="184" t="str">
        <f>IF(Mining_Import!$C2180="","",Mining_Import!$C2180)</f>
        <v/>
      </c>
      <c r="AB2180" s="122" t="str">
        <f t="shared" si="688"/>
        <v/>
      </c>
      <c r="AC2180" s="122" t="str">
        <f>IF($Y2180&gt;Dashboard!$Q$19,$AB2180,"")</f>
        <v/>
      </c>
      <c r="AD2180" s="43" t="str">
        <f t="shared" si="689"/>
        <v/>
      </c>
      <c r="AE2180" s="36" t="str">
        <f>IF(Mining_Import!D2180="","",Mining_Import!D2180)</f>
        <v/>
      </c>
      <c r="AF2180" s="36" t="str">
        <f>IF(Mining_Import!E2180="","",Mining_Import!E2180)</f>
        <v/>
      </c>
      <c r="AG2180" s="36" t="str">
        <f>IF(Mining_Import!F2180="","",Mining_Import!F2180)</f>
        <v/>
      </c>
      <c r="AH2180" s="36" t="str">
        <f>IF(Mining_Import!G2180="","",Mining_Import!G2180)</f>
        <v/>
      </c>
      <c r="AI2180" s="36" t="str">
        <f>IF(Mining_Import!H2180="","",Mining_Import!H2180)</f>
        <v/>
      </c>
      <c r="AJ2180" s="36" t="str">
        <f>IF(Mining_Import!I2180="","",Mining_Import!I2180)</f>
        <v/>
      </c>
      <c r="BY2180" s="120" t="str">
        <f t="shared" si="677"/>
        <v/>
      </c>
      <c r="BZ2180" s="184" t="str">
        <f t="shared" si="690"/>
        <v/>
      </c>
      <c r="CA2180" s="37" t="str">
        <f>IFERROR(VLOOKUP($BY2180,Account_Value!$C$2:$F$2500,4,0),"")</f>
        <v/>
      </c>
      <c r="CB2180" s="43" t="str">
        <f t="shared" si="678"/>
        <v/>
      </c>
      <c r="CC2180" s="122" t="str">
        <f>IF($BZ2180="","",SUM($BZ$2:$BZ2180))</f>
        <v/>
      </c>
      <c r="CD2180" s="43" t="str">
        <f>IF($BZ2180="","",$BU$19*(SUM($BZ$2:$BZ2180)))</f>
        <v/>
      </c>
    </row>
    <row r="2181" spans="1:82">
      <c r="A2181" s="4" t="str">
        <f t="shared" si="679"/>
        <v/>
      </c>
      <c r="B2181" s="21" t="str">
        <f>IF(Investments_Import!A2181="","",Investments_Import!A2181)</f>
        <v/>
      </c>
      <c r="C2181" s="22" t="str">
        <f t="shared" si="672"/>
        <v/>
      </c>
      <c r="D2181" s="51" t="str">
        <f t="shared" si="680"/>
        <v/>
      </c>
      <c r="E2181" s="3" t="str">
        <f>IF(Investments_Import!B2181="","",Investments_Import!B2181)</f>
        <v/>
      </c>
      <c r="F2181" s="54" t="str">
        <f t="shared" si="681"/>
        <v xml:space="preserve"> </v>
      </c>
      <c r="G2181" s="54" t="str">
        <f>IF($B2181="","",COUNTIF($F$2:$F2181,$F2181))</f>
        <v/>
      </c>
      <c r="H2181" s="53" t="str">
        <f t="shared" si="682"/>
        <v xml:space="preserve">  </v>
      </c>
      <c r="I2181" s="3" t="str">
        <f>IF(Investments_Import!C2181="","",Investments_Import!C2181)</f>
        <v/>
      </c>
      <c r="J2181" s="108" t="str">
        <f>IF(Investments_Import!D2181="","",Investments_Import!D2181)</f>
        <v/>
      </c>
      <c r="K2181" s="108" t="str">
        <f t="shared" si="683"/>
        <v/>
      </c>
      <c r="L2181" s="47" t="str">
        <f>IF(Investments_Import!E2181="","",Investments_Import!E2181)</f>
        <v/>
      </c>
      <c r="M2181" s="47" t="str">
        <f t="shared" si="673"/>
        <v/>
      </c>
      <c r="N2181" s="31" t="str">
        <f>IF(Investments_Import!F2181="","",Investments_Import!F2181)</f>
        <v/>
      </c>
      <c r="O2181" s="31" t="str">
        <f t="shared" si="674"/>
        <v/>
      </c>
      <c r="P2181" s="3" t="str">
        <f>IF(Investments_Import!G2181="","",Investments_Import!G2181)</f>
        <v/>
      </c>
      <c r="Q2181" s="3" t="str">
        <f>IF(Investments_Import!H2181="","",Investments_Import!H2181)</f>
        <v/>
      </c>
      <c r="R2181" s="37" t="str">
        <f t="shared" si="675"/>
        <v/>
      </c>
      <c r="S2181" s="37" t="str">
        <f t="shared" si="676"/>
        <v/>
      </c>
      <c r="U2181" s="36" t="str">
        <f>IF(Mining_Import!A2181="","",Mining_Import!A2181)</f>
        <v/>
      </c>
      <c r="V2181" s="22" t="str">
        <f t="shared" si="684"/>
        <v/>
      </c>
      <c r="W2181" s="127" t="str">
        <f t="shared" si="685"/>
        <v/>
      </c>
      <c r="X2181" s="127" t="str">
        <f t="shared" si="686"/>
        <v/>
      </c>
      <c r="Y2181" s="127" t="str">
        <f t="shared" si="687"/>
        <v/>
      </c>
      <c r="Z2181" s="36" t="str">
        <f>IF(Mining_Import!B2181="","",Mining_Import!B2181)</f>
        <v/>
      </c>
      <c r="AA2181" s="184" t="str">
        <f>IF(Mining_Import!$C2181="","",Mining_Import!$C2181)</f>
        <v/>
      </c>
      <c r="AB2181" s="122" t="str">
        <f t="shared" si="688"/>
        <v/>
      </c>
      <c r="AC2181" s="122" t="str">
        <f>IF($Y2181&gt;Dashboard!$Q$19,$AB2181,"")</f>
        <v/>
      </c>
      <c r="AD2181" s="43" t="str">
        <f t="shared" si="689"/>
        <v/>
      </c>
      <c r="AE2181" s="36" t="str">
        <f>IF(Mining_Import!D2181="","",Mining_Import!D2181)</f>
        <v/>
      </c>
      <c r="AF2181" s="36" t="str">
        <f>IF(Mining_Import!E2181="","",Mining_Import!E2181)</f>
        <v/>
      </c>
      <c r="AG2181" s="36" t="str">
        <f>IF(Mining_Import!F2181="","",Mining_Import!F2181)</f>
        <v/>
      </c>
      <c r="AH2181" s="36" t="str">
        <f>IF(Mining_Import!G2181="","",Mining_Import!G2181)</f>
        <v/>
      </c>
      <c r="AI2181" s="36" t="str">
        <f>IF(Mining_Import!H2181="","",Mining_Import!H2181)</f>
        <v/>
      </c>
      <c r="AJ2181" s="36" t="str">
        <f>IF(Mining_Import!I2181="","",Mining_Import!I2181)</f>
        <v/>
      </c>
      <c r="BY2181" s="120" t="str">
        <f t="shared" si="677"/>
        <v/>
      </c>
      <c r="BZ2181" s="184" t="str">
        <f t="shared" si="690"/>
        <v/>
      </c>
      <c r="CA2181" s="37" t="str">
        <f>IFERROR(VLOOKUP($BY2181,Account_Value!$C$2:$F$2500,4,0),"")</f>
        <v/>
      </c>
      <c r="CB2181" s="43" t="str">
        <f t="shared" si="678"/>
        <v/>
      </c>
      <c r="CC2181" s="122" t="str">
        <f>IF($BZ2181="","",SUM($BZ$2:$BZ2181))</f>
        <v/>
      </c>
      <c r="CD2181" s="43" t="str">
        <f>IF($BZ2181="","",$BU$19*(SUM($BZ$2:$BZ2181)))</f>
        <v/>
      </c>
    </row>
    <row r="2182" spans="1:82">
      <c r="A2182" s="4" t="str">
        <f t="shared" si="679"/>
        <v/>
      </c>
      <c r="B2182" s="21" t="str">
        <f>IF(Investments_Import!A2182="","",Investments_Import!A2182)</f>
        <v/>
      </c>
      <c r="C2182" s="22" t="str">
        <f t="shared" si="672"/>
        <v/>
      </c>
      <c r="D2182" s="51" t="str">
        <f t="shared" si="680"/>
        <v/>
      </c>
      <c r="E2182" s="3" t="str">
        <f>IF(Investments_Import!B2182="","",Investments_Import!B2182)</f>
        <v/>
      </c>
      <c r="F2182" s="54" t="str">
        <f t="shared" si="681"/>
        <v xml:space="preserve"> </v>
      </c>
      <c r="G2182" s="54" t="str">
        <f>IF($B2182="","",COUNTIF($F$2:$F2182,$F2182))</f>
        <v/>
      </c>
      <c r="H2182" s="53" t="str">
        <f t="shared" si="682"/>
        <v xml:space="preserve">  </v>
      </c>
      <c r="I2182" s="3" t="str">
        <f>IF(Investments_Import!C2182="","",Investments_Import!C2182)</f>
        <v/>
      </c>
      <c r="J2182" s="108" t="str">
        <f>IF(Investments_Import!D2182="","",Investments_Import!D2182)</f>
        <v/>
      </c>
      <c r="K2182" s="108" t="str">
        <f t="shared" si="683"/>
        <v/>
      </c>
      <c r="L2182" s="47" t="str">
        <f>IF(Investments_Import!E2182="","",Investments_Import!E2182)</f>
        <v/>
      </c>
      <c r="M2182" s="47" t="str">
        <f t="shared" si="673"/>
        <v/>
      </c>
      <c r="N2182" s="31" t="str">
        <f>IF(Investments_Import!F2182="","",Investments_Import!F2182)</f>
        <v/>
      </c>
      <c r="O2182" s="31" t="str">
        <f t="shared" si="674"/>
        <v/>
      </c>
      <c r="P2182" s="3" t="str">
        <f>IF(Investments_Import!G2182="","",Investments_Import!G2182)</f>
        <v/>
      </c>
      <c r="Q2182" s="3" t="str">
        <f>IF(Investments_Import!H2182="","",Investments_Import!H2182)</f>
        <v/>
      </c>
      <c r="R2182" s="37" t="str">
        <f t="shared" si="675"/>
        <v/>
      </c>
      <c r="S2182" s="37" t="str">
        <f t="shared" si="676"/>
        <v/>
      </c>
      <c r="U2182" s="36" t="str">
        <f>IF(Mining_Import!A2182="","",Mining_Import!A2182)</f>
        <v/>
      </c>
      <c r="V2182" s="22" t="str">
        <f t="shared" si="684"/>
        <v/>
      </c>
      <c r="W2182" s="127" t="str">
        <f t="shared" si="685"/>
        <v/>
      </c>
      <c r="X2182" s="127" t="str">
        <f t="shared" si="686"/>
        <v/>
      </c>
      <c r="Y2182" s="127" t="str">
        <f t="shared" si="687"/>
        <v/>
      </c>
      <c r="Z2182" s="36" t="str">
        <f>IF(Mining_Import!B2182="","",Mining_Import!B2182)</f>
        <v/>
      </c>
      <c r="AA2182" s="184" t="str">
        <f>IF(Mining_Import!$C2182="","",Mining_Import!$C2182)</f>
        <v/>
      </c>
      <c r="AB2182" s="122" t="str">
        <f t="shared" si="688"/>
        <v/>
      </c>
      <c r="AC2182" s="122" t="str">
        <f>IF($Y2182&gt;Dashboard!$Q$19,$AB2182,"")</f>
        <v/>
      </c>
      <c r="AD2182" s="43" t="str">
        <f t="shared" si="689"/>
        <v/>
      </c>
      <c r="AE2182" s="36" t="str">
        <f>IF(Mining_Import!D2182="","",Mining_Import!D2182)</f>
        <v/>
      </c>
      <c r="AF2182" s="36" t="str">
        <f>IF(Mining_Import!E2182="","",Mining_Import!E2182)</f>
        <v/>
      </c>
      <c r="AG2182" s="36" t="str">
        <f>IF(Mining_Import!F2182="","",Mining_Import!F2182)</f>
        <v/>
      </c>
      <c r="AH2182" s="36" t="str">
        <f>IF(Mining_Import!G2182="","",Mining_Import!G2182)</f>
        <v/>
      </c>
      <c r="AI2182" s="36" t="str">
        <f>IF(Mining_Import!H2182="","",Mining_Import!H2182)</f>
        <v/>
      </c>
      <c r="AJ2182" s="36" t="str">
        <f>IF(Mining_Import!I2182="","",Mining_Import!I2182)</f>
        <v/>
      </c>
      <c r="BY2182" s="120" t="str">
        <f t="shared" si="677"/>
        <v/>
      </c>
      <c r="BZ2182" s="184" t="str">
        <f t="shared" si="690"/>
        <v/>
      </c>
      <c r="CA2182" s="37" t="str">
        <f>IFERROR(VLOOKUP($BY2182,Account_Value!$C$2:$F$2500,4,0),"")</f>
        <v/>
      </c>
      <c r="CB2182" s="43" t="str">
        <f t="shared" si="678"/>
        <v/>
      </c>
      <c r="CC2182" s="122" t="str">
        <f>IF($BZ2182="","",SUM($BZ$2:$BZ2182))</f>
        <v/>
      </c>
      <c r="CD2182" s="43" t="str">
        <f>IF($BZ2182="","",$BU$19*(SUM($BZ$2:$BZ2182)))</f>
        <v/>
      </c>
    </row>
    <row r="2183" spans="1:82">
      <c r="A2183" s="4" t="str">
        <f t="shared" si="679"/>
        <v/>
      </c>
      <c r="B2183" s="21" t="str">
        <f>IF(Investments_Import!A2183="","",Investments_Import!A2183)</f>
        <v/>
      </c>
      <c r="C2183" s="22" t="str">
        <f t="shared" si="672"/>
        <v/>
      </c>
      <c r="D2183" s="51" t="str">
        <f t="shared" si="680"/>
        <v/>
      </c>
      <c r="E2183" s="3" t="str">
        <f>IF(Investments_Import!B2183="","",Investments_Import!B2183)</f>
        <v/>
      </c>
      <c r="F2183" s="54" t="str">
        <f t="shared" si="681"/>
        <v xml:space="preserve"> </v>
      </c>
      <c r="G2183" s="54" t="str">
        <f>IF($B2183="","",COUNTIF($F$2:$F2183,$F2183))</f>
        <v/>
      </c>
      <c r="H2183" s="53" t="str">
        <f t="shared" si="682"/>
        <v xml:space="preserve">  </v>
      </c>
      <c r="I2183" s="3" t="str">
        <f>IF(Investments_Import!C2183="","",Investments_Import!C2183)</f>
        <v/>
      </c>
      <c r="J2183" s="108" t="str">
        <f>IF(Investments_Import!D2183="","",Investments_Import!D2183)</f>
        <v/>
      </c>
      <c r="K2183" s="108" t="str">
        <f t="shared" si="683"/>
        <v/>
      </c>
      <c r="L2183" s="47" t="str">
        <f>IF(Investments_Import!E2183="","",Investments_Import!E2183)</f>
        <v/>
      </c>
      <c r="M2183" s="47" t="str">
        <f t="shared" si="673"/>
        <v/>
      </c>
      <c r="N2183" s="31" t="str">
        <f>IF(Investments_Import!F2183="","",Investments_Import!F2183)</f>
        <v/>
      </c>
      <c r="O2183" s="31" t="str">
        <f t="shared" si="674"/>
        <v/>
      </c>
      <c r="P2183" s="3" t="str">
        <f>IF(Investments_Import!G2183="","",Investments_Import!G2183)</f>
        <v/>
      </c>
      <c r="Q2183" s="3" t="str">
        <f>IF(Investments_Import!H2183="","",Investments_Import!H2183)</f>
        <v/>
      </c>
      <c r="R2183" s="37" t="str">
        <f t="shared" si="675"/>
        <v/>
      </c>
      <c r="S2183" s="37" t="str">
        <f t="shared" si="676"/>
        <v/>
      </c>
      <c r="U2183" s="36" t="str">
        <f>IF(Mining_Import!A2183="","",Mining_Import!A2183)</f>
        <v/>
      </c>
      <c r="V2183" s="22" t="str">
        <f t="shared" si="684"/>
        <v/>
      </c>
      <c r="W2183" s="127" t="str">
        <f t="shared" si="685"/>
        <v/>
      </c>
      <c r="X2183" s="127" t="str">
        <f t="shared" si="686"/>
        <v/>
      </c>
      <c r="Y2183" s="127" t="str">
        <f t="shared" si="687"/>
        <v/>
      </c>
      <c r="Z2183" s="36" t="str">
        <f>IF(Mining_Import!B2183="","",Mining_Import!B2183)</f>
        <v/>
      </c>
      <c r="AA2183" s="184" t="str">
        <f>IF(Mining_Import!$C2183="","",Mining_Import!$C2183)</f>
        <v/>
      </c>
      <c r="AB2183" s="122" t="str">
        <f t="shared" si="688"/>
        <v/>
      </c>
      <c r="AC2183" s="122" t="str">
        <f>IF($Y2183&gt;Dashboard!$Q$19,$AB2183,"")</f>
        <v/>
      </c>
      <c r="AD2183" s="43" t="str">
        <f t="shared" si="689"/>
        <v/>
      </c>
      <c r="AE2183" s="36" t="str">
        <f>IF(Mining_Import!D2183="","",Mining_Import!D2183)</f>
        <v/>
      </c>
      <c r="AF2183" s="36" t="str">
        <f>IF(Mining_Import!E2183="","",Mining_Import!E2183)</f>
        <v/>
      </c>
      <c r="AG2183" s="36" t="str">
        <f>IF(Mining_Import!F2183="","",Mining_Import!F2183)</f>
        <v/>
      </c>
      <c r="AH2183" s="36" t="str">
        <f>IF(Mining_Import!G2183="","",Mining_Import!G2183)</f>
        <v/>
      </c>
      <c r="AI2183" s="36" t="str">
        <f>IF(Mining_Import!H2183="","",Mining_Import!H2183)</f>
        <v/>
      </c>
      <c r="AJ2183" s="36" t="str">
        <f>IF(Mining_Import!I2183="","",Mining_Import!I2183)</f>
        <v/>
      </c>
      <c r="BY2183" s="120" t="str">
        <f t="shared" si="677"/>
        <v/>
      </c>
      <c r="BZ2183" s="184" t="str">
        <f t="shared" si="690"/>
        <v/>
      </c>
      <c r="CA2183" s="37" t="str">
        <f>IFERROR(VLOOKUP($BY2183,Account_Value!$C$2:$F$2500,4,0),"")</f>
        <v/>
      </c>
      <c r="CB2183" s="43" t="str">
        <f t="shared" si="678"/>
        <v/>
      </c>
      <c r="CC2183" s="122" t="str">
        <f>IF($BZ2183="","",SUM($BZ$2:$BZ2183))</f>
        <v/>
      </c>
      <c r="CD2183" s="43" t="str">
        <f>IF($BZ2183="","",$BU$19*(SUM($BZ$2:$BZ2183)))</f>
        <v/>
      </c>
    </row>
    <row r="2184" spans="1:82">
      <c r="A2184" s="4" t="str">
        <f t="shared" si="679"/>
        <v/>
      </c>
      <c r="B2184" s="21" t="str">
        <f>IF(Investments_Import!A2184="","",Investments_Import!A2184)</f>
        <v/>
      </c>
      <c r="C2184" s="22" t="str">
        <f t="shared" si="672"/>
        <v/>
      </c>
      <c r="D2184" s="51" t="str">
        <f t="shared" si="680"/>
        <v/>
      </c>
      <c r="E2184" s="3" t="str">
        <f>IF(Investments_Import!B2184="","",Investments_Import!B2184)</f>
        <v/>
      </c>
      <c r="F2184" s="54" t="str">
        <f t="shared" si="681"/>
        <v xml:space="preserve"> </v>
      </c>
      <c r="G2184" s="54" t="str">
        <f>IF($B2184="","",COUNTIF($F$2:$F2184,$F2184))</f>
        <v/>
      </c>
      <c r="H2184" s="53" t="str">
        <f t="shared" si="682"/>
        <v xml:space="preserve">  </v>
      </c>
      <c r="I2184" s="3" t="str">
        <f>IF(Investments_Import!C2184="","",Investments_Import!C2184)</f>
        <v/>
      </c>
      <c r="J2184" s="108" t="str">
        <f>IF(Investments_Import!D2184="","",Investments_Import!D2184)</f>
        <v/>
      </c>
      <c r="K2184" s="108" t="str">
        <f t="shared" si="683"/>
        <v/>
      </c>
      <c r="L2184" s="47" t="str">
        <f>IF(Investments_Import!E2184="","",Investments_Import!E2184)</f>
        <v/>
      </c>
      <c r="M2184" s="47" t="str">
        <f t="shared" si="673"/>
        <v/>
      </c>
      <c r="N2184" s="31" t="str">
        <f>IF(Investments_Import!F2184="","",Investments_Import!F2184)</f>
        <v/>
      </c>
      <c r="O2184" s="31" t="str">
        <f t="shared" si="674"/>
        <v/>
      </c>
      <c r="P2184" s="3" t="str">
        <f>IF(Investments_Import!G2184="","",Investments_Import!G2184)</f>
        <v/>
      </c>
      <c r="Q2184" s="3" t="str">
        <f>IF(Investments_Import!H2184="","",Investments_Import!H2184)</f>
        <v/>
      </c>
      <c r="R2184" s="37" t="str">
        <f t="shared" si="675"/>
        <v/>
      </c>
      <c r="S2184" s="37" t="str">
        <f t="shared" si="676"/>
        <v/>
      </c>
      <c r="U2184" s="36" t="str">
        <f>IF(Mining_Import!A2184="","",Mining_Import!A2184)</f>
        <v/>
      </c>
      <c r="V2184" s="22" t="str">
        <f t="shared" si="684"/>
        <v/>
      </c>
      <c r="W2184" s="127" t="str">
        <f t="shared" si="685"/>
        <v/>
      </c>
      <c r="X2184" s="127" t="str">
        <f t="shared" si="686"/>
        <v/>
      </c>
      <c r="Y2184" s="127" t="str">
        <f t="shared" si="687"/>
        <v/>
      </c>
      <c r="Z2184" s="36" t="str">
        <f>IF(Mining_Import!B2184="","",Mining_Import!B2184)</f>
        <v/>
      </c>
      <c r="AA2184" s="184" t="str">
        <f>IF(Mining_Import!$C2184="","",Mining_Import!$C2184)</f>
        <v/>
      </c>
      <c r="AB2184" s="122" t="str">
        <f t="shared" si="688"/>
        <v/>
      </c>
      <c r="AC2184" s="122" t="str">
        <f>IF($Y2184&gt;Dashboard!$Q$19,$AB2184,"")</f>
        <v/>
      </c>
      <c r="AD2184" s="43" t="str">
        <f t="shared" si="689"/>
        <v/>
      </c>
      <c r="AE2184" s="36" t="str">
        <f>IF(Mining_Import!D2184="","",Mining_Import!D2184)</f>
        <v/>
      </c>
      <c r="AF2184" s="36" t="str">
        <f>IF(Mining_Import!E2184="","",Mining_Import!E2184)</f>
        <v/>
      </c>
      <c r="AG2184" s="36" t="str">
        <f>IF(Mining_Import!F2184="","",Mining_Import!F2184)</f>
        <v/>
      </c>
      <c r="AH2184" s="36" t="str">
        <f>IF(Mining_Import!G2184="","",Mining_Import!G2184)</f>
        <v/>
      </c>
      <c r="AI2184" s="36" t="str">
        <f>IF(Mining_Import!H2184="","",Mining_Import!H2184)</f>
        <v/>
      </c>
      <c r="AJ2184" s="36" t="str">
        <f>IF(Mining_Import!I2184="","",Mining_Import!I2184)</f>
        <v/>
      </c>
      <c r="BY2184" s="120" t="str">
        <f t="shared" si="677"/>
        <v/>
      </c>
      <c r="BZ2184" s="184" t="str">
        <f t="shared" si="690"/>
        <v/>
      </c>
      <c r="CA2184" s="37" t="str">
        <f>IFERROR(VLOOKUP($BY2184,Account_Value!$C$2:$F$2500,4,0),"")</f>
        <v/>
      </c>
      <c r="CB2184" s="43" t="str">
        <f t="shared" si="678"/>
        <v/>
      </c>
      <c r="CC2184" s="122" t="str">
        <f>IF($BZ2184="","",SUM($BZ$2:$BZ2184))</f>
        <v/>
      </c>
      <c r="CD2184" s="43" t="str">
        <f>IF($BZ2184="","",$BU$19*(SUM($BZ$2:$BZ2184)))</f>
        <v/>
      </c>
    </row>
    <row r="2185" spans="1:82">
      <c r="A2185" s="4" t="str">
        <f t="shared" si="679"/>
        <v/>
      </c>
      <c r="B2185" s="21" t="str">
        <f>IF(Investments_Import!A2185="","",Investments_Import!A2185)</f>
        <v/>
      </c>
      <c r="C2185" s="22" t="str">
        <f t="shared" si="672"/>
        <v/>
      </c>
      <c r="D2185" s="51" t="str">
        <f t="shared" si="680"/>
        <v/>
      </c>
      <c r="E2185" s="3" t="str">
        <f>IF(Investments_Import!B2185="","",Investments_Import!B2185)</f>
        <v/>
      </c>
      <c r="F2185" s="54" t="str">
        <f t="shared" si="681"/>
        <v xml:space="preserve"> </v>
      </c>
      <c r="G2185" s="54" t="str">
        <f>IF($B2185="","",COUNTIF($F$2:$F2185,$F2185))</f>
        <v/>
      </c>
      <c r="H2185" s="53" t="str">
        <f t="shared" si="682"/>
        <v xml:space="preserve">  </v>
      </c>
      <c r="I2185" s="3" t="str">
        <f>IF(Investments_Import!C2185="","",Investments_Import!C2185)</f>
        <v/>
      </c>
      <c r="J2185" s="108" t="str">
        <f>IF(Investments_Import!D2185="","",Investments_Import!D2185)</f>
        <v/>
      </c>
      <c r="K2185" s="108" t="str">
        <f t="shared" si="683"/>
        <v/>
      </c>
      <c r="L2185" s="47" t="str">
        <f>IF(Investments_Import!E2185="","",Investments_Import!E2185)</f>
        <v/>
      </c>
      <c r="M2185" s="47" t="str">
        <f t="shared" si="673"/>
        <v/>
      </c>
      <c r="N2185" s="31" t="str">
        <f>IF(Investments_Import!F2185="","",Investments_Import!F2185)</f>
        <v/>
      </c>
      <c r="O2185" s="31" t="str">
        <f t="shared" si="674"/>
        <v/>
      </c>
      <c r="P2185" s="3" t="str">
        <f>IF(Investments_Import!G2185="","",Investments_Import!G2185)</f>
        <v/>
      </c>
      <c r="Q2185" s="3" t="str">
        <f>IF(Investments_Import!H2185="","",Investments_Import!H2185)</f>
        <v/>
      </c>
      <c r="R2185" s="37" t="str">
        <f t="shared" si="675"/>
        <v/>
      </c>
      <c r="S2185" s="37" t="str">
        <f t="shared" si="676"/>
        <v/>
      </c>
      <c r="U2185" s="36" t="str">
        <f>IF(Mining_Import!A2185="","",Mining_Import!A2185)</f>
        <v/>
      </c>
      <c r="V2185" s="22" t="str">
        <f t="shared" si="684"/>
        <v/>
      </c>
      <c r="W2185" s="127" t="str">
        <f t="shared" si="685"/>
        <v/>
      </c>
      <c r="X2185" s="127" t="str">
        <f t="shared" si="686"/>
        <v/>
      </c>
      <c r="Y2185" s="127" t="str">
        <f t="shared" si="687"/>
        <v/>
      </c>
      <c r="Z2185" s="36" t="str">
        <f>IF(Mining_Import!B2185="","",Mining_Import!B2185)</f>
        <v/>
      </c>
      <c r="AA2185" s="184" t="str">
        <f>IF(Mining_Import!$C2185="","",Mining_Import!$C2185)</f>
        <v/>
      </c>
      <c r="AB2185" s="122" t="str">
        <f t="shared" si="688"/>
        <v/>
      </c>
      <c r="AC2185" s="122" t="str">
        <f>IF($Y2185&gt;Dashboard!$Q$19,$AB2185,"")</f>
        <v/>
      </c>
      <c r="AD2185" s="43" t="str">
        <f t="shared" si="689"/>
        <v/>
      </c>
      <c r="AE2185" s="36" t="str">
        <f>IF(Mining_Import!D2185="","",Mining_Import!D2185)</f>
        <v/>
      </c>
      <c r="AF2185" s="36" t="str">
        <f>IF(Mining_Import!E2185="","",Mining_Import!E2185)</f>
        <v/>
      </c>
      <c r="AG2185" s="36" t="str">
        <f>IF(Mining_Import!F2185="","",Mining_Import!F2185)</f>
        <v/>
      </c>
      <c r="AH2185" s="36" t="str">
        <f>IF(Mining_Import!G2185="","",Mining_Import!G2185)</f>
        <v/>
      </c>
      <c r="AI2185" s="36" t="str">
        <f>IF(Mining_Import!H2185="","",Mining_Import!H2185)</f>
        <v/>
      </c>
      <c r="AJ2185" s="36" t="str">
        <f>IF(Mining_Import!I2185="","",Mining_Import!I2185)</f>
        <v/>
      </c>
      <c r="BY2185" s="120" t="str">
        <f t="shared" si="677"/>
        <v/>
      </c>
      <c r="BZ2185" s="184" t="str">
        <f t="shared" si="690"/>
        <v/>
      </c>
      <c r="CA2185" s="37" t="str">
        <f>IFERROR(VLOOKUP($BY2185,Account_Value!$C$2:$F$2500,4,0),"")</f>
        <v/>
      </c>
      <c r="CB2185" s="43" t="str">
        <f t="shared" si="678"/>
        <v/>
      </c>
      <c r="CC2185" s="122" t="str">
        <f>IF($BZ2185="","",SUM($BZ$2:$BZ2185))</f>
        <v/>
      </c>
      <c r="CD2185" s="43" t="str">
        <f>IF($BZ2185="","",$BU$19*(SUM($BZ$2:$BZ2185)))</f>
        <v/>
      </c>
    </row>
    <row r="2186" spans="1:82">
      <c r="A2186" s="4" t="str">
        <f t="shared" si="679"/>
        <v/>
      </c>
      <c r="B2186" s="21" t="str">
        <f>IF(Investments_Import!A2186="","",Investments_Import!A2186)</f>
        <v/>
      </c>
      <c r="C2186" s="22" t="str">
        <f t="shared" si="672"/>
        <v/>
      </c>
      <c r="D2186" s="51" t="str">
        <f t="shared" si="680"/>
        <v/>
      </c>
      <c r="E2186" s="3" t="str">
        <f>IF(Investments_Import!B2186="","",Investments_Import!B2186)</f>
        <v/>
      </c>
      <c r="F2186" s="54" t="str">
        <f t="shared" si="681"/>
        <v xml:space="preserve"> </v>
      </c>
      <c r="G2186" s="54" t="str">
        <f>IF($B2186="","",COUNTIF($F$2:$F2186,$F2186))</f>
        <v/>
      </c>
      <c r="H2186" s="53" t="str">
        <f t="shared" si="682"/>
        <v xml:space="preserve">  </v>
      </c>
      <c r="I2186" s="3" t="str">
        <f>IF(Investments_Import!C2186="","",Investments_Import!C2186)</f>
        <v/>
      </c>
      <c r="J2186" s="108" t="str">
        <f>IF(Investments_Import!D2186="","",Investments_Import!D2186)</f>
        <v/>
      </c>
      <c r="K2186" s="108" t="str">
        <f t="shared" si="683"/>
        <v/>
      </c>
      <c r="L2186" s="47" t="str">
        <f>IF(Investments_Import!E2186="","",Investments_Import!E2186)</f>
        <v/>
      </c>
      <c r="M2186" s="47" t="str">
        <f t="shared" si="673"/>
        <v/>
      </c>
      <c r="N2186" s="31" t="str">
        <f>IF(Investments_Import!F2186="","",Investments_Import!F2186)</f>
        <v/>
      </c>
      <c r="O2186" s="31" t="str">
        <f t="shared" si="674"/>
        <v/>
      </c>
      <c r="P2186" s="3" t="str">
        <f>IF(Investments_Import!G2186="","",Investments_Import!G2186)</f>
        <v/>
      </c>
      <c r="Q2186" s="3" t="str">
        <f>IF(Investments_Import!H2186="","",Investments_Import!H2186)</f>
        <v/>
      </c>
      <c r="R2186" s="37" t="str">
        <f t="shared" si="675"/>
        <v/>
      </c>
      <c r="S2186" s="37" t="str">
        <f t="shared" si="676"/>
        <v/>
      </c>
      <c r="U2186" s="36" t="str">
        <f>IF(Mining_Import!A2186="","",Mining_Import!A2186)</f>
        <v/>
      </c>
      <c r="V2186" s="22" t="str">
        <f t="shared" si="684"/>
        <v/>
      </c>
      <c r="W2186" s="127" t="str">
        <f t="shared" si="685"/>
        <v/>
      </c>
      <c r="X2186" s="127" t="str">
        <f t="shared" si="686"/>
        <v/>
      </c>
      <c r="Y2186" s="127" t="str">
        <f t="shared" si="687"/>
        <v/>
      </c>
      <c r="Z2186" s="36" t="str">
        <f>IF(Mining_Import!B2186="","",Mining_Import!B2186)</f>
        <v/>
      </c>
      <c r="AA2186" s="184" t="str">
        <f>IF(Mining_Import!$C2186="","",Mining_Import!$C2186)</f>
        <v/>
      </c>
      <c r="AB2186" s="122" t="str">
        <f t="shared" si="688"/>
        <v/>
      </c>
      <c r="AC2186" s="122" t="str">
        <f>IF($Y2186&gt;Dashboard!$Q$19,$AB2186,"")</f>
        <v/>
      </c>
      <c r="AD2186" s="43" t="str">
        <f t="shared" si="689"/>
        <v/>
      </c>
      <c r="AE2186" s="36" t="str">
        <f>IF(Mining_Import!D2186="","",Mining_Import!D2186)</f>
        <v/>
      </c>
      <c r="AF2186" s="36" t="str">
        <f>IF(Mining_Import!E2186="","",Mining_Import!E2186)</f>
        <v/>
      </c>
      <c r="AG2186" s="36" t="str">
        <f>IF(Mining_Import!F2186="","",Mining_Import!F2186)</f>
        <v/>
      </c>
      <c r="AH2186" s="36" t="str">
        <f>IF(Mining_Import!G2186="","",Mining_Import!G2186)</f>
        <v/>
      </c>
      <c r="AI2186" s="36" t="str">
        <f>IF(Mining_Import!H2186="","",Mining_Import!H2186)</f>
        <v/>
      </c>
      <c r="AJ2186" s="36" t="str">
        <f>IF(Mining_Import!I2186="","",Mining_Import!I2186)</f>
        <v/>
      </c>
      <c r="BY2186" s="120" t="str">
        <f t="shared" si="677"/>
        <v/>
      </c>
      <c r="BZ2186" s="184" t="str">
        <f t="shared" si="690"/>
        <v/>
      </c>
      <c r="CA2186" s="37" t="str">
        <f>IFERROR(VLOOKUP($BY2186,Account_Value!$C$2:$F$2500,4,0),"")</f>
        <v/>
      </c>
      <c r="CB2186" s="43" t="str">
        <f t="shared" si="678"/>
        <v/>
      </c>
      <c r="CC2186" s="122" t="str">
        <f>IF($BZ2186="","",SUM($BZ$2:$BZ2186))</f>
        <v/>
      </c>
      <c r="CD2186" s="43" t="str">
        <f>IF($BZ2186="","",$BU$19*(SUM($BZ$2:$BZ2186)))</f>
        <v/>
      </c>
    </row>
    <row r="2187" spans="1:82">
      <c r="A2187" s="4" t="str">
        <f t="shared" si="679"/>
        <v/>
      </c>
      <c r="B2187" s="21" t="str">
        <f>IF(Investments_Import!A2187="","",Investments_Import!A2187)</f>
        <v/>
      </c>
      <c r="C2187" s="22" t="str">
        <f t="shared" si="672"/>
        <v/>
      </c>
      <c r="D2187" s="51" t="str">
        <f t="shared" si="680"/>
        <v/>
      </c>
      <c r="E2187" s="3" t="str">
        <f>IF(Investments_Import!B2187="","",Investments_Import!B2187)</f>
        <v/>
      </c>
      <c r="F2187" s="54" t="str">
        <f t="shared" si="681"/>
        <v xml:space="preserve"> </v>
      </c>
      <c r="G2187" s="54" t="str">
        <f>IF($B2187="","",COUNTIF($F$2:$F2187,$F2187))</f>
        <v/>
      </c>
      <c r="H2187" s="53" t="str">
        <f t="shared" si="682"/>
        <v xml:space="preserve">  </v>
      </c>
      <c r="I2187" s="3" t="str">
        <f>IF(Investments_Import!C2187="","",Investments_Import!C2187)</f>
        <v/>
      </c>
      <c r="J2187" s="108" t="str">
        <f>IF(Investments_Import!D2187="","",Investments_Import!D2187)</f>
        <v/>
      </c>
      <c r="K2187" s="108" t="str">
        <f t="shared" si="683"/>
        <v/>
      </c>
      <c r="L2187" s="47" t="str">
        <f>IF(Investments_Import!E2187="","",Investments_Import!E2187)</f>
        <v/>
      </c>
      <c r="M2187" s="47" t="str">
        <f t="shared" si="673"/>
        <v/>
      </c>
      <c r="N2187" s="31" t="str">
        <f>IF(Investments_Import!F2187="","",Investments_Import!F2187)</f>
        <v/>
      </c>
      <c r="O2187" s="31" t="str">
        <f t="shared" si="674"/>
        <v/>
      </c>
      <c r="P2187" s="3" t="str">
        <f>IF(Investments_Import!G2187="","",Investments_Import!G2187)</f>
        <v/>
      </c>
      <c r="Q2187" s="3" t="str">
        <f>IF(Investments_Import!H2187="","",Investments_Import!H2187)</f>
        <v/>
      </c>
      <c r="R2187" s="37" t="str">
        <f t="shared" si="675"/>
        <v/>
      </c>
      <c r="S2187" s="37" t="str">
        <f t="shared" si="676"/>
        <v/>
      </c>
      <c r="U2187" s="36" t="str">
        <f>IF(Mining_Import!A2187="","",Mining_Import!A2187)</f>
        <v/>
      </c>
      <c r="V2187" s="22" t="str">
        <f t="shared" si="684"/>
        <v/>
      </c>
      <c r="W2187" s="127" t="str">
        <f t="shared" si="685"/>
        <v/>
      </c>
      <c r="X2187" s="127" t="str">
        <f t="shared" si="686"/>
        <v/>
      </c>
      <c r="Y2187" s="127" t="str">
        <f t="shared" si="687"/>
        <v/>
      </c>
      <c r="Z2187" s="36" t="str">
        <f>IF(Mining_Import!B2187="","",Mining_Import!B2187)</f>
        <v/>
      </c>
      <c r="AA2187" s="184" t="str">
        <f>IF(Mining_Import!$C2187="","",Mining_Import!$C2187)</f>
        <v/>
      </c>
      <c r="AB2187" s="122" t="str">
        <f t="shared" si="688"/>
        <v/>
      </c>
      <c r="AC2187" s="122" t="str">
        <f>IF($Y2187&gt;Dashboard!$Q$19,$AB2187,"")</f>
        <v/>
      </c>
      <c r="AD2187" s="43" t="str">
        <f t="shared" si="689"/>
        <v/>
      </c>
      <c r="AE2187" s="36" t="str">
        <f>IF(Mining_Import!D2187="","",Mining_Import!D2187)</f>
        <v/>
      </c>
      <c r="AF2187" s="36" t="str">
        <f>IF(Mining_Import!E2187="","",Mining_Import!E2187)</f>
        <v/>
      </c>
      <c r="AG2187" s="36" t="str">
        <f>IF(Mining_Import!F2187="","",Mining_Import!F2187)</f>
        <v/>
      </c>
      <c r="AH2187" s="36" t="str">
        <f>IF(Mining_Import!G2187="","",Mining_Import!G2187)</f>
        <v/>
      </c>
      <c r="AI2187" s="36" t="str">
        <f>IF(Mining_Import!H2187="","",Mining_Import!H2187)</f>
        <v/>
      </c>
      <c r="AJ2187" s="36" t="str">
        <f>IF(Mining_Import!I2187="","",Mining_Import!I2187)</f>
        <v/>
      </c>
      <c r="BY2187" s="120" t="str">
        <f t="shared" si="677"/>
        <v/>
      </c>
      <c r="BZ2187" s="184" t="str">
        <f t="shared" si="690"/>
        <v/>
      </c>
      <c r="CA2187" s="37" t="str">
        <f>IFERROR(VLOOKUP($BY2187,Account_Value!$C$2:$F$2500,4,0),"")</f>
        <v/>
      </c>
      <c r="CB2187" s="43" t="str">
        <f t="shared" si="678"/>
        <v/>
      </c>
      <c r="CC2187" s="122" t="str">
        <f>IF($BZ2187="","",SUM($BZ$2:$BZ2187))</f>
        <v/>
      </c>
      <c r="CD2187" s="43" t="str">
        <f>IF($BZ2187="","",$BU$19*(SUM($BZ$2:$BZ2187)))</f>
        <v/>
      </c>
    </row>
    <row r="2188" spans="1:82">
      <c r="A2188" s="4" t="str">
        <f t="shared" si="679"/>
        <v/>
      </c>
      <c r="B2188" s="21" t="str">
        <f>IF(Investments_Import!A2188="","",Investments_Import!A2188)</f>
        <v/>
      </c>
      <c r="C2188" s="22" t="str">
        <f t="shared" si="672"/>
        <v/>
      </c>
      <c r="D2188" s="51" t="str">
        <f t="shared" si="680"/>
        <v/>
      </c>
      <c r="E2188" s="3" t="str">
        <f>IF(Investments_Import!B2188="","",Investments_Import!B2188)</f>
        <v/>
      </c>
      <c r="F2188" s="54" t="str">
        <f t="shared" si="681"/>
        <v xml:space="preserve"> </v>
      </c>
      <c r="G2188" s="54" t="str">
        <f>IF($B2188="","",COUNTIF($F$2:$F2188,$F2188))</f>
        <v/>
      </c>
      <c r="H2188" s="53" t="str">
        <f t="shared" si="682"/>
        <v xml:space="preserve">  </v>
      </c>
      <c r="I2188" s="3" t="str">
        <f>IF(Investments_Import!C2188="","",Investments_Import!C2188)</f>
        <v/>
      </c>
      <c r="J2188" s="108" t="str">
        <f>IF(Investments_Import!D2188="","",Investments_Import!D2188)</f>
        <v/>
      </c>
      <c r="K2188" s="108" t="str">
        <f t="shared" si="683"/>
        <v/>
      </c>
      <c r="L2188" s="47" t="str">
        <f>IF(Investments_Import!E2188="","",Investments_Import!E2188)</f>
        <v/>
      </c>
      <c r="M2188" s="47" t="str">
        <f t="shared" si="673"/>
        <v/>
      </c>
      <c r="N2188" s="31" t="str">
        <f>IF(Investments_Import!F2188="","",Investments_Import!F2188)</f>
        <v/>
      </c>
      <c r="O2188" s="31" t="str">
        <f t="shared" si="674"/>
        <v/>
      </c>
      <c r="P2188" s="3" t="str">
        <f>IF(Investments_Import!G2188="","",Investments_Import!G2188)</f>
        <v/>
      </c>
      <c r="Q2188" s="3" t="str">
        <f>IF(Investments_Import!H2188="","",Investments_Import!H2188)</f>
        <v/>
      </c>
      <c r="R2188" s="37" t="str">
        <f t="shared" si="675"/>
        <v/>
      </c>
      <c r="S2188" s="37" t="str">
        <f t="shared" si="676"/>
        <v/>
      </c>
      <c r="U2188" s="36" t="str">
        <f>IF(Mining_Import!A2188="","",Mining_Import!A2188)</f>
        <v/>
      </c>
      <c r="V2188" s="22" t="str">
        <f t="shared" si="684"/>
        <v/>
      </c>
      <c r="W2188" s="127" t="str">
        <f t="shared" si="685"/>
        <v/>
      </c>
      <c r="X2188" s="127" t="str">
        <f t="shared" si="686"/>
        <v/>
      </c>
      <c r="Y2188" s="127" t="str">
        <f t="shared" si="687"/>
        <v/>
      </c>
      <c r="Z2188" s="36" t="str">
        <f>IF(Mining_Import!B2188="","",Mining_Import!B2188)</f>
        <v/>
      </c>
      <c r="AA2188" s="184" t="str">
        <f>IF(Mining_Import!$C2188="","",Mining_Import!$C2188)</f>
        <v/>
      </c>
      <c r="AB2188" s="122" t="str">
        <f t="shared" si="688"/>
        <v/>
      </c>
      <c r="AC2188" s="122" t="str">
        <f>IF($Y2188&gt;Dashboard!$Q$19,$AB2188,"")</f>
        <v/>
      </c>
      <c r="AD2188" s="43" t="str">
        <f t="shared" si="689"/>
        <v/>
      </c>
      <c r="AE2188" s="36" t="str">
        <f>IF(Mining_Import!D2188="","",Mining_Import!D2188)</f>
        <v/>
      </c>
      <c r="AF2188" s="36" t="str">
        <f>IF(Mining_Import!E2188="","",Mining_Import!E2188)</f>
        <v/>
      </c>
      <c r="AG2188" s="36" t="str">
        <f>IF(Mining_Import!F2188="","",Mining_Import!F2188)</f>
        <v/>
      </c>
      <c r="AH2188" s="36" t="str">
        <f>IF(Mining_Import!G2188="","",Mining_Import!G2188)</f>
        <v/>
      </c>
      <c r="AI2188" s="36" t="str">
        <f>IF(Mining_Import!H2188="","",Mining_Import!H2188)</f>
        <v/>
      </c>
      <c r="AJ2188" s="36" t="str">
        <f>IF(Mining_Import!I2188="","",Mining_Import!I2188)</f>
        <v/>
      </c>
      <c r="BY2188" s="120" t="str">
        <f t="shared" si="677"/>
        <v/>
      </c>
      <c r="BZ2188" s="184" t="str">
        <f t="shared" si="690"/>
        <v/>
      </c>
      <c r="CA2188" s="37" t="str">
        <f>IFERROR(VLOOKUP($BY2188,Account_Value!$C$2:$F$2500,4,0),"")</f>
        <v/>
      </c>
      <c r="CB2188" s="43" t="str">
        <f t="shared" si="678"/>
        <v/>
      </c>
      <c r="CC2188" s="122" t="str">
        <f>IF($BZ2188="","",SUM($BZ$2:$BZ2188))</f>
        <v/>
      </c>
      <c r="CD2188" s="43" t="str">
        <f>IF($BZ2188="","",$BU$19*(SUM($BZ$2:$BZ2188)))</f>
        <v/>
      </c>
    </row>
    <row r="2189" spans="1:82">
      <c r="A2189" s="4" t="str">
        <f t="shared" si="679"/>
        <v/>
      </c>
      <c r="B2189" s="21" t="str">
        <f>IF(Investments_Import!A2189="","",Investments_Import!A2189)</f>
        <v/>
      </c>
      <c r="C2189" s="22" t="str">
        <f t="shared" si="672"/>
        <v/>
      </c>
      <c r="D2189" s="51" t="str">
        <f t="shared" si="680"/>
        <v/>
      </c>
      <c r="E2189" s="3" t="str">
        <f>IF(Investments_Import!B2189="","",Investments_Import!B2189)</f>
        <v/>
      </c>
      <c r="F2189" s="54" t="str">
        <f t="shared" si="681"/>
        <v xml:space="preserve"> </v>
      </c>
      <c r="G2189" s="54" t="str">
        <f>IF($B2189="","",COUNTIF($F$2:$F2189,$F2189))</f>
        <v/>
      </c>
      <c r="H2189" s="53" t="str">
        <f t="shared" si="682"/>
        <v xml:space="preserve">  </v>
      </c>
      <c r="I2189" s="3" t="str">
        <f>IF(Investments_Import!C2189="","",Investments_Import!C2189)</f>
        <v/>
      </c>
      <c r="J2189" s="108" t="str">
        <f>IF(Investments_Import!D2189="","",Investments_Import!D2189)</f>
        <v/>
      </c>
      <c r="K2189" s="108" t="str">
        <f t="shared" si="683"/>
        <v/>
      </c>
      <c r="L2189" s="47" t="str">
        <f>IF(Investments_Import!E2189="","",Investments_Import!E2189)</f>
        <v/>
      </c>
      <c r="M2189" s="47" t="str">
        <f t="shared" si="673"/>
        <v/>
      </c>
      <c r="N2189" s="31" t="str">
        <f>IF(Investments_Import!F2189="","",Investments_Import!F2189)</f>
        <v/>
      </c>
      <c r="O2189" s="31" t="str">
        <f t="shared" si="674"/>
        <v/>
      </c>
      <c r="P2189" s="3" t="str">
        <f>IF(Investments_Import!G2189="","",Investments_Import!G2189)</f>
        <v/>
      </c>
      <c r="Q2189" s="3" t="str">
        <f>IF(Investments_Import!H2189="","",Investments_Import!H2189)</f>
        <v/>
      </c>
      <c r="R2189" s="37" t="str">
        <f t="shared" si="675"/>
        <v/>
      </c>
      <c r="S2189" s="37" t="str">
        <f t="shared" si="676"/>
        <v/>
      </c>
      <c r="U2189" s="36" t="str">
        <f>IF(Mining_Import!A2189="","",Mining_Import!A2189)</f>
        <v/>
      </c>
      <c r="V2189" s="22" t="str">
        <f t="shared" si="684"/>
        <v/>
      </c>
      <c r="W2189" s="127" t="str">
        <f t="shared" si="685"/>
        <v/>
      </c>
      <c r="X2189" s="127" t="str">
        <f t="shared" si="686"/>
        <v/>
      </c>
      <c r="Y2189" s="127" t="str">
        <f t="shared" si="687"/>
        <v/>
      </c>
      <c r="Z2189" s="36" t="str">
        <f>IF(Mining_Import!B2189="","",Mining_Import!B2189)</f>
        <v/>
      </c>
      <c r="AA2189" s="184" t="str">
        <f>IF(Mining_Import!$C2189="","",Mining_Import!$C2189)</f>
        <v/>
      </c>
      <c r="AB2189" s="122" t="str">
        <f t="shared" si="688"/>
        <v/>
      </c>
      <c r="AC2189" s="122" t="str">
        <f>IF($Y2189&gt;Dashboard!$Q$19,$AB2189,"")</f>
        <v/>
      </c>
      <c r="AD2189" s="43" t="str">
        <f t="shared" si="689"/>
        <v/>
      </c>
      <c r="AE2189" s="36" t="str">
        <f>IF(Mining_Import!D2189="","",Mining_Import!D2189)</f>
        <v/>
      </c>
      <c r="AF2189" s="36" t="str">
        <f>IF(Mining_Import!E2189="","",Mining_Import!E2189)</f>
        <v/>
      </c>
      <c r="AG2189" s="36" t="str">
        <f>IF(Mining_Import!F2189="","",Mining_Import!F2189)</f>
        <v/>
      </c>
      <c r="AH2189" s="36" t="str">
        <f>IF(Mining_Import!G2189="","",Mining_Import!G2189)</f>
        <v/>
      </c>
      <c r="AI2189" s="36" t="str">
        <f>IF(Mining_Import!H2189="","",Mining_Import!H2189)</f>
        <v/>
      </c>
      <c r="AJ2189" s="36" t="str">
        <f>IF(Mining_Import!I2189="","",Mining_Import!I2189)</f>
        <v/>
      </c>
      <c r="BY2189" s="120" t="str">
        <f t="shared" si="677"/>
        <v/>
      </c>
      <c r="BZ2189" s="184" t="str">
        <f t="shared" si="690"/>
        <v/>
      </c>
      <c r="CA2189" s="37" t="str">
        <f>IFERROR(VLOOKUP($BY2189,Account_Value!$C$2:$F$2500,4,0),"")</f>
        <v/>
      </c>
      <c r="CB2189" s="43" t="str">
        <f t="shared" si="678"/>
        <v/>
      </c>
      <c r="CC2189" s="122" t="str">
        <f>IF($BZ2189="","",SUM($BZ$2:$BZ2189))</f>
        <v/>
      </c>
      <c r="CD2189" s="43" t="str">
        <f>IF($BZ2189="","",$BU$19*(SUM($BZ$2:$BZ2189)))</f>
        <v/>
      </c>
    </row>
    <row r="2190" spans="1:82">
      <c r="A2190" s="4" t="str">
        <f t="shared" si="679"/>
        <v/>
      </c>
      <c r="B2190" s="21" t="str">
        <f>IF(Investments_Import!A2190="","",Investments_Import!A2190)</f>
        <v/>
      </c>
      <c r="C2190" s="22" t="str">
        <f t="shared" si="672"/>
        <v/>
      </c>
      <c r="D2190" s="51" t="str">
        <f t="shared" si="680"/>
        <v/>
      </c>
      <c r="E2190" s="3" t="str">
        <f>IF(Investments_Import!B2190="","",Investments_Import!B2190)</f>
        <v/>
      </c>
      <c r="F2190" s="54" t="str">
        <f t="shared" si="681"/>
        <v xml:space="preserve"> </v>
      </c>
      <c r="G2190" s="54" t="str">
        <f>IF($B2190="","",COUNTIF($F$2:$F2190,$F2190))</f>
        <v/>
      </c>
      <c r="H2190" s="53" t="str">
        <f t="shared" si="682"/>
        <v xml:space="preserve">  </v>
      </c>
      <c r="I2190" s="3" t="str">
        <f>IF(Investments_Import!C2190="","",Investments_Import!C2190)</f>
        <v/>
      </c>
      <c r="J2190" s="108" t="str">
        <f>IF(Investments_Import!D2190="","",Investments_Import!D2190)</f>
        <v/>
      </c>
      <c r="K2190" s="108" t="str">
        <f t="shared" si="683"/>
        <v/>
      </c>
      <c r="L2190" s="47" t="str">
        <f>IF(Investments_Import!E2190="","",Investments_Import!E2190)</f>
        <v/>
      </c>
      <c r="M2190" s="47" t="str">
        <f t="shared" si="673"/>
        <v/>
      </c>
      <c r="N2190" s="31" t="str">
        <f>IF(Investments_Import!F2190="","",Investments_Import!F2190)</f>
        <v/>
      </c>
      <c r="O2190" s="31" t="str">
        <f t="shared" si="674"/>
        <v/>
      </c>
      <c r="P2190" s="3" t="str">
        <f>IF(Investments_Import!G2190="","",Investments_Import!G2190)</f>
        <v/>
      </c>
      <c r="Q2190" s="3" t="str">
        <f>IF(Investments_Import!H2190="","",Investments_Import!H2190)</f>
        <v/>
      </c>
      <c r="R2190" s="37" t="str">
        <f t="shared" si="675"/>
        <v/>
      </c>
      <c r="S2190" s="37" t="str">
        <f t="shared" si="676"/>
        <v/>
      </c>
      <c r="U2190" s="36" t="str">
        <f>IF(Mining_Import!A2190="","",Mining_Import!A2190)</f>
        <v/>
      </c>
      <c r="V2190" s="22" t="str">
        <f t="shared" si="684"/>
        <v/>
      </c>
      <c r="W2190" s="127" t="str">
        <f t="shared" si="685"/>
        <v/>
      </c>
      <c r="X2190" s="127" t="str">
        <f t="shared" si="686"/>
        <v/>
      </c>
      <c r="Y2190" s="127" t="str">
        <f t="shared" si="687"/>
        <v/>
      </c>
      <c r="Z2190" s="36" t="str">
        <f>IF(Mining_Import!B2190="","",Mining_Import!B2190)</f>
        <v/>
      </c>
      <c r="AA2190" s="184" t="str">
        <f>IF(Mining_Import!$C2190="","",Mining_Import!$C2190)</f>
        <v/>
      </c>
      <c r="AB2190" s="122" t="str">
        <f t="shared" si="688"/>
        <v/>
      </c>
      <c r="AC2190" s="122" t="str">
        <f>IF($Y2190&gt;Dashboard!$Q$19,$AB2190,"")</f>
        <v/>
      </c>
      <c r="AD2190" s="43" t="str">
        <f t="shared" si="689"/>
        <v/>
      </c>
      <c r="AE2190" s="36" t="str">
        <f>IF(Mining_Import!D2190="","",Mining_Import!D2190)</f>
        <v/>
      </c>
      <c r="AF2190" s="36" t="str">
        <f>IF(Mining_Import!E2190="","",Mining_Import!E2190)</f>
        <v/>
      </c>
      <c r="AG2190" s="36" t="str">
        <f>IF(Mining_Import!F2190="","",Mining_Import!F2190)</f>
        <v/>
      </c>
      <c r="AH2190" s="36" t="str">
        <f>IF(Mining_Import!G2190="","",Mining_Import!G2190)</f>
        <v/>
      </c>
      <c r="AI2190" s="36" t="str">
        <f>IF(Mining_Import!H2190="","",Mining_Import!H2190)</f>
        <v/>
      </c>
      <c r="AJ2190" s="36" t="str">
        <f>IF(Mining_Import!I2190="","",Mining_Import!I2190)</f>
        <v/>
      </c>
      <c r="BY2190" s="120" t="str">
        <f t="shared" si="677"/>
        <v/>
      </c>
      <c r="BZ2190" s="184" t="str">
        <f t="shared" si="690"/>
        <v/>
      </c>
      <c r="CA2190" s="37" t="str">
        <f>IFERROR(VLOOKUP($BY2190,Account_Value!$C$2:$F$2500,4,0),"")</f>
        <v/>
      </c>
      <c r="CB2190" s="43" t="str">
        <f t="shared" si="678"/>
        <v/>
      </c>
      <c r="CC2190" s="122" t="str">
        <f>IF($BZ2190="","",SUM($BZ$2:$BZ2190))</f>
        <v/>
      </c>
      <c r="CD2190" s="43" t="str">
        <f>IF($BZ2190="","",$BU$19*(SUM($BZ$2:$BZ2190)))</f>
        <v/>
      </c>
    </row>
    <row r="2191" spans="1:82">
      <c r="A2191" s="4" t="str">
        <f t="shared" si="679"/>
        <v/>
      </c>
      <c r="B2191" s="21" t="str">
        <f>IF(Investments_Import!A2191="","",Investments_Import!A2191)</f>
        <v/>
      </c>
      <c r="C2191" s="22" t="str">
        <f t="shared" si="672"/>
        <v/>
      </c>
      <c r="D2191" s="51" t="str">
        <f t="shared" si="680"/>
        <v/>
      </c>
      <c r="E2191" s="3" t="str">
        <f>IF(Investments_Import!B2191="","",Investments_Import!B2191)</f>
        <v/>
      </c>
      <c r="F2191" s="54" t="str">
        <f t="shared" si="681"/>
        <v xml:space="preserve"> </v>
      </c>
      <c r="G2191" s="54" t="str">
        <f>IF($B2191="","",COUNTIF($F$2:$F2191,$F2191))</f>
        <v/>
      </c>
      <c r="H2191" s="53" t="str">
        <f t="shared" si="682"/>
        <v xml:space="preserve">  </v>
      </c>
      <c r="I2191" s="3" t="str">
        <f>IF(Investments_Import!C2191="","",Investments_Import!C2191)</f>
        <v/>
      </c>
      <c r="J2191" s="108" t="str">
        <f>IF(Investments_Import!D2191="","",Investments_Import!D2191)</f>
        <v/>
      </c>
      <c r="K2191" s="108" t="str">
        <f t="shared" si="683"/>
        <v/>
      </c>
      <c r="L2191" s="47" t="str">
        <f>IF(Investments_Import!E2191="","",Investments_Import!E2191)</f>
        <v/>
      </c>
      <c r="M2191" s="47" t="str">
        <f t="shared" si="673"/>
        <v/>
      </c>
      <c r="N2191" s="31" t="str">
        <f>IF(Investments_Import!F2191="","",Investments_Import!F2191)</f>
        <v/>
      </c>
      <c r="O2191" s="31" t="str">
        <f t="shared" si="674"/>
        <v/>
      </c>
      <c r="P2191" s="3" t="str">
        <f>IF(Investments_Import!G2191="","",Investments_Import!G2191)</f>
        <v/>
      </c>
      <c r="Q2191" s="3" t="str">
        <f>IF(Investments_Import!H2191="","",Investments_Import!H2191)</f>
        <v/>
      </c>
      <c r="R2191" s="37" t="str">
        <f t="shared" si="675"/>
        <v/>
      </c>
      <c r="S2191" s="37" t="str">
        <f t="shared" si="676"/>
        <v/>
      </c>
      <c r="U2191" s="36" t="str">
        <f>IF(Mining_Import!A2191="","",Mining_Import!A2191)</f>
        <v/>
      </c>
      <c r="V2191" s="22" t="str">
        <f t="shared" si="684"/>
        <v/>
      </c>
      <c r="W2191" s="127" t="str">
        <f t="shared" si="685"/>
        <v/>
      </c>
      <c r="X2191" s="127" t="str">
        <f t="shared" si="686"/>
        <v/>
      </c>
      <c r="Y2191" s="127" t="str">
        <f t="shared" si="687"/>
        <v/>
      </c>
      <c r="Z2191" s="36" t="str">
        <f>IF(Mining_Import!B2191="","",Mining_Import!B2191)</f>
        <v/>
      </c>
      <c r="AA2191" s="184" t="str">
        <f>IF(Mining_Import!$C2191="","",Mining_Import!$C2191)</f>
        <v/>
      </c>
      <c r="AB2191" s="122" t="str">
        <f t="shared" si="688"/>
        <v/>
      </c>
      <c r="AC2191" s="122" t="str">
        <f>IF($Y2191&gt;Dashboard!$Q$19,$AB2191,"")</f>
        <v/>
      </c>
      <c r="AD2191" s="43" t="str">
        <f t="shared" si="689"/>
        <v/>
      </c>
      <c r="AE2191" s="36" t="str">
        <f>IF(Mining_Import!D2191="","",Mining_Import!D2191)</f>
        <v/>
      </c>
      <c r="AF2191" s="36" t="str">
        <f>IF(Mining_Import!E2191="","",Mining_Import!E2191)</f>
        <v/>
      </c>
      <c r="AG2191" s="36" t="str">
        <f>IF(Mining_Import!F2191="","",Mining_Import!F2191)</f>
        <v/>
      </c>
      <c r="AH2191" s="36" t="str">
        <f>IF(Mining_Import!G2191="","",Mining_Import!G2191)</f>
        <v/>
      </c>
      <c r="AI2191" s="36" t="str">
        <f>IF(Mining_Import!H2191="","",Mining_Import!H2191)</f>
        <v/>
      </c>
      <c r="AJ2191" s="36" t="str">
        <f>IF(Mining_Import!I2191="","",Mining_Import!I2191)</f>
        <v/>
      </c>
      <c r="BY2191" s="120" t="str">
        <f t="shared" si="677"/>
        <v/>
      </c>
      <c r="BZ2191" s="184" t="str">
        <f t="shared" si="690"/>
        <v/>
      </c>
      <c r="CA2191" s="37" t="str">
        <f>IFERROR(VLOOKUP($BY2191,Account_Value!$C$2:$F$2500,4,0),"")</f>
        <v/>
      </c>
      <c r="CB2191" s="43" t="str">
        <f t="shared" si="678"/>
        <v/>
      </c>
      <c r="CC2191" s="122" t="str">
        <f>IF($BZ2191="","",SUM($BZ$2:$BZ2191))</f>
        <v/>
      </c>
      <c r="CD2191" s="43" t="str">
        <f>IF($BZ2191="","",$BU$19*(SUM($BZ$2:$BZ2191)))</f>
        <v/>
      </c>
    </row>
    <row r="2192" spans="1:82">
      <c r="A2192" s="4" t="str">
        <f t="shared" si="679"/>
        <v/>
      </c>
      <c r="B2192" s="21" t="str">
        <f>IF(Investments_Import!A2192="","",Investments_Import!A2192)</f>
        <v/>
      </c>
      <c r="C2192" s="22" t="str">
        <f t="shared" si="672"/>
        <v/>
      </c>
      <c r="D2192" s="51" t="str">
        <f t="shared" si="680"/>
        <v/>
      </c>
      <c r="E2192" s="3" t="str">
        <f>IF(Investments_Import!B2192="","",Investments_Import!B2192)</f>
        <v/>
      </c>
      <c r="F2192" s="54" t="str">
        <f t="shared" si="681"/>
        <v xml:space="preserve"> </v>
      </c>
      <c r="G2192" s="54" t="str">
        <f>IF($B2192="","",COUNTIF($F$2:$F2192,$F2192))</f>
        <v/>
      </c>
      <c r="H2192" s="53" t="str">
        <f t="shared" si="682"/>
        <v xml:space="preserve">  </v>
      </c>
      <c r="I2192" s="3" t="str">
        <f>IF(Investments_Import!C2192="","",Investments_Import!C2192)</f>
        <v/>
      </c>
      <c r="J2192" s="108" t="str">
        <f>IF(Investments_Import!D2192="","",Investments_Import!D2192)</f>
        <v/>
      </c>
      <c r="K2192" s="108" t="str">
        <f t="shared" si="683"/>
        <v/>
      </c>
      <c r="L2192" s="47" t="str">
        <f>IF(Investments_Import!E2192="","",Investments_Import!E2192)</f>
        <v/>
      </c>
      <c r="M2192" s="47" t="str">
        <f t="shared" si="673"/>
        <v/>
      </c>
      <c r="N2192" s="31" t="str">
        <f>IF(Investments_Import!F2192="","",Investments_Import!F2192)</f>
        <v/>
      </c>
      <c r="O2192" s="31" t="str">
        <f t="shared" si="674"/>
        <v/>
      </c>
      <c r="P2192" s="3" t="str">
        <f>IF(Investments_Import!G2192="","",Investments_Import!G2192)</f>
        <v/>
      </c>
      <c r="Q2192" s="3" t="str">
        <f>IF(Investments_Import!H2192="","",Investments_Import!H2192)</f>
        <v/>
      </c>
      <c r="R2192" s="37" t="str">
        <f t="shared" si="675"/>
        <v/>
      </c>
      <c r="S2192" s="37" t="str">
        <f t="shared" si="676"/>
        <v/>
      </c>
      <c r="U2192" s="36" t="str">
        <f>IF(Mining_Import!A2192="","",Mining_Import!A2192)</f>
        <v/>
      </c>
      <c r="V2192" s="22" t="str">
        <f t="shared" si="684"/>
        <v/>
      </c>
      <c r="W2192" s="127" t="str">
        <f t="shared" si="685"/>
        <v/>
      </c>
      <c r="X2192" s="127" t="str">
        <f t="shared" si="686"/>
        <v/>
      </c>
      <c r="Y2192" s="127" t="str">
        <f t="shared" si="687"/>
        <v/>
      </c>
      <c r="Z2192" s="36" t="str">
        <f>IF(Mining_Import!B2192="","",Mining_Import!B2192)</f>
        <v/>
      </c>
      <c r="AA2192" s="184" t="str">
        <f>IF(Mining_Import!$C2192="","",Mining_Import!$C2192)</f>
        <v/>
      </c>
      <c r="AB2192" s="122" t="str">
        <f t="shared" si="688"/>
        <v/>
      </c>
      <c r="AC2192" s="122" t="str">
        <f>IF($Y2192&gt;Dashboard!$Q$19,$AB2192,"")</f>
        <v/>
      </c>
      <c r="AD2192" s="43" t="str">
        <f t="shared" si="689"/>
        <v/>
      </c>
      <c r="AE2192" s="36" t="str">
        <f>IF(Mining_Import!D2192="","",Mining_Import!D2192)</f>
        <v/>
      </c>
      <c r="AF2192" s="36" t="str">
        <f>IF(Mining_Import!E2192="","",Mining_Import!E2192)</f>
        <v/>
      </c>
      <c r="AG2192" s="36" t="str">
        <f>IF(Mining_Import!F2192="","",Mining_Import!F2192)</f>
        <v/>
      </c>
      <c r="AH2192" s="36" t="str">
        <f>IF(Mining_Import!G2192="","",Mining_Import!G2192)</f>
        <v/>
      </c>
      <c r="AI2192" s="36" t="str">
        <f>IF(Mining_Import!H2192="","",Mining_Import!H2192)</f>
        <v/>
      </c>
      <c r="AJ2192" s="36" t="str">
        <f>IF(Mining_Import!I2192="","",Mining_Import!I2192)</f>
        <v/>
      </c>
      <c r="BY2192" s="120" t="str">
        <f t="shared" si="677"/>
        <v/>
      </c>
      <c r="BZ2192" s="184" t="str">
        <f t="shared" si="690"/>
        <v/>
      </c>
      <c r="CA2192" s="37" t="str">
        <f>IFERROR(VLOOKUP($BY2192,Account_Value!$C$2:$F$2500,4,0),"")</f>
        <v/>
      </c>
      <c r="CB2192" s="43" t="str">
        <f t="shared" si="678"/>
        <v/>
      </c>
      <c r="CC2192" s="122" t="str">
        <f>IF($BZ2192="","",SUM($BZ$2:$BZ2192))</f>
        <v/>
      </c>
      <c r="CD2192" s="43" t="str">
        <f>IF($BZ2192="","",$BU$19*(SUM($BZ$2:$BZ2192)))</f>
        <v/>
      </c>
    </row>
    <row r="2193" spans="1:82">
      <c r="A2193" s="4" t="str">
        <f t="shared" si="679"/>
        <v/>
      </c>
      <c r="B2193" s="21" t="str">
        <f>IF(Investments_Import!A2193="","",Investments_Import!A2193)</f>
        <v/>
      </c>
      <c r="C2193" s="22" t="str">
        <f t="shared" si="672"/>
        <v/>
      </c>
      <c r="D2193" s="51" t="str">
        <f t="shared" si="680"/>
        <v/>
      </c>
      <c r="E2193" s="3" t="str">
        <f>IF(Investments_Import!B2193="","",Investments_Import!B2193)</f>
        <v/>
      </c>
      <c r="F2193" s="54" t="str">
        <f t="shared" si="681"/>
        <v xml:space="preserve"> </v>
      </c>
      <c r="G2193" s="54" t="str">
        <f>IF($B2193="","",COUNTIF($F$2:$F2193,$F2193))</f>
        <v/>
      </c>
      <c r="H2193" s="53" t="str">
        <f t="shared" si="682"/>
        <v xml:space="preserve">  </v>
      </c>
      <c r="I2193" s="3" t="str">
        <f>IF(Investments_Import!C2193="","",Investments_Import!C2193)</f>
        <v/>
      </c>
      <c r="J2193" s="108" t="str">
        <f>IF(Investments_Import!D2193="","",Investments_Import!D2193)</f>
        <v/>
      </c>
      <c r="K2193" s="108" t="str">
        <f t="shared" si="683"/>
        <v/>
      </c>
      <c r="L2193" s="47" t="str">
        <f>IF(Investments_Import!E2193="","",Investments_Import!E2193)</f>
        <v/>
      </c>
      <c r="M2193" s="47" t="str">
        <f t="shared" si="673"/>
        <v/>
      </c>
      <c r="N2193" s="31" t="str">
        <f>IF(Investments_Import!F2193="","",Investments_Import!F2193)</f>
        <v/>
      </c>
      <c r="O2193" s="31" t="str">
        <f t="shared" si="674"/>
        <v/>
      </c>
      <c r="P2193" s="3" t="str">
        <f>IF(Investments_Import!G2193="","",Investments_Import!G2193)</f>
        <v/>
      </c>
      <c r="Q2193" s="3" t="str">
        <f>IF(Investments_Import!H2193="","",Investments_Import!H2193)</f>
        <v/>
      </c>
      <c r="R2193" s="37" t="str">
        <f t="shared" si="675"/>
        <v/>
      </c>
      <c r="S2193" s="37" t="str">
        <f t="shared" si="676"/>
        <v/>
      </c>
      <c r="U2193" s="36" t="str">
        <f>IF(Mining_Import!A2193="","",Mining_Import!A2193)</f>
        <v/>
      </c>
      <c r="V2193" s="22" t="str">
        <f t="shared" si="684"/>
        <v/>
      </c>
      <c r="W2193" s="127" t="str">
        <f t="shared" si="685"/>
        <v/>
      </c>
      <c r="X2193" s="127" t="str">
        <f t="shared" si="686"/>
        <v/>
      </c>
      <c r="Y2193" s="127" t="str">
        <f t="shared" si="687"/>
        <v/>
      </c>
      <c r="Z2193" s="36" t="str">
        <f>IF(Mining_Import!B2193="","",Mining_Import!B2193)</f>
        <v/>
      </c>
      <c r="AA2193" s="184" t="str">
        <f>IF(Mining_Import!$C2193="","",Mining_Import!$C2193)</f>
        <v/>
      </c>
      <c r="AB2193" s="122" t="str">
        <f t="shared" si="688"/>
        <v/>
      </c>
      <c r="AC2193" s="122" t="str">
        <f>IF($Y2193&gt;Dashboard!$Q$19,$AB2193,"")</f>
        <v/>
      </c>
      <c r="AD2193" s="43" t="str">
        <f t="shared" si="689"/>
        <v/>
      </c>
      <c r="AE2193" s="36" t="str">
        <f>IF(Mining_Import!D2193="","",Mining_Import!D2193)</f>
        <v/>
      </c>
      <c r="AF2193" s="36" t="str">
        <f>IF(Mining_Import!E2193="","",Mining_Import!E2193)</f>
        <v/>
      </c>
      <c r="AG2193" s="36" t="str">
        <f>IF(Mining_Import!F2193="","",Mining_Import!F2193)</f>
        <v/>
      </c>
      <c r="AH2193" s="36" t="str">
        <f>IF(Mining_Import!G2193="","",Mining_Import!G2193)</f>
        <v/>
      </c>
      <c r="AI2193" s="36" t="str">
        <f>IF(Mining_Import!H2193="","",Mining_Import!H2193)</f>
        <v/>
      </c>
      <c r="AJ2193" s="36" t="str">
        <f>IF(Mining_Import!I2193="","",Mining_Import!I2193)</f>
        <v/>
      </c>
      <c r="BY2193" s="120" t="str">
        <f t="shared" si="677"/>
        <v/>
      </c>
      <c r="BZ2193" s="184" t="str">
        <f t="shared" si="690"/>
        <v/>
      </c>
      <c r="CA2193" s="37" t="str">
        <f>IFERROR(VLOOKUP($BY2193,Account_Value!$C$2:$F$2500,4,0),"")</f>
        <v/>
      </c>
      <c r="CB2193" s="43" t="str">
        <f t="shared" si="678"/>
        <v/>
      </c>
      <c r="CC2193" s="122" t="str">
        <f>IF($BZ2193="","",SUM($BZ$2:$BZ2193))</f>
        <v/>
      </c>
      <c r="CD2193" s="43" t="str">
        <f>IF($BZ2193="","",$BU$19*(SUM($BZ$2:$BZ2193)))</f>
        <v/>
      </c>
    </row>
    <row r="2194" spans="1:82">
      <c r="A2194" s="4" t="str">
        <f t="shared" si="679"/>
        <v/>
      </c>
      <c r="B2194" s="21" t="str">
        <f>IF(Investments_Import!A2194="","",Investments_Import!A2194)</f>
        <v/>
      </c>
      <c r="C2194" s="22" t="str">
        <f t="shared" si="672"/>
        <v/>
      </c>
      <c r="D2194" s="51" t="str">
        <f t="shared" si="680"/>
        <v/>
      </c>
      <c r="E2194" s="3" t="str">
        <f>IF(Investments_Import!B2194="","",Investments_Import!B2194)</f>
        <v/>
      </c>
      <c r="F2194" s="54" t="str">
        <f t="shared" si="681"/>
        <v xml:space="preserve"> </v>
      </c>
      <c r="G2194" s="54" t="str">
        <f>IF($B2194="","",COUNTIF($F$2:$F2194,$F2194))</f>
        <v/>
      </c>
      <c r="H2194" s="53" t="str">
        <f t="shared" si="682"/>
        <v xml:space="preserve">  </v>
      </c>
      <c r="I2194" s="3" t="str">
        <f>IF(Investments_Import!C2194="","",Investments_Import!C2194)</f>
        <v/>
      </c>
      <c r="J2194" s="108" t="str">
        <f>IF(Investments_Import!D2194="","",Investments_Import!D2194)</f>
        <v/>
      </c>
      <c r="K2194" s="108" t="str">
        <f t="shared" si="683"/>
        <v/>
      </c>
      <c r="L2194" s="47" t="str">
        <f>IF(Investments_Import!E2194="","",Investments_Import!E2194)</f>
        <v/>
      </c>
      <c r="M2194" s="47" t="str">
        <f t="shared" si="673"/>
        <v/>
      </c>
      <c r="N2194" s="31" t="str">
        <f>IF(Investments_Import!F2194="","",Investments_Import!F2194)</f>
        <v/>
      </c>
      <c r="O2194" s="31" t="str">
        <f t="shared" si="674"/>
        <v/>
      </c>
      <c r="P2194" s="3" t="str">
        <f>IF(Investments_Import!G2194="","",Investments_Import!G2194)</f>
        <v/>
      </c>
      <c r="Q2194" s="3" t="str">
        <f>IF(Investments_Import!H2194="","",Investments_Import!H2194)</f>
        <v/>
      </c>
      <c r="R2194" s="37" t="str">
        <f t="shared" si="675"/>
        <v/>
      </c>
      <c r="S2194" s="37" t="str">
        <f t="shared" si="676"/>
        <v/>
      </c>
      <c r="U2194" s="36" t="str">
        <f>IF(Mining_Import!A2194="","",Mining_Import!A2194)</f>
        <v/>
      </c>
      <c r="V2194" s="22" t="str">
        <f t="shared" si="684"/>
        <v/>
      </c>
      <c r="W2194" s="127" t="str">
        <f t="shared" si="685"/>
        <v/>
      </c>
      <c r="X2194" s="127" t="str">
        <f t="shared" si="686"/>
        <v/>
      </c>
      <c r="Y2194" s="127" t="str">
        <f t="shared" si="687"/>
        <v/>
      </c>
      <c r="Z2194" s="36" t="str">
        <f>IF(Mining_Import!B2194="","",Mining_Import!B2194)</f>
        <v/>
      </c>
      <c r="AA2194" s="184" t="str">
        <f>IF(Mining_Import!$C2194="","",Mining_Import!$C2194)</f>
        <v/>
      </c>
      <c r="AB2194" s="122" t="str">
        <f t="shared" si="688"/>
        <v/>
      </c>
      <c r="AC2194" s="122" t="str">
        <f>IF($Y2194&gt;Dashboard!$Q$19,$AB2194,"")</f>
        <v/>
      </c>
      <c r="AD2194" s="43" t="str">
        <f t="shared" si="689"/>
        <v/>
      </c>
      <c r="AE2194" s="36" t="str">
        <f>IF(Mining_Import!D2194="","",Mining_Import!D2194)</f>
        <v/>
      </c>
      <c r="AF2194" s="36" t="str">
        <f>IF(Mining_Import!E2194="","",Mining_Import!E2194)</f>
        <v/>
      </c>
      <c r="AG2194" s="36" t="str">
        <f>IF(Mining_Import!F2194="","",Mining_Import!F2194)</f>
        <v/>
      </c>
      <c r="AH2194" s="36" t="str">
        <f>IF(Mining_Import!G2194="","",Mining_Import!G2194)</f>
        <v/>
      </c>
      <c r="AI2194" s="36" t="str">
        <f>IF(Mining_Import!H2194="","",Mining_Import!H2194)</f>
        <v/>
      </c>
      <c r="AJ2194" s="36" t="str">
        <f>IF(Mining_Import!I2194="","",Mining_Import!I2194)</f>
        <v/>
      </c>
      <c r="BY2194" s="120" t="str">
        <f t="shared" si="677"/>
        <v/>
      </c>
      <c r="BZ2194" s="184" t="str">
        <f t="shared" si="690"/>
        <v/>
      </c>
      <c r="CA2194" s="37" t="str">
        <f>IFERROR(VLOOKUP($BY2194,Account_Value!$C$2:$F$2500,4,0),"")</f>
        <v/>
      </c>
      <c r="CB2194" s="43" t="str">
        <f t="shared" si="678"/>
        <v/>
      </c>
      <c r="CC2194" s="122" t="str">
        <f>IF($BZ2194="","",SUM($BZ$2:$BZ2194))</f>
        <v/>
      </c>
      <c r="CD2194" s="43" t="str">
        <f>IF($BZ2194="","",$BU$19*(SUM($BZ$2:$BZ2194)))</f>
        <v/>
      </c>
    </row>
    <row r="2195" spans="1:82">
      <c r="A2195" s="4" t="str">
        <f t="shared" si="679"/>
        <v/>
      </c>
      <c r="B2195" s="21" t="str">
        <f>IF(Investments_Import!A2195="","",Investments_Import!A2195)</f>
        <v/>
      </c>
      <c r="C2195" s="22" t="str">
        <f t="shared" si="672"/>
        <v/>
      </c>
      <c r="D2195" s="51" t="str">
        <f t="shared" si="680"/>
        <v/>
      </c>
      <c r="E2195" s="3" t="str">
        <f>IF(Investments_Import!B2195="","",Investments_Import!B2195)</f>
        <v/>
      </c>
      <c r="F2195" s="54" t="str">
        <f t="shared" si="681"/>
        <v xml:space="preserve"> </v>
      </c>
      <c r="G2195" s="54" t="str">
        <f>IF($B2195="","",COUNTIF($F$2:$F2195,$F2195))</f>
        <v/>
      </c>
      <c r="H2195" s="53" t="str">
        <f t="shared" si="682"/>
        <v xml:space="preserve">  </v>
      </c>
      <c r="I2195" s="3" t="str">
        <f>IF(Investments_Import!C2195="","",Investments_Import!C2195)</f>
        <v/>
      </c>
      <c r="J2195" s="108" t="str">
        <f>IF(Investments_Import!D2195="","",Investments_Import!D2195)</f>
        <v/>
      </c>
      <c r="K2195" s="108" t="str">
        <f t="shared" si="683"/>
        <v/>
      </c>
      <c r="L2195" s="47" t="str">
        <f>IF(Investments_Import!E2195="","",Investments_Import!E2195)</f>
        <v/>
      </c>
      <c r="M2195" s="47" t="str">
        <f t="shared" si="673"/>
        <v/>
      </c>
      <c r="N2195" s="31" t="str">
        <f>IF(Investments_Import!F2195="","",Investments_Import!F2195)</f>
        <v/>
      </c>
      <c r="O2195" s="31" t="str">
        <f t="shared" si="674"/>
        <v/>
      </c>
      <c r="P2195" s="3" t="str">
        <f>IF(Investments_Import!G2195="","",Investments_Import!G2195)</f>
        <v/>
      </c>
      <c r="Q2195" s="3" t="str">
        <f>IF(Investments_Import!H2195="","",Investments_Import!H2195)</f>
        <v/>
      </c>
      <c r="R2195" s="37" t="str">
        <f t="shared" si="675"/>
        <v/>
      </c>
      <c r="S2195" s="37" t="str">
        <f t="shared" si="676"/>
        <v/>
      </c>
      <c r="U2195" s="36" t="str">
        <f>IF(Mining_Import!A2195="","",Mining_Import!A2195)</f>
        <v/>
      </c>
      <c r="V2195" s="22" t="str">
        <f t="shared" si="684"/>
        <v/>
      </c>
      <c r="W2195" s="127" t="str">
        <f t="shared" si="685"/>
        <v/>
      </c>
      <c r="X2195" s="127" t="str">
        <f t="shared" si="686"/>
        <v/>
      </c>
      <c r="Y2195" s="127" t="str">
        <f t="shared" si="687"/>
        <v/>
      </c>
      <c r="Z2195" s="36" t="str">
        <f>IF(Mining_Import!B2195="","",Mining_Import!B2195)</f>
        <v/>
      </c>
      <c r="AA2195" s="184" t="str">
        <f>IF(Mining_Import!$C2195="","",Mining_Import!$C2195)</f>
        <v/>
      </c>
      <c r="AB2195" s="122" t="str">
        <f t="shared" si="688"/>
        <v/>
      </c>
      <c r="AC2195" s="122" t="str">
        <f>IF($Y2195&gt;Dashboard!$Q$19,$AB2195,"")</f>
        <v/>
      </c>
      <c r="AD2195" s="43" t="str">
        <f t="shared" si="689"/>
        <v/>
      </c>
      <c r="AE2195" s="36" t="str">
        <f>IF(Mining_Import!D2195="","",Mining_Import!D2195)</f>
        <v/>
      </c>
      <c r="AF2195" s="36" t="str">
        <f>IF(Mining_Import!E2195="","",Mining_Import!E2195)</f>
        <v/>
      </c>
      <c r="AG2195" s="36" t="str">
        <f>IF(Mining_Import!F2195="","",Mining_Import!F2195)</f>
        <v/>
      </c>
      <c r="AH2195" s="36" t="str">
        <f>IF(Mining_Import!G2195="","",Mining_Import!G2195)</f>
        <v/>
      </c>
      <c r="AI2195" s="36" t="str">
        <f>IF(Mining_Import!H2195="","",Mining_Import!H2195)</f>
        <v/>
      </c>
      <c r="AJ2195" s="36" t="str">
        <f>IF(Mining_Import!I2195="","",Mining_Import!I2195)</f>
        <v/>
      </c>
      <c r="BY2195" s="120" t="str">
        <f t="shared" si="677"/>
        <v/>
      </c>
      <c r="BZ2195" s="184" t="str">
        <f t="shared" si="690"/>
        <v/>
      </c>
      <c r="CA2195" s="37" t="str">
        <f>IFERROR(VLOOKUP($BY2195,Account_Value!$C$2:$F$2500,4,0),"")</f>
        <v/>
      </c>
      <c r="CB2195" s="43" t="str">
        <f t="shared" si="678"/>
        <v/>
      </c>
      <c r="CC2195" s="122" t="str">
        <f>IF($BZ2195="","",SUM($BZ$2:$BZ2195))</f>
        <v/>
      </c>
      <c r="CD2195" s="43" t="str">
        <f>IF($BZ2195="","",$BU$19*(SUM($BZ$2:$BZ2195)))</f>
        <v/>
      </c>
    </row>
    <row r="2196" spans="1:82">
      <c r="A2196" s="4" t="str">
        <f t="shared" si="679"/>
        <v/>
      </c>
      <c r="B2196" s="21" t="str">
        <f>IF(Investments_Import!A2196="","",Investments_Import!A2196)</f>
        <v/>
      </c>
      <c r="C2196" s="22" t="str">
        <f t="shared" si="672"/>
        <v/>
      </c>
      <c r="D2196" s="51" t="str">
        <f t="shared" si="680"/>
        <v/>
      </c>
      <c r="E2196" s="3" t="str">
        <f>IF(Investments_Import!B2196="","",Investments_Import!B2196)</f>
        <v/>
      </c>
      <c r="F2196" s="54" t="str">
        <f t="shared" si="681"/>
        <v xml:space="preserve"> </v>
      </c>
      <c r="G2196" s="54" t="str">
        <f>IF($B2196="","",COUNTIF($F$2:$F2196,$F2196))</f>
        <v/>
      </c>
      <c r="H2196" s="53" t="str">
        <f t="shared" si="682"/>
        <v xml:space="preserve">  </v>
      </c>
      <c r="I2196" s="3" t="str">
        <f>IF(Investments_Import!C2196="","",Investments_Import!C2196)</f>
        <v/>
      </c>
      <c r="J2196" s="108" t="str">
        <f>IF(Investments_Import!D2196="","",Investments_Import!D2196)</f>
        <v/>
      </c>
      <c r="K2196" s="108" t="str">
        <f t="shared" si="683"/>
        <v/>
      </c>
      <c r="L2196" s="47" t="str">
        <f>IF(Investments_Import!E2196="","",Investments_Import!E2196)</f>
        <v/>
      </c>
      <c r="M2196" s="47" t="str">
        <f t="shared" si="673"/>
        <v/>
      </c>
      <c r="N2196" s="31" t="str">
        <f>IF(Investments_Import!F2196="","",Investments_Import!F2196)</f>
        <v/>
      </c>
      <c r="O2196" s="31" t="str">
        <f t="shared" si="674"/>
        <v/>
      </c>
      <c r="P2196" s="3" t="str">
        <f>IF(Investments_Import!G2196="","",Investments_Import!G2196)</f>
        <v/>
      </c>
      <c r="Q2196" s="3" t="str">
        <f>IF(Investments_Import!H2196="","",Investments_Import!H2196)</f>
        <v/>
      </c>
      <c r="R2196" s="37" t="str">
        <f t="shared" si="675"/>
        <v/>
      </c>
      <c r="S2196" s="37" t="str">
        <f t="shared" si="676"/>
        <v/>
      </c>
      <c r="U2196" s="36" t="str">
        <f>IF(Mining_Import!A2196="","",Mining_Import!A2196)</f>
        <v/>
      </c>
      <c r="V2196" s="22" t="str">
        <f t="shared" si="684"/>
        <v/>
      </c>
      <c r="W2196" s="127" t="str">
        <f t="shared" si="685"/>
        <v/>
      </c>
      <c r="X2196" s="127" t="str">
        <f t="shared" si="686"/>
        <v/>
      </c>
      <c r="Y2196" s="127" t="str">
        <f t="shared" si="687"/>
        <v/>
      </c>
      <c r="Z2196" s="36" t="str">
        <f>IF(Mining_Import!B2196="","",Mining_Import!B2196)</f>
        <v/>
      </c>
      <c r="AA2196" s="184" t="str">
        <f>IF(Mining_Import!$C2196="","",Mining_Import!$C2196)</f>
        <v/>
      </c>
      <c r="AB2196" s="122" t="str">
        <f t="shared" si="688"/>
        <v/>
      </c>
      <c r="AC2196" s="122" t="str">
        <f>IF($Y2196&gt;Dashboard!$Q$19,$AB2196,"")</f>
        <v/>
      </c>
      <c r="AD2196" s="43" t="str">
        <f t="shared" si="689"/>
        <v/>
      </c>
      <c r="AE2196" s="36" t="str">
        <f>IF(Mining_Import!D2196="","",Mining_Import!D2196)</f>
        <v/>
      </c>
      <c r="AF2196" s="36" t="str">
        <f>IF(Mining_Import!E2196="","",Mining_Import!E2196)</f>
        <v/>
      </c>
      <c r="AG2196" s="36" t="str">
        <f>IF(Mining_Import!F2196="","",Mining_Import!F2196)</f>
        <v/>
      </c>
      <c r="AH2196" s="36" t="str">
        <f>IF(Mining_Import!G2196="","",Mining_Import!G2196)</f>
        <v/>
      </c>
      <c r="AI2196" s="36" t="str">
        <f>IF(Mining_Import!H2196="","",Mining_Import!H2196)</f>
        <v/>
      </c>
      <c r="AJ2196" s="36" t="str">
        <f>IF(Mining_Import!I2196="","",Mining_Import!I2196)</f>
        <v/>
      </c>
      <c r="BY2196" s="120" t="str">
        <f t="shared" si="677"/>
        <v/>
      </c>
      <c r="BZ2196" s="184" t="str">
        <f t="shared" si="690"/>
        <v/>
      </c>
      <c r="CA2196" s="37" t="str">
        <f>IFERROR(VLOOKUP($BY2196,Account_Value!$C$2:$F$2500,4,0),"")</f>
        <v/>
      </c>
      <c r="CB2196" s="43" t="str">
        <f t="shared" si="678"/>
        <v/>
      </c>
      <c r="CC2196" s="122" t="str">
        <f>IF($BZ2196="","",SUM($BZ$2:$BZ2196))</f>
        <v/>
      </c>
      <c r="CD2196" s="43" t="str">
        <f>IF($BZ2196="","",$BU$19*(SUM($BZ$2:$BZ2196)))</f>
        <v/>
      </c>
    </row>
    <row r="2197" spans="1:82">
      <c r="A2197" s="4" t="str">
        <f t="shared" si="679"/>
        <v/>
      </c>
      <c r="B2197" s="21" t="str">
        <f>IF(Investments_Import!A2197="","",Investments_Import!A2197)</f>
        <v/>
      </c>
      <c r="C2197" s="22" t="str">
        <f t="shared" si="672"/>
        <v/>
      </c>
      <c r="D2197" s="51" t="str">
        <f t="shared" si="680"/>
        <v/>
      </c>
      <c r="E2197" s="3" t="str">
        <f>IF(Investments_Import!B2197="","",Investments_Import!B2197)</f>
        <v/>
      </c>
      <c r="F2197" s="54" t="str">
        <f t="shared" si="681"/>
        <v xml:space="preserve"> </v>
      </c>
      <c r="G2197" s="54" t="str">
        <f>IF($B2197="","",COUNTIF($F$2:$F2197,$F2197))</f>
        <v/>
      </c>
      <c r="H2197" s="53" t="str">
        <f t="shared" si="682"/>
        <v xml:space="preserve">  </v>
      </c>
      <c r="I2197" s="3" t="str">
        <f>IF(Investments_Import!C2197="","",Investments_Import!C2197)</f>
        <v/>
      </c>
      <c r="J2197" s="108" t="str">
        <f>IF(Investments_Import!D2197="","",Investments_Import!D2197)</f>
        <v/>
      </c>
      <c r="K2197" s="108" t="str">
        <f t="shared" si="683"/>
        <v/>
      </c>
      <c r="L2197" s="47" t="str">
        <f>IF(Investments_Import!E2197="","",Investments_Import!E2197)</f>
        <v/>
      </c>
      <c r="M2197" s="47" t="str">
        <f t="shared" si="673"/>
        <v/>
      </c>
      <c r="N2197" s="31" t="str">
        <f>IF(Investments_Import!F2197="","",Investments_Import!F2197)</f>
        <v/>
      </c>
      <c r="O2197" s="31" t="str">
        <f t="shared" si="674"/>
        <v/>
      </c>
      <c r="P2197" s="3" t="str">
        <f>IF(Investments_Import!G2197="","",Investments_Import!G2197)</f>
        <v/>
      </c>
      <c r="Q2197" s="3" t="str">
        <f>IF(Investments_Import!H2197="","",Investments_Import!H2197)</f>
        <v/>
      </c>
      <c r="R2197" s="37" t="str">
        <f t="shared" si="675"/>
        <v/>
      </c>
      <c r="S2197" s="37" t="str">
        <f t="shared" si="676"/>
        <v/>
      </c>
      <c r="U2197" s="36" t="str">
        <f>IF(Mining_Import!A2197="","",Mining_Import!A2197)</f>
        <v/>
      </c>
      <c r="V2197" s="22" t="str">
        <f t="shared" si="684"/>
        <v/>
      </c>
      <c r="W2197" s="127" t="str">
        <f t="shared" si="685"/>
        <v/>
      </c>
      <c r="X2197" s="127" t="str">
        <f t="shared" si="686"/>
        <v/>
      </c>
      <c r="Y2197" s="127" t="str">
        <f t="shared" si="687"/>
        <v/>
      </c>
      <c r="Z2197" s="36" t="str">
        <f>IF(Mining_Import!B2197="","",Mining_Import!B2197)</f>
        <v/>
      </c>
      <c r="AA2197" s="184" t="str">
        <f>IF(Mining_Import!$C2197="","",Mining_Import!$C2197)</f>
        <v/>
      </c>
      <c r="AB2197" s="122" t="str">
        <f t="shared" si="688"/>
        <v/>
      </c>
      <c r="AC2197" s="122" t="str">
        <f>IF($Y2197&gt;Dashboard!$Q$19,$AB2197,"")</f>
        <v/>
      </c>
      <c r="AD2197" s="43" t="str">
        <f t="shared" si="689"/>
        <v/>
      </c>
      <c r="AE2197" s="36" t="str">
        <f>IF(Mining_Import!D2197="","",Mining_Import!D2197)</f>
        <v/>
      </c>
      <c r="AF2197" s="36" t="str">
        <f>IF(Mining_Import!E2197="","",Mining_Import!E2197)</f>
        <v/>
      </c>
      <c r="AG2197" s="36" t="str">
        <f>IF(Mining_Import!F2197="","",Mining_Import!F2197)</f>
        <v/>
      </c>
      <c r="AH2197" s="36" t="str">
        <f>IF(Mining_Import!G2197="","",Mining_Import!G2197)</f>
        <v/>
      </c>
      <c r="AI2197" s="36" t="str">
        <f>IF(Mining_Import!H2197="","",Mining_Import!H2197)</f>
        <v/>
      </c>
      <c r="AJ2197" s="36" t="str">
        <f>IF(Mining_Import!I2197="","",Mining_Import!I2197)</f>
        <v/>
      </c>
      <c r="BY2197" s="120" t="str">
        <f t="shared" si="677"/>
        <v/>
      </c>
      <c r="BZ2197" s="184" t="str">
        <f t="shared" si="690"/>
        <v/>
      </c>
      <c r="CA2197" s="37" t="str">
        <f>IFERROR(VLOOKUP($BY2197,Account_Value!$C$2:$F$2500,4,0),"")</f>
        <v/>
      </c>
      <c r="CB2197" s="43" t="str">
        <f t="shared" si="678"/>
        <v/>
      </c>
      <c r="CC2197" s="122" t="str">
        <f>IF($BZ2197="","",SUM($BZ$2:$BZ2197))</f>
        <v/>
      </c>
      <c r="CD2197" s="43" t="str">
        <f>IF($BZ2197="","",$BU$19*(SUM($BZ$2:$BZ2197)))</f>
        <v/>
      </c>
    </row>
    <row r="2198" spans="1:82">
      <c r="A2198" s="4" t="str">
        <f t="shared" si="679"/>
        <v/>
      </c>
      <c r="B2198" s="21" t="str">
        <f>IF(Investments_Import!A2198="","",Investments_Import!A2198)</f>
        <v/>
      </c>
      <c r="C2198" s="22" t="str">
        <f t="shared" si="672"/>
        <v/>
      </c>
      <c r="D2198" s="51" t="str">
        <f t="shared" si="680"/>
        <v/>
      </c>
      <c r="E2198" s="3" t="str">
        <f>IF(Investments_Import!B2198="","",Investments_Import!B2198)</f>
        <v/>
      </c>
      <c r="F2198" s="54" t="str">
        <f t="shared" si="681"/>
        <v xml:space="preserve"> </v>
      </c>
      <c r="G2198" s="54" t="str">
        <f>IF($B2198="","",COUNTIF($F$2:$F2198,$F2198))</f>
        <v/>
      </c>
      <c r="H2198" s="53" t="str">
        <f t="shared" si="682"/>
        <v xml:space="preserve">  </v>
      </c>
      <c r="I2198" s="3" t="str">
        <f>IF(Investments_Import!C2198="","",Investments_Import!C2198)</f>
        <v/>
      </c>
      <c r="J2198" s="108" t="str">
        <f>IF(Investments_Import!D2198="","",Investments_Import!D2198)</f>
        <v/>
      </c>
      <c r="K2198" s="108" t="str">
        <f t="shared" si="683"/>
        <v/>
      </c>
      <c r="L2198" s="47" t="str">
        <f>IF(Investments_Import!E2198="","",Investments_Import!E2198)</f>
        <v/>
      </c>
      <c r="M2198" s="47" t="str">
        <f t="shared" si="673"/>
        <v/>
      </c>
      <c r="N2198" s="31" t="str">
        <f>IF(Investments_Import!F2198="","",Investments_Import!F2198)</f>
        <v/>
      </c>
      <c r="O2198" s="31" t="str">
        <f t="shared" si="674"/>
        <v/>
      </c>
      <c r="P2198" s="3" t="str">
        <f>IF(Investments_Import!G2198="","",Investments_Import!G2198)</f>
        <v/>
      </c>
      <c r="Q2198" s="3" t="str">
        <f>IF(Investments_Import!H2198="","",Investments_Import!H2198)</f>
        <v/>
      </c>
      <c r="R2198" s="37" t="str">
        <f t="shared" si="675"/>
        <v/>
      </c>
      <c r="S2198" s="37" t="str">
        <f t="shared" si="676"/>
        <v/>
      </c>
      <c r="U2198" s="36" t="str">
        <f>IF(Mining_Import!A2198="","",Mining_Import!A2198)</f>
        <v/>
      </c>
      <c r="V2198" s="22" t="str">
        <f t="shared" si="684"/>
        <v/>
      </c>
      <c r="W2198" s="127" t="str">
        <f t="shared" si="685"/>
        <v/>
      </c>
      <c r="X2198" s="127" t="str">
        <f t="shared" si="686"/>
        <v/>
      </c>
      <c r="Y2198" s="127" t="str">
        <f t="shared" si="687"/>
        <v/>
      </c>
      <c r="Z2198" s="36" t="str">
        <f>IF(Mining_Import!B2198="","",Mining_Import!B2198)</f>
        <v/>
      </c>
      <c r="AA2198" s="184" t="str">
        <f>IF(Mining_Import!$C2198="","",Mining_Import!$C2198)</f>
        <v/>
      </c>
      <c r="AB2198" s="122" t="str">
        <f t="shared" si="688"/>
        <v/>
      </c>
      <c r="AC2198" s="122" t="str">
        <f>IF($Y2198&gt;Dashboard!$Q$19,$AB2198,"")</f>
        <v/>
      </c>
      <c r="AD2198" s="43" t="str">
        <f t="shared" si="689"/>
        <v/>
      </c>
      <c r="AE2198" s="36" t="str">
        <f>IF(Mining_Import!D2198="","",Mining_Import!D2198)</f>
        <v/>
      </c>
      <c r="AF2198" s="36" t="str">
        <f>IF(Mining_Import!E2198="","",Mining_Import!E2198)</f>
        <v/>
      </c>
      <c r="AG2198" s="36" t="str">
        <f>IF(Mining_Import!F2198="","",Mining_Import!F2198)</f>
        <v/>
      </c>
      <c r="AH2198" s="36" t="str">
        <f>IF(Mining_Import!G2198="","",Mining_Import!G2198)</f>
        <v/>
      </c>
      <c r="AI2198" s="36" t="str">
        <f>IF(Mining_Import!H2198="","",Mining_Import!H2198)</f>
        <v/>
      </c>
      <c r="AJ2198" s="36" t="str">
        <f>IF(Mining_Import!I2198="","",Mining_Import!I2198)</f>
        <v/>
      </c>
      <c r="BY2198" s="120" t="str">
        <f t="shared" si="677"/>
        <v/>
      </c>
      <c r="BZ2198" s="184" t="str">
        <f t="shared" si="690"/>
        <v/>
      </c>
      <c r="CA2198" s="37" t="str">
        <f>IFERROR(VLOOKUP($BY2198,Account_Value!$C$2:$F$2500,4,0),"")</f>
        <v/>
      </c>
      <c r="CB2198" s="43" t="str">
        <f t="shared" si="678"/>
        <v/>
      </c>
      <c r="CC2198" s="122" t="str">
        <f>IF($BZ2198="","",SUM($BZ$2:$BZ2198))</f>
        <v/>
      </c>
      <c r="CD2198" s="43" t="str">
        <f>IF($BZ2198="","",$BU$19*(SUM($BZ$2:$BZ2198)))</f>
        <v/>
      </c>
    </row>
    <row r="2199" spans="1:82">
      <c r="A2199" s="4" t="str">
        <f t="shared" si="679"/>
        <v/>
      </c>
      <c r="B2199" s="21" t="str">
        <f>IF(Investments_Import!A2199="","",Investments_Import!A2199)</f>
        <v/>
      </c>
      <c r="C2199" s="22" t="str">
        <f t="shared" si="672"/>
        <v/>
      </c>
      <c r="D2199" s="51" t="str">
        <f t="shared" si="680"/>
        <v/>
      </c>
      <c r="E2199" s="3" t="str">
        <f>IF(Investments_Import!B2199="","",Investments_Import!B2199)</f>
        <v/>
      </c>
      <c r="F2199" s="54" t="str">
        <f t="shared" si="681"/>
        <v xml:space="preserve"> </v>
      </c>
      <c r="G2199" s="54" t="str">
        <f>IF($B2199="","",COUNTIF($F$2:$F2199,$F2199))</f>
        <v/>
      </c>
      <c r="H2199" s="53" t="str">
        <f t="shared" si="682"/>
        <v xml:space="preserve">  </v>
      </c>
      <c r="I2199" s="3" t="str">
        <f>IF(Investments_Import!C2199="","",Investments_Import!C2199)</f>
        <v/>
      </c>
      <c r="J2199" s="108" t="str">
        <f>IF(Investments_Import!D2199="","",Investments_Import!D2199)</f>
        <v/>
      </c>
      <c r="K2199" s="108" t="str">
        <f t="shared" si="683"/>
        <v/>
      </c>
      <c r="L2199" s="47" t="str">
        <f>IF(Investments_Import!E2199="","",Investments_Import!E2199)</f>
        <v/>
      </c>
      <c r="M2199" s="47" t="str">
        <f t="shared" si="673"/>
        <v/>
      </c>
      <c r="N2199" s="31" t="str">
        <f>IF(Investments_Import!F2199="","",Investments_Import!F2199)</f>
        <v/>
      </c>
      <c r="O2199" s="31" t="str">
        <f t="shared" si="674"/>
        <v/>
      </c>
      <c r="P2199" s="3" t="str">
        <f>IF(Investments_Import!G2199="","",Investments_Import!G2199)</f>
        <v/>
      </c>
      <c r="Q2199" s="3" t="str">
        <f>IF(Investments_Import!H2199="","",Investments_Import!H2199)</f>
        <v/>
      </c>
      <c r="R2199" s="37" t="str">
        <f t="shared" si="675"/>
        <v/>
      </c>
      <c r="S2199" s="37" t="str">
        <f t="shared" si="676"/>
        <v/>
      </c>
      <c r="U2199" s="36" t="str">
        <f>IF(Mining_Import!A2199="","",Mining_Import!A2199)</f>
        <v/>
      </c>
      <c r="V2199" s="22" t="str">
        <f t="shared" si="684"/>
        <v/>
      </c>
      <c r="W2199" s="127" t="str">
        <f t="shared" si="685"/>
        <v/>
      </c>
      <c r="X2199" s="127" t="str">
        <f t="shared" si="686"/>
        <v/>
      </c>
      <c r="Y2199" s="127" t="str">
        <f t="shared" si="687"/>
        <v/>
      </c>
      <c r="Z2199" s="36" t="str">
        <f>IF(Mining_Import!B2199="","",Mining_Import!B2199)</f>
        <v/>
      </c>
      <c r="AA2199" s="184" t="str">
        <f>IF(Mining_Import!$C2199="","",Mining_Import!$C2199)</f>
        <v/>
      </c>
      <c r="AB2199" s="122" t="str">
        <f t="shared" si="688"/>
        <v/>
      </c>
      <c r="AC2199" s="122" t="str">
        <f>IF($Y2199&gt;Dashboard!$Q$19,$AB2199,"")</f>
        <v/>
      </c>
      <c r="AD2199" s="43" t="str">
        <f t="shared" si="689"/>
        <v/>
      </c>
      <c r="AE2199" s="36" t="str">
        <f>IF(Mining_Import!D2199="","",Mining_Import!D2199)</f>
        <v/>
      </c>
      <c r="AF2199" s="36" t="str">
        <f>IF(Mining_Import!E2199="","",Mining_Import!E2199)</f>
        <v/>
      </c>
      <c r="AG2199" s="36" t="str">
        <f>IF(Mining_Import!F2199="","",Mining_Import!F2199)</f>
        <v/>
      </c>
      <c r="AH2199" s="36" t="str">
        <f>IF(Mining_Import!G2199="","",Mining_Import!G2199)</f>
        <v/>
      </c>
      <c r="AI2199" s="36" t="str">
        <f>IF(Mining_Import!H2199="","",Mining_Import!H2199)</f>
        <v/>
      </c>
      <c r="AJ2199" s="36" t="str">
        <f>IF(Mining_Import!I2199="","",Mining_Import!I2199)</f>
        <v/>
      </c>
      <c r="BY2199" s="120" t="str">
        <f t="shared" si="677"/>
        <v/>
      </c>
      <c r="BZ2199" s="184" t="str">
        <f t="shared" si="690"/>
        <v/>
      </c>
      <c r="CA2199" s="37" t="str">
        <f>IFERROR(VLOOKUP($BY2199,Account_Value!$C$2:$F$2500,4,0),"")</f>
        <v/>
      </c>
      <c r="CB2199" s="43" t="str">
        <f t="shared" si="678"/>
        <v/>
      </c>
      <c r="CC2199" s="122" t="str">
        <f>IF($BZ2199="","",SUM($BZ$2:$BZ2199))</f>
        <v/>
      </c>
      <c r="CD2199" s="43" t="str">
        <f>IF($BZ2199="","",$BU$19*(SUM($BZ$2:$BZ2199)))</f>
        <v/>
      </c>
    </row>
    <row r="2200" spans="1:82">
      <c r="A2200" s="4" t="str">
        <f t="shared" si="679"/>
        <v/>
      </c>
      <c r="B2200" s="21" t="str">
        <f>IF(Investments_Import!A2200="","",Investments_Import!A2200)</f>
        <v/>
      </c>
      <c r="C2200" s="22" t="str">
        <f t="shared" si="672"/>
        <v/>
      </c>
      <c r="D2200" s="51" t="str">
        <f t="shared" si="680"/>
        <v/>
      </c>
      <c r="E2200" s="3" t="str">
        <f>IF(Investments_Import!B2200="","",Investments_Import!B2200)</f>
        <v/>
      </c>
      <c r="F2200" s="54" t="str">
        <f t="shared" si="681"/>
        <v xml:space="preserve"> </v>
      </c>
      <c r="G2200" s="54" t="str">
        <f>IF($B2200="","",COUNTIF($F$2:$F2200,$F2200))</f>
        <v/>
      </c>
      <c r="H2200" s="53" t="str">
        <f t="shared" si="682"/>
        <v xml:space="preserve">  </v>
      </c>
      <c r="I2200" s="3" t="str">
        <f>IF(Investments_Import!C2200="","",Investments_Import!C2200)</f>
        <v/>
      </c>
      <c r="J2200" s="108" t="str">
        <f>IF(Investments_Import!D2200="","",Investments_Import!D2200)</f>
        <v/>
      </c>
      <c r="K2200" s="108" t="str">
        <f t="shared" si="683"/>
        <v/>
      </c>
      <c r="L2200" s="47" t="str">
        <f>IF(Investments_Import!E2200="","",Investments_Import!E2200)</f>
        <v/>
      </c>
      <c r="M2200" s="47" t="str">
        <f t="shared" si="673"/>
        <v/>
      </c>
      <c r="N2200" s="31" t="str">
        <f>IF(Investments_Import!F2200="","",Investments_Import!F2200)</f>
        <v/>
      </c>
      <c r="O2200" s="31" t="str">
        <f t="shared" si="674"/>
        <v/>
      </c>
      <c r="P2200" s="3" t="str">
        <f>IF(Investments_Import!G2200="","",Investments_Import!G2200)</f>
        <v/>
      </c>
      <c r="Q2200" s="3" t="str">
        <f>IF(Investments_Import!H2200="","",Investments_Import!H2200)</f>
        <v/>
      </c>
      <c r="R2200" s="37" t="str">
        <f t="shared" si="675"/>
        <v/>
      </c>
      <c r="S2200" s="37" t="str">
        <f t="shared" si="676"/>
        <v/>
      </c>
      <c r="U2200" s="36" t="str">
        <f>IF(Mining_Import!A2200="","",Mining_Import!A2200)</f>
        <v/>
      </c>
      <c r="V2200" s="22" t="str">
        <f t="shared" si="684"/>
        <v/>
      </c>
      <c r="W2200" s="127" t="str">
        <f t="shared" si="685"/>
        <v/>
      </c>
      <c r="X2200" s="127" t="str">
        <f t="shared" si="686"/>
        <v/>
      </c>
      <c r="Y2200" s="127" t="str">
        <f t="shared" si="687"/>
        <v/>
      </c>
      <c r="Z2200" s="36" t="str">
        <f>IF(Mining_Import!B2200="","",Mining_Import!B2200)</f>
        <v/>
      </c>
      <c r="AA2200" s="184" t="str">
        <f>IF(Mining_Import!$C2200="","",Mining_Import!$C2200)</f>
        <v/>
      </c>
      <c r="AB2200" s="122" t="str">
        <f t="shared" si="688"/>
        <v/>
      </c>
      <c r="AC2200" s="122" t="str">
        <f>IF($Y2200&gt;Dashboard!$Q$19,$AB2200,"")</f>
        <v/>
      </c>
      <c r="AD2200" s="43" t="str">
        <f t="shared" si="689"/>
        <v/>
      </c>
      <c r="AE2200" s="36" t="str">
        <f>IF(Mining_Import!D2200="","",Mining_Import!D2200)</f>
        <v/>
      </c>
      <c r="AF2200" s="36" t="str">
        <f>IF(Mining_Import!E2200="","",Mining_Import!E2200)</f>
        <v/>
      </c>
      <c r="AG2200" s="36" t="str">
        <f>IF(Mining_Import!F2200="","",Mining_Import!F2200)</f>
        <v/>
      </c>
      <c r="AH2200" s="36" t="str">
        <f>IF(Mining_Import!G2200="","",Mining_Import!G2200)</f>
        <v/>
      </c>
      <c r="AI2200" s="36" t="str">
        <f>IF(Mining_Import!H2200="","",Mining_Import!H2200)</f>
        <v/>
      </c>
      <c r="AJ2200" s="36" t="str">
        <f>IF(Mining_Import!I2200="","",Mining_Import!I2200)</f>
        <v/>
      </c>
      <c r="BY2200" s="120" t="str">
        <f t="shared" si="677"/>
        <v/>
      </c>
      <c r="BZ2200" s="184" t="str">
        <f t="shared" si="690"/>
        <v/>
      </c>
      <c r="CA2200" s="37" t="str">
        <f>IFERROR(VLOOKUP($BY2200,Account_Value!$C$2:$F$2500,4,0),"")</f>
        <v/>
      </c>
      <c r="CB2200" s="43" t="str">
        <f t="shared" si="678"/>
        <v/>
      </c>
      <c r="CC2200" s="122" t="str">
        <f>IF($BZ2200="","",SUM($BZ$2:$BZ2200))</f>
        <v/>
      </c>
      <c r="CD2200" s="43" t="str">
        <f>IF($BZ2200="","",$BU$19*(SUM($BZ$2:$BZ2200)))</f>
        <v/>
      </c>
    </row>
    <row r="2201" spans="1:82">
      <c r="A2201" s="4" t="str">
        <f t="shared" si="679"/>
        <v/>
      </c>
      <c r="B2201" s="21" t="str">
        <f>IF(Investments_Import!A2201="","",Investments_Import!A2201)</f>
        <v/>
      </c>
      <c r="C2201" s="22" t="str">
        <f t="shared" si="672"/>
        <v/>
      </c>
      <c r="D2201" s="51" t="str">
        <f t="shared" si="680"/>
        <v/>
      </c>
      <c r="E2201" s="3" t="str">
        <f>IF(Investments_Import!B2201="","",Investments_Import!B2201)</f>
        <v/>
      </c>
      <c r="F2201" s="54" t="str">
        <f t="shared" si="681"/>
        <v xml:space="preserve"> </v>
      </c>
      <c r="G2201" s="54" t="str">
        <f>IF($B2201="","",COUNTIF($F$2:$F2201,$F2201))</f>
        <v/>
      </c>
      <c r="H2201" s="53" t="str">
        <f t="shared" si="682"/>
        <v xml:space="preserve">  </v>
      </c>
      <c r="I2201" s="3" t="str">
        <f>IF(Investments_Import!C2201="","",Investments_Import!C2201)</f>
        <v/>
      </c>
      <c r="J2201" s="108" t="str">
        <f>IF(Investments_Import!D2201="","",Investments_Import!D2201)</f>
        <v/>
      </c>
      <c r="K2201" s="108" t="str">
        <f t="shared" si="683"/>
        <v/>
      </c>
      <c r="L2201" s="47" t="str">
        <f>IF(Investments_Import!E2201="","",Investments_Import!E2201)</f>
        <v/>
      </c>
      <c r="M2201" s="47" t="str">
        <f t="shared" si="673"/>
        <v/>
      </c>
      <c r="N2201" s="31" t="str">
        <f>IF(Investments_Import!F2201="","",Investments_Import!F2201)</f>
        <v/>
      </c>
      <c r="O2201" s="31" t="str">
        <f t="shared" si="674"/>
        <v/>
      </c>
      <c r="P2201" s="3" t="str">
        <f>IF(Investments_Import!G2201="","",Investments_Import!G2201)</f>
        <v/>
      </c>
      <c r="Q2201" s="3" t="str">
        <f>IF(Investments_Import!H2201="","",Investments_Import!H2201)</f>
        <v/>
      </c>
      <c r="R2201" s="37" t="str">
        <f t="shared" si="675"/>
        <v/>
      </c>
      <c r="S2201" s="37" t="str">
        <f t="shared" si="676"/>
        <v/>
      </c>
      <c r="U2201" s="36" t="str">
        <f>IF(Mining_Import!A2201="","",Mining_Import!A2201)</f>
        <v/>
      </c>
      <c r="V2201" s="22" t="str">
        <f t="shared" si="684"/>
        <v/>
      </c>
      <c r="W2201" s="127" t="str">
        <f t="shared" si="685"/>
        <v/>
      </c>
      <c r="X2201" s="127" t="str">
        <f t="shared" si="686"/>
        <v/>
      </c>
      <c r="Y2201" s="127" t="str">
        <f t="shared" si="687"/>
        <v/>
      </c>
      <c r="Z2201" s="36" t="str">
        <f>IF(Mining_Import!B2201="","",Mining_Import!B2201)</f>
        <v/>
      </c>
      <c r="AA2201" s="184" t="str">
        <f>IF(Mining_Import!$C2201="","",Mining_Import!$C2201)</f>
        <v/>
      </c>
      <c r="AB2201" s="122" t="str">
        <f t="shared" si="688"/>
        <v/>
      </c>
      <c r="AC2201" s="122" t="str">
        <f>IF($Y2201&gt;Dashboard!$Q$19,$AB2201,"")</f>
        <v/>
      </c>
      <c r="AD2201" s="43" t="str">
        <f t="shared" si="689"/>
        <v/>
      </c>
      <c r="AE2201" s="36" t="str">
        <f>IF(Mining_Import!D2201="","",Mining_Import!D2201)</f>
        <v/>
      </c>
      <c r="AF2201" s="36" t="str">
        <f>IF(Mining_Import!E2201="","",Mining_Import!E2201)</f>
        <v/>
      </c>
      <c r="AG2201" s="36" t="str">
        <f>IF(Mining_Import!F2201="","",Mining_Import!F2201)</f>
        <v/>
      </c>
      <c r="AH2201" s="36" t="str">
        <f>IF(Mining_Import!G2201="","",Mining_Import!G2201)</f>
        <v/>
      </c>
      <c r="AI2201" s="36" t="str">
        <f>IF(Mining_Import!H2201="","",Mining_Import!H2201)</f>
        <v/>
      </c>
      <c r="AJ2201" s="36" t="str">
        <f>IF(Mining_Import!I2201="","",Mining_Import!I2201)</f>
        <v/>
      </c>
      <c r="BY2201" s="120" t="str">
        <f t="shared" si="677"/>
        <v/>
      </c>
      <c r="BZ2201" s="184" t="str">
        <f t="shared" si="690"/>
        <v/>
      </c>
      <c r="CA2201" s="37" t="str">
        <f>IFERROR(VLOOKUP($BY2201,Account_Value!$C$2:$F$2500,4,0),"")</f>
        <v/>
      </c>
      <c r="CB2201" s="43" t="str">
        <f t="shared" si="678"/>
        <v/>
      </c>
      <c r="CC2201" s="122" t="str">
        <f>IF($BZ2201="","",SUM($BZ$2:$BZ2201))</f>
        <v/>
      </c>
      <c r="CD2201" s="43" t="str">
        <f>IF($BZ2201="","",$BU$19*(SUM($BZ$2:$BZ2201)))</f>
        <v/>
      </c>
    </row>
    <row r="2202" spans="1:82">
      <c r="A2202" s="4" t="str">
        <f t="shared" si="679"/>
        <v/>
      </c>
      <c r="B2202" s="21" t="str">
        <f>IF(Investments_Import!A2202="","",Investments_Import!A2202)</f>
        <v/>
      </c>
      <c r="C2202" s="22" t="str">
        <f t="shared" si="672"/>
        <v/>
      </c>
      <c r="D2202" s="51" t="str">
        <f t="shared" si="680"/>
        <v/>
      </c>
      <c r="E2202" s="3" t="str">
        <f>IF(Investments_Import!B2202="","",Investments_Import!B2202)</f>
        <v/>
      </c>
      <c r="F2202" s="54" t="str">
        <f t="shared" si="681"/>
        <v xml:space="preserve"> </v>
      </c>
      <c r="G2202" s="54" t="str">
        <f>IF($B2202="","",COUNTIF($F$2:$F2202,$F2202))</f>
        <v/>
      </c>
      <c r="H2202" s="53" t="str">
        <f t="shared" si="682"/>
        <v xml:space="preserve">  </v>
      </c>
      <c r="I2202" s="3" t="str">
        <f>IF(Investments_Import!C2202="","",Investments_Import!C2202)</f>
        <v/>
      </c>
      <c r="J2202" s="108" t="str">
        <f>IF(Investments_Import!D2202="","",Investments_Import!D2202)</f>
        <v/>
      </c>
      <c r="K2202" s="108" t="str">
        <f t="shared" si="683"/>
        <v/>
      </c>
      <c r="L2202" s="47" t="str">
        <f>IF(Investments_Import!E2202="","",Investments_Import!E2202)</f>
        <v/>
      </c>
      <c r="M2202" s="47" t="str">
        <f t="shared" si="673"/>
        <v/>
      </c>
      <c r="N2202" s="31" t="str">
        <f>IF(Investments_Import!F2202="","",Investments_Import!F2202)</f>
        <v/>
      </c>
      <c r="O2202" s="31" t="str">
        <f t="shared" si="674"/>
        <v/>
      </c>
      <c r="P2202" s="3" t="str">
        <f>IF(Investments_Import!G2202="","",Investments_Import!G2202)</f>
        <v/>
      </c>
      <c r="Q2202" s="3" t="str">
        <f>IF(Investments_Import!H2202="","",Investments_Import!H2202)</f>
        <v/>
      </c>
      <c r="R2202" s="37" t="str">
        <f t="shared" si="675"/>
        <v/>
      </c>
      <c r="S2202" s="37" t="str">
        <f t="shared" si="676"/>
        <v/>
      </c>
      <c r="U2202" s="36" t="str">
        <f>IF(Mining_Import!A2202="","",Mining_Import!A2202)</f>
        <v/>
      </c>
      <c r="V2202" s="22" t="str">
        <f t="shared" si="684"/>
        <v/>
      </c>
      <c r="W2202" s="127" t="str">
        <f t="shared" si="685"/>
        <v/>
      </c>
      <c r="X2202" s="127" t="str">
        <f t="shared" si="686"/>
        <v/>
      </c>
      <c r="Y2202" s="127" t="str">
        <f t="shared" si="687"/>
        <v/>
      </c>
      <c r="Z2202" s="36" t="str">
        <f>IF(Mining_Import!B2202="","",Mining_Import!B2202)</f>
        <v/>
      </c>
      <c r="AA2202" s="184" t="str">
        <f>IF(Mining_Import!$C2202="","",Mining_Import!$C2202)</f>
        <v/>
      </c>
      <c r="AB2202" s="122" t="str">
        <f t="shared" si="688"/>
        <v/>
      </c>
      <c r="AC2202" s="122" t="str">
        <f>IF($Y2202&gt;Dashboard!$Q$19,$AB2202,"")</f>
        <v/>
      </c>
      <c r="AD2202" s="43" t="str">
        <f t="shared" si="689"/>
        <v/>
      </c>
      <c r="AE2202" s="36" t="str">
        <f>IF(Mining_Import!D2202="","",Mining_Import!D2202)</f>
        <v/>
      </c>
      <c r="AF2202" s="36" t="str">
        <f>IF(Mining_Import!E2202="","",Mining_Import!E2202)</f>
        <v/>
      </c>
      <c r="AG2202" s="36" t="str">
        <f>IF(Mining_Import!F2202="","",Mining_Import!F2202)</f>
        <v/>
      </c>
      <c r="AH2202" s="36" t="str">
        <f>IF(Mining_Import!G2202="","",Mining_Import!G2202)</f>
        <v/>
      </c>
      <c r="AI2202" s="36" t="str">
        <f>IF(Mining_Import!H2202="","",Mining_Import!H2202)</f>
        <v/>
      </c>
      <c r="AJ2202" s="36" t="str">
        <f>IF(Mining_Import!I2202="","",Mining_Import!I2202)</f>
        <v/>
      </c>
      <c r="BY2202" s="120" t="str">
        <f t="shared" si="677"/>
        <v/>
      </c>
      <c r="BZ2202" s="184" t="str">
        <f t="shared" si="690"/>
        <v/>
      </c>
      <c r="CA2202" s="37" t="str">
        <f>IFERROR(VLOOKUP($BY2202,Account_Value!$C$2:$F$2500,4,0),"")</f>
        <v/>
      </c>
      <c r="CB2202" s="43" t="str">
        <f t="shared" si="678"/>
        <v/>
      </c>
      <c r="CC2202" s="122" t="str">
        <f>IF($BZ2202="","",SUM($BZ$2:$BZ2202))</f>
        <v/>
      </c>
      <c r="CD2202" s="43" t="str">
        <f>IF($BZ2202="","",$BU$19*(SUM($BZ$2:$BZ2202)))</f>
        <v/>
      </c>
    </row>
    <row r="2203" spans="1:82">
      <c r="A2203" s="4" t="str">
        <f t="shared" si="679"/>
        <v/>
      </c>
      <c r="B2203" s="21" t="str">
        <f>IF(Investments_Import!A2203="","",Investments_Import!A2203)</f>
        <v/>
      </c>
      <c r="C2203" s="22" t="str">
        <f t="shared" si="672"/>
        <v/>
      </c>
      <c r="D2203" s="51" t="str">
        <f t="shared" si="680"/>
        <v/>
      </c>
      <c r="E2203" s="3" t="str">
        <f>IF(Investments_Import!B2203="","",Investments_Import!B2203)</f>
        <v/>
      </c>
      <c r="F2203" s="54" t="str">
        <f t="shared" si="681"/>
        <v xml:space="preserve"> </v>
      </c>
      <c r="G2203" s="54" t="str">
        <f>IF($B2203="","",COUNTIF($F$2:$F2203,$F2203))</f>
        <v/>
      </c>
      <c r="H2203" s="53" t="str">
        <f t="shared" si="682"/>
        <v xml:space="preserve">  </v>
      </c>
      <c r="I2203" s="3" t="str">
        <f>IF(Investments_Import!C2203="","",Investments_Import!C2203)</f>
        <v/>
      </c>
      <c r="J2203" s="108" t="str">
        <f>IF(Investments_Import!D2203="","",Investments_Import!D2203)</f>
        <v/>
      </c>
      <c r="K2203" s="108" t="str">
        <f t="shared" si="683"/>
        <v/>
      </c>
      <c r="L2203" s="47" t="str">
        <f>IF(Investments_Import!E2203="","",Investments_Import!E2203)</f>
        <v/>
      </c>
      <c r="M2203" s="47" t="str">
        <f t="shared" si="673"/>
        <v/>
      </c>
      <c r="N2203" s="31" t="str">
        <f>IF(Investments_Import!F2203="","",Investments_Import!F2203)</f>
        <v/>
      </c>
      <c r="O2203" s="31" t="str">
        <f t="shared" si="674"/>
        <v/>
      </c>
      <c r="P2203" s="3" t="str">
        <f>IF(Investments_Import!G2203="","",Investments_Import!G2203)</f>
        <v/>
      </c>
      <c r="Q2203" s="3" t="str">
        <f>IF(Investments_Import!H2203="","",Investments_Import!H2203)</f>
        <v/>
      </c>
      <c r="R2203" s="37" t="str">
        <f t="shared" si="675"/>
        <v/>
      </c>
      <c r="S2203" s="37" t="str">
        <f t="shared" si="676"/>
        <v/>
      </c>
      <c r="U2203" s="36" t="str">
        <f>IF(Mining_Import!A2203="","",Mining_Import!A2203)</f>
        <v/>
      </c>
      <c r="V2203" s="22" t="str">
        <f t="shared" si="684"/>
        <v/>
      </c>
      <c r="W2203" s="127" t="str">
        <f t="shared" si="685"/>
        <v/>
      </c>
      <c r="X2203" s="127" t="str">
        <f t="shared" si="686"/>
        <v/>
      </c>
      <c r="Y2203" s="127" t="str">
        <f t="shared" si="687"/>
        <v/>
      </c>
      <c r="Z2203" s="36" t="str">
        <f>IF(Mining_Import!B2203="","",Mining_Import!B2203)</f>
        <v/>
      </c>
      <c r="AA2203" s="184" t="str">
        <f>IF(Mining_Import!$C2203="","",Mining_Import!$C2203)</f>
        <v/>
      </c>
      <c r="AB2203" s="122" t="str">
        <f t="shared" si="688"/>
        <v/>
      </c>
      <c r="AC2203" s="122" t="str">
        <f>IF($Y2203&gt;Dashboard!$Q$19,$AB2203,"")</f>
        <v/>
      </c>
      <c r="AD2203" s="43" t="str">
        <f t="shared" si="689"/>
        <v/>
      </c>
      <c r="AE2203" s="36" t="str">
        <f>IF(Mining_Import!D2203="","",Mining_Import!D2203)</f>
        <v/>
      </c>
      <c r="AF2203" s="36" t="str">
        <f>IF(Mining_Import!E2203="","",Mining_Import!E2203)</f>
        <v/>
      </c>
      <c r="AG2203" s="36" t="str">
        <f>IF(Mining_Import!F2203="","",Mining_Import!F2203)</f>
        <v/>
      </c>
      <c r="AH2203" s="36" t="str">
        <f>IF(Mining_Import!G2203="","",Mining_Import!G2203)</f>
        <v/>
      </c>
      <c r="AI2203" s="36" t="str">
        <f>IF(Mining_Import!H2203="","",Mining_Import!H2203)</f>
        <v/>
      </c>
      <c r="AJ2203" s="36" t="str">
        <f>IF(Mining_Import!I2203="","",Mining_Import!I2203)</f>
        <v/>
      </c>
      <c r="BY2203" s="120" t="str">
        <f t="shared" si="677"/>
        <v/>
      </c>
      <c r="BZ2203" s="184" t="str">
        <f t="shared" si="690"/>
        <v/>
      </c>
      <c r="CA2203" s="37" t="str">
        <f>IFERROR(VLOOKUP($BY2203,Account_Value!$C$2:$F$2500,4,0),"")</f>
        <v/>
      </c>
      <c r="CB2203" s="43" t="str">
        <f t="shared" si="678"/>
        <v/>
      </c>
      <c r="CC2203" s="122" t="str">
        <f>IF($BZ2203="","",SUM($BZ$2:$BZ2203))</f>
        <v/>
      </c>
      <c r="CD2203" s="43" t="str">
        <f>IF($BZ2203="","",$BU$19*(SUM($BZ$2:$BZ2203)))</f>
        <v/>
      </c>
    </row>
    <row r="2204" spans="1:82">
      <c r="A2204" s="4" t="str">
        <f t="shared" si="679"/>
        <v/>
      </c>
      <c r="B2204" s="21" t="str">
        <f>IF(Investments_Import!A2204="","",Investments_Import!A2204)</f>
        <v/>
      </c>
      <c r="C2204" s="22" t="str">
        <f t="shared" si="672"/>
        <v/>
      </c>
      <c r="D2204" s="51" t="str">
        <f t="shared" si="680"/>
        <v/>
      </c>
      <c r="E2204" s="3" t="str">
        <f>IF(Investments_Import!B2204="","",Investments_Import!B2204)</f>
        <v/>
      </c>
      <c r="F2204" s="54" t="str">
        <f t="shared" si="681"/>
        <v xml:space="preserve"> </v>
      </c>
      <c r="G2204" s="54" t="str">
        <f>IF($B2204="","",COUNTIF($F$2:$F2204,$F2204))</f>
        <v/>
      </c>
      <c r="H2204" s="53" t="str">
        <f t="shared" si="682"/>
        <v xml:space="preserve">  </v>
      </c>
      <c r="I2204" s="3" t="str">
        <f>IF(Investments_Import!C2204="","",Investments_Import!C2204)</f>
        <v/>
      </c>
      <c r="J2204" s="108" t="str">
        <f>IF(Investments_Import!D2204="","",Investments_Import!D2204)</f>
        <v/>
      </c>
      <c r="K2204" s="108" t="str">
        <f t="shared" si="683"/>
        <v/>
      </c>
      <c r="L2204" s="47" t="str">
        <f>IF(Investments_Import!E2204="","",Investments_Import!E2204)</f>
        <v/>
      </c>
      <c r="M2204" s="47" t="str">
        <f t="shared" si="673"/>
        <v/>
      </c>
      <c r="N2204" s="31" t="str">
        <f>IF(Investments_Import!F2204="","",Investments_Import!F2204)</f>
        <v/>
      </c>
      <c r="O2204" s="31" t="str">
        <f t="shared" si="674"/>
        <v/>
      </c>
      <c r="P2204" s="3" t="str">
        <f>IF(Investments_Import!G2204="","",Investments_Import!G2204)</f>
        <v/>
      </c>
      <c r="Q2204" s="3" t="str">
        <f>IF(Investments_Import!H2204="","",Investments_Import!H2204)</f>
        <v/>
      </c>
      <c r="R2204" s="37" t="str">
        <f t="shared" si="675"/>
        <v/>
      </c>
      <c r="S2204" s="37" t="str">
        <f t="shared" si="676"/>
        <v/>
      </c>
      <c r="U2204" s="36" t="str">
        <f>IF(Mining_Import!A2204="","",Mining_Import!A2204)</f>
        <v/>
      </c>
      <c r="V2204" s="22" t="str">
        <f t="shared" si="684"/>
        <v/>
      </c>
      <c r="W2204" s="127" t="str">
        <f t="shared" si="685"/>
        <v/>
      </c>
      <c r="X2204" s="127" t="str">
        <f t="shared" si="686"/>
        <v/>
      </c>
      <c r="Y2204" s="127" t="str">
        <f t="shared" si="687"/>
        <v/>
      </c>
      <c r="Z2204" s="36" t="str">
        <f>IF(Mining_Import!B2204="","",Mining_Import!B2204)</f>
        <v/>
      </c>
      <c r="AA2204" s="184" t="str">
        <f>IF(Mining_Import!$C2204="","",Mining_Import!$C2204)</f>
        <v/>
      </c>
      <c r="AB2204" s="122" t="str">
        <f t="shared" si="688"/>
        <v/>
      </c>
      <c r="AC2204" s="122" t="str">
        <f>IF($Y2204&gt;Dashboard!$Q$19,$AB2204,"")</f>
        <v/>
      </c>
      <c r="AD2204" s="43" t="str">
        <f t="shared" si="689"/>
        <v/>
      </c>
      <c r="AE2204" s="36" t="str">
        <f>IF(Mining_Import!D2204="","",Mining_Import!D2204)</f>
        <v/>
      </c>
      <c r="AF2204" s="36" t="str">
        <f>IF(Mining_Import!E2204="","",Mining_Import!E2204)</f>
        <v/>
      </c>
      <c r="AG2204" s="36" t="str">
        <f>IF(Mining_Import!F2204="","",Mining_Import!F2204)</f>
        <v/>
      </c>
      <c r="AH2204" s="36" t="str">
        <f>IF(Mining_Import!G2204="","",Mining_Import!G2204)</f>
        <v/>
      </c>
      <c r="AI2204" s="36" t="str">
        <f>IF(Mining_Import!H2204="","",Mining_Import!H2204)</f>
        <v/>
      </c>
      <c r="AJ2204" s="36" t="str">
        <f>IF(Mining_Import!I2204="","",Mining_Import!I2204)</f>
        <v/>
      </c>
      <c r="BY2204" s="120" t="str">
        <f t="shared" si="677"/>
        <v/>
      </c>
      <c r="BZ2204" s="184" t="str">
        <f t="shared" si="690"/>
        <v/>
      </c>
      <c r="CA2204" s="37" t="str">
        <f>IFERROR(VLOOKUP($BY2204,Account_Value!$C$2:$F$2500,4,0),"")</f>
        <v/>
      </c>
      <c r="CB2204" s="43" t="str">
        <f t="shared" si="678"/>
        <v/>
      </c>
      <c r="CC2204" s="122" t="str">
        <f>IF($BZ2204="","",SUM($BZ$2:$BZ2204))</f>
        <v/>
      </c>
      <c r="CD2204" s="43" t="str">
        <f>IF($BZ2204="","",$BU$19*(SUM($BZ$2:$BZ2204)))</f>
        <v/>
      </c>
    </row>
    <row r="2205" spans="1:82">
      <c r="A2205" s="4" t="str">
        <f t="shared" si="679"/>
        <v/>
      </c>
      <c r="B2205" s="21" t="str">
        <f>IF(Investments_Import!A2205="","",Investments_Import!A2205)</f>
        <v/>
      </c>
      <c r="C2205" s="22" t="str">
        <f t="shared" si="672"/>
        <v/>
      </c>
      <c r="D2205" s="51" t="str">
        <f t="shared" si="680"/>
        <v/>
      </c>
      <c r="E2205" s="3" t="str">
        <f>IF(Investments_Import!B2205="","",Investments_Import!B2205)</f>
        <v/>
      </c>
      <c r="F2205" s="54" t="str">
        <f t="shared" si="681"/>
        <v xml:space="preserve"> </v>
      </c>
      <c r="G2205" s="54" t="str">
        <f>IF($B2205="","",COUNTIF($F$2:$F2205,$F2205))</f>
        <v/>
      </c>
      <c r="H2205" s="53" t="str">
        <f t="shared" si="682"/>
        <v xml:space="preserve">  </v>
      </c>
      <c r="I2205" s="3" t="str">
        <f>IF(Investments_Import!C2205="","",Investments_Import!C2205)</f>
        <v/>
      </c>
      <c r="J2205" s="108" t="str">
        <f>IF(Investments_Import!D2205="","",Investments_Import!D2205)</f>
        <v/>
      </c>
      <c r="K2205" s="108" t="str">
        <f t="shared" si="683"/>
        <v/>
      </c>
      <c r="L2205" s="47" t="str">
        <f>IF(Investments_Import!E2205="","",Investments_Import!E2205)</f>
        <v/>
      </c>
      <c r="M2205" s="47" t="str">
        <f t="shared" si="673"/>
        <v/>
      </c>
      <c r="N2205" s="31" t="str">
        <f>IF(Investments_Import!F2205="","",Investments_Import!F2205)</f>
        <v/>
      </c>
      <c r="O2205" s="31" t="str">
        <f t="shared" si="674"/>
        <v/>
      </c>
      <c r="P2205" s="3" t="str">
        <f>IF(Investments_Import!G2205="","",Investments_Import!G2205)</f>
        <v/>
      </c>
      <c r="Q2205" s="3" t="str">
        <f>IF(Investments_Import!H2205="","",Investments_Import!H2205)</f>
        <v/>
      </c>
      <c r="R2205" s="37" t="str">
        <f t="shared" si="675"/>
        <v/>
      </c>
      <c r="S2205" s="37" t="str">
        <f t="shared" si="676"/>
        <v/>
      </c>
      <c r="U2205" s="36" t="str">
        <f>IF(Mining_Import!A2205="","",Mining_Import!A2205)</f>
        <v/>
      </c>
      <c r="V2205" s="22" t="str">
        <f t="shared" si="684"/>
        <v/>
      </c>
      <c r="W2205" s="127" t="str">
        <f t="shared" si="685"/>
        <v/>
      </c>
      <c r="X2205" s="127" t="str">
        <f t="shared" si="686"/>
        <v/>
      </c>
      <c r="Y2205" s="127" t="str">
        <f t="shared" si="687"/>
        <v/>
      </c>
      <c r="Z2205" s="36" t="str">
        <f>IF(Mining_Import!B2205="","",Mining_Import!B2205)</f>
        <v/>
      </c>
      <c r="AA2205" s="184" t="str">
        <f>IF(Mining_Import!$C2205="","",Mining_Import!$C2205)</f>
        <v/>
      </c>
      <c r="AB2205" s="122" t="str">
        <f t="shared" si="688"/>
        <v/>
      </c>
      <c r="AC2205" s="122" t="str">
        <f>IF($Y2205&gt;Dashboard!$Q$19,$AB2205,"")</f>
        <v/>
      </c>
      <c r="AD2205" s="43" t="str">
        <f t="shared" si="689"/>
        <v/>
      </c>
      <c r="AE2205" s="36" t="str">
        <f>IF(Mining_Import!D2205="","",Mining_Import!D2205)</f>
        <v/>
      </c>
      <c r="AF2205" s="36" t="str">
        <f>IF(Mining_Import!E2205="","",Mining_Import!E2205)</f>
        <v/>
      </c>
      <c r="AG2205" s="36" t="str">
        <f>IF(Mining_Import!F2205="","",Mining_Import!F2205)</f>
        <v/>
      </c>
      <c r="AH2205" s="36" t="str">
        <f>IF(Mining_Import!G2205="","",Mining_Import!G2205)</f>
        <v/>
      </c>
      <c r="AI2205" s="36" t="str">
        <f>IF(Mining_Import!H2205="","",Mining_Import!H2205)</f>
        <v/>
      </c>
      <c r="AJ2205" s="36" t="str">
        <f>IF(Mining_Import!I2205="","",Mining_Import!I2205)</f>
        <v/>
      </c>
      <c r="BY2205" s="120" t="str">
        <f t="shared" si="677"/>
        <v/>
      </c>
      <c r="BZ2205" s="184" t="str">
        <f t="shared" si="690"/>
        <v/>
      </c>
      <c r="CA2205" s="37" t="str">
        <f>IFERROR(VLOOKUP($BY2205,Account_Value!$C$2:$F$2500,4,0),"")</f>
        <v/>
      </c>
      <c r="CB2205" s="43" t="str">
        <f t="shared" si="678"/>
        <v/>
      </c>
      <c r="CC2205" s="122" t="str">
        <f>IF($BZ2205="","",SUM($BZ$2:$BZ2205))</f>
        <v/>
      </c>
      <c r="CD2205" s="43" t="str">
        <f>IF($BZ2205="","",$BU$19*(SUM($BZ$2:$BZ2205)))</f>
        <v/>
      </c>
    </row>
    <row r="2206" spans="1:82">
      <c r="A2206" s="4" t="str">
        <f t="shared" si="679"/>
        <v/>
      </c>
      <c r="B2206" s="21" t="str">
        <f>IF(Investments_Import!A2206="","",Investments_Import!A2206)</f>
        <v/>
      </c>
      <c r="C2206" s="22" t="str">
        <f t="shared" si="672"/>
        <v/>
      </c>
      <c r="D2206" s="51" t="str">
        <f t="shared" si="680"/>
        <v/>
      </c>
      <c r="E2206" s="3" t="str">
        <f>IF(Investments_Import!B2206="","",Investments_Import!B2206)</f>
        <v/>
      </c>
      <c r="F2206" s="54" t="str">
        <f t="shared" si="681"/>
        <v xml:space="preserve"> </v>
      </c>
      <c r="G2206" s="54" t="str">
        <f>IF($B2206="","",COUNTIF($F$2:$F2206,$F2206))</f>
        <v/>
      </c>
      <c r="H2206" s="53" t="str">
        <f t="shared" si="682"/>
        <v xml:space="preserve">  </v>
      </c>
      <c r="I2206" s="3" t="str">
        <f>IF(Investments_Import!C2206="","",Investments_Import!C2206)</f>
        <v/>
      </c>
      <c r="J2206" s="108" t="str">
        <f>IF(Investments_Import!D2206="","",Investments_Import!D2206)</f>
        <v/>
      </c>
      <c r="K2206" s="108" t="str">
        <f t="shared" si="683"/>
        <v/>
      </c>
      <c r="L2206" s="47" t="str">
        <f>IF(Investments_Import!E2206="","",Investments_Import!E2206)</f>
        <v/>
      </c>
      <c r="M2206" s="47" t="str">
        <f t="shared" si="673"/>
        <v/>
      </c>
      <c r="N2206" s="31" t="str">
        <f>IF(Investments_Import!F2206="","",Investments_Import!F2206)</f>
        <v/>
      </c>
      <c r="O2206" s="31" t="str">
        <f t="shared" si="674"/>
        <v/>
      </c>
      <c r="P2206" s="3" t="str">
        <f>IF(Investments_Import!G2206="","",Investments_Import!G2206)</f>
        <v/>
      </c>
      <c r="Q2206" s="3" t="str">
        <f>IF(Investments_Import!H2206="","",Investments_Import!H2206)</f>
        <v/>
      </c>
      <c r="R2206" s="37" t="str">
        <f t="shared" si="675"/>
        <v/>
      </c>
      <c r="S2206" s="37" t="str">
        <f t="shared" si="676"/>
        <v/>
      </c>
      <c r="U2206" s="36" t="str">
        <f>IF(Mining_Import!A2206="","",Mining_Import!A2206)</f>
        <v/>
      </c>
      <c r="V2206" s="22" t="str">
        <f t="shared" si="684"/>
        <v/>
      </c>
      <c r="W2206" s="127" t="str">
        <f t="shared" si="685"/>
        <v/>
      </c>
      <c r="X2206" s="127" t="str">
        <f t="shared" si="686"/>
        <v/>
      </c>
      <c r="Y2206" s="127" t="str">
        <f t="shared" si="687"/>
        <v/>
      </c>
      <c r="Z2206" s="36" t="str">
        <f>IF(Mining_Import!B2206="","",Mining_Import!B2206)</f>
        <v/>
      </c>
      <c r="AA2206" s="184" t="str">
        <f>IF(Mining_Import!$C2206="","",Mining_Import!$C2206)</f>
        <v/>
      </c>
      <c r="AB2206" s="122" t="str">
        <f t="shared" si="688"/>
        <v/>
      </c>
      <c r="AC2206" s="122" t="str">
        <f>IF($Y2206&gt;Dashboard!$Q$19,$AB2206,"")</f>
        <v/>
      </c>
      <c r="AD2206" s="43" t="str">
        <f t="shared" si="689"/>
        <v/>
      </c>
      <c r="AE2206" s="36" t="str">
        <f>IF(Mining_Import!D2206="","",Mining_Import!D2206)</f>
        <v/>
      </c>
      <c r="AF2206" s="36" t="str">
        <f>IF(Mining_Import!E2206="","",Mining_Import!E2206)</f>
        <v/>
      </c>
      <c r="AG2206" s="36" t="str">
        <f>IF(Mining_Import!F2206="","",Mining_Import!F2206)</f>
        <v/>
      </c>
      <c r="AH2206" s="36" t="str">
        <f>IF(Mining_Import!G2206="","",Mining_Import!G2206)</f>
        <v/>
      </c>
      <c r="AI2206" s="36" t="str">
        <f>IF(Mining_Import!H2206="","",Mining_Import!H2206)</f>
        <v/>
      </c>
      <c r="AJ2206" s="36" t="str">
        <f>IF(Mining_Import!I2206="","",Mining_Import!I2206)</f>
        <v/>
      </c>
      <c r="BY2206" s="120" t="str">
        <f t="shared" si="677"/>
        <v/>
      </c>
      <c r="BZ2206" s="184" t="str">
        <f t="shared" si="690"/>
        <v/>
      </c>
      <c r="CA2206" s="37" t="str">
        <f>IFERROR(VLOOKUP($BY2206,Account_Value!$C$2:$F$2500,4,0),"")</f>
        <v/>
      </c>
      <c r="CB2206" s="43" t="str">
        <f t="shared" si="678"/>
        <v/>
      </c>
      <c r="CC2206" s="122" t="str">
        <f>IF($BZ2206="","",SUM($BZ$2:$BZ2206))</f>
        <v/>
      </c>
      <c r="CD2206" s="43" t="str">
        <f>IF($BZ2206="","",$BU$19*(SUM($BZ$2:$BZ2206)))</f>
        <v/>
      </c>
    </row>
    <row r="2207" spans="1:82">
      <c r="A2207" s="4" t="str">
        <f t="shared" si="679"/>
        <v/>
      </c>
      <c r="B2207" s="21" t="str">
        <f>IF(Investments_Import!A2207="","",Investments_Import!A2207)</f>
        <v/>
      </c>
      <c r="C2207" s="22" t="str">
        <f t="shared" si="672"/>
        <v/>
      </c>
      <c r="D2207" s="51" t="str">
        <f t="shared" si="680"/>
        <v/>
      </c>
      <c r="E2207" s="3" t="str">
        <f>IF(Investments_Import!B2207="","",Investments_Import!B2207)</f>
        <v/>
      </c>
      <c r="F2207" s="54" t="str">
        <f t="shared" si="681"/>
        <v xml:space="preserve"> </v>
      </c>
      <c r="G2207" s="54" t="str">
        <f>IF($B2207="","",COUNTIF($F$2:$F2207,$F2207))</f>
        <v/>
      </c>
      <c r="H2207" s="53" t="str">
        <f t="shared" si="682"/>
        <v xml:space="preserve">  </v>
      </c>
      <c r="I2207" s="3" t="str">
        <f>IF(Investments_Import!C2207="","",Investments_Import!C2207)</f>
        <v/>
      </c>
      <c r="J2207" s="108" t="str">
        <f>IF(Investments_Import!D2207="","",Investments_Import!D2207)</f>
        <v/>
      </c>
      <c r="K2207" s="108" t="str">
        <f t="shared" si="683"/>
        <v/>
      </c>
      <c r="L2207" s="47" t="str">
        <f>IF(Investments_Import!E2207="","",Investments_Import!E2207)</f>
        <v/>
      </c>
      <c r="M2207" s="47" t="str">
        <f t="shared" si="673"/>
        <v/>
      </c>
      <c r="N2207" s="31" t="str">
        <f>IF(Investments_Import!F2207="","",Investments_Import!F2207)</f>
        <v/>
      </c>
      <c r="O2207" s="31" t="str">
        <f t="shared" si="674"/>
        <v/>
      </c>
      <c r="P2207" s="3" t="str">
        <f>IF(Investments_Import!G2207="","",Investments_Import!G2207)</f>
        <v/>
      </c>
      <c r="Q2207" s="3" t="str">
        <f>IF(Investments_Import!H2207="","",Investments_Import!H2207)</f>
        <v/>
      </c>
      <c r="R2207" s="37" t="str">
        <f t="shared" si="675"/>
        <v/>
      </c>
      <c r="S2207" s="37" t="str">
        <f t="shared" si="676"/>
        <v/>
      </c>
      <c r="U2207" s="36" t="str">
        <f>IF(Mining_Import!A2207="","",Mining_Import!A2207)</f>
        <v/>
      </c>
      <c r="V2207" s="22" t="str">
        <f t="shared" si="684"/>
        <v/>
      </c>
      <c r="W2207" s="127" t="str">
        <f t="shared" si="685"/>
        <v/>
      </c>
      <c r="X2207" s="127" t="str">
        <f t="shared" si="686"/>
        <v/>
      </c>
      <c r="Y2207" s="127" t="str">
        <f t="shared" si="687"/>
        <v/>
      </c>
      <c r="Z2207" s="36" t="str">
        <f>IF(Mining_Import!B2207="","",Mining_Import!B2207)</f>
        <v/>
      </c>
      <c r="AA2207" s="184" t="str">
        <f>IF(Mining_Import!$C2207="","",Mining_Import!$C2207)</f>
        <v/>
      </c>
      <c r="AB2207" s="122" t="str">
        <f t="shared" si="688"/>
        <v/>
      </c>
      <c r="AC2207" s="122" t="str">
        <f>IF($Y2207&gt;Dashboard!$Q$19,$AB2207,"")</f>
        <v/>
      </c>
      <c r="AD2207" s="43" t="str">
        <f t="shared" si="689"/>
        <v/>
      </c>
      <c r="AE2207" s="36" t="str">
        <f>IF(Mining_Import!D2207="","",Mining_Import!D2207)</f>
        <v/>
      </c>
      <c r="AF2207" s="36" t="str">
        <f>IF(Mining_Import!E2207="","",Mining_Import!E2207)</f>
        <v/>
      </c>
      <c r="AG2207" s="36" t="str">
        <f>IF(Mining_Import!F2207="","",Mining_Import!F2207)</f>
        <v/>
      </c>
      <c r="AH2207" s="36" t="str">
        <f>IF(Mining_Import!G2207="","",Mining_Import!G2207)</f>
        <v/>
      </c>
      <c r="AI2207" s="36" t="str">
        <f>IF(Mining_Import!H2207="","",Mining_Import!H2207)</f>
        <v/>
      </c>
      <c r="AJ2207" s="36" t="str">
        <f>IF(Mining_Import!I2207="","",Mining_Import!I2207)</f>
        <v/>
      </c>
      <c r="BY2207" s="120" t="str">
        <f t="shared" si="677"/>
        <v/>
      </c>
      <c r="BZ2207" s="184" t="str">
        <f t="shared" si="690"/>
        <v/>
      </c>
      <c r="CA2207" s="37" t="str">
        <f>IFERROR(VLOOKUP($BY2207,Account_Value!$C$2:$F$2500,4,0),"")</f>
        <v/>
      </c>
      <c r="CB2207" s="43" t="str">
        <f t="shared" si="678"/>
        <v/>
      </c>
      <c r="CC2207" s="122" t="str">
        <f>IF($BZ2207="","",SUM($BZ$2:$BZ2207))</f>
        <v/>
      </c>
      <c r="CD2207" s="43" t="str">
        <f>IF($BZ2207="","",$BU$19*(SUM($BZ$2:$BZ2207)))</f>
        <v/>
      </c>
    </row>
    <row r="2208" spans="1:82">
      <c r="A2208" s="4" t="str">
        <f t="shared" si="679"/>
        <v/>
      </c>
      <c r="B2208" s="21" t="str">
        <f>IF(Investments_Import!A2208="","",Investments_Import!A2208)</f>
        <v/>
      </c>
      <c r="C2208" s="22" t="str">
        <f t="shared" si="672"/>
        <v/>
      </c>
      <c r="D2208" s="51" t="str">
        <f t="shared" si="680"/>
        <v/>
      </c>
      <c r="E2208" s="3" t="str">
        <f>IF(Investments_Import!B2208="","",Investments_Import!B2208)</f>
        <v/>
      </c>
      <c r="F2208" s="54" t="str">
        <f t="shared" si="681"/>
        <v xml:space="preserve"> </v>
      </c>
      <c r="G2208" s="54" t="str">
        <f>IF($B2208="","",COUNTIF($F$2:$F2208,$F2208))</f>
        <v/>
      </c>
      <c r="H2208" s="53" t="str">
        <f t="shared" si="682"/>
        <v xml:space="preserve">  </v>
      </c>
      <c r="I2208" s="3" t="str">
        <f>IF(Investments_Import!C2208="","",Investments_Import!C2208)</f>
        <v/>
      </c>
      <c r="J2208" s="108" t="str">
        <f>IF(Investments_Import!D2208="","",Investments_Import!D2208)</f>
        <v/>
      </c>
      <c r="K2208" s="108" t="str">
        <f t="shared" si="683"/>
        <v/>
      </c>
      <c r="L2208" s="47" t="str">
        <f>IF(Investments_Import!E2208="","",Investments_Import!E2208)</f>
        <v/>
      </c>
      <c r="M2208" s="47" t="str">
        <f t="shared" si="673"/>
        <v/>
      </c>
      <c r="N2208" s="31" t="str">
        <f>IF(Investments_Import!F2208="","",Investments_Import!F2208)</f>
        <v/>
      </c>
      <c r="O2208" s="31" t="str">
        <f t="shared" si="674"/>
        <v/>
      </c>
      <c r="P2208" s="3" t="str">
        <f>IF(Investments_Import!G2208="","",Investments_Import!G2208)</f>
        <v/>
      </c>
      <c r="Q2208" s="3" t="str">
        <f>IF(Investments_Import!H2208="","",Investments_Import!H2208)</f>
        <v/>
      </c>
      <c r="R2208" s="37" t="str">
        <f t="shared" si="675"/>
        <v/>
      </c>
      <c r="S2208" s="37" t="str">
        <f t="shared" si="676"/>
        <v/>
      </c>
      <c r="U2208" s="36" t="str">
        <f>IF(Mining_Import!A2208="","",Mining_Import!A2208)</f>
        <v/>
      </c>
      <c r="V2208" s="22" t="str">
        <f t="shared" si="684"/>
        <v/>
      </c>
      <c r="W2208" s="127" t="str">
        <f t="shared" si="685"/>
        <v/>
      </c>
      <c r="X2208" s="127" t="str">
        <f t="shared" si="686"/>
        <v/>
      </c>
      <c r="Y2208" s="127" t="str">
        <f t="shared" si="687"/>
        <v/>
      </c>
      <c r="Z2208" s="36" t="str">
        <f>IF(Mining_Import!B2208="","",Mining_Import!B2208)</f>
        <v/>
      </c>
      <c r="AA2208" s="184" t="str">
        <f>IF(Mining_Import!$C2208="","",Mining_Import!$C2208)</f>
        <v/>
      </c>
      <c r="AB2208" s="122" t="str">
        <f t="shared" si="688"/>
        <v/>
      </c>
      <c r="AC2208" s="122" t="str">
        <f>IF($Y2208&gt;Dashboard!$Q$19,$AB2208,"")</f>
        <v/>
      </c>
      <c r="AD2208" s="43" t="str">
        <f t="shared" si="689"/>
        <v/>
      </c>
      <c r="AE2208" s="36" t="str">
        <f>IF(Mining_Import!D2208="","",Mining_Import!D2208)</f>
        <v/>
      </c>
      <c r="AF2208" s="36" t="str">
        <f>IF(Mining_Import!E2208="","",Mining_Import!E2208)</f>
        <v/>
      </c>
      <c r="AG2208" s="36" t="str">
        <f>IF(Mining_Import!F2208="","",Mining_Import!F2208)</f>
        <v/>
      </c>
      <c r="AH2208" s="36" t="str">
        <f>IF(Mining_Import!G2208="","",Mining_Import!G2208)</f>
        <v/>
      </c>
      <c r="AI2208" s="36" t="str">
        <f>IF(Mining_Import!H2208="","",Mining_Import!H2208)</f>
        <v/>
      </c>
      <c r="AJ2208" s="36" t="str">
        <f>IF(Mining_Import!I2208="","",Mining_Import!I2208)</f>
        <v/>
      </c>
      <c r="BY2208" s="120" t="str">
        <f t="shared" si="677"/>
        <v/>
      </c>
      <c r="BZ2208" s="184" t="str">
        <f t="shared" si="690"/>
        <v/>
      </c>
      <c r="CA2208" s="37" t="str">
        <f>IFERROR(VLOOKUP($BY2208,Account_Value!$C$2:$F$2500,4,0),"")</f>
        <v/>
      </c>
      <c r="CB2208" s="43" t="str">
        <f t="shared" si="678"/>
        <v/>
      </c>
      <c r="CC2208" s="122" t="str">
        <f>IF($BZ2208="","",SUM($BZ$2:$BZ2208))</f>
        <v/>
      </c>
      <c r="CD2208" s="43" t="str">
        <f>IF($BZ2208="","",$BU$19*(SUM($BZ$2:$BZ2208)))</f>
        <v/>
      </c>
    </row>
    <row r="2209" spans="1:82">
      <c r="A2209" s="4" t="str">
        <f t="shared" si="679"/>
        <v/>
      </c>
      <c r="B2209" s="21" t="str">
        <f>IF(Investments_Import!A2209="","",Investments_Import!A2209)</f>
        <v/>
      </c>
      <c r="C2209" s="22" t="str">
        <f t="shared" si="672"/>
        <v/>
      </c>
      <c r="D2209" s="51" t="str">
        <f t="shared" si="680"/>
        <v/>
      </c>
      <c r="E2209" s="3" t="str">
        <f>IF(Investments_Import!B2209="","",Investments_Import!B2209)</f>
        <v/>
      </c>
      <c r="F2209" s="54" t="str">
        <f t="shared" si="681"/>
        <v xml:space="preserve"> </v>
      </c>
      <c r="G2209" s="54" t="str">
        <f>IF($B2209="","",COUNTIF($F$2:$F2209,$F2209))</f>
        <v/>
      </c>
      <c r="H2209" s="53" t="str">
        <f t="shared" si="682"/>
        <v xml:space="preserve">  </v>
      </c>
      <c r="I2209" s="3" t="str">
        <f>IF(Investments_Import!C2209="","",Investments_Import!C2209)</f>
        <v/>
      </c>
      <c r="J2209" s="108" t="str">
        <f>IF(Investments_Import!D2209="","",Investments_Import!D2209)</f>
        <v/>
      </c>
      <c r="K2209" s="108" t="str">
        <f t="shared" si="683"/>
        <v/>
      </c>
      <c r="L2209" s="47" t="str">
        <f>IF(Investments_Import!E2209="","",Investments_Import!E2209)</f>
        <v/>
      </c>
      <c r="M2209" s="47" t="str">
        <f t="shared" si="673"/>
        <v/>
      </c>
      <c r="N2209" s="31" t="str">
        <f>IF(Investments_Import!F2209="","",Investments_Import!F2209)</f>
        <v/>
      </c>
      <c r="O2209" s="31" t="str">
        <f t="shared" si="674"/>
        <v/>
      </c>
      <c r="P2209" s="3" t="str">
        <f>IF(Investments_Import!G2209="","",Investments_Import!G2209)</f>
        <v/>
      </c>
      <c r="Q2209" s="3" t="str">
        <f>IF(Investments_Import!H2209="","",Investments_Import!H2209)</f>
        <v/>
      </c>
      <c r="R2209" s="37" t="str">
        <f t="shared" si="675"/>
        <v/>
      </c>
      <c r="S2209" s="37" t="str">
        <f t="shared" si="676"/>
        <v/>
      </c>
      <c r="U2209" s="36" t="str">
        <f>IF(Mining_Import!A2209="","",Mining_Import!A2209)</f>
        <v/>
      </c>
      <c r="V2209" s="22" t="str">
        <f t="shared" si="684"/>
        <v/>
      </c>
      <c r="W2209" s="127" t="str">
        <f t="shared" si="685"/>
        <v/>
      </c>
      <c r="X2209" s="127" t="str">
        <f t="shared" si="686"/>
        <v/>
      </c>
      <c r="Y2209" s="127" t="str">
        <f t="shared" si="687"/>
        <v/>
      </c>
      <c r="Z2209" s="36" t="str">
        <f>IF(Mining_Import!B2209="","",Mining_Import!B2209)</f>
        <v/>
      </c>
      <c r="AA2209" s="184" t="str">
        <f>IF(Mining_Import!$C2209="","",Mining_Import!$C2209)</f>
        <v/>
      </c>
      <c r="AB2209" s="122" t="str">
        <f t="shared" si="688"/>
        <v/>
      </c>
      <c r="AC2209" s="122" t="str">
        <f>IF($Y2209&gt;Dashboard!$Q$19,$AB2209,"")</f>
        <v/>
      </c>
      <c r="AD2209" s="43" t="str">
        <f t="shared" si="689"/>
        <v/>
      </c>
      <c r="AE2209" s="36" t="str">
        <f>IF(Mining_Import!D2209="","",Mining_Import!D2209)</f>
        <v/>
      </c>
      <c r="AF2209" s="36" t="str">
        <f>IF(Mining_Import!E2209="","",Mining_Import!E2209)</f>
        <v/>
      </c>
      <c r="AG2209" s="36" t="str">
        <f>IF(Mining_Import!F2209="","",Mining_Import!F2209)</f>
        <v/>
      </c>
      <c r="AH2209" s="36" t="str">
        <f>IF(Mining_Import!G2209="","",Mining_Import!G2209)</f>
        <v/>
      </c>
      <c r="AI2209" s="36" t="str">
        <f>IF(Mining_Import!H2209="","",Mining_Import!H2209)</f>
        <v/>
      </c>
      <c r="AJ2209" s="36" t="str">
        <f>IF(Mining_Import!I2209="","",Mining_Import!I2209)</f>
        <v/>
      </c>
      <c r="BY2209" s="120" t="str">
        <f t="shared" si="677"/>
        <v/>
      </c>
      <c r="BZ2209" s="184" t="str">
        <f t="shared" si="690"/>
        <v/>
      </c>
      <c r="CA2209" s="37" t="str">
        <f>IFERROR(VLOOKUP($BY2209,Account_Value!$C$2:$F$2500,4,0),"")</f>
        <v/>
      </c>
      <c r="CB2209" s="43" t="str">
        <f t="shared" si="678"/>
        <v/>
      </c>
      <c r="CC2209" s="122" t="str">
        <f>IF($BZ2209="","",SUM($BZ$2:$BZ2209))</f>
        <v/>
      </c>
      <c r="CD2209" s="43" t="str">
        <f>IF($BZ2209="","",$BU$19*(SUM($BZ$2:$BZ2209)))</f>
        <v/>
      </c>
    </row>
    <row r="2210" spans="1:82">
      <c r="A2210" s="4" t="str">
        <f t="shared" si="679"/>
        <v/>
      </c>
      <c r="B2210" s="21" t="str">
        <f>IF(Investments_Import!A2210="","",Investments_Import!A2210)</f>
        <v/>
      </c>
      <c r="C2210" s="22" t="str">
        <f t="shared" si="672"/>
        <v/>
      </c>
      <c r="D2210" s="51" t="str">
        <f t="shared" si="680"/>
        <v/>
      </c>
      <c r="E2210" s="3" t="str">
        <f>IF(Investments_Import!B2210="","",Investments_Import!B2210)</f>
        <v/>
      </c>
      <c r="F2210" s="54" t="str">
        <f t="shared" si="681"/>
        <v xml:space="preserve"> </v>
      </c>
      <c r="G2210" s="54" t="str">
        <f>IF($B2210="","",COUNTIF($F$2:$F2210,$F2210))</f>
        <v/>
      </c>
      <c r="H2210" s="53" t="str">
        <f t="shared" si="682"/>
        <v xml:space="preserve">  </v>
      </c>
      <c r="I2210" s="3" t="str">
        <f>IF(Investments_Import!C2210="","",Investments_Import!C2210)</f>
        <v/>
      </c>
      <c r="J2210" s="108" t="str">
        <f>IF(Investments_Import!D2210="","",Investments_Import!D2210)</f>
        <v/>
      </c>
      <c r="K2210" s="108" t="str">
        <f t="shared" si="683"/>
        <v/>
      </c>
      <c r="L2210" s="47" t="str">
        <f>IF(Investments_Import!E2210="","",Investments_Import!E2210)</f>
        <v/>
      </c>
      <c r="M2210" s="47" t="str">
        <f t="shared" si="673"/>
        <v/>
      </c>
      <c r="N2210" s="31" t="str">
        <f>IF(Investments_Import!F2210="","",Investments_Import!F2210)</f>
        <v/>
      </c>
      <c r="O2210" s="31" t="str">
        <f t="shared" si="674"/>
        <v/>
      </c>
      <c r="P2210" s="3" t="str">
        <f>IF(Investments_Import!G2210="","",Investments_Import!G2210)</f>
        <v/>
      </c>
      <c r="Q2210" s="3" t="str">
        <f>IF(Investments_Import!H2210="","",Investments_Import!H2210)</f>
        <v/>
      </c>
      <c r="R2210" s="37" t="str">
        <f t="shared" si="675"/>
        <v/>
      </c>
      <c r="S2210" s="37" t="str">
        <f t="shared" si="676"/>
        <v/>
      </c>
      <c r="U2210" s="36" t="str">
        <f>IF(Mining_Import!A2210="","",Mining_Import!A2210)</f>
        <v/>
      </c>
      <c r="V2210" s="22" t="str">
        <f t="shared" si="684"/>
        <v/>
      </c>
      <c r="W2210" s="127" t="str">
        <f t="shared" si="685"/>
        <v/>
      </c>
      <c r="X2210" s="127" t="str">
        <f t="shared" si="686"/>
        <v/>
      </c>
      <c r="Y2210" s="127" t="str">
        <f t="shared" si="687"/>
        <v/>
      </c>
      <c r="Z2210" s="36" t="str">
        <f>IF(Mining_Import!B2210="","",Mining_Import!B2210)</f>
        <v/>
      </c>
      <c r="AA2210" s="184" t="str">
        <f>IF(Mining_Import!$C2210="","",Mining_Import!$C2210)</f>
        <v/>
      </c>
      <c r="AB2210" s="122" t="str">
        <f t="shared" si="688"/>
        <v/>
      </c>
      <c r="AC2210" s="122" t="str">
        <f>IF($Y2210&gt;Dashboard!$Q$19,$AB2210,"")</f>
        <v/>
      </c>
      <c r="AD2210" s="43" t="str">
        <f t="shared" si="689"/>
        <v/>
      </c>
      <c r="AE2210" s="36" t="str">
        <f>IF(Mining_Import!D2210="","",Mining_Import!D2210)</f>
        <v/>
      </c>
      <c r="AF2210" s="36" t="str">
        <f>IF(Mining_Import!E2210="","",Mining_Import!E2210)</f>
        <v/>
      </c>
      <c r="AG2210" s="36" t="str">
        <f>IF(Mining_Import!F2210="","",Mining_Import!F2210)</f>
        <v/>
      </c>
      <c r="AH2210" s="36" t="str">
        <f>IF(Mining_Import!G2210="","",Mining_Import!G2210)</f>
        <v/>
      </c>
      <c r="AI2210" s="36" t="str">
        <f>IF(Mining_Import!H2210="","",Mining_Import!H2210)</f>
        <v/>
      </c>
      <c r="AJ2210" s="36" t="str">
        <f>IF(Mining_Import!I2210="","",Mining_Import!I2210)</f>
        <v/>
      </c>
      <c r="BY2210" s="120" t="str">
        <f t="shared" si="677"/>
        <v/>
      </c>
      <c r="BZ2210" s="184" t="str">
        <f t="shared" si="690"/>
        <v/>
      </c>
      <c r="CA2210" s="37" t="str">
        <f>IFERROR(VLOOKUP($BY2210,Account_Value!$C$2:$F$2500,4,0),"")</f>
        <v/>
      </c>
      <c r="CB2210" s="43" t="str">
        <f t="shared" si="678"/>
        <v/>
      </c>
      <c r="CC2210" s="122" t="str">
        <f>IF($BZ2210="","",SUM($BZ$2:$BZ2210))</f>
        <v/>
      </c>
      <c r="CD2210" s="43" t="str">
        <f>IF($BZ2210="","",$BU$19*(SUM($BZ$2:$BZ2210)))</f>
        <v/>
      </c>
    </row>
    <row r="2211" spans="1:82">
      <c r="A2211" s="4" t="str">
        <f t="shared" si="679"/>
        <v/>
      </c>
      <c r="B2211" s="21" t="str">
        <f>IF(Investments_Import!A2211="","",Investments_Import!A2211)</f>
        <v/>
      </c>
      <c r="C2211" s="22" t="str">
        <f t="shared" si="672"/>
        <v/>
      </c>
      <c r="D2211" s="51" t="str">
        <f t="shared" si="680"/>
        <v/>
      </c>
      <c r="E2211" s="3" t="str">
        <f>IF(Investments_Import!B2211="","",Investments_Import!B2211)</f>
        <v/>
      </c>
      <c r="F2211" s="54" t="str">
        <f t="shared" si="681"/>
        <v xml:space="preserve"> </v>
      </c>
      <c r="G2211" s="54" t="str">
        <f>IF($B2211="","",COUNTIF($F$2:$F2211,$F2211))</f>
        <v/>
      </c>
      <c r="H2211" s="53" t="str">
        <f t="shared" si="682"/>
        <v xml:space="preserve">  </v>
      </c>
      <c r="I2211" s="3" t="str">
        <f>IF(Investments_Import!C2211="","",Investments_Import!C2211)</f>
        <v/>
      </c>
      <c r="J2211" s="108" t="str">
        <f>IF(Investments_Import!D2211="","",Investments_Import!D2211)</f>
        <v/>
      </c>
      <c r="K2211" s="108" t="str">
        <f t="shared" si="683"/>
        <v/>
      </c>
      <c r="L2211" s="47" t="str">
        <f>IF(Investments_Import!E2211="","",Investments_Import!E2211)</f>
        <v/>
      </c>
      <c r="M2211" s="47" t="str">
        <f t="shared" si="673"/>
        <v/>
      </c>
      <c r="N2211" s="31" t="str">
        <f>IF(Investments_Import!F2211="","",Investments_Import!F2211)</f>
        <v/>
      </c>
      <c r="O2211" s="31" t="str">
        <f t="shared" si="674"/>
        <v/>
      </c>
      <c r="P2211" s="3" t="str">
        <f>IF(Investments_Import!G2211="","",Investments_Import!G2211)</f>
        <v/>
      </c>
      <c r="Q2211" s="3" t="str">
        <f>IF(Investments_Import!H2211="","",Investments_Import!H2211)</f>
        <v/>
      </c>
      <c r="R2211" s="37" t="str">
        <f t="shared" si="675"/>
        <v/>
      </c>
      <c r="S2211" s="37" t="str">
        <f t="shared" si="676"/>
        <v/>
      </c>
      <c r="U2211" s="36" t="str">
        <f>IF(Mining_Import!A2211="","",Mining_Import!A2211)</f>
        <v/>
      </c>
      <c r="V2211" s="22" t="str">
        <f t="shared" si="684"/>
        <v/>
      </c>
      <c r="W2211" s="127" t="str">
        <f t="shared" si="685"/>
        <v/>
      </c>
      <c r="X2211" s="127" t="str">
        <f t="shared" si="686"/>
        <v/>
      </c>
      <c r="Y2211" s="127" t="str">
        <f t="shared" si="687"/>
        <v/>
      </c>
      <c r="Z2211" s="36" t="str">
        <f>IF(Mining_Import!B2211="","",Mining_Import!B2211)</f>
        <v/>
      </c>
      <c r="AA2211" s="184" t="str">
        <f>IF(Mining_Import!$C2211="","",Mining_Import!$C2211)</f>
        <v/>
      </c>
      <c r="AB2211" s="122" t="str">
        <f t="shared" si="688"/>
        <v/>
      </c>
      <c r="AC2211" s="122" t="str">
        <f>IF($Y2211&gt;Dashboard!$Q$19,$AB2211,"")</f>
        <v/>
      </c>
      <c r="AD2211" s="43" t="str">
        <f t="shared" si="689"/>
        <v/>
      </c>
      <c r="AE2211" s="36" t="str">
        <f>IF(Mining_Import!D2211="","",Mining_Import!D2211)</f>
        <v/>
      </c>
      <c r="AF2211" s="36" t="str">
        <f>IF(Mining_Import!E2211="","",Mining_Import!E2211)</f>
        <v/>
      </c>
      <c r="AG2211" s="36" t="str">
        <f>IF(Mining_Import!F2211="","",Mining_Import!F2211)</f>
        <v/>
      </c>
      <c r="AH2211" s="36" t="str">
        <f>IF(Mining_Import!G2211="","",Mining_Import!G2211)</f>
        <v/>
      </c>
      <c r="AI2211" s="36" t="str">
        <f>IF(Mining_Import!H2211="","",Mining_Import!H2211)</f>
        <v/>
      </c>
      <c r="AJ2211" s="36" t="str">
        <f>IF(Mining_Import!I2211="","",Mining_Import!I2211)</f>
        <v/>
      </c>
      <c r="BY2211" s="120" t="str">
        <f t="shared" si="677"/>
        <v/>
      </c>
      <c r="BZ2211" s="184" t="str">
        <f t="shared" si="690"/>
        <v/>
      </c>
      <c r="CA2211" s="37" t="str">
        <f>IFERROR(VLOOKUP($BY2211,Account_Value!$C$2:$F$2500,4,0),"")</f>
        <v/>
      </c>
      <c r="CB2211" s="43" t="str">
        <f t="shared" si="678"/>
        <v/>
      </c>
      <c r="CC2211" s="122" t="str">
        <f>IF($BZ2211="","",SUM($BZ$2:$BZ2211))</f>
        <v/>
      </c>
      <c r="CD2211" s="43" t="str">
        <f>IF($BZ2211="","",$BU$19*(SUM($BZ$2:$BZ2211)))</f>
        <v/>
      </c>
    </row>
    <row r="2212" spans="1:82">
      <c r="A2212" s="4" t="str">
        <f t="shared" si="679"/>
        <v/>
      </c>
      <c r="B2212" s="21" t="str">
        <f>IF(Investments_Import!A2212="","",Investments_Import!A2212)</f>
        <v/>
      </c>
      <c r="C2212" s="22" t="str">
        <f t="shared" si="672"/>
        <v/>
      </c>
      <c r="D2212" s="51" t="str">
        <f t="shared" si="680"/>
        <v/>
      </c>
      <c r="E2212" s="3" t="str">
        <f>IF(Investments_Import!B2212="","",Investments_Import!B2212)</f>
        <v/>
      </c>
      <c r="F2212" s="54" t="str">
        <f t="shared" si="681"/>
        <v xml:space="preserve"> </v>
      </c>
      <c r="G2212" s="54" t="str">
        <f>IF($B2212="","",COUNTIF($F$2:$F2212,$F2212))</f>
        <v/>
      </c>
      <c r="H2212" s="53" t="str">
        <f t="shared" si="682"/>
        <v xml:space="preserve">  </v>
      </c>
      <c r="I2212" s="3" t="str">
        <f>IF(Investments_Import!C2212="","",Investments_Import!C2212)</f>
        <v/>
      </c>
      <c r="J2212" s="108" t="str">
        <f>IF(Investments_Import!D2212="","",Investments_Import!D2212)</f>
        <v/>
      </c>
      <c r="K2212" s="108" t="str">
        <f t="shared" si="683"/>
        <v/>
      </c>
      <c r="L2212" s="47" t="str">
        <f>IF(Investments_Import!E2212="","",Investments_Import!E2212)</f>
        <v/>
      </c>
      <c r="M2212" s="47" t="str">
        <f t="shared" si="673"/>
        <v/>
      </c>
      <c r="N2212" s="31" t="str">
        <f>IF(Investments_Import!F2212="","",Investments_Import!F2212)</f>
        <v/>
      </c>
      <c r="O2212" s="31" t="str">
        <f t="shared" si="674"/>
        <v/>
      </c>
      <c r="P2212" s="3" t="str">
        <f>IF(Investments_Import!G2212="","",Investments_Import!G2212)</f>
        <v/>
      </c>
      <c r="Q2212" s="3" t="str">
        <f>IF(Investments_Import!H2212="","",Investments_Import!H2212)</f>
        <v/>
      </c>
      <c r="R2212" s="37" t="str">
        <f t="shared" si="675"/>
        <v/>
      </c>
      <c r="S2212" s="37" t="str">
        <f t="shared" si="676"/>
        <v/>
      </c>
      <c r="U2212" s="36" t="str">
        <f>IF(Mining_Import!A2212="","",Mining_Import!A2212)</f>
        <v/>
      </c>
      <c r="V2212" s="22" t="str">
        <f t="shared" si="684"/>
        <v/>
      </c>
      <c r="W2212" s="127" t="str">
        <f t="shared" si="685"/>
        <v/>
      </c>
      <c r="X2212" s="127" t="str">
        <f t="shared" si="686"/>
        <v/>
      </c>
      <c r="Y2212" s="127" t="str">
        <f t="shared" si="687"/>
        <v/>
      </c>
      <c r="Z2212" s="36" t="str">
        <f>IF(Mining_Import!B2212="","",Mining_Import!B2212)</f>
        <v/>
      </c>
      <c r="AA2212" s="184" t="str">
        <f>IF(Mining_Import!$C2212="","",Mining_Import!$C2212)</f>
        <v/>
      </c>
      <c r="AB2212" s="122" t="str">
        <f t="shared" si="688"/>
        <v/>
      </c>
      <c r="AC2212" s="122" t="str">
        <f>IF($Y2212&gt;Dashboard!$Q$19,$AB2212,"")</f>
        <v/>
      </c>
      <c r="AD2212" s="43" t="str">
        <f t="shared" si="689"/>
        <v/>
      </c>
      <c r="AE2212" s="36" t="str">
        <f>IF(Mining_Import!D2212="","",Mining_Import!D2212)</f>
        <v/>
      </c>
      <c r="AF2212" s="36" t="str">
        <f>IF(Mining_Import!E2212="","",Mining_Import!E2212)</f>
        <v/>
      </c>
      <c r="AG2212" s="36" t="str">
        <f>IF(Mining_Import!F2212="","",Mining_Import!F2212)</f>
        <v/>
      </c>
      <c r="AH2212" s="36" t="str">
        <f>IF(Mining_Import!G2212="","",Mining_Import!G2212)</f>
        <v/>
      </c>
      <c r="AI2212" s="36" t="str">
        <f>IF(Mining_Import!H2212="","",Mining_Import!H2212)</f>
        <v/>
      </c>
      <c r="AJ2212" s="36" t="str">
        <f>IF(Mining_Import!I2212="","",Mining_Import!I2212)</f>
        <v/>
      </c>
      <c r="BY2212" s="120" t="str">
        <f t="shared" si="677"/>
        <v/>
      </c>
      <c r="BZ2212" s="184" t="str">
        <f t="shared" si="690"/>
        <v/>
      </c>
      <c r="CA2212" s="37" t="str">
        <f>IFERROR(VLOOKUP($BY2212,Account_Value!$C$2:$F$2500,4,0),"")</f>
        <v/>
      </c>
      <c r="CB2212" s="43" t="str">
        <f t="shared" si="678"/>
        <v/>
      </c>
      <c r="CC2212" s="122" t="str">
        <f>IF($BZ2212="","",SUM($BZ$2:$BZ2212))</f>
        <v/>
      </c>
      <c r="CD2212" s="43" t="str">
        <f>IF($BZ2212="","",$BU$19*(SUM($BZ$2:$BZ2212)))</f>
        <v/>
      </c>
    </row>
    <row r="2213" spans="1:82">
      <c r="A2213" s="4" t="str">
        <f t="shared" si="679"/>
        <v/>
      </c>
      <c r="B2213" s="21" t="str">
        <f>IF(Investments_Import!A2213="","",Investments_Import!A2213)</f>
        <v/>
      </c>
      <c r="C2213" s="22" t="str">
        <f t="shared" si="672"/>
        <v/>
      </c>
      <c r="D2213" s="51" t="str">
        <f t="shared" si="680"/>
        <v/>
      </c>
      <c r="E2213" s="3" t="str">
        <f>IF(Investments_Import!B2213="","",Investments_Import!B2213)</f>
        <v/>
      </c>
      <c r="F2213" s="54" t="str">
        <f t="shared" si="681"/>
        <v xml:space="preserve"> </v>
      </c>
      <c r="G2213" s="54" t="str">
        <f>IF($B2213="","",COUNTIF($F$2:$F2213,$F2213))</f>
        <v/>
      </c>
      <c r="H2213" s="53" t="str">
        <f t="shared" si="682"/>
        <v xml:space="preserve">  </v>
      </c>
      <c r="I2213" s="3" t="str">
        <f>IF(Investments_Import!C2213="","",Investments_Import!C2213)</f>
        <v/>
      </c>
      <c r="J2213" s="108" t="str">
        <f>IF(Investments_Import!D2213="","",Investments_Import!D2213)</f>
        <v/>
      </c>
      <c r="K2213" s="108" t="str">
        <f t="shared" si="683"/>
        <v/>
      </c>
      <c r="L2213" s="47" t="str">
        <f>IF(Investments_Import!E2213="","",Investments_Import!E2213)</f>
        <v/>
      </c>
      <c r="M2213" s="47" t="str">
        <f t="shared" si="673"/>
        <v/>
      </c>
      <c r="N2213" s="31" t="str">
        <f>IF(Investments_Import!F2213="","",Investments_Import!F2213)</f>
        <v/>
      </c>
      <c r="O2213" s="31" t="str">
        <f t="shared" si="674"/>
        <v/>
      </c>
      <c r="P2213" s="3" t="str">
        <f>IF(Investments_Import!G2213="","",Investments_Import!G2213)</f>
        <v/>
      </c>
      <c r="Q2213" s="3" t="str">
        <f>IF(Investments_Import!H2213="","",Investments_Import!H2213)</f>
        <v/>
      </c>
      <c r="R2213" s="37" t="str">
        <f t="shared" si="675"/>
        <v/>
      </c>
      <c r="S2213" s="37" t="str">
        <f t="shared" si="676"/>
        <v/>
      </c>
      <c r="U2213" s="36" t="str">
        <f>IF(Mining_Import!A2213="","",Mining_Import!A2213)</f>
        <v/>
      </c>
      <c r="V2213" s="22" t="str">
        <f t="shared" si="684"/>
        <v/>
      </c>
      <c r="W2213" s="127" t="str">
        <f t="shared" si="685"/>
        <v/>
      </c>
      <c r="X2213" s="127" t="str">
        <f t="shared" si="686"/>
        <v/>
      </c>
      <c r="Y2213" s="127" t="str">
        <f t="shared" si="687"/>
        <v/>
      </c>
      <c r="Z2213" s="36" t="str">
        <f>IF(Mining_Import!B2213="","",Mining_Import!B2213)</f>
        <v/>
      </c>
      <c r="AA2213" s="184" t="str">
        <f>IF(Mining_Import!$C2213="","",Mining_Import!$C2213)</f>
        <v/>
      </c>
      <c r="AB2213" s="122" t="str">
        <f t="shared" si="688"/>
        <v/>
      </c>
      <c r="AC2213" s="122" t="str">
        <f>IF($Y2213&gt;Dashboard!$Q$19,$AB2213,"")</f>
        <v/>
      </c>
      <c r="AD2213" s="43" t="str">
        <f t="shared" si="689"/>
        <v/>
      </c>
      <c r="AE2213" s="36" t="str">
        <f>IF(Mining_Import!D2213="","",Mining_Import!D2213)</f>
        <v/>
      </c>
      <c r="AF2213" s="36" t="str">
        <f>IF(Mining_Import!E2213="","",Mining_Import!E2213)</f>
        <v/>
      </c>
      <c r="AG2213" s="36" t="str">
        <f>IF(Mining_Import!F2213="","",Mining_Import!F2213)</f>
        <v/>
      </c>
      <c r="AH2213" s="36" t="str">
        <f>IF(Mining_Import!G2213="","",Mining_Import!G2213)</f>
        <v/>
      </c>
      <c r="AI2213" s="36" t="str">
        <f>IF(Mining_Import!H2213="","",Mining_Import!H2213)</f>
        <v/>
      </c>
      <c r="AJ2213" s="36" t="str">
        <f>IF(Mining_Import!I2213="","",Mining_Import!I2213)</f>
        <v/>
      </c>
      <c r="BY2213" s="120" t="str">
        <f t="shared" si="677"/>
        <v/>
      </c>
      <c r="BZ2213" s="184" t="str">
        <f t="shared" si="690"/>
        <v/>
      </c>
      <c r="CA2213" s="37" t="str">
        <f>IFERROR(VLOOKUP($BY2213,Account_Value!$C$2:$F$2500,4,0),"")</f>
        <v/>
      </c>
      <c r="CB2213" s="43" t="str">
        <f t="shared" si="678"/>
        <v/>
      </c>
      <c r="CC2213" s="122" t="str">
        <f>IF($BZ2213="","",SUM($BZ$2:$BZ2213))</f>
        <v/>
      </c>
      <c r="CD2213" s="43" t="str">
        <f>IF($BZ2213="","",$BU$19*(SUM($BZ$2:$BZ2213)))</f>
        <v/>
      </c>
    </row>
    <row r="2214" spans="1:82">
      <c r="A2214" s="4" t="str">
        <f t="shared" si="679"/>
        <v/>
      </c>
      <c r="B2214" s="21" t="str">
        <f>IF(Investments_Import!A2214="","",Investments_Import!A2214)</f>
        <v/>
      </c>
      <c r="C2214" s="22" t="str">
        <f t="shared" si="672"/>
        <v/>
      </c>
      <c r="D2214" s="51" t="str">
        <f t="shared" si="680"/>
        <v/>
      </c>
      <c r="E2214" s="3" t="str">
        <f>IF(Investments_Import!B2214="","",Investments_Import!B2214)</f>
        <v/>
      </c>
      <c r="F2214" s="54" t="str">
        <f t="shared" si="681"/>
        <v xml:space="preserve"> </v>
      </c>
      <c r="G2214" s="54" t="str">
        <f>IF($B2214="","",COUNTIF($F$2:$F2214,$F2214))</f>
        <v/>
      </c>
      <c r="H2214" s="53" t="str">
        <f t="shared" si="682"/>
        <v xml:space="preserve">  </v>
      </c>
      <c r="I2214" s="3" t="str">
        <f>IF(Investments_Import!C2214="","",Investments_Import!C2214)</f>
        <v/>
      </c>
      <c r="J2214" s="108" t="str">
        <f>IF(Investments_Import!D2214="","",Investments_Import!D2214)</f>
        <v/>
      </c>
      <c r="K2214" s="108" t="str">
        <f t="shared" si="683"/>
        <v/>
      </c>
      <c r="L2214" s="47" t="str">
        <f>IF(Investments_Import!E2214="","",Investments_Import!E2214)</f>
        <v/>
      </c>
      <c r="M2214" s="47" t="str">
        <f t="shared" si="673"/>
        <v/>
      </c>
      <c r="N2214" s="31" t="str">
        <f>IF(Investments_Import!F2214="","",Investments_Import!F2214)</f>
        <v/>
      </c>
      <c r="O2214" s="31" t="str">
        <f t="shared" si="674"/>
        <v/>
      </c>
      <c r="P2214" s="3" t="str">
        <f>IF(Investments_Import!G2214="","",Investments_Import!G2214)</f>
        <v/>
      </c>
      <c r="Q2214" s="3" t="str">
        <f>IF(Investments_Import!H2214="","",Investments_Import!H2214)</f>
        <v/>
      </c>
      <c r="R2214" s="37" t="str">
        <f t="shared" si="675"/>
        <v/>
      </c>
      <c r="S2214" s="37" t="str">
        <f t="shared" si="676"/>
        <v/>
      </c>
      <c r="U2214" s="36" t="str">
        <f>IF(Mining_Import!A2214="","",Mining_Import!A2214)</f>
        <v/>
      </c>
      <c r="V2214" s="22" t="str">
        <f t="shared" si="684"/>
        <v/>
      </c>
      <c r="W2214" s="127" t="str">
        <f t="shared" si="685"/>
        <v/>
      </c>
      <c r="X2214" s="127" t="str">
        <f t="shared" si="686"/>
        <v/>
      </c>
      <c r="Y2214" s="127" t="str">
        <f t="shared" si="687"/>
        <v/>
      </c>
      <c r="Z2214" s="36" t="str">
        <f>IF(Mining_Import!B2214="","",Mining_Import!B2214)</f>
        <v/>
      </c>
      <c r="AA2214" s="184" t="str">
        <f>IF(Mining_Import!$C2214="","",Mining_Import!$C2214)</f>
        <v/>
      </c>
      <c r="AB2214" s="122" t="str">
        <f t="shared" si="688"/>
        <v/>
      </c>
      <c r="AC2214" s="122" t="str">
        <f>IF($Y2214&gt;Dashboard!$Q$19,$AB2214,"")</f>
        <v/>
      </c>
      <c r="AD2214" s="43" t="str">
        <f t="shared" si="689"/>
        <v/>
      </c>
      <c r="AE2214" s="36" t="str">
        <f>IF(Mining_Import!D2214="","",Mining_Import!D2214)</f>
        <v/>
      </c>
      <c r="AF2214" s="36" t="str">
        <f>IF(Mining_Import!E2214="","",Mining_Import!E2214)</f>
        <v/>
      </c>
      <c r="AG2214" s="36" t="str">
        <f>IF(Mining_Import!F2214="","",Mining_Import!F2214)</f>
        <v/>
      </c>
      <c r="AH2214" s="36" t="str">
        <f>IF(Mining_Import!G2214="","",Mining_Import!G2214)</f>
        <v/>
      </c>
      <c r="AI2214" s="36" t="str">
        <f>IF(Mining_Import!H2214="","",Mining_Import!H2214)</f>
        <v/>
      </c>
      <c r="AJ2214" s="36" t="str">
        <f>IF(Mining_Import!I2214="","",Mining_Import!I2214)</f>
        <v/>
      </c>
      <c r="BY2214" s="120" t="str">
        <f t="shared" si="677"/>
        <v/>
      </c>
      <c r="BZ2214" s="184" t="str">
        <f t="shared" si="690"/>
        <v/>
      </c>
      <c r="CA2214" s="37" t="str">
        <f>IFERROR(VLOOKUP($BY2214,Account_Value!$C$2:$F$2500,4,0),"")</f>
        <v/>
      </c>
      <c r="CB2214" s="43" t="str">
        <f t="shared" si="678"/>
        <v/>
      </c>
      <c r="CC2214" s="122" t="str">
        <f>IF($BZ2214="","",SUM($BZ$2:$BZ2214))</f>
        <v/>
      </c>
      <c r="CD2214" s="43" t="str">
        <f>IF($BZ2214="","",$BU$19*(SUM($BZ$2:$BZ2214)))</f>
        <v/>
      </c>
    </row>
    <row r="2215" spans="1:82">
      <c r="A2215" s="4" t="str">
        <f t="shared" si="679"/>
        <v/>
      </c>
      <c r="B2215" s="21" t="str">
        <f>IF(Investments_Import!A2215="","",Investments_Import!A2215)</f>
        <v/>
      </c>
      <c r="C2215" s="22" t="str">
        <f t="shared" si="672"/>
        <v/>
      </c>
      <c r="D2215" s="51" t="str">
        <f t="shared" si="680"/>
        <v/>
      </c>
      <c r="E2215" s="3" t="str">
        <f>IF(Investments_Import!B2215="","",Investments_Import!B2215)</f>
        <v/>
      </c>
      <c r="F2215" s="54" t="str">
        <f t="shared" si="681"/>
        <v xml:space="preserve"> </v>
      </c>
      <c r="G2215" s="54" t="str">
        <f>IF($B2215="","",COUNTIF($F$2:$F2215,$F2215))</f>
        <v/>
      </c>
      <c r="H2215" s="53" t="str">
        <f t="shared" si="682"/>
        <v xml:space="preserve">  </v>
      </c>
      <c r="I2215" s="3" t="str">
        <f>IF(Investments_Import!C2215="","",Investments_Import!C2215)</f>
        <v/>
      </c>
      <c r="J2215" s="108" t="str">
        <f>IF(Investments_Import!D2215="","",Investments_Import!D2215)</f>
        <v/>
      </c>
      <c r="K2215" s="108" t="str">
        <f t="shared" si="683"/>
        <v/>
      </c>
      <c r="L2215" s="47" t="str">
        <f>IF(Investments_Import!E2215="","",Investments_Import!E2215)</f>
        <v/>
      </c>
      <c r="M2215" s="47" t="str">
        <f t="shared" si="673"/>
        <v/>
      </c>
      <c r="N2215" s="31" t="str">
        <f>IF(Investments_Import!F2215="","",Investments_Import!F2215)</f>
        <v/>
      </c>
      <c r="O2215" s="31" t="str">
        <f t="shared" si="674"/>
        <v/>
      </c>
      <c r="P2215" s="3" t="str">
        <f>IF(Investments_Import!G2215="","",Investments_Import!G2215)</f>
        <v/>
      </c>
      <c r="Q2215" s="3" t="str">
        <f>IF(Investments_Import!H2215="","",Investments_Import!H2215)</f>
        <v/>
      </c>
      <c r="R2215" s="37" t="str">
        <f t="shared" si="675"/>
        <v/>
      </c>
      <c r="S2215" s="37" t="str">
        <f t="shared" si="676"/>
        <v/>
      </c>
      <c r="U2215" s="36" t="str">
        <f>IF(Mining_Import!A2215="","",Mining_Import!A2215)</f>
        <v/>
      </c>
      <c r="V2215" s="22" t="str">
        <f t="shared" si="684"/>
        <v/>
      </c>
      <c r="W2215" s="127" t="str">
        <f t="shared" si="685"/>
        <v/>
      </c>
      <c r="X2215" s="127" t="str">
        <f t="shared" si="686"/>
        <v/>
      </c>
      <c r="Y2215" s="127" t="str">
        <f t="shared" si="687"/>
        <v/>
      </c>
      <c r="Z2215" s="36" t="str">
        <f>IF(Mining_Import!B2215="","",Mining_Import!B2215)</f>
        <v/>
      </c>
      <c r="AA2215" s="184" t="str">
        <f>IF(Mining_Import!$C2215="","",Mining_Import!$C2215)</f>
        <v/>
      </c>
      <c r="AB2215" s="122" t="str">
        <f t="shared" si="688"/>
        <v/>
      </c>
      <c r="AC2215" s="122" t="str">
        <f>IF($Y2215&gt;Dashboard!$Q$19,$AB2215,"")</f>
        <v/>
      </c>
      <c r="AD2215" s="43" t="str">
        <f t="shared" si="689"/>
        <v/>
      </c>
      <c r="AE2215" s="36" t="str">
        <f>IF(Mining_Import!D2215="","",Mining_Import!D2215)</f>
        <v/>
      </c>
      <c r="AF2215" s="36" t="str">
        <f>IF(Mining_Import!E2215="","",Mining_Import!E2215)</f>
        <v/>
      </c>
      <c r="AG2215" s="36" t="str">
        <f>IF(Mining_Import!F2215="","",Mining_Import!F2215)</f>
        <v/>
      </c>
      <c r="AH2215" s="36" t="str">
        <f>IF(Mining_Import!G2215="","",Mining_Import!G2215)</f>
        <v/>
      </c>
      <c r="AI2215" s="36" t="str">
        <f>IF(Mining_Import!H2215="","",Mining_Import!H2215)</f>
        <v/>
      </c>
      <c r="AJ2215" s="36" t="str">
        <f>IF(Mining_Import!I2215="","",Mining_Import!I2215)</f>
        <v/>
      </c>
      <c r="BY2215" s="120" t="str">
        <f t="shared" si="677"/>
        <v/>
      </c>
      <c r="BZ2215" s="184" t="str">
        <f t="shared" si="690"/>
        <v/>
      </c>
      <c r="CA2215" s="37" t="str">
        <f>IFERROR(VLOOKUP($BY2215,Account_Value!$C$2:$F$2500,4,0),"")</f>
        <v/>
      </c>
      <c r="CB2215" s="43" t="str">
        <f t="shared" si="678"/>
        <v/>
      </c>
      <c r="CC2215" s="122" t="str">
        <f>IF($BZ2215="","",SUM($BZ$2:$BZ2215))</f>
        <v/>
      </c>
      <c r="CD2215" s="43" t="str">
        <f>IF($BZ2215="","",$BU$19*(SUM($BZ$2:$BZ2215)))</f>
        <v/>
      </c>
    </row>
    <row r="2216" spans="1:82">
      <c r="A2216" s="4" t="str">
        <f t="shared" si="679"/>
        <v/>
      </c>
      <c r="B2216" s="21" t="str">
        <f>IF(Investments_Import!A2216="","",Investments_Import!A2216)</f>
        <v/>
      </c>
      <c r="C2216" s="22" t="str">
        <f t="shared" si="672"/>
        <v/>
      </c>
      <c r="D2216" s="51" t="str">
        <f t="shared" si="680"/>
        <v/>
      </c>
      <c r="E2216" s="3" t="str">
        <f>IF(Investments_Import!B2216="","",Investments_Import!B2216)</f>
        <v/>
      </c>
      <c r="F2216" s="54" t="str">
        <f t="shared" si="681"/>
        <v xml:space="preserve"> </v>
      </c>
      <c r="G2216" s="54" t="str">
        <f>IF($B2216="","",COUNTIF($F$2:$F2216,$F2216))</f>
        <v/>
      </c>
      <c r="H2216" s="53" t="str">
        <f t="shared" si="682"/>
        <v xml:space="preserve">  </v>
      </c>
      <c r="I2216" s="3" t="str">
        <f>IF(Investments_Import!C2216="","",Investments_Import!C2216)</f>
        <v/>
      </c>
      <c r="J2216" s="108" t="str">
        <f>IF(Investments_Import!D2216="","",Investments_Import!D2216)</f>
        <v/>
      </c>
      <c r="K2216" s="108" t="str">
        <f t="shared" si="683"/>
        <v/>
      </c>
      <c r="L2216" s="47" t="str">
        <f>IF(Investments_Import!E2216="","",Investments_Import!E2216)</f>
        <v/>
      </c>
      <c r="M2216" s="47" t="str">
        <f t="shared" si="673"/>
        <v/>
      </c>
      <c r="N2216" s="31" t="str">
        <f>IF(Investments_Import!F2216="","",Investments_Import!F2216)</f>
        <v/>
      </c>
      <c r="O2216" s="31" t="str">
        <f t="shared" si="674"/>
        <v/>
      </c>
      <c r="P2216" s="3" t="str">
        <f>IF(Investments_Import!G2216="","",Investments_Import!G2216)</f>
        <v/>
      </c>
      <c r="Q2216" s="3" t="str">
        <f>IF(Investments_Import!H2216="","",Investments_Import!H2216)</f>
        <v/>
      </c>
      <c r="R2216" s="37" t="str">
        <f t="shared" si="675"/>
        <v/>
      </c>
      <c r="S2216" s="37" t="str">
        <f t="shared" si="676"/>
        <v/>
      </c>
      <c r="U2216" s="36" t="str">
        <f>IF(Mining_Import!A2216="","",Mining_Import!A2216)</f>
        <v/>
      </c>
      <c r="V2216" s="22" t="str">
        <f t="shared" si="684"/>
        <v/>
      </c>
      <c r="W2216" s="127" t="str">
        <f t="shared" si="685"/>
        <v/>
      </c>
      <c r="X2216" s="127" t="str">
        <f t="shared" si="686"/>
        <v/>
      </c>
      <c r="Y2216" s="127" t="str">
        <f t="shared" si="687"/>
        <v/>
      </c>
      <c r="Z2216" s="36" t="str">
        <f>IF(Mining_Import!B2216="","",Mining_Import!B2216)</f>
        <v/>
      </c>
      <c r="AA2216" s="184" t="str">
        <f>IF(Mining_Import!$C2216="","",Mining_Import!$C2216)</f>
        <v/>
      </c>
      <c r="AB2216" s="122" t="str">
        <f t="shared" si="688"/>
        <v/>
      </c>
      <c r="AC2216" s="122" t="str">
        <f>IF($Y2216&gt;Dashboard!$Q$19,$AB2216,"")</f>
        <v/>
      </c>
      <c r="AD2216" s="43" t="str">
        <f t="shared" si="689"/>
        <v/>
      </c>
      <c r="AE2216" s="36" t="str">
        <f>IF(Mining_Import!D2216="","",Mining_Import!D2216)</f>
        <v/>
      </c>
      <c r="AF2216" s="36" t="str">
        <f>IF(Mining_Import!E2216="","",Mining_Import!E2216)</f>
        <v/>
      </c>
      <c r="AG2216" s="36" t="str">
        <f>IF(Mining_Import!F2216="","",Mining_Import!F2216)</f>
        <v/>
      </c>
      <c r="AH2216" s="36" t="str">
        <f>IF(Mining_Import!G2216="","",Mining_Import!G2216)</f>
        <v/>
      </c>
      <c r="AI2216" s="36" t="str">
        <f>IF(Mining_Import!H2216="","",Mining_Import!H2216)</f>
        <v/>
      </c>
      <c r="AJ2216" s="36" t="str">
        <f>IF(Mining_Import!I2216="","",Mining_Import!I2216)</f>
        <v/>
      </c>
      <c r="BY2216" s="120" t="str">
        <f t="shared" si="677"/>
        <v/>
      </c>
      <c r="BZ2216" s="184" t="str">
        <f t="shared" si="690"/>
        <v/>
      </c>
      <c r="CA2216" s="37" t="str">
        <f>IFERROR(VLOOKUP($BY2216,Account_Value!$C$2:$F$2500,4,0),"")</f>
        <v/>
      </c>
      <c r="CB2216" s="43" t="str">
        <f t="shared" si="678"/>
        <v/>
      </c>
      <c r="CC2216" s="122" t="str">
        <f>IF($BZ2216="","",SUM($BZ$2:$BZ2216))</f>
        <v/>
      </c>
      <c r="CD2216" s="43" t="str">
        <f>IF($BZ2216="","",$BU$19*(SUM($BZ$2:$BZ2216)))</f>
        <v/>
      </c>
    </row>
    <row r="2217" spans="1:82">
      <c r="A2217" s="4" t="str">
        <f t="shared" si="679"/>
        <v/>
      </c>
      <c r="B2217" s="21" t="str">
        <f>IF(Investments_Import!A2217="","",Investments_Import!A2217)</f>
        <v/>
      </c>
      <c r="C2217" s="22" t="str">
        <f t="shared" si="672"/>
        <v/>
      </c>
      <c r="D2217" s="51" t="str">
        <f t="shared" si="680"/>
        <v/>
      </c>
      <c r="E2217" s="3" t="str">
        <f>IF(Investments_Import!B2217="","",Investments_Import!B2217)</f>
        <v/>
      </c>
      <c r="F2217" s="54" t="str">
        <f t="shared" si="681"/>
        <v xml:space="preserve"> </v>
      </c>
      <c r="G2217" s="54" t="str">
        <f>IF($B2217="","",COUNTIF($F$2:$F2217,$F2217))</f>
        <v/>
      </c>
      <c r="H2217" s="53" t="str">
        <f t="shared" si="682"/>
        <v xml:space="preserve">  </v>
      </c>
      <c r="I2217" s="3" t="str">
        <f>IF(Investments_Import!C2217="","",Investments_Import!C2217)</f>
        <v/>
      </c>
      <c r="J2217" s="108" t="str">
        <f>IF(Investments_Import!D2217="","",Investments_Import!D2217)</f>
        <v/>
      </c>
      <c r="K2217" s="108" t="str">
        <f t="shared" si="683"/>
        <v/>
      </c>
      <c r="L2217" s="47" t="str">
        <f>IF(Investments_Import!E2217="","",Investments_Import!E2217)</f>
        <v/>
      </c>
      <c r="M2217" s="47" t="str">
        <f t="shared" si="673"/>
        <v/>
      </c>
      <c r="N2217" s="31" t="str">
        <f>IF(Investments_Import!F2217="","",Investments_Import!F2217)</f>
        <v/>
      </c>
      <c r="O2217" s="31" t="str">
        <f t="shared" si="674"/>
        <v/>
      </c>
      <c r="P2217" s="3" t="str">
        <f>IF(Investments_Import!G2217="","",Investments_Import!G2217)</f>
        <v/>
      </c>
      <c r="Q2217" s="3" t="str">
        <f>IF(Investments_Import!H2217="","",Investments_Import!H2217)</f>
        <v/>
      </c>
      <c r="R2217" s="37" t="str">
        <f t="shared" si="675"/>
        <v/>
      </c>
      <c r="S2217" s="37" t="str">
        <f t="shared" si="676"/>
        <v/>
      </c>
      <c r="U2217" s="36" t="str">
        <f>IF(Mining_Import!A2217="","",Mining_Import!A2217)</f>
        <v/>
      </c>
      <c r="V2217" s="22" t="str">
        <f t="shared" si="684"/>
        <v/>
      </c>
      <c r="W2217" s="127" t="str">
        <f t="shared" si="685"/>
        <v/>
      </c>
      <c r="X2217" s="127" t="str">
        <f t="shared" si="686"/>
        <v/>
      </c>
      <c r="Y2217" s="127" t="str">
        <f t="shared" si="687"/>
        <v/>
      </c>
      <c r="Z2217" s="36" t="str">
        <f>IF(Mining_Import!B2217="","",Mining_Import!B2217)</f>
        <v/>
      </c>
      <c r="AA2217" s="184" t="str">
        <f>IF(Mining_Import!$C2217="","",Mining_Import!$C2217)</f>
        <v/>
      </c>
      <c r="AB2217" s="122" t="str">
        <f t="shared" si="688"/>
        <v/>
      </c>
      <c r="AC2217" s="122" t="str">
        <f>IF($Y2217&gt;Dashboard!$Q$19,$AB2217,"")</f>
        <v/>
      </c>
      <c r="AD2217" s="43" t="str">
        <f t="shared" si="689"/>
        <v/>
      </c>
      <c r="AE2217" s="36" t="str">
        <f>IF(Mining_Import!D2217="","",Mining_Import!D2217)</f>
        <v/>
      </c>
      <c r="AF2217" s="36" t="str">
        <f>IF(Mining_Import!E2217="","",Mining_Import!E2217)</f>
        <v/>
      </c>
      <c r="AG2217" s="36" t="str">
        <f>IF(Mining_Import!F2217="","",Mining_Import!F2217)</f>
        <v/>
      </c>
      <c r="AH2217" s="36" t="str">
        <f>IF(Mining_Import!G2217="","",Mining_Import!G2217)</f>
        <v/>
      </c>
      <c r="AI2217" s="36" t="str">
        <f>IF(Mining_Import!H2217="","",Mining_Import!H2217)</f>
        <v/>
      </c>
      <c r="AJ2217" s="36" t="str">
        <f>IF(Mining_Import!I2217="","",Mining_Import!I2217)</f>
        <v/>
      </c>
      <c r="BY2217" s="120" t="str">
        <f t="shared" si="677"/>
        <v/>
      </c>
      <c r="BZ2217" s="184" t="str">
        <f t="shared" si="690"/>
        <v/>
      </c>
      <c r="CA2217" s="37" t="str">
        <f>IFERROR(VLOOKUP($BY2217,Account_Value!$C$2:$F$2500,4,0),"")</f>
        <v/>
      </c>
      <c r="CB2217" s="43" t="str">
        <f t="shared" si="678"/>
        <v/>
      </c>
      <c r="CC2217" s="122" t="str">
        <f>IF($BZ2217="","",SUM($BZ$2:$BZ2217))</f>
        <v/>
      </c>
      <c r="CD2217" s="43" t="str">
        <f>IF($BZ2217="","",$BU$19*(SUM($BZ$2:$BZ2217)))</f>
        <v/>
      </c>
    </row>
    <row r="2218" spans="1:82">
      <c r="A2218" s="4" t="str">
        <f t="shared" si="679"/>
        <v/>
      </c>
      <c r="B2218" s="21" t="str">
        <f>IF(Investments_Import!A2218="","",Investments_Import!A2218)</f>
        <v/>
      </c>
      <c r="C2218" s="22" t="str">
        <f t="shared" si="672"/>
        <v/>
      </c>
      <c r="D2218" s="51" t="str">
        <f t="shared" si="680"/>
        <v/>
      </c>
      <c r="E2218" s="3" t="str">
        <f>IF(Investments_Import!B2218="","",Investments_Import!B2218)</f>
        <v/>
      </c>
      <c r="F2218" s="54" t="str">
        <f t="shared" si="681"/>
        <v xml:space="preserve"> </v>
      </c>
      <c r="G2218" s="54" t="str">
        <f>IF($B2218="","",COUNTIF($F$2:$F2218,$F2218))</f>
        <v/>
      </c>
      <c r="H2218" s="53" t="str">
        <f t="shared" si="682"/>
        <v xml:space="preserve">  </v>
      </c>
      <c r="I2218" s="3" t="str">
        <f>IF(Investments_Import!C2218="","",Investments_Import!C2218)</f>
        <v/>
      </c>
      <c r="J2218" s="108" t="str">
        <f>IF(Investments_Import!D2218="","",Investments_Import!D2218)</f>
        <v/>
      </c>
      <c r="K2218" s="108" t="str">
        <f t="shared" si="683"/>
        <v/>
      </c>
      <c r="L2218" s="47" t="str">
        <f>IF(Investments_Import!E2218="","",Investments_Import!E2218)</f>
        <v/>
      </c>
      <c r="M2218" s="47" t="str">
        <f t="shared" si="673"/>
        <v/>
      </c>
      <c r="N2218" s="31" t="str">
        <f>IF(Investments_Import!F2218="","",Investments_Import!F2218)</f>
        <v/>
      </c>
      <c r="O2218" s="31" t="str">
        <f t="shared" si="674"/>
        <v/>
      </c>
      <c r="P2218" s="3" t="str">
        <f>IF(Investments_Import!G2218="","",Investments_Import!G2218)</f>
        <v/>
      </c>
      <c r="Q2218" s="3" t="str">
        <f>IF(Investments_Import!H2218="","",Investments_Import!H2218)</f>
        <v/>
      </c>
      <c r="R2218" s="37" t="str">
        <f t="shared" si="675"/>
        <v/>
      </c>
      <c r="S2218" s="37" t="str">
        <f t="shared" si="676"/>
        <v/>
      </c>
      <c r="U2218" s="36" t="str">
        <f>IF(Mining_Import!A2218="","",Mining_Import!A2218)</f>
        <v/>
      </c>
      <c r="V2218" s="22" t="str">
        <f t="shared" si="684"/>
        <v/>
      </c>
      <c r="W2218" s="127" t="str">
        <f t="shared" si="685"/>
        <v/>
      </c>
      <c r="X2218" s="127" t="str">
        <f t="shared" si="686"/>
        <v/>
      </c>
      <c r="Y2218" s="127" t="str">
        <f t="shared" si="687"/>
        <v/>
      </c>
      <c r="Z2218" s="36" t="str">
        <f>IF(Mining_Import!B2218="","",Mining_Import!B2218)</f>
        <v/>
      </c>
      <c r="AA2218" s="184" t="str">
        <f>IF(Mining_Import!$C2218="","",Mining_Import!$C2218)</f>
        <v/>
      </c>
      <c r="AB2218" s="122" t="str">
        <f t="shared" si="688"/>
        <v/>
      </c>
      <c r="AC2218" s="122" t="str">
        <f>IF($Y2218&gt;Dashboard!$Q$19,$AB2218,"")</f>
        <v/>
      </c>
      <c r="AD2218" s="43" t="str">
        <f t="shared" si="689"/>
        <v/>
      </c>
      <c r="AE2218" s="36" t="str">
        <f>IF(Mining_Import!D2218="","",Mining_Import!D2218)</f>
        <v/>
      </c>
      <c r="AF2218" s="36" t="str">
        <f>IF(Mining_Import!E2218="","",Mining_Import!E2218)</f>
        <v/>
      </c>
      <c r="AG2218" s="36" t="str">
        <f>IF(Mining_Import!F2218="","",Mining_Import!F2218)</f>
        <v/>
      </c>
      <c r="AH2218" s="36" t="str">
        <f>IF(Mining_Import!G2218="","",Mining_Import!G2218)</f>
        <v/>
      </c>
      <c r="AI2218" s="36" t="str">
        <f>IF(Mining_Import!H2218="","",Mining_Import!H2218)</f>
        <v/>
      </c>
      <c r="AJ2218" s="36" t="str">
        <f>IF(Mining_Import!I2218="","",Mining_Import!I2218)</f>
        <v/>
      </c>
      <c r="BY2218" s="120" t="str">
        <f t="shared" si="677"/>
        <v/>
      </c>
      <c r="BZ2218" s="184" t="str">
        <f t="shared" si="690"/>
        <v/>
      </c>
      <c r="CA2218" s="37" t="str">
        <f>IFERROR(VLOOKUP($BY2218,Account_Value!$C$2:$F$2500,4,0),"")</f>
        <v/>
      </c>
      <c r="CB2218" s="43" t="str">
        <f t="shared" si="678"/>
        <v/>
      </c>
      <c r="CC2218" s="122" t="str">
        <f>IF($BZ2218="","",SUM($BZ$2:$BZ2218))</f>
        <v/>
      </c>
      <c r="CD2218" s="43" t="str">
        <f>IF($BZ2218="","",$BU$19*(SUM($BZ$2:$BZ2218)))</f>
        <v/>
      </c>
    </row>
    <row r="2219" spans="1:82">
      <c r="A2219" s="4" t="str">
        <f t="shared" si="679"/>
        <v/>
      </c>
      <c r="B2219" s="21" t="str">
        <f>IF(Investments_Import!A2219="","",Investments_Import!A2219)</f>
        <v/>
      </c>
      <c r="C2219" s="22" t="str">
        <f t="shared" si="672"/>
        <v/>
      </c>
      <c r="D2219" s="51" t="str">
        <f t="shared" si="680"/>
        <v/>
      </c>
      <c r="E2219" s="3" t="str">
        <f>IF(Investments_Import!B2219="","",Investments_Import!B2219)</f>
        <v/>
      </c>
      <c r="F2219" s="54" t="str">
        <f t="shared" si="681"/>
        <v xml:space="preserve"> </v>
      </c>
      <c r="G2219" s="54" t="str">
        <f>IF($B2219="","",COUNTIF($F$2:$F2219,$F2219))</f>
        <v/>
      </c>
      <c r="H2219" s="53" t="str">
        <f t="shared" si="682"/>
        <v xml:space="preserve">  </v>
      </c>
      <c r="I2219" s="3" t="str">
        <f>IF(Investments_Import!C2219="","",Investments_Import!C2219)</f>
        <v/>
      </c>
      <c r="J2219" s="108" t="str">
        <f>IF(Investments_Import!D2219="","",Investments_Import!D2219)</f>
        <v/>
      </c>
      <c r="K2219" s="108" t="str">
        <f t="shared" si="683"/>
        <v/>
      </c>
      <c r="L2219" s="47" t="str">
        <f>IF(Investments_Import!E2219="","",Investments_Import!E2219)</f>
        <v/>
      </c>
      <c r="M2219" s="47" t="str">
        <f t="shared" si="673"/>
        <v/>
      </c>
      <c r="N2219" s="31" t="str">
        <f>IF(Investments_Import!F2219="","",Investments_Import!F2219)</f>
        <v/>
      </c>
      <c r="O2219" s="31" t="str">
        <f t="shared" si="674"/>
        <v/>
      </c>
      <c r="P2219" s="3" t="str">
        <f>IF(Investments_Import!G2219="","",Investments_Import!G2219)</f>
        <v/>
      </c>
      <c r="Q2219" s="3" t="str">
        <f>IF(Investments_Import!H2219="","",Investments_Import!H2219)</f>
        <v/>
      </c>
      <c r="R2219" s="37" t="str">
        <f t="shared" si="675"/>
        <v/>
      </c>
      <c r="S2219" s="37" t="str">
        <f t="shared" si="676"/>
        <v/>
      </c>
      <c r="U2219" s="36" t="str">
        <f>IF(Mining_Import!A2219="","",Mining_Import!A2219)</f>
        <v/>
      </c>
      <c r="V2219" s="22" t="str">
        <f t="shared" si="684"/>
        <v/>
      </c>
      <c r="W2219" s="127" t="str">
        <f t="shared" si="685"/>
        <v/>
      </c>
      <c r="X2219" s="127" t="str">
        <f t="shared" si="686"/>
        <v/>
      </c>
      <c r="Y2219" s="127" t="str">
        <f t="shared" si="687"/>
        <v/>
      </c>
      <c r="Z2219" s="36" t="str">
        <f>IF(Mining_Import!B2219="","",Mining_Import!B2219)</f>
        <v/>
      </c>
      <c r="AA2219" s="184" t="str">
        <f>IF(Mining_Import!$C2219="","",Mining_Import!$C2219)</f>
        <v/>
      </c>
      <c r="AB2219" s="122" t="str">
        <f t="shared" si="688"/>
        <v/>
      </c>
      <c r="AC2219" s="122" t="str">
        <f>IF($Y2219&gt;Dashboard!$Q$19,$AB2219,"")</f>
        <v/>
      </c>
      <c r="AD2219" s="43" t="str">
        <f t="shared" si="689"/>
        <v/>
      </c>
      <c r="AE2219" s="36" t="str">
        <f>IF(Mining_Import!D2219="","",Mining_Import!D2219)</f>
        <v/>
      </c>
      <c r="AF2219" s="36" t="str">
        <f>IF(Mining_Import!E2219="","",Mining_Import!E2219)</f>
        <v/>
      </c>
      <c r="AG2219" s="36" t="str">
        <f>IF(Mining_Import!F2219="","",Mining_Import!F2219)</f>
        <v/>
      </c>
      <c r="AH2219" s="36" t="str">
        <f>IF(Mining_Import!G2219="","",Mining_Import!G2219)</f>
        <v/>
      </c>
      <c r="AI2219" s="36" t="str">
        <f>IF(Mining_Import!H2219="","",Mining_Import!H2219)</f>
        <v/>
      </c>
      <c r="AJ2219" s="36" t="str">
        <f>IF(Mining_Import!I2219="","",Mining_Import!I2219)</f>
        <v/>
      </c>
      <c r="BY2219" s="120" t="str">
        <f t="shared" si="677"/>
        <v/>
      </c>
      <c r="BZ2219" s="184" t="str">
        <f t="shared" si="690"/>
        <v/>
      </c>
      <c r="CA2219" s="37" t="str">
        <f>IFERROR(VLOOKUP($BY2219,Account_Value!$C$2:$F$2500,4,0),"")</f>
        <v/>
      </c>
      <c r="CB2219" s="43" t="str">
        <f t="shared" si="678"/>
        <v/>
      </c>
      <c r="CC2219" s="122" t="str">
        <f>IF($BZ2219="","",SUM($BZ$2:$BZ2219))</f>
        <v/>
      </c>
      <c r="CD2219" s="43" t="str">
        <f>IF($BZ2219="","",$BU$19*(SUM($BZ$2:$BZ2219)))</f>
        <v/>
      </c>
    </row>
    <row r="2220" spans="1:82">
      <c r="A2220" s="4" t="str">
        <f t="shared" si="679"/>
        <v/>
      </c>
      <c r="B2220" s="21" t="str">
        <f>IF(Investments_Import!A2220="","",Investments_Import!A2220)</f>
        <v/>
      </c>
      <c r="C2220" s="22" t="str">
        <f t="shared" si="672"/>
        <v/>
      </c>
      <c r="D2220" s="51" t="str">
        <f t="shared" si="680"/>
        <v/>
      </c>
      <c r="E2220" s="3" t="str">
        <f>IF(Investments_Import!B2220="","",Investments_Import!B2220)</f>
        <v/>
      </c>
      <c r="F2220" s="54" t="str">
        <f t="shared" si="681"/>
        <v xml:space="preserve"> </v>
      </c>
      <c r="G2220" s="54" t="str">
        <f>IF($B2220="","",COUNTIF($F$2:$F2220,$F2220))</f>
        <v/>
      </c>
      <c r="H2220" s="53" t="str">
        <f t="shared" si="682"/>
        <v xml:space="preserve">  </v>
      </c>
      <c r="I2220" s="3" t="str">
        <f>IF(Investments_Import!C2220="","",Investments_Import!C2220)</f>
        <v/>
      </c>
      <c r="J2220" s="108" t="str">
        <f>IF(Investments_Import!D2220="","",Investments_Import!D2220)</f>
        <v/>
      </c>
      <c r="K2220" s="108" t="str">
        <f t="shared" si="683"/>
        <v/>
      </c>
      <c r="L2220" s="47" t="str">
        <f>IF(Investments_Import!E2220="","",Investments_Import!E2220)</f>
        <v/>
      </c>
      <c r="M2220" s="47" t="str">
        <f t="shared" si="673"/>
        <v/>
      </c>
      <c r="N2220" s="31" t="str">
        <f>IF(Investments_Import!F2220="","",Investments_Import!F2220)</f>
        <v/>
      </c>
      <c r="O2220" s="31" t="str">
        <f t="shared" si="674"/>
        <v/>
      </c>
      <c r="P2220" s="3" t="str">
        <f>IF(Investments_Import!G2220="","",Investments_Import!G2220)</f>
        <v/>
      </c>
      <c r="Q2220" s="3" t="str">
        <f>IF(Investments_Import!H2220="","",Investments_Import!H2220)</f>
        <v/>
      </c>
      <c r="R2220" s="37" t="str">
        <f t="shared" si="675"/>
        <v/>
      </c>
      <c r="S2220" s="37" t="str">
        <f t="shared" si="676"/>
        <v/>
      </c>
      <c r="U2220" s="36" t="str">
        <f>IF(Mining_Import!A2220="","",Mining_Import!A2220)</f>
        <v/>
      </c>
      <c r="V2220" s="22" t="str">
        <f t="shared" si="684"/>
        <v/>
      </c>
      <c r="W2220" s="127" t="str">
        <f t="shared" si="685"/>
        <v/>
      </c>
      <c r="X2220" s="127" t="str">
        <f t="shared" si="686"/>
        <v/>
      </c>
      <c r="Y2220" s="127" t="str">
        <f t="shared" si="687"/>
        <v/>
      </c>
      <c r="Z2220" s="36" t="str">
        <f>IF(Mining_Import!B2220="","",Mining_Import!B2220)</f>
        <v/>
      </c>
      <c r="AA2220" s="184" t="str">
        <f>IF(Mining_Import!$C2220="","",Mining_Import!$C2220)</f>
        <v/>
      </c>
      <c r="AB2220" s="122" t="str">
        <f t="shared" si="688"/>
        <v/>
      </c>
      <c r="AC2220" s="122" t="str">
        <f>IF($Y2220&gt;Dashboard!$Q$19,$AB2220,"")</f>
        <v/>
      </c>
      <c r="AD2220" s="43" t="str">
        <f t="shared" si="689"/>
        <v/>
      </c>
      <c r="AE2220" s="36" t="str">
        <f>IF(Mining_Import!D2220="","",Mining_Import!D2220)</f>
        <v/>
      </c>
      <c r="AF2220" s="36" t="str">
        <f>IF(Mining_Import!E2220="","",Mining_Import!E2220)</f>
        <v/>
      </c>
      <c r="AG2220" s="36" t="str">
        <f>IF(Mining_Import!F2220="","",Mining_Import!F2220)</f>
        <v/>
      </c>
      <c r="AH2220" s="36" t="str">
        <f>IF(Mining_Import!G2220="","",Mining_Import!G2220)</f>
        <v/>
      </c>
      <c r="AI2220" s="36" t="str">
        <f>IF(Mining_Import!H2220="","",Mining_Import!H2220)</f>
        <v/>
      </c>
      <c r="AJ2220" s="36" t="str">
        <f>IF(Mining_Import!I2220="","",Mining_Import!I2220)</f>
        <v/>
      </c>
      <c r="BY2220" s="120" t="str">
        <f t="shared" si="677"/>
        <v/>
      </c>
      <c r="BZ2220" s="184" t="str">
        <f t="shared" si="690"/>
        <v/>
      </c>
      <c r="CA2220" s="37" t="str">
        <f>IFERROR(VLOOKUP($BY2220,Account_Value!$C$2:$F$2500,4,0),"")</f>
        <v/>
      </c>
      <c r="CB2220" s="43" t="str">
        <f t="shared" si="678"/>
        <v/>
      </c>
      <c r="CC2220" s="122" t="str">
        <f>IF($BZ2220="","",SUM($BZ$2:$BZ2220))</f>
        <v/>
      </c>
      <c r="CD2220" s="43" t="str">
        <f>IF($BZ2220="","",$BU$19*(SUM($BZ$2:$BZ2220)))</f>
        <v/>
      </c>
    </row>
    <row r="2221" spans="1:82">
      <c r="A2221" s="4" t="str">
        <f t="shared" si="679"/>
        <v/>
      </c>
      <c r="B2221" s="21" t="str">
        <f>IF(Investments_Import!A2221="","",Investments_Import!A2221)</f>
        <v/>
      </c>
      <c r="C2221" s="22" t="str">
        <f t="shared" si="672"/>
        <v/>
      </c>
      <c r="D2221" s="51" t="str">
        <f t="shared" si="680"/>
        <v/>
      </c>
      <c r="E2221" s="3" t="str">
        <f>IF(Investments_Import!B2221="","",Investments_Import!B2221)</f>
        <v/>
      </c>
      <c r="F2221" s="54" t="str">
        <f t="shared" si="681"/>
        <v xml:space="preserve"> </v>
      </c>
      <c r="G2221" s="54" t="str">
        <f>IF($B2221="","",COUNTIF($F$2:$F2221,$F2221))</f>
        <v/>
      </c>
      <c r="H2221" s="53" t="str">
        <f t="shared" si="682"/>
        <v xml:space="preserve">  </v>
      </c>
      <c r="I2221" s="3" t="str">
        <f>IF(Investments_Import!C2221="","",Investments_Import!C2221)</f>
        <v/>
      </c>
      <c r="J2221" s="108" t="str">
        <f>IF(Investments_Import!D2221="","",Investments_Import!D2221)</f>
        <v/>
      </c>
      <c r="K2221" s="108" t="str">
        <f t="shared" si="683"/>
        <v/>
      </c>
      <c r="L2221" s="47" t="str">
        <f>IF(Investments_Import!E2221="","",Investments_Import!E2221)</f>
        <v/>
      </c>
      <c r="M2221" s="47" t="str">
        <f t="shared" si="673"/>
        <v/>
      </c>
      <c r="N2221" s="31" t="str">
        <f>IF(Investments_Import!F2221="","",Investments_Import!F2221)</f>
        <v/>
      </c>
      <c r="O2221" s="31" t="str">
        <f t="shared" si="674"/>
        <v/>
      </c>
      <c r="P2221" s="3" t="str">
        <f>IF(Investments_Import!G2221="","",Investments_Import!G2221)</f>
        <v/>
      </c>
      <c r="Q2221" s="3" t="str">
        <f>IF(Investments_Import!H2221="","",Investments_Import!H2221)</f>
        <v/>
      </c>
      <c r="R2221" s="37" t="str">
        <f t="shared" si="675"/>
        <v/>
      </c>
      <c r="S2221" s="37" t="str">
        <f t="shared" si="676"/>
        <v/>
      </c>
      <c r="U2221" s="36" t="str">
        <f>IF(Mining_Import!A2221="","",Mining_Import!A2221)</f>
        <v/>
      </c>
      <c r="V2221" s="22" t="str">
        <f t="shared" si="684"/>
        <v/>
      </c>
      <c r="W2221" s="127" t="str">
        <f t="shared" si="685"/>
        <v/>
      </c>
      <c r="X2221" s="127" t="str">
        <f t="shared" si="686"/>
        <v/>
      </c>
      <c r="Y2221" s="127" t="str">
        <f t="shared" si="687"/>
        <v/>
      </c>
      <c r="Z2221" s="36" t="str">
        <f>IF(Mining_Import!B2221="","",Mining_Import!B2221)</f>
        <v/>
      </c>
      <c r="AA2221" s="184" t="str">
        <f>IF(Mining_Import!$C2221="","",Mining_Import!$C2221)</f>
        <v/>
      </c>
      <c r="AB2221" s="122" t="str">
        <f t="shared" si="688"/>
        <v/>
      </c>
      <c r="AC2221" s="122" t="str">
        <f>IF($Y2221&gt;Dashboard!$Q$19,$AB2221,"")</f>
        <v/>
      </c>
      <c r="AD2221" s="43" t="str">
        <f t="shared" si="689"/>
        <v/>
      </c>
      <c r="AE2221" s="36" t="str">
        <f>IF(Mining_Import!D2221="","",Mining_Import!D2221)</f>
        <v/>
      </c>
      <c r="AF2221" s="36" t="str">
        <f>IF(Mining_Import!E2221="","",Mining_Import!E2221)</f>
        <v/>
      </c>
      <c r="AG2221" s="36" t="str">
        <f>IF(Mining_Import!F2221="","",Mining_Import!F2221)</f>
        <v/>
      </c>
      <c r="AH2221" s="36" t="str">
        <f>IF(Mining_Import!G2221="","",Mining_Import!G2221)</f>
        <v/>
      </c>
      <c r="AI2221" s="36" t="str">
        <f>IF(Mining_Import!H2221="","",Mining_Import!H2221)</f>
        <v/>
      </c>
      <c r="AJ2221" s="36" t="str">
        <f>IF(Mining_Import!I2221="","",Mining_Import!I2221)</f>
        <v/>
      </c>
      <c r="BY2221" s="120" t="str">
        <f t="shared" si="677"/>
        <v/>
      </c>
      <c r="BZ2221" s="184" t="str">
        <f t="shared" si="690"/>
        <v/>
      </c>
      <c r="CA2221" s="37" t="str">
        <f>IFERROR(VLOOKUP($BY2221,Account_Value!$C$2:$F$2500,4,0),"")</f>
        <v/>
      </c>
      <c r="CB2221" s="43" t="str">
        <f t="shared" si="678"/>
        <v/>
      </c>
      <c r="CC2221" s="122" t="str">
        <f>IF($BZ2221="","",SUM($BZ$2:$BZ2221))</f>
        <v/>
      </c>
      <c r="CD2221" s="43" t="str">
        <f>IF($BZ2221="","",$BU$19*(SUM($BZ$2:$BZ2221)))</f>
        <v/>
      </c>
    </row>
    <row r="2222" spans="1:82">
      <c r="A2222" s="4" t="str">
        <f t="shared" si="679"/>
        <v/>
      </c>
      <c r="B2222" s="21" t="str">
        <f>IF(Investments_Import!A2222="","",Investments_Import!A2222)</f>
        <v/>
      </c>
      <c r="C2222" s="22" t="str">
        <f t="shared" si="672"/>
        <v/>
      </c>
      <c r="D2222" s="51" t="str">
        <f t="shared" si="680"/>
        <v/>
      </c>
      <c r="E2222" s="3" t="str">
        <f>IF(Investments_Import!B2222="","",Investments_Import!B2222)</f>
        <v/>
      </c>
      <c r="F2222" s="54" t="str">
        <f t="shared" si="681"/>
        <v xml:space="preserve"> </v>
      </c>
      <c r="G2222" s="54" t="str">
        <f>IF($B2222="","",COUNTIF($F$2:$F2222,$F2222))</f>
        <v/>
      </c>
      <c r="H2222" s="53" t="str">
        <f t="shared" si="682"/>
        <v xml:space="preserve">  </v>
      </c>
      <c r="I2222" s="3" t="str">
        <f>IF(Investments_Import!C2222="","",Investments_Import!C2222)</f>
        <v/>
      </c>
      <c r="J2222" s="108" t="str">
        <f>IF(Investments_Import!D2222="","",Investments_Import!D2222)</f>
        <v/>
      </c>
      <c r="K2222" s="108" t="str">
        <f t="shared" si="683"/>
        <v/>
      </c>
      <c r="L2222" s="47" t="str">
        <f>IF(Investments_Import!E2222="","",Investments_Import!E2222)</f>
        <v/>
      </c>
      <c r="M2222" s="47" t="str">
        <f t="shared" si="673"/>
        <v/>
      </c>
      <c r="N2222" s="31" t="str">
        <f>IF(Investments_Import!F2222="","",Investments_Import!F2222)</f>
        <v/>
      </c>
      <c r="O2222" s="31" t="str">
        <f t="shared" si="674"/>
        <v/>
      </c>
      <c r="P2222" s="3" t="str">
        <f>IF(Investments_Import!G2222="","",Investments_Import!G2222)</f>
        <v/>
      </c>
      <c r="Q2222" s="3" t="str">
        <f>IF(Investments_Import!H2222="","",Investments_Import!H2222)</f>
        <v/>
      </c>
      <c r="R2222" s="37" t="str">
        <f t="shared" si="675"/>
        <v/>
      </c>
      <c r="S2222" s="37" t="str">
        <f t="shared" si="676"/>
        <v/>
      </c>
      <c r="U2222" s="36" t="str">
        <f>IF(Mining_Import!A2222="","",Mining_Import!A2222)</f>
        <v/>
      </c>
      <c r="V2222" s="22" t="str">
        <f t="shared" si="684"/>
        <v/>
      </c>
      <c r="W2222" s="127" t="str">
        <f t="shared" si="685"/>
        <v/>
      </c>
      <c r="X2222" s="127" t="str">
        <f t="shared" si="686"/>
        <v/>
      </c>
      <c r="Y2222" s="127" t="str">
        <f t="shared" si="687"/>
        <v/>
      </c>
      <c r="Z2222" s="36" t="str">
        <f>IF(Mining_Import!B2222="","",Mining_Import!B2222)</f>
        <v/>
      </c>
      <c r="AA2222" s="184" t="str">
        <f>IF(Mining_Import!$C2222="","",Mining_Import!$C2222)</f>
        <v/>
      </c>
      <c r="AB2222" s="122" t="str">
        <f t="shared" si="688"/>
        <v/>
      </c>
      <c r="AC2222" s="122" t="str">
        <f>IF($Y2222&gt;Dashboard!$Q$19,$AB2222,"")</f>
        <v/>
      </c>
      <c r="AD2222" s="43" t="str">
        <f t="shared" si="689"/>
        <v/>
      </c>
      <c r="AE2222" s="36" t="str">
        <f>IF(Mining_Import!D2222="","",Mining_Import!D2222)</f>
        <v/>
      </c>
      <c r="AF2222" s="36" t="str">
        <f>IF(Mining_Import!E2222="","",Mining_Import!E2222)</f>
        <v/>
      </c>
      <c r="AG2222" s="36" t="str">
        <f>IF(Mining_Import!F2222="","",Mining_Import!F2222)</f>
        <v/>
      </c>
      <c r="AH2222" s="36" t="str">
        <f>IF(Mining_Import!G2222="","",Mining_Import!G2222)</f>
        <v/>
      </c>
      <c r="AI2222" s="36" t="str">
        <f>IF(Mining_Import!H2222="","",Mining_Import!H2222)</f>
        <v/>
      </c>
      <c r="AJ2222" s="36" t="str">
        <f>IF(Mining_Import!I2222="","",Mining_Import!I2222)</f>
        <v/>
      </c>
      <c r="BY2222" s="120" t="str">
        <f t="shared" si="677"/>
        <v/>
      </c>
      <c r="BZ2222" s="184" t="str">
        <f t="shared" si="690"/>
        <v/>
      </c>
      <c r="CA2222" s="37" t="str">
        <f>IFERROR(VLOOKUP($BY2222,Account_Value!$C$2:$F$2500,4,0),"")</f>
        <v/>
      </c>
      <c r="CB2222" s="43" t="str">
        <f t="shared" si="678"/>
        <v/>
      </c>
      <c r="CC2222" s="122" t="str">
        <f>IF($BZ2222="","",SUM($BZ$2:$BZ2222))</f>
        <v/>
      </c>
      <c r="CD2222" s="43" t="str">
        <f>IF($BZ2222="","",$BU$19*(SUM($BZ$2:$BZ2222)))</f>
        <v/>
      </c>
    </row>
    <row r="2223" spans="1:82">
      <c r="A2223" s="4" t="str">
        <f t="shared" si="679"/>
        <v/>
      </c>
      <c r="B2223" s="21" t="str">
        <f>IF(Investments_Import!A2223="","",Investments_Import!A2223)</f>
        <v/>
      </c>
      <c r="C2223" s="22" t="str">
        <f t="shared" si="672"/>
        <v/>
      </c>
      <c r="D2223" s="51" t="str">
        <f t="shared" si="680"/>
        <v/>
      </c>
      <c r="E2223" s="3" t="str">
        <f>IF(Investments_Import!B2223="","",Investments_Import!B2223)</f>
        <v/>
      </c>
      <c r="F2223" s="54" t="str">
        <f t="shared" si="681"/>
        <v xml:space="preserve"> </v>
      </c>
      <c r="G2223" s="54" t="str">
        <f>IF($B2223="","",COUNTIF($F$2:$F2223,$F2223))</f>
        <v/>
      </c>
      <c r="H2223" s="53" t="str">
        <f t="shared" si="682"/>
        <v xml:space="preserve">  </v>
      </c>
      <c r="I2223" s="3" t="str">
        <f>IF(Investments_Import!C2223="","",Investments_Import!C2223)</f>
        <v/>
      </c>
      <c r="J2223" s="108" t="str">
        <f>IF(Investments_Import!D2223="","",Investments_Import!D2223)</f>
        <v/>
      </c>
      <c r="K2223" s="108" t="str">
        <f t="shared" si="683"/>
        <v/>
      </c>
      <c r="L2223" s="47" t="str">
        <f>IF(Investments_Import!E2223="","",Investments_Import!E2223)</f>
        <v/>
      </c>
      <c r="M2223" s="47" t="str">
        <f t="shared" si="673"/>
        <v/>
      </c>
      <c r="N2223" s="31" t="str">
        <f>IF(Investments_Import!F2223="","",Investments_Import!F2223)</f>
        <v/>
      </c>
      <c r="O2223" s="31" t="str">
        <f t="shared" si="674"/>
        <v/>
      </c>
      <c r="P2223" s="3" t="str">
        <f>IF(Investments_Import!G2223="","",Investments_Import!G2223)</f>
        <v/>
      </c>
      <c r="Q2223" s="3" t="str">
        <f>IF(Investments_Import!H2223="","",Investments_Import!H2223)</f>
        <v/>
      </c>
      <c r="R2223" s="37" t="str">
        <f t="shared" si="675"/>
        <v/>
      </c>
      <c r="S2223" s="37" t="str">
        <f t="shared" si="676"/>
        <v/>
      </c>
      <c r="U2223" s="36" t="str">
        <f>IF(Mining_Import!A2223="","",Mining_Import!A2223)</f>
        <v/>
      </c>
      <c r="V2223" s="22" t="str">
        <f t="shared" si="684"/>
        <v/>
      </c>
      <c r="W2223" s="127" t="str">
        <f t="shared" si="685"/>
        <v/>
      </c>
      <c r="X2223" s="127" t="str">
        <f t="shared" si="686"/>
        <v/>
      </c>
      <c r="Y2223" s="127" t="str">
        <f t="shared" si="687"/>
        <v/>
      </c>
      <c r="Z2223" s="36" t="str">
        <f>IF(Mining_Import!B2223="","",Mining_Import!B2223)</f>
        <v/>
      </c>
      <c r="AA2223" s="184" t="str">
        <f>IF(Mining_Import!$C2223="","",Mining_Import!$C2223)</f>
        <v/>
      </c>
      <c r="AB2223" s="122" t="str">
        <f t="shared" si="688"/>
        <v/>
      </c>
      <c r="AC2223" s="122" t="str">
        <f>IF($Y2223&gt;Dashboard!$Q$19,$AB2223,"")</f>
        <v/>
      </c>
      <c r="AD2223" s="43" t="str">
        <f t="shared" si="689"/>
        <v/>
      </c>
      <c r="AE2223" s="36" t="str">
        <f>IF(Mining_Import!D2223="","",Mining_Import!D2223)</f>
        <v/>
      </c>
      <c r="AF2223" s="36" t="str">
        <f>IF(Mining_Import!E2223="","",Mining_Import!E2223)</f>
        <v/>
      </c>
      <c r="AG2223" s="36" t="str">
        <f>IF(Mining_Import!F2223="","",Mining_Import!F2223)</f>
        <v/>
      </c>
      <c r="AH2223" s="36" t="str">
        <f>IF(Mining_Import!G2223="","",Mining_Import!G2223)</f>
        <v/>
      </c>
      <c r="AI2223" s="36" t="str">
        <f>IF(Mining_Import!H2223="","",Mining_Import!H2223)</f>
        <v/>
      </c>
      <c r="AJ2223" s="36" t="str">
        <f>IF(Mining_Import!I2223="","",Mining_Import!I2223)</f>
        <v/>
      </c>
      <c r="BY2223" s="120" t="str">
        <f t="shared" si="677"/>
        <v/>
      </c>
      <c r="BZ2223" s="184" t="str">
        <f t="shared" si="690"/>
        <v/>
      </c>
      <c r="CA2223" s="37" t="str">
        <f>IFERROR(VLOOKUP($BY2223,Account_Value!$C$2:$F$2500,4,0),"")</f>
        <v/>
      </c>
      <c r="CB2223" s="43" t="str">
        <f t="shared" si="678"/>
        <v/>
      </c>
      <c r="CC2223" s="122" t="str">
        <f>IF($BZ2223="","",SUM($BZ$2:$BZ2223))</f>
        <v/>
      </c>
      <c r="CD2223" s="43" t="str">
        <f>IF($BZ2223="","",$BU$19*(SUM($BZ$2:$BZ2223)))</f>
        <v/>
      </c>
    </row>
    <row r="2224" spans="1:82">
      <c r="A2224" s="4" t="str">
        <f t="shared" si="679"/>
        <v/>
      </c>
      <c r="B2224" s="21" t="str">
        <f>IF(Investments_Import!A2224="","",Investments_Import!A2224)</f>
        <v/>
      </c>
      <c r="C2224" s="22" t="str">
        <f t="shared" si="672"/>
        <v/>
      </c>
      <c r="D2224" s="51" t="str">
        <f t="shared" si="680"/>
        <v/>
      </c>
      <c r="E2224" s="3" t="str">
        <f>IF(Investments_Import!B2224="","",Investments_Import!B2224)</f>
        <v/>
      </c>
      <c r="F2224" s="54" t="str">
        <f t="shared" si="681"/>
        <v xml:space="preserve"> </v>
      </c>
      <c r="G2224" s="54" t="str">
        <f>IF($B2224="","",COUNTIF($F$2:$F2224,$F2224))</f>
        <v/>
      </c>
      <c r="H2224" s="53" t="str">
        <f t="shared" si="682"/>
        <v xml:space="preserve">  </v>
      </c>
      <c r="I2224" s="3" t="str">
        <f>IF(Investments_Import!C2224="","",Investments_Import!C2224)</f>
        <v/>
      </c>
      <c r="J2224" s="108" t="str">
        <f>IF(Investments_Import!D2224="","",Investments_Import!D2224)</f>
        <v/>
      </c>
      <c r="K2224" s="108" t="str">
        <f t="shared" si="683"/>
        <v/>
      </c>
      <c r="L2224" s="47" t="str">
        <f>IF(Investments_Import!E2224="","",Investments_Import!E2224)</f>
        <v/>
      </c>
      <c r="M2224" s="47" t="str">
        <f t="shared" si="673"/>
        <v/>
      </c>
      <c r="N2224" s="31" t="str">
        <f>IF(Investments_Import!F2224="","",Investments_Import!F2224)</f>
        <v/>
      </c>
      <c r="O2224" s="31" t="str">
        <f t="shared" si="674"/>
        <v/>
      </c>
      <c r="P2224" s="3" t="str">
        <f>IF(Investments_Import!G2224="","",Investments_Import!G2224)</f>
        <v/>
      </c>
      <c r="Q2224" s="3" t="str">
        <f>IF(Investments_Import!H2224="","",Investments_Import!H2224)</f>
        <v/>
      </c>
      <c r="R2224" s="37" t="str">
        <f t="shared" si="675"/>
        <v/>
      </c>
      <c r="S2224" s="37" t="str">
        <f t="shared" si="676"/>
        <v/>
      </c>
      <c r="U2224" s="36" t="str">
        <f>IF(Mining_Import!A2224="","",Mining_Import!A2224)</f>
        <v/>
      </c>
      <c r="V2224" s="22" t="str">
        <f t="shared" si="684"/>
        <v/>
      </c>
      <c r="W2224" s="127" t="str">
        <f t="shared" si="685"/>
        <v/>
      </c>
      <c r="X2224" s="127" t="str">
        <f t="shared" si="686"/>
        <v/>
      </c>
      <c r="Y2224" s="127" t="str">
        <f t="shared" si="687"/>
        <v/>
      </c>
      <c r="Z2224" s="36" t="str">
        <f>IF(Mining_Import!B2224="","",Mining_Import!B2224)</f>
        <v/>
      </c>
      <c r="AA2224" s="184" t="str">
        <f>IF(Mining_Import!$C2224="","",Mining_Import!$C2224)</f>
        <v/>
      </c>
      <c r="AB2224" s="122" t="str">
        <f t="shared" si="688"/>
        <v/>
      </c>
      <c r="AC2224" s="122" t="str">
        <f>IF($Y2224&gt;Dashboard!$Q$19,$AB2224,"")</f>
        <v/>
      </c>
      <c r="AD2224" s="43" t="str">
        <f t="shared" si="689"/>
        <v/>
      </c>
      <c r="AE2224" s="36" t="str">
        <f>IF(Mining_Import!D2224="","",Mining_Import!D2224)</f>
        <v/>
      </c>
      <c r="AF2224" s="36" t="str">
        <f>IF(Mining_Import!E2224="","",Mining_Import!E2224)</f>
        <v/>
      </c>
      <c r="AG2224" s="36" t="str">
        <f>IF(Mining_Import!F2224="","",Mining_Import!F2224)</f>
        <v/>
      </c>
      <c r="AH2224" s="36" t="str">
        <f>IF(Mining_Import!G2224="","",Mining_Import!G2224)</f>
        <v/>
      </c>
      <c r="AI2224" s="36" t="str">
        <f>IF(Mining_Import!H2224="","",Mining_Import!H2224)</f>
        <v/>
      </c>
      <c r="AJ2224" s="36" t="str">
        <f>IF(Mining_Import!I2224="","",Mining_Import!I2224)</f>
        <v/>
      </c>
      <c r="BY2224" s="120" t="str">
        <f t="shared" si="677"/>
        <v/>
      </c>
      <c r="BZ2224" s="184" t="str">
        <f t="shared" si="690"/>
        <v/>
      </c>
      <c r="CA2224" s="37" t="str">
        <f>IFERROR(VLOOKUP($BY2224,Account_Value!$C$2:$F$2500,4,0),"")</f>
        <v/>
      </c>
      <c r="CB2224" s="43" t="str">
        <f t="shared" si="678"/>
        <v/>
      </c>
      <c r="CC2224" s="122" t="str">
        <f>IF($BZ2224="","",SUM($BZ$2:$BZ2224))</f>
        <v/>
      </c>
      <c r="CD2224" s="43" t="str">
        <f>IF($BZ2224="","",$BU$19*(SUM($BZ$2:$BZ2224)))</f>
        <v/>
      </c>
    </row>
    <row r="2225" spans="1:82">
      <c r="A2225" s="4" t="str">
        <f t="shared" si="679"/>
        <v/>
      </c>
      <c r="B2225" s="21" t="str">
        <f>IF(Investments_Import!A2225="","",Investments_Import!A2225)</f>
        <v/>
      </c>
      <c r="C2225" s="22" t="str">
        <f t="shared" si="672"/>
        <v/>
      </c>
      <c r="D2225" s="51" t="str">
        <f t="shared" si="680"/>
        <v/>
      </c>
      <c r="E2225" s="3" t="str">
        <f>IF(Investments_Import!B2225="","",Investments_Import!B2225)</f>
        <v/>
      </c>
      <c r="F2225" s="54" t="str">
        <f t="shared" si="681"/>
        <v xml:space="preserve"> </v>
      </c>
      <c r="G2225" s="54" t="str">
        <f>IF($B2225="","",COUNTIF($F$2:$F2225,$F2225))</f>
        <v/>
      </c>
      <c r="H2225" s="53" t="str">
        <f t="shared" si="682"/>
        <v xml:space="preserve">  </v>
      </c>
      <c r="I2225" s="3" t="str">
        <f>IF(Investments_Import!C2225="","",Investments_Import!C2225)</f>
        <v/>
      </c>
      <c r="J2225" s="108" t="str">
        <f>IF(Investments_Import!D2225="","",Investments_Import!D2225)</f>
        <v/>
      </c>
      <c r="K2225" s="108" t="str">
        <f t="shared" si="683"/>
        <v/>
      </c>
      <c r="L2225" s="47" t="str">
        <f>IF(Investments_Import!E2225="","",Investments_Import!E2225)</f>
        <v/>
      </c>
      <c r="M2225" s="47" t="str">
        <f t="shared" si="673"/>
        <v/>
      </c>
      <c r="N2225" s="31" t="str">
        <f>IF(Investments_Import!F2225="","",Investments_Import!F2225)</f>
        <v/>
      </c>
      <c r="O2225" s="31" t="str">
        <f t="shared" si="674"/>
        <v/>
      </c>
      <c r="P2225" s="3" t="str">
        <f>IF(Investments_Import!G2225="","",Investments_Import!G2225)</f>
        <v/>
      </c>
      <c r="Q2225" s="3" t="str">
        <f>IF(Investments_Import!H2225="","",Investments_Import!H2225)</f>
        <v/>
      </c>
      <c r="R2225" s="37" t="str">
        <f t="shared" si="675"/>
        <v/>
      </c>
      <c r="S2225" s="37" t="str">
        <f t="shared" si="676"/>
        <v/>
      </c>
      <c r="U2225" s="36" t="str">
        <f>IF(Mining_Import!A2225="","",Mining_Import!A2225)</f>
        <v/>
      </c>
      <c r="V2225" s="22" t="str">
        <f t="shared" si="684"/>
        <v/>
      </c>
      <c r="W2225" s="127" t="str">
        <f t="shared" si="685"/>
        <v/>
      </c>
      <c r="X2225" s="127" t="str">
        <f t="shared" si="686"/>
        <v/>
      </c>
      <c r="Y2225" s="127" t="str">
        <f t="shared" si="687"/>
        <v/>
      </c>
      <c r="Z2225" s="36" t="str">
        <f>IF(Mining_Import!B2225="","",Mining_Import!B2225)</f>
        <v/>
      </c>
      <c r="AA2225" s="184" t="str">
        <f>IF(Mining_Import!$C2225="","",Mining_Import!$C2225)</f>
        <v/>
      </c>
      <c r="AB2225" s="122" t="str">
        <f t="shared" si="688"/>
        <v/>
      </c>
      <c r="AC2225" s="122" t="str">
        <f>IF($Y2225&gt;Dashboard!$Q$19,$AB2225,"")</f>
        <v/>
      </c>
      <c r="AD2225" s="43" t="str">
        <f t="shared" si="689"/>
        <v/>
      </c>
      <c r="AE2225" s="36" t="str">
        <f>IF(Mining_Import!D2225="","",Mining_Import!D2225)</f>
        <v/>
      </c>
      <c r="AF2225" s="36" t="str">
        <f>IF(Mining_Import!E2225="","",Mining_Import!E2225)</f>
        <v/>
      </c>
      <c r="AG2225" s="36" t="str">
        <f>IF(Mining_Import!F2225="","",Mining_Import!F2225)</f>
        <v/>
      </c>
      <c r="AH2225" s="36" t="str">
        <f>IF(Mining_Import!G2225="","",Mining_Import!G2225)</f>
        <v/>
      </c>
      <c r="AI2225" s="36" t="str">
        <f>IF(Mining_Import!H2225="","",Mining_Import!H2225)</f>
        <v/>
      </c>
      <c r="AJ2225" s="36" t="str">
        <f>IF(Mining_Import!I2225="","",Mining_Import!I2225)</f>
        <v/>
      </c>
      <c r="BY2225" s="120" t="str">
        <f t="shared" si="677"/>
        <v/>
      </c>
      <c r="BZ2225" s="184" t="str">
        <f t="shared" si="690"/>
        <v/>
      </c>
      <c r="CA2225" s="37" t="str">
        <f>IFERROR(VLOOKUP($BY2225,Account_Value!$C$2:$F$2500,4,0),"")</f>
        <v/>
      </c>
      <c r="CB2225" s="43" t="str">
        <f t="shared" si="678"/>
        <v/>
      </c>
      <c r="CC2225" s="122" t="str">
        <f>IF($BZ2225="","",SUM($BZ$2:$BZ2225))</f>
        <v/>
      </c>
      <c r="CD2225" s="43" t="str">
        <f>IF($BZ2225="","",$BU$19*(SUM($BZ$2:$BZ2225)))</f>
        <v/>
      </c>
    </row>
    <row r="2226" spans="1:82">
      <c r="A2226" s="4" t="str">
        <f t="shared" si="679"/>
        <v/>
      </c>
      <c r="B2226" s="21" t="str">
        <f>IF(Investments_Import!A2226="","",Investments_Import!A2226)</f>
        <v/>
      </c>
      <c r="C2226" s="22" t="str">
        <f t="shared" si="672"/>
        <v/>
      </c>
      <c r="D2226" s="51" t="str">
        <f t="shared" si="680"/>
        <v/>
      </c>
      <c r="E2226" s="3" t="str">
        <f>IF(Investments_Import!B2226="","",Investments_Import!B2226)</f>
        <v/>
      </c>
      <c r="F2226" s="54" t="str">
        <f t="shared" si="681"/>
        <v xml:space="preserve"> </v>
      </c>
      <c r="G2226" s="54" t="str">
        <f>IF($B2226="","",COUNTIF($F$2:$F2226,$F2226))</f>
        <v/>
      </c>
      <c r="H2226" s="53" t="str">
        <f t="shared" si="682"/>
        <v xml:space="preserve">  </v>
      </c>
      <c r="I2226" s="3" t="str">
        <f>IF(Investments_Import!C2226="","",Investments_Import!C2226)</f>
        <v/>
      </c>
      <c r="J2226" s="108" t="str">
        <f>IF(Investments_Import!D2226="","",Investments_Import!D2226)</f>
        <v/>
      </c>
      <c r="K2226" s="108" t="str">
        <f t="shared" si="683"/>
        <v/>
      </c>
      <c r="L2226" s="47" t="str">
        <f>IF(Investments_Import!E2226="","",Investments_Import!E2226)</f>
        <v/>
      </c>
      <c r="M2226" s="47" t="str">
        <f t="shared" si="673"/>
        <v/>
      </c>
      <c r="N2226" s="31" t="str">
        <f>IF(Investments_Import!F2226="","",Investments_Import!F2226)</f>
        <v/>
      </c>
      <c r="O2226" s="31" t="str">
        <f t="shared" si="674"/>
        <v/>
      </c>
      <c r="P2226" s="3" t="str">
        <f>IF(Investments_Import!G2226="","",Investments_Import!G2226)</f>
        <v/>
      </c>
      <c r="Q2226" s="3" t="str">
        <f>IF(Investments_Import!H2226="","",Investments_Import!H2226)</f>
        <v/>
      </c>
      <c r="R2226" s="37" t="str">
        <f t="shared" si="675"/>
        <v/>
      </c>
      <c r="S2226" s="37" t="str">
        <f t="shared" si="676"/>
        <v/>
      </c>
      <c r="U2226" s="36" t="str">
        <f>IF(Mining_Import!A2226="","",Mining_Import!A2226)</f>
        <v/>
      </c>
      <c r="V2226" s="22" t="str">
        <f t="shared" si="684"/>
        <v/>
      </c>
      <c r="W2226" s="127" t="str">
        <f t="shared" si="685"/>
        <v/>
      </c>
      <c r="X2226" s="127" t="str">
        <f t="shared" si="686"/>
        <v/>
      </c>
      <c r="Y2226" s="127" t="str">
        <f t="shared" si="687"/>
        <v/>
      </c>
      <c r="Z2226" s="36" t="str">
        <f>IF(Mining_Import!B2226="","",Mining_Import!B2226)</f>
        <v/>
      </c>
      <c r="AA2226" s="184" t="str">
        <f>IF(Mining_Import!$C2226="","",Mining_Import!$C2226)</f>
        <v/>
      </c>
      <c r="AB2226" s="122" t="str">
        <f t="shared" si="688"/>
        <v/>
      </c>
      <c r="AC2226" s="122" t="str">
        <f>IF($Y2226&gt;Dashboard!$Q$19,$AB2226,"")</f>
        <v/>
      </c>
      <c r="AD2226" s="43" t="str">
        <f t="shared" si="689"/>
        <v/>
      </c>
      <c r="AE2226" s="36" t="str">
        <f>IF(Mining_Import!D2226="","",Mining_Import!D2226)</f>
        <v/>
      </c>
      <c r="AF2226" s="36" t="str">
        <f>IF(Mining_Import!E2226="","",Mining_Import!E2226)</f>
        <v/>
      </c>
      <c r="AG2226" s="36" t="str">
        <f>IF(Mining_Import!F2226="","",Mining_Import!F2226)</f>
        <v/>
      </c>
      <c r="AH2226" s="36" t="str">
        <f>IF(Mining_Import!G2226="","",Mining_Import!G2226)</f>
        <v/>
      </c>
      <c r="AI2226" s="36" t="str">
        <f>IF(Mining_Import!H2226="","",Mining_Import!H2226)</f>
        <v/>
      </c>
      <c r="AJ2226" s="36" t="str">
        <f>IF(Mining_Import!I2226="","",Mining_Import!I2226)</f>
        <v/>
      </c>
      <c r="BY2226" s="120" t="str">
        <f t="shared" si="677"/>
        <v/>
      </c>
      <c r="BZ2226" s="184" t="str">
        <f t="shared" si="690"/>
        <v/>
      </c>
      <c r="CA2226" s="37" t="str">
        <f>IFERROR(VLOOKUP($BY2226,Account_Value!$C$2:$F$2500,4,0),"")</f>
        <v/>
      </c>
      <c r="CB2226" s="43" t="str">
        <f t="shared" si="678"/>
        <v/>
      </c>
      <c r="CC2226" s="122" t="str">
        <f>IF($BZ2226="","",SUM($BZ$2:$BZ2226))</f>
        <v/>
      </c>
      <c r="CD2226" s="43" t="str">
        <f>IF($BZ2226="","",$BU$19*(SUM($BZ$2:$BZ2226)))</f>
        <v/>
      </c>
    </row>
    <row r="2227" spans="1:82">
      <c r="A2227" s="4" t="str">
        <f t="shared" si="679"/>
        <v/>
      </c>
      <c r="B2227" s="21" t="str">
        <f>IF(Investments_Import!A2227="","",Investments_Import!A2227)</f>
        <v/>
      </c>
      <c r="C2227" s="22" t="str">
        <f t="shared" si="672"/>
        <v/>
      </c>
      <c r="D2227" s="51" t="str">
        <f t="shared" si="680"/>
        <v/>
      </c>
      <c r="E2227" s="3" t="str">
        <f>IF(Investments_Import!B2227="","",Investments_Import!B2227)</f>
        <v/>
      </c>
      <c r="F2227" s="54" t="str">
        <f t="shared" si="681"/>
        <v xml:space="preserve"> </v>
      </c>
      <c r="G2227" s="54" t="str">
        <f>IF($B2227="","",COUNTIF($F$2:$F2227,$F2227))</f>
        <v/>
      </c>
      <c r="H2227" s="53" t="str">
        <f t="shared" si="682"/>
        <v xml:space="preserve">  </v>
      </c>
      <c r="I2227" s="3" t="str">
        <f>IF(Investments_Import!C2227="","",Investments_Import!C2227)</f>
        <v/>
      </c>
      <c r="J2227" s="108" t="str">
        <f>IF(Investments_Import!D2227="","",Investments_Import!D2227)</f>
        <v/>
      </c>
      <c r="K2227" s="108" t="str">
        <f t="shared" si="683"/>
        <v/>
      </c>
      <c r="L2227" s="47" t="str">
        <f>IF(Investments_Import!E2227="","",Investments_Import!E2227)</f>
        <v/>
      </c>
      <c r="M2227" s="47" t="str">
        <f t="shared" si="673"/>
        <v/>
      </c>
      <c r="N2227" s="31" t="str">
        <f>IF(Investments_Import!F2227="","",Investments_Import!F2227)</f>
        <v/>
      </c>
      <c r="O2227" s="31" t="str">
        <f t="shared" si="674"/>
        <v/>
      </c>
      <c r="P2227" s="3" t="str">
        <f>IF(Investments_Import!G2227="","",Investments_Import!G2227)</f>
        <v/>
      </c>
      <c r="Q2227" s="3" t="str">
        <f>IF(Investments_Import!H2227="","",Investments_Import!H2227)</f>
        <v/>
      </c>
      <c r="R2227" s="37" t="str">
        <f t="shared" si="675"/>
        <v/>
      </c>
      <c r="S2227" s="37" t="str">
        <f t="shared" si="676"/>
        <v/>
      </c>
      <c r="U2227" s="36" t="str">
        <f>IF(Mining_Import!A2227="","",Mining_Import!A2227)</f>
        <v/>
      </c>
      <c r="V2227" s="22" t="str">
        <f t="shared" si="684"/>
        <v/>
      </c>
      <c r="W2227" s="127" t="str">
        <f t="shared" si="685"/>
        <v/>
      </c>
      <c r="X2227" s="127" t="str">
        <f t="shared" si="686"/>
        <v/>
      </c>
      <c r="Y2227" s="127" t="str">
        <f t="shared" si="687"/>
        <v/>
      </c>
      <c r="Z2227" s="36" t="str">
        <f>IF(Mining_Import!B2227="","",Mining_Import!B2227)</f>
        <v/>
      </c>
      <c r="AA2227" s="184" t="str">
        <f>IF(Mining_Import!$C2227="","",Mining_Import!$C2227)</f>
        <v/>
      </c>
      <c r="AB2227" s="122" t="str">
        <f t="shared" si="688"/>
        <v/>
      </c>
      <c r="AC2227" s="122" t="str">
        <f>IF($Y2227&gt;Dashboard!$Q$19,$AB2227,"")</f>
        <v/>
      </c>
      <c r="AD2227" s="43" t="str">
        <f t="shared" si="689"/>
        <v/>
      </c>
      <c r="AE2227" s="36" t="str">
        <f>IF(Mining_Import!D2227="","",Mining_Import!D2227)</f>
        <v/>
      </c>
      <c r="AF2227" s="36" t="str">
        <f>IF(Mining_Import!E2227="","",Mining_Import!E2227)</f>
        <v/>
      </c>
      <c r="AG2227" s="36" t="str">
        <f>IF(Mining_Import!F2227="","",Mining_Import!F2227)</f>
        <v/>
      </c>
      <c r="AH2227" s="36" t="str">
        <f>IF(Mining_Import!G2227="","",Mining_Import!G2227)</f>
        <v/>
      </c>
      <c r="AI2227" s="36" t="str">
        <f>IF(Mining_Import!H2227="","",Mining_Import!H2227)</f>
        <v/>
      </c>
      <c r="AJ2227" s="36" t="str">
        <f>IF(Mining_Import!I2227="","",Mining_Import!I2227)</f>
        <v/>
      </c>
      <c r="BY2227" s="120" t="str">
        <f t="shared" si="677"/>
        <v/>
      </c>
      <c r="BZ2227" s="184" t="str">
        <f t="shared" si="690"/>
        <v/>
      </c>
      <c r="CA2227" s="37" t="str">
        <f>IFERROR(VLOOKUP($BY2227,Account_Value!$C$2:$F$2500,4,0),"")</f>
        <v/>
      </c>
      <c r="CB2227" s="43" t="str">
        <f t="shared" si="678"/>
        <v/>
      </c>
      <c r="CC2227" s="122" t="str">
        <f>IF($BZ2227="","",SUM($BZ$2:$BZ2227))</f>
        <v/>
      </c>
      <c r="CD2227" s="43" t="str">
        <f>IF($BZ2227="","",$BU$19*(SUM($BZ$2:$BZ2227)))</f>
        <v/>
      </c>
    </row>
    <row r="2228" spans="1:82">
      <c r="A2228" s="4" t="str">
        <f t="shared" si="679"/>
        <v/>
      </c>
      <c r="B2228" s="21" t="str">
        <f>IF(Investments_Import!A2228="","",Investments_Import!A2228)</f>
        <v/>
      </c>
      <c r="C2228" s="22" t="str">
        <f t="shared" si="672"/>
        <v/>
      </c>
      <c r="D2228" s="51" t="str">
        <f t="shared" si="680"/>
        <v/>
      </c>
      <c r="E2228" s="3" t="str">
        <f>IF(Investments_Import!B2228="","",Investments_Import!B2228)</f>
        <v/>
      </c>
      <c r="F2228" s="54" t="str">
        <f t="shared" si="681"/>
        <v xml:space="preserve"> </v>
      </c>
      <c r="G2228" s="54" t="str">
        <f>IF($B2228="","",COUNTIF($F$2:$F2228,$F2228))</f>
        <v/>
      </c>
      <c r="H2228" s="53" t="str">
        <f t="shared" si="682"/>
        <v xml:space="preserve">  </v>
      </c>
      <c r="I2228" s="3" t="str">
        <f>IF(Investments_Import!C2228="","",Investments_Import!C2228)</f>
        <v/>
      </c>
      <c r="J2228" s="108" t="str">
        <f>IF(Investments_Import!D2228="","",Investments_Import!D2228)</f>
        <v/>
      </c>
      <c r="K2228" s="108" t="str">
        <f t="shared" si="683"/>
        <v/>
      </c>
      <c r="L2228" s="47" t="str">
        <f>IF(Investments_Import!E2228="","",Investments_Import!E2228)</f>
        <v/>
      </c>
      <c r="M2228" s="47" t="str">
        <f t="shared" si="673"/>
        <v/>
      </c>
      <c r="N2228" s="31" t="str">
        <f>IF(Investments_Import!F2228="","",Investments_Import!F2228)</f>
        <v/>
      </c>
      <c r="O2228" s="31" t="str">
        <f t="shared" si="674"/>
        <v/>
      </c>
      <c r="P2228" s="3" t="str">
        <f>IF(Investments_Import!G2228="","",Investments_Import!G2228)</f>
        <v/>
      </c>
      <c r="Q2228" s="3" t="str">
        <f>IF(Investments_Import!H2228="","",Investments_Import!H2228)</f>
        <v/>
      </c>
      <c r="R2228" s="37" t="str">
        <f t="shared" si="675"/>
        <v/>
      </c>
      <c r="S2228" s="37" t="str">
        <f t="shared" si="676"/>
        <v/>
      </c>
      <c r="U2228" s="36" t="str">
        <f>IF(Mining_Import!A2228="","",Mining_Import!A2228)</f>
        <v/>
      </c>
      <c r="V2228" s="22" t="str">
        <f t="shared" si="684"/>
        <v/>
      </c>
      <c r="W2228" s="127" t="str">
        <f t="shared" si="685"/>
        <v/>
      </c>
      <c r="X2228" s="127" t="str">
        <f t="shared" si="686"/>
        <v/>
      </c>
      <c r="Y2228" s="127" t="str">
        <f t="shared" si="687"/>
        <v/>
      </c>
      <c r="Z2228" s="36" t="str">
        <f>IF(Mining_Import!B2228="","",Mining_Import!B2228)</f>
        <v/>
      </c>
      <c r="AA2228" s="184" t="str">
        <f>IF(Mining_Import!$C2228="","",Mining_Import!$C2228)</f>
        <v/>
      </c>
      <c r="AB2228" s="122" t="str">
        <f t="shared" si="688"/>
        <v/>
      </c>
      <c r="AC2228" s="122" t="str">
        <f>IF($Y2228&gt;Dashboard!$Q$19,$AB2228,"")</f>
        <v/>
      </c>
      <c r="AD2228" s="43" t="str">
        <f t="shared" si="689"/>
        <v/>
      </c>
      <c r="AE2228" s="36" t="str">
        <f>IF(Mining_Import!D2228="","",Mining_Import!D2228)</f>
        <v/>
      </c>
      <c r="AF2228" s="36" t="str">
        <f>IF(Mining_Import!E2228="","",Mining_Import!E2228)</f>
        <v/>
      </c>
      <c r="AG2228" s="36" t="str">
        <f>IF(Mining_Import!F2228="","",Mining_Import!F2228)</f>
        <v/>
      </c>
      <c r="AH2228" s="36" t="str">
        <f>IF(Mining_Import!G2228="","",Mining_Import!G2228)</f>
        <v/>
      </c>
      <c r="AI2228" s="36" t="str">
        <f>IF(Mining_Import!H2228="","",Mining_Import!H2228)</f>
        <v/>
      </c>
      <c r="AJ2228" s="36" t="str">
        <f>IF(Mining_Import!I2228="","",Mining_Import!I2228)</f>
        <v/>
      </c>
      <c r="BY2228" s="120" t="str">
        <f t="shared" si="677"/>
        <v/>
      </c>
      <c r="BZ2228" s="184" t="str">
        <f t="shared" si="690"/>
        <v/>
      </c>
      <c r="CA2228" s="37" t="str">
        <f>IFERROR(VLOOKUP($BY2228,Account_Value!$C$2:$F$2500,4,0),"")</f>
        <v/>
      </c>
      <c r="CB2228" s="43" t="str">
        <f t="shared" si="678"/>
        <v/>
      </c>
      <c r="CC2228" s="122" t="str">
        <f>IF($BZ2228="","",SUM($BZ$2:$BZ2228))</f>
        <v/>
      </c>
      <c r="CD2228" s="43" t="str">
        <f>IF($BZ2228="","",$BU$19*(SUM($BZ$2:$BZ2228)))</f>
        <v/>
      </c>
    </row>
    <row r="2229" spans="1:82">
      <c r="A2229" s="4" t="str">
        <f t="shared" si="679"/>
        <v/>
      </c>
      <c r="B2229" s="21" t="str">
        <f>IF(Investments_Import!A2229="","",Investments_Import!A2229)</f>
        <v/>
      </c>
      <c r="C2229" s="22" t="str">
        <f t="shared" si="672"/>
        <v/>
      </c>
      <c r="D2229" s="51" t="str">
        <f t="shared" si="680"/>
        <v/>
      </c>
      <c r="E2229" s="3" t="str">
        <f>IF(Investments_Import!B2229="","",Investments_Import!B2229)</f>
        <v/>
      </c>
      <c r="F2229" s="54" t="str">
        <f t="shared" si="681"/>
        <v xml:space="preserve"> </v>
      </c>
      <c r="G2229" s="54" t="str">
        <f>IF($B2229="","",COUNTIF($F$2:$F2229,$F2229))</f>
        <v/>
      </c>
      <c r="H2229" s="53" t="str">
        <f t="shared" si="682"/>
        <v xml:space="preserve">  </v>
      </c>
      <c r="I2229" s="3" t="str">
        <f>IF(Investments_Import!C2229="","",Investments_Import!C2229)</f>
        <v/>
      </c>
      <c r="J2229" s="108" t="str">
        <f>IF(Investments_Import!D2229="","",Investments_Import!D2229)</f>
        <v/>
      </c>
      <c r="K2229" s="108" t="str">
        <f t="shared" si="683"/>
        <v/>
      </c>
      <c r="L2229" s="47" t="str">
        <f>IF(Investments_Import!E2229="","",Investments_Import!E2229)</f>
        <v/>
      </c>
      <c r="M2229" s="47" t="str">
        <f t="shared" si="673"/>
        <v/>
      </c>
      <c r="N2229" s="31" t="str">
        <f>IF(Investments_Import!F2229="","",Investments_Import!F2229)</f>
        <v/>
      </c>
      <c r="O2229" s="31" t="str">
        <f t="shared" si="674"/>
        <v/>
      </c>
      <c r="P2229" s="3" t="str">
        <f>IF(Investments_Import!G2229="","",Investments_Import!G2229)</f>
        <v/>
      </c>
      <c r="Q2229" s="3" t="str">
        <f>IF(Investments_Import!H2229="","",Investments_Import!H2229)</f>
        <v/>
      </c>
      <c r="R2229" s="37" t="str">
        <f t="shared" si="675"/>
        <v/>
      </c>
      <c r="S2229" s="37" t="str">
        <f t="shared" si="676"/>
        <v/>
      </c>
      <c r="U2229" s="36" t="str">
        <f>IF(Mining_Import!A2229="","",Mining_Import!A2229)</f>
        <v/>
      </c>
      <c r="V2229" s="22" t="str">
        <f t="shared" si="684"/>
        <v/>
      </c>
      <c r="W2229" s="127" t="str">
        <f t="shared" si="685"/>
        <v/>
      </c>
      <c r="X2229" s="127" t="str">
        <f t="shared" si="686"/>
        <v/>
      </c>
      <c r="Y2229" s="127" t="str">
        <f t="shared" si="687"/>
        <v/>
      </c>
      <c r="Z2229" s="36" t="str">
        <f>IF(Mining_Import!B2229="","",Mining_Import!B2229)</f>
        <v/>
      </c>
      <c r="AA2229" s="184" t="str">
        <f>IF(Mining_Import!$C2229="","",Mining_Import!$C2229)</f>
        <v/>
      </c>
      <c r="AB2229" s="122" t="str">
        <f t="shared" si="688"/>
        <v/>
      </c>
      <c r="AC2229" s="122" t="str">
        <f>IF($Y2229&gt;Dashboard!$Q$19,$AB2229,"")</f>
        <v/>
      </c>
      <c r="AD2229" s="43" t="str">
        <f t="shared" si="689"/>
        <v/>
      </c>
      <c r="AE2229" s="36" t="str">
        <f>IF(Mining_Import!D2229="","",Mining_Import!D2229)</f>
        <v/>
      </c>
      <c r="AF2229" s="36" t="str">
        <f>IF(Mining_Import!E2229="","",Mining_Import!E2229)</f>
        <v/>
      </c>
      <c r="AG2229" s="36" t="str">
        <f>IF(Mining_Import!F2229="","",Mining_Import!F2229)</f>
        <v/>
      </c>
      <c r="AH2229" s="36" t="str">
        <f>IF(Mining_Import!G2229="","",Mining_Import!G2229)</f>
        <v/>
      </c>
      <c r="AI2229" s="36" t="str">
        <f>IF(Mining_Import!H2229="","",Mining_Import!H2229)</f>
        <v/>
      </c>
      <c r="AJ2229" s="36" t="str">
        <f>IF(Mining_Import!I2229="","",Mining_Import!I2229)</f>
        <v/>
      </c>
      <c r="BY2229" s="120" t="str">
        <f t="shared" si="677"/>
        <v/>
      </c>
      <c r="BZ2229" s="184" t="str">
        <f t="shared" si="690"/>
        <v/>
      </c>
      <c r="CA2229" s="37" t="str">
        <f>IFERROR(VLOOKUP($BY2229,Account_Value!$C$2:$F$2500,4,0),"")</f>
        <v/>
      </c>
      <c r="CB2229" s="43" t="str">
        <f t="shared" si="678"/>
        <v/>
      </c>
      <c r="CC2229" s="122" t="str">
        <f>IF($BZ2229="","",SUM($BZ$2:$BZ2229))</f>
        <v/>
      </c>
      <c r="CD2229" s="43" t="str">
        <f>IF($BZ2229="","",$BU$19*(SUM($BZ$2:$BZ2229)))</f>
        <v/>
      </c>
    </row>
    <row r="2230" spans="1:82">
      <c r="A2230" s="4" t="str">
        <f t="shared" si="679"/>
        <v/>
      </c>
      <c r="B2230" s="21" t="str">
        <f>IF(Investments_Import!A2230="","",Investments_Import!A2230)</f>
        <v/>
      </c>
      <c r="C2230" s="22" t="str">
        <f t="shared" si="672"/>
        <v/>
      </c>
      <c r="D2230" s="51" t="str">
        <f t="shared" si="680"/>
        <v/>
      </c>
      <c r="E2230" s="3" t="str">
        <f>IF(Investments_Import!B2230="","",Investments_Import!B2230)</f>
        <v/>
      </c>
      <c r="F2230" s="54" t="str">
        <f t="shared" si="681"/>
        <v xml:space="preserve"> </v>
      </c>
      <c r="G2230" s="54" t="str">
        <f>IF($B2230="","",COUNTIF($F$2:$F2230,$F2230))</f>
        <v/>
      </c>
      <c r="H2230" s="53" t="str">
        <f t="shared" si="682"/>
        <v xml:space="preserve">  </v>
      </c>
      <c r="I2230" s="3" t="str">
        <f>IF(Investments_Import!C2230="","",Investments_Import!C2230)</f>
        <v/>
      </c>
      <c r="J2230" s="108" t="str">
        <f>IF(Investments_Import!D2230="","",Investments_Import!D2230)</f>
        <v/>
      </c>
      <c r="K2230" s="108" t="str">
        <f t="shared" si="683"/>
        <v/>
      </c>
      <c r="L2230" s="47" t="str">
        <f>IF(Investments_Import!E2230="","",Investments_Import!E2230)</f>
        <v/>
      </c>
      <c r="M2230" s="47" t="str">
        <f t="shared" si="673"/>
        <v/>
      </c>
      <c r="N2230" s="31" t="str">
        <f>IF(Investments_Import!F2230="","",Investments_Import!F2230)</f>
        <v/>
      </c>
      <c r="O2230" s="31" t="str">
        <f t="shared" si="674"/>
        <v/>
      </c>
      <c r="P2230" s="3" t="str">
        <f>IF(Investments_Import!G2230="","",Investments_Import!G2230)</f>
        <v/>
      </c>
      <c r="Q2230" s="3" t="str">
        <f>IF(Investments_Import!H2230="","",Investments_Import!H2230)</f>
        <v/>
      </c>
      <c r="R2230" s="37" t="str">
        <f t="shared" si="675"/>
        <v/>
      </c>
      <c r="S2230" s="37" t="str">
        <f t="shared" si="676"/>
        <v/>
      </c>
      <c r="U2230" s="36" t="str">
        <f>IF(Mining_Import!A2230="","",Mining_Import!A2230)</f>
        <v/>
      </c>
      <c r="V2230" s="22" t="str">
        <f t="shared" si="684"/>
        <v/>
      </c>
      <c r="W2230" s="127" t="str">
        <f t="shared" si="685"/>
        <v/>
      </c>
      <c r="X2230" s="127" t="str">
        <f t="shared" si="686"/>
        <v/>
      </c>
      <c r="Y2230" s="127" t="str">
        <f t="shared" si="687"/>
        <v/>
      </c>
      <c r="Z2230" s="36" t="str">
        <f>IF(Mining_Import!B2230="","",Mining_Import!B2230)</f>
        <v/>
      </c>
      <c r="AA2230" s="184" t="str">
        <f>IF(Mining_Import!$C2230="","",Mining_Import!$C2230)</f>
        <v/>
      </c>
      <c r="AB2230" s="122" t="str">
        <f t="shared" si="688"/>
        <v/>
      </c>
      <c r="AC2230" s="122" t="str">
        <f>IF($Y2230&gt;Dashboard!$Q$19,$AB2230,"")</f>
        <v/>
      </c>
      <c r="AD2230" s="43" t="str">
        <f t="shared" si="689"/>
        <v/>
      </c>
      <c r="AE2230" s="36" t="str">
        <f>IF(Mining_Import!D2230="","",Mining_Import!D2230)</f>
        <v/>
      </c>
      <c r="AF2230" s="36" t="str">
        <f>IF(Mining_Import!E2230="","",Mining_Import!E2230)</f>
        <v/>
      </c>
      <c r="AG2230" s="36" t="str">
        <f>IF(Mining_Import!F2230="","",Mining_Import!F2230)</f>
        <v/>
      </c>
      <c r="AH2230" s="36" t="str">
        <f>IF(Mining_Import!G2230="","",Mining_Import!G2230)</f>
        <v/>
      </c>
      <c r="AI2230" s="36" t="str">
        <f>IF(Mining_Import!H2230="","",Mining_Import!H2230)</f>
        <v/>
      </c>
      <c r="AJ2230" s="36" t="str">
        <f>IF(Mining_Import!I2230="","",Mining_Import!I2230)</f>
        <v/>
      </c>
      <c r="BY2230" s="120" t="str">
        <f t="shared" si="677"/>
        <v/>
      </c>
      <c r="BZ2230" s="184" t="str">
        <f t="shared" si="690"/>
        <v/>
      </c>
      <c r="CA2230" s="37" t="str">
        <f>IFERROR(VLOOKUP($BY2230,Account_Value!$C$2:$F$2500,4,0),"")</f>
        <v/>
      </c>
      <c r="CB2230" s="43" t="str">
        <f t="shared" si="678"/>
        <v/>
      </c>
      <c r="CC2230" s="122" t="str">
        <f>IF($BZ2230="","",SUM($BZ$2:$BZ2230))</f>
        <v/>
      </c>
      <c r="CD2230" s="43" t="str">
        <f>IF($BZ2230="","",$BU$19*(SUM($BZ$2:$BZ2230)))</f>
        <v/>
      </c>
    </row>
    <row r="2231" spans="1:82">
      <c r="A2231" s="4" t="str">
        <f t="shared" si="679"/>
        <v/>
      </c>
      <c r="B2231" s="21" t="str">
        <f>IF(Investments_Import!A2231="","",Investments_Import!A2231)</f>
        <v/>
      </c>
      <c r="C2231" s="22" t="str">
        <f t="shared" si="672"/>
        <v/>
      </c>
      <c r="D2231" s="51" t="str">
        <f t="shared" si="680"/>
        <v/>
      </c>
      <c r="E2231" s="3" t="str">
        <f>IF(Investments_Import!B2231="","",Investments_Import!B2231)</f>
        <v/>
      </c>
      <c r="F2231" s="54" t="str">
        <f t="shared" si="681"/>
        <v xml:space="preserve"> </v>
      </c>
      <c r="G2231" s="54" t="str">
        <f>IF($B2231="","",COUNTIF($F$2:$F2231,$F2231))</f>
        <v/>
      </c>
      <c r="H2231" s="53" t="str">
        <f t="shared" si="682"/>
        <v xml:space="preserve">  </v>
      </c>
      <c r="I2231" s="3" t="str">
        <f>IF(Investments_Import!C2231="","",Investments_Import!C2231)</f>
        <v/>
      </c>
      <c r="J2231" s="108" t="str">
        <f>IF(Investments_Import!D2231="","",Investments_Import!D2231)</f>
        <v/>
      </c>
      <c r="K2231" s="108" t="str">
        <f t="shared" si="683"/>
        <v/>
      </c>
      <c r="L2231" s="47" t="str">
        <f>IF(Investments_Import!E2231="","",Investments_Import!E2231)</f>
        <v/>
      </c>
      <c r="M2231" s="47" t="str">
        <f t="shared" si="673"/>
        <v/>
      </c>
      <c r="N2231" s="31" t="str">
        <f>IF(Investments_Import!F2231="","",Investments_Import!F2231)</f>
        <v/>
      </c>
      <c r="O2231" s="31" t="str">
        <f t="shared" si="674"/>
        <v/>
      </c>
      <c r="P2231" s="3" t="str">
        <f>IF(Investments_Import!G2231="","",Investments_Import!G2231)</f>
        <v/>
      </c>
      <c r="Q2231" s="3" t="str">
        <f>IF(Investments_Import!H2231="","",Investments_Import!H2231)</f>
        <v/>
      </c>
      <c r="R2231" s="37" t="str">
        <f t="shared" si="675"/>
        <v/>
      </c>
      <c r="S2231" s="37" t="str">
        <f t="shared" si="676"/>
        <v/>
      </c>
      <c r="U2231" s="36" t="str">
        <f>IF(Mining_Import!A2231="","",Mining_Import!A2231)</f>
        <v/>
      </c>
      <c r="V2231" s="22" t="str">
        <f t="shared" si="684"/>
        <v/>
      </c>
      <c r="W2231" s="127" t="str">
        <f t="shared" si="685"/>
        <v/>
      </c>
      <c r="X2231" s="127" t="str">
        <f t="shared" si="686"/>
        <v/>
      </c>
      <c r="Y2231" s="127" t="str">
        <f t="shared" si="687"/>
        <v/>
      </c>
      <c r="Z2231" s="36" t="str">
        <f>IF(Mining_Import!B2231="","",Mining_Import!B2231)</f>
        <v/>
      </c>
      <c r="AA2231" s="184" t="str">
        <f>IF(Mining_Import!$C2231="","",Mining_Import!$C2231)</f>
        <v/>
      </c>
      <c r="AB2231" s="122" t="str">
        <f t="shared" si="688"/>
        <v/>
      </c>
      <c r="AC2231" s="122" t="str">
        <f>IF($Y2231&gt;Dashboard!$Q$19,$AB2231,"")</f>
        <v/>
      </c>
      <c r="AD2231" s="43" t="str">
        <f t="shared" si="689"/>
        <v/>
      </c>
      <c r="AE2231" s="36" t="str">
        <f>IF(Mining_Import!D2231="","",Mining_Import!D2231)</f>
        <v/>
      </c>
      <c r="AF2231" s="36" t="str">
        <f>IF(Mining_Import!E2231="","",Mining_Import!E2231)</f>
        <v/>
      </c>
      <c r="AG2231" s="36" t="str">
        <f>IF(Mining_Import!F2231="","",Mining_Import!F2231)</f>
        <v/>
      </c>
      <c r="AH2231" s="36" t="str">
        <f>IF(Mining_Import!G2231="","",Mining_Import!G2231)</f>
        <v/>
      </c>
      <c r="AI2231" s="36" t="str">
        <f>IF(Mining_Import!H2231="","",Mining_Import!H2231)</f>
        <v/>
      </c>
      <c r="AJ2231" s="36" t="str">
        <f>IF(Mining_Import!I2231="","",Mining_Import!I2231)</f>
        <v/>
      </c>
      <c r="BY2231" s="120" t="str">
        <f t="shared" si="677"/>
        <v/>
      </c>
      <c r="BZ2231" s="184" t="str">
        <f t="shared" si="690"/>
        <v/>
      </c>
      <c r="CA2231" s="37" t="str">
        <f>IFERROR(VLOOKUP($BY2231,Account_Value!$C$2:$F$2500,4,0),"")</f>
        <v/>
      </c>
      <c r="CB2231" s="43" t="str">
        <f t="shared" si="678"/>
        <v/>
      </c>
      <c r="CC2231" s="122" t="str">
        <f>IF($BZ2231="","",SUM($BZ$2:$BZ2231))</f>
        <v/>
      </c>
      <c r="CD2231" s="43" t="str">
        <f>IF($BZ2231="","",$BU$19*(SUM($BZ$2:$BZ2231)))</f>
        <v/>
      </c>
    </row>
    <row r="2232" spans="1:82">
      <c r="A2232" s="4" t="str">
        <f t="shared" si="679"/>
        <v/>
      </c>
      <c r="B2232" s="21" t="str">
        <f>IF(Investments_Import!A2232="","",Investments_Import!A2232)</f>
        <v/>
      </c>
      <c r="C2232" s="22" t="str">
        <f t="shared" si="672"/>
        <v/>
      </c>
      <c r="D2232" s="51" t="str">
        <f t="shared" si="680"/>
        <v/>
      </c>
      <c r="E2232" s="3" t="str">
        <f>IF(Investments_Import!B2232="","",Investments_Import!B2232)</f>
        <v/>
      </c>
      <c r="F2232" s="54" t="str">
        <f t="shared" si="681"/>
        <v xml:space="preserve"> </v>
      </c>
      <c r="G2232" s="54" t="str">
        <f>IF($B2232="","",COUNTIF($F$2:$F2232,$F2232))</f>
        <v/>
      </c>
      <c r="H2232" s="53" t="str">
        <f t="shared" si="682"/>
        <v xml:space="preserve">  </v>
      </c>
      <c r="I2232" s="3" t="str">
        <f>IF(Investments_Import!C2232="","",Investments_Import!C2232)</f>
        <v/>
      </c>
      <c r="J2232" s="108" t="str">
        <f>IF(Investments_Import!D2232="","",Investments_Import!D2232)</f>
        <v/>
      </c>
      <c r="K2232" s="108" t="str">
        <f t="shared" si="683"/>
        <v/>
      </c>
      <c r="L2232" s="47" t="str">
        <f>IF(Investments_Import!E2232="","",Investments_Import!E2232)</f>
        <v/>
      </c>
      <c r="M2232" s="47" t="str">
        <f t="shared" si="673"/>
        <v/>
      </c>
      <c r="N2232" s="31" t="str">
        <f>IF(Investments_Import!F2232="","",Investments_Import!F2232)</f>
        <v/>
      </c>
      <c r="O2232" s="31" t="str">
        <f t="shared" si="674"/>
        <v/>
      </c>
      <c r="P2232" s="3" t="str">
        <f>IF(Investments_Import!G2232="","",Investments_Import!G2232)</f>
        <v/>
      </c>
      <c r="Q2232" s="3" t="str">
        <f>IF(Investments_Import!H2232="","",Investments_Import!H2232)</f>
        <v/>
      </c>
      <c r="R2232" s="37" t="str">
        <f t="shared" si="675"/>
        <v/>
      </c>
      <c r="S2232" s="37" t="str">
        <f t="shared" si="676"/>
        <v/>
      </c>
      <c r="U2232" s="36" t="str">
        <f>IF(Mining_Import!A2232="","",Mining_Import!A2232)</f>
        <v/>
      </c>
      <c r="V2232" s="22" t="str">
        <f t="shared" si="684"/>
        <v/>
      </c>
      <c r="W2232" s="127" t="str">
        <f t="shared" si="685"/>
        <v/>
      </c>
      <c r="X2232" s="127" t="str">
        <f t="shared" si="686"/>
        <v/>
      </c>
      <c r="Y2232" s="127" t="str">
        <f t="shared" si="687"/>
        <v/>
      </c>
      <c r="Z2232" s="36" t="str">
        <f>IF(Mining_Import!B2232="","",Mining_Import!B2232)</f>
        <v/>
      </c>
      <c r="AA2232" s="184" t="str">
        <f>IF(Mining_Import!$C2232="","",Mining_Import!$C2232)</f>
        <v/>
      </c>
      <c r="AB2232" s="122" t="str">
        <f t="shared" si="688"/>
        <v/>
      </c>
      <c r="AC2232" s="122" t="str">
        <f>IF($Y2232&gt;Dashboard!$Q$19,$AB2232,"")</f>
        <v/>
      </c>
      <c r="AD2232" s="43" t="str">
        <f t="shared" si="689"/>
        <v/>
      </c>
      <c r="AE2232" s="36" t="str">
        <f>IF(Mining_Import!D2232="","",Mining_Import!D2232)</f>
        <v/>
      </c>
      <c r="AF2232" s="36" t="str">
        <f>IF(Mining_Import!E2232="","",Mining_Import!E2232)</f>
        <v/>
      </c>
      <c r="AG2232" s="36" t="str">
        <f>IF(Mining_Import!F2232="","",Mining_Import!F2232)</f>
        <v/>
      </c>
      <c r="AH2232" s="36" t="str">
        <f>IF(Mining_Import!G2232="","",Mining_Import!G2232)</f>
        <v/>
      </c>
      <c r="AI2232" s="36" t="str">
        <f>IF(Mining_Import!H2232="","",Mining_Import!H2232)</f>
        <v/>
      </c>
      <c r="AJ2232" s="36" t="str">
        <f>IF(Mining_Import!I2232="","",Mining_Import!I2232)</f>
        <v/>
      </c>
      <c r="BY2232" s="120" t="str">
        <f t="shared" si="677"/>
        <v/>
      </c>
      <c r="BZ2232" s="184" t="str">
        <f t="shared" si="690"/>
        <v/>
      </c>
      <c r="CA2232" s="37" t="str">
        <f>IFERROR(VLOOKUP($BY2232,Account_Value!$C$2:$F$2500,4,0),"")</f>
        <v/>
      </c>
      <c r="CB2232" s="43" t="str">
        <f t="shared" si="678"/>
        <v/>
      </c>
      <c r="CC2232" s="122" t="str">
        <f>IF($BZ2232="","",SUM($BZ$2:$BZ2232))</f>
        <v/>
      </c>
      <c r="CD2232" s="43" t="str">
        <f>IF($BZ2232="","",$BU$19*(SUM($BZ$2:$BZ2232)))</f>
        <v/>
      </c>
    </row>
    <row r="2233" spans="1:82">
      <c r="A2233" s="4" t="str">
        <f t="shared" si="679"/>
        <v/>
      </c>
      <c r="B2233" s="21" t="str">
        <f>IF(Investments_Import!A2233="","",Investments_Import!A2233)</f>
        <v/>
      </c>
      <c r="C2233" s="22" t="str">
        <f t="shared" si="672"/>
        <v/>
      </c>
      <c r="D2233" s="51" t="str">
        <f t="shared" si="680"/>
        <v/>
      </c>
      <c r="E2233" s="3" t="str">
        <f>IF(Investments_Import!B2233="","",Investments_Import!B2233)</f>
        <v/>
      </c>
      <c r="F2233" s="54" t="str">
        <f t="shared" si="681"/>
        <v xml:space="preserve"> </v>
      </c>
      <c r="G2233" s="54" t="str">
        <f>IF($B2233="","",COUNTIF($F$2:$F2233,$F2233))</f>
        <v/>
      </c>
      <c r="H2233" s="53" t="str">
        <f t="shared" si="682"/>
        <v xml:space="preserve">  </v>
      </c>
      <c r="I2233" s="3" t="str">
        <f>IF(Investments_Import!C2233="","",Investments_Import!C2233)</f>
        <v/>
      </c>
      <c r="J2233" s="108" t="str">
        <f>IF(Investments_Import!D2233="","",Investments_Import!D2233)</f>
        <v/>
      </c>
      <c r="K2233" s="108" t="str">
        <f t="shared" si="683"/>
        <v/>
      </c>
      <c r="L2233" s="47" t="str">
        <f>IF(Investments_Import!E2233="","",Investments_Import!E2233)</f>
        <v/>
      </c>
      <c r="M2233" s="47" t="str">
        <f t="shared" si="673"/>
        <v/>
      </c>
      <c r="N2233" s="31" t="str">
        <f>IF(Investments_Import!F2233="","",Investments_Import!F2233)</f>
        <v/>
      </c>
      <c r="O2233" s="31" t="str">
        <f t="shared" si="674"/>
        <v/>
      </c>
      <c r="P2233" s="3" t="str">
        <f>IF(Investments_Import!G2233="","",Investments_Import!G2233)</f>
        <v/>
      </c>
      <c r="Q2233" s="3" t="str">
        <f>IF(Investments_Import!H2233="","",Investments_Import!H2233)</f>
        <v/>
      </c>
      <c r="R2233" s="37" t="str">
        <f t="shared" si="675"/>
        <v/>
      </c>
      <c r="S2233" s="37" t="str">
        <f t="shared" si="676"/>
        <v/>
      </c>
      <c r="U2233" s="36" t="str">
        <f>IF(Mining_Import!A2233="","",Mining_Import!A2233)</f>
        <v/>
      </c>
      <c r="V2233" s="22" t="str">
        <f t="shared" si="684"/>
        <v/>
      </c>
      <c r="W2233" s="127" t="str">
        <f t="shared" si="685"/>
        <v/>
      </c>
      <c r="X2233" s="127" t="str">
        <f t="shared" si="686"/>
        <v/>
      </c>
      <c r="Y2233" s="127" t="str">
        <f t="shared" si="687"/>
        <v/>
      </c>
      <c r="Z2233" s="36" t="str">
        <f>IF(Mining_Import!B2233="","",Mining_Import!B2233)</f>
        <v/>
      </c>
      <c r="AA2233" s="184" t="str">
        <f>IF(Mining_Import!$C2233="","",Mining_Import!$C2233)</f>
        <v/>
      </c>
      <c r="AB2233" s="122" t="str">
        <f t="shared" si="688"/>
        <v/>
      </c>
      <c r="AC2233" s="122" t="str">
        <f>IF($Y2233&gt;Dashboard!$Q$19,$AB2233,"")</f>
        <v/>
      </c>
      <c r="AD2233" s="43" t="str">
        <f t="shared" si="689"/>
        <v/>
      </c>
      <c r="AE2233" s="36" t="str">
        <f>IF(Mining_Import!D2233="","",Mining_Import!D2233)</f>
        <v/>
      </c>
      <c r="AF2233" s="36" t="str">
        <f>IF(Mining_Import!E2233="","",Mining_Import!E2233)</f>
        <v/>
      </c>
      <c r="AG2233" s="36" t="str">
        <f>IF(Mining_Import!F2233="","",Mining_Import!F2233)</f>
        <v/>
      </c>
      <c r="AH2233" s="36" t="str">
        <f>IF(Mining_Import!G2233="","",Mining_Import!G2233)</f>
        <v/>
      </c>
      <c r="AI2233" s="36" t="str">
        <f>IF(Mining_Import!H2233="","",Mining_Import!H2233)</f>
        <v/>
      </c>
      <c r="AJ2233" s="36" t="str">
        <f>IF(Mining_Import!I2233="","",Mining_Import!I2233)</f>
        <v/>
      </c>
      <c r="BY2233" s="120" t="str">
        <f t="shared" si="677"/>
        <v/>
      </c>
      <c r="BZ2233" s="184" t="str">
        <f t="shared" si="690"/>
        <v/>
      </c>
      <c r="CA2233" s="37" t="str">
        <f>IFERROR(VLOOKUP($BY2233,Account_Value!$C$2:$F$2500,4,0),"")</f>
        <v/>
      </c>
      <c r="CB2233" s="43" t="str">
        <f t="shared" si="678"/>
        <v/>
      </c>
      <c r="CC2233" s="122" t="str">
        <f>IF($BZ2233="","",SUM($BZ$2:$BZ2233))</f>
        <v/>
      </c>
      <c r="CD2233" s="43" t="str">
        <f>IF($BZ2233="","",$BU$19*(SUM($BZ$2:$BZ2233)))</f>
        <v/>
      </c>
    </row>
    <row r="2234" spans="1:82">
      <c r="A2234" s="4" t="str">
        <f t="shared" si="679"/>
        <v/>
      </c>
      <c r="B2234" s="21" t="str">
        <f>IF(Investments_Import!A2234="","",Investments_Import!A2234)</f>
        <v/>
      </c>
      <c r="C2234" s="22" t="str">
        <f t="shared" si="672"/>
        <v/>
      </c>
      <c r="D2234" s="51" t="str">
        <f t="shared" si="680"/>
        <v/>
      </c>
      <c r="E2234" s="3" t="str">
        <f>IF(Investments_Import!B2234="","",Investments_Import!B2234)</f>
        <v/>
      </c>
      <c r="F2234" s="54" t="str">
        <f t="shared" si="681"/>
        <v xml:space="preserve"> </v>
      </c>
      <c r="G2234" s="54" t="str">
        <f>IF($B2234="","",COUNTIF($F$2:$F2234,$F2234))</f>
        <v/>
      </c>
      <c r="H2234" s="53" t="str">
        <f t="shared" si="682"/>
        <v xml:space="preserve">  </v>
      </c>
      <c r="I2234" s="3" t="str">
        <f>IF(Investments_Import!C2234="","",Investments_Import!C2234)</f>
        <v/>
      </c>
      <c r="J2234" s="108" t="str">
        <f>IF(Investments_Import!D2234="","",Investments_Import!D2234)</f>
        <v/>
      </c>
      <c r="K2234" s="108" t="str">
        <f t="shared" si="683"/>
        <v/>
      </c>
      <c r="L2234" s="47" t="str">
        <f>IF(Investments_Import!E2234="","",Investments_Import!E2234)</f>
        <v/>
      </c>
      <c r="M2234" s="47" t="str">
        <f t="shared" si="673"/>
        <v/>
      </c>
      <c r="N2234" s="31" t="str">
        <f>IF(Investments_Import!F2234="","",Investments_Import!F2234)</f>
        <v/>
      </c>
      <c r="O2234" s="31" t="str">
        <f t="shared" si="674"/>
        <v/>
      </c>
      <c r="P2234" s="3" t="str">
        <f>IF(Investments_Import!G2234="","",Investments_Import!G2234)</f>
        <v/>
      </c>
      <c r="Q2234" s="3" t="str">
        <f>IF(Investments_Import!H2234="","",Investments_Import!H2234)</f>
        <v/>
      </c>
      <c r="R2234" s="37" t="str">
        <f t="shared" si="675"/>
        <v/>
      </c>
      <c r="S2234" s="37" t="str">
        <f t="shared" si="676"/>
        <v/>
      </c>
      <c r="U2234" s="36" t="str">
        <f>IF(Mining_Import!A2234="","",Mining_Import!A2234)</f>
        <v/>
      </c>
      <c r="V2234" s="22" t="str">
        <f t="shared" si="684"/>
        <v/>
      </c>
      <c r="W2234" s="127" t="str">
        <f t="shared" si="685"/>
        <v/>
      </c>
      <c r="X2234" s="127" t="str">
        <f t="shared" si="686"/>
        <v/>
      </c>
      <c r="Y2234" s="127" t="str">
        <f t="shared" si="687"/>
        <v/>
      </c>
      <c r="Z2234" s="36" t="str">
        <f>IF(Mining_Import!B2234="","",Mining_Import!B2234)</f>
        <v/>
      </c>
      <c r="AA2234" s="184" t="str">
        <f>IF(Mining_Import!$C2234="","",Mining_Import!$C2234)</f>
        <v/>
      </c>
      <c r="AB2234" s="122" t="str">
        <f t="shared" si="688"/>
        <v/>
      </c>
      <c r="AC2234" s="122" t="str">
        <f>IF($Y2234&gt;Dashboard!$Q$19,$AB2234,"")</f>
        <v/>
      </c>
      <c r="AD2234" s="43" t="str">
        <f t="shared" si="689"/>
        <v/>
      </c>
      <c r="AE2234" s="36" t="str">
        <f>IF(Mining_Import!D2234="","",Mining_Import!D2234)</f>
        <v/>
      </c>
      <c r="AF2234" s="36" t="str">
        <f>IF(Mining_Import!E2234="","",Mining_Import!E2234)</f>
        <v/>
      </c>
      <c r="AG2234" s="36" t="str">
        <f>IF(Mining_Import!F2234="","",Mining_Import!F2234)</f>
        <v/>
      </c>
      <c r="AH2234" s="36" t="str">
        <f>IF(Mining_Import!G2234="","",Mining_Import!G2234)</f>
        <v/>
      </c>
      <c r="AI2234" s="36" t="str">
        <f>IF(Mining_Import!H2234="","",Mining_Import!H2234)</f>
        <v/>
      </c>
      <c r="AJ2234" s="36" t="str">
        <f>IF(Mining_Import!I2234="","",Mining_Import!I2234)</f>
        <v/>
      </c>
      <c r="BY2234" s="120" t="str">
        <f t="shared" si="677"/>
        <v/>
      </c>
      <c r="BZ2234" s="184" t="str">
        <f t="shared" si="690"/>
        <v/>
      </c>
      <c r="CA2234" s="37" t="str">
        <f>IFERROR(VLOOKUP($BY2234,Account_Value!$C$2:$F$2500,4,0),"")</f>
        <v/>
      </c>
      <c r="CB2234" s="43" t="str">
        <f t="shared" si="678"/>
        <v/>
      </c>
      <c r="CC2234" s="122" t="str">
        <f>IF($BZ2234="","",SUM($BZ$2:$BZ2234))</f>
        <v/>
      </c>
      <c r="CD2234" s="43" t="str">
        <f>IF($BZ2234="","",$BU$19*(SUM($BZ$2:$BZ2234)))</f>
        <v/>
      </c>
    </row>
    <row r="2235" spans="1:82">
      <c r="A2235" s="4" t="str">
        <f t="shared" si="679"/>
        <v/>
      </c>
      <c r="B2235" s="21" t="str">
        <f>IF(Investments_Import!A2235="","",Investments_Import!A2235)</f>
        <v/>
      </c>
      <c r="C2235" s="22" t="str">
        <f t="shared" si="672"/>
        <v/>
      </c>
      <c r="D2235" s="51" t="str">
        <f t="shared" si="680"/>
        <v/>
      </c>
      <c r="E2235" s="3" t="str">
        <f>IF(Investments_Import!B2235="","",Investments_Import!B2235)</f>
        <v/>
      </c>
      <c r="F2235" s="54" t="str">
        <f t="shared" si="681"/>
        <v xml:space="preserve"> </v>
      </c>
      <c r="G2235" s="54" t="str">
        <f>IF($B2235="","",COUNTIF($F$2:$F2235,$F2235))</f>
        <v/>
      </c>
      <c r="H2235" s="53" t="str">
        <f t="shared" si="682"/>
        <v xml:space="preserve">  </v>
      </c>
      <c r="I2235" s="3" t="str">
        <f>IF(Investments_Import!C2235="","",Investments_Import!C2235)</f>
        <v/>
      </c>
      <c r="J2235" s="108" t="str">
        <f>IF(Investments_Import!D2235="","",Investments_Import!D2235)</f>
        <v/>
      </c>
      <c r="K2235" s="108" t="str">
        <f t="shared" si="683"/>
        <v/>
      </c>
      <c r="L2235" s="47" t="str">
        <f>IF(Investments_Import!E2235="","",Investments_Import!E2235)</f>
        <v/>
      </c>
      <c r="M2235" s="47" t="str">
        <f t="shared" si="673"/>
        <v/>
      </c>
      <c r="N2235" s="31" t="str">
        <f>IF(Investments_Import!F2235="","",Investments_Import!F2235)</f>
        <v/>
      </c>
      <c r="O2235" s="31" t="str">
        <f t="shared" si="674"/>
        <v/>
      </c>
      <c r="P2235" s="3" t="str">
        <f>IF(Investments_Import!G2235="","",Investments_Import!G2235)</f>
        <v/>
      </c>
      <c r="Q2235" s="3" t="str">
        <f>IF(Investments_Import!H2235="","",Investments_Import!H2235)</f>
        <v/>
      </c>
      <c r="R2235" s="37" t="str">
        <f t="shared" si="675"/>
        <v/>
      </c>
      <c r="S2235" s="37" t="str">
        <f t="shared" si="676"/>
        <v/>
      </c>
      <c r="U2235" s="36" t="str">
        <f>IF(Mining_Import!A2235="","",Mining_Import!A2235)</f>
        <v/>
      </c>
      <c r="V2235" s="22" t="str">
        <f t="shared" si="684"/>
        <v/>
      </c>
      <c r="W2235" s="127" t="str">
        <f t="shared" si="685"/>
        <v/>
      </c>
      <c r="X2235" s="127" t="str">
        <f t="shared" si="686"/>
        <v/>
      </c>
      <c r="Y2235" s="127" t="str">
        <f t="shared" si="687"/>
        <v/>
      </c>
      <c r="Z2235" s="36" t="str">
        <f>IF(Mining_Import!B2235="","",Mining_Import!B2235)</f>
        <v/>
      </c>
      <c r="AA2235" s="184" t="str">
        <f>IF(Mining_Import!$C2235="","",Mining_Import!$C2235)</f>
        <v/>
      </c>
      <c r="AB2235" s="122" t="str">
        <f t="shared" si="688"/>
        <v/>
      </c>
      <c r="AC2235" s="122" t="str">
        <f>IF($Y2235&gt;Dashboard!$Q$19,$AB2235,"")</f>
        <v/>
      </c>
      <c r="AD2235" s="43" t="str">
        <f t="shared" si="689"/>
        <v/>
      </c>
      <c r="AE2235" s="36" t="str">
        <f>IF(Mining_Import!D2235="","",Mining_Import!D2235)</f>
        <v/>
      </c>
      <c r="AF2235" s="36" t="str">
        <f>IF(Mining_Import!E2235="","",Mining_Import!E2235)</f>
        <v/>
      </c>
      <c r="AG2235" s="36" t="str">
        <f>IF(Mining_Import!F2235="","",Mining_Import!F2235)</f>
        <v/>
      </c>
      <c r="AH2235" s="36" t="str">
        <f>IF(Mining_Import!G2235="","",Mining_Import!G2235)</f>
        <v/>
      </c>
      <c r="AI2235" s="36" t="str">
        <f>IF(Mining_Import!H2235="","",Mining_Import!H2235)</f>
        <v/>
      </c>
      <c r="AJ2235" s="36" t="str">
        <f>IF(Mining_Import!I2235="","",Mining_Import!I2235)</f>
        <v/>
      </c>
      <c r="BY2235" s="120" t="str">
        <f t="shared" si="677"/>
        <v/>
      </c>
      <c r="BZ2235" s="184" t="str">
        <f t="shared" si="690"/>
        <v/>
      </c>
      <c r="CA2235" s="37" t="str">
        <f>IFERROR(VLOOKUP($BY2235,Account_Value!$C$2:$F$2500,4,0),"")</f>
        <v/>
      </c>
      <c r="CB2235" s="43" t="str">
        <f t="shared" si="678"/>
        <v/>
      </c>
      <c r="CC2235" s="122" t="str">
        <f>IF($BZ2235="","",SUM($BZ$2:$BZ2235))</f>
        <v/>
      </c>
      <c r="CD2235" s="43" t="str">
        <f>IF($BZ2235="","",$BU$19*(SUM($BZ$2:$BZ2235)))</f>
        <v/>
      </c>
    </row>
    <row r="2236" spans="1:82">
      <c r="A2236" s="4" t="str">
        <f t="shared" si="679"/>
        <v/>
      </c>
      <c r="B2236" s="21" t="str">
        <f>IF(Investments_Import!A2236="","",Investments_Import!A2236)</f>
        <v/>
      </c>
      <c r="C2236" s="22" t="str">
        <f t="shared" si="672"/>
        <v/>
      </c>
      <c r="D2236" s="51" t="str">
        <f t="shared" si="680"/>
        <v/>
      </c>
      <c r="E2236" s="3" t="str">
        <f>IF(Investments_Import!B2236="","",Investments_Import!B2236)</f>
        <v/>
      </c>
      <c r="F2236" s="54" t="str">
        <f t="shared" si="681"/>
        <v xml:space="preserve"> </v>
      </c>
      <c r="G2236" s="54" t="str">
        <f>IF($B2236="","",COUNTIF($F$2:$F2236,$F2236))</f>
        <v/>
      </c>
      <c r="H2236" s="53" t="str">
        <f t="shared" si="682"/>
        <v xml:space="preserve">  </v>
      </c>
      <c r="I2236" s="3" t="str">
        <f>IF(Investments_Import!C2236="","",Investments_Import!C2236)</f>
        <v/>
      </c>
      <c r="J2236" s="108" t="str">
        <f>IF(Investments_Import!D2236="","",Investments_Import!D2236)</f>
        <v/>
      </c>
      <c r="K2236" s="108" t="str">
        <f t="shared" si="683"/>
        <v/>
      </c>
      <c r="L2236" s="47" t="str">
        <f>IF(Investments_Import!E2236="","",Investments_Import!E2236)</f>
        <v/>
      </c>
      <c r="M2236" s="47" t="str">
        <f t="shared" si="673"/>
        <v/>
      </c>
      <c r="N2236" s="31" t="str">
        <f>IF(Investments_Import!F2236="","",Investments_Import!F2236)</f>
        <v/>
      </c>
      <c r="O2236" s="31" t="str">
        <f t="shared" si="674"/>
        <v/>
      </c>
      <c r="P2236" s="3" t="str">
        <f>IF(Investments_Import!G2236="","",Investments_Import!G2236)</f>
        <v/>
      </c>
      <c r="Q2236" s="3" t="str">
        <f>IF(Investments_Import!H2236="","",Investments_Import!H2236)</f>
        <v/>
      </c>
      <c r="R2236" s="37" t="str">
        <f t="shared" si="675"/>
        <v/>
      </c>
      <c r="S2236" s="37" t="str">
        <f t="shared" si="676"/>
        <v/>
      </c>
      <c r="U2236" s="36" t="str">
        <f>IF(Mining_Import!A2236="","",Mining_Import!A2236)</f>
        <v/>
      </c>
      <c r="V2236" s="22" t="str">
        <f t="shared" si="684"/>
        <v/>
      </c>
      <c r="W2236" s="127" t="str">
        <f t="shared" si="685"/>
        <v/>
      </c>
      <c r="X2236" s="127" t="str">
        <f t="shared" si="686"/>
        <v/>
      </c>
      <c r="Y2236" s="127" t="str">
        <f t="shared" si="687"/>
        <v/>
      </c>
      <c r="Z2236" s="36" t="str">
        <f>IF(Mining_Import!B2236="","",Mining_Import!B2236)</f>
        <v/>
      </c>
      <c r="AA2236" s="184" t="str">
        <f>IF(Mining_Import!$C2236="","",Mining_Import!$C2236)</f>
        <v/>
      </c>
      <c r="AB2236" s="122" t="str">
        <f t="shared" si="688"/>
        <v/>
      </c>
      <c r="AC2236" s="122" t="str">
        <f>IF($Y2236&gt;Dashboard!$Q$19,$AB2236,"")</f>
        <v/>
      </c>
      <c r="AD2236" s="43" t="str">
        <f t="shared" si="689"/>
        <v/>
      </c>
      <c r="AE2236" s="36" t="str">
        <f>IF(Mining_Import!D2236="","",Mining_Import!D2236)</f>
        <v/>
      </c>
      <c r="AF2236" s="36" t="str">
        <f>IF(Mining_Import!E2236="","",Mining_Import!E2236)</f>
        <v/>
      </c>
      <c r="AG2236" s="36" t="str">
        <f>IF(Mining_Import!F2236="","",Mining_Import!F2236)</f>
        <v/>
      </c>
      <c r="AH2236" s="36" t="str">
        <f>IF(Mining_Import!G2236="","",Mining_Import!G2236)</f>
        <v/>
      </c>
      <c r="AI2236" s="36" t="str">
        <f>IF(Mining_Import!H2236="","",Mining_Import!H2236)</f>
        <v/>
      </c>
      <c r="AJ2236" s="36" t="str">
        <f>IF(Mining_Import!I2236="","",Mining_Import!I2236)</f>
        <v/>
      </c>
      <c r="BY2236" s="120" t="str">
        <f t="shared" si="677"/>
        <v/>
      </c>
      <c r="BZ2236" s="184" t="str">
        <f t="shared" si="690"/>
        <v/>
      </c>
      <c r="CA2236" s="37" t="str">
        <f>IFERROR(VLOOKUP($BY2236,Account_Value!$C$2:$F$2500,4,0),"")</f>
        <v/>
      </c>
      <c r="CB2236" s="43" t="str">
        <f t="shared" si="678"/>
        <v/>
      </c>
      <c r="CC2236" s="122" t="str">
        <f>IF($BZ2236="","",SUM($BZ$2:$BZ2236))</f>
        <v/>
      </c>
      <c r="CD2236" s="43" t="str">
        <f>IF($BZ2236="","",$BU$19*(SUM($BZ$2:$BZ2236)))</f>
        <v/>
      </c>
    </row>
    <row r="2237" spans="1:82">
      <c r="A2237" s="4" t="str">
        <f t="shared" si="679"/>
        <v/>
      </c>
      <c r="B2237" s="21" t="str">
        <f>IF(Investments_Import!A2237="","",Investments_Import!A2237)</f>
        <v/>
      </c>
      <c r="C2237" s="22" t="str">
        <f t="shared" si="672"/>
        <v/>
      </c>
      <c r="D2237" s="51" t="str">
        <f t="shared" si="680"/>
        <v/>
      </c>
      <c r="E2237" s="3" t="str">
        <f>IF(Investments_Import!B2237="","",Investments_Import!B2237)</f>
        <v/>
      </c>
      <c r="F2237" s="54" t="str">
        <f t="shared" si="681"/>
        <v xml:space="preserve"> </v>
      </c>
      <c r="G2237" s="54" t="str">
        <f>IF($B2237="","",COUNTIF($F$2:$F2237,$F2237))</f>
        <v/>
      </c>
      <c r="H2237" s="53" t="str">
        <f t="shared" si="682"/>
        <v xml:space="preserve">  </v>
      </c>
      <c r="I2237" s="3" t="str">
        <f>IF(Investments_Import!C2237="","",Investments_Import!C2237)</f>
        <v/>
      </c>
      <c r="J2237" s="108" t="str">
        <f>IF(Investments_Import!D2237="","",Investments_Import!D2237)</f>
        <v/>
      </c>
      <c r="K2237" s="108" t="str">
        <f t="shared" si="683"/>
        <v/>
      </c>
      <c r="L2237" s="47" t="str">
        <f>IF(Investments_Import!E2237="","",Investments_Import!E2237)</f>
        <v/>
      </c>
      <c r="M2237" s="47" t="str">
        <f t="shared" si="673"/>
        <v/>
      </c>
      <c r="N2237" s="31" t="str">
        <f>IF(Investments_Import!F2237="","",Investments_Import!F2237)</f>
        <v/>
      </c>
      <c r="O2237" s="31" t="str">
        <f t="shared" si="674"/>
        <v/>
      </c>
      <c r="P2237" s="3" t="str">
        <f>IF(Investments_Import!G2237="","",Investments_Import!G2237)</f>
        <v/>
      </c>
      <c r="Q2237" s="3" t="str">
        <f>IF(Investments_Import!H2237="","",Investments_Import!H2237)</f>
        <v/>
      </c>
      <c r="R2237" s="37" t="str">
        <f t="shared" si="675"/>
        <v/>
      </c>
      <c r="S2237" s="37" t="str">
        <f t="shared" si="676"/>
        <v/>
      </c>
      <c r="U2237" s="36" t="str">
        <f>IF(Mining_Import!A2237="","",Mining_Import!A2237)</f>
        <v/>
      </c>
      <c r="V2237" s="22" t="str">
        <f t="shared" si="684"/>
        <v/>
      </c>
      <c r="W2237" s="127" t="str">
        <f t="shared" si="685"/>
        <v/>
      </c>
      <c r="X2237" s="127" t="str">
        <f t="shared" si="686"/>
        <v/>
      </c>
      <c r="Y2237" s="127" t="str">
        <f t="shared" si="687"/>
        <v/>
      </c>
      <c r="Z2237" s="36" t="str">
        <f>IF(Mining_Import!B2237="","",Mining_Import!B2237)</f>
        <v/>
      </c>
      <c r="AA2237" s="184" t="str">
        <f>IF(Mining_Import!$C2237="","",Mining_Import!$C2237)</f>
        <v/>
      </c>
      <c r="AB2237" s="122" t="str">
        <f t="shared" si="688"/>
        <v/>
      </c>
      <c r="AC2237" s="122" t="str">
        <f>IF($Y2237&gt;Dashboard!$Q$19,$AB2237,"")</f>
        <v/>
      </c>
      <c r="AD2237" s="43" t="str">
        <f t="shared" si="689"/>
        <v/>
      </c>
      <c r="AE2237" s="36" t="str">
        <f>IF(Mining_Import!D2237="","",Mining_Import!D2237)</f>
        <v/>
      </c>
      <c r="AF2237" s="36" t="str">
        <f>IF(Mining_Import!E2237="","",Mining_Import!E2237)</f>
        <v/>
      </c>
      <c r="AG2237" s="36" t="str">
        <f>IF(Mining_Import!F2237="","",Mining_Import!F2237)</f>
        <v/>
      </c>
      <c r="AH2237" s="36" t="str">
        <f>IF(Mining_Import!G2237="","",Mining_Import!G2237)</f>
        <v/>
      </c>
      <c r="AI2237" s="36" t="str">
        <f>IF(Mining_Import!H2237="","",Mining_Import!H2237)</f>
        <v/>
      </c>
      <c r="AJ2237" s="36" t="str">
        <f>IF(Mining_Import!I2237="","",Mining_Import!I2237)</f>
        <v/>
      </c>
      <c r="BY2237" s="120" t="str">
        <f t="shared" si="677"/>
        <v/>
      </c>
      <c r="BZ2237" s="184" t="str">
        <f t="shared" si="690"/>
        <v/>
      </c>
      <c r="CA2237" s="37" t="str">
        <f>IFERROR(VLOOKUP($BY2237,Account_Value!$C$2:$F$2500,4,0),"")</f>
        <v/>
      </c>
      <c r="CB2237" s="43" t="str">
        <f t="shared" si="678"/>
        <v/>
      </c>
      <c r="CC2237" s="122" t="str">
        <f>IF($BZ2237="","",SUM($BZ$2:$BZ2237))</f>
        <v/>
      </c>
      <c r="CD2237" s="43" t="str">
        <f>IF($BZ2237="","",$BU$19*(SUM($BZ$2:$BZ2237)))</f>
        <v/>
      </c>
    </row>
    <row r="2238" spans="1:82">
      <c r="A2238" s="4" t="str">
        <f t="shared" si="679"/>
        <v/>
      </c>
      <c r="B2238" s="21" t="str">
        <f>IF(Investments_Import!A2238="","",Investments_Import!A2238)</f>
        <v/>
      </c>
      <c r="C2238" s="22" t="str">
        <f t="shared" si="672"/>
        <v/>
      </c>
      <c r="D2238" s="51" t="str">
        <f t="shared" si="680"/>
        <v/>
      </c>
      <c r="E2238" s="3" t="str">
        <f>IF(Investments_Import!B2238="","",Investments_Import!B2238)</f>
        <v/>
      </c>
      <c r="F2238" s="54" t="str">
        <f t="shared" si="681"/>
        <v xml:space="preserve"> </v>
      </c>
      <c r="G2238" s="54" t="str">
        <f>IF($B2238="","",COUNTIF($F$2:$F2238,$F2238))</f>
        <v/>
      </c>
      <c r="H2238" s="53" t="str">
        <f t="shared" si="682"/>
        <v xml:space="preserve">  </v>
      </c>
      <c r="I2238" s="3" t="str">
        <f>IF(Investments_Import!C2238="","",Investments_Import!C2238)</f>
        <v/>
      </c>
      <c r="J2238" s="108" t="str">
        <f>IF(Investments_Import!D2238="","",Investments_Import!D2238)</f>
        <v/>
      </c>
      <c r="K2238" s="108" t="str">
        <f t="shared" si="683"/>
        <v/>
      </c>
      <c r="L2238" s="47" t="str">
        <f>IF(Investments_Import!E2238="","",Investments_Import!E2238)</f>
        <v/>
      </c>
      <c r="M2238" s="47" t="str">
        <f t="shared" si="673"/>
        <v/>
      </c>
      <c r="N2238" s="31" t="str">
        <f>IF(Investments_Import!F2238="","",Investments_Import!F2238)</f>
        <v/>
      </c>
      <c r="O2238" s="31" t="str">
        <f t="shared" si="674"/>
        <v/>
      </c>
      <c r="P2238" s="3" t="str">
        <f>IF(Investments_Import!G2238="","",Investments_Import!G2238)</f>
        <v/>
      </c>
      <c r="Q2238" s="3" t="str">
        <f>IF(Investments_Import!H2238="","",Investments_Import!H2238)</f>
        <v/>
      </c>
      <c r="R2238" s="37" t="str">
        <f t="shared" si="675"/>
        <v/>
      </c>
      <c r="S2238" s="37" t="str">
        <f t="shared" si="676"/>
        <v/>
      </c>
      <c r="U2238" s="36" t="str">
        <f>IF(Mining_Import!A2238="","",Mining_Import!A2238)</f>
        <v/>
      </c>
      <c r="V2238" s="22" t="str">
        <f t="shared" si="684"/>
        <v/>
      </c>
      <c r="W2238" s="127" t="str">
        <f t="shared" si="685"/>
        <v/>
      </c>
      <c r="X2238" s="127" t="str">
        <f t="shared" si="686"/>
        <v/>
      </c>
      <c r="Y2238" s="127" t="str">
        <f t="shared" si="687"/>
        <v/>
      </c>
      <c r="Z2238" s="36" t="str">
        <f>IF(Mining_Import!B2238="","",Mining_Import!B2238)</f>
        <v/>
      </c>
      <c r="AA2238" s="184" t="str">
        <f>IF(Mining_Import!$C2238="","",Mining_Import!$C2238)</f>
        <v/>
      </c>
      <c r="AB2238" s="122" t="str">
        <f t="shared" si="688"/>
        <v/>
      </c>
      <c r="AC2238" s="122" t="str">
        <f>IF($Y2238&gt;Dashboard!$Q$19,$AB2238,"")</f>
        <v/>
      </c>
      <c r="AD2238" s="43" t="str">
        <f t="shared" si="689"/>
        <v/>
      </c>
      <c r="AE2238" s="36" t="str">
        <f>IF(Mining_Import!D2238="","",Mining_Import!D2238)</f>
        <v/>
      </c>
      <c r="AF2238" s="36" t="str">
        <f>IF(Mining_Import!E2238="","",Mining_Import!E2238)</f>
        <v/>
      </c>
      <c r="AG2238" s="36" t="str">
        <f>IF(Mining_Import!F2238="","",Mining_Import!F2238)</f>
        <v/>
      </c>
      <c r="AH2238" s="36" t="str">
        <f>IF(Mining_Import!G2238="","",Mining_Import!G2238)</f>
        <v/>
      </c>
      <c r="AI2238" s="36" t="str">
        <f>IF(Mining_Import!H2238="","",Mining_Import!H2238)</f>
        <v/>
      </c>
      <c r="AJ2238" s="36" t="str">
        <f>IF(Mining_Import!I2238="","",Mining_Import!I2238)</f>
        <v/>
      </c>
      <c r="BY2238" s="120" t="str">
        <f t="shared" si="677"/>
        <v/>
      </c>
      <c r="BZ2238" s="184" t="str">
        <f t="shared" si="690"/>
        <v/>
      </c>
      <c r="CA2238" s="37" t="str">
        <f>IFERROR(VLOOKUP($BY2238,Account_Value!$C$2:$F$2500,4,0),"")</f>
        <v/>
      </c>
      <c r="CB2238" s="43" t="str">
        <f t="shared" si="678"/>
        <v/>
      </c>
      <c r="CC2238" s="122" t="str">
        <f>IF($BZ2238="","",SUM($BZ$2:$BZ2238))</f>
        <v/>
      </c>
      <c r="CD2238" s="43" t="str">
        <f>IF($BZ2238="","",$BU$19*(SUM($BZ$2:$BZ2238)))</f>
        <v/>
      </c>
    </row>
    <row r="2239" spans="1:82">
      <c r="A2239" s="4" t="str">
        <f t="shared" si="679"/>
        <v/>
      </c>
      <c r="B2239" s="21" t="str">
        <f>IF(Investments_Import!A2239="","",Investments_Import!A2239)</f>
        <v/>
      </c>
      <c r="C2239" s="22" t="str">
        <f t="shared" si="672"/>
        <v/>
      </c>
      <c r="D2239" s="51" t="str">
        <f t="shared" si="680"/>
        <v/>
      </c>
      <c r="E2239" s="3" t="str">
        <f>IF(Investments_Import!B2239="","",Investments_Import!B2239)</f>
        <v/>
      </c>
      <c r="F2239" s="54" t="str">
        <f t="shared" si="681"/>
        <v xml:space="preserve"> </v>
      </c>
      <c r="G2239" s="54" t="str">
        <f>IF($B2239="","",COUNTIF($F$2:$F2239,$F2239))</f>
        <v/>
      </c>
      <c r="H2239" s="53" t="str">
        <f t="shared" si="682"/>
        <v xml:space="preserve">  </v>
      </c>
      <c r="I2239" s="3" t="str">
        <f>IF(Investments_Import!C2239="","",Investments_Import!C2239)</f>
        <v/>
      </c>
      <c r="J2239" s="108" t="str">
        <f>IF(Investments_Import!D2239="","",Investments_Import!D2239)</f>
        <v/>
      </c>
      <c r="K2239" s="108" t="str">
        <f t="shared" si="683"/>
        <v/>
      </c>
      <c r="L2239" s="47" t="str">
        <f>IF(Investments_Import!E2239="","",Investments_Import!E2239)</f>
        <v/>
      </c>
      <c r="M2239" s="47" t="str">
        <f t="shared" si="673"/>
        <v/>
      </c>
      <c r="N2239" s="31" t="str">
        <f>IF(Investments_Import!F2239="","",Investments_Import!F2239)</f>
        <v/>
      </c>
      <c r="O2239" s="31" t="str">
        <f t="shared" si="674"/>
        <v/>
      </c>
      <c r="P2239" s="3" t="str">
        <f>IF(Investments_Import!G2239="","",Investments_Import!G2239)</f>
        <v/>
      </c>
      <c r="Q2239" s="3" t="str">
        <f>IF(Investments_Import!H2239="","",Investments_Import!H2239)</f>
        <v/>
      </c>
      <c r="R2239" s="37" t="str">
        <f t="shared" si="675"/>
        <v/>
      </c>
      <c r="S2239" s="37" t="str">
        <f t="shared" si="676"/>
        <v/>
      </c>
      <c r="U2239" s="36" t="str">
        <f>IF(Mining_Import!A2239="","",Mining_Import!A2239)</f>
        <v/>
      </c>
      <c r="V2239" s="22" t="str">
        <f t="shared" si="684"/>
        <v/>
      </c>
      <c r="W2239" s="127" t="str">
        <f t="shared" si="685"/>
        <v/>
      </c>
      <c r="X2239" s="127" t="str">
        <f t="shared" si="686"/>
        <v/>
      </c>
      <c r="Y2239" s="127" t="str">
        <f t="shared" si="687"/>
        <v/>
      </c>
      <c r="Z2239" s="36" t="str">
        <f>IF(Mining_Import!B2239="","",Mining_Import!B2239)</f>
        <v/>
      </c>
      <c r="AA2239" s="184" t="str">
        <f>IF(Mining_Import!$C2239="","",Mining_Import!$C2239)</f>
        <v/>
      </c>
      <c r="AB2239" s="122" t="str">
        <f t="shared" si="688"/>
        <v/>
      </c>
      <c r="AC2239" s="122" t="str">
        <f>IF($Y2239&gt;Dashboard!$Q$19,$AB2239,"")</f>
        <v/>
      </c>
      <c r="AD2239" s="43" t="str">
        <f t="shared" si="689"/>
        <v/>
      </c>
      <c r="AE2239" s="36" t="str">
        <f>IF(Mining_Import!D2239="","",Mining_Import!D2239)</f>
        <v/>
      </c>
      <c r="AF2239" s="36" t="str">
        <f>IF(Mining_Import!E2239="","",Mining_Import!E2239)</f>
        <v/>
      </c>
      <c r="AG2239" s="36" t="str">
        <f>IF(Mining_Import!F2239="","",Mining_Import!F2239)</f>
        <v/>
      </c>
      <c r="AH2239" s="36" t="str">
        <f>IF(Mining_Import!G2239="","",Mining_Import!G2239)</f>
        <v/>
      </c>
      <c r="AI2239" s="36" t="str">
        <f>IF(Mining_Import!H2239="","",Mining_Import!H2239)</f>
        <v/>
      </c>
      <c r="AJ2239" s="36" t="str">
        <f>IF(Mining_Import!I2239="","",Mining_Import!I2239)</f>
        <v/>
      </c>
      <c r="BY2239" s="120" t="str">
        <f t="shared" si="677"/>
        <v/>
      </c>
      <c r="BZ2239" s="184" t="str">
        <f t="shared" si="690"/>
        <v/>
      </c>
      <c r="CA2239" s="37" t="str">
        <f>IFERROR(VLOOKUP($BY2239,Account_Value!$C$2:$F$2500,4,0),"")</f>
        <v/>
      </c>
      <c r="CB2239" s="43" t="str">
        <f t="shared" si="678"/>
        <v/>
      </c>
      <c r="CC2239" s="122" t="str">
        <f>IF($BZ2239="","",SUM($BZ$2:$BZ2239))</f>
        <v/>
      </c>
      <c r="CD2239" s="43" t="str">
        <f>IF($BZ2239="","",$BU$19*(SUM($BZ$2:$BZ2239)))</f>
        <v/>
      </c>
    </row>
    <row r="2240" spans="1:82">
      <c r="A2240" s="4" t="str">
        <f t="shared" si="679"/>
        <v/>
      </c>
      <c r="B2240" s="21" t="str">
        <f>IF(Investments_Import!A2240="","",Investments_Import!A2240)</f>
        <v/>
      </c>
      <c r="C2240" s="22" t="str">
        <f t="shared" si="672"/>
        <v/>
      </c>
      <c r="D2240" s="51" t="str">
        <f t="shared" si="680"/>
        <v/>
      </c>
      <c r="E2240" s="3" t="str">
        <f>IF(Investments_Import!B2240="","",Investments_Import!B2240)</f>
        <v/>
      </c>
      <c r="F2240" s="54" t="str">
        <f t="shared" si="681"/>
        <v xml:space="preserve"> </v>
      </c>
      <c r="G2240" s="54" t="str">
        <f>IF($B2240="","",COUNTIF($F$2:$F2240,$F2240))</f>
        <v/>
      </c>
      <c r="H2240" s="53" t="str">
        <f t="shared" si="682"/>
        <v xml:space="preserve">  </v>
      </c>
      <c r="I2240" s="3" t="str">
        <f>IF(Investments_Import!C2240="","",Investments_Import!C2240)</f>
        <v/>
      </c>
      <c r="J2240" s="108" t="str">
        <f>IF(Investments_Import!D2240="","",Investments_Import!D2240)</f>
        <v/>
      </c>
      <c r="K2240" s="108" t="str">
        <f t="shared" si="683"/>
        <v/>
      </c>
      <c r="L2240" s="47" t="str">
        <f>IF(Investments_Import!E2240="","",Investments_Import!E2240)</f>
        <v/>
      </c>
      <c r="M2240" s="47" t="str">
        <f t="shared" si="673"/>
        <v/>
      </c>
      <c r="N2240" s="31" t="str">
        <f>IF(Investments_Import!F2240="","",Investments_Import!F2240)</f>
        <v/>
      </c>
      <c r="O2240" s="31" t="str">
        <f t="shared" si="674"/>
        <v/>
      </c>
      <c r="P2240" s="3" t="str">
        <f>IF(Investments_Import!G2240="","",Investments_Import!G2240)</f>
        <v/>
      </c>
      <c r="Q2240" s="3" t="str">
        <f>IF(Investments_Import!H2240="","",Investments_Import!H2240)</f>
        <v/>
      </c>
      <c r="R2240" s="37" t="str">
        <f t="shared" si="675"/>
        <v/>
      </c>
      <c r="S2240" s="37" t="str">
        <f t="shared" si="676"/>
        <v/>
      </c>
      <c r="U2240" s="36" t="str">
        <f>IF(Mining_Import!A2240="","",Mining_Import!A2240)</f>
        <v/>
      </c>
      <c r="V2240" s="22" t="str">
        <f t="shared" si="684"/>
        <v/>
      </c>
      <c r="W2240" s="127" t="str">
        <f t="shared" si="685"/>
        <v/>
      </c>
      <c r="X2240" s="127" t="str">
        <f t="shared" si="686"/>
        <v/>
      </c>
      <c r="Y2240" s="127" t="str">
        <f t="shared" si="687"/>
        <v/>
      </c>
      <c r="Z2240" s="36" t="str">
        <f>IF(Mining_Import!B2240="","",Mining_Import!B2240)</f>
        <v/>
      </c>
      <c r="AA2240" s="184" t="str">
        <f>IF(Mining_Import!$C2240="","",Mining_Import!$C2240)</f>
        <v/>
      </c>
      <c r="AB2240" s="122" t="str">
        <f t="shared" si="688"/>
        <v/>
      </c>
      <c r="AC2240" s="122" t="str">
        <f>IF($Y2240&gt;Dashboard!$Q$19,$AB2240,"")</f>
        <v/>
      </c>
      <c r="AD2240" s="43" t="str">
        <f t="shared" si="689"/>
        <v/>
      </c>
      <c r="AE2240" s="36" t="str">
        <f>IF(Mining_Import!D2240="","",Mining_Import!D2240)</f>
        <v/>
      </c>
      <c r="AF2240" s="36" t="str">
        <f>IF(Mining_Import!E2240="","",Mining_Import!E2240)</f>
        <v/>
      </c>
      <c r="AG2240" s="36" t="str">
        <f>IF(Mining_Import!F2240="","",Mining_Import!F2240)</f>
        <v/>
      </c>
      <c r="AH2240" s="36" t="str">
        <f>IF(Mining_Import!G2240="","",Mining_Import!G2240)</f>
        <v/>
      </c>
      <c r="AI2240" s="36" t="str">
        <f>IF(Mining_Import!H2240="","",Mining_Import!H2240)</f>
        <v/>
      </c>
      <c r="AJ2240" s="36" t="str">
        <f>IF(Mining_Import!I2240="","",Mining_Import!I2240)</f>
        <v/>
      </c>
      <c r="BY2240" s="120" t="str">
        <f t="shared" si="677"/>
        <v/>
      </c>
      <c r="BZ2240" s="184" t="str">
        <f t="shared" si="690"/>
        <v/>
      </c>
      <c r="CA2240" s="37" t="str">
        <f>IFERROR(VLOOKUP($BY2240,Account_Value!$C$2:$F$2500,4,0),"")</f>
        <v/>
      </c>
      <c r="CB2240" s="43" t="str">
        <f t="shared" si="678"/>
        <v/>
      </c>
      <c r="CC2240" s="122" t="str">
        <f>IF($BZ2240="","",SUM($BZ$2:$BZ2240))</f>
        <v/>
      </c>
      <c r="CD2240" s="43" t="str">
        <f>IF($BZ2240="","",$BU$19*(SUM($BZ$2:$BZ2240)))</f>
        <v/>
      </c>
    </row>
    <row r="2241" spans="1:82">
      <c r="A2241" s="4" t="str">
        <f t="shared" si="679"/>
        <v/>
      </c>
      <c r="B2241" s="21" t="str">
        <f>IF(Investments_Import!A2241="","",Investments_Import!A2241)</f>
        <v/>
      </c>
      <c r="C2241" s="22" t="str">
        <f t="shared" si="672"/>
        <v/>
      </c>
      <c r="D2241" s="51" t="str">
        <f t="shared" si="680"/>
        <v/>
      </c>
      <c r="E2241" s="3" t="str">
        <f>IF(Investments_Import!B2241="","",Investments_Import!B2241)</f>
        <v/>
      </c>
      <c r="F2241" s="54" t="str">
        <f t="shared" si="681"/>
        <v xml:space="preserve"> </v>
      </c>
      <c r="G2241" s="54" t="str">
        <f>IF($B2241="","",COUNTIF($F$2:$F2241,$F2241))</f>
        <v/>
      </c>
      <c r="H2241" s="53" t="str">
        <f t="shared" si="682"/>
        <v xml:space="preserve">  </v>
      </c>
      <c r="I2241" s="3" t="str">
        <f>IF(Investments_Import!C2241="","",Investments_Import!C2241)</f>
        <v/>
      </c>
      <c r="J2241" s="108" t="str">
        <f>IF(Investments_Import!D2241="","",Investments_Import!D2241)</f>
        <v/>
      </c>
      <c r="K2241" s="108" t="str">
        <f t="shared" si="683"/>
        <v/>
      </c>
      <c r="L2241" s="47" t="str">
        <f>IF(Investments_Import!E2241="","",Investments_Import!E2241)</f>
        <v/>
      </c>
      <c r="M2241" s="47" t="str">
        <f t="shared" si="673"/>
        <v/>
      </c>
      <c r="N2241" s="31" t="str">
        <f>IF(Investments_Import!F2241="","",Investments_Import!F2241)</f>
        <v/>
      </c>
      <c r="O2241" s="31" t="str">
        <f t="shared" si="674"/>
        <v/>
      </c>
      <c r="P2241" s="3" t="str">
        <f>IF(Investments_Import!G2241="","",Investments_Import!G2241)</f>
        <v/>
      </c>
      <c r="Q2241" s="3" t="str">
        <f>IF(Investments_Import!H2241="","",Investments_Import!H2241)</f>
        <v/>
      </c>
      <c r="R2241" s="37" t="str">
        <f t="shared" si="675"/>
        <v/>
      </c>
      <c r="S2241" s="37" t="str">
        <f t="shared" si="676"/>
        <v/>
      </c>
      <c r="U2241" s="36" t="str">
        <f>IF(Mining_Import!A2241="","",Mining_Import!A2241)</f>
        <v/>
      </c>
      <c r="V2241" s="22" t="str">
        <f t="shared" si="684"/>
        <v/>
      </c>
      <c r="W2241" s="127" t="str">
        <f t="shared" si="685"/>
        <v/>
      </c>
      <c r="X2241" s="127" t="str">
        <f t="shared" si="686"/>
        <v/>
      </c>
      <c r="Y2241" s="127" t="str">
        <f t="shared" si="687"/>
        <v/>
      </c>
      <c r="Z2241" s="36" t="str">
        <f>IF(Mining_Import!B2241="","",Mining_Import!B2241)</f>
        <v/>
      </c>
      <c r="AA2241" s="184" t="str">
        <f>IF(Mining_Import!$C2241="","",Mining_Import!$C2241)</f>
        <v/>
      </c>
      <c r="AB2241" s="122" t="str">
        <f t="shared" si="688"/>
        <v/>
      </c>
      <c r="AC2241" s="122" t="str">
        <f>IF($Y2241&gt;Dashboard!$Q$19,$AB2241,"")</f>
        <v/>
      </c>
      <c r="AD2241" s="43" t="str">
        <f t="shared" si="689"/>
        <v/>
      </c>
      <c r="AE2241" s="36" t="str">
        <f>IF(Mining_Import!D2241="","",Mining_Import!D2241)</f>
        <v/>
      </c>
      <c r="AF2241" s="36" t="str">
        <f>IF(Mining_Import!E2241="","",Mining_Import!E2241)</f>
        <v/>
      </c>
      <c r="AG2241" s="36" t="str">
        <f>IF(Mining_Import!F2241="","",Mining_Import!F2241)</f>
        <v/>
      </c>
      <c r="AH2241" s="36" t="str">
        <f>IF(Mining_Import!G2241="","",Mining_Import!G2241)</f>
        <v/>
      </c>
      <c r="AI2241" s="36" t="str">
        <f>IF(Mining_Import!H2241="","",Mining_Import!H2241)</f>
        <v/>
      </c>
      <c r="AJ2241" s="36" t="str">
        <f>IF(Mining_Import!I2241="","",Mining_Import!I2241)</f>
        <v/>
      </c>
      <c r="BY2241" s="120" t="str">
        <f t="shared" si="677"/>
        <v/>
      </c>
      <c r="BZ2241" s="184" t="str">
        <f t="shared" si="690"/>
        <v/>
      </c>
      <c r="CA2241" s="37" t="str">
        <f>IFERROR(VLOOKUP($BY2241,Account_Value!$C$2:$F$2500,4,0),"")</f>
        <v/>
      </c>
      <c r="CB2241" s="43" t="str">
        <f t="shared" si="678"/>
        <v/>
      </c>
      <c r="CC2241" s="122" t="str">
        <f>IF($BZ2241="","",SUM($BZ$2:$BZ2241))</f>
        <v/>
      </c>
      <c r="CD2241" s="43" t="str">
        <f>IF($BZ2241="","",$BU$19*(SUM($BZ$2:$BZ2241)))</f>
        <v/>
      </c>
    </row>
    <row r="2242" spans="1:82">
      <c r="A2242" s="4" t="str">
        <f t="shared" si="679"/>
        <v/>
      </c>
      <c r="B2242" s="21" t="str">
        <f>IF(Investments_Import!A2242="","",Investments_Import!A2242)</f>
        <v/>
      </c>
      <c r="C2242" s="22" t="str">
        <f t="shared" ref="C2242:C2305" si="691">IF(B2242="","",B2242*1)</f>
        <v/>
      </c>
      <c r="D2242" s="51" t="str">
        <f t="shared" si="680"/>
        <v/>
      </c>
      <c r="E2242" s="3" t="str">
        <f>IF(Investments_Import!B2242="","",Investments_Import!B2242)</f>
        <v/>
      </c>
      <c r="F2242" s="54" t="str">
        <f t="shared" si="681"/>
        <v xml:space="preserve"> </v>
      </c>
      <c r="G2242" s="54" t="str">
        <f>IF($B2242="","",COUNTIF($F$2:$F2242,$F2242))</f>
        <v/>
      </c>
      <c r="H2242" s="53" t="str">
        <f t="shared" si="682"/>
        <v xml:space="preserve">  </v>
      </c>
      <c r="I2242" s="3" t="str">
        <f>IF(Investments_Import!C2242="","",Investments_Import!C2242)</f>
        <v/>
      </c>
      <c r="J2242" s="108" t="str">
        <f>IF(Investments_Import!D2242="","",Investments_Import!D2242)</f>
        <v/>
      </c>
      <c r="K2242" s="108" t="str">
        <f t="shared" si="683"/>
        <v/>
      </c>
      <c r="L2242" s="47" t="str">
        <f>IF(Investments_Import!E2242="","",Investments_Import!E2242)</f>
        <v/>
      </c>
      <c r="M2242" s="47" t="str">
        <f t="shared" ref="M2242:M2305" si="692">IF($L2242="","",$L2242*1)</f>
        <v/>
      </c>
      <c r="N2242" s="31" t="str">
        <f>IF(Investments_Import!F2242="","",Investments_Import!F2242)</f>
        <v/>
      </c>
      <c r="O2242" s="31" t="str">
        <f t="shared" ref="O2242:O2305" si="693">IF($N2242="","",$N2242*1)</f>
        <v/>
      </c>
      <c r="P2242" s="3" t="str">
        <f>IF(Investments_Import!G2242="","",Investments_Import!G2242)</f>
        <v/>
      </c>
      <c r="Q2242" s="3" t="str">
        <f>IF(Investments_Import!H2242="","",Investments_Import!H2242)</f>
        <v/>
      </c>
      <c r="R2242" s="37" t="str">
        <f t="shared" ref="R2242:R2305" si="694">IF($Q2242="","",IF($Q2242="USD",$P2242,$P2242*$J2242))</f>
        <v/>
      </c>
      <c r="S2242" s="37" t="str">
        <f t="shared" ref="S2242:S2305" si="695">IF($R2242="","",$R2242*1)</f>
        <v/>
      </c>
      <c r="U2242" s="36" t="str">
        <f>IF(Mining_Import!A2242="","",Mining_Import!A2242)</f>
        <v/>
      </c>
      <c r="V2242" s="22" t="str">
        <f t="shared" si="684"/>
        <v/>
      </c>
      <c r="W2242" s="127" t="str">
        <f t="shared" si="685"/>
        <v/>
      </c>
      <c r="X2242" s="127" t="str">
        <f t="shared" si="686"/>
        <v/>
      </c>
      <c r="Y2242" s="127" t="str">
        <f t="shared" si="687"/>
        <v/>
      </c>
      <c r="Z2242" s="36" t="str">
        <f>IF(Mining_Import!B2242="","",Mining_Import!B2242)</f>
        <v/>
      </c>
      <c r="AA2242" s="184" t="str">
        <f>IF(Mining_Import!$C2242="","",Mining_Import!$C2242)</f>
        <v/>
      </c>
      <c r="AB2242" s="122" t="str">
        <f t="shared" si="688"/>
        <v/>
      </c>
      <c r="AC2242" s="122" t="str">
        <f>IF($Y2242&gt;Dashboard!$Q$19,$AB2242,"")</f>
        <v/>
      </c>
      <c r="AD2242" s="43" t="str">
        <f t="shared" si="689"/>
        <v/>
      </c>
      <c r="AE2242" s="36" t="str">
        <f>IF(Mining_Import!D2242="","",Mining_Import!D2242)</f>
        <v/>
      </c>
      <c r="AF2242" s="36" t="str">
        <f>IF(Mining_Import!E2242="","",Mining_Import!E2242)</f>
        <v/>
      </c>
      <c r="AG2242" s="36" t="str">
        <f>IF(Mining_Import!F2242="","",Mining_Import!F2242)</f>
        <v/>
      </c>
      <c r="AH2242" s="36" t="str">
        <f>IF(Mining_Import!G2242="","",Mining_Import!G2242)</f>
        <v/>
      </c>
      <c r="AI2242" s="36" t="str">
        <f>IF(Mining_Import!H2242="","",Mining_Import!H2242)</f>
        <v/>
      </c>
      <c r="AJ2242" s="36" t="str">
        <f>IF(Mining_Import!I2242="","",Mining_Import!I2242)</f>
        <v/>
      </c>
      <c r="BY2242" s="120" t="str">
        <f t="shared" ref="BY2242:BY2305" si="696">Y2242</f>
        <v/>
      </c>
      <c r="BZ2242" s="184" t="str">
        <f t="shared" si="690"/>
        <v/>
      </c>
      <c r="CA2242" s="37" t="str">
        <f>IFERROR(VLOOKUP($BY2242,Account_Value!$C$2:$F$2500,4,0),"")</f>
        <v/>
      </c>
      <c r="CB2242" s="43" t="str">
        <f t="shared" ref="CB2242:CB2305" si="697">IF(BZ2242="","",BZ2242*CA2242)</f>
        <v/>
      </c>
      <c r="CC2242" s="122" t="str">
        <f>IF($BZ2242="","",SUM($BZ$2:$BZ2242))</f>
        <v/>
      </c>
      <c r="CD2242" s="43" t="str">
        <f>IF($BZ2242="","",$BU$19*(SUM($BZ$2:$BZ2242)))</f>
        <v/>
      </c>
    </row>
    <row r="2243" spans="1:82">
      <c r="A2243" s="4" t="str">
        <f t="shared" ref="A2243:A2306" si="698">IF($B2243="","",$A2242+1)</f>
        <v/>
      </c>
      <c r="B2243" s="21" t="str">
        <f>IF(Investments_Import!A2243="","",Investments_Import!A2243)</f>
        <v/>
      </c>
      <c r="C2243" s="22" t="str">
        <f t="shared" si="691"/>
        <v/>
      </c>
      <c r="D2243" s="51" t="str">
        <f t="shared" ref="D2243:D2306" si="699">$C2243</f>
        <v/>
      </c>
      <c r="E2243" s="3" t="str">
        <f>IF(Investments_Import!B2243="","",Investments_Import!B2243)</f>
        <v/>
      </c>
      <c r="F2243" s="54" t="str">
        <f t="shared" ref="F2243:F2306" si="700">CONCATENATE(TEXT($D2243,"dd-mmm-yyyy")," ",$E2243)</f>
        <v xml:space="preserve"> </v>
      </c>
      <c r="G2243" s="54" t="str">
        <f>IF($B2243="","",COUNTIF($F$2:$F2243,$F2243))</f>
        <v/>
      </c>
      <c r="H2243" s="53" t="str">
        <f t="shared" ref="H2243:H2306" si="701">CONCATENATE(TEXT($D2243,"dd-mmm-yyyy")," ",$E2243," ",$G2243)</f>
        <v xml:space="preserve">  </v>
      </c>
      <c r="I2243" s="3" t="str">
        <f>IF(Investments_Import!C2243="","",Investments_Import!C2243)</f>
        <v/>
      </c>
      <c r="J2243" s="108" t="str">
        <f>IF(Investments_Import!D2243="","",Investments_Import!D2243)</f>
        <v/>
      </c>
      <c r="K2243" s="108" t="str">
        <f t="shared" ref="K2243:K2306" si="702">IF($B2243="","",$J2243*1)</f>
        <v/>
      </c>
      <c r="L2243" s="47" t="str">
        <f>IF(Investments_Import!E2243="","",Investments_Import!E2243)</f>
        <v/>
      </c>
      <c r="M2243" s="47" t="str">
        <f t="shared" si="692"/>
        <v/>
      </c>
      <c r="N2243" s="31" t="str">
        <f>IF(Investments_Import!F2243="","",Investments_Import!F2243)</f>
        <v/>
      </c>
      <c r="O2243" s="31" t="str">
        <f t="shared" si="693"/>
        <v/>
      </c>
      <c r="P2243" s="3" t="str">
        <f>IF(Investments_Import!G2243="","",Investments_Import!G2243)</f>
        <v/>
      </c>
      <c r="Q2243" s="3" t="str">
        <f>IF(Investments_Import!H2243="","",Investments_Import!H2243)</f>
        <v/>
      </c>
      <c r="R2243" s="37" t="str">
        <f t="shared" si="694"/>
        <v/>
      </c>
      <c r="S2243" s="37" t="str">
        <f t="shared" si="695"/>
        <v/>
      </c>
      <c r="U2243" s="36" t="str">
        <f>IF(Mining_Import!A2243="","",Mining_Import!A2243)</f>
        <v/>
      </c>
      <c r="V2243" s="22" t="str">
        <f t="shared" ref="V2243:V2306" si="703">IF(U2243="","",U2243*1)</f>
        <v/>
      </c>
      <c r="W2243" s="127" t="str">
        <f t="shared" ref="W2243:W2306" si="704">V2243</f>
        <v/>
      </c>
      <c r="X2243" s="127" t="str">
        <f t="shared" ref="X2243:X2306" si="705">IFERROR(INT($W2243),"")</f>
        <v/>
      </c>
      <c r="Y2243" s="127" t="str">
        <f t="shared" ref="Y2243:Y2306" si="706">$X2243</f>
        <v/>
      </c>
      <c r="Z2243" s="36" t="str">
        <f>IF(Mining_Import!B2243="","",Mining_Import!B2243)</f>
        <v/>
      </c>
      <c r="AA2243" s="184" t="str">
        <f>IF(Mining_Import!$C2243="","",Mining_Import!$C2243)</f>
        <v/>
      </c>
      <c r="AB2243" s="122" t="str">
        <f t="shared" ref="AB2243:AB2306" si="707">IFERROR($AA2243*1,"")</f>
        <v/>
      </c>
      <c r="AC2243" s="122" t="str">
        <f>IF($Y2243&gt;Dashboard!$Q$19,$AB2243,"")</f>
        <v/>
      </c>
      <c r="AD2243" s="43" t="str">
        <f t="shared" ref="AD2243:AD2306" si="708">IFERROR($AB2243*$BU$19,"")</f>
        <v/>
      </c>
      <c r="AE2243" s="36" t="str">
        <f>IF(Mining_Import!D2243="","",Mining_Import!D2243)</f>
        <v/>
      </c>
      <c r="AF2243" s="36" t="str">
        <f>IF(Mining_Import!E2243="","",Mining_Import!E2243)</f>
        <v/>
      </c>
      <c r="AG2243" s="36" t="str">
        <f>IF(Mining_Import!F2243="","",Mining_Import!F2243)</f>
        <v/>
      </c>
      <c r="AH2243" s="36" t="str">
        <f>IF(Mining_Import!G2243="","",Mining_Import!G2243)</f>
        <v/>
      </c>
      <c r="AI2243" s="36" t="str">
        <f>IF(Mining_Import!H2243="","",Mining_Import!H2243)</f>
        <v/>
      </c>
      <c r="AJ2243" s="36" t="str">
        <f>IF(Mining_Import!I2243="","",Mining_Import!I2243)</f>
        <v/>
      </c>
      <c r="BY2243" s="120" t="str">
        <f t="shared" si="696"/>
        <v/>
      </c>
      <c r="BZ2243" s="184" t="str">
        <f t="shared" ref="BZ2243:BZ2306" si="709">AB2243</f>
        <v/>
      </c>
      <c r="CA2243" s="37" t="str">
        <f>IFERROR(VLOOKUP($BY2243,Account_Value!$C$2:$F$2500,4,0),"")</f>
        <v/>
      </c>
      <c r="CB2243" s="43" t="str">
        <f t="shared" si="697"/>
        <v/>
      </c>
      <c r="CC2243" s="122" t="str">
        <f>IF($BZ2243="","",SUM($BZ$2:$BZ2243))</f>
        <v/>
      </c>
      <c r="CD2243" s="43" t="str">
        <f>IF($BZ2243="","",$BU$19*(SUM($BZ$2:$BZ2243)))</f>
        <v/>
      </c>
    </row>
    <row r="2244" spans="1:82">
      <c r="A2244" s="4" t="str">
        <f t="shared" si="698"/>
        <v/>
      </c>
      <c r="B2244" s="21" t="str">
        <f>IF(Investments_Import!A2244="","",Investments_Import!A2244)</f>
        <v/>
      </c>
      <c r="C2244" s="22" t="str">
        <f t="shared" si="691"/>
        <v/>
      </c>
      <c r="D2244" s="51" t="str">
        <f t="shared" si="699"/>
        <v/>
      </c>
      <c r="E2244" s="3" t="str">
        <f>IF(Investments_Import!B2244="","",Investments_Import!B2244)</f>
        <v/>
      </c>
      <c r="F2244" s="54" t="str">
        <f t="shared" si="700"/>
        <v xml:space="preserve"> </v>
      </c>
      <c r="G2244" s="54" t="str">
        <f>IF($B2244="","",COUNTIF($F$2:$F2244,$F2244))</f>
        <v/>
      </c>
      <c r="H2244" s="53" t="str">
        <f t="shared" si="701"/>
        <v xml:space="preserve">  </v>
      </c>
      <c r="I2244" s="3" t="str">
        <f>IF(Investments_Import!C2244="","",Investments_Import!C2244)</f>
        <v/>
      </c>
      <c r="J2244" s="108" t="str">
        <f>IF(Investments_Import!D2244="","",Investments_Import!D2244)</f>
        <v/>
      </c>
      <c r="K2244" s="108" t="str">
        <f t="shared" si="702"/>
        <v/>
      </c>
      <c r="L2244" s="47" t="str">
        <f>IF(Investments_Import!E2244="","",Investments_Import!E2244)</f>
        <v/>
      </c>
      <c r="M2244" s="47" t="str">
        <f t="shared" si="692"/>
        <v/>
      </c>
      <c r="N2244" s="31" t="str">
        <f>IF(Investments_Import!F2244="","",Investments_Import!F2244)</f>
        <v/>
      </c>
      <c r="O2244" s="31" t="str">
        <f t="shared" si="693"/>
        <v/>
      </c>
      <c r="P2244" s="3" t="str">
        <f>IF(Investments_Import!G2244="","",Investments_Import!G2244)</f>
        <v/>
      </c>
      <c r="Q2244" s="3" t="str">
        <f>IF(Investments_Import!H2244="","",Investments_Import!H2244)</f>
        <v/>
      </c>
      <c r="R2244" s="37" t="str">
        <f t="shared" si="694"/>
        <v/>
      </c>
      <c r="S2244" s="37" t="str">
        <f t="shared" si="695"/>
        <v/>
      </c>
      <c r="U2244" s="36" t="str">
        <f>IF(Mining_Import!A2244="","",Mining_Import!A2244)</f>
        <v/>
      </c>
      <c r="V2244" s="22" t="str">
        <f t="shared" si="703"/>
        <v/>
      </c>
      <c r="W2244" s="127" t="str">
        <f t="shared" si="704"/>
        <v/>
      </c>
      <c r="X2244" s="127" t="str">
        <f t="shared" si="705"/>
        <v/>
      </c>
      <c r="Y2244" s="127" t="str">
        <f t="shared" si="706"/>
        <v/>
      </c>
      <c r="Z2244" s="36" t="str">
        <f>IF(Mining_Import!B2244="","",Mining_Import!B2244)</f>
        <v/>
      </c>
      <c r="AA2244" s="184" t="str">
        <f>IF(Mining_Import!$C2244="","",Mining_Import!$C2244)</f>
        <v/>
      </c>
      <c r="AB2244" s="122" t="str">
        <f t="shared" si="707"/>
        <v/>
      </c>
      <c r="AC2244" s="122" t="str">
        <f>IF($Y2244&gt;Dashboard!$Q$19,$AB2244,"")</f>
        <v/>
      </c>
      <c r="AD2244" s="43" t="str">
        <f t="shared" si="708"/>
        <v/>
      </c>
      <c r="AE2244" s="36" t="str">
        <f>IF(Mining_Import!D2244="","",Mining_Import!D2244)</f>
        <v/>
      </c>
      <c r="AF2244" s="36" t="str">
        <f>IF(Mining_Import!E2244="","",Mining_Import!E2244)</f>
        <v/>
      </c>
      <c r="AG2244" s="36" t="str">
        <f>IF(Mining_Import!F2244="","",Mining_Import!F2244)</f>
        <v/>
      </c>
      <c r="AH2244" s="36" t="str">
        <f>IF(Mining_Import!G2244="","",Mining_Import!G2244)</f>
        <v/>
      </c>
      <c r="AI2244" s="36" t="str">
        <f>IF(Mining_Import!H2244="","",Mining_Import!H2244)</f>
        <v/>
      </c>
      <c r="AJ2244" s="36" t="str">
        <f>IF(Mining_Import!I2244="","",Mining_Import!I2244)</f>
        <v/>
      </c>
      <c r="BY2244" s="120" t="str">
        <f t="shared" si="696"/>
        <v/>
      </c>
      <c r="BZ2244" s="184" t="str">
        <f t="shared" si="709"/>
        <v/>
      </c>
      <c r="CA2244" s="37" t="str">
        <f>IFERROR(VLOOKUP($BY2244,Account_Value!$C$2:$F$2500,4,0),"")</f>
        <v/>
      </c>
      <c r="CB2244" s="43" t="str">
        <f t="shared" si="697"/>
        <v/>
      </c>
      <c r="CC2244" s="122" t="str">
        <f>IF($BZ2244="","",SUM($BZ$2:$BZ2244))</f>
        <v/>
      </c>
      <c r="CD2244" s="43" t="str">
        <f>IF($BZ2244="","",$BU$19*(SUM($BZ$2:$BZ2244)))</f>
        <v/>
      </c>
    </row>
    <row r="2245" spans="1:82">
      <c r="A2245" s="4" t="str">
        <f t="shared" si="698"/>
        <v/>
      </c>
      <c r="B2245" s="21" t="str">
        <f>IF(Investments_Import!A2245="","",Investments_Import!A2245)</f>
        <v/>
      </c>
      <c r="C2245" s="22" t="str">
        <f t="shared" si="691"/>
        <v/>
      </c>
      <c r="D2245" s="51" t="str">
        <f t="shared" si="699"/>
        <v/>
      </c>
      <c r="E2245" s="3" t="str">
        <f>IF(Investments_Import!B2245="","",Investments_Import!B2245)</f>
        <v/>
      </c>
      <c r="F2245" s="54" t="str">
        <f t="shared" si="700"/>
        <v xml:space="preserve"> </v>
      </c>
      <c r="G2245" s="54" t="str">
        <f>IF($B2245="","",COUNTIF($F$2:$F2245,$F2245))</f>
        <v/>
      </c>
      <c r="H2245" s="53" t="str">
        <f t="shared" si="701"/>
        <v xml:space="preserve">  </v>
      </c>
      <c r="I2245" s="3" t="str">
        <f>IF(Investments_Import!C2245="","",Investments_Import!C2245)</f>
        <v/>
      </c>
      <c r="J2245" s="108" t="str">
        <f>IF(Investments_Import!D2245="","",Investments_Import!D2245)</f>
        <v/>
      </c>
      <c r="K2245" s="108" t="str">
        <f t="shared" si="702"/>
        <v/>
      </c>
      <c r="L2245" s="47" t="str">
        <f>IF(Investments_Import!E2245="","",Investments_Import!E2245)</f>
        <v/>
      </c>
      <c r="M2245" s="47" t="str">
        <f t="shared" si="692"/>
        <v/>
      </c>
      <c r="N2245" s="31" t="str">
        <f>IF(Investments_Import!F2245="","",Investments_Import!F2245)</f>
        <v/>
      </c>
      <c r="O2245" s="31" t="str">
        <f t="shared" si="693"/>
        <v/>
      </c>
      <c r="P2245" s="3" t="str">
        <f>IF(Investments_Import!G2245="","",Investments_Import!G2245)</f>
        <v/>
      </c>
      <c r="Q2245" s="3" t="str">
        <f>IF(Investments_Import!H2245="","",Investments_Import!H2245)</f>
        <v/>
      </c>
      <c r="R2245" s="37" t="str">
        <f t="shared" si="694"/>
        <v/>
      </c>
      <c r="S2245" s="37" t="str">
        <f t="shared" si="695"/>
        <v/>
      </c>
      <c r="U2245" s="36" t="str">
        <f>IF(Mining_Import!A2245="","",Mining_Import!A2245)</f>
        <v/>
      </c>
      <c r="V2245" s="22" t="str">
        <f t="shared" si="703"/>
        <v/>
      </c>
      <c r="W2245" s="127" t="str">
        <f t="shared" si="704"/>
        <v/>
      </c>
      <c r="X2245" s="127" t="str">
        <f t="shared" si="705"/>
        <v/>
      </c>
      <c r="Y2245" s="127" t="str">
        <f t="shared" si="706"/>
        <v/>
      </c>
      <c r="Z2245" s="36" t="str">
        <f>IF(Mining_Import!B2245="","",Mining_Import!B2245)</f>
        <v/>
      </c>
      <c r="AA2245" s="184" t="str">
        <f>IF(Mining_Import!$C2245="","",Mining_Import!$C2245)</f>
        <v/>
      </c>
      <c r="AB2245" s="122" t="str">
        <f t="shared" si="707"/>
        <v/>
      </c>
      <c r="AC2245" s="122" t="str">
        <f>IF($Y2245&gt;Dashboard!$Q$19,$AB2245,"")</f>
        <v/>
      </c>
      <c r="AD2245" s="43" t="str">
        <f t="shared" si="708"/>
        <v/>
      </c>
      <c r="AE2245" s="36" t="str">
        <f>IF(Mining_Import!D2245="","",Mining_Import!D2245)</f>
        <v/>
      </c>
      <c r="AF2245" s="36" t="str">
        <f>IF(Mining_Import!E2245="","",Mining_Import!E2245)</f>
        <v/>
      </c>
      <c r="AG2245" s="36" t="str">
        <f>IF(Mining_Import!F2245="","",Mining_Import!F2245)</f>
        <v/>
      </c>
      <c r="AH2245" s="36" t="str">
        <f>IF(Mining_Import!G2245="","",Mining_Import!G2245)</f>
        <v/>
      </c>
      <c r="AI2245" s="36" t="str">
        <f>IF(Mining_Import!H2245="","",Mining_Import!H2245)</f>
        <v/>
      </c>
      <c r="AJ2245" s="36" t="str">
        <f>IF(Mining_Import!I2245="","",Mining_Import!I2245)</f>
        <v/>
      </c>
      <c r="BY2245" s="120" t="str">
        <f t="shared" si="696"/>
        <v/>
      </c>
      <c r="BZ2245" s="184" t="str">
        <f t="shared" si="709"/>
        <v/>
      </c>
      <c r="CA2245" s="37" t="str">
        <f>IFERROR(VLOOKUP($BY2245,Account_Value!$C$2:$F$2500,4,0),"")</f>
        <v/>
      </c>
      <c r="CB2245" s="43" t="str">
        <f t="shared" si="697"/>
        <v/>
      </c>
      <c r="CC2245" s="122" t="str">
        <f>IF($BZ2245="","",SUM($BZ$2:$BZ2245))</f>
        <v/>
      </c>
      <c r="CD2245" s="43" t="str">
        <f>IF($BZ2245="","",$BU$19*(SUM($BZ$2:$BZ2245)))</f>
        <v/>
      </c>
    </row>
    <row r="2246" spans="1:82">
      <c r="A2246" s="4" t="str">
        <f t="shared" si="698"/>
        <v/>
      </c>
      <c r="B2246" s="21" t="str">
        <f>IF(Investments_Import!A2246="","",Investments_Import!A2246)</f>
        <v/>
      </c>
      <c r="C2246" s="22" t="str">
        <f t="shared" si="691"/>
        <v/>
      </c>
      <c r="D2246" s="51" t="str">
        <f t="shared" si="699"/>
        <v/>
      </c>
      <c r="E2246" s="3" t="str">
        <f>IF(Investments_Import!B2246="","",Investments_Import!B2246)</f>
        <v/>
      </c>
      <c r="F2246" s="54" t="str">
        <f t="shared" si="700"/>
        <v xml:space="preserve"> </v>
      </c>
      <c r="G2246" s="54" t="str">
        <f>IF($B2246="","",COUNTIF($F$2:$F2246,$F2246))</f>
        <v/>
      </c>
      <c r="H2246" s="53" t="str">
        <f t="shared" si="701"/>
        <v xml:space="preserve">  </v>
      </c>
      <c r="I2246" s="3" t="str">
        <f>IF(Investments_Import!C2246="","",Investments_Import!C2246)</f>
        <v/>
      </c>
      <c r="J2246" s="108" t="str">
        <f>IF(Investments_Import!D2246="","",Investments_Import!D2246)</f>
        <v/>
      </c>
      <c r="K2246" s="108" t="str">
        <f t="shared" si="702"/>
        <v/>
      </c>
      <c r="L2246" s="47" t="str">
        <f>IF(Investments_Import!E2246="","",Investments_Import!E2246)</f>
        <v/>
      </c>
      <c r="M2246" s="47" t="str">
        <f t="shared" si="692"/>
        <v/>
      </c>
      <c r="N2246" s="31" t="str">
        <f>IF(Investments_Import!F2246="","",Investments_Import!F2246)</f>
        <v/>
      </c>
      <c r="O2246" s="31" t="str">
        <f t="shared" si="693"/>
        <v/>
      </c>
      <c r="P2246" s="3" t="str">
        <f>IF(Investments_Import!G2246="","",Investments_Import!G2246)</f>
        <v/>
      </c>
      <c r="Q2246" s="3" t="str">
        <f>IF(Investments_Import!H2246="","",Investments_Import!H2246)</f>
        <v/>
      </c>
      <c r="R2246" s="37" t="str">
        <f t="shared" si="694"/>
        <v/>
      </c>
      <c r="S2246" s="37" t="str">
        <f t="shared" si="695"/>
        <v/>
      </c>
      <c r="U2246" s="36" t="str">
        <f>IF(Mining_Import!A2246="","",Mining_Import!A2246)</f>
        <v/>
      </c>
      <c r="V2246" s="22" t="str">
        <f t="shared" si="703"/>
        <v/>
      </c>
      <c r="W2246" s="127" t="str">
        <f t="shared" si="704"/>
        <v/>
      </c>
      <c r="X2246" s="127" t="str">
        <f t="shared" si="705"/>
        <v/>
      </c>
      <c r="Y2246" s="127" t="str">
        <f t="shared" si="706"/>
        <v/>
      </c>
      <c r="Z2246" s="36" t="str">
        <f>IF(Mining_Import!B2246="","",Mining_Import!B2246)</f>
        <v/>
      </c>
      <c r="AA2246" s="184" t="str">
        <f>IF(Mining_Import!$C2246="","",Mining_Import!$C2246)</f>
        <v/>
      </c>
      <c r="AB2246" s="122" t="str">
        <f t="shared" si="707"/>
        <v/>
      </c>
      <c r="AC2246" s="122" t="str">
        <f>IF($Y2246&gt;Dashboard!$Q$19,$AB2246,"")</f>
        <v/>
      </c>
      <c r="AD2246" s="43" t="str">
        <f t="shared" si="708"/>
        <v/>
      </c>
      <c r="AE2246" s="36" t="str">
        <f>IF(Mining_Import!D2246="","",Mining_Import!D2246)</f>
        <v/>
      </c>
      <c r="AF2246" s="36" t="str">
        <f>IF(Mining_Import!E2246="","",Mining_Import!E2246)</f>
        <v/>
      </c>
      <c r="AG2246" s="36" t="str">
        <f>IF(Mining_Import!F2246="","",Mining_Import!F2246)</f>
        <v/>
      </c>
      <c r="AH2246" s="36" t="str">
        <f>IF(Mining_Import!G2246="","",Mining_Import!G2246)</f>
        <v/>
      </c>
      <c r="AI2246" s="36" t="str">
        <f>IF(Mining_Import!H2246="","",Mining_Import!H2246)</f>
        <v/>
      </c>
      <c r="AJ2246" s="36" t="str">
        <f>IF(Mining_Import!I2246="","",Mining_Import!I2246)</f>
        <v/>
      </c>
      <c r="BY2246" s="120" t="str">
        <f t="shared" si="696"/>
        <v/>
      </c>
      <c r="BZ2246" s="184" t="str">
        <f t="shared" si="709"/>
        <v/>
      </c>
      <c r="CA2246" s="37" t="str">
        <f>IFERROR(VLOOKUP($BY2246,Account_Value!$C$2:$F$2500,4,0),"")</f>
        <v/>
      </c>
      <c r="CB2246" s="43" t="str">
        <f t="shared" si="697"/>
        <v/>
      </c>
      <c r="CC2246" s="122" t="str">
        <f>IF($BZ2246="","",SUM($BZ$2:$BZ2246))</f>
        <v/>
      </c>
      <c r="CD2246" s="43" t="str">
        <f>IF($BZ2246="","",$BU$19*(SUM($BZ$2:$BZ2246)))</f>
        <v/>
      </c>
    </row>
    <row r="2247" spans="1:82">
      <c r="A2247" s="4" t="str">
        <f t="shared" si="698"/>
        <v/>
      </c>
      <c r="B2247" s="21" t="str">
        <f>IF(Investments_Import!A2247="","",Investments_Import!A2247)</f>
        <v/>
      </c>
      <c r="C2247" s="22" t="str">
        <f t="shared" si="691"/>
        <v/>
      </c>
      <c r="D2247" s="51" t="str">
        <f t="shared" si="699"/>
        <v/>
      </c>
      <c r="E2247" s="3" t="str">
        <f>IF(Investments_Import!B2247="","",Investments_Import!B2247)</f>
        <v/>
      </c>
      <c r="F2247" s="54" t="str">
        <f t="shared" si="700"/>
        <v xml:space="preserve"> </v>
      </c>
      <c r="G2247" s="54" t="str">
        <f>IF($B2247="","",COUNTIF($F$2:$F2247,$F2247))</f>
        <v/>
      </c>
      <c r="H2247" s="53" t="str">
        <f t="shared" si="701"/>
        <v xml:space="preserve">  </v>
      </c>
      <c r="I2247" s="3" t="str">
        <f>IF(Investments_Import!C2247="","",Investments_Import!C2247)</f>
        <v/>
      </c>
      <c r="J2247" s="108" t="str">
        <f>IF(Investments_Import!D2247="","",Investments_Import!D2247)</f>
        <v/>
      </c>
      <c r="K2247" s="108" t="str">
        <f t="shared" si="702"/>
        <v/>
      </c>
      <c r="L2247" s="47" t="str">
        <f>IF(Investments_Import!E2247="","",Investments_Import!E2247)</f>
        <v/>
      </c>
      <c r="M2247" s="47" t="str">
        <f t="shared" si="692"/>
        <v/>
      </c>
      <c r="N2247" s="31" t="str">
        <f>IF(Investments_Import!F2247="","",Investments_Import!F2247)</f>
        <v/>
      </c>
      <c r="O2247" s="31" t="str">
        <f t="shared" si="693"/>
        <v/>
      </c>
      <c r="P2247" s="3" t="str">
        <f>IF(Investments_Import!G2247="","",Investments_Import!G2247)</f>
        <v/>
      </c>
      <c r="Q2247" s="3" t="str">
        <f>IF(Investments_Import!H2247="","",Investments_Import!H2247)</f>
        <v/>
      </c>
      <c r="R2247" s="37" t="str">
        <f t="shared" si="694"/>
        <v/>
      </c>
      <c r="S2247" s="37" t="str">
        <f t="shared" si="695"/>
        <v/>
      </c>
      <c r="U2247" s="36" t="str">
        <f>IF(Mining_Import!A2247="","",Mining_Import!A2247)</f>
        <v/>
      </c>
      <c r="V2247" s="22" t="str">
        <f t="shared" si="703"/>
        <v/>
      </c>
      <c r="W2247" s="127" t="str">
        <f t="shared" si="704"/>
        <v/>
      </c>
      <c r="X2247" s="127" t="str">
        <f t="shared" si="705"/>
        <v/>
      </c>
      <c r="Y2247" s="127" t="str">
        <f t="shared" si="706"/>
        <v/>
      </c>
      <c r="Z2247" s="36" t="str">
        <f>IF(Mining_Import!B2247="","",Mining_Import!B2247)</f>
        <v/>
      </c>
      <c r="AA2247" s="184" t="str">
        <f>IF(Mining_Import!$C2247="","",Mining_Import!$C2247)</f>
        <v/>
      </c>
      <c r="AB2247" s="122" t="str">
        <f t="shared" si="707"/>
        <v/>
      </c>
      <c r="AC2247" s="122" t="str">
        <f>IF($Y2247&gt;Dashboard!$Q$19,$AB2247,"")</f>
        <v/>
      </c>
      <c r="AD2247" s="43" t="str">
        <f t="shared" si="708"/>
        <v/>
      </c>
      <c r="AE2247" s="36" t="str">
        <f>IF(Mining_Import!D2247="","",Mining_Import!D2247)</f>
        <v/>
      </c>
      <c r="AF2247" s="36" t="str">
        <f>IF(Mining_Import!E2247="","",Mining_Import!E2247)</f>
        <v/>
      </c>
      <c r="AG2247" s="36" t="str">
        <f>IF(Mining_Import!F2247="","",Mining_Import!F2247)</f>
        <v/>
      </c>
      <c r="AH2247" s="36" t="str">
        <f>IF(Mining_Import!G2247="","",Mining_Import!G2247)</f>
        <v/>
      </c>
      <c r="AI2247" s="36" t="str">
        <f>IF(Mining_Import!H2247="","",Mining_Import!H2247)</f>
        <v/>
      </c>
      <c r="AJ2247" s="36" t="str">
        <f>IF(Mining_Import!I2247="","",Mining_Import!I2247)</f>
        <v/>
      </c>
      <c r="BY2247" s="120" t="str">
        <f t="shared" si="696"/>
        <v/>
      </c>
      <c r="BZ2247" s="184" t="str">
        <f t="shared" si="709"/>
        <v/>
      </c>
      <c r="CA2247" s="37" t="str">
        <f>IFERROR(VLOOKUP($BY2247,Account_Value!$C$2:$F$2500,4,0),"")</f>
        <v/>
      </c>
      <c r="CB2247" s="43" t="str">
        <f t="shared" si="697"/>
        <v/>
      </c>
      <c r="CC2247" s="122" t="str">
        <f>IF($BZ2247="","",SUM($BZ$2:$BZ2247))</f>
        <v/>
      </c>
      <c r="CD2247" s="43" t="str">
        <f>IF($BZ2247="","",$BU$19*(SUM($BZ$2:$BZ2247)))</f>
        <v/>
      </c>
    </row>
    <row r="2248" spans="1:82">
      <c r="A2248" s="4" t="str">
        <f t="shared" si="698"/>
        <v/>
      </c>
      <c r="B2248" s="21" t="str">
        <f>IF(Investments_Import!A2248="","",Investments_Import!A2248)</f>
        <v/>
      </c>
      <c r="C2248" s="22" t="str">
        <f t="shared" si="691"/>
        <v/>
      </c>
      <c r="D2248" s="51" t="str">
        <f t="shared" si="699"/>
        <v/>
      </c>
      <c r="E2248" s="3" t="str">
        <f>IF(Investments_Import!B2248="","",Investments_Import!B2248)</f>
        <v/>
      </c>
      <c r="F2248" s="54" t="str">
        <f t="shared" si="700"/>
        <v xml:space="preserve"> </v>
      </c>
      <c r="G2248" s="54" t="str">
        <f>IF($B2248="","",COUNTIF($F$2:$F2248,$F2248))</f>
        <v/>
      </c>
      <c r="H2248" s="53" t="str">
        <f t="shared" si="701"/>
        <v xml:space="preserve">  </v>
      </c>
      <c r="I2248" s="3" t="str">
        <f>IF(Investments_Import!C2248="","",Investments_Import!C2248)</f>
        <v/>
      </c>
      <c r="J2248" s="108" t="str">
        <f>IF(Investments_Import!D2248="","",Investments_Import!D2248)</f>
        <v/>
      </c>
      <c r="K2248" s="108" t="str">
        <f t="shared" si="702"/>
        <v/>
      </c>
      <c r="L2248" s="47" t="str">
        <f>IF(Investments_Import!E2248="","",Investments_Import!E2248)</f>
        <v/>
      </c>
      <c r="M2248" s="47" t="str">
        <f t="shared" si="692"/>
        <v/>
      </c>
      <c r="N2248" s="31" t="str">
        <f>IF(Investments_Import!F2248="","",Investments_Import!F2248)</f>
        <v/>
      </c>
      <c r="O2248" s="31" t="str">
        <f t="shared" si="693"/>
        <v/>
      </c>
      <c r="P2248" s="3" t="str">
        <f>IF(Investments_Import!G2248="","",Investments_Import!G2248)</f>
        <v/>
      </c>
      <c r="Q2248" s="3" t="str">
        <f>IF(Investments_Import!H2248="","",Investments_Import!H2248)</f>
        <v/>
      </c>
      <c r="R2248" s="37" t="str">
        <f t="shared" si="694"/>
        <v/>
      </c>
      <c r="S2248" s="37" t="str">
        <f t="shared" si="695"/>
        <v/>
      </c>
      <c r="U2248" s="36" t="str">
        <f>IF(Mining_Import!A2248="","",Mining_Import!A2248)</f>
        <v/>
      </c>
      <c r="V2248" s="22" t="str">
        <f t="shared" si="703"/>
        <v/>
      </c>
      <c r="W2248" s="127" t="str">
        <f t="shared" si="704"/>
        <v/>
      </c>
      <c r="X2248" s="127" t="str">
        <f t="shared" si="705"/>
        <v/>
      </c>
      <c r="Y2248" s="127" t="str">
        <f t="shared" si="706"/>
        <v/>
      </c>
      <c r="Z2248" s="36" t="str">
        <f>IF(Mining_Import!B2248="","",Mining_Import!B2248)</f>
        <v/>
      </c>
      <c r="AA2248" s="184" t="str">
        <f>IF(Mining_Import!$C2248="","",Mining_Import!$C2248)</f>
        <v/>
      </c>
      <c r="AB2248" s="122" t="str">
        <f t="shared" si="707"/>
        <v/>
      </c>
      <c r="AC2248" s="122" t="str">
        <f>IF($Y2248&gt;Dashboard!$Q$19,$AB2248,"")</f>
        <v/>
      </c>
      <c r="AD2248" s="43" t="str">
        <f t="shared" si="708"/>
        <v/>
      </c>
      <c r="AE2248" s="36" t="str">
        <f>IF(Mining_Import!D2248="","",Mining_Import!D2248)</f>
        <v/>
      </c>
      <c r="AF2248" s="36" t="str">
        <f>IF(Mining_Import!E2248="","",Mining_Import!E2248)</f>
        <v/>
      </c>
      <c r="AG2248" s="36" t="str">
        <f>IF(Mining_Import!F2248="","",Mining_Import!F2248)</f>
        <v/>
      </c>
      <c r="AH2248" s="36" t="str">
        <f>IF(Mining_Import!G2248="","",Mining_Import!G2248)</f>
        <v/>
      </c>
      <c r="AI2248" s="36" t="str">
        <f>IF(Mining_Import!H2248="","",Mining_Import!H2248)</f>
        <v/>
      </c>
      <c r="AJ2248" s="36" t="str">
        <f>IF(Mining_Import!I2248="","",Mining_Import!I2248)</f>
        <v/>
      </c>
      <c r="BY2248" s="120" t="str">
        <f t="shared" si="696"/>
        <v/>
      </c>
      <c r="BZ2248" s="184" t="str">
        <f t="shared" si="709"/>
        <v/>
      </c>
      <c r="CA2248" s="37" t="str">
        <f>IFERROR(VLOOKUP($BY2248,Account_Value!$C$2:$F$2500,4,0),"")</f>
        <v/>
      </c>
      <c r="CB2248" s="43" t="str">
        <f t="shared" si="697"/>
        <v/>
      </c>
      <c r="CC2248" s="122" t="str">
        <f>IF($BZ2248="","",SUM($BZ$2:$BZ2248))</f>
        <v/>
      </c>
      <c r="CD2248" s="43" t="str">
        <f>IF($BZ2248="","",$BU$19*(SUM($BZ$2:$BZ2248)))</f>
        <v/>
      </c>
    </row>
    <row r="2249" spans="1:82">
      <c r="A2249" s="4" t="str">
        <f t="shared" si="698"/>
        <v/>
      </c>
      <c r="B2249" s="21" t="str">
        <f>IF(Investments_Import!A2249="","",Investments_Import!A2249)</f>
        <v/>
      </c>
      <c r="C2249" s="22" t="str">
        <f t="shared" si="691"/>
        <v/>
      </c>
      <c r="D2249" s="51" t="str">
        <f t="shared" si="699"/>
        <v/>
      </c>
      <c r="E2249" s="3" t="str">
        <f>IF(Investments_Import!B2249="","",Investments_Import!B2249)</f>
        <v/>
      </c>
      <c r="F2249" s="54" t="str">
        <f t="shared" si="700"/>
        <v xml:space="preserve"> </v>
      </c>
      <c r="G2249" s="54" t="str">
        <f>IF($B2249="","",COUNTIF($F$2:$F2249,$F2249))</f>
        <v/>
      </c>
      <c r="H2249" s="53" t="str">
        <f t="shared" si="701"/>
        <v xml:space="preserve">  </v>
      </c>
      <c r="I2249" s="3" t="str">
        <f>IF(Investments_Import!C2249="","",Investments_Import!C2249)</f>
        <v/>
      </c>
      <c r="J2249" s="108" t="str">
        <f>IF(Investments_Import!D2249="","",Investments_Import!D2249)</f>
        <v/>
      </c>
      <c r="K2249" s="108" t="str">
        <f t="shared" si="702"/>
        <v/>
      </c>
      <c r="L2249" s="47" t="str">
        <f>IF(Investments_Import!E2249="","",Investments_Import!E2249)</f>
        <v/>
      </c>
      <c r="M2249" s="47" t="str">
        <f t="shared" si="692"/>
        <v/>
      </c>
      <c r="N2249" s="31" t="str">
        <f>IF(Investments_Import!F2249="","",Investments_Import!F2249)</f>
        <v/>
      </c>
      <c r="O2249" s="31" t="str">
        <f t="shared" si="693"/>
        <v/>
      </c>
      <c r="P2249" s="3" t="str">
        <f>IF(Investments_Import!G2249="","",Investments_Import!G2249)</f>
        <v/>
      </c>
      <c r="Q2249" s="3" t="str">
        <f>IF(Investments_Import!H2249="","",Investments_Import!H2249)</f>
        <v/>
      </c>
      <c r="R2249" s="37" t="str">
        <f t="shared" si="694"/>
        <v/>
      </c>
      <c r="S2249" s="37" t="str">
        <f t="shared" si="695"/>
        <v/>
      </c>
      <c r="U2249" s="36" t="str">
        <f>IF(Mining_Import!A2249="","",Mining_Import!A2249)</f>
        <v/>
      </c>
      <c r="V2249" s="22" t="str">
        <f t="shared" si="703"/>
        <v/>
      </c>
      <c r="W2249" s="127" t="str">
        <f t="shared" si="704"/>
        <v/>
      </c>
      <c r="X2249" s="127" t="str">
        <f t="shared" si="705"/>
        <v/>
      </c>
      <c r="Y2249" s="127" t="str">
        <f t="shared" si="706"/>
        <v/>
      </c>
      <c r="Z2249" s="36" t="str">
        <f>IF(Mining_Import!B2249="","",Mining_Import!B2249)</f>
        <v/>
      </c>
      <c r="AA2249" s="184" t="str">
        <f>IF(Mining_Import!$C2249="","",Mining_Import!$C2249)</f>
        <v/>
      </c>
      <c r="AB2249" s="122" t="str">
        <f t="shared" si="707"/>
        <v/>
      </c>
      <c r="AC2249" s="122" t="str">
        <f>IF($Y2249&gt;Dashboard!$Q$19,$AB2249,"")</f>
        <v/>
      </c>
      <c r="AD2249" s="43" t="str">
        <f t="shared" si="708"/>
        <v/>
      </c>
      <c r="AE2249" s="36" t="str">
        <f>IF(Mining_Import!D2249="","",Mining_Import!D2249)</f>
        <v/>
      </c>
      <c r="AF2249" s="36" t="str">
        <f>IF(Mining_Import!E2249="","",Mining_Import!E2249)</f>
        <v/>
      </c>
      <c r="AG2249" s="36" t="str">
        <f>IF(Mining_Import!F2249="","",Mining_Import!F2249)</f>
        <v/>
      </c>
      <c r="AH2249" s="36" t="str">
        <f>IF(Mining_Import!G2249="","",Mining_Import!G2249)</f>
        <v/>
      </c>
      <c r="AI2249" s="36" t="str">
        <f>IF(Mining_Import!H2249="","",Mining_Import!H2249)</f>
        <v/>
      </c>
      <c r="AJ2249" s="36" t="str">
        <f>IF(Mining_Import!I2249="","",Mining_Import!I2249)</f>
        <v/>
      </c>
      <c r="BY2249" s="120" t="str">
        <f t="shared" si="696"/>
        <v/>
      </c>
      <c r="BZ2249" s="184" t="str">
        <f t="shared" si="709"/>
        <v/>
      </c>
      <c r="CA2249" s="37" t="str">
        <f>IFERROR(VLOOKUP($BY2249,Account_Value!$C$2:$F$2500,4,0),"")</f>
        <v/>
      </c>
      <c r="CB2249" s="43" t="str">
        <f t="shared" si="697"/>
        <v/>
      </c>
      <c r="CC2249" s="122" t="str">
        <f>IF($BZ2249="","",SUM($BZ$2:$BZ2249))</f>
        <v/>
      </c>
      <c r="CD2249" s="43" t="str">
        <f>IF($BZ2249="","",$BU$19*(SUM($BZ$2:$BZ2249)))</f>
        <v/>
      </c>
    </row>
    <row r="2250" spans="1:82">
      <c r="A2250" s="4" t="str">
        <f t="shared" si="698"/>
        <v/>
      </c>
      <c r="B2250" s="21" t="str">
        <f>IF(Investments_Import!A2250="","",Investments_Import!A2250)</f>
        <v/>
      </c>
      <c r="C2250" s="22" t="str">
        <f t="shared" si="691"/>
        <v/>
      </c>
      <c r="D2250" s="51" t="str">
        <f t="shared" si="699"/>
        <v/>
      </c>
      <c r="E2250" s="3" t="str">
        <f>IF(Investments_Import!B2250="","",Investments_Import!B2250)</f>
        <v/>
      </c>
      <c r="F2250" s="54" t="str">
        <f t="shared" si="700"/>
        <v xml:space="preserve"> </v>
      </c>
      <c r="G2250" s="54" t="str">
        <f>IF($B2250="","",COUNTIF($F$2:$F2250,$F2250))</f>
        <v/>
      </c>
      <c r="H2250" s="53" t="str">
        <f t="shared" si="701"/>
        <v xml:space="preserve">  </v>
      </c>
      <c r="I2250" s="3" t="str">
        <f>IF(Investments_Import!C2250="","",Investments_Import!C2250)</f>
        <v/>
      </c>
      <c r="J2250" s="108" t="str">
        <f>IF(Investments_Import!D2250="","",Investments_Import!D2250)</f>
        <v/>
      </c>
      <c r="K2250" s="108" t="str">
        <f t="shared" si="702"/>
        <v/>
      </c>
      <c r="L2250" s="47" t="str">
        <f>IF(Investments_Import!E2250="","",Investments_Import!E2250)</f>
        <v/>
      </c>
      <c r="M2250" s="47" t="str">
        <f t="shared" si="692"/>
        <v/>
      </c>
      <c r="N2250" s="31" t="str">
        <f>IF(Investments_Import!F2250="","",Investments_Import!F2250)</f>
        <v/>
      </c>
      <c r="O2250" s="31" t="str">
        <f t="shared" si="693"/>
        <v/>
      </c>
      <c r="P2250" s="3" t="str">
        <f>IF(Investments_Import!G2250="","",Investments_Import!G2250)</f>
        <v/>
      </c>
      <c r="Q2250" s="3" t="str">
        <f>IF(Investments_Import!H2250="","",Investments_Import!H2250)</f>
        <v/>
      </c>
      <c r="R2250" s="37" t="str">
        <f t="shared" si="694"/>
        <v/>
      </c>
      <c r="S2250" s="37" t="str">
        <f t="shared" si="695"/>
        <v/>
      </c>
      <c r="U2250" s="36" t="str">
        <f>IF(Mining_Import!A2250="","",Mining_Import!A2250)</f>
        <v/>
      </c>
      <c r="V2250" s="22" t="str">
        <f t="shared" si="703"/>
        <v/>
      </c>
      <c r="W2250" s="127" t="str">
        <f t="shared" si="704"/>
        <v/>
      </c>
      <c r="X2250" s="127" t="str">
        <f t="shared" si="705"/>
        <v/>
      </c>
      <c r="Y2250" s="127" t="str">
        <f t="shared" si="706"/>
        <v/>
      </c>
      <c r="Z2250" s="36" t="str">
        <f>IF(Mining_Import!B2250="","",Mining_Import!B2250)</f>
        <v/>
      </c>
      <c r="AA2250" s="184" t="str">
        <f>IF(Mining_Import!$C2250="","",Mining_Import!$C2250)</f>
        <v/>
      </c>
      <c r="AB2250" s="122" t="str">
        <f t="shared" si="707"/>
        <v/>
      </c>
      <c r="AC2250" s="122" t="str">
        <f>IF($Y2250&gt;Dashboard!$Q$19,$AB2250,"")</f>
        <v/>
      </c>
      <c r="AD2250" s="43" t="str">
        <f t="shared" si="708"/>
        <v/>
      </c>
      <c r="AE2250" s="36" t="str">
        <f>IF(Mining_Import!D2250="","",Mining_Import!D2250)</f>
        <v/>
      </c>
      <c r="AF2250" s="36" t="str">
        <f>IF(Mining_Import!E2250="","",Mining_Import!E2250)</f>
        <v/>
      </c>
      <c r="AG2250" s="36" t="str">
        <f>IF(Mining_Import!F2250="","",Mining_Import!F2250)</f>
        <v/>
      </c>
      <c r="AH2250" s="36" t="str">
        <f>IF(Mining_Import!G2250="","",Mining_Import!G2250)</f>
        <v/>
      </c>
      <c r="AI2250" s="36" t="str">
        <f>IF(Mining_Import!H2250="","",Mining_Import!H2250)</f>
        <v/>
      </c>
      <c r="AJ2250" s="36" t="str">
        <f>IF(Mining_Import!I2250="","",Mining_Import!I2250)</f>
        <v/>
      </c>
      <c r="BY2250" s="120" t="str">
        <f t="shared" si="696"/>
        <v/>
      </c>
      <c r="BZ2250" s="184" t="str">
        <f t="shared" si="709"/>
        <v/>
      </c>
      <c r="CA2250" s="37" t="str">
        <f>IFERROR(VLOOKUP($BY2250,Account_Value!$C$2:$F$2500,4,0),"")</f>
        <v/>
      </c>
      <c r="CB2250" s="43" t="str">
        <f t="shared" si="697"/>
        <v/>
      </c>
      <c r="CC2250" s="122" t="str">
        <f>IF($BZ2250="","",SUM($BZ$2:$BZ2250))</f>
        <v/>
      </c>
      <c r="CD2250" s="43" t="str">
        <f>IF($BZ2250="","",$BU$19*(SUM($BZ$2:$BZ2250)))</f>
        <v/>
      </c>
    </row>
    <row r="2251" spans="1:82">
      <c r="A2251" s="4" t="str">
        <f t="shared" si="698"/>
        <v/>
      </c>
      <c r="B2251" s="21" t="str">
        <f>IF(Investments_Import!A2251="","",Investments_Import!A2251)</f>
        <v/>
      </c>
      <c r="C2251" s="22" t="str">
        <f t="shared" si="691"/>
        <v/>
      </c>
      <c r="D2251" s="51" t="str">
        <f t="shared" si="699"/>
        <v/>
      </c>
      <c r="E2251" s="3" t="str">
        <f>IF(Investments_Import!B2251="","",Investments_Import!B2251)</f>
        <v/>
      </c>
      <c r="F2251" s="54" t="str">
        <f t="shared" si="700"/>
        <v xml:space="preserve"> </v>
      </c>
      <c r="G2251" s="54" t="str">
        <f>IF($B2251="","",COUNTIF($F$2:$F2251,$F2251))</f>
        <v/>
      </c>
      <c r="H2251" s="53" t="str">
        <f t="shared" si="701"/>
        <v xml:space="preserve">  </v>
      </c>
      <c r="I2251" s="3" t="str">
        <f>IF(Investments_Import!C2251="","",Investments_Import!C2251)</f>
        <v/>
      </c>
      <c r="J2251" s="108" t="str">
        <f>IF(Investments_Import!D2251="","",Investments_Import!D2251)</f>
        <v/>
      </c>
      <c r="K2251" s="108" t="str">
        <f t="shared" si="702"/>
        <v/>
      </c>
      <c r="L2251" s="47" t="str">
        <f>IF(Investments_Import!E2251="","",Investments_Import!E2251)</f>
        <v/>
      </c>
      <c r="M2251" s="47" t="str">
        <f t="shared" si="692"/>
        <v/>
      </c>
      <c r="N2251" s="31" t="str">
        <f>IF(Investments_Import!F2251="","",Investments_Import!F2251)</f>
        <v/>
      </c>
      <c r="O2251" s="31" t="str">
        <f t="shared" si="693"/>
        <v/>
      </c>
      <c r="P2251" s="3" t="str">
        <f>IF(Investments_Import!G2251="","",Investments_Import!G2251)</f>
        <v/>
      </c>
      <c r="Q2251" s="3" t="str">
        <f>IF(Investments_Import!H2251="","",Investments_Import!H2251)</f>
        <v/>
      </c>
      <c r="R2251" s="37" t="str">
        <f t="shared" si="694"/>
        <v/>
      </c>
      <c r="S2251" s="37" t="str">
        <f t="shared" si="695"/>
        <v/>
      </c>
      <c r="U2251" s="36" t="str">
        <f>IF(Mining_Import!A2251="","",Mining_Import!A2251)</f>
        <v/>
      </c>
      <c r="V2251" s="22" t="str">
        <f t="shared" si="703"/>
        <v/>
      </c>
      <c r="W2251" s="127" t="str">
        <f t="shared" si="704"/>
        <v/>
      </c>
      <c r="X2251" s="127" t="str">
        <f t="shared" si="705"/>
        <v/>
      </c>
      <c r="Y2251" s="127" t="str">
        <f t="shared" si="706"/>
        <v/>
      </c>
      <c r="Z2251" s="36" t="str">
        <f>IF(Mining_Import!B2251="","",Mining_Import!B2251)</f>
        <v/>
      </c>
      <c r="AA2251" s="184" t="str">
        <f>IF(Mining_Import!$C2251="","",Mining_Import!$C2251)</f>
        <v/>
      </c>
      <c r="AB2251" s="122" t="str">
        <f t="shared" si="707"/>
        <v/>
      </c>
      <c r="AC2251" s="122" t="str">
        <f>IF($Y2251&gt;Dashboard!$Q$19,$AB2251,"")</f>
        <v/>
      </c>
      <c r="AD2251" s="43" t="str">
        <f t="shared" si="708"/>
        <v/>
      </c>
      <c r="AE2251" s="36" t="str">
        <f>IF(Mining_Import!D2251="","",Mining_Import!D2251)</f>
        <v/>
      </c>
      <c r="AF2251" s="36" t="str">
        <f>IF(Mining_Import!E2251="","",Mining_Import!E2251)</f>
        <v/>
      </c>
      <c r="AG2251" s="36" t="str">
        <f>IF(Mining_Import!F2251="","",Mining_Import!F2251)</f>
        <v/>
      </c>
      <c r="AH2251" s="36" t="str">
        <f>IF(Mining_Import!G2251="","",Mining_Import!G2251)</f>
        <v/>
      </c>
      <c r="AI2251" s="36" t="str">
        <f>IF(Mining_Import!H2251="","",Mining_Import!H2251)</f>
        <v/>
      </c>
      <c r="AJ2251" s="36" t="str">
        <f>IF(Mining_Import!I2251="","",Mining_Import!I2251)</f>
        <v/>
      </c>
      <c r="BY2251" s="120" t="str">
        <f t="shared" si="696"/>
        <v/>
      </c>
      <c r="BZ2251" s="184" t="str">
        <f t="shared" si="709"/>
        <v/>
      </c>
      <c r="CA2251" s="37" t="str">
        <f>IFERROR(VLOOKUP($BY2251,Account_Value!$C$2:$F$2500,4,0),"")</f>
        <v/>
      </c>
      <c r="CB2251" s="43" t="str">
        <f t="shared" si="697"/>
        <v/>
      </c>
      <c r="CC2251" s="122" t="str">
        <f>IF($BZ2251="","",SUM($BZ$2:$BZ2251))</f>
        <v/>
      </c>
      <c r="CD2251" s="43" t="str">
        <f>IF($BZ2251="","",$BU$19*(SUM($BZ$2:$BZ2251)))</f>
        <v/>
      </c>
    </row>
    <row r="2252" spans="1:82">
      <c r="A2252" s="4" t="str">
        <f t="shared" si="698"/>
        <v/>
      </c>
      <c r="B2252" s="21" t="str">
        <f>IF(Investments_Import!A2252="","",Investments_Import!A2252)</f>
        <v/>
      </c>
      <c r="C2252" s="22" t="str">
        <f t="shared" si="691"/>
        <v/>
      </c>
      <c r="D2252" s="51" t="str">
        <f t="shared" si="699"/>
        <v/>
      </c>
      <c r="E2252" s="3" t="str">
        <f>IF(Investments_Import!B2252="","",Investments_Import!B2252)</f>
        <v/>
      </c>
      <c r="F2252" s="54" t="str">
        <f t="shared" si="700"/>
        <v xml:space="preserve"> </v>
      </c>
      <c r="G2252" s="54" t="str">
        <f>IF($B2252="","",COUNTIF($F$2:$F2252,$F2252))</f>
        <v/>
      </c>
      <c r="H2252" s="53" t="str">
        <f t="shared" si="701"/>
        <v xml:space="preserve">  </v>
      </c>
      <c r="I2252" s="3" t="str">
        <f>IF(Investments_Import!C2252="","",Investments_Import!C2252)</f>
        <v/>
      </c>
      <c r="J2252" s="108" t="str">
        <f>IF(Investments_Import!D2252="","",Investments_Import!D2252)</f>
        <v/>
      </c>
      <c r="K2252" s="108" t="str">
        <f t="shared" si="702"/>
        <v/>
      </c>
      <c r="L2252" s="47" t="str">
        <f>IF(Investments_Import!E2252="","",Investments_Import!E2252)</f>
        <v/>
      </c>
      <c r="M2252" s="47" t="str">
        <f t="shared" si="692"/>
        <v/>
      </c>
      <c r="N2252" s="31" t="str">
        <f>IF(Investments_Import!F2252="","",Investments_Import!F2252)</f>
        <v/>
      </c>
      <c r="O2252" s="31" t="str">
        <f t="shared" si="693"/>
        <v/>
      </c>
      <c r="P2252" s="3" t="str">
        <f>IF(Investments_Import!G2252="","",Investments_Import!G2252)</f>
        <v/>
      </c>
      <c r="Q2252" s="3" t="str">
        <f>IF(Investments_Import!H2252="","",Investments_Import!H2252)</f>
        <v/>
      </c>
      <c r="R2252" s="37" t="str">
        <f t="shared" si="694"/>
        <v/>
      </c>
      <c r="S2252" s="37" t="str">
        <f t="shared" si="695"/>
        <v/>
      </c>
      <c r="U2252" s="36" t="str">
        <f>IF(Mining_Import!A2252="","",Mining_Import!A2252)</f>
        <v/>
      </c>
      <c r="V2252" s="22" t="str">
        <f t="shared" si="703"/>
        <v/>
      </c>
      <c r="W2252" s="127" t="str">
        <f t="shared" si="704"/>
        <v/>
      </c>
      <c r="X2252" s="127" t="str">
        <f t="shared" si="705"/>
        <v/>
      </c>
      <c r="Y2252" s="127" t="str">
        <f t="shared" si="706"/>
        <v/>
      </c>
      <c r="Z2252" s="36" t="str">
        <f>IF(Mining_Import!B2252="","",Mining_Import!B2252)</f>
        <v/>
      </c>
      <c r="AA2252" s="184" t="str">
        <f>IF(Mining_Import!$C2252="","",Mining_Import!$C2252)</f>
        <v/>
      </c>
      <c r="AB2252" s="122" t="str">
        <f t="shared" si="707"/>
        <v/>
      </c>
      <c r="AC2252" s="122" t="str">
        <f>IF($Y2252&gt;Dashboard!$Q$19,$AB2252,"")</f>
        <v/>
      </c>
      <c r="AD2252" s="43" t="str">
        <f t="shared" si="708"/>
        <v/>
      </c>
      <c r="AE2252" s="36" t="str">
        <f>IF(Mining_Import!D2252="","",Mining_Import!D2252)</f>
        <v/>
      </c>
      <c r="AF2252" s="36" t="str">
        <f>IF(Mining_Import!E2252="","",Mining_Import!E2252)</f>
        <v/>
      </c>
      <c r="AG2252" s="36" t="str">
        <f>IF(Mining_Import!F2252="","",Mining_Import!F2252)</f>
        <v/>
      </c>
      <c r="AH2252" s="36" t="str">
        <f>IF(Mining_Import!G2252="","",Mining_Import!G2252)</f>
        <v/>
      </c>
      <c r="AI2252" s="36" t="str">
        <f>IF(Mining_Import!H2252="","",Mining_Import!H2252)</f>
        <v/>
      </c>
      <c r="AJ2252" s="36" t="str">
        <f>IF(Mining_Import!I2252="","",Mining_Import!I2252)</f>
        <v/>
      </c>
      <c r="BY2252" s="120" t="str">
        <f t="shared" si="696"/>
        <v/>
      </c>
      <c r="BZ2252" s="184" t="str">
        <f t="shared" si="709"/>
        <v/>
      </c>
      <c r="CA2252" s="37" t="str">
        <f>IFERROR(VLOOKUP($BY2252,Account_Value!$C$2:$F$2500,4,0),"")</f>
        <v/>
      </c>
      <c r="CB2252" s="43" t="str">
        <f t="shared" si="697"/>
        <v/>
      </c>
      <c r="CC2252" s="122" t="str">
        <f>IF($BZ2252="","",SUM($BZ$2:$BZ2252))</f>
        <v/>
      </c>
      <c r="CD2252" s="43" t="str">
        <f>IF($BZ2252="","",$BU$19*(SUM($BZ$2:$BZ2252)))</f>
        <v/>
      </c>
    </row>
    <row r="2253" spans="1:82">
      <c r="A2253" s="4" t="str">
        <f t="shared" si="698"/>
        <v/>
      </c>
      <c r="B2253" s="21" t="str">
        <f>IF(Investments_Import!A2253="","",Investments_Import!A2253)</f>
        <v/>
      </c>
      <c r="C2253" s="22" t="str">
        <f t="shared" si="691"/>
        <v/>
      </c>
      <c r="D2253" s="51" t="str">
        <f t="shared" si="699"/>
        <v/>
      </c>
      <c r="E2253" s="3" t="str">
        <f>IF(Investments_Import!B2253="","",Investments_Import!B2253)</f>
        <v/>
      </c>
      <c r="F2253" s="54" t="str">
        <f t="shared" si="700"/>
        <v xml:space="preserve"> </v>
      </c>
      <c r="G2253" s="54" t="str">
        <f>IF($B2253="","",COUNTIF($F$2:$F2253,$F2253))</f>
        <v/>
      </c>
      <c r="H2253" s="53" t="str">
        <f t="shared" si="701"/>
        <v xml:space="preserve">  </v>
      </c>
      <c r="I2253" s="3" t="str">
        <f>IF(Investments_Import!C2253="","",Investments_Import!C2253)</f>
        <v/>
      </c>
      <c r="J2253" s="108" t="str">
        <f>IF(Investments_Import!D2253="","",Investments_Import!D2253)</f>
        <v/>
      </c>
      <c r="K2253" s="108" t="str">
        <f t="shared" si="702"/>
        <v/>
      </c>
      <c r="L2253" s="47" t="str">
        <f>IF(Investments_Import!E2253="","",Investments_Import!E2253)</f>
        <v/>
      </c>
      <c r="M2253" s="47" t="str">
        <f t="shared" si="692"/>
        <v/>
      </c>
      <c r="N2253" s="31" t="str">
        <f>IF(Investments_Import!F2253="","",Investments_Import!F2253)</f>
        <v/>
      </c>
      <c r="O2253" s="31" t="str">
        <f t="shared" si="693"/>
        <v/>
      </c>
      <c r="P2253" s="3" t="str">
        <f>IF(Investments_Import!G2253="","",Investments_Import!G2253)</f>
        <v/>
      </c>
      <c r="Q2253" s="3" t="str">
        <f>IF(Investments_Import!H2253="","",Investments_Import!H2253)</f>
        <v/>
      </c>
      <c r="R2253" s="37" t="str">
        <f t="shared" si="694"/>
        <v/>
      </c>
      <c r="S2253" s="37" t="str">
        <f t="shared" si="695"/>
        <v/>
      </c>
      <c r="U2253" s="36" t="str">
        <f>IF(Mining_Import!A2253="","",Mining_Import!A2253)</f>
        <v/>
      </c>
      <c r="V2253" s="22" t="str">
        <f t="shared" si="703"/>
        <v/>
      </c>
      <c r="W2253" s="127" t="str">
        <f t="shared" si="704"/>
        <v/>
      </c>
      <c r="X2253" s="127" t="str">
        <f t="shared" si="705"/>
        <v/>
      </c>
      <c r="Y2253" s="127" t="str">
        <f t="shared" si="706"/>
        <v/>
      </c>
      <c r="Z2253" s="36" t="str">
        <f>IF(Mining_Import!B2253="","",Mining_Import!B2253)</f>
        <v/>
      </c>
      <c r="AA2253" s="184" t="str">
        <f>IF(Mining_Import!$C2253="","",Mining_Import!$C2253)</f>
        <v/>
      </c>
      <c r="AB2253" s="122" t="str">
        <f t="shared" si="707"/>
        <v/>
      </c>
      <c r="AC2253" s="122" t="str">
        <f>IF($Y2253&gt;Dashboard!$Q$19,$AB2253,"")</f>
        <v/>
      </c>
      <c r="AD2253" s="43" t="str">
        <f t="shared" si="708"/>
        <v/>
      </c>
      <c r="AE2253" s="36" t="str">
        <f>IF(Mining_Import!D2253="","",Mining_Import!D2253)</f>
        <v/>
      </c>
      <c r="AF2253" s="36" t="str">
        <f>IF(Mining_Import!E2253="","",Mining_Import!E2253)</f>
        <v/>
      </c>
      <c r="AG2253" s="36" t="str">
        <f>IF(Mining_Import!F2253="","",Mining_Import!F2253)</f>
        <v/>
      </c>
      <c r="AH2253" s="36" t="str">
        <f>IF(Mining_Import!G2253="","",Mining_Import!G2253)</f>
        <v/>
      </c>
      <c r="AI2253" s="36" t="str">
        <f>IF(Mining_Import!H2253="","",Mining_Import!H2253)</f>
        <v/>
      </c>
      <c r="AJ2253" s="36" t="str">
        <f>IF(Mining_Import!I2253="","",Mining_Import!I2253)</f>
        <v/>
      </c>
      <c r="BY2253" s="120" t="str">
        <f t="shared" si="696"/>
        <v/>
      </c>
      <c r="BZ2253" s="184" t="str">
        <f t="shared" si="709"/>
        <v/>
      </c>
      <c r="CA2253" s="37" t="str">
        <f>IFERROR(VLOOKUP($BY2253,Account_Value!$C$2:$F$2500,4,0),"")</f>
        <v/>
      </c>
      <c r="CB2253" s="43" t="str">
        <f t="shared" si="697"/>
        <v/>
      </c>
      <c r="CC2253" s="122" t="str">
        <f>IF($BZ2253="","",SUM($BZ$2:$BZ2253))</f>
        <v/>
      </c>
      <c r="CD2253" s="43" t="str">
        <f>IF($BZ2253="","",$BU$19*(SUM($BZ$2:$BZ2253)))</f>
        <v/>
      </c>
    </row>
    <row r="2254" spans="1:82">
      <c r="A2254" s="4" t="str">
        <f t="shared" si="698"/>
        <v/>
      </c>
      <c r="B2254" s="21" t="str">
        <f>IF(Investments_Import!A2254="","",Investments_Import!A2254)</f>
        <v/>
      </c>
      <c r="C2254" s="22" t="str">
        <f t="shared" si="691"/>
        <v/>
      </c>
      <c r="D2254" s="51" t="str">
        <f t="shared" si="699"/>
        <v/>
      </c>
      <c r="E2254" s="3" t="str">
        <f>IF(Investments_Import!B2254="","",Investments_Import!B2254)</f>
        <v/>
      </c>
      <c r="F2254" s="54" t="str">
        <f t="shared" si="700"/>
        <v xml:space="preserve"> </v>
      </c>
      <c r="G2254" s="54" t="str">
        <f>IF($B2254="","",COUNTIF($F$2:$F2254,$F2254))</f>
        <v/>
      </c>
      <c r="H2254" s="53" t="str">
        <f t="shared" si="701"/>
        <v xml:space="preserve">  </v>
      </c>
      <c r="I2254" s="3" t="str">
        <f>IF(Investments_Import!C2254="","",Investments_Import!C2254)</f>
        <v/>
      </c>
      <c r="J2254" s="108" t="str">
        <f>IF(Investments_Import!D2254="","",Investments_Import!D2254)</f>
        <v/>
      </c>
      <c r="K2254" s="108" t="str">
        <f t="shared" si="702"/>
        <v/>
      </c>
      <c r="L2254" s="47" t="str">
        <f>IF(Investments_Import!E2254="","",Investments_Import!E2254)</f>
        <v/>
      </c>
      <c r="M2254" s="47" t="str">
        <f t="shared" si="692"/>
        <v/>
      </c>
      <c r="N2254" s="31" t="str">
        <f>IF(Investments_Import!F2254="","",Investments_Import!F2254)</f>
        <v/>
      </c>
      <c r="O2254" s="31" t="str">
        <f t="shared" si="693"/>
        <v/>
      </c>
      <c r="P2254" s="3" t="str">
        <f>IF(Investments_Import!G2254="","",Investments_Import!G2254)</f>
        <v/>
      </c>
      <c r="Q2254" s="3" t="str">
        <f>IF(Investments_Import!H2254="","",Investments_Import!H2254)</f>
        <v/>
      </c>
      <c r="R2254" s="37" t="str">
        <f t="shared" si="694"/>
        <v/>
      </c>
      <c r="S2254" s="37" t="str">
        <f t="shared" si="695"/>
        <v/>
      </c>
      <c r="U2254" s="36" t="str">
        <f>IF(Mining_Import!A2254="","",Mining_Import!A2254)</f>
        <v/>
      </c>
      <c r="V2254" s="22" t="str">
        <f t="shared" si="703"/>
        <v/>
      </c>
      <c r="W2254" s="127" t="str">
        <f t="shared" si="704"/>
        <v/>
      </c>
      <c r="X2254" s="127" t="str">
        <f t="shared" si="705"/>
        <v/>
      </c>
      <c r="Y2254" s="127" t="str">
        <f t="shared" si="706"/>
        <v/>
      </c>
      <c r="Z2254" s="36" t="str">
        <f>IF(Mining_Import!B2254="","",Mining_Import!B2254)</f>
        <v/>
      </c>
      <c r="AA2254" s="184" t="str">
        <f>IF(Mining_Import!$C2254="","",Mining_Import!$C2254)</f>
        <v/>
      </c>
      <c r="AB2254" s="122" t="str">
        <f t="shared" si="707"/>
        <v/>
      </c>
      <c r="AC2254" s="122" t="str">
        <f>IF($Y2254&gt;Dashboard!$Q$19,$AB2254,"")</f>
        <v/>
      </c>
      <c r="AD2254" s="43" t="str">
        <f t="shared" si="708"/>
        <v/>
      </c>
      <c r="AE2254" s="36" t="str">
        <f>IF(Mining_Import!D2254="","",Mining_Import!D2254)</f>
        <v/>
      </c>
      <c r="AF2254" s="36" t="str">
        <f>IF(Mining_Import!E2254="","",Mining_Import!E2254)</f>
        <v/>
      </c>
      <c r="AG2254" s="36" t="str">
        <f>IF(Mining_Import!F2254="","",Mining_Import!F2254)</f>
        <v/>
      </c>
      <c r="AH2254" s="36" t="str">
        <f>IF(Mining_Import!G2254="","",Mining_Import!G2254)</f>
        <v/>
      </c>
      <c r="AI2254" s="36" t="str">
        <f>IF(Mining_Import!H2254="","",Mining_Import!H2254)</f>
        <v/>
      </c>
      <c r="AJ2254" s="36" t="str">
        <f>IF(Mining_Import!I2254="","",Mining_Import!I2254)</f>
        <v/>
      </c>
      <c r="BY2254" s="120" t="str">
        <f t="shared" si="696"/>
        <v/>
      </c>
      <c r="BZ2254" s="184" t="str">
        <f t="shared" si="709"/>
        <v/>
      </c>
      <c r="CA2254" s="37" t="str">
        <f>IFERROR(VLOOKUP($BY2254,Account_Value!$C$2:$F$2500,4,0),"")</f>
        <v/>
      </c>
      <c r="CB2254" s="43" t="str">
        <f t="shared" si="697"/>
        <v/>
      </c>
      <c r="CC2254" s="122" t="str">
        <f>IF($BZ2254="","",SUM($BZ$2:$BZ2254))</f>
        <v/>
      </c>
      <c r="CD2254" s="43" t="str">
        <f>IF($BZ2254="","",$BU$19*(SUM($BZ$2:$BZ2254)))</f>
        <v/>
      </c>
    </row>
    <row r="2255" spans="1:82">
      <c r="A2255" s="4" t="str">
        <f t="shared" si="698"/>
        <v/>
      </c>
      <c r="B2255" s="21" t="str">
        <f>IF(Investments_Import!A2255="","",Investments_Import!A2255)</f>
        <v/>
      </c>
      <c r="C2255" s="22" t="str">
        <f t="shared" si="691"/>
        <v/>
      </c>
      <c r="D2255" s="51" t="str">
        <f t="shared" si="699"/>
        <v/>
      </c>
      <c r="E2255" s="3" t="str">
        <f>IF(Investments_Import!B2255="","",Investments_Import!B2255)</f>
        <v/>
      </c>
      <c r="F2255" s="54" t="str">
        <f t="shared" si="700"/>
        <v xml:space="preserve"> </v>
      </c>
      <c r="G2255" s="54" t="str">
        <f>IF($B2255="","",COUNTIF($F$2:$F2255,$F2255))</f>
        <v/>
      </c>
      <c r="H2255" s="53" t="str">
        <f t="shared" si="701"/>
        <v xml:space="preserve">  </v>
      </c>
      <c r="I2255" s="3" t="str">
        <f>IF(Investments_Import!C2255="","",Investments_Import!C2255)</f>
        <v/>
      </c>
      <c r="J2255" s="108" t="str">
        <f>IF(Investments_Import!D2255="","",Investments_Import!D2255)</f>
        <v/>
      </c>
      <c r="K2255" s="108" t="str">
        <f t="shared" si="702"/>
        <v/>
      </c>
      <c r="L2255" s="47" t="str">
        <f>IF(Investments_Import!E2255="","",Investments_Import!E2255)</f>
        <v/>
      </c>
      <c r="M2255" s="47" t="str">
        <f t="shared" si="692"/>
        <v/>
      </c>
      <c r="N2255" s="31" t="str">
        <f>IF(Investments_Import!F2255="","",Investments_Import!F2255)</f>
        <v/>
      </c>
      <c r="O2255" s="31" t="str">
        <f t="shared" si="693"/>
        <v/>
      </c>
      <c r="P2255" s="3" t="str">
        <f>IF(Investments_Import!G2255="","",Investments_Import!G2255)</f>
        <v/>
      </c>
      <c r="Q2255" s="3" t="str">
        <f>IF(Investments_Import!H2255="","",Investments_Import!H2255)</f>
        <v/>
      </c>
      <c r="R2255" s="37" t="str">
        <f t="shared" si="694"/>
        <v/>
      </c>
      <c r="S2255" s="37" t="str">
        <f t="shared" si="695"/>
        <v/>
      </c>
      <c r="U2255" s="36" t="str">
        <f>IF(Mining_Import!A2255="","",Mining_Import!A2255)</f>
        <v/>
      </c>
      <c r="V2255" s="22" t="str">
        <f t="shared" si="703"/>
        <v/>
      </c>
      <c r="W2255" s="127" t="str">
        <f t="shared" si="704"/>
        <v/>
      </c>
      <c r="X2255" s="127" t="str">
        <f t="shared" si="705"/>
        <v/>
      </c>
      <c r="Y2255" s="127" t="str">
        <f t="shared" si="706"/>
        <v/>
      </c>
      <c r="Z2255" s="36" t="str">
        <f>IF(Mining_Import!B2255="","",Mining_Import!B2255)</f>
        <v/>
      </c>
      <c r="AA2255" s="184" t="str">
        <f>IF(Mining_Import!$C2255="","",Mining_Import!$C2255)</f>
        <v/>
      </c>
      <c r="AB2255" s="122" t="str">
        <f t="shared" si="707"/>
        <v/>
      </c>
      <c r="AC2255" s="122" t="str">
        <f>IF($Y2255&gt;Dashboard!$Q$19,$AB2255,"")</f>
        <v/>
      </c>
      <c r="AD2255" s="43" t="str">
        <f t="shared" si="708"/>
        <v/>
      </c>
      <c r="AE2255" s="36" t="str">
        <f>IF(Mining_Import!D2255="","",Mining_Import!D2255)</f>
        <v/>
      </c>
      <c r="AF2255" s="36" t="str">
        <f>IF(Mining_Import!E2255="","",Mining_Import!E2255)</f>
        <v/>
      </c>
      <c r="AG2255" s="36" t="str">
        <f>IF(Mining_Import!F2255="","",Mining_Import!F2255)</f>
        <v/>
      </c>
      <c r="AH2255" s="36" t="str">
        <f>IF(Mining_Import!G2255="","",Mining_Import!G2255)</f>
        <v/>
      </c>
      <c r="AI2255" s="36" t="str">
        <f>IF(Mining_Import!H2255="","",Mining_Import!H2255)</f>
        <v/>
      </c>
      <c r="AJ2255" s="36" t="str">
        <f>IF(Mining_Import!I2255="","",Mining_Import!I2255)</f>
        <v/>
      </c>
      <c r="BY2255" s="120" t="str">
        <f t="shared" si="696"/>
        <v/>
      </c>
      <c r="BZ2255" s="184" t="str">
        <f t="shared" si="709"/>
        <v/>
      </c>
      <c r="CA2255" s="37" t="str">
        <f>IFERROR(VLOOKUP($BY2255,Account_Value!$C$2:$F$2500,4,0),"")</f>
        <v/>
      </c>
      <c r="CB2255" s="43" t="str">
        <f t="shared" si="697"/>
        <v/>
      </c>
      <c r="CC2255" s="122" t="str">
        <f>IF($BZ2255="","",SUM($BZ$2:$BZ2255))</f>
        <v/>
      </c>
      <c r="CD2255" s="43" t="str">
        <f>IF($BZ2255="","",$BU$19*(SUM($BZ$2:$BZ2255)))</f>
        <v/>
      </c>
    </row>
    <row r="2256" spans="1:82">
      <c r="A2256" s="4" t="str">
        <f t="shared" si="698"/>
        <v/>
      </c>
      <c r="B2256" s="21" t="str">
        <f>IF(Investments_Import!A2256="","",Investments_Import!A2256)</f>
        <v/>
      </c>
      <c r="C2256" s="22" t="str">
        <f t="shared" si="691"/>
        <v/>
      </c>
      <c r="D2256" s="51" t="str">
        <f t="shared" si="699"/>
        <v/>
      </c>
      <c r="E2256" s="3" t="str">
        <f>IF(Investments_Import!B2256="","",Investments_Import!B2256)</f>
        <v/>
      </c>
      <c r="F2256" s="54" t="str">
        <f t="shared" si="700"/>
        <v xml:space="preserve"> </v>
      </c>
      <c r="G2256" s="54" t="str">
        <f>IF($B2256="","",COUNTIF($F$2:$F2256,$F2256))</f>
        <v/>
      </c>
      <c r="H2256" s="53" t="str">
        <f t="shared" si="701"/>
        <v xml:space="preserve">  </v>
      </c>
      <c r="I2256" s="3" t="str">
        <f>IF(Investments_Import!C2256="","",Investments_Import!C2256)</f>
        <v/>
      </c>
      <c r="J2256" s="108" t="str">
        <f>IF(Investments_Import!D2256="","",Investments_Import!D2256)</f>
        <v/>
      </c>
      <c r="K2256" s="108" t="str">
        <f t="shared" si="702"/>
        <v/>
      </c>
      <c r="L2256" s="47" t="str">
        <f>IF(Investments_Import!E2256="","",Investments_Import!E2256)</f>
        <v/>
      </c>
      <c r="M2256" s="47" t="str">
        <f t="shared" si="692"/>
        <v/>
      </c>
      <c r="N2256" s="31" t="str">
        <f>IF(Investments_Import!F2256="","",Investments_Import!F2256)</f>
        <v/>
      </c>
      <c r="O2256" s="31" t="str">
        <f t="shared" si="693"/>
        <v/>
      </c>
      <c r="P2256" s="3" t="str">
        <f>IF(Investments_Import!G2256="","",Investments_Import!G2256)</f>
        <v/>
      </c>
      <c r="Q2256" s="3" t="str">
        <f>IF(Investments_Import!H2256="","",Investments_Import!H2256)</f>
        <v/>
      </c>
      <c r="R2256" s="37" t="str">
        <f t="shared" si="694"/>
        <v/>
      </c>
      <c r="S2256" s="37" t="str">
        <f t="shared" si="695"/>
        <v/>
      </c>
      <c r="U2256" s="36" t="str">
        <f>IF(Mining_Import!A2256="","",Mining_Import!A2256)</f>
        <v/>
      </c>
      <c r="V2256" s="22" t="str">
        <f t="shared" si="703"/>
        <v/>
      </c>
      <c r="W2256" s="127" t="str">
        <f t="shared" si="704"/>
        <v/>
      </c>
      <c r="X2256" s="127" t="str">
        <f t="shared" si="705"/>
        <v/>
      </c>
      <c r="Y2256" s="127" t="str">
        <f t="shared" si="706"/>
        <v/>
      </c>
      <c r="Z2256" s="36" t="str">
        <f>IF(Mining_Import!B2256="","",Mining_Import!B2256)</f>
        <v/>
      </c>
      <c r="AA2256" s="184" t="str">
        <f>IF(Mining_Import!$C2256="","",Mining_Import!$C2256)</f>
        <v/>
      </c>
      <c r="AB2256" s="122" t="str">
        <f t="shared" si="707"/>
        <v/>
      </c>
      <c r="AC2256" s="122" t="str">
        <f>IF($Y2256&gt;Dashboard!$Q$19,$AB2256,"")</f>
        <v/>
      </c>
      <c r="AD2256" s="43" t="str">
        <f t="shared" si="708"/>
        <v/>
      </c>
      <c r="AE2256" s="36" t="str">
        <f>IF(Mining_Import!D2256="","",Mining_Import!D2256)</f>
        <v/>
      </c>
      <c r="AF2256" s="36" t="str">
        <f>IF(Mining_Import!E2256="","",Mining_Import!E2256)</f>
        <v/>
      </c>
      <c r="AG2256" s="36" t="str">
        <f>IF(Mining_Import!F2256="","",Mining_Import!F2256)</f>
        <v/>
      </c>
      <c r="AH2256" s="36" t="str">
        <f>IF(Mining_Import!G2256="","",Mining_Import!G2256)</f>
        <v/>
      </c>
      <c r="AI2256" s="36" t="str">
        <f>IF(Mining_Import!H2256="","",Mining_Import!H2256)</f>
        <v/>
      </c>
      <c r="AJ2256" s="36" t="str">
        <f>IF(Mining_Import!I2256="","",Mining_Import!I2256)</f>
        <v/>
      </c>
      <c r="BY2256" s="120" t="str">
        <f t="shared" si="696"/>
        <v/>
      </c>
      <c r="BZ2256" s="184" t="str">
        <f t="shared" si="709"/>
        <v/>
      </c>
      <c r="CA2256" s="37" t="str">
        <f>IFERROR(VLOOKUP($BY2256,Account_Value!$C$2:$F$2500,4,0),"")</f>
        <v/>
      </c>
      <c r="CB2256" s="43" t="str">
        <f t="shared" si="697"/>
        <v/>
      </c>
      <c r="CC2256" s="122" t="str">
        <f>IF($BZ2256="","",SUM($BZ$2:$BZ2256))</f>
        <v/>
      </c>
      <c r="CD2256" s="43" t="str">
        <f>IF($BZ2256="","",$BU$19*(SUM($BZ$2:$BZ2256)))</f>
        <v/>
      </c>
    </row>
    <row r="2257" spans="1:82">
      <c r="A2257" s="4" t="str">
        <f t="shared" si="698"/>
        <v/>
      </c>
      <c r="B2257" s="21" t="str">
        <f>IF(Investments_Import!A2257="","",Investments_Import!A2257)</f>
        <v/>
      </c>
      <c r="C2257" s="22" t="str">
        <f t="shared" si="691"/>
        <v/>
      </c>
      <c r="D2257" s="51" t="str">
        <f t="shared" si="699"/>
        <v/>
      </c>
      <c r="E2257" s="3" t="str">
        <f>IF(Investments_Import!B2257="","",Investments_Import!B2257)</f>
        <v/>
      </c>
      <c r="F2257" s="54" t="str">
        <f t="shared" si="700"/>
        <v xml:space="preserve"> </v>
      </c>
      <c r="G2257" s="54" t="str">
        <f>IF($B2257="","",COUNTIF($F$2:$F2257,$F2257))</f>
        <v/>
      </c>
      <c r="H2257" s="53" t="str">
        <f t="shared" si="701"/>
        <v xml:space="preserve">  </v>
      </c>
      <c r="I2257" s="3" t="str">
        <f>IF(Investments_Import!C2257="","",Investments_Import!C2257)</f>
        <v/>
      </c>
      <c r="J2257" s="108" t="str">
        <f>IF(Investments_Import!D2257="","",Investments_Import!D2257)</f>
        <v/>
      </c>
      <c r="K2257" s="108" t="str">
        <f t="shared" si="702"/>
        <v/>
      </c>
      <c r="L2257" s="47" t="str">
        <f>IF(Investments_Import!E2257="","",Investments_Import!E2257)</f>
        <v/>
      </c>
      <c r="M2257" s="47" t="str">
        <f t="shared" si="692"/>
        <v/>
      </c>
      <c r="N2257" s="31" t="str">
        <f>IF(Investments_Import!F2257="","",Investments_Import!F2257)</f>
        <v/>
      </c>
      <c r="O2257" s="31" t="str">
        <f t="shared" si="693"/>
        <v/>
      </c>
      <c r="P2257" s="3" t="str">
        <f>IF(Investments_Import!G2257="","",Investments_Import!G2257)</f>
        <v/>
      </c>
      <c r="Q2257" s="3" t="str">
        <f>IF(Investments_Import!H2257="","",Investments_Import!H2257)</f>
        <v/>
      </c>
      <c r="R2257" s="37" t="str">
        <f t="shared" si="694"/>
        <v/>
      </c>
      <c r="S2257" s="37" t="str">
        <f t="shared" si="695"/>
        <v/>
      </c>
      <c r="U2257" s="36" t="str">
        <f>IF(Mining_Import!A2257="","",Mining_Import!A2257)</f>
        <v/>
      </c>
      <c r="V2257" s="22" t="str">
        <f t="shared" si="703"/>
        <v/>
      </c>
      <c r="W2257" s="127" t="str">
        <f t="shared" si="704"/>
        <v/>
      </c>
      <c r="X2257" s="127" t="str">
        <f t="shared" si="705"/>
        <v/>
      </c>
      <c r="Y2257" s="127" t="str">
        <f t="shared" si="706"/>
        <v/>
      </c>
      <c r="Z2257" s="36" t="str">
        <f>IF(Mining_Import!B2257="","",Mining_Import!B2257)</f>
        <v/>
      </c>
      <c r="AA2257" s="184" t="str">
        <f>IF(Mining_Import!$C2257="","",Mining_Import!$C2257)</f>
        <v/>
      </c>
      <c r="AB2257" s="122" t="str">
        <f t="shared" si="707"/>
        <v/>
      </c>
      <c r="AC2257" s="122" t="str">
        <f>IF($Y2257&gt;Dashboard!$Q$19,$AB2257,"")</f>
        <v/>
      </c>
      <c r="AD2257" s="43" t="str">
        <f t="shared" si="708"/>
        <v/>
      </c>
      <c r="AE2257" s="36" t="str">
        <f>IF(Mining_Import!D2257="","",Mining_Import!D2257)</f>
        <v/>
      </c>
      <c r="AF2257" s="36" t="str">
        <f>IF(Mining_Import!E2257="","",Mining_Import!E2257)</f>
        <v/>
      </c>
      <c r="AG2257" s="36" t="str">
        <f>IF(Mining_Import!F2257="","",Mining_Import!F2257)</f>
        <v/>
      </c>
      <c r="AH2257" s="36" t="str">
        <f>IF(Mining_Import!G2257="","",Mining_Import!G2257)</f>
        <v/>
      </c>
      <c r="AI2257" s="36" t="str">
        <f>IF(Mining_Import!H2257="","",Mining_Import!H2257)</f>
        <v/>
      </c>
      <c r="AJ2257" s="36" t="str">
        <f>IF(Mining_Import!I2257="","",Mining_Import!I2257)</f>
        <v/>
      </c>
      <c r="BY2257" s="120" t="str">
        <f t="shared" si="696"/>
        <v/>
      </c>
      <c r="BZ2257" s="184" t="str">
        <f t="shared" si="709"/>
        <v/>
      </c>
      <c r="CA2257" s="37" t="str">
        <f>IFERROR(VLOOKUP($BY2257,Account_Value!$C$2:$F$2500,4,0),"")</f>
        <v/>
      </c>
      <c r="CB2257" s="43" t="str">
        <f t="shared" si="697"/>
        <v/>
      </c>
      <c r="CC2257" s="122" t="str">
        <f>IF($BZ2257="","",SUM($BZ$2:$BZ2257))</f>
        <v/>
      </c>
      <c r="CD2257" s="43" t="str">
        <f>IF($BZ2257="","",$BU$19*(SUM($BZ$2:$BZ2257)))</f>
        <v/>
      </c>
    </row>
    <row r="2258" spans="1:82">
      <c r="A2258" s="4" t="str">
        <f t="shared" si="698"/>
        <v/>
      </c>
      <c r="B2258" s="21" t="str">
        <f>IF(Investments_Import!A2258="","",Investments_Import!A2258)</f>
        <v/>
      </c>
      <c r="C2258" s="22" t="str">
        <f t="shared" si="691"/>
        <v/>
      </c>
      <c r="D2258" s="51" t="str">
        <f t="shared" si="699"/>
        <v/>
      </c>
      <c r="E2258" s="3" t="str">
        <f>IF(Investments_Import!B2258="","",Investments_Import!B2258)</f>
        <v/>
      </c>
      <c r="F2258" s="54" t="str">
        <f t="shared" si="700"/>
        <v xml:space="preserve"> </v>
      </c>
      <c r="G2258" s="54" t="str">
        <f>IF($B2258="","",COUNTIF($F$2:$F2258,$F2258))</f>
        <v/>
      </c>
      <c r="H2258" s="53" t="str">
        <f t="shared" si="701"/>
        <v xml:space="preserve">  </v>
      </c>
      <c r="I2258" s="3" t="str">
        <f>IF(Investments_Import!C2258="","",Investments_Import!C2258)</f>
        <v/>
      </c>
      <c r="J2258" s="108" t="str">
        <f>IF(Investments_Import!D2258="","",Investments_Import!D2258)</f>
        <v/>
      </c>
      <c r="K2258" s="108" t="str">
        <f t="shared" si="702"/>
        <v/>
      </c>
      <c r="L2258" s="47" t="str">
        <f>IF(Investments_Import!E2258="","",Investments_Import!E2258)</f>
        <v/>
      </c>
      <c r="M2258" s="47" t="str">
        <f t="shared" si="692"/>
        <v/>
      </c>
      <c r="N2258" s="31" t="str">
        <f>IF(Investments_Import!F2258="","",Investments_Import!F2258)</f>
        <v/>
      </c>
      <c r="O2258" s="31" t="str">
        <f t="shared" si="693"/>
        <v/>
      </c>
      <c r="P2258" s="3" t="str">
        <f>IF(Investments_Import!G2258="","",Investments_Import!G2258)</f>
        <v/>
      </c>
      <c r="Q2258" s="3" t="str">
        <f>IF(Investments_Import!H2258="","",Investments_Import!H2258)</f>
        <v/>
      </c>
      <c r="R2258" s="37" t="str">
        <f t="shared" si="694"/>
        <v/>
      </c>
      <c r="S2258" s="37" t="str">
        <f t="shared" si="695"/>
        <v/>
      </c>
      <c r="U2258" s="36" t="str">
        <f>IF(Mining_Import!A2258="","",Mining_Import!A2258)</f>
        <v/>
      </c>
      <c r="V2258" s="22" t="str">
        <f t="shared" si="703"/>
        <v/>
      </c>
      <c r="W2258" s="127" t="str">
        <f t="shared" si="704"/>
        <v/>
      </c>
      <c r="X2258" s="127" t="str">
        <f t="shared" si="705"/>
        <v/>
      </c>
      <c r="Y2258" s="127" t="str">
        <f t="shared" si="706"/>
        <v/>
      </c>
      <c r="Z2258" s="36" t="str">
        <f>IF(Mining_Import!B2258="","",Mining_Import!B2258)</f>
        <v/>
      </c>
      <c r="AA2258" s="184" t="str">
        <f>IF(Mining_Import!$C2258="","",Mining_Import!$C2258)</f>
        <v/>
      </c>
      <c r="AB2258" s="122" t="str">
        <f t="shared" si="707"/>
        <v/>
      </c>
      <c r="AC2258" s="122" t="str">
        <f>IF($Y2258&gt;Dashboard!$Q$19,$AB2258,"")</f>
        <v/>
      </c>
      <c r="AD2258" s="43" t="str">
        <f t="shared" si="708"/>
        <v/>
      </c>
      <c r="AE2258" s="36" t="str">
        <f>IF(Mining_Import!D2258="","",Mining_Import!D2258)</f>
        <v/>
      </c>
      <c r="AF2258" s="36" t="str">
        <f>IF(Mining_Import!E2258="","",Mining_Import!E2258)</f>
        <v/>
      </c>
      <c r="AG2258" s="36" t="str">
        <f>IF(Mining_Import!F2258="","",Mining_Import!F2258)</f>
        <v/>
      </c>
      <c r="AH2258" s="36" t="str">
        <f>IF(Mining_Import!G2258="","",Mining_Import!G2258)</f>
        <v/>
      </c>
      <c r="AI2258" s="36" t="str">
        <f>IF(Mining_Import!H2258="","",Mining_Import!H2258)</f>
        <v/>
      </c>
      <c r="AJ2258" s="36" t="str">
        <f>IF(Mining_Import!I2258="","",Mining_Import!I2258)</f>
        <v/>
      </c>
      <c r="BY2258" s="120" t="str">
        <f t="shared" si="696"/>
        <v/>
      </c>
      <c r="BZ2258" s="184" t="str">
        <f t="shared" si="709"/>
        <v/>
      </c>
      <c r="CA2258" s="37" t="str">
        <f>IFERROR(VLOOKUP($BY2258,Account_Value!$C$2:$F$2500,4,0),"")</f>
        <v/>
      </c>
      <c r="CB2258" s="43" t="str">
        <f t="shared" si="697"/>
        <v/>
      </c>
      <c r="CC2258" s="122" t="str">
        <f>IF($BZ2258="","",SUM($BZ$2:$BZ2258))</f>
        <v/>
      </c>
      <c r="CD2258" s="43" t="str">
        <f>IF($BZ2258="","",$BU$19*(SUM($BZ$2:$BZ2258)))</f>
        <v/>
      </c>
    </row>
    <row r="2259" spans="1:82">
      <c r="A2259" s="4" t="str">
        <f t="shared" si="698"/>
        <v/>
      </c>
      <c r="B2259" s="21" t="str">
        <f>IF(Investments_Import!A2259="","",Investments_Import!A2259)</f>
        <v/>
      </c>
      <c r="C2259" s="22" t="str">
        <f t="shared" si="691"/>
        <v/>
      </c>
      <c r="D2259" s="51" t="str">
        <f t="shared" si="699"/>
        <v/>
      </c>
      <c r="E2259" s="3" t="str">
        <f>IF(Investments_Import!B2259="","",Investments_Import!B2259)</f>
        <v/>
      </c>
      <c r="F2259" s="54" t="str">
        <f t="shared" si="700"/>
        <v xml:space="preserve"> </v>
      </c>
      <c r="G2259" s="54" t="str">
        <f>IF($B2259="","",COUNTIF($F$2:$F2259,$F2259))</f>
        <v/>
      </c>
      <c r="H2259" s="53" t="str">
        <f t="shared" si="701"/>
        <v xml:space="preserve">  </v>
      </c>
      <c r="I2259" s="3" t="str">
        <f>IF(Investments_Import!C2259="","",Investments_Import!C2259)</f>
        <v/>
      </c>
      <c r="J2259" s="108" t="str">
        <f>IF(Investments_Import!D2259="","",Investments_Import!D2259)</f>
        <v/>
      </c>
      <c r="K2259" s="108" t="str">
        <f t="shared" si="702"/>
        <v/>
      </c>
      <c r="L2259" s="47" t="str">
        <f>IF(Investments_Import!E2259="","",Investments_Import!E2259)</f>
        <v/>
      </c>
      <c r="M2259" s="47" t="str">
        <f t="shared" si="692"/>
        <v/>
      </c>
      <c r="N2259" s="31" t="str">
        <f>IF(Investments_Import!F2259="","",Investments_Import!F2259)</f>
        <v/>
      </c>
      <c r="O2259" s="31" t="str">
        <f t="shared" si="693"/>
        <v/>
      </c>
      <c r="P2259" s="3" t="str">
        <f>IF(Investments_Import!G2259="","",Investments_Import!G2259)</f>
        <v/>
      </c>
      <c r="Q2259" s="3" t="str">
        <f>IF(Investments_Import!H2259="","",Investments_Import!H2259)</f>
        <v/>
      </c>
      <c r="R2259" s="37" t="str">
        <f t="shared" si="694"/>
        <v/>
      </c>
      <c r="S2259" s="37" t="str">
        <f t="shared" si="695"/>
        <v/>
      </c>
      <c r="U2259" s="36" t="str">
        <f>IF(Mining_Import!A2259="","",Mining_Import!A2259)</f>
        <v/>
      </c>
      <c r="V2259" s="22" t="str">
        <f t="shared" si="703"/>
        <v/>
      </c>
      <c r="W2259" s="127" t="str">
        <f t="shared" si="704"/>
        <v/>
      </c>
      <c r="X2259" s="127" t="str">
        <f t="shared" si="705"/>
        <v/>
      </c>
      <c r="Y2259" s="127" t="str">
        <f t="shared" si="706"/>
        <v/>
      </c>
      <c r="Z2259" s="36" t="str">
        <f>IF(Mining_Import!B2259="","",Mining_Import!B2259)</f>
        <v/>
      </c>
      <c r="AA2259" s="184" t="str">
        <f>IF(Mining_Import!$C2259="","",Mining_Import!$C2259)</f>
        <v/>
      </c>
      <c r="AB2259" s="122" t="str">
        <f t="shared" si="707"/>
        <v/>
      </c>
      <c r="AC2259" s="122" t="str">
        <f>IF($Y2259&gt;Dashboard!$Q$19,$AB2259,"")</f>
        <v/>
      </c>
      <c r="AD2259" s="43" t="str">
        <f t="shared" si="708"/>
        <v/>
      </c>
      <c r="AE2259" s="36" t="str">
        <f>IF(Mining_Import!D2259="","",Mining_Import!D2259)</f>
        <v/>
      </c>
      <c r="AF2259" s="36" t="str">
        <f>IF(Mining_Import!E2259="","",Mining_Import!E2259)</f>
        <v/>
      </c>
      <c r="AG2259" s="36" t="str">
        <f>IF(Mining_Import!F2259="","",Mining_Import!F2259)</f>
        <v/>
      </c>
      <c r="AH2259" s="36" t="str">
        <f>IF(Mining_Import!G2259="","",Mining_Import!G2259)</f>
        <v/>
      </c>
      <c r="AI2259" s="36" t="str">
        <f>IF(Mining_Import!H2259="","",Mining_Import!H2259)</f>
        <v/>
      </c>
      <c r="AJ2259" s="36" t="str">
        <f>IF(Mining_Import!I2259="","",Mining_Import!I2259)</f>
        <v/>
      </c>
      <c r="BY2259" s="120" t="str">
        <f t="shared" si="696"/>
        <v/>
      </c>
      <c r="BZ2259" s="184" t="str">
        <f t="shared" si="709"/>
        <v/>
      </c>
      <c r="CA2259" s="37" t="str">
        <f>IFERROR(VLOOKUP($BY2259,Account_Value!$C$2:$F$2500,4,0),"")</f>
        <v/>
      </c>
      <c r="CB2259" s="43" t="str">
        <f t="shared" si="697"/>
        <v/>
      </c>
      <c r="CC2259" s="122" t="str">
        <f>IF($BZ2259="","",SUM($BZ$2:$BZ2259))</f>
        <v/>
      </c>
      <c r="CD2259" s="43" t="str">
        <f>IF($BZ2259="","",$BU$19*(SUM($BZ$2:$BZ2259)))</f>
        <v/>
      </c>
    </row>
    <row r="2260" spans="1:82">
      <c r="A2260" s="4" t="str">
        <f t="shared" si="698"/>
        <v/>
      </c>
      <c r="B2260" s="21" t="str">
        <f>IF(Investments_Import!A2260="","",Investments_Import!A2260)</f>
        <v/>
      </c>
      <c r="C2260" s="22" t="str">
        <f t="shared" si="691"/>
        <v/>
      </c>
      <c r="D2260" s="51" t="str">
        <f t="shared" si="699"/>
        <v/>
      </c>
      <c r="E2260" s="3" t="str">
        <f>IF(Investments_Import!B2260="","",Investments_Import!B2260)</f>
        <v/>
      </c>
      <c r="F2260" s="54" t="str">
        <f t="shared" si="700"/>
        <v xml:space="preserve"> </v>
      </c>
      <c r="G2260" s="54" t="str">
        <f>IF($B2260="","",COUNTIF($F$2:$F2260,$F2260))</f>
        <v/>
      </c>
      <c r="H2260" s="53" t="str">
        <f t="shared" si="701"/>
        <v xml:space="preserve">  </v>
      </c>
      <c r="I2260" s="3" t="str">
        <f>IF(Investments_Import!C2260="","",Investments_Import!C2260)</f>
        <v/>
      </c>
      <c r="J2260" s="108" t="str">
        <f>IF(Investments_Import!D2260="","",Investments_Import!D2260)</f>
        <v/>
      </c>
      <c r="K2260" s="108" t="str">
        <f t="shared" si="702"/>
        <v/>
      </c>
      <c r="L2260" s="47" t="str">
        <f>IF(Investments_Import!E2260="","",Investments_Import!E2260)</f>
        <v/>
      </c>
      <c r="M2260" s="47" t="str">
        <f t="shared" si="692"/>
        <v/>
      </c>
      <c r="N2260" s="31" t="str">
        <f>IF(Investments_Import!F2260="","",Investments_Import!F2260)</f>
        <v/>
      </c>
      <c r="O2260" s="31" t="str">
        <f t="shared" si="693"/>
        <v/>
      </c>
      <c r="P2260" s="3" t="str">
        <f>IF(Investments_Import!G2260="","",Investments_Import!G2260)</f>
        <v/>
      </c>
      <c r="Q2260" s="3" t="str">
        <f>IF(Investments_Import!H2260="","",Investments_Import!H2260)</f>
        <v/>
      </c>
      <c r="R2260" s="37" t="str">
        <f t="shared" si="694"/>
        <v/>
      </c>
      <c r="S2260" s="37" t="str">
        <f t="shared" si="695"/>
        <v/>
      </c>
      <c r="U2260" s="36" t="str">
        <f>IF(Mining_Import!A2260="","",Mining_Import!A2260)</f>
        <v/>
      </c>
      <c r="V2260" s="22" t="str">
        <f t="shared" si="703"/>
        <v/>
      </c>
      <c r="W2260" s="127" t="str">
        <f t="shared" si="704"/>
        <v/>
      </c>
      <c r="X2260" s="127" t="str">
        <f t="shared" si="705"/>
        <v/>
      </c>
      <c r="Y2260" s="127" t="str">
        <f t="shared" si="706"/>
        <v/>
      </c>
      <c r="Z2260" s="36" t="str">
        <f>IF(Mining_Import!B2260="","",Mining_Import!B2260)</f>
        <v/>
      </c>
      <c r="AA2260" s="184" t="str">
        <f>IF(Mining_Import!$C2260="","",Mining_Import!$C2260)</f>
        <v/>
      </c>
      <c r="AB2260" s="122" t="str">
        <f t="shared" si="707"/>
        <v/>
      </c>
      <c r="AC2260" s="122" t="str">
        <f>IF($Y2260&gt;Dashboard!$Q$19,$AB2260,"")</f>
        <v/>
      </c>
      <c r="AD2260" s="43" t="str">
        <f t="shared" si="708"/>
        <v/>
      </c>
      <c r="AE2260" s="36" t="str">
        <f>IF(Mining_Import!D2260="","",Mining_Import!D2260)</f>
        <v/>
      </c>
      <c r="AF2260" s="36" t="str">
        <f>IF(Mining_Import!E2260="","",Mining_Import!E2260)</f>
        <v/>
      </c>
      <c r="AG2260" s="36" t="str">
        <f>IF(Mining_Import!F2260="","",Mining_Import!F2260)</f>
        <v/>
      </c>
      <c r="AH2260" s="36" t="str">
        <f>IF(Mining_Import!G2260="","",Mining_Import!G2260)</f>
        <v/>
      </c>
      <c r="AI2260" s="36" t="str">
        <f>IF(Mining_Import!H2260="","",Mining_Import!H2260)</f>
        <v/>
      </c>
      <c r="AJ2260" s="36" t="str">
        <f>IF(Mining_Import!I2260="","",Mining_Import!I2260)</f>
        <v/>
      </c>
      <c r="BY2260" s="120" t="str">
        <f t="shared" si="696"/>
        <v/>
      </c>
      <c r="BZ2260" s="184" t="str">
        <f t="shared" si="709"/>
        <v/>
      </c>
      <c r="CA2260" s="37" t="str">
        <f>IFERROR(VLOOKUP($BY2260,Account_Value!$C$2:$F$2500,4,0),"")</f>
        <v/>
      </c>
      <c r="CB2260" s="43" t="str">
        <f t="shared" si="697"/>
        <v/>
      </c>
      <c r="CC2260" s="122" t="str">
        <f>IF($BZ2260="","",SUM($BZ$2:$BZ2260))</f>
        <v/>
      </c>
      <c r="CD2260" s="43" t="str">
        <f>IF($BZ2260="","",$BU$19*(SUM($BZ$2:$BZ2260)))</f>
        <v/>
      </c>
    </row>
    <row r="2261" spans="1:82">
      <c r="A2261" s="4" t="str">
        <f t="shared" si="698"/>
        <v/>
      </c>
      <c r="B2261" s="21" t="str">
        <f>IF(Investments_Import!A2261="","",Investments_Import!A2261)</f>
        <v/>
      </c>
      <c r="C2261" s="22" t="str">
        <f t="shared" si="691"/>
        <v/>
      </c>
      <c r="D2261" s="51" t="str">
        <f t="shared" si="699"/>
        <v/>
      </c>
      <c r="E2261" s="3" t="str">
        <f>IF(Investments_Import!B2261="","",Investments_Import!B2261)</f>
        <v/>
      </c>
      <c r="F2261" s="54" t="str">
        <f t="shared" si="700"/>
        <v xml:space="preserve"> </v>
      </c>
      <c r="G2261" s="54" t="str">
        <f>IF($B2261="","",COUNTIF($F$2:$F2261,$F2261))</f>
        <v/>
      </c>
      <c r="H2261" s="53" t="str">
        <f t="shared" si="701"/>
        <v xml:space="preserve">  </v>
      </c>
      <c r="I2261" s="3" t="str">
        <f>IF(Investments_Import!C2261="","",Investments_Import!C2261)</f>
        <v/>
      </c>
      <c r="J2261" s="108" t="str">
        <f>IF(Investments_Import!D2261="","",Investments_Import!D2261)</f>
        <v/>
      </c>
      <c r="K2261" s="108" t="str">
        <f t="shared" si="702"/>
        <v/>
      </c>
      <c r="L2261" s="47" t="str">
        <f>IF(Investments_Import!E2261="","",Investments_Import!E2261)</f>
        <v/>
      </c>
      <c r="M2261" s="47" t="str">
        <f t="shared" si="692"/>
        <v/>
      </c>
      <c r="N2261" s="31" t="str">
        <f>IF(Investments_Import!F2261="","",Investments_Import!F2261)</f>
        <v/>
      </c>
      <c r="O2261" s="31" t="str">
        <f t="shared" si="693"/>
        <v/>
      </c>
      <c r="P2261" s="3" t="str">
        <f>IF(Investments_Import!G2261="","",Investments_Import!G2261)</f>
        <v/>
      </c>
      <c r="Q2261" s="3" t="str">
        <f>IF(Investments_Import!H2261="","",Investments_Import!H2261)</f>
        <v/>
      </c>
      <c r="R2261" s="37" t="str">
        <f t="shared" si="694"/>
        <v/>
      </c>
      <c r="S2261" s="37" t="str">
        <f t="shared" si="695"/>
        <v/>
      </c>
      <c r="U2261" s="36" t="str">
        <f>IF(Mining_Import!A2261="","",Mining_Import!A2261)</f>
        <v/>
      </c>
      <c r="V2261" s="22" t="str">
        <f t="shared" si="703"/>
        <v/>
      </c>
      <c r="W2261" s="127" t="str">
        <f t="shared" si="704"/>
        <v/>
      </c>
      <c r="X2261" s="127" t="str">
        <f t="shared" si="705"/>
        <v/>
      </c>
      <c r="Y2261" s="127" t="str">
        <f t="shared" si="706"/>
        <v/>
      </c>
      <c r="Z2261" s="36" t="str">
        <f>IF(Mining_Import!B2261="","",Mining_Import!B2261)</f>
        <v/>
      </c>
      <c r="AA2261" s="184" t="str">
        <f>IF(Mining_Import!$C2261="","",Mining_Import!$C2261)</f>
        <v/>
      </c>
      <c r="AB2261" s="122" t="str">
        <f t="shared" si="707"/>
        <v/>
      </c>
      <c r="AC2261" s="122" t="str">
        <f>IF($Y2261&gt;Dashboard!$Q$19,$AB2261,"")</f>
        <v/>
      </c>
      <c r="AD2261" s="43" t="str">
        <f t="shared" si="708"/>
        <v/>
      </c>
      <c r="AE2261" s="36" t="str">
        <f>IF(Mining_Import!D2261="","",Mining_Import!D2261)</f>
        <v/>
      </c>
      <c r="AF2261" s="36" t="str">
        <f>IF(Mining_Import!E2261="","",Mining_Import!E2261)</f>
        <v/>
      </c>
      <c r="AG2261" s="36" t="str">
        <f>IF(Mining_Import!F2261="","",Mining_Import!F2261)</f>
        <v/>
      </c>
      <c r="AH2261" s="36" t="str">
        <f>IF(Mining_Import!G2261="","",Mining_Import!G2261)</f>
        <v/>
      </c>
      <c r="AI2261" s="36" t="str">
        <f>IF(Mining_Import!H2261="","",Mining_Import!H2261)</f>
        <v/>
      </c>
      <c r="AJ2261" s="36" t="str">
        <f>IF(Mining_Import!I2261="","",Mining_Import!I2261)</f>
        <v/>
      </c>
      <c r="BY2261" s="120" t="str">
        <f t="shared" si="696"/>
        <v/>
      </c>
      <c r="BZ2261" s="184" t="str">
        <f t="shared" si="709"/>
        <v/>
      </c>
      <c r="CA2261" s="37" t="str">
        <f>IFERROR(VLOOKUP($BY2261,Account_Value!$C$2:$F$2500,4,0),"")</f>
        <v/>
      </c>
      <c r="CB2261" s="43" t="str">
        <f t="shared" si="697"/>
        <v/>
      </c>
      <c r="CC2261" s="122" t="str">
        <f>IF($BZ2261="","",SUM($BZ$2:$BZ2261))</f>
        <v/>
      </c>
      <c r="CD2261" s="43" t="str">
        <f>IF($BZ2261="","",$BU$19*(SUM($BZ$2:$BZ2261)))</f>
        <v/>
      </c>
    </row>
    <row r="2262" spans="1:82">
      <c r="A2262" s="4" t="str">
        <f t="shared" si="698"/>
        <v/>
      </c>
      <c r="B2262" s="21" t="str">
        <f>IF(Investments_Import!A2262="","",Investments_Import!A2262)</f>
        <v/>
      </c>
      <c r="C2262" s="22" t="str">
        <f t="shared" si="691"/>
        <v/>
      </c>
      <c r="D2262" s="51" t="str">
        <f t="shared" si="699"/>
        <v/>
      </c>
      <c r="E2262" s="3" t="str">
        <f>IF(Investments_Import!B2262="","",Investments_Import!B2262)</f>
        <v/>
      </c>
      <c r="F2262" s="54" t="str">
        <f t="shared" si="700"/>
        <v xml:space="preserve"> </v>
      </c>
      <c r="G2262" s="54" t="str">
        <f>IF($B2262="","",COUNTIF($F$2:$F2262,$F2262))</f>
        <v/>
      </c>
      <c r="H2262" s="53" t="str">
        <f t="shared" si="701"/>
        <v xml:space="preserve">  </v>
      </c>
      <c r="I2262" s="3" t="str">
        <f>IF(Investments_Import!C2262="","",Investments_Import!C2262)</f>
        <v/>
      </c>
      <c r="J2262" s="108" t="str">
        <f>IF(Investments_Import!D2262="","",Investments_Import!D2262)</f>
        <v/>
      </c>
      <c r="K2262" s="108" t="str">
        <f t="shared" si="702"/>
        <v/>
      </c>
      <c r="L2262" s="47" t="str">
        <f>IF(Investments_Import!E2262="","",Investments_Import!E2262)</f>
        <v/>
      </c>
      <c r="M2262" s="47" t="str">
        <f t="shared" si="692"/>
        <v/>
      </c>
      <c r="N2262" s="31" t="str">
        <f>IF(Investments_Import!F2262="","",Investments_Import!F2262)</f>
        <v/>
      </c>
      <c r="O2262" s="31" t="str">
        <f t="shared" si="693"/>
        <v/>
      </c>
      <c r="P2262" s="3" t="str">
        <f>IF(Investments_Import!G2262="","",Investments_Import!G2262)</f>
        <v/>
      </c>
      <c r="Q2262" s="3" t="str">
        <f>IF(Investments_Import!H2262="","",Investments_Import!H2262)</f>
        <v/>
      </c>
      <c r="R2262" s="37" t="str">
        <f t="shared" si="694"/>
        <v/>
      </c>
      <c r="S2262" s="37" t="str">
        <f t="shared" si="695"/>
        <v/>
      </c>
      <c r="U2262" s="36" t="str">
        <f>IF(Mining_Import!A2262="","",Mining_Import!A2262)</f>
        <v/>
      </c>
      <c r="V2262" s="22" t="str">
        <f t="shared" si="703"/>
        <v/>
      </c>
      <c r="W2262" s="127" t="str">
        <f t="shared" si="704"/>
        <v/>
      </c>
      <c r="X2262" s="127" t="str">
        <f t="shared" si="705"/>
        <v/>
      </c>
      <c r="Y2262" s="127" t="str">
        <f t="shared" si="706"/>
        <v/>
      </c>
      <c r="Z2262" s="36" t="str">
        <f>IF(Mining_Import!B2262="","",Mining_Import!B2262)</f>
        <v/>
      </c>
      <c r="AA2262" s="184" t="str">
        <f>IF(Mining_Import!$C2262="","",Mining_Import!$C2262)</f>
        <v/>
      </c>
      <c r="AB2262" s="122" t="str">
        <f t="shared" si="707"/>
        <v/>
      </c>
      <c r="AC2262" s="122" t="str">
        <f>IF($Y2262&gt;Dashboard!$Q$19,$AB2262,"")</f>
        <v/>
      </c>
      <c r="AD2262" s="43" t="str">
        <f t="shared" si="708"/>
        <v/>
      </c>
      <c r="AE2262" s="36" t="str">
        <f>IF(Mining_Import!D2262="","",Mining_Import!D2262)</f>
        <v/>
      </c>
      <c r="AF2262" s="36" t="str">
        <f>IF(Mining_Import!E2262="","",Mining_Import!E2262)</f>
        <v/>
      </c>
      <c r="AG2262" s="36" t="str">
        <f>IF(Mining_Import!F2262="","",Mining_Import!F2262)</f>
        <v/>
      </c>
      <c r="AH2262" s="36" t="str">
        <f>IF(Mining_Import!G2262="","",Mining_Import!G2262)</f>
        <v/>
      </c>
      <c r="AI2262" s="36" t="str">
        <f>IF(Mining_Import!H2262="","",Mining_Import!H2262)</f>
        <v/>
      </c>
      <c r="AJ2262" s="36" t="str">
        <f>IF(Mining_Import!I2262="","",Mining_Import!I2262)</f>
        <v/>
      </c>
      <c r="BY2262" s="120" t="str">
        <f t="shared" si="696"/>
        <v/>
      </c>
      <c r="BZ2262" s="184" t="str">
        <f t="shared" si="709"/>
        <v/>
      </c>
      <c r="CA2262" s="37" t="str">
        <f>IFERROR(VLOOKUP($BY2262,Account_Value!$C$2:$F$2500,4,0),"")</f>
        <v/>
      </c>
      <c r="CB2262" s="43" t="str">
        <f t="shared" si="697"/>
        <v/>
      </c>
      <c r="CC2262" s="122" t="str">
        <f>IF($BZ2262="","",SUM($BZ$2:$BZ2262))</f>
        <v/>
      </c>
      <c r="CD2262" s="43" t="str">
        <f>IF($BZ2262="","",$BU$19*(SUM($BZ$2:$BZ2262)))</f>
        <v/>
      </c>
    </row>
    <row r="2263" spans="1:82">
      <c r="A2263" s="4" t="str">
        <f t="shared" si="698"/>
        <v/>
      </c>
      <c r="B2263" s="21" t="str">
        <f>IF(Investments_Import!A2263="","",Investments_Import!A2263)</f>
        <v/>
      </c>
      <c r="C2263" s="22" t="str">
        <f t="shared" si="691"/>
        <v/>
      </c>
      <c r="D2263" s="51" t="str">
        <f t="shared" si="699"/>
        <v/>
      </c>
      <c r="E2263" s="3" t="str">
        <f>IF(Investments_Import!B2263="","",Investments_Import!B2263)</f>
        <v/>
      </c>
      <c r="F2263" s="54" t="str">
        <f t="shared" si="700"/>
        <v xml:space="preserve"> </v>
      </c>
      <c r="G2263" s="54" t="str">
        <f>IF($B2263="","",COUNTIF($F$2:$F2263,$F2263))</f>
        <v/>
      </c>
      <c r="H2263" s="53" t="str">
        <f t="shared" si="701"/>
        <v xml:space="preserve">  </v>
      </c>
      <c r="I2263" s="3" t="str">
        <f>IF(Investments_Import!C2263="","",Investments_Import!C2263)</f>
        <v/>
      </c>
      <c r="J2263" s="108" t="str">
        <f>IF(Investments_Import!D2263="","",Investments_Import!D2263)</f>
        <v/>
      </c>
      <c r="K2263" s="108" t="str">
        <f t="shared" si="702"/>
        <v/>
      </c>
      <c r="L2263" s="47" t="str">
        <f>IF(Investments_Import!E2263="","",Investments_Import!E2263)</f>
        <v/>
      </c>
      <c r="M2263" s="47" t="str">
        <f t="shared" si="692"/>
        <v/>
      </c>
      <c r="N2263" s="31" t="str">
        <f>IF(Investments_Import!F2263="","",Investments_Import!F2263)</f>
        <v/>
      </c>
      <c r="O2263" s="31" t="str">
        <f t="shared" si="693"/>
        <v/>
      </c>
      <c r="P2263" s="3" t="str">
        <f>IF(Investments_Import!G2263="","",Investments_Import!G2263)</f>
        <v/>
      </c>
      <c r="Q2263" s="3" t="str">
        <f>IF(Investments_Import!H2263="","",Investments_Import!H2263)</f>
        <v/>
      </c>
      <c r="R2263" s="37" t="str">
        <f t="shared" si="694"/>
        <v/>
      </c>
      <c r="S2263" s="37" t="str">
        <f t="shared" si="695"/>
        <v/>
      </c>
      <c r="U2263" s="36" t="str">
        <f>IF(Mining_Import!A2263="","",Mining_Import!A2263)</f>
        <v/>
      </c>
      <c r="V2263" s="22" t="str">
        <f t="shared" si="703"/>
        <v/>
      </c>
      <c r="W2263" s="127" t="str">
        <f t="shared" si="704"/>
        <v/>
      </c>
      <c r="X2263" s="127" t="str">
        <f t="shared" si="705"/>
        <v/>
      </c>
      <c r="Y2263" s="127" t="str">
        <f t="shared" si="706"/>
        <v/>
      </c>
      <c r="Z2263" s="36" t="str">
        <f>IF(Mining_Import!B2263="","",Mining_Import!B2263)</f>
        <v/>
      </c>
      <c r="AA2263" s="184" t="str">
        <f>IF(Mining_Import!$C2263="","",Mining_Import!$C2263)</f>
        <v/>
      </c>
      <c r="AB2263" s="122" t="str">
        <f t="shared" si="707"/>
        <v/>
      </c>
      <c r="AC2263" s="122" t="str">
        <f>IF($Y2263&gt;Dashboard!$Q$19,$AB2263,"")</f>
        <v/>
      </c>
      <c r="AD2263" s="43" t="str">
        <f t="shared" si="708"/>
        <v/>
      </c>
      <c r="AE2263" s="36" t="str">
        <f>IF(Mining_Import!D2263="","",Mining_Import!D2263)</f>
        <v/>
      </c>
      <c r="AF2263" s="36" t="str">
        <f>IF(Mining_Import!E2263="","",Mining_Import!E2263)</f>
        <v/>
      </c>
      <c r="AG2263" s="36" t="str">
        <f>IF(Mining_Import!F2263="","",Mining_Import!F2263)</f>
        <v/>
      </c>
      <c r="AH2263" s="36" t="str">
        <f>IF(Mining_Import!G2263="","",Mining_Import!G2263)</f>
        <v/>
      </c>
      <c r="AI2263" s="36" t="str">
        <f>IF(Mining_Import!H2263="","",Mining_Import!H2263)</f>
        <v/>
      </c>
      <c r="AJ2263" s="36" t="str">
        <f>IF(Mining_Import!I2263="","",Mining_Import!I2263)</f>
        <v/>
      </c>
      <c r="BY2263" s="120" t="str">
        <f t="shared" si="696"/>
        <v/>
      </c>
      <c r="BZ2263" s="184" t="str">
        <f t="shared" si="709"/>
        <v/>
      </c>
      <c r="CA2263" s="37" t="str">
        <f>IFERROR(VLOOKUP($BY2263,Account_Value!$C$2:$F$2500,4,0),"")</f>
        <v/>
      </c>
      <c r="CB2263" s="43" t="str">
        <f t="shared" si="697"/>
        <v/>
      </c>
      <c r="CC2263" s="122" t="str">
        <f>IF($BZ2263="","",SUM($BZ$2:$BZ2263))</f>
        <v/>
      </c>
      <c r="CD2263" s="43" t="str">
        <f>IF($BZ2263="","",$BU$19*(SUM($BZ$2:$BZ2263)))</f>
        <v/>
      </c>
    </row>
    <row r="2264" spans="1:82">
      <c r="A2264" s="4" t="str">
        <f t="shared" si="698"/>
        <v/>
      </c>
      <c r="B2264" s="21" t="str">
        <f>IF(Investments_Import!A2264="","",Investments_Import!A2264)</f>
        <v/>
      </c>
      <c r="C2264" s="22" t="str">
        <f t="shared" si="691"/>
        <v/>
      </c>
      <c r="D2264" s="51" t="str">
        <f t="shared" si="699"/>
        <v/>
      </c>
      <c r="E2264" s="3" t="str">
        <f>IF(Investments_Import!B2264="","",Investments_Import!B2264)</f>
        <v/>
      </c>
      <c r="F2264" s="54" t="str">
        <f t="shared" si="700"/>
        <v xml:space="preserve"> </v>
      </c>
      <c r="G2264" s="54" t="str">
        <f>IF($B2264="","",COUNTIF($F$2:$F2264,$F2264))</f>
        <v/>
      </c>
      <c r="H2264" s="53" t="str">
        <f t="shared" si="701"/>
        <v xml:space="preserve">  </v>
      </c>
      <c r="I2264" s="3" t="str">
        <f>IF(Investments_Import!C2264="","",Investments_Import!C2264)</f>
        <v/>
      </c>
      <c r="J2264" s="108" t="str">
        <f>IF(Investments_Import!D2264="","",Investments_Import!D2264)</f>
        <v/>
      </c>
      <c r="K2264" s="108" t="str">
        <f t="shared" si="702"/>
        <v/>
      </c>
      <c r="L2264" s="47" t="str">
        <f>IF(Investments_Import!E2264="","",Investments_Import!E2264)</f>
        <v/>
      </c>
      <c r="M2264" s="47" t="str">
        <f t="shared" si="692"/>
        <v/>
      </c>
      <c r="N2264" s="31" t="str">
        <f>IF(Investments_Import!F2264="","",Investments_Import!F2264)</f>
        <v/>
      </c>
      <c r="O2264" s="31" t="str">
        <f t="shared" si="693"/>
        <v/>
      </c>
      <c r="P2264" s="3" t="str">
        <f>IF(Investments_Import!G2264="","",Investments_Import!G2264)</f>
        <v/>
      </c>
      <c r="Q2264" s="3" t="str">
        <f>IF(Investments_Import!H2264="","",Investments_Import!H2264)</f>
        <v/>
      </c>
      <c r="R2264" s="37" t="str">
        <f t="shared" si="694"/>
        <v/>
      </c>
      <c r="S2264" s="37" t="str">
        <f t="shared" si="695"/>
        <v/>
      </c>
      <c r="U2264" s="36" t="str">
        <f>IF(Mining_Import!A2264="","",Mining_Import!A2264)</f>
        <v/>
      </c>
      <c r="V2264" s="22" t="str">
        <f t="shared" si="703"/>
        <v/>
      </c>
      <c r="W2264" s="127" t="str">
        <f t="shared" si="704"/>
        <v/>
      </c>
      <c r="X2264" s="127" t="str">
        <f t="shared" si="705"/>
        <v/>
      </c>
      <c r="Y2264" s="127" t="str">
        <f t="shared" si="706"/>
        <v/>
      </c>
      <c r="Z2264" s="36" t="str">
        <f>IF(Mining_Import!B2264="","",Mining_Import!B2264)</f>
        <v/>
      </c>
      <c r="AA2264" s="184" t="str">
        <f>IF(Mining_Import!$C2264="","",Mining_Import!$C2264)</f>
        <v/>
      </c>
      <c r="AB2264" s="122" t="str">
        <f t="shared" si="707"/>
        <v/>
      </c>
      <c r="AC2264" s="122" t="str">
        <f>IF($Y2264&gt;Dashboard!$Q$19,$AB2264,"")</f>
        <v/>
      </c>
      <c r="AD2264" s="43" t="str">
        <f t="shared" si="708"/>
        <v/>
      </c>
      <c r="AE2264" s="36" t="str">
        <f>IF(Mining_Import!D2264="","",Mining_Import!D2264)</f>
        <v/>
      </c>
      <c r="AF2264" s="36" t="str">
        <f>IF(Mining_Import!E2264="","",Mining_Import!E2264)</f>
        <v/>
      </c>
      <c r="AG2264" s="36" t="str">
        <f>IF(Mining_Import!F2264="","",Mining_Import!F2264)</f>
        <v/>
      </c>
      <c r="AH2264" s="36" t="str">
        <f>IF(Mining_Import!G2264="","",Mining_Import!G2264)</f>
        <v/>
      </c>
      <c r="AI2264" s="36" t="str">
        <f>IF(Mining_Import!H2264="","",Mining_Import!H2264)</f>
        <v/>
      </c>
      <c r="AJ2264" s="36" t="str">
        <f>IF(Mining_Import!I2264="","",Mining_Import!I2264)</f>
        <v/>
      </c>
      <c r="BY2264" s="120" t="str">
        <f t="shared" si="696"/>
        <v/>
      </c>
      <c r="BZ2264" s="184" t="str">
        <f t="shared" si="709"/>
        <v/>
      </c>
      <c r="CA2264" s="37" t="str">
        <f>IFERROR(VLOOKUP($BY2264,Account_Value!$C$2:$F$2500,4,0),"")</f>
        <v/>
      </c>
      <c r="CB2264" s="43" t="str">
        <f t="shared" si="697"/>
        <v/>
      </c>
      <c r="CC2264" s="122" t="str">
        <f>IF($BZ2264="","",SUM($BZ$2:$BZ2264))</f>
        <v/>
      </c>
      <c r="CD2264" s="43" t="str">
        <f>IF($BZ2264="","",$BU$19*(SUM($BZ$2:$BZ2264)))</f>
        <v/>
      </c>
    </row>
    <row r="2265" spans="1:82">
      <c r="A2265" s="4" t="str">
        <f t="shared" si="698"/>
        <v/>
      </c>
      <c r="B2265" s="21" t="str">
        <f>IF(Investments_Import!A2265="","",Investments_Import!A2265)</f>
        <v/>
      </c>
      <c r="C2265" s="22" t="str">
        <f t="shared" si="691"/>
        <v/>
      </c>
      <c r="D2265" s="51" t="str">
        <f t="shared" si="699"/>
        <v/>
      </c>
      <c r="E2265" s="3" t="str">
        <f>IF(Investments_Import!B2265="","",Investments_Import!B2265)</f>
        <v/>
      </c>
      <c r="F2265" s="54" t="str">
        <f t="shared" si="700"/>
        <v xml:space="preserve"> </v>
      </c>
      <c r="G2265" s="54" t="str">
        <f>IF($B2265="","",COUNTIF($F$2:$F2265,$F2265))</f>
        <v/>
      </c>
      <c r="H2265" s="53" t="str">
        <f t="shared" si="701"/>
        <v xml:space="preserve">  </v>
      </c>
      <c r="I2265" s="3" t="str">
        <f>IF(Investments_Import!C2265="","",Investments_Import!C2265)</f>
        <v/>
      </c>
      <c r="J2265" s="108" t="str">
        <f>IF(Investments_Import!D2265="","",Investments_Import!D2265)</f>
        <v/>
      </c>
      <c r="K2265" s="108" t="str">
        <f t="shared" si="702"/>
        <v/>
      </c>
      <c r="L2265" s="47" t="str">
        <f>IF(Investments_Import!E2265="","",Investments_Import!E2265)</f>
        <v/>
      </c>
      <c r="M2265" s="47" t="str">
        <f t="shared" si="692"/>
        <v/>
      </c>
      <c r="N2265" s="31" t="str">
        <f>IF(Investments_Import!F2265="","",Investments_Import!F2265)</f>
        <v/>
      </c>
      <c r="O2265" s="31" t="str">
        <f t="shared" si="693"/>
        <v/>
      </c>
      <c r="P2265" s="3" t="str">
        <f>IF(Investments_Import!G2265="","",Investments_Import!G2265)</f>
        <v/>
      </c>
      <c r="Q2265" s="3" t="str">
        <f>IF(Investments_Import!H2265="","",Investments_Import!H2265)</f>
        <v/>
      </c>
      <c r="R2265" s="37" t="str">
        <f t="shared" si="694"/>
        <v/>
      </c>
      <c r="S2265" s="37" t="str">
        <f t="shared" si="695"/>
        <v/>
      </c>
      <c r="U2265" s="36" t="str">
        <f>IF(Mining_Import!A2265="","",Mining_Import!A2265)</f>
        <v/>
      </c>
      <c r="V2265" s="22" t="str">
        <f t="shared" si="703"/>
        <v/>
      </c>
      <c r="W2265" s="127" t="str">
        <f t="shared" si="704"/>
        <v/>
      </c>
      <c r="X2265" s="127" t="str">
        <f t="shared" si="705"/>
        <v/>
      </c>
      <c r="Y2265" s="127" t="str">
        <f t="shared" si="706"/>
        <v/>
      </c>
      <c r="Z2265" s="36" t="str">
        <f>IF(Mining_Import!B2265="","",Mining_Import!B2265)</f>
        <v/>
      </c>
      <c r="AA2265" s="184" t="str">
        <f>IF(Mining_Import!$C2265="","",Mining_Import!$C2265)</f>
        <v/>
      </c>
      <c r="AB2265" s="122" t="str">
        <f t="shared" si="707"/>
        <v/>
      </c>
      <c r="AC2265" s="122" t="str">
        <f>IF($Y2265&gt;Dashboard!$Q$19,$AB2265,"")</f>
        <v/>
      </c>
      <c r="AD2265" s="43" t="str">
        <f t="shared" si="708"/>
        <v/>
      </c>
      <c r="AE2265" s="36" t="str">
        <f>IF(Mining_Import!D2265="","",Mining_Import!D2265)</f>
        <v/>
      </c>
      <c r="AF2265" s="36" t="str">
        <f>IF(Mining_Import!E2265="","",Mining_Import!E2265)</f>
        <v/>
      </c>
      <c r="AG2265" s="36" t="str">
        <f>IF(Mining_Import!F2265="","",Mining_Import!F2265)</f>
        <v/>
      </c>
      <c r="AH2265" s="36" t="str">
        <f>IF(Mining_Import!G2265="","",Mining_Import!G2265)</f>
        <v/>
      </c>
      <c r="AI2265" s="36" t="str">
        <f>IF(Mining_Import!H2265="","",Mining_Import!H2265)</f>
        <v/>
      </c>
      <c r="AJ2265" s="36" t="str">
        <f>IF(Mining_Import!I2265="","",Mining_Import!I2265)</f>
        <v/>
      </c>
      <c r="BY2265" s="120" t="str">
        <f t="shared" si="696"/>
        <v/>
      </c>
      <c r="BZ2265" s="184" t="str">
        <f t="shared" si="709"/>
        <v/>
      </c>
      <c r="CA2265" s="37" t="str">
        <f>IFERROR(VLOOKUP($BY2265,Account_Value!$C$2:$F$2500,4,0),"")</f>
        <v/>
      </c>
      <c r="CB2265" s="43" t="str">
        <f t="shared" si="697"/>
        <v/>
      </c>
      <c r="CC2265" s="122" t="str">
        <f>IF($BZ2265="","",SUM($BZ$2:$BZ2265))</f>
        <v/>
      </c>
      <c r="CD2265" s="43" t="str">
        <f>IF($BZ2265="","",$BU$19*(SUM($BZ$2:$BZ2265)))</f>
        <v/>
      </c>
    </row>
    <row r="2266" spans="1:82">
      <c r="A2266" s="4" t="str">
        <f t="shared" si="698"/>
        <v/>
      </c>
      <c r="B2266" s="21" t="str">
        <f>IF(Investments_Import!A2266="","",Investments_Import!A2266)</f>
        <v/>
      </c>
      <c r="C2266" s="22" t="str">
        <f t="shared" si="691"/>
        <v/>
      </c>
      <c r="D2266" s="51" t="str">
        <f t="shared" si="699"/>
        <v/>
      </c>
      <c r="E2266" s="3" t="str">
        <f>IF(Investments_Import!B2266="","",Investments_Import!B2266)</f>
        <v/>
      </c>
      <c r="F2266" s="54" t="str">
        <f t="shared" si="700"/>
        <v xml:space="preserve"> </v>
      </c>
      <c r="G2266" s="54" t="str">
        <f>IF($B2266="","",COUNTIF($F$2:$F2266,$F2266))</f>
        <v/>
      </c>
      <c r="H2266" s="53" t="str">
        <f t="shared" si="701"/>
        <v xml:space="preserve">  </v>
      </c>
      <c r="I2266" s="3" t="str">
        <f>IF(Investments_Import!C2266="","",Investments_Import!C2266)</f>
        <v/>
      </c>
      <c r="J2266" s="108" t="str">
        <f>IF(Investments_Import!D2266="","",Investments_Import!D2266)</f>
        <v/>
      </c>
      <c r="K2266" s="108" t="str">
        <f t="shared" si="702"/>
        <v/>
      </c>
      <c r="L2266" s="47" t="str">
        <f>IF(Investments_Import!E2266="","",Investments_Import!E2266)</f>
        <v/>
      </c>
      <c r="M2266" s="47" t="str">
        <f t="shared" si="692"/>
        <v/>
      </c>
      <c r="N2266" s="31" t="str">
        <f>IF(Investments_Import!F2266="","",Investments_Import!F2266)</f>
        <v/>
      </c>
      <c r="O2266" s="31" t="str">
        <f t="shared" si="693"/>
        <v/>
      </c>
      <c r="P2266" s="3" t="str">
        <f>IF(Investments_Import!G2266="","",Investments_Import!G2266)</f>
        <v/>
      </c>
      <c r="Q2266" s="3" t="str">
        <f>IF(Investments_Import!H2266="","",Investments_Import!H2266)</f>
        <v/>
      </c>
      <c r="R2266" s="37" t="str">
        <f t="shared" si="694"/>
        <v/>
      </c>
      <c r="S2266" s="37" t="str">
        <f t="shared" si="695"/>
        <v/>
      </c>
      <c r="U2266" s="36" t="str">
        <f>IF(Mining_Import!A2266="","",Mining_Import!A2266)</f>
        <v/>
      </c>
      <c r="V2266" s="22" t="str">
        <f t="shared" si="703"/>
        <v/>
      </c>
      <c r="W2266" s="127" t="str">
        <f t="shared" si="704"/>
        <v/>
      </c>
      <c r="X2266" s="127" t="str">
        <f t="shared" si="705"/>
        <v/>
      </c>
      <c r="Y2266" s="127" t="str">
        <f t="shared" si="706"/>
        <v/>
      </c>
      <c r="Z2266" s="36" t="str">
        <f>IF(Mining_Import!B2266="","",Mining_Import!B2266)</f>
        <v/>
      </c>
      <c r="AA2266" s="184" t="str">
        <f>IF(Mining_Import!$C2266="","",Mining_Import!$C2266)</f>
        <v/>
      </c>
      <c r="AB2266" s="122" t="str">
        <f t="shared" si="707"/>
        <v/>
      </c>
      <c r="AC2266" s="122" t="str">
        <f>IF($Y2266&gt;Dashboard!$Q$19,$AB2266,"")</f>
        <v/>
      </c>
      <c r="AD2266" s="43" t="str">
        <f t="shared" si="708"/>
        <v/>
      </c>
      <c r="AE2266" s="36" t="str">
        <f>IF(Mining_Import!D2266="","",Mining_Import!D2266)</f>
        <v/>
      </c>
      <c r="AF2266" s="36" t="str">
        <f>IF(Mining_Import!E2266="","",Mining_Import!E2266)</f>
        <v/>
      </c>
      <c r="AG2266" s="36" t="str">
        <f>IF(Mining_Import!F2266="","",Mining_Import!F2266)</f>
        <v/>
      </c>
      <c r="AH2266" s="36" t="str">
        <f>IF(Mining_Import!G2266="","",Mining_Import!G2266)</f>
        <v/>
      </c>
      <c r="AI2266" s="36" t="str">
        <f>IF(Mining_Import!H2266="","",Mining_Import!H2266)</f>
        <v/>
      </c>
      <c r="AJ2266" s="36" t="str">
        <f>IF(Mining_Import!I2266="","",Mining_Import!I2266)</f>
        <v/>
      </c>
      <c r="BY2266" s="120" t="str">
        <f t="shared" si="696"/>
        <v/>
      </c>
      <c r="BZ2266" s="184" t="str">
        <f t="shared" si="709"/>
        <v/>
      </c>
      <c r="CA2266" s="37" t="str">
        <f>IFERROR(VLOOKUP($BY2266,Account_Value!$C$2:$F$2500,4,0),"")</f>
        <v/>
      </c>
      <c r="CB2266" s="43" t="str">
        <f t="shared" si="697"/>
        <v/>
      </c>
      <c r="CC2266" s="122" t="str">
        <f>IF($BZ2266="","",SUM($BZ$2:$BZ2266))</f>
        <v/>
      </c>
      <c r="CD2266" s="43" t="str">
        <f>IF($BZ2266="","",$BU$19*(SUM($BZ$2:$BZ2266)))</f>
        <v/>
      </c>
    </row>
    <row r="2267" spans="1:82">
      <c r="A2267" s="4" t="str">
        <f t="shared" si="698"/>
        <v/>
      </c>
      <c r="B2267" s="21" t="str">
        <f>IF(Investments_Import!A2267="","",Investments_Import!A2267)</f>
        <v/>
      </c>
      <c r="C2267" s="22" t="str">
        <f t="shared" si="691"/>
        <v/>
      </c>
      <c r="D2267" s="51" t="str">
        <f t="shared" si="699"/>
        <v/>
      </c>
      <c r="E2267" s="3" t="str">
        <f>IF(Investments_Import!B2267="","",Investments_Import!B2267)</f>
        <v/>
      </c>
      <c r="F2267" s="54" t="str">
        <f t="shared" si="700"/>
        <v xml:space="preserve"> </v>
      </c>
      <c r="G2267" s="54" t="str">
        <f>IF($B2267="","",COUNTIF($F$2:$F2267,$F2267))</f>
        <v/>
      </c>
      <c r="H2267" s="53" t="str">
        <f t="shared" si="701"/>
        <v xml:space="preserve">  </v>
      </c>
      <c r="I2267" s="3" t="str">
        <f>IF(Investments_Import!C2267="","",Investments_Import!C2267)</f>
        <v/>
      </c>
      <c r="J2267" s="108" t="str">
        <f>IF(Investments_Import!D2267="","",Investments_Import!D2267)</f>
        <v/>
      </c>
      <c r="K2267" s="108" t="str">
        <f t="shared" si="702"/>
        <v/>
      </c>
      <c r="L2267" s="47" t="str">
        <f>IF(Investments_Import!E2267="","",Investments_Import!E2267)</f>
        <v/>
      </c>
      <c r="M2267" s="47" t="str">
        <f t="shared" si="692"/>
        <v/>
      </c>
      <c r="N2267" s="31" t="str">
        <f>IF(Investments_Import!F2267="","",Investments_Import!F2267)</f>
        <v/>
      </c>
      <c r="O2267" s="31" t="str">
        <f t="shared" si="693"/>
        <v/>
      </c>
      <c r="P2267" s="3" t="str">
        <f>IF(Investments_Import!G2267="","",Investments_Import!G2267)</f>
        <v/>
      </c>
      <c r="Q2267" s="3" t="str">
        <f>IF(Investments_Import!H2267="","",Investments_Import!H2267)</f>
        <v/>
      </c>
      <c r="R2267" s="37" t="str">
        <f t="shared" si="694"/>
        <v/>
      </c>
      <c r="S2267" s="37" t="str">
        <f t="shared" si="695"/>
        <v/>
      </c>
      <c r="U2267" s="36" t="str">
        <f>IF(Mining_Import!A2267="","",Mining_Import!A2267)</f>
        <v/>
      </c>
      <c r="V2267" s="22" t="str">
        <f t="shared" si="703"/>
        <v/>
      </c>
      <c r="W2267" s="127" t="str">
        <f t="shared" si="704"/>
        <v/>
      </c>
      <c r="X2267" s="127" t="str">
        <f t="shared" si="705"/>
        <v/>
      </c>
      <c r="Y2267" s="127" t="str">
        <f t="shared" si="706"/>
        <v/>
      </c>
      <c r="Z2267" s="36" t="str">
        <f>IF(Mining_Import!B2267="","",Mining_Import!B2267)</f>
        <v/>
      </c>
      <c r="AA2267" s="184" t="str">
        <f>IF(Mining_Import!$C2267="","",Mining_Import!$C2267)</f>
        <v/>
      </c>
      <c r="AB2267" s="122" t="str">
        <f t="shared" si="707"/>
        <v/>
      </c>
      <c r="AC2267" s="122" t="str">
        <f>IF($Y2267&gt;Dashboard!$Q$19,$AB2267,"")</f>
        <v/>
      </c>
      <c r="AD2267" s="43" t="str">
        <f t="shared" si="708"/>
        <v/>
      </c>
      <c r="AE2267" s="36" t="str">
        <f>IF(Mining_Import!D2267="","",Mining_Import!D2267)</f>
        <v/>
      </c>
      <c r="AF2267" s="36" t="str">
        <f>IF(Mining_Import!E2267="","",Mining_Import!E2267)</f>
        <v/>
      </c>
      <c r="AG2267" s="36" t="str">
        <f>IF(Mining_Import!F2267="","",Mining_Import!F2267)</f>
        <v/>
      </c>
      <c r="AH2267" s="36" t="str">
        <f>IF(Mining_Import!G2267="","",Mining_Import!G2267)</f>
        <v/>
      </c>
      <c r="AI2267" s="36" t="str">
        <f>IF(Mining_Import!H2267="","",Mining_Import!H2267)</f>
        <v/>
      </c>
      <c r="AJ2267" s="36" t="str">
        <f>IF(Mining_Import!I2267="","",Mining_Import!I2267)</f>
        <v/>
      </c>
      <c r="BY2267" s="120" t="str">
        <f t="shared" si="696"/>
        <v/>
      </c>
      <c r="BZ2267" s="184" t="str">
        <f t="shared" si="709"/>
        <v/>
      </c>
      <c r="CA2267" s="37" t="str">
        <f>IFERROR(VLOOKUP($BY2267,Account_Value!$C$2:$F$2500,4,0),"")</f>
        <v/>
      </c>
      <c r="CB2267" s="43" t="str">
        <f t="shared" si="697"/>
        <v/>
      </c>
      <c r="CC2267" s="122" t="str">
        <f>IF($BZ2267="","",SUM($BZ$2:$BZ2267))</f>
        <v/>
      </c>
      <c r="CD2267" s="43" t="str">
        <f>IF($BZ2267="","",$BU$19*(SUM($BZ$2:$BZ2267)))</f>
        <v/>
      </c>
    </row>
    <row r="2268" spans="1:82">
      <c r="A2268" s="4" t="str">
        <f t="shared" si="698"/>
        <v/>
      </c>
      <c r="B2268" s="21" t="str">
        <f>IF(Investments_Import!A2268="","",Investments_Import!A2268)</f>
        <v/>
      </c>
      <c r="C2268" s="22" t="str">
        <f t="shared" si="691"/>
        <v/>
      </c>
      <c r="D2268" s="51" t="str">
        <f t="shared" si="699"/>
        <v/>
      </c>
      <c r="E2268" s="3" t="str">
        <f>IF(Investments_Import!B2268="","",Investments_Import!B2268)</f>
        <v/>
      </c>
      <c r="F2268" s="54" t="str">
        <f t="shared" si="700"/>
        <v xml:space="preserve"> </v>
      </c>
      <c r="G2268" s="54" t="str">
        <f>IF($B2268="","",COUNTIF($F$2:$F2268,$F2268))</f>
        <v/>
      </c>
      <c r="H2268" s="53" t="str">
        <f t="shared" si="701"/>
        <v xml:space="preserve">  </v>
      </c>
      <c r="I2268" s="3" t="str">
        <f>IF(Investments_Import!C2268="","",Investments_Import!C2268)</f>
        <v/>
      </c>
      <c r="J2268" s="108" t="str">
        <f>IF(Investments_Import!D2268="","",Investments_Import!D2268)</f>
        <v/>
      </c>
      <c r="K2268" s="108" t="str">
        <f t="shared" si="702"/>
        <v/>
      </c>
      <c r="L2268" s="47" t="str">
        <f>IF(Investments_Import!E2268="","",Investments_Import!E2268)</f>
        <v/>
      </c>
      <c r="M2268" s="47" t="str">
        <f t="shared" si="692"/>
        <v/>
      </c>
      <c r="N2268" s="31" t="str">
        <f>IF(Investments_Import!F2268="","",Investments_Import!F2268)</f>
        <v/>
      </c>
      <c r="O2268" s="31" t="str">
        <f t="shared" si="693"/>
        <v/>
      </c>
      <c r="P2268" s="3" t="str">
        <f>IF(Investments_Import!G2268="","",Investments_Import!G2268)</f>
        <v/>
      </c>
      <c r="Q2268" s="3" t="str">
        <f>IF(Investments_Import!H2268="","",Investments_Import!H2268)</f>
        <v/>
      </c>
      <c r="R2268" s="37" t="str">
        <f t="shared" si="694"/>
        <v/>
      </c>
      <c r="S2268" s="37" t="str">
        <f t="shared" si="695"/>
        <v/>
      </c>
      <c r="U2268" s="36" t="str">
        <f>IF(Mining_Import!A2268="","",Mining_Import!A2268)</f>
        <v/>
      </c>
      <c r="V2268" s="22" t="str">
        <f t="shared" si="703"/>
        <v/>
      </c>
      <c r="W2268" s="127" t="str">
        <f t="shared" si="704"/>
        <v/>
      </c>
      <c r="X2268" s="127" t="str">
        <f t="shared" si="705"/>
        <v/>
      </c>
      <c r="Y2268" s="127" t="str">
        <f t="shared" si="706"/>
        <v/>
      </c>
      <c r="Z2268" s="36" t="str">
        <f>IF(Mining_Import!B2268="","",Mining_Import!B2268)</f>
        <v/>
      </c>
      <c r="AA2268" s="184" t="str">
        <f>IF(Mining_Import!$C2268="","",Mining_Import!$C2268)</f>
        <v/>
      </c>
      <c r="AB2268" s="122" t="str">
        <f t="shared" si="707"/>
        <v/>
      </c>
      <c r="AC2268" s="122" t="str">
        <f>IF($Y2268&gt;Dashboard!$Q$19,$AB2268,"")</f>
        <v/>
      </c>
      <c r="AD2268" s="43" t="str">
        <f t="shared" si="708"/>
        <v/>
      </c>
      <c r="AE2268" s="36" t="str">
        <f>IF(Mining_Import!D2268="","",Mining_Import!D2268)</f>
        <v/>
      </c>
      <c r="AF2268" s="36" t="str">
        <f>IF(Mining_Import!E2268="","",Mining_Import!E2268)</f>
        <v/>
      </c>
      <c r="AG2268" s="36" t="str">
        <f>IF(Mining_Import!F2268="","",Mining_Import!F2268)</f>
        <v/>
      </c>
      <c r="AH2268" s="36" t="str">
        <f>IF(Mining_Import!G2268="","",Mining_Import!G2268)</f>
        <v/>
      </c>
      <c r="AI2268" s="36" t="str">
        <f>IF(Mining_Import!H2268="","",Mining_Import!H2268)</f>
        <v/>
      </c>
      <c r="AJ2268" s="36" t="str">
        <f>IF(Mining_Import!I2268="","",Mining_Import!I2268)</f>
        <v/>
      </c>
      <c r="BY2268" s="120" t="str">
        <f t="shared" si="696"/>
        <v/>
      </c>
      <c r="BZ2268" s="184" t="str">
        <f t="shared" si="709"/>
        <v/>
      </c>
      <c r="CA2268" s="37" t="str">
        <f>IFERROR(VLOOKUP($BY2268,Account_Value!$C$2:$F$2500,4,0),"")</f>
        <v/>
      </c>
      <c r="CB2268" s="43" t="str">
        <f t="shared" si="697"/>
        <v/>
      </c>
      <c r="CC2268" s="122" t="str">
        <f>IF($BZ2268="","",SUM($BZ$2:$BZ2268))</f>
        <v/>
      </c>
      <c r="CD2268" s="43" t="str">
        <f>IF($BZ2268="","",$BU$19*(SUM($BZ$2:$BZ2268)))</f>
        <v/>
      </c>
    </row>
    <row r="2269" spans="1:82">
      <c r="A2269" s="4" t="str">
        <f t="shared" si="698"/>
        <v/>
      </c>
      <c r="B2269" s="21" t="str">
        <f>IF(Investments_Import!A2269="","",Investments_Import!A2269)</f>
        <v/>
      </c>
      <c r="C2269" s="22" t="str">
        <f t="shared" si="691"/>
        <v/>
      </c>
      <c r="D2269" s="51" t="str">
        <f t="shared" si="699"/>
        <v/>
      </c>
      <c r="E2269" s="3" t="str">
        <f>IF(Investments_Import!B2269="","",Investments_Import!B2269)</f>
        <v/>
      </c>
      <c r="F2269" s="54" t="str">
        <f t="shared" si="700"/>
        <v xml:space="preserve"> </v>
      </c>
      <c r="G2269" s="54" t="str">
        <f>IF($B2269="","",COUNTIF($F$2:$F2269,$F2269))</f>
        <v/>
      </c>
      <c r="H2269" s="53" t="str">
        <f t="shared" si="701"/>
        <v xml:space="preserve">  </v>
      </c>
      <c r="I2269" s="3" t="str">
        <f>IF(Investments_Import!C2269="","",Investments_Import!C2269)</f>
        <v/>
      </c>
      <c r="J2269" s="108" t="str">
        <f>IF(Investments_Import!D2269="","",Investments_Import!D2269)</f>
        <v/>
      </c>
      <c r="K2269" s="108" t="str">
        <f t="shared" si="702"/>
        <v/>
      </c>
      <c r="L2269" s="47" t="str">
        <f>IF(Investments_Import!E2269="","",Investments_Import!E2269)</f>
        <v/>
      </c>
      <c r="M2269" s="47" t="str">
        <f t="shared" si="692"/>
        <v/>
      </c>
      <c r="N2269" s="31" t="str">
        <f>IF(Investments_Import!F2269="","",Investments_Import!F2269)</f>
        <v/>
      </c>
      <c r="O2269" s="31" t="str">
        <f t="shared" si="693"/>
        <v/>
      </c>
      <c r="P2269" s="3" t="str">
        <f>IF(Investments_Import!G2269="","",Investments_Import!G2269)</f>
        <v/>
      </c>
      <c r="Q2269" s="3" t="str">
        <f>IF(Investments_Import!H2269="","",Investments_Import!H2269)</f>
        <v/>
      </c>
      <c r="R2269" s="37" t="str">
        <f t="shared" si="694"/>
        <v/>
      </c>
      <c r="S2269" s="37" t="str">
        <f t="shared" si="695"/>
        <v/>
      </c>
      <c r="U2269" s="36" t="str">
        <f>IF(Mining_Import!A2269="","",Mining_Import!A2269)</f>
        <v/>
      </c>
      <c r="V2269" s="22" t="str">
        <f t="shared" si="703"/>
        <v/>
      </c>
      <c r="W2269" s="127" t="str">
        <f t="shared" si="704"/>
        <v/>
      </c>
      <c r="X2269" s="127" t="str">
        <f t="shared" si="705"/>
        <v/>
      </c>
      <c r="Y2269" s="127" t="str">
        <f t="shared" si="706"/>
        <v/>
      </c>
      <c r="Z2269" s="36" t="str">
        <f>IF(Mining_Import!B2269="","",Mining_Import!B2269)</f>
        <v/>
      </c>
      <c r="AA2269" s="184" t="str">
        <f>IF(Mining_Import!$C2269="","",Mining_Import!$C2269)</f>
        <v/>
      </c>
      <c r="AB2269" s="122" t="str">
        <f t="shared" si="707"/>
        <v/>
      </c>
      <c r="AC2269" s="122" t="str">
        <f>IF($Y2269&gt;Dashboard!$Q$19,$AB2269,"")</f>
        <v/>
      </c>
      <c r="AD2269" s="43" t="str">
        <f t="shared" si="708"/>
        <v/>
      </c>
      <c r="AE2269" s="36" t="str">
        <f>IF(Mining_Import!D2269="","",Mining_Import!D2269)</f>
        <v/>
      </c>
      <c r="AF2269" s="36" t="str">
        <f>IF(Mining_Import!E2269="","",Mining_Import!E2269)</f>
        <v/>
      </c>
      <c r="AG2269" s="36" t="str">
        <f>IF(Mining_Import!F2269="","",Mining_Import!F2269)</f>
        <v/>
      </c>
      <c r="AH2269" s="36" t="str">
        <f>IF(Mining_Import!G2269="","",Mining_Import!G2269)</f>
        <v/>
      </c>
      <c r="AI2269" s="36" t="str">
        <f>IF(Mining_Import!H2269="","",Mining_Import!H2269)</f>
        <v/>
      </c>
      <c r="AJ2269" s="36" t="str">
        <f>IF(Mining_Import!I2269="","",Mining_Import!I2269)</f>
        <v/>
      </c>
      <c r="BY2269" s="120" t="str">
        <f t="shared" si="696"/>
        <v/>
      </c>
      <c r="BZ2269" s="184" t="str">
        <f t="shared" si="709"/>
        <v/>
      </c>
      <c r="CA2269" s="37" t="str">
        <f>IFERROR(VLOOKUP($BY2269,Account_Value!$C$2:$F$2500,4,0),"")</f>
        <v/>
      </c>
      <c r="CB2269" s="43" t="str">
        <f t="shared" si="697"/>
        <v/>
      </c>
      <c r="CC2269" s="122" t="str">
        <f>IF($BZ2269="","",SUM($BZ$2:$BZ2269))</f>
        <v/>
      </c>
      <c r="CD2269" s="43" t="str">
        <f>IF($BZ2269="","",$BU$19*(SUM($BZ$2:$BZ2269)))</f>
        <v/>
      </c>
    </row>
    <row r="2270" spans="1:82">
      <c r="A2270" s="4" t="str">
        <f t="shared" si="698"/>
        <v/>
      </c>
      <c r="B2270" s="21" t="str">
        <f>IF(Investments_Import!A2270="","",Investments_Import!A2270)</f>
        <v/>
      </c>
      <c r="C2270" s="22" t="str">
        <f t="shared" si="691"/>
        <v/>
      </c>
      <c r="D2270" s="51" t="str">
        <f t="shared" si="699"/>
        <v/>
      </c>
      <c r="E2270" s="3" t="str">
        <f>IF(Investments_Import!B2270="","",Investments_Import!B2270)</f>
        <v/>
      </c>
      <c r="F2270" s="54" t="str">
        <f t="shared" si="700"/>
        <v xml:space="preserve"> </v>
      </c>
      <c r="G2270" s="54" t="str">
        <f>IF($B2270="","",COUNTIF($F$2:$F2270,$F2270))</f>
        <v/>
      </c>
      <c r="H2270" s="53" t="str">
        <f t="shared" si="701"/>
        <v xml:space="preserve">  </v>
      </c>
      <c r="I2270" s="3" t="str">
        <f>IF(Investments_Import!C2270="","",Investments_Import!C2270)</f>
        <v/>
      </c>
      <c r="J2270" s="108" t="str">
        <f>IF(Investments_Import!D2270="","",Investments_Import!D2270)</f>
        <v/>
      </c>
      <c r="K2270" s="108" t="str">
        <f t="shared" si="702"/>
        <v/>
      </c>
      <c r="L2270" s="47" t="str">
        <f>IF(Investments_Import!E2270="","",Investments_Import!E2270)</f>
        <v/>
      </c>
      <c r="M2270" s="47" t="str">
        <f t="shared" si="692"/>
        <v/>
      </c>
      <c r="N2270" s="31" t="str">
        <f>IF(Investments_Import!F2270="","",Investments_Import!F2270)</f>
        <v/>
      </c>
      <c r="O2270" s="31" t="str">
        <f t="shared" si="693"/>
        <v/>
      </c>
      <c r="P2270" s="3" t="str">
        <f>IF(Investments_Import!G2270="","",Investments_Import!G2270)</f>
        <v/>
      </c>
      <c r="Q2270" s="3" t="str">
        <f>IF(Investments_Import!H2270="","",Investments_Import!H2270)</f>
        <v/>
      </c>
      <c r="R2270" s="37" t="str">
        <f t="shared" si="694"/>
        <v/>
      </c>
      <c r="S2270" s="37" t="str">
        <f t="shared" si="695"/>
        <v/>
      </c>
      <c r="U2270" s="36" t="str">
        <f>IF(Mining_Import!A2270="","",Mining_Import!A2270)</f>
        <v/>
      </c>
      <c r="V2270" s="22" t="str">
        <f t="shared" si="703"/>
        <v/>
      </c>
      <c r="W2270" s="127" t="str">
        <f t="shared" si="704"/>
        <v/>
      </c>
      <c r="X2270" s="127" t="str">
        <f t="shared" si="705"/>
        <v/>
      </c>
      <c r="Y2270" s="127" t="str">
        <f t="shared" si="706"/>
        <v/>
      </c>
      <c r="Z2270" s="36" t="str">
        <f>IF(Mining_Import!B2270="","",Mining_Import!B2270)</f>
        <v/>
      </c>
      <c r="AA2270" s="184" t="str">
        <f>IF(Mining_Import!$C2270="","",Mining_Import!$C2270)</f>
        <v/>
      </c>
      <c r="AB2270" s="122" t="str">
        <f t="shared" si="707"/>
        <v/>
      </c>
      <c r="AC2270" s="122" t="str">
        <f>IF($Y2270&gt;Dashboard!$Q$19,$AB2270,"")</f>
        <v/>
      </c>
      <c r="AD2270" s="43" t="str">
        <f t="shared" si="708"/>
        <v/>
      </c>
      <c r="AE2270" s="36" t="str">
        <f>IF(Mining_Import!D2270="","",Mining_Import!D2270)</f>
        <v/>
      </c>
      <c r="AF2270" s="36" t="str">
        <f>IF(Mining_Import!E2270="","",Mining_Import!E2270)</f>
        <v/>
      </c>
      <c r="AG2270" s="36" t="str">
        <f>IF(Mining_Import!F2270="","",Mining_Import!F2270)</f>
        <v/>
      </c>
      <c r="AH2270" s="36" t="str">
        <f>IF(Mining_Import!G2270="","",Mining_Import!G2270)</f>
        <v/>
      </c>
      <c r="AI2270" s="36" t="str">
        <f>IF(Mining_Import!H2270="","",Mining_Import!H2270)</f>
        <v/>
      </c>
      <c r="AJ2270" s="36" t="str">
        <f>IF(Mining_Import!I2270="","",Mining_Import!I2270)</f>
        <v/>
      </c>
      <c r="BY2270" s="120" t="str">
        <f t="shared" si="696"/>
        <v/>
      </c>
      <c r="BZ2270" s="184" t="str">
        <f t="shared" si="709"/>
        <v/>
      </c>
      <c r="CA2270" s="37" t="str">
        <f>IFERROR(VLOOKUP($BY2270,Account_Value!$C$2:$F$2500,4,0),"")</f>
        <v/>
      </c>
      <c r="CB2270" s="43" t="str">
        <f t="shared" si="697"/>
        <v/>
      </c>
      <c r="CC2270" s="122" t="str">
        <f>IF($BZ2270="","",SUM($BZ$2:$BZ2270))</f>
        <v/>
      </c>
      <c r="CD2270" s="43" t="str">
        <f>IF($BZ2270="","",$BU$19*(SUM($BZ$2:$BZ2270)))</f>
        <v/>
      </c>
    </row>
    <row r="2271" spans="1:82">
      <c r="A2271" s="4" t="str">
        <f t="shared" si="698"/>
        <v/>
      </c>
      <c r="B2271" s="21" t="str">
        <f>IF(Investments_Import!A2271="","",Investments_Import!A2271)</f>
        <v/>
      </c>
      <c r="C2271" s="22" t="str">
        <f t="shared" si="691"/>
        <v/>
      </c>
      <c r="D2271" s="51" t="str">
        <f t="shared" si="699"/>
        <v/>
      </c>
      <c r="E2271" s="3" t="str">
        <f>IF(Investments_Import!B2271="","",Investments_Import!B2271)</f>
        <v/>
      </c>
      <c r="F2271" s="54" t="str">
        <f t="shared" si="700"/>
        <v xml:space="preserve"> </v>
      </c>
      <c r="G2271" s="54" t="str">
        <f>IF($B2271="","",COUNTIF($F$2:$F2271,$F2271))</f>
        <v/>
      </c>
      <c r="H2271" s="53" t="str">
        <f t="shared" si="701"/>
        <v xml:space="preserve">  </v>
      </c>
      <c r="I2271" s="3" t="str">
        <f>IF(Investments_Import!C2271="","",Investments_Import!C2271)</f>
        <v/>
      </c>
      <c r="J2271" s="108" t="str">
        <f>IF(Investments_Import!D2271="","",Investments_Import!D2271)</f>
        <v/>
      </c>
      <c r="K2271" s="108" t="str">
        <f t="shared" si="702"/>
        <v/>
      </c>
      <c r="L2271" s="47" t="str">
        <f>IF(Investments_Import!E2271="","",Investments_Import!E2271)</f>
        <v/>
      </c>
      <c r="M2271" s="47" t="str">
        <f t="shared" si="692"/>
        <v/>
      </c>
      <c r="N2271" s="31" t="str">
        <f>IF(Investments_Import!F2271="","",Investments_Import!F2271)</f>
        <v/>
      </c>
      <c r="O2271" s="31" t="str">
        <f t="shared" si="693"/>
        <v/>
      </c>
      <c r="P2271" s="3" t="str">
        <f>IF(Investments_Import!G2271="","",Investments_Import!G2271)</f>
        <v/>
      </c>
      <c r="Q2271" s="3" t="str">
        <f>IF(Investments_Import!H2271="","",Investments_Import!H2271)</f>
        <v/>
      </c>
      <c r="R2271" s="37" t="str">
        <f t="shared" si="694"/>
        <v/>
      </c>
      <c r="S2271" s="37" t="str">
        <f t="shared" si="695"/>
        <v/>
      </c>
      <c r="U2271" s="36" t="str">
        <f>IF(Mining_Import!A2271="","",Mining_Import!A2271)</f>
        <v/>
      </c>
      <c r="V2271" s="22" t="str">
        <f t="shared" si="703"/>
        <v/>
      </c>
      <c r="W2271" s="127" t="str">
        <f t="shared" si="704"/>
        <v/>
      </c>
      <c r="X2271" s="127" t="str">
        <f t="shared" si="705"/>
        <v/>
      </c>
      <c r="Y2271" s="127" t="str">
        <f t="shared" si="706"/>
        <v/>
      </c>
      <c r="Z2271" s="36" t="str">
        <f>IF(Mining_Import!B2271="","",Mining_Import!B2271)</f>
        <v/>
      </c>
      <c r="AA2271" s="184" t="str">
        <f>IF(Mining_Import!$C2271="","",Mining_Import!$C2271)</f>
        <v/>
      </c>
      <c r="AB2271" s="122" t="str">
        <f t="shared" si="707"/>
        <v/>
      </c>
      <c r="AC2271" s="122" t="str">
        <f>IF($Y2271&gt;Dashboard!$Q$19,$AB2271,"")</f>
        <v/>
      </c>
      <c r="AD2271" s="43" t="str">
        <f t="shared" si="708"/>
        <v/>
      </c>
      <c r="AE2271" s="36" t="str">
        <f>IF(Mining_Import!D2271="","",Mining_Import!D2271)</f>
        <v/>
      </c>
      <c r="AF2271" s="36" t="str">
        <f>IF(Mining_Import!E2271="","",Mining_Import!E2271)</f>
        <v/>
      </c>
      <c r="AG2271" s="36" t="str">
        <f>IF(Mining_Import!F2271="","",Mining_Import!F2271)</f>
        <v/>
      </c>
      <c r="AH2271" s="36" t="str">
        <f>IF(Mining_Import!G2271="","",Mining_Import!G2271)</f>
        <v/>
      </c>
      <c r="AI2271" s="36" t="str">
        <f>IF(Mining_Import!H2271="","",Mining_Import!H2271)</f>
        <v/>
      </c>
      <c r="AJ2271" s="36" t="str">
        <f>IF(Mining_Import!I2271="","",Mining_Import!I2271)</f>
        <v/>
      </c>
      <c r="BY2271" s="120" t="str">
        <f t="shared" si="696"/>
        <v/>
      </c>
      <c r="BZ2271" s="184" t="str">
        <f t="shared" si="709"/>
        <v/>
      </c>
      <c r="CA2271" s="37" t="str">
        <f>IFERROR(VLOOKUP($BY2271,Account_Value!$C$2:$F$2500,4,0),"")</f>
        <v/>
      </c>
      <c r="CB2271" s="43" t="str">
        <f t="shared" si="697"/>
        <v/>
      </c>
      <c r="CC2271" s="122" t="str">
        <f>IF($BZ2271="","",SUM($BZ$2:$BZ2271))</f>
        <v/>
      </c>
      <c r="CD2271" s="43" t="str">
        <f>IF($BZ2271="","",$BU$19*(SUM($BZ$2:$BZ2271)))</f>
        <v/>
      </c>
    </row>
    <row r="2272" spans="1:82">
      <c r="A2272" s="4" t="str">
        <f t="shared" si="698"/>
        <v/>
      </c>
      <c r="B2272" s="21" t="str">
        <f>IF(Investments_Import!A2272="","",Investments_Import!A2272)</f>
        <v/>
      </c>
      <c r="C2272" s="22" t="str">
        <f t="shared" si="691"/>
        <v/>
      </c>
      <c r="D2272" s="51" t="str">
        <f t="shared" si="699"/>
        <v/>
      </c>
      <c r="E2272" s="3" t="str">
        <f>IF(Investments_Import!B2272="","",Investments_Import!B2272)</f>
        <v/>
      </c>
      <c r="F2272" s="54" t="str">
        <f t="shared" si="700"/>
        <v xml:space="preserve"> </v>
      </c>
      <c r="G2272" s="54" t="str">
        <f>IF($B2272="","",COUNTIF($F$2:$F2272,$F2272))</f>
        <v/>
      </c>
      <c r="H2272" s="53" t="str">
        <f t="shared" si="701"/>
        <v xml:space="preserve">  </v>
      </c>
      <c r="I2272" s="3" t="str">
        <f>IF(Investments_Import!C2272="","",Investments_Import!C2272)</f>
        <v/>
      </c>
      <c r="J2272" s="108" t="str">
        <f>IF(Investments_Import!D2272="","",Investments_Import!D2272)</f>
        <v/>
      </c>
      <c r="K2272" s="108" t="str">
        <f t="shared" si="702"/>
        <v/>
      </c>
      <c r="L2272" s="47" t="str">
        <f>IF(Investments_Import!E2272="","",Investments_Import!E2272)</f>
        <v/>
      </c>
      <c r="M2272" s="47" t="str">
        <f t="shared" si="692"/>
        <v/>
      </c>
      <c r="N2272" s="31" t="str">
        <f>IF(Investments_Import!F2272="","",Investments_Import!F2272)</f>
        <v/>
      </c>
      <c r="O2272" s="31" t="str">
        <f t="shared" si="693"/>
        <v/>
      </c>
      <c r="P2272" s="3" t="str">
        <f>IF(Investments_Import!G2272="","",Investments_Import!G2272)</f>
        <v/>
      </c>
      <c r="Q2272" s="3" t="str">
        <f>IF(Investments_Import!H2272="","",Investments_Import!H2272)</f>
        <v/>
      </c>
      <c r="R2272" s="37" t="str">
        <f t="shared" si="694"/>
        <v/>
      </c>
      <c r="S2272" s="37" t="str">
        <f t="shared" si="695"/>
        <v/>
      </c>
      <c r="U2272" s="36" t="str">
        <f>IF(Mining_Import!A2272="","",Mining_Import!A2272)</f>
        <v/>
      </c>
      <c r="V2272" s="22" t="str">
        <f t="shared" si="703"/>
        <v/>
      </c>
      <c r="W2272" s="127" t="str">
        <f t="shared" si="704"/>
        <v/>
      </c>
      <c r="X2272" s="127" t="str">
        <f t="shared" si="705"/>
        <v/>
      </c>
      <c r="Y2272" s="127" t="str">
        <f t="shared" si="706"/>
        <v/>
      </c>
      <c r="Z2272" s="36" t="str">
        <f>IF(Mining_Import!B2272="","",Mining_Import!B2272)</f>
        <v/>
      </c>
      <c r="AA2272" s="184" t="str">
        <f>IF(Mining_Import!$C2272="","",Mining_Import!$C2272)</f>
        <v/>
      </c>
      <c r="AB2272" s="122" t="str">
        <f t="shared" si="707"/>
        <v/>
      </c>
      <c r="AC2272" s="122" t="str">
        <f>IF($Y2272&gt;Dashboard!$Q$19,$AB2272,"")</f>
        <v/>
      </c>
      <c r="AD2272" s="43" t="str">
        <f t="shared" si="708"/>
        <v/>
      </c>
      <c r="AE2272" s="36" t="str">
        <f>IF(Mining_Import!D2272="","",Mining_Import!D2272)</f>
        <v/>
      </c>
      <c r="AF2272" s="36" t="str">
        <f>IF(Mining_Import!E2272="","",Mining_Import!E2272)</f>
        <v/>
      </c>
      <c r="AG2272" s="36" t="str">
        <f>IF(Mining_Import!F2272="","",Mining_Import!F2272)</f>
        <v/>
      </c>
      <c r="AH2272" s="36" t="str">
        <f>IF(Mining_Import!G2272="","",Mining_Import!G2272)</f>
        <v/>
      </c>
      <c r="AI2272" s="36" t="str">
        <f>IF(Mining_Import!H2272="","",Mining_Import!H2272)</f>
        <v/>
      </c>
      <c r="AJ2272" s="36" t="str">
        <f>IF(Mining_Import!I2272="","",Mining_Import!I2272)</f>
        <v/>
      </c>
      <c r="BY2272" s="120" t="str">
        <f t="shared" si="696"/>
        <v/>
      </c>
      <c r="BZ2272" s="184" t="str">
        <f t="shared" si="709"/>
        <v/>
      </c>
      <c r="CA2272" s="37" t="str">
        <f>IFERROR(VLOOKUP($BY2272,Account_Value!$C$2:$F$2500,4,0),"")</f>
        <v/>
      </c>
      <c r="CB2272" s="43" t="str">
        <f t="shared" si="697"/>
        <v/>
      </c>
      <c r="CC2272" s="122" t="str">
        <f>IF($BZ2272="","",SUM($BZ$2:$BZ2272))</f>
        <v/>
      </c>
      <c r="CD2272" s="43" t="str">
        <f>IF($BZ2272="","",$BU$19*(SUM($BZ$2:$BZ2272)))</f>
        <v/>
      </c>
    </row>
    <row r="2273" spans="1:82">
      <c r="A2273" s="4" t="str">
        <f t="shared" si="698"/>
        <v/>
      </c>
      <c r="B2273" s="21" t="str">
        <f>IF(Investments_Import!A2273="","",Investments_Import!A2273)</f>
        <v/>
      </c>
      <c r="C2273" s="22" t="str">
        <f t="shared" si="691"/>
        <v/>
      </c>
      <c r="D2273" s="51" t="str">
        <f t="shared" si="699"/>
        <v/>
      </c>
      <c r="E2273" s="3" t="str">
        <f>IF(Investments_Import!B2273="","",Investments_Import!B2273)</f>
        <v/>
      </c>
      <c r="F2273" s="54" t="str">
        <f t="shared" si="700"/>
        <v xml:space="preserve"> </v>
      </c>
      <c r="G2273" s="54" t="str">
        <f>IF($B2273="","",COUNTIF($F$2:$F2273,$F2273))</f>
        <v/>
      </c>
      <c r="H2273" s="53" t="str">
        <f t="shared" si="701"/>
        <v xml:space="preserve">  </v>
      </c>
      <c r="I2273" s="3" t="str">
        <f>IF(Investments_Import!C2273="","",Investments_Import!C2273)</f>
        <v/>
      </c>
      <c r="J2273" s="108" t="str">
        <f>IF(Investments_Import!D2273="","",Investments_Import!D2273)</f>
        <v/>
      </c>
      <c r="K2273" s="108" t="str">
        <f t="shared" si="702"/>
        <v/>
      </c>
      <c r="L2273" s="47" t="str">
        <f>IF(Investments_Import!E2273="","",Investments_Import!E2273)</f>
        <v/>
      </c>
      <c r="M2273" s="47" t="str">
        <f t="shared" si="692"/>
        <v/>
      </c>
      <c r="N2273" s="31" t="str">
        <f>IF(Investments_Import!F2273="","",Investments_Import!F2273)</f>
        <v/>
      </c>
      <c r="O2273" s="31" t="str">
        <f t="shared" si="693"/>
        <v/>
      </c>
      <c r="P2273" s="3" t="str">
        <f>IF(Investments_Import!G2273="","",Investments_Import!G2273)</f>
        <v/>
      </c>
      <c r="Q2273" s="3" t="str">
        <f>IF(Investments_Import!H2273="","",Investments_Import!H2273)</f>
        <v/>
      </c>
      <c r="R2273" s="37" t="str">
        <f t="shared" si="694"/>
        <v/>
      </c>
      <c r="S2273" s="37" t="str">
        <f t="shared" si="695"/>
        <v/>
      </c>
      <c r="U2273" s="36" t="str">
        <f>IF(Mining_Import!A2273="","",Mining_Import!A2273)</f>
        <v/>
      </c>
      <c r="V2273" s="22" t="str">
        <f t="shared" si="703"/>
        <v/>
      </c>
      <c r="W2273" s="127" t="str">
        <f t="shared" si="704"/>
        <v/>
      </c>
      <c r="X2273" s="127" t="str">
        <f t="shared" si="705"/>
        <v/>
      </c>
      <c r="Y2273" s="127" t="str">
        <f t="shared" si="706"/>
        <v/>
      </c>
      <c r="Z2273" s="36" t="str">
        <f>IF(Mining_Import!B2273="","",Mining_Import!B2273)</f>
        <v/>
      </c>
      <c r="AA2273" s="184" t="str">
        <f>IF(Mining_Import!$C2273="","",Mining_Import!$C2273)</f>
        <v/>
      </c>
      <c r="AB2273" s="122" t="str">
        <f t="shared" si="707"/>
        <v/>
      </c>
      <c r="AC2273" s="122" t="str">
        <f>IF($Y2273&gt;Dashboard!$Q$19,$AB2273,"")</f>
        <v/>
      </c>
      <c r="AD2273" s="43" t="str">
        <f t="shared" si="708"/>
        <v/>
      </c>
      <c r="AE2273" s="36" t="str">
        <f>IF(Mining_Import!D2273="","",Mining_Import!D2273)</f>
        <v/>
      </c>
      <c r="AF2273" s="36" t="str">
        <f>IF(Mining_Import!E2273="","",Mining_Import!E2273)</f>
        <v/>
      </c>
      <c r="AG2273" s="36" t="str">
        <f>IF(Mining_Import!F2273="","",Mining_Import!F2273)</f>
        <v/>
      </c>
      <c r="AH2273" s="36" t="str">
        <f>IF(Mining_Import!G2273="","",Mining_Import!G2273)</f>
        <v/>
      </c>
      <c r="AI2273" s="36" t="str">
        <f>IF(Mining_Import!H2273="","",Mining_Import!H2273)</f>
        <v/>
      </c>
      <c r="AJ2273" s="36" t="str">
        <f>IF(Mining_Import!I2273="","",Mining_Import!I2273)</f>
        <v/>
      </c>
      <c r="BY2273" s="120" t="str">
        <f t="shared" si="696"/>
        <v/>
      </c>
      <c r="BZ2273" s="184" t="str">
        <f t="shared" si="709"/>
        <v/>
      </c>
      <c r="CA2273" s="37" t="str">
        <f>IFERROR(VLOOKUP($BY2273,Account_Value!$C$2:$F$2500,4,0),"")</f>
        <v/>
      </c>
      <c r="CB2273" s="43" t="str">
        <f t="shared" si="697"/>
        <v/>
      </c>
      <c r="CC2273" s="122" t="str">
        <f>IF($BZ2273="","",SUM($BZ$2:$BZ2273))</f>
        <v/>
      </c>
      <c r="CD2273" s="43" t="str">
        <f>IF($BZ2273="","",$BU$19*(SUM($BZ$2:$BZ2273)))</f>
        <v/>
      </c>
    </row>
    <row r="2274" spans="1:82">
      <c r="A2274" s="4" t="str">
        <f t="shared" si="698"/>
        <v/>
      </c>
      <c r="B2274" s="21" t="str">
        <f>IF(Investments_Import!A2274="","",Investments_Import!A2274)</f>
        <v/>
      </c>
      <c r="C2274" s="22" t="str">
        <f t="shared" si="691"/>
        <v/>
      </c>
      <c r="D2274" s="51" t="str">
        <f t="shared" si="699"/>
        <v/>
      </c>
      <c r="E2274" s="3" t="str">
        <f>IF(Investments_Import!B2274="","",Investments_Import!B2274)</f>
        <v/>
      </c>
      <c r="F2274" s="54" t="str">
        <f t="shared" si="700"/>
        <v xml:space="preserve"> </v>
      </c>
      <c r="G2274" s="54" t="str">
        <f>IF($B2274="","",COUNTIF($F$2:$F2274,$F2274))</f>
        <v/>
      </c>
      <c r="H2274" s="53" t="str">
        <f t="shared" si="701"/>
        <v xml:space="preserve">  </v>
      </c>
      <c r="I2274" s="3" t="str">
        <f>IF(Investments_Import!C2274="","",Investments_Import!C2274)</f>
        <v/>
      </c>
      <c r="J2274" s="108" t="str">
        <f>IF(Investments_Import!D2274="","",Investments_Import!D2274)</f>
        <v/>
      </c>
      <c r="K2274" s="108" t="str">
        <f t="shared" si="702"/>
        <v/>
      </c>
      <c r="L2274" s="47" t="str">
        <f>IF(Investments_Import!E2274="","",Investments_Import!E2274)</f>
        <v/>
      </c>
      <c r="M2274" s="47" t="str">
        <f t="shared" si="692"/>
        <v/>
      </c>
      <c r="N2274" s="31" t="str">
        <f>IF(Investments_Import!F2274="","",Investments_Import!F2274)</f>
        <v/>
      </c>
      <c r="O2274" s="31" t="str">
        <f t="shared" si="693"/>
        <v/>
      </c>
      <c r="P2274" s="3" t="str">
        <f>IF(Investments_Import!G2274="","",Investments_Import!G2274)</f>
        <v/>
      </c>
      <c r="Q2274" s="3" t="str">
        <f>IF(Investments_Import!H2274="","",Investments_Import!H2274)</f>
        <v/>
      </c>
      <c r="R2274" s="37" t="str">
        <f t="shared" si="694"/>
        <v/>
      </c>
      <c r="S2274" s="37" t="str">
        <f t="shared" si="695"/>
        <v/>
      </c>
      <c r="U2274" s="36" t="str">
        <f>IF(Mining_Import!A2274="","",Mining_Import!A2274)</f>
        <v/>
      </c>
      <c r="V2274" s="22" t="str">
        <f t="shared" si="703"/>
        <v/>
      </c>
      <c r="W2274" s="127" t="str">
        <f t="shared" si="704"/>
        <v/>
      </c>
      <c r="X2274" s="127" t="str">
        <f t="shared" si="705"/>
        <v/>
      </c>
      <c r="Y2274" s="127" t="str">
        <f t="shared" si="706"/>
        <v/>
      </c>
      <c r="Z2274" s="36" t="str">
        <f>IF(Mining_Import!B2274="","",Mining_Import!B2274)</f>
        <v/>
      </c>
      <c r="AA2274" s="184" t="str">
        <f>IF(Mining_Import!$C2274="","",Mining_Import!$C2274)</f>
        <v/>
      </c>
      <c r="AB2274" s="122" t="str">
        <f t="shared" si="707"/>
        <v/>
      </c>
      <c r="AC2274" s="122" t="str">
        <f>IF($Y2274&gt;Dashboard!$Q$19,$AB2274,"")</f>
        <v/>
      </c>
      <c r="AD2274" s="43" t="str">
        <f t="shared" si="708"/>
        <v/>
      </c>
      <c r="AE2274" s="36" t="str">
        <f>IF(Mining_Import!D2274="","",Mining_Import!D2274)</f>
        <v/>
      </c>
      <c r="AF2274" s="36" t="str">
        <f>IF(Mining_Import!E2274="","",Mining_Import!E2274)</f>
        <v/>
      </c>
      <c r="AG2274" s="36" t="str">
        <f>IF(Mining_Import!F2274="","",Mining_Import!F2274)</f>
        <v/>
      </c>
      <c r="AH2274" s="36" t="str">
        <f>IF(Mining_Import!G2274="","",Mining_Import!G2274)</f>
        <v/>
      </c>
      <c r="AI2274" s="36" t="str">
        <f>IF(Mining_Import!H2274="","",Mining_Import!H2274)</f>
        <v/>
      </c>
      <c r="AJ2274" s="36" t="str">
        <f>IF(Mining_Import!I2274="","",Mining_Import!I2274)</f>
        <v/>
      </c>
      <c r="BY2274" s="120" t="str">
        <f t="shared" si="696"/>
        <v/>
      </c>
      <c r="BZ2274" s="184" t="str">
        <f t="shared" si="709"/>
        <v/>
      </c>
      <c r="CA2274" s="37" t="str">
        <f>IFERROR(VLOOKUP($BY2274,Account_Value!$C$2:$F$2500,4,0),"")</f>
        <v/>
      </c>
      <c r="CB2274" s="43" t="str">
        <f t="shared" si="697"/>
        <v/>
      </c>
      <c r="CC2274" s="122" t="str">
        <f>IF($BZ2274="","",SUM($BZ$2:$BZ2274))</f>
        <v/>
      </c>
      <c r="CD2274" s="43" t="str">
        <f>IF($BZ2274="","",$BU$19*(SUM($BZ$2:$BZ2274)))</f>
        <v/>
      </c>
    </row>
    <row r="2275" spans="1:82">
      <c r="A2275" s="4" t="str">
        <f t="shared" si="698"/>
        <v/>
      </c>
      <c r="B2275" s="21" t="str">
        <f>IF(Investments_Import!A2275="","",Investments_Import!A2275)</f>
        <v/>
      </c>
      <c r="C2275" s="22" t="str">
        <f t="shared" si="691"/>
        <v/>
      </c>
      <c r="D2275" s="51" t="str">
        <f t="shared" si="699"/>
        <v/>
      </c>
      <c r="E2275" s="3" t="str">
        <f>IF(Investments_Import!B2275="","",Investments_Import!B2275)</f>
        <v/>
      </c>
      <c r="F2275" s="54" t="str">
        <f t="shared" si="700"/>
        <v xml:space="preserve"> </v>
      </c>
      <c r="G2275" s="54" t="str">
        <f>IF($B2275="","",COUNTIF($F$2:$F2275,$F2275))</f>
        <v/>
      </c>
      <c r="H2275" s="53" t="str">
        <f t="shared" si="701"/>
        <v xml:space="preserve">  </v>
      </c>
      <c r="I2275" s="3" t="str">
        <f>IF(Investments_Import!C2275="","",Investments_Import!C2275)</f>
        <v/>
      </c>
      <c r="J2275" s="108" t="str">
        <f>IF(Investments_Import!D2275="","",Investments_Import!D2275)</f>
        <v/>
      </c>
      <c r="K2275" s="108" t="str">
        <f t="shared" si="702"/>
        <v/>
      </c>
      <c r="L2275" s="47" t="str">
        <f>IF(Investments_Import!E2275="","",Investments_Import!E2275)</f>
        <v/>
      </c>
      <c r="M2275" s="47" t="str">
        <f t="shared" si="692"/>
        <v/>
      </c>
      <c r="N2275" s="31" t="str">
        <f>IF(Investments_Import!F2275="","",Investments_Import!F2275)</f>
        <v/>
      </c>
      <c r="O2275" s="31" t="str">
        <f t="shared" si="693"/>
        <v/>
      </c>
      <c r="P2275" s="3" t="str">
        <f>IF(Investments_Import!G2275="","",Investments_Import!G2275)</f>
        <v/>
      </c>
      <c r="Q2275" s="3" t="str">
        <f>IF(Investments_Import!H2275="","",Investments_Import!H2275)</f>
        <v/>
      </c>
      <c r="R2275" s="37" t="str">
        <f t="shared" si="694"/>
        <v/>
      </c>
      <c r="S2275" s="37" t="str">
        <f t="shared" si="695"/>
        <v/>
      </c>
      <c r="U2275" s="36" t="str">
        <f>IF(Mining_Import!A2275="","",Mining_Import!A2275)</f>
        <v/>
      </c>
      <c r="V2275" s="22" t="str">
        <f t="shared" si="703"/>
        <v/>
      </c>
      <c r="W2275" s="127" t="str">
        <f t="shared" si="704"/>
        <v/>
      </c>
      <c r="X2275" s="127" t="str">
        <f t="shared" si="705"/>
        <v/>
      </c>
      <c r="Y2275" s="127" t="str">
        <f t="shared" si="706"/>
        <v/>
      </c>
      <c r="Z2275" s="36" t="str">
        <f>IF(Mining_Import!B2275="","",Mining_Import!B2275)</f>
        <v/>
      </c>
      <c r="AA2275" s="184" t="str">
        <f>IF(Mining_Import!$C2275="","",Mining_Import!$C2275)</f>
        <v/>
      </c>
      <c r="AB2275" s="122" t="str">
        <f t="shared" si="707"/>
        <v/>
      </c>
      <c r="AC2275" s="122" t="str">
        <f>IF($Y2275&gt;Dashboard!$Q$19,$AB2275,"")</f>
        <v/>
      </c>
      <c r="AD2275" s="43" t="str">
        <f t="shared" si="708"/>
        <v/>
      </c>
      <c r="AE2275" s="36" t="str">
        <f>IF(Mining_Import!D2275="","",Mining_Import!D2275)</f>
        <v/>
      </c>
      <c r="AF2275" s="36" t="str">
        <f>IF(Mining_Import!E2275="","",Mining_Import!E2275)</f>
        <v/>
      </c>
      <c r="AG2275" s="36" t="str">
        <f>IF(Mining_Import!F2275="","",Mining_Import!F2275)</f>
        <v/>
      </c>
      <c r="AH2275" s="36" t="str">
        <f>IF(Mining_Import!G2275="","",Mining_Import!G2275)</f>
        <v/>
      </c>
      <c r="AI2275" s="36" t="str">
        <f>IF(Mining_Import!H2275="","",Mining_Import!H2275)</f>
        <v/>
      </c>
      <c r="AJ2275" s="36" t="str">
        <f>IF(Mining_Import!I2275="","",Mining_Import!I2275)</f>
        <v/>
      </c>
      <c r="BY2275" s="120" t="str">
        <f t="shared" si="696"/>
        <v/>
      </c>
      <c r="BZ2275" s="184" t="str">
        <f t="shared" si="709"/>
        <v/>
      </c>
      <c r="CA2275" s="37" t="str">
        <f>IFERROR(VLOOKUP($BY2275,Account_Value!$C$2:$F$2500,4,0),"")</f>
        <v/>
      </c>
      <c r="CB2275" s="43" t="str">
        <f t="shared" si="697"/>
        <v/>
      </c>
      <c r="CC2275" s="122" t="str">
        <f>IF($BZ2275="","",SUM($BZ$2:$BZ2275))</f>
        <v/>
      </c>
      <c r="CD2275" s="43" t="str">
        <f>IF($BZ2275="","",$BU$19*(SUM($BZ$2:$BZ2275)))</f>
        <v/>
      </c>
    </row>
    <row r="2276" spans="1:82">
      <c r="A2276" s="4" t="str">
        <f t="shared" si="698"/>
        <v/>
      </c>
      <c r="B2276" s="21" t="str">
        <f>IF(Investments_Import!A2276="","",Investments_Import!A2276)</f>
        <v/>
      </c>
      <c r="C2276" s="22" t="str">
        <f t="shared" si="691"/>
        <v/>
      </c>
      <c r="D2276" s="51" t="str">
        <f t="shared" si="699"/>
        <v/>
      </c>
      <c r="E2276" s="3" t="str">
        <f>IF(Investments_Import!B2276="","",Investments_Import!B2276)</f>
        <v/>
      </c>
      <c r="F2276" s="54" t="str">
        <f t="shared" si="700"/>
        <v xml:space="preserve"> </v>
      </c>
      <c r="G2276" s="54" t="str">
        <f>IF($B2276="","",COUNTIF($F$2:$F2276,$F2276))</f>
        <v/>
      </c>
      <c r="H2276" s="53" t="str">
        <f t="shared" si="701"/>
        <v xml:space="preserve">  </v>
      </c>
      <c r="I2276" s="3" t="str">
        <f>IF(Investments_Import!C2276="","",Investments_Import!C2276)</f>
        <v/>
      </c>
      <c r="J2276" s="108" t="str">
        <f>IF(Investments_Import!D2276="","",Investments_Import!D2276)</f>
        <v/>
      </c>
      <c r="K2276" s="108" t="str">
        <f t="shared" si="702"/>
        <v/>
      </c>
      <c r="L2276" s="47" t="str">
        <f>IF(Investments_Import!E2276="","",Investments_Import!E2276)</f>
        <v/>
      </c>
      <c r="M2276" s="47" t="str">
        <f t="shared" si="692"/>
        <v/>
      </c>
      <c r="N2276" s="31" t="str">
        <f>IF(Investments_Import!F2276="","",Investments_Import!F2276)</f>
        <v/>
      </c>
      <c r="O2276" s="31" t="str">
        <f t="shared" si="693"/>
        <v/>
      </c>
      <c r="P2276" s="3" t="str">
        <f>IF(Investments_Import!G2276="","",Investments_Import!G2276)</f>
        <v/>
      </c>
      <c r="Q2276" s="3" t="str">
        <f>IF(Investments_Import!H2276="","",Investments_Import!H2276)</f>
        <v/>
      </c>
      <c r="R2276" s="37" t="str">
        <f t="shared" si="694"/>
        <v/>
      </c>
      <c r="S2276" s="37" t="str">
        <f t="shared" si="695"/>
        <v/>
      </c>
      <c r="U2276" s="36" t="str">
        <f>IF(Mining_Import!A2276="","",Mining_Import!A2276)</f>
        <v/>
      </c>
      <c r="V2276" s="22" t="str">
        <f t="shared" si="703"/>
        <v/>
      </c>
      <c r="W2276" s="127" t="str">
        <f t="shared" si="704"/>
        <v/>
      </c>
      <c r="X2276" s="127" t="str">
        <f t="shared" si="705"/>
        <v/>
      </c>
      <c r="Y2276" s="127" t="str">
        <f t="shared" si="706"/>
        <v/>
      </c>
      <c r="Z2276" s="36" t="str">
        <f>IF(Mining_Import!B2276="","",Mining_Import!B2276)</f>
        <v/>
      </c>
      <c r="AA2276" s="184" t="str">
        <f>IF(Mining_Import!$C2276="","",Mining_Import!$C2276)</f>
        <v/>
      </c>
      <c r="AB2276" s="122" t="str">
        <f t="shared" si="707"/>
        <v/>
      </c>
      <c r="AC2276" s="122" t="str">
        <f>IF($Y2276&gt;Dashboard!$Q$19,$AB2276,"")</f>
        <v/>
      </c>
      <c r="AD2276" s="43" t="str">
        <f t="shared" si="708"/>
        <v/>
      </c>
      <c r="AE2276" s="36" t="str">
        <f>IF(Mining_Import!D2276="","",Mining_Import!D2276)</f>
        <v/>
      </c>
      <c r="AF2276" s="36" t="str">
        <f>IF(Mining_Import!E2276="","",Mining_Import!E2276)</f>
        <v/>
      </c>
      <c r="AG2276" s="36" t="str">
        <f>IF(Mining_Import!F2276="","",Mining_Import!F2276)</f>
        <v/>
      </c>
      <c r="AH2276" s="36" t="str">
        <f>IF(Mining_Import!G2276="","",Mining_Import!G2276)</f>
        <v/>
      </c>
      <c r="AI2276" s="36" t="str">
        <f>IF(Mining_Import!H2276="","",Mining_Import!H2276)</f>
        <v/>
      </c>
      <c r="AJ2276" s="36" t="str">
        <f>IF(Mining_Import!I2276="","",Mining_Import!I2276)</f>
        <v/>
      </c>
      <c r="BY2276" s="120" t="str">
        <f t="shared" si="696"/>
        <v/>
      </c>
      <c r="BZ2276" s="184" t="str">
        <f t="shared" si="709"/>
        <v/>
      </c>
      <c r="CA2276" s="37" t="str">
        <f>IFERROR(VLOOKUP($BY2276,Account_Value!$C$2:$F$2500,4,0),"")</f>
        <v/>
      </c>
      <c r="CB2276" s="43" t="str">
        <f t="shared" si="697"/>
        <v/>
      </c>
      <c r="CC2276" s="122" t="str">
        <f>IF($BZ2276="","",SUM($BZ$2:$BZ2276))</f>
        <v/>
      </c>
      <c r="CD2276" s="43" t="str">
        <f>IF($BZ2276="","",$BU$19*(SUM($BZ$2:$BZ2276)))</f>
        <v/>
      </c>
    </row>
    <row r="2277" spans="1:82">
      <c r="A2277" s="4" t="str">
        <f t="shared" si="698"/>
        <v/>
      </c>
      <c r="B2277" s="21" t="str">
        <f>IF(Investments_Import!A2277="","",Investments_Import!A2277)</f>
        <v/>
      </c>
      <c r="C2277" s="22" t="str">
        <f t="shared" si="691"/>
        <v/>
      </c>
      <c r="D2277" s="51" t="str">
        <f t="shared" si="699"/>
        <v/>
      </c>
      <c r="E2277" s="3" t="str">
        <f>IF(Investments_Import!B2277="","",Investments_Import!B2277)</f>
        <v/>
      </c>
      <c r="F2277" s="54" t="str">
        <f t="shared" si="700"/>
        <v xml:space="preserve"> </v>
      </c>
      <c r="G2277" s="54" t="str">
        <f>IF($B2277="","",COUNTIF($F$2:$F2277,$F2277))</f>
        <v/>
      </c>
      <c r="H2277" s="53" t="str">
        <f t="shared" si="701"/>
        <v xml:space="preserve">  </v>
      </c>
      <c r="I2277" s="3" t="str">
        <f>IF(Investments_Import!C2277="","",Investments_Import!C2277)</f>
        <v/>
      </c>
      <c r="J2277" s="108" t="str">
        <f>IF(Investments_Import!D2277="","",Investments_Import!D2277)</f>
        <v/>
      </c>
      <c r="K2277" s="108" t="str">
        <f t="shared" si="702"/>
        <v/>
      </c>
      <c r="L2277" s="47" t="str">
        <f>IF(Investments_Import!E2277="","",Investments_Import!E2277)</f>
        <v/>
      </c>
      <c r="M2277" s="47" t="str">
        <f t="shared" si="692"/>
        <v/>
      </c>
      <c r="N2277" s="31" t="str">
        <f>IF(Investments_Import!F2277="","",Investments_Import!F2277)</f>
        <v/>
      </c>
      <c r="O2277" s="31" t="str">
        <f t="shared" si="693"/>
        <v/>
      </c>
      <c r="P2277" s="3" t="str">
        <f>IF(Investments_Import!G2277="","",Investments_Import!G2277)</f>
        <v/>
      </c>
      <c r="Q2277" s="3" t="str">
        <f>IF(Investments_Import!H2277="","",Investments_Import!H2277)</f>
        <v/>
      </c>
      <c r="R2277" s="37" t="str">
        <f t="shared" si="694"/>
        <v/>
      </c>
      <c r="S2277" s="37" t="str">
        <f t="shared" si="695"/>
        <v/>
      </c>
      <c r="U2277" s="36" t="str">
        <f>IF(Mining_Import!A2277="","",Mining_Import!A2277)</f>
        <v/>
      </c>
      <c r="V2277" s="22" t="str">
        <f t="shared" si="703"/>
        <v/>
      </c>
      <c r="W2277" s="127" t="str">
        <f t="shared" si="704"/>
        <v/>
      </c>
      <c r="X2277" s="127" t="str">
        <f t="shared" si="705"/>
        <v/>
      </c>
      <c r="Y2277" s="127" t="str">
        <f t="shared" si="706"/>
        <v/>
      </c>
      <c r="Z2277" s="36" t="str">
        <f>IF(Mining_Import!B2277="","",Mining_Import!B2277)</f>
        <v/>
      </c>
      <c r="AA2277" s="184" t="str">
        <f>IF(Mining_Import!$C2277="","",Mining_Import!$C2277)</f>
        <v/>
      </c>
      <c r="AB2277" s="122" t="str">
        <f t="shared" si="707"/>
        <v/>
      </c>
      <c r="AC2277" s="122" t="str">
        <f>IF($Y2277&gt;Dashboard!$Q$19,$AB2277,"")</f>
        <v/>
      </c>
      <c r="AD2277" s="43" t="str">
        <f t="shared" si="708"/>
        <v/>
      </c>
      <c r="AE2277" s="36" t="str">
        <f>IF(Mining_Import!D2277="","",Mining_Import!D2277)</f>
        <v/>
      </c>
      <c r="AF2277" s="36" t="str">
        <f>IF(Mining_Import!E2277="","",Mining_Import!E2277)</f>
        <v/>
      </c>
      <c r="AG2277" s="36" t="str">
        <f>IF(Mining_Import!F2277="","",Mining_Import!F2277)</f>
        <v/>
      </c>
      <c r="AH2277" s="36" t="str">
        <f>IF(Mining_Import!G2277="","",Mining_Import!G2277)</f>
        <v/>
      </c>
      <c r="AI2277" s="36" t="str">
        <f>IF(Mining_Import!H2277="","",Mining_Import!H2277)</f>
        <v/>
      </c>
      <c r="AJ2277" s="36" t="str">
        <f>IF(Mining_Import!I2277="","",Mining_Import!I2277)</f>
        <v/>
      </c>
      <c r="BY2277" s="120" t="str">
        <f t="shared" si="696"/>
        <v/>
      </c>
      <c r="BZ2277" s="184" t="str">
        <f t="shared" si="709"/>
        <v/>
      </c>
      <c r="CA2277" s="37" t="str">
        <f>IFERROR(VLOOKUP($BY2277,Account_Value!$C$2:$F$2500,4,0),"")</f>
        <v/>
      </c>
      <c r="CB2277" s="43" t="str">
        <f t="shared" si="697"/>
        <v/>
      </c>
      <c r="CC2277" s="122" t="str">
        <f>IF($BZ2277="","",SUM($BZ$2:$BZ2277))</f>
        <v/>
      </c>
      <c r="CD2277" s="43" t="str">
        <f>IF($BZ2277="","",$BU$19*(SUM($BZ$2:$BZ2277)))</f>
        <v/>
      </c>
    </row>
    <row r="2278" spans="1:82">
      <c r="A2278" s="4" t="str">
        <f t="shared" si="698"/>
        <v/>
      </c>
      <c r="B2278" s="21" t="str">
        <f>IF(Investments_Import!A2278="","",Investments_Import!A2278)</f>
        <v/>
      </c>
      <c r="C2278" s="22" t="str">
        <f t="shared" si="691"/>
        <v/>
      </c>
      <c r="D2278" s="51" t="str">
        <f t="shared" si="699"/>
        <v/>
      </c>
      <c r="E2278" s="3" t="str">
        <f>IF(Investments_Import!B2278="","",Investments_Import!B2278)</f>
        <v/>
      </c>
      <c r="F2278" s="54" t="str">
        <f t="shared" si="700"/>
        <v xml:space="preserve"> </v>
      </c>
      <c r="G2278" s="54" t="str">
        <f>IF($B2278="","",COUNTIF($F$2:$F2278,$F2278))</f>
        <v/>
      </c>
      <c r="H2278" s="53" t="str">
        <f t="shared" si="701"/>
        <v xml:space="preserve">  </v>
      </c>
      <c r="I2278" s="3" t="str">
        <f>IF(Investments_Import!C2278="","",Investments_Import!C2278)</f>
        <v/>
      </c>
      <c r="J2278" s="108" t="str">
        <f>IF(Investments_Import!D2278="","",Investments_Import!D2278)</f>
        <v/>
      </c>
      <c r="K2278" s="108" t="str">
        <f t="shared" si="702"/>
        <v/>
      </c>
      <c r="L2278" s="47" t="str">
        <f>IF(Investments_Import!E2278="","",Investments_Import!E2278)</f>
        <v/>
      </c>
      <c r="M2278" s="47" t="str">
        <f t="shared" si="692"/>
        <v/>
      </c>
      <c r="N2278" s="31" t="str">
        <f>IF(Investments_Import!F2278="","",Investments_Import!F2278)</f>
        <v/>
      </c>
      <c r="O2278" s="31" t="str">
        <f t="shared" si="693"/>
        <v/>
      </c>
      <c r="P2278" s="3" t="str">
        <f>IF(Investments_Import!G2278="","",Investments_Import!G2278)</f>
        <v/>
      </c>
      <c r="Q2278" s="3" t="str">
        <f>IF(Investments_Import!H2278="","",Investments_Import!H2278)</f>
        <v/>
      </c>
      <c r="R2278" s="37" t="str">
        <f t="shared" si="694"/>
        <v/>
      </c>
      <c r="S2278" s="37" t="str">
        <f t="shared" si="695"/>
        <v/>
      </c>
      <c r="U2278" s="36" t="str">
        <f>IF(Mining_Import!A2278="","",Mining_Import!A2278)</f>
        <v/>
      </c>
      <c r="V2278" s="22" t="str">
        <f t="shared" si="703"/>
        <v/>
      </c>
      <c r="W2278" s="127" t="str">
        <f t="shared" si="704"/>
        <v/>
      </c>
      <c r="X2278" s="127" t="str">
        <f t="shared" si="705"/>
        <v/>
      </c>
      <c r="Y2278" s="127" t="str">
        <f t="shared" si="706"/>
        <v/>
      </c>
      <c r="Z2278" s="36" t="str">
        <f>IF(Mining_Import!B2278="","",Mining_Import!B2278)</f>
        <v/>
      </c>
      <c r="AA2278" s="184" t="str">
        <f>IF(Mining_Import!$C2278="","",Mining_Import!$C2278)</f>
        <v/>
      </c>
      <c r="AB2278" s="122" t="str">
        <f t="shared" si="707"/>
        <v/>
      </c>
      <c r="AC2278" s="122" t="str">
        <f>IF($Y2278&gt;Dashboard!$Q$19,$AB2278,"")</f>
        <v/>
      </c>
      <c r="AD2278" s="43" t="str">
        <f t="shared" si="708"/>
        <v/>
      </c>
      <c r="AE2278" s="36" t="str">
        <f>IF(Mining_Import!D2278="","",Mining_Import!D2278)</f>
        <v/>
      </c>
      <c r="AF2278" s="36" t="str">
        <f>IF(Mining_Import!E2278="","",Mining_Import!E2278)</f>
        <v/>
      </c>
      <c r="AG2278" s="36" t="str">
        <f>IF(Mining_Import!F2278="","",Mining_Import!F2278)</f>
        <v/>
      </c>
      <c r="AH2278" s="36" t="str">
        <f>IF(Mining_Import!G2278="","",Mining_Import!G2278)</f>
        <v/>
      </c>
      <c r="AI2278" s="36" t="str">
        <f>IF(Mining_Import!H2278="","",Mining_Import!H2278)</f>
        <v/>
      </c>
      <c r="AJ2278" s="36" t="str">
        <f>IF(Mining_Import!I2278="","",Mining_Import!I2278)</f>
        <v/>
      </c>
      <c r="BY2278" s="120" t="str">
        <f t="shared" si="696"/>
        <v/>
      </c>
      <c r="BZ2278" s="184" t="str">
        <f t="shared" si="709"/>
        <v/>
      </c>
      <c r="CA2278" s="37" t="str">
        <f>IFERROR(VLOOKUP($BY2278,Account_Value!$C$2:$F$2500,4,0),"")</f>
        <v/>
      </c>
      <c r="CB2278" s="43" t="str">
        <f t="shared" si="697"/>
        <v/>
      </c>
      <c r="CC2278" s="122" t="str">
        <f>IF($BZ2278="","",SUM($BZ$2:$BZ2278))</f>
        <v/>
      </c>
      <c r="CD2278" s="43" t="str">
        <f>IF($BZ2278="","",$BU$19*(SUM($BZ$2:$BZ2278)))</f>
        <v/>
      </c>
    </row>
    <row r="2279" spans="1:82">
      <c r="A2279" s="4" t="str">
        <f t="shared" si="698"/>
        <v/>
      </c>
      <c r="B2279" s="21" t="str">
        <f>IF(Investments_Import!A2279="","",Investments_Import!A2279)</f>
        <v/>
      </c>
      <c r="C2279" s="22" t="str">
        <f t="shared" si="691"/>
        <v/>
      </c>
      <c r="D2279" s="51" t="str">
        <f t="shared" si="699"/>
        <v/>
      </c>
      <c r="E2279" s="3" t="str">
        <f>IF(Investments_Import!B2279="","",Investments_Import!B2279)</f>
        <v/>
      </c>
      <c r="F2279" s="54" t="str">
        <f t="shared" si="700"/>
        <v xml:space="preserve"> </v>
      </c>
      <c r="G2279" s="54" t="str">
        <f>IF($B2279="","",COUNTIF($F$2:$F2279,$F2279))</f>
        <v/>
      </c>
      <c r="H2279" s="53" t="str">
        <f t="shared" si="701"/>
        <v xml:space="preserve">  </v>
      </c>
      <c r="I2279" s="3" t="str">
        <f>IF(Investments_Import!C2279="","",Investments_Import!C2279)</f>
        <v/>
      </c>
      <c r="J2279" s="108" t="str">
        <f>IF(Investments_Import!D2279="","",Investments_Import!D2279)</f>
        <v/>
      </c>
      <c r="K2279" s="108" t="str">
        <f t="shared" si="702"/>
        <v/>
      </c>
      <c r="L2279" s="47" t="str">
        <f>IF(Investments_Import!E2279="","",Investments_Import!E2279)</f>
        <v/>
      </c>
      <c r="M2279" s="47" t="str">
        <f t="shared" si="692"/>
        <v/>
      </c>
      <c r="N2279" s="31" t="str">
        <f>IF(Investments_Import!F2279="","",Investments_Import!F2279)</f>
        <v/>
      </c>
      <c r="O2279" s="31" t="str">
        <f t="shared" si="693"/>
        <v/>
      </c>
      <c r="P2279" s="3" t="str">
        <f>IF(Investments_Import!G2279="","",Investments_Import!G2279)</f>
        <v/>
      </c>
      <c r="Q2279" s="3" t="str">
        <f>IF(Investments_Import!H2279="","",Investments_Import!H2279)</f>
        <v/>
      </c>
      <c r="R2279" s="37" t="str">
        <f t="shared" si="694"/>
        <v/>
      </c>
      <c r="S2279" s="37" t="str">
        <f t="shared" si="695"/>
        <v/>
      </c>
      <c r="U2279" s="36" t="str">
        <f>IF(Mining_Import!A2279="","",Mining_Import!A2279)</f>
        <v/>
      </c>
      <c r="V2279" s="22" t="str">
        <f t="shared" si="703"/>
        <v/>
      </c>
      <c r="W2279" s="127" t="str">
        <f t="shared" si="704"/>
        <v/>
      </c>
      <c r="X2279" s="127" t="str">
        <f t="shared" si="705"/>
        <v/>
      </c>
      <c r="Y2279" s="127" t="str">
        <f t="shared" si="706"/>
        <v/>
      </c>
      <c r="Z2279" s="36" t="str">
        <f>IF(Mining_Import!B2279="","",Mining_Import!B2279)</f>
        <v/>
      </c>
      <c r="AA2279" s="184" t="str">
        <f>IF(Mining_Import!$C2279="","",Mining_Import!$C2279)</f>
        <v/>
      </c>
      <c r="AB2279" s="122" t="str">
        <f t="shared" si="707"/>
        <v/>
      </c>
      <c r="AC2279" s="122" t="str">
        <f>IF($Y2279&gt;Dashboard!$Q$19,$AB2279,"")</f>
        <v/>
      </c>
      <c r="AD2279" s="43" t="str">
        <f t="shared" si="708"/>
        <v/>
      </c>
      <c r="AE2279" s="36" t="str">
        <f>IF(Mining_Import!D2279="","",Mining_Import!D2279)</f>
        <v/>
      </c>
      <c r="AF2279" s="36" t="str">
        <f>IF(Mining_Import!E2279="","",Mining_Import!E2279)</f>
        <v/>
      </c>
      <c r="AG2279" s="36" t="str">
        <f>IF(Mining_Import!F2279="","",Mining_Import!F2279)</f>
        <v/>
      </c>
      <c r="AH2279" s="36" t="str">
        <f>IF(Mining_Import!G2279="","",Mining_Import!G2279)</f>
        <v/>
      </c>
      <c r="AI2279" s="36" t="str">
        <f>IF(Mining_Import!H2279="","",Mining_Import!H2279)</f>
        <v/>
      </c>
      <c r="AJ2279" s="36" t="str">
        <f>IF(Mining_Import!I2279="","",Mining_Import!I2279)</f>
        <v/>
      </c>
      <c r="BY2279" s="120" t="str">
        <f t="shared" si="696"/>
        <v/>
      </c>
      <c r="BZ2279" s="184" t="str">
        <f t="shared" si="709"/>
        <v/>
      </c>
      <c r="CA2279" s="37" t="str">
        <f>IFERROR(VLOOKUP($BY2279,Account_Value!$C$2:$F$2500,4,0),"")</f>
        <v/>
      </c>
      <c r="CB2279" s="43" t="str">
        <f t="shared" si="697"/>
        <v/>
      </c>
      <c r="CC2279" s="122" t="str">
        <f>IF($BZ2279="","",SUM($BZ$2:$BZ2279))</f>
        <v/>
      </c>
      <c r="CD2279" s="43" t="str">
        <f>IF($BZ2279="","",$BU$19*(SUM($BZ$2:$BZ2279)))</f>
        <v/>
      </c>
    </row>
    <row r="2280" spans="1:82">
      <c r="A2280" s="4" t="str">
        <f t="shared" si="698"/>
        <v/>
      </c>
      <c r="B2280" s="21" t="str">
        <f>IF(Investments_Import!A2280="","",Investments_Import!A2280)</f>
        <v/>
      </c>
      <c r="C2280" s="22" t="str">
        <f t="shared" si="691"/>
        <v/>
      </c>
      <c r="D2280" s="51" t="str">
        <f t="shared" si="699"/>
        <v/>
      </c>
      <c r="E2280" s="3" t="str">
        <f>IF(Investments_Import!B2280="","",Investments_Import!B2280)</f>
        <v/>
      </c>
      <c r="F2280" s="54" t="str">
        <f t="shared" si="700"/>
        <v xml:space="preserve"> </v>
      </c>
      <c r="G2280" s="54" t="str">
        <f>IF($B2280="","",COUNTIF($F$2:$F2280,$F2280))</f>
        <v/>
      </c>
      <c r="H2280" s="53" t="str">
        <f t="shared" si="701"/>
        <v xml:space="preserve">  </v>
      </c>
      <c r="I2280" s="3" t="str">
        <f>IF(Investments_Import!C2280="","",Investments_Import!C2280)</f>
        <v/>
      </c>
      <c r="J2280" s="108" t="str">
        <f>IF(Investments_Import!D2280="","",Investments_Import!D2280)</f>
        <v/>
      </c>
      <c r="K2280" s="108" t="str">
        <f t="shared" si="702"/>
        <v/>
      </c>
      <c r="L2280" s="47" t="str">
        <f>IF(Investments_Import!E2280="","",Investments_Import!E2280)</f>
        <v/>
      </c>
      <c r="M2280" s="47" t="str">
        <f t="shared" si="692"/>
        <v/>
      </c>
      <c r="N2280" s="31" t="str">
        <f>IF(Investments_Import!F2280="","",Investments_Import!F2280)</f>
        <v/>
      </c>
      <c r="O2280" s="31" t="str">
        <f t="shared" si="693"/>
        <v/>
      </c>
      <c r="P2280" s="3" t="str">
        <f>IF(Investments_Import!G2280="","",Investments_Import!G2280)</f>
        <v/>
      </c>
      <c r="Q2280" s="3" t="str">
        <f>IF(Investments_Import!H2280="","",Investments_Import!H2280)</f>
        <v/>
      </c>
      <c r="R2280" s="37" t="str">
        <f t="shared" si="694"/>
        <v/>
      </c>
      <c r="S2280" s="37" t="str">
        <f t="shared" si="695"/>
        <v/>
      </c>
      <c r="U2280" s="36" t="str">
        <f>IF(Mining_Import!A2280="","",Mining_Import!A2280)</f>
        <v/>
      </c>
      <c r="V2280" s="22" t="str">
        <f t="shared" si="703"/>
        <v/>
      </c>
      <c r="W2280" s="127" t="str">
        <f t="shared" si="704"/>
        <v/>
      </c>
      <c r="X2280" s="127" t="str">
        <f t="shared" si="705"/>
        <v/>
      </c>
      <c r="Y2280" s="127" t="str">
        <f t="shared" si="706"/>
        <v/>
      </c>
      <c r="Z2280" s="36" t="str">
        <f>IF(Mining_Import!B2280="","",Mining_Import!B2280)</f>
        <v/>
      </c>
      <c r="AA2280" s="184" t="str">
        <f>IF(Mining_Import!$C2280="","",Mining_Import!$C2280)</f>
        <v/>
      </c>
      <c r="AB2280" s="122" t="str">
        <f t="shared" si="707"/>
        <v/>
      </c>
      <c r="AC2280" s="122" t="str">
        <f>IF($Y2280&gt;Dashboard!$Q$19,$AB2280,"")</f>
        <v/>
      </c>
      <c r="AD2280" s="43" t="str">
        <f t="shared" si="708"/>
        <v/>
      </c>
      <c r="AE2280" s="36" t="str">
        <f>IF(Mining_Import!D2280="","",Mining_Import!D2280)</f>
        <v/>
      </c>
      <c r="AF2280" s="36" t="str">
        <f>IF(Mining_Import!E2280="","",Mining_Import!E2280)</f>
        <v/>
      </c>
      <c r="AG2280" s="36" t="str">
        <f>IF(Mining_Import!F2280="","",Mining_Import!F2280)</f>
        <v/>
      </c>
      <c r="AH2280" s="36" t="str">
        <f>IF(Mining_Import!G2280="","",Mining_Import!G2280)</f>
        <v/>
      </c>
      <c r="AI2280" s="36" t="str">
        <f>IF(Mining_Import!H2280="","",Mining_Import!H2280)</f>
        <v/>
      </c>
      <c r="AJ2280" s="36" t="str">
        <f>IF(Mining_Import!I2280="","",Mining_Import!I2280)</f>
        <v/>
      </c>
      <c r="BY2280" s="120" t="str">
        <f t="shared" si="696"/>
        <v/>
      </c>
      <c r="BZ2280" s="184" t="str">
        <f t="shared" si="709"/>
        <v/>
      </c>
      <c r="CA2280" s="37" t="str">
        <f>IFERROR(VLOOKUP($BY2280,Account_Value!$C$2:$F$2500,4,0),"")</f>
        <v/>
      </c>
      <c r="CB2280" s="43" t="str">
        <f t="shared" si="697"/>
        <v/>
      </c>
      <c r="CC2280" s="122" t="str">
        <f>IF($BZ2280="","",SUM($BZ$2:$BZ2280))</f>
        <v/>
      </c>
      <c r="CD2280" s="43" t="str">
        <f>IF($BZ2280="","",$BU$19*(SUM($BZ$2:$BZ2280)))</f>
        <v/>
      </c>
    </row>
    <row r="2281" spans="1:82">
      <c r="A2281" s="4" t="str">
        <f t="shared" si="698"/>
        <v/>
      </c>
      <c r="B2281" s="21" t="str">
        <f>IF(Investments_Import!A2281="","",Investments_Import!A2281)</f>
        <v/>
      </c>
      <c r="C2281" s="22" t="str">
        <f t="shared" si="691"/>
        <v/>
      </c>
      <c r="D2281" s="51" t="str">
        <f t="shared" si="699"/>
        <v/>
      </c>
      <c r="E2281" s="3" t="str">
        <f>IF(Investments_Import!B2281="","",Investments_Import!B2281)</f>
        <v/>
      </c>
      <c r="F2281" s="54" t="str">
        <f t="shared" si="700"/>
        <v xml:space="preserve"> </v>
      </c>
      <c r="G2281" s="54" t="str">
        <f>IF($B2281="","",COUNTIF($F$2:$F2281,$F2281))</f>
        <v/>
      </c>
      <c r="H2281" s="53" t="str">
        <f t="shared" si="701"/>
        <v xml:space="preserve">  </v>
      </c>
      <c r="I2281" s="3" t="str">
        <f>IF(Investments_Import!C2281="","",Investments_Import!C2281)</f>
        <v/>
      </c>
      <c r="J2281" s="108" t="str">
        <f>IF(Investments_Import!D2281="","",Investments_Import!D2281)</f>
        <v/>
      </c>
      <c r="K2281" s="108" t="str">
        <f t="shared" si="702"/>
        <v/>
      </c>
      <c r="L2281" s="47" t="str">
        <f>IF(Investments_Import!E2281="","",Investments_Import!E2281)</f>
        <v/>
      </c>
      <c r="M2281" s="47" t="str">
        <f t="shared" si="692"/>
        <v/>
      </c>
      <c r="N2281" s="31" t="str">
        <f>IF(Investments_Import!F2281="","",Investments_Import!F2281)</f>
        <v/>
      </c>
      <c r="O2281" s="31" t="str">
        <f t="shared" si="693"/>
        <v/>
      </c>
      <c r="P2281" s="3" t="str">
        <f>IF(Investments_Import!G2281="","",Investments_Import!G2281)</f>
        <v/>
      </c>
      <c r="Q2281" s="3" t="str">
        <f>IF(Investments_Import!H2281="","",Investments_Import!H2281)</f>
        <v/>
      </c>
      <c r="R2281" s="37" t="str">
        <f t="shared" si="694"/>
        <v/>
      </c>
      <c r="S2281" s="37" t="str">
        <f t="shared" si="695"/>
        <v/>
      </c>
      <c r="U2281" s="36" t="str">
        <f>IF(Mining_Import!A2281="","",Mining_Import!A2281)</f>
        <v/>
      </c>
      <c r="V2281" s="22" t="str">
        <f t="shared" si="703"/>
        <v/>
      </c>
      <c r="W2281" s="127" t="str">
        <f t="shared" si="704"/>
        <v/>
      </c>
      <c r="X2281" s="127" t="str">
        <f t="shared" si="705"/>
        <v/>
      </c>
      <c r="Y2281" s="127" t="str">
        <f t="shared" si="706"/>
        <v/>
      </c>
      <c r="Z2281" s="36" t="str">
        <f>IF(Mining_Import!B2281="","",Mining_Import!B2281)</f>
        <v/>
      </c>
      <c r="AA2281" s="184" t="str">
        <f>IF(Mining_Import!$C2281="","",Mining_Import!$C2281)</f>
        <v/>
      </c>
      <c r="AB2281" s="122" t="str">
        <f t="shared" si="707"/>
        <v/>
      </c>
      <c r="AC2281" s="122" t="str">
        <f>IF($Y2281&gt;Dashboard!$Q$19,$AB2281,"")</f>
        <v/>
      </c>
      <c r="AD2281" s="43" t="str">
        <f t="shared" si="708"/>
        <v/>
      </c>
      <c r="AE2281" s="36" t="str">
        <f>IF(Mining_Import!D2281="","",Mining_Import!D2281)</f>
        <v/>
      </c>
      <c r="AF2281" s="36" t="str">
        <f>IF(Mining_Import!E2281="","",Mining_Import!E2281)</f>
        <v/>
      </c>
      <c r="AG2281" s="36" t="str">
        <f>IF(Mining_Import!F2281="","",Mining_Import!F2281)</f>
        <v/>
      </c>
      <c r="AH2281" s="36" t="str">
        <f>IF(Mining_Import!G2281="","",Mining_Import!G2281)</f>
        <v/>
      </c>
      <c r="AI2281" s="36" t="str">
        <f>IF(Mining_Import!H2281="","",Mining_Import!H2281)</f>
        <v/>
      </c>
      <c r="AJ2281" s="36" t="str">
        <f>IF(Mining_Import!I2281="","",Mining_Import!I2281)</f>
        <v/>
      </c>
      <c r="BY2281" s="120" t="str">
        <f t="shared" si="696"/>
        <v/>
      </c>
      <c r="BZ2281" s="184" t="str">
        <f t="shared" si="709"/>
        <v/>
      </c>
      <c r="CA2281" s="37" t="str">
        <f>IFERROR(VLOOKUP($BY2281,Account_Value!$C$2:$F$2500,4,0),"")</f>
        <v/>
      </c>
      <c r="CB2281" s="43" t="str">
        <f t="shared" si="697"/>
        <v/>
      </c>
      <c r="CC2281" s="122" t="str">
        <f>IF($BZ2281="","",SUM($BZ$2:$BZ2281))</f>
        <v/>
      </c>
      <c r="CD2281" s="43" t="str">
        <f>IF($BZ2281="","",$BU$19*(SUM($BZ$2:$BZ2281)))</f>
        <v/>
      </c>
    </row>
    <row r="2282" spans="1:82">
      <c r="A2282" s="4" t="str">
        <f t="shared" si="698"/>
        <v/>
      </c>
      <c r="B2282" s="21" t="str">
        <f>IF(Investments_Import!A2282="","",Investments_Import!A2282)</f>
        <v/>
      </c>
      <c r="C2282" s="22" t="str">
        <f t="shared" si="691"/>
        <v/>
      </c>
      <c r="D2282" s="51" t="str">
        <f t="shared" si="699"/>
        <v/>
      </c>
      <c r="E2282" s="3" t="str">
        <f>IF(Investments_Import!B2282="","",Investments_Import!B2282)</f>
        <v/>
      </c>
      <c r="F2282" s="54" t="str">
        <f t="shared" si="700"/>
        <v xml:space="preserve"> </v>
      </c>
      <c r="G2282" s="54" t="str">
        <f>IF($B2282="","",COUNTIF($F$2:$F2282,$F2282))</f>
        <v/>
      </c>
      <c r="H2282" s="53" t="str">
        <f t="shared" si="701"/>
        <v xml:space="preserve">  </v>
      </c>
      <c r="I2282" s="3" t="str">
        <f>IF(Investments_Import!C2282="","",Investments_Import!C2282)</f>
        <v/>
      </c>
      <c r="J2282" s="108" t="str">
        <f>IF(Investments_Import!D2282="","",Investments_Import!D2282)</f>
        <v/>
      </c>
      <c r="K2282" s="108" t="str">
        <f t="shared" si="702"/>
        <v/>
      </c>
      <c r="L2282" s="47" t="str">
        <f>IF(Investments_Import!E2282="","",Investments_Import!E2282)</f>
        <v/>
      </c>
      <c r="M2282" s="47" t="str">
        <f t="shared" si="692"/>
        <v/>
      </c>
      <c r="N2282" s="31" t="str">
        <f>IF(Investments_Import!F2282="","",Investments_Import!F2282)</f>
        <v/>
      </c>
      <c r="O2282" s="31" t="str">
        <f t="shared" si="693"/>
        <v/>
      </c>
      <c r="P2282" s="3" t="str">
        <f>IF(Investments_Import!G2282="","",Investments_Import!G2282)</f>
        <v/>
      </c>
      <c r="Q2282" s="3" t="str">
        <f>IF(Investments_Import!H2282="","",Investments_Import!H2282)</f>
        <v/>
      </c>
      <c r="R2282" s="37" t="str">
        <f t="shared" si="694"/>
        <v/>
      </c>
      <c r="S2282" s="37" t="str">
        <f t="shared" si="695"/>
        <v/>
      </c>
      <c r="U2282" s="36" t="str">
        <f>IF(Mining_Import!A2282="","",Mining_Import!A2282)</f>
        <v/>
      </c>
      <c r="V2282" s="22" t="str">
        <f t="shared" si="703"/>
        <v/>
      </c>
      <c r="W2282" s="127" t="str">
        <f t="shared" si="704"/>
        <v/>
      </c>
      <c r="X2282" s="127" t="str">
        <f t="shared" si="705"/>
        <v/>
      </c>
      <c r="Y2282" s="127" t="str">
        <f t="shared" si="706"/>
        <v/>
      </c>
      <c r="Z2282" s="36" t="str">
        <f>IF(Mining_Import!B2282="","",Mining_Import!B2282)</f>
        <v/>
      </c>
      <c r="AA2282" s="184" t="str">
        <f>IF(Mining_Import!$C2282="","",Mining_Import!$C2282)</f>
        <v/>
      </c>
      <c r="AB2282" s="122" t="str">
        <f t="shared" si="707"/>
        <v/>
      </c>
      <c r="AC2282" s="122" t="str">
        <f>IF($Y2282&gt;Dashboard!$Q$19,$AB2282,"")</f>
        <v/>
      </c>
      <c r="AD2282" s="43" t="str">
        <f t="shared" si="708"/>
        <v/>
      </c>
      <c r="AE2282" s="36" t="str">
        <f>IF(Mining_Import!D2282="","",Mining_Import!D2282)</f>
        <v/>
      </c>
      <c r="AF2282" s="36" t="str">
        <f>IF(Mining_Import!E2282="","",Mining_Import!E2282)</f>
        <v/>
      </c>
      <c r="AG2282" s="36" t="str">
        <f>IF(Mining_Import!F2282="","",Mining_Import!F2282)</f>
        <v/>
      </c>
      <c r="AH2282" s="36" t="str">
        <f>IF(Mining_Import!G2282="","",Mining_Import!G2282)</f>
        <v/>
      </c>
      <c r="AI2282" s="36" t="str">
        <f>IF(Mining_Import!H2282="","",Mining_Import!H2282)</f>
        <v/>
      </c>
      <c r="AJ2282" s="36" t="str">
        <f>IF(Mining_Import!I2282="","",Mining_Import!I2282)</f>
        <v/>
      </c>
      <c r="BY2282" s="120" t="str">
        <f t="shared" si="696"/>
        <v/>
      </c>
      <c r="BZ2282" s="184" t="str">
        <f t="shared" si="709"/>
        <v/>
      </c>
      <c r="CA2282" s="37" t="str">
        <f>IFERROR(VLOOKUP($BY2282,Account_Value!$C$2:$F$2500,4,0),"")</f>
        <v/>
      </c>
      <c r="CB2282" s="43" t="str">
        <f t="shared" si="697"/>
        <v/>
      </c>
      <c r="CC2282" s="122" t="str">
        <f>IF($BZ2282="","",SUM($BZ$2:$BZ2282))</f>
        <v/>
      </c>
      <c r="CD2282" s="43" t="str">
        <f>IF($BZ2282="","",$BU$19*(SUM($BZ$2:$BZ2282)))</f>
        <v/>
      </c>
    </row>
    <row r="2283" spans="1:82">
      <c r="A2283" s="4" t="str">
        <f t="shared" si="698"/>
        <v/>
      </c>
      <c r="B2283" s="21" t="str">
        <f>IF(Investments_Import!A2283="","",Investments_Import!A2283)</f>
        <v/>
      </c>
      <c r="C2283" s="22" t="str">
        <f t="shared" si="691"/>
        <v/>
      </c>
      <c r="D2283" s="51" t="str">
        <f t="shared" si="699"/>
        <v/>
      </c>
      <c r="E2283" s="3" t="str">
        <f>IF(Investments_Import!B2283="","",Investments_Import!B2283)</f>
        <v/>
      </c>
      <c r="F2283" s="54" t="str">
        <f t="shared" si="700"/>
        <v xml:space="preserve"> </v>
      </c>
      <c r="G2283" s="54" t="str">
        <f>IF($B2283="","",COUNTIF($F$2:$F2283,$F2283))</f>
        <v/>
      </c>
      <c r="H2283" s="53" t="str">
        <f t="shared" si="701"/>
        <v xml:space="preserve">  </v>
      </c>
      <c r="I2283" s="3" t="str">
        <f>IF(Investments_Import!C2283="","",Investments_Import!C2283)</f>
        <v/>
      </c>
      <c r="J2283" s="108" t="str">
        <f>IF(Investments_Import!D2283="","",Investments_Import!D2283)</f>
        <v/>
      </c>
      <c r="K2283" s="108" t="str">
        <f t="shared" si="702"/>
        <v/>
      </c>
      <c r="L2283" s="47" t="str">
        <f>IF(Investments_Import!E2283="","",Investments_Import!E2283)</f>
        <v/>
      </c>
      <c r="M2283" s="47" t="str">
        <f t="shared" si="692"/>
        <v/>
      </c>
      <c r="N2283" s="31" t="str">
        <f>IF(Investments_Import!F2283="","",Investments_Import!F2283)</f>
        <v/>
      </c>
      <c r="O2283" s="31" t="str">
        <f t="shared" si="693"/>
        <v/>
      </c>
      <c r="P2283" s="3" t="str">
        <f>IF(Investments_Import!G2283="","",Investments_Import!G2283)</f>
        <v/>
      </c>
      <c r="Q2283" s="3" t="str">
        <f>IF(Investments_Import!H2283="","",Investments_Import!H2283)</f>
        <v/>
      </c>
      <c r="R2283" s="37" t="str">
        <f t="shared" si="694"/>
        <v/>
      </c>
      <c r="S2283" s="37" t="str">
        <f t="shared" si="695"/>
        <v/>
      </c>
      <c r="U2283" s="36" t="str">
        <f>IF(Mining_Import!A2283="","",Mining_Import!A2283)</f>
        <v/>
      </c>
      <c r="V2283" s="22" t="str">
        <f t="shared" si="703"/>
        <v/>
      </c>
      <c r="W2283" s="127" t="str">
        <f t="shared" si="704"/>
        <v/>
      </c>
      <c r="X2283" s="127" t="str">
        <f t="shared" si="705"/>
        <v/>
      </c>
      <c r="Y2283" s="127" t="str">
        <f t="shared" si="706"/>
        <v/>
      </c>
      <c r="Z2283" s="36" t="str">
        <f>IF(Mining_Import!B2283="","",Mining_Import!B2283)</f>
        <v/>
      </c>
      <c r="AA2283" s="184" t="str">
        <f>IF(Mining_Import!$C2283="","",Mining_Import!$C2283)</f>
        <v/>
      </c>
      <c r="AB2283" s="122" t="str">
        <f t="shared" si="707"/>
        <v/>
      </c>
      <c r="AC2283" s="122" t="str">
        <f>IF($Y2283&gt;Dashboard!$Q$19,$AB2283,"")</f>
        <v/>
      </c>
      <c r="AD2283" s="43" t="str">
        <f t="shared" si="708"/>
        <v/>
      </c>
      <c r="AE2283" s="36" t="str">
        <f>IF(Mining_Import!D2283="","",Mining_Import!D2283)</f>
        <v/>
      </c>
      <c r="AF2283" s="36" t="str">
        <f>IF(Mining_Import!E2283="","",Mining_Import!E2283)</f>
        <v/>
      </c>
      <c r="AG2283" s="36" t="str">
        <f>IF(Mining_Import!F2283="","",Mining_Import!F2283)</f>
        <v/>
      </c>
      <c r="AH2283" s="36" t="str">
        <f>IF(Mining_Import!G2283="","",Mining_Import!G2283)</f>
        <v/>
      </c>
      <c r="AI2283" s="36" t="str">
        <f>IF(Mining_Import!H2283="","",Mining_Import!H2283)</f>
        <v/>
      </c>
      <c r="AJ2283" s="36" t="str">
        <f>IF(Mining_Import!I2283="","",Mining_Import!I2283)</f>
        <v/>
      </c>
      <c r="BY2283" s="120" t="str">
        <f t="shared" si="696"/>
        <v/>
      </c>
      <c r="BZ2283" s="184" t="str">
        <f t="shared" si="709"/>
        <v/>
      </c>
      <c r="CA2283" s="37" t="str">
        <f>IFERROR(VLOOKUP($BY2283,Account_Value!$C$2:$F$2500,4,0),"")</f>
        <v/>
      </c>
      <c r="CB2283" s="43" t="str">
        <f t="shared" si="697"/>
        <v/>
      </c>
      <c r="CC2283" s="122" t="str">
        <f>IF($BZ2283="","",SUM($BZ$2:$BZ2283))</f>
        <v/>
      </c>
      <c r="CD2283" s="43" t="str">
        <f>IF($BZ2283="","",$BU$19*(SUM($BZ$2:$BZ2283)))</f>
        <v/>
      </c>
    </row>
    <row r="2284" spans="1:82">
      <c r="A2284" s="4" t="str">
        <f t="shared" si="698"/>
        <v/>
      </c>
      <c r="B2284" s="21" t="str">
        <f>IF(Investments_Import!A2284="","",Investments_Import!A2284)</f>
        <v/>
      </c>
      <c r="C2284" s="22" t="str">
        <f t="shared" si="691"/>
        <v/>
      </c>
      <c r="D2284" s="51" t="str">
        <f t="shared" si="699"/>
        <v/>
      </c>
      <c r="E2284" s="3" t="str">
        <f>IF(Investments_Import!B2284="","",Investments_Import!B2284)</f>
        <v/>
      </c>
      <c r="F2284" s="54" t="str">
        <f t="shared" si="700"/>
        <v xml:space="preserve"> </v>
      </c>
      <c r="G2284" s="54" t="str">
        <f>IF($B2284="","",COUNTIF($F$2:$F2284,$F2284))</f>
        <v/>
      </c>
      <c r="H2284" s="53" t="str">
        <f t="shared" si="701"/>
        <v xml:space="preserve">  </v>
      </c>
      <c r="I2284" s="3" t="str">
        <f>IF(Investments_Import!C2284="","",Investments_Import!C2284)</f>
        <v/>
      </c>
      <c r="J2284" s="108" t="str">
        <f>IF(Investments_Import!D2284="","",Investments_Import!D2284)</f>
        <v/>
      </c>
      <c r="K2284" s="108" t="str">
        <f t="shared" si="702"/>
        <v/>
      </c>
      <c r="L2284" s="47" t="str">
        <f>IF(Investments_Import!E2284="","",Investments_Import!E2284)</f>
        <v/>
      </c>
      <c r="M2284" s="47" t="str">
        <f t="shared" si="692"/>
        <v/>
      </c>
      <c r="N2284" s="31" t="str">
        <f>IF(Investments_Import!F2284="","",Investments_Import!F2284)</f>
        <v/>
      </c>
      <c r="O2284" s="31" t="str">
        <f t="shared" si="693"/>
        <v/>
      </c>
      <c r="P2284" s="3" t="str">
        <f>IF(Investments_Import!G2284="","",Investments_Import!G2284)</f>
        <v/>
      </c>
      <c r="Q2284" s="3" t="str">
        <f>IF(Investments_Import!H2284="","",Investments_Import!H2284)</f>
        <v/>
      </c>
      <c r="R2284" s="37" t="str">
        <f t="shared" si="694"/>
        <v/>
      </c>
      <c r="S2284" s="37" t="str">
        <f t="shared" si="695"/>
        <v/>
      </c>
      <c r="U2284" s="36" t="str">
        <f>IF(Mining_Import!A2284="","",Mining_Import!A2284)</f>
        <v/>
      </c>
      <c r="V2284" s="22" t="str">
        <f t="shared" si="703"/>
        <v/>
      </c>
      <c r="W2284" s="127" t="str">
        <f t="shared" si="704"/>
        <v/>
      </c>
      <c r="X2284" s="127" t="str">
        <f t="shared" si="705"/>
        <v/>
      </c>
      <c r="Y2284" s="127" t="str">
        <f t="shared" si="706"/>
        <v/>
      </c>
      <c r="Z2284" s="36" t="str">
        <f>IF(Mining_Import!B2284="","",Mining_Import!B2284)</f>
        <v/>
      </c>
      <c r="AA2284" s="184" t="str">
        <f>IF(Mining_Import!$C2284="","",Mining_Import!$C2284)</f>
        <v/>
      </c>
      <c r="AB2284" s="122" t="str">
        <f t="shared" si="707"/>
        <v/>
      </c>
      <c r="AC2284" s="122" t="str">
        <f>IF($Y2284&gt;Dashboard!$Q$19,$AB2284,"")</f>
        <v/>
      </c>
      <c r="AD2284" s="43" t="str">
        <f t="shared" si="708"/>
        <v/>
      </c>
      <c r="AE2284" s="36" t="str">
        <f>IF(Mining_Import!D2284="","",Mining_Import!D2284)</f>
        <v/>
      </c>
      <c r="AF2284" s="36" t="str">
        <f>IF(Mining_Import!E2284="","",Mining_Import!E2284)</f>
        <v/>
      </c>
      <c r="AG2284" s="36" t="str">
        <f>IF(Mining_Import!F2284="","",Mining_Import!F2284)</f>
        <v/>
      </c>
      <c r="AH2284" s="36" t="str">
        <f>IF(Mining_Import!G2284="","",Mining_Import!G2284)</f>
        <v/>
      </c>
      <c r="AI2284" s="36" t="str">
        <f>IF(Mining_Import!H2284="","",Mining_Import!H2284)</f>
        <v/>
      </c>
      <c r="AJ2284" s="36" t="str">
        <f>IF(Mining_Import!I2284="","",Mining_Import!I2284)</f>
        <v/>
      </c>
      <c r="BY2284" s="120" t="str">
        <f t="shared" si="696"/>
        <v/>
      </c>
      <c r="BZ2284" s="184" t="str">
        <f t="shared" si="709"/>
        <v/>
      </c>
      <c r="CA2284" s="37" t="str">
        <f>IFERROR(VLOOKUP($BY2284,Account_Value!$C$2:$F$2500,4,0),"")</f>
        <v/>
      </c>
      <c r="CB2284" s="43" t="str">
        <f t="shared" si="697"/>
        <v/>
      </c>
      <c r="CC2284" s="122" t="str">
        <f>IF($BZ2284="","",SUM($BZ$2:$BZ2284))</f>
        <v/>
      </c>
      <c r="CD2284" s="43" t="str">
        <f>IF($BZ2284="","",$BU$19*(SUM($BZ$2:$BZ2284)))</f>
        <v/>
      </c>
    </row>
    <row r="2285" spans="1:82">
      <c r="A2285" s="4" t="str">
        <f t="shared" si="698"/>
        <v/>
      </c>
      <c r="B2285" s="21" t="str">
        <f>IF(Investments_Import!A2285="","",Investments_Import!A2285)</f>
        <v/>
      </c>
      <c r="C2285" s="22" t="str">
        <f t="shared" si="691"/>
        <v/>
      </c>
      <c r="D2285" s="51" t="str">
        <f t="shared" si="699"/>
        <v/>
      </c>
      <c r="E2285" s="3" t="str">
        <f>IF(Investments_Import!B2285="","",Investments_Import!B2285)</f>
        <v/>
      </c>
      <c r="F2285" s="54" t="str">
        <f t="shared" si="700"/>
        <v xml:space="preserve"> </v>
      </c>
      <c r="G2285" s="54" t="str">
        <f>IF($B2285="","",COUNTIF($F$2:$F2285,$F2285))</f>
        <v/>
      </c>
      <c r="H2285" s="53" t="str">
        <f t="shared" si="701"/>
        <v xml:space="preserve">  </v>
      </c>
      <c r="I2285" s="3" t="str">
        <f>IF(Investments_Import!C2285="","",Investments_Import!C2285)</f>
        <v/>
      </c>
      <c r="J2285" s="108" t="str">
        <f>IF(Investments_Import!D2285="","",Investments_Import!D2285)</f>
        <v/>
      </c>
      <c r="K2285" s="108" t="str">
        <f t="shared" si="702"/>
        <v/>
      </c>
      <c r="L2285" s="47" t="str">
        <f>IF(Investments_Import!E2285="","",Investments_Import!E2285)</f>
        <v/>
      </c>
      <c r="M2285" s="47" t="str">
        <f t="shared" si="692"/>
        <v/>
      </c>
      <c r="N2285" s="31" t="str">
        <f>IF(Investments_Import!F2285="","",Investments_Import!F2285)</f>
        <v/>
      </c>
      <c r="O2285" s="31" t="str">
        <f t="shared" si="693"/>
        <v/>
      </c>
      <c r="P2285" s="3" t="str">
        <f>IF(Investments_Import!G2285="","",Investments_Import!G2285)</f>
        <v/>
      </c>
      <c r="Q2285" s="3" t="str">
        <f>IF(Investments_Import!H2285="","",Investments_Import!H2285)</f>
        <v/>
      </c>
      <c r="R2285" s="37" t="str">
        <f t="shared" si="694"/>
        <v/>
      </c>
      <c r="S2285" s="37" t="str">
        <f t="shared" si="695"/>
        <v/>
      </c>
      <c r="U2285" s="36" t="str">
        <f>IF(Mining_Import!A2285="","",Mining_Import!A2285)</f>
        <v/>
      </c>
      <c r="V2285" s="22" t="str">
        <f t="shared" si="703"/>
        <v/>
      </c>
      <c r="W2285" s="127" t="str">
        <f t="shared" si="704"/>
        <v/>
      </c>
      <c r="X2285" s="127" t="str">
        <f t="shared" si="705"/>
        <v/>
      </c>
      <c r="Y2285" s="127" t="str">
        <f t="shared" si="706"/>
        <v/>
      </c>
      <c r="Z2285" s="36" t="str">
        <f>IF(Mining_Import!B2285="","",Mining_Import!B2285)</f>
        <v/>
      </c>
      <c r="AA2285" s="184" t="str">
        <f>IF(Mining_Import!$C2285="","",Mining_Import!$C2285)</f>
        <v/>
      </c>
      <c r="AB2285" s="122" t="str">
        <f t="shared" si="707"/>
        <v/>
      </c>
      <c r="AC2285" s="122" t="str">
        <f>IF($Y2285&gt;Dashboard!$Q$19,$AB2285,"")</f>
        <v/>
      </c>
      <c r="AD2285" s="43" t="str">
        <f t="shared" si="708"/>
        <v/>
      </c>
      <c r="AE2285" s="36" t="str">
        <f>IF(Mining_Import!D2285="","",Mining_Import!D2285)</f>
        <v/>
      </c>
      <c r="AF2285" s="36" t="str">
        <f>IF(Mining_Import!E2285="","",Mining_Import!E2285)</f>
        <v/>
      </c>
      <c r="AG2285" s="36" t="str">
        <f>IF(Mining_Import!F2285="","",Mining_Import!F2285)</f>
        <v/>
      </c>
      <c r="AH2285" s="36" t="str">
        <f>IF(Mining_Import!G2285="","",Mining_Import!G2285)</f>
        <v/>
      </c>
      <c r="AI2285" s="36" t="str">
        <f>IF(Mining_Import!H2285="","",Mining_Import!H2285)</f>
        <v/>
      </c>
      <c r="AJ2285" s="36" t="str">
        <f>IF(Mining_Import!I2285="","",Mining_Import!I2285)</f>
        <v/>
      </c>
      <c r="BY2285" s="120" t="str">
        <f t="shared" si="696"/>
        <v/>
      </c>
      <c r="BZ2285" s="184" t="str">
        <f t="shared" si="709"/>
        <v/>
      </c>
      <c r="CA2285" s="37" t="str">
        <f>IFERROR(VLOOKUP($BY2285,Account_Value!$C$2:$F$2500,4,0),"")</f>
        <v/>
      </c>
      <c r="CB2285" s="43" t="str">
        <f t="shared" si="697"/>
        <v/>
      </c>
      <c r="CC2285" s="122" t="str">
        <f>IF($BZ2285="","",SUM($BZ$2:$BZ2285))</f>
        <v/>
      </c>
      <c r="CD2285" s="43" t="str">
        <f>IF($BZ2285="","",$BU$19*(SUM($BZ$2:$BZ2285)))</f>
        <v/>
      </c>
    </row>
    <row r="2286" spans="1:82">
      <c r="A2286" s="4" t="str">
        <f t="shared" si="698"/>
        <v/>
      </c>
      <c r="B2286" s="21" t="str">
        <f>IF(Investments_Import!A2286="","",Investments_Import!A2286)</f>
        <v/>
      </c>
      <c r="C2286" s="22" t="str">
        <f t="shared" si="691"/>
        <v/>
      </c>
      <c r="D2286" s="51" t="str">
        <f t="shared" si="699"/>
        <v/>
      </c>
      <c r="E2286" s="3" t="str">
        <f>IF(Investments_Import!B2286="","",Investments_Import!B2286)</f>
        <v/>
      </c>
      <c r="F2286" s="54" t="str">
        <f t="shared" si="700"/>
        <v xml:space="preserve"> </v>
      </c>
      <c r="G2286" s="54" t="str">
        <f>IF($B2286="","",COUNTIF($F$2:$F2286,$F2286))</f>
        <v/>
      </c>
      <c r="H2286" s="53" t="str">
        <f t="shared" si="701"/>
        <v xml:space="preserve">  </v>
      </c>
      <c r="I2286" s="3" t="str">
        <f>IF(Investments_Import!C2286="","",Investments_Import!C2286)</f>
        <v/>
      </c>
      <c r="J2286" s="108" t="str">
        <f>IF(Investments_Import!D2286="","",Investments_Import!D2286)</f>
        <v/>
      </c>
      <c r="K2286" s="108" t="str">
        <f t="shared" si="702"/>
        <v/>
      </c>
      <c r="L2286" s="47" t="str">
        <f>IF(Investments_Import!E2286="","",Investments_Import!E2286)</f>
        <v/>
      </c>
      <c r="M2286" s="47" t="str">
        <f t="shared" si="692"/>
        <v/>
      </c>
      <c r="N2286" s="31" t="str">
        <f>IF(Investments_Import!F2286="","",Investments_Import!F2286)</f>
        <v/>
      </c>
      <c r="O2286" s="31" t="str">
        <f t="shared" si="693"/>
        <v/>
      </c>
      <c r="P2286" s="3" t="str">
        <f>IF(Investments_Import!G2286="","",Investments_Import!G2286)</f>
        <v/>
      </c>
      <c r="Q2286" s="3" t="str">
        <f>IF(Investments_Import!H2286="","",Investments_Import!H2286)</f>
        <v/>
      </c>
      <c r="R2286" s="37" t="str">
        <f t="shared" si="694"/>
        <v/>
      </c>
      <c r="S2286" s="37" t="str">
        <f t="shared" si="695"/>
        <v/>
      </c>
      <c r="U2286" s="36" t="str">
        <f>IF(Mining_Import!A2286="","",Mining_Import!A2286)</f>
        <v/>
      </c>
      <c r="V2286" s="22" t="str">
        <f t="shared" si="703"/>
        <v/>
      </c>
      <c r="W2286" s="127" t="str">
        <f t="shared" si="704"/>
        <v/>
      </c>
      <c r="X2286" s="127" t="str">
        <f t="shared" si="705"/>
        <v/>
      </c>
      <c r="Y2286" s="127" t="str">
        <f t="shared" si="706"/>
        <v/>
      </c>
      <c r="Z2286" s="36" t="str">
        <f>IF(Mining_Import!B2286="","",Mining_Import!B2286)</f>
        <v/>
      </c>
      <c r="AA2286" s="184" t="str">
        <f>IF(Mining_Import!$C2286="","",Mining_Import!$C2286)</f>
        <v/>
      </c>
      <c r="AB2286" s="122" t="str">
        <f t="shared" si="707"/>
        <v/>
      </c>
      <c r="AC2286" s="122" t="str">
        <f>IF($Y2286&gt;Dashboard!$Q$19,$AB2286,"")</f>
        <v/>
      </c>
      <c r="AD2286" s="43" t="str">
        <f t="shared" si="708"/>
        <v/>
      </c>
      <c r="AE2286" s="36" t="str">
        <f>IF(Mining_Import!D2286="","",Mining_Import!D2286)</f>
        <v/>
      </c>
      <c r="AF2286" s="36" t="str">
        <f>IF(Mining_Import!E2286="","",Mining_Import!E2286)</f>
        <v/>
      </c>
      <c r="AG2286" s="36" t="str">
        <f>IF(Mining_Import!F2286="","",Mining_Import!F2286)</f>
        <v/>
      </c>
      <c r="AH2286" s="36" t="str">
        <f>IF(Mining_Import!G2286="","",Mining_Import!G2286)</f>
        <v/>
      </c>
      <c r="AI2286" s="36" t="str">
        <f>IF(Mining_Import!H2286="","",Mining_Import!H2286)</f>
        <v/>
      </c>
      <c r="AJ2286" s="36" t="str">
        <f>IF(Mining_Import!I2286="","",Mining_Import!I2286)</f>
        <v/>
      </c>
      <c r="BY2286" s="120" t="str">
        <f t="shared" si="696"/>
        <v/>
      </c>
      <c r="BZ2286" s="184" t="str">
        <f t="shared" si="709"/>
        <v/>
      </c>
      <c r="CA2286" s="37" t="str">
        <f>IFERROR(VLOOKUP($BY2286,Account_Value!$C$2:$F$2500,4,0),"")</f>
        <v/>
      </c>
      <c r="CB2286" s="43" t="str">
        <f t="shared" si="697"/>
        <v/>
      </c>
      <c r="CC2286" s="122" t="str">
        <f>IF($BZ2286="","",SUM($BZ$2:$BZ2286))</f>
        <v/>
      </c>
      <c r="CD2286" s="43" t="str">
        <f>IF($BZ2286="","",$BU$19*(SUM($BZ$2:$BZ2286)))</f>
        <v/>
      </c>
    </row>
    <row r="2287" spans="1:82">
      <c r="A2287" s="4" t="str">
        <f t="shared" si="698"/>
        <v/>
      </c>
      <c r="B2287" s="21" t="str">
        <f>IF(Investments_Import!A2287="","",Investments_Import!A2287)</f>
        <v/>
      </c>
      <c r="C2287" s="22" t="str">
        <f t="shared" si="691"/>
        <v/>
      </c>
      <c r="D2287" s="51" t="str">
        <f t="shared" si="699"/>
        <v/>
      </c>
      <c r="E2287" s="3" t="str">
        <f>IF(Investments_Import!B2287="","",Investments_Import!B2287)</f>
        <v/>
      </c>
      <c r="F2287" s="54" t="str">
        <f t="shared" si="700"/>
        <v xml:space="preserve"> </v>
      </c>
      <c r="G2287" s="54" t="str">
        <f>IF($B2287="","",COUNTIF($F$2:$F2287,$F2287))</f>
        <v/>
      </c>
      <c r="H2287" s="53" t="str">
        <f t="shared" si="701"/>
        <v xml:space="preserve">  </v>
      </c>
      <c r="I2287" s="3" t="str">
        <f>IF(Investments_Import!C2287="","",Investments_Import!C2287)</f>
        <v/>
      </c>
      <c r="J2287" s="108" t="str">
        <f>IF(Investments_Import!D2287="","",Investments_Import!D2287)</f>
        <v/>
      </c>
      <c r="K2287" s="108" t="str">
        <f t="shared" si="702"/>
        <v/>
      </c>
      <c r="L2287" s="47" t="str">
        <f>IF(Investments_Import!E2287="","",Investments_Import!E2287)</f>
        <v/>
      </c>
      <c r="M2287" s="47" t="str">
        <f t="shared" si="692"/>
        <v/>
      </c>
      <c r="N2287" s="31" t="str">
        <f>IF(Investments_Import!F2287="","",Investments_Import!F2287)</f>
        <v/>
      </c>
      <c r="O2287" s="31" t="str">
        <f t="shared" si="693"/>
        <v/>
      </c>
      <c r="P2287" s="3" t="str">
        <f>IF(Investments_Import!G2287="","",Investments_Import!G2287)</f>
        <v/>
      </c>
      <c r="Q2287" s="3" t="str">
        <f>IF(Investments_Import!H2287="","",Investments_Import!H2287)</f>
        <v/>
      </c>
      <c r="R2287" s="37" t="str">
        <f t="shared" si="694"/>
        <v/>
      </c>
      <c r="S2287" s="37" t="str">
        <f t="shared" si="695"/>
        <v/>
      </c>
      <c r="U2287" s="36" t="str">
        <f>IF(Mining_Import!A2287="","",Mining_Import!A2287)</f>
        <v/>
      </c>
      <c r="V2287" s="22" t="str">
        <f t="shared" si="703"/>
        <v/>
      </c>
      <c r="W2287" s="127" t="str">
        <f t="shared" si="704"/>
        <v/>
      </c>
      <c r="X2287" s="127" t="str">
        <f t="shared" si="705"/>
        <v/>
      </c>
      <c r="Y2287" s="127" t="str">
        <f t="shared" si="706"/>
        <v/>
      </c>
      <c r="Z2287" s="36" t="str">
        <f>IF(Mining_Import!B2287="","",Mining_Import!B2287)</f>
        <v/>
      </c>
      <c r="AA2287" s="184" t="str">
        <f>IF(Mining_Import!$C2287="","",Mining_Import!$C2287)</f>
        <v/>
      </c>
      <c r="AB2287" s="122" t="str">
        <f t="shared" si="707"/>
        <v/>
      </c>
      <c r="AC2287" s="122" t="str">
        <f>IF($Y2287&gt;Dashboard!$Q$19,$AB2287,"")</f>
        <v/>
      </c>
      <c r="AD2287" s="43" t="str">
        <f t="shared" si="708"/>
        <v/>
      </c>
      <c r="AE2287" s="36" t="str">
        <f>IF(Mining_Import!D2287="","",Mining_Import!D2287)</f>
        <v/>
      </c>
      <c r="AF2287" s="36" t="str">
        <f>IF(Mining_Import!E2287="","",Mining_Import!E2287)</f>
        <v/>
      </c>
      <c r="AG2287" s="36" t="str">
        <f>IF(Mining_Import!F2287="","",Mining_Import!F2287)</f>
        <v/>
      </c>
      <c r="AH2287" s="36" t="str">
        <f>IF(Mining_Import!G2287="","",Mining_Import!G2287)</f>
        <v/>
      </c>
      <c r="AI2287" s="36" t="str">
        <f>IF(Mining_Import!H2287="","",Mining_Import!H2287)</f>
        <v/>
      </c>
      <c r="AJ2287" s="36" t="str">
        <f>IF(Mining_Import!I2287="","",Mining_Import!I2287)</f>
        <v/>
      </c>
      <c r="BY2287" s="120" t="str">
        <f t="shared" si="696"/>
        <v/>
      </c>
      <c r="BZ2287" s="184" t="str">
        <f t="shared" si="709"/>
        <v/>
      </c>
      <c r="CA2287" s="37" t="str">
        <f>IFERROR(VLOOKUP($BY2287,Account_Value!$C$2:$F$2500,4,0),"")</f>
        <v/>
      </c>
      <c r="CB2287" s="43" t="str">
        <f t="shared" si="697"/>
        <v/>
      </c>
      <c r="CC2287" s="122" t="str">
        <f>IF($BZ2287="","",SUM($BZ$2:$BZ2287))</f>
        <v/>
      </c>
      <c r="CD2287" s="43" t="str">
        <f>IF($BZ2287="","",$BU$19*(SUM($BZ$2:$BZ2287)))</f>
        <v/>
      </c>
    </row>
    <row r="2288" spans="1:82">
      <c r="A2288" s="4" t="str">
        <f t="shared" si="698"/>
        <v/>
      </c>
      <c r="B2288" s="21" t="str">
        <f>IF(Investments_Import!A2288="","",Investments_Import!A2288)</f>
        <v/>
      </c>
      <c r="C2288" s="22" t="str">
        <f t="shared" si="691"/>
        <v/>
      </c>
      <c r="D2288" s="51" t="str">
        <f t="shared" si="699"/>
        <v/>
      </c>
      <c r="E2288" s="3" t="str">
        <f>IF(Investments_Import!B2288="","",Investments_Import!B2288)</f>
        <v/>
      </c>
      <c r="F2288" s="54" t="str">
        <f t="shared" si="700"/>
        <v xml:space="preserve"> </v>
      </c>
      <c r="G2288" s="54" t="str">
        <f>IF($B2288="","",COUNTIF($F$2:$F2288,$F2288))</f>
        <v/>
      </c>
      <c r="H2288" s="53" t="str">
        <f t="shared" si="701"/>
        <v xml:space="preserve">  </v>
      </c>
      <c r="I2288" s="3" t="str">
        <f>IF(Investments_Import!C2288="","",Investments_Import!C2288)</f>
        <v/>
      </c>
      <c r="J2288" s="108" t="str">
        <f>IF(Investments_Import!D2288="","",Investments_Import!D2288)</f>
        <v/>
      </c>
      <c r="K2288" s="108" t="str">
        <f t="shared" si="702"/>
        <v/>
      </c>
      <c r="L2288" s="47" t="str">
        <f>IF(Investments_Import!E2288="","",Investments_Import!E2288)</f>
        <v/>
      </c>
      <c r="M2288" s="47" t="str">
        <f t="shared" si="692"/>
        <v/>
      </c>
      <c r="N2288" s="31" t="str">
        <f>IF(Investments_Import!F2288="","",Investments_Import!F2288)</f>
        <v/>
      </c>
      <c r="O2288" s="31" t="str">
        <f t="shared" si="693"/>
        <v/>
      </c>
      <c r="P2288" s="3" t="str">
        <f>IF(Investments_Import!G2288="","",Investments_Import!G2288)</f>
        <v/>
      </c>
      <c r="Q2288" s="3" t="str">
        <f>IF(Investments_Import!H2288="","",Investments_Import!H2288)</f>
        <v/>
      </c>
      <c r="R2288" s="37" t="str">
        <f t="shared" si="694"/>
        <v/>
      </c>
      <c r="S2288" s="37" t="str">
        <f t="shared" si="695"/>
        <v/>
      </c>
      <c r="U2288" s="36" t="str">
        <f>IF(Mining_Import!A2288="","",Mining_Import!A2288)</f>
        <v/>
      </c>
      <c r="V2288" s="22" t="str">
        <f t="shared" si="703"/>
        <v/>
      </c>
      <c r="W2288" s="127" t="str">
        <f t="shared" si="704"/>
        <v/>
      </c>
      <c r="X2288" s="127" t="str">
        <f t="shared" si="705"/>
        <v/>
      </c>
      <c r="Y2288" s="127" t="str">
        <f t="shared" si="706"/>
        <v/>
      </c>
      <c r="Z2288" s="36" t="str">
        <f>IF(Mining_Import!B2288="","",Mining_Import!B2288)</f>
        <v/>
      </c>
      <c r="AA2288" s="184" t="str">
        <f>IF(Mining_Import!$C2288="","",Mining_Import!$C2288)</f>
        <v/>
      </c>
      <c r="AB2288" s="122" t="str">
        <f t="shared" si="707"/>
        <v/>
      </c>
      <c r="AC2288" s="122" t="str">
        <f>IF($Y2288&gt;Dashboard!$Q$19,$AB2288,"")</f>
        <v/>
      </c>
      <c r="AD2288" s="43" t="str">
        <f t="shared" si="708"/>
        <v/>
      </c>
      <c r="AE2288" s="36" t="str">
        <f>IF(Mining_Import!D2288="","",Mining_Import!D2288)</f>
        <v/>
      </c>
      <c r="AF2288" s="36" t="str">
        <f>IF(Mining_Import!E2288="","",Mining_Import!E2288)</f>
        <v/>
      </c>
      <c r="AG2288" s="36" t="str">
        <f>IF(Mining_Import!F2288="","",Mining_Import!F2288)</f>
        <v/>
      </c>
      <c r="AH2288" s="36" t="str">
        <f>IF(Mining_Import!G2288="","",Mining_Import!G2288)</f>
        <v/>
      </c>
      <c r="AI2288" s="36" t="str">
        <f>IF(Mining_Import!H2288="","",Mining_Import!H2288)</f>
        <v/>
      </c>
      <c r="AJ2288" s="36" t="str">
        <f>IF(Mining_Import!I2288="","",Mining_Import!I2288)</f>
        <v/>
      </c>
      <c r="BY2288" s="120" t="str">
        <f t="shared" si="696"/>
        <v/>
      </c>
      <c r="BZ2288" s="184" t="str">
        <f t="shared" si="709"/>
        <v/>
      </c>
      <c r="CA2288" s="37" t="str">
        <f>IFERROR(VLOOKUP($BY2288,Account_Value!$C$2:$F$2500,4,0),"")</f>
        <v/>
      </c>
      <c r="CB2288" s="43" t="str">
        <f t="shared" si="697"/>
        <v/>
      </c>
      <c r="CC2288" s="122" t="str">
        <f>IF($BZ2288="","",SUM($BZ$2:$BZ2288))</f>
        <v/>
      </c>
      <c r="CD2288" s="43" t="str">
        <f>IF($BZ2288="","",$BU$19*(SUM($BZ$2:$BZ2288)))</f>
        <v/>
      </c>
    </row>
    <row r="2289" spans="1:82">
      <c r="A2289" s="4" t="str">
        <f t="shared" si="698"/>
        <v/>
      </c>
      <c r="B2289" s="21" t="str">
        <f>IF(Investments_Import!A2289="","",Investments_Import!A2289)</f>
        <v/>
      </c>
      <c r="C2289" s="22" t="str">
        <f t="shared" si="691"/>
        <v/>
      </c>
      <c r="D2289" s="51" t="str">
        <f t="shared" si="699"/>
        <v/>
      </c>
      <c r="E2289" s="3" t="str">
        <f>IF(Investments_Import!B2289="","",Investments_Import!B2289)</f>
        <v/>
      </c>
      <c r="F2289" s="54" t="str">
        <f t="shared" si="700"/>
        <v xml:space="preserve"> </v>
      </c>
      <c r="G2289" s="54" t="str">
        <f>IF($B2289="","",COUNTIF($F$2:$F2289,$F2289))</f>
        <v/>
      </c>
      <c r="H2289" s="53" t="str">
        <f t="shared" si="701"/>
        <v xml:space="preserve">  </v>
      </c>
      <c r="I2289" s="3" t="str">
        <f>IF(Investments_Import!C2289="","",Investments_Import!C2289)</f>
        <v/>
      </c>
      <c r="J2289" s="108" t="str">
        <f>IF(Investments_Import!D2289="","",Investments_Import!D2289)</f>
        <v/>
      </c>
      <c r="K2289" s="108" t="str">
        <f t="shared" si="702"/>
        <v/>
      </c>
      <c r="L2289" s="47" t="str">
        <f>IF(Investments_Import!E2289="","",Investments_Import!E2289)</f>
        <v/>
      </c>
      <c r="M2289" s="47" t="str">
        <f t="shared" si="692"/>
        <v/>
      </c>
      <c r="N2289" s="31" t="str">
        <f>IF(Investments_Import!F2289="","",Investments_Import!F2289)</f>
        <v/>
      </c>
      <c r="O2289" s="31" t="str">
        <f t="shared" si="693"/>
        <v/>
      </c>
      <c r="P2289" s="3" t="str">
        <f>IF(Investments_Import!G2289="","",Investments_Import!G2289)</f>
        <v/>
      </c>
      <c r="Q2289" s="3" t="str">
        <f>IF(Investments_Import!H2289="","",Investments_Import!H2289)</f>
        <v/>
      </c>
      <c r="R2289" s="37" t="str">
        <f t="shared" si="694"/>
        <v/>
      </c>
      <c r="S2289" s="37" t="str">
        <f t="shared" si="695"/>
        <v/>
      </c>
      <c r="U2289" s="36" t="str">
        <f>IF(Mining_Import!A2289="","",Mining_Import!A2289)</f>
        <v/>
      </c>
      <c r="V2289" s="22" t="str">
        <f t="shared" si="703"/>
        <v/>
      </c>
      <c r="W2289" s="127" t="str">
        <f t="shared" si="704"/>
        <v/>
      </c>
      <c r="X2289" s="127" t="str">
        <f t="shared" si="705"/>
        <v/>
      </c>
      <c r="Y2289" s="127" t="str">
        <f t="shared" si="706"/>
        <v/>
      </c>
      <c r="Z2289" s="36" t="str">
        <f>IF(Mining_Import!B2289="","",Mining_Import!B2289)</f>
        <v/>
      </c>
      <c r="AA2289" s="184" t="str">
        <f>IF(Mining_Import!$C2289="","",Mining_Import!$C2289)</f>
        <v/>
      </c>
      <c r="AB2289" s="122" t="str">
        <f t="shared" si="707"/>
        <v/>
      </c>
      <c r="AC2289" s="122" t="str">
        <f>IF($Y2289&gt;Dashboard!$Q$19,$AB2289,"")</f>
        <v/>
      </c>
      <c r="AD2289" s="43" t="str">
        <f t="shared" si="708"/>
        <v/>
      </c>
      <c r="AE2289" s="36" t="str">
        <f>IF(Mining_Import!D2289="","",Mining_Import!D2289)</f>
        <v/>
      </c>
      <c r="AF2289" s="36" t="str">
        <f>IF(Mining_Import!E2289="","",Mining_Import!E2289)</f>
        <v/>
      </c>
      <c r="AG2289" s="36" t="str">
        <f>IF(Mining_Import!F2289="","",Mining_Import!F2289)</f>
        <v/>
      </c>
      <c r="AH2289" s="36" t="str">
        <f>IF(Mining_Import!G2289="","",Mining_Import!G2289)</f>
        <v/>
      </c>
      <c r="AI2289" s="36" t="str">
        <f>IF(Mining_Import!H2289="","",Mining_Import!H2289)</f>
        <v/>
      </c>
      <c r="AJ2289" s="36" t="str">
        <f>IF(Mining_Import!I2289="","",Mining_Import!I2289)</f>
        <v/>
      </c>
      <c r="BY2289" s="120" t="str">
        <f t="shared" si="696"/>
        <v/>
      </c>
      <c r="BZ2289" s="184" t="str">
        <f t="shared" si="709"/>
        <v/>
      </c>
      <c r="CA2289" s="37" t="str">
        <f>IFERROR(VLOOKUP($BY2289,Account_Value!$C$2:$F$2500,4,0),"")</f>
        <v/>
      </c>
      <c r="CB2289" s="43" t="str">
        <f t="shared" si="697"/>
        <v/>
      </c>
      <c r="CC2289" s="122" t="str">
        <f>IF($BZ2289="","",SUM($BZ$2:$BZ2289))</f>
        <v/>
      </c>
      <c r="CD2289" s="43" t="str">
        <f>IF($BZ2289="","",$BU$19*(SUM($BZ$2:$BZ2289)))</f>
        <v/>
      </c>
    </row>
    <row r="2290" spans="1:82">
      <c r="A2290" s="4" t="str">
        <f t="shared" si="698"/>
        <v/>
      </c>
      <c r="B2290" s="21" t="str">
        <f>IF(Investments_Import!A2290="","",Investments_Import!A2290)</f>
        <v/>
      </c>
      <c r="C2290" s="22" t="str">
        <f t="shared" si="691"/>
        <v/>
      </c>
      <c r="D2290" s="51" t="str">
        <f t="shared" si="699"/>
        <v/>
      </c>
      <c r="E2290" s="3" t="str">
        <f>IF(Investments_Import!B2290="","",Investments_Import!B2290)</f>
        <v/>
      </c>
      <c r="F2290" s="54" t="str">
        <f t="shared" si="700"/>
        <v xml:space="preserve"> </v>
      </c>
      <c r="G2290" s="54" t="str">
        <f>IF($B2290="","",COUNTIF($F$2:$F2290,$F2290))</f>
        <v/>
      </c>
      <c r="H2290" s="53" t="str">
        <f t="shared" si="701"/>
        <v xml:space="preserve">  </v>
      </c>
      <c r="I2290" s="3" t="str">
        <f>IF(Investments_Import!C2290="","",Investments_Import!C2290)</f>
        <v/>
      </c>
      <c r="J2290" s="108" t="str">
        <f>IF(Investments_Import!D2290="","",Investments_Import!D2290)</f>
        <v/>
      </c>
      <c r="K2290" s="108" t="str">
        <f t="shared" si="702"/>
        <v/>
      </c>
      <c r="L2290" s="47" t="str">
        <f>IF(Investments_Import!E2290="","",Investments_Import!E2290)</f>
        <v/>
      </c>
      <c r="M2290" s="47" t="str">
        <f t="shared" si="692"/>
        <v/>
      </c>
      <c r="N2290" s="31" t="str">
        <f>IF(Investments_Import!F2290="","",Investments_Import!F2290)</f>
        <v/>
      </c>
      <c r="O2290" s="31" t="str">
        <f t="shared" si="693"/>
        <v/>
      </c>
      <c r="P2290" s="3" t="str">
        <f>IF(Investments_Import!G2290="","",Investments_Import!G2290)</f>
        <v/>
      </c>
      <c r="Q2290" s="3" t="str">
        <f>IF(Investments_Import!H2290="","",Investments_Import!H2290)</f>
        <v/>
      </c>
      <c r="R2290" s="37" t="str">
        <f t="shared" si="694"/>
        <v/>
      </c>
      <c r="S2290" s="37" t="str">
        <f t="shared" si="695"/>
        <v/>
      </c>
      <c r="U2290" s="36" t="str">
        <f>IF(Mining_Import!A2290="","",Mining_Import!A2290)</f>
        <v/>
      </c>
      <c r="V2290" s="22" t="str">
        <f t="shared" si="703"/>
        <v/>
      </c>
      <c r="W2290" s="127" t="str">
        <f t="shared" si="704"/>
        <v/>
      </c>
      <c r="X2290" s="127" t="str">
        <f t="shared" si="705"/>
        <v/>
      </c>
      <c r="Y2290" s="127" t="str">
        <f t="shared" si="706"/>
        <v/>
      </c>
      <c r="Z2290" s="36" t="str">
        <f>IF(Mining_Import!B2290="","",Mining_Import!B2290)</f>
        <v/>
      </c>
      <c r="AA2290" s="184" t="str">
        <f>IF(Mining_Import!$C2290="","",Mining_Import!$C2290)</f>
        <v/>
      </c>
      <c r="AB2290" s="122" t="str">
        <f t="shared" si="707"/>
        <v/>
      </c>
      <c r="AC2290" s="122" t="str">
        <f>IF($Y2290&gt;Dashboard!$Q$19,$AB2290,"")</f>
        <v/>
      </c>
      <c r="AD2290" s="43" t="str">
        <f t="shared" si="708"/>
        <v/>
      </c>
      <c r="AE2290" s="36" t="str">
        <f>IF(Mining_Import!D2290="","",Mining_Import!D2290)</f>
        <v/>
      </c>
      <c r="AF2290" s="36" t="str">
        <f>IF(Mining_Import!E2290="","",Mining_Import!E2290)</f>
        <v/>
      </c>
      <c r="AG2290" s="36" t="str">
        <f>IF(Mining_Import!F2290="","",Mining_Import!F2290)</f>
        <v/>
      </c>
      <c r="AH2290" s="36" t="str">
        <f>IF(Mining_Import!G2290="","",Mining_Import!G2290)</f>
        <v/>
      </c>
      <c r="AI2290" s="36" t="str">
        <f>IF(Mining_Import!H2290="","",Mining_Import!H2290)</f>
        <v/>
      </c>
      <c r="AJ2290" s="36" t="str">
        <f>IF(Mining_Import!I2290="","",Mining_Import!I2290)</f>
        <v/>
      </c>
      <c r="BY2290" s="120" t="str">
        <f t="shared" si="696"/>
        <v/>
      </c>
      <c r="BZ2290" s="184" t="str">
        <f t="shared" si="709"/>
        <v/>
      </c>
      <c r="CA2290" s="37" t="str">
        <f>IFERROR(VLOOKUP($BY2290,Account_Value!$C$2:$F$2500,4,0),"")</f>
        <v/>
      </c>
      <c r="CB2290" s="43" t="str">
        <f t="shared" si="697"/>
        <v/>
      </c>
      <c r="CC2290" s="122" t="str">
        <f>IF($BZ2290="","",SUM($BZ$2:$BZ2290))</f>
        <v/>
      </c>
      <c r="CD2290" s="43" t="str">
        <f>IF($BZ2290="","",$BU$19*(SUM($BZ$2:$BZ2290)))</f>
        <v/>
      </c>
    </row>
    <row r="2291" spans="1:82">
      <c r="A2291" s="4" t="str">
        <f t="shared" si="698"/>
        <v/>
      </c>
      <c r="B2291" s="21" t="str">
        <f>IF(Investments_Import!A2291="","",Investments_Import!A2291)</f>
        <v/>
      </c>
      <c r="C2291" s="22" t="str">
        <f t="shared" si="691"/>
        <v/>
      </c>
      <c r="D2291" s="51" t="str">
        <f t="shared" si="699"/>
        <v/>
      </c>
      <c r="E2291" s="3" t="str">
        <f>IF(Investments_Import!B2291="","",Investments_Import!B2291)</f>
        <v/>
      </c>
      <c r="F2291" s="54" t="str">
        <f t="shared" si="700"/>
        <v xml:space="preserve"> </v>
      </c>
      <c r="G2291" s="54" t="str">
        <f>IF($B2291="","",COUNTIF($F$2:$F2291,$F2291))</f>
        <v/>
      </c>
      <c r="H2291" s="53" t="str">
        <f t="shared" si="701"/>
        <v xml:space="preserve">  </v>
      </c>
      <c r="I2291" s="3" t="str">
        <f>IF(Investments_Import!C2291="","",Investments_Import!C2291)</f>
        <v/>
      </c>
      <c r="J2291" s="108" t="str">
        <f>IF(Investments_Import!D2291="","",Investments_Import!D2291)</f>
        <v/>
      </c>
      <c r="K2291" s="108" t="str">
        <f t="shared" si="702"/>
        <v/>
      </c>
      <c r="L2291" s="47" t="str">
        <f>IF(Investments_Import!E2291="","",Investments_Import!E2291)</f>
        <v/>
      </c>
      <c r="M2291" s="47" t="str">
        <f t="shared" si="692"/>
        <v/>
      </c>
      <c r="N2291" s="31" t="str">
        <f>IF(Investments_Import!F2291="","",Investments_Import!F2291)</f>
        <v/>
      </c>
      <c r="O2291" s="31" t="str">
        <f t="shared" si="693"/>
        <v/>
      </c>
      <c r="P2291" s="3" t="str">
        <f>IF(Investments_Import!G2291="","",Investments_Import!G2291)</f>
        <v/>
      </c>
      <c r="Q2291" s="3" t="str">
        <f>IF(Investments_Import!H2291="","",Investments_Import!H2291)</f>
        <v/>
      </c>
      <c r="R2291" s="37" t="str">
        <f t="shared" si="694"/>
        <v/>
      </c>
      <c r="S2291" s="37" t="str">
        <f t="shared" si="695"/>
        <v/>
      </c>
      <c r="U2291" s="36" t="str">
        <f>IF(Mining_Import!A2291="","",Mining_Import!A2291)</f>
        <v/>
      </c>
      <c r="V2291" s="22" t="str">
        <f t="shared" si="703"/>
        <v/>
      </c>
      <c r="W2291" s="127" t="str">
        <f t="shared" si="704"/>
        <v/>
      </c>
      <c r="X2291" s="127" t="str">
        <f t="shared" si="705"/>
        <v/>
      </c>
      <c r="Y2291" s="127" t="str">
        <f t="shared" si="706"/>
        <v/>
      </c>
      <c r="Z2291" s="36" t="str">
        <f>IF(Mining_Import!B2291="","",Mining_Import!B2291)</f>
        <v/>
      </c>
      <c r="AA2291" s="184" t="str">
        <f>IF(Mining_Import!$C2291="","",Mining_Import!$C2291)</f>
        <v/>
      </c>
      <c r="AB2291" s="122" t="str">
        <f t="shared" si="707"/>
        <v/>
      </c>
      <c r="AC2291" s="122" t="str">
        <f>IF($Y2291&gt;Dashboard!$Q$19,$AB2291,"")</f>
        <v/>
      </c>
      <c r="AD2291" s="43" t="str">
        <f t="shared" si="708"/>
        <v/>
      </c>
      <c r="AE2291" s="36" t="str">
        <f>IF(Mining_Import!D2291="","",Mining_Import!D2291)</f>
        <v/>
      </c>
      <c r="AF2291" s="36" t="str">
        <f>IF(Mining_Import!E2291="","",Mining_Import!E2291)</f>
        <v/>
      </c>
      <c r="AG2291" s="36" t="str">
        <f>IF(Mining_Import!F2291="","",Mining_Import!F2291)</f>
        <v/>
      </c>
      <c r="AH2291" s="36" t="str">
        <f>IF(Mining_Import!G2291="","",Mining_Import!G2291)</f>
        <v/>
      </c>
      <c r="AI2291" s="36" t="str">
        <f>IF(Mining_Import!H2291="","",Mining_Import!H2291)</f>
        <v/>
      </c>
      <c r="AJ2291" s="36" t="str">
        <f>IF(Mining_Import!I2291="","",Mining_Import!I2291)</f>
        <v/>
      </c>
      <c r="BY2291" s="120" t="str">
        <f t="shared" si="696"/>
        <v/>
      </c>
      <c r="BZ2291" s="184" t="str">
        <f t="shared" si="709"/>
        <v/>
      </c>
      <c r="CA2291" s="37" t="str">
        <f>IFERROR(VLOOKUP($BY2291,Account_Value!$C$2:$F$2500,4,0),"")</f>
        <v/>
      </c>
      <c r="CB2291" s="43" t="str">
        <f t="shared" si="697"/>
        <v/>
      </c>
      <c r="CC2291" s="122" t="str">
        <f>IF($BZ2291="","",SUM($BZ$2:$BZ2291))</f>
        <v/>
      </c>
      <c r="CD2291" s="43" t="str">
        <f>IF($BZ2291="","",$BU$19*(SUM($BZ$2:$BZ2291)))</f>
        <v/>
      </c>
    </row>
    <row r="2292" spans="1:82">
      <c r="A2292" s="4" t="str">
        <f t="shared" si="698"/>
        <v/>
      </c>
      <c r="B2292" s="21" t="str">
        <f>IF(Investments_Import!A2292="","",Investments_Import!A2292)</f>
        <v/>
      </c>
      <c r="C2292" s="22" t="str">
        <f t="shared" si="691"/>
        <v/>
      </c>
      <c r="D2292" s="51" t="str">
        <f t="shared" si="699"/>
        <v/>
      </c>
      <c r="E2292" s="3" t="str">
        <f>IF(Investments_Import!B2292="","",Investments_Import!B2292)</f>
        <v/>
      </c>
      <c r="F2292" s="54" t="str">
        <f t="shared" si="700"/>
        <v xml:space="preserve"> </v>
      </c>
      <c r="G2292" s="54" t="str">
        <f>IF($B2292="","",COUNTIF($F$2:$F2292,$F2292))</f>
        <v/>
      </c>
      <c r="H2292" s="53" t="str">
        <f t="shared" si="701"/>
        <v xml:space="preserve">  </v>
      </c>
      <c r="I2292" s="3" t="str">
        <f>IF(Investments_Import!C2292="","",Investments_Import!C2292)</f>
        <v/>
      </c>
      <c r="J2292" s="108" t="str">
        <f>IF(Investments_Import!D2292="","",Investments_Import!D2292)</f>
        <v/>
      </c>
      <c r="K2292" s="108" t="str">
        <f t="shared" si="702"/>
        <v/>
      </c>
      <c r="L2292" s="47" t="str">
        <f>IF(Investments_Import!E2292="","",Investments_Import!E2292)</f>
        <v/>
      </c>
      <c r="M2292" s="47" t="str">
        <f t="shared" si="692"/>
        <v/>
      </c>
      <c r="N2292" s="31" t="str">
        <f>IF(Investments_Import!F2292="","",Investments_Import!F2292)</f>
        <v/>
      </c>
      <c r="O2292" s="31" t="str">
        <f t="shared" si="693"/>
        <v/>
      </c>
      <c r="P2292" s="3" t="str">
        <f>IF(Investments_Import!G2292="","",Investments_Import!G2292)</f>
        <v/>
      </c>
      <c r="Q2292" s="3" t="str">
        <f>IF(Investments_Import!H2292="","",Investments_Import!H2292)</f>
        <v/>
      </c>
      <c r="R2292" s="37" t="str">
        <f t="shared" si="694"/>
        <v/>
      </c>
      <c r="S2292" s="37" t="str">
        <f t="shared" si="695"/>
        <v/>
      </c>
      <c r="U2292" s="36" t="str">
        <f>IF(Mining_Import!A2292="","",Mining_Import!A2292)</f>
        <v/>
      </c>
      <c r="V2292" s="22" t="str">
        <f t="shared" si="703"/>
        <v/>
      </c>
      <c r="W2292" s="127" t="str">
        <f t="shared" si="704"/>
        <v/>
      </c>
      <c r="X2292" s="127" t="str">
        <f t="shared" si="705"/>
        <v/>
      </c>
      <c r="Y2292" s="127" t="str">
        <f t="shared" si="706"/>
        <v/>
      </c>
      <c r="Z2292" s="36" t="str">
        <f>IF(Mining_Import!B2292="","",Mining_Import!B2292)</f>
        <v/>
      </c>
      <c r="AA2292" s="184" t="str">
        <f>IF(Mining_Import!$C2292="","",Mining_Import!$C2292)</f>
        <v/>
      </c>
      <c r="AB2292" s="122" t="str">
        <f t="shared" si="707"/>
        <v/>
      </c>
      <c r="AC2292" s="122" t="str">
        <f>IF($Y2292&gt;Dashboard!$Q$19,$AB2292,"")</f>
        <v/>
      </c>
      <c r="AD2292" s="43" t="str">
        <f t="shared" si="708"/>
        <v/>
      </c>
      <c r="AE2292" s="36" t="str">
        <f>IF(Mining_Import!D2292="","",Mining_Import!D2292)</f>
        <v/>
      </c>
      <c r="AF2292" s="36" t="str">
        <f>IF(Mining_Import!E2292="","",Mining_Import!E2292)</f>
        <v/>
      </c>
      <c r="AG2292" s="36" t="str">
        <f>IF(Mining_Import!F2292="","",Mining_Import!F2292)</f>
        <v/>
      </c>
      <c r="AH2292" s="36" t="str">
        <f>IF(Mining_Import!G2292="","",Mining_Import!G2292)</f>
        <v/>
      </c>
      <c r="AI2292" s="36" t="str">
        <f>IF(Mining_Import!H2292="","",Mining_Import!H2292)</f>
        <v/>
      </c>
      <c r="AJ2292" s="36" t="str">
        <f>IF(Mining_Import!I2292="","",Mining_Import!I2292)</f>
        <v/>
      </c>
      <c r="BY2292" s="120" t="str">
        <f t="shared" si="696"/>
        <v/>
      </c>
      <c r="BZ2292" s="184" t="str">
        <f t="shared" si="709"/>
        <v/>
      </c>
      <c r="CA2292" s="37" t="str">
        <f>IFERROR(VLOOKUP($BY2292,Account_Value!$C$2:$F$2500,4,0),"")</f>
        <v/>
      </c>
      <c r="CB2292" s="43" t="str">
        <f t="shared" si="697"/>
        <v/>
      </c>
      <c r="CC2292" s="122" t="str">
        <f>IF($BZ2292="","",SUM($BZ$2:$BZ2292))</f>
        <v/>
      </c>
      <c r="CD2292" s="43" t="str">
        <f>IF($BZ2292="","",$BU$19*(SUM($BZ$2:$BZ2292)))</f>
        <v/>
      </c>
    </row>
    <row r="2293" spans="1:82">
      <c r="A2293" s="4" t="str">
        <f t="shared" si="698"/>
        <v/>
      </c>
      <c r="B2293" s="21" t="str">
        <f>IF(Investments_Import!A2293="","",Investments_Import!A2293)</f>
        <v/>
      </c>
      <c r="C2293" s="22" t="str">
        <f t="shared" si="691"/>
        <v/>
      </c>
      <c r="D2293" s="51" t="str">
        <f t="shared" si="699"/>
        <v/>
      </c>
      <c r="E2293" s="3" t="str">
        <f>IF(Investments_Import!B2293="","",Investments_Import!B2293)</f>
        <v/>
      </c>
      <c r="F2293" s="54" t="str">
        <f t="shared" si="700"/>
        <v xml:space="preserve"> </v>
      </c>
      <c r="G2293" s="54" t="str">
        <f>IF($B2293="","",COUNTIF($F$2:$F2293,$F2293))</f>
        <v/>
      </c>
      <c r="H2293" s="53" t="str">
        <f t="shared" si="701"/>
        <v xml:space="preserve">  </v>
      </c>
      <c r="I2293" s="3" t="str">
        <f>IF(Investments_Import!C2293="","",Investments_Import!C2293)</f>
        <v/>
      </c>
      <c r="J2293" s="108" t="str">
        <f>IF(Investments_Import!D2293="","",Investments_Import!D2293)</f>
        <v/>
      </c>
      <c r="K2293" s="108" t="str">
        <f t="shared" si="702"/>
        <v/>
      </c>
      <c r="L2293" s="47" t="str">
        <f>IF(Investments_Import!E2293="","",Investments_Import!E2293)</f>
        <v/>
      </c>
      <c r="M2293" s="47" t="str">
        <f t="shared" si="692"/>
        <v/>
      </c>
      <c r="N2293" s="31" t="str">
        <f>IF(Investments_Import!F2293="","",Investments_Import!F2293)</f>
        <v/>
      </c>
      <c r="O2293" s="31" t="str">
        <f t="shared" si="693"/>
        <v/>
      </c>
      <c r="P2293" s="3" t="str">
        <f>IF(Investments_Import!G2293="","",Investments_Import!G2293)</f>
        <v/>
      </c>
      <c r="Q2293" s="3" t="str">
        <f>IF(Investments_Import!H2293="","",Investments_Import!H2293)</f>
        <v/>
      </c>
      <c r="R2293" s="37" t="str">
        <f t="shared" si="694"/>
        <v/>
      </c>
      <c r="S2293" s="37" t="str">
        <f t="shared" si="695"/>
        <v/>
      </c>
      <c r="U2293" s="36" t="str">
        <f>IF(Mining_Import!A2293="","",Mining_Import!A2293)</f>
        <v/>
      </c>
      <c r="V2293" s="22" t="str">
        <f t="shared" si="703"/>
        <v/>
      </c>
      <c r="W2293" s="127" t="str">
        <f t="shared" si="704"/>
        <v/>
      </c>
      <c r="X2293" s="127" t="str">
        <f t="shared" si="705"/>
        <v/>
      </c>
      <c r="Y2293" s="127" t="str">
        <f t="shared" si="706"/>
        <v/>
      </c>
      <c r="Z2293" s="36" t="str">
        <f>IF(Mining_Import!B2293="","",Mining_Import!B2293)</f>
        <v/>
      </c>
      <c r="AA2293" s="184" t="str">
        <f>IF(Mining_Import!$C2293="","",Mining_Import!$C2293)</f>
        <v/>
      </c>
      <c r="AB2293" s="122" t="str">
        <f t="shared" si="707"/>
        <v/>
      </c>
      <c r="AC2293" s="122" t="str">
        <f>IF($Y2293&gt;Dashboard!$Q$19,$AB2293,"")</f>
        <v/>
      </c>
      <c r="AD2293" s="43" t="str">
        <f t="shared" si="708"/>
        <v/>
      </c>
      <c r="AE2293" s="36" t="str">
        <f>IF(Mining_Import!D2293="","",Mining_Import!D2293)</f>
        <v/>
      </c>
      <c r="AF2293" s="36" t="str">
        <f>IF(Mining_Import!E2293="","",Mining_Import!E2293)</f>
        <v/>
      </c>
      <c r="AG2293" s="36" t="str">
        <f>IF(Mining_Import!F2293="","",Mining_Import!F2293)</f>
        <v/>
      </c>
      <c r="AH2293" s="36" t="str">
        <f>IF(Mining_Import!G2293="","",Mining_Import!G2293)</f>
        <v/>
      </c>
      <c r="AI2293" s="36" t="str">
        <f>IF(Mining_Import!H2293="","",Mining_Import!H2293)</f>
        <v/>
      </c>
      <c r="AJ2293" s="36" t="str">
        <f>IF(Mining_Import!I2293="","",Mining_Import!I2293)</f>
        <v/>
      </c>
      <c r="BY2293" s="120" t="str">
        <f t="shared" si="696"/>
        <v/>
      </c>
      <c r="BZ2293" s="184" t="str">
        <f t="shared" si="709"/>
        <v/>
      </c>
      <c r="CA2293" s="37" t="str">
        <f>IFERROR(VLOOKUP($BY2293,Account_Value!$C$2:$F$2500,4,0),"")</f>
        <v/>
      </c>
      <c r="CB2293" s="43" t="str">
        <f t="shared" si="697"/>
        <v/>
      </c>
      <c r="CC2293" s="122" t="str">
        <f>IF($BZ2293="","",SUM($BZ$2:$BZ2293))</f>
        <v/>
      </c>
      <c r="CD2293" s="43" t="str">
        <f>IF($BZ2293="","",$BU$19*(SUM($BZ$2:$BZ2293)))</f>
        <v/>
      </c>
    </row>
    <row r="2294" spans="1:82">
      <c r="A2294" s="4" t="str">
        <f t="shared" si="698"/>
        <v/>
      </c>
      <c r="B2294" s="21" t="str">
        <f>IF(Investments_Import!A2294="","",Investments_Import!A2294)</f>
        <v/>
      </c>
      <c r="C2294" s="22" t="str">
        <f t="shared" si="691"/>
        <v/>
      </c>
      <c r="D2294" s="51" t="str">
        <f t="shared" si="699"/>
        <v/>
      </c>
      <c r="E2294" s="3" t="str">
        <f>IF(Investments_Import!B2294="","",Investments_Import!B2294)</f>
        <v/>
      </c>
      <c r="F2294" s="54" t="str">
        <f t="shared" si="700"/>
        <v xml:space="preserve"> </v>
      </c>
      <c r="G2294" s="54" t="str">
        <f>IF($B2294="","",COUNTIF($F$2:$F2294,$F2294))</f>
        <v/>
      </c>
      <c r="H2294" s="53" t="str">
        <f t="shared" si="701"/>
        <v xml:space="preserve">  </v>
      </c>
      <c r="I2294" s="3" t="str">
        <f>IF(Investments_Import!C2294="","",Investments_Import!C2294)</f>
        <v/>
      </c>
      <c r="J2294" s="108" t="str">
        <f>IF(Investments_Import!D2294="","",Investments_Import!D2294)</f>
        <v/>
      </c>
      <c r="K2294" s="108" t="str">
        <f t="shared" si="702"/>
        <v/>
      </c>
      <c r="L2294" s="47" t="str">
        <f>IF(Investments_Import!E2294="","",Investments_Import!E2294)</f>
        <v/>
      </c>
      <c r="M2294" s="47" t="str">
        <f t="shared" si="692"/>
        <v/>
      </c>
      <c r="N2294" s="31" t="str">
        <f>IF(Investments_Import!F2294="","",Investments_Import!F2294)</f>
        <v/>
      </c>
      <c r="O2294" s="31" t="str">
        <f t="shared" si="693"/>
        <v/>
      </c>
      <c r="P2294" s="3" t="str">
        <f>IF(Investments_Import!G2294="","",Investments_Import!G2294)</f>
        <v/>
      </c>
      <c r="Q2294" s="3" t="str">
        <f>IF(Investments_Import!H2294="","",Investments_Import!H2294)</f>
        <v/>
      </c>
      <c r="R2294" s="37" t="str">
        <f t="shared" si="694"/>
        <v/>
      </c>
      <c r="S2294" s="37" t="str">
        <f t="shared" si="695"/>
        <v/>
      </c>
      <c r="U2294" s="36" t="str">
        <f>IF(Mining_Import!A2294="","",Mining_Import!A2294)</f>
        <v/>
      </c>
      <c r="V2294" s="22" t="str">
        <f t="shared" si="703"/>
        <v/>
      </c>
      <c r="W2294" s="127" t="str">
        <f t="shared" si="704"/>
        <v/>
      </c>
      <c r="X2294" s="127" t="str">
        <f t="shared" si="705"/>
        <v/>
      </c>
      <c r="Y2294" s="127" t="str">
        <f t="shared" si="706"/>
        <v/>
      </c>
      <c r="Z2294" s="36" t="str">
        <f>IF(Mining_Import!B2294="","",Mining_Import!B2294)</f>
        <v/>
      </c>
      <c r="AA2294" s="184" t="str">
        <f>IF(Mining_Import!$C2294="","",Mining_Import!$C2294)</f>
        <v/>
      </c>
      <c r="AB2294" s="122" t="str">
        <f t="shared" si="707"/>
        <v/>
      </c>
      <c r="AC2294" s="122" t="str">
        <f>IF($Y2294&gt;Dashboard!$Q$19,$AB2294,"")</f>
        <v/>
      </c>
      <c r="AD2294" s="43" t="str">
        <f t="shared" si="708"/>
        <v/>
      </c>
      <c r="AE2294" s="36" t="str">
        <f>IF(Mining_Import!D2294="","",Mining_Import!D2294)</f>
        <v/>
      </c>
      <c r="AF2294" s="36" t="str">
        <f>IF(Mining_Import!E2294="","",Mining_Import!E2294)</f>
        <v/>
      </c>
      <c r="AG2294" s="36" t="str">
        <f>IF(Mining_Import!F2294="","",Mining_Import!F2294)</f>
        <v/>
      </c>
      <c r="AH2294" s="36" t="str">
        <f>IF(Mining_Import!G2294="","",Mining_Import!G2294)</f>
        <v/>
      </c>
      <c r="AI2294" s="36" t="str">
        <f>IF(Mining_Import!H2294="","",Mining_Import!H2294)</f>
        <v/>
      </c>
      <c r="AJ2294" s="36" t="str">
        <f>IF(Mining_Import!I2294="","",Mining_Import!I2294)</f>
        <v/>
      </c>
      <c r="BY2294" s="120" t="str">
        <f t="shared" si="696"/>
        <v/>
      </c>
      <c r="BZ2294" s="184" t="str">
        <f t="shared" si="709"/>
        <v/>
      </c>
      <c r="CA2294" s="37" t="str">
        <f>IFERROR(VLOOKUP($BY2294,Account_Value!$C$2:$F$2500,4,0),"")</f>
        <v/>
      </c>
      <c r="CB2294" s="43" t="str">
        <f t="shared" si="697"/>
        <v/>
      </c>
      <c r="CC2294" s="122" t="str">
        <f>IF($BZ2294="","",SUM($BZ$2:$BZ2294))</f>
        <v/>
      </c>
      <c r="CD2294" s="43" t="str">
        <f>IF($BZ2294="","",$BU$19*(SUM($BZ$2:$BZ2294)))</f>
        <v/>
      </c>
    </row>
    <row r="2295" spans="1:82">
      <c r="A2295" s="4" t="str">
        <f t="shared" si="698"/>
        <v/>
      </c>
      <c r="B2295" s="21" t="str">
        <f>IF(Investments_Import!A2295="","",Investments_Import!A2295)</f>
        <v/>
      </c>
      <c r="C2295" s="22" t="str">
        <f t="shared" si="691"/>
        <v/>
      </c>
      <c r="D2295" s="51" t="str">
        <f t="shared" si="699"/>
        <v/>
      </c>
      <c r="E2295" s="3" t="str">
        <f>IF(Investments_Import!B2295="","",Investments_Import!B2295)</f>
        <v/>
      </c>
      <c r="F2295" s="54" t="str">
        <f t="shared" si="700"/>
        <v xml:space="preserve"> </v>
      </c>
      <c r="G2295" s="54" t="str">
        <f>IF($B2295="","",COUNTIF($F$2:$F2295,$F2295))</f>
        <v/>
      </c>
      <c r="H2295" s="53" t="str">
        <f t="shared" si="701"/>
        <v xml:space="preserve">  </v>
      </c>
      <c r="I2295" s="3" t="str">
        <f>IF(Investments_Import!C2295="","",Investments_Import!C2295)</f>
        <v/>
      </c>
      <c r="J2295" s="108" t="str">
        <f>IF(Investments_Import!D2295="","",Investments_Import!D2295)</f>
        <v/>
      </c>
      <c r="K2295" s="108" t="str">
        <f t="shared" si="702"/>
        <v/>
      </c>
      <c r="L2295" s="47" t="str">
        <f>IF(Investments_Import!E2295="","",Investments_Import!E2295)</f>
        <v/>
      </c>
      <c r="M2295" s="47" t="str">
        <f t="shared" si="692"/>
        <v/>
      </c>
      <c r="N2295" s="31" t="str">
        <f>IF(Investments_Import!F2295="","",Investments_Import!F2295)</f>
        <v/>
      </c>
      <c r="O2295" s="31" t="str">
        <f t="shared" si="693"/>
        <v/>
      </c>
      <c r="P2295" s="3" t="str">
        <f>IF(Investments_Import!G2295="","",Investments_Import!G2295)</f>
        <v/>
      </c>
      <c r="Q2295" s="3" t="str">
        <f>IF(Investments_Import!H2295="","",Investments_Import!H2295)</f>
        <v/>
      </c>
      <c r="R2295" s="37" t="str">
        <f t="shared" si="694"/>
        <v/>
      </c>
      <c r="S2295" s="37" t="str">
        <f t="shared" si="695"/>
        <v/>
      </c>
      <c r="U2295" s="36" t="str">
        <f>IF(Mining_Import!A2295="","",Mining_Import!A2295)</f>
        <v/>
      </c>
      <c r="V2295" s="22" t="str">
        <f t="shared" si="703"/>
        <v/>
      </c>
      <c r="W2295" s="127" t="str">
        <f t="shared" si="704"/>
        <v/>
      </c>
      <c r="X2295" s="127" t="str">
        <f t="shared" si="705"/>
        <v/>
      </c>
      <c r="Y2295" s="127" t="str">
        <f t="shared" si="706"/>
        <v/>
      </c>
      <c r="Z2295" s="36" t="str">
        <f>IF(Mining_Import!B2295="","",Mining_Import!B2295)</f>
        <v/>
      </c>
      <c r="AA2295" s="184" t="str">
        <f>IF(Mining_Import!$C2295="","",Mining_Import!$C2295)</f>
        <v/>
      </c>
      <c r="AB2295" s="122" t="str">
        <f t="shared" si="707"/>
        <v/>
      </c>
      <c r="AC2295" s="122" t="str">
        <f>IF($Y2295&gt;Dashboard!$Q$19,$AB2295,"")</f>
        <v/>
      </c>
      <c r="AD2295" s="43" t="str">
        <f t="shared" si="708"/>
        <v/>
      </c>
      <c r="AE2295" s="36" t="str">
        <f>IF(Mining_Import!D2295="","",Mining_Import!D2295)</f>
        <v/>
      </c>
      <c r="AF2295" s="36" t="str">
        <f>IF(Mining_Import!E2295="","",Mining_Import!E2295)</f>
        <v/>
      </c>
      <c r="AG2295" s="36" t="str">
        <f>IF(Mining_Import!F2295="","",Mining_Import!F2295)</f>
        <v/>
      </c>
      <c r="AH2295" s="36" t="str">
        <f>IF(Mining_Import!G2295="","",Mining_Import!G2295)</f>
        <v/>
      </c>
      <c r="AI2295" s="36" t="str">
        <f>IF(Mining_Import!H2295="","",Mining_Import!H2295)</f>
        <v/>
      </c>
      <c r="AJ2295" s="36" t="str">
        <f>IF(Mining_Import!I2295="","",Mining_Import!I2295)</f>
        <v/>
      </c>
      <c r="BY2295" s="120" t="str">
        <f t="shared" si="696"/>
        <v/>
      </c>
      <c r="BZ2295" s="184" t="str">
        <f t="shared" si="709"/>
        <v/>
      </c>
      <c r="CA2295" s="37" t="str">
        <f>IFERROR(VLOOKUP($BY2295,Account_Value!$C$2:$F$2500,4,0),"")</f>
        <v/>
      </c>
      <c r="CB2295" s="43" t="str">
        <f t="shared" si="697"/>
        <v/>
      </c>
      <c r="CC2295" s="122" t="str">
        <f>IF($BZ2295="","",SUM($BZ$2:$BZ2295))</f>
        <v/>
      </c>
      <c r="CD2295" s="43" t="str">
        <f>IF($BZ2295="","",$BU$19*(SUM($BZ$2:$BZ2295)))</f>
        <v/>
      </c>
    </row>
    <row r="2296" spans="1:82">
      <c r="A2296" s="4" t="str">
        <f t="shared" si="698"/>
        <v/>
      </c>
      <c r="B2296" s="21" t="str">
        <f>IF(Investments_Import!A2296="","",Investments_Import!A2296)</f>
        <v/>
      </c>
      <c r="C2296" s="22" t="str">
        <f t="shared" si="691"/>
        <v/>
      </c>
      <c r="D2296" s="51" t="str">
        <f t="shared" si="699"/>
        <v/>
      </c>
      <c r="E2296" s="3" t="str">
        <f>IF(Investments_Import!B2296="","",Investments_Import!B2296)</f>
        <v/>
      </c>
      <c r="F2296" s="54" t="str">
        <f t="shared" si="700"/>
        <v xml:space="preserve"> </v>
      </c>
      <c r="G2296" s="54" t="str">
        <f>IF($B2296="","",COUNTIF($F$2:$F2296,$F2296))</f>
        <v/>
      </c>
      <c r="H2296" s="53" t="str">
        <f t="shared" si="701"/>
        <v xml:space="preserve">  </v>
      </c>
      <c r="I2296" s="3" t="str">
        <f>IF(Investments_Import!C2296="","",Investments_Import!C2296)</f>
        <v/>
      </c>
      <c r="J2296" s="108" t="str">
        <f>IF(Investments_Import!D2296="","",Investments_Import!D2296)</f>
        <v/>
      </c>
      <c r="K2296" s="108" t="str">
        <f t="shared" si="702"/>
        <v/>
      </c>
      <c r="L2296" s="47" t="str">
        <f>IF(Investments_Import!E2296="","",Investments_Import!E2296)</f>
        <v/>
      </c>
      <c r="M2296" s="47" t="str">
        <f t="shared" si="692"/>
        <v/>
      </c>
      <c r="N2296" s="31" t="str">
        <f>IF(Investments_Import!F2296="","",Investments_Import!F2296)</f>
        <v/>
      </c>
      <c r="O2296" s="31" t="str">
        <f t="shared" si="693"/>
        <v/>
      </c>
      <c r="P2296" s="3" t="str">
        <f>IF(Investments_Import!G2296="","",Investments_Import!G2296)</f>
        <v/>
      </c>
      <c r="Q2296" s="3" t="str">
        <f>IF(Investments_Import!H2296="","",Investments_Import!H2296)</f>
        <v/>
      </c>
      <c r="R2296" s="37" t="str">
        <f t="shared" si="694"/>
        <v/>
      </c>
      <c r="S2296" s="37" t="str">
        <f t="shared" si="695"/>
        <v/>
      </c>
      <c r="U2296" s="36" t="str">
        <f>IF(Mining_Import!A2296="","",Mining_Import!A2296)</f>
        <v/>
      </c>
      <c r="V2296" s="22" t="str">
        <f t="shared" si="703"/>
        <v/>
      </c>
      <c r="W2296" s="127" t="str">
        <f t="shared" si="704"/>
        <v/>
      </c>
      <c r="X2296" s="127" t="str">
        <f t="shared" si="705"/>
        <v/>
      </c>
      <c r="Y2296" s="127" t="str">
        <f t="shared" si="706"/>
        <v/>
      </c>
      <c r="Z2296" s="36" t="str">
        <f>IF(Mining_Import!B2296="","",Mining_Import!B2296)</f>
        <v/>
      </c>
      <c r="AA2296" s="184" t="str">
        <f>IF(Mining_Import!$C2296="","",Mining_Import!$C2296)</f>
        <v/>
      </c>
      <c r="AB2296" s="122" t="str">
        <f t="shared" si="707"/>
        <v/>
      </c>
      <c r="AC2296" s="122" t="str">
        <f>IF($Y2296&gt;Dashboard!$Q$19,$AB2296,"")</f>
        <v/>
      </c>
      <c r="AD2296" s="43" t="str">
        <f t="shared" si="708"/>
        <v/>
      </c>
      <c r="AE2296" s="36" t="str">
        <f>IF(Mining_Import!D2296="","",Mining_Import!D2296)</f>
        <v/>
      </c>
      <c r="AF2296" s="36" t="str">
        <f>IF(Mining_Import!E2296="","",Mining_Import!E2296)</f>
        <v/>
      </c>
      <c r="AG2296" s="36" t="str">
        <f>IF(Mining_Import!F2296="","",Mining_Import!F2296)</f>
        <v/>
      </c>
      <c r="AH2296" s="36" t="str">
        <f>IF(Mining_Import!G2296="","",Mining_Import!G2296)</f>
        <v/>
      </c>
      <c r="AI2296" s="36" t="str">
        <f>IF(Mining_Import!H2296="","",Mining_Import!H2296)</f>
        <v/>
      </c>
      <c r="AJ2296" s="36" t="str">
        <f>IF(Mining_Import!I2296="","",Mining_Import!I2296)</f>
        <v/>
      </c>
      <c r="BY2296" s="120" t="str">
        <f t="shared" si="696"/>
        <v/>
      </c>
      <c r="BZ2296" s="184" t="str">
        <f t="shared" si="709"/>
        <v/>
      </c>
      <c r="CA2296" s="37" t="str">
        <f>IFERROR(VLOOKUP($BY2296,Account_Value!$C$2:$F$2500,4,0),"")</f>
        <v/>
      </c>
      <c r="CB2296" s="43" t="str">
        <f t="shared" si="697"/>
        <v/>
      </c>
      <c r="CC2296" s="122" t="str">
        <f>IF($BZ2296="","",SUM($BZ$2:$BZ2296))</f>
        <v/>
      </c>
      <c r="CD2296" s="43" t="str">
        <f>IF($BZ2296="","",$BU$19*(SUM($BZ$2:$BZ2296)))</f>
        <v/>
      </c>
    </row>
    <row r="2297" spans="1:82">
      <c r="A2297" s="4" t="str">
        <f t="shared" si="698"/>
        <v/>
      </c>
      <c r="B2297" s="21" t="str">
        <f>IF(Investments_Import!A2297="","",Investments_Import!A2297)</f>
        <v/>
      </c>
      <c r="C2297" s="22" t="str">
        <f t="shared" si="691"/>
        <v/>
      </c>
      <c r="D2297" s="51" t="str">
        <f t="shared" si="699"/>
        <v/>
      </c>
      <c r="E2297" s="3" t="str">
        <f>IF(Investments_Import!B2297="","",Investments_Import!B2297)</f>
        <v/>
      </c>
      <c r="F2297" s="54" t="str">
        <f t="shared" si="700"/>
        <v xml:space="preserve"> </v>
      </c>
      <c r="G2297" s="54" t="str">
        <f>IF($B2297="","",COUNTIF($F$2:$F2297,$F2297))</f>
        <v/>
      </c>
      <c r="H2297" s="53" t="str">
        <f t="shared" si="701"/>
        <v xml:space="preserve">  </v>
      </c>
      <c r="I2297" s="3" t="str">
        <f>IF(Investments_Import!C2297="","",Investments_Import!C2297)</f>
        <v/>
      </c>
      <c r="J2297" s="108" t="str">
        <f>IF(Investments_Import!D2297="","",Investments_Import!D2297)</f>
        <v/>
      </c>
      <c r="K2297" s="108" t="str">
        <f t="shared" si="702"/>
        <v/>
      </c>
      <c r="L2297" s="47" t="str">
        <f>IF(Investments_Import!E2297="","",Investments_Import!E2297)</f>
        <v/>
      </c>
      <c r="M2297" s="47" t="str">
        <f t="shared" si="692"/>
        <v/>
      </c>
      <c r="N2297" s="31" t="str">
        <f>IF(Investments_Import!F2297="","",Investments_Import!F2297)</f>
        <v/>
      </c>
      <c r="O2297" s="31" t="str">
        <f t="shared" si="693"/>
        <v/>
      </c>
      <c r="P2297" s="3" t="str">
        <f>IF(Investments_Import!G2297="","",Investments_Import!G2297)</f>
        <v/>
      </c>
      <c r="Q2297" s="3" t="str">
        <f>IF(Investments_Import!H2297="","",Investments_Import!H2297)</f>
        <v/>
      </c>
      <c r="R2297" s="37" t="str">
        <f t="shared" si="694"/>
        <v/>
      </c>
      <c r="S2297" s="37" t="str">
        <f t="shared" si="695"/>
        <v/>
      </c>
      <c r="U2297" s="36" t="str">
        <f>IF(Mining_Import!A2297="","",Mining_Import!A2297)</f>
        <v/>
      </c>
      <c r="V2297" s="22" t="str">
        <f t="shared" si="703"/>
        <v/>
      </c>
      <c r="W2297" s="127" t="str">
        <f t="shared" si="704"/>
        <v/>
      </c>
      <c r="X2297" s="127" t="str">
        <f t="shared" si="705"/>
        <v/>
      </c>
      <c r="Y2297" s="127" t="str">
        <f t="shared" si="706"/>
        <v/>
      </c>
      <c r="Z2297" s="36" t="str">
        <f>IF(Mining_Import!B2297="","",Mining_Import!B2297)</f>
        <v/>
      </c>
      <c r="AA2297" s="184" t="str">
        <f>IF(Mining_Import!$C2297="","",Mining_Import!$C2297)</f>
        <v/>
      </c>
      <c r="AB2297" s="122" t="str">
        <f t="shared" si="707"/>
        <v/>
      </c>
      <c r="AC2297" s="122" t="str">
        <f>IF($Y2297&gt;Dashboard!$Q$19,$AB2297,"")</f>
        <v/>
      </c>
      <c r="AD2297" s="43" t="str">
        <f t="shared" si="708"/>
        <v/>
      </c>
      <c r="AE2297" s="36" t="str">
        <f>IF(Mining_Import!D2297="","",Mining_Import!D2297)</f>
        <v/>
      </c>
      <c r="AF2297" s="36" t="str">
        <f>IF(Mining_Import!E2297="","",Mining_Import!E2297)</f>
        <v/>
      </c>
      <c r="AG2297" s="36" t="str">
        <f>IF(Mining_Import!F2297="","",Mining_Import!F2297)</f>
        <v/>
      </c>
      <c r="AH2297" s="36" t="str">
        <f>IF(Mining_Import!G2297="","",Mining_Import!G2297)</f>
        <v/>
      </c>
      <c r="AI2297" s="36" t="str">
        <f>IF(Mining_Import!H2297="","",Mining_Import!H2297)</f>
        <v/>
      </c>
      <c r="AJ2297" s="36" t="str">
        <f>IF(Mining_Import!I2297="","",Mining_Import!I2297)</f>
        <v/>
      </c>
      <c r="BY2297" s="120" t="str">
        <f t="shared" si="696"/>
        <v/>
      </c>
      <c r="BZ2297" s="184" t="str">
        <f t="shared" si="709"/>
        <v/>
      </c>
      <c r="CA2297" s="37" t="str">
        <f>IFERROR(VLOOKUP($BY2297,Account_Value!$C$2:$F$2500,4,0),"")</f>
        <v/>
      </c>
      <c r="CB2297" s="43" t="str">
        <f t="shared" si="697"/>
        <v/>
      </c>
      <c r="CC2297" s="122" t="str">
        <f>IF($BZ2297="","",SUM($BZ$2:$BZ2297))</f>
        <v/>
      </c>
      <c r="CD2297" s="43" t="str">
        <f>IF($BZ2297="","",$BU$19*(SUM($BZ$2:$BZ2297)))</f>
        <v/>
      </c>
    </row>
    <row r="2298" spans="1:82">
      <c r="A2298" s="4" t="str">
        <f t="shared" si="698"/>
        <v/>
      </c>
      <c r="B2298" s="21" t="str">
        <f>IF(Investments_Import!A2298="","",Investments_Import!A2298)</f>
        <v/>
      </c>
      <c r="C2298" s="22" t="str">
        <f t="shared" si="691"/>
        <v/>
      </c>
      <c r="D2298" s="51" t="str">
        <f t="shared" si="699"/>
        <v/>
      </c>
      <c r="E2298" s="3" t="str">
        <f>IF(Investments_Import!B2298="","",Investments_Import!B2298)</f>
        <v/>
      </c>
      <c r="F2298" s="54" t="str">
        <f t="shared" si="700"/>
        <v xml:space="preserve"> </v>
      </c>
      <c r="G2298" s="54" t="str">
        <f>IF($B2298="","",COUNTIF($F$2:$F2298,$F2298))</f>
        <v/>
      </c>
      <c r="H2298" s="53" t="str">
        <f t="shared" si="701"/>
        <v xml:space="preserve">  </v>
      </c>
      <c r="I2298" s="3" t="str">
        <f>IF(Investments_Import!C2298="","",Investments_Import!C2298)</f>
        <v/>
      </c>
      <c r="J2298" s="108" t="str">
        <f>IF(Investments_Import!D2298="","",Investments_Import!D2298)</f>
        <v/>
      </c>
      <c r="K2298" s="108" t="str">
        <f t="shared" si="702"/>
        <v/>
      </c>
      <c r="L2298" s="47" t="str">
        <f>IF(Investments_Import!E2298="","",Investments_Import!E2298)</f>
        <v/>
      </c>
      <c r="M2298" s="47" t="str">
        <f t="shared" si="692"/>
        <v/>
      </c>
      <c r="N2298" s="31" t="str">
        <f>IF(Investments_Import!F2298="","",Investments_Import!F2298)</f>
        <v/>
      </c>
      <c r="O2298" s="31" t="str">
        <f t="shared" si="693"/>
        <v/>
      </c>
      <c r="P2298" s="3" t="str">
        <f>IF(Investments_Import!G2298="","",Investments_Import!G2298)</f>
        <v/>
      </c>
      <c r="Q2298" s="3" t="str">
        <f>IF(Investments_Import!H2298="","",Investments_Import!H2298)</f>
        <v/>
      </c>
      <c r="R2298" s="37" t="str">
        <f t="shared" si="694"/>
        <v/>
      </c>
      <c r="S2298" s="37" t="str">
        <f t="shared" si="695"/>
        <v/>
      </c>
      <c r="U2298" s="36" t="str">
        <f>IF(Mining_Import!A2298="","",Mining_Import!A2298)</f>
        <v/>
      </c>
      <c r="V2298" s="22" t="str">
        <f t="shared" si="703"/>
        <v/>
      </c>
      <c r="W2298" s="127" t="str">
        <f t="shared" si="704"/>
        <v/>
      </c>
      <c r="X2298" s="127" t="str">
        <f t="shared" si="705"/>
        <v/>
      </c>
      <c r="Y2298" s="127" t="str">
        <f t="shared" si="706"/>
        <v/>
      </c>
      <c r="Z2298" s="36" t="str">
        <f>IF(Mining_Import!B2298="","",Mining_Import!B2298)</f>
        <v/>
      </c>
      <c r="AA2298" s="184" t="str">
        <f>IF(Mining_Import!$C2298="","",Mining_Import!$C2298)</f>
        <v/>
      </c>
      <c r="AB2298" s="122" t="str">
        <f t="shared" si="707"/>
        <v/>
      </c>
      <c r="AC2298" s="122" t="str">
        <f>IF($Y2298&gt;Dashboard!$Q$19,$AB2298,"")</f>
        <v/>
      </c>
      <c r="AD2298" s="43" t="str">
        <f t="shared" si="708"/>
        <v/>
      </c>
      <c r="AE2298" s="36" t="str">
        <f>IF(Mining_Import!D2298="","",Mining_Import!D2298)</f>
        <v/>
      </c>
      <c r="AF2298" s="36" t="str">
        <f>IF(Mining_Import!E2298="","",Mining_Import!E2298)</f>
        <v/>
      </c>
      <c r="AG2298" s="36" t="str">
        <f>IF(Mining_Import!F2298="","",Mining_Import!F2298)</f>
        <v/>
      </c>
      <c r="AH2298" s="36" t="str">
        <f>IF(Mining_Import!G2298="","",Mining_Import!G2298)</f>
        <v/>
      </c>
      <c r="AI2298" s="36" t="str">
        <f>IF(Mining_Import!H2298="","",Mining_Import!H2298)</f>
        <v/>
      </c>
      <c r="AJ2298" s="36" t="str">
        <f>IF(Mining_Import!I2298="","",Mining_Import!I2298)</f>
        <v/>
      </c>
      <c r="BY2298" s="120" t="str">
        <f t="shared" si="696"/>
        <v/>
      </c>
      <c r="BZ2298" s="184" t="str">
        <f t="shared" si="709"/>
        <v/>
      </c>
      <c r="CA2298" s="37" t="str">
        <f>IFERROR(VLOOKUP($BY2298,Account_Value!$C$2:$F$2500,4,0),"")</f>
        <v/>
      </c>
      <c r="CB2298" s="43" t="str">
        <f t="shared" si="697"/>
        <v/>
      </c>
      <c r="CC2298" s="122" t="str">
        <f>IF($BZ2298="","",SUM($BZ$2:$BZ2298))</f>
        <v/>
      </c>
      <c r="CD2298" s="43" t="str">
        <f>IF($BZ2298="","",$BU$19*(SUM($BZ$2:$BZ2298)))</f>
        <v/>
      </c>
    </row>
    <row r="2299" spans="1:82">
      <c r="A2299" s="4" t="str">
        <f t="shared" si="698"/>
        <v/>
      </c>
      <c r="B2299" s="21" t="str">
        <f>IF(Investments_Import!A2299="","",Investments_Import!A2299)</f>
        <v/>
      </c>
      <c r="C2299" s="22" t="str">
        <f t="shared" si="691"/>
        <v/>
      </c>
      <c r="D2299" s="51" t="str">
        <f t="shared" si="699"/>
        <v/>
      </c>
      <c r="E2299" s="3" t="str">
        <f>IF(Investments_Import!B2299="","",Investments_Import!B2299)</f>
        <v/>
      </c>
      <c r="F2299" s="54" t="str">
        <f t="shared" si="700"/>
        <v xml:space="preserve"> </v>
      </c>
      <c r="G2299" s="54" t="str">
        <f>IF($B2299="","",COUNTIF($F$2:$F2299,$F2299))</f>
        <v/>
      </c>
      <c r="H2299" s="53" t="str">
        <f t="shared" si="701"/>
        <v xml:space="preserve">  </v>
      </c>
      <c r="I2299" s="3" t="str">
        <f>IF(Investments_Import!C2299="","",Investments_Import!C2299)</f>
        <v/>
      </c>
      <c r="J2299" s="108" t="str">
        <f>IF(Investments_Import!D2299="","",Investments_Import!D2299)</f>
        <v/>
      </c>
      <c r="K2299" s="108" t="str">
        <f t="shared" si="702"/>
        <v/>
      </c>
      <c r="L2299" s="47" t="str">
        <f>IF(Investments_Import!E2299="","",Investments_Import!E2299)</f>
        <v/>
      </c>
      <c r="M2299" s="47" t="str">
        <f t="shared" si="692"/>
        <v/>
      </c>
      <c r="N2299" s="31" t="str">
        <f>IF(Investments_Import!F2299="","",Investments_Import!F2299)</f>
        <v/>
      </c>
      <c r="O2299" s="31" t="str">
        <f t="shared" si="693"/>
        <v/>
      </c>
      <c r="P2299" s="3" t="str">
        <f>IF(Investments_Import!G2299="","",Investments_Import!G2299)</f>
        <v/>
      </c>
      <c r="Q2299" s="3" t="str">
        <f>IF(Investments_Import!H2299="","",Investments_Import!H2299)</f>
        <v/>
      </c>
      <c r="R2299" s="37" t="str">
        <f t="shared" si="694"/>
        <v/>
      </c>
      <c r="S2299" s="37" t="str">
        <f t="shared" si="695"/>
        <v/>
      </c>
      <c r="U2299" s="36" t="str">
        <f>IF(Mining_Import!A2299="","",Mining_Import!A2299)</f>
        <v/>
      </c>
      <c r="V2299" s="22" t="str">
        <f t="shared" si="703"/>
        <v/>
      </c>
      <c r="W2299" s="127" t="str">
        <f t="shared" si="704"/>
        <v/>
      </c>
      <c r="X2299" s="127" t="str">
        <f t="shared" si="705"/>
        <v/>
      </c>
      <c r="Y2299" s="127" t="str">
        <f t="shared" si="706"/>
        <v/>
      </c>
      <c r="Z2299" s="36" t="str">
        <f>IF(Mining_Import!B2299="","",Mining_Import!B2299)</f>
        <v/>
      </c>
      <c r="AA2299" s="184" t="str">
        <f>IF(Mining_Import!$C2299="","",Mining_Import!$C2299)</f>
        <v/>
      </c>
      <c r="AB2299" s="122" t="str">
        <f t="shared" si="707"/>
        <v/>
      </c>
      <c r="AC2299" s="122" t="str">
        <f>IF($Y2299&gt;Dashboard!$Q$19,$AB2299,"")</f>
        <v/>
      </c>
      <c r="AD2299" s="43" t="str">
        <f t="shared" si="708"/>
        <v/>
      </c>
      <c r="AE2299" s="36" t="str">
        <f>IF(Mining_Import!D2299="","",Mining_Import!D2299)</f>
        <v/>
      </c>
      <c r="AF2299" s="36" t="str">
        <f>IF(Mining_Import!E2299="","",Mining_Import!E2299)</f>
        <v/>
      </c>
      <c r="AG2299" s="36" t="str">
        <f>IF(Mining_Import!F2299="","",Mining_Import!F2299)</f>
        <v/>
      </c>
      <c r="AH2299" s="36" t="str">
        <f>IF(Mining_Import!G2299="","",Mining_Import!G2299)</f>
        <v/>
      </c>
      <c r="AI2299" s="36" t="str">
        <f>IF(Mining_Import!H2299="","",Mining_Import!H2299)</f>
        <v/>
      </c>
      <c r="AJ2299" s="36" t="str">
        <f>IF(Mining_Import!I2299="","",Mining_Import!I2299)</f>
        <v/>
      </c>
      <c r="BY2299" s="120" t="str">
        <f t="shared" si="696"/>
        <v/>
      </c>
      <c r="BZ2299" s="184" t="str">
        <f t="shared" si="709"/>
        <v/>
      </c>
      <c r="CA2299" s="37" t="str">
        <f>IFERROR(VLOOKUP($BY2299,Account_Value!$C$2:$F$2500,4,0),"")</f>
        <v/>
      </c>
      <c r="CB2299" s="43" t="str">
        <f t="shared" si="697"/>
        <v/>
      </c>
      <c r="CC2299" s="122" t="str">
        <f>IF($BZ2299="","",SUM($BZ$2:$BZ2299))</f>
        <v/>
      </c>
      <c r="CD2299" s="43" t="str">
        <f>IF($BZ2299="","",$BU$19*(SUM($BZ$2:$BZ2299)))</f>
        <v/>
      </c>
    </row>
    <row r="2300" spans="1:82">
      <c r="A2300" s="4" t="str">
        <f t="shared" si="698"/>
        <v/>
      </c>
      <c r="B2300" s="21" t="str">
        <f>IF(Investments_Import!A2300="","",Investments_Import!A2300)</f>
        <v/>
      </c>
      <c r="C2300" s="22" t="str">
        <f t="shared" si="691"/>
        <v/>
      </c>
      <c r="D2300" s="51" t="str">
        <f t="shared" si="699"/>
        <v/>
      </c>
      <c r="E2300" s="3" t="str">
        <f>IF(Investments_Import!B2300="","",Investments_Import!B2300)</f>
        <v/>
      </c>
      <c r="F2300" s="54" t="str">
        <f t="shared" si="700"/>
        <v xml:space="preserve"> </v>
      </c>
      <c r="G2300" s="54" t="str">
        <f>IF($B2300="","",COUNTIF($F$2:$F2300,$F2300))</f>
        <v/>
      </c>
      <c r="H2300" s="53" t="str">
        <f t="shared" si="701"/>
        <v xml:space="preserve">  </v>
      </c>
      <c r="I2300" s="3" t="str">
        <f>IF(Investments_Import!C2300="","",Investments_Import!C2300)</f>
        <v/>
      </c>
      <c r="J2300" s="108" t="str">
        <f>IF(Investments_Import!D2300="","",Investments_Import!D2300)</f>
        <v/>
      </c>
      <c r="K2300" s="108" t="str">
        <f t="shared" si="702"/>
        <v/>
      </c>
      <c r="L2300" s="47" t="str">
        <f>IF(Investments_Import!E2300="","",Investments_Import!E2300)</f>
        <v/>
      </c>
      <c r="M2300" s="47" t="str">
        <f t="shared" si="692"/>
        <v/>
      </c>
      <c r="N2300" s="31" t="str">
        <f>IF(Investments_Import!F2300="","",Investments_Import!F2300)</f>
        <v/>
      </c>
      <c r="O2300" s="31" t="str">
        <f t="shared" si="693"/>
        <v/>
      </c>
      <c r="P2300" s="3" t="str">
        <f>IF(Investments_Import!G2300="","",Investments_Import!G2300)</f>
        <v/>
      </c>
      <c r="Q2300" s="3" t="str">
        <f>IF(Investments_Import!H2300="","",Investments_Import!H2300)</f>
        <v/>
      </c>
      <c r="R2300" s="37" t="str">
        <f t="shared" si="694"/>
        <v/>
      </c>
      <c r="S2300" s="37" t="str">
        <f t="shared" si="695"/>
        <v/>
      </c>
      <c r="U2300" s="36" t="str">
        <f>IF(Mining_Import!A2300="","",Mining_Import!A2300)</f>
        <v/>
      </c>
      <c r="V2300" s="22" t="str">
        <f t="shared" si="703"/>
        <v/>
      </c>
      <c r="W2300" s="127" t="str">
        <f t="shared" si="704"/>
        <v/>
      </c>
      <c r="X2300" s="127" t="str">
        <f t="shared" si="705"/>
        <v/>
      </c>
      <c r="Y2300" s="127" t="str">
        <f t="shared" si="706"/>
        <v/>
      </c>
      <c r="Z2300" s="36" t="str">
        <f>IF(Mining_Import!B2300="","",Mining_Import!B2300)</f>
        <v/>
      </c>
      <c r="AA2300" s="184" t="str">
        <f>IF(Mining_Import!$C2300="","",Mining_Import!$C2300)</f>
        <v/>
      </c>
      <c r="AB2300" s="122" t="str">
        <f t="shared" si="707"/>
        <v/>
      </c>
      <c r="AC2300" s="122" t="str">
        <f>IF($Y2300&gt;Dashboard!$Q$19,$AB2300,"")</f>
        <v/>
      </c>
      <c r="AD2300" s="43" t="str">
        <f t="shared" si="708"/>
        <v/>
      </c>
      <c r="AE2300" s="36" t="str">
        <f>IF(Mining_Import!D2300="","",Mining_Import!D2300)</f>
        <v/>
      </c>
      <c r="AF2300" s="36" t="str">
        <f>IF(Mining_Import!E2300="","",Mining_Import!E2300)</f>
        <v/>
      </c>
      <c r="AG2300" s="36" t="str">
        <f>IF(Mining_Import!F2300="","",Mining_Import!F2300)</f>
        <v/>
      </c>
      <c r="AH2300" s="36" t="str">
        <f>IF(Mining_Import!G2300="","",Mining_Import!G2300)</f>
        <v/>
      </c>
      <c r="AI2300" s="36" t="str">
        <f>IF(Mining_Import!H2300="","",Mining_Import!H2300)</f>
        <v/>
      </c>
      <c r="AJ2300" s="36" t="str">
        <f>IF(Mining_Import!I2300="","",Mining_Import!I2300)</f>
        <v/>
      </c>
      <c r="BY2300" s="120" t="str">
        <f t="shared" si="696"/>
        <v/>
      </c>
      <c r="BZ2300" s="184" t="str">
        <f t="shared" si="709"/>
        <v/>
      </c>
      <c r="CA2300" s="37" t="str">
        <f>IFERROR(VLOOKUP($BY2300,Account_Value!$C$2:$F$2500,4,0),"")</f>
        <v/>
      </c>
      <c r="CB2300" s="43" t="str">
        <f t="shared" si="697"/>
        <v/>
      </c>
      <c r="CC2300" s="122" t="str">
        <f>IF($BZ2300="","",SUM($BZ$2:$BZ2300))</f>
        <v/>
      </c>
      <c r="CD2300" s="43" t="str">
        <f>IF($BZ2300="","",$BU$19*(SUM($BZ$2:$BZ2300)))</f>
        <v/>
      </c>
    </row>
    <row r="2301" spans="1:82">
      <c r="A2301" s="4" t="str">
        <f t="shared" si="698"/>
        <v/>
      </c>
      <c r="B2301" s="21" t="str">
        <f>IF(Investments_Import!A2301="","",Investments_Import!A2301)</f>
        <v/>
      </c>
      <c r="C2301" s="22" t="str">
        <f t="shared" si="691"/>
        <v/>
      </c>
      <c r="D2301" s="51" t="str">
        <f t="shared" si="699"/>
        <v/>
      </c>
      <c r="E2301" s="3" t="str">
        <f>IF(Investments_Import!B2301="","",Investments_Import!B2301)</f>
        <v/>
      </c>
      <c r="F2301" s="54" t="str">
        <f t="shared" si="700"/>
        <v xml:space="preserve"> </v>
      </c>
      <c r="G2301" s="54" t="str">
        <f>IF($B2301="","",COUNTIF($F$2:$F2301,$F2301))</f>
        <v/>
      </c>
      <c r="H2301" s="53" t="str">
        <f t="shared" si="701"/>
        <v xml:space="preserve">  </v>
      </c>
      <c r="I2301" s="3" t="str">
        <f>IF(Investments_Import!C2301="","",Investments_Import!C2301)</f>
        <v/>
      </c>
      <c r="J2301" s="108" t="str">
        <f>IF(Investments_Import!D2301="","",Investments_Import!D2301)</f>
        <v/>
      </c>
      <c r="K2301" s="108" t="str">
        <f t="shared" si="702"/>
        <v/>
      </c>
      <c r="L2301" s="47" t="str">
        <f>IF(Investments_Import!E2301="","",Investments_Import!E2301)</f>
        <v/>
      </c>
      <c r="M2301" s="47" t="str">
        <f t="shared" si="692"/>
        <v/>
      </c>
      <c r="N2301" s="31" t="str">
        <f>IF(Investments_Import!F2301="","",Investments_Import!F2301)</f>
        <v/>
      </c>
      <c r="O2301" s="31" t="str">
        <f t="shared" si="693"/>
        <v/>
      </c>
      <c r="P2301" s="3" t="str">
        <f>IF(Investments_Import!G2301="","",Investments_Import!G2301)</f>
        <v/>
      </c>
      <c r="Q2301" s="3" t="str">
        <f>IF(Investments_Import!H2301="","",Investments_Import!H2301)</f>
        <v/>
      </c>
      <c r="R2301" s="37" t="str">
        <f t="shared" si="694"/>
        <v/>
      </c>
      <c r="S2301" s="37" t="str">
        <f t="shared" si="695"/>
        <v/>
      </c>
      <c r="U2301" s="36" t="str">
        <f>IF(Mining_Import!A2301="","",Mining_Import!A2301)</f>
        <v/>
      </c>
      <c r="V2301" s="22" t="str">
        <f t="shared" si="703"/>
        <v/>
      </c>
      <c r="W2301" s="127" t="str">
        <f t="shared" si="704"/>
        <v/>
      </c>
      <c r="X2301" s="127" t="str">
        <f t="shared" si="705"/>
        <v/>
      </c>
      <c r="Y2301" s="127" t="str">
        <f t="shared" si="706"/>
        <v/>
      </c>
      <c r="Z2301" s="36" t="str">
        <f>IF(Mining_Import!B2301="","",Mining_Import!B2301)</f>
        <v/>
      </c>
      <c r="AA2301" s="184" t="str">
        <f>IF(Mining_Import!$C2301="","",Mining_Import!$C2301)</f>
        <v/>
      </c>
      <c r="AB2301" s="122" t="str">
        <f t="shared" si="707"/>
        <v/>
      </c>
      <c r="AC2301" s="122" t="str">
        <f>IF($Y2301&gt;Dashboard!$Q$19,$AB2301,"")</f>
        <v/>
      </c>
      <c r="AD2301" s="43" t="str">
        <f t="shared" si="708"/>
        <v/>
      </c>
      <c r="AE2301" s="36" t="str">
        <f>IF(Mining_Import!D2301="","",Mining_Import!D2301)</f>
        <v/>
      </c>
      <c r="AF2301" s="36" t="str">
        <f>IF(Mining_Import!E2301="","",Mining_Import!E2301)</f>
        <v/>
      </c>
      <c r="AG2301" s="36" t="str">
        <f>IF(Mining_Import!F2301="","",Mining_Import!F2301)</f>
        <v/>
      </c>
      <c r="AH2301" s="36" t="str">
        <f>IF(Mining_Import!G2301="","",Mining_Import!G2301)</f>
        <v/>
      </c>
      <c r="AI2301" s="36" t="str">
        <f>IF(Mining_Import!H2301="","",Mining_Import!H2301)</f>
        <v/>
      </c>
      <c r="AJ2301" s="36" t="str">
        <f>IF(Mining_Import!I2301="","",Mining_Import!I2301)</f>
        <v/>
      </c>
      <c r="BY2301" s="120" t="str">
        <f t="shared" si="696"/>
        <v/>
      </c>
      <c r="BZ2301" s="184" t="str">
        <f t="shared" si="709"/>
        <v/>
      </c>
      <c r="CA2301" s="37" t="str">
        <f>IFERROR(VLOOKUP($BY2301,Account_Value!$C$2:$F$2500,4,0),"")</f>
        <v/>
      </c>
      <c r="CB2301" s="43" t="str">
        <f t="shared" si="697"/>
        <v/>
      </c>
      <c r="CC2301" s="122" t="str">
        <f>IF($BZ2301="","",SUM($BZ$2:$BZ2301))</f>
        <v/>
      </c>
      <c r="CD2301" s="43" t="str">
        <f>IF($BZ2301="","",$BU$19*(SUM($BZ$2:$BZ2301)))</f>
        <v/>
      </c>
    </row>
    <row r="2302" spans="1:82">
      <c r="A2302" s="4" t="str">
        <f t="shared" si="698"/>
        <v/>
      </c>
      <c r="B2302" s="21" t="str">
        <f>IF(Investments_Import!A2302="","",Investments_Import!A2302)</f>
        <v/>
      </c>
      <c r="C2302" s="22" t="str">
        <f t="shared" si="691"/>
        <v/>
      </c>
      <c r="D2302" s="51" t="str">
        <f t="shared" si="699"/>
        <v/>
      </c>
      <c r="E2302" s="3" t="str">
        <f>IF(Investments_Import!B2302="","",Investments_Import!B2302)</f>
        <v/>
      </c>
      <c r="F2302" s="54" t="str">
        <f t="shared" si="700"/>
        <v xml:space="preserve"> </v>
      </c>
      <c r="G2302" s="54" t="str">
        <f>IF($B2302="","",COUNTIF($F$2:$F2302,$F2302))</f>
        <v/>
      </c>
      <c r="H2302" s="53" t="str">
        <f t="shared" si="701"/>
        <v xml:space="preserve">  </v>
      </c>
      <c r="I2302" s="3" t="str">
        <f>IF(Investments_Import!C2302="","",Investments_Import!C2302)</f>
        <v/>
      </c>
      <c r="J2302" s="108" t="str">
        <f>IF(Investments_Import!D2302="","",Investments_Import!D2302)</f>
        <v/>
      </c>
      <c r="K2302" s="108" t="str">
        <f t="shared" si="702"/>
        <v/>
      </c>
      <c r="L2302" s="47" t="str">
        <f>IF(Investments_Import!E2302="","",Investments_Import!E2302)</f>
        <v/>
      </c>
      <c r="M2302" s="47" t="str">
        <f t="shared" si="692"/>
        <v/>
      </c>
      <c r="N2302" s="31" t="str">
        <f>IF(Investments_Import!F2302="","",Investments_Import!F2302)</f>
        <v/>
      </c>
      <c r="O2302" s="31" t="str">
        <f t="shared" si="693"/>
        <v/>
      </c>
      <c r="P2302" s="3" t="str">
        <f>IF(Investments_Import!G2302="","",Investments_Import!G2302)</f>
        <v/>
      </c>
      <c r="Q2302" s="3" t="str">
        <f>IF(Investments_Import!H2302="","",Investments_Import!H2302)</f>
        <v/>
      </c>
      <c r="R2302" s="37" t="str">
        <f t="shared" si="694"/>
        <v/>
      </c>
      <c r="S2302" s="37" t="str">
        <f t="shared" si="695"/>
        <v/>
      </c>
      <c r="U2302" s="36" t="str">
        <f>IF(Mining_Import!A2302="","",Mining_Import!A2302)</f>
        <v/>
      </c>
      <c r="V2302" s="22" t="str">
        <f t="shared" si="703"/>
        <v/>
      </c>
      <c r="W2302" s="127" t="str">
        <f t="shared" si="704"/>
        <v/>
      </c>
      <c r="X2302" s="127" t="str">
        <f t="shared" si="705"/>
        <v/>
      </c>
      <c r="Y2302" s="127" t="str">
        <f t="shared" si="706"/>
        <v/>
      </c>
      <c r="Z2302" s="36" t="str">
        <f>IF(Mining_Import!B2302="","",Mining_Import!B2302)</f>
        <v/>
      </c>
      <c r="AA2302" s="184" t="str">
        <f>IF(Mining_Import!$C2302="","",Mining_Import!$C2302)</f>
        <v/>
      </c>
      <c r="AB2302" s="122" t="str">
        <f t="shared" si="707"/>
        <v/>
      </c>
      <c r="AC2302" s="122" t="str">
        <f>IF($Y2302&gt;Dashboard!$Q$19,$AB2302,"")</f>
        <v/>
      </c>
      <c r="AD2302" s="43" t="str">
        <f t="shared" si="708"/>
        <v/>
      </c>
      <c r="AE2302" s="36" t="str">
        <f>IF(Mining_Import!D2302="","",Mining_Import!D2302)</f>
        <v/>
      </c>
      <c r="AF2302" s="36" t="str">
        <f>IF(Mining_Import!E2302="","",Mining_Import!E2302)</f>
        <v/>
      </c>
      <c r="AG2302" s="36" t="str">
        <f>IF(Mining_Import!F2302="","",Mining_Import!F2302)</f>
        <v/>
      </c>
      <c r="AH2302" s="36" t="str">
        <f>IF(Mining_Import!G2302="","",Mining_Import!G2302)</f>
        <v/>
      </c>
      <c r="AI2302" s="36" t="str">
        <f>IF(Mining_Import!H2302="","",Mining_Import!H2302)</f>
        <v/>
      </c>
      <c r="AJ2302" s="36" t="str">
        <f>IF(Mining_Import!I2302="","",Mining_Import!I2302)</f>
        <v/>
      </c>
      <c r="BY2302" s="120" t="str">
        <f t="shared" si="696"/>
        <v/>
      </c>
      <c r="BZ2302" s="184" t="str">
        <f t="shared" si="709"/>
        <v/>
      </c>
      <c r="CA2302" s="37" t="str">
        <f>IFERROR(VLOOKUP($BY2302,Account_Value!$C$2:$F$2500,4,0),"")</f>
        <v/>
      </c>
      <c r="CB2302" s="43" t="str">
        <f t="shared" si="697"/>
        <v/>
      </c>
      <c r="CC2302" s="122" t="str">
        <f>IF($BZ2302="","",SUM($BZ$2:$BZ2302))</f>
        <v/>
      </c>
      <c r="CD2302" s="43" t="str">
        <f>IF($BZ2302="","",$BU$19*(SUM($BZ$2:$BZ2302)))</f>
        <v/>
      </c>
    </row>
    <row r="2303" spans="1:82">
      <c r="A2303" s="4" t="str">
        <f t="shared" si="698"/>
        <v/>
      </c>
      <c r="B2303" s="21" t="str">
        <f>IF(Investments_Import!A2303="","",Investments_Import!A2303)</f>
        <v/>
      </c>
      <c r="C2303" s="22" t="str">
        <f t="shared" si="691"/>
        <v/>
      </c>
      <c r="D2303" s="51" t="str">
        <f t="shared" si="699"/>
        <v/>
      </c>
      <c r="E2303" s="3" t="str">
        <f>IF(Investments_Import!B2303="","",Investments_Import!B2303)</f>
        <v/>
      </c>
      <c r="F2303" s="54" t="str">
        <f t="shared" si="700"/>
        <v xml:space="preserve"> </v>
      </c>
      <c r="G2303" s="54" t="str">
        <f>IF($B2303="","",COUNTIF($F$2:$F2303,$F2303))</f>
        <v/>
      </c>
      <c r="H2303" s="53" t="str">
        <f t="shared" si="701"/>
        <v xml:space="preserve">  </v>
      </c>
      <c r="I2303" s="3" t="str">
        <f>IF(Investments_Import!C2303="","",Investments_Import!C2303)</f>
        <v/>
      </c>
      <c r="J2303" s="108" t="str">
        <f>IF(Investments_Import!D2303="","",Investments_Import!D2303)</f>
        <v/>
      </c>
      <c r="K2303" s="108" t="str">
        <f t="shared" si="702"/>
        <v/>
      </c>
      <c r="L2303" s="47" t="str">
        <f>IF(Investments_Import!E2303="","",Investments_Import!E2303)</f>
        <v/>
      </c>
      <c r="M2303" s="47" t="str">
        <f t="shared" si="692"/>
        <v/>
      </c>
      <c r="N2303" s="31" t="str">
        <f>IF(Investments_Import!F2303="","",Investments_Import!F2303)</f>
        <v/>
      </c>
      <c r="O2303" s="31" t="str">
        <f t="shared" si="693"/>
        <v/>
      </c>
      <c r="P2303" s="3" t="str">
        <f>IF(Investments_Import!G2303="","",Investments_Import!G2303)</f>
        <v/>
      </c>
      <c r="Q2303" s="3" t="str">
        <f>IF(Investments_Import!H2303="","",Investments_Import!H2303)</f>
        <v/>
      </c>
      <c r="R2303" s="37" t="str">
        <f t="shared" si="694"/>
        <v/>
      </c>
      <c r="S2303" s="37" t="str">
        <f t="shared" si="695"/>
        <v/>
      </c>
      <c r="U2303" s="36" t="str">
        <f>IF(Mining_Import!A2303="","",Mining_Import!A2303)</f>
        <v/>
      </c>
      <c r="V2303" s="22" t="str">
        <f t="shared" si="703"/>
        <v/>
      </c>
      <c r="W2303" s="127" t="str">
        <f t="shared" si="704"/>
        <v/>
      </c>
      <c r="X2303" s="127" t="str">
        <f t="shared" si="705"/>
        <v/>
      </c>
      <c r="Y2303" s="127" t="str">
        <f t="shared" si="706"/>
        <v/>
      </c>
      <c r="Z2303" s="36" t="str">
        <f>IF(Mining_Import!B2303="","",Mining_Import!B2303)</f>
        <v/>
      </c>
      <c r="AA2303" s="184" t="str">
        <f>IF(Mining_Import!$C2303="","",Mining_Import!$C2303)</f>
        <v/>
      </c>
      <c r="AB2303" s="122" t="str">
        <f t="shared" si="707"/>
        <v/>
      </c>
      <c r="AC2303" s="122" t="str">
        <f>IF($Y2303&gt;Dashboard!$Q$19,$AB2303,"")</f>
        <v/>
      </c>
      <c r="AD2303" s="43" t="str">
        <f t="shared" si="708"/>
        <v/>
      </c>
      <c r="AE2303" s="36" t="str">
        <f>IF(Mining_Import!D2303="","",Mining_Import!D2303)</f>
        <v/>
      </c>
      <c r="AF2303" s="36" t="str">
        <f>IF(Mining_Import!E2303="","",Mining_Import!E2303)</f>
        <v/>
      </c>
      <c r="AG2303" s="36" t="str">
        <f>IF(Mining_Import!F2303="","",Mining_Import!F2303)</f>
        <v/>
      </c>
      <c r="AH2303" s="36" t="str">
        <f>IF(Mining_Import!G2303="","",Mining_Import!G2303)</f>
        <v/>
      </c>
      <c r="AI2303" s="36" t="str">
        <f>IF(Mining_Import!H2303="","",Mining_Import!H2303)</f>
        <v/>
      </c>
      <c r="AJ2303" s="36" t="str">
        <f>IF(Mining_Import!I2303="","",Mining_Import!I2303)</f>
        <v/>
      </c>
      <c r="BY2303" s="120" t="str">
        <f t="shared" si="696"/>
        <v/>
      </c>
      <c r="BZ2303" s="184" t="str">
        <f t="shared" si="709"/>
        <v/>
      </c>
      <c r="CA2303" s="37" t="str">
        <f>IFERROR(VLOOKUP($BY2303,Account_Value!$C$2:$F$2500,4,0),"")</f>
        <v/>
      </c>
      <c r="CB2303" s="43" t="str">
        <f t="shared" si="697"/>
        <v/>
      </c>
      <c r="CC2303" s="122" t="str">
        <f>IF($BZ2303="","",SUM($BZ$2:$BZ2303))</f>
        <v/>
      </c>
      <c r="CD2303" s="43" t="str">
        <f>IF($BZ2303="","",$BU$19*(SUM($BZ$2:$BZ2303)))</f>
        <v/>
      </c>
    </row>
    <row r="2304" spans="1:82">
      <c r="A2304" s="4" t="str">
        <f t="shared" si="698"/>
        <v/>
      </c>
      <c r="B2304" s="21" t="str">
        <f>IF(Investments_Import!A2304="","",Investments_Import!A2304)</f>
        <v/>
      </c>
      <c r="C2304" s="22" t="str">
        <f t="shared" si="691"/>
        <v/>
      </c>
      <c r="D2304" s="51" t="str">
        <f t="shared" si="699"/>
        <v/>
      </c>
      <c r="E2304" s="3" t="str">
        <f>IF(Investments_Import!B2304="","",Investments_Import!B2304)</f>
        <v/>
      </c>
      <c r="F2304" s="54" t="str">
        <f t="shared" si="700"/>
        <v xml:space="preserve"> </v>
      </c>
      <c r="G2304" s="54" t="str">
        <f>IF($B2304="","",COUNTIF($F$2:$F2304,$F2304))</f>
        <v/>
      </c>
      <c r="H2304" s="53" t="str">
        <f t="shared" si="701"/>
        <v xml:space="preserve">  </v>
      </c>
      <c r="I2304" s="3" t="str">
        <f>IF(Investments_Import!C2304="","",Investments_Import!C2304)</f>
        <v/>
      </c>
      <c r="J2304" s="108" t="str">
        <f>IF(Investments_Import!D2304="","",Investments_Import!D2304)</f>
        <v/>
      </c>
      <c r="K2304" s="108" t="str">
        <f t="shared" si="702"/>
        <v/>
      </c>
      <c r="L2304" s="47" t="str">
        <f>IF(Investments_Import!E2304="","",Investments_Import!E2304)</f>
        <v/>
      </c>
      <c r="M2304" s="47" t="str">
        <f t="shared" si="692"/>
        <v/>
      </c>
      <c r="N2304" s="31" t="str">
        <f>IF(Investments_Import!F2304="","",Investments_Import!F2304)</f>
        <v/>
      </c>
      <c r="O2304" s="31" t="str">
        <f t="shared" si="693"/>
        <v/>
      </c>
      <c r="P2304" s="3" t="str">
        <f>IF(Investments_Import!G2304="","",Investments_Import!G2304)</f>
        <v/>
      </c>
      <c r="Q2304" s="3" t="str">
        <f>IF(Investments_Import!H2304="","",Investments_Import!H2304)</f>
        <v/>
      </c>
      <c r="R2304" s="37" t="str">
        <f t="shared" si="694"/>
        <v/>
      </c>
      <c r="S2304" s="37" t="str">
        <f t="shared" si="695"/>
        <v/>
      </c>
      <c r="U2304" s="36" t="str">
        <f>IF(Mining_Import!A2304="","",Mining_Import!A2304)</f>
        <v/>
      </c>
      <c r="V2304" s="22" t="str">
        <f t="shared" si="703"/>
        <v/>
      </c>
      <c r="W2304" s="127" t="str">
        <f t="shared" si="704"/>
        <v/>
      </c>
      <c r="X2304" s="127" t="str">
        <f t="shared" si="705"/>
        <v/>
      </c>
      <c r="Y2304" s="127" t="str">
        <f t="shared" si="706"/>
        <v/>
      </c>
      <c r="Z2304" s="36" t="str">
        <f>IF(Mining_Import!B2304="","",Mining_Import!B2304)</f>
        <v/>
      </c>
      <c r="AA2304" s="184" t="str">
        <f>IF(Mining_Import!$C2304="","",Mining_Import!$C2304)</f>
        <v/>
      </c>
      <c r="AB2304" s="122" t="str">
        <f t="shared" si="707"/>
        <v/>
      </c>
      <c r="AC2304" s="122" t="str">
        <f>IF($Y2304&gt;Dashboard!$Q$19,$AB2304,"")</f>
        <v/>
      </c>
      <c r="AD2304" s="43" t="str">
        <f t="shared" si="708"/>
        <v/>
      </c>
      <c r="AE2304" s="36" t="str">
        <f>IF(Mining_Import!D2304="","",Mining_Import!D2304)</f>
        <v/>
      </c>
      <c r="AF2304" s="36" t="str">
        <f>IF(Mining_Import!E2304="","",Mining_Import!E2304)</f>
        <v/>
      </c>
      <c r="AG2304" s="36" t="str">
        <f>IF(Mining_Import!F2304="","",Mining_Import!F2304)</f>
        <v/>
      </c>
      <c r="AH2304" s="36" t="str">
        <f>IF(Mining_Import!G2304="","",Mining_Import!G2304)</f>
        <v/>
      </c>
      <c r="AI2304" s="36" t="str">
        <f>IF(Mining_Import!H2304="","",Mining_Import!H2304)</f>
        <v/>
      </c>
      <c r="AJ2304" s="36" t="str">
        <f>IF(Mining_Import!I2304="","",Mining_Import!I2304)</f>
        <v/>
      </c>
      <c r="BY2304" s="120" t="str">
        <f t="shared" si="696"/>
        <v/>
      </c>
      <c r="BZ2304" s="184" t="str">
        <f t="shared" si="709"/>
        <v/>
      </c>
      <c r="CA2304" s="37" t="str">
        <f>IFERROR(VLOOKUP($BY2304,Account_Value!$C$2:$F$2500,4,0),"")</f>
        <v/>
      </c>
      <c r="CB2304" s="43" t="str">
        <f t="shared" si="697"/>
        <v/>
      </c>
      <c r="CC2304" s="122" t="str">
        <f>IF($BZ2304="","",SUM($BZ$2:$BZ2304))</f>
        <v/>
      </c>
      <c r="CD2304" s="43" t="str">
        <f>IF($BZ2304="","",$BU$19*(SUM($BZ$2:$BZ2304)))</f>
        <v/>
      </c>
    </row>
    <row r="2305" spans="1:82">
      <c r="A2305" s="4" t="str">
        <f t="shared" si="698"/>
        <v/>
      </c>
      <c r="B2305" s="21" t="str">
        <f>IF(Investments_Import!A2305="","",Investments_Import!A2305)</f>
        <v/>
      </c>
      <c r="C2305" s="22" t="str">
        <f t="shared" si="691"/>
        <v/>
      </c>
      <c r="D2305" s="51" t="str">
        <f t="shared" si="699"/>
        <v/>
      </c>
      <c r="E2305" s="3" t="str">
        <f>IF(Investments_Import!B2305="","",Investments_Import!B2305)</f>
        <v/>
      </c>
      <c r="F2305" s="54" t="str">
        <f t="shared" si="700"/>
        <v xml:space="preserve"> </v>
      </c>
      <c r="G2305" s="54" t="str">
        <f>IF($B2305="","",COUNTIF($F$2:$F2305,$F2305))</f>
        <v/>
      </c>
      <c r="H2305" s="53" t="str">
        <f t="shared" si="701"/>
        <v xml:space="preserve">  </v>
      </c>
      <c r="I2305" s="3" t="str">
        <f>IF(Investments_Import!C2305="","",Investments_Import!C2305)</f>
        <v/>
      </c>
      <c r="J2305" s="108" t="str">
        <f>IF(Investments_Import!D2305="","",Investments_Import!D2305)</f>
        <v/>
      </c>
      <c r="K2305" s="108" t="str">
        <f t="shared" si="702"/>
        <v/>
      </c>
      <c r="L2305" s="47" t="str">
        <f>IF(Investments_Import!E2305="","",Investments_Import!E2305)</f>
        <v/>
      </c>
      <c r="M2305" s="47" t="str">
        <f t="shared" si="692"/>
        <v/>
      </c>
      <c r="N2305" s="31" t="str">
        <f>IF(Investments_Import!F2305="","",Investments_Import!F2305)</f>
        <v/>
      </c>
      <c r="O2305" s="31" t="str">
        <f t="shared" si="693"/>
        <v/>
      </c>
      <c r="P2305" s="3" t="str">
        <f>IF(Investments_Import!G2305="","",Investments_Import!G2305)</f>
        <v/>
      </c>
      <c r="Q2305" s="3" t="str">
        <f>IF(Investments_Import!H2305="","",Investments_Import!H2305)</f>
        <v/>
      </c>
      <c r="R2305" s="37" t="str">
        <f t="shared" si="694"/>
        <v/>
      </c>
      <c r="S2305" s="37" t="str">
        <f t="shared" si="695"/>
        <v/>
      </c>
      <c r="U2305" s="36" t="str">
        <f>IF(Mining_Import!A2305="","",Mining_Import!A2305)</f>
        <v/>
      </c>
      <c r="V2305" s="22" t="str">
        <f t="shared" si="703"/>
        <v/>
      </c>
      <c r="W2305" s="127" t="str">
        <f t="shared" si="704"/>
        <v/>
      </c>
      <c r="X2305" s="127" t="str">
        <f t="shared" si="705"/>
        <v/>
      </c>
      <c r="Y2305" s="127" t="str">
        <f t="shared" si="706"/>
        <v/>
      </c>
      <c r="Z2305" s="36" t="str">
        <f>IF(Mining_Import!B2305="","",Mining_Import!B2305)</f>
        <v/>
      </c>
      <c r="AA2305" s="184" t="str">
        <f>IF(Mining_Import!$C2305="","",Mining_Import!$C2305)</f>
        <v/>
      </c>
      <c r="AB2305" s="122" t="str">
        <f t="shared" si="707"/>
        <v/>
      </c>
      <c r="AC2305" s="122" t="str">
        <f>IF($Y2305&gt;Dashboard!$Q$19,$AB2305,"")</f>
        <v/>
      </c>
      <c r="AD2305" s="43" t="str">
        <f t="shared" si="708"/>
        <v/>
      </c>
      <c r="AE2305" s="36" t="str">
        <f>IF(Mining_Import!D2305="","",Mining_Import!D2305)</f>
        <v/>
      </c>
      <c r="AF2305" s="36" t="str">
        <f>IF(Mining_Import!E2305="","",Mining_Import!E2305)</f>
        <v/>
      </c>
      <c r="AG2305" s="36" t="str">
        <f>IF(Mining_Import!F2305="","",Mining_Import!F2305)</f>
        <v/>
      </c>
      <c r="AH2305" s="36" t="str">
        <f>IF(Mining_Import!G2305="","",Mining_Import!G2305)</f>
        <v/>
      </c>
      <c r="AI2305" s="36" t="str">
        <f>IF(Mining_Import!H2305="","",Mining_Import!H2305)</f>
        <v/>
      </c>
      <c r="AJ2305" s="36" t="str">
        <f>IF(Mining_Import!I2305="","",Mining_Import!I2305)</f>
        <v/>
      </c>
      <c r="BY2305" s="120" t="str">
        <f t="shared" si="696"/>
        <v/>
      </c>
      <c r="BZ2305" s="184" t="str">
        <f t="shared" si="709"/>
        <v/>
      </c>
      <c r="CA2305" s="37" t="str">
        <f>IFERROR(VLOOKUP($BY2305,Account_Value!$C$2:$F$2500,4,0),"")</f>
        <v/>
      </c>
      <c r="CB2305" s="43" t="str">
        <f t="shared" si="697"/>
        <v/>
      </c>
      <c r="CC2305" s="122" t="str">
        <f>IF($BZ2305="","",SUM($BZ$2:$BZ2305))</f>
        <v/>
      </c>
      <c r="CD2305" s="43" t="str">
        <f>IF($BZ2305="","",$BU$19*(SUM($BZ$2:$BZ2305)))</f>
        <v/>
      </c>
    </row>
    <row r="2306" spans="1:82">
      <c r="A2306" s="4" t="str">
        <f t="shared" si="698"/>
        <v/>
      </c>
      <c r="B2306" s="21" t="str">
        <f>IF(Investments_Import!A2306="","",Investments_Import!A2306)</f>
        <v/>
      </c>
      <c r="C2306" s="22" t="str">
        <f t="shared" ref="C2306:C2369" si="710">IF(B2306="","",B2306*1)</f>
        <v/>
      </c>
      <c r="D2306" s="51" t="str">
        <f t="shared" si="699"/>
        <v/>
      </c>
      <c r="E2306" s="3" t="str">
        <f>IF(Investments_Import!B2306="","",Investments_Import!B2306)</f>
        <v/>
      </c>
      <c r="F2306" s="54" t="str">
        <f t="shared" si="700"/>
        <v xml:space="preserve"> </v>
      </c>
      <c r="G2306" s="54" t="str">
        <f>IF($B2306="","",COUNTIF($F$2:$F2306,$F2306))</f>
        <v/>
      </c>
      <c r="H2306" s="53" t="str">
        <f t="shared" si="701"/>
        <v xml:space="preserve">  </v>
      </c>
      <c r="I2306" s="3" t="str">
        <f>IF(Investments_Import!C2306="","",Investments_Import!C2306)</f>
        <v/>
      </c>
      <c r="J2306" s="108" t="str">
        <f>IF(Investments_Import!D2306="","",Investments_Import!D2306)</f>
        <v/>
      </c>
      <c r="K2306" s="108" t="str">
        <f t="shared" si="702"/>
        <v/>
      </c>
      <c r="L2306" s="47" t="str">
        <f>IF(Investments_Import!E2306="","",Investments_Import!E2306)</f>
        <v/>
      </c>
      <c r="M2306" s="47" t="str">
        <f t="shared" ref="M2306:M2369" si="711">IF($L2306="","",$L2306*1)</f>
        <v/>
      </c>
      <c r="N2306" s="31" t="str">
        <f>IF(Investments_Import!F2306="","",Investments_Import!F2306)</f>
        <v/>
      </c>
      <c r="O2306" s="31" t="str">
        <f t="shared" ref="O2306:O2369" si="712">IF($N2306="","",$N2306*1)</f>
        <v/>
      </c>
      <c r="P2306" s="3" t="str">
        <f>IF(Investments_Import!G2306="","",Investments_Import!G2306)</f>
        <v/>
      </c>
      <c r="Q2306" s="3" t="str">
        <f>IF(Investments_Import!H2306="","",Investments_Import!H2306)</f>
        <v/>
      </c>
      <c r="R2306" s="37" t="str">
        <f t="shared" ref="R2306:R2369" si="713">IF($Q2306="","",IF($Q2306="USD",$P2306,$P2306*$J2306))</f>
        <v/>
      </c>
      <c r="S2306" s="37" t="str">
        <f t="shared" ref="S2306:S2369" si="714">IF($R2306="","",$R2306*1)</f>
        <v/>
      </c>
      <c r="U2306" s="36" t="str">
        <f>IF(Mining_Import!A2306="","",Mining_Import!A2306)</f>
        <v/>
      </c>
      <c r="V2306" s="22" t="str">
        <f t="shared" si="703"/>
        <v/>
      </c>
      <c r="W2306" s="127" t="str">
        <f t="shared" si="704"/>
        <v/>
      </c>
      <c r="X2306" s="127" t="str">
        <f t="shared" si="705"/>
        <v/>
      </c>
      <c r="Y2306" s="127" t="str">
        <f t="shared" si="706"/>
        <v/>
      </c>
      <c r="Z2306" s="36" t="str">
        <f>IF(Mining_Import!B2306="","",Mining_Import!B2306)</f>
        <v/>
      </c>
      <c r="AA2306" s="184" t="str">
        <f>IF(Mining_Import!$C2306="","",Mining_Import!$C2306)</f>
        <v/>
      </c>
      <c r="AB2306" s="122" t="str">
        <f t="shared" si="707"/>
        <v/>
      </c>
      <c r="AC2306" s="122" t="str">
        <f>IF($Y2306&gt;Dashboard!$Q$19,$AB2306,"")</f>
        <v/>
      </c>
      <c r="AD2306" s="43" t="str">
        <f t="shared" si="708"/>
        <v/>
      </c>
      <c r="AE2306" s="36" t="str">
        <f>IF(Mining_Import!D2306="","",Mining_Import!D2306)</f>
        <v/>
      </c>
      <c r="AF2306" s="36" t="str">
        <f>IF(Mining_Import!E2306="","",Mining_Import!E2306)</f>
        <v/>
      </c>
      <c r="AG2306" s="36" t="str">
        <f>IF(Mining_Import!F2306="","",Mining_Import!F2306)</f>
        <v/>
      </c>
      <c r="AH2306" s="36" t="str">
        <f>IF(Mining_Import!G2306="","",Mining_Import!G2306)</f>
        <v/>
      </c>
      <c r="AI2306" s="36" t="str">
        <f>IF(Mining_Import!H2306="","",Mining_Import!H2306)</f>
        <v/>
      </c>
      <c r="AJ2306" s="36" t="str">
        <f>IF(Mining_Import!I2306="","",Mining_Import!I2306)</f>
        <v/>
      </c>
      <c r="BY2306" s="120" t="str">
        <f t="shared" ref="BY2306:BY2369" si="715">Y2306</f>
        <v/>
      </c>
      <c r="BZ2306" s="184" t="str">
        <f t="shared" si="709"/>
        <v/>
      </c>
      <c r="CA2306" s="37" t="str">
        <f>IFERROR(VLOOKUP($BY2306,Account_Value!$C$2:$F$2500,4,0),"")</f>
        <v/>
      </c>
      <c r="CB2306" s="43" t="str">
        <f t="shared" ref="CB2306:CB2369" si="716">IF(BZ2306="","",BZ2306*CA2306)</f>
        <v/>
      </c>
      <c r="CC2306" s="122" t="str">
        <f>IF($BZ2306="","",SUM($BZ$2:$BZ2306))</f>
        <v/>
      </c>
      <c r="CD2306" s="43" t="str">
        <f>IF($BZ2306="","",$BU$19*(SUM($BZ$2:$BZ2306)))</f>
        <v/>
      </c>
    </row>
    <row r="2307" spans="1:82">
      <c r="A2307" s="4" t="str">
        <f t="shared" ref="A2307:A2370" si="717">IF($B2307="","",$A2306+1)</f>
        <v/>
      </c>
      <c r="B2307" s="21" t="str">
        <f>IF(Investments_Import!A2307="","",Investments_Import!A2307)</f>
        <v/>
      </c>
      <c r="C2307" s="22" t="str">
        <f t="shared" si="710"/>
        <v/>
      </c>
      <c r="D2307" s="51" t="str">
        <f t="shared" ref="D2307:D2370" si="718">$C2307</f>
        <v/>
      </c>
      <c r="E2307" s="3" t="str">
        <f>IF(Investments_Import!B2307="","",Investments_Import!B2307)</f>
        <v/>
      </c>
      <c r="F2307" s="54" t="str">
        <f t="shared" ref="F2307:F2370" si="719">CONCATENATE(TEXT($D2307,"dd-mmm-yyyy")," ",$E2307)</f>
        <v xml:space="preserve"> </v>
      </c>
      <c r="G2307" s="54" t="str">
        <f>IF($B2307="","",COUNTIF($F$2:$F2307,$F2307))</f>
        <v/>
      </c>
      <c r="H2307" s="53" t="str">
        <f t="shared" ref="H2307:H2370" si="720">CONCATENATE(TEXT($D2307,"dd-mmm-yyyy")," ",$E2307," ",$G2307)</f>
        <v xml:space="preserve">  </v>
      </c>
      <c r="I2307" s="3" t="str">
        <f>IF(Investments_Import!C2307="","",Investments_Import!C2307)</f>
        <v/>
      </c>
      <c r="J2307" s="108" t="str">
        <f>IF(Investments_Import!D2307="","",Investments_Import!D2307)</f>
        <v/>
      </c>
      <c r="K2307" s="108" t="str">
        <f t="shared" ref="K2307:K2370" si="721">IF($B2307="","",$J2307*1)</f>
        <v/>
      </c>
      <c r="L2307" s="47" t="str">
        <f>IF(Investments_Import!E2307="","",Investments_Import!E2307)</f>
        <v/>
      </c>
      <c r="M2307" s="47" t="str">
        <f t="shared" si="711"/>
        <v/>
      </c>
      <c r="N2307" s="31" t="str">
        <f>IF(Investments_Import!F2307="","",Investments_Import!F2307)</f>
        <v/>
      </c>
      <c r="O2307" s="31" t="str">
        <f t="shared" si="712"/>
        <v/>
      </c>
      <c r="P2307" s="3" t="str">
        <f>IF(Investments_Import!G2307="","",Investments_Import!G2307)</f>
        <v/>
      </c>
      <c r="Q2307" s="3" t="str">
        <f>IF(Investments_Import!H2307="","",Investments_Import!H2307)</f>
        <v/>
      </c>
      <c r="R2307" s="37" t="str">
        <f t="shared" si="713"/>
        <v/>
      </c>
      <c r="S2307" s="37" t="str">
        <f t="shared" si="714"/>
        <v/>
      </c>
      <c r="U2307" s="36" t="str">
        <f>IF(Mining_Import!A2307="","",Mining_Import!A2307)</f>
        <v/>
      </c>
      <c r="V2307" s="22" t="str">
        <f t="shared" ref="V2307:V2370" si="722">IF(U2307="","",U2307*1)</f>
        <v/>
      </c>
      <c r="W2307" s="127" t="str">
        <f t="shared" ref="W2307:W2370" si="723">V2307</f>
        <v/>
      </c>
      <c r="X2307" s="127" t="str">
        <f t="shared" ref="X2307:X2370" si="724">IFERROR(INT($W2307),"")</f>
        <v/>
      </c>
      <c r="Y2307" s="127" t="str">
        <f t="shared" ref="Y2307:Y2370" si="725">$X2307</f>
        <v/>
      </c>
      <c r="Z2307" s="36" t="str">
        <f>IF(Mining_Import!B2307="","",Mining_Import!B2307)</f>
        <v/>
      </c>
      <c r="AA2307" s="184" t="str">
        <f>IF(Mining_Import!$C2307="","",Mining_Import!$C2307)</f>
        <v/>
      </c>
      <c r="AB2307" s="122" t="str">
        <f t="shared" ref="AB2307:AB2370" si="726">IFERROR($AA2307*1,"")</f>
        <v/>
      </c>
      <c r="AC2307" s="122" t="str">
        <f>IF($Y2307&gt;Dashboard!$Q$19,$AB2307,"")</f>
        <v/>
      </c>
      <c r="AD2307" s="43" t="str">
        <f t="shared" ref="AD2307:AD2370" si="727">IFERROR($AB2307*$BU$19,"")</f>
        <v/>
      </c>
      <c r="AE2307" s="36" t="str">
        <f>IF(Mining_Import!D2307="","",Mining_Import!D2307)</f>
        <v/>
      </c>
      <c r="AF2307" s="36" t="str">
        <f>IF(Mining_Import!E2307="","",Mining_Import!E2307)</f>
        <v/>
      </c>
      <c r="AG2307" s="36" t="str">
        <f>IF(Mining_Import!F2307="","",Mining_Import!F2307)</f>
        <v/>
      </c>
      <c r="AH2307" s="36" t="str">
        <f>IF(Mining_Import!G2307="","",Mining_Import!G2307)</f>
        <v/>
      </c>
      <c r="AI2307" s="36" t="str">
        <f>IF(Mining_Import!H2307="","",Mining_Import!H2307)</f>
        <v/>
      </c>
      <c r="AJ2307" s="36" t="str">
        <f>IF(Mining_Import!I2307="","",Mining_Import!I2307)</f>
        <v/>
      </c>
      <c r="BY2307" s="120" t="str">
        <f t="shared" si="715"/>
        <v/>
      </c>
      <c r="BZ2307" s="184" t="str">
        <f t="shared" ref="BZ2307:BZ2370" si="728">AB2307</f>
        <v/>
      </c>
      <c r="CA2307" s="37" t="str">
        <f>IFERROR(VLOOKUP($BY2307,Account_Value!$C$2:$F$2500,4,0),"")</f>
        <v/>
      </c>
      <c r="CB2307" s="43" t="str">
        <f t="shared" si="716"/>
        <v/>
      </c>
      <c r="CC2307" s="122" t="str">
        <f>IF($BZ2307="","",SUM($BZ$2:$BZ2307))</f>
        <v/>
      </c>
      <c r="CD2307" s="43" t="str">
        <f>IF($BZ2307="","",$BU$19*(SUM($BZ$2:$BZ2307)))</f>
        <v/>
      </c>
    </row>
    <row r="2308" spans="1:82">
      <c r="A2308" s="4" t="str">
        <f t="shared" si="717"/>
        <v/>
      </c>
      <c r="B2308" s="21" t="str">
        <f>IF(Investments_Import!A2308="","",Investments_Import!A2308)</f>
        <v/>
      </c>
      <c r="C2308" s="22" t="str">
        <f t="shared" si="710"/>
        <v/>
      </c>
      <c r="D2308" s="51" t="str">
        <f t="shared" si="718"/>
        <v/>
      </c>
      <c r="E2308" s="3" t="str">
        <f>IF(Investments_Import!B2308="","",Investments_Import!B2308)</f>
        <v/>
      </c>
      <c r="F2308" s="54" t="str">
        <f t="shared" si="719"/>
        <v xml:space="preserve"> </v>
      </c>
      <c r="G2308" s="54" t="str">
        <f>IF($B2308="","",COUNTIF($F$2:$F2308,$F2308))</f>
        <v/>
      </c>
      <c r="H2308" s="53" t="str">
        <f t="shared" si="720"/>
        <v xml:space="preserve">  </v>
      </c>
      <c r="I2308" s="3" t="str">
        <f>IF(Investments_Import!C2308="","",Investments_Import!C2308)</f>
        <v/>
      </c>
      <c r="J2308" s="108" t="str">
        <f>IF(Investments_Import!D2308="","",Investments_Import!D2308)</f>
        <v/>
      </c>
      <c r="K2308" s="108" t="str">
        <f t="shared" si="721"/>
        <v/>
      </c>
      <c r="L2308" s="47" t="str">
        <f>IF(Investments_Import!E2308="","",Investments_Import!E2308)</f>
        <v/>
      </c>
      <c r="M2308" s="47" t="str">
        <f t="shared" si="711"/>
        <v/>
      </c>
      <c r="N2308" s="31" t="str">
        <f>IF(Investments_Import!F2308="","",Investments_Import!F2308)</f>
        <v/>
      </c>
      <c r="O2308" s="31" t="str">
        <f t="shared" si="712"/>
        <v/>
      </c>
      <c r="P2308" s="3" t="str">
        <f>IF(Investments_Import!G2308="","",Investments_Import!G2308)</f>
        <v/>
      </c>
      <c r="Q2308" s="3" t="str">
        <f>IF(Investments_Import!H2308="","",Investments_Import!H2308)</f>
        <v/>
      </c>
      <c r="R2308" s="37" t="str">
        <f t="shared" si="713"/>
        <v/>
      </c>
      <c r="S2308" s="37" t="str">
        <f t="shared" si="714"/>
        <v/>
      </c>
      <c r="U2308" s="36" t="str">
        <f>IF(Mining_Import!A2308="","",Mining_Import!A2308)</f>
        <v/>
      </c>
      <c r="V2308" s="22" t="str">
        <f t="shared" si="722"/>
        <v/>
      </c>
      <c r="W2308" s="127" t="str">
        <f t="shared" si="723"/>
        <v/>
      </c>
      <c r="X2308" s="127" t="str">
        <f t="shared" si="724"/>
        <v/>
      </c>
      <c r="Y2308" s="127" t="str">
        <f t="shared" si="725"/>
        <v/>
      </c>
      <c r="Z2308" s="36" t="str">
        <f>IF(Mining_Import!B2308="","",Mining_Import!B2308)</f>
        <v/>
      </c>
      <c r="AA2308" s="184" t="str">
        <f>IF(Mining_Import!$C2308="","",Mining_Import!$C2308)</f>
        <v/>
      </c>
      <c r="AB2308" s="122" t="str">
        <f t="shared" si="726"/>
        <v/>
      </c>
      <c r="AC2308" s="122" t="str">
        <f>IF($Y2308&gt;Dashboard!$Q$19,$AB2308,"")</f>
        <v/>
      </c>
      <c r="AD2308" s="43" t="str">
        <f t="shared" si="727"/>
        <v/>
      </c>
      <c r="AE2308" s="36" t="str">
        <f>IF(Mining_Import!D2308="","",Mining_Import!D2308)</f>
        <v/>
      </c>
      <c r="AF2308" s="36" t="str">
        <f>IF(Mining_Import!E2308="","",Mining_Import!E2308)</f>
        <v/>
      </c>
      <c r="AG2308" s="36" t="str">
        <f>IF(Mining_Import!F2308="","",Mining_Import!F2308)</f>
        <v/>
      </c>
      <c r="AH2308" s="36" t="str">
        <f>IF(Mining_Import!G2308="","",Mining_Import!G2308)</f>
        <v/>
      </c>
      <c r="AI2308" s="36" t="str">
        <f>IF(Mining_Import!H2308="","",Mining_Import!H2308)</f>
        <v/>
      </c>
      <c r="AJ2308" s="36" t="str">
        <f>IF(Mining_Import!I2308="","",Mining_Import!I2308)</f>
        <v/>
      </c>
      <c r="BY2308" s="120" t="str">
        <f t="shared" si="715"/>
        <v/>
      </c>
      <c r="BZ2308" s="184" t="str">
        <f t="shared" si="728"/>
        <v/>
      </c>
      <c r="CA2308" s="37" t="str">
        <f>IFERROR(VLOOKUP($BY2308,Account_Value!$C$2:$F$2500,4,0),"")</f>
        <v/>
      </c>
      <c r="CB2308" s="43" t="str">
        <f t="shared" si="716"/>
        <v/>
      </c>
      <c r="CC2308" s="122" t="str">
        <f>IF($BZ2308="","",SUM($BZ$2:$BZ2308))</f>
        <v/>
      </c>
      <c r="CD2308" s="43" t="str">
        <f>IF($BZ2308="","",$BU$19*(SUM($BZ$2:$BZ2308)))</f>
        <v/>
      </c>
    </row>
    <row r="2309" spans="1:82">
      <c r="A2309" s="4" t="str">
        <f t="shared" si="717"/>
        <v/>
      </c>
      <c r="B2309" s="21" t="str">
        <f>IF(Investments_Import!A2309="","",Investments_Import!A2309)</f>
        <v/>
      </c>
      <c r="C2309" s="22" t="str">
        <f t="shared" si="710"/>
        <v/>
      </c>
      <c r="D2309" s="51" t="str">
        <f t="shared" si="718"/>
        <v/>
      </c>
      <c r="E2309" s="3" t="str">
        <f>IF(Investments_Import!B2309="","",Investments_Import!B2309)</f>
        <v/>
      </c>
      <c r="F2309" s="54" t="str">
        <f t="shared" si="719"/>
        <v xml:space="preserve"> </v>
      </c>
      <c r="G2309" s="54" t="str">
        <f>IF($B2309="","",COUNTIF($F$2:$F2309,$F2309))</f>
        <v/>
      </c>
      <c r="H2309" s="53" t="str">
        <f t="shared" si="720"/>
        <v xml:space="preserve">  </v>
      </c>
      <c r="I2309" s="3" t="str">
        <f>IF(Investments_Import!C2309="","",Investments_Import!C2309)</f>
        <v/>
      </c>
      <c r="J2309" s="108" t="str">
        <f>IF(Investments_Import!D2309="","",Investments_Import!D2309)</f>
        <v/>
      </c>
      <c r="K2309" s="108" t="str">
        <f t="shared" si="721"/>
        <v/>
      </c>
      <c r="L2309" s="47" t="str">
        <f>IF(Investments_Import!E2309="","",Investments_Import!E2309)</f>
        <v/>
      </c>
      <c r="M2309" s="47" t="str">
        <f t="shared" si="711"/>
        <v/>
      </c>
      <c r="N2309" s="31" t="str">
        <f>IF(Investments_Import!F2309="","",Investments_Import!F2309)</f>
        <v/>
      </c>
      <c r="O2309" s="31" t="str">
        <f t="shared" si="712"/>
        <v/>
      </c>
      <c r="P2309" s="3" t="str">
        <f>IF(Investments_Import!G2309="","",Investments_Import!G2309)</f>
        <v/>
      </c>
      <c r="Q2309" s="3" t="str">
        <f>IF(Investments_Import!H2309="","",Investments_Import!H2309)</f>
        <v/>
      </c>
      <c r="R2309" s="37" t="str">
        <f t="shared" si="713"/>
        <v/>
      </c>
      <c r="S2309" s="37" t="str">
        <f t="shared" si="714"/>
        <v/>
      </c>
      <c r="U2309" s="36" t="str">
        <f>IF(Mining_Import!A2309="","",Mining_Import!A2309)</f>
        <v/>
      </c>
      <c r="V2309" s="22" t="str">
        <f t="shared" si="722"/>
        <v/>
      </c>
      <c r="W2309" s="127" t="str">
        <f t="shared" si="723"/>
        <v/>
      </c>
      <c r="X2309" s="127" t="str">
        <f t="shared" si="724"/>
        <v/>
      </c>
      <c r="Y2309" s="127" t="str">
        <f t="shared" si="725"/>
        <v/>
      </c>
      <c r="Z2309" s="36" t="str">
        <f>IF(Mining_Import!B2309="","",Mining_Import!B2309)</f>
        <v/>
      </c>
      <c r="AA2309" s="184" t="str">
        <f>IF(Mining_Import!$C2309="","",Mining_Import!$C2309)</f>
        <v/>
      </c>
      <c r="AB2309" s="122" t="str">
        <f t="shared" si="726"/>
        <v/>
      </c>
      <c r="AC2309" s="122" t="str">
        <f>IF($Y2309&gt;Dashboard!$Q$19,$AB2309,"")</f>
        <v/>
      </c>
      <c r="AD2309" s="43" t="str">
        <f t="shared" si="727"/>
        <v/>
      </c>
      <c r="AE2309" s="36" t="str">
        <f>IF(Mining_Import!D2309="","",Mining_Import!D2309)</f>
        <v/>
      </c>
      <c r="AF2309" s="36" t="str">
        <f>IF(Mining_Import!E2309="","",Mining_Import!E2309)</f>
        <v/>
      </c>
      <c r="AG2309" s="36" t="str">
        <f>IF(Mining_Import!F2309="","",Mining_Import!F2309)</f>
        <v/>
      </c>
      <c r="AH2309" s="36" t="str">
        <f>IF(Mining_Import!G2309="","",Mining_Import!G2309)</f>
        <v/>
      </c>
      <c r="AI2309" s="36" t="str">
        <f>IF(Mining_Import!H2309="","",Mining_Import!H2309)</f>
        <v/>
      </c>
      <c r="AJ2309" s="36" t="str">
        <f>IF(Mining_Import!I2309="","",Mining_Import!I2309)</f>
        <v/>
      </c>
      <c r="BY2309" s="120" t="str">
        <f t="shared" si="715"/>
        <v/>
      </c>
      <c r="BZ2309" s="184" t="str">
        <f t="shared" si="728"/>
        <v/>
      </c>
      <c r="CA2309" s="37" t="str">
        <f>IFERROR(VLOOKUP($BY2309,Account_Value!$C$2:$F$2500,4,0),"")</f>
        <v/>
      </c>
      <c r="CB2309" s="43" t="str">
        <f t="shared" si="716"/>
        <v/>
      </c>
      <c r="CC2309" s="122" t="str">
        <f>IF($BZ2309="","",SUM($BZ$2:$BZ2309))</f>
        <v/>
      </c>
      <c r="CD2309" s="43" t="str">
        <f>IF($BZ2309="","",$BU$19*(SUM($BZ$2:$BZ2309)))</f>
        <v/>
      </c>
    </row>
    <row r="2310" spans="1:82">
      <c r="A2310" s="4" t="str">
        <f t="shared" si="717"/>
        <v/>
      </c>
      <c r="B2310" s="21" t="str">
        <f>IF(Investments_Import!A2310="","",Investments_Import!A2310)</f>
        <v/>
      </c>
      <c r="C2310" s="22" t="str">
        <f t="shared" si="710"/>
        <v/>
      </c>
      <c r="D2310" s="51" t="str">
        <f t="shared" si="718"/>
        <v/>
      </c>
      <c r="E2310" s="3" t="str">
        <f>IF(Investments_Import!B2310="","",Investments_Import!B2310)</f>
        <v/>
      </c>
      <c r="F2310" s="54" t="str">
        <f t="shared" si="719"/>
        <v xml:space="preserve"> </v>
      </c>
      <c r="G2310" s="54" t="str">
        <f>IF($B2310="","",COUNTIF($F$2:$F2310,$F2310))</f>
        <v/>
      </c>
      <c r="H2310" s="53" t="str">
        <f t="shared" si="720"/>
        <v xml:space="preserve">  </v>
      </c>
      <c r="I2310" s="3" t="str">
        <f>IF(Investments_Import!C2310="","",Investments_Import!C2310)</f>
        <v/>
      </c>
      <c r="J2310" s="108" t="str">
        <f>IF(Investments_Import!D2310="","",Investments_Import!D2310)</f>
        <v/>
      </c>
      <c r="K2310" s="108" t="str">
        <f t="shared" si="721"/>
        <v/>
      </c>
      <c r="L2310" s="47" t="str">
        <f>IF(Investments_Import!E2310="","",Investments_Import!E2310)</f>
        <v/>
      </c>
      <c r="M2310" s="47" t="str">
        <f t="shared" si="711"/>
        <v/>
      </c>
      <c r="N2310" s="31" t="str">
        <f>IF(Investments_Import!F2310="","",Investments_Import!F2310)</f>
        <v/>
      </c>
      <c r="O2310" s="31" t="str">
        <f t="shared" si="712"/>
        <v/>
      </c>
      <c r="P2310" s="3" t="str">
        <f>IF(Investments_Import!G2310="","",Investments_Import!G2310)</f>
        <v/>
      </c>
      <c r="Q2310" s="3" t="str">
        <f>IF(Investments_Import!H2310="","",Investments_Import!H2310)</f>
        <v/>
      </c>
      <c r="R2310" s="37" t="str">
        <f t="shared" si="713"/>
        <v/>
      </c>
      <c r="S2310" s="37" t="str">
        <f t="shared" si="714"/>
        <v/>
      </c>
      <c r="U2310" s="36" t="str">
        <f>IF(Mining_Import!A2310="","",Mining_Import!A2310)</f>
        <v/>
      </c>
      <c r="V2310" s="22" t="str">
        <f t="shared" si="722"/>
        <v/>
      </c>
      <c r="W2310" s="127" t="str">
        <f t="shared" si="723"/>
        <v/>
      </c>
      <c r="X2310" s="127" t="str">
        <f t="shared" si="724"/>
        <v/>
      </c>
      <c r="Y2310" s="127" t="str">
        <f t="shared" si="725"/>
        <v/>
      </c>
      <c r="Z2310" s="36" t="str">
        <f>IF(Mining_Import!B2310="","",Mining_Import!B2310)</f>
        <v/>
      </c>
      <c r="AA2310" s="184" t="str">
        <f>IF(Mining_Import!$C2310="","",Mining_Import!$C2310)</f>
        <v/>
      </c>
      <c r="AB2310" s="122" t="str">
        <f t="shared" si="726"/>
        <v/>
      </c>
      <c r="AC2310" s="122" t="str">
        <f>IF($Y2310&gt;Dashboard!$Q$19,$AB2310,"")</f>
        <v/>
      </c>
      <c r="AD2310" s="43" t="str">
        <f t="shared" si="727"/>
        <v/>
      </c>
      <c r="AE2310" s="36" t="str">
        <f>IF(Mining_Import!D2310="","",Mining_Import!D2310)</f>
        <v/>
      </c>
      <c r="AF2310" s="36" t="str">
        <f>IF(Mining_Import!E2310="","",Mining_Import!E2310)</f>
        <v/>
      </c>
      <c r="AG2310" s="36" t="str">
        <f>IF(Mining_Import!F2310="","",Mining_Import!F2310)</f>
        <v/>
      </c>
      <c r="AH2310" s="36" t="str">
        <f>IF(Mining_Import!G2310="","",Mining_Import!G2310)</f>
        <v/>
      </c>
      <c r="AI2310" s="36" t="str">
        <f>IF(Mining_Import!H2310="","",Mining_Import!H2310)</f>
        <v/>
      </c>
      <c r="AJ2310" s="36" t="str">
        <f>IF(Mining_Import!I2310="","",Mining_Import!I2310)</f>
        <v/>
      </c>
      <c r="BY2310" s="120" t="str">
        <f t="shared" si="715"/>
        <v/>
      </c>
      <c r="BZ2310" s="184" t="str">
        <f t="shared" si="728"/>
        <v/>
      </c>
      <c r="CA2310" s="37" t="str">
        <f>IFERROR(VLOOKUP($BY2310,Account_Value!$C$2:$F$2500,4,0),"")</f>
        <v/>
      </c>
      <c r="CB2310" s="43" t="str">
        <f t="shared" si="716"/>
        <v/>
      </c>
      <c r="CC2310" s="122" t="str">
        <f>IF($BZ2310="","",SUM($BZ$2:$BZ2310))</f>
        <v/>
      </c>
      <c r="CD2310" s="43" t="str">
        <f>IF($BZ2310="","",$BU$19*(SUM($BZ$2:$BZ2310)))</f>
        <v/>
      </c>
    </row>
    <row r="2311" spans="1:82">
      <c r="A2311" s="4" t="str">
        <f t="shared" si="717"/>
        <v/>
      </c>
      <c r="B2311" s="21" t="str">
        <f>IF(Investments_Import!A2311="","",Investments_Import!A2311)</f>
        <v/>
      </c>
      <c r="C2311" s="22" t="str">
        <f t="shared" si="710"/>
        <v/>
      </c>
      <c r="D2311" s="51" t="str">
        <f t="shared" si="718"/>
        <v/>
      </c>
      <c r="E2311" s="3" t="str">
        <f>IF(Investments_Import!B2311="","",Investments_Import!B2311)</f>
        <v/>
      </c>
      <c r="F2311" s="54" t="str">
        <f t="shared" si="719"/>
        <v xml:space="preserve"> </v>
      </c>
      <c r="G2311" s="54" t="str">
        <f>IF($B2311="","",COUNTIF($F$2:$F2311,$F2311))</f>
        <v/>
      </c>
      <c r="H2311" s="53" t="str">
        <f t="shared" si="720"/>
        <v xml:space="preserve">  </v>
      </c>
      <c r="I2311" s="3" t="str">
        <f>IF(Investments_Import!C2311="","",Investments_Import!C2311)</f>
        <v/>
      </c>
      <c r="J2311" s="108" t="str">
        <f>IF(Investments_Import!D2311="","",Investments_Import!D2311)</f>
        <v/>
      </c>
      <c r="K2311" s="108" t="str">
        <f t="shared" si="721"/>
        <v/>
      </c>
      <c r="L2311" s="47" t="str">
        <f>IF(Investments_Import!E2311="","",Investments_Import!E2311)</f>
        <v/>
      </c>
      <c r="M2311" s="47" t="str">
        <f t="shared" si="711"/>
        <v/>
      </c>
      <c r="N2311" s="31" t="str">
        <f>IF(Investments_Import!F2311="","",Investments_Import!F2311)</f>
        <v/>
      </c>
      <c r="O2311" s="31" t="str">
        <f t="shared" si="712"/>
        <v/>
      </c>
      <c r="P2311" s="3" t="str">
        <f>IF(Investments_Import!G2311="","",Investments_Import!G2311)</f>
        <v/>
      </c>
      <c r="Q2311" s="3" t="str">
        <f>IF(Investments_Import!H2311="","",Investments_Import!H2311)</f>
        <v/>
      </c>
      <c r="R2311" s="37" t="str">
        <f t="shared" si="713"/>
        <v/>
      </c>
      <c r="S2311" s="37" t="str">
        <f t="shared" si="714"/>
        <v/>
      </c>
      <c r="U2311" s="36" t="str">
        <f>IF(Mining_Import!A2311="","",Mining_Import!A2311)</f>
        <v/>
      </c>
      <c r="V2311" s="22" t="str">
        <f t="shared" si="722"/>
        <v/>
      </c>
      <c r="W2311" s="127" t="str">
        <f t="shared" si="723"/>
        <v/>
      </c>
      <c r="X2311" s="127" t="str">
        <f t="shared" si="724"/>
        <v/>
      </c>
      <c r="Y2311" s="127" t="str">
        <f t="shared" si="725"/>
        <v/>
      </c>
      <c r="Z2311" s="36" t="str">
        <f>IF(Mining_Import!B2311="","",Mining_Import!B2311)</f>
        <v/>
      </c>
      <c r="AA2311" s="184" t="str">
        <f>IF(Mining_Import!$C2311="","",Mining_Import!$C2311)</f>
        <v/>
      </c>
      <c r="AB2311" s="122" t="str">
        <f t="shared" si="726"/>
        <v/>
      </c>
      <c r="AC2311" s="122" t="str">
        <f>IF($Y2311&gt;Dashboard!$Q$19,$AB2311,"")</f>
        <v/>
      </c>
      <c r="AD2311" s="43" t="str">
        <f t="shared" si="727"/>
        <v/>
      </c>
      <c r="AE2311" s="36" t="str">
        <f>IF(Mining_Import!D2311="","",Mining_Import!D2311)</f>
        <v/>
      </c>
      <c r="AF2311" s="36" t="str">
        <f>IF(Mining_Import!E2311="","",Mining_Import!E2311)</f>
        <v/>
      </c>
      <c r="AG2311" s="36" t="str">
        <f>IF(Mining_Import!F2311="","",Mining_Import!F2311)</f>
        <v/>
      </c>
      <c r="AH2311" s="36" t="str">
        <f>IF(Mining_Import!G2311="","",Mining_Import!G2311)</f>
        <v/>
      </c>
      <c r="AI2311" s="36" t="str">
        <f>IF(Mining_Import!H2311="","",Mining_Import!H2311)</f>
        <v/>
      </c>
      <c r="AJ2311" s="36" t="str">
        <f>IF(Mining_Import!I2311="","",Mining_Import!I2311)</f>
        <v/>
      </c>
      <c r="BY2311" s="120" t="str">
        <f t="shared" si="715"/>
        <v/>
      </c>
      <c r="BZ2311" s="184" t="str">
        <f t="shared" si="728"/>
        <v/>
      </c>
      <c r="CA2311" s="37" t="str">
        <f>IFERROR(VLOOKUP($BY2311,Account_Value!$C$2:$F$2500,4,0),"")</f>
        <v/>
      </c>
      <c r="CB2311" s="43" t="str">
        <f t="shared" si="716"/>
        <v/>
      </c>
      <c r="CC2311" s="122" t="str">
        <f>IF($BZ2311="","",SUM($BZ$2:$BZ2311))</f>
        <v/>
      </c>
      <c r="CD2311" s="43" t="str">
        <f>IF($BZ2311="","",$BU$19*(SUM($BZ$2:$BZ2311)))</f>
        <v/>
      </c>
    </row>
    <row r="2312" spans="1:82">
      <c r="A2312" s="4" t="str">
        <f t="shared" si="717"/>
        <v/>
      </c>
      <c r="B2312" s="21" t="str">
        <f>IF(Investments_Import!A2312="","",Investments_Import!A2312)</f>
        <v/>
      </c>
      <c r="C2312" s="22" t="str">
        <f t="shared" si="710"/>
        <v/>
      </c>
      <c r="D2312" s="51" t="str">
        <f t="shared" si="718"/>
        <v/>
      </c>
      <c r="E2312" s="3" t="str">
        <f>IF(Investments_Import!B2312="","",Investments_Import!B2312)</f>
        <v/>
      </c>
      <c r="F2312" s="54" t="str">
        <f t="shared" si="719"/>
        <v xml:space="preserve"> </v>
      </c>
      <c r="G2312" s="54" t="str">
        <f>IF($B2312="","",COUNTIF($F$2:$F2312,$F2312))</f>
        <v/>
      </c>
      <c r="H2312" s="53" t="str">
        <f t="shared" si="720"/>
        <v xml:space="preserve">  </v>
      </c>
      <c r="I2312" s="3" t="str">
        <f>IF(Investments_Import!C2312="","",Investments_Import!C2312)</f>
        <v/>
      </c>
      <c r="J2312" s="108" t="str">
        <f>IF(Investments_Import!D2312="","",Investments_Import!D2312)</f>
        <v/>
      </c>
      <c r="K2312" s="108" t="str">
        <f t="shared" si="721"/>
        <v/>
      </c>
      <c r="L2312" s="47" t="str">
        <f>IF(Investments_Import!E2312="","",Investments_Import!E2312)</f>
        <v/>
      </c>
      <c r="M2312" s="47" t="str">
        <f t="shared" si="711"/>
        <v/>
      </c>
      <c r="N2312" s="31" t="str">
        <f>IF(Investments_Import!F2312="","",Investments_Import!F2312)</f>
        <v/>
      </c>
      <c r="O2312" s="31" t="str">
        <f t="shared" si="712"/>
        <v/>
      </c>
      <c r="P2312" s="3" t="str">
        <f>IF(Investments_Import!G2312="","",Investments_Import!G2312)</f>
        <v/>
      </c>
      <c r="Q2312" s="3" t="str">
        <f>IF(Investments_Import!H2312="","",Investments_Import!H2312)</f>
        <v/>
      </c>
      <c r="R2312" s="37" t="str">
        <f t="shared" si="713"/>
        <v/>
      </c>
      <c r="S2312" s="37" t="str">
        <f t="shared" si="714"/>
        <v/>
      </c>
      <c r="U2312" s="36" t="str">
        <f>IF(Mining_Import!A2312="","",Mining_Import!A2312)</f>
        <v/>
      </c>
      <c r="V2312" s="22" t="str">
        <f t="shared" si="722"/>
        <v/>
      </c>
      <c r="W2312" s="127" t="str">
        <f t="shared" si="723"/>
        <v/>
      </c>
      <c r="X2312" s="127" t="str">
        <f t="shared" si="724"/>
        <v/>
      </c>
      <c r="Y2312" s="127" t="str">
        <f t="shared" si="725"/>
        <v/>
      </c>
      <c r="Z2312" s="36" t="str">
        <f>IF(Mining_Import!B2312="","",Mining_Import!B2312)</f>
        <v/>
      </c>
      <c r="AA2312" s="184" t="str">
        <f>IF(Mining_Import!$C2312="","",Mining_Import!$C2312)</f>
        <v/>
      </c>
      <c r="AB2312" s="122" t="str">
        <f t="shared" si="726"/>
        <v/>
      </c>
      <c r="AC2312" s="122" t="str">
        <f>IF($Y2312&gt;Dashboard!$Q$19,$AB2312,"")</f>
        <v/>
      </c>
      <c r="AD2312" s="43" t="str">
        <f t="shared" si="727"/>
        <v/>
      </c>
      <c r="AE2312" s="36" t="str">
        <f>IF(Mining_Import!D2312="","",Mining_Import!D2312)</f>
        <v/>
      </c>
      <c r="AF2312" s="36" t="str">
        <f>IF(Mining_Import!E2312="","",Mining_Import!E2312)</f>
        <v/>
      </c>
      <c r="AG2312" s="36" t="str">
        <f>IF(Mining_Import!F2312="","",Mining_Import!F2312)</f>
        <v/>
      </c>
      <c r="AH2312" s="36" t="str">
        <f>IF(Mining_Import!G2312="","",Mining_Import!G2312)</f>
        <v/>
      </c>
      <c r="AI2312" s="36" t="str">
        <f>IF(Mining_Import!H2312="","",Mining_Import!H2312)</f>
        <v/>
      </c>
      <c r="AJ2312" s="36" t="str">
        <f>IF(Mining_Import!I2312="","",Mining_Import!I2312)</f>
        <v/>
      </c>
      <c r="BY2312" s="120" t="str">
        <f t="shared" si="715"/>
        <v/>
      </c>
      <c r="BZ2312" s="184" t="str">
        <f t="shared" si="728"/>
        <v/>
      </c>
      <c r="CA2312" s="37" t="str">
        <f>IFERROR(VLOOKUP($BY2312,Account_Value!$C$2:$F$2500,4,0),"")</f>
        <v/>
      </c>
      <c r="CB2312" s="43" t="str">
        <f t="shared" si="716"/>
        <v/>
      </c>
      <c r="CC2312" s="122" t="str">
        <f>IF($BZ2312="","",SUM($BZ$2:$BZ2312))</f>
        <v/>
      </c>
      <c r="CD2312" s="43" t="str">
        <f>IF($BZ2312="","",$BU$19*(SUM($BZ$2:$BZ2312)))</f>
        <v/>
      </c>
    </row>
    <row r="2313" spans="1:82">
      <c r="A2313" s="4" t="str">
        <f t="shared" si="717"/>
        <v/>
      </c>
      <c r="B2313" s="21" t="str">
        <f>IF(Investments_Import!A2313="","",Investments_Import!A2313)</f>
        <v/>
      </c>
      <c r="C2313" s="22" t="str">
        <f t="shared" si="710"/>
        <v/>
      </c>
      <c r="D2313" s="51" t="str">
        <f t="shared" si="718"/>
        <v/>
      </c>
      <c r="E2313" s="3" t="str">
        <f>IF(Investments_Import!B2313="","",Investments_Import!B2313)</f>
        <v/>
      </c>
      <c r="F2313" s="54" t="str">
        <f t="shared" si="719"/>
        <v xml:space="preserve"> </v>
      </c>
      <c r="G2313" s="54" t="str">
        <f>IF($B2313="","",COUNTIF($F$2:$F2313,$F2313))</f>
        <v/>
      </c>
      <c r="H2313" s="53" t="str">
        <f t="shared" si="720"/>
        <v xml:space="preserve">  </v>
      </c>
      <c r="I2313" s="3" t="str">
        <f>IF(Investments_Import!C2313="","",Investments_Import!C2313)</f>
        <v/>
      </c>
      <c r="J2313" s="108" t="str">
        <f>IF(Investments_Import!D2313="","",Investments_Import!D2313)</f>
        <v/>
      </c>
      <c r="K2313" s="108" t="str">
        <f t="shared" si="721"/>
        <v/>
      </c>
      <c r="L2313" s="47" t="str">
        <f>IF(Investments_Import!E2313="","",Investments_Import!E2313)</f>
        <v/>
      </c>
      <c r="M2313" s="47" t="str">
        <f t="shared" si="711"/>
        <v/>
      </c>
      <c r="N2313" s="31" t="str">
        <f>IF(Investments_Import!F2313="","",Investments_Import!F2313)</f>
        <v/>
      </c>
      <c r="O2313" s="31" t="str">
        <f t="shared" si="712"/>
        <v/>
      </c>
      <c r="P2313" s="3" t="str">
        <f>IF(Investments_Import!G2313="","",Investments_Import!G2313)</f>
        <v/>
      </c>
      <c r="Q2313" s="3" t="str">
        <f>IF(Investments_Import!H2313="","",Investments_Import!H2313)</f>
        <v/>
      </c>
      <c r="R2313" s="37" t="str">
        <f t="shared" si="713"/>
        <v/>
      </c>
      <c r="S2313" s="37" t="str">
        <f t="shared" si="714"/>
        <v/>
      </c>
      <c r="U2313" s="36" t="str">
        <f>IF(Mining_Import!A2313="","",Mining_Import!A2313)</f>
        <v/>
      </c>
      <c r="V2313" s="22" t="str">
        <f t="shared" si="722"/>
        <v/>
      </c>
      <c r="W2313" s="127" t="str">
        <f t="shared" si="723"/>
        <v/>
      </c>
      <c r="X2313" s="127" t="str">
        <f t="shared" si="724"/>
        <v/>
      </c>
      <c r="Y2313" s="127" t="str">
        <f t="shared" si="725"/>
        <v/>
      </c>
      <c r="Z2313" s="36" t="str">
        <f>IF(Mining_Import!B2313="","",Mining_Import!B2313)</f>
        <v/>
      </c>
      <c r="AA2313" s="184" t="str">
        <f>IF(Mining_Import!$C2313="","",Mining_Import!$C2313)</f>
        <v/>
      </c>
      <c r="AB2313" s="122" t="str">
        <f t="shared" si="726"/>
        <v/>
      </c>
      <c r="AC2313" s="122" t="str">
        <f>IF($Y2313&gt;Dashboard!$Q$19,$AB2313,"")</f>
        <v/>
      </c>
      <c r="AD2313" s="43" t="str">
        <f t="shared" si="727"/>
        <v/>
      </c>
      <c r="AE2313" s="36" t="str">
        <f>IF(Mining_Import!D2313="","",Mining_Import!D2313)</f>
        <v/>
      </c>
      <c r="AF2313" s="36" t="str">
        <f>IF(Mining_Import!E2313="","",Mining_Import!E2313)</f>
        <v/>
      </c>
      <c r="AG2313" s="36" t="str">
        <f>IF(Mining_Import!F2313="","",Mining_Import!F2313)</f>
        <v/>
      </c>
      <c r="AH2313" s="36" t="str">
        <f>IF(Mining_Import!G2313="","",Mining_Import!G2313)</f>
        <v/>
      </c>
      <c r="AI2313" s="36" t="str">
        <f>IF(Mining_Import!H2313="","",Mining_Import!H2313)</f>
        <v/>
      </c>
      <c r="AJ2313" s="36" t="str">
        <f>IF(Mining_Import!I2313="","",Mining_Import!I2313)</f>
        <v/>
      </c>
      <c r="BY2313" s="120" t="str">
        <f t="shared" si="715"/>
        <v/>
      </c>
      <c r="BZ2313" s="184" t="str">
        <f t="shared" si="728"/>
        <v/>
      </c>
      <c r="CA2313" s="37" t="str">
        <f>IFERROR(VLOOKUP($BY2313,Account_Value!$C$2:$F$2500,4,0),"")</f>
        <v/>
      </c>
      <c r="CB2313" s="43" t="str">
        <f t="shared" si="716"/>
        <v/>
      </c>
      <c r="CC2313" s="122" t="str">
        <f>IF($BZ2313="","",SUM($BZ$2:$BZ2313))</f>
        <v/>
      </c>
      <c r="CD2313" s="43" t="str">
        <f>IF($BZ2313="","",$BU$19*(SUM($BZ$2:$BZ2313)))</f>
        <v/>
      </c>
    </row>
    <row r="2314" spans="1:82">
      <c r="A2314" s="4" t="str">
        <f t="shared" si="717"/>
        <v/>
      </c>
      <c r="B2314" s="21" t="str">
        <f>IF(Investments_Import!A2314="","",Investments_Import!A2314)</f>
        <v/>
      </c>
      <c r="C2314" s="22" t="str">
        <f t="shared" si="710"/>
        <v/>
      </c>
      <c r="D2314" s="51" t="str">
        <f t="shared" si="718"/>
        <v/>
      </c>
      <c r="E2314" s="3" t="str">
        <f>IF(Investments_Import!B2314="","",Investments_Import!B2314)</f>
        <v/>
      </c>
      <c r="F2314" s="54" t="str">
        <f t="shared" si="719"/>
        <v xml:space="preserve"> </v>
      </c>
      <c r="G2314" s="54" t="str">
        <f>IF($B2314="","",COUNTIF($F$2:$F2314,$F2314))</f>
        <v/>
      </c>
      <c r="H2314" s="53" t="str">
        <f t="shared" si="720"/>
        <v xml:space="preserve">  </v>
      </c>
      <c r="I2314" s="3" t="str">
        <f>IF(Investments_Import!C2314="","",Investments_Import!C2314)</f>
        <v/>
      </c>
      <c r="J2314" s="108" t="str">
        <f>IF(Investments_Import!D2314="","",Investments_Import!D2314)</f>
        <v/>
      </c>
      <c r="K2314" s="108" t="str">
        <f t="shared" si="721"/>
        <v/>
      </c>
      <c r="L2314" s="47" t="str">
        <f>IF(Investments_Import!E2314="","",Investments_Import!E2314)</f>
        <v/>
      </c>
      <c r="M2314" s="47" t="str">
        <f t="shared" si="711"/>
        <v/>
      </c>
      <c r="N2314" s="31" t="str">
        <f>IF(Investments_Import!F2314="","",Investments_Import!F2314)</f>
        <v/>
      </c>
      <c r="O2314" s="31" t="str">
        <f t="shared" si="712"/>
        <v/>
      </c>
      <c r="P2314" s="3" t="str">
        <f>IF(Investments_Import!G2314="","",Investments_Import!G2314)</f>
        <v/>
      </c>
      <c r="Q2314" s="3" t="str">
        <f>IF(Investments_Import!H2314="","",Investments_Import!H2314)</f>
        <v/>
      </c>
      <c r="R2314" s="37" t="str">
        <f t="shared" si="713"/>
        <v/>
      </c>
      <c r="S2314" s="37" t="str">
        <f t="shared" si="714"/>
        <v/>
      </c>
      <c r="U2314" s="36" t="str">
        <f>IF(Mining_Import!A2314="","",Mining_Import!A2314)</f>
        <v/>
      </c>
      <c r="V2314" s="22" t="str">
        <f t="shared" si="722"/>
        <v/>
      </c>
      <c r="W2314" s="127" t="str">
        <f t="shared" si="723"/>
        <v/>
      </c>
      <c r="X2314" s="127" t="str">
        <f t="shared" si="724"/>
        <v/>
      </c>
      <c r="Y2314" s="127" t="str">
        <f t="shared" si="725"/>
        <v/>
      </c>
      <c r="Z2314" s="36" t="str">
        <f>IF(Mining_Import!B2314="","",Mining_Import!B2314)</f>
        <v/>
      </c>
      <c r="AA2314" s="184" t="str">
        <f>IF(Mining_Import!$C2314="","",Mining_Import!$C2314)</f>
        <v/>
      </c>
      <c r="AB2314" s="122" t="str">
        <f t="shared" si="726"/>
        <v/>
      </c>
      <c r="AC2314" s="122" t="str">
        <f>IF($Y2314&gt;Dashboard!$Q$19,$AB2314,"")</f>
        <v/>
      </c>
      <c r="AD2314" s="43" t="str">
        <f t="shared" si="727"/>
        <v/>
      </c>
      <c r="AE2314" s="36" t="str">
        <f>IF(Mining_Import!D2314="","",Mining_Import!D2314)</f>
        <v/>
      </c>
      <c r="AF2314" s="36" t="str">
        <f>IF(Mining_Import!E2314="","",Mining_Import!E2314)</f>
        <v/>
      </c>
      <c r="AG2314" s="36" t="str">
        <f>IF(Mining_Import!F2314="","",Mining_Import!F2314)</f>
        <v/>
      </c>
      <c r="AH2314" s="36" t="str">
        <f>IF(Mining_Import!G2314="","",Mining_Import!G2314)</f>
        <v/>
      </c>
      <c r="AI2314" s="36" t="str">
        <f>IF(Mining_Import!H2314="","",Mining_Import!H2314)</f>
        <v/>
      </c>
      <c r="AJ2314" s="36" t="str">
        <f>IF(Mining_Import!I2314="","",Mining_Import!I2314)</f>
        <v/>
      </c>
      <c r="BY2314" s="120" t="str">
        <f t="shared" si="715"/>
        <v/>
      </c>
      <c r="BZ2314" s="184" t="str">
        <f t="shared" si="728"/>
        <v/>
      </c>
      <c r="CA2314" s="37" t="str">
        <f>IFERROR(VLOOKUP($BY2314,Account_Value!$C$2:$F$2500,4,0),"")</f>
        <v/>
      </c>
      <c r="CB2314" s="43" t="str">
        <f t="shared" si="716"/>
        <v/>
      </c>
      <c r="CC2314" s="122" t="str">
        <f>IF($BZ2314="","",SUM($BZ$2:$BZ2314))</f>
        <v/>
      </c>
      <c r="CD2314" s="43" t="str">
        <f>IF($BZ2314="","",$BU$19*(SUM($BZ$2:$BZ2314)))</f>
        <v/>
      </c>
    </row>
    <row r="2315" spans="1:82">
      <c r="A2315" s="4" t="str">
        <f t="shared" si="717"/>
        <v/>
      </c>
      <c r="B2315" s="21" t="str">
        <f>IF(Investments_Import!A2315="","",Investments_Import!A2315)</f>
        <v/>
      </c>
      <c r="C2315" s="22" t="str">
        <f t="shared" si="710"/>
        <v/>
      </c>
      <c r="D2315" s="51" t="str">
        <f t="shared" si="718"/>
        <v/>
      </c>
      <c r="E2315" s="3" t="str">
        <f>IF(Investments_Import!B2315="","",Investments_Import!B2315)</f>
        <v/>
      </c>
      <c r="F2315" s="54" t="str">
        <f t="shared" si="719"/>
        <v xml:space="preserve"> </v>
      </c>
      <c r="G2315" s="54" t="str">
        <f>IF($B2315="","",COUNTIF($F$2:$F2315,$F2315))</f>
        <v/>
      </c>
      <c r="H2315" s="53" t="str">
        <f t="shared" si="720"/>
        <v xml:space="preserve">  </v>
      </c>
      <c r="I2315" s="3" t="str">
        <f>IF(Investments_Import!C2315="","",Investments_Import!C2315)</f>
        <v/>
      </c>
      <c r="J2315" s="108" t="str">
        <f>IF(Investments_Import!D2315="","",Investments_Import!D2315)</f>
        <v/>
      </c>
      <c r="K2315" s="108" t="str">
        <f t="shared" si="721"/>
        <v/>
      </c>
      <c r="L2315" s="47" t="str">
        <f>IF(Investments_Import!E2315="","",Investments_Import!E2315)</f>
        <v/>
      </c>
      <c r="M2315" s="47" t="str">
        <f t="shared" si="711"/>
        <v/>
      </c>
      <c r="N2315" s="31" t="str">
        <f>IF(Investments_Import!F2315="","",Investments_Import!F2315)</f>
        <v/>
      </c>
      <c r="O2315" s="31" t="str">
        <f t="shared" si="712"/>
        <v/>
      </c>
      <c r="P2315" s="3" t="str">
        <f>IF(Investments_Import!G2315="","",Investments_Import!G2315)</f>
        <v/>
      </c>
      <c r="Q2315" s="3" t="str">
        <f>IF(Investments_Import!H2315="","",Investments_Import!H2315)</f>
        <v/>
      </c>
      <c r="R2315" s="37" t="str">
        <f t="shared" si="713"/>
        <v/>
      </c>
      <c r="S2315" s="37" t="str">
        <f t="shared" si="714"/>
        <v/>
      </c>
      <c r="U2315" s="36" t="str">
        <f>IF(Mining_Import!A2315="","",Mining_Import!A2315)</f>
        <v/>
      </c>
      <c r="V2315" s="22" t="str">
        <f t="shared" si="722"/>
        <v/>
      </c>
      <c r="W2315" s="127" t="str">
        <f t="shared" si="723"/>
        <v/>
      </c>
      <c r="X2315" s="127" t="str">
        <f t="shared" si="724"/>
        <v/>
      </c>
      <c r="Y2315" s="127" t="str">
        <f t="shared" si="725"/>
        <v/>
      </c>
      <c r="Z2315" s="36" t="str">
        <f>IF(Mining_Import!B2315="","",Mining_Import!B2315)</f>
        <v/>
      </c>
      <c r="AA2315" s="184" t="str">
        <f>IF(Mining_Import!$C2315="","",Mining_Import!$C2315)</f>
        <v/>
      </c>
      <c r="AB2315" s="122" t="str">
        <f t="shared" si="726"/>
        <v/>
      </c>
      <c r="AC2315" s="122" t="str">
        <f>IF($Y2315&gt;Dashboard!$Q$19,$AB2315,"")</f>
        <v/>
      </c>
      <c r="AD2315" s="43" t="str">
        <f t="shared" si="727"/>
        <v/>
      </c>
      <c r="AE2315" s="36" t="str">
        <f>IF(Mining_Import!D2315="","",Mining_Import!D2315)</f>
        <v/>
      </c>
      <c r="AF2315" s="36" t="str">
        <f>IF(Mining_Import!E2315="","",Mining_Import!E2315)</f>
        <v/>
      </c>
      <c r="AG2315" s="36" t="str">
        <f>IF(Mining_Import!F2315="","",Mining_Import!F2315)</f>
        <v/>
      </c>
      <c r="AH2315" s="36" t="str">
        <f>IF(Mining_Import!G2315="","",Mining_Import!G2315)</f>
        <v/>
      </c>
      <c r="AI2315" s="36" t="str">
        <f>IF(Mining_Import!H2315="","",Mining_Import!H2315)</f>
        <v/>
      </c>
      <c r="AJ2315" s="36" t="str">
        <f>IF(Mining_Import!I2315="","",Mining_Import!I2315)</f>
        <v/>
      </c>
      <c r="BY2315" s="120" t="str">
        <f t="shared" si="715"/>
        <v/>
      </c>
      <c r="BZ2315" s="184" t="str">
        <f t="shared" si="728"/>
        <v/>
      </c>
      <c r="CA2315" s="37" t="str">
        <f>IFERROR(VLOOKUP($BY2315,Account_Value!$C$2:$F$2500,4,0),"")</f>
        <v/>
      </c>
      <c r="CB2315" s="43" t="str">
        <f t="shared" si="716"/>
        <v/>
      </c>
      <c r="CC2315" s="122" t="str">
        <f>IF($BZ2315="","",SUM($BZ$2:$BZ2315))</f>
        <v/>
      </c>
      <c r="CD2315" s="43" t="str">
        <f>IF($BZ2315="","",$BU$19*(SUM($BZ$2:$BZ2315)))</f>
        <v/>
      </c>
    </row>
    <row r="2316" spans="1:82">
      <c r="A2316" s="4" t="str">
        <f t="shared" si="717"/>
        <v/>
      </c>
      <c r="B2316" s="21" t="str">
        <f>IF(Investments_Import!A2316="","",Investments_Import!A2316)</f>
        <v/>
      </c>
      <c r="C2316" s="22" t="str">
        <f t="shared" si="710"/>
        <v/>
      </c>
      <c r="D2316" s="51" t="str">
        <f t="shared" si="718"/>
        <v/>
      </c>
      <c r="E2316" s="3" t="str">
        <f>IF(Investments_Import!B2316="","",Investments_Import!B2316)</f>
        <v/>
      </c>
      <c r="F2316" s="54" t="str">
        <f t="shared" si="719"/>
        <v xml:space="preserve"> </v>
      </c>
      <c r="G2316" s="54" t="str">
        <f>IF($B2316="","",COUNTIF($F$2:$F2316,$F2316))</f>
        <v/>
      </c>
      <c r="H2316" s="53" t="str">
        <f t="shared" si="720"/>
        <v xml:space="preserve">  </v>
      </c>
      <c r="I2316" s="3" t="str">
        <f>IF(Investments_Import!C2316="","",Investments_Import!C2316)</f>
        <v/>
      </c>
      <c r="J2316" s="108" t="str">
        <f>IF(Investments_Import!D2316="","",Investments_Import!D2316)</f>
        <v/>
      </c>
      <c r="K2316" s="108" t="str">
        <f t="shared" si="721"/>
        <v/>
      </c>
      <c r="L2316" s="47" t="str">
        <f>IF(Investments_Import!E2316="","",Investments_Import!E2316)</f>
        <v/>
      </c>
      <c r="M2316" s="47" t="str">
        <f t="shared" si="711"/>
        <v/>
      </c>
      <c r="N2316" s="31" t="str">
        <f>IF(Investments_Import!F2316="","",Investments_Import!F2316)</f>
        <v/>
      </c>
      <c r="O2316" s="31" t="str">
        <f t="shared" si="712"/>
        <v/>
      </c>
      <c r="P2316" s="3" t="str">
        <f>IF(Investments_Import!G2316="","",Investments_Import!G2316)</f>
        <v/>
      </c>
      <c r="Q2316" s="3" t="str">
        <f>IF(Investments_Import!H2316="","",Investments_Import!H2316)</f>
        <v/>
      </c>
      <c r="R2316" s="37" t="str">
        <f t="shared" si="713"/>
        <v/>
      </c>
      <c r="S2316" s="37" t="str">
        <f t="shared" si="714"/>
        <v/>
      </c>
      <c r="U2316" s="36" t="str">
        <f>IF(Mining_Import!A2316="","",Mining_Import!A2316)</f>
        <v/>
      </c>
      <c r="V2316" s="22" t="str">
        <f t="shared" si="722"/>
        <v/>
      </c>
      <c r="W2316" s="127" t="str">
        <f t="shared" si="723"/>
        <v/>
      </c>
      <c r="X2316" s="127" t="str">
        <f t="shared" si="724"/>
        <v/>
      </c>
      <c r="Y2316" s="127" t="str">
        <f t="shared" si="725"/>
        <v/>
      </c>
      <c r="Z2316" s="36" t="str">
        <f>IF(Mining_Import!B2316="","",Mining_Import!B2316)</f>
        <v/>
      </c>
      <c r="AA2316" s="184" t="str">
        <f>IF(Mining_Import!$C2316="","",Mining_Import!$C2316)</f>
        <v/>
      </c>
      <c r="AB2316" s="122" t="str">
        <f t="shared" si="726"/>
        <v/>
      </c>
      <c r="AC2316" s="122" t="str">
        <f>IF($Y2316&gt;Dashboard!$Q$19,$AB2316,"")</f>
        <v/>
      </c>
      <c r="AD2316" s="43" t="str">
        <f t="shared" si="727"/>
        <v/>
      </c>
      <c r="AE2316" s="36" t="str">
        <f>IF(Mining_Import!D2316="","",Mining_Import!D2316)</f>
        <v/>
      </c>
      <c r="AF2316" s="36" t="str">
        <f>IF(Mining_Import!E2316="","",Mining_Import!E2316)</f>
        <v/>
      </c>
      <c r="AG2316" s="36" t="str">
        <f>IF(Mining_Import!F2316="","",Mining_Import!F2316)</f>
        <v/>
      </c>
      <c r="AH2316" s="36" t="str">
        <f>IF(Mining_Import!G2316="","",Mining_Import!G2316)</f>
        <v/>
      </c>
      <c r="AI2316" s="36" t="str">
        <f>IF(Mining_Import!H2316="","",Mining_Import!H2316)</f>
        <v/>
      </c>
      <c r="AJ2316" s="36" t="str">
        <f>IF(Mining_Import!I2316="","",Mining_Import!I2316)</f>
        <v/>
      </c>
      <c r="BY2316" s="120" t="str">
        <f t="shared" si="715"/>
        <v/>
      </c>
      <c r="BZ2316" s="184" t="str">
        <f t="shared" si="728"/>
        <v/>
      </c>
      <c r="CA2316" s="37" t="str">
        <f>IFERROR(VLOOKUP($BY2316,Account_Value!$C$2:$F$2500,4,0),"")</f>
        <v/>
      </c>
      <c r="CB2316" s="43" t="str">
        <f t="shared" si="716"/>
        <v/>
      </c>
      <c r="CC2316" s="122" t="str">
        <f>IF($BZ2316="","",SUM($BZ$2:$BZ2316))</f>
        <v/>
      </c>
      <c r="CD2316" s="43" t="str">
        <f>IF($BZ2316="","",$BU$19*(SUM($BZ$2:$BZ2316)))</f>
        <v/>
      </c>
    </row>
    <row r="2317" spans="1:82">
      <c r="A2317" s="4" t="str">
        <f t="shared" si="717"/>
        <v/>
      </c>
      <c r="B2317" s="21" t="str">
        <f>IF(Investments_Import!A2317="","",Investments_Import!A2317)</f>
        <v/>
      </c>
      <c r="C2317" s="22" t="str">
        <f t="shared" si="710"/>
        <v/>
      </c>
      <c r="D2317" s="51" t="str">
        <f t="shared" si="718"/>
        <v/>
      </c>
      <c r="E2317" s="3" t="str">
        <f>IF(Investments_Import!B2317="","",Investments_Import!B2317)</f>
        <v/>
      </c>
      <c r="F2317" s="54" t="str">
        <f t="shared" si="719"/>
        <v xml:space="preserve"> </v>
      </c>
      <c r="G2317" s="54" t="str">
        <f>IF($B2317="","",COUNTIF($F$2:$F2317,$F2317))</f>
        <v/>
      </c>
      <c r="H2317" s="53" t="str">
        <f t="shared" si="720"/>
        <v xml:space="preserve">  </v>
      </c>
      <c r="I2317" s="3" t="str">
        <f>IF(Investments_Import!C2317="","",Investments_Import!C2317)</f>
        <v/>
      </c>
      <c r="J2317" s="108" t="str">
        <f>IF(Investments_Import!D2317="","",Investments_Import!D2317)</f>
        <v/>
      </c>
      <c r="K2317" s="108" t="str">
        <f t="shared" si="721"/>
        <v/>
      </c>
      <c r="L2317" s="47" t="str">
        <f>IF(Investments_Import!E2317="","",Investments_Import!E2317)</f>
        <v/>
      </c>
      <c r="M2317" s="47" t="str">
        <f t="shared" si="711"/>
        <v/>
      </c>
      <c r="N2317" s="31" t="str">
        <f>IF(Investments_Import!F2317="","",Investments_Import!F2317)</f>
        <v/>
      </c>
      <c r="O2317" s="31" t="str">
        <f t="shared" si="712"/>
        <v/>
      </c>
      <c r="P2317" s="3" t="str">
        <f>IF(Investments_Import!G2317="","",Investments_Import!G2317)</f>
        <v/>
      </c>
      <c r="Q2317" s="3" t="str">
        <f>IF(Investments_Import!H2317="","",Investments_Import!H2317)</f>
        <v/>
      </c>
      <c r="R2317" s="37" t="str">
        <f t="shared" si="713"/>
        <v/>
      </c>
      <c r="S2317" s="37" t="str">
        <f t="shared" si="714"/>
        <v/>
      </c>
      <c r="U2317" s="36" t="str">
        <f>IF(Mining_Import!A2317="","",Mining_Import!A2317)</f>
        <v/>
      </c>
      <c r="V2317" s="22" t="str">
        <f t="shared" si="722"/>
        <v/>
      </c>
      <c r="W2317" s="127" t="str">
        <f t="shared" si="723"/>
        <v/>
      </c>
      <c r="X2317" s="127" t="str">
        <f t="shared" si="724"/>
        <v/>
      </c>
      <c r="Y2317" s="127" t="str">
        <f t="shared" si="725"/>
        <v/>
      </c>
      <c r="Z2317" s="36" t="str">
        <f>IF(Mining_Import!B2317="","",Mining_Import!B2317)</f>
        <v/>
      </c>
      <c r="AA2317" s="184" t="str">
        <f>IF(Mining_Import!$C2317="","",Mining_Import!$C2317)</f>
        <v/>
      </c>
      <c r="AB2317" s="122" t="str">
        <f t="shared" si="726"/>
        <v/>
      </c>
      <c r="AC2317" s="122" t="str">
        <f>IF($Y2317&gt;Dashboard!$Q$19,$AB2317,"")</f>
        <v/>
      </c>
      <c r="AD2317" s="43" t="str">
        <f t="shared" si="727"/>
        <v/>
      </c>
      <c r="AE2317" s="36" t="str">
        <f>IF(Mining_Import!D2317="","",Mining_Import!D2317)</f>
        <v/>
      </c>
      <c r="AF2317" s="36" t="str">
        <f>IF(Mining_Import!E2317="","",Mining_Import!E2317)</f>
        <v/>
      </c>
      <c r="AG2317" s="36" t="str">
        <f>IF(Mining_Import!F2317="","",Mining_Import!F2317)</f>
        <v/>
      </c>
      <c r="AH2317" s="36" t="str">
        <f>IF(Mining_Import!G2317="","",Mining_Import!G2317)</f>
        <v/>
      </c>
      <c r="AI2317" s="36" t="str">
        <f>IF(Mining_Import!H2317="","",Mining_Import!H2317)</f>
        <v/>
      </c>
      <c r="AJ2317" s="36" t="str">
        <f>IF(Mining_Import!I2317="","",Mining_Import!I2317)</f>
        <v/>
      </c>
      <c r="BY2317" s="120" t="str">
        <f t="shared" si="715"/>
        <v/>
      </c>
      <c r="BZ2317" s="184" t="str">
        <f t="shared" si="728"/>
        <v/>
      </c>
      <c r="CA2317" s="37" t="str">
        <f>IFERROR(VLOOKUP($BY2317,Account_Value!$C$2:$F$2500,4,0),"")</f>
        <v/>
      </c>
      <c r="CB2317" s="43" t="str">
        <f t="shared" si="716"/>
        <v/>
      </c>
      <c r="CC2317" s="122" t="str">
        <f>IF($BZ2317="","",SUM($BZ$2:$BZ2317))</f>
        <v/>
      </c>
      <c r="CD2317" s="43" t="str">
        <f>IF($BZ2317="","",$BU$19*(SUM($BZ$2:$BZ2317)))</f>
        <v/>
      </c>
    </row>
    <row r="2318" spans="1:82">
      <c r="A2318" s="4" t="str">
        <f t="shared" si="717"/>
        <v/>
      </c>
      <c r="B2318" s="21" t="str">
        <f>IF(Investments_Import!A2318="","",Investments_Import!A2318)</f>
        <v/>
      </c>
      <c r="C2318" s="22" t="str">
        <f t="shared" si="710"/>
        <v/>
      </c>
      <c r="D2318" s="51" t="str">
        <f t="shared" si="718"/>
        <v/>
      </c>
      <c r="E2318" s="3" t="str">
        <f>IF(Investments_Import!B2318="","",Investments_Import!B2318)</f>
        <v/>
      </c>
      <c r="F2318" s="54" t="str">
        <f t="shared" si="719"/>
        <v xml:space="preserve"> </v>
      </c>
      <c r="G2318" s="54" t="str">
        <f>IF($B2318="","",COUNTIF($F$2:$F2318,$F2318))</f>
        <v/>
      </c>
      <c r="H2318" s="53" t="str">
        <f t="shared" si="720"/>
        <v xml:space="preserve">  </v>
      </c>
      <c r="I2318" s="3" t="str">
        <f>IF(Investments_Import!C2318="","",Investments_Import!C2318)</f>
        <v/>
      </c>
      <c r="J2318" s="108" t="str">
        <f>IF(Investments_Import!D2318="","",Investments_Import!D2318)</f>
        <v/>
      </c>
      <c r="K2318" s="108" t="str">
        <f t="shared" si="721"/>
        <v/>
      </c>
      <c r="L2318" s="47" t="str">
        <f>IF(Investments_Import!E2318="","",Investments_Import!E2318)</f>
        <v/>
      </c>
      <c r="M2318" s="47" t="str">
        <f t="shared" si="711"/>
        <v/>
      </c>
      <c r="N2318" s="31" t="str">
        <f>IF(Investments_Import!F2318="","",Investments_Import!F2318)</f>
        <v/>
      </c>
      <c r="O2318" s="31" t="str">
        <f t="shared" si="712"/>
        <v/>
      </c>
      <c r="P2318" s="3" t="str">
        <f>IF(Investments_Import!G2318="","",Investments_Import!G2318)</f>
        <v/>
      </c>
      <c r="Q2318" s="3" t="str">
        <f>IF(Investments_Import!H2318="","",Investments_Import!H2318)</f>
        <v/>
      </c>
      <c r="R2318" s="37" t="str">
        <f t="shared" si="713"/>
        <v/>
      </c>
      <c r="S2318" s="37" t="str">
        <f t="shared" si="714"/>
        <v/>
      </c>
      <c r="U2318" s="36" t="str">
        <f>IF(Mining_Import!A2318="","",Mining_Import!A2318)</f>
        <v/>
      </c>
      <c r="V2318" s="22" t="str">
        <f t="shared" si="722"/>
        <v/>
      </c>
      <c r="W2318" s="127" t="str">
        <f t="shared" si="723"/>
        <v/>
      </c>
      <c r="X2318" s="127" t="str">
        <f t="shared" si="724"/>
        <v/>
      </c>
      <c r="Y2318" s="127" t="str">
        <f t="shared" si="725"/>
        <v/>
      </c>
      <c r="Z2318" s="36" t="str">
        <f>IF(Mining_Import!B2318="","",Mining_Import!B2318)</f>
        <v/>
      </c>
      <c r="AA2318" s="184" t="str">
        <f>IF(Mining_Import!$C2318="","",Mining_Import!$C2318)</f>
        <v/>
      </c>
      <c r="AB2318" s="122" t="str">
        <f t="shared" si="726"/>
        <v/>
      </c>
      <c r="AC2318" s="122" t="str">
        <f>IF($Y2318&gt;Dashboard!$Q$19,$AB2318,"")</f>
        <v/>
      </c>
      <c r="AD2318" s="43" t="str">
        <f t="shared" si="727"/>
        <v/>
      </c>
      <c r="AE2318" s="36" t="str">
        <f>IF(Mining_Import!D2318="","",Mining_Import!D2318)</f>
        <v/>
      </c>
      <c r="AF2318" s="36" t="str">
        <f>IF(Mining_Import!E2318="","",Mining_Import!E2318)</f>
        <v/>
      </c>
      <c r="AG2318" s="36" t="str">
        <f>IF(Mining_Import!F2318="","",Mining_Import!F2318)</f>
        <v/>
      </c>
      <c r="AH2318" s="36" t="str">
        <f>IF(Mining_Import!G2318="","",Mining_Import!G2318)</f>
        <v/>
      </c>
      <c r="AI2318" s="36" t="str">
        <f>IF(Mining_Import!H2318="","",Mining_Import!H2318)</f>
        <v/>
      </c>
      <c r="AJ2318" s="36" t="str">
        <f>IF(Mining_Import!I2318="","",Mining_Import!I2318)</f>
        <v/>
      </c>
      <c r="BY2318" s="120" t="str">
        <f t="shared" si="715"/>
        <v/>
      </c>
      <c r="BZ2318" s="184" t="str">
        <f t="shared" si="728"/>
        <v/>
      </c>
      <c r="CA2318" s="37" t="str">
        <f>IFERROR(VLOOKUP($BY2318,Account_Value!$C$2:$F$2500,4,0),"")</f>
        <v/>
      </c>
      <c r="CB2318" s="43" t="str">
        <f t="shared" si="716"/>
        <v/>
      </c>
      <c r="CC2318" s="122" t="str">
        <f>IF($BZ2318="","",SUM($BZ$2:$BZ2318))</f>
        <v/>
      </c>
      <c r="CD2318" s="43" t="str">
        <f>IF($BZ2318="","",$BU$19*(SUM($BZ$2:$BZ2318)))</f>
        <v/>
      </c>
    </row>
    <row r="2319" spans="1:82">
      <c r="A2319" s="4" t="str">
        <f t="shared" si="717"/>
        <v/>
      </c>
      <c r="B2319" s="21" t="str">
        <f>IF(Investments_Import!A2319="","",Investments_Import!A2319)</f>
        <v/>
      </c>
      <c r="C2319" s="22" t="str">
        <f t="shared" si="710"/>
        <v/>
      </c>
      <c r="D2319" s="51" t="str">
        <f t="shared" si="718"/>
        <v/>
      </c>
      <c r="E2319" s="3" t="str">
        <f>IF(Investments_Import!B2319="","",Investments_Import!B2319)</f>
        <v/>
      </c>
      <c r="F2319" s="54" t="str">
        <f t="shared" si="719"/>
        <v xml:space="preserve"> </v>
      </c>
      <c r="G2319" s="54" t="str">
        <f>IF($B2319="","",COUNTIF($F$2:$F2319,$F2319))</f>
        <v/>
      </c>
      <c r="H2319" s="53" t="str">
        <f t="shared" si="720"/>
        <v xml:space="preserve">  </v>
      </c>
      <c r="I2319" s="3" t="str">
        <f>IF(Investments_Import!C2319="","",Investments_Import!C2319)</f>
        <v/>
      </c>
      <c r="J2319" s="108" t="str">
        <f>IF(Investments_Import!D2319="","",Investments_Import!D2319)</f>
        <v/>
      </c>
      <c r="K2319" s="108" t="str">
        <f t="shared" si="721"/>
        <v/>
      </c>
      <c r="L2319" s="47" t="str">
        <f>IF(Investments_Import!E2319="","",Investments_Import!E2319)</f>
        <v/>
      </c>
      <c r="M2319" s="47" t="str">
        <f t="shared" si="711"/>
        <v/>
      </c>
      <c r="N2319" s="31" t="str">
        <f>IF(Investments_Import!F2319="","",Investments_Import!F2319)</f>
        <v/>
      </c>
      <c r="O2319" s="31" t="str">
        <f t="shared" si="712"/>
        <v/>
      </c>
      <c r="P2319" s="3" t="str">
        <f>IF(Investments_Import!G2319="","",Investments_Import!G2319)</f>
        <v/>
      </c>
      <c r="Q2319" s="3" t="str">
        <f>IF(Investments_Import!H2319="","",Investments_Import!H2319)</f>
        <v/>
      </c>
      <c r="R2319" s="37" t="str">
        <f t="shared" si="713"/>
        <v/>
      </c>
      <c r="S2319" s="37" t="str">
        <f t="shared" si="714"/>
        <v/>
      </c>
      <c r="U2319" s="36" t="str">
        <f>IF(Mining_Import!A2319="","",Mining_Import!A2319)</f>
        <v/>
      </c>
      <c r="V2319" s="22" t="str">
        <f t="shared" si="722"/>
        <v/>
      </c>
      <c r="W2319" s="127" t="str">
        <f t="shared" si="723"/>
        <v/>
      </c>
      <c r="X2319" s="127" t="str">
        <f t="shared" si="724"/>
        <v/>
      </c>
      <c r="Y2319" s="127" t="str">
        <f t="shared" si="725"/>
        <v/>
      </c>
      <c r="Z2319" s="36" t="str">
        <f>IF(Mining_Import!B2319="","",Mining_Import!B2319)</f>
        <v/>
      </c>
      <c r="AA2319" s="184" t="str">
        <f>IF(Mining_Import!$C2319="","",Mining_Import!$C2319)</f>
        <v/>
      </c>
      <c r="AB2319" s="122" t="str">
        <f t="shared" si="726"/>
        <v/>
      </c>
      <c r="AC2319" s="122" t="str">
        <f>IF($Y2319&gt;Dashboard!$Q$19,$AB2319,"")</f>
        <v/>
      </c>
      <c r="AD2319" s="43" t="str">
        <f t="shared" si="727"/>
        <v/>
      </c>
      <c r="AE2319" s="36" t="str">
        <f>IF(Mining_Import!D2319="","",Mining_Import!D2319)</f>
        <v/>
      </c>
      <c r="AF2319" s="36" t="str">
        <f>IF(Mining_Import!E2319="","",Mining_Import!E2319)</f>
        <v/>
      </c>
      <c r="AG2319" s="36" t="str">
        <f>IF(Mining_Import!F2319="","",Mining_Import!F2319)</f>
        <v/>
      </c>
      <c r="AH2319" s="36" t="str">
        <f>IF(Mining_Import!G2319="","",Mining_Import!G2319)</f>
        <v/>
      </c>
      <c r="AI2319" s="36" t="str">
        <f>IF(Mining_Import!H2319="","",Mining_Import!H2319)</f>
        <v/>
      </c>
      <c r="AJ2319" s="36" t="str">
        <f>IF(Mining_Import!I2319="","",Mining_Import!I2319)</f>
        <v/>
      </c>
      <c r="BY2319" s="120" t="str">
        <f t="shared" si="715"/>
        <v/>
      </c>
      <c r="BZ2319" s="184" t="str">
        <f t="shared" si="728"/>
        <v/>
      </c>
      <c r="CA2319" s="37" t="str">
        <f>IFERROR(VLOOKUP($BY2319,Account_Value!$C$2:$F$2500,4,0),"")</f>
        <v/>
      </c>
      <c r="CB2319" s="43" t="str">
        <f t="shared" si="716"/>
        <v/>
      </c>
      <c r="CC2319" s="122" t="str">
        <f>IF($BZ2319="","",SUM($BZ$2:$BZ2319))</f>
        <v/>
      </c>
      <c r="CD2319" s="43" t="str">
        <f>IF($BZ2319="","",$BU$19*(SUM($BZ$2:$BZ2319)))</f>
        <v/>
      </c>
    </row>
    <row r="2320" spans="1:82">
      <c r="A2320" s="4" t="str">
        <f t="shared" si="717"/>
        <v/>
      </c>
      <c r="B2320" s="21" t="str">
        <f>IF(Investments_Import!A2320="","",Investments_Import!A2320)</f>
        <v/>
      </c>
      <c r="C2320" s="22" t="str">
        <f t="shared" si="710"/>
        <v/>
      </c>
      <c r="D2320" s="51" t="str">
        <f t="shared" si="718"/>
        <v/>
      </c>
      <c r="E2320" s="3" t="str">
        <f>IF(Investments_Import!B2320="","",Investments_Import!B2320)</f>
        <v/>
      </c>
      <c r="F2320" s="54" t="str">
        <f t="shared" si="719"/>
        <v xml:space="preserve"> </v>
      </c>
      <c r="G2320" s="54" t="str">
        <f>IF($B2320="","",COUNTIF($F$2:$F2320,$F2320))</f>
        <v/>
      </c>
      <c r="H2320" s="53" t="str">
        <f t="shared" si="720"/>
        <v xml:space="preserve">  </v>
      </c>
      <c r="I2320" s="3" t="str">
        <f>IF(Investments_Import!C2320="","",Investments_Import!C2320)</f>
        <v/>
      </c>
      <c r="J2320" s="108" t="str">
        <f>IF(Investments_Import!D2320="","",Investments_Import!D2320)</f>
        <v/>
      </c>
      <c r="K2320" s="108" t="str">
        <f t="shared" si="721"/>
        <v/>
      </c>
      <c r="L2320" s="47" t="str">
        <f>IF(Investments_Import!E2320="","",Investments_Import!E2320)</f>
        <v/>
      </c>
      <c r="M2320" s="47" t="str">
        <f t="shared" si="711"/>
        <v/>
      </c>
      <c r="N2320" s="31" t="str">
        <f>IF(Investments_Import!F2320="","",Investments_Import!F2320)</f>
        <v/>
      </c>
      <c r="O2320" s="31" t="str">
        <f t="shared" si="712"/>
        <v/>
      </c>
      <c r="P2320" s="3" t="str">
        <f>IF(Investments_Import!G2320="","",Investments_Import!G2320)</f>
        <v/>
      </c>
      <c r="Q2320" s="3" t="str">
        <f>IF(Investments_Import!H2320="","",Investments_Import!H2320)</f>
        <v/>
      </c>
      <c r="R2320" s="37" t="str">
        <f t="shared" si="713"/>
        <v/>
      </c>
      <c r="S2320" s="37" t="str">
        <f t="shared" si="714"/>
        <v/>
      </c>
      <c r="U2320" s="36" t="str">
        <f>IF(Mining_Import!A2320="","",Mining_Import!A2320)</f>
        <v/>
      </c>
      <c r="V2320" s="22" t="str">
        <f t="shared" si="722"/>
        <v/>
      </c>
      <c r="W2320" s="127" t="str">
        <f t="shared" si="723"/>
        <v/>
      </c>
      <c r="X2320" s="127" t="str">
        <f t="shared" si="724"/>
        <v/>
      </c>
      <c r="Y2320" s="127" t="str">
        <f t="shared" si="725"/>
        <v/>
      </c>
      <c r="Z2320" s="36" t="str">
        <f>IF(Mining_Import!B2320="","",Mining_Import!B2320)</f>
        <v/>
      </c>
      <c r="AA2320" s="184" t="str">
        <f>IF(Mining_Import!$C2320="","",Mining_Import!$C2320)</f>
        <v/>
      </c>
      <c r="AB2320" s="122" t="str">
        <f t="shared" si="726"/>
        <v/>
      </c>
      <c r="AC2320" s="122" t="str">
        <f>IF($Y2320&gt;Dashboard!$Q$19,$AB2320,"")</f>
        <v/>
      </c>
      <c r="AD2320" s="43" t="str">
        <f t="shared" si="727"/>
        <v/>
      </c>
      <c r="AE2320" s="36" t="str">
        <f>IF(Mining_Import!D2320="","",Mining_Import!D2320)</f>
        <v/>
      </c>
      <c r="AF2320" s="36" t="str">
        <f>IF(Mining_Import!E2320="","",Mining_Import!E2320)</f>
        <v/>
      </c>
      <c r="AG2320" s="36" t="str">
        <f>IF(Mining_Import!F2320="","",Mining_Import!F2320)</f>
        <v/>
      </c>
      <c r="AH2320" s="36" t="str">
        <f>IF(Mining_Import!G2320="","",Mining_Import!G2320)</f>
        <v/>
      </c>
      <c r="AI2320" s="36" t="str">
        <f>IF(Mining_Import!H2320="","",Mining_Import!H2320)</f>
        <v/>
      </c>
      <c r="AJ2320" s="36" t="str">
        <f>IF(Mining_Import!I2320="","",Mining_Import!I2320)</f>
        <v/>
      </c>
      <c r="BY2320" s="120" t="str">
        <f t="shared" si="715"/>
        <v/>
      </c>
      <c r="BZ2320" s="184" t="str">
        <f t="shared" si="728"/>
        <v/>
      </c>
      <c r="CA2320" s="37" t="str">
        <f>IFERROR(VLOOKUP($BY2320,Account_Value!$C$2:$F$2500,4,0),"")</f>
        <v/>
      </c>
      <c r="CB2320" s="43" t="str">
        <f t="shared" si="716"/>
        <v/>
      </c>
      <c r="CC2320" s="122" t="str">
        <f>IF($BZ2320="","",SUM($BZ$2:$BZ2320))</f>
        <v/>
      </c>
      <c r="CD2320" s="43" t="str">
        <f>IF($BZ2320="","",$BU$19*(SUM($BZ$2:$BZ2320)))</f>
        <v/>
      </c>
    </row>
    <row r="2321" spans="1:82">
      <c r="A2321" s="4" t="str">
        <f t="shared" si="717"/>
        <v/>
      </c>
      <c r="B2321" s="21" t="str">
        <f>IF(Investments_Import!A2321="","",Investments_Import!A2321)</f>
        <v/>
      </c>
      <c r="C2321" s="22" t="str">
        <f t="shared" si="710"/>
        <v/>
      </c>
      <c r="D2321" s="51" t="str">
        <f t="shared" si="718"/>
        <v/>
      </c>
      <c r="E2321" s="3" t="str">
        <f>IF(Investments_Import!B2321="","",Investments_Import!B2321)</f>
        <v/>
      </c>
      <c r="F2321" s="54" t="str">
        <f t="shared" si="719"/>
        <v xml:space="preserve"> </v>
      </c>
      <c r="G2321" s="54" t="str">
        <f>IF($B2321="","",COUNTIF($F$2:$F2321,$F2321))</f>
        <v/>
      </c>
      <c r="H2321" s="53" t="str">
        <f t="shared" si="720"/>
        <v xml:space="preserve">  </v>
      </c>
      <c r="I2321" s="3" t="str">
        <f>IF(Investments_Import!C2321="","",Investments_Import!C2321)</f>
        <v/>
      </c>
      <c r="J2321" s="108" t="str">
        <f>IF(Investments_Import!D2321="","",Investments_Import!D2321)</f>
        <v/>
      </c>
      <c r="K2321" s="108" t="str">
        <f t="shared" si="721"/>
        <v/>
      </c>
      <c r="L2321" s="47" t="str">
        <f>IF(Investments_Import!E2321="","",Investments_Import!E2321)</f>
        <v/>
      </c>
      <c r="M2321" s="47" t="str">
        <f t="shared" si="711"/>
        <v/>
      </c>
      <c r="N2321" s="31" t="str">
        <f>IF(Investments_Import!F2321="","",Investments_Import!F2321)</f>
        <v/>
      </c>
      <c r="O2321" s="31" t="str">
        <f t="shared" si="712"/>
        <v/>
      </c>
      <c r="P2321" s="3" t="str">
        <f>IF(Investments_Import!G2321="","",Investments_Import!G2321)</f>
        <v/>
      </c>
      <c r="Q2321" s="3" t="str">
        <f>IF(Investments_Import!H2321="","",Investments_Import!H2321)</f>
        <v/>
      </c>
      <c r="R2321" s="37" t="str">
        <f t="shared" si="713"/>
        <v/>
      </c>
      <c r="S2321" s="37" t="str">
        <f t="shared" si="714"/>
        <v/>
      </c>
      <c r="U2321" s="36" t="str">
        <f>IF(Mining_Import!A2321="","",Mining_Import!A2321)</f>
        <v/>
      </c>
      <c r="V2321" s="22" t="str">
        <f t="shared" si="722"/>
        <v/>
      </c>
      <c r="W2321" s="127" t="str">
        <f t="shared" si="723"/>
        <v/>
      </c>
      <c r="X2321" s="127" t="str">
        <f t="shared" si="724"/>
        <v/>
      </c>
      <c r="Y2321" s="127" t="str">
        <f t="shared" si="725"/>
        <v/>
      </c>
      <c r="Z2321" s="36" t="str">
        <f>IF(Mining_Import!B2321="","",Mining_Import!B2321)</f>
        <v/>
      </c>
      <c r="AA2321" s="184" t="str">
        <f>IF(Mining_Import!$C2321="","",Mining_Import!$C2321)</f>
        <v/>
      </c>
      <c r="AB2321" s="122" t="str">
        <f t="shared" si="726"/>
        <v/>
      </c>
      <c r="AC2321" s="122" t="str">
        <f>IF($Y2321&gt;Dashboard!$Q$19,$AB2321,"")</f>
        <v/>
      </c>
      <c r="AD2321" s="43" t="str">
        <f t="shared" si="727"/>
        <v/>
      </c>
      <c r="AE2321" s="36" t="str">
        <f>IF(Mining_Import!D2321="","",Mining_Import!D2321)</f>
        <v/>
      </c>
      <c r="AF2321" s="36" t="str">
        <f>IF(Mining_Import!E2321="","",Mining_Import!E2321)</f>
        <v/>
      </c>
      <c r="AG2321" s="36" t="str">
        <f>IF(Mining_Import!F2321="","",Mining_Import!F2321)</f>
        <v/>
      </c>
      <c r="AH2321" s="36" t="str">
        <f>IF(Mining_Import!G2321="","",Mining_Import!G2321)</f>
        <v/>
      </c>
      <c r="AI2321" s="36" t="str">
        <f>IF(Mining_Import!H2321="","",Mining_Import!H2321)</f>
        <v/>
      </c>
      <c r="AJ2321" s="36" t="str">
        <f>IF(Mining_Import!I2321="","",Mining_Import!I2321)</f>
        <v/>
      </c>
      <c r="BY2321" s="120" t="str">
        <f t="shared" si="715"/>
        <v/>
      </c>
      <c r="BZ2321" s="184" t="str">
        <f t="shared" si="728"/>
        <v/>
      </c>
      <c r="CA2321" s="37" t="str">
        <f>IFERROR(VLOOKUP($BY2321,Account_Value!$C$2:$F$2500,4,0),"")</f>
        <v/>
      </c>
      <c r="CB2321" s="43" t="str">
        <f t="shared" si="716"/>
        <v/>
      </c>
      <c r="CC2321" s="122" t="str">
        <f>IF($BZ2321="","",SUM($BZ$2:$BZ2321))</f>
        <v/>
      </c>
      <c r="CD2321" s="43" t="str">
        <f>IF($BZ2321="","",$BU$19*(SUM($BZ$2:$BZ2321)))</f>
        <v/>
      </c>
    </row>
    <row r="2322" spans="1:82">
      <c r="A2322" s="4" t="str">
        <f t="shared" si="717"/>
        <v/>
      </c>
      <c r="B2322" s="21" t="str">
        <f>IF(Investments_Import!A2322="","",Investments_Import!A2322)</f>
        <v/>
      </c>
      <c r="C2322" s="22" t="str">
        <f t="shared" si="710"/>
        <v/>
      </c>
      <c r="D2322" s="51" t="str">
        <f t="shared" si="718"/>
        <v/>
      </c>
      <c r="E2322" s="3" t="str">
        <f>IF(Investments_Import!B2322="","",Investments_Import!B2322)</f>
        <v/>
      </c>
      <c r="F2322" s="54" t="str">
        <f t="shared" si="719"/>
        <v xml:space="preserve"> </v>
      </c>
      <c r="G2322" s="54" t="str">
        <f>IF($B2322="","",COUNTIF($F$2:$F2322,$F2322))</f>
        <v/>
      </c>
      <c r="H2322" s="53" t="str">
        <f t="shared" si="720"/>
        <v xml:space="preserve">  </v>
      </c>
      <c r="I2322" s="3" t="str">
        <f>IF(Investments_Import!C2322="","",Investments_Import!C2322)</f>
        <v/>
      </c>
      <c r="J2322" s="108" t="str">
        <f>IF(Investments_Import!D2322="","",Investments_Import!D2322)</f>
        <v/>
      </c>
      <c r="K2322" s="108" t="str">
        <f t="shared" si="721"/>
        <v/>
      </c>
      <c r="L2322" s="47" t="str">
        <f>IF(Investments_Import!E2322="","",Investments_Import!E2322)</f>
        <v/>
      </c>
      <c r="M2322" s="47" t="str">
        <f t="shared" si="711"/>
        <v/>
      </c>
      <c r="N2322" s="31" t="str">
        <f>IF(Investments_Import!F2322="","",Investments_Import!F2322)</f>
        <v/>
      </c>
      <c r="O2322" s="31" t="str">
        <f t="shared" si="712"/>
        <v/>
      </c>
      <c r="P2322" s="3" t="str">
        <f>IF(Investments_Import!G2322="","",Investments_Import!G2322)</f>
        <v/>
      </c>
      <c r="Q2322" s="3" t="str">
        <f>IF(Investments_Import!H2322="","",Investments_Import!H2322)</f>
        <v/>
      </c>
      <c r="R2322" s="37" t="str">
        <f t="shared" si="713"/>
        <v/>
      </c>
      <c r="S2322" s="37" t="str">
        <f t="shared" si="714"/>
        <v/>
      </c>
      <c r="U2322" s="36" t="str">
        <f>IF(Mining_Import!A2322="","",Mining_Import!A2322)</f>
        <v/>
      </c>
      <c r="V2322" s="22" t="str">
        <f t="shared" si="722"/>
        <v/>
      </c>
      <c r="W2322" s="127" t="str">
        <f t="shared" si="723"/>
        <v/>
      </c>
      <c r="X2322" s="127" t="str">
        <f t="shared" si="724"/>
        <v/>
      </c>
      <c r="Y2322" s="127" t="str">
        <f t="shared" si="725"/>
        <v/>
      </c>
      <c r="Z2322" s="36" t="str">
        <f>IF(Mining_Import!B2322="","",Mining_Import!B2322)</f>
        <v/>
      </c>
      <c r="AA2322" s="184" t="str">
        <f>IF(Mining_Import!$C2322="","",Mining_Import!$C2322)</f>
        <v/>
      </c>
      <c r="AB2322" s="122" t="str">
        <f t="shared" si="726"/>
        <v/>
      </c>
      <c r="AC2322" s="122" t="str">
        <f>IF($Y2322&gt;Dashboard!$Q$19,$AB2322,"")</f>
        <v/>
      </c>
      <c r="AD2322" s="43" t="str">
        <f t="shared" si="727"/>
        <v/>
      </c>
      <c r="AE2322" s="36" t="str">
        <f>IF(Mining_Import!D2322="","",Mining_Import!D2322)</f>
        <v/>
      </c>
      <c r="AF2322" s="36" t="str">
        <f>IF(Mining_Import!E2322="","",Mining_Import!E2322)</f>
        <v/>
      </c>
      <c r="AG2322" s="36" t="str">
        <f>IF(Mining_Import!F2322="","",Mining_Import!F2322)</f>
        <v/>
      </c>
      <c r="AH2322" s="36" t="str">
        <f>IF(Mining_Import!G2322="","",Mining_Import!G2322)</f>
        <v/>
      </c>
      <c r="AI2322" s="36" t="str">
        <f>IF(Mining_Import!H2322="","",Mining_Import!H2322)</f>
        <v/>
      </c>
      <c r="AJ2322" s="36" t="str">
        <f>IF(Mining_Import!I2322="","",Mining_Import!I2322)</f>
        <v/>
      </c>
      <c r="BY2322" s="120" t="str">
        <f t="shared" si="715"/>
        <v/>
      </c>
      <c r="BZ2322" s="184" t="str">
        <f t="shared" si="728"/>
        <v/>
      </c>
      <c r="CA2322" s="37" t="str">
        <f>IFERROR(VLOOKUP($BY2322,Account_Value!$C$2:$F$2500,4,0),"")</f>
        <v/>
      </c>
      <c r="CB2322" s="43" t="str">
        <f t="shared" si="716"/>
        <v/>
      </c>
      <c r="CC2322" s="122" t="str">
        <f>IF($BZ2322="","",SUM($BZ$2:$BZ2322))</f>
        <v/>
      </c>
      <c r="CD2322" s="43" t="str">
        <f>IF($BZ2322="","",$BU$19*(SUM($BZ$2:$BZ2322)))</f>
        <v/>
      </c>
    </row>
    <row r="2323" spans="1:82">
      <c r="A2323" s="4" t="str">
        <f t="shared" si="717"/>
        <v/>
      </c>
      <c r="B2323" s="21" t="str">
        <f>IF(Investments_Import!A2323="","",Investments_Import!A2323)</f>
        <v/>
      </c>
      <c r="C2323" s="22" t="str">
        <f t="shared" si="710"/>
        <v/>
      </c>
      <c r="D2323" s="51" t="str">
        <f t="shared" si="718"/>
        <v/>
      </c>
      <c r="E2323" s="3" t="str">
        <f>IF(Investments_Import!B2323="","",Investments_Import!B2323)</f>
        <v/>
      </c>
      <c r="F2323" s="54" t="str">
        <f t="shared" si="719"/>
        <v xml:space="preserve"> </v>
      </c>
      <c r="G2323" s="54" t="str">
        <f>IF($B2323="","",COUNTIF($F$2:$F2323,$F2323))</f>
        <v/>
      </c>
      <c r="H2323" s="53" t="str">
        <f t="shared" si="720"/>
        <v xml:space="preserve">  </v>
      </c>
      <c r="I2323" s="3" t="str">
        <f>IF(Investments_Import!C2323="","",Investments_Import!C2323)</f>
        <v/>
      </c>
      <c r="J2323" s="108" t="str">
        <f>IF(Investments_Import!D2323="","",Investments_Import!D2323)</f>
        <v/>
      </c>
      <c r="K2323" s="108" t="str">
        <f t="shared" si="721"/>
        <v/>
      </c>
      <c r="L2323" s="47" t="str">
        <f>IF(Investments_Import!E2323="","",Investments_Import!E2323)</f>
        <v/>
      </c>
      <c r="M2323" s="47" t="str">
        <f t="shared" si="711"/>
        <v/>
      </c>
      <c r="N2323" s="31" t="str">
        <f>IF(Investments_Import!F2323="","",Investments_Import!F2323)</f>
        <v/>
      </c>
      <c r="O2323" s="31" t="str">
        <f t="shared" si="712"/>
        <v/>
      </c>
      <c r="P2323" s="3" t="str">
        <f>IF(Investments_Import!G2323="","",Investments_Import!G2323)</f>
        <v/>
      </c>
      <c r="Q2323" s="3" t="str">
        <f>IF(Investments_Import!H2323="","",Investments_Import!H2323)</f>
        <v/>
      </c>
      <c r="R2323" s="37" t="str">
        <f t="shared" si="713"/>
        <v/>
      </c>
      <c r="S2323" s="37" t="str">
        <f t="shared" si="714"/>
        <v/>
      </c>
      <c r="U2323" s="36" t="str">
        <f>IF(Mining_Import!A2323="","",Mining_Import!A2323)</f>
        <v/>
      </c>
      <c r="V2323" s="22" t="str">
        <f t="shared" si="722"/>
        <v/>
      </c>
      <c r="W2323" s="127" t="str">
        <f t="shared" si="723"/>
        <v/>
      </c>
      <c r="X2323" s="127" t="str">
        <f t="shared" si="724"/>
        <v/>
      </c>
      <c r="Y2323" s="127" t="str">
        <f t="shared" si="725"/>
        <v/>
      </c>
      <c r="Z2323" s="36" t="str">
        <f>IF(Mining_Import!B2323="","",Mining_Import!B2323)</f>
        <v/>
      </c>
      <c r="AA2323" s="184" t="str">
        <f>IF(Mining_Import!$C2323="","",Mining_Import!$C2323)</f>
        <v/>
      </c>
      <c r="AB2323" s="122" t="str">
        <f t="shared" si="726"/>
        <v/>
      </c>
      <c r="AC2323" s="122" t="str">
        <f>IF($Y2323&gt;Dashboard!$Q$19,$AB2323,"")</f>
        <v/>
      </c>
      <c r="AD2323" s="43" t="str">
        <f t="shared" si="727"/>
        <v/>
      </c>
      <c r="AE2323" s="36" t="str">
        <f>IF(Mining_Import!D2323="","",Mining_Import!D2323)</f>
        <v/>
      </c>
      <c r="AF2323" s="36" t="str">
        <f>IF(Mining_Import!E2323="","",Mining_Import!E2323)</f>
        <v/>
      </c>
      <c r="AG2323" s="36" t="str">
        <f>IF(Mining_Import!F2323="","",Mining_Import!F2323)</f>
        <v/>
      </c>
      <c r="AH2323" s="36" t="str">
        <f>IF(Mining_Import!G2323="","",Mining_Import!G2323)</f>
        <v/>
      </c>
      <c r="AI2323" s="36" t="str">
        <f>IF(Mining_Import!H2323="","",Mining_Import!H2323)</f>
        <v/>
      </c>
      <c r="AJ2323" s="36" t="str">
        <f>IF(Mining_Import!I2323="","",Mining_Import!I2323)</f>
        <v/>
      </c>
      <c r="BY2323" s="120" t="str">
        <f t="shared" si="715"/>
        <v/>
      </c>
      <c r="BZ2323" s="184" t="str">
        <f t="shared" si="728"/>
        <v/>
      </c>
      <c r="CA2323" s="37" t="str">
        <f>IFERROR(VLOOKUP($BY2323,Account_Value!$C$2:$F$2500,4,0),"")</f>
        <v/>
      </c>
      <c r="CB2323" s="43" t="str">
        <f t="shared" si="716"/>
        <v/>
      </c>
      <c r="CC2323" s="122" t="str">
        <f>IF($BZ2323="","",SUM($BZ$2:$BZ2323))</f>
        <v/>
      </c>
      <c r="CD2323" s="43" t="str">
        <f>IF($BZ2323="","",$BU$19*(SUM($BZ$2:$BZ2323)))</f>
        <v/>
      </c>
    </row>
    <row r="2324" spans="1:82">
      <c r="A2324" s="4" t="str">
        <f t="shared" si="717"/>
        <v/>
      </c>
      <c r="B2324" s="21" t="str">
        <f>IF(Investments_Import!A2324="","",Investments_Import!A2324)</f>
        <v/>
      </c>
      <c r="C2324" s="22" t="str">
        <f t="shared" si="710"/>
        <v/>
      </c>
      <c r="D2324" s="51" t="str">
        <f t="shared" si="718"/>
        <v/>
      </c>
      <c r="E2324" s="3" t="str">
        <f>IF(Investments_Import!B2324="","",Investments_Import!B2324)</f>
        <v/>
      </c>
      <c r="F2324" s="54" t="str">
        <f t="shared" si="719"/>
        <v xml:space="preserve"> </v>
      </c>
      <c r="G2324" s="54" t="str">
        <f>IF($B2324="","",COUNTIF($F$2:$F2324,$F2324))</f>
        <v/>
      </c>
      <c r="H2324" s="53" t="str">
        <f t="shared" si="720"/>
        <v xml:space="preserve">  </v>
      </c>
      <c r="I2324" s="3" t="str">
        <f>IF(Investments_Import!C2324="","",Investments_Import!C2324)</f>
        <v/>
      </c>
      <c r="J2324" s="108" t="str">
        <f>IF(Investments_Import!D2324="","",Investments_Import!D2324)</f>
        <v/>
      </c>
      <c r="K2324" s="108" t="str">
        <f t="shared" si="721"/>
        <v/>
      </c>
      <c r="L2324" s="47" t="str">
        <f>IF(Investments_Import!E2324="","",Investments_Import!E2324)</f>
        <v/>
      </c>
      <c r="M2324" s="47" t="str">
        <f t="shared" si="711"/>
        <v/>
      </c>
      <c r="N2324" s="31" t="str">
        <f>IF(Investments_Import!F2324="","",Investments_Import!F2324)</f>
        <v/>
      </c>
      <c r="O2324" s="31" t="str">
        <f t="shared" si="712"/>
        <v/>
      </c>
      <c r="P2324" s="3" t="str">
        <f>IF(Investments_Import!G2324="","",Investments_Import!G2324)</f>
        <v/>
      </c>
      <c r="Q2324" s="3" t="str">
        <f>IF(Investments_Import!H2324="","",Investments_Import!H2324)</f>
        <v/>
      </c>
      <c r="R2324" s="37" t="str">
        <f t="shared" si="713"/>
        <v/>
      </c>
      <c r="S2324" s="37" t="str">
        <f t="shared" si="714"/>
        <v/>
      </c>
      <c r="U2324" s="36" t="str">
        <f>IF(Mining_Import!A2324="","",Mining_Import!A2324)</f>
        <v/>
      </c>
      <c r="V2324" s="22" t="str">
        <f t="shared" si="722"/>
        <v/>
      </c>
      <c r="W2324" s="127" t="str">
        <f t="shared" si="723"/>
        <v/>
      </c>
      <c r="X2324" s="127" t="str">
        <f t="shared" si="724"/>
        <v/>
      </c>
      <c r="Y2324" s="127" t="str">
        <f t="shared" si="725"/>
        <v/>
      </c>
      <c r="Z2324" s="36" t="str">
        <f>IF(Mining_Import!B2324="","",Mining_Import!B2324)</f>
        <v/>
      </c>
      <c r="AA2324" s="184" t="str">
        <f>IF(Mining_Import!$C2324="","",Mining_Import!$C2324)</f>
        <v/>
      </c>
      <c r="AB2324" s="122" t="str">
        <f t="shared" si="726"/>
        <v/>
      </c>
      <c r="AC2324" s="122" t="str">
        <f>IF($Y2324&gt;Dashboard!$Q$19,$AB2324,"")</f>
        <v/>
      </c>
      <c r="AD2324" s="43" t="str">
        <f t="shared" si="727"/>
        <v/>
      </c>
      <c r="AE2324" s="36" t="str">
        <f>IF(Mining_Import!D2324="","",Mining_Import!D2324)</f>
        <v/>
      </c>
      <c r="AF2324" s="36" t="str">
        <f>IF(Mining_Import!E2324="","",Mining_Import!E2324)</f>
        <v/>
      </c>
      <c r="AG2324" s="36" t="str">
        <f>IF(Mining_Import!F2324="","",Mining_Import!F2324)</f>
        <v/>
      </c>
      <c r="AH2324" s="36" t="str">
        <f>IF(Mining_Import!G2324="","",Mining_Import!G2324)</f>
        <v/>
      </c>
      <c r="AI2324" s="36" t="str">
        <f>IF(Mining_Import!H2324="","",Mining_Import!H2324)</f>
        <v/>
      </c>
      <c r="AJ2324" s="36" t="str">
        <f>IF(Mining_Import!I2324="","",Mining_Import!I2324)</f>
        <v/>
      </c>
      <c r="BY2324" s="120" t="str">
        <f t="shared" si="715"/>
        <v/>
      </c>
      <c r="BZ2324" s="184" t="str">
        <f t="shared" si="728"/>
        <v/>
      </c>
      <c r="CA2324" s="37" t="str">
        <f>IFERROR(VLOOKUP($BY2324,Account_Value!$C$2:$F$2500,4,0),"")</f>
        <v/>
      </c>
      <c r="CB2324" s="43" t="str">
        <f t="shared" si="716"/>
        <v/>
      </c>
      <c r="CC2324" s="122" t="str">
        <f>IF($BZ2324="","",SUM($BZ$2:$BZ2324))</f>
        <v/>
      </c>
      <c r="CD2324" s="43" t="str">
        <f>IF($BZ2324="","",$BU$19*(SUM($BZ$2:$BZ2324)))</f>
        <v/>
      </c>
    </row>
    <row r="2325" spans="1:82">
      <c r="A2325" s="4" t="str">
        <f t="shared" si="717"/>
        <v/>
      </c>
      <c r="B2325" s="21" t="str">
        <f>IF(Investments_Import!A2325="","",Investments_Import!A2325)</f>
        <v/>
      </c>
      <c r="C2325" s="22" t="str">
        <f t="shared" si="710"/>
        <v/>
      </c>
      <c r="D2325" s="51" t="str">
        <f t="shared" si="718"/>
        <v/>
      </c>
      <c r="E2325" s="3" t="str">
        <f>IF(Investments_Import!B2325="","",Investments_Import!B2325)</f>
        <v/>
      </c>
      <c r="F2325" s="54" t="str">
        <f t="shared" si="719"/>
        <v xml:space="preserve"> </v>
      </c>
      <c r="G2325" s="54" t="str">
        <f>IF($B2325="","",COUNTIF($F$2:$F2325,$F2325))</f>
        <v/>
      </c>
      <c r="H2325" s="53" t="str">
        <f t="shared" si="720"/>
        <v xml:space="preserve">  </v>
      </c>
      <c r="I2325" s="3" t="str">
        <f>IF(Investments_Import!C2325="","",Investments_Import!C2325)</f>
        <v/>
      </c>
      <c r="J2325" s="108" t="str">
        <f>IF(Investments_Import!D2325="","",Investments_Import!D2325)</f>
        <v/>
      </c>
      <c r="K2325" s="108" t="str">
        <f t="shared" si="721"/>
        <v/>
      </c>
      <c r="L2325" s="47" t="str">
        <f>IF(Investments_Import!E2325="","",Investments_Import!E2325)</f>
        <v/>
      </c>
      <c r="M2325" s="47" t="str">
        <f t="shared" si="711"/>
        <v/>
      </c>
      <c r="N2325" s="31" t="str">
        <f>IF(Investments_Import!F2325="","",Investments_Import!F2325)</f>
        <v/>
      </c>
      <c r="O2325" s="31" t="str">
        <f t="shared" si="712"/>
        <v/>
      </c>
      <c r="P2325" s="3" t="str">
        <f>IF(Investments_Import!G2325="","",Investments_Import!G2325)</f>
        <v/>
      </c>
      <c r="Q2325" s="3" t="str">
        <f>IF(Investments_Import!H2325="","",Investments_Import!H2325)</f>
        <v/>
      </c>
      <c r="R2325" s="37" t="str">
        <f t="shared" si="713"/>
        <v/>
      </c>
      <c r="S2325" s="37" t="str">
        <f t="shared" si="714"/>
        <v/>
      </c>
      <c r="U2325" s="36" t="str">
        <f>IF(Mining_Import!A2325="","",Mining_Import!A2325)</f>
        <v/>
      </c>
      <c r="V2325" s="22" t="str">
        <f t="shared" si="722"/>
        <v/>
      </c>
      <c r="W2325" s="127" t="str">
        <f t="shared" si="723"/>
        <v/>
      </c>
      <c r="X2325" s="127" t="str">
        <f t="shared" si="724"/>
        <v/>
      </c>
      <c r="Y2325" s="127" t="str">
        <f t="shared" si="725"/>
        <v/>
      </c>
      <c r="Z2325" s="36" t="str">
        <f>IF(Mining_Import!B2325="","",Mining_Import!B2325)</f>
        <v/>
      </c>
      <c r="AA2325" s="184" t="str">
        <f>IF(Mining_Import!$C2325="","",Mining_Import!$C2325)</f>
        <v/>
      </c>
      <c r="AB2325" s="122" t="str">
        <f t="shared" si="726"/>
        <v/>
      </c>
      <c r="AC2325" s="122" t="str">
        <f>IF($Y2325&gt;Dashboard!$Q$19,$AB2325,"")</f>
        <v/>
      </c>
      <c r="AD2325" s="43" t="str">
        <f t="shared" si="727"/>
        <v/>
      </c>
      <c r="AE2325" s="36" t="str">
        <f>IF(Mining_Import!D2325="","",Mining_Import!D2325)</f>
        <v/>
      </c>
      <c r="AF2325" s="36" t="str">
        <f>IF(Mining_Import!E2325="","",Mining_Import!E2325)</f>
        <v/>
      </c>
      <c r="AG2325" s="36" t="str">
        <f>IF(Mining_Import!F2325="","",Mining_Import!F2325)</f>
        <v/>
      </c>
      <c r="AH2325" s="36" t="str">
        <f>IF(Mining_Import!G2325="","",Mining_Import!G2325)</f>
        <v/>
      </c>
      <c r="AI2325" s="36" t="str">
        <f>IF(Mining_Import!H2325="","",Mining_Import!H2325)</f>
        <v/>
      </c>
      <c r="AJ2325" s="36" t="str">
        <f>IF(Mining_Import!I2325="","",Mining_Import!I2325)</f>
        <v/>
      </c>
      <c r="BY2325" s="120" t="str">
        <f t="shared" si="715"/>
        <v/>
      </c>
      <c r="BZ2325" s="184" t="str">
        <f t="shared" si="728"/>
        <v/>
      </c>
      <c r="CA2325" s="37" t="str">
        <f>IFERROR(VLOOKUP($BY2325,Account_Value!$C$2:$F$2500,4,0),"")</f>
        <v/>
      </c>
      <c r="CB2325" s="43" t="str">
        <f t="shared" si="716"/>
        <v/>
      </c>
      <c r="CC2325" s="122" t="str">
        <f>IF($BZ2325="","",SUM($BZ$2:$BZ2325))</f>
        <v/>
      </c>
      <c r="CD2325" s="43" t="str">
        <f>IF($BZ2325="","",$BU$19*(SUM($BZ$2:$BZ2325)))</f>
        <v/>
      </c>
    </row>
    <row r="2326" spans="1:82">
      <c r="A2326" s="4" t="str">
        <f t="shared" si="717"/>
        <v/>
      </c>
      <c r="B2326" s="21" t="str">
        <f>IF(Investments_Import!A2326="","",Investments_Import!A2326)</f>
        <v/>
      </c>
      <c r="C2326" s="22" t="str">
        <f t="shared" si="710"/>
        <v/>
      </c>
      <c r="D2326" s="51" t="str">
        <f t="shared" si="718"/>
        <v/>
      </c>
      <c r="E2326" s="3" t="str">
        <f>IF(Investments_Import!B2326="","",Investments_Import!B2326)</f>
        <v/>
      </c>
      <c r="F2326" s="54" t="str">
        <f t="shared" si="719"/>
        <v xml:space="preserve"> </v>
      </c>
      <c r="G2326" s="54" t="str">
        <f>IF($B2326="","",COUNTIF($F$2:$F2326,$F2326))</f>
        <v/>
      </c>
      <c r="H2326" s="53" t="str">
        <f t="shared" si="720"/>
        <v xml:space="preserve">  </v>
      </c>
      <c r="I2326" s="3" t="str">
        <f>IF(Investments_Import!C2326="","",Investments_Import!C2326)</f>
        <v/>
      </c>
      <c r="J2326" s="108" t="str">
        <f>IF(Investments_Import!D2326="","",Investments_Import!D2326)</f>
        <v/>
      </c>
      <c r="K2326" s="108" t="str">
        <f t="shared" si="721"/>
        <v/>
      </c>
      <c r="L2326" s="47" t="str">
        <f>IF(Investments_Import!E2326="","",Investments_Import!E2326)</f>
        <v/>
      </c>
      <c r="M2326" s="47" t="str">
        <f t="shared" si="711"/>
        <v/>
      </c>
      <c r="N2326" s="31" t="str">
        <f>IF(Investments_Import!F2326="","",Investments_Import!F2326)</f>
        <v/>
      </c>
      <c r="O2326" s="31" t="str">
        <f t="shared" si="712"/>
        <v/>
      </c>
      <c r="P2326" s="3" t="str">
        <f>IF(Investments_Import!G2326="","",Investments_Import!G2326)</f>
        <v/>
      </c>
      <c r="Q2326" s="3" t="str">
        <f>IF(Investments_Import!H2326="","",Investments_Import!H2326)</f>
        <v/>
      </c>
      <c r="R2326" s="37" t="str">
        <f t="shared" si="713"/>
        <v/>
      </c>
      <c r="S2326" s="37" t="str">
        <f t="shared" si="714"/>
        <v/>
      </c>
      <c r="U2326" s="36" t="str">
        <f>IF(Mining_Import!A2326="","",Mining_Import!A2326)</f>
        <v/>
      </c>
      <c r="V2326" s="22" t="str">
        <f t="shared" si="722"/>
        <v/>
      </c>
      <c r="W2326" s="127" t="str">
        <f t="shared" si="723"/>
        <v/>
      </c>
      <c r="X2326" s="127" t="str">
        <f t="shared" si="724"/>
        <v/>
      </c>
      <c r="Y2326" s="127" t="str">
        <f t="shared" si="725"/>
        <v/>
      </c>
      <c r="Z2326" s="36" t="str">
        <f>IF(Mining_Import!B2326="","",Mining_Import!B2326)</f>
        <v/>
      </c>
      <c r="AA2326" s="184" t="str">
        <f>IF(Mining_Import!$C2326="","",Mining_Import!$C2326)</f>
        <v/>
      </c>
      <c r="AB2326" s="122" t="str">
        <f t="shared" si="726"/>
        <v/>
      </c>
      <c r="AC2326" s="122" t="str">
        <f>IF($Y2326&gt;Dashboard!$Q$19,$AB2326,"")</f>
        <v/>
      </c>
      <c r="AD2326" s="43" t="str">
        <f t="shared" si="727"/>
        <v/>
      </c>
      <c r="AE2326" s="36" t="str">
        <f>IF(Mining_Import!D2326="","",Mining_Import!D2326)</f>
        <v/>
      </c>
      <c r="AF2326" s="36" t="str">
        <f>IF(Mining_Import!E2326="","",Mining_Import!E2326)</f>
        <v/>
      </c>
      <c r="AG2326" s="36" t="str">
        <f>IF(Mining_Import!F2326="","",Mining_Import!F2326)</f>
        <v/>
      </c>
      <c r="AH2326" s="36" t="str">
        <f>IF(Mining_Import!G2326="","",Mining_Import!G2326)</f>
        <v/>
      </c>
      <c r="AI2326" s="36" t="str">
        <f>IF(Mining_Import!H2326="","",Mining_Import!H2326)</f>
        <v/>
      </c>
      <c r="AJ2326" s="36" t="str">
        <f>IF(Mining_Import!I2326="","",Mining_Import!I2326)</f>
        <v/>
      </c>
      <c r="BY2326" s="120" t="str">
        <f t="shared" si="715"/>
        <v/>
      </c>
      <c r="BZ2326" s="184" t="str">
        <f t="shared" si="728"/>
        <v/>
      </c>
      <c r="CA2326" s="37" t="str">
        <f>IFERROR(VLOOKUP($BY2326,Account_Value!$C$2:$F$2500,4,0),"")</f>
        <v/>
      </c>
      <c r="CB2326" s="43" t="str">
        <f t="shared" si="716"/>
        <v/>
      </c>
      <c r="CC2326" s="122" t="str">
        <f>IF($BZ2326="","",SUM($BZ$2:$BZ2326))</f>
        <v/>
      </c>
      <c r="CD2326" s="43" t="str">
        <f>IF($BZ2326="","",$BU$19*(SUM($BZ$2:$BZ2326)))</f>
        <v/>
      </c>
    </row>
    <row r="2327" spans="1:82">
      <c r="A2327" s="4" t="str">
        <f t="shared" si="717"/>
        <v/>
      </c>
      <c r="B2327" s="21" t="str">
        <f>IF(Investments_Import!A2327="","",Investments_Import!A2327)</f>
        <v/>
      </c>
      <c r="C2327" s="22" t="str">
        <f t="shared" si="710"/>
        <v/>
      </c>
      <c r="D2327" s="51" t="str">
        <f t="shared" si="718"/>
        <v/>
      </c>
      <c r="E2327" s="3" t="str">
        <f>IF(Investments_Import!B2327="","",Investments_Import!B2327)</f>
        <v/>
      </c>
      <c r="F2327" s="54" t="str">
        <f t="shared" si="719"/>
        <v xml:space="preserve"> </v>
      </c>
      <c r="G2327" s="54" t="str">
        <f>IF($B2327="","",COUNTIF($F$2:$F2327,$F2327))</f>
        <v/>
      </c>
      <c r="H2327" s="53" t="str">
        <f t="shared" si="720"/>
        <v xml:space="preserve">  </v>
      </c>
      <c r="I2327" s="3" t="str">
        <f>IF(Investments_Import!C2327="","",Investments_Import!C2327)</f>
        <v/>
      </c>
      <c r="J2327" s="108" t="str">
        <f>IF(Investments_Import!D2327="","",Investments_Import!D2327)</f>
        <v/>
      </c>
      <c r="K2327" s="108" t="str">
        <f t="shared" si="721"/>
        <v/>
      </c>
      <c r="L2327" s="47" t="str">
        <f>IF(Investments_Import!E2327="","",Investments_Import!E2327)</f>
        <v/>
      </c>
      <c r="M2327" s="47" t="str">
        <f t="shared" si="711"/>
        <v/>
      </c>
      <c r="N2327" s="31" t="str">
        <f>IF(Investments_Import!F2327="","",Investments_Import!F2327)</f>
        <v/>
      </c>
      <c r="O2327" s="31" t="str">
        <f t="shared" si="712"/>
        <v/>
      </c>
      <c r="P2327" s="3" t="str">
        <f>IF(Investments_Import!G2327="","",Investments_Import!G2327)</f>
        <v/>
      </c>
      <c r="Q2327" s="3" t="str">
        <f>IF(Investments_Import!H2327="","",Investments_Import!H2327)</f>
        <v/>
      </c>
      <c r="R2327" s="37" t="str">
        <f t="shared" si="713"/>
        <v/>
      </c>
      <c r="S2327" s="37" t="str">
        <f t="shared" si="714"/>
        <v/>
      </c>
      <c r="U2327" s="36" t="str">
        <f>IF(Mining_Import!A2327="","",Mining_Import!A2327)</f>
        <v/>
      </c>
      <c r="V2327" s="22" t="str">
        <f t="shared" si="722"/>
        <v/>
      </c>
      <c r="W2327" s="127" t="str">
        <f t="shared" si="723"/>
        <v/>
      </c>
      <c r="X2327" s="127" t="str">
        <f t="shared" si="724"/>
        <v/>
      </c>
      <c r="Y2327" s="127" t="str">
        <f t="shared" si="725"/>
        <v/>
      </c>
      <c r="Z2327" s="36" t="str">
        <f>IF(Mining_Import!B2327="","",Mining_Import!B2327)</f>
        <v/>
      </c>
      <c r="AA2327" s="184" t="str">
        <f>IF(Mining_Import!$C2327="","",Mining_Import!$C2327)</f>
        <v/>
      </c>
      <c r="AB2327" s="122" t="str">
        <f t="shared" si="726"/>
        <v/>
      </c>
      <c r="AC2327" s="122" t="str">
        <f>IF($Y2327&gt;Dashboard!$Q$19,$AB2327,"")</f>
        <v/>
      </c>
      <c r="AD2327" s="43" t="str">
        <f t="shared" si="727"/>
        <v/>
      </c>
      <c r="AE2327" s="36" t="str">
        <f>IF(Mining_Import!D2327="","",Mining_Import!D2327)</f>
        <v/>
      </c>
      <c r="AF2327" s="36" t="str">
        <f>IF(Mining_Import!E2327="","",Mining_Import!E2327)</f>
        <v/>
      </c>
      <c r="AG2327" s="36" t="str">
        <f>IF(Mining_Import!F2327="","",Mining_Import!F2327)</f>
        <v/>
      </c>
      <c r="AH2327" s="36" t="str">
        <f>IF(Mining_Import!G2327="","",Mining_Import!G2327)</f>
        <v/>
      </c>
      <c r="AI2327" s="36" t="str">
        <f>IF(Mining_Import!H2327="","",Mining_Import!H2327)</f>
        <v/>
      </c>
      <c r="AJ2327" s="36" t="str">
        <f>IF(Mining_Import!I2327="","",Mining_Import!I2327)</f>
        <v/>
      </c>
      <c r="BY2327" s="120" t="str">
        <f t="shared" si="715"/>
        <v/>
      </c>
      <c r="BZ2327" s="184" t="str">
        <f t="shared" si="728"/>
        <v/>
      </c>
      <c r="CA2327" s="37" t="str">
        <f>IFERROR(VLOOKUP($BY2327,Account_Value!$C$2:$F$2500,4,0),"")</f>
        <v/>
      </c>
      <c r="CB2327" s="43" t="str">
        <f t="shared" si="716"/>
        <v/>
      </c>
      <c r="CC2327" s="122" t="str">
        <f>IF($BZ2327="","",SUM($BZ$2:$BZ2327))</f>
        <v/>
      </c>
      <c r="CD2327" s="43" t="str">
        <f>IF($BZ2327="","",$BU$19*(SUM($BZ$2:$BZ2327)))</f>
        <v/>
      </c>
    </row>
    <row r="2328" spans="1:82">
      <c r="A2328" s="4" t="str">
        <f t="shared" si="717"/>
        <v/>
      </c>
      <c r="B2328" s="21" t="str">
        <f>IF(Investments_Import!A2328="","",Investments_Import!A2328)</f>
        <v/>
      </c>
      <c r="C2328" s="22" t="str">
        <f t="shared" si="710"/>
        <v/>
      </c>
      <c r="D2328" s="51" t="str">
        <f t="shared" si="718"/>
        <v/>
      </c>
      <c r="E2328" s="3" t="str">
        <f>IF(Investments_Import!B2328="","",Investments_Import!B2328)</f>
        <v/>
      </c>
      <c r="F2328" s="54" t="str">
        <f t="shared" si="719"/>
        <v xml:space="preserve"> </v>
      </c>
      <c r="G2328" s="54" t="str">
        <f>IF($B2328="","",COUNTIF($F$2:$F2328,$F2328))</f>
        <v/>
      </c>
      <c r="H2328" s="53" t="str">
        <f t="shared" si="720"/>
        <v xml:space="preserve">  </v>
      </c>
      <c r="I2328" s="3" t="str">
        <f>IF(Investments_Import!C2328="","",Investments_Import!C2328)</f>
        <v/>
      </c>
      <c r="J2328" s="108" t="str">
        <f>IF(Investments_Import!D2328="","",Investments_Import!D2328)</f>
        <v/>
      </c>
      <c r="K2328" s="108" t="str">
        <f t="shared" si="721"/>
        <v/>
      </c>
      <c r="L2328" s="47" t="str">
        <f>IF(Investments_Import!E2328="","",Investments_Import!E2328)</f>
        <v/>
      </c>
      <c r="M2328" s="47" t="str">
        <f t="shared" si="711"/>
        <v/>
      </c>
      <c r="N2328" s="31" t="str">
        <f>IF(Investments_Import!F2328="","",Investments_Import!F2328)</f>
        <v/>
      </c>
      <c r="O2328" s="31" t="str">
        <f t="shared" si="712"/>
        <v/>
      </c>
      <c r="P2328" s="3" t="str">
        <f>IF(Investments_Import!G2328="","",Investments_Import!G2328)</f>
        <v/>
      </c>
      <c r="Q2328" s="3" t="str">
        <f>IF(Investments_Import!H2328="","",Investments_Import!H2328)</f>
        <v/>
      </c>
      <c r="R2328" s="37" t="str">
        <f t="shared" si="713"/>
        <v/>
      </c>
      <c r="S2328" s="37" t="str">
        <f t="shared" si="714"/>
        <v/>
      </c>
      <c r="U2328" s="36" t="str">
        <f>IF(Mining_Import!A2328="","",Mining_Import!A2328)</f>
        <v/>
      </c>
      <c r="V2328" s="22" t="str">
        <f t="shared" si="722"/>
        <v/>
      </c>
      <c r="W2328" s="127" t="str">
        <f t="shared" si="723"/>
        <v/>
      </c>
      <c r="X2328" s="127" t="str">
        <f t="shared" si="724"/>
        <v/>
      </c>
      <c r="Y2328" s="127" t="str">
        <f t="shared" si="725"/>
        <v/>
      </c>
      <c r="Z2328" s="36" t="str">
        <f>IF(Mining_Import!B2328="","",Mining_Import!B2328)</f>
        <v/>
      </c>
      <c r="AA2328" s="184" t="str">
        <f>IF(Mining_Import!$C2328="","",Mining_Import!$C2328)</f>
        <v/>
      </c>
      <c r="AB2328" s="122" t="str">
        <f t="shared" si="726"/>
        <v/>
      </c>
      <c r="AC2328" s="122" t="str">
        <f>IF($Y2328&gt;Dashboard!$Q$19,$AB2328,"")</f>
        <v/>
      </c>
      <c r="AD2328" s="43" t="str">
        <f t="shared" si="727"/>
        <v/>
      </c>
      <c r="AE2328" s="36" t="str">
        <f>IF(Mining_Import!D2328="","",Mining_Import!D2328)</f>
        <v/>
      </c>
      <c r="AF2328" s="36" t="str">
        <f>IF(Mining_Import!E2328="","",Mining_Import!E2328)</f>
        <v/>
      </c>
      <c r="AG2328" s="36" t="str">
        <f>IF(Mining_Import!F2328="","",Mining_Import!F2328)</f>
        <v/>
      </c>
      <c r="AH2328" s="36" t="str">
        <f>IF(Mining_Import!G2328="","",Mining_Import!G2328)</f>
        <v/>
      </c>
      <c r="AI2328" s="36" t="str">
        <f>IF(Mining_Import!H2328="","",Mining_Import!H2328)</f>
        <v/>
      </c>
      <c r="AJ2328" s="36" t="str">
        <f>IF(Mining_Import!I2328="","",Mining_Import!I2328)</f>
        <v/>
      </c>
      <c r="BY2328" s="120" t="str">
        <f t="shared" si="715"/>
        <v/>
      </c>
      <c r="BZ2328" s="184" t="str">
        <f t="shared" si="728"/>
        <v/>
      </c>
      <c r="CA2328" s="37" t="str">
        <f>IFERROR(VLOOKUP($BY2328,Account_Value!$C$2:$F$2500,4,0),"")</f>
        <v/>
      </c>
      <c r="CB2328" s="43" t="str">
        <f t="shared" si="716"/>
        <v/>
      </c>
      <c r="CC2328" s="122" t="str">
        <f>IF($BZ2328="","",SUM($BZ$2:$BZ2328))</f>
        <v/>
      </c>
      <c r="CD2328" s="43" t="str">
        <f>IF($BZ2328="","",$BU$19*(SUM($BZ$2:$BZ2328)))</f>
        <v/>
      </c>
    </row>
    <row r="2329" spans="1:82">
      <c r="A2329" s="4" t="str">
        <f t="shared" si="717"/>
        <v/>
      </c>
      <c r="B2329" s="21" t="str">
        <f>IF(Investments_Import!A2329="","",Investments_Import!A2329)</f>
        <v/>
      </c>
      <c r="C2329" s="22" t="str">
        <f t="shared" si="710"/>
        <v/>
      </c>
      <c r="D2329" s="51" t="str">
        <f t="shared" si="718"/>
        <v/>
      </c>
      <c r="E2329" s="3" t="str">
        <f>IF(Investments_Import!B2329="","",Investments_Import!B2329)</f>
        <v/>
      </c>
      <c r="F2329" s="54" t="str">
        <f t="shared" si="719"/>
        <v xml:space="preserve"> </v>
      </c>
      <c r="G2329" s="54" t="str">
        <f>IF($B2329="","",COUNTIF($F$2:$F2329,$F2329))</f>
        <v/>
      </c>
      <c r="H2329" s="53" t="str">
        <f t="shared" si="720"/>
        <v xml:space="preserve">  </v>
      </c>
      <c r="I2329" s="3" t="str">
        <f>IF(Investments_Import!C2329="","",Investments_Import!C2329)</f>
        <v/>
      </c>
      <c r="J2329" s="108" t="str">
        <f>IF(Investments_Import!D2329="","",Investments_Import!D2329)</f>
        <v/>
      </c>
      <c r="K2329" s="108" t="str">
        <f t="shared" si="721"/>
        <v/>
      </c>
      <c r="L2329" s="47" t="str">
        <f>IF(Investments_Import!E2329="","",Investments_Import!E2329)</f>
        <v/>
      </c>
      <c r="M2329" s="47" t="str">
        <f t="shared" si="711"/>
        <v/>
      </c>
      <c r="N2329" s="31" t="str">
        <f>IF(Investments_Import!F2329="","",Investments_Import!F2329)</f>
        <v/>
      </c>
      <c r="O2329" s="31" t="str">
        <f t="shared" si="712"/>
        <v/>
      </c>
      <c r="P2329" s="3" t="str">
        <f>IF(Investments_Import!G2329="","",Investments_Import!G2329)</f>
        <v/>
      </c>
      <c r="Q2329" s="3" t="str">
        <f>IF(Investments_Import!H2329="","",Investments_Import!H2329)</f>
        <v/>
      </c>
      <c r="R2329" s="37" t="str">
        <f t="shared" si="713"/>
        <v/>
      </c>
      <c r="S2329" s="37" t="str">
        <f t="shared" si="714"/>
        <v/>
      </c>
      <c r="U2329" s="36" t="str">
        <f>IF(Mining_Import!A2329="","",Mining_Import!A2329)</f>
        <v/>
      </c>
      <c r="V2329" s="22" t="str">
        <f t="shared" si="722"/>
        <v/>
      </c>
      <c r="W2329" s="127" t="str">
        <f t="shared" si="723"/>
        <v/>
      </c>
      <c r="X2329" s="127" t="str">
        <f t="shared" si="724"/>
        <v/>
      </c>
      <c r="Y2329" s="127" t="str">
        <f t="shared" si="725"/>
        <v/>
      </c>
      <c r="Z2329" s="36" t="str">
        <f>IF(Mining_Import!B2329="","",Mining_Import!B2329)</f>
        <v/>
      </c>
      <c r="AA2329" s="184" t="str">
        <f>IF(Mining_Import!$C2329="","",Mining_Import!$C2329)</f>
        <v/>
      </c>
      <c r="AB2329" s="122" t="str">
        <f t="shared" si="726"/>
        <v/>
      </c>
      <c r="AC2329" s="122" t="str">
        <f>IF($Y2329&gt;Dashboard!$Q$19,$AB2329,"")</f>
        <v/>
      </c>
      <c r="AD2329" s="43" t="str">
        <f t="shared" si="727"/>
        <v/>
      </c>
      <c r="AE2329" s="36" t="str">
        <f>IF(Mining_Import!D2329="","",Mining_Import!D2329)</f>
        <v/>
      </c>
      <c r="AF2329" s="36" t="str">
        <f>IF(Mining_Import!E2329="","",Mining_Import!E2329)</f>
        <v/>
      </c>
      <c r="AG2329" s="36" t="str">
        <f>IF(Mining_Import!F2329="","",Mining_Import!F2329)</f>
        <v/>
      </c>
      <c r="AH2329" s="36" t="str">
        <f>IF(Mining_Import!G2329="","",Mining_Import!G2329)</f>
        <v/>
      </c>
      <c r="AI2329" s="36" t="str">
        <f>IF(Mining_Import!H2329="","",Mining_Import!H2329)</f>
        <v/>
      </c>
      <c r="AJ2329" s="36" t="str">
        <f>IF(Mining_Import!I2329="","",Mining_Import!I2329)</f>
        <v/>
      </c>
      <c r="BY2329" s="120" t="str">
        <f t="shared" si="715"/>
        <v/>
      </c>
      <c r="BZ2329" s="184" t="str">
        <f t="shared" si="728"/>
        <v/>
      </c>
      <c r="CA2329" s="37" t="str">
        <f>IFERROR(VLOOKUP($BY2329,Account_Value!$C$2:$F$2500,4,0),"")</f>
        <v/>
      </c>
      <c r="CB2329" s="43" t="str">
        <f t="shared" si="716"/>
        <v/>
      </c>
      <c r="CC2329" s="122" t="str">
        <f>IF($BZ2329="","",SUM($BZ$2:$BZ2329))</f>
        <v/>
      </c>
      <c r="CD2329" s="43" t="str">
        <f>IF($BZ2329="","",$BU$19*(SUM($BZ$2:$BZ2329)))</f>
        <v/>
      </c>
    </row>
    <row r="2330" spans="1:82">
      <c r="A2330" s="4" t="str">
        <f t="shared" si="717"/>
        <v/>
      </c>
      <c r="B2330" s="21" t="str">
        <f>IF(Investments_Import!A2330="","",Investments_Import!A2330)</f>
        <v/>
      </c>
      <c r="C2330" s="22" t="str">
        <f t="shared" si="710"/>
        <v/>
      </c>
      <c r="D2330" s="51" t="str">
        <f t="shared" si="718"/>
        <v/>
      </c>
      <c r="E2330" s="3" t="str">
        <f>IF(Investments_Import!B2330="","",Investments_Import!B2330)</f>
        <v/>
      </c>
      <c r="F2330" s="54" t="str">
        <f t="shared" si="719"/>
        <v xml:space="preserve"> </v>
      </c>
      <c r="G2330" s="54" t="str">
        <f>IF($B2330="","",COUNTIF($F$2:$F2330,$F2330))</f>
        <v/>
      </c>
      <c r="H2330" s="53" t="str">
        <f t="shared" si="720"/>
        <v xml:space="preserve">  </v>
      </c>
      <c r="I2330" s="3" t="str">
        <f>IF(Investments_Import!C2330="","",Investments_Import!C2330)</f>
        <v/>
      </c>
      <c r="J2330" s="108" t="str">
        <f>IF(Investments_Import!D2330="","",Investments_Import!D2330)</f>
        <v/>
      </c>
      <c r="K2330" s="108" t="str">
        <f t="shared" si="721"/>
        <v/>
      </c>
      <c r="L2330" s="47" t="str">
        <f>IF(Investments_Import!E2330="","",Investments_Import!E2330)</f>
        <v/>
      </c>
      <c r="M2330" s="47" t="str">
        <f t="shared" si="711"/>
        <v/>
      </c>
      <c r="N2330" s="31" t="str">
        <f>IF(Investments_Import!F2330="","",Investments_Import!F2330)</f>
        <v/>
      </c>
      <c r="O2330" s="31" t="str">
        <f t="shared" si="712"/>
        <v/>
      </c>
      <c r="P2330" s="3" t="str">
        <f>IF(Investments_Import!G2330="","",Investments_Import!G2330)</f>
        <v/>
      </c>
      <c r="Q2330" s="3" t="str">
        <f>IF(Investments_Import!H2330="","",Investments_Import!H2330)</f>
        <v/>
      </c>
      <c r="R2330" s="37" t="str">
        <f t="shared" si="713"/>
        <v/>
      </c>
      <c r="S2330" s="37" t="str">
        <f t="shared" si="714"/>
        <v/>
      </c>
      <c r="U2330" s="36" t="str">
        <f>IF(Mining_Import!A2330="","",Mining_Import!A2330)</f>
        <v/>
      </c>
      <c r="V2330" s="22" t="str">
        <f t="shared" si="722"/>
        <v/>
      </c>
      <c r="W2330" s="127" t="str">
        <f t="shared" si="723"/>
        <v/>
      </c>
      <c r="X2330" s="127" t="str">
        <f t="shared" si="724"/>
        <v/>
      </c>
      <c r="Y2330" s="127" t="str">
        <f t="shared" si="725"/>
        <v/>
      </c>
      <c r="Z2330" s="36" t="str">
        <f>IF(Mining_Import!B2330="","",Mining_Import!B2330)</f>
        <v/>
      </c>
      <c r="AA2330" s="184" t="str">
        <f>IF(Mining_Import!$C2330="","",Mining_Import!$C2330)</f>
        <v/>
      </c>
      <c r="AB2330" s="122" t="str">
        <f t="shared" si="726"/>
        <v/>
      </c>
      <c r="AC2330" s="122" t="str">
        <f>IF($Y2330&gt;Dashboard!$Q$19,$AB2330,"")</f>
        <v/>
      </c>
      <c r="AD2330" s="43" t="str">
        <f t="shared" si="727"/>
        <v/>
      </c>
      <c r="AE2330" s="36" t="str">
        <f>IF(Mining_Import!D2330="","",Mining_Import!D2330)</f>
        <v/>
      </c>
      <c r="AF2330" s="36" t="str">
        <f>IF(Mining_Import!E2330="","",Mining_Import!E2330)</f>
        <v/>
      </c>
      <c r="AG2330" s="36" t="str">
        <f>IF(Mining_Import!F2330="","",Mining_Import!F2330)</f>
        <v/>
      </c>
      <c r="AH2330" s="36" t="str">
        <f>IF(Mining_Import!G2330="","",Mining_Import!G2330)</f>
        <v/>
      </c>
      <c r="AI2330" s="36" t="str">
        <f>IF(Mining_Import!H2330="","",Mining_Import!H2330)</f>
        <v/>
      </c>
      <c r="AJ2330" s="36" t="str">
        <f>IF(Mining_Import!I2330="","",Mining_Import!I2330)</f>
        <v/>
      </c>
      <c r="BY2330" s="120" t="str">
        <f t="shared" si="715"/>
        <v/>
      </c>
      <c r="BZ2330" s="184" t="str">
        <f t="shared" si="728"/>
        <v/>
      </c>
      <c r="CA2330" s="37" t="str">
        <f>IFERROR(VLOOKUP($BY2330,Account_Value!$C$2:$F$2500,4,0),"")</f>
        <v/>
      </c>
      <c r="CB2330" s="43" t="str">
        <f t="shared" si="716"/>
        <v/>
      </c>
      <c r="CC2330" s="122" t="str">
        <f>IF($BZ2330="","",SUM($BZ$2:$BZ2330))</f>
        <v/>
      </c>
      <c r="CD2330" s="43" t="str">
        <f>IF($BZ2330="","",$BU$19*(SUM($BZ$2:$BZ2330)))</f>
        <v/>
      </c>
    </row>
    <row r="2331" spans="1:82">
      <c r="A2331" s="4" t="str">
        <f t="shared" si="717"/>
        <v/>
      </c>
      <c r="B2331" s="21" t="str">
        <f>IF(Investments_Import!A2331="","",Investments_Import!A2331)</f>
        <v/>
      </c>
      <c r="C2331" s="22" t="str">
        <f t="shared" si="710"/>
        <v/>
      </c>
      <c r="D2331" s="51" t="str">
        <f t="shared" si="718"/>
        <v/>
      </c>
      <c r="E2331" s="3" t="str">
        <f>IF(Investments_Import!B2331="","",Investments_Import!B2331)</f>
        <v/>
      </c>
      <c r="F2331" s="54" t="str">
        <f t="shared" si="719"/>
        <v xml:space="preserve"> </v>
      </c>
      <c r="G2331" s="54" t="str">
        <f>IF($B2331="","",COUNTIF($F$2:$F2331,$F2331))</f>
        <v/>
      </c>
      <c r="H2331" s="53" t="str">
        <f t="shared" si="720"/>
        <v xml:space="preserve">  </v>
      </c>
      <c r="I2331" s="3" t="str">
        <f>IF(Investments_Import!C2331="","",Investments_Import!C2331)</f>
        <v/>
      </c>
      <c r="J2331" s="108" t="str">
        <f>IF(Investments_Import!D2331="","",Investments_Import!D2331)</f>
        <v/>
      </c>
      <c r="K2331" s="108" t="str">
        <f t="shared" si="721"/>
        <v/>
      </c>
      <c r="L2331" s="47" t="str">
        <f>IF(Investments_Import!E2331="","",Investments_Import!E2331)</f>
        <v/>
      </c>
      <c r="M2331" s="47" t="str">
        <f t="shared" si="711"/>
        <v/>
      </c>
      <c r="N2331" s="31" t="str">
        <f>IF(Investments_Import!F2331="","",Investments_Import!F2331)</f>
        <v/>
      </c>
      <c r="O2331" s="31" t="str">
        <f t="shared" si="712"/>
        <v/>
      </c>
      <c r="P2331" s="3" t="str">
        <f>IF(Investments_Import!G2331="","",Investments_Import!G2331)</f>
        <v/>
      </c>
      <c r="Q2331" s="3" t="str">
        <f>IF(Investments_Import!H2331="","",Investments_Import!H2331)</f>
        <v/>
      </c>
      <c r="R2331" s="37" t="str">
        <f t="shared" si="713"/>
        <v/>
      </c>
      <c r="S2331" s="37" t="str">
        <f t="shared" si="714"/>
        <v/>
      </c>
      <c r="U2331" s="36" t="str">
        <f>IF(Mining_Import!A2331="","",Mining_Import!A2331)</f>
        <v/>
      </c>
      <c r="V2331" s="22" t="str">
        <f t="shared" si="722"/>
        <v/>
      </c>
      <c r="W2331" s="127" t="str">
        <f t="shared" si="723"/>
        <v/>
      </c>
      <c r="X2331" s="127" t="str">
        <f t="shared" si="724"/>
        <v/>
      </c>
      <c r="Y2331" s="127" t="str">
        <f t="shared" si="725"/>
        <v/>
      </c>
      <c r="Z2331" s="36" t="str">
        <f>IF(Mining_Import!B2331="","",Mining_Import!B2331)</f>
        <v/>
      </c>
      <c r="AA2331" s="184" t="str">
        <f>IF(Mining_Import!$C2331="","",Mining_Import!$C2331)</f>
        <v/>
      </c>
      <c r="AB2331" s="122" t="str">
        <f t="shared" si="726"/>
        <v/>
      </c>
      <c r="AC2331" s="122" t="str">
        <f>IF($Y2331&gt;Dashboard!$Q$19,$AB2331,"")</f>
        <v/>
      </c>
      <c r="AD2331" s="43" t="str">
        <f t="shared" si="727"/>
        <v/>
      </c>
      <c r="AE2331" s="36" t="str">
        <f>IF(Mining_Import!D2331="","",Mining_Import!D2331)</f>
        <v/>
      </c>
      <c r="AF2331" s="36" t="str">
        <f>IF(Mining_Import!E2331="","",Mining_Import!E2331)</f>
        <v/>
      </c>
      <c r="AG2331" s="36" t="str">
        <f>IF(Mining_Import!F2331="","",Mining_Import!F2331)</f>
        <v/>
      </c>
      <c r="AH2331" s="36" t="str">
        <f>IF(Mining_Import!G2331="","",Mining_Import!G2331)</f>
        <v/>
      </c>
      <c r="AI2331" s="36" t="str">
        <f>IF(Mining_Import!H2331="","",Mining_Import!H2331)</f>
        <v/>
      </c>
      <c r="AJ2331" s="36" t="str">
        <f>IF(Mining_Import!I2331="","",Mining_Import!I2331)</f>
        <v/>
      </c>
      <c r="BY2331" s="120" t="str">
        <f t="shared" si="715"/>
        <v/>
      </c>
      <c r="BZ2331" s="184" t="str">
        <f t="shared" si="728"/>
        <v/>
      </c>
      <c r="CA2331" s="37" t="str">
        <f>IFERROR(VLOOKUP($BY2331,Account_Value!$C$2:$F$2500,4,0),"")</f>
        <v/>
      </c>
      <c r="CB2331" s="43" t="str">
        <f t="shared" si="716"/>
        <v/>
      </c>
      <c r="CC2331" s="122" t="str">
        <f>IF($BZ2331="","",SUM($BZ$2:$BZ2331))</f>
        <v/>
      </c>
      <c r="CD2331" s="43" t="str">
        <f>IF($BZ2331="","",$BU$19*(SUM($BZ$2:$BZ2331)))</f>
        <v/>
      </c>
    </row>
    <row r="2332" spans="1:82">
      <c r="A2332" s="4" t="str">
        <f t="shared" si="717"/>
        <v/>
      </c>
      <c r="B2332" s="21" t="str">
        <f>IF(Investments_Import!A2332="","",Investments_Import!A2332)</f>
        <v/>
      </c>
      <c r="C2332" s="22" t="str">
        <f t="shared" si="710"/>
        <v/>
      </c>
      <c r="D2332" s="51" t="str">
        <f t="shared" si="718"/>
        <v/>
      </c>
      <c r="E2332" s="3" t="str">
        <f>IF(Investments_Import!B2332="","",Investments_Import!B2332)</f>
        <v/>
      </c>
      <c r="F2332" s="54" t="str">
        <f t="shared" si="719"/>
        <v xml:space="preserve"> </v>
      </c>
      <c r="G2332" s="54" t="str">
        <f>IF($B2332="","",COUNTIF($F$2:$F2332,$F2332))</f>
        <v/>
      </c>
      <c r="H2332" s="53" t="str">
        <f t="shared" si="720"/>
        <v xml:space="preserve">  </v>
      </c>
      <c r="I2332" s="3" t="str">
        <f>IF(Investments_Import!C2332="","",Investments_Import!C2332)</f>
        <v/>
      </c>
      <c r="J2332" s="108" t="str">
        <f>IF(Investments_Import!D2332="","",Investments_Import!D2332)</f>
        <v/>
      </c>
      <c r="K2332" s="108" t="str">
        <f t="shared" si="721"/>
        <v/>
      </c>
      <c r="L2332" s="47" t="str">
        <f>IF(Investments_Import!E2332="","",Investments_Import!E2332)</f>
        <v/>
      </c>
      <c r="M2332" s="47" t="str">
        <f t="shared" si="711"/>
        <v/>
      </c>
      <c r="N2332" s="31" t="str">
        <f>IF(Investments_Import!F2332="","",Investments_Import!F2332)</f>
        <v/>
      </c>
      <c r="O2332" s="31" t="str">
        <f t="shared" si="712"/>
        <v/>
      </c>
      <c r="P2332" s="3" t="str">
        <f>IF(Investments_Import!G2332="","",Investments_Import!G2332)</f>
        <v/>
      </c>
      <c r="Q2332" s="3" t="str">
        <f>IF(Investments_Import!H2332="","",Investments_Import!H2332)</f>
        <v/>
      </c>
      <c r="R2332" s="37" t="str">
        <f t="shared" si="713"/>
        <v/>
      </c>
      <c r="S2332" s="37" t="str">
        <f t="shared" si="714"/>
        <v/>
      </c>
      <c r="U2332" s="36" t="str">
        <f>IF(Mining_Import!A2332="","",Mining_Import!A2332)</f>
        <v/>
      </c>
      <c r="V2332" s="22" t="str">
        <f t="shared" si="722"/>
        <v/>
      </c>
      <c r="W2332" s="127" t="str">
        <f t="shared" si="723"/>
        <v/>
      </c>
      <c r="X2332" s="127" t="str">
        <f t="shared" si="724"/>
        <v/>
      </c>
      <c r="Y2332" s="127" t="str">
        <f t="shared" si="725"/>
        <v/>
      </c>
      <c r="Z2332" s="36" t="str">
        <f>IF(Mining_Import!B2332="","",Mining_Import!B2332)</f>
        <v/>
      </c>
      <c r="AA2332" s="184" t="str">
        <f>IF(Mining_Import!$C2332="","",Mining_Import!$C2332)</f>
        <v/>
      </c>
      <c r="AB2332" s="122" t="str">
        <f t="shared" si="726"/>
        <v/>
      </c>
      <c r="AC2332" s="122" t="str">
        <f>IF($Y2332&gt;Dashboard!$Q$19,$AB2332,"")</f>
        <v/>
      </c>
      <c r="AD2332" s="43" t="str">
        <f t="shared" si="727"/>
        <v/>
      </c>
      <c r="AE2332" s="36" t="str">
        <f>IF(Mining_Import!D2332="","",Mining_Import!D2332)</f>
        <v/>
      </c>
      <c r="AF2332" s="36" t="str">
        <f>IF(Mining_Import!E2332="","",Mining_Import!E2332)</f>
        <v/>
      </c>
      <c r="AG2332" s="36" t="str">
        <f>IF(Mining_Import!F2332="","",Mining_Import!F2332)</f>
        <v/>
      </c>
      <c r="AH2332" s="36" t="str">
        <f>IF(Mining_Import!G2332="","",Mining_Import!G2332)</f>
        <v/>
      </c>
      <c r="AI2332" s="36" t="str">
        <f>IF(Mining_Import!H2332="","",Mining_Import!H2332)</f>
        <v/>
      </c>
      <c r="AJ2332" s="36" t="str">
        <f>IF(Mining_Import!I2332="","",Mining_Import!I2332)</f>
        <v/>
      </c>
      <c r="BY2332" s="120" t="str">
        <f t="shared" si="715"/>
        <v/>
      </c>
      <c r="BZ2332" s="184" t="str">
        <f t="shared" si="728"/>
        <v/>
      </c>
      <c r="CA2332" s="37" t="str">
        <f>IFERROR(VLOOKUP($BY2332,Account_Value!$C$2:$F$2500,4,0),"")</f>
        <v/>
      </c>
      <c r="CB2332" s="43" t="str">
        <f t="shared" si="716"/>
        <v/>
      </c>
      <c r="CC2332" s="122" t="str">
        <f>IF($BZ2332="","",SUM($BZ$2:$BZ2332))</f>
        <v/>
      </c>
      <c r="CD2332" s="43" t="str">
        <f>IF($BZ2332="","",$BU$19*(SUM($BZ$2:$BZ2332)))</f>
        <v/>
      </c>
    </row>
    <row r="2333" spans="1:82">
      <c r="A2333" s="4" t="str">
        <f t="shared" si="717"/>
        <v/>
      </c>
      <c r="B2333" s="21" t="str">
        <f>IF(Investments_Import!A2333="","",Investments_Import!A2333)</f>
        <v/>
      </c>
      <c r="C2333" s="22" t="str">
        <f t="shared" si="710"/>
        <v/>
      </c>
      <c r="D2333" s="51" t="str">
        <f t="shared" si="718"/>
        <v/>
      </c>
      <c r="E2333" s="3" t="str">
        <f>IF(Investments_Import!B2333="","",Investments_Import!B2333)</f>
        <v/>
      </c>
      <c r="F2333" s="54" t="str">
        <f t="shared" si="719"/>
        <v xml:space="preserve"> </v>
      </c>
      <c r="G2333" s="54" t="str">
        <f>IF($B2333="","",COUNTIF($F$2:$F2333,$F2333))</f>
        <v/>
      </c>
      <c r="H2333" s="53" t="str">
        <f t="shared" si="720"/>
        <v xml:space="preserve">  </v>
      </c>
      <c r="I2333" s="3" t="str">
        <f>IF(Investments_Import!C2333="","",Investments_Import!C2333)</f>
        <v/>
      </c>
      <c r="J2333" s="108" t="str">
        <f>IF(Investments_Import!D2333="","",Investments_Import!D2333)</f>
        <v/>
      </c>
      <c r="K2333" s="108" t="str">
        <f t="shared" si="721"/>
        <v/>
      </c>
      <c r="L2333" s="47" t="str">
        <f>IF(Investments_Import!E2333="","",Investments_Import!E2333)</f>
        <v/>
      </c>
      <c r="M2333" s="47" t="str">
        <f t="shared" si="711"/>
        <v/>
      </c>
      <c r="N2333" s="31" t="str">
        <f>IF(Investments_Import!F2333="","",Investments_Import!F2333)</f>
        <v/>
      </c>
      <c r="O2333" s="31" t="str">
        <f t="shared" si="712"/>
        <v/>
      </c>
      <c r="P2333" s="3" t="str">
        <f>IF(Investments_Import!G2333="","",Investments_Import!G2333)</f>
        <v/>
      </c>
      <c r="Q2333" s="3" t="str">
        <f>IF(Investments_Import!H2333="","",Investments_Import!H2333)</f>
        <v/>
      </c>
      <c r="R2333" s="37" t="str">
        <f t="shared" si="713"/>
        <v/>
      </c>
      <c r="S2333" s="37" t="str">
        <f t="shared" si="714"/>
        <v/>
      </c>
      <c r="U2333" s="36" t="str">
        <f>IF(Mining_Import!A2333="","",Mining_Import!A2333)</f>
        <v/>
      </c>
      <c r="V2333" s="22" t="str">
        <f t="shared" si="722"/>
        <v/>
      </c>
      <c r="W2333" s="127" t="str">
        <f t="shared" si="723"/>
        <v/>
      </c>
      <c r="X2333" s="127" t="str">
        <f t="shared" si="724"/>
        <v/>
      </c>
      <c r="Y2333" s="127" t="str">
        <f t="shared" si="725"/>
        <v/>
      </c>
      <c r="Z2333" s="36" t="str">
        <f>IF(Mining_Import!B2333="","",Mining_Import!B2333)</f>
        <v/>
      </c>
      <c r="AA2333" s="184" t="str">
        <f>IF(Mining_Import!$C2333="","",Mining_Import!$C2333)</f>
        <v/>
      </c>
      <c r="AB2333" s="122" t="str">
        <f t="shared" si="726"/>
        <v/>
      </c>
      <c r="AC2333" s="122" t="str">
        <f>IF($Y2333&gt;Dashboard!$Q$19,$AB2333,"")</f>
        <v/>
      </c>
      <c r="AD2333" s="43" t="str">
        <f t="shared" si="727"/>
        <v/>
      </c>
      <c r="AE2333" s="36" t="str">
        <f>IF(Mining_Import!D2333="","",Mining_Import!D2333)</f>
        <v/>
      </c>
      <c r="AF2333" s="36" t="str">
        <f>IF(Mining_Import!E2333="","",Mining_Import!E2333)</f>
        <v/>
      </c>
      <c r="AG2333" s="36" t="str">
        <f>IF(Mining_Import!F2333="","",Mining_Import!F2333)</f>
        <v/>
      </c>
      <c r="AH2333" s="36" t="str">
        <f>IF(Mining_Import!G2333="","",Mining_Import!G2333)</f>
        <v/>
      </c>
      <c r="AI2333" s="36" t="str">
        <f>IF(Mining_Import!H2333="","",Mining_Import!H2333)</f>
        <v/>
      </c>
      <c r="AJ2333" s="36" t="str">
        <f>IF(Mining_Import!I2333="","",Mining_Import!I2333)</f>
        <v/>
      </c>
      <c r="BY2333" s="120" t="str">
        <f t="shared" si="715"/>
        <v/>
      </c>
      <c r="BZ2333" s="184" t="str">
        <f t="shared" si="728"/>
        <v/>
      </c>
      <c r="CA2333" s="37" t="str">
        <f>IFERROR(VLOOKUP($BY2333,Account_Value!$C$2:$F$2500,4,0),"")</f>
        <v/>
      </c>
      <c r="CB2333" s="43" t="str">
        <f t="shared" si="716"/>
        <v/>
      </c>
      <c r="CC2333" s="122" t="str">
        <f>IF($BZ2333="","",SUM($BZ$2:$BZ2333))</f>
        <v/>
      </c>
      <c r="CD2333" s="43" t="str">
        <f>IF($BZ2333="","",$BU$19*(SUM($BZ$2:$BZ2333)))</f>
        <v/>
      </c>
    </row>
    <row r="2334" spans="1:82">
      <c r="A2334" s="4" t="str">
        <f t="shared" si="717"/>
        <v/>
      </c>
      <c r="B2334" s="21" t="str">
        <f>IF(Investments_Import!A2334="","",Investments_Import!A2334)</f>
        <v/>
      </c>
      <c r="C2334" s="22" t="str">
        <f t="shared" si="710"/>
        <v/>
      </c>
      <c r="D2334" s="51" t="str">
        <f t="shared" si="718"/>
        <v/>
      </c>
      <c r="E2334" s="3" t="str">
        <f>IF(Investments_Import!B2334="","",Investments_Import!B2334)</f>
        <v/>
      </c>
      <c r="F2334" s="54" t="str">
        <f t="shared" si="719"/>
        <v xml:space="preserve"> </v>
      </c>
      <c r="G2334" s="54" t="str">
        <f>IF($B2334="","",COUNTIF($F$2:$F2334,$F2334))</f>
        <v/>
      </c>
      <c r="H2334" s="53" t="str">
        <f t="shared" si="720"/>
        <v xml:space="preserve">  </v>
      </c>
      <c r="I2334" s="3" t="str">
        <f>IF(Investments_Import!C2334="","",Investments_Import!C2334)</f>
        <v/>
      </c>
      <c r="J2334" s="108" t="str">
        <f>IF(Investments_Import!D2334="","",Investments_Import!D2334)</f>
        <v/>
      </c>
      <c r="K2334" s="108" t="str">
        <f t="shared" si="721"/>
        <v/>
      </c>
      <c r="L2334" s="47" t="str">
        <f>IF(Investments_Import!E2334="","",Investments_Import!E2334)</f>
        <v/>
      </c>
      <c r="M2334" s="47" t="str">
        <f t="shared" si="711"/>
        <v/>
      </c>
      <c r="N2334" s="31" t="str">
        <f>IF(Investments_Import!F2334="","",Investments_Import!F2334)</f>
        <v/>
      </c>
      <c r="O2334" s="31" t="str">
        <f t="shared" si="712"/>
        <v/>
      </c>
      <c r="P2334" s="3" t="str">
        <f>IF(Investments_Import!G2334="","",Investments_Import!G2334)</f>
        <v/>
      </c>
      <c r="Q2334" s="3" t="str">
        <f>IF(Investments_Import!H2334="","",Investments_Import!H2334)</f>
        <v/>
      </c>
      <c r="R2334" s="37" t="str">
        <f t="shared" si="713"/>
        <v/>
      </c>
      <c r="S2334" s="37" t="str">
        <f t="shared" si="714"/>
        <v/>
      </c>
      <c r="U2334" s="36" t="str">
        <f>IF(Mining_Import!A2334="","",Mining_Import!A2334)</f>
        <v/>
      </c>
      <c r="V2334" s="22" t="str">
        <f t="shared" si="722"/>
        <v/>
      </c>
      <c r="W2334" s="127" t="str">
        <f t="shared" si="723"/>
        <v/>
      </c>
      <c r="X2334" s="127" t="str">
        <f t="shared" si="724"/>
        <v/>
      </c>
      <c r="Y2334" s="127" t="str">
        <f t="shared" si="725"/>
        <v/>
      </c>
      <c r="Z2334" s="36" t="str">
        <f>IF(Mining_Import!B2334="","",Mining_Import!B2334)</f>
        <v/>
      </c>
      <c r="AA2334" s="184" t="str">
        <f>IF(Mining_Import!$C2334="","",Mining_Import!$C2334)</f>
        <v/>
      </c>
      <c r="AB2334" s="122" t="str">
        <f t="shared" si="726"/>
        <v/>
      </c>
      <c r="AC2334" s="122" t="str">
        <f>IF($Y2334&gt;Dashboard!$Q$19,$AB2334,"")</f>
        <v/>
      </c>
      <c r="AD2334" s="43" t="str">
        <f t="shared" si="727"/>
        <v/>
      </c>
      <c r="AE2334" s="36" t="str">
        <f>IF(Mining_Import!D2334="","",Mining_Import!D2334)</f>
        <v/>
      </c>
      <c r="AF2334" s="36" t="str">
        <f>IF(Mining_Import!E2334="","",Mining_Import!E2334)</f>
        <v/>
      </c>
      <c r="AG2334" s="36" t="str">
        <f>IF(Mining_Import!F2334="","",Mining_Import!F2334)</f>
        <v/>
      </c>
      <c r="AH2334" s="36" t="str">
        <f>IF(Mining_Import!G2334="","",Mining_Import!G2334)</f>
        <v/>
      </c>
      <c r="AI2334" s="36" t="str">
        <f>IF(Mining_Import!H2334="","",Mining_Import!H2334)</f>
        <v/>
      </c>
      <c r="AJ2334" s="36" t="str">
        <f>IF(Mining_Import!I2334="","",Mining_Import!I2334)</f>
        <v/>
      </c>
      <c r="BY2334" s="120" t="str">
        <f t="shared" si="715"/>
        <v/>
      </c>
      <c r="BZ2334" s="184" t="str">
        <f t="shared" si="728"/>
        <v/>
      </c>
      <c r="CA2334" s="37" t="str">
        <f>IFERROR(VLOOKUP($BY2334,Account_Value!$C$2:$F$2500,4,0),"")</f>
        <v/>
      </c>
      <c r="CB2334" s="43" t="str">
        <f t="shared" si="716"/>
        <v/>
      </c>
      <c r="CC2334" s="122" t="str">
        <f>IF($BZ2334="","",SUM($BZ$2:$BZ2334))</f>
        <v/>
      </c>
      <c r="CD2334" s="43" t="str">
        <f>IF($BZ2334="","",$BU$19*(SUM($BZ$2:$BZ2334)))</f>
        <v/>
      </c>
    </row>
    <row r="2335" spans="1:82">
      <c r="A2335" s="4" t="str">
        <f t="shared" si="717"/>
        <v/>
      </c>
      <c r="B2335" s="21" t="str">
        <f>IF(Investments_Import!A2335="","",Investments_Import!A2335)</f>
        <v/>
      </c>
      <c r="C2335" s="22" t="str">
        <f t="shared" si="710"/>
        <v/>
      </c>
      <c r="D2335" s="51" t="str">
        <f t="shared" si="718"/>
        <v/>
      </c>
      <c r="E2335" s="3" t="str">
        <f>IF(Investments_Import!B2335="","",Investments_Import!B2335)</f>
        <v/>
      </c>
      <c r="F2335" s="54" t="str">
        <f t="shared" si="719"/>
        <v xml:space="preserve"> </v>
      </c>
      <c r="G2335" s="54" t="str">
        <f>IF($B2335="","",COUNTIF($F$2:$F2335,$F2335))</f>
        <v/>
      </c>
      <c r="H2335" s="53" t="str">
        <f t="shared" si="720"/>
        <v xml:space="preserve">  </v>
      </c>
      <c r="I2335" s="3" t="str">
        <f>IF(Investments_Import!C2335="","",Investments_Import!C2335)</f>
        <v/>
      </c>
      <c r="J2335" s="108" t="str">
        <f>IF(Investments_Import!D2335="","",Investments_Import!D2335)</f>
        <v/>
      </c>
      <c r="K2335" s="108" t="str">
        <f t="shared" si="721"/>
        <v/>
      </c>
      <c r="L2335" s="47" t="str">
        <f>IF(Investments_Import!E2335="","",Investments_Import!E2335)</f>
        <v/>
      </c>
      <c r="M2335" s="47" t="str">
        <f t="shared" si="711"/>
        <v/>
      </c>
      <c r="N2335" s="31" t="str">
        <f>IF(Investments_Import!F2335="","",Investments_Import!F2335)</f>
        <v/>
      </c>
      <c r="O2335" s="31" t="str">
        <f t="shared" si="712"/>
        <v/>
      </c>
      <c r="P2335" s="3" t="str">
        <f>IF(Investments_Import!G2335="","",Investments_Import!G2335)</f>
        <v/>
      </c>
      <c r="Q2335" s="3" t="str">
        <f>IF(Investments_Import!H2335="","",Investments_Import!H2335)</f>
        <v/>
      </c>
      <c r="R2335" s="37" t="str">
        <f t="shared" si="713"/>
        <v/>
      </c>
      <c r="S2335" s="37" t="str">
        <f t="shared" si="714"/>
        <v/>
      </c>
      <c r="U2335" s="36" t="str">
        <f>IF(Mining_Import!A2335="","",Mining_Import!A2335)</f>
        <v/>
      </c>
      <c r="V2335" s="22" t="str">
        <f t="shared" si="722"/>
        <v/>
      </c>
      <c r="W2335" s="127" t="str">
        <f t="shared" si="723"/>
        <v/>
      </c>
      <c r="X2335" s="127" t="str">
        <f t="shared" si="724"/>
        <v/>
      </c>
      <c r="Y2335" s="127" t="str">
        <f t="shared" si="725"/>
        <v/>
      </c>
      <c r="Z2335" s="36" t="str">
        <f>IF(Mining_Import!B2335="","",Mining_Import!B2335)</f>
        <v/>
      </c>
      <c r="AA2335" s="184" t="str">
        <f>IF(Mining_Import!$C2335="","",Mining_Import!$C2335)</f>
        <v/>
      </c>
      <c r="AB2335" s="122" t="str">
        <f t="shared" si="726"/>
        <v/>
      </c>
      <c r="AC2335" s="122" t="str">
        <f>IF($Y2335&gt;Dashboard!$Q$19,$AB2335,"")</f>
        <v/>
      </c>
      <c r="AD2335" s="43" t="str">
        <f t="shared" si="727"/>
        <v/>
      </c>
      <c r="AE2335" s="36" t="str">
        <f>IF(Mining_Import!D2335="","",Mining_Import!D2335)</f>
        <v/>
      </c>
      <c r="AF2335" s="36" t="str">
        <f>IF(Mining_Import!E2335="","",Mining_Import!E2335)</f>
        <v/>
      </c>
      <c r="AG2335" s="36" t="str">
        <f>IF(Mining_Import!F2335="","",Mining_Import!F2335)</f>
        <v/>
      </c>
      <c r="AH2335" s="36" t="str">
        <f>IF(Mining_Import!G2335="","",Mining_Import!G2335)</f>
        <v/>
      </c>
      <c r="AI2335" s="36" t="str">
        <f>IF(Mining_Import!H2335="","",Mining_Import!H2335)</f>
        <v/>
      </c>
      <c r="AJ2335" s="36" t="str">
        <f>IF(Mining_Import!I2335="","",Mining_Import!I2335)</f>
        <v/>
      </c>
      <c r="BY2335" s="120" t="str">
        <f t="shared" si="715"/>
        <v/>
      </c>
      <c r="BZ2335" s="184" t="str">
        <f t="shared" si="728"/>
        <v/>
      </c>
      <c r="CA2335" s="37" t="str">
        <f>IFERROR(VLOOKUP($BY2335,Account_Value!$C$2:$F$2500,4,0),"")</f>
        <v/>
      </c>
      <c r="CB2335" s="43" t="str">
        <f t="shared" si="716"/>
        <v/>
      </c>
      <c r="CC2335" s="122" t="str">
        <f>IF($BZ2335="","",SUM($BZ$2:$BZ2335))</f>
        <v/>
      </c>
      <c r="CD2335" s="43" t="str">
        <f>IF($BZ2335="","",$BU$19*(SUM($BZ$2:$BZ2335)))</f>
        <v/>
      </c>
    </row>
    <row r="2336" spans="1:82">
      <c r="A2336" s="4" t="str">
        <f t="shared" si="717"/>
        <v/>
      </c>
      <c r="B2336" s="21" t="str">
        <f>IF(Investments_Import!A2336="","",Investments_Import!A2336)</f>
        <v/>
      </c>
      <c r="C2336" s="22" t="str">
        <f t="shared" si="710"/>
        <v/>
      </c>
      <c r="D2336" s="51" t="str">
        <f t="shared" si="718"/>
        <v/>
      </c>
      <c r="E2336" s="3" t="str">
        <f>IF(Investments_Import!B2336="","",Investments_Import!B2336)</f>
        <v/>
      </c>
      <c r="F2336" s="54" t="str">
        <f t="shared" si="719"/>
        <v xml:space="preserve"> </v>
      </c>
      <c r="G2336" s="54" t="str">
        <f>IF($B2336="","",COUNTIF($F$2:$F2336,$F2336))</f>
        <v/>
      </c>
      <c r="H2336" s="53" t="str">
        <f t="shared" si="720"/>
        <v xml:space="preserve">  </v>
      </c>
      <c r="I2336" s="3" t="str">
        <f>IF(Investments_Import!C2336="","",Investments_Import!C2336)</f>
        <v/>
      </c>
      <c r="J2336" s="108" t="str">
        <f>IF(Investments_Import!D2336="","",Investments_Import!D2336)</f>
        <v/>
      </c>
      <c r="K2336" s="108" t="str">
        <f t="shared" si="721"/>
        <v/>
      </c>
      <c r="L2336" s="47" t="str">
        <f>IF(Investments_Import!E2336="","",Investments_Import!E2336)</f>
        <v/>
      </c>
      <c r="M2336" s="47" t="str">
        <f t="shared" si="711"/>
        <v/>
      </c>
      <c r="N2336" s="31" t="str">
        <f>IF(Investments_Import!F2336="","",Investments_Import!F2336)</f>
        <v/>
      </c>
      <c r="O2336" s="31" t="str">
        <f t="shared" si="712"/>
        <v/>
      </c>
      <c r="P2336" s="3" t="str">
        <f>IF(Investments_Import!G2336="","",Investments_Import!G2336)</f>
        <v/>
      </c>
      <c r="Q2336" s="3" t="str">
        <f>IF(Investments_Import!H2336="","",Investments_Import!H2336)</f>
        <v/>
      </c>
      <c r="R2336" s="37" t="str">
        <f t="shared" si="713"/>
        <v/>
      </c>
      <c r="S2336" s="37" t="str">
        <f t="shared" si="714"/>
        <v/>
      </c>
      <c r="U2336" s="36" t="str">
        <f>IF(Mining_Import!A2336="","",Mining_Import!A2336)</f>
        <v/>
      </c>
      <c r="V2336" s="22" t="str">
        <f t="shared" si="722"/>
        <v/>
      </c>
      <c r="W2336" s="127" t="str">
        <f t="shared" si="723"/>
        <v/>
      </c>
      <c r="X2336" s="127" t="str">
        <f t="shared" si="724"/>
        <v/>
      </c>
      <c r="Y2336" s="127" t="str">
        <f t="shared" si="725"/>
        <v/>
      </c>
      <c r="Z2336" s="36" t="str">
        <f>IF(Mining_Import!B2336="","",Mining_Import!B2336)</f>
        <v/>
      </c>
      <c r="AA2336" s="184" t="str">
        <f>IF(Mining_Import!$C2336="","",Mining_Import!$C2336)</f>
        <v/>
      </c>
      <c r="AB2336" s="122" t="str">
        <f t="shared" si="726"/>
        <v/>
      </c>
      <c r="AC2336" s="122" t="str">
        <f>IF($Y2336&gt;Dashboard!$Q$19,$AB2336,"")</f>
        <v/>
      </c>
      <c r="AD2336" s="43" t="str">
        <f t="shared" si="727"/>
        <v/>
      </c>
      <c r="AE2336" s="36" t="str">
        <f>IF(Mining_Import!D2336="","",Mining_Import!D2336)</f>
        <v/>
      </c>
      <c r="AF2336" s="36" t="str">
        <f>IF(Mining_Import!E2336="","",Mining_Import!E2336)</f>
        <v/>
      </c>
      <c r="AG2336" s="36" t="str">
        <f>IF(Mining_Import!F2336="","",Mining_Import!F2336)</f>
        <v/>
      </c>
      <c r="AH2336" s="36" t="str">
        <f>IF(Mining_Import!G2336="","",Mining_Import!G2336)</f>
        <v/>
      </c>
      <c r="AI2336" s="36" t="str">
        <f>IF(Mining_Import!H2336="","",Mining_Import!H2336)</f>
        <v/>
      </c>
      <c r="AJ2336" s="36" t="str">
        <f>IF(Mining_Import!I2336="","",Mining_Import!I2336)</f>
        <v/>
      </c>
      <c r="BY2336" s="120" t="str">
        <f t="shared" si="715"/>
        <v/>
      </c>
      <c r="BZ2336" s="184" t="str">
        <f t="shared" si="728"/>
        <v/>
      </c>
      <c r="CA2336" s="37" t="str">
        <f>IFERROR(VLOOKUP($BY2336,Account_Value!$C$2:$F$2500,4,0),"")</f>
        <v/>
      </c>
      <c r="CB2336" s="43" t="str">
        <f t="shared" si="716"/>
        <v/>
      </c>
      <c r="CC2336" s="122" t="str">
        <f>IF($BZ2336="","",SUM($BZ$2:$BZ2336))</f>
        <v/>
      </c>
      <c r="CD2336" s="43" t="str">
        <f>IF($BZ2336="","",$BU$19*(SUM($BZ$2:$BZ2336)))</f>
        <v/>
      </c>
    </row>
    <row r="2337" spans="1:82">
      <c r="A2337" s="4" t="str">
        <f t="shared" si="717"/>
        <v/>
      </c>
      <c r="B2337" s="21" t="str">
        <f>IF(Investments_Import!A2337="","",Investments_Import!A2337)</f>
        <v/>
      </c>
      <c r="C2337" s="22" t="str">
        <f t="shared" si="710"/>
        <v/>
      </c>
      <c r="D2337" s="51" t="str">
        <f t="shared" si="718"/>
        <v/>
      </c>
      <c r="E2337" s="3" t="str">
        <f>IF(Investments_Import!B2337="","",Investments_Import!B2337)</f>
        <v/>
      </c>
      <c r="F2337" s="54" t="str">
        <f t="shared" si="719"/>
        <v xml:space="preserve"> </v>
      </c>
      <c r="G2337" s="54" t="str">
        <f>IF($B2337="","",COUNTIF($F$2:$F2337,$F2337))</f>
        <v/>
      </c>
      <c r="H2337" s="53" t="str">
        <f t="shared" si="720"/>
        <v xml:space="preserve">  </v>
      </c>
      <c r="I2337" s="3" t="str">
        <f>IF(Investments_Import!C2337="","",Investments_Import!C2337)</f>
        <v/>
      </c>
      <c r="J2337" s="108" t="str">
        <f>IF(Investments_Import!D2337="","",Investments_Import!D2337)</f>
        <v/>
      </c>
      <c r="K2337" s="108" t="str">
        <f t="shared" si="721"/>
        <v/>
      </c>
      <c r="L2337" s="47" t="str">
        <f>IF(Investments_Import!E2337="","",Investments_Import!E2337)</f>
        <v/>
      </c>
      <c r="M2337" s="47" t="str">
        <f t="shared" si="711"/>
        <v/>
      </c>
      <c r="N2337" s="31" t="str">
        <f>IF(Investments_Import!F2337="","",Investments_Import!F2337)</f>
        <v/>
      </c>
      <c r="O2337" s="31" t="str">
        <f t="shared" si="712"/>
        <v/>
      </c>
      <c r="P2337" s="3" t="str">
        <f>IF(Investments_Import!G2337="","",Investments_Import!G2337)</f>
        <v/>
      </c>
      <c r="Q2337" s="3" t="str">
        <f>IF(Investments_Import!H2337="","",Investments_Import!H2337)</f>
        <v/>
      </c>
      <c r="R2337" s="37" t="str">
        <f t="shared" si="713"/>
        <v/>
      </c>
      <c r="S2337" s="37" t="str">
        <f t="shared" si="714"/>
        <v/>
      </c>
      <c r="U2337" s="36" t="str">
        <f>IF(Mining_Import!A2337="","",Mining_Import!A2337)</f>
        <v/>
      </c>
      <c r="V2337" s="22" t="str">
        <f t="shared" si="722"/>
        <v/>
      </c>
      <c r="W2337" s="127" t="str">
        <f t="shared" si="723"/>
        <v/>
      </c>
      <c r="X2337" s="127" t="str">
        <f t="shared" si="724"/>
        <v/>
      </c>
      <c r="Y2337" s="127" t="str">
        <f t="shared" si="725"/>
        <v/>
      </c>
      <c r="Z2337" s="36" t="str">
        <f>IF(Mining_Import!B2337="","",Mining_Import!B2337)</f>
        <v/>
      </c>
      <c r="AA2337" s="184" t="str">
        <f>IF(Mining_Import!$C2337="","",Mining_Import!$C2337)</f>
        <v/>
      </c>
      <c r="AB2337" s="122" t="str">
        <f t="shared" si="726"/>
        <v/>
      </c>
      <c r="AC2337" s="122" t="str">
        <f>IF($Y2337&gt;Dashboard!$Q$19,$AB2337,"")</f>
        <v/>
      </c>
      <c r="AD2337" s="43" t="str">
        <f t="shared" si="727"/>
        <v/>
      </c>
      <c r="AE2337" s="36" t="str">
        <f>IF(Mining_Import!D2337="","",Mining_Import!D2337)</f>
        <v/>
      </c>
      <c r="AF2337" s="36" t="str">
        <f>IF(Mining_Import!E2337="","",Mining_Import!E2337)</f>
        <v/>
      </c>
      <c r="AG2337" s="36" t="str">
        <f>IF(Mining_Import!F2337="","",Mining_Import!F2337)</f>
        <v/>
      </c>
      <c r="AH2337" s="36" t="str">
        <f>IF(Mining_Import!G2337="","",Mining_Import!G2337)</f>
        <v/>
      </c>
      <c r="AI2337" s="36" t="str">
        <f>IF(Mining_Import!H2337="","",Mining_Import!H2337)</f>
        <v/>
      </c>
      <c r="AJ2337" s="36" t="str">
        <f>IF(Mining_Import!I2337="","",Mining_Import!I2337)</f>
        <v/>
      </c>
      <c r="BY2337" s="120" t="str">
        <f t="shared" si="715"/>
        <v/>
      </c>
      <c r="BZ2337" s="184" t="str">
        <f t="shared" si="728"/>
        <v/>
      </c>
      <c r="CA2337" s="37" t="str">
        <f>IFERROR(VLOOKUP($BY2337,Account_Value!$C$2:$F$2500,4,0),"")</f>
        <v/>
      </c>
      <c r="CB2337" s="43" t="str">
        <f t="shared" si="716"/>
        <v/>
      </c>
      <c r="CC2337" s="122" t="str">
        <f>IF($BZ2337="","",SUM($BZ$2:$BZ2337))</f>
        <v/>
      </c>
      <c r="CD2337" s="43" t="str">
        <f>IF($BZ2337="","",$BU$19*(SUM($BZ$2:$BZ2337)))</f>
        <v/>
      </c>
    </row>
    <row r="2338" spans="1:82">
      <c r="A2338" s="4" t="str">
        <f t="shared" si="717"/>
        <v/>
      </c>
      <c r="B2338" s="21" t="str">
        <f>IF(Investments_Import!A2338="","",Investments_Import!A2338)</f>
        <v/>
      </c>
      <c r="C2338" s="22" t="str">
        <f t="shared" si="710"/>
        <v/>
      </c>
      <c r="D2338" s="51" t="str">
        <f t="shared" si="718"/>
        <v/>
      </c>
      <c r="E2338" s="3" t="str">
        <f>IF(Investments_Import!B2338="","",Investments_Import!B2338)</f>
        <v/>
      </c>
      <c r="F2338" s="54" t="str">
        <f t="shared" si="719"/>
        <v xml:space="preserve"> </v>
      </c>
      <c r="G2338" s="54" t="str">
        <f>IF($B2338="","",COUNTIF($F$2:$F2338,$F2338))</f>
        <v/>
      </c>
      <c r="H2338" s="53" t="str">
        <f t="shared" si="720"/>
        <v xml:space="preserve">  </v>
      </c>
      <c r="I2338" s="3" t="str">
        <f>IF(Investments_Import!C2338="","",Investments_Import!C2338)</f>
        <v/>
      </c>
      <c r="J2338" s="108" t="str">
        <f>IF(Investments_Import!D2338="","",Investments_Import!D2338)</f>
        <v/>
      </c>
      <c r="K2338" s="108" t="str">
        <f t="shared" si="721"/>
        <v/>
      </c>
      <c r="L2338" s="47" t="str">
        <f>IF(Investments_Import!E2338="","",Investments_Import!E2338)</f>
        <v/>
      </c>
      <c r="M2338" s="47" t="str">
        <f t="shared" si="711"/>
        <v/>
      </c>
      <c r="N2338" s="31" t="str">
        <f>IF(Investments_Import!F2338="","",Investments_Import!F2338)</f>
        <v/>
      </c>
      <c r="O2338" s="31" t="str">
        <f t="shared" si="712"/>
        <v/>
      </c>
      <c r="P2338" s="3" t="str">
        <f>IF(Investments_Import!G2338="","",Investments_Import!G2338)</f>
        <v/>
      </c>
      <c r="Q2338" s="3" t="str">
        <f>IF(Investments_Import!H2338="","",Investments_Import!H2338)</f>
        <v/>
      </c>
      <c r="R2338" s="37" t="str">
        <f t="shared" si="713"/>
        <v/>
      </c>
      <c r="S2338" s="37" t="str">
        <f t="shared" si="714"/>
        <v/>
      </c>
      <c r="U2338" s="36" t="str">
        <f>IF(Mining_Import!A2338="","",Mining_Import!A2338)</f>
        <v/>
      </c>
      <c r="V2338" s="22" t="str">
        <f t="shared" si="722"/>
        <v/>
      </c>
      <c r="W2338" s="127" t="str">
        <f t="shared" si="723"/>
        <v/>
      </c>
      <c r="X2338" s="127" t="str">
        <f t="shared" si="724"/>
        <v/>
      </c>
      <c r="Y2338" s="127" t="str">
        <f t="shared" si="725"/>
        <v/>
      </c>
      <c r="Z2338" s="36" t="str">
        <f>IF(Mining_Import!B2338="","",Mining_Import!B2338)</f>
        <v/>
      </c>
      <c r="AA2338" s="184" t="str">
        <f>IF(Mining_Import!$C2338="","",Mining_Import!$C2338)</f>
        <v/>
      </c>
      <c r="AB2338" s="122" t="str">
        <f t="shared" si="726"/>
        <v/>
      </c>
      <c r="AC2338" s="122" t="str">
        <f>IF($Y2338&gt;Dashboard!$Q$19,$AB2338,"")</f>
        <v/>
      </c>
      <c r="AD2338" s="43" t="str">
        <f t="shared" si="727"/>
        <v/>
      </c>
      <c r="AE2338" s="36" t="str">
        <f>IF(Mining_Import!D2338="","",Mining_Import!D2338)</f>
        <v/>
      </c>
      <c r="AF2338" s="36" t="str">
        <f>IF(Mining_Import!E2338="","",Mining_Import!E2338)</f>
        <v/>
      </c>
      <c r="AG2338" s="36" t="str">
        <f>IF(Mining_Import!F2338="","",Mining_Import!F2338)</f>
        <v/>
      </c>
      <c r="AH2338" s="36" t="str">
        <f>IF(Mining_Import!G2338="","",Mining_Import!G2338)</f>
        <v/>
      </c>
      <c r="AI2338" s="36" t="str">
        <f>IF(Mining_Import!H2338="","",Mining_Import!H2338)</f>
        <v/>
      </c>
      <c r="AJ2338" s="36" t="str">
        <f>IF(Mining_Import!I2338="","",Mining_Import!I2338)</f>
        <v/>
      </c>
      <c r="BY2338" s="120" t="str">
        <f t="shared" si="715"/>
        <v/>
      </c>
      <c r="BZ2338" s="184" t="str">
        <f t="shared" si="728"/>
        <v/>
      </c>
      <c r="CA2338" s="37" t="str">
        <f>IFERROR(VLOOKUP($BY2338,Account_Value!$C$2:$F$2500,4,0),"")</f>
        <v/>
      </c>
      <c r="CB2338" s="43" t="str">
        <f t="shared" si="716"/>
        <v/>
      </c>
      <c r="CC2338" s="122" t="str">
        <f>IF($BZ2338="","",SUM($BZ$2:$BZ2338))</f>
        <v/>
      </c>
      <c r="CD2338" s="43" t="str">
        <f>IF($BZ2338="","",$BU$19*(SUM($BZ$2:$BZ2338)))</f>
        <v/>
      </c>
    </row>
    <row r="2339" spans="1:82">
      <c r="A2339" s="4" t="str">
        <f t="shared" si="717"/>
        <v/>
      </c>
      <c r="B2339" s="21" t="str">
        <f>IF(Investments_Import!A2339="","",Investments_Import!A2339)</f>
        <v/>
      </c>
      <c r="C2339" s="22" t="str">
        <f t="shared" si="710"/>
        <v/>
      </c>
      <c r="D2339" s="51" t="str">
        <f t="shared" si="718"/>
        <v/>
      </c>
      <c r="E2339" s="3" t="str">
        <f>IF(Investments_Import!B2339="","",Investments_Import!B2339)</f>
        <v/>
      </c>
      <c r="F2339" s="54" t="str">
        <f t="shared" si="719"/>
        <v xml:space="preserve"> </v>
      </c>
      <c r="G2339" s="54" t="str">
        <f>IF($B2339="","",COUNTIF($F$2:$F2339,$F2339))</f>
        <v/>
      </c>
      <c r="H2339" s="53" t="str">
        <f t="shared" si="720"/>
        <v xml:space="preserve">  </v>
      </c>
      <c r="I2339" s="3" t="str">
        <f>IF(Investments_Import!C2339="","",Investments_Import!C2339)</f>
        <v/>
      </c>
      <c r="J2339" s="108" t="str">
        <f>IF(Investments_Import!D2339="","",Investments_Import!D2339)</f>
        <v/>
      </c>
      <c r="K2339" s="108" t="str">
        <f t="shared" si="721"/>
        <v/>
      </c>
      <c r="L2339" s="47" t="str">
        <f>IF(Investments_Import!E2339="","",Investments_Import!E2339)</f>
        <v/>
      </c>
      <c r="M2339" s="47" t="str">
        <f t="shared" si="711"/>
        <v/>
      </c>
      <c r="N2339" s="31" t="str">
        <f>IF(Investments_Import!F2339="","",Investments_Import!F2339)</f>
        <v/>
      </c>
      <c r="O2339" s="31" t="str">
        <f t="shared" si="712"/>
        <v/>
      </c>
      <c r="P2339" s="3" t="str">
        <f>IF(Investments_Import!G2339="","",Investments_Import!G2339)</f>
        <v/>
      </c>
      <c r="Q2339" s="3" t="str">
        <f>IF(Investments_Import!H2339="","",Investments_Import!H2339)</f>
        <v/>
      </c>
      <c r="R2339" s="37" t="str">
        <f t="shared" si="713"/>
        <v/>
      </c>
      <c r="S2339" s="37" t="str">
        <f t="shared" si="714"/>
        <v/>
      </c>
      <c r="U2339" s="36" t="str">
        <f>IF(Mining_Import!A2339="","",Mining_Import!A2339)</f>
        <v/>
      </c>
      <c r="V2339" s="22" t="str">
        <f t="shared" si="722"/>
        <v/>
      </c>
      <c r="W2339" s="127" t="str">
        <f t="shared" si="723"/>
        <v/>
      </c>
      <c r="X2339" s="127" t="str">
        <f t="shared" si="724"/>
        <v/>
      </c>
      <c r="Y2339" s="127" t="str">
        <f t="shared" si="725"/>
        <v/>
      </c>
      <c r="Z2339" s="36" t="str">
        <f>IF(Mining_Import!B2339="","",Mining_Import!B2339)</f>
        <v/>
      </c>
      <c r="AA2339" s="184" t="str">
        <f>IF(Mining_Import!$C2339="","",Mining_Import!$C2339)</f>
        <v/>
      </c>
      <c r="AB2339" s="122" t="str">
        <f t="shared" si="726"/>
        <v/>
      </c>
      <c r="AC2339" s="122" t="str">
        <f>IF($Y2339&gt;Dashboard!$Q$19,$AB2339,"")</f>
        <v/>
      </c>
      <c r="AD2339" s="43" t="str">
        <f t="shared" si="727"/>
        <v/>
      </c>
      <c r="AE2339" s="36" t="str">
        <f>IF(Mining_Import!D2339="","",Mining_Import!D2339)</f>
        <v/>
      </c>
      <c r="AF2339" s="36" t="str">
        <f>IF(Mining_Import!E2339="","",Mining_Import!E2339)</f>
        <v/>
      </c>
      <c r="AG2339" s="36" t="str">
        <f>IF(Mining_Import!F2339="","",Mining_Import!F2339)</f>
        <v/>
      </c>
      <c r="AH2339" s="36" t="str">
        <f>IF(Mining_Import!G2339="","",Mining_Import!G2339)</f>
        <v/>
      </c>
      <c r="AI2339" s="36" t="str">
        <f>IF(Mining_Import!H2339="","",Mining_Import!H2339)</f>
        <v/>
      </c>
      <c r="AJ2339" s="36" t="str">
        <f>IF(Mining_Import!I2339="","",Mining_Import!I2339)</f>
        <v/>
      </c>
      <c r="BY2339" s="120" t="str">
        <f t="shared" si="715"/>
        <v/>
      </c>
      <c r="BZ2339" s="184" t="str">
        <f t="shared" si="728"/>
        <v/>
      </c>
      <c r="CA2339" s="37" t="str">
        <f>IFERROR(VLOOKUP($BY2339,Account_Value!$C$2:$F$2500,4,0),"")</f>
        <v/>
      </c>
      <c r="CB2339" s="43" t="str">
        <f t="shared" si="716"/>
        <v/>
      </c>
      <c r="CC2339" s="122" t="str">
        <f>IF($BZ2339="","",SUM($BZ$2:$BZ2339))</f>
        <v/>
      </c>
      <c r="CD2339" s="43" t="str">
        <f>IF($BZ2339="","",$BU$19*(SUM($BZ$2:$BZ2339)))</f>
        <v/>
      </c>
    </row>
    <row r="2340" spans="1:82">
      <c r="A2340" s="4" t="str">
        <f t="shared" si="717"/>
        <v/>
      </c>
      <c r="B2340" s="21" t="str">
        <f>IF(Investments_Import!A2340="","",Investments_Import!A2340)</f>
        <v/>
      </c>
      <c r="C2340" s="22" t="str">
        <f t="shared" si="710"/>
        <v/>
      </c>
      <c r="D2340" s="51" t="str">
        <f t="shared" si="718"/>
        <v/>
      </c>
      <c r="E2340" s="3" t="str">
        <f>IF(Investments_Import!B2340="","",Investments_Import!B2340)</f>
        <v/>
      </c>
      <c r="F2340" s="54" t="str">
        <f t="shared" si="719"/>
        <v xml:space="preserve"> </v>
      </c>
      <c r="G2340" s="54" t="str">
        <f>IF($B2340="","",COUNTIF($F$2:$F2340,$F2340))</f>
        <v/>
      </c>
      <c r="H2340" s="53" t="str">
        <f t="shared" si="720"/>
        <v xml:space="preserve">  </v>
      </c>
      <c r="I2340" s="3" t="str">
        <f>IF(Investments_Import!C2340="","",Investments_Import!C2340)</f>
        <v/>
      </c>
      <c r="J2340" s="108" t="str">
        <f>IF(Investments_Import!D2340="","",Investments_Import!D2340)</f>
        <v/>
      </c>
      <c r="K2340" s="108" t="str">
        <f t="shared" si="721"/>
        <v/>
      </c>
      <c r="L2340" s="47" t="str">
        <f>IF(Investments_Import!E2340="","",Investments_Import!E2340)</f>
        <v/>
      </c>
      <c r="M2340" s="47" t="str">
        <f t="shared" si="711"/>
        <v/>
      </c>
      <c r="N2340" s="31" t="str">
        <f>IF(Investments_Import!F2340="","",Investments_Import!F2340)</f>
        <v/>
      </c>
      <c r="O2340" s="31" t="str">
        <f t="shared" si="712"/>
        <v/>
      </c>
      <c r="P2340" s="3" t="str">
        <f>IF(Investments_Import!G2340="","",Investments_Import!G2340)</f>
        <v/>
      </c>
      <c r="Q2340" s="3" t="str">
        <f>IF(Investments_Import!H2340="","",Investments_Import!H2340)</f>
        <v/>
      </c>
      <c r="R2340" s="37" t="str">
        <f t="shared" si="713"/>
        <v/>
      </c>
      <c r="S2340" s="37" t="str">
        <f t="shared" si="714"/>
        <v/>
      </c>
      <c r="U2340" s="36" t="str">
        <f>IF(Mining_Import!A2340="","",Mining_Import!A2340)</f>
        <v/>
      </c>
      <c r="V2340" s="22" t="str">
        <f t="shared" si="722"/>
        <v/>
      </c>
      <c r="W2340" s="127" t="str">
        <f t="shared" si="723"/>
        <v/>
      </c>
      <c r="X2340" s="127" t="str">
        <f t="shared" si="724"/>
        <v/>
      </c>
      <c r="Y2340" s="127" t="str">
        <f t="shared" si="725"/>
        <v/>
      </c>
      <c r="Z2340" s="36" t="str">
        <f>IF(Mining_Import!B2340="","",Mining_Import!B2340)</f>
        <v/>
      </c>
      <c r="AA2340" s="184" t="str">
        <f>IF(Mining_Import!$C2340="","",Mining_Import!$C2340)</f>
        <v/>
      </c>
      <c r="AB2340" s="122" t="str">
        <f t="shared" si="726"/>
        <v/>
      </c>
      <c r="AC2340" s="122" t="str">
        <f>IF($Y2340&gt;Dashboard!$Q$19,$AB2340,"")</f>
        <v/>
      </c>
      <c r="AD2340" s="43" t="str">
        <f t="shared" si="727"/>
        <v/>
      </c>
      <c r="AE2340" s="36" t="str">
        <f>IF(Mining_Import!D2340="","",Mining_Import!D2340)</f>
        <v/>
      </c>
      <c r="AF2340" s="36" t="str">
        <f>IF(Mining_Import!E2340="","",Mining_Import!E2340)</f>
        <v/>
      </c>
      <c r="AG2340" s="36" t="str">
        <f>IF(Mining_Import!F2340="","",Mining_Import!F2340)</f>
        <v/>
      </c>
      <c r="AH2340" s="36" t="str">
        <f>IF(Mining_Import!G2340="","",Mining_Import!G2340)</f>
        <v/>
      </c>
      <c r="AI2340" s="36" t="str">
        <f>IF(Mining_Import!H2340="","",Mining_Import!H2340)</f>
        <v/>
      </c>
      <c r="AJ2340" s="36" t="str">
        <f>IF(Mining_Import!I2340="","",Mining_Import!I2340)</f>
        <v/>
      </c>
      <c r="BY2340" s="120" t="str">
        <f t="shared" si="715"/>
        <v/>
      </c>
      <c r="BZ2340" s="184" t="str">
        <f t="shared" si="728"/>
        <v/>
      </c>
      <c r="CA2340" s="37" t="str">
        <f>IFERROR(VLOOKUP($BY2340,Account_Value!$C$2:$F$2500,4,0),"")</f>
        <v/>
      </c>
      <c r="CB2340" s="43" t="str">
        <f t="shared" si="716"/>
        <v/>
      </c>
      <c r="CC2340" s="122" t="str">
        <f>IF($BZ2340="","",SUM($BZ$2:$BZ2340))</f>
        <v/>
      </c>
      <c r="CD2340" s="43" t="str">
        <f>IF($BZ2340="","",$BU$19*(SUM($BZ$2:$BZ2340)))</f>
        <v/>
      </c>
    </row>
    <row r="2341" spans="1:82">
      <c r="A2341" s="4" t="str">
        <f t="shared" si="717"/>
        <v/>
      </c>
      <c r="B2341" s="21" t="str">
        <f>IF(Investments_Import!A2341="","",Investments_Import!A2341)</f>
        <v/>
      </c>
      <c r="C2341" s="22" t="str">
        <f t="shared" si="710"/>
        <v/>
      </c>
      <c r="D2341" s="51" t="str">
        <f t="shared" si="718"/>
        <v/>
      </c>
      <c r="E2341" s="3" t="str">
        <f>IF(Investments_Import!B2341="","",Investments_Import!B2341)</f>
        <v/>
      </c>
      <c r="F2341" s="54" t="str">
        <f t="shared" si="719"/>
        <v xml:space="preserve"> </v>
      </c>
      <c r="G2341" s="54" t="str">
        <f>IF($B2341="","",COUNTIF($F$2:$F2341,$F2341))</f>
        <v/>
      </c>
      <c r="H2341" s="53" t="str">
        <f t="shared" si="720"/>
        <v xml:space="preserve">  </v>
      </c>
      <c r="I2341" s="3" t="str">
        <f>IF(Investments_Import!C2341="","",Investments_Import!C2341)</f>
        <v/>
      </c>
      <c r="J2341" s="108" t="str">
        <f>IF(Investments_Import!D2341="","",Investments_Import!D2341)</f>
        <v/>
      </c>
      <c r="K2341" s="108" t="str">
        <f t="shared" si="721"/>
        <v/>
      </c>
      <c r="L2341" s="47" t="str">
        <f>IF(Investments_Import!E2341="","",Investments_Import!E2341)</f>
        <v/>
      </c>
      <c r="M2341" s="47" t="str">
        <f t="shared" si="711"/>
        <v/>
      </c>
      <c r="N2341" s="31" t="str">
        <f>IF(Investments_Import!F2341="","",Investments_Import!F2341)</f>
        <v/>
      </c>
      <c r="O2341" s="31" t="str">
        <f t="shared" si="712"/>
        <v/>
      </c>
      <c r="P2341" s="3" t="str">
        <f>IF(Investments_Import!G2341="","",Investments_Import!G2341)</f>
        <v/>
      </c>
      <c r="Q2341" s="3" t="str">
        <f>IF(Investments_Import!H2341="","",Investments_Import!H2341)</f>
        <v/>
      </c>
      <c r="R2341" s="37" t="str">
        <f t="shared" si="713"/>
        <v/>
      </c>
      <c r="S2341" s="37" t="str">
        <f t="shared" si="714"/>
        <v/>
      </c>
      <c r="U2341" s="36" t="str">
        <f>IF(Mining_Import!A2341="","",Mining_Import!A2341)</f>
        <v/>
      </c>
      <c r="V2341" s="22" t="str">
        <f t="shared" si="722"/>
        <v/>
      </c>
      <c r="W2341" s="127" t="str">
        <f t="shared" si="723"/>
        <v/>
      </c>
      <c r="X2341" s="127" t="str">
        <f t="shared" si="724"/>
        <v/>
      </c>
      <c r="Y2341" s="127" t="str">
        <f t="shared" si="725"/>
        <v/>
      </c>
      <c r="Z2341" s="36" t="str">
        <f>IF(Mining_Import!B2341="","",Mining_Import!B2341)</f>
        <v/>
      </c>
      <c r="AA2341" s="184" t="str">
        <f>IF(Mining_Import!$C2341="","",Mining_Import!$C2341)</f>
        <v/>
      </c>
      <c r="AB2341" s="122" t="str">
        <f t="shared" si="726"/>
        <v/>
      </c>
      <c r="AC2341" s="122" t="str">
        <f>IF($Y2341&gt;Dashboard!$Q$19,$AB2341,"")</f>
        <v/>
      </c>
      <c r="AD2341" s="43" t="str">
        <f t="shared" si="727"/>
        <v/>
      </c>
      <c r="AE2341" s="36" t="str">
        <f>IF(Mining_Import!D2341="","",Mining_Import!D2341)</f>
        <v/>
      </c>
      <c r="AF2341" s="36" t="str">
        <f>IF(Mining_Import!E2341="","",Mining_Import!E2341)</f>
        <v/>
      </c>
      <c r="AG2341" s="36" t="str">
        <f>IF(Mining_Import!F2341="","",Mining_Import!F2341)</f>
        <v/>
      </c>
      <c r="AH2341" s="36" t="str">
        <f>IF(Mining_Import!G2341="","",Mining_Import!G2341)</f>
        <v/>
      </c>
      <c r="AI2341" s="36" t="str">
        <f>IF(Mining_Import!H2341="","",Mining_Import!H2341)</f>
        <v/>
      </c>
      <c r="AJ2341" s="36" t="str">
        <f>IF(Mining_Import!I2341="","",Mining_Import!I2341)</f>
        <v/>
      </c>
      <c r="BY2341" s="120" t="str">
        <f t="shared" si="715"/>
        <v/>
      </c>
      <c r="BZ2341" s="184" t="str">
        <f t="shared" si="728"/>
        <v/>
      </c>
      <c r="CA2341" s="37" t="str">
        <f>IFERROR(VLOOKUP($BY2341,Account_Value!$C$2:$F$2500,4,0),"")</f>
        <v/>
      </c>
      <c r="CB2341" s="43" t="str">
        <f t="shared" si="716"/>
        <v/>
      </c>
      <c r="CC2341" s="122" t="str">
        <f>IF($BZ2341="","",SUM($BZ$2:$BZ2341))</f>
        <v/>
      </c>
      <c r="CD2341" s="43" t="str">
        <f>IF($BZ2341="","",$BU$19*(SUM($BZ$2:$BZ2341)))</f>
        <v/>
      </c>
    </row>
    <row r="2342" spans="1:82">
      <c r="A2342" s="4" t="str">
        <f t="shared" si="717"/>
        <v/>
      </c>
      <c r="B2342" s="21" t="str">
        <f>IF(Investments_Import!A2342="","",Investments_Import!A2342)</f>
        <v/>
      </c>
      <c r="C2342" s="22" t="str">
        <f t="shared" si="710"/>
        <v/>
      </c>
      <c r="D2342" s="51" t="str">
        <f t="shared" si="718"/>
        <v/>
      </c>
      <c r="E2342" s="3" t="str">
        <f>IF(Investments_Import!B2342="","",Investments_Import!B2342)</f>
        <v/>
      </c>
      <c r="F2342" s="54" t="str">
        <f t="shared" si="719"/>
        <v xml:space="preserve"> </v>
      </c>
      <c r="G2342" s="54" t="str">
        <f>IF($B2342="","",COUNTIF($F$2:$F2342,$F2342))</f>
        <v/>
      </c>
      <c r="H2342" s="53" t="str">
        <f t="shared" si="720"/>
        <v xml:space="preserve">  </v>
      </c>
      <c r="I2342" s="3" t="str">
        <f>IF(Investments_Import!C2342="","",Investments_Import!C2342)</f>
        <v/>
      </c>
      <c r="J2342" s="108" t="str">
        <f>IF(Investments_Import!D2342="","",Investments_Import!D2342)</f>
        <v/>
      </c>
      <c r="K2342" s="108" t="str">
        <f t="shared" si="721"/>
        <v/>
      </c>
      <c r="L2342" s="47" t="str">
        <f>IF(Investments_Import!E2342="","",Investments_Import!E2342)</f>
        <v/>
      </c>
      <c r="M2342" s="47" t="str">
        <f t="shared" si="711"/>
        <v/>
      </c>
      <c r="N2342" s="31" t="str">
        <f>IF(Investments_Import!F2342="","",Investments_Import!F2342)</f>
        <v/>
      </c>
      <c r="O2342" s="31" t="str">
        <f t="shared" si="712"/>
        <v/>
      </c>
      <c r="P2342" s="3" t="str">
        <f>IF(Investments_Import!G2342="","",Investments_Import!G2342)</f>
        <v/>
      </c>
      <c r="Q2342" s="3" t="str">
        <f>IF(Investments_Import!H2342="","",Investments_Import!H2342)</f>
        <v/>
      </c>
      <c r="R2342" s="37" t="str">
        <f t="shared" si="713"/>
        <v/>
      </c>
      <c r="S2342" s="37" t="str">
        <f t="shared" si="714"/>
        <v/>
      </c>
      <c r="U2342" s="36" t="str">
        <f>IF(Mining_Import!A2342="","",Mining_Import!A2342)</f>
        <v/>
      </c>
      <c r="V2342" s="22" t="str">
        <f t="shared" si="722"/>
        <v/>
      </c>
      <c r="W2342" s="127" t="str">
        <f t="shared" si="723"/>
        <v/>
      </c>
      <c r="X2342" s="127" t="str">
        <f t="shared" si="724"/>
        <v/>
      </c>
      <c r="Y2342" s="127" t="str">
        <f t="shared" si="725"/>
        <v/>
      </c>
      <c r="Z2342" s="36" t="str">
        <f>IF(Mining_Import!B2342="","",Mining_Import!B2342)</f>
        <v/>
      </c>
      <c r="AA2342" s="184" t="str">
        <f>IF(Mining_Import!$C2342="","",Mining_Import!$C2342)</f>
        <v/>
      </c>
      <c r="AB2342" s="122" t="str">
        <f t="shared" si="726"/>
        <v/>
      </c>
      <c r="AC2342" s="122" t="str">
        <f>IF($Y2342&gt;Dashboard!$Q$19,$AB2342,"")</f>
        <v/>
      </c>
      <c r="AD2342" s="43" t="str">
        <f t="shared" si="727"/>
        <v/>
      </c>
      <c r="AE2342" s="36" t="str">
        <f>IF(Mining_Import!D2342="","",Mining_Import!D2342)</f>
        <v/>
      </c>
      <c r="AF2342" s="36" t="str">
        <f>IF(Mining_Import!E2342="","",Mining_Import!E2342)</f>
        <v/>
      </c>
      <c r="AG2342" s="36" t="str">
        <f>IF(Mining_Import!F2342="","",Mining_Import!F2342)</f>
        <v/>
      </c>
      <c r="AH2342" s="36" t="str">
        <f>IF(Mining_Import!G2342="","",Mining_Import!G2342)</f>
        <v/>
      </c>
      <c r="AI2342" s="36" t="str">
        <f>IF(Mining_Import!H2342="","",Mining_Import!H2342)</f>
        <v/>
      </c>
      <c r="AJ2342" s="36" t="str">
        <f>IF(Mining_Import!I2342="","",Mining_Import!I2342)</f>
        <v/>
      </c>
      <c r="BY2342" s="120" t="str">
        <f t="shared" si="715"/>
        <v/>
      </c>
      <c r="BZ2342" s="184" t="str">
        <f t="shared" si="728"/>
        <v/>
      </c>
      <c r="CA2342" s="37" t="str">
        <f>IFERROR(VLOOKUP($BY2342,Account_Value!$C$2:$F$2500,4,0),"")</f>
        <v/>
      </c>
      <c r="CB2342" s="43" t="str">
        <f t="shared" si="716"/>
        <v/>
      </c>
      <c r="CC2342" s="122" t="str">
        <f>IF($BZ2342="","",SUM($BZ$2:$BZ2342))</f>
        <v/>
      </c>
      <c r="CD2342" s="43" t="str">
        <f>IF($BZ2342="","",$BU$19*(SUM($BZ$2:$BZ2342)))</f>
        <v/>
      </c>
    </row>
    <row r="2343" spans="1:82">
      <c r="A2343" s="4" t="str">
        <f t="shared" si="717"/>
        <v/>
      </c>
      <c r="B2343" s="21" t="str">
        <f>IF(Investments_Import!A2343="","",Investments_Import!A2343)</f>
        <v/>
      </c>
      <c r="C2343" s="22" t="str">
        <f t="shared" si="710"/>
        <v/>
      </c>
      <c r="D2343" s="51" t="str">
        <f t="shared" si="718"/>
        <v/>
      </c>
      <c r="E2343" s="3" t="str">
        <f>IF(Investments_Import!B2343="","",Investments_Import!B2343)</f>
        <v/>
      </c>
      <c r="F2343" s="54" t="str">
        <f t="shared" si="719"/>
        <v xml:space="preserve"> </v>
      </c>
      <c r="G2343" s="54" t="str">
        <f>IF($B2343="","",COUNTIF($F$2:$F2343,$F2343))</f>
        <v/>
      </c>
      <c r="H2343" s="53" t="str">
        <f t="shared" si="720"/>
        <v xml:space="preserve">  </v>
      </c>
      <c r="I2343" s="3" t="str">
        <f>IF(Investments_Import!C2343="","",Investments_Import!C2343)</f>
        <v/>
      </c>
      <c r="J2343" s="108" t="str">
        <f>IF(Investments_Import!D2343="","",Investments_Import!D2343)</f>
        <v/>
      </c>
      <c r="K2343" s="108" t="str">
        <f t="shared" si="721"/>
        <v/>
      </c>
      <c r="L2343" s="47" t="str">
        <f>IF(Investments_Import!E2343="","",Investments_Import!E2343)</f>
        <v/>
      </c>
      <c r="M2343" s="47" t="str">
        <f t="shared" si="711"/>
        <v/>
      </c>
      <c r="N2343" s="31" t="str">
        <f>IF(Investments_Import!F2343="","",Investments_Import!F2343)</f>
        <v/>
      </c>
      <c r="O2343" s="31" t="str">
        <f t="shared" si="712"/>
        <v/>
      </c>
      <c r="P2343" s="3" t="str">
        <f>IF(Investments_Import!G2343="","",Investments_Import!G2343)</f>
        <v/>
      </c>
      <c r="Q2343" s="3" t="str">
        <f>IF(Investments_Import!H2343="","",Investments_Import!H2343)</f>
        <v/>
      </c>
      <c r="R2343" s="37" t="str">
        <f t="shared" si="713"/>
        <v/>
      </c>
      <c r="S2343" s="37" t="str">
        <f t="shared" si="714"/>
        <v/>
      </c>
      <c r="U2343" s="36" t="str">
        <f>IF(Mining_Import!A2343="","",Mining_Import!A2343)</f>
        <v/>
      </c>
      <c r="V2343" s="22" t="str">
        <f t="shared" si="722"/>
        <v/>
      </c>
      <c r="W2343" s="127" t="str">
        <f t="shared" si="723"/>
        <v/>
      </c>
      <c r="X2343" s="127" t="str">
        <f t="shared" si="724"/>
        <v/>
      </c>
      <c r="Y2343" s="127" t="str">
        <f t="shared" si="725"/>
        <v/>
      </c>
      <c r="Z2343" s="36" t="str">
        <f>IF(Mining_Import!B2343="","",Mining_Import!B2343)</f>
        <v/>
      </c>
      <c r="AA2343" s="184" t="str">
        <f>IF(Mining_Import!$C2343="","",Mining_Import!$C2343)</f>
        <v/>
      </c>
      <c r="AB2343" s="122" t="str">
        <f t="shared" si="726"/>
        <v/>
      </c>
      <c r="AC2343" s="122" t="str">
        <f>IF($Y2343&gt;Dashboard!$Q$19,$AB2343,"")</f>
        <v/>
      </c>
      <c r="AD2343" s="43" t="str">
        <f t="shared" si="727"/>
        <v/>
      </c>
      <c r="AE2343" s="36" t="str">
        <f>IF(Mining_Import!D2343="","",Mining_Import!D2343)</f>
        <v/>
      </c>
      <c r="AF2343" s="36" t="str">
        <f>IF(Mining_Import!E2343="","",Mining_Import!E2343)</f>
        <v/>
      </c>
      <c r="AG2343" s="36" t="str">
        <f>IF(Mining_Import!F2343="","",Mining_Import!F2343)</f>
        <v/>
      </c>
      <c r="AH2343" s="36" t="str">
        <f>IF(Mining_Import!G2343="","",Mining_Import!G2343)</f>
        <v/>
      </c>
      <c r="AI2343" s="36" t="str">
        <f>IF(Mining_Import!H2343="","",Mining_Import!H2343)</f>
        <v/>
      </c>
      <c r="AJ2343" s="36" t="str">
        <f>IF(Mining_Import!I2343="","",Mining_Import!I2343)</f>
        <v/>
      </c>
      <c r="BY2343" s="120" t="str">
        <f t="shared" si="715"/>
        <v/>
      </c>
      <c r="BZ2343" s="184" t="str">
        <f t="shared" si="728"/>
        <v/>
      </c>
      <c r="CA2343" s="37" t="str">
        <f>IFERROR(VLOOKUP($BY2343,Account_Value!$C$2:$F$2500,4,0),"")</f>
        <v/>
      </c>
      <c r="CB2343" s="43" t="str">
        <f t="shared" si="716"/>
        <v/>
      </c>
      <c r="CC2343" s="122" t="str">
        <f>IF($BZ2343="","",SUM($BZ$2:$BZ2343))</f>
        <v/>
      </c>
      <c r="CD2343" s="43" t="str">
        <f>IF($BZ2343="","",$BU$19*(SUM($BZ$2:$BZ2343)))</f>
        <v/>
      </c>
    </row>
    <row r="2344" spans="1:82">
      <c r="A2344" s="4" t="str">
        <f t="shared" si="717"/>
        <v/>
      </c>
      <c r="B2344" s="21" t="str">
        <f>IF(Investments_Import!A2344="","",Investments_Import!A2344)</f>
        <v/>
      </c>
      <c r="C2344" s="22" t="str">
        <f t="shared" si="710"/>
        <v/>
      </c>
      <c r="D2344" s="51" t="str">
        <f t="shared" si="718"/>
        <v/>
      </c>
      <c r="E2344" s="3" t="str">
        <f>IF(Investments_Import!B2344="","",Investments_Import!B2344)</f>
        <v/>
      </c>
      <c r="F2344" s="54" t="str">
        <f t="shared" si="719"/>
        <v xml:space="preserve"> </v>
      </c>
      <c r="G2344" s="54" t="str">
        <f>IF($B2344="","",COUNTIF($F$2:$F2344,$F2344))</f>
        <v/>
      </c>
      <c r="H2344" s="53" t="str">
        <f t="shared" si="720"/>
        <v xml:space="preserve">  </v>
      </c>
      <c r="I2344" s="3" t="str">
        <f>IF(Investments_Import!C2344="","",Investments_Import!C2344)</f>
        <v/>
      </c>
      <c r="J2344" s="108" t="str">
        <f>IF(Investments_Import!D2344="","",Investments_Import!D2344)</f>
        <v/>
      </c>
      <c r="K2344" s="108" t="str">
        <f t="shared" si="721"/>
        <v/>
      </c>
      <c r="L2344" s="47" t="str">
        <f>IF(Investments_Import!E2344="","",Investments_Import!E2344)</f>
        <v/>
      </c>
      <c r="M2344" s="47" t="str">
        <f t="shared" si="711"/>
        <v/>
      </c>
      <c r="N2344" s="31" t="str">
        <f>IF(Investments_Import!F2344="","",Investments_Import!F2344)</f>
        <v/>
      </c>
      <c r="O2344" s="31" t="str">
        <f t="shared" si="712"/>
        <v/>
      </c>
      <c r="P2344" s="3" t="str">
        <f>IF(Investments_Import!G2344="","",Investments_Import!G2344)</f>
        <v/>
      </c>
      <c r="Q2344" s="3" t="str">
        <f>IF(Investments_Import!H2344="","",Investments_Import!H2344)</f>
        <v/>
      </c>
      <c r="R2344" s="37" t="str">
        <f t="shared" si="713"/>
        <v/>
      </c>
      <c r="S2344" s="37" t="str">
        <f t="shared" si="714"/>
        <v/>
      </c>
      <c r="U2344" s="36" t="str">
        <f>IF(Mining_Import!A2344="","",Mining_Import!A2344)</f>
        <v/>
      </c>
      <c r="V2344" s="22" t="str">
        <f t="shared" si="722"/>
        <v/>
      </c>
      <c r="W2344" s="127" t="str">
        <f t="shared" si="723"/>
        <v/>
      </c>
      <c r="X2344" s="127" t="str">
        <f t="shared" si="724"/>
        <v/>
      </c>
      <c r="Y2344" s="127" t="str">
        <f t="shared" si="725"/>
        <v/>
      </c>
      <c r="Z2344" s="36" t="str">
        <f>IF(Mining_Import!B2344="","",Mining_Import!B2344)</f>
        <v/>
      </c>
      <c r="AA2344" s="184" t="str">
        <f>IF(Mining_Import!$C2344="","",Mining_Import!$C2344)</f>
        <v/>
      </c>
      <c r="AB2344" s="122" t="str">
        <f t="shared" si="726"/>
        <v/>
      </c>
      <c r="AC2344" s="122" t="str">
        <f>IF($Y2344&gt;Dashboard!$Q$19,$AB2344,"")</f>
        <v/>
      </c>
      <c r="AD2344" s="43" t="str">
        <f t="shared" si="727"/>
        <v/>
      </c>
      <c r="AE2344" s="36" t="str">
        <f>IF(Mining_Import!D2344="","",Mining_Import!D2344)</f>
        <v/>
      </c>
      <c r="AF2344" s="36" t="str">
        <f>IF(Mining_Import!E2344="","",Mining_Import!E2344)</f>
        <v/>
      </c>
      <c r="AG2344" s="36" t="str">
        <f>IF(Mining_Import!F2344="","",Mining_Import!F2344)</f>
        <v/>
      </c>
      <c r="AH2344" s="36" t="str">
        <f>IF(Mining_Import!G2344="","",Mining_Import!G2344)</f>
        <v/>
      </c>
      <c r="AI2344" s="36" t="str">
        <f>IF(Mining_Import!H2344="","",Mining_Import!H2344)</f>
        <v/>
      </c>
      <c r="AJ2344" s="36" t="str">
        <f>IF(Mining_Import!I2344="","",Mining_Import!I2344)</f>
        <v/>
      </c>
      <c r="BY2344" s="120" t="str">
        <f t="shared" si="715"/>
        <v/>
      </c>
      <c r="BZ2344" s="184" t="str">
        <f t="shared" si="728"/>
        <v/>
      </c>
      <c r="CA2344" s="37" t="str">
        <f>IFERROR(VLOOKUP($BY2344,Account_Value!$C$2:$F$2500,4,0),"")</f>
        <v/>
      </c>
      <c r="CB2344" s="43" t="str">
        <f t="shared" si="716"/>
        <v/>
      </c>
      <c r="CC2344" s="122" t="str">
        <f>IF($BZ2344="","",SUM($BZ$2:$BZ2344))</f>
        <v/>
      </c>
      <c r="CD2344" s="43" t="str">
        <f>IF($BZ2344="","",$BU$19*(SUM($BZ$2:$BZ2344)))</f>
        <v/>
      </c>
    </row>
    <row r="2345" spans="1:82">
      <c r="A2345" s="4" t="str">
        <f t="shared" si="717"/>
        <v/>
      </c>
      <c r="B2345" s="21" t="str">
        <f>IF(Investments_Import!A2345="","",Investments_Import!A2345)</f>
        <v/>
      </c>
      <c r="C2345" s="22" t="str">
        <f t="shared" si="710"/>
        <v/>
      </c>
      <c r="D2345" s="51" t="str">
        <f t="shared" si="718"/>
        <v/>
      </c>
      <c r="E2345" s="3" t="str">
        <f>IF(Investments_Import!B2345="","",Investments_Import!B2345)</f>
        <v/>
      </c>
      <c r="F2345" s="54" t="str">
        <f t="shared" si="719"/>
        <v xml:space="preserve"> </v>
      </c>
      <c r="G2345" s="54" t="str">
        <f>IF($B2345="","",COUNTIF($F$2:$F2345,$F2345))</f>
        <v/>
      </c>
      <c r="H2345" s="53" t="str">
        <f t="shared" si="720"/>
        <v xml:space="preserve">  </v>
      </c>
      <c r="I2345" s="3" t="str">
        <f>IF(Investments_Import!C2345="","",Investments_Import!C2345)</f>
        <v/>
      </c>
      <c r="J2345" s="108" t="str">
        <f>IF(Investments_Import!D2345="","",Investments_Import!D2345)</f>
        <v/>
      </c>
      <c r="K2345" s="108" t="str">
        <f t="shared" si="721"/>
        <v/>
      </c>
      <c r="L2345" s="47" t="str">
        <f>IF(Investments_Import!E2345="","",Investments_Import!E2345)</f>
        <v/>
      </c>
      <c r="M2345" s="47" t="str">
        <f t="shared" si="711"/>
        <v/>
      </c>
      <c r="N2345" s="31" t="str">
        <f>IF(Investments_Import!F2345="","",Investments_Import!F2345)</f>
        <v/>
      </c>
      <c r="O2345" s="31" t="str">
        <f t="shared" si="712"/>
        <v/>
      </c>
      <c r="P2345" s="3" t="str">
        <f>IF(Investments_Import!G2345="","",Investments_Import!G2345)</f>
        <v/>
      </c>
      <c r="Q2345" s="3" t="str">
        <f>IF(Investments_Import!H2345="","",Investments_Import!H2345)</f>
        <v/>
      </c>
      <c r="R2345" s="37" t="str">
        <f t="shared" si="713"/>
        <v/>
      </c>
      <c r="S2345" s="37" t="str">
        <f t="shared" si="714"/>
        <v/>
      </c>
      <c r="U2345" s="36" t="str">
        <f>IF(Mining_Import!A2345="","",Mining_Import!A2345)</f>
        <v/>
      </c>
      <c r="V2345" s="22" t="str">
        <f t="shared" si="722"/>
        <v/>
      </c>
      <c r="W2345" s="127" t="str">
        <f t="shared" si="723"/>
        <v/>
      </c>
      <c r="X2345" s="127" t="str">
        <f t="shared" si="724"/>
        <v/>
      </c>
      <c r="Y2345" s="127" t="str">
        <f t="shared" si="725"/>
        <v/>
      </c>
      <c r="Z2345" s="36" t="str">
        <f>IF(Mining_Import!B2345="","",Mining_Import!B2345)</f>
        <v/>
      </c>
      <c r="AA2345" s="184" t="str">
        <f>IF(Mining_Import!$C2345="","",Mining_Import!$C2345)</f>
        <v/>
      </c>
      <c r="AB2345" s="122" t="str">
        <f t="shared" si="726"/>
        <v/>
      </c>
      <c r="AC2345" s="122" t="str">
        <f>IF($Y2345&gt;Dashboard!$Q$19,$AB2345,"")</f>
        <v/>
      </c>
      <c r="AD2345" s="43" t="str">
        <f t="shared" si="727"/>
        <v/>
      </c>
      <c r="AE2345" s="36" t="str">
        <f>IF(Mining_Import!D2345="","",Mining_Import!D2345)</f>
        <v/>
      </c>
      <c r="AF2345" s="36" t="str">
        <f>IF(Mining_Import!E2345="","",Mining_Import!E2345)</f>
        <v/>
      </c>
      <c r="AG2345" s="36" t="str">
        <f>IF(Mining_Import!F2345="","",Mining_Import!F2345)</f>
        <v/>
      </c>
      <c r="AH2345" s="36" t="str">
        <f>IF(Mining_Import!G2345="","",Mining_Import!G2345)</f>
        <v/>
      </c>
      <c r="AI2345" s="36" t="str">
        <f>IF(Mining_Import!H2345="","",Mining_Import!H2345)</f>
        <v/>
      </c>
      <c r="AJ2345" s="36" t="str">
        <f>IF(Mining_Import!I2345="","",Mining_Import!I2345)</f>
        <v/>
      </c>
      <c r="BY2345" s="120" t="str">
        <f t="shared" si="715"/>
        <v/>
      </c>
      <c r="BZ2345" s="184" t="str">
        <f t="shared" si="728"/>
        <v/>
      </c>
      <c r="CA2345" s="37" t="str">
        <f>IFERROR(VLOOKUP($BY2345,Account_Value!$C$2:$F$2500,4,0),"")</f>
        <v/>
      </c>
      <c r="CB2345" s="43" t="str">
        <f t="shared" si="716"/>
        <v/>
      </c>
      <c r="CC2345" s="122" t="str">
        <f>IF($BZ2345="","",SUM($BZ$2:$BZ2345))</f>
        <v/>
      </c>
      <c r="CD2345" s="43" t="str">
        <f>IF($BZ2345="","",$BU$19*(SUM($BZ$2:$BZ2345)))</f>
        <v/>
      </c>
    </row>
    <row r="2346" spans="1:82">
      <c r="A2346" s="4" t="str">
        <f t="shared" si="717"/>
        <v/>
      </c>
      <c r="B2346" s="21" t="str">
        <f>IF(Investments_Import!A2346="","",Investments_Import!A2346)</f>
        <v/>
      </c>
      <c r="C2346" s="22" t="str">
        <f t="shared" si="710"/>
        <v/>
      </c>
      <c r="D2346" s="51" t="str">
        <f t="shared" si="718"/>
        <v/>
      </c>
      <c r="E2346" s="3" t="str">
        <f>IF(Investments_Import!B2346="","",Investments_Import!B2346)</f>
        <v/>
      </c>
      <c r="F2346" s="54" t="str">
        <f t="shared" si="719"/>
        <v xml:space="preserve"> </v>
      </c>
      <c r="G2346" s="54" t="str">
        <f>IF($B2346="","",COUNTIF($F$2:$F2346,$F2346))</f>
        <v/>
      </c>
      <c r="H2346" s="53" t="str">
        <f t="shared" si="720"/>
        <v xml:space="preserve">  </v>
      </c>
      <c r="I2346" s="3" t="str">
        <f>IF(Investments_Import!C2346="","",Investments_Import!C2346)</f>
        <v/>
      </c>
      <c r="J2346" s="108" t="str">
        <f>IF(Investments_Import!D2346="","",Investments_Import!D2346)</f>
        <v/>
      </c>
      <c r="K2346" s="108" t="str">
        <f t="shared" si="721"/>
        <v/>
      </c>
      <c r="L2346" s="47" t="str">
        <f>IF(Investments_Import!E2346="","",Investments_Import!E2346)</f>
        <v/>
      </c>
      <c r="M2346" s="47" t="str">
        <f t="shared" si="711"/>
        <v/>
      </c>
      <c r="N2346" s="31" t="str">
        <f>IF(Investments_Import!F2346="","",Investments_Import!F2346)</f>
        <v/>
      </c>
      <c r="O2346" s="31" t="str">
        <f t="shared" si="712"/>
        <v/>
      </c>
      <c r="P2346" s="3" t="str">
        <f>IF(Investments_Import!G2346="","",Investments_Import!G2346)</f>
        <v/>
      </c>
      <c r="Q2346" s="3" t="str">
        <f>IF(Investments_Import!H2346="","",Investments_Import!H2346)</f>
        <v/>
      </c>
      <c r="R2346" s="37" t="str">
        <f t="shared" si="713"/>
        <v/>
      </c>
      <c r="S2346" s="37" t="str">
        <f t="shared" si="714"/>
        <v/>
      </c>
      <c r="U2346" s="36" t="str">
        <f>IF(Mining_Import!A2346="","",Mining_Import!A2346)</f>
        <v/>
      </c>
      <c r="V2346" s="22" t="str">
        <f t="shared" si="722"/>
        <v/>
      </c>
      <c r="W2346" s="127" t="str">
        <f t="shared" si="723"/>
        <v/>
      </c>
      <c r="X2346" s="127" t="str">
        <f t="shared" si="724"/>
        <v/>
      </c>
      <c r="Y2346" s="127" t="str">
        <f t="shared" si="725"/>
        <v/>
      </c>
      <c r="Z2346" s="36" t="str">
        <f>IF(Mining_Import!B2346="","",Mining_Import!B2346)</f>
        <v/>
      </c>
      <c r="AA2346" s="184" t="str">
        <f>IF(Mining_Import!$C2346="","",Mining_Import!$C2346)</f>
        <v/>
      </c>
      <c r="AB2346" s="122" t="str">
        <f t="shared" si="726"/>
        <v/>
      </c>
      <c r="AC2346" s="122" t="str">
        <f>IF($Y2346&gt;Dashboard!$Q$19,$AB2346,"")</f>
        <v/>
      </c>
      <c r="AD2346" s="43" t="str">
        <f t="shared" si="727"/>
        <v/>
      </c>
      <c r="AE2346" s="36" t="str">
        <f>IF(Mining_Import!D2346="","",Mining_Import!D2346)</f>
        <v/>
      </c>
      <c r="AF2346" s="36" t="str">
        <f>IF(Mining_Import!E2346="","",Mining_Import!E2346)</f>
        <v/>
      </c>
      <c r="AG2346" s="36" t="str">
        <f>IF(Mining_Import!F2346="","",Mining_Import!F2346)</f>
        <v/>
      </c>
      <c r="AH2346" s="36" t="str">
        <f>IF(Mining_Import!G2346="","",Mining_Import!G2346)</f>
        <v/>
      </c>
      <c r="AI2346" s="36" t="str">
        <f>IF(Mining_Import!H2346="","",Mining_Import!H2346)</f>
        <v/>
      </c>
      <c r="AJ2346" s="36" t="str">
        <f>IF(Mining_Import!I2346="","",Mining_Import!I2346)</f>
        <v/>
      </c>
      <c r="BY2346" s="120" t="str">
        <f t="shared" si="715"/>
        <v/>
      </c>
      <c r="BZ2346" s="184" t="str">
        <f t="shared" si="728"/>
        <v/>
      </c>
      <c r="CA2346" s="37" t="str">
        <f>IFERROR(VLOOKUP($BY2346,Account_Value!$C$2:$F$2500,4,0),"")</f>
        <v/>
      </c>
      <c r="CB2346" s="43" t="str">
        <f t="shared" si="716"/>
        <v/>
      </c>
      <c r="CC2346" s="122" t="str">
        <f>IF($BZ2346="","",SUM($BZ$2:$BZ2346))</f>
        <v/>
      </c>
      <c r="CD2346" s="43" t="str">
        <f>IF($BZ2346="","",$BU$19*(SUM($BZ$2:$BZ2346)))</f>
        <v/>
      </c>
    </row>
    <row r="2347" spans="1:82">
      <c r="A2347" s="4" t="str">
        <f t="shared" si="717"/>
        <v/>
      </c>
      <c r="B2347" s="21" t="str">
        <f>IF(Investments_Import!A2347="","",Investments_Import!A2347)</f>
        <v/>
      </c>
      <c r="C2347" s="22" t="str">
        <f t="shared" si="710"/>
        <v/>
      </c>
      <c r="D2347" s="51" t="str">
        <f t="shared" si="718"/>
        <v/>
      </c>
      <c r="E2347" s="3" t="str">
        <f>IF(Investments_Import!B2347="","",Investments_Import!B2347)</f>
        <v/>
      </c>
      <c r="F2347" s="54" t="str">
        <f t="shared" si="719"/>
        <v xml:space="preserve"> </v>
      </c>
      <c r="G2347" s="54" t="str">
        <f>IF($B2347="","",COUNTIF($F$2:$F2347,$F2347))</f>
        <v/>
      </c>
      <c r="H2347" s="53" t="str">
        <f t="shared" si="720"/>
        <v xml:space="preserve">  </v>
      </c>
      <c r="I2347" s="3" t="str">
        <f>IF(Investments_Import!C2347="","",Investments_Import!C2347)</f>
        <v/>
      </c>
      <c r="J2347" s="108" t="str">
        <f>IF(Investments_Import!D2347="","",Investments_Import!D2347)</f>
        <v/>
      </c>
      <c r="K2347" s="108" t="str">
        <f t="shared" si="721"/>
        <v/>
      </c>
      <c r="L2347" s="47" t="str">
        <f>IF(Investments_Import!E2347="","",Investments_Import!E2347)</f>
        <v/>
      </c>
      <c r="M2347" s="47" t="str">
        <f t="shared" si="711"/>
        <v/>
      </c>
      <c r="N2347" s="31" t="str">
        <f>IF(Investments_Import!F2347="","",Investments_Import!F2347)</f>
        <v/>
      </c>
      <c r="O2347" s="31" t="str">
        <f t="shared" si="712"/>
        <v/>
      </c>
      <c r="P2347" s="3" t="str">
        <f>IF(Investments_Import!G2347="","",Investments_Import!G2347)</f>
        <v/>
      </c>
      <c r="Q2347" s="3" t="str">
        <f>IF(Investments_Import!H2347="","",Investments_Import!H2347)</f>
        <v/>
      </c>
      <c r="R2347" s="37" t="str">
        <f t="shared" si="713"/>
        <v/>
      </c>
      <c r="S2347" s="37" t="str">
        <f t="shared" si="714"/>
        <v/>
      </c>
      <c r="U2347" s="36" t="str">
        <f>IF(Mining_Import!A2347="","",Mining_Import!A2347)</f>
        <v/>
      </c>
      <c r="V2347" s="22" t="str">
        <f t="shared" si="722"/>
        <v/>
      </c>
      <c r="W2347" s="127" t="str">
        <f t="shared" si="723"/>
        <v/>
      </c>
      <c r="X2347" s="127" t="str">
        <f t="shared" si="724"/>
        <v/>
      </c>
      <c r="Y2347" s="127" t="str">
        <f t="shared" si="725"/>
        <v/>
      </c>
      <c r="Z2347" s="36" t="str">
        <f>IF(Mining_Import!B2347="","",Mining_Import!B2347)</f>
        <v/>
      </c>
      <c r="AA2347" s="184" t="str">
        <f>IF(Mining_Import!$C2347="","",Mining_Import!$C2347)</f>
        <v/>
      </c>
      <c r="AB2347" s="122" t="str">
        <f t="shared" si="726"/>
        <v/>
      </c>
      <c r="AC2347" s="122" t="str">
        <f>IF($Y2347&gt;Dashboard!$Q$19,$AB2347,"")</f>
        <v/>
      </c>
      <c r="AD2347" s="43" t="str">
        <f t="shared" si="727"/>
        <v/>
      </c>
      <c r="AE2347" s="36" t="str">
        <f>IF(Mining_Import!D2347="","",Mining_Import!D2347)</f>
        <v/>
      </c>
      <c r="AF2347" s="36" t="str">
        <f>IF(Mining_Import!E2347="","",Mining_Import!E2347)</f>
        <v/>
      </c>
      <c r="AG2347" s="36" t="str">
        <f>IF(Mining_Import!F2347="","",Mining_Import!F2347)</f>
        <v/>
      </c>
      <c r="AH2347" s="36" t="str">
        <f>IF(Mining_Import!G2347="","",Mining_Import!G2347)</f>
        <v/>
      </c>
      <c r="AI2347" s="36" t="str">
        <f>IF(Mining_Import!H2347="","",Mining_Import!H2347)</f>
        <v/>
      </c>
      <c r="AJ2347" s="36" t="str">
        <f>IF(Mining_Import!I2347="","",Mining_Import!I2347)</f>
        <v/>
      </c>
      <c r="BY2347" s="120" t="str">
        <f t="shared" si="715"/>
        <v/>
      </c>
      <c r="BZ2347" s="184" t="str">
        <f t="shared" si="728"/>
        <v/>
      </c>
      <c r="CA2347" s="37" t="str">
        <f>IFERROR(VLOOKUP($BY2347,Account_Value!$C$2:$F$2500,4,0),"")</f>
        <v/>
      </c>
      <c r="CB2347" s="43" t="str">
        <f t="shared" si="716"/>
        <v/>
      </c>
      <c r="CC2347" s="122" t="str">
        <f>IF($BZ2347="","",SUM($BZ$2:$BZ2347))</f>
        <v/>
      </c>
      <c r="CD2347" s="43" t="str">
        <f>IF($BZ2347="","",$BU$19*(SUM($BZ$2:$BZ2347)))</f>
        <v/>
      </c>
    </row>
    <row r="2348" spans="1:82">
      <c r="A2348" s="4" t="str">
        <f t="shared" si="717"/>
        <v/>
      </c>
      <c r="B2348" s="21" t="str">
        <f>IF(Investments_Import!A2348="","",Investments_Import!A2348)</f>
        <v/>
      </c>
      <c r="C2348" s="22" t="str">
        <f t="shared" si="710"/>
        <v/>
      </c>
      <c r="D2348" s="51" t="str">
        <f t="shared" si="718"/>
        <v/>
      </c>
      <c r="E2348" s="3" t="str">
        <f>IF(Investments_Import!B2348="","",Investments_Import!B2348)</f>
        <v/>
      </c>
      <c r="F2348" s="54" t="str">
        <f t="shared" si="719"/>
        <v xml:space="preserve"> </v>
      </c>
      <c r="G2348" s="54" t="str">
        <f>IF($B2348="","",COUNTIF($F$2:$F2348,$F2348))</f>
        <v/>
      </c>
      <c r="H2348" s="53" t="str">
        <f t="shared" si="720"/>
        <v xml:space="preserve">  </v>
      </c>
      <c r="I2348" s="3" t="str">
        <f>IF(Investments_Import!C2348="","",Investments_Import!C2348)</f>
        <v/>
      </c>
      <c r="J2348" s="108" t="str">
        <f>IF(Investments_Import!D2348="","",Investments_Import!D2348)</f>
        <v/>
      </c>
      <c r="K2348" s="108" t="str">
        <f t="shared" si="721"/>
        <v/>
      </c>
      <c r="L2348" s="47" t="str">
        <f>IF(Investments_Import!E2348="","",Investments_Import!E2348)</f>
        <v/>
      </c>
      <c r="M2348" s="47" t="str">
        <f t="shared" si="711"/>
        <v/>
      </c>
      <c r="N2348" s="31" t="str">
        <f>IF(Investments_Import!F2348="","",Investments_Import!F2348)</f>
        <v/>
      </c>
      <c r="O2348" s="31" t="str">
        <f t="shared" si="712"/>
        <v/>
      </c>
      <c r="P2348" s="3" t="str">
        <f>IF(Investments_Import!G2348="","",Investments_Import!G2348)</f>
        <v/>
      </c>
      <c r="Q2348" s="3" t="str">
        <f>IF(Investments_Import!H2348="","",Investments_Import!H2348)</f>
        <v/>
      </c>
      <c r="R2348" s="37" t="str">
        <f t="shared" si="713"/>
        <v/>
      </c>
      <c r="S2348" s="37" t="str">
        <f t="shared" si="714"/>
        <v/>
      </c>
      <c r="U2348" s="36" t="str">
        <f>IF(Mining_Import!A2348="","",Mining_Import!A2348)</f>
        <v/>
      </c>
      <c r="V2348" s="22" t="str">
        <f t="shared" si="722"/>
        <v/>
      </c>
      <c r="W2348" s="127" t="str">
        <f t="shared" si="723"/>
        <v/>
      </c>
      <c r="X2348" s="127" t="str">
        <f t="shared" si="724"/>
        <v/>
      </c>
      <c r="Y2348" s="127" t="str">
        <f t="shared" si="725"/>
        <v/>
      </c>
      <c r="Z2348" s="36" t="str">
        <f>IF(Mining_Import!B2348="","",Mining_Import!B2348)</f>
        <v/>
      </c>
      <c r="AA2348" s="184" t="str">
        <f>IF(Mining_Import!$C2348="","",Mining_Import!$C2348)</f>
        <v/>
      </c>
      <c r="AB2348" s="122" t="str">
        <f t="shared" si="726"/>
        <v/>
      </c>
      <c r="AC2348" s="122" t="str">
        <f>IF($Y2348&gt;Dashboard!$Q$19,$AB2348,"")</f>
        <v/>
      </c>
      <c r="AD2348" s="43" t="str">
        <f t="shared" si="727"/>
        <v/>
      </c>
      <c r="AE2348" s="36" t="str">
        <f>IF(Mining_Import!D2348="","",Mining_Import!D2348)</f>
        <v/>
      </c>
      <c r="AF2348" s="36" t="str">
        <f>IF(Mining_Import!E2348="","",Mining_Import!E2348)</f>
        <v/>
      </c>
      <c r="AG2348" s="36" t="str">
        <f>IF(Mining_Import!F2348="","",Mining_Import!F2348)</f>
        <v/>
      </c>
      <c r="AH2348" s="36" t="str">
        <f>IF(Mining_Import!G2348="","",Mining_Import!G2348)</f>
        <v/>
      </c>
      <c r="AI2348" s="36" t="str">
        <f>IF(Mining_Import!H2348="","",Mining_Import!H2348)</f>
        <v/>
      </c>
      <c r="AJ2348" s="36" t="str">
        <f>IF(Mining_Import!I2348="","",Mining_Import!I2348)</f>
        <v/>
      </c>
      <c r="BY2348" s="120" t="str">
        <f t="shared" si="715"/>
        <v/>
      </c>
      <c r="BZ2348" s="184" t="str">
        <f t="shared" si="728"/>
        <v/>
      </c>
      <c r="CA2348" s="37" t="str">
        <f>IFERROR(VLOOKUP($BY2348,Account_Value!$C$2:$F$2500,4,0),"")</f>
        <v/>
      </c>
      <c r="CB2348" s="43" t="str">
        <f t="shared" si="716"/>
        <v/>
      </c>
      <c r="CC2348" s="122" t="str">
        <f>IF($BZ2348="","",SUM($BZ$2:$BZ2348))</f>
        <v/>
      </c>
      <c r="CD2348" s="43" t="str">
        <f>IF($BZ2348="","",$BU$19*(SUM($BZ$2:$BZ2348)))</f>
        <v/>
      </c>
    </row>
    <row r="2349" spans="1:82">
      <c r="A2349" s="4" t="str">
        <f t="shared" si="717"/>
        <v/>
      </c>
      <c r="B2349" s="21" t="str">
        <f>IF(Investments_Import!A2349="","",Investments_Import!A2349)</f>
        <v/>
      </c>
      <c r="C2349" s="22" t="str">
        <f t="shared" si="710"/>
        <v/>
      </c>
      <c r="D2349" s="51" t="str">
        <f t="shared" si="718"/>
        <v/>
      </c>
      <c r="E2349" s="3" t="str">
        <f>IF(Investments_Import!B2349="","",Investments_Import!B2349)</f>
        <v/>
      </c>
      <c r="F2349" s="54" t="str">
        <f t="shared" si="719"/>
        <v xml:space="preserve"> </v>
      </c>
      <c r="G2349" s="54" t="str">
        <f>IF($B2349="","",COUNTIF($F$2:$F2349,$F2349))</f>
        <v/>
      </c>
      <c r="H2349" s="53" t="str">
        <f t="shared" si="720"/>
        <v xml:space="preserve">  </v>
      </c>
      <c r="I2349" s="3" t="str">
        <f>IF(Investments_Import!C2349="","",Investments_Import!C2349)</f>
        <v/>
      </c>
      <c r="J2349" s="108" t="str">
        <f>IF(Investments_Import!D2349="","",Investments_Import!D2349)</f>
        <v/>
      </c>
      <c r="K2349" s="108" t="str">
        <f t="shared" si="721"/>
        <v/>
      </c>
      <c r="L2349" s="47" t="str">
        <f>IF(Investments_Import!E2349="","",Investments_Import!E2349)</f>
        <v/>
      </c>
      <c r="M2349" s="47" t="str">
        <f t="shared" si="711"/>
        <v/>
      </c>
      <c r="N2349" s="31" t="str">
        <f>IF(Investments_Import!F2349="","",Investments_Import!F2349)</f>
        <v/>
      </c>
      <c r="O2349" s="31" t="str">
        <f t="shared" si="712"/>
        <v/>
      </c>
      <c r="P2349" s="3" t="str">
        <f>IF(Investments_Import!G2349="","",Investments_Import!G2349)</f>
        <v/>
      </c>
      <c r="Q2349" s="3" t="str">
        <f>IF(Investments_Import!H2349="","",Investments_Import!H2349)</f>
        <v/>
      </c>
      <c r="R2349" s="37" t="str">
        <f t="shared" si="713"/>
        <v/>
      </c>
      <c r="S2349" s="37" t="str">
        <f t="shared" si="714"/>
        <v/>
      </c>
      <c r="U2349" s="36" t="str">
        <f>IF(Mining_Import!A2349="","",Mining_Import!A2349)</f>
        <v/>
      </c>
      <c r="V2349" s="22" t="str">
        <f t="shared" si="722"/>
        <v/>
      </c>
      <c r="W2349" s="127" t="str">
        <f t="shared" si="723"/>
        <v/>
      </c>
      <c r="X2349" s="127" t="str">
        <f t="shared" si="724"/>
        <v/>
      </c>
      <c r="Y2349" s="127" t="str">
        <f t="shared" si="725"/>
        <v/>
      </c>
      <c r="Z2349" s="36" t="str">
        <f>IF(Mining_Import!B2349="","",Mining_Import!B2349)</f>
        <v/>
      </c>
      <c r="AA2349" s="184" t="str">
        <f>IF(Mining_Import!$C2349="","",Mining_Import!$C2349)</f>
        <v/>
      </c>
      <c r="AB2349" s="122" t="str">
        <f t="shared" si="726"/>
        <v/>
      </c>
      <c r="AC2349" s="122" t="str">
        <f>IF($Y2349&gt;Dashboard!$Q$19,$AB2349,"")</f>
        <v/>
      </c>
      <c r="AD2349" s="43" t="str">
        <f t="shared" si="727"/>
        <v/>
      </c>
      <c r="AE2349" s="36" t="str">
        <f>IF(Mining_Import!D2349="","",Mining_Import!D2349)</f>
        <v/>
      </c>
      <c r="AF2349" s="36" t="str">
        <f>IF(Mining_Import!E2349="","",Mining_Import!E2349)</f>
        <v/>
      </c>
      <c r="AG2349" s="36" t="str">
        <f>IF(Mining_Import!F2349="","",Mining_Import!F2349)</f>
        <v/>
      </c>
      <c r="AH2349" s="36" t="str">
        <f>IF(Mining_Import!G2349="","",Mining_Import!G2349)</f>
        <v/>
      </c>
      <c r="AI2349" s="36" t="str">
        <f>IF(Mining_Import!H2349="","",Mining_Import!H2349)</f>
        <v/>
      </c>
      <c r="AJ2349" s="36" t="str">
        <f>IF(Mining_Import!I2349="","",Mining_Import!I2349)</f>
        <v/>
      </c>
      <c r="BY2349" s="120" t="str">
        <f t="shared" si="715"/>
        <v/>
      </c>
      <c r="BZ2349" s="184" t="str">
        <f t="shared" si="728"/>
        <v/>
      </c>
      <c r="CA2349" s="37" t="str">
        <f>IFERROR(VLOOKUP($BY2349,Account_Value!$C$2:$F$2500,4,0),"")</f>
        <v/>
      </c>
      <c r="CB2349" s="43" t="str">
        <f t="shared" si="716"/>
        <v/>
      </c>
      <c r="CC2349" s="122" t="str">
        <f>IF($BZ2349="","",SUM($BZ$2:$BZ2349))</f>
        <v/>
      </c>
      <c r="CD2349" s="43" t="str">
        <f>IF($BZ2349="","",$BU$19*(SUM($BZ$2:$BZ2349)))</f>
        <v/>
      </c>
    </row>
    <row r="2350" spans="1:82">
      <c r="A2350" s="4" t="str">
        <f t="shared" si="717"/>
        <v/>
      </c>
      <c r="B2350" s="21" t="str">
        <f>IF(Investments_Import!A2350="","",Investments_Import!A2350)</f>
        <v/>
      </c>
      <c r="C2350" s="22" t="str">
        <f t="shared" si="710"/>
        <v/>
      </c>
      <c r="D2350" s="51" t="str">
        <f t="shared" si="718"/>
        <v/>
      </c>
      <c r="E2350" s="3" t="str">
        <f>IF(Investments_Import!B2350="","",Investments_Import!B2350)</f>
        <v/>
      </c>
      <c r="F2350" s="54" t="str">
        <f t="shared" si="719"/>
        <v xml:space="preserve"> </v>
      </c>
      <c r="G2350" s="54" t="str">
        <f>IF($B2350="","",COUNTIF($F$2:$F2350,$F2350))</f>
        <v/>
      </c>
      <c r="H2350" s="53" t="str">
        <f t="shared" si="720"/>
        <v xml:space="preserve">  </v>
      </c>
      <c r="I2350" s="3" t="str">
        <f>IF(Investments_Import!C2350="","",Investments_Import!C2350)</f>
        <v/>
      </c>
      <c r="J2350" s="108" t="str">
        <f>IF(Investments_Import!D2350="","",Investments_Import!D2350)</f>
        <v/>
      </c>
      <c r="K2350" s="108" t="str">
        <f t="shared" si="721"/>
        <v/>
      </c>
      <c r="L2350" s="47" t="str">
        <f>IF(Investments_Import!E2350="","",Investments_Import!E2350)</f>
        <v/>
      </c>
      <c r="M2350" s="47" t="str">
        <f t="shared" si="711"/>
        <v/>
      </c>
      <c r="N2350" s="31" t="str">
        <f>IF(Investments_Import!F2350="","",Investments_Import!F2350)</f>
        <v/>
      </c>
      <c r="O2350" s="31" t="str">
        <f t="shared" si="712"/>
        <v/>
      </c>
      <c r="P2350" s="3" t="str">
        <f>IF(Investments_Import!G2350="","",Investments_Import!G2350)</f>
        <v/>
      </c>
      <c r="Q2350" s="3" t="str">
        <f>IF(Investments_Import!H2350="","",Investments_Import!H2350)</f>
        <v/>
      </c>
      <c r="R2350" s="37" t="str">
        <f t="shared" si="713"/>
        <v/>
      </c>
      <c r="S2350" s="37" t="str">
        <f t="shared" si="714"/>
        <v/>
      </c>
      <c r="U2350" s="36" t="str">
        <f>IF(Mining_Import!A2350="","",Mining_Import!A2350)</f>
        <v/>
      </c>
      <c r="V2350" s="22" t="str">
        <f t="shared" si="722"/>
        <v/>
      </c>
      <c r="W2350" s="127" t="str">
        <f t="shared" si="723"/>
        <v/>
      </c>
      <c r="X2350" s="127" t="str">
        <f t="shared" si="724"/>
        <v/>
      </c>
      <c r="Y2350" s="127" t="str">
        <f t="shared" si="725"/>
        <v/>
      </c>
      <c r="Z2350" s="36" t="str">
        <f>IF(Mining_Import!B2350="","",Mining_Import!B2350)</f>
        <v/>
      </c>
      <c r="AA2350" s="184" t="str">
        <f>IF(Mining_Import!$C2350="","",Mining_Import!$C2350)</f>
        <v/>
      </c>
      <c r="AB2350" s="122" t="str">
        <f t="shared" si="726"/>
        <v/>
      </c>
      <c r="AC2350" s="122" t="str">
        <f>IF($Y2350&gt;Dashboard!$Q$19,$AB2350,"")</f>
        <v/>
      </c>
      <c r="AD2350" s="43" t="str">
        <f t="shared" si="727"/>
        <v/>
      </c>
      <c r="AE2350" s="36" t="str">
        <f>IF(Mining_Import!D2350="","",Mining_Import!D2350)</f>
        <v/>
      </c>
      <c r="AF2350" s="36" t="str">
        <f>IF(Mining_Import!E2350="","",Mining_Import!E2350)</f>
        <v/>
      </c>
      <c r="AG2350" s="36" t="str">
        <f>IF(Mining_Import!F2350="","",Mining_Import!F2350)</f>
        <v/>
      </c>
      <c r="AH2350" s="36" t="str">
        <f>IF(Mining_Import!G2350="","",Mining_Import!G2350)</f>
        <v/>
      </c>
      <c r="AI2350" s="36" t="str">
        <f>IF(Mining_Import!H2350="","",Mining_Import!H2350)</f>
        <v/>
      </c>
      <c r="AJ2350" s="36" t="str">
        <f>IF(Mining_Import!I2350="","",Mining_Import!I2350)</f>
        <v/>
      </c>
      <c r="BY2350" s="120" t="str">
        <f t="shared" si="715"/>
        <v/>
      </c>
      <c r="BZ2350" s="184" t="str">
        <f t="shared" si="728"/>
        <v/>
      </c>
      <c r="CA2350" s="37" t="str">
        <f>IFERROR(VLOOKUP($BY2350,Account_Value!$C$2:$F$2500,4,0),"")</f>
        <v/>
      </c>
      <c r="CB2350" s="43" t="str">
        <f t="shared" si="716"/>
        <v/>
      </c>
      <c r="CC2350" s="122" t="str">
        <f>IF($BZ2350="","",SUM($BZ$2:$BZ2350))</f>
        <v/>
      </c>
      <c r="CD2350" s="43" t="str">
        <f>IF($BZ2350="","",$BU$19*(SUM($BZ$2:$BZ2350)))</f>
        <v/>
      </c>
    </row>
    <row r="2351" spans="1:82">
      <c r="A2351" s="4" t="str">
        <f t="shared" si="717"/>
        <v/>
      </c>
      <c r="B2351" s="21" t="str">
        <f>IF(Investments_Import!A2351="","",Investments_Import!A2351)</f>
        <v/>
      </c>
      <c r="C2351" s="22" t="str">
        <f t="shared" si="710"/>
        <v/>
      </c>
      <c r="D2351" s="51" t="str">
        <f t="shared" si="718"/>
        <v/>
      </c>
      <c r="E2351" s="3" t="str">
        <f>IF(Investments_Import!B2351="","",Investments_Import!B2351)</f>
        <v/>
      </c>
      <c r="F2351" s="54" t="str">
        <f t="shared" si="719"/>
        <v xml:space="preserve"> </v>
      </c>
      <c r="G2351" s="54" t="str">
        <f>IF($B2351="","",COUNTIF($F$2:$F2351,$F2351))</f>
        <v/>
      </c>
      <c r="H2351" s="53" t="str">
        <f t="shared" si="720"/>
        <v xml:space="preserve">  </v>
      </c>
      <c r="I2351" s="3" t="str">
        <f>IF(Investments_Import!C2351="","",Investments_Import!C2351)</f>
        <v/>
      </c>
      <c r="J2351" s="108" t="str">
        <f>IF(Investments_Import!D2351="","",Investments_Import!D2351)</f>
        <v/>
      </c>
      <c r="K2351" s="108" t="str">
        <f t="shared" si="721"/>
        <v/>
      </c>
      <c r="L2351" s="47" t="str">
        <f>IF(Investments_Import!E2351="","",Investments_Import!E2351)</f>
        <v/>
      </c>
      <c r="M2351" s="47" t="str">
        <f t="shared" si="711"/>
        <v/>
      </c>
      <c r="N2351" s="31" t="str">
        <f>IF(Investments_Import!F2351="","",Investments_Import!F2351)</f>
        <v/>
      </c>
      <c r="O2351" s="31" t="str">
        <f t="shared" si="712"/>
        <v/>
      </c>
      <c r="P2351" s="3" t="str">
        <f>IF(Investments_Import!G2351="","",Investments_Import!G2351)</f>
        <v/>
      </c>
      <c r="Q2351" s="3" t="str">
        <f>IF(Investments_Import!H2351="","",Investments_Import!H2351)</f>
        <v/>
      </c>
      <c r="R2351" s="37" t="str">
        <f t="shared" si="713"/>
        <v/>
      </c>
      <c r="S2351" s="37" t="str">
        <f t="shared" si="714"/>
        <v/>
      </c>
      <c r="U2351" s="36" t="str">
        <f>IF(Mining_Import!A2351="","",Mining_Import!A2351)</f>
        <v/>
      </c>
      <c r="V2351" s="22" t="str">
        <f t="shared" si="722"/>
        <v/>
      </c>
      <c r="W2351" s="127" t="str">
        <f t="shared" si="723"/>
        <v/>
      </c>
      <c r="X2351" s="127" t="str">
        <f t="shared" si="724"/>
        <v/>
      </c>
      <c r="Y2351" s="127" t="str">
        <f t="shared" si="725"/>
        <v/>
      </c>
      <c r="Z2351" s="36" t="str">
        <f>IF(Mining_Import!B2351="","",Mining_Import!B2351)</f>
        <v/>
      </c>
      <c r="AA2351" s="184" t="str">
        <f>IF(Mining_Import!$C2351="","",Mining_Import!$C2351)</f>
        <v/>
      </c>
      <c r="AB2351" s="122" t="str">
        <f t="shared" si="726"/>
        <v/>
      </c>
      <c r="AC2351" s="122" t="str">
        <f>IF($Y2351&gt;Dashboard!$Q$19,$AB2351,"")</f>
        <v/>
      </c>
      <c r="AD2351" s="43" t="str">
        <f t="shared" si="727"/>
        <v/>
      </c>
      <c r="AE2351" s="36" t="str">
        <f>IF(Mining_Import!D2351="","",Mining_Import!D2351)</f>
        <v/>
      </c>
      <c r="AF2351" s="36" t="str">
        <f>IF(Mining_Import!E2351="","",Mining_Import!E2351)</f>
        <v/>
      </c>
      <c r="AG2351" s="36" t="str">
        <f>IF(Mining_Import!F2351="","",Mining_Import!F2351)</f>
        <v/>
      </c>
      <c r="AH2351" s="36" t="str">
        <f>IF(Mining_Import!G2351="","",Mining_Import!G2351)</f>
        <v/>
      </c>
      <c r="AI2351" s="36" t="str">
        <f>IF(Mining_Import!H2351="","",Mining_Import!H2351)</f>
        <v/>
      </c>
      <c r="AJ2351" s="36" t="str">
        <f>IF(Mining_Import!I2351="","",Mining_Import!I2351)</f>
        <v/>
      </c>
      <c r="BY2351" s="120" t="str">
        <f t="shared" si="715"/>
        <v/>
      </c>
      <c r="BZ2351" s="184" t="str">
        <f t="shared" si="728"/>
        <v/>
      </c>
      <c r="CA2351" s="37" t="str">
        <f>IFERROR(VLOOKUP($BY2351,Account_Value!$C$2:$F$2500,4,0),"")</f>
        <v/>
      </c>
      <c r="CB2351" s="43" t="str">
        <f t="shared" si="716"/>
        <v/>
      </c>
      <c r="CC2351" s="122" t="str">
        <f>IF($BZ2351="","",SUM($BZ$2:$BZ2351))</f>
        <v/>
      </c>
      <c r="CD2351" s="43" t="str">
        <f>IF($BZ2351="","",$BU$19*(SUM($BZ$2:$BZ2351)))</f>
        <v/>
      </c>
    </row>
    <row r="2352" spans="1:82">
      <c r="A2352" s="4" t="str">
        <f t="shared" si="717"/>
        <v/>
      </c>
      <c r="B2352" s="21" t="str">
        <f>IF(Investments_Import!A2352="","",Investments_Import!A2352)</f>
        <v/>
      </c>
      <c r="C2352" s="22" t="str">
        <f t="shared" si="710"/>
        <v/>
      </c>
      <c r="D2352" s="51" t="str">
        <f t="shared" si="718"/>
        <v/>
      </c>
      <c r="E2352" s="3" t="str">
        <f>IF(Investments_Import!B2352="","",Investments_Import!B2352)</f>
        <v/>
      </c>
      <c r="F2352" s="54" t="str">
        <f t="shared" si="719"/>
        <v xml:space="preserve"> </v>
      </c>
      <c r="G2352" s="54" t="str">
        <f>IF($B2352="","",COUNTIF($F$2:$F2352,$F2352))</f>
        <v/>
      </c>
      <c r="H2352" s="53" t="str">
        <f t="shared" si="720"/>
        <v xml:space="preserve">  </v>
      </c>
      <c r="I2352" s="3" t="str">
        <f>IF(Investments_Import!C2352="","",Investments_Import!C2352)</f>
        <v/>
      </c>
      <c r="J2352" s="108" t="str">
        <f>IF(Investments_Import!D2352="","",Investments_Import!D2352)</f>
        <v/>
      </c>
      <c r="K2352" s="108" t="str">
        <f t="shared" si="721"/>
        <v/>
      </c>
      <c r="L2352" s="47" t="str">
        <f>IF(Investments_Import!E2352="","",Investments_Import!E2352)</f>
        <v/>
      </c>
      <c r="M2352" s="47" t="str">
        <f t="shared" si="711"/>
        <v/>
      </c>
      <c r="N2352" s="31" t="str">
        <f>IF(Investments_Import!F2352="","",Investments_Import!F2352)</f>
        <v/>
      </c>
      <c r="O2352" s="31" t="str">
        <f t="shared" si="712"/>
        <v/>
      </c>
      <c r="P2352" s="3" t="str">
        <f>IF(Investments_Import!G2352="","",Investments_Import!G2352)</f>
        <v/>
      </c>
      <c r="Q2352" s="3" t="str">
        <f>IF(Investments_Import!H2352="","",Investments_Import!H2352)</f>
        <v/>
      </c>
      <c r="R2352" s="37" t="str">
        <f t="shared" si="713"/>
        <v/>
      </c>
      <c r="S2352" s="37" t="str">
        <f t="shared" si="714"/>
        <v/>
      </c>
      <c r="U2352" s="36" t="str">
        <f>IF(Mining_Import!A2352="","",Mining_Import!A2352)</f>
        <v/>
      </c>
      <c r="V2352" s="22" t="str">
        <f t="shared" si="722"/>
        <v/>
      </c>
      <c r="W2352" s="127" t="str">
        <f t="shared" si="723"/>
        <v/>
      </c>
      <c r="X2352" s="127" t="str">
        <f t="shared" si="724"/>
        <v/>
      </c>
      <c r="Y2352" s="127" t="str">
        <f t="shared" si="725"/>
        <v/>
      </c>
      <c r="Z2352" s="36" t="str">
        <f>IF(Mining_Import!B2352="","",Mining_Import!B2352)</f>
        <v/>
      </c>
      <c r="AA2352" s="184" t="str">
        <f>IF(Mining_Import!$C2352="","",Mining_Import!$C2352)</f>
        <v/>
      </c>
      <c r="AB2352" s="122" t="str">
        <f t="shared" si="726"/>
        <v/>
      </c>
      <c r="AC2352" s="122" t="str">
        <f>IF($Y2352&gt;Dashboard!$Q$19,$AB2352,"")</f>
        <v/>
      </c>
      <c r="AD2352" s="43" t="str">
        <f t="shared" si="727"/>
        <v/>
      </c>
      <c r="AE2352" s="36" t="str">
        <f>IF(Mining_Import!D2352="","",Mining_Import!D2352)</f>
        <v/>
      </c>
      <c r="AF2352" s="36" t="str">
        <f>IF(Mining_Import!E2352="","",Mining_Import!E2352)</f>
        <v/>
      </c>
      <c r="AG2352" s="36" t="str">
        <f>IF(Mining_Import!F2352="","",Mining_Import!F2352)</f>
        <v/>
      </c>
      <c r="AH2352" s="36" t="str">
        <f>IF(Mining_Import!G2352="","",Mining_Import!G2352)</f>
        <v/>
      </c>
      <c r="AI2352" s="36" t="str">
        <f>IF(Mining_Import!H2352="","",Mining_Import!H2352)</f>
        <v/>
      </c>
      <c r="AJ2352" s="36" t="str">
        <f>IF(Mining_Import!I2352="","",Mining_Import!I2352)</f>
        <v/>
      </c>
      <c r="BY2352" s="120" t="str">
        <f t="shared" si="715"/>
        <v/>
      </c>
      <c r="BZ2352" s="184" t="str">
        <f t="shared" si="728"/>
        <v/>
      </c>
      <c r="CA2352" s="37" t="str">
        <f>IFERROR(VLOOKUP($BY2352,Account_Value!$C$2:$F$2500,4,0),"")</f>
        <v/>
      </c>
      <c r="CB2352" s="43" t="str">
        <f t="shared" si="716"/>
        <v/>
      </c>
      <c r="CC2352" s="122" t="str">
        <f>IF($BZ2352="","",SUM($BZ$2:$BZ2352))</f>
        <v/>
      </c>
      <c r="CD2352" s="43" t="str">
        <f>IF($BZ2352="","",$BU$19*(SUM($BZ$2:$BZ2352)))</f>
        <v/>
      </c>
    </row>
    <row r="2353" spans="1:82">
      <c r="A2353" s="4" t="str">
        <f t="shared" si="717"/>
        <v/>
      </c>
      <c r="B2353" s="21" t="str">
        <f>IF(Investments_Import!A2353="","",Investments_Import!A2353)</f>
        <v/>
      </c>
      <c r="C2353" s="22" t="str">
        <f t="shared" si="710"/>
        <v/>
      </c>
      <c r="D2353" s="51" t="str">
        <f t="shared" si="718"/>
        <v/>
      </c>
      <c r="E2353" s="3" t="str">
        <f>IF(Investments_Import!B2353="","",Investments_Import!B2353)</f>
        <v/>
      </c>
      <c r="F2353" s="54" t="str">
        <f t="shared" si="719"/>
        <v xml:space="preserve"> </v>
      </c>
      <c r="G2353" s="54" t="str">
        <f>IF($B2353="","",COUNTIF($F$2:$F2353,$F2353))</f>
        <v/>
      </c>
      <c r="H2353" s="53" t="str">
        <f t="shared" si="720"/>
        <v xml:space="preserve">  </v>
      </c>
      <c r="I2353" s="3" t="str">
        <f>IF(Investments_Import!C2353="","",Investments_Import!C2353)</f>
        <v/>
      </c>
      <c r="J2353" s="108" t="str">
        <f>IF(Investments_Import!D2353="","",Investments_Import!D2353)</f>
        <v/>
      </c>
      <c r="K2353" s="108" t="str">
        <f t="shared" si="721"/>
        <v/>
      </c>
      <c r="L2353" s="47" t="str">
        <f>IF(Investments_Import!E2353="","",Investments_Import!E2353)</f>
        <v/>
      </c>
      <c r="M2353" s="47" t="str">
        <f t="shared" si="711"/>
        <v/>
      </c>
      <c r="N2353" s="31" t="str">
        <f>IF(Investments_Import!F2353="","",Investments_Import!F2353)</f>
        <v/>
      </c>
      <c r="O2353" s="31" t="str">
        <f t="shared" si="712"/>
        <v/>
      </c>
      <c r="P2353" s="3" t="str">
        <f>IF(Investments_Import!G2353="","",Investments_Import!G2353)</f>
        <v/>
      </c>
      <c r="Q2353" s="3" t="str">
        <f>IF(Investments_Import!H2353="","",Investments_Import!H2353)</f>
        <v/>
      </c>
      <c r="R2353" s="37" t="str">
        <f t="shared" si="713"/>
        <v/>
      </c>
      <c r="S2353" s="37" t="str">
        <f t="shared" si="714"/>
        <v/>
      </c>
      <c r="U2353" s="36" t="str">
        <f>IF(Mining_Import!A2353="","",Mining_Import!A2353)</f>
        <v/>
      </c>
      <c r="V2353" s="22" t="str">
        <f t="shared" si="722"/>
        <v/>
      </c>
      <c r="W2353" s="127" t="str">
        <f t="shared" si="723"/>
        <v/>
      </c>
      <c r="X2353" s="127" t="str">
        <f t="shared" si="724"/>
        <v/>
      </c>
      <c r="Y2353" s="127" t="str">
        <f t="shared" si="725"/>
        <v/>
      </c>
      <c r="Z2353" s="36" t="str">
        <f>IF(Mining_Import!B2353="","",Mining_Import!B2353)</f>
        <v/>
      </c>
      <c r="AA2353" s="184" t="str">
        <f>IF(Mining_Import!$C2353="","",Mining_Import!$C2353)</f>
        <v/>
      </c>
      <c r="AB2353" s="122" t="str">
        <f t="shared" si="726"/>
        <v/>
      </c>
      <c r="AC2353" s="122" t="str">
        <f>IF($Y2353&gt;Dashboard!$Q$19,$AB2353,"")</f>
        <v/>
      </c>
      <c r="AD2353" s="43" t="str">
        <f t="shared" si="727"/>
        <v/>
      </c>
      <c r="AE2353" s="36" t="str">
        <f>IF(Mining_Import!D2353="","",Mining_Import!D2353)</f>
        <v/>
      </c>
      <c r="AF2353" s="36" t="str">
        <f>IF(Mining_Import!E2353="","",Mining_Import!E2353)</f>
        <v/>
      </c>
      <c r="AG2353" s="36" t="str">
        <f>IF(Mining_Import!F2353="","",Mining_Import!F2353)</f>
        <v/>
      </c>
      <c r="AH2353" s="36" t="str">
        <f>IF(Mining_Import!G2353="","",Mining_Import!G2353)</f>
        <v/>
      </c>
      <c r="AI2353" s="36" t="str">
        <f>IF(Mining_Import!H2353="","",Mining_Import!H2353)</f>
        <v/>
      </c>
      <c r="AJ2353" s="36" t="str">
        <f>IF(Mining_Import!I2353="","",Mining_Import!I2353)</f>
        <v/>
      </c>
      <c r="BY2353" s="120" t="str">
        <f t="shared" si="715"/>
        <v/>
      </c>
      <c r="BZ2353" s="184" t="str">
        <f t="shared" si="728"/>
        <v/>
      </c>
      <c r="CA2353" s="37" t="str">
        <f>IFERROR(VLOOKUP($BY2353,Account_Value!$C$2:$F$2500,4,0),"")</f>
        <v/>
      </c>
      <c r="CB2353" s="43" t="str">
        <f t="shared" si="716"/>
        <v/>
      </c>
      <c r="CC2353" s="122" t="str">
        <f>IF($BZ2353="","",SUM($BZ$2:$BZ2353))</f>
        <v/>
      </c>
      <c r="CD2353" s="43" t="str">
        <f>IF($BZ2353="","",$BU$19*(SUM($BZ$2:$BZ2353)))</f>
        <v/>
      </c>
    </row>
    <row r="2354" spans="1:82">
      <c r="A2354" s="4" t="str">
        <f t="shared" si="717"/>
        <v/>
      </c>
      <c r="B2354" s="21" t="str">
        <f>IF(Investments_Import!A2354="","",Investments_Import!A2354)</f>
        <v/>
      </c>
      <c r="C2354" s="22" t="str">
        <f t="shared" si="710"/>
        <v/>
      </c>
      <c r="D2354" s="51" t="str">
        <f t="shared" si="718"/>
        <v/>
      </c>
      <c r="E2354" s="3" t="str">
        <f>IF(Investments_Import!B2354="","",Investments_Import!B2354)</f>
        <v/>
      </c>
      <c r="F2354" s="54" t="str">
        <f t="shared" si="719"/>
        <v xml:space="preserve"> </v>
      </c>
      <c r="G2354" s="54" t="str">
        <f>IF($B2354="","",COUNTIF($F$2:$F2354,$F2354))</f>
        <v/>
      </c>
      <c r="H2354" s="53" t="str">
        <f t="shared" si="720"/>
        <v xml:space="preserve">  </v>
      </c>
      <c r="I2354" s="3" t="str">
        <f>IF(Investments_Import!C2354="","",Investments_Import!C2354)</f>
        <v/>
      </c>
      <c r="J2354" s="108" t="str">
        <f>IF(Investments_Import!D2354="","",Investments_Import!D2354)</f>
        <v/>
      </c>
      <c r="K2354" s="108" t="str">
        <f t="shared" si="721"/>
        <v/>
      </c>
      <c r="L2354" s="47" t="str">
        <f>IF(Investments_Import!E2354="","",Investments_Import!E2354)</f>
        <v/>
      </c>
      <c r="M2354" s="47" t="str">
        <f t="shared" si="711"/>
        <v/>
      </c>
      <c r="N2354" s="31" t="str">
        <f>IF(Investments_Import!F2354="","",Investments_Import!F2354)</f>
        <v/>
      </c>
      <c r="O2354" s="31" t="str">
        <f t="shared" si="712"/>
        <v/>
      </c>
      <c r="P2354" s="3" t="str">
        <f>IF(Investments_Import!G2354="","",Investments_Import!G2354)</f>
        <v/>
      </c>
      <c r="Q2354" s="3" t="str">
        <f>IF(Investments_Import!H2354="","",Investments_Import!H2354)</f>
        <v/>
      </c>
      <c r="R2354" s="37" t="str">
        <f t="shared" si="713"/>
        <v/>
      </c>
      <c r="S2354" s="37" t="str">
        <f t="shared" si="714"/>
        <v/>
      </c>
      <c r="U2354" s="36" t="str">
        <f>IF(Mining_Import!A2354="","",Mining_Import!A2354)</f>
        <v/>
      </c>
      <c r="V2354" s="22" t="str">
        <f t="shared" si="722"/>
        <v/>
      </c>
      <c r="W2354" s="127" t="str">
        <f t="shared" si="723"/>
        <v/>
      </c>
      <c r="X2354" s="127" t="str">
        <f t="shared" si="724"/>
        <v/>
      </c>
      <c r="Y2354" s="127" t="str">
        <f t="shared" si="725"/>
        <v/>
      </c>
      <c r="Z2354" s="36" t="str">
        <f>IF(Mining_Import!B2354="","",Mining_Import!B2354)</f>
        <v/>
      </c>
      <c r="AA2354" s="184" t="str">
        <f>IF(Mining_Import!$C2354="","",Mining_Import!$C2354)</f>
        <v/>
      </c>
      <c r="AB2354" s="122" t="str">
        <f t="shared" si="726"/>
        <v/>
      </c>
      <c r="AC2354" s="122" t="str">
        <f>IF($Y2354&gt;Dashboard!$Q$19,$AB2354,"")</f>
        <v/>
      </c>
      <c r="AD2354" s="43" t="str">
        <f t="shared" si="727"/>
        <v/>
      </c>
      <c r="AE2354" s="36" t="str">
        <f>IF(Mining_Import!D2354="","",Mining_Import!D2354)</f>
        <v/>
      </c>
      <c r="AF2354" s="36" t="str">
        <f>IF(Mining_Import!E2354="","",Mining_Import!E2354)</f>
        <v/>
      </c>
      <c r="AG2354" s="36" t="str">
        <f>IF(Mining_Import!F2354="","",Mining_Import!F2354)</f>
        <v/>
      </c>
      <c r="AH2354" s="36" t="str">
        <f>IF(Mining_Import!G2354="","",Mining_Import!G2354)</f>
        <v/>
      </c>
      <c r="AI2354" s="36" t="str">
        <f>IF(Mining_Import!H2354="","",Mining_Import!H2354)</f>
        <v/>
      </c>
      <c r="AJ2354" s="36" t="str">
        <f>IF(Mining_Import!I2354="","",Mining_Import!I2354)</f>
        <v/>
      </c>
      <c r="BY2354" s="120" t="str">
        <f t="shared" si="715"/>
        <v/>
      </c>
      <c r="BZ2354" s="184" t="str">
        <f t="shared" si="728"/>
        <v/>
      </c>
      <c r="CA2354" s="37" t="str">
        <f>IFERROR(VLOOKUP($BY2354,Account_Value!$C$2:$F$2500,4,0),"")</f>
        <v/>
      </c>
      <c r="CB2354" s="43" t="str">
        <f t="shared" si="716"/>
        <v/>
      </c>
      <c r="CC2354" s="122" t="str">
        <f>IF($BZ2354="","",SUM($BZ$2:$BZ2354))</f>
        <v/>
      </c>
      <c r="CD2354" s="43" t="str">
        <f>IF($BZ2354="","",$BU$19*(SUM($BZ$2:$BZ2354)))</f>
        <v/>
      </c>
    </row>
    <row r="2355" spans="1:82">
      <c r="A2355" s="4" t="str">
        <f t="shared" si="717"/>
        <v/>
      </c>
      <c r="B2355" s="21" t="str">
        <f>IF(Investments_Import!A2355="","",Investments_Import!A2355)</f>
        <v/>
      </c>
      <c r="C2355" s="22" t="str">
        <f t="shared" si="710"/>
        <v/>
      </c>
      <c r="D2355" s="51" t="str">
        <f t="shared" si="718"/>
        <v/>
      </c>
      <c r="E2355" s="3" t="str">
        <f>IF(Investments_Import!B2355="","",Investments_Import!B2355)</f>
        <v/>
      </c>
      <c r="F2355" s="54" t="str">
        <f t="shared" si="719"/>
        <v xml:space="preserve"> </v>
      </c>
      <c r="G2355" s="54" t="str">
        <f>IF($B2355="","",COUNTIF($F$2:$F2355,$F2355))</f>
        <v/>
      </c>
      <c r="H2355" s="53" t="str">
        <f t="shared" si="720"/>
        <v xml:space="preserve">  </v>
      </c>
      <c r="I2355" s="3" t="str">
        <f>IF(Investments_Import!C2355="","",Investments_Import!C2355)</f>
        <v/>
      </c>
      <c r="J2355" s="108" t="str">
        <f>IF(Investments_Import!D2355="","",Investments_Import!D2355)</f>
        <v/>
      </c>
      <c r="K2355" s="108" t="str">
        <f t="shared" si="721"/>
        <v/>
      </c>
      <c r="L2355" s="47" t="str">
        <f>IF(Investments_Import!E2355="","",Investments_Import!E2355)</f>
        <v/>
      </c>
      <c r="M2355" s="47" t="str">
        <f t="shared" si="711"/>
        <v/>
      </c>
      <c r="N2355" s="31" t="str">
        <f>IF(Investments_Import!F2355="","",Investments_Import!F2355)</f>
        <v/>
      </c>
      <c r="O2355" s="31" t="str">
        <f t="shared" si="712"/>
        <v/>
      </c>
      <c r="P2355" s="3" t="str">
        <f>IF(Investments_Import!G2355="","",Investments_Import!G2355)</f>
        <v/>
      </c>
      <c r="Q2355" s="3" t="str">
        <f>IF(Investments_Import!H2355="","",Investments_Import!H2355)</f>
        <v/>
      </c>
      <c r="R2355" s="37" t="str">
        <f t="shared" si="713"/>
        <v/>
      </c>
      <c r="S2355" s="37" t="str">
        <f t="shared" si="714"/>
        <v/>
      </c>
      <c r="U2355" s="36" t="str">
        <f>IF(Mining_Import!A2355="","",Mining_Import!A2355)</f>
        <v/>
      </c>
      <c r="V2355" s="22" t="str">
        <f t="shared" si="722"/>
        <v/>
      </c>
      <c r="W2355" s="127" t="str">
        <f t="shared" si="723"/>
        <v/>
      </c>
      <c r="X2355" s="127" t="str">
        <f t="shared" si="724"/>
        <v/>
      </c>
      <c r="Y2355" s="127" t="str">
        <f t="shared" si="725"/>
        <v/>
      </c>
      <c r="Z2355" s="36" t="str">
        <f>IF(Mining_Import!B2355="","",Mining_Import!B2355)</f>
        <v/>
      </c>
      <c r="AA2355" s="184" t="str">
        <f>IF(Mining_Import!$C2355="","",Mining_Import!$C2355)</f>
        <v/>
      </c>
      <c r="AB2355" s="122" t="str">
        <f t="shared" si="726"/>
        <v/>
      </c>
      <c r="AC2355" s="122" t="str">
        <f>IF($Y2355&gt;Dashboard!$Q$19,$AB2355,"")</f>
        <v/>
      </c>
      <c r="AD2355" s="43" t="str">
        <f t="shared" si="727"/>
        <v/>
      </c>
      <c r="AE2355" s="36" t="str">
        <f>IF(Mining_Import!D2355="","",Mining_Import!D2355)</f>
        <v/>
      </c>
      <c r="AF2355" s="36" t="str">
        <f>IF(Mining_Import!E2355="","",Mining_Import!E2355)</f>
        <v/>
      </c>
      <c r="AG2355" s="36" t="str">
        <f>IF(Mining_Import!F2355="","",Mining_Import!F2355)</f>
        <v/>
      </c>
      <c r="AH2355" s="36" t="str">
        <f>IF(Mining_Import!G2355="","",Mining_Import!G2355)</f>
        <v/>
      </c>
      <c r="AI2355" s="36" t="str">
        <f>IF(Mining_Import!H2355="","",Mining_Import!H2355)</f>
        <v/>
      </c>
      <c r="AJ2355" s="36" t="str">
        <f>IF(Mining_Import!I2355="","",Mining_Import!I2355)</f>
        <v/>
      </c>
      <c r="BY2355" s="120" t="str">
        <f t="shared" si="715"/>
        <v/>
      </c>
      <c r="BZ2355" s="184" t="str">
        <f t="shared" si="728"/>
        <v/>
      </c>
      <c r="CA2355" s="37" t="str">
        <f>IFERROR(VLOOKUP($BY2355,Account_Value!$C$2:$F$2500,4,0),"")</f>
        <v/>
      </c>
      <c r="CB2355" s="43" t="str">
        <f t="shared" si="716"/>
        <v/>
      </c>
      <c r="CC2355" s="122" t="str">
        <f>IF($BZ2355="","",SUM($BZ$2:$BZ2355))</f>
        <v/>
      </c>
      <c r="CD2355" s="43" t="str">
        <f>IF($BZ2355="","",$BU$19*(SUM($BZ$2:$BZ2355)))</f>
        <v/>
      </c>
    </row>
    <row r="2356" spans="1:82">
      <c r="A2356" s="4" t="str">
        <f t="shared" si="717"/>
        <v/>
      </c>
      <c r="B2356" s="21" t="str">
        <f>IF(Investments_Import!A2356="","",Investments_Import!A2356)</f>
        <v/>
      </c>
      <c r="C2356" s="22" t="str">
        <f t="shared" si="710"/>
        <v/>
      </c>
      <c r="D2356" s="51" t="str">
        <f t="shared" si="718"/>
        <v/>
      </c>
      <c r="E2356" s="3" t="str">
        <f>IF(Investments_Import!B2356="","",Investments_Import!B2356)</f>
        <v/>
      </c>
      <c r="F2356" s="54" t="str">
        <f t="shared" si="719"/>
        <v xml:space="preserve"> </v>
      </c>
      <c r="G2356" s="54" t="str">
        <f>IF($B2356="","",COUNTIF($F$2:$F2356,$F2356))</f>
        <v/>
      </c>
      <c r="H2356" s="53" t="str">
        <f t="shared" si="720"/>
        <v xml:space="preserve">  </v>
      </c>
      <c r="I2356" s="3" t="str">
        <f>IF(Investments_Import!C2356="","",Investments_Import!C2356)</f>
        <v/>
      </c>
      <c r="J2356" s="108" t="str">
        <f>IF(Investments_Import!D2356="","",Investments_Import!D2356)</f>
        <v/>
      </c>
      <c r="K2356" s="108" t="str">
        <f t="shared" si="721"/>
        <v/>
      </c>
      <c r="L2356" s="47" t="str">
        <f>IF(Investments_Import!E2356="","",Investments_Import!E2356)</f>
        <v/>
      </c>
      <c r="M2356" s="47" t="str">
        <f t="shared" si="711"/>
        <v/>
      </c>
      <c r="N2356" s="31" t="str">
        <f>IF(Investments_Import!F2356="","",Investments_Import!F2356)</f>
        <v/>
      </c>
      <c r="O2356" s="31" t="str">
        <f t="shared" si="712"/>
        <v/>
      </c>
      <c r="P2356" s="3" t="str">
        <f>IF(Investments_Import!G2356="","",Investments_Import!G2356)</f>
        <v/>
      </c>
      <c r="Q2356" s="3" t="str">
        <f>IF(Investments_Import!H2356="","",Investments_Import!H2356)</f>
        <v/>
      </c>
      <c r="R2356" s="37" t="str">
        <f t="shared" si="713"/>
        <v/>
      </c>
      <c r="S2356" s="37" t="str">
        <f t="shared" si="714"/>
        <v/>
      </c>
      <c r="U2356" s="36" t="str">
        <f>IF(Mining_Import!A2356="","",Mining_Import!A2356)</f>
        <v/>
      </c>
      <c r="V2356" s="22" t="str">
        <f t="shared" si="722"/>
        <v/>
      </c>
      <c r="W2356" s="127" t="str">
        <f t="shared" si="723"/>
        <v/>
      </c>
      <c r="X2356" s="127" t="str">
        <f t="shared" si="724"/>
        <v/>
      </c>
      <c r="Y2356" s="127" t="str">
        <f t="shared" si="725"/>
        <v/>
      </c>
      <c r="Z2356" s="36" t="str">
        <f>IF(Mining_Import!B2356="","",Mining_Import!B2356)</f>
        <v/>
      </c>
      <c r="AA2356" s="184" t="str">
        <f>IF(Mining_Import!$C2356="","",Mining_Import!$C2356)</f>
        <v/>
      </c>
      <c r="AB2356" s="122" t="str">
        <f t="shared" si="726"/>
        <v/>
      </c>
      <c r="AC2356" s="122" t="str">
        <f>IF($Y2356&gt;Dashboard!$Q$19,$AB2356,"")</f>
        <v/>
      </c>
      <c r="AD2356" s="43" t="str">
        <f t="shared" si="727"/>
        <v/>
      </c>
      <c r="AE2356" s="36" t="str">
        <f>IF(Mining_Import!D2356="","",Mining_Import!D2356)</f>
        <v/>
      </c>
      <c r="AF2356" s="36" t="str">
        <f>IF(Mining_Import!E2356="","",Mining_Import!E2356)</f>
        <v/>
      </c>
      <c r="AG2356" s="36" t="str">
        <f>IF(Mining_Import!F2356="","",Mining_Import!F2356)</f>
        <v/>
      </c>
      <c r="AH2356" s="36" t="str">
        <f>IF(Mining_Import!G2356="","",Mining_Import!G2356)</f>
        <v/>
      </c>
      <c r="AI2356" s="36" t="str">
        <f>IF(Mining_Import!H2356="","",Mining_Import!H2356)</f>
        <v/>
      </c>
      <c r="AJ2356" s="36" t="str">
        <f>IF(Mining_Import!I2356="","",Mining_Import!I2356)</f>
        <v/>
      </c>
      <c r="BY2356" s="120" t="str">
        <f t="shared" si="715"/>
        <v/>
      </c>
      <c r="BZ2356" s="184" t="str">
        <f t="shared" si="728"/>
        <v/>
      </c>
      <c r="CA2356" s="37" t="str">
        <f>IFERROR(VLOOKUP($BY2356,Account_Value!$C$2:$F$2500,4,0),"")</f>
        <v/>
      </c>
      <c r="CB2356" s="43" t="str">
        <f t="shared" si="716"/>
        <v/>
      </c>
      <c r="CC2356" s="122" t="str">
        <f>IF($BZ2356="","",SUM($BZ$2:$BZ2356))</f>
        <v/>
      </c>
      <c r="CD2356" s="43" t="str">
        <f>IF($BZ2356="","",$BU$19*(SUM($BZ$2:$BZ2356)))</f>
        <v/>
      </c>
    </row>
    <row r="2357" spans="1:82">
      <c r="A2357" s="4" t="str">
        <f t="shared" si="717"/>
        <v/>
      </c>
      <c r="B2357" s="21" t="str">
        <f>IF(Investments_Import!A2357="","",Investments_Import!A2357)</f>
        <v/>
      </c>
      <c r="C2357" s="22" t="str">
        <f t="shared" si="710"/>
        <v/>
      </c>
      <c r="D2357" s="51" t="str">
        <f t="shared" si="718"/>
        <v/>
      </c>
      <c r="E2357" s="3" t="str">
        <f>IF(Investments_Import!B2357="","",Investments_Import!B2357)</f>
        <v/>
      </c>
      <c r="F2357" s="54" t="str">
        <f t="shared" si="719"/>
        <v xml:space="preserve"> </v>
      </c>
      <c r="G2357" s="54" t="str">
        <f>IF($B2357="","",COUNTIF($F$2:$F2357,$F2357))</f>
        <v/>
      </c>
      <c r="H2357" s="53" t="str">
        <f t="shared" si="720"/>
        <v xml:space="preserve">  </v>
      </c>
      <c r="I2357" s="3" t="str">
        <f>IF(Investments_Import!C2357="","",Investments_Import!C2357)</f>
        <v/>
      </c>
      <c r="J2357" s="108" t="str">
        <f>IF(Investments_Import!D2357="","",Investments_Import!D2357)</f>
        <v/>
      </c>
      <c r="K2357" s="108" t="str">
        <f t="shared" si="721"/>
        <v/>
      </c>
      <c r="L2357" s="47" t="str">
        <f>IF(Investments_Import!E2357="","",Investments_Import!E2357)</f>
        <v/>
      </c>
      <c r="M2357" s="47" t="str">
        <f t="shared" si="711"/>
        <v/>
      </c>
      <c r="N2357" s="31" t="str">
        <f>IF(Investments_Import!F2357="","",Investments_Import!F2357)</f>
        <v/>
      </c>
      <c r="O2357" s="31" t="str">
        <f t="shared" si="712"/>
        <v/>
      </c>
      <c r="P2357" s="3" t="str">
        <f>IF(Investments_Import!G2357="","",Investments_Import!G2357)</f>
        <v/>
      </c>
      <c r="Q2357" s="3" t="str">
        <f>IF(Investments_Import!H2357="","",Investments_Import!H2357)</f>
        <v/>
      </c>
      <c r="R2357" s="37" t="str">
        <f t="shared" si="713"/>
        <v/>
      </c>
      <c r="S2357" s="37" t="str">
        <f t="shared" si="714"/>
        <v/>
      </c>
      <c r="U2357" s="36" t="str">
        <f>IF(Mining_Import!A2357="","",Mining_Import!A2357)</f>
        <v/>
      </c>
      <c r="V2357" s="22" t="str">
        <f t="shared" si="722"/>
        <v/>
      </c>
      <c r="W2357" s="127" t="str">
        <f t="shared" si="723"/>
        <v/>
      </c>
      <c r="X2357" s="127" t="str">
        <f t="shared" si="724"/>
        <v/>
      </c>
      <c r="Y2357" s="127" t="str">
        <f t="shared" si="725"/>
        <v/>
      </c>
      <c r="Z2357" s="36" t="str">
        <f>IF(Mining_Import!B2357="","",Mining_Import!B2357)</f>
        <v/>
      </c>
      <c r="AA2357" s="184" t="str">
        <f>IF(Mining_Import!$C2357="","",Mining_Import!$C2357)</f>
        <v/>
      </c>
      <c r="AB2357" s="122" t="str">
        <f t="shared" si="726"/>
        <v/>
      </c>
      <c r="AC2357" s="122" t="str">
        <f>IF($Y2357&gt;Dashboard!$Q$19,$AB2357,"")</f>
        <v/>
      </c>
      <c r="AD2357" s="43" t="str">
        <f t="shared" si="727"/>
        <v/>
      </c>
      <c r="AE2357" s="36" t="str">
        <f>IF(Mining_Import!D2357="","",Mining_Import!D2357)</f>
        <v/>
      </c>
      <c r="AF2357" s="36" t="str">
        <f>IF(Mining_Import!E2357="","",Mining_Import!E2357)</f>
        <v/>
      </c>
      <c r="AG2357" s="36" t="str">
        <f>IF(Mining_Import!F2357="","",Mining_Import!F2357)</f>
        <v/>
      </c>
      <c r="AH2357" s="36" t="str">
        <f>IF(Mining_Import!G2357="","",Mining_Import!G2357)</f>
        <v/>
      </c>
      <c r="AI2357" s="36" t="str">
        <f>IF(Mining_Import!H2357="","",Mining_Import!H2357)</f>
        <v/>
      </c>
      <c r="AJ2357" s="36" t="str">
        <f>IF(Mining_Import!I2357="","",Mining_Import!I2357)</f>
        <v/>
      </c>
      <c r="BY2357" s="120" t="str">
        <f t="shared" si="715"/>
        <v/>
      </c>
      <c r="BZ2357" s="184" t="str">
        <f t="shared" si="728"/>
        <v/>
      </c>
      <c r="CA2357" s="37" t="str">
        <f>IFERROR(VLOOKUP($BY2357,Account_Value!$C$2:$F$2500,4,0),"")</f>
        <v/>
      </c>
      <c r="CB2357" s="43" t="str">
        <f t="shared" si="716"/>
        <v/>
      </c>
      <c r="CC2357" s="122" t="str">
        <f>IF($BZ2357="","",SUM($BZ$2:$BZ2357))</f>
        <v/>
      </c>
      <c r="CD2357" s="43" t="str">
        <f>IF($BZ2357="","",$BU$19*(SUM($BZ$2:$BZ2357)))</f>
        <v/>
      </c>
    </row>
    <row r="2358" spans="1:82">
      <c r="A2358" s="4" t="str">
        <f t="shared" si="717"/>
        <v/>
      </c>
      <c r="B2358" s="21" t="str">
        <f>IF(Investments_Import!A2358="","",Investments_Import!A2358)</f>
        <v/>
      </c>
      <c r="C2358" s="22" t="str">
        <f t="shared" si="710"/>
        <v/>
      </c>
      <c r="D2358" s="51" t="str">
        <f t="shared" si="718"/>
        <v/>
      </c>
      <c r="E2358" s="3" t="str">
        <f>IF(Investments_Import!B2358="","",Investments_Import!B2358)</f>
        <v/>
      </c>
      <c r="F2358" s="54" t="str">
        <f t="shared" si="719"/>
        <v xml:space="preserve"> </v>
      </c>
      <c r="G2358" s="54" t="str">
        <f>IF($B2358="","",COUNTIF($F$2:$F2358,$F2358))</f>
        <v/>
      </c>
      <c r="H2358" s="53" t="str">
        <f t="shared" si="720"/>
        <v xml:space="preserve">  </v>
      </c>
      <c r="I2358" s="3" t="str">
        <f>IF(Investments_Import!C2358="","",Investments_Import!C2358)</f>
        <v/>
      </c>
      <c r="J2358" s="108" t="str">
        <f>IF(Investments_Import!D2358="","",Investments_Import!D2358)</f>
        <v/>
      </c>
      <c r="K2358" s="108" t="str">
        <f t="shared" si="721"/>
        <v/>
      </c>
      <c r="L2358" s="47" t="str">
        <f>IF(Investments_Import!E2358="","",Investments_Import!E2358)</f>
        <v/>
      </c>
      <c r="M2358" s="47" t="str">
        <f t="shared" si="711"/>
        <v/>
      </c>
      <c r="N2358" s="31" t="str">
        <f>IF(Investments_Import!F2358="","",Investments_Import!F2358)</f>
        <v/>
      </c>
      <c r="O2358" s="31" t="str">
        <f t="shared" si="712"/>
        <v/>
      </c>
      <c r="P2358" s="3" t="str">
        <f>IF(Investments_Import!G2358="","",Investments_Import!G2358)</f>
        <v/>
      </c>
      <c r="Q2358" s="3" t="str">
        <f>IF(Investments_Import!H2358="","",Investments_Import!H2358)</f>
        <v/>
      </c>
      <c r="R2358" s="37" t="str">
        <f t="shared" si="713"/>
        <v/>
      </c>
      <c r="S2358" s="37" t="str">
        <f t="shared" si="714"/>
        <v/>
      </c>
      <c r="U2358" s="36" t="str">
        <f>IF(Mining_Import!A2358="","",Mining_Import!A2358)</f>
        <v/>
      </c>
      <c r="V2358" s="22" t="str">
        <f t="shared" si="722"/>
        <v/>
      </c>
      <c r="W2358" s="127" t="str">
        <f t="shared" si="723"/>
        <v/>
      </c>
      <c r="X2358" s="127" t="str">
        <f t="shared" si="724"/>
        <v/>
      </c>
      <c r="Y2358" s="127" t="str">
        <f t="shared" si="725"/>
        <v/>
      </c>
      <c r="Z2358" s="36" t="str">
        <f>IF(Mining_Import!B2358="","",Mining_Import!B2358)</f>
        <v/>
      </c>
      <c r="AA2358" s="184" t="str">
        <f>IF(Mining_Import!$C2358="","",Mining_Import!$C2358)</f>
        <v/>
      </c>
      <c r="AB2358" s="122" t="str">
        <f t="shared" si="726"/>
        <v/>
      </c>
      <c r="AC2358" s="122" t="str">
        <f>IF($Y2358&gt;Dashboard!$Q$19,$AB2358,"")</f>
        <v/>
      </c>
      <c r="AD2358" s="43" t="str">
        <f t="shared" si="727"/>
        <v/>
      </c>
      <c r="AE2358" s="36" t="str">
        <f>IF(Mining_Import!D2358="","",Mining_Import!D2358)</f>
        <v/>
      </c>
      <c r="AF2358" s="36" t="str">
        <f>IF(Mining_Import!E2358="","",Mining_Import!E2358)</f>
        <v/>
      </c>
      <c r="AG2358" s="36" t="str">
        <f>IF(Mining_Import!F2358="","",Mining_Import!F2358)</f>
        <v/>
      </c>
      <c r="AH2358" s="36" t="str">
        <f>IF(Mining_Import!G2358="","",Mining_Import!G2358)</f>
        <v/>
      </c>
      <c r="AI2358" s="36" t="str">
        <f>IF(Mining_Import!H2358="","",Mining_Import!H2358)</f>
        <v/>
      </c>
      <c r="AJ2358" s="36" t="str">
        <f>IF(Mining_Import!I2358="","",Mining_Import!I2358)</f>
        <v/>
      </c>
      <c r="BY2358" s="120" t="str">
        <f t="shared" si="715"/>
        <v/>
      </c>
      <c r="BZ2358" s="184" t="str">
        <f t="shared" si="728"/>
        <v/>
      </c>
      <c r="CA2358" s="37" t="str">
        <f>IFERROR(VLOOKUP($BY2358,Account_Value!$C$2:$F$2500,4,0),"")</f>
        <v/>
      </c>
      <c r="CB2358" s="43" t="str">
        <f t="shared" si="716"/>
        <v/>
      </c>
      <c r="CC2358" s="122" t="str">
        <f>IF($BZ2358="","",SUM($BZ$2:$BZ2358))</f>
        <v/>
      </c>
      <c r="CD2358" s="43" t="str">
        <f>IF($BZ2358="","",$BU$19*(SUM($BZ$2:$BZ2358)))</f>
        <v/>
      </c>
    </row>
    <row r="2359" spans="1:82">
      <c r="A2359" s="4" t="str">
        <f t="shared" si="717"/>
        <v/>
      </c>
      <c r="B2359" s="21" t="str">
        <f>IF(Investments_Import!A2359="","",Investments_Import!A2359)</f>
        <v/>
      </c>
      <c r="C2359" s="22" t="str">
        <f t="shared" si="710"/>
        <v/>
      </c>
      <c r="D2359" s="51" t="str">
        <f t="shared" si="718"/>
        <v/>
      </c>
      <c r="E2359" s="3" t="str">
        <f>IF(Investments_Import!B2359="","",Investments_Import!B2359)</f>
        <v/>
      </c>
      <c r="F2359" s="54" t="str">
        <f t="shared" si="719"/>
        <v xml:space="preserve"> </v>
      </c>
      <c r="G2359" s="54" t="str">
        <f>IF($B2359="","",COUNTIF($F$2:$F2359,$F2359))</f>
        <v/>
      </c>
      <c r="H2359" s="53" t="str">
        <f t="shared" si="720"/>
        <v xml:space="preserve">  </v>
      </c>
      <c r="I2359" s="3" t="str">
        <f>IF(Investments_Import!C2359="","",Investments_Import!C2359)</f>
        <v/>
      </c>
      <c r="J2359" s="108" t="str">
        <f>IF(Investments_Import!D2359="","",Investments_Import!D2359)</f>
        <v/>
      </c>
      <c r="K2359" s="108" t="str">
        <f t="shared" si="721"/>
        <v/>
      </c>
      <c r="L2359" s="47" t="str">
        <f>IF(Investments_Import!E2359="","",Investments_Import!E2359)</f>
        <v/>
      </c>
      <c r="M2359" s="47" t="str">
        <f t="shared" si="711"/>
        <v/>
      </c>
      <c r="N2359" s="31" t="str">
        <f>IF(Investments_Import!F2359="","",Investments_Import!F2359)</f>
        <v/>
      </c>
      <c r="O2359" s="31" t="str">
        <f t="shared" si="712"/>
        <v/>
      </c>
      <c r="P2359" s="3" t="str">
        <f>IF(Investments_Import!G2359="","",Investments_Import!G2359)</f>
        <v/>
      </c>
      <c r="Q2359" s="3" t="str">
        <f>IF(Investments_Import!H2359="","",Investments_Import!H2359)</f>
        <v/>
      </c>
      <c r="R2359" s="37" t="str">
        <f t="shared" si="713"/>
        <v/>
      </c>
      <c r="S2359" s="37" t="str">
        <f t="shared" si="714"/>
        <v/>
      </c>
      <c r="U2359" s="36" t="str">
        <f>IF(Mining_Import!A2359="","",Mining_Import!A2359)</f>
        <v/>
      </c>
      <c r="V2359" s="22" t="str">
        <f t="shared" si="722"/>
        <v/>
      </c>
      <c r="W2359" s="127" t="str">
        <f t="shared" si="723"/>
        <v/>
      </c>
      <c r="X2359" s="127" t="str">
        <f t="shared" si="724"/>
        <v/>
      </c>
      <c r="Y2359" s="127" t="str">
        <f t="shared" si="725"/>
        <v/>
      </c>
      <c r="Z2359" s="36" t="str">
        <f>IF(Mining_Import!B2359="","",Mining_Import!B2359)</f>
        <v/>
      </c>
      <c r="AA2359" s="184" t="str">
        <f>IF(Mining_Import!$C2359="","",Mining_Import!$C2359)</f>
        <v/>
      </c>
      <c r="AB2359" s="122" t="str">
        <f t="shared" si="726"/>
        <v/>
      </c>
      <c r="AC2359" s="122" t="str">
        <f>IF($Y2359&gt;Dashboard!$Q$19,$AB2359,"")</f>
        <v/>
      </c>
      <c r="AD2359" s="43" t="str">
        <f t="shared" si="727"/>
        <v/>
      </c>
      <c r="AE2359" s="36" t="str">
        <f>IF(Mining_Import!D2359="","",Mining_Import!D2359)</f>
        <v/>
      </c>
      <c r="AF2359" s="36" t="str">
        <f>IF(Mining_Import!E2359="","",Mining_Import!E2359)</f>
        <v/>
      </c>
      <c r="AG2359" s="36" t="str">
        <f>IF(Mining_Import!F2359="","",Mining_Import!F2359)</f>
        <v/>
      </c>
      <c r="AH2359" s="36" t="str">
        <f>IF(Mining_Import!G2359="","",Mining_Import!G2359)</f>
        <v/>
      </c>
      <c r="AI2359" s="36" t="str">
        <f>IF(Mining_Import!H2359="","",Mining_Import!H2359)</f>
        <v/>
      </c>
      <c r="AJ2359" s="36" t="str">
        <f>IF(Mining_Import!I2359="","",Mining_Import!I2359)</f>
        <v/>
      </c>
      <c r="BY2359" s="120" t="str">
        <f t="shared" si="715"/>
        <v/>
      </c>
      <c r="BZ2359" s="184" t="str">
        <f t="shared" si="728"/>
        <v/>
      </c>
      <c r="CA2359" s="37" t="str">
        <f>IFERROR(VLOOKUP($BY2359,Account_Value!$C$2:$F$2500,4,0),"")</f>
        <v/>
      </c>
      <c r="CB2359" s="43" t="str">
        <f t="shared" si="716"/>
        <v/>
      </c>
      <c r="CC2359" s="122" t="str">
        <f>IF($BZ2359="","",SUM($BZ$2:$BZ2359))</f>
        <v/>
      </c>
      <c r="CD2359" s="43" t="str">
        <f>IF($BZ2359="","",$BU$19*(SUM($BZ$2:$BZ2359)))</f>
        <v/>
      </c>
    </row>
    <row r="2360" spans="1:82">
      <c r="A2360" s="4" t="str">
        <f t="shared" si="717"/>
        <v/>
      </c>
      <c r="B2360" s="21" t="str">
        <f>IF(Investments_Import!A2360="","",Investments_Import!A2360)</f>
        <v/>
      </c>
      <c r="C2360" s="22" t="str">
        <f t="shared" si="710"/>
        <v/>
      </c>
      <c r="D2360" s="51" t="str">
        <f t="shared" si="718"/>
        <v/>
      </c>
      <c r="E2360" s="3" t="str">
        <f>IF(Investments_Import!B2360="","",Investments_Import!B2360)</f>
        <v/>
      </c>
      <c r="F2360" s="54" t="str">
        <f t="shared" si="719"/>
        <v xml:space="preserve"> </v>
      </c>
      <c r="G2360" s="54" t="str">
        <f>IF($B2360="","",COUNTIF($F$2:$F2360,$F2360))</f>
        <v/>
      </c>
      <c r="H2360" s="53" t="str">
        <f t="shared" si="720"/>
        <v xml:space="preserve">  </v>
      </c>
      <c r="I2360" s="3" t="str">
        <f>IF(Investments_Import!C2360="","",Investments_Import!C2360)</f>
        <v/>
      </c>
      <c r="J2360" s="108" t="str">
        <f>IF(Investments_Import!D2360="","",Investments_Import!D2360)</f>
        <v/>
      </c>
      <c r="K2360" s="108" t="str">
        <f t="shared" si="721"/>
        <v/>
      </c>
      <c r="L2360" s="47" t="str">
        <f>IF(Investments_Import!E2360="","",Investments_Import!E2360)</f>
        <v/>
      </c>
      <c r="M2360" s="47" t="str">
        <f t="shared" si="711"/>
        <v/>
      </c>
      <c r="N2360" s="31" t="str">
        <f>IF(Investments_Import!F2360="","",Investments_Import!F2360)</f>
        <v/>
      </c>
      <c r="O2360" s="31" t="str">
        <f t="shared" si="712"/>
        <v/>
      </c>
      <c r="P2360" s="3" t="str">
        <f>IF(Investments_Import!G2360="","",Investments_Import!G2360)</f>
        <v/>
      </c>
      <c r="Q2360" s="3" t="str">
        <f>IF(Investments_Import!H2360="","",Investments_Import!H2360)</f>
        <v/>
      </c>
      <c r="R2360" s="37" t="str">
        <f t="shared" si="713"/>
        <v/>
      </c>
      <c r="S2360" s="37" t="str">
        <f t="shared" si="714"/>
        <v/>
      </c>
      <c r="U2360" s="36" t="str">
        <f>IF(Mining_Import!A2360="","",Mining_Import!A2360)</f>
        <v/>
      </c>
      <c r="V2360" s="22" t="str">
        <f t="shared" si="722"/>
        <v/>
      </c>
      <c r="W2360" s="127" t="str">
        <f t="shared" si="723"/>
        <v/>
      </c>
      <c r="X2360" s="127" t="str">
        <f t="shared" si="724"/>
        <v/>
      </c>
      <c r="Y2360" s="127" t="str">
        <f t="shared" si="725"/>
        <v/>
      </c>
      <c r="Z2360" s="36" t="str">
        <f>IF(Mining_Import!B2360="","",Mining_Import!B2360)</f>
        <v/>
      </c>
      <c r="AA2360" s="184" t="str">
        <f>IF(Mining_Import!$C2360="","",Mining_Import!$C2360)</f>
        <v/>
      </c>
      <c r="AB2360" s="122" t="str">
        <f t="shared" si="726"/>
        <v/>
      </c>
      <c r="AC2360" s="122" t="str">
        <f>IF($Y2360&gt;Dashboard!$Q$19,$AB2360,"")</f>
        <v/>
      </c>
      <c r="AD2360" s="43" t="str">
        <f t="shared" si="727"/>
        <v/>
      </c>
      <c r="AE2360" s="36" t="str">
        <f>IF(Mining_Import!D2360="","",Mining_Import!D2360)</f>
        <v/>
      </c>
      <c r="AF2360" s="36" t="str">
        <f>IF(Mining_Import!E2360="","",Mining_Import!E2360)</f>
        <v/>
      </c>
      <c r="AG2360" s="36" t="str">
        <f>IF(Mining_Import!F2360="","",Mining_Import!F2360)</f>
        <v/>
      </c>
      <c r="AH2360" s="36" t="str">
        <f>IF(Mining_Import!G2360="","",Mining_Import!G2360)</f>
        <v/>
      </c>
      <c r="AI2360" s="36" t="str">
        <f>IF(Mining_Import!H2360="","",Mining_Import!H2360)</f>
        <v/>
      </c>
      <c r="AJ2360" s="36" t="str">
        <f>IF(Mining_Import!I2360="","",Mining_Import!I2360)</f>
        <v/>
      </c>
      <c r="BY2360" s="120" t="str">
        <f t="shared" si="715"/>
        <v/>
      </c>
      <c r="BZ2360" s="184" t="str">
        <f t="shared" si="728"/>
        <v/>
      </c>
      <c r="CA2360" s="37" t="str">
        <f>IFERROR(VLOOKUP($BY2360,Account_Value!$C$2:$F$2500,4,0),"")</f>
        <v/>
      </c>
      <c r="CB2360" s="43" t="str">
        <f t="shared" si="716"/>
        <v/>
      </c>
      <c r="CC2360" s="122" t="str">
        <f>IF($BZ2360="","",SUM($BZ$2:$BZ2360))</f>
        <v/>
      </c>
      <c r="CD2360" s="43" t="str">
        <f>IF($BZ2360="","",$BU$19*(SUM($BZ$2:$BZ2360)))</f>
        <v/>
      </c>
    </row>
    <row r="2361" spans="1:82">
      <c r="A2361" s="4" t="str">
        <f t="shared" si="717"/>
        <v/>
      </c>
      <c r="B2361" s="21" t="str">
        <f>IF(Investments_Import!A2361="","",Investments_Import!A2361)</f>
        <v/>
      </c>
      <c r="C2361" s="22" t="str">
        <f t="shared" si="710"/>
        <v/>
      </c>
      <c r="D2361" s="51" t="str">
        <f t="shared" si="718"/>
        <v/>
      </c>
      <c r="E2361" s="3" t="str">
        <f>IF(Investments_Import!B2361="","",Investments_Import!B2361)</f>
        <v/>
      </c>
      <c r="F2361" s="54" t="str">
        <f t="shared" si="719"/>
        <v xml:space="preserve"> </v>
      </c>
      <c r="G2361" s="54" t="str">
        <f>IF($B2361="","",COUNTIF($F$2:$F2361,$F2361))</f>
        <v/>
      </c>
      <c r="H2361" s="53" t="str">
        <f t="shared" si="720"/>
        <v xml:space="preserve">  </v>
      </c>
      <c r="I2361" s="3" t="str">
        <f>IF(Investments_Import!C2361="","",Investments_Import!C2361)</f>
        <v/>
      </c>
      <c r="J2361" s="108" t="str">
        <f>IF(Investments_Import!D2361="","",Investments_Import!D2361)</f>
        <v/>
      </c>
      <c r="K2361" s="108" t="str">
        <f t="shared" si="721"/>
        <v/>
      </c>
      <c r="L2361" s="47" t="str">
        <f>IF(Investments_Import!E2361="","",Investments_Import!E2361)</f>
        <v/>
      </c>
      <c r="M2361" s="47" t="str">
        <f t="shared" si="711"/>
        <v/>
      </c>
      <c r="N2361" s="31" t="str">
        <f>IF(Investments_Import!F2361="","",Investments_Import!F2361)</f>
        <v/>
      </c>
      <c r="O2361" s="31" t="str">
        <f t="shared" si="712"/>
        <v/>
      </c>
      <c r="P2361" s="3" t="str">
        <f>IF(Investments_Import!G2361="","",Investments_Import!G2361)</f>
        <v/>
      </c>
      <c r="Q2361" s="3" t="str">
        <f>IF(Investments_Import!H2361="","",Investments_Import!H2361)</f>
        <v/>
      </c>
      <c r="R2361" s="37" t="str">
        <f t="shared" si="713"/>
        <v/>
      </c>
      <c r="S2361" s="37" t="str">
        <f t="shared" si="714"/>
        <v/>
      </c>
      <c r="U2361" s="36" t="str">
        <f>IF(Mining_Import!A2361="","",Mining_Import!A2361)</f>
        <v/>
      </c>
      <c r="V2361" s="22" t="str">
        <f t="shared" si="722"/>
        <v/>
      </c>
      <c r="W2361" s="127" t="str">
        <f t="shared" si="723"/>
        <v/>
      </c>
      <c r="X2361" s="127" t="str">
        <f t="shared" si="724"/>
        <v/>
      </c>
      <c r="Y2361" s="127" t="str">
        <f t="shared" si="725"/>
        <v/>
      </c>
      <c r="Z2361" s="36" t="str">
        <f>IF(Mining_Import!B2361="","",Mining_Import!B2361)</f>
        <v/>
      </c>
      <c r="AA2361" s="184" t="str">
        <f>IF(Mining_Import!$C2361="","",Mining_Import!$C2361)</f>
        <v/>
      </c>
      <c r="AB2361" s="122" t="str">
        <f t="shared" si="726"/>
        <v/>
      </c>
      <c r="AC2361" s="122" t="str">
        <f>IF($Y2361&gt;Dashboard!$Q$19,$AB2361,"")</f>
        <v/>
      </c>
      <c r="AD2361" s="43" t="str">
        <f t="shared" si="727"/>
        <v/>
      </c>
      <c r="AE2361" s="36" t="str">
        <f>IF(Mining_Import!D2361="","",Mining_Import!D2361)</f>
        <v/>
      </c>
      <c r="AF2361" s="36" t="str">
        <f>IF(Mining_Import!E2361="","",Mining_Import!E2361)</f>
        <v/>
      </c>
      <c r="AG2361" s="36" t="str">
        <f>IF(Mining_Import!F2361="","",Mining_Import!F2361)</f>
        <v/>
      </c>
      <c r="AH2361" s="36" t="str">
        <f>IF(Mining_Import!G2361="","",Mining_Import!G2361)</f>
        <v/>
      </c>
      <c r="AI2361" s="36" t="str">
        <f>IF(Mining_Import!H2361="","",Mining_Import!H2361)</f>
        <v/>
      </c>
      <c r="AJ2361" s="36" t="str">
        <f>IF(Mining_Import!I2361="","",Mining_Import!I2361)</f>
        <v/>
      </c>
      <c r="BY2361" s="120" t="str">
        <f t="shared" si="715"/>
        <v/>
      </c>
      <c r="BZ2361" s="184" t="str">
        <f t="shared" si="728"/>
        <v/>
      </c>
      <c r="CA2361" s="37" t="str">
        <f>IFERROR(VLOOKUP($BY2361,Account_Value!$C$2:$F$2500,4,0),"")</f>
        <v/>
      </c>
      <c r="CB2361" s="43" t="str">
        <f t="shared" si="716"/>
        <v/>
      </c>
      <c r="CC2361" s="122" t="str">
        <f>IF($BZ2361="","",SUM($BZ$2:$BZ2361))</f>
        <v/>
      </c>
      <c r="CD2361" s="43" t="str">
        <f>IF($BZ2361="","",$BU$19*(SUM($BZ$2:$BZ2361)))</f>
        <v/>
      </c>
    </row>
    <row r="2362" spans="1:82">
      <c r="A2362" s="4" t="str">
        <f t="shared" si="717"/>
        <v/>
      </c>
      <c r="B2362" s="21" t="str">
        <f>IF(Investments_Import!A2362="","",Investments_Import!A2362)</f>
        <v/>
      </c>
      <c r="C2362" s="22" t="str">
        <f t="shared" si="710"/>
        <v/>
      </c>
      <c r="D2362" s="51" t="str">
        <f t="shared" si="718"/>
        <v/>
      </c>
      <c r="E2362" s="3" t="str">
        <f>IF(Investments_Import!B2362="","",Investments_Import!B2362)</f>
        <v/>
      </c>
      <c r="F2362" s="54" t="str">
        <f t="shared" si="719"/>
        <v xml:space="preserve"> </v>
      </c>
      <c r="G2362" s="54" t="str">
        <f>IF($B2362="","",COUNTIF($F$2:$F2362,$F2362))</f>
        <v/>
      </c>
      <c r="H2362" s="53" t="str">
        <f t="shared" si="720"/>
        <v xml:space="preserve">  </v>
      </c>
      <c r="I2362" s="3" t="str">
        <f>IF(Investments_Import!C2362="","",Investments_Import!C2362)</f>
        <v/>
      </c>
      <c r="J2362" s="108" t="str">
        <f>IF(Investments_Import!D2362="","",Investments_Import!D2362)</f>
        <v/>
      </c>
      <c r="K2362" s="108" t="str">
        <f t="shared" si="721"/>
        <v/>
      </c>
      <c r="L2362" s="47" t="str">
        <f>IF(Investments_Import!E2362="","",Investments_Import!E2362)</f>
        <v/>
      </c>
      <c r="M2362" s="47" t="str">
        <f t="shared" si="711"/>
        <v/>
      </c>
      <c r="N2362" s="31" t="str">
        <f>IF(Investments_Import!F2362="","",Investments_Import!F2362)</f>
        <v/>
      </c>
      <c r="O2362" s="31" t="str">
        <f t="shared" si="712"/>
        <v/>
      </c>
      <c r="P2362" s="3" t="str">
        <f>IF(Investments_Import!G2362="","",Investments_Import!G2362)</f>
        <v/>
      </c>
      <c r="Q2362" s="3" t="str">
        <f>IF(Investments_Import!H2362="","",Investments_Import!H2362)</f>
        <v/>
      </c>
      <c r="R2362" s="37" t="str">
        <f t="shared" si="713"/>
        <v/>
      </c>
      <c r="S2362" s="37" t="str">
        <f t="shared" si="714"/>
        <v/>
      </c>
      <c r="U2362" s="36" t="str">
        <f>IF(Mining_Import!A2362="","",Mining_Import!A2362)</f>
        <v/>
      </c>
      <c r="V2362" s="22" t="str">
        <f t="shared" si="722"/>
        <v/>
      </c>
      <c r="W2362" s="127" t="str">
        <f t="shared" si="723"/>
        <v/>
      </c>
      <c r="X2362" s="127" t="str">
        <f t="shared" si="724"/>
        <v/>
      </c>
      <c r="Y2362" s="127" t="str">
        <f t="shared" si="725"/>
        <v/>
      </c>
      <c r="Z2362" s="36" t="str">
        <f>IF(Mining_Import!B2362="","",Mining_Import!B2362)</f>
        <v/>
      </c>
      <c r="AA2362" s="184" t="str">
        <f>IF(Mining_Import!$C2362="","",Mining_Import!$C2362)</f>
        <v/>
      </c>
      <c r="AB2362" s="122" t="str">
        <f t="shared" si="726"/>
        <v/>
      </c>
      <c r="AC2362" s="122" t="str">
        <f>IF($Y2362&gt;Dashboard!$Q$19,$AB2362,"")</f>
        <v/>
      </c>
      <c r="AD2362" s="43" t="str">
        <f t="shared" si="727"/>
        <v/>
      </c>
      <c r="AE2362" s="36" t="str">
        <f>IF(Mining_Import!D2362="","",Mining_Import!D2362)</f>
        <v/>
      </c>
      <c r="AF2362" s="36" t="str">
        <f>IF(Mining_Import!E2362="","",Mining_Import!E2362)</f>
        <v/>
      </c>
      <c r="AG2362" s="36" t="str">
        <f>IF(Mining_Import!F2362="","",Mining_Import!F2362)</f>
        <v/>
      </c>
      <c r="AH2362" s="36" t="str">
        <f>IF(Mining_Import!G2362="","",Mining_Import!G2362)</f>
        <v/>
      </c>
      <c r="AI2362" s="36" t="str">
        <f>IF(Mining_Import!H2362="","",Mining_Import!H2362)</f>
        <v/>
      </c>
      <c r="AJ2362" s="36" t="str">
        <f>IF(Mining_Import!I2362="","",Mining_Import!I2362)</f>
        <v/>
      </c>
      <c r="BY2362" s="120" t="str">
        <f t="shared" si="715"/>
        <v/>
      </c>
      <c r="BZ2362" s="184" t="str">
        <f t="shared" si="728"/>
        <v/>
      </c>
      <c r="CA2362" s="37" t="str">
        <f>IFERROR(VLOOKUP($BY2362,Account_Value!$C$2:$F$2500,4,0),"")</f>
        <v/>
      </c>
      <c r="CB2362" s="43" t="str">
        <f t="shared" si="716"/>
        <v/>
      </c>
      <c r="CC2362" s="122" t="str">
        <f>IF($BZ2362="","",SUM($BZ$2:$BZ2362))</f>
        <v/>
      </c>
      <c r="CD2362" s="43" t="str">
        <f>IF($BZ2362="","",$BU$19*(SUM($BZ$2:$BZ2362)))</f>
        <v/>
      </c>
    </row>
    <row r="2363" spans="1:82">
      <c r="A2363" s="4" t="str">
        <f t="shared" si="717"/>
        <v/>
      </c>
      <c r="B2363" s="21" t="str">
        <f>IF(Investments_Import!A2363="","",Investments_Import!A2363)</f>
        <v/>
      </c>
      <c r="C2363" s="22" t="str">
        <f t="shared" si="710"/>
        <v/>
      </c>
      <c r="D2363" s="51" t="str">
        <f t="shared" si="718"/>
        <v/>
      </c>
      <c r="E2363" s="3" t="str">
        <f>IF(Investments_Import!B2363="","",Investments_Import!B2363)</f>
        <v/>
      </c>
      <c r="F2363" s="54" t="str">
        <f t="shared" si="719"/>
        <v xml:space="preserve"> </v>
      </c>
      <c r="G2363" s="54" t="str">
        <f>IF($B2363="","",COUNTIF($F$2:$F2363,$F2363))</f>
        <v/>
      </c>
      <c r="H2363" s="53" t="str">
        <f t="shared" si="720"/>
        <v xml:space="preserve">  </v>
      </c>
      <c r="I2363" s="3" t="str">
        <f>IF(Investments_Import!C2363="","",Investments_Import!C2363)</f>
        <v/>
      </c>
      <c r="J2363" s="108" t="str">
        <f>IF(Investments_Import!D2363="","",Investments_Import!D2363)</f>
        <v/>
      </c>
      <c r="K2363" s="108" t="str">
        <f t="shared" si="721"/>
        <v/>
      </c>
      <c r="L2363" s="47" t="str">
        <f>IF(Investments_Import!E2363="","",Investments_Import!E2363)</f>
        <v/>
      </c>
      <c r="M2363" s="47" t="str">
        <f t="shared" si="711"/>
        <v/>
      </c>
      <c r="N2363" s="31" t="str">
        <f>IF(Investments_Import!F2363="","",Investments_Import!F2363)</f>
        <v/>
      </c>
      <c r="O2363" s="31" t="str">
        <f t="shared" si="712"/>
        <v/>
      </c>
      <c r="P2363" s="3" t="str">
        <f>IF(Investments_Import!G2363="","",Investments_Import!G2363)</f>
        <v/>
      </c>
      <c r="Q2363" s="3" t="str">
        <f>IF(Investments_Import!H2363="","",Investments_Import!H2363)</f>
        <v/>
      </c>
      <c r="R2363" s="37" t="str">
        <f t="shared" si="713"/>
        <v/>
      </c>
      <c r="S2363" s="37" t="str">
        <f t="shared" si="714"/>
        <v/>
      </c>
      <c r="U2363" s="36" t="str">
        <f>IF(Mining_Import!A2363="","",Mining_Import!A2363)</f>
        <v/>
      </c>
      <c r="V2363" s="22" t="str">
        <f t="shared" si="722"/>
        <v/>
      </c>
      <c r="W2363" s="127" t="str">
        <f t="shared" si="723"/>
        <v/>
      </c>
      <c r="X2363" s="127" t="str">
        <f t="shared" si="724"/>
        <v/>
      </c>
      <c r="Y2363" s="127" t="str">
        <f t="shared" si="725"/>
        <v/>
      </c>
      <c r="Z2363" s="36" t="str">
        <f>IF(Mining_Import!B2363="","",Mining_Import!B2363)</f>
        <v/>
      </c>
      <c r="AA2363" s="184" t="str">
        <f>IF(Mining_Import!$C2363="","",Mining_Import!$C2363)</f>
        <v/>
      </c>
      <c r="AB2363" s="122" t="str">
        <f t="shared" si="726"/>
        <v/>
      </c>
      <c r="AC2363" s="122" t="str">
        <f>IF($Y2363&gt;Dashboard!$Q$19,$AB2363,"")</f>
        <v/>
      </c>
      <c r="AD2363" s="43" t="str">
        <f t="shared" si="727"/>
        <v/>
      </c>
      <c r="AE2363" s="36" t="str">
        <f>IF(Mining_Import!D2363="","",Mining_Import!D2363)</f>
        <v/>
      </c>
      <c r="AF2363" s="36" t="str">
        <f>IF(Mining_Import!E2363="","",Mining_Import!E2363)</f>
        <v/>
      </c>
      <c r="AG2363" s="36" t="str">
        <f>IF(Mining_Import!F2363="","",Mining_Import!F2363)</f>
        <v/>
      </c>
      <c r="AH2363" s="36" t="str">
        <f>IF(Mining_Import!G2363="","",Mining_Import!G2363)</f>
        <v/>
      </c>
      <c r="AI2363" s="36" t="str">
        <f>IF(Mining_Import!H2363="","",Mining_Import!H2363)</f>
        <v/>
      </c>
      <c r="AJ2363" s="36" t="str">
        <f>IF(Mining_Import!I2363="","",Mining_Import!I2363)</f>
        <v/>
      </c>
      <c r="BY2363" s="120" t="str">
        <f t="shared" si="715"/>
        <v/>
      </c>
      <c r="BZ2363" s="184" t="str">
        <f t="shared" si="728"/>
        <v/>
      </c>
      <c r="CA2363" s="37" t="str">
        <f>IFERROR(VLOOKUP($BY2363,Account_Value!$C$2:$F$2500,4,0),"")</f>
        <v/>
      </c>
      <c r="CB2363" s="43" t="str">
        <f t="shared" si="716"/>
        <v/>
      </c>
      <c r="CC2363" s="122" t="str">
        <f>IF($BZ2363="","",SUM($BZ$2:$BZ2363))</f>
        <v/>
      </c>
      <c r="CD2363" s="43" t="str">
        <f>IF($BZ2363="","",$BU$19*(SUM($BZ$2:$BZ2363)))</f>
        <v/>
      </c>
    </row>
    <row r="2364" spans="1:82">
      <c r="A2364" s="4" t="str">
        <f t="shared" si="717"/>
        <v/>
      </c>
      <c r="B2364" s="21" t="str">
        <f>IF(Investments_Import!A2364="","",Investments_Import!A2364)</f>
        <v/>
      </c>
      <c r="C2364" s="22" t="str">
        <f t="shared" si="710"/>
        <v/>
      </c>
      <c r="D2364" s="51" t="str">
        <f t="shared" si="718"/>
        <v/>
      </c>
      <c r="E2364" s="3" t="str">
        <f>IF(Investments_Import!B2364="","",Investments_Import!B2364)</f>
        <v/>
      </c>
      <c r="F2364" s="54" t="str">
        <f t="shared" si="719"/>
        <v xml:space="preserve"> </v>
      </c>
      <c r="G2364" s="54" t="str">
        <f>IF($B2364="","",COUNTIF($F$2:$F2364,$F2364))</f>
        <v/>
      </c>
      <c r="H2364" s="53" t="str">
        <f t="shared" si="720"/>
        <v xml:space="preserve">  </v>
      </c>
      <c r="I2364" s="3" t="str">
        <f>IF(Investments_Import!C2364="","",Investments_Import!C2364)</f>
        <v/>
      </c>
      <c r="J2364" s="108" t="str">
        <f>IF(Investments_Import!D2364="","",Investments_Import!D2364)</f>
        <v/>
      </c>
      <c r="K2364" s="108" t="str">
        <f t="shared" si="721"/>
        <v/>
      </c>
      <c r="L2364" s="47" t="str">
        <f>IF(Investments_Import!E2364="","",Investments_Import!E2364)</f>
        <v/>
      </c>
      <c r="M2364" s="47" t="str">
        <f t="shared" si="711"/>
        <v/>
      </c>
      <c r="N2364" s="31" t="str">
        <f>IF(Investments_Import!F2364="","",Investments_Import!F2364)</f>
        <v/>
      </c>
      <c r="O2364" s="31" t="str">
        <f t="shared" si="712"/>
        <v/>
      </c>
      <c r="P2364" s="3" t="str">
        <f>IF(Investments_Import!G2364="","",Investments_Import!G2364)</f>
        <v/>
      </c>
      <c r="Q2364" s="3" t="str">
        <f>IF(Investments_Import!H2364="","",Investments_Import!H2364)</f>
        <v/>
      </c>
      <c r="R2364" s="37" t="str">
        <f t="shared" si="713"/>
        <v/>
      </c>
      <c r="S2364" s="37" t="str">
        <f t="shared" si="714"/>
        <v/>
      </c>
      <c r="U2364" s="36" t="str">
        <f>IF(Mining_Import!A2364="","",Mining_Import!A2364)</f>
        <v/>
      </c>
      <c r="V2364" s="22" t="str">
        <f t="shared" si="722"/>
        <v/>
      </c>
      <c r="W2364" s="127" t="str">
        <f t="shared" si="723"/>
        <v/>
      </c>
      <c r="X2364" s="127" t="str">
        <f t="shared" si="724"/>
        <v/>
      </c>
      <c r="Y2364" s="127" t="str">
        <f t="shared" si="725"/>
        <v/>
      </c>
      <c r="Z2364" s="36" t="str">
        <f>IF(Mining_Import!B2364="","",Mining_Import!B2364)</f>
        <v/>
      </c>
      <c r="AA2364" s="184" t="str">
        <f>IF(Mining_Import!$C2364="","",Mining_Import!$C2364)</f>
        <v/>
      </c>
      <c r="AB2364" s="122" t="str">
        <f t="shared" si="726"/>
        <v/>
      </c>
      <c r="AC2364" s="122" t="str">
        <f>IF($Y2364&gt;Dashboard!$Q$19,$AB2364,"")</f>
        <v/>
      </c>
      <c r="AD2364" s="43" t="str">
        <f t="shared" si="727"/>
        <v/>
      </c>
      <c r="AE2364" s="36" t="str">
        <f>IF(Mining_Import!D2364="","",Mining_Import!D2364)</f>
        <v/>
      </c>
      <c r="AF2364" s="36" t="str">
        <f>IF(Mining_Import!E2364="","",Mining_Import!E2364)</f>
        <v/>
      </c>
      <c r="AG2364" s="36" t="str">
        <f>IF(Mining_Import!F2364="","",Mining_Import!F2364)</f>
        <v/>
      </c>
      <c r="AH2364" s="36" t="str">
        <f>IF(Mining_Import!G2364="","",Mining_Import!G2364)</f>
        <v/>
      </c>
      <c r="AI2364" s="36" t="str">
        <f>IF(Mining_Import!H2364="","",Mining_Import!H2364)</f>
        <v/>
      </c>
      <c r="AJ2364" s="36" t="str">
        <f>IF(Mining_Import!I2364="","",Mining_Import!I2364)</f>
        <v/>
      </c>
      <c r="BY2364" s="120" t="str">
        <f t="shared" si="715"/>
        <v/>
      </c>
      <c r="BZ2364" s="184" t="str">
        <f t="shared" si="728"/>
        <v/>
      </c>
      <c r="CA2364" s="37" t="str">
        <f>IFERROR(VLOOKUP($BY2364,Account_Value!$C$2:$F$2500,4,0),"")</f>
        <v/>
      </c>
      <c r="CB2364" s="43" t="str">
        <f t="shared" si="716"/>
        <v/>
      </c>
      <c r="CC2364" s="122" t="str">
        <f>IF($BZ2364="","",SUM($BZ$2:$BZ2364))</f>
        <v/>
      </c>
      <c r="CD2364" s="43" t="str">
        <f>IF($BZ2364="","",$BU$19*(SUM($BZ$2:$BZ2364)))</f>
        <v/>
      </c>
    </row>
    <row r="2365" spans="1:82">
      <c r="A2365" s="4" t="str">
        <f t="shared" si="717"/>
        <v/>
      </c>
      <c r="B2365" s="21" t="str">
        <f>IF(Investments_Import!A2365="","",Investments_Import!A2365)</f>
        <v/>
      </c>
      <c r="C2365" s="22" t="str">
        <f t="shared" si="710"/>
        <v/>
      </c>
      <c r="D2365" s="51" t="str">
        <f t="shared" si="718"/>
        <v/>
      </c>
      <c r="E2365" s="3" t="str">
        <f>IF(Investments_Import!B2365="","",Investments_Import!B2365)</f>
        <v/>
      </c>
      <c r="F2365" s="54" t="str">
        <f t="shared" si="719"/>
        <v xml:space="preserve"> </v>
      </c>
      <c r="G2365" s="54" t="str">
        <f>IF($B2365="","",COUNTIF($F$2:$F2365,$F2365))</f>
        <v/>
      </c>
      <c r="H2365" s="53" t="str">
        <f t="shared" si="720"/>
        <v xml:space="preserve">  </v>
      </c>
      <c r="I2365" s="3" t="str">
        <f>IF(Investments_Import!C2365="","",Investments_Import!C2365)</f>
        <v/>
      </c>
      <c r="J2365" s="108" t="str">
        <f>IF(Investments_Import!D2365="","",Investments_Import!D2365)</f>
        <v/>
      </c>
      <c r="K2365" s="108" t="str">
        <f t="shared" si="721"/>
        <v/>
      </c>
      <c r="L2365" s="47" t="str">
        <f>IF(Investments_Import!E2365="","",Investments_Import!E2365)</f>
        <v/>
      </c>
      <c r="M2365" s="47" t="str">
        <f t="shared" si="711"/>
        <v/>
      </c>
      <c r="N2365" s="31" t="str">
        <f>IF(Investments_Import!F2365="","",Investments_Import!F2365)</f>
        <v/>
      </c>
      <c r="O2365" s="31" t="str">
        <f t="shared" si="712"/>
        <v/>
      </c>
      <c r="P2365" s="3" t="str">
        <f>IF(Investments_Import!G2365="","",Investments_Import!G2365)</f>
        <v/>
      </c>
      <c r="Q2365" s="3" t="str">
        <f>IF(Investments_Import!H2365="","",Investments_Import!H2365)</f>
        <v/>
      </c>
      <c r="R2365" s="37" t="str">
        <f t="shared" si="713"/>
        <v/>
      </c>
      <c r="S2365" s="37" t="str">
        <f t="shared" si="714"/>
        <v/>
      </c>
      <c r="U2365" s="36" t="str">
        <f>IF(Mining_Import!A2365="","",Mining_Import!A2365)</f>
        <v/>
      </c>
      <c r="V2365" s="22" t="str">
        <f t="shared" si="722"/>
        <v/>
      </c>
      <c r="W2365" s="127" t="str">
        <f t="shared" si="723"/>
        <v/>
      </c>
      <c r="X2365" s="127" t="str">
        <f t="shared" si="724"/>
        <v/>
      </c>
      <c r="Y2365" s="127" t="str">
        <f t="shared" si="725"/>
        <v/>
      </c>
      <c r="Z2365" s="36" t="str">
        <f>IF(Mining_Import!B2365="","",Mining_Import!B2365)</f>
        <v/>
      </c>
      <c r="AA2365" s="184" t="str">
        <f>IF(Mining_Import!$C2365="","",Mining_Import!$C2365)</f>
        <v/>
      </c>
      <c r="AB2365" s="122" t="str">
        <f t="shared" si="726"/>
        <v/>
      </c>
      <c r="AC2365" s="122" t="str">
        <f>IF($Y2365&gt;Dashboard!$Q$19,$AB2365,"")</f>
        <v/>
      </c>
      <c r="AD2365" s="43" t="str">
        <f t="shared" si="727"/>
        <v/>
      </c>
      <c r="AE2365" s="36" t="str">
        <f>IF(Mining_Import!D2365="","",Mining_Import!D2365)</f>
        <v/>
      </c>
      <c r="AF2365" s="36" t="str">
        <f>IF(Mining_Import!E2365="","",Mining_Import!E2365)</f>
        <v/>
      </c>
      <c r="AG2365" s="36" t="str">
        <f>IF(Mining_Import!F2365="","",Mining_Import!F2365)</f>
        <v/>
      </c>
      <c r="AH2365" s="36" t="str">
        <f>IF(Mining_Import!G2365="","",Mining_Import!G2365)</f>
        <v/>
      </c>
      <c r="AI2365" s="36" t="str">
        <f>IF(Mining_Import!H2365="","",Mining_Import!H2365)</f>
        <v/>
      </c>
      <c r="AJ2365" s="36" t="str">
        <f>IF(Mining_Import!I2365="","",Mining_Import!I2365)</f>
        <v/>
      </c>
      <c r="BY2365" s="120" t="str">
        <f t="shared" si="715"/>
        <v/>
      </c>
      <c r="BZ2365" s="184" t="str">
        <f t="shared" si="728"/>
        <v/>
      </c>
      <c r="CA2365" s="37" t="str">
        <f>IFERROR(VLOOKUP($BY2365,Account_Value!$C$2:$F$2500,4,0),"")</f>
        <v/>
      </c>
      <c r="CB2365" s="43" t="str">
        <f t="shared" si="716"/>
        <v/>
      </c>
      <c r="CC2365" s="122" t="str">
        <f>IF($BZ2365="","",SUM($BZ$2:$BZ2365))</f>
        <v/>
      </c>
      <c r="CD2365" s="43" t="str">
        <f>IF($BZ2365="","",$BU$19*(SUM($BZ$2:$BZ2365)))</f>
        <v/>
      </c>
    </row>
    <row r="2366" spans="1:82">
      <c r="A2366" s="4" t="str">
        <f t="shared" si="717"/>
        <v/>
      </c>
      <c r="B2366" s="21" t="str">
        <f>IF(Investments_Import!A2366="","",Investments_Import!A2366)</f>
        <v/>
      </c>
      <c r="C2366" s="22" t="str">
        <f t="shared" si="710"/>
        <v/>
      </c>
      <c r="D2366" s="51" t="str">
        <f t="shared" si="718"/>
        <v/>
      </c>
      <c r="E2366" s="3" t="str">
        <f>IF(Investments_Import!B2366="","",Investments_Import!B2366)</f>
        <v/>
      </c>
      <c r="F2366" s="54" t="str">
        <f t="shared" si="719"/>
        <v xml:space="preserve"> </v>
      </c>
      <c r="G2366" s="54" t="str">
        <f>IF($B2366="","",COUNTIF($F$2:$F2366,$F2366))</f>
        <v/>
      </c>
      <c r="H2366" s="53" t="str">
        <f t="shared" si="720"/>
        <v xml:space="preserve">  </v>
      </c>
      <c r="I2366" s="3" t="str">
        <f>IF(Investments_Import!C2366="","",Investments_Import!C2366)</f>
        <v/>
      </c>
      <c r="J2366" s="108" t="str">
        <f>IF(Investments_Import!D2366="","",Investments_Import!D2366)</f>
        <v/>
      </c>
      <c r="K2366" s="108" t="str">
        <f t="shared" si="721"/>
        <v/>
      </c>
      <c r="L2366" s="47" t="str">
        <f>IF(Investments_Import!E2366="","",Investments_Import!E2366)</f>
        <v/>
      </c>
      <c r="M2366" s="47" t="str">
        <f t="shared" si="711"/>
        <v/>
      </c>
      <c r="N2366" s="31" t="str">
        <f>IF(Investments_Import!F2366="","",Investments_Import!F2366)</f>
        <v/>
      </c>
      <c r="O2366" s="31" t="str">
        <f t="shared" si="712"/>
        <v/>
      </c>
      <c r="P2366" s="3" t="str">
        <f>IF(Investments_Import!G2366="","",Investments_Import!G2366)</f>
        <v/>
      </c>
      <c r="Q2366" s="3" t="str">
        <f>IF(Investments_Import!H2366="","",Investments_Import!H2366)</f>
        <v/>
      </c>
      <c r="R2366" s="37" t="str">
        <f t="shared" si="713"/>
        <v/>
      </c>
      <c r="S2366" s="37" t="str">
        <f t="shared" si="714"/>
        <v/>
      </c>
      <c r="U2366" s="36" t="str">
        <f>IF(Mining_Import!A2366="","",Mining_Import!A2366)</f>
        <v/>
      </c>
      <c r="V2366" s="22" t="str">
        <f t="shared" si="722"/>
        <v/>
      </c>
      <c r="W2366" s="127" t="str">
        <f t="shared" si="723"/>
        <v/>
      </c>
      <c r="X2366" s="127" t="str">
        <f t="shared" si="724"/>
        <v/>
      </c>
      <c r="Y2366" s="127" t="str">
        <f t="shared" si="725"/>
        <v/>
      </c>
      <c r="Z2366" s="36" t="str">
        <f>IF(Mining_Import!B2366="","",Mining_Import!B2366)</f>
        <v/>
      </c>
      <c r="AA2366" s="184" t="str">
        <f>IF(Mining_Import!$C2366="","",Mining_Import!$C2366)</f>
        <v/>
      </c>
      <c r="AB2366" s="122" t="str">
        <f t="shared" si="726"/>
        <v/>
      </c>
      <c r="AC2366" s="122" t="str">
        <f>IF($Y2366&gt;Dashboard!$Q$19,$AB2366,"")</f>
        <v/>
      </c>
      <c r="AD2366" s="43" t="str">
        <f t="shared" si="727"/>
        <v/>
      </c>
      <c r="AE2366" s="36" t="str">
        <f>IF(Mining_Import!D2366="","",Mining_Import!D2366)</f>
        <v/>
      </c>
      <c r="AF2366" s="36" t="str">
        <f>IF(Mining_Import!E2366="","",Mining_Import!E2366)</f>
        <v/>
      </c>
      <c r="AG2366" s="36" t="str">
        <f>IF(Mining_Import!F2366="","",Mining_Import!F2366)</f>
        <v/>
      </c>
      <c r="AH2366" s="36" t="str">
        <f>IF(Mining_Import!G2366="","",Mining_Import!G2366)</f>
        <v/>
      </c>
      <c r="AI2366" s="36" t="str">
        <f>IF(Mining_Import!H2366="","",Mining_Import!H2366)</f>
        <v/>
      </c>
      <c r="AJ2366" s="36" t="str">
        <f>IF(Mining_Import!I2366="","",Mining_Import!I2366)</f>
        <v/>
      </c>
      <c r="BY2366" s="120" t="str">
        <f t="shared" si="715"/>
        <v/>
      </c>
      <c r="BZ2366" s="184" t="str">
        <f t="shared" si="728"/>
        <v/>
      </c>
      <c r="CA2366" s="37" t="str">
        <f>IFERROR(VLOOKUP($BY2366,Account_Value!$C$2:$F$2500,4,0),"")</f>
        <v/>
      </c>
      <c r="CB2366" s="43" t="str">
        <f t="shared" si="716"/>
        <v/>
      </c>
      <c r="CC2366" s="122" t="str">
        <f>IF($BZ2366="","",SUM($BZ$2:$BZ2366))</f>
        <v/>
      </c>
      <c r="CD2366" s="43" t="str">
        <f>IF($BZ2366="","",$BU$19*(SUM($BZ$2:$BZ2366)))</f>
        <v/>
      </c>
    </row>
    <row r="2367" spans="1:82">
      <c r="A2367" s="4" t="str">
        <f t="shared" si="717"/>
        <v/>
      </c>
      <c r="B2367" s="21" t="str">
        <f>IF(Investments_Import!A2367="","",Investments_Import!A2367)</f>
        <v/>
      </c>
      <c r="C2367" s="22" t="str">
        <f t="shared" si="710"/>
        <v/>
      </c>
      <c r="D2367" s="51" t="str">
        <f t="shared" si="718"/>
        <v/>
      </c>
      <c r="E2367" s="3" t="str">
        <f>IF(Investments_Import!B2367="","",Investments_Import!B2367)</f>
        <v/>
      </c>
      <c r="F2367" s="54" t="str">
        <f t="shared" si="719"/>
        <v xml:space="preserve"> </v>
      </c>
      <c r="G2367" s="54" t="str">
        <f>IF($B2367="","",COUNTIF($F$2:$F2367,$F2367))</f>
        <v/>
      </c>
      <c r="H2367" s="53" t="str">
        <f t="shared" si="720"/>
        <v xml:space="preserve">  </v>
      </c>
      <c r="I2367" s="3" t="str">
        <f>IF(Investments_Import!C2367="","",Investments_Import!C2367)</f>
        <v/>
      </c>
      <c r="J2367" s="108" t="str">
        <f>IF(Investments_Import!D2367="","",Investments_Import!D2367)</f>
        <v/>
      </c>
      <c r="K2367" s="108" t="str">
        <f t="shared" si="721"/>
        <v/>
      </c>
      <c r="L2367" s="47" t="str">
        <f>IF(Investments_Import!E2367="","",Investments_Import!E2367)</f>
        <v/>
      </c>
      <c r="M2367" s="47" t="str">
        <f t="shared" si="711"/>
        <v/>
      </c>
      <c r="N2367" s="31" t="str">
        <f>IF(Investments_Import!F2367="","",Investments_Import!F2367)</f>
        <v/>
      </c>
      <c r="O2367" s="31" t="str">
        <f t="shared" si="712"/>
        <v/>
      </c>
      <c r="P2367" s="3" t="str">
        <f>IF(Investments_Import!G2367="","",Investments_Import!G2367)</f>
        <v/>
      </c>
      <c r="Q2367" s="3" t="str">
        <f>IF(Investments_Import!H2367="","",Investments_Import!H2367)</f>
        <v/>
      </c>
      <c r="R2367" s="37" t="str">
        <f t="shared" si="713"/>
        <v/>
      </c>
      <c r="S2367" s="37" t="str">
        <f t="shared" si="714"/>
        <v/>
      </c>
      <c r="U2367" s="36" t="str">
        <f>IF(Mining_Import!A2367="","",Mining_Import!A2367)</f>
        <v/>
      </c>
      <c r="V2367" s="22" t="str">
        <f t="shared" si="722"/>
        <v/>
      </c>
      <c r="W2367" s="127" t="str">
        <f t="shared" si="723"/>
        <v/>
      </c>
      <c r="X2367" s="127" t="str">
        <f t="shared" si="724"/>
        <v/>
      </c>
      <c r="Y2367" s="127" t="str">
        <f t="shared" si="725"/>
        <v/>
      </c>
      <c r="Z2367" s="36" t="str">
        <f>IF(Mining_Import!B2367="","",Mining_Import!B2367)</f>
        <v/>
      </c>
      <c r="AA2367" s="184" t="str">
        <f>IF(Mining_Import!$C2367="","",Mining_Import!$C2367)</f>
        <v/>
      </c>
      <c r="AB2367" s="122" t="str">
        <f t="shared" si="726"/>
        <v/>
      </c>
      <c r="AC2367" s="122" t="str">
        <f>IF($Y2367&gt;Dashboard!$Q$19,$AB2367,"")</f>
        <v/>
      </c>
      <c r="AD2367" s="43" t="str">
        <f t="shared" si="727"/>
        <v/>
      </c>
      <c r="AE2367" s="36" t="str">
        <f>IF(Mining_Import!D2367="","",Mining_Import!D2367)</f>
        <v/>
      </c>
      <c r="AF2367" s="36" t="str">
        <f>IF(Mining_Import!E2367="","",Mining_Import!E2367)</f>
        <v/>
      </c>
      <c r="AG2367" s="36" t="str">
        <f>IF(Mining_Import!F2367="","",Mining_Import!F2367)</f>
        <v/>
      </c>
      <c r="AH2367" s="36" t="str">
        <f>IF(Mining_Import!G2367="","",Mining_Import!G2367)</f>
        <v/>
      </c>
      <c r="AI2367" s="36" t="str">
        <f>IF(Mining_Import!H2367="","",Mining_Import!H2367)</f>
        <v/>
      </c>
      <c r="AJ2367" s="36" t="str">
        <f>IF(Mining_Import!I2367="","",Mining_Import!I2367)</f>
        <v/>
      </c>
      <c r="BY2367" s="120" t="str">
        <f t="shared" si="715"/>
        <v/>
      </c>
      <c r="BZ2367" s="184" t="str">
        <f t="shared" si="728"/>
        <v/>
      </c>
      <c r="CA2367" s="37" t="str">
        <f>IFERROR(VLOOKUP($BY2367,Account_Value!$C$2:$F$2500,4,0),"")</f>
        <v/>
      </c>
      <c r="CB2367" s="43" t="str">
        <f t="shared" si="716"/>
        <v/>
      </c>
      <c r="CC2367" s="122" t="str">
        <f>IF($BZ2367="","",SUM($BZ$2:$BZ2367))</f>
        <v/>
      </c>
      <c r="CD2367" s="43" t="str">
        <f>IF($BZ2367="","",$BU$19*(SUM($BZ$2:$BZ2367)))</f>
        <v/>
      </c>
    </row>
    <row r="2368" spans="1:82">
      <c r="A2368" s="4" t="str">
        <f t="shared" si="717"/>
        <v/>
      </c>
      <c r="B2368" s="21" t="str">
        <f>IF(Investments_Import!A2368="","",Investments_Import!A2368)</f>
        <v/>
      </c>
      <c r="C2368" s="22" t="str">
        <f t="shared" si="710"/>
        <v/>
      </c>
      <c r="D2368" s="51" t="str">
        <f t="shared" si="718"/>
        <v/>
      </c>
      <c r="E2368" s="3" t="str">
        <f>IF(Investments_Import!B2368="","",Investments_Import!B2368)</f>
        <v/>
      </c>
      <c r="F2368" s="54" t="str">
        <f t="shared" si="719"/>
        <v xml:space="preserve"> </v>
      </c>
      <c r="G2368" s="54" t="str">
        <f>IF($B2368="","",COUNTIF($F$2:$F2368,$F2368))</f>
        <v/>
      </c>
      <c r="H2368" s="53" t="str">
        <f t="shared" si="720"/>
        <v xml:space="preserve">  </v>
      </c>
      <c r="I2368" s="3" t="str">
        <f>IF(Investments_Import!C2368="","",Investments_Import!C2368)</f>
        <v/>
      </c>
      <c r="J2368" s="108" t="str">
        <f>IF(Investments_Import!D2368="","",Investments_Import!D2368)</f>
        <v/>
      </c>
      <c r="K2368" s="108" t="str">
        <f t="shared" si="721"/>
        <v/>
      </c>
      <c r="L2368" s="47" t="str">
        <f>IF(Investments_Import!E2368="","",Investments_Import!E2368)</f>
        <v/>
      </c>
      <c r="M2368" s="47" t="str">
        <f t="shared" si="711"/>
        <v/>
      </c>
      <c r="N2368" s="31" t="str">
        <f>IF(Investments_Import!F2368="","",Investments_Import!F2368)</f>
        <v/>
      </c>
      <c r="O2368" s="31" t="str">
        <f t="shared" si="712"/>
        <v/>
      </c>
      <c r="P2368" s="3" t="str">
        <f>IF(Investments_Import!G2368="","",Investments_Import!G2368)</f>
        <v/>
      </c>
      <c r="Q2368" s="3" t="str">
        <f>IF(Investments_Import!H2368="","",Investments_Import!H2368)</f>
        <v/>
      </c>
      <c r="R2368" s="37" t="str">
        <f t="shared" si="713"/>
        <v/>
      </c>
      <c r="S2368" s="37" t="str">
        <f t="shared" si="714"/>
        <v/>
      </c>
      <c r="U2368" s="36" t="str">
        <f>IF(Mining_Import!A2368="","",Mining_Import!A2368)</f>
        <v/>
      </c>
      <c r="V2368" s="22" t="str">
        <f t="shared" si="722"/>
        <v/>
      </c>
      <c r="W2368" s="127" t="str">
        <f t="shared" si="723"/>
        <v/>
      </c>
      <c r="X2368" s="127" t="str">
        <f t="shared" si="724"/>
        <v/>
      </c>
      <c r="Y2368" s="127" t="str">
        <f t="shared" si="725"/>
        <v/>
      </c>
      <c r="Z2368" s="36" t="str">
        <f>IF(Mining_Import!B2368="","",Mining_Import!B2368)</f>
        <v/>
      </c>
      <c r="AA2368" s="184" t="str">
        <f>IF(Mining_Import!$C2368="","",Mining_Import!$C2368)</f>
        <v/>
      </c>
      <c r="AB2368" s="122" t="str">
        <f t="shared" si="726"/>
        <v/>
      </c>
      <c r="AC2368" s="122" t="str">
        <f>IF($Y2368&gt;Dashboard!$Q$19,$AB2368,"")</f>
        <v/>
      </c>
      <c r="AD2368" s="43" t="str">
        <f t="shared" si="727"/>
        <v/>
      </c>
      <c r="AE2368" s="36" t="str">
        <f>IF(Mining_Import!D2368="","",Mining_Import!D2368)</f>
        <v/>
      </c>
      <c r="AF2368" s="36" t="str">
        <f>IF(Mining_Import!E2368="","",Mining_Import!E2368)</f>
        <v/>
      </c>
      <c r="AG2368" s="36" t="str">
        <f>IF(Mining_Import!F2368="","",Mining_Import!F2368)</f>
        <v/>
      </c>
      <c r="AH2368" s="36" t="str">
        <f>IF(Mining_Import!G2368="","",Mining_Import!G2368)</f>
        <v/>
      </c>
      <c r="AI2368" s="36" t="str">
        <f>IF(Mining_Import!H2368="","",Mining_Import!H2368)</f>
        <v/>
      </c>
      <c r="AJ2368" s="36" t="str">
        <f>IF(Mining_Import!I2368="","",Mining_Import!I2368)</f>
        <v/>
      </c>
      <c r="BY2368" s="120" t="str">
        <f t="shared" si="715"/>
        <v/>
      </c>
      <c r="BZ2368" s="184" t="str">
        <f t="shared" si="728"/>
        <v/>
      </c>
      <c r="CA2368" s="37" t="str">
        <f>IFERROR(VLOOKUP($BY2368,Account_Value!$C$2:$F$2500,4,0),"")</f>
        <v/>
      </c>
      <c r="CB2368" s="43" t="str">
        <f t="shared" si="716"/>
        <v/>
      </c>
      <c r="CC2368" s="122" t="str">
        <f>IF($BZ2368="","",SUM($BZ$2:$BZ2368))</f>
        <v/>
      </c>
      <c r="CD2368" s="43" t="str">
        <f>IF($BZ2368="","",$BU$19*(SUM($BZ$2:$BZ2368)))</f>
        <v/>
      </c>
    </row>
    <row r="2369" spans="1:82">
      <c r="A2369" s="4" t="str">
        <f t="shared" si="717"/>
        <v/>
      </c>
      <c r="B2369" s="21" t="str">
        <f>IF(Investments_Import!A2369="","",Investments_Import!A2369)</f>
        <v/>
      </c>
      <c r="C2369" s="22" t="str">
        <f t="shared" si="710"/>
        <v/>
      </c>
      <c r="D2369" s="51" t="str">
        <f t="shared" si="718"/>
        <v/>
      </c>
      <c r="E2369" s="3" t="str">
        <f>IF(Investments_Import!B2369="","",Investments_Import!B2369)</f>
        <v/>
      </c>
      <c r="F2369" s="54" t="str">
        <f t="shared" si="719"/>
        <v xml:space="preserve"> </v>
      </c>
      <c r="G2369" s="54" t="str">
        <f>IF($B2369="","",COUNTIF($F$2:$F2369,$F2369))</f>
        <v/>
      </c>
      <c r="H2369" s="53" t="str">
        <f t="shared" si="720"/>
        <v xml:space="preserve">  </v>
      </c>
      <c r="I2369" s="3" t="str">
        <f>IF(Investments_Import!C2369="","",Investments_Import!C2369)</f>
        <v/>
      </c>
      <c r="J2369" s="108" t="str">
        <f>IF(Investments_Import!D2369="","",Investments_Import!D2369)</f>
        <v/>
      </c>
      <c r="K2369" s="108" t="str">
        <f t="shared" si="721"/>
        <v/>
      </c>
      <c r="L2369" s="47" t="str">
        <f>IF(Investments_Import!E2369="","",Investments_Import!E2369)</f>
        <v/>
      </c>
      <c r="M2369" s="47" t="str">
        <f t="shared" si="711"/>
        <v/>
      </c>
      <c r="N2369" s="31" t="str">
        <f>IF(Investments_Import!F2369="","",Investments_Import!F2369)</f>
        <v/>
      </c>
      <c r="O2369" s="31" t="str">
        <f t="shared" si="712"/>
        <v/>
      </c>
      <c r="P2369" s="3" t="str">
        <f>IF(Investments_Import!G2369="","",Investments_Import!G2369)</f>
        <v/>
      </c>
      <c r="Q2369" s="3" t="str">
        <f>IF(Investments_Import!H2369="","",Investments_Import!H2369)</f>
        <v/>
      </c>
      <c r="R2369" s="37" t="str">
        <f t="shared" si="713"/>
        <v/>
      </c>
      <c r="S2369" s="37" t="str">
        <f t="shared" si="714"/>
        <v/>
      </c>
      <c r="U2369" s="36" t="str">
        <f>IF(Mining_Import!A2369="","",Mining_Import!A2369)</f>
        <v/>
      </c>
      <c r="V2369" s="22" t="str">
        <f t="shared" si="722"/>
        <v/>
      </c>
      <c r="W2369" s="127" t="str">
        <f t="shared" si="723"/>
        <v/>
      </c>
      <c r="X2369" s="127" t="str">
        <f t="shared" si="724"/>
        <v/>
      </c>
      <c r="Y2369" s="127" t="str">
        <f t="shared" si="725"/>
        <v/>
      </c>
      <c r="Z2369" s="36" t="str">
        <f>IF(Mining_Import!B2369="","",Mining_Import!B2369)</f>
        <v/>
      </c>
      <c r="AA2369" s="184" t="str">
        <f>IF(Mining_Import!$C2369="","",Mining_Import!$C2369)</f>
        <v/>
      </c>
      <c r="AB2369" s="122" t="str">
        <f t="shared" si="726"/>
        <v/>
      </c>
      <c r="AC2369" s="122" t="str">
        <f>IF($Y2369&gt;Dashboard!$Q$19,$AB2369,"")</f>
        <v/>
      </c>
      <c r="AD2369" s="43" t="str">
        <f t="shared" si="727"/>
        <v/>
      </c>
      <c r="AE2369" s="36" t="str">
        <f>IF(Mining_Import!D2369="","",Mining_Import!D2369)</f>
        <v/>
      </c>
      <c r="AF2369" s="36" t="str">
        <f>IF(Mining_Import!E2369="","",Mining_Import!E2369)</f>
        <v/>
      </c>
      <c r="AG2369" s="36" t="str">
        <f>IF(Mining_Import!F2369="","",Mining_Import!F2369)</f>
        <v/>
      </c>
      <c r="AH2369" s="36" t="str">
        <f>IF(Mining_Import!G2369="","",Mining_Import!G2369)</f>
        <v/>
      </c>
      <c r="AI2369" s="36" t="str">
        <f>IF(Mining_Import!H2369="","",Mining_Import!H2369)</f>
        <v/>
      </c>
      <c r="AJ2369" s="36" t="str">
        <f>IF(Mining_Import!I2369="","",Mining_Import!I2369)</f>
        <v/>
      </c>
      <c r="BY2369" s="120" t="str">
        <f t="shared" si="715"/>
        <v/>
      </c>
      <c r="BZ2369" s="184" t="str">
        <f t="shared" si="728"/>
        <v/>
      </c>
      <c r="CA2369" s="37" t="str">
        <f>IFERROR(VLOOKUP($BY2369,Account_Value!$C$2:$F$2500,4,0),"")</f>
        <v/>
      </c>
      <c r="CB2369" s="43" t="str">
        <f t="shared" si="716"/>
        <v/>
      </c>
      <c r="CC2369" s="122" t="str">
        <f>IF($BZ2369="","",SUM($BZ$2:$BZ2369))</f>
        <v/>
      </c>
      <c r="CD2369" s="43" t="str">
        <f>IF($BZ2369="","",$BU$19*(SUM($BZ$2:$BZ2369)))</f>
        <v/>
      </c>
    </row>
    <row r="2370" spans="1:82">
      <c r="A2370" s="4" t="str">
        <f t="shared" si="717"/>
        <v/>
      </c>
      <c r="B2370" s="21" t="str">
        <f>IF(Investments_Import!A2370="","",Investments_Import!A2370)</f>
        <v/>
      </c>
      <c r="C2370" s="22" t="str">
        <f t="shared" ref="C2370:C2433" si="729">IF(B2370="","",B2370*1)</f>
        <v/>
      </c>
      <c r="D2370" s="51" t="str">
        <f t="shared" si="718"/>
        <v/>
      </c>
      <c r="E2370" s="3" t="str">
        <f>IF(Investments_Import!B2370="","",Investments_Import!B2370)</f>
        <v/>
      </c>
      <c r="F2370" s="54" t="str">
        <f t="shared" si="719"/>
        <v xml:space="preserve"> </v>
      </c>
      <c r="G2370" s="54" t="str">
        <f>IF($B2370="","",COUNTIF($F$2:$F2370,$F2370))</f>
        <v/>
      </c>
      <c r="H2370" s="53" t="str">
        <f t="shared" si="720"/>
        <v xml:space="preserve">  </v>
      </c>
      <c r="I2370" s="3" t="str">
        <f>IF(Investments_Import!C2370="","",Investments_Import!C2370)</f>
        <v/>
      </c>
      <c r="J2370" s="108" t="str">
        <f>IF(Investments_Import!D2370="","",Investments_Import!D2370)</f>
        <v/>
      </c>
      <c r="K2370" s="108" t="str">
        <f t="shared" si="721"/>
        <v/>
      </c>
      <c r="L2370" s="47" t="str">
        <f>IF(Investments_Import!E2370="","",Investments_Import!E2370)</f>
        <v/>
      </c>
      <c r="M2370" s="47" t="str">
        <f t="shared" ref="M2370:M2433" si="730">IF($L2370="","",$L2370*1)</f>
        <v/>
      </c>
      <c r="N2370" s="31" t="str">
        <f>IF(Investments_Import!F2370="","",Investments_Import!F2370)</f>
        <v/>
      </c>
      <c r="O2370" s="31" t="str">
        <f t="shared" ref="O2370:O2433" si="731">IF($N2370="","",$N2370*1)</f>
        <v/>
      </c>
      <c r="P2370" s="3" t="str">
        <f>IF(Investments_Import!G2370="","",Investments_Import!G2370)</f>
        <v/>
      </c>
      <c r="Q2370" s="3" t="str">
        <f>IF(Investments_Import!H2370="","",Investments_Import!H2370)</f>
        <v/>
      </c>
      <c r="R2370" s="37" t="str">
        <f t="shared" ref="R2370:R2433" si="732">IF($Q2370="","",IF($Q2370="USD",$P2370,$P2370*$J2370))</f>
        <v/>
      </c>
      <c r="S2370" s="37" t="str">
        <f t="shared" ref="S2370:S2433" si="733">IF($R2370="","",$R2370*1)</f>
        <v/>
      </c>
      <c r="U2370" s="36" t="str">
        <f>IF(Mining_Import!A2370="","",Mining_Import!A2370)</f>
        <v/>
      </c>
      <c r="V2370" s="22" t="str">
        <f t="shared" si="722"/>
        <v/>
      </c>
      <c r="W2370" s="127" t="str">
        <f t="shared" si="723"/>
        <v/>
      </c>
      <c r="X2370" s="127" t="str">
        <f t="shared" si="724"/>
        <v/>
      </c>
      <c r="Y2370" s="127" t="str">
        <f t="shared" si="725"/>
        <v/>
      </c>
      <c r="Z2370" s="36" t="str">
        <f>IF(Mining_Import!B2370="","",Mining_Import!B2370)</f>
        <v/>
      </c>
      <c r="AA2370" s="184" t="str">
        <f>IF(Mining_Import!$C2370="","",Mining_Import!$C2370)</f>
        <v/>
      </c>
      <c r="AB2370" s="122" t="str">
        <f t="shared" si="726"/>
        <v/>
      </c>
      <c r="AC2370" s="122" t="str">
        <f>IF($Y2370&gt;Dashboard!$Q$19,$AB2370,"")</f>
        <v/>
      </c>
      <c r="AD2370" s="43" t="str">
        <f t="shared" si="727"/>
        <v/>
      </c>
      <c r="AE2370" s="36" t="str">
        <f>IF(Mining_Import!D2370="","",Mining_Import!D2370)</f>
        <v/>
      </c>
      <c r="AF2370" s="36" t="str">
        <f>IF(Mining_Import!E2370="","",Mining_Import!E2370)</f>
        <v/>
      </c>
      <c r="AG2370" s="36" t="str">
        <f>IF(Mining_Import!F2370="","",Mining_Import!F2370)</f>
        <v/>
      </c>
      <c r="AH2370" s="36" t="str">
        <f>IF(Mining_Import!G2370="","",Mining_Import!G2370)</f>
        <v/>
      </c>
      <c r="AI2370" s="36" t="str">
        <f>IF(Mining_Import!H2370="","",Mining_Import!H2370)</f>
        <v/>
      </c>
      <c r="AJ2370" s="36" t="str">
        <f>IF(Mining_Import!I2370="","",Mining_Import!I2370)</f>
        <v/>
      </c>
      <c r="BY2370" s="120" t="str">
        <f t="shared" ref="BY2370:BY2433" si="734">Y2370</f>
        <v/>
      </c>
      <c r="BZ2370" s="184" t="str">
        <f t="shared" si="728"/>
        <v/>
      </c>
      <c r="CA2370" s="37" t="str">
        <f>IFERROR(VLOOKUP($BY2370,Account_Value!$C$2:$F$2500,4,0),"")</f>
        <v/>
      </c>
      <c r="CB2370" s="43" t="str">
        <f t="shared" ref="CB2370:CB2433" si="735">IF(BZ2370="","",BZ2370*CA2370)</f>
        <v/>
      </c>
      <c r="CC2370" s="122" t="str">
        <f>IF($BZ2370="","",SUM($BZ$2:$BZ2370))</f>
        <v/>
      </c>
      <c r="CD2370" s="43" t="str">
        <f>IF($BZ2370="","",$BU$19*(SUM($BZ$2:$BZ2370)))</f>
        <v/>
      </c>
    </row>
    <row r="2371" spans="1:82">
      <c r="A2371" s="4" t="str">
        <f t="shared" ref="A2371:A2434" si="736">IF($B2371="","",$A2370+1)</f>
        <v/>
      </c>
      <c r="B2371" s="21" t="str">
        <f>IF(Investments_Import!A2371="","",Investments_Import!A2371)</f>
        <v/>
      </c>
      <c r="C2371" s="22" t="str">
        <f t="shared" si="729"/>
        <v/>
      </c>
      <c r="D2371" s="51" t="str">
        <f t="shared" ref="D2371:D2434" si="737">$C2371</f>
        <v/>
      </c>
      <c r="E2371" s="3" t="str">
        <f>IF(Investments_Import!B2371="","",Investments_Import!B2371)</f>
        <v/>
      </c>
      <c r="F2371" s="54" t="str">
        <f t="shared" ref="F2371:F2434" si="738">CONCATENATE(TEXT($D2371,"dd-mmm-yyyy")," ",$E2371)</f>
        <v xml:space="preserve"> </v>
      </c>
      <c r="G2371" s="54" t="str">
        <f>IF($B2371="","",COUNTIF($F$2:$F2371,$F2371))</f>
        <v/>
      </c>
      <c r="H2371" s="53" t="str">
        <f t="shared" ref="H2371:H2434" si="739">CONCATENATE(TEXT($D2371,"dd-mmm-yyyy")," ",$E2371," ",$G2371)</f>
        <v xml:space="preserve">  </v>
      </c>
      <c r="I2371" s="3" t="str">
        <f>IF(Investments_Import!C2371="","",Investments_Import!C2371)</f>
        <v/>
      </c>
      <c r="J2371" s="108" t="str">
        <f>IF(Investments_Import!D2371="","",Investments_Import!D2371)</f>
        <v/>
      </c>
      <c r="K2371" s="108" t="str">
        <f t="shared" ref="K2371:K2434" si="740">IF($B2371="","",$J2371*1)</f>
        <v/>
      </c>
      <c r="L2371" s="47" t="str">
        <f>IF(Investments_Import!E2371="","",Investments_Import!E2371)</f>
        <v/>
      </c>
      <c r="M2371" s="47" t="str">
        <f t="shared" si="730"/>
        <v/>
      </c>
      <c r="N2371" s="31" t="str">
        <f>IF(Investments_Import!F2371="","",Investments_Import!F2371)</f>
        <v/>
      </c>
      <c r="O2371" s="31" t="str">
        <f t="shared" si="731"/>
        <v/>
      </c>
      <c r="P2371" s="3" t="str">
        <f>IF(Investments_Import!G2371="","",Investments_Import!G2371)</f>
        <v/>
      </c>
      <c r="Q2371" s="3" t="str">
        <f>IF(Investments_Import!H2371="","",Investments_Import!H2371)</f>
        <v/>
      </c>
      <c r="R2371" s="37" t="str">
        <f t="shared" si="732"/>
        <v/>
      </c>
      <c r="S2371" s="37" t="str">
        <f t="shared" si="733"/>
        <v/>
      </c>
      <c r="U2371" s="36" t="str">
        <f>IF(Mining_Import!A2371="","",Mining_Import!A2371)</f>
        <v/>
      </c>
      <c r="V2371" s="22" t="str">
        <f t="shared" ref="V2371:V2434" si="741">IF(U2371="","",U2371*1)</f>
        <v/>
      </c>
      <c r="W2371" s="127" t="str">
        <f t="shared" ref="W2371:W2434" si="742">V2371</f>
        <v/>
      </c>
      <c r="X2371" s="127" t="str">
        <f t="shared" ref="X2371:X2434" si="743">IFERROR(INT($W2371),"")</f>
        <v/>
      </c>
      <c r="Y2371" s="127" t="str">
        <f t="shared" ref="Y2371:Y2434" si="744">$X2371</f>
        <v/>
      </c>
      <c r="Z2371" s="36" t="str">
        <f>IF(Mining_Import!B2371="","",Mining_Import!B2371)</f>
        <v/>
      </c>
      <c r="AA2371" s="184" t="str">
        <f>IF(Mining_Import!$C2371="","",Mining_Import!$C2371)</f>
        <v/>
      </c>
      <c r="AB2371" s="122" t="str">
        <f t="shared" ref="AB2371:AB2434" si="745">IFERROR($AA2371*1,"")</f>
        <v/>
      </c>
      <c r="AC2371" s="122" t="str">
        <f>IF($Y2371&gt;Dashboard!$Q$19,$AB2371,"")</f>
        <v/>
      </c>
      <c r="AD2371" s="43" t="str">
        <f t="shared" ref="AD2371:AD2434" si="746">IFERROR($AB2371*$BU$19,"")</f>
        <v/>
      </c>
      <c r="AE2371" s="36" t="str">
        <f>IF(Mining_Import!D2371="","",Mining_Import!D2371)</f>
        <v/>
      </c>
      <c r="AF2371" s="36" t="str">
        <f>IF(Mining_Import!E2371="","",Mining_Import!E2371)</f>
        <v/>
      </c>
      <c r="AG2371" s="36" t="str">
        <f>IF(Mining_Import!F2371="","",Mining_Import!F2371)</f>
        <v/>
      </c>
      <c r="AH2371" s="36" t="str">
        <f>IF(Mining_Import!G2371="","",Mining_Import!G2371)</f>
        <v/>
      </c>
      <c r="AI2371" s="36" t="str">
        <f>IF(Mining_Import!H2371="","",Mining_Import!H2371)</f>
        <v/>
      </c>
      <c r="AJ2371" s="36" t="str">
        <f>IF(Mining_Import!I2371="","",Mining_Import!I2371)</f>
        <v/>
      </c>
      <c r="BY2371" s="120" t="str">
        <f t="shared" si="734"/>
        <v/>
      </c>
      <c r="BZ2371" s="184" t="str">
        <f t="shared" ref="BZ2371:BZ2434" si="747">AB2371</f>
        <v/>
      </c>
      <c r="CA2371" s="37" t="str">
        <f>IFERROR(VLOOKUP($BY2371,Account_Value!$C$2:$F$2500,4,0),"")</f>
        <v/>
      </c>
      <c r="CB2371" s="43" t="str">
        <f t="shared" si="735"/>
        <v/>
      </c>
      <c r="CC2371" s="122" t="str">
        <f>IF($BZ2371="","",SUM($BZ$2:$BZ2371))</f>
        <v/>
      </c>
      <c r="CD2371" s="43" t="str">
        <f>IF($BZ2371="","",$BU$19*(SUM($BZ$2:$BZ2371)))</f>
        <v/>
      </c>
    </row>
    <row r="2372" spans="1:82">
      <c r="A2372" s="4" t="str">
        <f t="shared" si="736"/>
        <v/>
      </c>
      <c r="B2372" s="21" t="str">
        <f>IF(Investments_Import!A2372="","",Investments_Import!A2372)</f>
        <v/>
      </c>
      <c r="C2372" s="22" t="str">
        <f t="shared" si="729"/>
        <v/>
      </c>
      <c r="D2372" s="51" t="str">
        <f t="shared" si="737"/>
        <v/>
      </c>
      <c r="E2372" s="3" t="str">
        <f>IF(Investments_Import!B2372="","",Investments_Import!B2372)</f>
        <v/>
      </c>
      <c r="F2372" s="54" t="str">
        <f t="shared" si="738"/>
        <v xml:space="preserve"> </v>
      </c>
      <c r="G2372" s="54" t="str">
        <f>IF($B2372="","",COUNTIF($F$2:$F2372,$F2372))</f>
        <v/>
      </c>
      <c r="H2372" s="53" t="str">
        <f t="shared" si="739"/>
        <v xml:space="preserve">  </v>
      </c>
      <c r="I2372" s="3" t="str">
        <f>IF(Investments_Import!C2372="","",Investments_Import!C2372)</f>
        <v/>
      </c>
      <c r="J2372" s="108" t="str">
        <f>IF(Investments_Import!D2372="","",Investments_Import!D2372)</f>
        <v/>
      </c>
      <c r="K2372" s="108" t="str">
        <f t="shared" si="740"/>
        <v/>
      </c>
      <c r="L2372" s="47" t="str">
        <f>IF(Investments_Import!E2372="","",Investments_Import!E2372)</f>
        <v/>
      </c>
      <c r="M2372" s="47" t="str">
        <f t="shared" si="730"/>
        <v/>
      </c>
      <c r="N2372" s="31" t="str">
        <f>IF(Investments_Import!F2372="","",Investments_Import!F2372)</f>
        <v/>
      </c>
      <c r="O2372" s="31" t="str">
        <f t="shared" si="731"/>
        <v/>
      </c>
      <c r="P2372" s="3" t="str">
        <f>IF(Investments_Import!G2372="","",Investments_Import!G2372)</f>
        <v/>
      </c>
      <c r="Q2372" s="3" t="str">
        <f>IF(Investments_Import!H2372="","",Investments_Import!H2372)</f>
        <v/>
      </c>
      <c r="R2372" s="37" t="str">
        <f t="shared" si="732"/>
        <v/>
      </c>
      <c r="S2372" s="37" t="str">
        <f t="shared" si="733"/>
        <v/>
      </c>
      <c r="U2372" s="36" t="str">
        <f>IF(Mining_Import!A2372="","",Mining_Import!A2372)</f>
        <v/>
      </c>
      <c r="V2372" s="22" t="str">
        <f t="shared" si="741"/>
        <v/>
      </c>
      <c r="W2372" s="127" t="str">
        <f t="shared" si="742"/>
        <v/>
      </c>
      <c r="X2372" s="127" t="str">
        <f t="shared" si="743"/>
        <v/>
      </c>
      <c r="Y2372" s="127" t="str">
        <f t="shared" si="744"/>
        <v/>
      </c>
      <c r="Z2372" s="36" t="str">
        <f>IF(Mining_Import!B2372="","",Mining_Import!B2372)</f>
        <v/>
      </c>
      <c r="AA2372" s="184" t="str">
        <f>IF(Mining_Import!$C2372="","",Mining_Import!$C2372)</f>
        <v/>
      </c>
      <c r="AB2372" s="122" t="str">
        <f t="shared" si="745"/>
        <v/>
      </c>
      <c r="AC2372" s="122" t="str">
        <f>IF($Y2372&gt;Dashboard!$Q$19,$AB2372,"")</f>
        <v/>
      </c>
      <c r="AD2372" s="43" t="str">
        <f t="shared" si="746"/>
        <v/>
      </c>
      <c r="AE2372" s="36" t="str">
        <f>IF(Mining_Import!D2372="","",Mining_Import!D2372)</f>
        <v/>
      </c>
      <c r="AF2372" s="36" t="str">
        <f>IF(Mining_Import!E2372="","",Mining_Import!E2372)</f>
        <v/>
      </c>
      <c r="AG2372" s="36" t="str">
        <f>IF(Mining_Import!F2372="","",Mining_Import!F2372)</f>
        <v/>
      </c>
      <c r="AH2372" s="36" t="str">
        <f>IF(Mining_Import!G2372="","",Mining_Import!G2372)</f>
        <v/>
      </c>
      <c r="AI2372" s="36" t="str">
        <f>IF(Mining_Import!H2372="","",Mining_Import!H2372)</f>
        <v/>
      </c>
      <c r="AJ2372" s="36" t="str">
        <f>IF(Mining_Import!I2372="","",Mining_Import!I2372)</f>
        <v/>
      </c>
      <c r="BY2372" s="120" t="str">
        <f t="shared" si="734"/>
        <v/>
      </c>
      <c r="BZ2372" s="184" t="str">
        <f t="shared" si="747"/>
        <v/>
      </c>
      <c r="CA2372" s="37" t="str">
        <f>IFERROR(VLOOKUP($BY2372,Account_Value!$C$2:$F$2500,4,0),"")</f>
        <v/>
      </c>
      <c r="CB2372" s="43" t="str">
        <f t="shared" si="735"/>
        <v/>
      </c>
      <c r="CC2372" s="122" t="str">
        <f>IF($BZ2372="","",SUM($BZ$2:$BZ2372))</f>
        <v/>
      </c>
      <c r="CD2372" s="43" t="str">
        <f>IF($BZ2372="","",$BU$19*(SUM($BZ$2:$BZ2372)))</f>
        <v/>
      </c>
    </row>
    <row r="2373" spans="1:82">
      <c r="A2373" s="4" t="str">
        <f t="shared" si="736"/>
        <v/>
      </c>
      <c r="B2373" s="21" t="str">
        <f>IF(Investments_Import!A2373="","",Investments_Import!A2373)</f>
        <v/>
      </c>
      <c r="C2373" s="22" t="str">
        <f t="shared" si="729"/>
        <v/>
      </c>
      <c r="D2373" s="51" t="str">
        <f t="shared" si="737"/>
        <v/>
      </c>
      <c r="E2373" s="3" t="str">
        <f>IF(Investments_Import!B2373="","",Investments_Import!B2373)</f>
        <v/>
      </c>
      <c r="F2373" s="54" t="str">
        <f t="shared" si="738"/>
        <v xml:space="preserve"> </v>
      </c>
      <c r="G2373" s="54" t="str">
        <f>IF($B2373="","",COUNTIF($F$2:$F2373,$F2373))</f>
        <v/>
      </c>
      <c r="H2373" s="53" t="str">
        <f t="shared" si="739"/>
        <v xml:space="preserve">  </v>
      </c>
      <c r="I2373" s="3" t="str">
        <f>IF(Investments_Import!C2373="","",Investments_Import!C2373)</f>
        <v/>
      </c>
      <c r="J2373" s="108" t="str">
        <f>IF(Investments_Import!D2373="","",Investments_Import!D2373)</f>
        <v/>
      </c>
      <c r="K2373" s="108" t="str">
        <f t="shared" si="740"/>
        <v/>
      </c>
      <c r="L2373" s="47" t="str">
        <f>IF(Investments_Import!E2373="","",Investments_Import!E2373)</f>
        <v/>
      </c>
      <c r="M2373" s="47" t="str">
        <f t="shared" si="730"/>
        <v/>
      </c>
      <c r="N2373" s="31" t="str">
        <f>IF(Investments_Import!F2373="","",Investments_Import!F2373)</f>
        <v/>
      </c>
      <c r="O2373" s="31" t="str">
        <f t="shared" si="731"/>
        <v/>
      </c>
      <c r="P2373" s="3" t="str">
        <f>IF(Investments_Import!G2373="","",Investments_Import!G2373)</f>
        <v/>
      </c>
      <c r="Q2373" s="3" t="str">
        <f>IF(Investments_Import!H2373="","",Investments_Import!H2373)</f>
        <v/>
      </c>
      <c r="R2373" s="37" t="str">
        <f t="shared" si="732"/>
        <v/>
      </c>
      <c r="S2373" s="37" t="str">
        <f t="shared" si="733"/>
        <v/>
      </c>
      <c r="U2373" s="36" t="str">
        <f>IF(Mining_Import!A2373="","",Mining_Import!A2373)</f>
        <v/>
      </c>
      <c r="V2373" s="22" t="str">
        <f t="shared" si="741"/>
        <v/>
      </c>
      <c r="W2373" s="127" t="str">
        <f t="shared" si="742"/>
        <v/>
      </c>
      <c r="X2373" s="127" t="str">
        <f t="shared" si="743"/>
        <v/>
      </c>
      <c r="Y2373" s="127" t="str">
        <f t="shared" si="744"/>
        <v/>
      </c>
      <c r="Z2373" s="36" t="str">
        <f>IF(Mining_Import!B2373="","",Mining_Import!B2373)</f>
        <v/>
      </c>
      <c r="AA2373" s="184" t="str">
        <f>IF(Mining_Import!$C2373="","",Mining_Import!$C2373)</f>
        <v/>
      </c>
      <c r="AB2373" s="122" t="str">
        <f t="shared" si="745"/>
        <v/>
      </c>
      <c r="AC2373" s="122" t="str">
        <f>IF($Y2373&gt;Dashboard!$Q$19,$AB2373,"")</f>
        <v/>
      </c>
      <c r="AD2373" s="43" t="str">
        <f t="shared" si="746"/>
        <v/>
      </c>
      <c r="AE2373" s="36" t="str">
        <f>IF(Mining_Import!D2373="","",Mining_Import!D2373)</f>
        <v/>
      </c>
      <c r="AF2373" s="36" t="str">
        <f>IF(Mining_Import!E2373="","",Mining_Import!E2373)</f>
        <v/>
      </c>
      <c r="AG2373" s="36" t="str">
        <f>IF(Mining_Import!F2373="","",Mining_Import!F2373)</f>
        <v/>
      </c>
      <c r="AH2373" s="36" t="str">
        <f>IF(Mining_Import!G2373="","",Mining_Import!G2373)</f>
        <v/>
      </c>
      <c r="AI2373" s="36" t="str">
        <f>IF(Mining_Import!H2373="","",Mining_Import!H2373)</f>
        <v/>
      </c>
      <c r="AJ2373" s="36" t="str">
        <f>IF(Mining_Import!I2373="","",Mining_Import!I2373)</f>
        <v/>
      </c>
      <c r="BY2373" s="120" t="str">
        <f t="shared" si="734"/>
        <v/>
      </c>
      <c r="BZ2373" s="184" t="str">
        <f t="shared" si="747"/>
        <v/>
      </c>
      <c r="CA2373" s="37" t="str">
        <f>IFERROR(VLOOKUP($BY2373,Account_Value!$C$2:$F$2500,4,0),"")</f>
        <v/>
      </c>
      <c r="CB2373" s="43" t="str">
        <f t="shared" si="735"/>
        <v/>
      </c>
      <c r="CC2373" s="122" t="str">
        <f>IF($BZ2373="","",SUM($BZ$2:$BZ2373))</f>
        <v/>
      </c>
      <c r="CD2373" s="43" t="str">
        <f>IF($BZ2373="","",$BU$19*(SUM($BZ$2:$BZ2373)))</f>
        <v/>
      </c>
    </row>
    <row r="2374" spans="1:82">
      <c r="A2374" s="4" t="str">
        <f t="shared" si="736"/>
        <v/>
      </c>
      <c r="B2374" s="21" t="str">
        <f>IF(Investments_Import!A2374="","",Investments_Import!A2374)</f>
        <v/>
      </c>
      <c r="C2374" s="22" t="str">
        <f t="shared" si="729"/>
        <v/>
      </c>
      <c r="D2374" s="51" t="str">
        <f t="shared" si="737"/>
        <v/>
      </c>
      <c r="E2374" s="3" t="str">
        <f>IF(Investments_Import!B2374="","",Investments_Import!B2374)</f>
        <v/>
      </c>
      <c r="F2374" s="54" t="str">
        <f t="shared" si="738"/>
        <v xml:space="preserve"> </v>
      </c>
      <c r="G2374" s="54" t="str">
        <f>IF($B2374="","",COUNTIF($F$2:$F2374,$F2374))</f>
        <v/>
      </c>
      <c r="H2374" s="53" t="str">
        <f t="shared" si="739"/>
        <v xml:space="preserve">  </v>
      </c>
      <c r="I2374" s="3" t="str">
        <f>IF(Investments_Import!C2374="","",Investments_Import!C2374)</f>
        <v/>
      </c>
      <c r="J2374" s="108" t="str">
        <f>IF(Investments_Import!D2374="","",Investments_Import!D2374)</f>
        <v/>
      </c>
      <c r="K2374" s="108" t="str">
        <f t="shared" si="740"/>
        <v/>
      </c>
      <c r="L2374" s="47" t="str">
        <f>IF(Investments_Import!E2374="","",Investments_Import!E2374)</f>
        <v/>
      </c>
      <c r="M2374" s="47" t="str">
        <f t="shared" si="730"/>
        <v/>
      </c>
      <c r="N2374" s="31" t="str">
        <f>IF(Investments_Import!F2374="","",Investments_Import!F2374)</f>
        <v/>
      </c>
      <c r="O2374" s="31" t="str">
        <f t="shared" si="731"/>
        <v/>
      </c>
      <c r="P2374" s="3" t="str">
        <f>IF(Investments_Import!G2374="","",Investments_Import!G2374)</f>
        <v/>
      </c>
      <c r="Q2374" s="3" t="str">
        <f>IF(Investments_Import!H2374="","",Investments_Import!H2374)</f>
        <v/>
      </c>
      <c r="R2374" s="37" t="str">
        <f t="shared" si="732"/>
        <v/>
      </c>
      <c r="S2374" s="37" t="str">
        <f t="shared" si="733"/>
        <v/>
      </c>
      <c r="U2374" s="36" t="str">
        <f>IF(Mining_Import!A2374="","",Mining_Import!A2374)</f>
        <v/>
      </c>
      <c r="V2374" s="22" t="str">
        <f t="shared" si="741"/>
        <v/>
      </c>
      <c r="W2374" s="127" t="str">
        <f t="shared" si="742"/>
        <v/>
      </c>
      <c r="X2374" s="127" t="str">
        <f t="shared" si="743"/>
        <v/>
      </c>
      <c r="Y2374" s="127" t="str">
        <f t="shared" si="744"/>
        <v/>
      </c>
      <c r="Z2374" s="36" t="str">
        <f>IF(Mining_Import!B2374="","",Mining_Import!B2374)</f>
        <v/>
      </c>
      <c r="AA2374" s="184" t="str">
        <f>IF(Mining_Import!$C2374="","",Mining_Import!$C2374)</f>
        <v/>
      </c>
      <c r="AB2374" s="122" t="str">
        <f t="shared" si="745"/>
        <v/>
      </c>
      <c r="AC2374" s="122" t="str">
        <f>IF($Y2374&gt;Dashboard!$Q$19,$AB2374,"")</f>
        <v/>
      </c>
      <c r="AD2374" s="43" t="str">
        <f t="shared" si="746"/>
        <v/>
      </c>
      <c r="AE2374" s="36" t="str">
        <f>IF(Mining_Import!D2374="","",Mining_Import!D2374)</f>
        <v/>
      </c>
      <c r="AF2374" s="36" t="str">
        <f>IF(Mining_Import!E2374="","",Mining_Import!E2374)</f>
        <v/>
      </c>
      <c r="AG2374" s="36" t="str">
        <f>IF(Mining_Import!F2374="","",Mining_Import!F2374)</f>
        <v/>
      </c>
      <c r="AH2374" s="36" t="str">
        <f>IF(Mining_Import!G2374="","",Mining_Import!G2374)</f>
        <v/>
      </c>
      <c r="AI2374" s="36" t="str">
        <f>IF(Mining_Import!H2374="","",Mining_Import!H2374)</f>
        <v/>
      </c>
      <c r="AJ2374" s="36" t="str">
        <f>IF(Mining_Import!I2374="","",Mining_Import!I2374)</f>
        <v/>
      </c>
      <c r="BY2374" s="120" t="str">
        <f t="shared" si="734"/>
        <v/>
      </c>
      <c r="BZ2374" s="184" t="str">
        <f t="shared" si="747"/>
        <v/>
      </c>
      <c r="CA2374" s="37" t="str">
        <f>IFERROR(VLOOKUP($BY2374,Account_Value!$C$2:$F$2500,4,0),"")</f>
        <v/>
      </c>
      <c r="CB2374" s="43" t="str">
        <f t="shared" si="735"/>
        <v/>
      </c>
      <c r="CC2374" s="122" t="str">
        <f>IF($BZ2374="","",SUM($BZ$2:$BZ2374))</f>
        <v/>
      </c>
      <c r="CD2374" s="43" t="str">
        <f>IF($BZ2374="","",$BU$19*(SUM($BZ$2:$BZ2374)))</f>
        <v/>
      </c>
    </row>
    <row r="2375" spans="1:82">
      <c r="A2375" s="4" t="str">
        <f t="shared" si="736"/>
        <v/>
      </c>
      <c r="B2375" s="21" t="str">
        <f>IF(Investments_Import!A2375="","",Investments_Import!A2375)</f>
        <v/>
      </c>
      <c r="C2375" s="22" t="str">
        <f t="shared" si="729"/>
        <v/>
      </c>
      <c r="D2375" s="51" t="str">
        <f t="shared" si="737"/>
        <v/>
      </c>
      <c r="E2375" s="3" t="str">
        <f>IF(Investments_Import!B2375="","",Investments_Import!B2375)</f>
        <v/>
      </c>
      <c r="F2375" s="54" t="str">
        <f t="shared" si="738"/>
        <v xml:space="preserve"> </v>
      </c>
      <c r="G2375" s="54" t="str">
        <f>IF($B2375="","",COUNTIF($F$2:$F2375,$F2375))</f>
        <v/>
      </c>
      <c r="H2375" s="53" t="str">
        <f t="shared" si="739"/>
        <v xml:space="preserve">  </v>
      </c>
      <c r="I2375" s="3" t="str">
        <f>IF(Investments_Import!C2375="","",Investments_Import!C2375)</f>
        <v/>
      </c>
      <c r="J2375" s="108" t="str">
        <f>IF(Investments_Import!D2375="","",Investments_Import!D2375)</f>
        <v/>
      </c>
      <c r="K2375" s="108" t="str">
        <f t="shared" si="740"/>
        <v/>
      </c>
      <c r="L2375" s="47" t="str">
        <f>IF(Investments_Import!E2375="","",Investments_Import!E2375)</f>
        <v/>
      </c>
      <c r="M2375" s="47" t="str">
        <f t="shared" si="730"/>
        <v/>
      </c>
      <c r="N2375" s="31" t="str">
        <f>IF(Investments_Import!F2375="","",Investments_Import!F2375)</f>
        <v/>
      </c>
      <c r="O2375" s="31" t="str">
        <f t="shared" si="731"/>
        <v/>
      </c>
      <c r="P2375" s="3" t="str">
        <f>IF(Investments_Import!G2375="","",Investments_Import!G2375)</f>
        <v/>
      </c>
      <c r="Q2375" s="3" t="str">
        <f>IF(Investments_Import!H2375="","",Investments_Import!H2375)</f>
        <v/>
      </c>
      <c r="R2375" s="37" t="str">
        <f t="shared" si="732"/>
        <v/>
      </c>
      <c r="S2375" s="37" t="str">
        <f t="shared" si="733"/>
        <v/>
      </c>
      <c r="U2375" s="36" t="str">
        <f>IF(Mining_Import!A2375="","",Mining_Import!A2375)</f>
        <v/>
      </c>
      <c r="V2375" s="22" t="str">
        <f t="shared" si="741"/>
        <v/>
      </c>
      <c r="W2375" s="127" t="str">
        <f t="shared" si="742"/>
        <v/>
      </c>
      <c r="X2375" s="127" t="str">
        <f t="shared" si="743"/>
        <v/>
      </c>
      <c r="Y2375" s="127" t="str">
        <f t="shared" si="744"/>
        <v/>
      </c>
      <c r="Z2375" s="36" t="str">
        <f>IF(Mining_Import!B2375="","",Mining_Import!B2375)</f>
        <v/>
      </c>
      <c r="AA2375" s="184" t="str">
        <f>IF(Mining_Import!$C2375="","",Mining_Import!$C2375)</f>
        <v/>
      </c>
      <c r="AB2375" s="122" t="str">
        <f t="shared" si="745"/>
        <v/>
      </c>
      <c r="AC2375" s="122" t="str">
        <f>IF($Y2375&gt;Dashboard!$Q$19,$AB2375,"")</f>
        <v/>
      </c>
      <c r="AD2375" s="43" t="str">
        <f t="shared" si="746"/>
        <v/>
      </c>
      <c r="AE2375" s="36" t="str">
        <f>IF(Mining_Import!D2375="","",Mining_Import!D2375)</f>
        <v/>
      </c>
      <c r="AF2375" s="36" t="str">
        <f>IF(Mining_Import!E2375="","",Mining_Import!E2375)</f>
        <v/>
      </c>
      <c r="AG2375" s="36" t="str">
        <f>IF(Mining_Import!F2375="","",Mining_Import!F2375)</f>
        <v/>
      </c>
      <c r="AH2375" s="36" t="str">
        <f>IF(Mining_Import!G2375="","",Mining_Import!G2375)</f>
        <v/>
      </c>
      <c r="AI2375" s="36" t="str">
        <f>IF(Mining_Import!H2375="","",Mining_Import!H2375)</f>
        <v/>
      </c>
      <c r="AJ2375" s="36" t="str">
        <f>IF(Mining_Import!I2375="","",Mining_Import!I2375)</f>
        <v/>
      </c>
      <c r="BY2375" s="120" t="str">
        <f t="shared" si="734"/>
        <v/>
      </c>
      <c r="BZ2375" s="184" t="str">
        <f t="shared" si="747"/>
        <v/>
      </c>
      <c r="CA2375" s="37" t="str">
        <f>IFERROR(VLOOKUP($BY2375,Account_Value!$C$2:$F$2500,4,0),"")</f>
        <v/>
      </c>
      <c r="CB2375" s="43" t="str">
        <f t="shared" si="735"/>
        <v/>
      </c>
      <c r="CC2375" s="122" t="str">
        <f>IF($BZ2375="","",SUM($BZ$2:$BZ2375))</f>
        <v/>
      </c>
      <c r="CD2375" s="43" t="str">
        <f>IF($BZ2375="","",$BU$19*(SUM($BZ$2:$BZ2375)))</f>
        <v/>
      </c>
    </row>
    <row r="2376" spans="1:82">
      <c r="A2376" s="4" t="str">
        <f t="shared" si="736"/>
        <v/>
      </c>
      <c r="B2376" s="21" t="str">
        <f>IF(Investments_Import!A2376="","",Investments_Import!A2376)</f>
        <v/>
      </c>
      <c r="C2376" s="22" t="str">
        <f t="shared" si="729"/>
        <v/>
      </c>
      <c r="D2376" s="51" t="str">
        <f t="shared" si="737"/>
        <v/>
      </c>
      <c r="E2376" s="3" t="str">
        <f>IF(Investments_Import!B2376="","",Investments_Import!B2376)</f>
        <v/>
      </c>
      <c r="F2376" s="54" t="str">
        <f t="shared" si="738"/>
        <v xml:space="preserve"> </v>
      </c>
      <c r="G2376" s="54" t="str">
        <f>IF($B2376="","",COUNTIF($F$2:$F2376,$F2376))</f>
        <v/>
      </c>
      <c r="H2376" s="53" t="str">
        <f t="shared" si="739"/>
        <v xml:space="preserve">  </v>
      </c>
      <c r="I2376" s="3" t="str">
        <f>IF(Investments_Import!C2376="","",Investments_Import!C2376)</f>
        <v/>
      </c>
      <c r="J2376" s="108" t="str">
        <f>IF(Investments_Import!D2376="","",Investments_Import!D2376)</f>
        <v/>
      </c>
      <c r="K2376" s="108" t="str">
        <f t="shared" si="740"/>
        <v/>
      </c>
      <c r="L2376" s="47" t="str">
        <f>IF(Investments_Import!E2376="","",Investments_Import!E2376)</f>
        <v/>
      </c>
      <c r="M2376" s="47" t="str">
        <f t="shared" si="730"/>
        <v/>
      </c>
      <c r="N2376" s="31" t="str">
        <f>IF(Investments_Import!F2376="","",Investments_Import!F2376)</f>
        <v/>
      </c>
      <c r="O2376" s="31" t="str">
        <f t="shared" si="731"/>
        <v/>
      </c>
      <c r="P2376" s="3" t="str">
        <f>IF(Investments_Import!G2376="","",Investments_Import!G2376)</f>
        <v/>
      </c>
      <c r="Q2376" s="3" t="str">
        <f>IF(Investments_Import!H2376="","",Investments_Import!H2376)</f>
        <v/>
      </c>
      <c r="R2376" s="37" t="str">
        <f t="shared" si="732"/>
        <v/>
      </c>
      <c r="S2376" s="37" t="str">
        <f t="shared" si="733"/>
        <v/>
      </c>
      <c r="U2376" s="36" t="str">
        <f>IF(Mining_Import!A2376="","",Mining_Import!A2376)</f>
        <v/>
      </c>
      <c r="V2376" s="22" t="str">
        <f t="shared" si="741"/>
        <v/>
      </c>
      <c r="W2376" s="127" t="str">
        <f t="shared" si="742"/>
        <v/>
      </c>
      <c r="X2376" s="127" t="str">
        <f t="shared" si="743"/>
        <v/>
      </c>
      <c r="Y2376" s="127" t="str">
        <f t="shared" si="744"/>
        <v/>
      </c>
      <c r="Z2376" s="36" t="str">
        <f>IF(Mining_Import!B2376="","",Mining_Import!B2376)</f>
        <v/>
      </c>
      <c r="AA2376" s="184" t="str">
        <f>IF(Mining_Import!$C2376="","",Mining_Import!$C2376)</f>
        <v/>
      </c>
      <c r="AB2376" s="122" t="str">
        <f t="shared" si="745"/>
        <v/>
      </c>
      <c r="AC2376" s="122" t="str">
        <f>IF($Y2376&gt;Dashboard!$Q$19,$AB2376,"")</f>
        <v/>
      </c>
      <c r="AD2376" s="43" t="str">
        <f t="shared" si="746"/>
        <v/>
      </c>
      <c r="AE2376" s="36" t="str">
        <f>IF(Mining_Import!D2376="","",Mining_Import!D2376)</f>
        <v/>
      </c>
      <c r="AF2376" s="36" t="str">
        <f>IF(Mining_Import!E2376="","",Mining_Import!E2376)</f>
        <v/>
      </c>
      <c r="AG2376" s="36" t="str">
        <f>IF(Mining_Import!F2376="","",Mining_Import!F2376)</f>
        <v/>
      </c>
      <c r="AH2376" s="36" t="str">
        <f>IF(Mining_Import!G2376="","",Mining_Import!G2376)</f>
        <v/>
      </c>
      <c r="AI2376" s="36" t="str">
        <f>IF(Mining_Import!H2376="","",Mining_Import!H2376)</f>
        <v/>
      </c>
      <c r="AJ2376" s="36" t="str">
        <f>IF(Mining_Import!I2376="","",Mining_Import!I2376)</f>
        <v/>
      </c>
      <c r="BY2376" s="120" t="str">
        <f t="shared" si="734"/>
        <v/>
      </c>
      <c r="BZ2376" s="184" t="str">
        <f t="shared" si="747"/>
        <v/>
      </c>
      <c r="CA2376" s="37" t="str">
        <f>IFERROR(VLOOKUP($BY2376,Account_Value!$C$2:$F$2500,4,0),"")</f>
        <v/>
      </c>
      <c r="CB2376" s="43" t="str">
        <f t="shared" si="735"/>
        <v/>
      </c>
      <c r="CC2376" s="122" t="str">
        <f>IF($BZ2376="","",SUM($BZ$2:$BZ2376))</f>
        <v/>
      </c>
      <c r="CD2376" s="43" t="str">
        <f>IF($BZ2376="","",$BU$19*(SUM($BZ$2:$BZ2376)))</f>
        <v/>
      </c>
    </row>
    <row r="2377" spans="1:82">
      <c r="A2377" s="4" t="str">
        <f t="shared" si="736"/>
        <v/>
      </c>
      <c r="B2377" s="21" t="str">
        <f>IF(Investments_Import!A2377="","",Investments_Import!A2377)</f>
        <v/>
      </c>
      <c r="C2377" s="22" t="str">
        <f t="shared" si="729"/>
        <v/>
      </c>
      <c r="D2377" s="51" t="str">
        <f t="shared" si="737"/>
        <v/>
      </c>
      <c r="E2377" s="3" t="str">
        <f>IF(Investments_Import!B2377="","",Investments_Import!B2377)</f>
        <v/>
      </c>
      <c r="F2377" s="54" t="str">
        <f t="shared" si="738"/>
        <v xml:space="preserve"> </v>
      </c>
      <c r="G2377" s="54" t="str">
        <f>IF($B2377="","",COUNTIF($F$2:$F2377,$F2377))</f>
        <v/>
      </c>
      <c r="H2377" s="53" t="str">
        <f t="shared" si="739"/>
        <v xml:space="preserve">  </v>
      </c>
      <c r="I2377" s="3" t="str">
        <f>IF(Investments_Import!C2377="","",Investments_Import!C2377)</f>
        <v/>
      </c>
      <c r="J2377" s="108" t="str">
        <f>IF(Investments_Import!D2377="","",Investments_Import!D2377)</f>
        <v/>
      </c>
      <c r="K2377" s="108" t="str">
        <f t="shared" si="740"/>
        <v/>
      </c>
      <c r="L2377" s="47" t="str">
        <f>IF(Investments_Import!E2377="","",Investments_Import!E2377)</f>
        <v/>
      </c>
      <c r="M2377" s="47" t="str">
        <f t="shared" si="730"/>
        <v/>
      </c>
      <c r="N2377" s="31" t="str">
        <f>IF(Investments_Import!F2377="","",Investments_Import!F2377)</f>
        <v/>
      </c>
      <c r="O2377" s="31" t="str">
        <f t="shared" si="731"/>
        <v/>
      </c>
      <c r="P2377" s="3" t="str">
        <f>IF(Investments_Import!G2377="","",Investments_Import!G2377)</f>
        <v/>
      </c>
      <c r="Q2377" s="3" t="str">
        <f>IF(Investments_Import!H2377="","",Investments_Import!H2377)</f>
        <v/>
      </c>
      <c r="R2377" s="37" t="str">
        <f t="shared" si="732"/>
        <v/>
      </c>
      <c r="S2377" s="37" t="str">
        <f t="shared" si="733"/>
        <v/>
      </c>
      <c r="U2377" s="36" t="str">
        <f>IF(Mining_Import!A2377="","",Mining_Import!A2377)</f>
        <v/>
      </c>
      <c r="V2377" s="22" t="str">
        <f t="shared" si="741"/>
        <v/>
      </c>
      <c r="W2377" s="127" t="str">
        <f t="shared" si="742"/>
        <v/>
      </c>
      <c r="X2377" s="127" t="str">
        <f t="shared" si="743"/>
        <v/>
      </c>
      <c r="Y2377" s="127" t="str">
        <f t="shared" si="744"/>
        <v/>
      </c>
      <c r="Z2377" s="36" t="str">
        <f>IF(Mining_Import!B2377="","",Mining_Import!B2377)</f>
        <v/>
      </c>
      <c r="AA2377" s="184" t="str">
        <f>IF(Mining_Import!$C2377="","",Mining_Import!$C2377)</f>
        <v/>
      </c>
      <c r="AB2377" s="122" t="str">
        <f t="shared" si="745"/>
        <v/>
      </c>
      <c r="AC2377" s="122" t="str">
        <f>IF($Y2377&gt;Dashboard!$Q$19,$AB2377,"")</f>
        <v/>
      </c>
      <c r="AD2377" s="43" t="str">
        <f t="shared" si="746"/>
        <v/>
      </c>
      <c r="AE2377" s="36" t="str">
        <f>IF(Mining_Import!D2377="","",Mining_Import!D2377)</f>
        <v/>
      </c>
      <c r="AF2377" s="36" t="str">
        <f>IF(Mining_Import!E2377="","",Mining_Import!E2377)</f>
        <v/>
      </c>
      <c r="AG2377" s="36" t="str">
        <f>IF(Mining_Import!F2377="","",Mining_Import!F2377)</f>
        <v/>
      </c>
      <c r="AH2377" s="36" t="str">
        <f>IF(Mining_Import!G2377="","",Mining_Import!G2377)</f>
        <v/>
      </c>
      <c r="AI2377" s="36" t="str">
        <f>IF(Mining_Import!H2377="","",Mining_Import!H2377)</f>
        <v/>
      </c>
      <c r="AJ2377" s="36" t="str">
        <f>IF(Mining_Import!I2377="","",Mining_Import!I2377)</f>
        <v/>
      </c>
      <c r="BY2377" s="120" t="str">
        <f t="shared" si="734"/>
        <v/>
      </c>
      <c r="BZ2377" s="184" t="str">
        <f t="shared" si="747"/>
        <v/>
      </c>
      <c r="CA2377" s="37" t="str">
        <f>IFERROR(VLOOKUP($BY2377,Account_Value!$C$2:$F$2500,4,0),"")</f>
        <v/>
      </c>
      <c r="CB2377" s="43" t="str">
        <f t="shared" si="735"/>
        <v/>
      </c>
      <c r="CC2377" s="122" t="str">
        <f>IF($BZ2377="","",SUM($BZ$2:$BZ2377))</f>
        <v/>
      </c>
      <c r="CD2377" s="43" t="str">
        <f>IF($BZ2377="","",$BU$19*(SUM($BZ$2:$BZ2377)))</f>
        <v/>
      </c>
    </row>
    <row r="2378" spans="1:82">
      <c r="A2378" s="4" t="str">
        <f t="shared" si="736"/>
        <v/>
      </c>
      <c r="B2378" s="21" t="str">
        <f>IF(Investments_Import!A2378="","",Investments_Import!A2378)</f>
        <v/>
      </c>
      <c r="C2378" s="22" t="str">
        <f t="shared" si="729"/>
        <v/>
      </c>
      <c r="D2378" s="51" t="str">
        <f t="shared" si="737"/>
        <v/>
      </c>
      <c r="E2378" s="3" t="str">
        <f>IF(Investments_Import!B2378="","",Investments_Import!B2378)</f>
        <v/>
      </c>
      <c r="F2378" s="54" t="str">
        <f t="shared" si="738"/>
        <v xml:space="preserve"> </v>
      </c>
      <c r="G2378" s="54" t="str">
        <f>IF($B2378="","",COUNTIF($F$2:$F2378,$F2378))</f>
        <v/>
      </c>
      <c r="H2378" s="53" t="str">
        <f t="shared" si="739"/>
        <v xml:space="preserve">  </v>
      </c>
      <c r="I2378" s="3" t="str">
        <f>IF(Investments_Import!C2378="","",Investments_Import!C2378)</f>
        <v/>
      </c>
      <c r="J2378" s="108" t="str">
        <f>IF(Investments_Import!D2378="","",Investments_Import!D2378)</f>
        <v/>
      </c>
      <c r="K2378" s="108" t="str">
        <f t="shared" si="740"/>
        <v/>
      </c>
      <c r="L2378" s="47" t="str">
        <f>IF(Investments_Import!E2378="","",Investments_Import!E2378)</f>
        <v/>
      </c>
      <c r="M2378" s="47" t="str">
        <f t="shared" si="730"/>
        <v/>
      </c>
      <c r="N2378" s="31" t="str">
        <f>IF(Investments_Import!F2378="","",Investments_Import!F2378)</f>
        <v/>
      </c>
      <c r="O2378" s="31" t="str">
        <f t="shared" si="731"/>
        <v/>
      </c>
      <c r="P2378" s="3" t="str">
        <f>IF(Investments_Import!G2378="","",Investments_Import!G2378)</f>
        <v/>
      </c>
      <c r="Q2378" s="3" t="str">
        <f>IF(Investments_Import!H2378="","",Investments_Import!H2378)</f>
        <v/>
      </c>
      <c r="R2378" s="37" t="str">
        <f t="shared" si="732"/>
        <v/>
      </c>
      <c r="S2378" s="37" t="str">
        <f t="shared" si="733"/>
        <v/>
      </c>
      <c r="U2378" s="36" t="str">
        <f>IF(Mining_Import!A2378="","",Mining_Import!A2378)</f>
        <v/>
      </c>
      <c r="V2378" s="22" t="str">
        <f t="shared" si="741"/>
        <v/>
      </c>
      <c r="W2378" s="127" t="str">
        <f t="shared" si="742"/>
        <v/>
      </c>
      <c r="X2378" s="127" t="str">
        <f t="shared" si="743"/>
        <v/>
      </c>
      <c r="Y2378" s="127" t="str">
        <f t="shared" si="744"/>
        <v/>
      </c>
      <c r="Z2378" s="36" t="str">
        <f>IF(Mining_Import!B2378="","",Mining_Import!B2378)</f>
        <v/>
      </c>
      <c r="AA2378" s="184" t="str">
        <f>IF(Mining_Import!$C2378="","",Mining_Import!$C2378)</f>
        <v/>
      </c>
      <c r="AB2378" s="122" t="str">
        <f t="shared" si="745"/>
        <v/>
      </c>
      <c r="AC2378" s="122" t="str">
        <f>IF($Y2378&gt;Dashboard!$Q$19,$AB2378,"")</f>
        <v/>
      </c>
      <c r="AD2378" s="43" t="str">
        <f t="shared" si="746"/>
        <v/>
      </c>
      <c r="AE2378" s="36" t="str">
        <f>IF(Mining_Import!D2378="","",Mining_Import!D2378)</f>
        <v/>
      </c>
      <c r="AF2378" s="36" t="str">
        <f>IF(Mining_Import!E2378="","",Mining_Import!E2378)</f>
        <v/>
      </c>
      <c r="AG2378" s="36" t="str">
        <f>IF(Mining_Import!F2378="","",Mining_Import!F2378)</f>
        <v/>
      </c>
      <c r="AH2378" s="36" t="str">
        <f>IF(Mining_Import!G2378="","",Mining_Import!G2378)</f>
        <v/>
      </c>
      <c r="AI2378" s="36" t="str">
        <f>IF(Mining_Import!H2378="","",Mining_Import!H2378)</f>
        <v/>
      </c>
      <c r="AJ2378" s="36" t="str">
        <f>IF(Mining_Import!I2378="","",Mining_Import!I2378)</f>
        <v/>
      </c>
      <c r="BY2378" s="120" t="str">
        <f t="shared" si="734"/>
        <v/>
      </c>
      <c r="BZ2378" s="184" t="str">
        <f t="shared" si="747"/>
        <v/>
      </c>
      <c r="CA2378" s="37" t="str">
        <f>IFERROR(VLOOKUP($BY2378,Account_Value!$C$2:$F$2500,4,0),"")</f>
        <v/>
      </c>
      <c r="CB2378" s="43" t="str">
        <f t="shared" si="735"/>
        <v/>
      </c>
      <c r="CC2378" s="122" t="str">
        <f>IF($BZ2378="","",SUM($BZ$2:$BZ2378))</f>
        <v/>
      </c>
      <c r="CD2378" s="43" t="str">
        <f>IF($BZ2378="","",$BU$19*(SUM($BZ$2:$BZ2378)))</f>
        <v/>
      </c>
    </row>
    <row r="2379" spans="1:82">
      <c r="A2379" s="4" t="str">
        <f t="shared" si="736"/>
        <v/>
      </c>
      <c r="B2379" s="21" t="str">
        <f>IF(Investments_Import!A2379="","",Investments_Import!A2379)</f>
        <v/>
      </c>
      <c r="C2379" s="22" t="str">
        <f t="shared" si="729"/>
        <v/>
      </c>
      <c r="D2379" s="51" t="str">
        <f t="shared" si="737"/>
        <v/>
      </c>
      <c r="E2379" s="3" t="str">
        <f>IF(Investments_Import!B2379="","",Investments_Import!B2379)</f>
        <v/>
      </c>
      <c r="F2379" s="54" t="str">
        <f t="shared" si="738"/>
        <v xml:space="preserve"> </v>
      </c>
      <c r="G2379" s="54" t="str">
        <f>IF($B2379="","",COUNTIF($F$2:$F2379,$F2379))</f>
        <v/>
      </c>
      <c r="H2379" s="53" t="str">
        <f t="shared" si="739"/>
        <v xml:space="preserve">  </v>
      </c>
      <c r="I2379" s="3" t="str">
        <f>IF(Investments_Import!C2379="","",Investments_Import!C2379)</f>
        <v/>
      </c>
      <c r="J2379" s="108" t="str">
        <f>IF(Investments_Import!D2379="","",Investments_Import!D2379)</f>
        <v/>
      </c>
      <c r="K2379" s="108" t="str">
        <f t="shared" si="740"/>
        <v/>
      </c>
      <c r="L2379" s="47" t="str">
        <f>IF(Investments_Import!E2379="","",Investments_Import!E2379)</f>
        <v/>
      </c>
      <c r="M2379" s="47" t="str">
        <f t="shared" si="730"/>
        <v/>
      </c>
      <c r="N2379" s="31" t="str">
        <f>IF(Investments_Import!F2379="","",Investments_Import!F2379)</f>
        <v/>
      </c>
      <c r="O2379" s="31" t="str">
        <f t="shared" si="731"/>
        <v/>
      </c>
      <c r="P2379" s="3" t="str">
        <f>IF(Investments_Import!G2379="","",Investments_Import!G2379)</f>
        <v/>
      </c>
      <c r="Q2379" s="3" t="str">
        <f>IF(Investments_Import!H2379="","",Investments_Import!H2379)</f>
        <v/>
      </c>
      <c r="R2379" s="37" t="str">
        <f t="shared" si="732"/>
        <v/>
      </c>
      <c r="S2379" s="37" t="str">
        <f t="shared" si="733"/>
        <v/>
      </c>
      <c r="U2379" s="36" t="str">
        <f>IF(Mining_Import!A2379="","",Mining_Import!A2379)</f>
        <v/>
      </c>
      <c r="V2379" s="22" t="str">
        <f t="shared" si="741"/>
        <v/>
      </c>
      <c r="W2379" s="127" t="str">
        <f t="shared" si="742"/>
        <v/>
      </c>
      <c r="X2379" s="127" t="str">
        <f t="shared" si="743"/>
        <v/>
      </c>
      <c r="Y2379" s="127" t="str">
        <f t="shared" si="744"/>
        <v/>
      </c>
      <c r="Z2379" s="36" t="str">
        <f>IF(Mining_Import!B2379="","",Mining_Import!B2379)</f>
        <v/>
      </c>
      <c r="AA2379" s="184" t="str">
        <f>IF(Mining_Import!$C2379="","",Mining_Import!$C2379)</f>
        <v/>
      </c>
      <c r="AB2379" s="122" t="str">
        <f t="shared" si="745"/>
        <v/>
      </c>
      <c r="AC2379" s="122" t="str">
        <f>IF($Y2379&gt;Dashboard!$Q$19,$AB2379,"")</f>
        <v/>
      </c>
      <c r="AD2379" s="43" t="str">
        <f t="shared" si="746"/>
        <v/>
      </c>
      <c r="AE2379" s="36" t="str">
        <f>IF(Mining_Import!D2379="","",Mining_Import!D2379)</f>
        <v/>
      </c>
      <c r="AF2379" s="36" t="str">
        <f>IF(Mining_Import!E2379="","",Mining_Import!E2379)</f>
        <v/>
      </c>
      <c r="AG2379" s="36" t="str">
        <f>IF(Mining_Import!F2379="","",Mining_Import!F2379)</f>
        <v/>
      </c>
      <c r="AH2379" s="36" t="str">
        <f>IF(Mining_Import!G2379="","",Mining_Import!G2379)</f>
        <v/>
      </c>
      <c r="AI2379" s="36" t="str">
        <f>IF(Mining_Import!H2379="","",Mining_Import!H2379)</f>
        <v/>
      </c>
      <c r="AJ2379" s="36" t="str">
        <f>IF(Mining_Import!I2379="","",Mining_Import!I2379)</f>
        <v/>
      </c>
      <c r="BY2379" s="120" t="str">
        <f t="shared" si="734"/>
        <v/>
      </c>
      <c r="BZ2379" s="184" t="str">
        <f t="shared" si="747"/>
        <v/>
      </c>
      <c r="CA2379" s="37" t="str">
        <f>IFERROR(VLOOKUP($BY2379,Account_Value!$C$2:$F$2500,4,0),"")</f>
        <v/>
      </c>
      <c r="CB2379" s="43" t="str">
        <f t="shared" si="735"/>
        <v/>
      </c>
      <c r="CC2379" s="122" t="str">
        <f>IF($BZ2379="","",SUM($BZ$2:$BZ2379))</f>
        <v/>
      </c>
      <c r="CD2379" s="43" t="str">
        <f>IF($BZ2379="","",$BU$19*(SUM($BZ$2:$BZ2379)))</f>
        <v/>
      </c>
    </row>
    <row r="2380" spans="1:82">
      <c r="A2380" s="4" t="str">
        <f t="shared" si="736"/>
        <v/>
      </c>
      <c r="B2380" s="21" t="str">
        <f>IF(Investments_Import!A2380="","",Investments_Import!A2380)</f>
        <v/>
      </c>
      <c r="C2380" s="22" t="str">
        <f t="shared" si="729"/>
        <v/>
      </c>
      <c r="D2380" s="51" t="str">
        <f t="shared" si="737"/>
        <v/>
      </c>
      <c r="E2380" s="3" t="str">
        <f>IF(Investments_Import!B2380="","",Investments_Import!B2380)</f>
        <v/>
      </c>
      <c r="F2380" s="54" t="str">
        <f t="shared" si="738"/>
        <v xml:space="preserve"> </v>
      </c>
      <c r="G2380" s="54" t="str">
        <f>IF($B2380="","",COUNTIF($F$2:$F2380,$F2380))</f>
        <v/>
      </c>
      <c r="H2380" s="53" t="str">
        <f t="shared" si="739"/>
        <v xml:space="preserve">  </v>
      </c>
      <c r="I2380" s="3" t="str">
        <f>IF(Investments_Import!C2380="","",Investments_Import!C2380)</f>
        <v/>
      </c>
      <c r="J2380" s="108" t="str">
        <f>IF(Investments_Import!D2380="","",Investments_Import!D2380)</f>
        <v/>
      </c>
      <c r="K2380" s="108" t="str">
        <f t="shared" si="740"/>
        <v/>
      </c>
      <c r="L2380" s="47" t="str">
        <f>IF(Investments_Import!E2380="","",Investments_Import!E2380)</f>
        <v/>
      </c>
      <c r="M2380" s="47" t="str">
        <f t="shared" si="730"/>
        <v/>
      </c>
      <c r="N2380" s="31" t="str">
        <f>IF(Investments_Import!F2380="","",Investments_Import!F2380)</f>
        <v/>
      </c>
      <c r="O2380" s="31" t="str">
        <f t="shared" si="731"/>
        <v/>
      </c>
      <c r="P2380" s="3" t="str">
        <f>IF(Investments_Import!G2380="","",Investments_Import!G2380)</f>
        <v/>
      </c>
      <c r="Q2380" s="3" t="str">
        <f>IF(Investments_Import!H2380="","",Investments_Import!H2380)</f>
        <v/>
      </c>
      <c r="R2380" s="37" t="str">
        <f t="shared" si="732"/>
        <v/>
      </c>
      <c r="S2380" s="37" t="str">
        <f t="shared" si="733"/>
        <v/>
      </c>
      <c r="U2380" s="36" t="str">
        <f>IF(Mining_Import!A2380="","",Mining_Import!A2380)</f>
        <v/>
      </c>
      <c r="V2380" s="22" t="str">
        <f t="shared" si="741"/>
        <v/>
      </c>
      <c r="W2380" s="127" t="str">
        <f t="shared" si="742"/>
        <v/>
      </c>
      <c r="X2380" s="127" t="str">
        <f t="shared" si="743"/>
        <v/>
      </c>
      <c r="Y2380" s="127" t="str">
        <f t="shared" si="744"/>
        <v/>
      </c>
      <c r="Z2380" s="36" t="str">
        <f>IF(Mining_Import!B2380="","",Mining_Import!B2380)</f>
        <v/>
      </c>
      <c r="AA2380" s="184" t="str">
        <f>IF(Mining_Import!$C2380="","",Mining_Import!$C2380)</f>
        <v/>
      </c>
      <c r="AB2380" s="122" t="str">
        <f t="shared" si="745"/>
        <v/>
      </c>
      <c r="AC2380" s="122" t="str">
        <f>IF($Y2380&gt;Dashboard!$Q$19,$AB2380,"")</f>
        <v/>
      </c>
      <c r="AD2380" s="43" t="str">
        <f t="shared" si="746"/>
        <v/>
      </c>
      <c r="AE2380" s="36" t="str">
        <f>IF(Mining_Import!D2380="","",Mining_Import!D2380)</f>
        <v/>
      </c>
      <c r="AF2380" s="36" t="str">
        <f>IF(Mining_Import!E2380="","",Mining_Import!E2380)</f>
        <v/>
      </c>
      <c r="AG2380" s="36" t="str">
        <f>IF(Mining_Import!F2380="","",Mining_Import!F2380)</f>
        <v/>
      </c>
      <c r="AH2380" s="36" t="str">
        <f>IF(Mining_Import!G2380="","",Mining_Import!G2380)</f>
        <v/>
      </c>
      <c r="AI2380" s="36" t="str">
        <f>IF(Mining_Import!H2380="","",Mining_Import!H2380)</f>
        <v/>
      </c>
      <c r="AJ2380" s="36" t="str">
        <f>IF(Mining_Import!I2380="","",Mining_Import!I2380)</f>
        <v/>
      </c>
      <c r="BY2380" s="120" t="str">
        <f t="shared" si="734"/>
        <v/>
      </c>
      <c r="BZ2380" s="184" t="str">
        <f t="shared" si="747"/>
        <v/>
      </c>
      <c r="CA2380" s="37" t="str">
        <f>IFERROR(VLOOKUP($BY2380,Account_Value!$C$2:$F$2500,4,0),"")</f>
        <v/>
      </c>
      <c r="CB2380" s="43" t="str">
        <f t="shared" si="735"/>
        <v/>
      </c>
      <c r="CC2380" s="122" t="str">
        <f>IF($BZ2380="","",SUM($BZ$2:$BZ2380))</f>
        <v/>
      </c>
      <c r="CD2380" s="43" t="str">
        <f>IF($BZ2380="","",$BU$19*(SUM($BZ$2:$BZ2380)))</f>
        <v/>
      </c>
    </row>
    <row r="2381" spans="1:82">
      <c r="A2381" s="4" t="str">
        <f t="shared" si="736"/>
        <v/>
      </c>
      <c r="B2381" s="21" t="str">
        <f>IF(Investments_Import!A2381="","",Investments_Import!A2381)</f>
        <v/>
      </c>
      <c r="C2381" s="22" t="str">
        <f t="shared" si="729"/>
        <v/>
      </c>
      <c r="D2381" s="51" t="str">
        <f t="shared" si="737"/>
        <v/>
      </c>
      <c r="E2381" s="3" t="str">
        <f>IF(Investments_Import!B2381="","",Investments_Import!B2381)</f>
        <v/>
      </c>
      <c r="F2381" s="54" t="str">
        <f t="shared" si="738"/>
        <v xml:space="preserve"> </v>
      </c>
      <c r="G2381" s="54" t="str">
        <f>IF($B2381="","",COUNTIF($F$2:$F2381,$F2381))</f>
        <v/>
      </c>
      <c r="H2381" s="53" t="str">
        <f t="shared" si="739"/>
        <v xml:space="preserve">  </v>
      </c>
      <c r="I2381" s="3" t="str">
        <f>IF(Investments_Import!C2381="","",Investments_Import!C2381)</f>
        <v/>
      </c>
      <c r="J2381" s="108" t="str">
        <f>IF(Investments_Import!D2381="","",Investments_Import!D2381)</f>
        <v/>
      </c>
      <c r="K2381" s="108" t="str">
        <f t="shared" si="740"/>
        <v/>
      </c>
      <c r="L2381" s="47" t="str">
        <f>IF(Investments_Import!E2381="","",Investments_Import!E2381)</f>
        <v/>
      </c>
      <c r="M2381" s="47" t="str">
        <f t="shared" si="730"/>
        <v/>
      </c>
      <c r="N2381" s="31" t="str">
        <f>IF(Investments_Import!F2381="","",Investments_Import!F2381)</f>
        <v/>
      </c>
      <c r="O2381" s="31" t="str">
        <f t="shared" si="731"/>
        <v/>
      </c>
      <c r="P2381" s="3" t="str">
        <f>IF(Investments_Import!G2381="","",Investments_Import!G2381)</f>
        <v/>
      </c>
      <c r="Q2381" s="3" t="str">
        <f>IF(Investments_Import!H2381="","",Investments_Import!H2381)</f>
        <v/>
      </c>
      <c r="R2381" s="37" t="str">
        <f t="shared" si="732"/>
        <v/>
      </c>
      <c r="S2381" s="37" t="str">
        <f t="shared" si="733"/>
        <v/>
      </c>
      <c r="U2381" s="36" t="str">
        <f>IF(Mining_Import!A2381="","",Mining_Import!A2381)</f>
        <v/>
      </c>
      <c r="V2381" s="22" t="str">
        <f t="shared" si="741"/>
        <v/>
      </c>
      <c r="W2381" s="127" t="str">
        <f t="shared" si="742"/>
        <v/>
      </c>
      <c r="X2381" s="127" t="str">
        <f t="shared" si="743"/>
        <v/>
      </c>
      <c r="Y2381" s="127" t="str">
        <f t="shared" si="744"/>
        <v/>
      </c>
      <c r="Z2381" s="36" t="str">
        <f>IF(Mining_Import!B2381="","",Mining_Import!B2381)</f>
        <v/>
      </c>
      <c r="AA2381" s="184" t="str">
        <f>IF(Mining_Import!$C2381="","",Mining_Import!$C2381)</f>
        <v/>
      </c>
      <c r="AB2381" s="122" t="str">
        <f t="shared" si="745"/>
        <v/>
      </c>
      <c r="AC2381" s="122" t="str">
        <f>IF($Y2381&gt;Dashboard!$Q$19,$AB2381,"")</f>
        <v/>
      </c>
      <c r="AD2381" s="43" t="str">
        <f t="shared" si="746"/>
        <v/>
      </c>
      <c r="AE2381" s="36" t="str">
        <f>IF(Mining_Import!D2381="","",Mining_Import!D2381)</f>
        <v/>
      </c>
      <c r="AF2381" s="36" t="str">
        <f>IF(Mining_Import!E2381="","",Mining_Import!E2381)</f>
        <v/>
      </c>
      <c r="AG2381" s="36" t="str">
        <f>IF(Mining_Import!F2381="","",Mining_Import!F2381)</f>
        <v/>
      </c>
      <c r="AH2381" s="36" t="str">
        <f>IF(Mining_Import!G2381="","",Mining_Import!G2381)</f>
        <v/>
      </c>
      <c r="AI2381" s="36" t="str">
        <f>IF(Mining_Import!H2381="","",Mining_Import!H2381)</f>
        <v/>
      </c>
      <c r="AJ2381" s="36" t="str">
        <f>IF(Mining_Import!I2381="","",Mining_Import!I2381)</f>
        <v/>
      </c>
      <c r="BY2381" s="120" t="str">
        <f t="shared" si="734"/>
        <v/>
      </c>
      <c r="BZ2381" s="184" t="str">
        <f t="shared" si="747"/>
        <v/>
      </c>
      <c r="CA2381" s="37" t="str">
        <f>IFERROR(VLOOKUP($BY2381,Account_Value!$C$2:$F$2500,4,0),"")</f>
        <v/>
      </c>
      <c r="CB2381" s="43" t="str">
        <f t="shared" si="735"/>
        <v/>
      </c>
      <c r="CC2381" s="122" t="str">
        <f>IF($BZ2381="","",SUM($BZ$2:$BZ2381))</f>
        <v/>
      </c>
      <c r="CD2381" s="43" t="str">
        <f>IF($BZ2381="","",$BU$19*(SUM($BZ$2:$BZ2381)))</f>
        <v/>
      </c>
    </row>
    <row r="2382" spans="1:82">
      <c r="A2382" s="4" t="str">
        <f t="shared" si="736"/>
        <v/>
      </c>
      <c r="B2382" s="21" t="str">
        <f>IF(Investments_Import!A2382="","",Investments_Import!A2382)</f>
        <v/>
      </c>
      <c r="C2382" s="22" t="str">
        <f t="shared" si="729"/>
        <v/>
      </c>
      <c r="D2382" s="51" t="str">
        <f t="shared" si="737"/>
        <v/>
      </c>
      <c r="E2382" s="3" t="str">
        <f>IF(Investments_Import!B2382="","",Investments_Import!B2382)</f>
        <v/>
      </c>
      <c r="F2382" s="54" t="str">
        <f t="shared" si="738"/>
        <v xml:space="preserve"> </v>
      </c>
      <c r="G2382" s="54" t="str">
        <f>IF($B2382="","",COUNTIF($F$2:$F2382,$F2382))</f>
        <v/>
      </c>
      <c r="H2382" s="53" t="str">
        <f t="shared" si="739"/>
        <v xml:space="preserve">  </v>
      </c>
      <c r="I2382" s="3" t="str">
        <f>IF(Investments_Import!C2382="","",Investments_Import!C2382)</f>
        <v/>
      </c>
      <c r="J2382" s="108" t="str">
        <f>IF(Investments_Import!D2382="","",Investments_Import!D2382)</f>
        <v/>
      </c>
      <c r="K2382" s="108" t="str">
        <f t="shared" si="740"/>
        <v/>
      </c>
      <c r="L2382" s="47" t="str">
        <f>IF(Investments_Import!E2382="","",Investments_Import!E2382)</f>
        <v/>
      </c>
      <c r="M2382" s="47" t="str">
        <f t="shared" si="730"/>
        <v/>
      </c>
      <c r="N2382" s="31" t="str">
        <f>IF(Investments_Import!F2382="","",Investments_Import!F2382)</f>
        <v/>
      </c>
      <c r="O2382" s="31" t="str">
        <f t="shared" si="731"/>
        <v/>
      </c>
      <c r="P2382" s="3" t="str">
        <f>IF(Investments_Import!G2382="","",Investments_Import!G2382)</f>
        <v/>
      </c>
      <c r="Q2382" s="3" t="str">
        <f>IF(Investments_Import!H2382="","",Investments_Import!H2382)</f>
        <v/>
      </c>
      <c r="R2382" s="37" t="str">
        <f t="shared" si="732"/>
        <v/>
      </c>
      <c r="S2382" s="37" t="str">
        <f t="shared" si="733"/>
        <v/>
      </c>
      <c r="U2382" s="36" t="str">
        <f>IF(Mining_Import!A2382="","",Mining_Import!A2382)</f>
        <v/>
      </c>
      <c r="V2382" s="22" t="str">
        <f t="shared" si="741"/>
        <v/>
      </c>
      <c r="W2382" s="127" t="str">
        <f t="shared" si="742"/>
        <v/>
      </c>
      <c r="X2382" s="127" t="str">
        <f t="shared" si="743"/>
        <v/>
      </c>
      <c r="Y2382" s="127" t="str">
        <f t="shared" si="744"/>
        <v/>
      </c>
      <c r="Z2382" s="36" t="str">
        <f>IF(Mining_Import!B2382="","",Mining_Import!B2382)</f>
        <v/>
      </c>
      <c r="AA2382" s="184" t="str">
        <f>IF(Mining_Import!$C2382="","",Mining_Import!$C2382)</f>
        <v/>
      </c>
      <c r="AB2382" s="122" t="str">
        <f t="shared" si="745"/>
        <v/>
      </c>
      <c r="AC2382" s="122" t="str">
        <f>IF($Y2382&gt;Dashboard!$Q$19,$AB2382,"")</f>
        <v/>
      </c>
      <c r="AD2382" s="43" t="str">
        <f t="shared" si="746"/>
        <v/>
      </c>
      <c r="AE2382" s="36" t="str">
        <f>IF(Mining_Import!D2382="","",Mining_Import!D2382)</f>
        <v/>
      </c>
      <c r="AF2382" s="36" t="str">
        <f>IF(Mining_Import!E2382="","",Mining_Import!E2382)</f>
        <v/>
      </c>
      <c r="AG2382" s="36" t="str">
        <f>IF(Mining_Import!F2382="","",Mining_Import!F2382)</f>
        <v/>
      </c>
      <c r="AH2382" s="36" t="str">
        <f>IF(Mining_Import!G2382="","",Mining_Import!G2382)</f>
        <v/>
      </c>
      <c r="AI2382" s="36" t="str">
        <f>IF(Mining_Import!H2382="","",Mining_Import!H2382)</f>
        <v/>
      </c>
      <c r="AJ2382" s="36" t="str">
        <f>IF(Mining_Import!I2382="","",Mining_Import!I2382)</f>
        <v/>
      </c>
      <c r="BY2382" s="120" t="str">
        <f t="shared" si="734"/>
        <v/>
      </c>
      <c r="BZ2382" s="184" t="str">
        <f t="shared" si="747"/>
        <v/>
      </c>
      <c r="CA2382" s="37" t="str">
        <f>IFERROR(VLOOKUP($BY2382,Account_Value!$C$2:$F$2500,4,0),"")</f>
        <v/>
      </c>
      <c r="CB2382" s="43" t="str">
        <f t="shared" si="735"/>
        <v/>
      </c>
      <c r="CC2382" s="122" t="str">
        <f>IF($BZ2382="","",SUM($BZ$2:$BZ2382))</f>
        <v/>
      </c>
      <c r="CD2382" s="43" t="str">
        <f>IF($BZ2382="","",$BU$19*(SUM($BZ$2:$BZ2382)))</f>
        <v/>
      </c>
    </row>
    <row r="2383" spans="1:82">
      <c r="A2383" s="4" t="str">
        <f t="shared" si="736"/>
        <v/>
      </c>
      <c r="B2383" s="21" t="str">
        <f>IF(Investments_Import!A2383="","",Investments_Import!A2383)</f>
        <v/>
      </c>
      <c r="C2383" s="22" t="str">
        <f t="shared" si="729"/>
        <v/>
      </c>
      <c r="D2383" s="51" t="str">
        <f t="shared" si="737"/>
        <v/>
      </c>
      <c r="E2383" s="3" t="str">
        <f>IF(Investments_Import!B2383="","",Investments_Import!B2383)</f>
        <v/>
      </c>
      <c r="F2383" s="54" t="str">
        <f t="shared" si="738"/>
        <v xml:space="preserve"> </v>
      </c>
      <c r="G2383" s="54" t="str">
        <f>IF($B2383="","",COUNTIF($F$2:$F2383,$F2383))</f>
        <v/>
      </c>
      <c r="H2383" s="53" t="str">
        <f t="shared" si="739"/>
        <v xml:space="preserve">  </v>
      </c>
      <c r="I2383" s="3" t="str">
        <f>IF(Investments_Import!C2383="","",Investments_Import!C2383)</f>
        <v/>
      </c>
      <c r="J2383" s="108" t="str">
        <f>IF(Investments_Import!D2383="","",Investments_Import!D2383)</f>
        <v/>
      </c>
      <c r="K2383" s="108" t="str">
        <f t="shared" si="740"/>
        <v/>
      </c>
      <c r="L2383" s="47" t="str">
        <f>IF(Investments_Import!E2383="","",Investments_Import!E2383)</f>
        <v/>
      </c>
      <c r="M2383" s="47" t="str">
        <f t="shared" si="730"/>
        <v/>
      </c>
      <c r="N2383" s="31" t="str">
        <f>IF(Investments_Import!F2383="","",Investments_Import!F2383)</f>
        <v/>
      </c>
      <c r="O2383" s="31" t="str">
        <f t="shared" si="731"/>
        <v/>
      </c>
      <c r="P2383" s="3" t="str">
        <f>IF(Investments_Import!G2383="","",Investments_Import!G2383)</f>
        <v/>
      </c>
      <c r="Q2383" s="3" t="str">
        <f>IF(Investments_Import!H2383="","",Investments_Import!H2383)</f>
        <v/>
      </c>
      <c r="R2383" s="37" t="str">
        <f t="shared" si="732"/>
        <v/>
      </c>
      <c r="S2383" s="37" t="str">
        <f t="shared" si="733"/>
        <v/>
      </c>
      <c r="U2383" s="36" t="str">
        <f>IF(Mining_Import!A2383="","",Mining_Import!A2383)</f>
        <v/>
      </c>
      <c r="V2383" s="22" t="str">
        <f t="shared" si="741"/>
        <v/>
      </c>
      <c r="W2383" s="127" t="str">
        <f t="shared" si="742"/>
        <v/>
      </c>
      <c r="X2383" s="127" t="str">
        <f t="shared" si="743"/>
        <v/>
      </c>
      <c r="Y2383" s="127" t="str">
        <f t="shared" si="744"/>
        <v/>
      </c>
      <c r="Z2383" s="36" t="str">
        <f>IF(Mining_Import!B2383="","",Mining_Import!B2383)</f>
        <v/>
      </c>
      <c r="AA2383" s="184" t="str">
        <f>IF(Mining_Import!$C2383="","",Mining_Import!$C2383)</f>
        <v/>
      </c>
      <c r="AB2383" s="122" t="str">
        <f t="shared" si="745"/>
        <v/>
      </c>
      <c r="AC2383" s="122" t="str">
        <f>IF($Y2383&gt;Dashboard!$Q$19,$AB2383,"")</f>
        <v/>
      </c>
      <c r="AD2383" s="43" t="str">
        <f t="shared" si="746"/>
        <v/>
      </c>
      <c r="AE2383" s="36" t="str">
        <f>IF(Mining_Import!D2383="","",Mining_Import!D2383)</f>
        <v/>
      </c>
      <c r="AF2383" s="36" t="str">
        <f>IF(Mining_Import!E2383="","",Mining_Import!E2383)</f>
        <v/>
      </c>
      <c r="AG2383" s="36" t="str">
        <f>IF(Mining_Import!F2383="","",Mining_Import!F2383)</f>
        <v/>
      </c>
      <c r="AH2383" s="36" t="str">
        <f>IF(Mining_Import!G2383="","",Mining_Import!G2383)</f>
        <v/>
      </c>
      <c r="AI2383" s="36" t="str">
        <f>IF(Mining_Import!H2383="","",Mining_Import!H2383)</f>
        <v/>
      </c>
      <c r="AJ2383" s="36" t="str">
        <f>IF(Mining_Import!I2383="","",Mining_Import!I2383)</f>
        <v/>
      </c>
      <c r="BY2383" s="120" t="str">
        <f t="shared" si="734"/>
        <v/>
      </c>
      <c r="BZ2383" s="184" t="str">
        <f t="shared" si="747"/>
        <v/>
      </c>
      <c r="CA2383" s="37" t="str">
        <f>IFERROR(VLOOKUP($BY2383,Account_Value!$C$2:$F$2500,4,0),"")</f>
        <v/>
      </c>
      <c r="CB2383" s="43" t="str">
        <f t="shared" si="735"/>
        <v/>
      </c>
      <c r="CC2383" s="122" t="str">
        <f>IF($BZ2383="","",SUM($BZ$2:$BZ2383))</f>
        <v/>
      </c>
      <c r="CD2383" s="43" t="str">
        <f>IF($BZ2383="","",$BU$19*(SUM($BZ$2:$BZ2383)))</f>
        <v/>
      </c>
    </row>
    <row r="2384" spans="1:82">
      <c r="A2384" s="4" t="str">
        <f t="shared" si="736"/>
        <v/>
      </c>
      <c r="B2384" s="21" t="str">
        <f>IF(Investments_Import!A2384="","",Investments_Import!A2384)</f>
        <v/>
      </c>
      <c r="C2384" s="22" t="str">
        <f t="shared" si="729"/>
        <v/>
      </c>
      <c r="D2384" s="51" t="str">
        <f t="shared" si="737"/>
        <v/>
      </c>
      <c r="E2384" s="3" t="str">
        <f>IF(Investments_Import!B2384="","",Investments_Import!B2384)</f>
        <v/>
      </c>
      <c r="F2384" s="54" t="str">
        <f t="shared" si="738"/>
        <v xml:space="preserve"> </v>
      </c>
      <c r="G2384" s="54" t="str">
        <f>IF($B2384="","",COUNTIF($F$2:$F2384,$F2384))</f>
        <v/>
      </c>
      <c r="H2384" s="53" t="str">
        <f t="shared" si="739"/>
        <v xml:space="preserve">  </v>
      </c>
      <c r="I2384" s="3" t="str">
        <f>IF(Investments_Import!C2384="","",Investments_Import!C2384)</f>
        <v/>
      </c>
      <c r="J2384" s="108" t="str">
        <f>IF(Investments_Import!D2384="","",Investments_Import!D2384)</f>
        <v/>
      </c>
      <c r="K2384" s="108" t="str">
        <f t="shared" si="740"/>
        <v/>
      </c>
      <c r="L2384" s="47" t="str">
        <f>IF(Investments_Import!E2384="","",Investments_Import!E2384)</f>
        <v/>
      </c>
      <c r="M2384" s="47" t="str">
        <f t="shared" si="730"/>
        <v/>
      </c>
      <c r="N2384" s="31" t="str">
        <f>IF(Investments_Import!F2384="","",Investments_Import!F2384)</f>
        <v/>
      </c>
      <c r="O2384" s="31" t="str">
        <f t="shared" si="731"/>
        <v/>
      </c>
      <c r="P2384" s="3" t="str">
        <f>IF(Investments_Import!G2384="","",Investments_Import!G2384)</f>
        <v/>
      </c>
      <c r="Q2384" s="3" t="str">
        <f>IF(Investments_Import!H2384="","",Investments_Import!H2384)</f>
        <v/>
      </c>
      <c r="R2384" s="37" t="str">
        <f t="shared" si="732"/>
        <v/>
      </c>
      <c r="S2384" s="37" t="str">
        <f t="shared" si="733"/>
        <v/>
      </c>
      <c r="U2384" s="36" t="str">
        <f>IF(Mining_Import!A2384="","",Mining_Import!A2384)</f>
        <v/>
      </c>
      <c r="V2384" s="22" t="str">
        <f t="shared" si="741"/>
        <v/>
      </c>
      <c r="W2384" s="127" t="str">
        <f t="shared" si="742"/>
        <v/>
      </c>
      <c r="X2384" s="127" t="str">
        <f t="shared" si="743"/>
        <v/>
      </c>
      <c r="Y2384" s="127" t="str">
        <f t="shared" si="744"/>
        <v/>
      </c>
      <c r="Z2384" s="36" t="str">
        <f>IF(Mining_Import!B2384="","",Mining_Import!B2384)</f>
        <v/>
      </c>
      <c r="AA2384" s="184" t="str">
        <f>IF(Mining_Import!$C2384="","",Mining_Import!$C2384)</f>
        <v/>
      </c>
      <c r="AB2384" s="122" t="str">
        <f t="shared" si="745"/>
        <v/>
      </c>
      <c r="AC2384" s="122" t="str">
        <f>IF($Y2384&gt;Dashboard!$Q$19,$AB2384,"")</f>
        <v/>
      </c>
      <c r="AD2384" s="43" t="str">
        <f t="shared" si="746"/>
        <v/>
      </c>
      <c r="AE2384" s="36" t="str">
        <f>IF(Mining_Import!D2384="","",Mining_Import!D2384)</f>
        <v/>
      </c>
      <c r="AF2384" s="36" t="str">
        <f>IF(Mining_Import!E2384="","",Mining_Import!E2384)</f>
        <v/>
      </c>
      <c r="AG2384" s="36" t="str">
        <f>IF(Mining_Import!F2384="","",Mining_Import!F2384)</f>
        <v/>
      </c>
      <c r="AH2384" s="36" t="str">
        <f>IF(Mining_Import!G2384="","",Mining_Import!G2384)</f>
        <v/>
      </c>
      <c r="AI2384" s="36" t="str">
        <f>IF(Mining_Import!H2384="","",Mining_Import!H2384)</f>
        <v/>
      </c>
      <c r="AJ2384" s="36" t="str">
        <f>IF(Mining_Import!I2384="","",Mining_Import!I2384)</f>
        <v/>
      </c>
      <c r="BY2384" s="120" t="str">
        <f t="shared" si="734"/>
        <v/>
      </c>
      <c r="BZ2384" s="184" t="str">
        <f t="shared" si="747"/>
        <v/>
      </c>
      <c r="CA2384" s="37" t="str">
        <f>IFERROR(VLOOKUP($BY2384,Account_Value!$C$2:$F$2500,4,0),"")</f>
        <v/>
      </c>
      <c r="CB2384" s="43" t="str">
        <f t="shared" si="735"/>
        <v/>
      </c>
      <c r="CC2384" s="122" t="str">
        <f>IF($BZ2384="","",SUM($BZ$2:$BZ2384))</f>
        <v/>
      </c>
      <c r="CD2384" s="43" t="str">
        <f>IF($BZ2384="","",$BU$19*(SUM($BZ$2:$BZ2384)))</f>
        <v/>
      </c>
    </row>
    <row r="2385" spans="1:82">
      <c r="A2385" s="4" t="str">
        <f t="shared" si="736"/>
        <v/>
      </c>
      <c r="B2385" s="21" t="str">
        <f>IF(Investments_Import!A2385="","",Investments_Import!A2385)</f>
        <v/>
      </c>
      <c r="C2385" s="22" t="str">
        <f t="shared" si="729"/>
        <v/>
      </c>
      <c r="D2385" s="51" t="str">
        <f t="shared" si="737"/>
        <v/>
      </c>
      <c r="E2385" s="3" t="str">
        <f>IF(Investments_Import!B2385="","",Investments_Import!B2385)</f>
        <v/>
      </c>
      <c r="F2385" s="54" t="str">
        <f t="shared" si="738"/>
        <v xml:space="preserve"> </v>
      </c>
      <c r="G2385" s="54" t="str">
        <f>IF($B2385="","",COUNTIF($F$2:$F2385,$F2385))</f>
        <v/>
      </c>
      <c r="H2385" s="53" t="str">
        <f t="shared" si="739"/>
        <v xml:space="preserve">  </v>
      </c>
      <c r="I2385" s="3" t="str">
        <f>IF(Investments_Import!C2385="","",Investments_Import!C2385)</f>
        <v/>
      </c>
      <c r="J2385" s="108" t="str">
        <f>IF(Investments_Import!D2385="","",Investments_Import!D2385)</f>
        <v/>
      </c>
      <c r="K2385" s="108" t="str">
        <f t="shared" si="740"/>
        <v/>
      </c>
      <c r="L2385" s="47" t="str">
        <f>IF(Investments_Import!E2385="","",Investments_Import!E2385)</f>
        <v/>
      </c>
      <c r="M2385" s="47" t="str">
        <f t="shared" si="730"/>
        <v/>
      </c>
      <c r="N2385" s="31" t="str">
        <f>IF(Investments_Import!F2385="","",Investments_Import!F2385)</f>
        <v/>
      </c>
      <c r="O2385" s="31" t="str">
        <f t="shared" si="731"/>
        <v/>
      </c>
      <c r="P2385" s="3" t="str">
        <f>IF(Investments_Import!G2385="","",Investments_Import!G2385)</f>
        <v/>
      </c>
      <c r="Q2385" s="3" t="str">
        <f>IF(Investments_Import!H2385="","",Investments_Import!H2385)</f>
        <v/>
      </c>
      <c r="R2385" s="37" t="str">
        <f t="shared" si="732"/>
        <v/>
      </c>
      <c r="S2385" s="37" t="str">
        <f t="shared" si="733"/>
        <v/>
      </c>
      <c r="U2385" s="36" t="str">
        <f>IF(Mining_Import!A2385="","",Mining_Import!A2385)</f>
        <v/>
      </c>
      <c r="V2385" s="22" t="str">
        <f t="shared" si="741"/>
        <v/>
      </c>
      <c r="W2385" s="127" t="str">
        <f t="shared" si="742"/>
        <v/>
      </c>
      <c r="X2385" s="127" t="str">
        <f t="shared" si="743"/>
        <v/>
      </c>
      <c r="Y2385" s="127" t="str">
        <f t="shared" si="744"/>
        <v/>
      </c>
      <c r="Z2385" s="36" t="str">
        <f>IF(Mining_Import!B2385="","",Mining_Import!B2385)</f>
        <v/>
      </c>
      <c r="AA2385" s="184" t="str">
        <f>IF(Mining_Import!$C2385="","",Mining_Import!$C2385)</f>
        <v/>
      </c>
      <c r="AB2385" s="122" t="str">
        <f t="shared" si="745"/>
        <v/>
      </c>
      <c r="AC2385" s="122" t="str">
        <f>IF($Y2385&gt;Dashboard!$Q$19,$AB2385,"")</f>
        <v/>
      </c>
      <c r="AD2385" s="43" t="str">
        <f t="shared" si="746"/>
        <v/>
      </c>
      <c r="AE2385" s="36" t="str">
        <f>IF(Mining_Import!D2385="","",Mining_Import!D2385)</f>
        <v/>
      </c>
      <c r="AF2385" s="36" t="str">
        <f>IF(Mining_Import!E2385="","",Mining_Import!E2385)</f>
        <v/>
      </c>
      <c r="AG2385" s="36" t="str">
        <f>IF(Mining_Import!F2385="","",Mining_Import!F2385)</f>
        <v/>
      </c>
      <c r="AH2385" s="36" t="str">
        <f>IF(Mining_Import!G2385="","",Mining_Import!G2385)</f>
        <v/>
      </c>
      <c r="AI2385" s="36" t="str">
        <f>IF(Mining_Import!H2385="","",Mining_Import!H2385)</f>
        <v/>
      </c>
      <c r="AJ2385" s="36" t="str">
        <f>IF(Mining_Import!I2385="","",Mining_Import!I2385)</f>
        <v/>
      </c>
      <c r="BY2385" s="120" t="str">
        <f t="shared" si="734"/>
        <v/>
      </c>
      <c r="BZ2385" s="184" t="str">
        <f t="shared" si="747"/>
        <v/>
      </c>
      <c r="CA2385" s="37" t="str">
        <f>IFERROR(VLOOKUP($BY2385,Account_Value!$C$2:$F$2500,4,0),"")</f>
        <v/>
      </c>
      <c r="CB2385" s="43" t="str">
        <f t="shared" si="735"/>
        <v/>
      </c>
      <c r="CC2385" s="122" t="str">
        <f>IF($BZ2385="","",SUM($BZ$2:$BZ2385))</f>
        <v/>
      </c>
      <c r="CD2385" s="43" t="str">
        <f>IF($BZ2385="","",$BU$19*(SUM($BZ$2:$BZ2385)))</f>
        <v/>
      </c>
    </row>
    <row r="2386" spans="1:82">
      <c r="A2386" s="4" t="str">
        <f t="shared" si="736"/>
        <v/>
      </c>
      <c r="B2386" s="21" t="str">
        <f>IF(Investments_Import!A2386="","",Investments_Import!A2386)</f>
        <v/>
      </c>
      <c r="C2386" s="22" t="str">
        <f t="shared" si="729"/>
        <v/>
      </c>
      <c r="D2386" s="51" t="str">
        <f t="shared" si="737"/>
        <v/>
      </c>
      <c r="E2386" s="3" t="str">
        <f>IF(Investments_Import!B2386="","",Investments_Import!B2386)</f>
        <v/>
      </c>
      <c r="F2386" s="54" t="str">
        <f t="shared" si="738"/>
        <v xml:space="preserve"> </v>
      </c>
      <c r="G2386" s="54" t="str">
        <f>IF($B2386="","",COUNTIF($F$2:$F2386,$F2386))</f>
        <v/>
      </c>
      <c r="H2386" s="53" t="str">
        <f t="shared" si="739"/>
        <v xml:space="preserve">  </v>
      </c>
      <c r="I2386" s="3" t="str">
        <f>IF(Investments_Import!C2386="","",Investments_Import!C2386)</f>
        <v/>
      </c>
      <c r="J2386" s="108" t="str">
        <f>IF(Investments_Import!D2386="","",Investments_Import!D2386)</f>
        <v/>
      </c>
      <c r="K2386" s="108" t="str">
        <f t="shared" si="740"/>
        <v/>
      </c>
      <c r="L2386" s="47" t="str">
        <f>IF(Investments_Import!E2386="","",Investments_Import!E2386)</f>
        <v/>
      </c>
      <c r="M2386" s="47" t="str">
        <f t="shared" si="730"/>
        <v/>
      </c>
      <c r="N2386" s="31" t="str">
        <f>IF(Investments_Import!F2386="","",Investments_Import!F2386)</f>
        <v/>
      </c>
      <c r="O2386" s="31" t="str">
        <f t="shared" si="731"/>
        <v/>
      </c>
      <c r="P2386" s="3" t="str">
        <f>IF(Investments_Import!G2386="","",Investments_Import!G2386)</f>
        <v/>
      </c>
      <c r="Q2386" s="3" t="str">
        <f>IF(Investments_Import!H2386="","",Investments_Import!H2386)</f>
        <v/>
      </c>
      <c r="R2386" s="37" t="str">
        <f t="shared" si="732"/>
        <v/>
      </c>
      <c r="S2386" s="37" t="str">
        <f t="shared" si="733"/>
        <v/>
      </c>
      <c r="U2386" s="36" t="str">
        <f>IF(Mining_Import!A2386="","",Mining_Import!A2386)</f>
        <v/>
      </c>
      <c r="V2386" s="22" t="str">
        <f t="shared" si="741"/>
        <v/>
      </c>
      <c r="W2386" s="127" t="str">
        <f t="shared" si="742"/>
        <v/>
      </c>
      <c r="X2386" s="127" t="str">
        <f t="shared" si="743"/>
        <v/>
      </c>
      <c r="Y2386" s="127" t="str">
        <f t="shared" si="744"/>
        <v/>
      </c>
      <c r="Z2386" s="36" t="str">
        <f>IF(Mining_Import!B2386="","",Mining_Import!B2386)</f>
        <v/>
      </c>
      <c r="AA2386" s="184" t="str">
        <f>IF(Mining_Import!$C2386="","",Mining_Import!$C2386)</f>
        <v/>
      </c>
      <c r="AB2386" s="122" t="str">
        <f t="shared" si="745"/>
        <v/>
      </c>
      <c r="AC2386" s="122" t="str">
        <f>IF($Y2386&gt;Dashboard!$Q$19,$AB2386,"")</f>
        <v/>
      </c>
      <c r="AD2386" s="43" t="str">
        <f t="shared" si="746"/>
        <v/>
      </c>
      <c r="AE2386" s="36" t="str">
        <f>IF(Mining_Import!D2386="","",Mining_Import!D2386)</f>
        <v/>
      </c>
      <c r="AF2386" s="36" t="str">
        <f>IF(Mining_Import!E2386="","",Mining_Import!E2386)</f>
        <v/>
      </c>
      <c r="AG2386" s="36" t="str">
        <f>IF(Mining_Import!F2386="","",Mining_Import!F2386)</f>
        <v/>
      </c>
      <c r="AH2386" s="36" t="str">
        <f>IF(Mining_Import!G2386="","",Mining_Import!G2386)</f>
        <v/>
      </c>
      <c r="AI2386" s="36" t="str">
        <f>IF(Mining_Import!H2386="","",Mining_Import!H2386)</f>
        <v/>
      </c>
      <c r="AJ2386" s="36" t="str">
        <f>IF(Mining_Import!I2386="","",Mining_Import!I2386)</f>
        <v/>
      </c>
      <c r="BY2386" s="120" t="str">
        <f t="shared" si="734"/>
        <v/>
      </c>
      <c r="BZ2386" s="184" t="str">
        <f t="shared" si="747"/>
        <v/>
      </c>
      <c r="CA2386" s="37" t="str">
        <f>IFERROR(VLOOKUP($BY2386,Account_Value!$C$2:$F$2500,4,0),"")</f>
        <v/>
      </c>
      <c r="CB2386" s="43" t="str">
        <f t="shared" si="735"/>
        <v/>
      </c>
      <c r="CC2386" s="122" t="str">
        <f>IF($BZ2386="","",SUM($BZ$2:$BZ2386))</f>
        <v/>
      </c>
      <c r="CD2386" s="43" t="str">
        <f>IF($BZ2386="","",$BU$19*(SUM($BZ$2:$BZ2386)))</f>
        <v/>
      </c>
    </row>
    <row r="2387" spans="1:82">
      <c r="A2387" s="4" t="str">
        <f t="shared" si="736"/>
        <v/>
      </c>
      <c r="B2387" s="21" t="str">
        <f>IF(Investments_Import!A2387="","",Investments_Import!A2387)</f>
        <v/>
      </c>
      <c r="C2387" s="22" t="str">
        <f t="shared" si="729"/>
        <v/>
      </c>
      <c r="D2387" s="51" t="str">
        <f t="shared" si="737"/>
        <v/>
      </c>
      <c r="E2387" s="3" t="str">
        <f>IF(Investments_Import!B2387="","",Investments_Import!B2387)</f>
        <v/>
      </c>
      <c r="F2387" s="54" t="str">
        <f t="shared" si="738"/>
        <v xml:space="preserve"> </v>
      </c>
      <c r="G2387" s="54" t="str">
        <f>IF($B2387="","",COUNTIF($F$2:$F2387,$F2387))</f>
        <v/>
      </c>
      <c r="H2387" s="53" t="str">
        <f t="shared" si="739"/>
        <v xml:space="preserve">  </v>
      </c>
      <c r="I2387" s="3" t="str">
        <f>IF(Investments_Import!C2387="","",Investments_Import!C2387)</f>
        <v/>
      </c>
      <c r="J2387" s="108" t="str">
        <f>IF(Investments_Import!D2387="","",Investments_Import!D2387)</f>
        <v/>
      </c>
      <c r="K2387" s="108" t="str">
        <f t="shared" si="740"/>
        <v/>
      </c>
      <c r="L2387" s="47" t="str">
        <f>IF(Investments_Import!E2387="","",Investments_Import!E2387)</f>
        <v/>
      </c>
      <c r="M2387" s="47" t="str">
        <f t="shared" si="730"/>
        <v/>
      </c>
      <c r="N2387" s="31" t="str">
        <f>IF(Investments_Import!F2387="","",Investments_Import!F2387)</f>
        <v/>
      </c>
      <c r="O2387" s="31" t="str">
        <f t="shared" si="731"/>
        <v/>
      </c>
      <c r="P2387" s="3" t="str">
        <f>IF(Investments_Import!G2387="","",Investments_Import!G2387)</f>
        <v/>
      </c>
      <c r="Q2387" s="3" t="str">
        <f>IF(Investments_Import!H2387="","",Investments_Import!H2387)</f>
        <v/>
      </c>
      <c r="R2387" s="37" t="str">
        <f t="shared" si="732"/>
        <v/>
      </c>
      <c r="S2387" s="37" t="str">
        <f t="shared" si="733"/>
        <v/>
      </c>
      <c r="U2387" s="36" t="str">
        <f>IF(Mining_Import!A2387="","",Mining_Import!A2387)</f>
        <v/>
      </c>
      <c r="V2387" s="22" t="str">
        <f t="shared" si="741"/>
        <v/>
      </c>
      <c r="W2387" s="127" t="str">
        <f t="shared" si="742"/>
        <v/>
      </c>
      <c r="X2387" s="127" t="str">
        <f t="shared" si="743"/>
        <v/>
      </c>
      <c r="Y2387" s="127" t="str">
        <f t="shared" si="744"/>
        <v/>
      </c>
      <c r="Z2387" s="36" t="str">
        <f>IF(Mining_Import!B2387="","",Mining_Import!B2387)</f>
        <v/>
      </c>
      <c r="AA2387" s="184" t="str">
        <f>IF(Mining_Import!$C2387="","",Mining_Import!$C2387)</f>
        <v/>
      </c>
      <c r="AB2387" s="122" t="str">
        <f t="shared" si="745"/>
        <v/>
      </c>
      <c r="AC2387" s="122" t="str">
        <f>IF($Y2387&gt;Dashboard!$Q$19,$AB2387,"")</f>
        <v/>
      </c>
      <c r="AD2387" s="43" t="str">
        <f t="shared" si="746"/>
        <v/>
      </c>
      <c r="AE2387" s="36" t="str">
        <f>IF(Mining_Import!D2387="","",Mining_Import!D2387)</f>
        <v/>
      </c>
      <c r="AF2387" s="36" t="str">
        <f>IF(Mining_Import!E2387="","",Mining_Import!E2387)</f>
        <v/>
      </c>
      <c r="AG2387" s="36" t="str">
        <f>IF(Mining_Import!F2387="","",Mining_Import!F2387)</f>
        <v/>
      </c>
      <c r="AH2387" s="36" t="str">
        <f>IF(Mining_Import!G2387="","",Mining_Import!G2387)</f>
        <v/>
      </c>
      <c r="AI2387" s="36" t="str">
        <f>IF(Mining_Import!H2387="","",Mining_Import!H2387)</f>
        <v/>
      </c>
      <c r="AJ2387" s="36" t="str">
        <f>IF(Mining_Import!I2387="","",Mining_Import!I2387)</f>
        <v/>
      </c>
      <c r="BY2387" s="120" t="str">
        <f t="shared" si="734"/>
        <v/>
      </c>
      <c r="BZ2387" s="184" t="str">
        <f t="shared" si="747"/>
        <v/>
      </c>
      <c r="CA2387" s="37" t="str">
        <f>IFERROR(VLOOKUP($BY2387,Account_Value!$C$2:$F$2500,4,0),"")</f>
        <v/>
      </c>
      <c r="CB2387" s="43" t="str">
        <f t="shared" si="735"/>
        <v/>
      </c>
      <c r="CC2387" s="122" t="str">
        <f>IF($BZ2387="","",SUM($BZ$2:$BZ2387))</f>
        <v/>
      </c>
      <c r="CD2387" s="43" t="str">
        <f>IF($BZ2387="","",$BU$19*(SUM($BZ$2:$BZ2387)))</f>
        <v/>
      </c>
    </row>
    <row r="2388" spans="1:82">
      <c r="A2388" s="4" t="str">
        <f t="shared" si="736"/>
        <v/>
      </c>
      <c r="B2388" s="21" t="str">
        <f>IF(Investments_Import!A2388="","",Investments_Import!A2388)</f>
        <v/>
      </c>
      <c r="C2388" s="22" t="str">
        <f t="shared" si="729"/>
        <v/>
      </c>
      <c r="D2388" s="51" t="str">
        <f t="shared" si="737"/>
        <v/>
      </c>
      <c r="E2388" s="3" t="str">
        <f>IF(Investments_Import!B2388="","",Investments_Import!B2388)</f>
        <v/>
      </c>
      <c r="F2388" s="54" t="str">
        <f t="shared" si="738"/>
        <v xml:space="preserve"> </v>
      </c>
      <c r="G2388" s="54" t="str">
        <f>IF($B2388="","",COUNTIF($F$2:$F2388,$F2388))</f>
        <v/>
      </c>
      <c r="H2388" s="53" t="str">
        <f t="shared" si="739"/>
        <v xml:space="preserve">  </v>
      </c>
      <c r="I2388" s="3" t="str">
        <f>IF(Investments_Import!C2388="","",Investments_Import!C2388)</f>
        <v/>
      </c>
      <c r="J2388" s="108" t="str">
        <f>IF(Investments_Import!D2388="","",Investments_Import!D2388)</f>
        <v/>
      </c>
      <c r="K2388" s="108" t="str">
        <f t="shared" si="740"/>
        <v/>
      </c>
      <c r="L2388" s="47" t="str">
        <f>IF(Investments_Import!E2388="","",Investments_Import!E2388)</f>
        <v/>
      </c>
      <c r="M2388" s="47" t="str">
        <f t="shared" si="730"/>
        <v/>
      </c>
      <c r="N2388" s="31" t="str">
        <f>IF(Investments_Import!F2388="","",Investments_Import!F2388)</f>
        <v/>
      </c>
      <c r="O2388" s="31" t="str">
        <f t="shared" si="731"/>
        <v/>
      </c>
      <c r="P2388" s="3" t="str">
        <f>IF(Investments_Import!G2388="","",Investments_Import!G2388)</f>
        <v/>
      </c>
      <c r="Q2388" s="3" t="str">
        <f>IF(Investments_Import!H2388="","",Investments_Import!H2388)</f>
        <v/>
      </c>
      <c r="R2388" s="37" t="str">
        <f t="shared" si="732"/>
        <v/>
      </c>
      <c r="S2388" s="37" t="str">
        <f t="shared" si="733"/>
        <v/>
      </c>
      <c r="U2388" s="36" t="str">
        <f>IF(Mining_Import!A2388="","",Mining_Import!A2388)</f>
        <v/>
      </c>
      <c r="V2388" s="22" t="str">
        <f t="shared" si="741"/>
        <v/>
      </c>
      <c r="W2388" s="127" t="str">
        <f t="shared" si="742"/>
        <v/>
      </c>
      <c r="X2388" s="127" t="str">
        <f t="shared" si="743"/>
        <v/>
      </c>
      <c r="Y2388" s="127" t="str">
        <f t="shared" si="744"/>
        <v/>
      </c>
      <c r="Z2388" s="36" t="str">
        <f>IF(Mining_Import!B2388="","",Mining_Import!B2388)</f>
        <v/>
      </c>
      <c r="AA2388" s="184" t="str">
        <f>IF(Mining_Import!$C2388="","",Mining_Import!$C2388)</f>
        <v/>
      </c>
      <c r="AB2388" s="122" t="str">
        <f t="shared" si="745"/>
        <v/>
      </c>
      <c r="AC2388" s="122" t="str">
        <f>IF($Y2388&gt;Dashboard!$Q$19,$AB2388,"")</f>
        <v/>
      </c>
      <c r="AD2388" s="43" t="str">
        <f t="shared" si="746"/>
        <v/>
      </c>
      <c r="AE2388" s="36" t="str">
        <f>IF(Mining_Import!D2388="","",Mining_Import!D2388)</f>
        <v/>
      </c>
      <c r="AF2388" s="36" t="str">
        <f>IF(Mining_Import!E2388="","",Mining_Import!E2388)</f>
        <v/>
      </c>
      <c r="AG2388" s="36" t="str">
        <f>IF(Mining_Import!F2388="","",Mining_Import!F2388)</f>
        <v/>
      </c>
      <c r="AH2388" s="36" t="str">
        <f>IF(Mining_Import!G2388="","",Mining_Import!G2388)</f>
        <v/>
      </c>
      <c r="AI2388" s="36" t="str">
        <f>IF(Mining_Import!H2388="","",Mining_Import!H2388)</f>
        <v/>
      </c>
      <c r="AJ2388" s="36" t="str">
        <f>IF(Mining_Import!I2388="","",Mining_Import!I2388)</f>
        <v/>
      </c>
      <c r="BY2388" s="120" t="str">
        <f t="shared" si="734"/>
        <v/>
      </c>
      <c r="BZ2388" s="184" t="str">
        <f t="shared" si="747"/>
        <v/>
      </c>
      <c r="CA2388" s="37" t="str">
        <f>IFERROR(VLOOKUP($BY2388,Account_Value!$C$2:$F$2500,4,0),"")</f>
        <v/>
      </c>
      <c r="CB2388" s="43" t="str">
        <f t="shared" si="735"/>
        <v/>
      </c>
      <c r="CC2388" s="122" t="str">
        <f>IF($BZ2388="","",SUM($BZ$2:$BZ2388))</f>
        <v/>
      </c>
      <c r="CD2388" s="43" t="str">
        <f>IF($BZ2388="","",$BU$19*(SUM($BZ$2:$BZ2388)))</f>
        <v/>
      </c>
    </row>
    <row r="2389" spans="1:82">
      <c r="A2389" s="4" t="str">
        <f t="shared" si="736"/>
        <v/>
      </c>
      <c r="B2389" s="21" t="str">
        <f>IF(Investments_Import!A2389="","",Investments_Import!A2389)</f>
        <v/>
      </c>
      <c r="C2389" s="22" t="str">
        <f t="shared" si="729"/>
        <v/>
      </c>
      <c r="D2389" s="51" t="str">
        <f t="shared" si="737"/>
        <v/>
      </c>
      <c r="E2389" s="3" t="str">
        <f>IF(Investments_Import!B2389="","",Investments_Import!B2389)</f>
        <v/>
      </c>
      <c r="F2389" s="54" t="str">
        <f t="shared" si="738"/>
        <v xml:space="preserve"> </v>
      </c>
      <c r="G2389" s="54" t="str">
        <f>IF($B2389="","",COUNTIF($F$2:$F2389,$F2389))</f>
        <v/>
      </c>
      <c r="H2389" s="53" t="str">
        <f t="shared" si="739"/>
        <v xml:space="preserve">  </v>
      </c>
      <c r="I2389" s="3" t="str">
        <f>IF(Investments_Import!C2389="","",Investments_Import!C2389)</f>
        <v/>
      </c>
      <c r="J2389" s="108" t="str">
        <f>IF(Investments_Import!D2389="","",Investments_Import!D2389)</f>
        <v/>
      </c>
      <c r="K2389" s="108" t="str">
        <f t="shared" si="740"/>
        <v/>
      </c>
      <c r="L2389" s="47" t="str">
        <f>IF(Investments_Import!E2389="","",Investments_Import!E2389)</f>
        <v/>
      </c>
      <c r="M2389" s="47" t="str">
        <f t="shared" si="730"/>
        <v/>
      </c>
      <c r="N2389" s="31" t="str">
        <f>IF(Investments_Import!F2389="","",Investments_Import!F2389)</f>
        <v/>
      </c>
      <c r="O2389" s="31" t="str">
        <f t="shared" si="731"/>
        <v/>
      </c>
      <c r="P2389" s="3" t="str">
        <f>IF(Investments_Import!G2389="","",Investments_Import!G2389)</f>
        <v/>
      </c>
      <c r="Q2389" s="3" t="str">
        <f>IF(Investments_Import!H2389="","",Investments_Import!H2389)</f>
        <v/>
      </c>
      <c r="R2389" s="37" t="str">
        <f t="shared" si="732"/>
        <v/>
      </c>
      <c r="S2389" s="37" t="str">
        <f t="shared" si="733"/>
        <v/>
      </c>
      <c r="U2389" s="36" t="str">
        <f>IF(Mining_Import!A2389="","",Mining_Import!A2389)</f>
        <v/>
      </c>
      <c r="V2389" s="22" t="str">
        <f t="shared" si="741"/>
        <v/>
      </c>
      <c r="W2389" s="127" t="str">
        <f t="shared" si="742"/>
        <v/>
      </c>
      <c r="X2389" s="127" t="str">
        <f t="shared" si="743"/>
        <v/>
      </c>
      <c r="Y2389" s="127" t="str">
        <f t="shared" si="744"/>
        <v/>
      </c>
      <c r="Z2389" s="36" t="str">
        <f>IF(Mining_Import!B2389="","",Mining_Import!B2389)</f>
        <v/>
      </c>
      <c r="AA2389" s="184" t="str">
        <f>IF(Mining_Import!$C2389="","",Mining_Import!$C2389)</f>
        <v/>
      </c>
      <c r="AB2389" s="122" t="str">
        <f t="shared" si="745"/>
        <v/>
      </c>
      <c r="AC2389" s="122" t="str">
        <f>IF($Y2389&gt;Dashboard!$Q$19,$AB2389,"")</f>
        <v/>
      </c>
      <c r="AD2389" s="43" t="str">
        <f t="shared" si="746"/>
        <v/>
      </c>
      <c r="AE2389" s="36" t="str">
        <f>IF(Mining_Import!D2389="","",Mining_Import!D2389)</f>
        <v/>
      </c>
      <c r="AF2389" s="36" t="str">
        <f>IF(Mining_Import!E2389="","",Mining_Import!E2389)</f>
        <v/>
      </c>
      <c r="AG2389" s="36" t="str">
        <f>IF(Mining_Import!F2389="","",Mining_Import!F2389)</f>
        <v/>
      </c>
      <c r="AH2389" s="36" t="str">
        <f>IF(Mining_Import!G2389="","",Mining_Import!G2389)</f>
        <v/>
      </c>
      <c r="AI2389" s="36" t="str">
        <f>IF(Mining_Import!H2389="","",Mining_Import!H2389)</f>
        <v/>
      </c>
      <c r="AJ2389" s="36" t="str">
        <f>IF(Mining_Import!I2389="","",Mining_Import!I2389)</f>
        <v/>
      </c>
      <c r="BY2389" s="120" t="str">
        <f t="shared" si="734"/>
        <v/>
      </c>
      <c r="BZ2389" s="184" t="str">
        <f t="shared" si="747"/>
        <v/>
      </c>
      <c r="CA2389" s="37" t="str">
        <f>IFERROR(VLOOKUP($BY2389,Account_Value!$C$2:$F$2500,4,0),"")</f>
        <v/>
      </c>
      <c r="CB2389" s="43" t="str">
        <f t="shared" si="735"/>
        <v/>
      </c>
      <c r="CC2389" s="122" t="str">
        <f>IF($BZ2389="","",SUM($BZ$2:$BZ2389))</f>
        <v/>
      </c>
      <c r="CD2389" s="43" t="str">
        <f>IF($BZ2389="","",$BU$19*(SUM($BZ$2:$BZ2389)))</f>
        <v/>
      </c>
    </row>
    <row r="2390" spans="1:82">
      <c r="A2390" s="4" t="str">
        <f t="shared" si="736"/>
        <v/>
      </c>
      <c r="B2390" s="21" t="str">
        <f>IF(Investments_Import!A2390="","",Investments_Import!A2390)</f>
        <v/>
      </c>
      <c r="C2390" s="22" t="str">
        <f t="shared" si="729"/>
        <v/>
      </c>
      <c r="D2390" s="51" t="str">
        <f t="shared" si="737"/>
        <v/>
      </c>
      <c r="E2390" s="3" t="str">
        <f>IF(Investments_Import!B2390="","",Investments_Import!B2390)</f>
        <v/>
      </c>
      <c r="F2390" s="54" t="str">
        <f t="shared" si="738"/>
        <v xml:space="preserve"> </v>
      </c>
      <c r="G2390" s="54" t="str">
        <f>IF($B2390="","",COUNTIF($F$2:$F2390,$F2390))</f>
        <v/>
      </c>
      <c r="H2390" s="53" t="str">
        <f t="shared" si="739"/>
        <v xml:space="preserve">  </v>
      </c>
      <c r="I2390" s="3" t="str">
        <f>IF(Investments_Import!C2390="","",Investments_Import!C2390)</f>
        <v/>
      </c>
      <c r="J2390" s="108" t="str">
        <f>IF(Investments_Import!D2390="","",Investments_Import!D2390)</f>
        <v/>
      </c>
      <c r="K2390" s="108" t="str">
        <f t="shared" si="740"/>
        <v/>
      </c>
      <c r="L2390" s="47" t="str">
        <f>IF(Investments_Import!E2390="","",Investments_Import!E2390)</f>
        <v/>
      </c>
      <c r="M2390" s="47" t="str">
        <f t="shared" si="730"/>
        <v/>
      </c>
      <c r="N2390" s="31" t="str">
        <f>IF(Investments_Import!F2390="","",Investments_Import!F2390)</f>
        <v/>
      </c>
      <c r="O2390" s="31" t="str">
        <f t="shared" si="731"/>
        <v/>
      </c>
      <c r="P2390" s="3" t="str">
        <f>IF(Investments_Import!G2390="","",Investments_Import!G2390)</f>
        <v/>
      </c>
      <c r="Q2390" s="3" t="str">
        <f>IF(Investments_Import!H2390="","",Investments_Import!H2390)</f>
        <v/>
      </c>
      <c r="R2390" s="37" t="str">
        <f t="shared" si="732"/>
        <v/>
      </c>
      <c r="S2390" s="37" t="str">
        <f t="shared" si="733"/>
        <v/>
      </c>
      <c r="U2390" s="36" t="str">
        <f>IF(Mining_Import!A2390="","",Mining_Import!A2390)</f>
        <v/>
      </c>
      <c r="V2390" s="22" t="str">
        <f t="shared" si="741"/>
        <v/>
      </c>
      <c r="W2390" s="127" t="str">
        <f t="shared" si="742"/>
        <v/>
      </c>
      <c r="X2390" s="127" t="str">
        <f t="shared" si="743"/>
        <v/>
      </c>
      <c r="Y2390" s="127" t="str">
        <f t="shared" si="744"/>
        <v/>
      </c>
      <c r="Z2390" s="36" t="str">
        <f>IF(Mining_Import!B2390="","",Mining_Import!B2390)</f>
        <v/>
      </c>
      <c r="AA2390" s="184" t="str">
        <f>IF(Mining_Import!$C2390="","",Mining_Import!$C2390)</f>
        <v/>
      </c>
      <c r="AB2390" s="122" t="str">
        <f t="shared" si="745"/>
        <v/>
      </c>
      <c r="AC2390" s="122" t="str">
        <f>IF($Y2390&gt;Dashboard!$Q$19,$AB2390,"")</f>
        <v/>
      </c>
      <c r="AD2390" s="43" t="str">
        <f t="shared" si="746"/>
        <v/>
      </c>
      <c r="AE2390" s="36" t="str">
        <f>IF(Mining_Import!D2390="","",Mining_Import!D2390)</f>
        <v/>
      </c>
      <c r="AF2390" s="36" t="str">
        <f>IF(Mining_Import!E2390="","",Mining_Import!E2390)</f>
        <v/>
      </c>
      <c r="AG2390" s="36" t="str">
        <f>IF(Mining_Import!F2390="","",Mining_Import!F2390)</f>
        <v/>
      </c>
      <c r="AH2390" s="36" t="str">
        <f>IF(Mining_Import!G2390="","",Mining_Import!G2390)</f>
        <v/>
      </c>
      <c r="AI2390" s="36" t="str">
        <f>IF(Mining_Import!H2390="","",Mining_Import!H2390)</f>
        <v/>
      </c>
      <c r="AJ2390" s="36" t="str">
        <f>IF(Mining_Import!I2390="","",Mining_Import!I2390)</f>
        <v/>
      </c>
      <c r="BY2390" s="120" t="str">
        <f t="shared" si="734"/>
        <v/>
      </c>
      <c r="BZ2390" s="184" t="str">
        <f t="shared" si="747"/>
        <v/>
      </c>
      <c r="CA2390" s="37" t="str">
        <f>IFERROR(VLOOKUP($BY2390,Account_Value!$C$2:$F$2500,4,0),"")</f>
        <v/>
      </c>
      <c r="CB2390" s="43" t="str">
        <f t="shared" si="735"/>
        <v/>
      </c>
      <c r="CC2390" s="122" t="str">
        <f>IF($BZ2390="","",SUM($BZ$2:$BZ2390))</f>
        <v/>
      </c>
      <c r="CD2390" s="43" t="str">
        <f>IF($BZ2390="","",$BU$19*(SUM($BZ$2:$BZ2390)))</f>
        <v/>
      </c>
    </row>
    <row r="2391" spans="1:82">
      <c r="A2391" s="4" t="str">
        <f t="shared" si="736"/>
        <v/>
      </c>
      <c r="B2391" s="21" t="str">
        <f>IF(Investments_Import!A2391="","",Investments_Import!A2391)</f>
        <v/>
      </c>
      <c r="C2391" s="22" t="str">
        <f t="shared" si="729"/>
        <v/>
      </c>
      <c r="D2391" s="51" t="str">
        <f t="shared" si="737"/>
        <v/>
      </c>
      <c r="E2391" s="3" t="str">
        <f>IF(Investments_Import!B2391="","",Investments_Import!B2391)</f>
        <v/>
      </c>
      <c r="F2391" s="54" t="str">
        <f t="shared" si="738"/>
        <v xml:space="preserve"> </v>
      </c>
      <c r="G2391" s="54" t="str">
        <f>IF($B2391="","",COUNTIF($F$2:$F2391,$F2391))</f>
        <v/>
      </c>
      <c r="H2391" s="53" t="str">
        <f t="shared" si="739"/>
        <v xml:space="preserve">  </v>
      </c>
      <c r="I2391" s="3" t="str">
        <f>IF(Investments_Import!C2391="","",Investments_Import!C2391)</f>
        <v/>
      </c>
      <c r="J2391" s="108" t="str">
        <f>IF(Investments_Import!D2391="","",Investments_Import!D2391)</f>
        <v/>
      </c>
      <c r="K2391" s="108" t="str">
        <f t="shared" si="740"/>
        <v/>
      </c>
      <c r="L2391" s="47" t="str">
        <f>IF(Investments_Import!E2391="","",Investments_Import!E2391)</f>
        <v/>
      </c>
      <c r="M2391" s="47" t="str">
        <f t="shared" si="730"/>
        <v/>
      </c>
      <c r="N2391" s="31" t="str">
        <f>IF(Investments_Import!F2391="","",Investments_Import!F2391)</f>
        <v/>
      </c>
      <c r="O2391" s="31" t="str">
        <f t="shared" si="731"/>
        <v/>
      </c>
      <c r="P2391" s="3" t="str">
        <f>IF(Investments_Import!G2391="","",Investments_Import!G2391)</f>
        <v/>
      </c>
      <c r="Q2391" s="3" t="str">
        <f>IF(Investments_Import!H2391="","",Investments_Import!H2391)</f>
        <v/>
      </c>
      <c r="R2391" s="37" t="str">
        <f t="shared" si="732"/>
        <v/>
      </c>
      <c r="S2391" s="37" t="str">
        <f t="shared" si="733"/>
        <v/>
      </c>
      <c r="U2391" s="36" t="str">
        <f>IF(Mining_Import!A2391="","",Mining_Import!A2391)</f>
        <v/>
      </c>
      <c r="V2391" s="22" t="str">
        <f t="shared" si="741"/>
        <v/>
      </c>
      <c r="W2391" s="127" t="str">
        <f t="shared" si="742"/>
        <v/>
      </c>
      <c r="X2391" s="127" t="str">
        <f t="shared" si="743"/>
        <v/>
      </c>
      <c r="Y2391" s="127" t="str">
        <f t="shared" si="744"/>
        <v/>
      </c>
      <c r="Z2391" s="36" t="str">
        <f>IF(Mining_Import!B2391="","",Mining_Import!B2391)</f>
        <v/>
      </c>
      <c r="AA2391" s="184" t="str">
        <f>IF(Mining_Import!$C2391="","",Mining_Import!$C2391)</f>
        <v/>
      </c>
      <c r="AB2391" s="122" t="str">
        <f t="shared" si="745"/>
        <v/>
      </c>
      <c r="AC2391" s="122" t="str">
        <f>IF($Y2391&gt;Dashboard!$Q$19,$AB2391,"")</f>
        <v/>
      </c>
      <c r="AD2391" s="43" t="str">
        <f t="shared" si="746"/>
        <v/>
      </c>
      <c r="AE2391" s="36" t="str">
        <f>IF(Mining_Import!D2391="","",Mining_Import!D2391)</f>
        <v/>
      </c>
      <c r="AF2391" s="36" t="str">
        <f>IF(Mining_Import!E2391="","",Mining_Import!E2391)</f>
        <v/>
      </c>
      <c r="AG2391" s="36" t="str">
        <f>IF(Mining_Import!F2391="","",Mining_Import!F2391)</f>
        <v/>
      </c>
      <c r="AH2391" s="36" t="str">
        <f>IF(Mining_Import!G2391="","",Mining_Import!G2391)</f>
        <v/>
      </c>
      <c r="AI2391" s="36" t="str">
        <f>IF(Mining_Import!H2391="","",Mining_Import!H2391)</f>
        <v/>
      </c>
      <c r="AJ2391" s="36" t="str">
        <f>IF(Mining_Import!I2391="","",Mining_Import!I2391)</f>
        <v/>
      </c>
      <c r="BY2391" s="120" t="str">
        <f t="shared" si="734"/>
        <v/>
      </c>
      <c r="BZ2391" s="184" t="str">
        <f t="shared" si="747"/>
        <v/>
      </c>
      <c r="CA2391" s="37" t="str">
        <f>IFERROR(VLOOKUP($BY2391,Account_Value!$C$2:$F$2500,4,0),"")</f>
        <v/>
      </c>
      <c r="CB2391" s="43" t="str">
        <f t="shared" si="735"/>
        <v/>
      </c>
      <c r="CC2391" s="122" t="str">
        <f>IF($BZ2391="","",SUM($BZ$2:$BZ2391))</f>
        <v/>
      </c>
      <c r="CD2391" s="43" t="str">
        <f>IF($BZ2391="","",$BU$19*(SUM($BZ$2:$BZ2391)))</f>
        <v/>
      </c>
    </row>
    <row r="2392" spans="1:82">
      <c r="A2392" s="4" t="str">
        <f t="shared" si="736"/>
        <v/>
      </c>
      <c r="B2392" s="21" t="str">
        <f>IF(Investments_Import!A2392="","",Investments_Import!A2392)</f>
        <v/>
      </c>
      <c r="C2392" s="22" t="str">
        <f t="shared" si="729"/>
        <v/>
      </c>
      <c r="D2392" s="51" t="str">
        <f t="shared" si="737"/>
        <v/>
      </c>
      <c r="E2392" s="3" t="str">
        <f>IF(Investments_Import!B2392="","",Investments_Import!B2392)</f>
        <v/>
      </c>
      <c r="F2392" s="54" t="str">
        <f t="shared" si="738"/>
        <v xml:space="preserve"> </v>
      </c>
      <c r="G2392" s="54" t="str">
        <f>IF($B2392="","",COUNTIF($F$2:$F2392,$F2392))</f>
        <v/>
      </c>
      <c r="H2392" s="53" t="str">
        <f t="shared" si="739"/>
        <v xml:space="preserve">  </v>
      </c>
      <c r="I2392" s="3" t="str">
        <f>IF(Investments_Import!C2392="","",Investments_Import!C2392)</f>
        <v/>
      </c>
      <c r="J2392" s="108" t="str">
        <f>IF(Investments_Import!D2392="","",Investments_Import!D2392)</f>
        <v/>
      </c>
      <c r="K2392" s="108" t="str">
        <f t="shared" si="740"/>
        <v/>
      </c>
      <c r="L2392" s="47" t="str">
        <f>IF(Investments_Import!E2392="","",Investments_Import!E2392)</f>
        <v/>
      </c>
      <c r="M2392" s="47" t="str">
        <f t="shared" si="730"/>
        <v/>
      </c>
      <c r="N2392" s="31" t="str">
        <f>IF(Investments_Import!F2392="","",Investments_Import!F2392)</f>
        <v/>
      </c>
      <c r="O2392" s="31" t="str">
        <f t="shared" si="731"/>
        <v/>
      </c>
      <c r="P2392" s="3" t="str">
        <f>IF(Investments_Import!G2392="","",Investments_Import!G2392)</f>
        <v/>
      </c>
      <c r="Q2392" s="3" t="str">
        <f>IF(Investments_Import!H2392="","",Investments_Import!H2392)</f>
        <v/>
      </c>
      <c r="R2392" s="37" t="str">
        <f t="shared" si="732"/>
        <v/>
      </c>
      <c r="S2392" s="37" t="str">
        <f t="shared" si="733"/>
        <v/>
      </c>
      <c r="U2392" s="36" t="str">
        <f>IF(Mining_Import!A2392="","",Mining_Import!A2392)</f>
        <v/>
      </c>
      <c r="V2392" s="22" t="str">
        <f t="shared" si="741"/>
        <v/>
      </c>
      <c r="W2392" s="127" t="str">
        <f t="shared" si="742"/>
        <v/>
      </c>
      <c r="X2392" s="127" t="str">
        <f t="shared" si="743"/>
        <v/>
      </c>
      <c r="Y2392" s="127" t="str">
        <f t="shared" si="744"/>
        <v/>
      </c>
      <c r="Z2392" s="36" t="str">
        <f>IF(Mining_Import!B2392="","",Mining_Import!B2392)</f>
        <v/>
      </c>
      <c r="AA2392" s="184" t="str">
        <f>IF(Mining_Import!$C2392="","",Mining_Import!$C2392)</f>
        <v/>
      </c>
      <c r="AB2392" s="122" t="str">
        <f t="shared" si="745"/>
        <v/>
      </c>
      <c r="AC2392" s="122" t="str">
        <f>IF($Y2392&gt;Dashboard!$Q$19,$AB2392,"")</f>
        <v/>
      </c>
      <c r="AD2392" s="43" t="str">
        <f t="shared" si="746"/>
        <v/>
      </c>
      <c r="AE2392" s="36" t="str">
        <f>IF(Mining_Import!D2392="","",Mining_Import!D2392)</f>
        <v/>
      </c>
      <c r="AF2392" s="36" t="str">
        <f>IF(Mining_Import!E2392="","",Mining_Import!E2392)</f>
        <v/>
      </c>
      <c r="AG2392" s="36" t="str">
        <f>IF(Mining_Import!F2392="","",Mining_Import!F2392)</f>
        <v/>
      </c>
      <c r="AH2392" s="36" t="str">
        <f>IF(Mining_Import!G2392="","",Mining_Import!G2392)</f>
        <v/>
      </c>
      <c r="AI2392" s="36" t="str">
        <f>IF(Mining_Import!H2392="","",Mining_Import!H2392)</f>
        <v/>
      </c>
      <c r="AJ2392" s="36" t="str">
        <f>IF(Mining_Import!I2392="","",Mining_Import!I2392)</f>
        <v/>
      </c>
      <c r="BY2392" s="120" t="str">
        <f t="shared" si="734"/>
        <v/>
      </c>
      <c r="BZ2392" s="184" t="str">
        <f t="shared" si="747"/>
        <v/>
      </c>
      <c r="CA2392" s="37" t="str">
        <f>IFERROR(VLOOKUP($BY2392,Account_Value!$C$2:$F$2500,4,0),"")</f>
        <v/>
      </c>
      <c r="CB2392" s="43" t="str">
        <f t="shared" si="735"/>
        <v/>
      </c>
      <c r="CC2392" s="122" t="str">
        <f>IF($BZ2392="","",SUM($BZ$2:$BZ2392))</f>
        <v/>
      </c>
      <c r="CD2392" s="43" t="str">
        <f>IF($BZ2392="","",$BU$19*(SUM($BZ$2:$BZ2392)))</f>
        <v/>
      </c>
    </row>
    <row r="2393" spans="1:82">
      <c r="A2393" s="4" t="str">
        <f t="shared" si="736"/>
        <v/>
      </c>
      <c r="B2393" s="21" t="str">
        <f>IF(Investments_Import!A2393="","",Investments_Import!A2393)</f>
        <v/>
      </c>
      <c r="C2393" s="22" t="str">
        <f t="shared" si="729"/>
        <v/>
      </c>
      <c r="D2393" s="51" t="str">
        <f t="shared" si="737"/>
        <v/>
      </c>
      <c r="E2393" s="3" t="str">
        <f>IF(Investments_Import!B2393="","",Investments_Import!B2393)</f>
        <v/>
      </c>
      <c r="F2393" s="54" t="str">
        <f t="shared" si="738"/>
        <v xml:space="preserve"> </v>
      </c>
      <c r="G2393" s="54" t="str">
        <f>IF($B2393="","",COUNTIF($F$2:$F2393,$F2393))</f>
        <v/>
      </c>
      <c r="H2393" s="53" t="str">
        <f t="shared" si="739"/>
        <v xml:space="preserve">  </v>
      </c>
      <c r="I2393" s="3" t="str">
        <f>IF(Investments_Import!C2393="","",Investments_Import!C2393)</f>
        <v/>
      </c>
      <c r="J2393" s="108" t="str">
        <f>IF(Investments_Import!D2393="","",Investments_Import!D2393)</f>
        <v/>
      </c>
      <c r="K2393" s="108" t="str">
        <f t="shared" si="740"/>
        <v/>
      </c>
      <c r="L2393" s="47" t="str">
        <f>IF(Investments_Import!E2393="","",Investments_Import!E2393)</f>
        <v/>
      </c>
      <c r="M2393" s="47" t="str">
        <f t="shared" si="730"/>
        <v/>
      </c>
      <c r="N2393" s="31" t="str">
        <f>IF(Investments_Import!F2393="","",Investments_Import!F2393)</f>
        <v/>
      </c>
      <c r="O2393" s="31" t="str">
        <f t="shared" si="731"/>
        <v/>
      </c>
      <c r="P2393" s="3" t="str">
        <f>IF(Investments_Import!G2393="","",Investments_Import!G2393)</f>
        <v/>
      </c>
      <c r="Q2393" s="3" t="str">
        <f>IF(Investments_Import!H2393="","",Investments_Import!H2393)</f>
        <v/>
      </c>
      <c r="R2393" s="37" t="str">
        <f t="shared" si="732"/>
        <v/>
      </c>
      <c r="S2393" s="37" t="str">
        <f t="shared" si="733"/>
        <v/>
      </c>
      <c r="U2393" s="36" t="str">
        <f>IF(Mining_Import!A2393="","",Mining_Import!A2393)</f>
        <v/>
      </c>
      <c r="V2393" s="22" t="str">
        <f t="shared" si="741"/>
        <v/>
      </c>
      <c r="W2393" s="127" t="str">
        <f t="shared" si="742"/>
        <v/>
      </c>
      <c r="X2393" s="127" t="str">
        <f t="shared" si="743"/>
        <v/>
      </c>
      <c r="Y2393" s="127" t="str">
        <f t="shared" si="744"/>
        <v/>
      </c>
      <c r="Z2393" s="36" t="str">
        <f>IF(Mining_Import!B2393="","",Mining_Import!B2393)</f>
        <v/>
      </c>
      <c r="AA2393" s="184" t="str">
        <f>IF(Mining_Import!$C2393="","",Mining_Import!$C2393)</f>
        <v/>
      </c>
      <c r="AB2393" s="122" t="str">
        <f t="shared" si="745"/>
        <v/>
      </c>
      <c r="AC2393" s="122" t="str">
        <f>IF($Y2393&gt;Dashboard!$Q$19,$AB2393,"")</f>
        <v/>
      </c>
      <c r="AD2393" s="43" t="str">
        <f t="shared" si="746"/>
        <v/>
      </c>
      <c r="AE2393" s="36" t="str">
        <f>IF(Mining_Import!D2393="","",Mining_Import!D2393)</f>
        <v/>
      </c>
      <c r="AF2393" s="36" t="str">
        <f>IF(Mining_Import!E2393="","",Mining_Import!E2393)</f>
        <v/>
      </c>
      <c r="AG2393" s="36" t="str">
        <f>IF(Mining_Import!F2393="","",Mining_Import!F2393)</f>
        <v/>
      </c>
      <c r="AH2393" s="36" t="str">
        <f>IF(Mining_Import!G2393="","",Mining_Import!G2393)</f>
        <v/>
      </c>
      <c r="AI2393" s="36" t="str">
        <f>IF(Mining_Import!H2393="","",Mining_Import!H2393)</f>
        <v/>
      </c>
      <c r="AJ2393" s="36" t="str">
        <f>IF(Mining_Import!I2393="","",Mining_Import!I2393)</f>
        <v/>
      </c>
      <c r="BY2393" s="120" t="str">
        <f t="shared" si="734"/>
        <v/>
      </c>
      <c r="BZ2393" s="184" t="str">
        <f t="shared" si="747"/>
        <v/>
      </c>
      <c r="CA2393" s="37" t="str">
        <f>IFERROR(VLOOKUP($BY2393,Account_Value!$C$2:$F$2500,4,0),"")</f>
        <v/>
      </c>
      <c r="CB2393" s="43" t="str">
        <f t="shared" si="735"/>
        <v/>
      </c>
      <c r="CC2393" s="122" t="str">
        <f>IF($BZ2393="","",SUM($BZ$2:$BZ2393))</f>
        <v/>
      </c>
      <c r="CD2393" s="43" t="str">
        <f>IF($BZ2393="","",$BU$19*(SUM($BZ$2:$BZ2393)))</f>
        <v/>
      </c>
    </row>
    <row r="2394" spans="1:82">
      <c r="A2394" s="4" t="str">
        <f t="shared" si="736"/>
        <v/>
      </c>
      <c r="B2394" s="21" t="str">
        <f>IF(Investments_Import!A2394="","",Investments_Import!A2394)</f>
        <v/>
      </c>
      <c r="C2394" s="22" t="str">
        <f t="shared" si="729"/>
        <v/>
      </c>
      <c r="D2394" s="51" t="str">
        <f t="shared" si="737"/>
        <v/>
      </c>
      <c r="E2394" s="3" t="str">
        <f>IF(Investments_Import!B2394="","",Investments_Import!B2394)</f>
        <v/>
      </c>
      <c r="F2394" s="54" t="str">
        <f t="shared" si="738"/>
        <v xml:space="preserve"> </v>
      </c>
      <c r="G2394" s="54" t="str">
        <f>IF($B2394="","",COUNTIF($F$2:$F2394,$F2394))</f>
        <v/>
      </c>
      <c r="H2394" s="53" t="str">
        <f t="shared" si="739"/>
        <v xml:space="preserve">  </v>
      </c>
      <c r="I2394" s="3" t="str">
        <f>IF(Investments_Import!C2394="","",Investments_Import!C2394)</f>
        <v/>
      </c>
      <c r="J2394" s="108" t="str">
        <f>IF(Investments_Import!D2394="","",Investments_Import!D2394)</f>
        <v/>
      </c>
      <c r="K2394" s="108" t="str">
        <f t="shared" si="740"/>
        <v/>
      </c>
      <c r="L2394" s="47" t="str">
        <f>IF(Investments_Import!E2394="","",Investments_Import!E2394)</f>
        <v/>
      </c>
      <c r="M2394" s="47" t="str">
        <f t="shared" si="730"/>
        <v/>
      </c>
      <c r="N2394" s="31" t="str">
        <f>IF(Investments_Import!F2394="","",Investments_Import!F2394)</f>
        <v/>
      </c>
      <c r="O2394" s="31" t="str">
        <f t="shared" si="731"/>
        <v/>
      </c>
      <c r="P2394" s="3" t="str">
        <f>IF(Investments_Import!G2394="","",Investments_Import!G2394)</f>
        <v/>
      </c>
      <c r="Q2394" s="3" t="str">
        <f>IF(Investments_Import!H2394="","",Investments_Import!H2394)</f>
        <v/>
      </c>
      <c r="R2394" s="37" t="str">
        <f t="shared" si="732"/>
        <v/>
      </c>
      <c r="S2394" s="37" t="str">
        <f t="shared" si="733"/>
        <v/>
      </c>
      <c r="U2394" s="36" t="str">
        <f>IF(Mining_Import!A2394="","",Mining_Import!A2394)</f>
        <v/>
      </c>
      <c r="V2394" s="22" t="str">
        <f t="shared" si="741"/>
        <v/>
      </c>
      <c r="W2394" s="127" t="str">
        <f t="shared" si="742"/>
        <v/>
      </c>
      <c r="X2394" s="127" t="str">
        <f t="shared" si="743"/>
        <v/>
      </c>
      <c r="Y2394" s="127" t="str">
        <f t="shared" si="744"/>
        <v/>
      </c>
      <c r="Z2394" s="36" t="str">
        <f>IF(Mining_Import!B2394="","",Mining_Import!B2394)</f>
        <v/>
      </c>
      <c r="AA2394" s="184" t="str">
        <f>IF(Mining_Import!$C2394="","",Mining_Import!$C2394)</f>
        <v/>
      </c>
      <c r="AB2394" s="122" t="str">
        <f t="shared" si="745"/>
        <v/>
      </c>
      <c r="AC2394" s="122" t="str">
        <f>IF($Y2394&gt;Dashboard!$Q$19,$AB2394,"")</f>
        <v/>
      </c>
      <c r="AD2394" s="43" t="str">
        <f t="shared" si="746"/>
        <v/>
      </c>
      <c r="AE2394" s="36" t="str">
        <f>IF(Mining_Import!D2394="","",Mining_Import!D2394)</f>
        <v/>
      </c>
      <c r="AF2394" s="36" t="str">
        <f>IF(Mining_Import!E2394="","",Mining_Import!E2394)</f>
        <v/>
      </c>
      <c r="AG2394" s="36" t="str">
        <f>IF(Mining_Import!F2394="","",Mining_Import!F2394)</f>
        <v/>
      </c>
      <c r="AH2394" s="36" t="str">
        <f>IF(Mining_Import!G2394="","",Mining_Import!G2394)</f>
        <v/>
      </c>
      <c r="AI2394" s="36" t="str">
        <f>IF(Mining_Import!H2394="","",Mining_Import!H2394)</f>
        <v/>
      </c>
      <c r="AJ2394" s="36" t="str">
        <f>IF(Mining_Import!I2394="","",Mining_Import!I2394)</f>
        <v/>
      </c>
      <c r="BY2394" s="120" t="str">
        <f t="shared" si="734"/>
        <v/>
      </c>
      <c r="BZ2394" s="184" t="str">
        <f t="shared" si="747"/>
        <v/>
      </c>
      <c r="CA2394" s="37" t="str">
        <f>IFERROR(VLOOKUP($BY2394,Account_Value!$C$2:$F$2500,4,0),"")</f>
        <v/>
      </c>
      <c r="CB2394" s="43" t="str">
        <f t="shared" si="735"/>
        <v/>
      </c>
      <c r="CC2394" s="122" t="str">
        <f>IF($BZ2394="","",SUM($BZ$2:$BZ2394))</f>
        <v/>
      </c>
      <c r="CD2394" s="43" t="str">
        <f>IF($BZ2394="","",$BU$19*(SUM($BZ$2:$BZ2394)))</f>
        <v/>
      </c>
    </row>
    <row r="2395" spans="1:82">
      <c r="A2395" s="4" t="str">
        <f t="shared" si="736"/>
        <v/>
      </c>
      <c r="B2395" s="21" t="str">
        <f>IF(Investments_Import!A2395="","",Investments_Import!A2395)</f>
        <v/>
      </c>
      <c r="C2395" s="22" t="str">
        <f t="shared" si="729"/>
        <v/>
      </c>
      <c r="D2395" s="51" t="str">
        <f t="shared" si="737"/>
        <v/>
      </c>
      <c r="E2395" s="3" t="str">
        <f>IF(Investments_Import!B2395="","",Investments_Import!B2395)</f>
        <v/>
      </c>
      <c r="F2395" s="54" t="str">
        <f t="shared" si="738"/>
        <v xml:space="preserve"> </v>
      </c>
      <c r="G2395" s="54" t="str">
        <f>IF($B2395="","",COUNTIF($F$2:$F2395,$F2395))</f>
        <v/>
      </c>
      <c r="H2395" s="53" t="str">
        <f t="shared" si="739"/>
        <v xml:space="preserve">  </v>
      </c>
      <c r="I2395" s="3" t="str">
        <f>IF(Investments_Import!C2395="","",Investments_Import!C2395)</f>
        <v/>
      </c>
      <c r="J2395" s="108" t="str">
        <f>IF(Investments_Import!D2395="","",Investments_Import!D2395)</f>
        <v/>
      </c>
      <c r="K2395" s="108" t="str">
        <f t="shared" si="740"/>
        <v/>
      </c>
      <c r="L2395" s="47" t="str">
        <f>IF(Investments_Import!E2395="","",Investments_Import!E2395)</f>
        <v/>
      </c>
      <c r="M2395" s="47" t="str">
        <f t="shared" si="730"/>
        <v/>
      </c>
      <c r="N2395" s="31" t="str">
        <f>IF(Investments_Import!F2395="","",Investments_Import!F2395)</f>
        <v/>
      </c>
      <c r="O2395" s="31" t="str">
        <f t="shared" si="731"/>
        <v/>
      </c>
      <c r="P2395" s="3" t="str">
        <f>IF(Investments_Import!G2395="","",Investments_Import!G2395)</f>
        <v/>
      </c>
      <c r="Q2395" s="3" t="str">
        <f>IF(Investments_Import!H2395="","",Investments_Import!H2395)</f>
        <v/>
      </c>
      <c r="R2395" s="37" t="str">
        <f t="shared" si="732"/>
        <v/>
      </c>
      <c r="S2395" s="37" t="str">
        <f t="shared" si="733"/>
        <v/>
      </c>
      <c r="U2395" s="36" t="str">
        <f>IF(Mining_Import!A2395="","",Mining_Import!A2395)</f>
        <v/>
      </c>
      <c r="V2395" s="22" t="str">
        <f t="shared" si="741"/>
        <v/>
      </c>
      <c r="W2395" s="127" t="str">
        <f t="shared" si="742"/>
        <v/>
      </c>
      <c r="X2395" s="127" t="str">
        <f t="shared" si="743"/>
        <v/>
      </c>
      <c r="Y2395" s="127" t="str">
        <f t="shared" si="744"/>
        <v/>
      </c>
      <c r="Z2395" s="36" t="str">
        <f>IF(Mining_Import!B2395="","",Mining_Import!B2395)</f>
        <v/>
      </c>
      <c r="AA2395" s="184" t="str">
        <f>IF(Mining_Import!$C2395="","",Mining_Import!$C2395)</f>
        <v/>
      </c>
      <c r="AB2395" s="122" t="str">
        <f t="shared" si="745"/>
        <v/>
      </c>
      <c r="AC2395" s="122" t="str">
        <f>IF($Y2395&gt;Dashboard!$Q$19,$AB2395,"")</f>
        <v/>
      </c>
      <c r="AD2395" s="43" t="str">
        <f t="shared" si="746"/>
        <v/>
      </c>
      <c r="AE2395" s="36" t="str">
        <f>IF(Mining_Import!D2395="","",Mining_Import!D2395)</f>
        <v/>
      </c>
      <c r="AF2395" s="36" t="str">
        <f>IF(Mining_Import!E2395="","",Mining_Import!E2395)</f>
        <v/>
      </c>
      <c r="AG2395" s="36" t="str">
        <f>IF(Mining_Import!F2395="","",Mining_Import!F2395)</f>
        <v/>
      </c>
      <c r="AH2395" s="36" t="str">
        <f>IF(Mining_Import!G2395="","",Mining_Import!G2395)</f>
        <v/>
      </c>
      <c r="AI2395" s="36" t="str">
        <f>IF(Mining_Import!H2395="","",Mining_Import!H2395)</f>
        <v/>
      </c>
      <c r="AJ2395" s="36" t="str">
        <f>IF(Mining_Import!I2395="","",Mining_Import!I2395)</f>
        <v/>
      </c>
      <c r="BY2395" s="120" t="str">
        <f t="shared" si="734"/>
        <v/>
      </c>
      <c r="BZ2395" s="184" t="str">
        <f t="shared" si="747"/>
        <v/>
      </c>
      <c r="CA2395" s="37" t="str">
        <f>IFERROR(VLOOKUP($BY2395,Account_Value!$C$2:$F$2500,4,0),"")</f>
        <v/>
      </c>
      <c r="CB2395" s="43" t="str">
        <f t="shared" si="735"/>
        <v/>
      </c>
      <c r="CC2395" s="122" t="str">
        <f>IF($BZ2395="","",SUM($BZ$2:$BZ2395))</f>
        <v/>
      </c>
      <c r="CD2395" s="43" t="str">
        <f>IF($BZ2395="","",$BU$19*(SUM($BZ$2:$BZ2395)))</f>
        <v/>
      </c>
    </row>
    <row r="2396" spans="1:82">
      <c r="A2396" s="4" t="str">
        <f t="shared" si="736"/>
        <v/>
      </c>
      <c r="B2396" s="21" t="str">
        <f>IF(Investments_Import!A2396="","",Investments_Import!A2396)</f>
        <v/>
      </c>
      <c r="C2396" s="22" t="str">
        <f t="shared" si="729"/>
        <v/>
      </c>
      <c r="D2396" s="51" t="str">
        <f t="shared" si="737"/>
        <v/>
      </c>
      <c r="E2396" s="3" t="str">
        <f>IF(Investments_Import!B2396="","",Investments_Import!B2396)</f>
        <v/>
      </c>
      <c r="F2396" s="54" t="str">
        <f t="shared" si="738"/>
        <v xml:space="preserve"> </v>
      </c>
      <c r="G2396" s="54" t="str">
        <f>IF($B2396="","",COUNTIF($F$2:$F2396,$F2396))</f>
        <v/>
      </c>
      <c r="H2396" s="53" t="str">
        <f t="shared" si="739"/>
        <v xml:space="preserve">  </v>
      </c>
      <c r="I2396" s="3" t="str">
        <f>IF(Investments_Import!C2396="","",Investments_Import!C2396)</f>
        <v/>
      </c>
      <c r="J2396" s="108" t="str">
        <f>IF(Investments_Import!D2396="","",Investments_Import!D2396)</f>
        <v/>
      </c>
      <c r="K2396" s="108" t="str">
        <f t="shared" si="740"/>
        <v/>
      </c>
      <c r="L2396" s="47" t="str">
        <f>IF(Investments_Import!E2396="","",Investments_Import!E2396)</f>
        <v/>
      </c>
      <c r="M2396" s="47" t="str">
        <f t="shared" si="730"/>
        <v/>
      </c>
      <c r="N2396" s="31" t="str">
        <f>IF(Investments_Import!F2396="","",Investments_Import!F2396)</f>
        <v/>
      </c>
      <c r="O2396" s="31" t="str">
        <f t="shared" si="731"/>
        <v/>
      </c>
      <c r="P2396" s="3" t="str">
        <f>IF(Investments_Import!G2396="","",Investments_Import!G2396)</f>
        <v/>
      </c>
      <c r="Q2396" s="3" t="str">
        <f>IF(Investments_Import!H2396="","",Investments_Import!H2396)</f>
        <v/>
      </c>
      <c r="R2396" s="37" t="str">
        <f t="shared" si="732"/>
        <v/>
      </c>
      <c r="S2396" s="37" t="str">
        <f t="shared" si="733"/>
        <v/>
      </c>
      <c r="U2396" s="36" t="str">
        <f>IF(Mining_Import!A2396="","",Mining_Import!A2396)</f>
        <v/>
      </c>
      <c r="V2396" s="22" t="str">
        <f t="shared" si="741"/>
        <v/>
      </c>
      <c r="W2396" s="127" t="str">
        <f t="shared" si="742"/>
        <v/>
      </c>
      <c r="X2396" s="127" t="str">
        <f t="shared" si="743"/>
        <v/>
      </c>
      <c r="Y2396" s="127" t="str">
        <f t="shared" si="744"/>
        <v/>
      </c>
      <c r="Z2396" s="36" t="str">
        <f>IF(Mining_Import!B2396="","",Mining_Import!B2396)</f>
        <v/>
      </c>
      <c r="AA2396" s="184" t="str">
        <f>IF(Mining_Import!$C2396="","",Mining_Import!$C2396)</f>
        <v/>
      </c>
      <c r="AB2396" s="122" t="str">
        <f t="shared" si="745"/>
        <v/>
      </c>
      <c r="AC2396" s="122" t="str">
        <f>IF($Y2396&gt;Dashboard!$Q$19,$AB2396,"")</f>
        <v/>
      </c>
      <c r="AD2396" s="43" t="str">
        <f t="shared" si="746"/>
        <v/>
      </c>
      <c r="AE2396" s="36" t="str">
        <f>IF(Mining_Import!D2396="","",Mining_Import!D2396)</f>
        <v/>
      </c>
      <c r="AF2396" s="36" t="str">
        <f>IF(Mining_Import!E2396="","",Mining_Import!E2396)</f>
        <v/>
      </c>
      <c r="AG2396" s="36" t="str">
        <f>IF(Mining_Import!F2396="","",Mining_Import!F2396)</f>
        <v/>
      </c>
      <c r="AH2396" s="36" t="str">
        <f>IF(Mining_Import!G2396="","",Mining_Import!G2396)</f>
        <v/>
      </c>
      <c r="AI2396" s="36" t="str">
        <f>IF(Mining_Import!H2396="","",Mining_Import!H2396)</f>
        <v/>
      </c>
      <c r="AJ2396" s="36" t="str">
        <f>IF(Mining_Import!I2396="","",Mining_Import!I2396)</f>
        <v/>
      </c>
      <c r="BY2396" s="120" t="str">
        <f t="shared" si="734"/>
        <v/>
      </c>
      <c r="BZ2396" s="184" t="str">
        <f t="shared" si="747"/>
        <v/>
      </c>
      <c r="CA2396" s="37" t="str">
        <f>IFERROR(VLOOKUP($BY2396,Account_Value!$C$2:$F$2500,4,0),"")</f>
        <v/>
      </c>
      <c r="CB2396" s="43" t="str">
        <f t="shared" si="735"/>
        <v/>
      </c>
      <c r="CC2396" s="122" t="str">
        <f>IF($BZ2396="","",SUM($BZ$2:$BZ2396))</f>
        <v/>
      </c>
      <c r="CD2396" s="43" t="str">
        <f>IF($BZ2396="","",$BU$19*(SUM($BZ$2:$BZ2396)))</f>
        <v/>
      </c>
    </row>
    <row r="2397" spans="1:82">
      <c r="A2397" s="4" t="str">
        <f t="shared" si="736"/>
        <v/>
      </c>
      <c r="B2397" s="21" t="str">
        <f>IF(Investments_Import!A2397="","",Investments_Import!A2397)</f>
        <v/>
      </c>
      <c r="C2397" s="22" t="str">
        <f t="shared" si="729"/>
        <v/>
      </c>
      <c r="D2397" s="51" t="str">
        <f t="shared" si="737"/>
        <v/>
      </c>
      <c r="E2397" s="3" t="str">
        <f>IF(Investments_Import!B2397="","",Investments_Import!B2397)</f>
        <v/>
      </c>
      <c r="F2397" s="54" t="str">
        <f t="shared" si="738"/>
        <v xml:space="preserve"> </v>
      </c>
      <c r="G2397" s="54" t="str">
        <f>IF($B2397="","",COUNTIF($F$2:$F2397,$F2397))</f>
        <v/>
      </c>
      <c r="H2397" s="53" t="str">
        <f t="shared" si="739"/>
        <v xml:space="preserve">  </v>
      </c>
      <c r="I2397" s="3" t="str">
        <f>IF(Investments_Import!C2397="","",Investments_Import!C2397)</f>
        <v/>
      </c>
      <c r="J2397" s="108" t="str">
        <f>IF(Investments_Import!D2397="","",Investments_Import!D2397)</f>
        <v/>
      </c>
      <c r="K2397" s="108" t="str">
        <f t="shared" si="740"/>
        <v/>
      </c>
      <c r="L2397" s="47" t="str">
        <f>IF(Investments_Import!E2397="","",Investments_Import!E2397)</f>
        <v/>
      </c>
      <c r="M2397" s="47" t="str">
        <f t="shared" si="730"/>
        <v/>
      </c>
      <c r="N2397" s="31" t="str">
        <f>IF(Investments_Import!F2397="","",Investments_Import!F2397)</f>
        <v/>
      </c>
      <c r="O2397" s="31" t="str">
        <f t="shared" si="731"/>
        <v/>
      </c>
      <c r="P2397" s="3" t="str">
        <f>IF(Investments_Import!G2397="","",Investments_Import!G2397)</f>
        <v/>
      </c>
      <c r="Q2397" s="3" t="str">
        <f>IF(Investments_Import!H2397="","",Investments_Import!H2397)</f>
        <v/>
      </c>
      <c r="R2397" s="37" t="str">
        <f t="shared" si="732"/>
        <v/>
      </c>
      <c r="S2397" s="37" t="str">
        <f t="shared" si="733"/>
        <v/>
      </c>
      <c r="U2397" s="36" t="str">
        <f>IF(Mining_Import!A2397="","",Mining_Import!A2397)</f>
        <v/>
      </c>
      <c r="V2397" s="22" t="str">
        <f t="shared" si="741"/>
        <v/>
      </c>
      <c r="W2397" s="127" t="str">
        <f t="shared" si="742"/>
        <v/>
      </c>
      <c r="X2397" s="127" t="str">
        <f t="shared" si="743"/>
        <v/>
      </c>
      <c r="Y2397" s="127" t="str">
        <f t="shared" si="744"/>
        <v/>
      </c>
      <c r="Z2397" s="36" t="str">
        <f>IF(Mining_Import!B2397="","",Mining_Import!B2397)</f>
        <v/>
      </c>
      <c r="AA2397" s="184" t="str">
        <f>IF(Mining_Import!$C2397="","",Mining_Import!$C2397)</f>
        <v/>
      </c>
      <c r="AB2397" s="122" t="str">
        <f t="shared" si="745"/>
        <v/>
      </c>
      <c r="AC2397" s="122" t="str">
        <f>IF($Y2397&gt;Dashboard!$Q$19,$AB2397,"")</f>
        <v/>
      </c>
      <c r="AD2397" s="43" t="str">
        <f t="shared" si="746"/>
        <v/>
      </c>
      <c r="AE2397" s="36" t="str">
        <f>IF(Mining_Import!D2397="","",Mining_Import!D2397)</f>
        <v/>
      </c>
      <c r="AF2397" s="36" t="str">
        <f>IF(Mining_Import!E2397="","",Mining_Import!E2397)</f>
        <v/>
      </c>
      <c r="AG2397" s="36" t="str">
        <f>IF(Mining_Import!F2397="","",Mining_Import!F2397)</f>
        <v/>
      </c>
      <c r="AH2397" s="36" t="str">
        <f>IF(Mining_Import!G2397="","",Mining_Import!G2397)</f>
        <v/>
      </c>
      <c r="AI2397" s="36" t="str">
        <f>IF(Mining_Import!H2397="","",Mining_Import!H2397)</f>
        <v/>
      </c>
      <c r="AJ2397" s="36" t="str">
        <f>IF(Mining_Import!I2397="","",Mining_Import!I2397)</f>
        <v/>
      </c>
      <c r="BY2397" s="120" t="str">
        <f t="shared" si="734"/>
        <v/>
      </c>
      <c r="BZ2397" s="184" t="str">
        <f t="shared" si="747"/>
        <v/>
      </c>
      <c r="CA2397" s="37" t="str">
        <f>IFERROR(VLOOKUP($BY2397,Account_Value!$C$2:$F$2500,4,0),"")</f>
        <v/>
      </c>
      <c r="CB2397" s="43" t="str">
        <f t="shared" si="735"/>
        <v/>
      </c>
      <c r="CC2397" s="122" t="str">
        <f>IF($BZ2397="","",SUM($BZ$2:$BZ2397))</f>
        <v/>
      </c>
      <c r="CD2397" s="43" t="str">
        <f>IF($BZ2397="","",$BU$19*(SUM($BZ$2:$BZ2397)))</f>
        <v/>
      </c>
    </row>
    <row r="2398" spans="1:82">
      <c r="A2398" s="4" t="str">
        <f t="shared" si="736"/>
        <v/>
      </c>
      <c r="B2398" s="21" t="str">
        <f>IF(Investments_Import!A2398="","",Investments_Import!A2398)</f>
        <v/>
      </c>
      <c r="C2398" s="22" t="str">
        <f t="shared" si="729"/>
        <v/>
      </c>
      <c r="D2398" s="51" t="str">
        <f t="shared" si="737"/>
        <v/>
      </c>
      <c r="E2398" s="3" t="str">
        <f>IF(Investments_Import!B2398="","",Investments_Import!B2398)</f>
        <v/>
      </c>
      <c r="F2398" s="54" t="str">
        <f t="shared" si="738"/>
        <v xml:space="preserve"> </v>
      </c>
      <c r="G2398" s="54" t="str">
        <f>IF($B2398="","",COUNTIF($F$2:$F2398,$F2398))</f>
        <v/>
      </c>
      <c r="H2398" s="53" t="str">
        <f t="shared" si="739"/>
        <v xml:space="preserve">  </v>
      </c>
      <c r="I2398" s="3" t="str">
        <f>IF(Investments_Import!C2398="","",Investments_Import!C2398)</f>
        <v/>
      </c>
      <c r="J2398" s="108" t="str">
        <f>IF(Investments_Import!D2398="","",Investments_Import!D2398)</f>
        <v/>
      </c>
      <c r="K2398" s="108" t="str">
        <f t="shared" si="740"/>
        <v/>
      </c>
      <c r="L2398" s="47" t="str">
        <f>IF(Investments_Import!E2398="","",Investments_Import!E2398)</f>
        <v/>
      </c>
      <c r="M2398" s="47" t="str">
        <f t="shared" si="730"/>
        <v/>
      </c>
      <c r="N2398" s="31" t="str">
        <f>IF(Investments_Import!F2398="","",Investments_Import!F2398)</f>
        <v/>
      </c>
      <c r="O2398" s="31" t="str">
        <f t="shared" si="731"/>
        <v/>
      </c>
      <c r="P2398" s="3" t="str">
        <f>IF(Investments_Import!G2398="","",Investments_Import!G2398)</f>
        <v/>
      </c>
      <c r="Q2398" s="3" t="str">
        <f>IF(Investments_Import!H2398="","",Investments_Import!H2398)</f>
        <v/>
      </c>
      <c r="R2398" s="37" t="str">
        <f t="shared" si="732"/>
        <v/>
      </c>
      <c r="S2398" s="37" t="str">
        <f t="shared" si="733"/>
        <v/>
      </c>
      <c r="U2398" s="36" t="str">
        <f>IF(Mining_Import!A2398="","",Mining_Import!A2398)</f>
        <v/>
      </c>
      <c r="V2398" s="22" t="str">
        <f t="shared" si="741"/>
        <v/>
      </c>
      <c r="W2398" s="127" t="str">
        <f t="shared" si="742"/>
        <v/>
      </c>
      <c r="X2398" s="127" t="str">
        <f t="shared" si="743"/>
        <v/>
      </c>
      <c r="Y2398" s="127" t="str">
        <f t="shared" si="744"/>
        <v/>
      </c>
      <c r="Z2398" s="36" t="str">
        <f>IF(Mining_Import!B2398="","",Mining_Import!B2398)</f>
        <v/>
      </c>
      <c r="AA2398" s="184" t="str">
        <f>IF(Mining_Import!$C2398="","",Mining_Import!$C2398)</f>
        <v/>
      </c>
      <c r="AB2398" s="122" t="str">
        <f t="shared" si="745"/>
        <v/>
      </c>
      <c r="AC2398" s="122" t="str">
        <f>IF($Y2398&gt;Dashboard!$Q$19,$AB2398,"")</f>
        <v/>
      </c>
      <c r="AD2398" s="43" t="str">
        <f t="shared" si="746"/>
        <v/>
      </c>
      <c r="AE2398" s="36" t="str">
        <f>IF(Mining_Import!D2398="","",Mining_Import!D2398)</f>
        <v/>
      </c>
      <c r="AF2398" s="36" t="str">
        <f>IF(Mining_Import!E2398="","",Mining_Import!E2398)</f>
        <v/>
      </c>
      <c r="AG2398" s="36" t="str">
        <f>IF(Mining_Import!F2398="","",Mining_Import!F2398)</f>
        <v/>
      </c>
      <c r="AH2398" s="36" t="str">
        <f>IF(Mining_Import!G2398="","",Mining_Import!G2398)</f>
        <v/>
      </c>
      <c r="AI2398" s="36" t="str">
        <f>IF(Mining_Import!H2398="","",Mining_Import!H2398)</f>
        <v/>
      </c>
      <c r="AJ2398" s="36" t="str">
        <f>IF(Mining_Import!I2398="","",Mining_Import!I2398)</f>
        <v/>
      </c>
      <c r="BY2398" s="120" t="str">
        <f t="shared" si="734"/>
        <v/>
      </c>
      <c r="BZ2398" s="184" t="str">
        <f t="shared" si="747"/>
        <v/>
      </c>
      <c r="CA2398" s="37" t="str">
        <f>IFERROR(VLOOKUP($BY2398,Account_Value!$C$2:$F$2500,4,0),"")</f>
        <v/>
      </c>
      <c r="CB2398" s="43" t="str">
        <f t="shared" si="735"/>
        <v/>
      </c>
      <c r="CC2398" s="122" t="str">
        <f>IF($BZ2398="","",SUM($BZ$2:$BZ2398))</f>
        <v/>
      </c>
      <c r="CD2398" s="43" t="str">
        <f>IF($BZ2398="","",$BU$19*(SUM($BZ$2:$BZ2398)))</f>
        <v/>
      </c>
    </row>
    <row r="2399" spans="1:82">
      <c r="A2399" s="4" t="str">
        <f t="shared" si="736"/>
        <v/>
      </c>
      <c r="B2399" s="21" t="str">
        <f>IF(Investments_Import!A2399="","",Investments_Import!A2399)</f>
        <v/>
      </c>
      <c r="C2399" s="22" t="str">
        <f t="shared" si="729"/>
        <v/>
      </c>
      <c r="D2399" s="51" t="str">
        <f t="shared" si="737"/>
        <v/>
      </c>
      <c r="E2399" s="3" t="str">
        <f>IF(Investments_Import!B2399="","",Investments_Import!B2399)</f>
        <v/>
      </c>
      <c r="F2399" s="54" t="str">
        <f t="shared" si="738"/>
        <v xml:space="preserve"> </v>
      </c>
      <c r="G2399" s="54" t="str">
        <f>IF($B2399="","",COUNTIF($F$2:$F2399,$F2399))</f>
        <v/>
      </c>
      <c r="H2399" s="53" t="str">
        <f t="shared" si="739"/>
        <v xml:space="preserve">  </v>
      </c>
      <c r="I2399" s="3" t="str">
        <f>IF(Investments_Import!C2399="","",Investments_Import!C2399)</f>
        <v/>
      </c>
      <c r="J2399" s="108" t="str">
        <f>IF(Investments_Import!D2399="","",Investments_Import!D2399)</f>
        <v/>
      </c>
      <c r="K2399" s="108" t="str">
        <f t="shared" si="740"/>
        <v/>
      </c>
      <c r="L2399" s="47" t="str">
        <f>IF(Investments_Import!E2399="","",Investments_Import!E2399)</f>
        <v/>
      </c>
      <c r="M2399" s="47" t="str">
        <f t="shared" si="730"/>
        <v/>
      </c>
      <c r="N2399" s="31" t="str">
        <f>IF(Investments_Import!F2399="","",Investments_Import!F2399)</f>
        <v/>
      </c>
      <c r="O2399" s="31" t="str">
        <f t="shared" si="731"/>
        <v/>
      </c>
      <c r="P2399" s="3" t="str">
        <f>IF(Investments_Import!G2399="","",Investments_Import!G2399)</f>
        <v/>
      </c>
      <c r="Q2399" s="3" t="str">
        <f>IF(Investments_Import!H2399="","",Investments_Import!H2399)</f>
        <v/>
      </c>
      <c r="R2399" s="37" t="str">
        <f t="shared" si="732"/>
        <v/>
      </c>
      <c r="S2399" s="37" t="str">
        <f t="shared" si="733"/>
        <v/>
      </c>
      <c r="U2399" s="36" t="str">
        <f>IF(Mining_Import!A2399="","",Mining_Import!A2399)</f>
        <v/>
      </c>
      <c r="V2399" s="22" t="str">
        <f t="shared" si="741"/>
        <v/>
      </c>
      <c r="W2399" s="127" t="str">
        <f t="shared" si="742"/>
        <v/>
      </c>
      <c r="X2399" s="127" t="str">
        <f t="shared" si="743"/>
        <v/>
      </c>
      <c r="Y2399" s="127" t="str">
        <f t="shared" si="744"/>
        <v/>
      </c>
      <c r="Z2399" s="36" t="str">
        <f>IF(Mining_Import!B2399="","",Mining_Import!B2399)</f>
        <v/>
      </c>
      <c r="AA2399" s="184" t="str">
        <f>IF(Mining_Import!$C2399="","",Mining_Import!$C2399)</f>
        <v/>
      </c>
      <c r="AB2399" s="122" t="str">
        <f t="shared" si="745"/>
        <v/>
      </c>
      <c r="AC2399" s="122" t="str">
        <f>IF($Y2399&gt;Dashboard!$Q$19,$AB2399,"")</f>
        <v/>
      </c>
      <c r="AD2399" s="43" t="str">
        <f t="shared" si="746"/>
        <v/>
      </c>
      <c r="AE2399" s="36" t="str">
        <f>IF(Mining_Import!D2399="","",Mining_Import!D2399)</f>
        <v/>
      </c>
      <c r="AF2399" s="36" t="str">
        <f>IF(Mining_Import!E2399="","",Mining_Import!E2399)</f>
        <v/>
      </c>
      <c r="AG2399" s="36" t="str">
        <f>IF(Mining_Import!F2399="","",Mining_Import!F2399)</f>
        <v/>
      </c>
      <c r="AH2399" s="36" t="str">
        <f>IF(Mining_Import!G2399="","",Mining_Import!G2399)</f>
        <v/>
      </c>
      <c r="AI2399" s="36" t="str">
        <f>IF(Mining_Import!H2399="","",Mining_Import!H2399)</f>
        <v/>
      </c>
      <c r="AJ2399" s="36" t="str">
        <f>IF(Mining_Import!I2399="","",Mining_Import!I2399)</f>
        <v/>
      </c>
      <c r="BY2399" s="120" t="str">
        <f t="shared" si="734"/>
        <v/>
      </c>
      <c r="BZ2399" s="184" t="str">
        <f t="shared" si="747"/>
        <v/>
      </c>
      <c r="CA2399" s="37" t="str">
        <f>IFERROR(VLOOKUP($BY2399,Account_Value!$C$2:$F$2500,4,0),"")</f>
        <v/>
      </c>
      <c r="CB2399" s="43" t="str">
        <f t="shared" si="735"/>
        <v/>
      </c>
      <c r="CC2399" s="122" t="str">
        <f>IF($BZ2399="","",SUM($BZ$2:$BZ2399))</f>
        <v/>
      </c>
      <c r="CD2399" s="43" t="str">
        <f>IF($BZ2399="","",$BU$19*(SUM($BZ$2:$BZ2399)))</f>
        <v/>
      </c>
    </row>
    <row r="2400" spans="1:82">
      <c r="A2400" s="4" t="str">
        <f t="shared" si="736"/>
        <v/>
      </c>
      <c r="B2400" s="21" t="str">
        <f>IF(Investments_Import!A2400="","",Investments_Import!A2400)</f>
        <v/>
      </c>
      <c r="C2400" s="22" t="str">
        <f t="shared" si="729"/>
        <v/>
      </c>
      <c r="D2400" s="51" t="str">
        <f t="shared" si="737"/>
        <v/>
      </c>
      <c r="E2400" s="3" t="str">
        <f>IF(Investments_Import!B2400="","",Investments_Import!B2400)</f>
        <v/>
      </c>
      <c r="F2400" s="54" t="str">
        <f t="shared" si="738"/>
        <v xml:space="preserve"> </v>
      </c>
      <c r="G2400" s="54" t="str">
        <f>IF($B2400="","",COUNTIF($F$2:$F2400,$F2400))</f>
        <v/>
      </c>
      <c r="H2400" s="53" t="str">
        <f t="shared" si="739"/>
        <v xml:space="preserve">  </v>
      </c>
      <c r="I2400" s="3" t="str">
        <f>IF(Investments_Import!C2400="","",Investments_Import!C2400)</f>
        <v/>
      </c>
      <c r="J2400" s="108" t="str">
        <f>IF(Investments_Import!D2400="","",Investments_Import!D2400)</f>
        <v/>
      </c>
      <c r="K2400" s="108" t="str">
        <f t="shared" si="740"/>
        <v/>
      </c>
      <c r="L2400" s="47" t="str">
        <f>IF(Investments_Import!E2400="","",Investments_Import!E2400)</f>
        <v/>
      </c>
      <c r="M2400" s="47" t="str">
        <f t="shared" si="730"/>
        <v/>
      </c>
      <c r="N2400" s="31" t="str">
        <f>IF(Investments_Import!F2400="","",Investments_Import!F2400)</f>
        <v/>
      </c>
      <c r="O2400" s="31" t="str">
        <f t="shared" si="731"/>
        <v/>
      </c>
      <c r="P2400" s="3" t="str">
        <f>IF(Investments_Import!G2400="","",Investments_Import!G2400)</f>
        <v/>
      </c>
      <c r="Q2400" s="3" t="str">
        <f>IF(Investments_Import!H2400="","",Investments_Import!H2400)</f>
        <v/>
      </c>
      <c r="R2400" s="37" t="str">
        <f t="shared" si="732"/>
        <v/>
      </c>
      <c r="S2400" s="37" t="str">
        <f t="shared" si="733"/>
        <v/>
      </c>
      <c r="U2400" s="36" t="str">
        <f>IF(Mining_Import!A2400="","",Mining_Import!A2400)</f>
        <v/>
      </c>
      <c r="V2400" s="22" t="str">
        <f t="shared" si="741"/>
        <v/>
      </c>
      <c r="W2400" s="127" t="str">
        <f t="shared" si="742"/>
        <v/>
      </c>
      <c r="X2400" s="127" t="str">
        <f t="shared" si="743"/>
        <v/>
      </c>
      <c r="Y2400" s="127" t="str">
        <f t="shared" si="744"/>
        <v/>
      </c>
      <c r="Z2400" s="36" t="str">
        <f>IF(Mining_Import!B2400="","",Mining_Import!B2400)</f>
        <v/>
      </c>
      <c r="AA2400" s="184" t="str">
        <f>IF(Mining_Import!$C2400="","",Mining_Import!$C2400)</f>
        <v/>
      </c>
      <c r="AB2400" s="122" t="str">
        <f t="shared" si="745"/>
        <v/>
      </c>
      <c r="AC2400" s="122" t="str">
        <f>IF($Y2400&gt;Dashboard!$Q$19,$AB2400,"")</f>
        <v/>
      </c>
      <c r="AD2400" s="43" t="str">
        <f t="shared" si="746"/>
        <v/>
      </c>
      <c r="AE2400" s="36" t="str">
        <f>IF(Mining_Import!D2400="","",Mining_Import!D2400)</f>
        <v/>
      </c>
      <c r="AF2400" s="36" t="str">
        <f>IF(Mining_Import!E2400="","",Mining_Import!E2400)</f>
        <v/>
      </c>
      <c r="AG2400" s="36" t="str">
        <f>IF(Mining_Import!F2400="","",Mining_Import!F2400)</f>
        <v/>
      </c>
      <c r="AH2400" s="36" t="str">
        <f>IF(Mining_Import!G2400="","",Mining_Import!G2400)</f>
        <v/>
      </c>
      <c r="AI2400" s="36" t="str">
        <f>IF(Mining_Import!H2400="","",Mining_Import!H2400)</f>
        <v/>
      </c>
      <c r="AJ2400" s="36" t="str">
        <f>IF(Mining_Import!I2400="","",Mining_Import!I2400)</f>
        <v/>
      </c>
      <c r="BY2400" s="120" t="str">
        <f t="shared" si="734"/>
        <v/>
      </c>
      <c r="BZ2400" s="184" t="str">
        <f t="shared" si="747"/>
        <v/>
      </c>
      <c r="CA2400" s="37" t="str">
        <f>IFERROR(VLOOKUP($BY2400,Account_Value!$C$2:$F$2500,4,0),"")</f>
        <v/>
      </c>
      <c r="CB2400" s="43" t="str">
        <f t="shared" si="735"/>
        <v/>
      </c>
      <c r="CC2400" s="122" t="str">
        <f>IF($BZ2400="","",SUM($BZ$2:$BZ2400))</f>
        <v/>
      </c>
      <c r="CD2400" s="43" t="str">
        <f>IF($BZ2400="","",$BU$19*(SUM($BZ$2:$BZ2400)))</f>
        <v/>
      </c>
    </row>
    <row r="2401" spans="1:82">
      <c r="A2401" s="4" t="str">
        <f t="shared" si="736"/>
        <v/>
      </c>
      <c r="B2401" s="21" t="str">
        <f>IF(Investments_Import!A2401="","",Investments_Import!A2401)</f>
        <v/>
      </c>
      <c r="C2401" s="22" t="str">
        <f t="shared" si="729"/>
        <v/>
      </c>
      <c r="D2401" s="51" t="str">
        <f t="shared" si="737"/>
        <v/>
      </c>
      <c r="E2401" s="3" t="str">
        <f>IF(Investments_Import!B2401="","",Investments_Import!B2401)</f>
        <v/>
      </c>
      <c r="F2401" s="54" t="str">
        <f t="shared" si="738"/>
        <v xml:space="preserve"> </v>
      </c>
      <c r="G2401" s="54" t="str">
        <f>IF($B2401="","",COUNTIF($F$2:$F2401,$F2401))</f>
        <v/>
      </c>
      <c r="H2401" s="53" t="str">
        <f t="shared" si="739"/>
        <v xml:space="preserve">  </v>
      </c>
      <c r="I2401" s="3" t="str">
        <f>IF(Investments_Import!C2401="","",Investments_Import!C2401)</f>
        <v/>
      </c>
      <c r="J2401" s="108" t="str">
        <f>IF(Investments_Import!D2401="","",Investments_Import!D2401)</f>
        <v/>
      </c>
      <c r="K2401" s="108" t="str">
        <f t="shared" si="740"/>
        <v/>
      </c>
      <c r="L2401" s="47" t="str">
        <f>IF(Investments_Import!E2401="","",Investments_Import!E2401)</f>
        <v/>
      </c>
      <c r="M2401" s="47" t="str">
        <f t="shared" si="730"/>
        <v/>
      </c>
      <c r="N2401" s="31" t="str">
        <f>IF(Investments_Import!F2401="","",Investments_Import!F2401)</f>
        <v/>
      </c>
      <c r="O2401" s="31" t="str">
        <f t="shared" si="731"/>
        <v/>
      </c>
      <c r="P2401" s="3" t="str">
        <f>IF(Investments_Import!G2401="","",Investments_Import!G2401)</f>
        <v/>
      </c>
      <c r="Q2401" s="3" t="str">
        <f>IF(Investments_Import!H2401="","",Investments_Import!H2401)</f>
        <v/>
      </c>
      <c r="R2401" s="37" t="str">
        <f t="shared" si="732"/>
        <v/>
      </c>
      <c r="S2401" s="37" t="str">
        <f t="shared" si="733"/>
        <v/>
      </c>
      <c r="U2401" s="36" t="str">
        <f>IF(Mining_Import!A2401="","",Mining_Import!A2401)</f>
        <v/>
      </c>
      <c r="V2401" s="22" t="str">
        <f t="shared" si="741"/>
        <v/>
      </c>
      <c r="W2401" s="127" t="str">
        <f t="shared" si="742"/>
        <v/>
      </c>
      <c r="X2401" s="127" t="str">
        <f t="shared" si="743"/>
        <v/>
      </c>
      <c r="Y2401" s="127" t="str">
        <f t="shared" si="744"/>
        <v/>
      </c>
      <c r="Z2401" s="36" t="str">
        <f>IF(Mining_Import!B2401="","",Mining_Import!B2401)</f>
        <v/>
      </c>
      <c r="AA2401" s="184" t="str">
        <f>IF(Mining_Import!$C2401="","",Mining_Import!$C2401)</f>
        <v/>
      </c>
      <c r="AB2401" s="122" t="str">
        <f t="shared" si="745"/>
        <v/>
      </c>
      <c r="AC2401" s="122" t="str">
        <f>IF($Y2401&gt;Dashboard!$Q$19,$AB2401,"")</f>
        <v/>
      </c>
      <c r="AD2401" s="43" t="str">
        <f t="shared" si="746"/>
        <v/>
      </c>
      <c r="AE2401" s="36" t="str">
        <f>IF(Mining_Import!D2401="","",Mining_Import!D2401)</f>
        <v/>
      </c>
      <c r="AF2401" s="36" t="str">
        <f>IF(Mining_Import!E2401="","",Mining_Import!E2401)</f>
        <v/>
      </c>
      <c r="AG2401" s="36" t="str">
        <f>IF(Mining_Import!F2401="","",Mining_Import!F2401)</f>
        <v/>
      </c>
      <c r="AH2401" s="36" t="str">
        <f>IF(Mining_Import!G2401="","",Mining_Import!G2401)</f>
        <v/>
      </c>
      <c r="AI2401" s="36" t="str">
        <f>IF(Mining_Import!H2401="","",Mining_Import!H2401)</f>
        <v/>
      </c>
      <c r="AJ2401" s="36" t="str">
        <f>IF(Mining_Import!I2401="","",Mining_Import!I2401)</f>
        <v/>
      </c>
      <c r="BY2401" s="120" t="str">
        <f t="shared" si="734"/>
        <v/>
      </c>
      <c r="BZ2401" s="184" t="str">
        <f t="shared" si="747"/>
        <v/>
      </c>
      <c r="CA2401" s="37" t="str">
        <f>IFERROR(VLOOKUP($BY2401,Account_Value!$C$2:$F$2500,4,0),"")</f>
        <v/>
      </c>
      <c r="CB2401" s="43" t="str">
        <f t="shared" si="735"/>
        <v/>
      </c>
      <c r="CC2401" s="122" t="str">
        <f>IF($BZ2401="","",SUM($BZ$2:$BZ2401))</f>
        <v/>
      </c>
      <c r="CD2401" s="43" t="str">
        <f>IF($BZ2401="","",$BU$19*(SUM($BZ$2:$BZ2401)))</f>
        <v/>
      </c>
    </row>
    <row r="2402" spans="1:82">
      <c r="A2402" s="4" t="str">
        <f t="shared" si="736"/>
        <v/>
      </c>
      <c r="B2402" s="21" t="str">
        <f>IF(Investments_Import!A2402="","",Investments_Import!A2402)</f>
        <v/>
      </c>
      <c r="C2402" s="22" t="str">
        <f t="shared" si="729"/>
        <v/>
      </c>
      <c r="D2402" s="51" t="str">
        <f t="shared" si="737"/>
        <v/>
      </c>
      <c r="E2402" s="3" t="str">
        <f>IF(Investments_Import!B2402="","",Investments_Import!B2402)</f>
        <v/>
      </c>
      <c r="F2402" s="54" t="str">
        <f t="shared" si="738"/>
        <v xml:space="preserve"> </v>
      </c>
      <c r="G2402" s="54" t="str">
        <f>IF($B2402="","",COUNTIF($F$2:$F2402,$F2402))</f>
        <v/>
      </c>
      <c r="H2402" s="53" t="str">
        <f t="shared" si="739"/>
        <v xml:space="preserve">  </v>
      </c>
      <c r="I2402" s="3" t="str">
        <f>IF(Investments_Import!C2402="","",Investments_Import!C2402)</f>
        <v/>
      </c>
      <c r="J2402" s="108" t="str">
        <f>IF(Investments_Import!D2402="","",Investments_Import!D2402)</f>
        <v/>
      </c>
      <c r="K2402" s="108" t="str">
        <f t="shared" si="740"/>
        <v/>
      </c>
      <c r="L2402" s="47" t="str">
        <f>IF(Investments_Import!E2402="","",Investments_Import!E2402)</f>
        <v/>
      </c>
      <c r="M2402" s="47" t="str">
        <f t="shared" si="730"/>
        <v/>
      </c>
      <c r="N2402" s="31" t="str">
        <f>IF(Investments_Import!F2402="","",Investments_Import!F2402)</f>
        <v/>
      </c>
      <c r="O2402" s="31" t="str">
        <f t="shared" si="731"/>
        <v/>
      </c>
      <c r="P2402" s="3" t="str">
        <f>IF(Investments_Import!G2402="","",Investments_Import!G2402)</f>
        <v/>
      </c>
      <c r="Q2402" s="3" t="str">
        <f>IF(Investments_Import!H2402="","",Investments_Import!H2402)</f>
        <v/>
      </c>
      <c r="R2402" s="37" t="str">
        <f t="shared" si="732"/>
        <v/>
      </c>
      <c r="S2402" s="37" t="str">
        <f t="shared" si="733"/>
        <v/>
      </c>
      <c r="U2402" s="36" t="str">
        <f>IF(Mining_Import!A2402="","",Mining_Import!A2402)</f>
        <v/>
      </c>
      <c r="V2402" s="22" t="str">
        <f t="shared" si="741"/>
        <v/>
      </c>
      <c r="W2402" s="127" t="str">
        <f t="shared" si="742"/>
        <v/>
      </c>
      <c r="X2402" s="127" t="str">
        <f t="shared" si="743"/>
        <v/>
      </c>
      <c r="Y2402" s="127" t="str">
        <f t="shared" si="744"/>
        <v/>
      </c>
      <c r="Z2402" s="36" t="str">
        <f>IF(Mining_Import!B2402="","",Mining_Import!B2402)</f>
        <v/>
      </c>
      <c r="AA2402" s="184" t="str">
        <f>IF(Mining_Import!$C2402="","",Mining_Import!$C2402)</f>
        <v/>
      </c>
      <c r="AB2402" s="122" t="str">
        <f t="shared" si="745"/>
        <v/>
      </c>
      <c r="AC2402" s="122" t="str">
        <f>IF($Y2402&gt;Dashboard!$Q$19,$AB2402,"")</f>
        <v/>
      </c>
      <c r="AD2402" s="43" t="str">
        <f t="shared" si="746"/>
        <v/>
      </c>
      <c r="AE2402" s="36" t="str">
        <f>IF(Mining_Import!D2402="","",Mining_Import!D2402)</f>
        <v/>
      </c>
      <c r="AF2402" s="36" t="str">
        <f>IF(Mining_Import!E2402="","",Mining_Import!E2402)</f>
        <v/>
      </c>
      <c r="AG2402" s="36" t="str">
        <f>IF(Mining_Import!F2402="","",Mining_Import!F2402)</f>
        <v/>
      </c>
      <c r="AH2402" s="36" t="str">
        <f>IF(Mining_Import!G2402="","",Mining_Import!G2402)</f>
        <v/>
      </c>
      <c r="AI2402" s="36" t="str">
        <f>IF(Mining_Import!H2402="","",Mining_Import!H2402)</f>
        <v/>
      </c>
      <c r="AJ2402" s="36" t="str">
        <f>IF(Mining_Import!I2402="","",Mining_Import!I2402)</f>
        <v/>
      </c>
      <c r="BY2402" s="120" t="str">
        <f t="shared" si="734"/>
        <v/>
      </c>
      <c r="BZ2402" s="184" t="str">
        <f t="shared" si="747"/>
        <v/>
      </c>
      <c r="CA2402" s="37" t="str">
        <f>IFERROR(VLOOKUP($BY2402,Account_Value!$C$2:$F$2500,4,0),"")</f>
        <v/>
      </c>
      <c r="CB2402" s="43" t="str">
        <f t="shared" si="735"/>
        <v/>
      </c>
      <c r="CC2402" s="122" t="str">
        <f>IF($BZ2402="","",SUM($BZ$2:$BZ2402))</f>
        <v/>
      </c>
      <c r="CD2402" s="43" t="str">
        <f>IF($BZ2402="","",$BU$19*(SUM($BZ$2:$BZ2402)))</f>
        <v/>
      </c>
    </row>
    <row r="2403" spans="1:82">
      <c r="A2403" s="4" t="str">
        <f t="shared" si="736"/>
        <v/>
      </c>
      <c r="B2403" s="21" t="str">
        <f>IF(Investments_Import!A2403="","",Investments_Import!A2403)</f>
        <v/>
      </c>
      <c r="C2403" s="22" t="str">
        <f t="shared" si="729"/>
        <v/>
      </c>
      <c r="D2403" s="51" t="str">
        <f t="shared" si="737"/>
        <v/>
      </c>
      <c r="E2403" s="3" t="str">
        <f>IF(Investments_Import!B2403="","",Investments_Import!B2403)</f>
        <v/>
      </c>
      <c r="F2403" s="54" t="str">
        <f t="shared" si="738"/>
        <v xml:space="preserve"> </v>
      </c>
      <c r="G2403" s="54" t="str">
        <f>IF($B2403="","",COUNTIF($F$2:$F2403,$F2403))</f>
        <v/>
      </c>
      <c r="H2403" s="53" t="str">
        <f t="shared" si="739"/>
        <v xml:space="preserve">  </v>
      </c>
      <c r="I2403" s="3" t="str">
        <f>IF(Investments_Import!C2403="","",Investments_Import!C2403)</f>
        <v/>
      </c>
      <c r="J2403" s="108" t="str">
        <f>IF(Investments_Import!D2403="","",Investments_Import!D2403)</f>
        <v/>
      </c>
      <c r="K2403" s="108" t="str">
        <f t="shared" si="740"/>
        <v/>
      </c>
      <c r="L2403" s="47" t="str">
        <f>IF(Investments_Import!E2403="","",Investments_Import!E2403)</f>
        <v/>
      </c>
      <c r="M2403" s="47" t="str">
        <f t="shared" si="730"/>
        <v/>
      </c>
      <c r="N2403" s="31" t="str">
        <f>IF(Investments_Import!F2403="","",Investments_Import!F2403)</f>
        <v/>
      </c>
      <c r="O2403" s="31" t="str">
        <f t="shared" si="731"/>
        <v/>
      </c>
      <c r="P2403" s="3" t="str">
        <f>IF(Investments_Import!G2403="","",Investments_Import!G2403)</f>
        <v/>
      </c>
      <c r="Q2403" s="3" t="str">
        <f>IF(Investments_Import!H2403="","",Investments_Import!H2403)</f>
        <v/>
      </c>
      <c r="R2403" s="37" t="str">
        <f t="shared" si="732"/>
        <v/>
      </c>
      <c r="S2403" s="37" t="str">
        <f t="shared" si="733"/>
        <v/>
      </c>
      <c r="U2403" s="36" t="str">
        <f>IF(Mining_Import!A2403="","",Mining_Import!A2403)</f>
        <v/>
      </c>
      <c r="V2403" s="22" t="str">
        <f t="shared" si="741"/>
        <v/>
      </c>
      <c r="W2403" s="127" t="str">
        <f t="shared" si="742"/>
        <v/>
      </c>
      <c r="X2403" s="127" t="str">
        <f t="shared" si="743"/>
        <v/>
      </c>
      <c r="Y2403" s="127" t="str">
        <f t="shared" si="744"/>
        <v/>
      </c>
      <c r="Z2403" s="36" t="str">
        <f>IF(Mining_Import!B2403="","",Mining_Import!B2403)</f>
        <v/>
      </c>
      <c r="AA2403" s="184" t="str">
        <f>IF(Mining_Import!$C2403="","",Mining_Import!$C2403)</f>
        <v/>
      </c>
      <c r="AB2403" s="122" t="str">
        <f t="shared" si="745"/>
        <v/>
      </c>
      <c r="AC2403" s="122" t="str">
        <f>IF($Y2403&gt;Dashboard!$Q$19,$AB2403,"")</f>
        <v/>
      </c>
      <c r="AD2403" s="43" t="str">
        <f t="shared" si="746"/>
        <v/>
      </c>
      <c r="AE2403" s="36" t="str">
        <f>IF(Mining_Import!D2403="","",Mining_Import!D2403)</f>
        <v/>
      </c>
      <c r="AF2403" s="36" t="str">
        <f>IF(Mining_Import!E2403="","",Mining_Import!E2403)</f>
        <v/>
      </c>
      <c r="AG2403" s="36" t="str">
        <f>IF(Mining_Import!F2403="","",Mining_Import!F2403)</f>
        <v/>
      </c>
      <c r="AH2403" s="36" t="str">
        <f>IF(Mining_Import!G2403="","",Mining_Import!G2403)</f>
        <v/>
      </c>
      <c r="AI2403" s="36" t="str">
        <f>IF(Mining_Import!H2403="","",Mining_Import!H2403)</f>
        <v/>
      </c>
      <c r="AJ2403" s="36" t="str">
        <f>IF(Mining_Import!I2403="","",Mining_Import!I2403)</f>
        <v/>
      </c>
      <c r="BY2403" s="120" t="str">
        <f t="shared" si="734"/>
        <v/>
      </c>
      <c r="BZ2403" s="184" t="str">
        <f t="shared" si="747"/>
        <v/>
      </c>
      <c r="CA2403" s="37" t="str">
        <f>IFERROR(VLOOKUP($BY2403,Account_Value!$C$2:$F$2500,4,0),"")</f>
        <v/>
      </c>
      <c r="CB2403" s="43" t="str">
        <f t="shared" si="735"/>
        <v/>
      </c>
      <c r="CC2403" s="122" t="str">
        <f>IF($BZ2403="","",SUM($BZ$2:$BZ2403))</f>
        <v/>
      </c>
      <c r="CD2403" s="43" t="str">
        <f>IF($BZ2403="","",$BU$19*(SUM($BZ$2:$BZ2403)))</f>
        <v/>
      </c>
    </row>
    <row r="2404" spans="1:82">
      <c r="A2404" s="4" t="str">
        <f t="shared" si="736"/>
        <v/>
      </c>
      <c r="B2404" s="21" t="str">
        <f>IF(Investments_Import!A2404="","",Investments_Import!A2404)</f>
        <v/>
      </c>
      <c r="C2404" s="22" t="str">
        <f t="shared" si="729"/>
        <v/>
      </c>
      <c r="D2404" s="51" t="str">
        <f t="shared" si="737"/>
        <v/>
      </c>
      <c r="E2404" s="3" t="str">
        <f>IF(Investments_Import!B2404="","",Investments_Import!B2404)</f>
        <v/>
      </c>
      <c r="F2404" s="54" t="str">
        <f t="shared" si="738"/>
        <v xml:space="preserve"> </v>
      </c>
      <c r="G2404" s="54" t="str">
        <f>IF($B2404="","",COUNTIF($F$2:$F2404,$F2404))</f>
        <v/>
      </c>
      <c r="H2404" s="53" t="str">
        <f t="shared" si="739"/>
        <v xml:space="preserve">  </v>
      </c>
      <c r="I2404" s="3" t="str">
        <f>IF(Investments_Import!C2404="","",Investments_Import!C2404)</f>
        <v/>
      </c>
      <c r="J2404" s="108" t="str">
        <f>IF(Investments_Import!D2404="","",Investments_Import!D2404)</f>
        <v/>
      </c>
      <c r="K2404" s="108" t="str">
        <f t="shared" si="740"/>
        <v/>
      </c>
      <c r="L2404" s="47" t="str">
        <f>IF(Investments_Import!E2404="","",Investments_Import!E2404)</f>
        <v/>
      </c>
      <c r="M2404" s="47" t="str">
        <f t="shared" si="730"/>
        <v/>
      </c>
      <c r="N2404" s="31" t="str">
        <f>IF(Investments_Import!F2404="","",Investments_Import!F2404)</f>
        <v/>
      </c>
      <c r="O2404" s="31" t="str">
        <f t="shared" si="731"/>
        <v/>
      </c>
      <c r="P2404" s="3" t="str">
        <f>IF(Investments_Import!G2404="","",Investments_Import!G2404)</f>
        <v/>
      </c>
      <c r="Q2404" s="3" t="str">
        <f>IF(Investments_Import!H2404="","",Investments_Import!H2404)</f>
        <v/>
      </c>
      <c r="R2404" s="37" t="str">
        <f t="shared" si="732"/>
        <v/>
      </c>
      <c r="S2404" s="37" t="str">
        <f t="shared" si="733"/>
        <v/>
      </c>
      <c r="U2404" s="36" t="str">
        <f>IF(Mining_Import!A2404="","",Mining_Import!A2404)</f>
        <v/>
      </c>
      <c r="V2404" s="22" t="str">
        <f t="shared" si="741"/>
        <v/>
      </c>
      <c r="W2404" s="127" t="str">
        <f t="shared" si="742"/>
        <v/>
      </c>
      <c r="X2404" s="127" t="str">
        <f t="shared" si="743"/>
        <v/>
      </c>
      <c r="Y2404" s="127" t="str">
        <f t="shared" si="744"/>
        <v/>
      </c>
      <c r="Z2404" s="36" t="str">
        <f>IF(Mining_Import!B2404="","",Mining_Import!B2404)</f>
        <v/>
      </c>
      <c r="AA2404" s="184" t="str">
        <f>IF(Mining_Import!$C2404="","",Mining_Import!$C2404)</f>
        <v/>
      </c>
      <c r="AB2404" s="122" t="str">
        <f t="shared" si="745"/>
        <v/>
      </c>
      <c r="AC2404" s="122" t="str">
        <f>IF($Y2404&gt;Dashboard!$Q$19,$AB2404,"")</f>
        <v/>
      </c>
      <c r="AD2404" s="43" t="str">
        <f t="shared" si="746"/>
        <v/>
      </c>
      <c r="AE2404" s="36" t="str">
        <f>IF(Mining_Import!D2404="","",Mining_Import!D2404)</f>
        <v/>
      </c>
      <c r="AF2404" s="36" t="str">
        <f>IF(Mining_Import!E2404="","",Mining_Import!E2404)</f>
        <v/>
      </c>
      <c r="AG2404" s="36" t="str">
        <f>IF(Mining_Import!F2404="","",Mining_Import!F2404)</f>
        <v/>
      </c>
      <c r="AH2404" s="36" t="str">
        <f>IF(Mining_Import!G2404="","",Mining_Import!G2404)</f>
        <v/>
      </c>
      <c r="AI2404" s="36" t="str">
        <f>IF(Mining_Import!H2404="","",Mining_Import!H2404)</f>
        <v/>
      </c>
      <c r="AJ2404" s="36" t="str">
        <f>IF(Mining_Import!I2404="","",Mining_Import!I2404)</f>
        <v/>
      </c>
      <c r="BY2404" s="120" t="str">
        <f t="shared" si="734"/>
        <v/>
      </c>
      <c r="BZ2404" s="184" t="str">
        <f t="shared" si="747"/>
        <v/>
      </c>
      <c r="CA2404" s="37" t="str">
        <f>IFERROR(VLOOKUP($BY2404,Account_Value!$C$2:$F$2500,4,0),"")</f>
        <v/>
      </c>
      <c r="CB2404" s="43" t="str">
        <f t="shared" si="735"/>
        <v/>
      </c>
      <c r="CC2404" s="122" t="str">
        <f>IF($BZ2404="","",SUM($BZ$2:$BZ2404))</f>
        <v/>
      </c>
      <c r="CD2404" s="43" t="str">
        <f>IF($BZ2404="","",$BU$19*(SUM($BZ$2:$BZ2404)))</f>
        <v/>
      </c>
    </row>
    <row r="2405" spans="1:82">
      <c r="A2405" s="4" t="str">
        <f t="shared" si="736"/>
        <v/>
      </c>
      <c r="B2405" s="21" t="str">
        <f>IF(Investments_Import!A2405="","",Investments_Import!A2405)</f>
        <v/>
      </c>
      <c r="C2405" s="22" t="str">
        <f t="shared" si="729"/>
        <v/>
      </c>
      <c r="D2405" s="51" t="str">
        <f t="shared" si="737"/>
        <v/>
      </c>
      <c r="E2405" s="3" t="str">
        <f>IF(Investments_Import!B2405="","",Investments_Import!B2405)</f>
        <v/>
      </c>
      <c r="F2405" s="54" t="str">
        <f t="shared" si="738"/>
        <v xml:space="preserve"> </v>
      </c>
      <c r="G2405" s="54" t="str">
        <f>IF($B2405="","",COUNTIF($F$2:$F2405,$F2405))</f>
        <v/>
      </c>
      <c r="H2405" s="53" t="str">
        <f t="shared" si="739"/>
        <v xml:space="preserve">  </v>
      </c>
      <c r="I2405" s="3" t="str">
        <f>IF(Investments_Import!C2405="","",Investments_Import!C2405)</f>
        <v/>
      </c>
      <c r="J2405" s="108" t="str">
        <f>IF(Investments_Import!D2405="","",Investments_Import!D2405)</f>
        <v/>
      </c>
      <c r="K2405" s="108" t="str">
        <f t="shared" si="740"/>
        <v/>
      </c>
      <c r="L2405" s="47" t="str">
        <f>IF(Investments_Import!E2405="","",Investments_Import!E2405)</f>
        <v/>
      </c>
      <c r="M2405" s="47" t="str">
        <f t="shared" si="730"/>
        <v/>
      </c>
      <c r="N2405" s="31" t="str">
        <f>IF(Investments_Import!F2405="","",Investments_Import!F2405)</f>
        <v/>
      </c>
      <c r="O2405" s="31" t="str">
        <f t="shared" si="731"/>
        <v/>
      </c>
      <c r="P2405" s="3" t="str">
        <f>IF(Investments_Import!G2405="","",Investments_Import!G2405)</f>
        <v/>
      </c>
      <c r="Q2405" s="3" t="str">
        <f>IF(Investments_Import!H2405="","",Investments_Import!H2405)</f>
        <v/>
      </c>
      <c r="R2405" s="37" t="str">
        <f t="shared" si="732"/>
        <v/>
      </c>
      <c r="S2405" s="37" t="str">
        <f t="shared" si="733"/>
        <v/>
      </c>
      <c r="U2405" s="36" t="str">
        <f>IF(Mining_Import!A2405="","",Mining_Import!A2405)</f>
        <v/>
      </c>
      <c r="V2405" s="22" t="str">
        <f t="shared" si="741"/>
        <v/>
      </c>
      <c r="W2405" s="127" t="str">
        <f t="shared" si="742"/>
        <v/>
      </c>
      <c r="X2405" s="127" t="str">
        <f t="shared" si="743"/>
        <v/>
      </c>
      <c r="Y2405" s="127" t="str">
        <f t="shared" si="744"/>
        <v/>
      </c>
      <c r="Z2405" s="36" t="str">
        <f>IF(Mining_Import!B2405="","",Mining_Import!B2405)</f>
        <v/>
      </c>
      <c r="AA2405" s="184" t="str">
        <f>IF(Mining_Import!$C2405="","",Mining_Import!$C2405)</f>
        <v/>
      </c>
      <c r="AB2405" s="122" t="str">
        <f t="shared" si="745"/>
        <v/>
      </c>
      <c r="AC2405" s="122" t="str">
        <f>IF($Y2405&gt;Dashboard!$Q$19,$AB2405,"")</f>
        <v/>
      </c>
      <c r="AD2405" s="43" t="str">
        <f t="shared" si="746"/>
        <v/>
      </c>
      <c r="AE2405" s="36" t="str">
        <f>IF(Mining_Import!D2405="","",Mining_Import!D2405)</f>
        <v/>
      </c>
      <c r="AF2405" s="36" t="str">
        <f>IF(Mining_Import!E2405="","",Mining_Import!E2405)</f>
        <v/>
      </c>
      <c r="AG2405" s="36" t="str">
        <f>IF(Mining_Import!F2405="","",Mining_Import!F2405)</f>
        <v/>
      </c>
      <c r="AH2405" s="36" t="str">
        <f>IF(Mining_Import!G2405="","",Mining_Import!G2405)</f>
        <v/>
      </c>
      <c r="AI2405" s="36" t="str">
        <f>IF(Mining_Import!H2405="","",Mining_Import!H2405)</f>
        <v/>
      </c>
      <c r="AJ2405" s="36" t="str">
        <f>IF(Mining_Import!I2405="","",Mining_Import!I2405)</f>
        <v/>
      </c>
      <c r="BY2405" s="120" t="str">
        <f t="shared" si="734"/>
        <v/>
      </c>
      <c r="BZ2405" s="184" t="str">
        <f t="shared" si="747"/>
        <v/>
      </c>
      <c r="CA2405" s="37" t="str">
        <f>IFERROR(VLOOKUP($BY2405,Account_Value!$C$2:$F$2500,4,0),"")</f>
        <v/>
      </c>
      <c r="CB2405" s="43" t="str">
        <f t="shared" si="735"/>
        <v/>
      </c>
      <c r="CC2405" s="122" t="str">
        <f>IF($BZ2405="","",SUM($BZ$2:$BZ2405))</f>
        <v/>
      </c>
      <c r="CD2405" s="43" t="str">
        <f>IF($BZ2405="","",$BU$19*(SUM($BZ$2:$BZ2405)))</f>
        <v/>
      </c>
    </row>
    <row r="2406" spans="1:82">
      <c r="A2406" s="4" t="str">
        <f t="shared" si="736"/>
        <v/>
      </c>
      <c r="B2406" s="21" t="str">
        <f>IF(Investments_Import!A2406="","",Investments_Import!A2406)</f>
        <v/>
      </c>
      <c r="C2406" s="22" t="str">
        <f t="shared" si="729"/>
        <v/>
      </c>
      <c r="D2406" s="51" t="str">
        <f t="shared" si="737"/>
        <v/>
      </c>
      <c r="E2406" s="3" t="str">
        <f>IF(Investments_Import!B2406="","",Investments_Import!B2406)</f>
        <v/>
      </c>
      <c r="F2406" s="54" t="str">
        <f t="shared" si="738"/>
        <v xml:space="preserve"> </v>
      </c>
      <c r="G2406" s="54" t="str">
        <f>IF($B2406="","",COUNTIF($F$2:$F2406,$F2406))</f>
        <v/>
      </c>
      <c r="H2406" s="53" t="str">
        <f t="shared" si="739"/>
        <v xml:space="preserve">  </v>
      </c>
      <c r="I2406" s="3" t="str">
        <f>IF(Investments_Import!C2406="","",Investments_Import!C2406)</f>
        <v/>
      </c>
      <c r="J2406" s="108" t="str">
        <f>IF(Investments_Import!D2406="","",Investments_Import!D2406)</f>
        <v/>
      </c>
      <c r="K2406" s="108" t="str">
        <f t="shared" si="740"/>
        <v/>
      </c>
      <c r="L2406" s="47" t="str">
        <f>IF(Investments_Import!E2406="","",Investments_Import!E2406)</f>
        <v/>
      </c>
      <c r="M2406" s="47" t="str">
        <f t="shared" si="730"/>
        <v/>
      </c>
      <c r="N2406" s="31" t="str">
        <f>IF(Investments_Import!F2406="","",Investments_Import!F2406)</f>
        <v/>
      </c>
      <c r="O2406" s="31" t="str">
        <f t="shared" si="731"/>
        <v/>
      </c>
      <c r="P2406" s="3" t="str">
        <f>IF(Investments_Import!G2406="","",Investments_Import!G2406)</f>
        <v/>
      </c>
      <c r="Q2406" s="3" t="str">
        <f>IF(Investments_Import!H2406="","",Investments_Import!H2406)</f>
        <v/>
      </c>
      <c r="R2406" s="37" t="str">
        <f t="shared" si="732"/>
        <v/>
      </c>
      <c r="S2406" s="37" t="str">
        <f t="shared" si="733"/>
        <v/>
      </c>
      <c r="U2406" s="36" t="str">
        <f>IF(Mining_Import!A2406="","",Mining_Import!A2406)</f>
        <v/>
      </c>
      <c r="V2406" s="22" t="str">
        <f t="shared" si="741"/>
        <v/>
      </c>
      <c r="W2406" s="127" t="str">
        <f t="shared" si="742"/>
        <v/>
      </c>
      <c r="X2406" s="127" t="str">
        <f t="shared" si="743"/>
        <v/>
      </c>
      <c r="Y2406" s="127" t="str">
        <f t="shared" si="744"/>
        <v/>
      </c>
      <c r="Z2406" s="36" t="str">
        <f>IF(Mining_Import!B2406="","",Mining_Import!B2406)</f>
        <v/>
      </c>
      <c r="AA2406" s="184" t="str">
        <f>IF(Mining_Import!$C2406="","",Mining_Import!$C2406)</f>
        <v/>
      </c>
      <c r="AB2406" s="122" t="str">
        <f t="shared" si="745"/>
        <v/>
      </c>
      <c r="AC2406" s="122" t="str">
        <f>IF($Y2406&gt;Dashboard!$Q$19,$AB2406,"")</f>
        <v/>
      </c>
      <c r="AD2406" s="43" t="str">
        <f t="shared" si="746"/>
        <v/>
      </c>
      <c r="AE2406" s="36" t="str">
        <f>IF(Mining_Import!D2406="","",Mining_Import!D2406)</f>
        <v/>
      </c>
      <c r="AF2406" s="36" t="str">
        <f>IF(Mining_Import!E2406="","",Mining_Import!E2406)</f>
        <v/>
      </c>
      <c r="AG2406" s="36" t="str">
        <f>IF(Mining_Import!F2406="","",Mining_Import!F2406)</f>
        <v/>
      </c>
      <c r="AH2406" s="36" t="str">
        <f>IF(Mining_Import!G2406="","",Mining_Import!G2406)</f>
        <v/>
      </c>
      <c r="AI2406" s="36" t="str">
        <f>IF(Mining_Import!H2406="","",Mining_Import!H2406)</f>
        <v/>
      </c>
      <c r="AJ2406" s="36" t="str">
        <f>IF(Mining_Import!I2406="","",Mining_Import!I2406)</f>
        <v/>
      </c>
      <c r="BY2406" s="120" t="str">
        <f t="shared" si="734"/>
        <v/>
      </c>
      <c r="BZ2406" s="184" t="str">
        <f t="shared" si="747"/>
        <v/>
      </c>
      <c r="CA2406" s="37" t="str">
        <f>IFERROR(VLOOKUP($BY2406,Account_Value!$C$2:$F$2500,4,0),"")</f>
        <v/>
      </c>
      <c r="CB2406" s="43" t="str">
        <f t="shared" si="735"/>
        <v/>
      </c>
      <c r="CC2406" s="122" t="str">
        <f>IF($BZ2406="","",SUM($BZ$2:$BZ2406))</f>
        <v/>
      </c>
      <c r="CD2406" s="43" t="str">
        <f>IF($BZ2406="","",$BU$19*(SUM($BZ$2:$BZ2406)))</f>
        <v/>
      </c>
    </row>
    <row r="2407" spans="1:82">
      <c r="A2407" s="4" t="str">
        <f t="shared" si="736"/>
        <v/>
      </c>
      <c r="B2407" s="21" t="str">
        <f>IF(Investments_Import!A2407="","",Investments_Import!A2407)</f>
        <v/>
      </c>
      <c r="C2407" s="22" t="str">
        <f t="shared" si="729"/>
        <v/>
      </c>
      <c r="D2407" s="51" t="str">
        <f t="shared" si="737"/>
        <v/>
      </c>
      <c r="E2407" s="3" t="str">
        <f>IF(Investments_Import!B2407="","",Investments_Import!B2407)</f>
        <v/>
      </c>
      <c r="F2407" s="54" t="str">
        <f t="shared" si="738"/>
        <v xml:space="preserve"> </v>
      </c>
      <c r="G2407" s="54" t="str">
        <f>IF($B2407="","",COUNTIF($F$2:$F2407,$F2407))</f>
        <v/>
      </c>
      <c r="H2407" s="53" t="str">
        <f t="shared" si="739"/>
        <v xml:space="preserve">  </v>
      </c>
      <c r="I2407" s="3" t="str">
        <f>IF(Investments_Import!C2407="","",Investments_Import!C2407)</f>
        <v/>
      </c>
      <c r="J2407" s="108" t="str">
        <f>IF(Investments_Import!D2407="","",Investments_Import!D2407)</f>
        <v/>
      </c>
      <c r="K2407" s="108" t="str">
        <f t="shared" si="740"/>
        <v/>
      </c>
      <c r="L2407" s="47" t="str">
        <f>IF(Investments_Import!E2407="","",Investments_Import!E2407)</f>
        <v/>
      </c>
      <c r="M2407" s="47" t="str">
        <f t="shared" si="730"/>
        <v/>
      </c>
      <c r="N2407" s="31" t="str">
        <f>IF(Investments_Import!F2407="","",Investments_Import!F2407)</f>
        <v/>
      </c>
      <c r="O2407" s="31" t="str">
        <f t="shared" si="731"/>
        <v/>
      </c>
      <c r="P2407" s="3" t="str">
        <f>IF(Investments_Import!G2407="","",Investments_Import!G2407)</f>
        <v/>
      </c>
      <c r="Q2407" s="3" t="str">
        <f>IF(Investments_Import!H2407="","",Investments_Import!H2407)</f>
        <v/>
      </c>
      <c r="R2407" s="37" t="str">
        <f t="shared" si="732"/>
        <v/>
      </c>
      <c r="S2407" s="37" t="str">
        <f t="shared" si="733"/>
        <v/>
      </c>
      <c r="U2407" s="36" t="str">
        <f>IF(Mining_Import!A2407="","",Mining_Import!A2407)</f>
        <v/>
      </c>
      <c r="V2407" s="22" t="str">
        <f t="shared" si="741"/>
        <v/>
      </c>
      <c r="W2407" s="127" t="str">
        <f t="shared" si="742"/>
        <v/>
      </c>
      <c r="X2407" s="127" t="str">
        <f t="shared" si="743"/>
        <v/>
      </c>
      <c r="Y2407" s="127" t="str">
        <f t="shared" si="744"/>
        <v/>
      </c>
      <c r="Z2407" s="36" t="str">
        <f>IF(Mining_Import!B2407="","",Mining_Import!B2407)</f>
        <v/>
      </c>
      <c r="AA2407" s="184" t="str">
        <f>IF(Mining_Import!$C2407="","",Mining_Import!$C2407)</f>
        <v/>
      </c>
      <c r="AB2407" s="122" t="str">
        <f t="shared" si="745"/>
        <v/>
      </c>
      <c r="AC2407" s="122" t="str">
        <f>IF($Y2407&gt;Dashboard!$Q$19,$AB2407,"")</f>
        <v/>
      </c>
      <c r="AD2407" s="43" t="str">
        <f t="shared" si="746"/>
        <v/>
      </c>
      <c r="AE2407" s="36" t="str">
        <f>IF(Mining_Import!D2407="","",Mining_Import!D2407)</f>
        <v/>
      </c>
      <c r="AF2407" s="36" t="str">
        <f>IF(Mining_Import!E2407="","",Mining_Import!E2407)</f>
        <v/>
      </c>
      <c r="AG2407" s="36" t="str">
        <f>IF(Mining_Import!F2407="","",Mining_Import!F2407)</f>
        <v/>
      </c>
      <c r="AH2407" s="36" t="str">
        <f>IF(Mining_Import!G2407="","",Mining_Import!G2407)</f>
        <v/>
      </c>
      <c r="AI2407" s="36" t="str">
        <f>IF(Mining_Import!H2407="","",Mining_Import!H2407)</f>
        <v/>
      </c>
      <c r="AJ2407" s="36" t="str">
        <f>IF(Mining_Import!I2407="","",Mining_Import!I2407)</f>
        <v/>
      </c>
      <c r="BY2407" s="120" t="str">
        <f t="shared" si="734"/>
        <v/>
      </c>
      <c r="BZ2407" s="184" t="str">
        <f t="shared" si="747"/>
        <v/>
      </c>
      <c r="CA2407" s="37" t="str">
        <f>IFERROR(VLOOKUP($BY2407,Account_Value!$C$2:$F$2500,4,0),"")</f>
        <v/>
      </c>
      <c r="CB2407" s="43" t="str">
        <f t="shared" si="735"/>
        <v/>
      </c>
      <c r="CC2407" s="122" t="str">
        <f>IF($BZ2407="","",SUM($BZ$2:$BZ2407))</f>
        <v/>
      </c>
      <c r="CD2407" s="43" t="str">
        <f>IF($BZ2407="","",$BU$19*(SUM($BZ$2:$BZ2407)))</f>
        <v/>
      </c>
    </row>
    <row r="2408" spans="1:82">
      <c r="A2408" s="4" t="str">
        <f t="shared" si="736"/>
        <v/>
      </c>
      <c r="B2408" s="21" t="str">
        <f>IF(Investments_Import!A2408="","",Investments_Import!A2408)</f>
        <v/>
      </c>
      <c r="C2408" s="22" t="str">
        <f t="shared" si="729"/>
        <v/>
      </c>
      <c r="D2408" s="51" t="str">
        <f t="shared" si="737"/>
        <v/>
      </c>
      <c r="E2408" s="3" t="str">
        <f>IF(Investments_Import!B2408="","",Investments_Import!B2408)</f>
        <v/>
      </c>
      <c r="F2408" s="54" t="str">
        <f t="shared" si="738"/>
        <v xml:space="preserve"> </v>
      </c>
      <c r="G2408" s="54" t="str">
        <f>IF($B2408="","",COUNTIF($F$2:$F2408,$F2408))</f>
        <v/>
      </c>
      <c r="H2408" s="53" t="str">
        <f t="shared" si="739"/>
        <v xml:space="preserve">  </v>
      </c>
      <c r="I2408" s="3" t="str">
        <f>IF(Investments_Import!C2408="","",Investments_Import!C2408)</f>
        <v/>
      </c>
      <c r="J2408" s="108" t="str">
        <f>IF(Investments_Import!D2408="","",Investments_Import!D2408)</f>
        <v/>
      </c>
      <c r="K2408" s="108" t="str">
        <f t="shared" si="740"/>
        <v/>
      </c>
      <c r="L2408" s="47" t="str">
        <f>IF(Investments_Import!E2408="","",Investments_Import!E2408)</f>
        <v/>
      </c>
      <c r="M2408" s="47" t="str">
        <f t="shared" si="730"/>
        <v/>
      </c>
      <c r="N2408" s="31" t="str">
        <f>IF(Investments_Import!F2408="","",Investments_Import!F2408)</f>
        <v/>
      </c>
      <c r="O2408" s="31" t="str">
        <f t="shared" si="731"/>
        <v/>
      </c>
      <c r="P2408" s="3" t="str">
        <f>IF(Investments_Import!G2408="","",Investments_Import!G2408)</f>
        <v/>
      </c>
      <c r="Q2408" s="3" t="str">
        <f>IF(Investments_Import!H2408="","",Investments_Import!H2408)</f>
        <v/>
      </c>
      <c r="R2408" s="37" t="str">
        <f t="shared" si="732"/>
        <v/>
      </c>
      <c r="S2408" s="37" t="str">
        <f t="shared" si="733"/>
        <v/>
      </c>
      <c r="U2408" s="36" t="str">
        <f>IF(Mining_Import!A2408="","",Mining_Import!A2408)</f>
        <v/>
      </c>
      <c r="V2408" s="22" t="str">
        <f t="shared" si="741"/>
        <v/>
      </c>
      <c r="W2408" s="127" t="str">
        <f t="shared" si="742"/>
        <v/>
      </c>
      <c r="X2408" s="127" t="str">
        <f t="shared" si="743"/>
        <v/>
      </c>
      <c r="Y2408" s="127" t="str">
        <f t="shared" si="744"/>
        <v/>
      </c>
      <c r="Z2408" s="36" t="str">
        <f>IF(Mining_Import!B2408="","",Mining_Import!B2408)</f>
        <v/>
      </c>
      <c r="AA2408" s="184" t="str">
        <f>IF(Mining_Import!$C2408="","",Mining_Import!$C2408)</f>
        <v/>
      </c>
      <c r="AB2408" s="122" t="str">
        <f t="shared" si="745"/>
        <v/>
      </c>
      <c r="AC2408" s="122" t="str">
        <f>IF($Y2408&gt;Dashboard!$Q$19,$AB2408,"")</f>
        <v/>
      </c>
      <c r="AD2408" s="43" t="str">
        <f t="shared" si="746"/>
        <v/>
      </c>
      <c r="AE2408" s="36" t="str">
        <f>IF(Mining_Import!D2408="","",Mining_Import!D2408)</f>
        <v/>
      </c>
      <c r="AF2408" s="36" t="str">
        <f>IF(Mining_Import!E2408="","",Mining_Import!E2408)</f>
        <v/>
      </c>
      <c r="AG2408" s="36" t="str">
        <f>IF(Mining_Import!F2408="","",Mining_Import!F2408)</f>
        <v/>
      </c>
      <c r="AH2408" s="36" t="str">
        <f>IF(Mining_Import!G2408="","",Mining_Import!G2408)</f>
        <v/>
      </c>
      <c r="AI2408" s="36" t="str">
        <f>IF(Mining_Import!H2408="","",Mining_Import!H2408)</f>
        <v/>
      </c>
      <c r="AJ2408" s="36" t="str">
        <f>IF(Mining_Import!I2408="","",Mining_Import!I2408)</f>
        <v/>
      </c>
      <c r="BY2408" s="120" t="str">
        <f t="shared" si="734"/>
        <v/>
      </c>
      <c r="BZ2408" s="184" t="str">
        <f t="shared" si="747"/>
        <v/>
      </c>
      <c r="CA2408" s="37" t="str">
        <f>IFERROR(VLOOKUP($BY2408,Account_Value!$C$2:$F$2500,4,0),"")</f>
        <v/>
      </c>
      <c r="CB2408" s="43" t="str">
        <f t="shared" si="735"/>
        <v/>
      </c>
      <c r="CC2408" s="122" t="str">
        <f>IF($BZ2408="","",SUM($BZ$2:$BZ2408))</f>
        <v/>
      </c>
      <c r="CD2408" s="43" t="str">
        <f>IF($BZ2408="","",$BU$19*(SUM($BZ$2:$BZ2408)))</f>
        <v/>
      </c>
    </row>
    <row r="2409" spans="1:82">
      <c r="A2409" s="4" t="str">
        <f t="shared" si="736"/>
        <v/>
      </c>
      <c r="B2409" s="21" t="str">
        <f>IF(Investments_Import!A2409="","",Investments_Import!A2409)</f>
        <v/>
      </c>
      <c r="C2409" s="22" t="str">
        <f t="shared" si="729"/>
        <v/>
      </c>
      <c r="D2409" s="51" t="str">
        <f t="shared" si="737"/>
        <v/>
      </c>
      <c r="E2409" s="3" t="str">
        <f>IF(Investments_Import!B2409="","",Investments_Import!B2409)</f>
        <v/>
      </c>
      <c r="F2409" s="54" t="str">
        <f t="shared" si="738"/>
        <v xml:space="preserve"> </v>
      </c>
      <c r="G2409" s="54" t="str">
        <f>IF($B2409="","",COUNTIF($F$2:$F2409,$F2409))</f>
        <v/>
      </c>
      <c r="H2409" s="53" t="str">
        <f t="shared" si="739"/>
        <v xml:space="preserve">  </v>
      </c>
      <c r="I2409" s="3" t="str">
        <f>IF(Investments_Import!C2409="","",Investments_Import!C2409)</f>
        <v/>
      </c>
      <c r="J2409" s="108" t="str">
        <f>IF(Investments_Import!D2409="","",Investments_Import!D2409)</f>
        <v/>
      </c>
      <c r="K2409" s="108" t="str">
        <f t="shared" si="740"/>
        <v/>
      </c>
      <c r="L2409" s="47" t="str">
        <f>IF(Investments_Import!E2409="","",Investments_Import!E2409)</f>
        <v/>
      </c>
      <c r="M2409" s="47" t="str">
        <f t="shared" si="730"/>
        <v/>
      </c>
      <c r="N2409" s="31" t="str">
        <f>IF(Investments_Import!F2409="","",Investments_Import!F2409)</f>
        <v/>
      </c>
      <c r="O2409" s="31" t="str">
        <f t="shared" si="731"/>
        <v/>
      </c>
      <c r="P2409" s="3" t="str">
        <f>IF(Investments_Import!G2409="","",Investments_Import!G2409)</f>
        <v/>
      </c>
      <c r="Q2409" s="3" t="str">
        <f>IF(Investments_Import!H2409="","",Investments_Import!H2409)</f>
        <v/>
      </c>
      <c r="R2409" s="37" t="str">
        <f t="shared" si="732"/>
        <v/>
      </c>
      <c r="S2409" s="37" t="str">
        <f t="shared" si="733"/>
        <v/>
      </c>
      <c r="U2409" s="36" t="str">
        <f>IF(Mining_Import!A2409="","",Mining_Import!A2409)</f>
        <v/>
      </c>
      <c r="V2409" s="22" t="str">
        <f t="shared" si="741"/>
        <v/>
      </c>
      <c r="W2409" s="127" t="str">
        <f t="shared" si="742"/>
        <v/>
      </c>
      <c r="X2409" s="127" t="str">
        <f t="shared" si="743"/>
        <v/>
      </c>
      <c r="Y2409" s="127" t="str">
        <f t="shared" si="744"/>
        <v/>
      </c>
      <c r="Z2409" s="36" t="str">
        <f>IF(Mining_Import!B2409="","",Mining_Import!B2409)</f>
        <v/>
      </c>
      <c r="AA2409" s="184" t="str">
        <f>IF(Mining_Import!$C2409="","",Mining_Import!$C2409)</f>
        <v/>
      </c>
      <c r="AB2409" s="122" t="str">
        <f t="shared" si="745"/>
        <v/>
      </c>
      <c r="AC2409" s="122" t="str">
        <f>IF($Y2409&gt;Dashboard!$Q$19,$AB2409,"")</f>
        <v/>
      </c>
      <c r="AD2409" s="43" t="str">
        <f t="shared" si="746"/>
        <v/>
      </c>
      <c r="AE2409" s="36" t="str">
        <f>IF(Mining_Import!D2409="","",Mining_Import!D2409)</f>
        <v/>
      </c>
      <c r="AF2409" s="36" t="str">
        <f>IF(Mining_Import!E2409="","",Mining_Import!E2409)</f>
        <v/>
      </c>
      <c r="AG2409" s="36" t="str">
        <f>IF(Mining_Import!F2409="","",Mining_Import!F2409)</f>
        <v/>
      </c>
      <c r="AH2409" s="36" t="str">
        <f>IF(Mining_Import!G2409="","",Mining_Import!G2409)</f>
        <v/>
      </c>
      <c r="AI2409" s="36" t="str">
        <f>IF(Mining_Import!H2409="","",Mining_Import!H2409)</f>
        <v/>
      </c>
      <c r="AJ2409" s="36" t="str">
        <f>IF(Mining_Import!I2409="","",Mining_Import!I2409)</f>
        <v/>
      </c>
      <c r="BY2409" s="120" t="str">
        <f t="shared" si="734"/>
        <v/>
      </c>
      <c r="BZ2409" s="184" t="str">
        <f t="shared" si="747"/>
        <v/>
      </c>
      <c r="CA2409" s="37" t="str">
        <f>IFERROR(VLOOKUP($BY2409,Account_Value!$C$2:$F$2500,4,0),"")</f>
        <v/>
      </c>
      <c r="CB2409" s="43" t="str">
        <f t="shared" si="735"/>
        <v/>
      </c>
      <c r="CC2409" s="122" t="str">
        <f>IF($BZ2409="","",SUM($BZ$2:$BZ2409))</f>
        <v/>
      </c>
      <c r="CD2409" s="43" t="str">
        <f>IF($BZ2409="","",$BU$19*(SUM($BZ$2:$BZ2409)))</f>
        <v/>
      </c>
    </row>
    <row r="2410" spans="1:82">
      <c r="A2410" s="4" t="str">
        <f t="shared" si="736"/>
        <v/>
      </c>
      <c r="B2410" s="21" t="str">
        <f>IF(Investments_Import!A2410="","",Investments_Import!A2410)</f>
        <v/>
      </c>
      <c r="C2410" s="22" t="str">
        <f t="shared" si="729"/>
        <v/>
      </c>
      <c r="D2410" s="51" t="str">
        <f t="shared" si="737"/>
        <v/>
      </c>
      <c r="E2410" s="3" t="str">
        <f>IF(Investments_Import!B2410="","",Investments_Import!B2410)</f>
        <v/>
      </c>
      <c r="F2410" s="54" t="str">
        <f t="shared" si="738"/>
        <v xml:space="preserve"> </v>
      </c>
      <c r="G2410" s="54" t="str">
        <f>IF($B2410="","",COUNTIF($F$2:$F2410,$F2410))</f>
        <v/>
      </c>
      <c r="H2410" s="53" t="str">
        <f t="shared" si="739"/>
        <v xml:space="preserve">  </v>
      </c>
      <c r="I2410" s="3" t="str">
        <f>IF(Investments_Import!C2410="","",Investments_Import!C2410)</f>
        <v/>
      </c>
      <c r="J2410" s="108" t="str">
        <f>IF(Investments_Import!D2410="","",Investments_Import!D2410)</f>
        <v/>
      </c>
      <c r="K2410" s="108" t="str">
        <f t="shared" si="740"/>
        <v/>
      </c>
      <c r="L2410" s="47" t="str">
        <f>IF(Investments_Import!E2410="","",Investments_Import!E2410)</f>
        <v/>
      </c>
      <c r="M2410" s="47" t="str">
        <f t="shared" si="730"/>
        <v/>
      </c>
      <c r="N2410" s="31" t="str">
        <f>IF(Investments_Import!F2410="","",Investments_Import!F2410)</f>
        <v/>
      </c>
      <c r="O2410" s="31" t="str">
        <f t="shared" si="731"/>
        <v/>
      </c>
      <c r="P2410" s="3" t="str">
        <f>IF(Investments_Import!G2410="","",Investments_Import!G2410)</f>
        <v/>
      </c>
      <c r="Q2410" s="3" t="str">
        <f>IF(Investments_Import!H2410="","",Investments_Import!H2410)</f>
        <v/>
      </c>
      <c r="R2410" s="37" t="str">
        <f t="shared" si="732"/>
        <v/>
      </c>
      <c r="S2410" s="37" t="str">
        <f t="shared" si="733"/>
        <v/>
      </c>
      <c r="U2410" s="36" t="str">
        <f>IF(Mining_Import!A2410="","",Mining_Import!A2410)</f>
        <v/>
      </c>
      <c r="V2410" s="22" t="str">
        <f t="shared" si="741"/>
        <v/>
      </c>
      <c r="W2410" s="127" t="str">
        <f t="shared" si="742"/>
        <v/>
      </c>
      <c r="X2410" s="127" t="str">
        <f t="shared" si="743"/>
        <v/>
      </c>
      <c r="Y2410" s="127" t="str">
        <f t="shared" si="744"/>
        <v/>
      </c>
      <c r="Z2410" s="36" t="str">
        <f>IF(Mining_Import!B2410="","",Mining_Import!B2410)</f>
        <v/>
      </c>
      <c r="AA2410" s="184" t="str">
        <f>IF(Mining_Import!$C2410="","",Mining_Import!$C2410)</f>
        <v/>
      </c>
      <c r="AB2410" s="122" t="str">
        <f t="shared" si="745"/>
        <v/>
      </c>
      <c r="AC2410" s="122" t="str">
        <f>IF($Y2410&gt;Dashboard!$Q$19,$AB2410,"")</f>
        <v/>
      </c>
      <c r="AD2410" s="43" t="str">
        <f t="shared" si="746"/>
        <v/>
      </c>
      <c r="AE2410" s="36" t="str">
        <f>IF(Mining_Import!D2410="","",Mining_Import!D2410)</f>
        <v/>
      </c>
      <c r="AF2410" s="36" t="str">
        <f>IF(Mining_Import!E2410="","",Mining_Import!E2410)</f>
        <v/>
      </c>
      <c r="AG2410" s="36" t="str">
        <f>IF(Mining_Import!F2410="","",Mining_Import!F2410)</f>
        <v/>
      </c>
      <c r="AH2410" s="36" t="str">
        <f>IF(Mining_Import!G2410="","",Mining_Import!G2410)</f>
        <v/>
      </c>
      <c r="AI2410" s="36" t="str">
        <f>IF(Mining_Import!H2410="","",Mining_Import!H2410)</f>
        <v/>
      </c>
      <c r="AJ2410" s="36" t="str">
        <f>IF(Mining_Import!I2410="","",Mining_Import!I2410)</f>
        <v/>
      </c>
      <c r="BY2410" s="120" t="str">
        <f t="shared" si="734"/>
        <v/>
      </c>
      <c r="BZ2410" s="184" t="str">
        <f t="shared" si="747"/>
        <v/>
      </c>
      <c r="CA2410" s="37" t="str">
        <f>IFERROR(VLOOKUP($BY2410,Account_Value!$C$2:$F$2500,4,0),"")</f>
        <v/>
      </c>
      <c r="CB2410" s="43" t="str">
        <f t="shared" si="735"/>
        <v/>
      </c>
      <c r="CC2410" s="122" t="str">
        <f>IF($BZ2410="","",SUM($BZ$2:$BZ2410))</f>
        <v/>
      </c>
      <c r="CD2410" s="43" t="str">
        <f>IF($BZ2410="","",$BU$19*(SUM($BZ$2:$BZ2410)))</f>
        <v/>
      </c>
    </row>
    <row r="2411" spans="1:82">
      <c r="A2411" s="4" t="str">
        <f t="shared" si="736"/>
        <v/>
      </c>
      <c r="B2411" s="21" t="str">
        <f>IF(Investments_Import!A2411="","",Investments_Import!A2411)</f>
        <v/>
      </c>
      <c r="C2411" s="22" t="str">
        <f t="shared" si="729"/>
        <v/>
      </c>
      <c r="D2411" s="51" t="str">
        <f t="shared" si="737"/>
        <v/>
      </c>
      <c r="E2411" s="3" t="str">
        <f>IF(Investments_Import!B2411="","",Investments_Import!B2411)</f>
        <v/>
      </c>
      <c r="F2411" s="54" t="str">
        <f t="shared" si="738"/>
        <v xml:space="preserve"> </v>
      </c>
      <c r="G2411" s="54" t="str">
        <f>IF($B2411="","",COUNTIF($F$2:$F2411,$F2411))</f>
        <v/>
      </c>
      <c r="H2411" s="53" t="str">
        <f t="shared" si="739"/>
        <v xml:space="preserve">  </v>
      </c>
      <c r="I2411" s="3" t="str">
        <f>IF(Investments_Import!C2411="","",Investments_Import!C2411)</f>
        <v/>
      </c>
      <c r="J2411" s="108" t="str">
        <f>IF(Investments_Import!D2411="","",Investments_Import!D2411)</f>
        <v/>
      </c>
      <c r="K2411" s="108" t="str">
        <f t="shared" si="740"/>
        <v/>
      </c>
      <c r="L2411" s="47" t="str">
        <f>IF(Investments_Import!E2411="","",Investments_Import!E2411)</f>
        <v/>
      </c>
      <c r="M2411" s="47" t="str">
        <f t="shared" si="730"/>
        <v/>
      </c>
      <c r="N2411" s="31" t="str">
        <f>IF(Investments_Import!F2411="","",Investments_Import!F2411)</f>
        <v/>
      </c>
      <c r="O2411" s="31" t="str">
        <f t="shared" si="731"/>
        <v/>
      </c>
      <c r="P2411" s="3" t="str">
        <f>IF(Investments_Import!G2411="","",Investments_Import!G2411)</f>
        <v/>
      </c>
      <c r="Q2411" s="3" t="str">
        <f>IF(Investments_Import!H2411="","",Investments_Import!H2411)</f>
        <v/>
      </c>
      <c r="R2411" s="37" t="str">
        <f t="shared" si="732"/>
        <v/>
      </c>
      <c r="S2411" s="37" t="str">
        <f t="shared" si="733"/>
        <v/>
      </c>
      <c r="U2411" s="36" t="str">
        <f>IF(Mining_Import!A2411="","",Mining_Import!A2411)</f>
        <v/>
      </c>
      <c r="V2411" s="22" t="str">
        <f t="shared" si="741"/>
        <v/>
      </c>
      <c r="W2411" s="127" t="str">
        <f t="shared" si="742"/>
        <v/>
      </c>
      <c r="X2411" s="127" t="str">
        <f t="shared" si="743"/>
        <v/>
      </c>
      <c r="Y2411" s="127" t="str">
        <f t="shared" si="744"/>
        <v/>
      </c>
      <c r="Z2411" s="36" t="str">
        <f>IF(Mining_Import!B2411="","",Mining_Import!B2411)</f>
        <v/>
      </c>
      <c r="AA2411" s="184" t="str">
        <f>IF(Mining_Import!$C2411="","",Mining_Import!$C2411)</f>
        <v/>
      </c>
      <c r="AB2411" s="122" t="str">
        <f t="shared" si="745"/>
        <v/>
      </c>
      <c r="AC2411" s="122" t="str">
        <f>IF($Y2411&gt;Dashboard!$Q$19,$AB2411,"")</f>
        <v/>
      </c>
      <c r="AD2411" s="43" t="str">
        <f t="shared" si="746"/>
        <v/>
      </c>
      <c r="AE2411" s="36" t="str">
        <f>IF(Mining_Import!D2411="","",Mining_Import!D2411)</f>
        <v/>
      </c>
      <c r="AF2411" s="36" t="str">
        <f>IF(Mining_Import!E2411="","",Mining_Import!E2411)</f>
        <v/>
      </c>
      <c r="AG2411" s="36" t="str">
        <f>IF(Mining_Import!F2411="","",Mining_Import!F2411)</f>
        <v/>
      </c>
      <c r="AH2411" s="36" t="str">
        <f>IF(Mining_Import!G2411="","",Mining_Import!G2411)</f>
        <v/>
      </c>
      <c r="AI2411" s="36" t="str">
        <f>IF(Mining_Import!H2411="","",Mining_Import!H2411)</f>
        <v/>
      </c>
      <c r="AJ2411" s="36" t="str">
        <f>IF(Mining_Import!I2411="","",Mining_Import!I2411)</f>
        <v/>
      </c>
      <c r="BY2411" s="120" t="str">
        <f t="shared" si="734"/>
        <v/>
      </c>
      <c r="BZ2411" s="184" t="str">
        <f t="shared" si="747"/>
        <v/>
      </c>
      <c r="CA2411" s="37" t="str">
        <f>IFERROR(VLOOKUP($BY2411,Account_Value!$C$2:$F$2500,4,0),"")</f>
        <v/>
      </c>
      <c r="CB2411" s="43" t="str">
        <f t="shared" si="735"/>
        <v/>
      </c>
      <c r="CC2411" s="122" t="str">
        <f>IF($BZ2411="","",SUM($BZ$2:$BZ2411))</f>
        <v/>
      </c>
      <c r="CD2411" s="43" t="str">
        <f>IF($BZ2411="","",$BU$19*(SUM($BZ$2:$BZ2411)))</f>
        <v/>
      </c>
    </row>
    <row r="2412" spans="1:82">
      <c r="A2412" s="4" t="str">
        <f t="shared" si="736"/>
        <v/>
      </c>
      <c r="B2412" s="21" t="str">
        <f>IF(Investments_Import!A2412="","",Investments_Import!A2412)</f>
        <v/>
      </c>
      <c r="C2412" s="22" t="str">
        <f t="shared" si="729"/>
        <v/>
      </c>
      <c r="D2412" s="51" t="str">
        <f t="shared" si="737"/>
        <v/>
      </c>
      <c r="E2412" s="3" t="str">
        <f>IF(Investments_Import!B2412="","",Investments_Import!B2412)</f>
        <v/>
      </c>
      <c r="F2412" s="54" t="str">
        <f t="shared" si="738"/>
        <v xml:space="preserve"> </v>
      </c>
      <c r="G2412" s="54" t="str">
        <f>IF($B2412="","",COUNTIF($F$2:$F2412,$F2412))</f>
        <v/>
      </c>
      <c r="H2412" s="53" t="str">
        <f t="shared" si="739"/>
        <v xml:space="preserve">  </v>
      </c>
      <c r="I2412" s="3" t="str">
        <f>IF(Investments_Import!C2412="","",Investments_Import!C2412)</f>
        <v/>
      </c>
      <c r="J2412" s="108" t="str">
        <f>IF(Investments_Import!D2412="","",Investments_Import!D2412)</f>
        <v/>
      </c>
      <c r="K2412" s="108" t="str">
        <f t="shared" si="740"/>
        <v/>
      </c>
      <c r="L2412" s="47" t="str">
        <f>IF(Investments_Import!E2412="","",Investments_Import!E2412)</f>
        <v/>
      </c>
      <c r="M2412" s="47" t="str">
        <f t="shared" si="730"/>
        <v/>
      </c>
      <c r="N2412" s="31" t="str">
        <f>IF(Investments_Import!F2412="","",Investments_Import!F2412)</f>
        <v/>
      </c>
      <c r="O2412" s="31" t="str">
        <f t="shared" si="731"/>
        <v/>
      </c>
      <c r="P2412" s="3" t="str">
        <f>IF(Investments_Import!G2412="","",Investments_Import!G2412)</f>
        <v/>
      </c>
      <c r="Q2412" s="3" t="str">
        <f>IF(Investments_Import!H2412="","",Investments_Import!H2412)</f>
        <v/>
      </c>
      <c r="R2412" s="37" t="str">
        <f t="shared" si="732"/>
        <v/>
      </c>
      <c r="S2412" s="37" t="str">
        <f t="shared" si="733"/>
        <v/>
      </c>
      <c r="U2412" s="36" t="str">
        <f>IF(Mining_Import!A2412="","",Mining_Import!A2412)</f>
        <v/>
      </c>
      <c r="V2412" s="22" t="str">
        <f t="shared" si="741"/>
        <v/>
      </c>
      <c r="W2412" s="127" t="str">
        <f t="shared" si="742"/>
        <v/>
      </c>
      <c r="X2412" s="127" t="str">
        <f t="shared" si="743"/>
        <v/>
      </c>
      <c r="Y2412" s="127" t="str">
        <f t="shared" si="744"/>
        <v/>
      </c>
      <c r="Z2412" s="36" t="str">
        <f>IF(Mining_Import!B2412="","",Mining_Import!B2412)</f>
        <v/>
      </c>
      <c r="AA2412" s="184" t="str">
        <f>IF(Mining_Import!$C2412="","",Mining_Import!$C2412)</f>
        <v/>
      </c>
      <c r="AB2412" s="122" t="str">
        <f t="shared" si="745"/>
        <v/>
      </c>
      <c r="AC2412" s="122" t="str">
        <f>IF($Y2412&gt;Dashboard!$Q$19,$AB2412,"")</f>
        <v/>
      </c>
      <c r="AD2412" s="43" t="str">
        <f t="shared" si="746"/>
        <v/>
      </c>
      <c r="AE2412" s="36" t="str">
        <f>IF(Mining_Import!D2412="","",Mining_Import!D2412)</f>
        <v/>
      </c>
      <c r="AF2412" s="36" t="str">
        <f>IF(Mining_Import!E2412="","",Mining_Import!E2412)</f>
        <v/>
      </c>
      <c r="AG2412" s="36" t="str">
        <f>IF(Mining_Import!F2412="","",Mining_Import!F2412)</f>
        <v/>
      </c>
      <c r="AH2412" s="36" t="str">
        <f>IF(Mining_Import!G2412="","",Mining_Import!G2412)</f>
        <v/>
      </c>
      <c r="AI2412" s="36" t="str">
        <f>IF(Mining_Import!H2412="","",Mining_Import!H2412)</f>
        <v/>
      </c>
      <c r="AJ2412" s="36" t="str">
        <f>IF(Mining_Import!I2412="","",Mining_Import!I2412)</f>
        <v/>
      </c>
      <c r="BY2412" s="120" t="str">
        <f t="shared" si="734"/>
        <v/>
      </c>
      <c r="BZ2412" s="184" t="str">
        <f t="shared" si="747"/>
        <v/>
      </c>
      <c r="CA2412" s="37" t="str">
        <f>IFERROR(VLOOKUP($BY2412,Account_Value!$C$2:$F$2500,4,0),"")</f>
        <v/>
      </c>
      <c r="CB2412" s="43" t="str">
        <f t="shared" si="735"/>
        <v/>
      </c>
      <c r="CC2412" s="122" t="str">
        <f>IF($BZ2412="","",SUM($BZ$2:$BZ2412))</f>
        <v/>
      </c>
      <c r="CD2412" s="43" t="str">
        <f>IF($BZ2412="","",$BU$19*(SUM($BZ$2:$BZ2412)))</f>
        <v/>
      </c>
    </row>
    <row r="2413" spans="1:82">
      <c r="A2413" s="4" t="str">
        <f t="shared" si="736"/>
        <v/>
      </c>
      <c r="B2413" s="21" t="str">
        <f>IF(Investments_Import!A2413="","",Investments_Import!A2413)</f>
        <v/>
      </c>
      <c r="C2413" s="22" t="str">
        <f t="shared" si="729"/>
        <v/>
      </c>
      <c r="D2413" s="51" t="str">
        <f t="shared" si="737"/>
        <v/>
      </c>
      <c r="E2413" s="3" t="str">
        <f>IF(Investments_Import!B2413="","",Investments_Import!B2413)</f>
        <v/>
      </c>
      <c r="F2413" s="54" t="str">
        <f t="shared" si="738"/>
        <v xml:space="preserve"> </v>
      </c>
      <c r="G2413" s="54" t="str">
        <f>IF($B2413="","",COUNTIF($F$2:$F2413,$F2413))</f>
        <v/>
      </c>
      <c r="H2413" s="53" t="str">
        <f t="shared" si="739"/>
        <v xml:space="preserve">  </v>
      </c>
      <c r="I2413" s="3" t="str">
        <f>IF(Investments_Import!C2413="","",Investments_Import!C2413)</f>
        <v/>
      </c>
      <c r="J2413" s="108" t="str">
        <f>IF(Investments_Import!D2413="","",Investments_Import!D2413)</f>
        <v/>
      </c>
      <c r="K2413" s="108" t="str">
        <f t="shared" si="740"/>
        <v/>
      </c>
      <c r="L2413" s="47" t="str">
        <f>IF(Investments_Import!E2413="","",Investments_Import!E2413)</f>
        <v/>
      </c>
      <c r="M2413" s="47" t="str">
        <f t="shared" si="730"/>
        <v/>
      </c>
      <c r="N2413" s="31" t="str">
        <f>IF(Investments_Import!F2413="","",Investments_Import!F2413)</f>
        <v/>
      </c>
      <c r="O2413" s="31" t="str">
        <f t="shared" si="731"/>
        <v/>
      </c>
      <c r="P2413" s="3" t="str">
        <f>IF(Investments_Import!G2413="","",Investments_Import!G2413)</f>
        <v/>
      </c>
      <c r="Q2413" s="3" t="str">
        <f>IF(Investments_Import!H2413="","",Investments_Import!H2413)</f>
        <v/>
      </c>
      <c r="R2413" s="37" t="str">
        <f t="shared" si="732"/>
        <v/>
      </c>
      <c r="S2413" s="37" t="str">
        <f t="shared" si="733"/>
        <v/>
      </c>
      <c r="U2413" s="36" t="str">
        <f>IF(Mining_Import!A2413="","",Mining_Import!A2413)</f>
        <v/>
      </c>
      <c r="V2413" s="22" t="str">
        <f t="shared" si="741"/>
        <v/>
      </c>
      <c r="W2413" s="127" t="str">
        <f t="shared" si="742"/>
        <v/>
      </c>
      <c r="X2413" s="127" t="str">
        <f t="shared" si="743"/>
        <v/>
      </c>
      <c r="Y2413" s="127" t="str">
        <f t="shared" si="744"/>
        <v/>
      </c>
      <c r="Z2413" s="36" t="str">
        <f>IF(Mining_Import!B2413="","",Mining_Import!B2413)</f>
        <v/>
      </c>
      <c r="AA2413" s="184" t="str">
        <f>IF(Mining_Import!$C2413="","",Mining_Import!$C2413)</f>
        <v/>
      </c>
      <c r="AB2413" s="122" t="str">
        <f t="shared" si="745"/>
        <v/>
      </c>
      <c r="AC2413" s="122" t="str">
        <f>IF($Y2413&gt;Dashboard!$Q$19,$AB2413,"")</f>
        <v/>
      </c>
      <c r="AD2413" s="43" t="str">
        <f t="shared" si="746"/>
        <v/>
      </c>
      <c r="AE2413" s="36" t="str">
        <f>IF(Mining_Import!D2413="","",Mining_Import!D2413)</f>
        <v/>
      </c>
      <c r="AF2413" s="36" t="str">
        <f>IF(Mining_Import!E2413="","",Mining_Import!E2413)</f>
        <v/>
      </c>
      <c r="AG2413" s="36" t="str">
        <f>IF(Mining_Import!F2413="","",Mining_Import!F2413)</f>
        <v/>
      </c>
      <c r="AH2413" s="36" t="str">
        <f>IF(Mining_Import!G2413="","",Mining_Import!G2413)</f>
        <v/>
      </c>
      <c r="AI2413" s="36" t="str">
        <f>IF(Mining_Import!H2413="","",Mining_Import!H2413)</f>
        <v/>
      </c>
      <c r="AJ2413" s="36" t="str">
        <f>IF(Mining_Import!I2413="","",Mining_Import!I2413)</f>
        <v/>
      </c>
      <c r="BY2413" s="120" t="str">
        <f t="shared" si="734"/>
        <v/>
      </c>
      <c r="BZ2413" s="184" t="str">
        <f t="shared" si="747"/>
        <v/>
      </c>
      <c r="CA2413" s="37" t="str">
        <f>IFERROR(VLOOKUP($BY2413,Account_Value!$C$2:$F$2500,4,0),"")</f>
        <v/>
      </c>
      <c r="CB2413" s="43" t="str">
        <f t="shared" si="735"/>
        <v/>
      </c>
      <c r="CC2413" s="122" t="str">
        <f>IF($BZ2413="","",SUM($BZ$2:$BZ2413))</f>
        <v/>
      </c>
      <c r="CD2413" s="43" t="str">
        <f>IF($BZ2413="","",$BU$19*(SUM($BZ$2:$BZ2413)))</f>
        <v/>
      </c>
    </row>
    <row r="2414" spans="1:82">
      <c r="A2414" s="4" t="str">
        <f t="shared" si="736"/>
        <v/>
      </c>
      <c r="B2414" s="21" t="str">
        <f>IF(Investments_Import!A2414="","",Investments_Import!A2414)</f>
        <v/>
      </c>
      <c r="C2414" s="22" t="str">
        <f t="shared" si="729"/>
        <v/>
      </c>
      <c r="D2414" s="51" t="str">
        <f t="shared" si="737"/>
        <v/>
      </c>
      <c r="E2414" s="3" t="str">
        <f>IF(Investments_Import!B2414="","",Investments_Import!B2414)</f>
        <v/>
      </c>
      <c r="F2414" s="54" t="str">
        <f t="shared" si="738"/>
        <v xml:space="preserve"> </v>
      </c>
      <c r="G2414" s="54" t="str">
        <f>IF($B2414="","",COUNTIF($F$2:$F2414,$F2414))</f>
        <v/>
      </c>
      <c r="H2414" s="53" t="str">
        <f t="shared" si="739"/>
        <v xml:space="preserve">  </v>
      </c>
      <c r="I2414" s="3" t="str">
        <f>IF(Investments_Import!C2414="","",Investments_Import!C2414)</f>
        <v/>
      </c>
      <c r="J2414" s="108" t="str">
        <f>IF(Investments_Import!D2414="","",Investments_Import!D2414)</f>
        <v/>
      </c>
      <c r="K2414" s="108" t="str">
        <f t="shared" si="740"/>
        <v/>
      </c>
      <c r="L2414" s="47" t="str">
        <f>IF(Investments_Import!E2414="","",Investments_Import!E2414)</f>
        <v/>
      </c>
      <c r="M2414" s="47" t="str">
        <f t="shared" si="730"/>
        <v/>
      </c>
      <c r="N2414" s="31" t="str">
        <f>IF(Investments_Import!F2414="","",Investments_Import!F2414)</f>
        <v/>
      </c>
      <c r="O2414" s="31" t="str">
        <f t="shared" si="731"/>
        <v/>
      </c>
      <c r="P2414" s="3" t="str">
        <f>IF(Investments_Import!G2414="","",Investments_Import!G2414)</f>
        <v/>
      </c>
      <c r="Q2414" s="3" t="str">
        <f>IF(Investments_Import!H2414="","",Investments_Import!H2414)</f>
        <v/>
      </c>
      <c r="R2414" s="37" t="str">
        <f t="shared" si="732"/>
        <v/>
      </c>
      <c r="S2414" s="37" t="str">
        <f t="shared" si="733"/>
        <v/>
      </c>
      <c r="U2414" s="36" t="str">
        <f>IF(Mining_Import!A2414="","",Mining_Import!A2414)</f>
        <v/>
      </c>
      <c r="V2414" s="22" t="str">
        <f t="shared" si="741"/>
        <v/>
      </c>
      <c r="W2414" s="127" t="str">
        <f t="shared" si="742"/>
        <v/>
      </c>
      <c r="X2414" s="127" t="str">
        <f t="shared" si="743"/>
        <v/>
      </c>
      <c r="Y2414" s="127" t="str">
        <f t="shared" si="744"/>
        <v/>
      </c>
      <c r="Z2414" s="36" t="str">
        <f>IF(Mining_Import!B2414="","",Mining_Import!B2414)</f>
        <v/>
      </c>
      <c r="AA2414" s="184" t="str">
        <f>IF(Mining_Import!$C2414="","",Mining_Import!$C2414)</f>
        <v/>
      </c>
      <c r="AB2414" s="122" t="str">
        <f t="shared" si="745"/>
        <v/>
      </c>
      <c r="AC2414" s="122" t="str">
        <f>IF($Y2414&gt;Dashboard!$Q$19,$AB2414,"")</f>
        <v/>
      </c>
      <c r="AD2414" s="43" t="str">
        <f t="shared" si="746"/>
        <v/>
      </c>
      <c r="AE2414" s="36" t="str">
        <f>IF(Mining_Import!D2414="","",Mining_Import!D2414)</f>
        <v/>
      </c>
      <c r="AF2414" s="36" t="str">
        <f>IF(Mining_Import!E2414="","",Mining_Import!E2414)</f>
        <v/>
      </c>
      <c r="AG2414" s="36" t="str">
        <f>IF(Mining_Import!F2414="","",Mining_Import!F2414)</f>
        <v/>
      </c>
      <c r="AH2414" s="36" t="str">
        <f>IF(Mining_Import!G2414="","",Mining_Import!G2414)</f>
        <v/>
      </c>
      <c r="AI2414" s="36" t="str">
        <f>IF(Mining_Import!H2414="","",Mining_Import!H2414)</f>
        <v/>
      </c>
      <c r="AJ2414" s="36" t="str">
        <f>IF(Mining_Import!I2414="","",Mining_Import!I2414)</f>
        <v/>
      </c>
      <c r="BY2414" s="120" t="str">
        <f t="shared" si="734"/>
        <v/>
      </c>
      <c r="BZ2414" s="184" t="str">
        <f t="shared" si="747"/>
        <v/>
      </c>
      <c r="CA2414" s="37" t="str">
        <f>IFERROR(VLOOKUP($BY2414,Account_Value!$C$2:$F$2500,4,0),"")</f>
        <v/>
      </c>
      <c r="CB2414" s="43" t="str">
        <f t="shared" si="735"/>
        <v/>
      </c>
      <c r="CC2414" s="122" t="str">
        <f>IF($BZ2414="","",SUM($BZ$2:$BZ2414))</f>
        <v/>
      </c>
      <c r="CD2414" s="43" t="str">
        <f>IF($BZ2414="","",$BU$19*(SUM($BZ$2:$BZ2414)))</f>
        <v/>
      </c>
    </row>
    <row r="2415" spans="1:82">
      <c r="A2415" s="4" t="str">
        <f t="shared" si="736"/>
        <v/>
      </c>
      <c r="B2415" s="21" t="str">
        <f>IF(Investments_Import!A2415="","",Investments_Import!A2415)</f>
        <v/>
      </c>
      <c r="C2415" s="22" t="str">
        <f t="shared" si="729"/>
        <v/>
      </c>
      <c r="D2415" s="51" t="str">
        <f t="shared" si="737"/>
        <v/>
      </c>
      <c r="E2415" s="3" t="str">
        <f>IF(Investments_Import!B2415="","",Investments_Import!B2415)</f>
        <v/>
      </c>
      <c r="F2415" s="54" t="str">
        <f t="shared" si="738"/>
        <v xml:space="preserve"> </v>
      </c>
      <c r="G2415" s="54" t="str">
        <f>IF($B2415="","",COUNTIF($F$2:$F2415,$F2415))</f>
        <v/>
      </c>
      <c r="H2415" s="53" t="str">
        <f t="shared" si="739"/>
        <v xml:space="preserve">  </v>
      </c>
      <c r="I2415" s="3" t="str">
        <f>IF(Investments_Import!C2415="","",Investments_Import!C2415)</f>
        <v/>
      </c>
      <c r="J2415" s="108" t="str">
        <f>IF(Investments_Import!D2415="","",Investments_Import!D2415)</f>
        <v/>
      </c>
      <c r="K2415" s="108" t="str">
        <f t="shared" si="740"/>
        <v/>
      </c>
      <c r="L2415" s="47" t="str">
        <f>IF(Investments_Import!E2415="","",Investments_Import!E2415)</f>
        <v/>
      </c>
      <c r="M2415" s="47" t="str">
        <f t="shared" si="730"/>
        <v/>
      </c>
      <c r="N2415" s="31" t="str">
        <f>IF(Investments_Import!F2415="","",Investments_Import!F2415)</f>
        <v/>
      </c>
      <c r="O2415" s="31" t="str">
        <f t="shared" si="731"/>
        <v/>
      </c>
      <c r="P2415" s="3" t="str">
        <f>IF(Investments_Import!G2415="","",Investments_Import!G2415)</f>
        <v/>
      </c>
      <c r="Q2415" s="3" t="str">
        <f>IF(Investments_Import!H2415="","",Investments_Import!H2415)</f>
        <v/>
      </c>
      <c r="R2415" s="37" t="str">
        <f t="shared" si="732"/>
        <v/>
      </c>
      <c r="S2415" s="37" t="str">
        <f t="shared" si="733"/>
        <v/>
      </c>
      <c r="U2415" s="36" t="str">
        <f>IF(Mining_Import!A2415="","",Mining_Import!A2415)</f>
        <v/>
      </c>
      <c r="V2415" s="22" t="str">
        <f t="shared" si="741"/>
        <v/>
      </c>
      <c r="W2415" s="127" t="str">
        <f t="shared" si="742"/>
        <v/>
      </c>
      <c r="X2415" s="127" t="str">
        <f t="shared" si="743"/>
        <v/>
      </c>
      <c r="Y2415" s="127" t="str">
        <f t="shared" si="744"/>
        <v/>
      </c>
      <c r="Z2415" s="36" t="str">
        <f>IF(Mining_Import!B2415="","",Mining_Import!B2415)</f>
        <v/>
      </c>
      <c r="AA2415" s="184" t="str">
        <f>IF(Mining_Import!$C2415="","",Mining_Import!$C2415)</f>
        <v/>
      </c>
      <c r="AB2415" s="122" t="str">
        <f t="shared" si="745"/>
        <v/>
      </c>
      <c r="AC2415" s="122" t="str">
        <f>IF($Y2415&gt;Dashboard!$Q$19,$AB2415,"")</f>
        <v/>
      </c>
      <c r="AD2415" s="43" t="str">
        <f t="shared" si="746"/>
        <v/>
      </c>
      <c r="AE2415" s="36" t="str">
        <f>IF(Mining_Import!D2415="","",Mining_Import!D2415)</f>
        <v/>
      </c>
      <c r="AF2415" s="36" t="str">
        <f>IF(Mining_Import!E2415="","",Mining_Import!E2415)</f>
        <v/>
      </c>
      <c r="AG2415" s="36" t="str">
        <f>IF(Mining_Import!F2415="","",Mining_Import!F2415)</f>
        <v/>
      </c>
      <c r="AH2415" s="36" t="str">
        <f>IF(Mining_Import!G2415="","",Mining_Import!G2415)</f>
        <v/>
      </c>
      <c r="AI2415" s="36" t="str">
        <f>IF(Mining_Import!H2415="","",Mining_Import!H2415)</f>
        <v/>
      </c>
      <c r="AJ2415" s="36" t="str">
        <f>IF(Mining_Import!I2415="","",Mining_Import!I2415)</f>
        <v/>
      </c>
      <c r="BY2415" s="120" t="str">
        <f t="shared" si="734"/>
        <v/>
      </c>
      <c r="BZ2415" s="184" t="str">
        <f t="shared" si="747"/>
        <v/>
      </c>
      <c r="CA2415" s="37" t="str">
        <f>IFERROR(VLOOKUP($BY2415,Account_Value!$C$2:$F$2500,4,0),"")</f>
        <v/>
      </c>
      <c r="CB2415" s="43" t="str">
        <f t="shared" si="735"/>
        <v/>
      </c>
      <c r="CC2415" s="122" t="str">
        <f>IF($BZ2415="","",SUM($BZ$2:$BZ2415))</f>
        <v/>
      </c>
      <c r="CD2415" s="43" t="str">
        <f>IF($BZ2415="","",$BU$19*(SUM($BZ$2:$BZ2415)))</f>
        <v/>
      </c>
    </row>
    <row r="2416" spans="1:82">
      <c r="A2416" s="4" t="str">
        <f t="shared" si="736"/>
        <v/>
      </c>
      <c r="B2416" s="21" t="str">
        <f>IF(Investments_Import!A2416="","",Investments_Import!A2416)</f>
        <v/>
      </c>
      <c r="C2416" s="22" t="str">
        <f t="shared" si="729"/>
        <v/>
      </c>
      <c r="D2416" s="51" t="str">
        <f t="shared" si="737"/>
        <v/>
      </c>
      <c r="E2416" s="3" t="str">
        <f>IF(Investments_Import!B2416="","",Investments_Import!B2416)</f>
        <v/>
      </c>
      <c r="F2416" s="54" t="str">
        <f t="shared" si="738"/>
        <v xml:space="preserve"> </v>
      </c>
      <c r="G2416" s="54" t="str">
        <f>IF($B2416="","",COUNTIF($F$2:$F2416,$F2416))</f>
        <v/>
      </c>
      <c r="H2416" s="53" t="str">
        <f t="shared" si="739"/>
        <v xml:space="preserve">  </v>
      </c>
      <c r="I2416" s="3" t="str">
        <f>IF(Investments_Import!C2416="","",Investments_Import!C2416)</f>
        <v/>
      </c>
      <c r="J2416" s="108" t="str">
        <f>IF(Investments_Import!D2416="","",Investments_Import!D2416)</f>
        <v/>
      </c>
      <c r="K2416" s="108" t="str">
        <f t="shared" si="740"/>
        <v/>
      </c>
      <c r="L2416" s="47" t="str">
        <f>IF(Investments_Import!E2416="","",Investments_Import!E2416)</f>
        <v/>
      </c>
      <c r="M2416" s="47" t="str">
        <f t="shared" si="730"/>
        <v/>
      </c>
      <c r="N2416" s="31" t="str">
        <f>IF(Investments_Import!F2416="","",Investments_Import!F2416)</f>
        <v/>
      </c>
      <c r="O2416" s="31" t="str">
        <f t="shared" si="731"/>
        <v/>
      </c>
      <c r="P2416" s="3" t="str">
        <f>IF(Investments_Import!G2416="","",Investments_Import!G2416)</f>
        <v/>
      </c>
      <c r="Q2416" s="3" t="str">
        <f>IF(Investments_Import!H2416="","",Investments_Import!H2416)</f>
        <v/>
      </c>
      <c r="R2416" s="37" t="str">
        <f t="shared" si="732"/>
        <v/>
      </c>
      <c r="S2416" s="37" t="str">
        <f t="shared" si="733"/>
        <v/>
      </c>
      <c r="U2416" s="36" t="str">
        <f>IF(Mining_Import!A2416="","",Mining_Import!A2416)</f>
        <v/>
      </c>
      <c r="V2416" s="22" t="str">
        <f t="shared" si="741"/>
        <v/>
      </c>
      <c r="W2416" s="127" t="str">
        <f t="shared" si="742"/>
        <v/>
      </c>
      <c r="X2416" s="127" t="str">
        <f t="shared" si="743"/>
        <v/>
      </c>
      <c r="Y2416" s="127" t="str">
        <f t="shared" si="744"/>
        <v/>
      </c>
      <c r="Z2416" s="36" t="str">
        <f>IF(Mining_Import!B2416="","",Mining_Import!B2416)</f>
        <v/>
      </c>
      <c r="AA2416" s="184" t="str">
        <f>IF(Mining_Import!$C2416="","",Mining_Import!$C2416)</f>
        <v/>
      </c>
      <c r="AB2416" s="122" t="str">
        <f t="shared" si="745"/>
        <v/>
      </c>
      <c r="AC2416" s="122" t="str">
        <f>IF($Y2416&gt;Dashboard!$Q$19,$AB2416,"")</f>
        <v/>
      </c>
      <c r="AD2416" s="43" t="str">
        <f t="shared" si="746"/>
        <v/>
      </c>
      <c r="AE2416" s="36" t="str">
        <f>IF(Mining_Import!D2416="","",Mining_Import!D2416)</f>
        <v/>
      </c>
      <c r="AF2416" s="36" t="str">
        <f>IF(Mining_Import!E2416="","",Mining_Import!E2416)</f>
        <v/>
      </c>
      <c r="AG2416" s="36" t="str">
        <f>IF(Mining_Import!F2416="","",Mining_Import!F2416)</f>
        <v/>
      </c>
      <c r="AH2416" s="36" t="str">
        <f>IF(Mining_Import!G2416="","",Mining_Import!G2416)</f>
        <v/>
      </c>
      <c r="AI2416" s="36" t="str">
        <f>IF(Mining_Import!H2416="","",Mining_Import!H2416)</f>
        <v/>
      </c>
      <c r="AJ2416" s="36" t="str">
        <f>IF(Mining_Import!I2416="","",Mining_Import!I2416)</f>
        <v/>
      </c>
      <c r="BY2416" s="120" t="str">
        <f t="shared" si="734"/>
        <v/>
      </c>
      <c r="BZ2416" s="184" t="str">
        <f t="shared" si="747"/>
        <v/>
      </c>
      <c r="CA2416" s="37" t="str">
        <f>IFERROR(VLOOKUP($BY2416,Account_Value!$C$2:$F$2500,4,0),"")</f>
        <v/>
      </c>
      <c r="CB2416" s="43" t="str">
        <f t="shared" si="735"/>
        <v/>
      </c>
      <c r="CC2416" s="122" t="str">
        <f>IF($BZ2416="","",SUM($BZ$2:$BZ2416))</f>
        <v/>
      </c>
      <c r="CD2416" s="43" t="str">
        <f>IF($BZ2416="","",$BU$19*(SUM($BZ$2:$BZ2416)))</f>
        <v/>
      </c>
    </row>
    <row r="2417" spans="1:82">
      <c r="A2417" s="4" t="str">
        <f t="shared" si="736"/>
        <v/>
      </c>
      <c r="B2417" s="21" t="str">
        <f>IF(Investments_Import!A2417="","",Investments_Import!A2417)</f>
        <v/>
      </c>
      <c r="C2417" s="22" t="str">
        <f t="shared" si="729"/>
        <v/>
      </c>
      <c r="D2417" s="51" t="str">
        <f t="shared" si="737"/>
        <v/>
      </c>
      <c r="E2417" s="3" t="str">
        <f>IF(Investments_Import!B2417="","",Investments_Import!B2417)</f>
        <v/>
      </c>
      <c r="F2417" s="54" t="str">
        <f t="shared" si="738"/>
        <v xml:space="preserve"> </v>
      </c>
      <c r="G2417" s="54" t="str">
        <f>IF($B2417="","",COUNTIF($F$2:$F2417,$F2417))</f>
        <v/>
      </c>
      <c r="H2417" s="53" t="str">
        <f t="shared" si="739"/>
        <v xml:space="preserve">  </v>
      </c>
      <c r="I2417" s="3" t="str">
        <f>IF(Investments_Import!C2417="","",Investments_Import!C2417)</f>
        <v/>
      </c>
      <c r="J2417" s="108" t="str">
        <f>IF(Investments_Import!D2417="","",Investments_Import!D2417)</f>
        <v/>
      </c>
      <c r="K2417" s="108" t="str">
        <f t="shared" si="740"/>
        <v/>
      </c>
      <c r="L2417" s="47" t="str">
        <f>IF(Investments_Import!E2417="","",Investments_Import!E2417)</f>
        <v/>
      </c>
      <c r="M2417" s="47" t="str">
        <f t="shared" si="730"/>
        <v/>
      </c>
      <c r="N2417" s="31" t="str">
        <f>IF(Investments_Import!F2417="","",Investments_Import!F2417)</f>
        <v/>
      </c>
      <c r="O2417" s="31" t="str">
        <f t="shared" si="731"/>
        <v/>
      </c>
      <c r="P2417" s="3" t="str">
        <f>IF(Investments_Import!G2417="","",Investments_Import!G2417)</f>
        <v/>
      </c>
      <c r="Q2417" s="3" t="str">
        <f>IF(Investments_Import!H2417="","",Investments_Import!H2417)</f>
        <v/>
      </c>
      <c r="R2417" s="37" t="str">
        <f t="shared" si="732"/>
        <v/>
      </c>
      <c r="S2417" s="37" t="str">
        <f t="shared" si="733"/>
        <v/>
      </c>
      <c r="U2417" s="36" t="str">
        <f>IF(Mining_Import!A2417="","",Mining_Import!A2417)</f>
        <v/>
      </c>
      <c r="V2417" s="22" t="str">
        <f t="shared" si="741"/>
        <v/>
      </c>
      <c r="W2417" s="127" t="str">
        <f t="shared" si="742"/>
        <v/>
      </c>
      <c r="X2417" s="127" t="str">
        <f t="shared" si="743"/>
        <v/>
      </c>
      <c r="Y2417" s="127" t="str">
        <f t="shared" si="744"/>
        <v/>
      </c>
      <c r="Z2417" s="36" t="str">
        <f>IF(Mining_Import!B2417="","",Mining_Import!B2417)</f>
        <v/>
      </c>
      <c r="AA2417" s="184" t="str">
        <f>IF(Mining_Import!$C2417="","",Mining_Import!$C2417)</f>
        <v/>
      </c>
      <c r="AB2417" s="122" t="str">
        <f t="shared" si="745"/>
        <v/>
      </c>
      <c r="AC2417" s="122" t="str">
        <f>IF($Y2417&gt;Dashboard!$Q$19,$AB2417,"")</f>
        <v/>
      </c>
      <c r="AD2417" s="43" t="str">
        <f t="shared" si="746"/>
        <v/>
      </c>
      <c r="AE2417" s="36" t="str">
        <f>IF(Mining_Import!D2417="","",Mining_Import!D2417)</f>
        <v/>
      </c>
      <c r="AF2417" s="36" t="str">
        <f>IF(Mining_Import!E2417="","",Mining_Import!E2417)</f>
        <v/>
      </c>
      <c r="AG2417" s="36" t="str">
        <f>IF(Mining_Import!F2417="","",Mining_Import!F2417)</f>
        <v/>
      </c>
      <c r="AH2417" s="36" t="str">
        <f>IF(Mining_Import!G2417="","",Mining_Import!G2417)</f>
        <v/>
      </c>
      <c r="AI2417" s="36" t="str">
        <f>IF(Mining_Import!H2417="","",Mining_Import!H2417)</f>
        <v/>
      </c>
      <c r="AJ2417" s="36" t="str">
        <f>IF(Mining_Import!I2417="","",Mining_Import!I2417)</f>
        <v/>
      </c>
      <c r="BY2417" s="120" t="str">
        <f t="shared" si="734"/>
        <v/>
      </c>
      <c r="BZ2417" s="184" t="str">
        <f t="shared" si="747"/>
        <v/>
      </c>
      <c r="CA2417" s="37" t="str">
        <f>IFERROR(VLOOKUP($BY2417,Account_Value!$C$2:$F$2500,4,0),"")</f>
        <v/>
      </c>
      <c r="CB2417" s="43" t="str">
        <f t="shared" si="735"/>
        <v/>
      </c>
      <c r="CC2417" s="122" t="str">
        <f>IF($BZ2417="","",SUM($BZ$2:$BZ2417))</f>
        <v/>
      </c>
      <c r="CD2417" s="43" t="str">
        <f>IF($BZ2417="","",$BU$19*(SUM($BZ$2:$BZ2417)))</f>
        <v/>
      </c>
    </row>
    <row r="2418" spans="1:82">
      <c r="A2418" s="4" t="str">
        <f t="shared" si="736"/>
        <v/>
      </c>
      <c r="B2418" s="21" t="str">
        <f>IF(Investments_Import!A2418="","",Investments_Import!A2418)</f>
        <v/>
      </c>
      <c r="C2418" s="22" t="str">
        <f t="shared" si="729"/>
        <v/>
      </c>
      <c r="D2418" s="51" t="str">
        <f t="shared" si="737"/>
        <v/>
      </c>
      <c r="E2418" s="3" t="str">
        <f>IF(Investments_Import!B2418="","",Investments_Import!B2418)</f>
        <v/>
      </c>
      <c r="F2418" s="54" t="str">
        <f t="shared" si="738"/>
        <v xml:space="preserve"> </v>
      </c>
      <c r="G2418" s="54" t="str">
        <f>IF($B2418="","",COUNTIF($F$2:$F2418,$F2418))</f>
        <v/>
      </c>
      <c r="H2418" s="53" t="str">
        <f t="shared" si="739"/>
        <v xml:space="preserve">  </v>
      </c>
      <c r="I2418" s="3" t="str">
        <f>IF(Investments_Import!C2418="","",Investments_Import!C2418)</f>
        <v/>
      </c>
      <c r="J2418" s="108" t="str">
        <f>IF(Investments_Import!D2418="","",Investments_Import!D2418)</f>
        <v/>
      </c>
      <c r="K2418" s="108" t="str">
        <f t="shared" si="740"/>
        <v/>
      </c>
      <c r="L2418" s="47" t="str">
        <f>IF(Investments_Import!E2418="","",Investments_Import!E2418)</f>
        <v/>
      </c>
      <c r="M2418" s="47" t="str">
        <f t="shared" si="730"/>
        <v/>
      </c>
      <c r="N2418" s="31" t="str">
        <f>IF(Investments_Import!F2418="","",Investments_Import!F2418)</f>
        <v/>
      </c>
      <c r="O2418" s="31" t="str">
        <f t="shared" si="731"/>
        <v/>
      </c>
      <c r="P2418" s="3" t="str">
        <f>IF(Investments_Import!G2418="","",Investments_Import!G2418)</f>
        <v/>
      </c>
      <c r="Q2418" s="3" t="str">
        <f>IF(Investments_Import!H2418="","",Investments_Import!H2418)</f>
        <v/>
      </c>
      <c r="R2418" s="37" t="str">
        <f t="shared" si="732"/>
        <v/>
      </c>
      <c r="S2418" s="37" t="str">
        <f t="shared" si="733"/>
        <v/>
      </c>
      <c r="U2418" s="36" t="str">
        <f>IF(Mining_Import!A2418="","",Mining_Import!A2418)</f>
        <v/>
      </c>
      <c r="V2418" s="22" t="str">
        <f t="shared" si="741"/>
        <v/>
      </c>
      <c r="W2418" s="127" t="str">
        <f t="shared" si="742"/>
        <v/>
      </c>
      <c r="X2418" s="127" t="str">
        <f t="shared" si="743"/>
        <v/>
      </c>
      <c r="Y2418" s="127" t="str">
        <f t="shared" si="744"/>
        <v/>
      </c>
      <c r="Z2418" s="36" t="str">
        <f>IF(Mining_Import!B2418="","",Mining_Import!B2418)</f>
        <v/>
      </c>
      <c r="AA2418" s="184" t="str">
        <f>IF(Mining_Import!$C2418="","",Mining_Import!$C2418)</f>
        <v/>
      </c>
      <c r="AB2418" s="122" t="str">
        <f t="shared" si="745"/>
        <v/>
      </c>
      <c r="AC2418" s="122" t="str">
        <f>IF($Y2418&gt;Dashboard!$Q$19,$AB2418,"")</f>
        <v/>
      </c>
      <c r="AD2418" s="43" t="str">
        <f t="shared" si="746"/>
        <v/>
      </c>
      <c r="AE2418" s="36" t="str">
        <f>IF(Mining_Import!D2418="","",Mining_Import!D2418)</f>
        <v/>
      </c>
      <c r="AF2418" s="36" t="str">
        <f>IF(Mining_Import!E2418="","",Mining_Import!E2418)</f>
        <v/>
      </c>
      <c r="AG2418" s="36" t="str">
        <f>IF(Mining_Import!F2418="","",Mining_Import!F2418)</f>
        <v/>
      </c>
      <c r="AH2418" s="36" t="str">
        <f>IF(Mining_Import!G2418="","",Mining_Import!G2418)</f>
        <v/>
      </c>
      <c r="AI2418" s="36" t="str">
        <f>IF(Mining_Import!H2418="","",Mining_Import!H2418)</f>
        <v/>
      </c>
      <c r="AJ2418" s="36" t="str">
        <f>IF(Mining_Import!I2418="","",Mining_Import!I2418)</f>
        <v/>
      </c>
      <c r="BY2418" s="120" t="str">
        <f t="shared" si="734"/>
        <v/>
      </c>
      <c r="BZ2418" s="184" t="str">
        <f t="shared" si="747"/>
        <v/>
      </c>
      <c r="CA2418" s="37" t="str">
        <f>IFERROR(VLOOKUP($BY2418,Account_Value!$C$2:$F$2500,4,0),"")</f>
        <v/>
      </c>
      <c r="CB2418" s="43" t="str">
        <f t="shared" si="735"/>
        <v/>
      </c>
      <c r="CC2418" s="122" t="str">
        <f>IF($BZ2418="","",SUM($BZ$2:$BZ2418))</f>
        <v/>
      </c>
      <c r="CD2418" s="43" t="str">
        <f>IF($BZ2418="","",$BU$19*(SUM($BZ$2:$BZ2418)))</f>
        <v/>
      </c>
    </row>
    <row r="2419" spans="1:82">
      <c r="A2419" s="4" t="str">
        <f t="shared" si="736"/>
        <v/>
      </c>
      <c r="B2419" s="21" t="str">
        <f>IF(Investments_Import!A2419="","",Investments_Import!A2419)</f>
        <v/>
      </c>
      <c r="C2419" s="22" t="str">
        <f t="shared" si="729"/>
        <v/>
      </c>
      <c r="D2419" s="51" t="str">
        <f t="shared" si="737"/>
        <v/>
      </c>
      <c r="E2419" s="3" t="str">
        <f>IF(Investments_Import!B2419="","",Investments_Import!B2419)</f>
        <v/>
      </c>
      <c r="F2419" s="54" t="str">
        <f t="shared" si="738"/>
        <v xml:space="preserve"> </v>
      </c>
      <c r="G2419" s="54" t="str">
        <f>IF($B2419="","",COUNTIF($F$2:$F2419,$F2419))</f>
        <v/>
      </c>
      <c r="H2419" s="53" t="str">
        <f t="shared" si="739"/>
        <v xml:space="preserve">  </v>
      </c>
      <c r="I2419" s="3" t="str">
        <f>IF(Investments_Import!C2419="","",Investments_Import!C2419)</f>
        <v/>
      </c>
      <c r="J2419" s="108" t="str">
        <f>IF(Investments_Import!D2419="","",Investments_Import!D2419)</f>
        <v/>
      </c>
      <c r="K2419" s="108" t="str">
        <f t="shared" si="740"/>
        <v/>
      </c>
      <c r="L2419" s="47" t="str">
        <f>IF(Investments_Import!E2419="","",Investments_Import!E2419)</f>
        <v/>
      </c>
      <c r="M2419" s="47" t="str">
        <f t="shared" si="730"/>
        <v/>
      </c>
      <c r="N2419" s="31" t="str">
        <f>IF(Investments_Import!F2419="","",Investments_Import!F2419)</f>
        <v/>
      </c>
      <c r="O2419" s="31" t="str">
        <f t="shared" si="731"/>
        <v/>
      </c>
      <c r="P2419" s="3" t="str">
        <f>IF(Investments_Import!G2419="","",Investments_Import!G2419)</f>
        <v/>
      </c>
      <c r="Q2419" s="3" t="str">
        <f>IF(Investments_Import!H2419="","",Investments_Import!H2419)</f>
        <v/>
      </c>
      <c r="R2419" s="37" t="str">
        <f t="shared" si="732"/>
        <v/>
      </c>
      <c r="S2419" s="37" t="str">
        <f t="shared" si="733"/>
        <v/>
      </c>
      <c r="U2419" s="36" t="str">
        <f>IF(Mining_Import!A2419="","",Mining_Import!A2419)</f>
        <v/>
      </c>
      <c r="V2419" s="22" t="str">
        <f t="shared" si="741"/>
        <v/>
      </c>
      <c r="W2419" s="127" t="str">
        <f t="shared" si="742"/>
        <v/>
      </c>
      <c r="X2419" s="127" t="str">
        <f t="shared" si="743"/>
        <v/>
      </c>
      <c r="Y2419" s="127" t="str">
        <f t="shared" si="744"/>
        <v/>
      </c>
      <c r="Z2419" s="36" t="str">
        <f>IF(Mining_Import!B2419="","",Mining_Import!B2419)</f>
        <v/>
      </c>
      <c r="AA2419" s="184" t="str">
        <f>IF(Mining_Import!$C2419="","",Mining_Import!$C2419)</f>
        <v/>
      </c>
      <c r="AB2419" s="122" t="str">
        <f t="shared" si="745"/>
        <v/>
      </c>
      <c r="AC2419" s="122" t="str">
        <f>IF($Y2419&gt;Dashboard!$Q$19,$AB2419,"")</f>
        <v/>
      </c>
      <c r="AD2419" s="43" t="str">
        <f t="shared" si="746"/>
        <v/>
      </c>
      <c r="AE2419" s="36" t="str">
        <f>IF(Mining_Import!D2419="","",Mining_Import!D2419)</f>
        <v/>
      </c>
      <c r="AF2419" s="36" t="str">
        <f>IF(Mining_Import!E2419="","",Mining_Import!E2419)</f>
        <v/>
      </c>
      <c r="AG2419" s="36" t="str">
        <f>IF(Mining_Import!F2419="","",Mining_Import!F2419)</f>
        <v/>
      </c>
      <c r="AH2419" s="36" t="str">
        <f>IF(Mining_Import!G2419="","",Mining_Import!G2419)</f>
        <v/>
      </c>
      <c r="AI2419" s="36" t="str">
        <f>IF(Mining_Import!H2419="","",Mining_Import!H2419)</f>
        <v/>
      </c>
      <c r="AJ2419" s="36" t="str">
        <f>IF(Mining_Import!I2419="","",Mining_Import!I2419)</f>
        <v/>
      </c>
      <c r="BY2419" s="120" t="str">
        <f t="shared" si="734"/>
        <v/>
      </c>
      <c r="BZ2419" s="184" t="str">
        <f t="shared" si="747"/>
        <v/>
      </c>
      <c r="CA2419" s="37" t="str">
        <f>IFERROR(VLOOKUP($BY2419,Account_Value!$C$2:$F$2500,4,0),"")</f>
        <v/>
      </c>
      <c r="CB2419" s="43" t="str">
        <f t="shared" si="735"/>
        <v/>
      </c>
      <c r="CC2419" s="122" t="str">
        <f>IF($BZ2419="","",SUM($BZ$2:$BZ2419))</f>
        <v/>
      </c>
      <c r="CD2419" s="43" t="str">
        <f>IF($BZ2419="","",$BU$19*(SUM($BZ$2:$BZ2419)))</f>
        <v/>
      </c>
    </row>
    <row r="2420" spans="1:82">
      <c r="A2420" s="4" t="str">
        <f t="shared" si="736"/>
        <v/>
      </c>
      <c r="B2420" s="21" t="str">
        <f>IF(Investments_Import!A2420="","",Investments_Import!A2420)</f>
        <v/>
      </c>
      <c r="C2420" s="22" t="str">
        <f t="shared" si="729"/>
        <v/>
      </c>
      <c r="D2420" s="51" t="str">
        <f t="shared" si="737"/>
        <v/>
      </c>
      <c r="E2420" s="3" t="str">
        <f>IF(Investments_Import!B2420="","",Investments_Import!B2420)</f>
        <v/>
      </c>
      <c r="F2420" s="54" t="str">
        <f t="shared" si="738"/>
        <v xml:space="preserve"> </v>
      </c>
      <c r="G2420" s="54" t="str">
        <f>IF($B2420="","",COUNTIF($F$2:$F2420,$F2420))</f>
        <v/>
      </c>
      <c r="H2420" s="53" t="str">
        <f t="shared" si="739"/>
        <v xml:space="preserve">  </v>
      </c>
      <c r="I2420" s="3" t="str">
        <f>IF(Investments_Import!C2420="","",Investments_Import!C2420)</f>
        <v/>
      </c>
      <c r="J2420" s="108" t="str">
        <f>IF(Investments_Import!D2420="","",Investments_Import!D2420)</f>
        <v/>
      </c>
      <c r="K2420" s="108" t="str">
        <f t="shared" si="740"/>
        <v/>
      </c>
      <c r="L2420" s="47" t="str">
        <f>IF(Investments_Import!E2420="","",Investments_Import!E2420)</f>
        <v/>
      </c>
      <c r="M2420" s="47" t="str">
        <f t="shared" si="730"/>
        <v/>
      </c>
      <c r="N2420" s="31" t="str">
        <f>IF(Investments_Import!F2420="","",Investments_Import!F2420)</f>
        <v/>
      </c>
      <c r="O2420" s="31" t="str">
        <f t="shared" si="731"/>
        <v/>
      </c>
      <c r="P2420" s="3" t="str">
        <f>IF(Investments_Import!G2420="","",Investments_Import!G2420)</f>
        <v/>
      </c>
      <c r="Q2420" s="3" t="str">
        <f>IF(Investments_Import!H2420="","",Investments_Import!H2420)</f>
        <v/>
      </c>
      <c r="R2420" s="37" t="str">
        <f t="shared" si="732"/>
        <v/>
      </c>
      <c r="S2420" s="37" t="str">
        <f t="shared" si="733"/>
        <v/>
      </c>
      <c r="U2420" s="36" t="str">
        <f>IF(Mining_Import!A2420="","",Mining_Import!A2420)</f>
        <v/>
      </c>
      <c r="V2420" s="22" t="str">
        <f t="shared" si="741"/>
        <v/>
      </c>
      <c r="W2420" s="127" t="str">
        <f t="shared" si="742"/>
        <v/>
      </c>
      <c r="X2420" s="127" t="str">
        <f t="shared" si="743"/>
        <v/>
      </c>
      <c r="Y2420" s="127" t="str">
        <f t="shared" si="744"/>
        <v/>
      </c>
      <c r="Z2420" s="36" t="str">
        <f>IF(Mining_Import!B2420="","",Mining_Import!B2420)</f>
        <v/>
      </c>
      <c r="AA2420" s="184" t="str">
        <f>IF(Mining_Import!$C2420="","",Mining_Import!$C2420)</f>
        <v/>
      </c>
      <c r="AB2420" s="122" t="str">
        <f t="shared" si="745"/>
        <v/>
      </c>
      <c r="AC2420" s="122" t="str">
        <f>IF($Y2420&gt;Dashboard!$Q$19,$AB2420,"")</f>
        <v/>
      </c>
      <c r="AD2420" s="43" t="str">
        <f t="shared" si="746"/>
        <v/>
      </c>
      <c r="AE2420" s="36" t="str">
        <f>IF(Mining_Import!D2420="","",Mining_Import!D2420)</f>
        <v/>
      </c>
      <c r="AF2420" s="36" t="str">
        <f>IF(Mining_Import!E2420="","",Mining_Import!E2420)</f>
        <v/>
      </c>
      <c r="AG2420" s="36" t="str">
        <f>IF(Mining_Import!F2420="","",Mining_Import!F2420)</f>
        <v/>
      </c>
      <c r="AH2420" s="36" t="str">
        <f>IF(Mining_Import!G2420="","",Mining_Import!G2420)</f>
        <v/>
      </c>
      <c r="AI2420" s="36" t="str">
        <f>IF(Mining_Import!H2420="","",Mining_Import!H2420)</f>
        <v/>
      </c>
      <c r="AJ2420" s="36" t="str">
        <f>IF(Mining_Import!I2420="","",Mining_Import!I2420)</f>
        <v/>
      </c>
      <c r="BY2420" s="120" t="str">
        <f t="shared" si="734"/>
        <v/>
      </c>
      <c r="BZ2420" s="184" t="str">
        <f t="shared" si="747"/>
        <v/>
      </c>
      <c r="CA2420" s="37" t="str">
        <f>IFERROR(VLOOKUP($BY2420,Account_Value!$C$2:$F$2500,4,0),"")</f>
        <v/>
      </c>
      <c r="CB2420" s="43" t="str">
        <f t="shared" si="735"/>
        <v/>
      </c>
      <c r="CC2420" s="122" t="str">
        <f>IF($BZ2420="","",SUM($BZ$2:$BZ2420))</f>
        <v/>
      </c>
      <c r="CD2420" s="43" t="str">
        <f>IF($BZ2420="","",$BU$19*(SUM($BZ$2:$BZ2420)))</f>
        <v/>
      </c>
    </row>
    <row r="2421" spans="1:82">
      <c r="A2421" s="4" t="str">
        <f t="shared" si="736"/>
        <v/>
      </c>
      <c r="B2421" s="21" t="str">
        <f>IF(Investments_Import!A2421="","",Investments_Import!A2421)</f>
        <v/>
      </c>
      <c r="C2421" s="22" t="str">
        <f t="shared" si="729"/>
        <v/>
      </c>
      <c r="D2421" s="51" t="str">
        <f t="shared" si="737"/>
        <v/>
      </c>
      <c r="E2421" s="3" t="str">
        <f>IF(Investments_Import!B2421="","",Investments_Import!B2421)</f>
        <v/>
      </c>
      <c r="F2421" s="54" t="str">
        <f t="shared" si="738"/>
        <v xml:space="preserve"> </v>
      </c>
      <c r="G2421" s="54" t="str">
        <f>IF($B2421="","",COUNTIF($F$2:$F2421,$F2421))</f>
        <v/>
      </c>
      <c r="H2421" s="53" t="str">
        <f t="shared" si="739"/>
        <v xml:space="preserve">  </v>
      </c>
      <c r="I2421" s="3" t="str">
        <f>IF(Investments_Import!C2421="","",Investments_Import!C2421)</f>
        <v/>
      </c>
      <c r="J2421" s="108" t="str">
        <f>IF(Investments_Import!D2421="","",Investments_Import!D2421)</f>
        <v/>
      </c>
      <c r="K2421" s="108" t="str">
        <f t="shared" si="740"/>
        <v/>
      </c>
      <c r="L2421" s="47" t="str">
        <f>IF(Investments_Import!E2421="","",Investments_Import!E2421)</f>
        <v/>
      </c>
      <c r="M2421" s="47" t="str">
        <f t="shared" si="730"/>
        <v/>
      </c>
      <c r="N2421" s="31" t="str">
        <f>IF(Investments_Import!F2421="","",Investments_Import!F2421)</f>
        <v/>
      </c>
      <c r="O2421" s="31" t="str">
        <f t="shared" si="731"/>
        <v/>
      </c>
      <c r="P2421" s="3" t="str">
        <f>IF(Investments_Import!G2421="","",Investments_Import!G2421)</f>
        <v/>
      </c>
      <c r="Q2421" s="3" t="str">
        <f>IF(Investments_Import!H2421="","",Investments_Import!H2421)</f>
        <v/>
      </c>
      <c r="R2421" s="37" t="str">
        <f t="shared" si="732"/>
        <v/>
      </c>
      <c r="S2421" s="37" t="str">
        <f t="shared" si="733"/>
        <v/>
      </c>
      <c r="U2421" s="36" t="str">
        <f>IF(Mining_Import!A2421="","",Mining_Import!A2421)</f>
        <v/>
      </c>
      <c r="V2421" s="22" t="str">
        <f t="shared" si="741"/>
        <v/>
      </c>
      <c r="W2421" s="127" t="str">
        <f t="shared" si="742"/>
        <v/>
      </c>
      <c r="X2421" s="127" t="str">
        <f t="shared" si="743"/>
        <v/>
      </c>
      <c r="Y2421" s="127" t="str">
        <f t="shared" si="744"/>
        <v/>
      </c>
      <c r="Z2421" s="36" t="str">
        <f>IF(Mining_Import!B2421="","",Mining_Import!B2421)</f>
        <v/>
      </c>
      <c r="AA2421" s="184" t="str">
        <f>IF(Mining_Import!$C2421="","",Mining_Import!$C2421)</f>
        <v/>
      </c>
      <c r="AB2421" s="122" t="str">
        <f t="shared" si="745"/>
        <v/>
      </c>
      <c r="AC2421" s="122" t="str">
        <f>IF($Y2421&gt;Dashboard!$Q$19,$AB2421,"")</f>
        <v/>
      </c>
      <c r="AD2421" s="43" t="str">
        <f t="shared" si="746"/>
        <v/>
      </c>
      <c r="AE2421" s="36" t="str">
        <f>IF(Mining_Import!D2421="","",Mining_Import!D2421)</f>
        <v/>
      </c>
      <c r="AF2421" s="36" t="str">
        <f>IF(Mining_Import!E2421="","",Mining_Import!E2421)</f>
        <v/>
      </c>
      <c r="AG2421" s="36" t="str">
        <f>IF(Mining_Import!F2421="","",Mining_Import!F2421)</f>
        <v/>
      </c>
      <c r="AH2421" s="36" t="str">
        <f>IF(Mining_Import!G2421="","",Mining_Import!G2421)</f>
        <v/>
      </c>
      <c r="AI2421" s="36" t="str">
        <f>IF(Mining_Import!H2421="","",Mining_Import!H2421)</f>
        <v/>
      </c>
      <c r="AJ2421" s="36" t="str">
        <f>IF(Mining_Import!I2421="","",Mining_Import!I2421)</f>
        <v/>
      </c>
      <c r="BY2421" s="120" t="str">
        <f t="shared" si="734"/>
        <v/>
      </c>
      <c r="BZ2421" s="184" t="str">
        <f t="shared" si="747"/>
        <v/>
      </c>
      <c r="CA2421" s="37" t="str">
        <f>IFERROR(VLOOKUP($BY2421,Account_Value!$C$2:$F$2500,4,0),"")</f>
        <v/>
      </c>
      <c r="CB2421" s="43" t="str">
        <f t="shared" si="735"/>
        <v/>
      </c>
      <c r="CC2421" s="122" t="str">
        <f>IF($BZ2421="","",SUM($BZ$2:$BZ2421))</f>
        <v/>
      </c>
      <c r="CD2421" s="43" t="str">
        <f>IF($BZ2421="","",$BU$19*(SUM($BZ$2:$BZ2421)))</f>
        <v/>
      </c>
    </row>
    <row r="2422" spans="1:82">
      <c r="A2422" s="4" t="str">
        <f t="shared" si="736"/>
        <v/>
      </c>
      <c r="B2422" s="21" t="str">
        <f>IF(Investments_Import!A2422="","",Investments_Import!A2422)</f>
        <v/>
      </c>
      <c r="C2422" s="22" t="str">
        <f t="shared" si="729"/>
        <v/>
      </c>
      <c r="D2422" s="51" t="str">
        <f t="shared" si="737"/>
        <v/>
      </c>
      <c r="E2422" s="3" t="str">
        <f>IF(Investments_Import!B2422="","",Investments_Import!B2422)</f>
        <v/>
      </c>
      <c r="F2422" s="54" t="str">
        <f t="shared" si="738"/>
        <v xml:space="preserve"> </v>
      </c>
      <c r="G2422" s="54" t="str">
        <f>IF($B2422="","",COUNTIF($F$2:$F2422,$F2422))</f>
        <v/>
      </c>
      <c r="H2422" s="53" t="str">
        <f t="shared" si="739"/>
        <v xml:space="preserve">  </v>
      </c>
      <c r="I2422" s="3" t="str">
        <f>IF(Investments_Import!C2422="","",Investments_Import!C2422)</f>
        <v/>
      </c>
      <c r="J2422" s="108" t="str">
        <f>IF(Investments_Import!D2422="","",Investments_Import!D2422)</f>
        <v/>
      </c>
      <c r="K2422" s="108" t="str">
        <f t="shared" si="740"/>
        <v/>
      </c>
      <c r="L2422" s="47" t="str">
        <f>IF(Investments_Import!E2422="","",Investments_Import!E2422)</f>
        <v/>
      </c>
      <c r="M2422" s="47" t="str">
        <f t="shared" si="730"/>
        <v/>
      </c>
      <c r="N2422" s="31" t="str">
        <f>IF(Investments_Import!F2422="","",Investments_Import!F2422)</f>
        <v/>
      </c>
      <c r="O2422" s="31" t="str">
        <f t="shared" si="731"/>
        <v/>
      </c>
      <c r="P2422" s="3" t="str">
        <f>IF(Investments_Import!G2422="","",Investments_Import!G2422)</f>
        <v/>
      </c>
      <c r="Q2422" s="3" t="str">
        <f>IF(Investments_Import!H2422="","",Investments_Import!H2422)</f>
        <v/>
      </c>
      <c r="R2422" s="37" t="str">
        <f t="shared" si="732"/>
        <v/>
      </c>
      <c r="S2422" s="37" t="str">
        <f t="shared" si="733"/>
        <v/>
      </c>
      <c r="U2422" s="36" t="str">
        <f>IF(Mining_Import!A2422="","",Mining_Import!A2422)</f>
        <v/>
      </c>
      <c r="V2422" s="22" t="str">
        <f t="shared" si="741"/>
        <v/>
      </c>
      <c r="W2422" s="127" t="str">
        <f t="shared" si="742"/>
        <v/>
      </c>
      <c r="X2422" s="127" t="str">
        <f t="shared" si="743"/>
        <v/>
      </c>
      <c r="Y2422" s="127" t="str">
        <f t="shared" si="744"/>
        <v/>
      </c>
      <c r="Z2422" s="36" t="str">
        <f>IF(Mining_Import!B2422="","",Mining_Import!B2422)</f>
        <v/>
      </c>
      <c r="AA2422" s="184" t="str">
        <f>IF(Mining_Import!$C2422="","",Mining_Import!$C2422)</f>
        <v/>
      </c>
      <c r="AB2422" s="122" t="str">
        <f t="shared" si="745"/>
        <v/>
      </c>
      <c r="AC2422" s="122" t="str">
        <f>IF($Y2422&gt;Dashboard!$Q$19,$AB2422,"")</f>
        <v/>
      </c>
      <c r="AD2422" s="43" t="str">
        <f t="shared" si="746"/>
        <v/>
      </c>
      <c r="AE2422" s="36" t="str">
        <f>IF(Mining_Import!D2422="","",Mining_Import!D2422)</f>
        <v/>
      </c>
      <c r="AF2422" s="36" t="str">
        <f>IF(Mining_Import!E2422="","",Mining_Import!E2422)</f>
        <v/>
      </c>
      <c r="AG2422" s="36" t="str">
        <f>IF(Mining_Import!F2422="","",Mining_Import!F2422)</f>
        <v/>
      </c>
      <c r="AH2422" s="36" t="str">
        <f>IF(Mining_Import!G2422="","",Mining_Import!G2422)</f>
        <v/>
      </c>
      <c r="AI2422" s="36" t="str">
        <f>IF(Mining_Import!H2422="","",Mining_Import!H2422)</f>
        <v/>
      </c>
      <c r="AJ2422" s="36" t="str">
        <f>IF(Mining_Import!I2422="","",Mining_Import!I2422)</f>
        <v/>
      </c>
      <c r="BY2422" s="120" t="str">
        <f t="shared" si="734"/>
        <v/>
      </c>
      <c r="BZ2422" s="184" t="str">
        <f t="shared" si="747"/>
        <v/>
      </c>
      <c r="CA2422" s="37" t="str">
        <f>IFERROR(VLOOKUP($BY2422,Account_Value!$C$2:$F$2500,4,0),"")</f>
        <v/>
      </c>
      <c r="CB2422" s="43" t="str">
        <f t="shared" si="735"/>
        <v/>
      </c>
      <c r="CC2422" s="122" t="str">
        <f>IF($BZ2422="","",SUM($BZ$2:$BZ2422))</f>
        <v/>
      </c>
      <c r="CD2422" s="43" t="str">
        <f>IF($BZ2422="","",$BU$19*(SUM($BZ$2:$BZ2422)))</f>
        <v/>
      </c>
    </row>
    <row r="2423" spans="1:82">
      <c r="A2423" s="4" t="str">
        <f t="shared" si="736"/>
        <v/>
      </c>
      <c r="B2423" s="21" t="str">
        <f>IF(Investments_Import!A2423="","",Investments_Import!A2423)</f>
        <v/>
      </c>
      <c r="C2423" s="22" t="str">
        <f t="shared" si="729"/>
        <v/>
      </c>
      <c r="D2423" s="51" t="str">
        <f t="shared" si="737"/>
        <v/>
      </c>
      <c r="E2423" s="3" t="str">
        <f>IF(Investments_Import!B2423="","",Investments_Import!B2423)</f>
        <v/>
      </c>
      <c r="F2423" s="54" t="str">
        <f t="shared" si="738"/>
        <v xml:space="preserve"> </v>
      </c>
      <c r="G2423" s="54" t="str">
        <f>IF($B2423="","",COUNTIF($F$2:$F2423,$F2423))</f>
        <v/>
      </c>
      <c r="H2423" s="53" t="str">
        <f t="shared" si="739"/>
        <v xml:space="preserve">  </v>
      </c>
      <c r="I2423" s="3" t="str">
        <f>IF(Investments_Import!C2423="","",Investments_Import!C2423)</f>
        <v/>
      </c>
      <c r="J2423" s="108" t="str">
        <f>IF(Investments_Import!D2423="","",Investments_Import!D2423)</f>
        <v/>
      </c>
      <c r="K2423" s="108" t="str">
        <f t="shared" si="740"/>
        <v/>
      </c>
      <c r="L2423" s="47" t="str">
        <f>IF(Investments_Import!E2423="","",Investments_Import!E2423)</f>
        <v/>
      </c>
      <c r="M2423" s="47" t="str">
        <f t="shared" si="730"/>
        <v/>
      </c>
      <c r="N2423" s="31" t="str">
        <f>IF(Investments_Import!F2423="","",Investments_Import!F2423)</f>
        <v/>
      </c>
      <c r="O2423" s="31" t="str">
        <f t="shared" si="731"/>
        <v/>
      </c>
      <c r="P2423" s="3" t="str">
        <f>IF(Investments_Import!G2423="","",Investments_Import!G2423)</f>
        <v/>
      </c>
      <c r="Q2423" s="3" t="str">
        <f>IF(Investments_Import!H2423="","",Investments_Import!H2423)</f>
        <v/>
      </c>
      <c r="R2423" s="37" t="str">
        <f t="shared" si="732"/>
        <v/>
      </c>
      <c r="S2423" s="37" t="str">
        <f t="shared" si="733"/>
        <v/>
      </c>
      <c r="U2423" s="36" t="str">
        <f>IF(Mining_Import!A2423="","",Mining_Import!A2423)</f>
        <v/>
      </c>
      <c r="V2423" s="22" t="str">
        <f t="shared" si="741"/>
        <v/>
      </c>
      <c r="W2423" s="127" t="str">
        <f t="shared" si="742"/>
        <v/>
      </c>
      <c r="X2423" s="127" t="str">
        <f t="shared" si="743"/>
        <v/>
      </c>
      <c r="Y2423" s="127" t="str">
        <f t="shared" si="744"/>
        <v/>
      </c>
      <c r="Z2423" s="36" t="str">
        <f>IF(Mining_Import!B2423="","",Mining_Import!B2423)</f>
        <v/>
      </c>
      <c r="AA2423" s="184" t="str">
        <f>IF(Mining_Import!$C2423="","",Mining_Import!$C2423)</f>
        <v/>
      </c>
      <c r="AB2423" s="122" t="str">
        <f t="shared" si="745"/>
        <v/>
      </c>
      <c r="AC2423" s="122" t="str">
        <f>IF($Y2423&gt;Dashboard!$Q$19,$AB2423,"")</f>
        <v/>
      </c>
      <c r="AD2423" s="43" t="str">
        <f t="shared" si="746"/>
        <v/>
      </c>
      <c r="AE2423" s="36" t="str">
        <f>IF(Mining_Import!D2423="","",Mining_Import!D2423)</f>
        <v/>
      </c>
      <c r="AF2423" s="36" t="str">
        <f>IF(Mining_Import!E2423="","",Mining_Import!E2423)</f>
        <v/>
      </c>
      <c r="AG2423" s="36" t="str">
        <f>IF(Mining_Import!F2423="","",Mining_Import!F2423)</f>
        <v/>
      </c>
      <c r="AH2423" s="36" t="str">
        <f>IF(Mining_Import!G2423="","",Mining_Import!G2423)</f>
        <v/>
      </c>
      <c r="AI2423" s="36" t="str">
        <f>IF(Mining_Import!H2423="","",Mining_Import!H2423)</f>
        <v/>
      </c>
      <c r="AJ2423" s="36" t="str">
        <f>IF(Mining_Import!I2423="","",Mining_Import!I2423)</f>
        <v/>
      </c>
      <c r="BY2423" s="120" t="str">
        <f t="shared" si="734"/>
        <v/>
      </c>
      <c r="BZ2423" s="184" t="str">
        <f t="shared" si="747"/>
        <v/>
      </c>
      <c r="CA2423" s="37" t="str">
        <f>IFERROR(VLOOKUP($BY2423,Account_Value!$C$2:$F$2500,4,0),"")</f>
        <v/>
      </c>
      <c r="CB2423" s="43" t="str">
        <f t="shared" si="735"/>
        <v/>
      </c>
      <c r="CC2423" s="122" t="str">
        <f>IF($BZ2423="","",SUM($BZ$2:$BZ2423))</f>
        <v/>
      </c>
      <c r="CD2423" s="43" t="str">
        <f>IF($BZ2423="","",$BU$19*(SUM($BZ$2:$BZ2423)))</f>
        <v/>
      </c>
    </row>
    <row r="2424" spans="1:82">
      <c r="A2424" s="4" t="str">
        <f t="shared" si="736"/>
        <v/>
      </c>
      <c r="B2424" s="21" t="str">
        <f>IF(Investments_Import!A2424="","",Investments_Import!A2424)</f>
        <v/>
      </c>
      <c r="C2424" s="22" t="str">
        <f t="shared" si="729"/>
        <v/>
      </c>
      <c r="D2424" s="51" t="str">
        <f t="shared" si="737"/>
        <v/>
      </c>
      <c r="E2424" s="3" t="str">
        <f>IF(Investments_Import!B2424="","",Investments_Import!B2424)</f>
        <v/>
      </c>
      <c r="F2424" s="54" t="str">
        <f t="shared" si="738"/>
        <v xml:space="preserve"> </v>
      </c>
      <c r="G2424" s="54" t="str">
        <f>IF($B2424="","",COUNTIF($F$2:$F2424,$F2424))</f>
        <v/>
      </c>
      <c r="H2424" s="53" t="str">
        <f t="shared" si="739"/>
        <v xml:space="preserve">  </v>
      </c>
      <c r="I2424" s="3" t="str">
        <f>IF(Investments_Import!C2424="","",Investments_Import!C2424)</f>
        <v/>
      </c>
      <c r="J2424" s="108" t="str">
        <f>IF(Investments_Import!D2424="","",Investments_Import!D2424)</f>
        <v/>
      </c>
      <c r="K2424" s="108" t="str">
        <f t="shared" si="740"/>
        <v/>
      </c>
      <c r="L2424" s="47" t="str">
        <f>IF(Investments_Import!E2424="","",Investments_Import!E2424)</f>
        <v/>
      </c>
      <c r="M2424" s="47" t="str">
        <f t="shared" si="730"/>
        <v/>
      </c>
      <c r="N2424" s="31" t="str">
        <f>IF(Investments_Import!F2424="","",Investments_Import!F2424)</f>
        <v/>
      </c>
      <c r="O2424" s="31" t="str">
        <f t="shared" si="731"/>
        <v/>
      </c>
      <c r="P2424" s="3" t="str">
        <f>IF(Investments_Import!G2424="","",Investments_Import!G2424)</f>
        <v/>
      </c>
      <c r="Q2424" s="3" t="str">
        <f>IF(Investments_Import!H2424="","",Investments_Import!H2424)</f>
        <v/>
      </c>
      <c r="R2424" s="37" t="str">
        <f t="shared" si="732"/>
        <v/>
      </c>
      <c r="S2424" s="37" t="str">
        <f t="shared" si="733"/>
        <v/>
      </c>
      <c r="U2424" s="36" t="str">
        <f>IF(Mining_Import!A2424="","",Mining_Import!A2424)</f>
        <v/>
      </c>
      <c r="V2424" s="22" t="str">
        <f t="shared" si="741"/>
        <v/>
      </c>
      <c r="W2424" s="127" t="str">
        <f t="shared" si="742"/>
        <v/>
      </c>
      <c r="X2424" s="127" t="str">
        <f t="shared" si="743"/>
        <v/>
      </c>
      <c r="Y2424" s="127" t="str">
        <f t="shared" si="744"/>
        <v/>
      </c>
      <c r="Z2424" s="36" t="str">
        <f>IF(Mining_Import!B2424="","",Mining_Import!B2424)</f>
        <v/>
      </c>
      <c r="AA2424" s="184" t="str">
        <f>IF(Mining_Import!$C2424="","",Mining_Import!$C2424)</f>
        <v/>
      </c>
      <c r="AB2424" s="122" t="str">
        <f t="shared" si="745"/>
        <v/>
      </c>
      <c r="AC2424" s="122" t="str">
        <f>IF($Y2424&gt;Dashboard!$Q$19,$AB2424,"")</f>
        <v/>
      </c>
      <c r="AD2424" s="43" t="str">
        <f t="shared" si="746"/>
        <v/>
      </c>
      <c r="AE2424" s="36" t="str">
        <f>IF(Mining_Import!D2424="","",Mining_Import!D2424)</f>
        <v/>
      </c>
      <c r="AF2424" s="36" t="str">
        <f>IF(Mining_Import!E2424="","",Mining_Import!E2424)</f>
        <v/>
      </c>
      <c r="AG2424" s="36" t="str">
        <f>IF(Mining_Import!F2424="","",Mining_Import!F2424)</f>
        <v/>
      </c>
      <c r="AH2424" s="36" t="str">
        <f>IF(Mining_Import!G2424="","",Mining_Import!G2424)</f>
        <v/>
      </c>
      <c r="AI2424" s="36" t="str">
        <f>IF(Mining_Import!H2424="","",Mining_Import!H2424)</f>
        <v/>
      </c>
      <c r="AJ2424" s="36" t="str">
        <f>IF(Mining_Import!I2424="","",Mining_Import!I2424)</f>
        <v/>
      </c>
      <c r="BY2424" s="120" t="str">
        <f t="shared" si="734"/>
        <v/>
      </c>
      <c r="BZ2424" s="184" t="str">
        <f t="shared" si="747"/>
        <v/>
      </c>
      <c r="CA2424" s="37" t="str">
        <f>IFERROR(VLOOKUP($BY2424,Account_Value!$C$2:$F$2500,4,0),"")</f>
        <v/>
      </c>
      <c r="CB2424" s="43" t="str">
        <f t="shared" si="735"/>
        <v/>
      </c>
      <c r="CC2424" s="122" t="str">
        <f>IF($BZ2424="","",SUM($BZ$2:$BZ2424))</f>
        <v/>
      </c>
      <c r="CD2424" s="43" t="str">
        <f>IF($BZ2424="","",$BU$19*(SUM($BZ$2:$BZ2424)))</f>
        <v/>
      </c>
    </row>
    <row r="2425" spans="1:82">
      <c r="A2425" s="4" t="str">
        <f t="shared" si="736"/>
        <v/>
      </c>
      <c r="B2425" s="21" t="str">
        <f>IF(Investments_Import!A2425="","",Investments_Import!A2425)</f>
        <v/>
      </c>
      <c r="C2425" s="22" t="str">
        <f t="shared" si="729"/>
        <v/>
      </c>
      <c r="D2425" s="51" t="str">
        <f t="shared" si="737"/>
        <v/>
      </c>
      <c r="E2425" s="3" t="str">
        <f>IF(Investments_Import!B2425="","",Investments_Import!B2425)</f>
        <v/>
      </c>
      <c r="F2425" s="54" t="str">
        <f t="shared" si="738"/>
        <v xml:space="preserve"> </v>
      </c>
      <c r="G2425" s="54" t="str">
        <f>IF($B2425="","",COUNTIF($F$2:$F2425,$F2425))</f>
        <v/>
      </c>
      <c r="H2425" s="53" t="str">
        <f t="shared" si="739"/>
        <v xml:space="preserve">  </v>
      </c>
      <c r="I2425" s="3" t="str">
        <f>IF(Investments_Import!C2425="","",Investments_Import!C2425)</f>
        <v/>
      </c>
      <c r="J2425" s="108" t="str">
        <f>IF(Investments_Import!D2425="","",Investments_Import!D2425)</f>
        <v/>
      </c>
      <c r="K2425" s="108" t="str">
        <f t="shared" si="740"/>
        <v/>
      </c>
      <c r="L2425" s="47" t="str">
        <f>IF(Investments_Import!E2425="","",Investments_Import!E2425)</f>
        <v/>
      </c>
      <c r="M2425" s="47" t="str">
        <f t="shared" si="730"/>
        <v/>
      </c>
      <c r="N2425" s="31" t="str">
        <f>IF(Investments_Import!F2425="","",Investments_Import!F2425)</f>
        <v/>
      </c>
      <c r="O2425" s="31" t="str">
        <f t="shared" si="731"/>
        <v/>
      </c>
      <c r="P2425" s="3" t="str">
        <f>IF(Investments_Import!G2425="","",Investments_Import!G2425)</f>
        <v/>
      </c>
      <c r="Q2425" s="3" t="str">
        <f>IF(Investments_Import!H2425="","",Investments_Import!H2425)</f>
        <v/>
      </c>
      <c r="R2425" s="37" t="str">
        <f t="shared" si="732"/>
        <v/>
      </c>
      <c r="S2425" s="37" t="str">
        <f t="shared" si="733"/>
        <v/>
      </c>
      <c r="U2425" s="36" t="str">
        <f>IF(Mining_Import!A2425="","",Mining_Import!A2425)</f>
        <v/>
      </c>
      <c r="V2425" s="22" t="str">
        <f t="shared" si="741"/>
        <v/>
      </c>
      <c r="W2425" s="127" t="str">
        <f t="shared" si="742"/>
        <v/>
      </c>
      <c r="X2425" s="127" t="str">
        <f t="shared" si="743"/>
        <v/>
      </c>
      <c r="Y2425" s="127" t="str">
        <f t="shared" si="744"/>
        <v/>
      </c>
      <c r="Z2425" s="36" t="str">
        <f>IF(Mining_Import!B2425="","",Mining_Import!B2425)</f>
        <v/>
      </c>
      <c r="AA2425" s="184" t="str">
        <f>IF(Mining_Import!$C2425="","",Mining_Import!$C2425)</f>
        <v/>
      </c>
      <c r="AB2425" s="122" t="str">
        <f t="shared" si="745"/>
        <v/>
      </c>
      <c r="AC2425" s="122" t="str">
        <f>IF($Y2425&gt;Dashboard!$Q$19,$AB2425,"")</f>
        <v/>
      </c>
      <c r="AD2425" s="43" t="str">
        <f t="shared" si="746"/>
        <v/>
      </c>
      <c r="AE2425" s="36" t="str">
        <f>IF(Mining_Import!D2425="","",Mining_Import!D2425)</f>
        <v/>
      </c>
      <c r="AF2425" s="36" t="str">
        <f>IF(Mining_Import!E2425="","",Mining_Import!E2425)</f>
        <v/>
      </c>
      <c r="AG2425" s="36" t="str">
        <f>IF(Mining_Import!F2425="","",Mining_Import!F2425)</f>
        <v/>
      </c>
      <c r="AH2425" s="36" t="str">
        <f>IF(Mining_Import!G2425="","",Mining_Import!G2425)</f>
        <v/>
      </c>
      <c r="AI2425" s="36" t="str">
        <f>IF(Mining_Import!H2425="","",Mining_Import!H2425)</f>
        <v/>
      </c>
      <c r="AJ2425" s="36" t="str">
        <f>IF(Mining_Import!I2425="","",Mining_Import!I2425)</f>
        <v/>
      </c>
      <c r="BY2425" s="120" t="str">
        <f t="shared" si="734"/>
        <v/>
      </c>
      <c r="BZ2425" s="184" t="str">
        <f t="shared" si="747"/>
        <v/>
      </c>
      <c r="CA2425" s="37" t="str">
        <f>IFERROR(VLOOKUP($BY2425,Account_Value!$C$2:$F$2500,4,0),"")</f>
        <v/>
      </c>
      <c r="CB2425" s="43" t="str">
        <f t="shared" si="735"/>
        <v/>
      </c>
      <c r="CC2425" s="122" t="str">
        <f>IF($BZ2425="","",SUM($BZ$2:$BZ2425))</f>
        <v/>
      </c>
      <c r="CD2425" s="43" t="str">
        <f>IF($BZ2425="","",$BU$19*(SUM($BZ$2:$BZ2425)))</f>
        <v/>
      </c>
    </row>
    <row r="2426" spans="1:82">
      <c r="A2426" s="4" t="str">
        <f t="shared" si="736"/>
        <v/>
      </c>
      <c r="B2426" s="21" t="str">
        <f>IF(Investments_Import!A2426="","",Investments_Import!A2426)</f>
        <v/>
      </c>
      <c r="C2426" s="22" t="str">
        <f t="shared" si="729"/>
        <v/>
      </c>
      <c r="D2426" s="51" t="str">
        <f t="shared" si="737"/>
        <v/>
      </c>
      <c r="E2426" s="3" t="str">
        <f>IF(Investments_Import!B2426="","",Investments_Import!B2426)</f>
        <v/>
      </c>
      <c r="F2426" s="54" t="str">
        <f t="shared" si="738"/>
        <v xml:space="preserve"> </v>
      </c>
      <c r="G2426" s="54" t="str">
        <f>IF($B2426="","",COUNTIF($F$2:$F2426,$F2426))</f>
        <v/>
      </c>
      <c r="H2426" s="53" t="str">
        <f t="shared" si="739"/>
        <v xml:space="preserve">  </v>
      </c>
      <c r="I2426" s="3" t="str">
        <f>IF(Investments_Import!C2426="","",Investments_Import!C2426)</f>
        <v/>
      </c>
      <c r="J2426" s="108" t="str">
        <f>IF(Investments_Import!D2426="","",Investments_Import!D2426)</f>
        <v/>
      </c>
      <c r="K2426" s="108" t="str">
        <f t="shared" si="740"/>
        <v/>
      </c>
      <c r="L2426" s="47" t="str">
        <f>IF(Investments_Import!E2426="","",Investments_Import!E2426)</f>
        <v/>
      </c>
      <c r="M2426" s="47" t="str">
        <f t="shared" si="730"/>
        <v/>
      </c>
      <c r="N2426" s="31" t="str">
        <f>IF(Investments_Import!F2426="","",Investments_Import!F2426)</f>
        <v/>
      </c>
      <c r="O2426" s="31" t="str">
        <f t="shared" si="731"/>
        <v/>
      </c>
      <c r="P2426" s="3" t="str">
        <f>IF(Investments_Import!G2426="","",Investments_Import!G2426)</f>
        <v/>
      </c>
      <c r="Q2426" s="3" t="str">
        <f>IF(Investments_Import!H2426="","",Investments_Import!H2426)</f>
        <v/>
      </c>
      <c r="R2426" s="37" t="str">
        <f t="shared" si="732"/>
        <v/>
      </c>
      <c r="S2426" s="37" t="str">
        <f t="shared" si="733"/>
        <v/>
      </c>
      <c r="U2426" s="36" t="str">
        <f>IF(Mining_Import!A2426="","",Mining_Import!A2426)</f>
        <v/>
      </c>
      <c r="V2426" s="22" t="str">
        <f t="shared" si="741"/>
        <v/>
      </c>
      <c r="W2426" s="127" t="str">
        <f t="shared" si="742"/>
        <v/>
      </c>
      <c r="X2426" s="127" t="str">
        <f t="shared" si="743"/>
        <v/>
      </c>
      <c r="Y2426" s="127" t="str">
        <f t="shared" si="744"/>
        <v/>
      </c>
      <c r="Z2426" s="36" t="str">
        <f>IF(Mining_Import!B2426="","",Mining_Import!B2426)</f>
        <v/>
      </c>
      <c r="AA2426" s="184" t="str">
        <f>IF(Mining_Import!$C2426="","",Mining_Import!$C2426)</f>
        <v/>
      </c>
      <c r="AB2426" s="122" t="str">
        <f t="shared" si="745"/>
        <v/>
      </c>
      <c r="AC2426" s="122" t="str">
        <f>IF($Y2426&gt;Dashboard!$Q$19,$AB2426,"")</f>
        <v/>
      </c>
      <c r="AD2426" s="43" t="str">
        <f t="shared" si="746"/>
        <v/>
      </c>
      <c r="AE2426" s="36" t="str">
        <f>IF(Mining_Import!D2426="","",Mining_Import!D2426)</f>
        <v/>
      </c>
      <c r="AF2426" s="36" t="str">
        <f>IF(Mining_Import!E2426="","",Mining_Import!E2426)</f>
        <v/>
      </c>
      <c r="AG2426" s="36" t="str">
        <f>IF(Mining_Import!F2426="","",Mining_Import!F2426)</f>
        <v/>
      </c>
      <c r="AH2426" s="36" t="str">
        <f>IF(Mining_Import!G2426="","",Mining_Import!G2426)</f>
        <v/>
      </c>
      <c r="AI2426" s="36" t="str">
        <f>IF(Mining_Import!H2426="","",Mining_Import!H2426)</f>
        <v/>
      </c>
      <c r="AJ2426" s="36" t="str">
        <f>IF(Mining_Import!I2426="","",Mining_Import!I2426)</f>
        <v/>
      </c>
      <c r="BY2426" s="120" t="str">
        <f t="shared" si="734"/>
        <v/>
      </c>
      <c r="BZ2426" s="184" t="str">
        <f t="shared" si="747"/>
        <v/>
      </c>
      <c r="CA2426" s="37" t="str">
        <f>IFERROR(VLOOKUP($BY2426,Account_Value!$C$2:$F$2500,4,0),"")</f>
        <v/>
      </c>
      <c r="CB2426" s="43" t="str">
        <f t="shared" si="735"/>
        <v/>
      </c>
      <c r="CC2426" s="122" t="str">
        <f>IF($BZ2426="","",SUM($BZ$2:$BZ2426))</f>
        <v/>
      </c>
      <c r="CD2426" s="43" t="str">
        <f>IF($BZ2426="","",$BU$19*(SUM($BZ$2:$BZ2426)))</f>
        <v/>
      </c>
    </row>
    <row r="2427" spans="1:82">
      <c r="A2427" s="4" t="str">
        <f t="shared" si="736"/>
        <v/>
      </c>
      <c r="B2427" s="21" t="str">
        <f>IF(Investments_Import!A2427="","",Investments_Import!A2427)</f>
        <v/>
      </c>
      <c r="C2427" s="22" t="str">
        <f t="shared" si="729"/>
        <v/>
      </c>
      <c r="D2427" s="51" t="str">
        <f t="shared" si="737"/>
        <v/>
      </c>
      <c r="E2427" s="3" t="str">
        <f>IF(Investments_Import!B2427="","",Investments_Import!B2427)</f>
        <v/>
      </c>
      <c r="F2427" s="54" t="str">
        <f t="shared" si="738"/>
        <v xml:space="preserve"> </v>
      </c>
      <c r="G2427" s="54" t="str">
        <f>IF($B2427="","",COUNTIF($F$2:$F2427,$F2427))</f>
        <v/>
      </c>
      <c r="H2427" s="53" t="str">
        <f t="shared" si="739"/>
        <v xml:space="preserve">  </v>
      </c>
      <c r="I2427" s="3" t="str">
        <f>IF(Investments_Import!C2427="","",Investments_Import!C2427)</f>
        <v/>
      </c>
      <c r="J2427" s="108" t="str">
        <f>IF(Investments_Import!D2427="","",Investments_Import!D2427)</f>
        <v/>
      </c>
      <c r="K2427" s="108" t="str">
        <f t="shared" si="740"/>
        <v/>
      </c>
      <c r="L2427" s="47" t="str">
        <f>IF(Investments_Import!E2427="","",Investments_Import!E2427)</f>
        <v/>
      </c>
      <c r="M2427" s="47" t="str">
        <f t="shared" si="730"/>
        <v/>
      </c>
      <c r="N2427" s="31" t="str">
        <f>IF(Investments_Import!F2427="","",Investments_Import!F2427)</f>
        <v/>
      </c>
      <c r="O2427" s="31" t="str">
        <f t="shared" si="731"/>
        <v/>
      </c>
      <c r="P2427" s="3" t="str">
        <f>IF(Investments_Import!G2427="","",Investments_Import!G2427)</f>
        <v/>
      </c>
      <c r="Q2427" s="3" t="str">
        <f>IF(Investments_Import!H2427="","",Investments_Import!H2427)</f>
        <v/>
      </c>
      <c r="R2427" s="37" t="str">
        <f t="shared" si="732"/>
        <v/>
      </c>
      <c r="S2427" s="37" t="str">
        <f t="shared" si="733"/>
        <v/>
      </c>
      <c r="U2427" s="36" t="str">
        <f>IF(Mining_Import!A2427="","",Mining_Import!A2427)</f>
        <v/>
      </c>
      <c r="V2427" s="22" t="str">
        <f t="shared" si="741"/>
        <v/>
      </c>
      <c r="W2427" s="127" t="str">
        <f t="shared" si="742"/>
        <v/>
      </c>
      <c r="X2427" s="127" t="str">
        <f t="shared" si="743"/>
        <v/>
      </c>
      <c r="Y2427" s="127" t="str">
        <f t="shared" si="744"/>
        <v/>
      </c>
      <c r="Z2427" s="36" t="str">
        <f>IF(Mining_Import!B2427="","",Mining_Import!B2427)</f>
        <v/>
      </c>
      <c r="AA2427" s="184" t="str">
        <f>IF(Mining_Import!$C2427="","",Mining_Import!$C2427)</f>
        <v/>
      </c>
      <c r="AB2427" s="122" t="str">
        <f t="shared" si="745"/>
        <v/>
      </c>
      <c r="AC2427" s="122" t="str">
        <f>IF($Y2427&gt;Dashboard!$Q$19,$AB2427,"")</f>
        <v/>
      </c>
      <c r="AD2427" s="43" t="str">
        <f t="shared" si="746"/>
        <v/>
      </c>
      <c r="AE2427" s="36" t="str">
        <f>IF(Mining_Import!D2427="","",Mining_Import!D2427)</f>
        <v/>
      </c>
      <c r="AF2427" s="36" t="str">
        <f>IF(Mining_Import!E2427="","",Mining_Import!E2427)</f>
        <v/>
      </c>
      <c r="AG2427" s="36" t="str">
        <f>IF(Mining_Import!F2427="","",Mining_Import!F2427)</f>
        <v/>
      </c>
      <c r="AH2427" s="36" t="str">
        <f>IF(Mining_Import!G2427="","",Mining_Import!G2427)</f>
        <v/>
      </c>
      <c r="AI2427" s="36" t="str">
        <f>IF(Mining_Import!H2427="","",Mining_Import!H2427)</f>
        <v/>
      </c>
      <c r="AJ2427" s="36" t="str">
        <f>IF(Mining_Import!I2427="","",Mining_Import!I2427)</f>
        <v/>
      </c>
      <c r="BY2427" s="120" t="str">
        <f t="shared" si="734"/>
        <v/>
      </c>
      <c r="BZ2427" s="184" t="str">
        <f t="shared" si="747"/>
        <v/>
      </c>
      <c r="CA2427" s="37" t="str">
        <f>IFERROR(VLOOKUP($BY2427,Account_Value!$C$2:$F$2500,4,0),"")</f>
        <v/>
      </c>
      <c r="CB2427" s="43" t="str">
        <f t="shared" si="735"/>
        <v/>
      </c>
      <c r="CC2427" s="122" t="str">
        <f>IF($BZ2427="","",SUM($BZ$2:$BZ2427))</f>
        <v/>
      </c>
      <c r="CD2427" s="43" t="str">
        <f>IF($BZ2427="","",$BU$19*(SUM($BZ$2:$BZ2427)))</f>
        <v/>
      </c>
    </row>
    <row r="2428" spans="1:82">
      <c r="A2428" s="4" t="str">
        <f t="shared" si="736"/>
        <v/>
      </c>
      <c r="B2428" s="21" t="str">
        <f>IF(Investments_Import!A2428="","",Investments_Import!A2428)</f>
        <v/>
      </c>
      <c r="C2428" s="22" t="str">
        <f t="shared" si="729"/>
        <v/>
      </c>
      <c r="D2428" s="51" t="str">
        <f t="shared" si="737"/>
        <v/>
      </c>
      <c r="E2428" s="3" t="str">
        <f>IF(Investments_Import!B2428="","",Investments_Import!B2428)</f>
        <v/>
      </c>
      <c r="F2428" s="54" t="str">
        <f t="shared" si="738"/>
        <v xml:space="preserve"> </v>
      </c>
      <c r="G2428" s="54" t="str">
        <f>IF($B2428="","",COUNTIF($F$2:$F2428,$F2428))</f>
        <v/>
      </c>
      <c r="H2428" s="53" t="str">
        <f t="shared" si="739"/>
        <v xml:space="preserve">  </v>
      </c>
      <c r="I2428" s="3" t="str">
        <f>IF(Investments_Import!C2428="","",Investments_Import!C2428)</f>
        <v/>
      </c>
      <c r="J2428" s="108" t="str">
        <f>IF(Investments_Import!D2428="","",Investments_Import!D2428)</f>
        <v/>
      </c>
      <c r="K2428" s="108" t="str">
        <f t="shared" si="740"/>
        <v/>
      </c>
      <c r="L2428" s="47" t="str">
        <f>IF(Investments_Import!E2428="","",Investments_Import!E2428)</f>
        <v/>
      </c>
      <c r="M2428" s="47" t="str">
        <f t="shared" si="730"/>
        <v/>
      </c>
      <c r="N2428" s="31" t="str">
        <f>IF(Investments_Import!F2428="","",Investments_Import!F2428)</f>
        <v/>
      </c>
      <c r="O2428" s="31" t="str">
        <f t="shared" si="731"/>
        <v/>
      </c>
      <c r="P2428" s="3" t="str">
        <f>IF(Investments_Import!G2428="","",Investments_Import!G2428)</f>
        <v/>
      </c>
      <c r="Q2428" s="3" t="str">
        <f>IF(Investments_Import!H2428="","",Investments_Import!H2428)</f>
        <v/>
      </c>
      <c r="R2428" s="37" t="str">
        <f t="shared" si="732"/>
        <v/>
      </c>
      <c r="S2428" s="37" t="str">
        <f t="shared" si="733"/>
        <v/>
      </c>
      <c r="U2428" s="36" t="str">
        <f>IF(Mining_Import!A2428="","",Mining_Import!A2428)</f>
        <v/>
      </c>
      <c r="V2428" s="22" t="str">
        <f t="shared" si="741"/>
        <v/>
      </c>
      <c r="W2428" s="127" t="str">
        <f t="shared" si="742"/>
        <v/>
      </c>
      <c r="X2428" s="127" t="str">
        <f t="shared" si="743"/>
        <v/>
      </c>
      <c r="Y2428" s="127" t="str">
        <f t="shared" si="744"/>
        <v/>
      </c>
      <c r="Z2428" s="36" t="str">
        <f>IF(Mining_Import!B2428="","",Mining_Import!B2428)</f>
        <v/>
      </c>
      <c r="AA2428" s="184" t="str">
        <f>IF(Mining_Import!$C2428="","",Mining_Import!$C2428)</f>
        <v/>
      </c>
      <c r="AB2428" s="122" t="str">
        <f t="shared" si="745"/>
        <v/>
      </c>
      <c r="AC2428" s="122" t="str">
        <f>IF($Y2428&gt;Dashboard!$Q$19,$AB2428,"")</f>
        <v/>
      </c>
      <c r="AD2428" s="43" t="str">
        <f t="shared" si="746"/>
        <v/>
      </c>
      <c r="AE2428" s="36" t="str">
        <f>IF(Mining_Import!D2428="","",Mining_Import!D2428)</f>
        <v/>
      </c>
      <c r="AF2428" s="36" t="str">
        <f>IF(Mining_Import!E2428="","",Mining_Import!E2428)</f>
        <v/>
      </c>
      <c r="AG2428" s="36" t="str">
        <f>IF(Mining_Import!F2428="","",Mining_Import!F2428)</f>
        <v/>
      </c>
      <c r="AH2428" s="36" t="str">
        <f>IF(Mining_Import!G2428="","",Mining_Import!G2428)</f>
        <v/>
      </c>
      <c r="AI2428" s="36" t="str">
        <f>IF(Mining_Import!H2428="","",Mining_Import!H2428)</f>
        <v/>
      </c>
      <c r="AJ2428" s="36" t="str">
        <f>IF(Mining_Import!I2428="","",Mining_Import!I2428)</f>
        <v/>
      </c>
      <c r="BY2428" s="120" t="str">
        <f t="shared" si="734"/>
        <v/>
      </c>
      <c r="BZ2428" s="184" t="str">
        <f t="shared" si="747"/>
        <v/>
      </c>
      <c r="CA2428" s="37" t="str">
        <f>IFERROR(VLOOKUP($BY2428,Account_Value!$C$2:$F$2500,4,0),"")</f>
        <v/>
      </c>
      <c r="CB2428" s="43" t="str">
        <f t="shared" si="735"/>
        <v/>
      </c>
      <c r="CC2428" s="122" t="str">
        <f>IF($BZ2428="","",SUM($BZ$2:$BZ2428))</f>
        <v/>
      </c>
      <c r="CD2428" s="43" t="str">
        <f>IF($BZ2428="","",$BU$19*(SUM($BZ$2:$BZ2428)))</f>
        <v/>
      </c>
    </row>
    <row r="2429" spans="1:82">
      <c r="A2429" s="4" t="str">
        <f t="shared" si="736"/>
        <v/>
      </c>
      <c r="B2429" s="21" t="str">
        <f>IF(Investments_Import!A2429="","",Investments_Import!A2429)</f>
        <v/>
      </c>
      <c r="C2429" s="22" t="str">
        <f t="shared" si="729"/>
        <v/>
      </c>
      <c r="D2429" s="51" t="str">
        <f t="shared" si="737"/>
        <v/>
      </c>
      <c r="E2429" s="3" t="str">
        <f>IF(Investments_Import!B2429="","",Investments_Import!B2429)</f>
        <v/>
      </c>
      <c r="F2429" s="54" t="str">
        <f t="shared" si="738"/>
        <v xml:space="preserve"> </v>
      </c>
      <c r="G2429" s="54" t="str">
        <f>IF($B2429="","",COUNTIF($F$2:$F2429,$F2429))</f>
        <v/>
      </c>
      <c r="H2429" s="53" t="str">
        <f t="shared" si="739"/>
        <v xml:space="preserve">  </v>
      </c>
      <c r="I2429" s="3" t="str">
        <f>IF(Investments_Import!C2429="","",Investments_Import!C2429)</f>
        <v/>
      </c>
      <c r="J2429" s="108" t="str">
        <f>IF(Investments_Import!D2429="","",Investments_Import!D2429)</f>
        <v/>
      </c>
      <c r="K2429" s="108" t="str">
        <f t="shared" si="740"/>
        <v/>
      </c>
      <c r="L2429" s="47" t="str">
        <f>IF(Investments_Import!E2429="","",Investments_Import!E2429)</f>
        <v/>
      </c>
      <c r="M2429" s="47" t="str">
        <f t="shared" si="730"/>
        <v/>
      </c>
      <c r="N2429" s="31" t="str">
        <f>IF(Investments_Import!F2429="","",Investments_Import!F2429)</f>
        <v/>
      </c>
      <c r="O2429" s="31" t="str">
        <f t="shared" si="731"/>
        <v/>
      </c>
      <c r="P2429" s="3" t="str">
        <f>IF(Investments_Import!G2429="","",Investments_Import!G2429)</f>
        <v/>
      </c>
      <c r="Q2429" s="3" t="str">
        <f>IF(Investments_Import!H2429="","",Investments_Import!H2429)</f>
        <v/>
      </c>
      <c r="R2429" s="37" t="str">
        <f t="shared" si="732"/>
        <v/>
      </c>
      <c r="S2429" s="37" t="str">
        <f t="shared" si="733"/>
        <v/>
      </c>
      <c r="U2429" s="36" t="str">
        <f>IF(Mining_Import!A2429="","",Mining_Import!A2429)</f>
        <v/>
      </c>
      <c r="V2429" s="22" t="str">
        <f t="shared" si="741"/>
        <v/>
      </c>
      <c r="W2429" s="127" t="str">
        <f t="shared" si="742"/>
        <v/>
      </c>
      <c r="X2429" s="127" t="str">
        <f t="shared" si="743"/>
        <v/>
      </c>
      <c r="Y2429" s="127" t="str">
        <f t="shared" si="744"/>
        <v/>
      </c>
      <c r="Z2429" s="36" t="str">
        <f>IF(Mining_Import!B2429="","",Mining_Import!B2429)</f>
        <v/>
      </c>
      <c r="AA2429" s="184" t="str">
        <f>IF(Mining_Import!$C2429="","",Mining_Import!$C2429)</f>
        <v/>
      </c>
      <c r="AB2429" s="122" t="str">
        <f t="shared" si="745"/>
        <v/>
      </c>
      <c r="AC2429" s="122" t="str">
        <f>IF($Y2429&gt;Dashboard!$Q$19,$AB2429,"")</f>
        <v/>
      </c>
      <c r="AD2429" s="43" t="str">
        <f t="shared" si="746"/>
        <v/>
      </c>
      <c r="AE2429" s="36" t="str">
        <f>IF(Mining_Import!D2429="","",Mining_Import!D2429)</f>
        <v/>
      </c>
      <c r="AF2429" s="36" t="str">
        <f>IF(Mining_Import!E2429="","",Mining_Import!E2429)</f>
        <v/>
      </c>
      <c r="AG2429" s="36" t="str">
        <f>IF(Mining_Import!F2429="","",Mining_Import!F2429)</f>
        <v/>
      </c>
      <c r="AH2429" s="36" t="str">
        <f>IF(Mining_Import!G2429="","",Mining_Import!G2429)</f>
        <v/>
      </c>
      <c r="AI2429" s="36" t="str">
        <f>IF(Mining_Import!H2429="","",Mining_Import!H2429)</f>
        <v/>
      </c>
      <c r="AJ2429" s="36" t="str">
        <f>IF(Mining_Import!I2429="","",Mining_Import!I2429)</f>
        <v/>
      </c>
      <c r="BY2429" s="120" t="str">
        <f t="shared" si="734"/>
        <v/>
      </c>
      <c r="BZ2429" s="184" t="str">
        <f t="shared" si="747"/>
        <v/>
      </c>
      <c r="CA2429" s="37" t="str">
        <f>IFERROR(VLOOKUP($BY2429,Account_Value!$C$2:$F$2500,4,0),"")</f>
        <v/>
      </c>
      <c r="CB2429" s="43" t="str">
        <f t="shared" si="735"/>
        <v/>
      </c>
      <c r="CC2429" s="122" t="str">
        <f>IF($BZ2429="","",SUM($BZ$2:$BZ2429))</f>
        <v/>
      </c>
      <c r="CD2429" s="43" t="str">
        <f>IF($BZ2429="","",$BU$19*(SUM($BZ$2:$BZ2429)))</f>
        <v/>
      </c>
    </row>
    <row r="2430" spans="1:82">
      <c r="A2430" s="4" t="str">
        <f t="shared" si="736"/>
        <v/>
      </c>
      <c r="B2430" s="21" t="str">
        <f>IF(Investments_Import!A2430="","",Investments_Import!A2430)</f>
        <v/>
      </c>
      <c r="C2430" s="22" t="str">
        <f t="shared" si="729"/>
        <v/>
      </c>
      <c r="D2430" s="51" t="str">
        <f t="shared" si="737"/>
        <v/>
      </c>
      <c r="E2430" s="3" t="str">
        <f>IF(Investments_Import!B2430="","",Investments_Import!B2430)</f>
        <v/>
      </c>
      <c r="F2430" s="54" t="str">
        <f t="shared" si="738"/>
        <v xml:space="preserve"> </v>
      </c>
      <c r="G2430" s="54" t="str">
        <f>IF($B2430="","",COUNTIF($F$2:$F2430,$F2430))</f>
        <v/>
      </c>
      <c r="H2430" s="53" t="str">
        <f t="shared" si="739"/>
        <v xml:space="preserve">  </v>
      </c>
      <c r="I2430" s="3" t="str">
        <f>IF(Investments_Import!C2430="","",Investments_Import!C2430)</f>
        <v/>
      </c>
      <c r="J2430" s="108" t="str">
        <f>IF(Investments_Import!D2430="","",Investments_Import!D2430)</f>
        <v/>
      </c>
      <c r="K2430" s="108" t="str">
        <f t="shared" si="740"/>
        <v/>
      </c>
      <c r="L2430" s="47" t="str">
        <f>IF(Investments_Import!E2430="","",Investments_Import!E2430)</f>
        <v/>
      </c>
      <c r="M2430" s="47" t="str">
        <f t="shared" si="730"/>
        <v/>
      </c>
      <c r="N2430" s="31" t="str">
        <f>IF(Investments_Import!F2430="","",Investments_Import!F2430)</f>
        <v/>
      </c>
      <c r="O2430" s="31" t="str">
        <f t="shared" si="731"/>
        <v/>
      </c>
      <c r="P2430" s="3" t="str">
        <f>IF(Investments_Import!G2430="","",Investments_Import!G2430)</f>
        <v/>
      </c>
      <c r="Q2430" s="3" t="str">
        <f>IF(Investments_Import!H2430="","",Investments_Import!H2430)</f>
        <v/>
      </c>
      <c r="R2430" s="37" t="str">
        <f t="shared" si="732"/>
        <v/>
      </c>
      <c r="S2430" s="37" t="str">
        <f t="shared" si="733"/>
        <v/>
      </c>
      <c r="U2430" s="36" t="str">
        <f>IF(Mining_Import!A2430="","",Mining_Import!A2430)</f>
        <v/>
      </c>
      <c r="V2430" s="22" t="str">
        <f t="shared" si="741"/>
        <v/>
      </c>
      <c r="W2430" s="127" t="str">
        <f t="shared" si="742"/>
        <v/>
      </c>
      <c r="X2430" s="127" t="str">
        <f t="shared" si="743"/>
        <v/>
      </c>
      <c r="Y2430" s="127" t="str">
        <f t="shared" si="744"/>
        <v/>
      </c>
      <c r="Z2430" s="36" t="str">
        <f>IF(Mining_Import!B2430="","",Mining_Import!B2430)</f>
        <v/>
      </c>
      <c r="AA2430" s="184" t="str">
        <f>IF(Mining_Import!$C2430="","",Mining_Import!$C2430)</f>
        <v/>
      </c>
      <c r="AB2430" s="122" t="str">
        <f t="shared" si="745"/>
        <v/>
      </c>
      <c r="AC2430" s="122" t="str">
        <f>IF($Y2430&gt;Dashboard!$Q$19,$AB2430,"")</f>
        <v/>
      </c>
      <c r="AD2430" s="43" t="str">
        <f t="shared" si="746"/>
        <v/>
      </c>
      <c r="AE2430" s="36" t="str">
        <f>IF(Mining_Import!D2430="","",Mining_Import!D2430)</f>
        <v/>
      </c>
      <c r="AF2430" s="36" t="str">
        <f>IF(Mining_Import!E2430="","",Mining_Import!E2430)</f>
        <v/>
      </c>
      <c r="AG2430" s="36" t="str">
        <f>IF(Mining_Import!F2430="","",Mining_Import!F2430)</f>
        <v/>
      </c>
      <c r="AH2430" s="36" t="str">
        <f>IF(Mining_Import!G2430="","",Mining_Import!G2430)</f>
        <v/>
      </c>
      <c r="AI2430" s="36" t="str">
        <f>IF(Mining_Import!H2430="","",Mining_Import!H2430)</f>
        <v/>
      </c>
      <c r="AJ2430" s="36" t="str">
        <f>IF(Mining_Import!I2430="","",Mining_Import!I2430)</f>
        <v/>
      </c>
      <c r="BY2430" s="120" t="str">
        <f t="shared" si="734"/>
        <v/>
      </c>
      <c r="BZ2430" s="184" t="str">
        <f t="shared" si="747"/>
        <v/>
      </c>
      <c r="CA2430" s="37" t="str">
        <f>IFERROR(VLOOKUP($BY2430,Account_Value!$C$2:$F$2500,4,0),"")</f>
        <v/>
      </c>
      <c r="CB2430" s="43" t="str">
        <f t="shared" si="735"/>
        <v/>
      </c>
      <c r="CC2430" s="122" t="str">
        <f>IF($BZ2430="","",SUM($BZ$2:$BZ2430))</f>
        <v/>
      </c>
      <c r="CD2430" s="43" t="str">
        <f>IF($BZ2430="","",$BU$19*(SUM($BZ$2:$BZ2430)))</f>
        <v/>
      </c>
    </row>
    <row r="2431" spans="1:82">
      <c r="A2431" s="4" t="str">
        <f t="shared" si="736"/>
        <v/>
      </c>
      <c r="B2431" s="21" t="str">
        <f>IF(Investments_Import!A2431="","",Investments_Import!A2431)</f>
        <v/>
      </c>
      <c r="C2431" s="22" t="str">
        <f t="shared" si="729"/>
        <v/>
      </c>
      <c r="D2431" s="51" t="str">
        <f t="shared" si="737"/>
        <v/>
      </c>
      <c r="E2431" s="3" t="str">
        <f>IF(Investments_Import!B2431="","",Investments_Import!B2431)</f>
        <v/>
      </c>
      <c r="F2431" s="54" t="str">
        <f t="shared" si="738"/>
        <v xml:space="preserve"> </v>
      </c>
      <c r="G2431" s="54" t="str">
        <f>IF($B2431="","",COUNTIF($F$2:$F2431,$F2431))</f>
        <v/>
      </c>
      <c r="H2431" s="53" t="str">
        <f t="shared" si="739"/>
        <v xml:space="preserve">  </v>
      </c>
      <c r="I2431" s="3" t="str">
        <f>IF(Investments_Import!C2431="","",Investments_Import!C2431)</f>
        <v/>
      </c>
      <c r="J2431" s="108" t="str">
        <f>IF(Investments_Import!D2431="","",Investments_Import!D2431)</f>
        <v/>
      </c>
      <c r="K2431" s="108" t="str">
        <f t="shared" si="740"/>
        <v/>
      </c>
      <c r="L2431" s="47" t="str">
        <f>IF(Investments_Import!E2431="","",Investments_Import!E2431)</f>
        <v/>
      </c>
      <c r="M2431" s="47" t="str">
        <f t="shared" si="730"/>
        <v/>
      </c>
      <c r="N2431" s="31" t="str">
        <f>IF(Investments_Import!F2431="","",Investments_Import!F2431)</f>
        <v/>
      </c>
      <c r="O2431" s="31" t="str">
        <f t="shared" si="731"/>
        <v/>
      </c>
      <c r="P2431" s="3" t="str">
        <f>IF(Investments_Import!G2431="","",Investments_Import!G2431)</f>
        <v/>
      </c>
      <c r="Q2431" s="3" t="str">
        <f>IF(Investments_Import!H2431="","",Investments_Import!H2431)</f>
        <v/>
      </c>
      <c r="R2431" s="37" t="str">
        <f t="shared" si="732"/>
        <v/>
      </c>
      <c r="S2431" s="37" t="str">
        <f t="shared" si="733"/>
        <v/>
      </c>
      <c r="U2431" s="36" t="str">
        <f>IF(Mining_Import!A2431="","",Mining_Import!A2431)</f>
        <v/>
      </c>
      <c r="V2431" s="22" t="str">
        <f t="shared" si="741"/>
        <v/>
      </c>
      <c r="W2431" s="127" t="str">
        <f t="shared" si="742"/>
        <v/>
      </c>
      <c r="X2431" s="127" t="str">
        <f t="shared" si="743"/>
        <v/>
      </c>
      <c r="Y2431" s="127" t="str">
        <f t="shared" si="744"/>
        <v/>
      </c>
      <c r="Z2431" s="36" t="str">
        <f>IF(Mining_Import!B2431="","",Mining_Import!B2431)</f>
        <v/>
      </c>
      <c r="AA2431" s="184" t="str">
        <f>IF(Mining_Import!$C2431="","",Mining_Import!$C2431)</f>
        <v/>
      </c>
      <c r="AB2431" s="122" t="str">
        <f t="shared" si="745"/>
        <v/>
      </c>
      <c r="AC2431" s="122" t="str">
        <f>IF($Y2431&gt;Dashboard!$Q$19,$AB2431,"")</f>
        <v/>
      </c>
      <c r="AD2431" s="43" t="str">
        <f t="shared" si="746"/>
        <v/>
      </c>
      <c r="AE2431" s="36" t="str">
        <f>IF(Mining_Import!D2431="","",Mining_Import!D2431)</f>
        <v/>
      </c>
      <c r="AF2431" s="36" t="str">
        <f>IF(Mining_Import!E2431="","",Mining_Import!E2431)</f>
        <v/>
      </c>
      <c r="AG2431" s="36" t="str">
        <f>IF(Mining_Import!F2431="","",Mining_Import!F2431)</f>
        <v/>
      </c>
      <c r="AH2431" s="36" t="str">
        <f>IF(Mining_Import!G2431="","",Mining_Import!G2431)</f>
        <v/>
      </c>
      <c r="AI2431" s="36" t="str">
        <f>IF(Mining_Import!H2431="","",Mining_Import!H2431)</f>
        <v/>
      </c>
      <c r="AJ2431" s="36" t="str">
        <f>IF(Mining_Import!I2431="","",Mining_Import!I2431)</f>
        <v/>
      </c>
      <c r="BY2431" s="120" t="str">
        <f t="shared" si="734"/>
        <v/>
      </c>
      <c r="BZ2431" s="184" t="str">
        <f t="shared" si="747"/>
        <v/>
      </c>
      <c r="CA2431" s="37" t="str">
        <f>IFERROR(VLOOKUP($BY2431,Account_Value!$C$2:$F$2500,4,0),"")</f>
        <v/>
      </c>
      <c r="CB2431" s="43" t="str">
        <f t="shared" si="735"/>
        <v/>
      </c>
      <c r="CC2431" s="122" t="str">
        <f>IF($BZ2431="","",SUM($BZ$2:$BZ2431))</f>
        <v/>
      </c>
      <c r="CD2431" s="43" t="str">
        <f>IF($BZ2431="","",$BU$19*(SUM($BZ$2:$BZ2431)))</f>
        <v/>
      </c>
    </row>
    <row r="2432" spans="1:82">
      <c r="A2432" s="4" t="str">
        <f t="shared" si="736"/>
        <v/>
      </c>
      <c r="B2432" s="21" t="str">
        <f>IF(Investments_Import!A2432="","",Investments_Import!A2432)</f>
        <v/>
      </c>
      <c r="C2432" s="22" t="str">
        <f t="shared" si="729"/>
        <v/>
      </c>
      <c r="D2432" s="51" t="str">
        <f t="shared" si="737"/>
        <v/>
      </c>
      <c r="E2432" s="3" t="str">
        <f>IF(Investments_Import!B2432="","",Investments_Import!B2432)</f>
        <v/>
      </c>
      <c r="F2432" s="54" t="str">
        <f t="shared" si="738"/>
        <v xml:space="preserve"> </v>
      </c>
      <c r="G2432" s="54" t="str">
        <f>IF($B2432="","",COUNTIF($F$2:$F2432,$F2432))</f>
        <v/>
      </c>
      <c r="H2432" s="53" t="str">
        <f t="shared" si="739"/>
        <v xml:space="preserve">  </v>
      </c>
      <c r="I2432" s="3" t="str">
        <f>IF(Investments_Import!C2432="","",Investments_Import!C2432)</f>
        <v/>
      </c>
      <c r="J2432" s="108" t="str">
        <f>IF(Investments_Import!D2432="","",Investments_Import!D2432)</f>
        <v/>
      </c>
      <c r="K2432" s="108" t="str">
        <f t="shared" si="740"/>
        <v/>
      </c>
      <c r="L2432" s="47" t="str">
        <f>IF(Investments_Import!E2432="","",Investments_Import!E2432)</f>
        <v/>
      </c>
      <c r="M2432" s="47" t="str">
        <f t="shared" si="730"/>
        <v/>
      </c>
      <c r="N2432" s="31" t="str">
        <f>IF(Investments_Import!F2432="","",Investments_Import!F2432)</f>
        <v/>
      </c>
      <c r="O2432" s="31" t="str">
        <f t="shared" si="731"/>
        <v/>
      </c>
      <c r="P2432" s="3" t="str">
        <f>IF(Investments_Import!G2432="","",Investments_Import!G2432)</f>
        <v/>
      </c>
      <c r="Q2432" s="3" t="str">
        <f>IF(Investments_Import!H2432="","",Investments_Import!H2432)</f>
        <v/>
      </c>
      <c r="R2432" s="37" t="str">
        <f t="shared" si="732"/>
        <v/>
      </c>
      <c r="S2432" s="37" t="str">
        <f t="shared" si="733"/>
        <v/>
      </c>
      <c r="U2432" s="36" t="str">
        <f>IF(Mining_Import!A2432="","",Mining_Import!A2432)</f>
        <v/>
      </c>
      <c r="V2432" s="22" t="str">
        <f t="shared" si="741"/>
        <v/>
      </c>
      <c r="W2432" s="127" t="str">
        <f t="shared" si="742"/>
        <v/>
      </c>
      <c r="X2432" s="127" t="str">
        <f t="shared" si="743"/>
        <v/>
      </c>
      <c r="Y2432" s="127" t="str">
        <f t="shared" si="744"/>
        <v/>
      </c>
      <c r="Z2432" s="36" t="str">
        <f>IF(Mining_Import!B2432="","",Mining_Import!B2432)</f>
        <v/>
      </c>
      <c r="AA2432" s="184" t="str">
        <f>IF(Mining_Import!$C2432="","",Mining_Import!$C2432)</f>
        <v/>
      </c>
      <c r="AB2432" s="122" t="str">
        <f t="shared" si="745"/>
        <v/>
      </c>
      <c r="AC2432" s="122" t="str">
        <f>IF($Y2432&gt;Dashboard!$Q$19,$AB2432,"")</f>
        <v/>
      </c>
      <c r="AD2432" s="43" t="str">
        <f t="shared" si="746"/>
        <v/>
      </c>
      <c r="AE2432" s="36" t="str">
        <f>IF(Mining_Import!D2432="","",Mining_Import!D2432)</f>
        <v/>
      </c>
      <c r="AF2432" s="36" t="str">
        <f>IF(Mining_Import!E2432="","",Mining_Import!E2432)</f>
        <v/>
      </c>
      <c r="AG2432" s="36" t="str">
        <f>IF(Mining_Import!F2432="","",Mining_Import!F2432)</f>
        <v/>
      </c>
      <c r="AH2432" s="36" t="str">
        <f>IF(Mining_Import!G2432="","",Mining_Import!G2432)</f>
        <v/>
      </c>
      <c r="AI2432" s="36" t="str">
        <f>IF(Mining_Import!H2432="","",Mining_Import!H2432)</f>
        <v/>
      </c>
      <c r="AJ2432" s="36" t="str">
        <f>IF(Mining_Import!I2432="","",Mining_Import!I2432)</f>
        <v/>
      </c>
      <c r="BY2432" s="120" t="str">
        <f t="shared" si="734"/>
        <v/>
      </c>
      <c r="BZ2432" s="184" t="str">
        <f t="shared" si="747"/>
        <v/>
      </c>
      <c r="CA2432" s="37" t="str">
        <f>IFERROR(VLOOKUP($BY2432,Account_Value!$C$2:$F$2500,4,0),"")</f>
        <v/>
      </c>
      <c r="CB2432" s="43" t="str">
        <f t="shared" si="735"/>
        <v/>
      </c>
      <c r="CC2432" s="122" t="str">
        <f>IF($BZ2432="","",SUM($BZ$2:$BZ2432))</f>
        <v/>
      </c>
      <c r="CD2432" s="43" t="str">
        <f>IF($BZ2432="","",$BU$19*(SUM($BZ$2:$BZ2432)))</f>
        <v/>
      </c>
    </row>
    <row r="2433" spans="1:82">
      <c r="A2433" s="4" t="str">
        <f t="shared" si="736"/>
        <v/>
      </c>
      <c r="B2433" s="21" t="str">
        <f>IF(Investments_Import!A2433="","",Investments_Import!A2433)</f>
        <v/>
      </c>
      <c r="C2433" s="22" t="str">
        <f t="shared" si="729"/>
        <v/>
      </c>
      <c r="D2433" s="51" t="str">
        <f t="shared" si="737"/>
        <v/>
      </c>
      <c r="E2433" s="3" t="str">
        <f>IF(Investments_Import!B2433="","",Investments_Import!B2433)</f>
        <v/>
      </c>
      <c r="F2433" s="54" t="str">
        <f t="shared" si="738"/>
        <v xml:space="preserve"> </v>
      </c>
      <c r="G2433" s="54" t="str">
        <f>IF($B2433="","",COUNTIF($F$2:$F2433,$F2433))</f>
        <v/>
      </c>
      <c r="H2433" s="53" t="str">
        <f t="shared" si="739"/>
        <v xml:space="preserve">  </v>
      </c>
      <c r="I2433" s="3" t="str">
        <f>IF(Investments_Import!C2433="","",Investments_Import!C2433)</f>
        <v/>
      </c>
      <c r="J2433" s="108" t="str">
        <f>IF(Investments_Import!D2433="","",Investments_Import!D2433)</f>
        <v/>
      </c>
      <c r="K2433" s="108" t="str">
        <f t="shared" si="740"/>
        <v/>
      </c>
      <c r="L2433" s="47" t="str">
        <f>IF(Investments_Import!E2433="","",Investments_Import!E2433)</f>
        <v/>
      </c>
      <c r="M2433" s="47" t="str">
        <f t="shared" si="730"/>
        <v/>
      </c>
      <c r="N2433" s="31" t="str">
        <f>IF(Investments_Import!F2433="","",Investments_Import!F2433)</f>
        <v/>
      </c>
      <c r="O2433" s="31" t="str">
        <f t="shared" si="731"/>
        <v/>
      </c>
      <c r="P2433" s="3" t="str">
        <f>IF(Investments_Import!G2433="","",Investments_Import!G2433)</f>
        <v/>
      </c>
      <c r="Q2433" s="3" t="str">
        <f>IF(Investments_Import!H2433="","",Investments_Import!H2433)</f>
        <v/>
      </c>
      <c r="R2433" s="37" t="str">
        <f t="shared" si="732"/>
        <v/>
      </c>
      <c r="S2433" s="37" t="str">
        <f t="shared" si="733"/>
        <v/>
      </c>
      <c r="U2433" s="36" t="str">
        <f>IF(Mining_Import!A2433="","",Mining_Import!A2433)</f>
        <v/>
      </c>
      <c r="V2433" s="22" t="str">
        <f t="shared" si="741"/>
        <v/>
      </c>
      <c r="W2433" s="127" t="str">
        <f t="shared" si="742"/>
        <v/>
      </c>
      <c r="X2433" s="127" t="str">
        <f t="shared" si="743"/>
        <v/>
      </c>
      <c r="Y2433" s="127" t="str">
        <f t="shared" si="744"/>
        <v/>
      </c>
      <c r="Z2433" s="36" t="str">
        <f>IF(Mining_Import!B2433="","",Mining_Import!B2433)</f>
        <v/>
      </c>
      <c r="AA2433" s="184" t="str">
        <f>IF(Mining_Import!$C2433="","",Mining_Import!$C2433)</f>
        <v/>
      </c>
      <c r="AB2433" s="122" t="str">
        <f t="shared" si="745"/>
        <v/>
      </c>
      <c r="AC2433" s="122" t="str">
        <f>IF($Y2433&gt;Dashboard!$Q$19,$AB2433,"")</f>
        <v/>
      </c>
      <c r="AD2433" s="43" t="str">
        <f t="shared" si="746"/>
        <v/>
      </c>
      <c r="AE2433" s="36" t="str">
        <f>IF(Mining_Import!D2433="","",Mining_Import!D2433)</f>
        <v/>
      </c>
      <c r="AF2433" s="36" t="str">
        <f>IF(Mining_Import!E2433="","",Mining_Import!E2433)</f>
        <v/>
      </c>
      <c r="AG2433" s="36" t="str">
        <f>IF(Mining_Import!F2433="","",Mining_Import!F2433)</f>
        <v/>
      </c>
      <c r="AH2433" s="36" t="str">
        <f>IF(Mining_Import!G2433="","",Mining_Import!G2433)</f>
        <v/>
      </c>
      <c r="AI2433" s="36" t="str">
        <f>IF(Mining_Import!H2433="","",Mining_Import!H2433)</f>
        <v/>
      </c>
      <c r="AJ2433" s="36" t="str">
        <f>IF(Mining_Import!I2433="","",Mining_Import!I2433)</f>
        <v/>
      </c>
      <c r="BY2433" s="120" t="str">
        <f t="shared" si="734"/>
        <v/>
      </c>
      <c r="BZ2433" s="184" t="str">
        <f t="shared" si="747"/>
        <v/>
      </c>
      <c r="CA2433" s="37" t="str">
        <f>IFERROR(VLOOKUP($BY2433,Account_Value!$C$2:$F$2500,4,0),"")</f>
        <v/>
      </c>
      <c r="CB2433" s="43" t="str">
        <f t="shared" si="735"/>
        <v/>
      </c>
      <c r="CC2433" s="122" t="str">
        <f>IF($BZ2433="","",SUM($BZ$2:$BZ2433))</f>
        <v/>
      </c>
      <c r="CD2433" s="43" t="str">
        <f>IF($BZ2433="","",$BU$19*(SUM($BZ$2:$BZ2433)))</f>
        <v/>
      </c>
    </row>
    <row r="2434" spans="1:82">
      <c r="A2434" s="4" t="str">
        <f t="shared" si="736"/>
        <v/>
      </c>
      <c r="B2434" s="21" t="str">
        <f>IF(Investments_Import!A2434="","",Investments_Import!A2434)</f>
        <v/>
      </c>
      <c r="C2434" s="22" t="str">
        <f t="shared" ref="C2434:C2497" si="748">IF(B2434="","",B2434*1)</f>
        <v/>
      </c>
      <c r="D2434" s="51" t="str">
        <f t="shared" si="737"/>
        <v/>
      </c>
      <c r="E2434" s="3" t="str">
        <f>IF(Investments_Import!B2434="","",Investments_Import!B2434)</f>
        <v/>
      </c>
      <c r="F2434" s="54" t="str">
        <f t="shared" si="738"/>
        <v xml:space="preserve"> </v>
      </c>
      <c r="G2434" s="54" t="str">
        <f>IF($B2434="","",COUNTIF($F$2:$F2434,$F2434))</f>
        <v/>
      </c>
      <c r="H2434" s="53" t="str">
        <f t="shared" si="739"/>
        <v xml:space="preserve">  </v>
      </c>
      <c r="I2434" s="3" t="str">
        <f>IF(Investments_Import!C2434="","",Investments_Import!C2434)</f>
        <v/>
      </c>
      <c r="J2434" s="108" t="str">
        <f>IF(Investments_Import!D2434="","",Investments_Import!D2434)</f>
        <v/>
      </c>
      <c r="K2434" s="108" t="str">
        <f t="shared" si="740"/>
        <v/>
      </c>
      <c r="L2434" s="47" t="str">
        <f>IF(Investments_Import!E2434="","",Investments_Import!E2434)</f>
        <v/>
      </c>
      <c r="M2434" s="47" t="str">
        <f t="shared" ref="M2434:M2500" si="749">IF($L2434="","",$L2434*1)</f>
        <v/>
      </c>
      <c r="N2434" s="31" t="str">
        <f>IF(Investments_Import!F2434="","",Investments_Import!F2434)</f>
        <v/>
      </c>
      <c r="O2434" s="31" t="str">
        <f t="shared" ref="O2434:O2500" si="750">IF($N2434="","",$N2434*1)</f>
        <v/>
      </c>
      <c r="P2434" s="3" t="str">
        <f>IF(Investments_Import!G2434="","",Investments_Import!G2434)</f>
        <v/>
      </c>
      <c r="Q2434" s="3" t="str">
        <f>IF(Investments_Import!H2434="","",Investments_Import!H2434)</f>
        <v/>
      </c>
      <c r="R2434" s="37" t="str">
        <f t="shared" ref="R2434:R2500" si="751">IF($Q2434="","",IF($Q2434="USD",$P2434,$P2434*$J2434))</f>
        <v/>
      </c>
      <c r="S2434" s="37" t="str">
        <f t="shared" ref="S2434:S2500" si="752">IF($R2434="","",$R2434*1)</f>
        <v/>
      </c>
      <c r="U2434" s="36" t="str">
        <f>IF(Mining_Import!A2434="","",Mining_Import!A2434)</f>
        <v/>
      </c>
      <c r="V2434" s="22" t="str">
        <f t="shared" si="741"/>
        <v/>
      </c>
      <c r="W2434" s="127" t="str">
        <f t="shared" si="742"/>
        <v/>
      </c>
      <c r="X2434" s="127" t="str">
        <f t="shared" si="743"/>
        <v/>
      </c>
      <c r="Y2434" s="127" t="str">
        <f t="shared" si="744"/>
        <v/>
      </c>
      <c r="Z2434" s="36" t="str">
        <f>IF(Mining_Import!B2434="","",Mining_Import!B2434)</f>
        <v/>
      </c>
      <c r="AA2434" s="184" t="str">
        <f>IF(Mining_Import!$C2434="","",Mining_Import!$C2434)</f>
        <v/>
      </c>
      <c r="AB2434" s="122" t="str">
        <f t="shared" si="745"/>
        <v/>
      </c>
      <c r="AC2434" s="122" t="str">
        <f>IF($Y2434&gt;Dashboard!$Q$19,$AB2434,"")</f>
        <v/>
      </c>
      <c r="AD2434" s="43" t="str">
        <f t="shared" si="746"/>
        <v/>
      </c>
      <c r="AE2434" s="36" t="str">
        <f>IF(Mining_Import!D2434="","",Mining_Import!D2434)</f>
        <v/>
      </c>
      <c r="AF2434" s="36" t="str">
        <f>IF(Mining_Import!E2434="","",Mining_Import!E2434)</f>
        <v/>
      </c>
      <c r="AG2434" s="36" t="str">
        <f>IF(Mining_Import!F2434="","",Mining_Import!F2434)</f>
        <v/>
      </c>
      <c r="AH2434" s="36" t="str">
        <f>IF(Mining_Import!G2434="","",Mining_Import!G2434)</f>
        <v/>
      </c>
      <c r="AI2434" s="36" t="str">
        <f>IF(Mining_Import!H2434="","",Mining_Import!H2434)</f>
        <v/>
      </c>
      <c r="AJ2434" s="36" t="str">
        <f>IF(Mining_Import!I2434="","",Mining_Import!I2434)</f>
        <v/>
      </c>
      <c r="BY2434" s="120" t="str">
        <f t="shared" ref="BY2434:BY2500" si="753">Y2434</f>
        <v/>
      </c>
      <c r="BZ2434" s="184" t="str">
        <f t="shared" si="747"/>
        <v/>
      </c>
      <c r="CA2434" s="37" t="str">
        <f>IFERROR(VLOOKUP($BY2434,Account_Value!$C$2:$F$2500,4,0),"")</f>
        <v/>
      </c>
      <c r="CB2434" s="43" t="str">
        <f t="shared" ref="CB2434:CB2497" si="754">IF(BZ2434="","",BZ2434*CA2434)</f>
        <v/>
      </c>
      <c r="CC2434" s="122" t="str">
        <f>IF($BZ2434="","",SUM($BZ$2:$BZ2434))</f>
        <v/>
      </c>
      <c r="CD2434" s="43" t="str">
        <f>IF($BZ2434="","",$BU$19*(SUM($BZ$2:$BZ2434)))</f>
        <v/>
      </c>
    </row>
    <row r="2435" spans="1:82">
      <c r="A2435" s="4" t="str">
        <f t="shared" ref="A2435:A2498" si="755">IF($B2435="","",$A2434+1)</f>
        <v/>
      </c>
      <c r="B2435" s="21" t="str">
        <f>IF(Investments_Import!A2435="","",Investments_Import!A2435)</f>
        <v/>
      </c>
      <c r="C2435" s="22" t="str">
        <f t="shared" si="748"/>
        <v/>
      </c>
      <c r="D2435" s="51" t="str">
        <f t="shared" ref="D2435:D2498" si="756">$C2435</f>
        <v/>
      </c>
      <c r="E2435" s="3" t="str">
        <f>IF(Investments_Import!B2435="","",Investments_Import!B2435)</f>
        <v/>
      </c>
      <c r="F2435" s="54" t="str">
        <f t="shared" ref="F2435:F2498" si="757">CONCATENATE(TEXT($D2435,"dd-mmm-yyyy")," ",$E2435)</f>
        <v xml:space="preserve"> </v>
      </c>
      <c r="G2435" s="54" t="str">
        <f>IF($B2435="","",COUNTIF($F$2:$F2435,$F2435))</f>
        <v/>
      </c>
      <c r="H2435" s="53" t="str">
        <f t="shared" ref="H2435:H2498" si="758">CONCATENATE(TEXT($D2435,"dd-mmm-yyyy")," ",$E2435," ",$G2435)</f>
        <v xml:space="preserve">  </v>
      </c>
      <c r="I2435" s="3" t="str">
        <f>IF(Investments_Import!C2435="","",Investments_Import!C2435)</f>
        <v/>
      </c>
      <c r="J2435" s="108" t="str">
        <f>IF(Investments_Import!D2435="","",Investments_Import!D2435)</f>
        <v/>
      </c>
      <c r="K2435" s="108" t="str">
        <f t="shared" ref="K2435:K2498" si="759">IF($B2435="","",$J2435*1)</f>
        <v/>
      </c>
      <c r="L2435" s="47" t="str">
        <f>IF(Investments_Import!E2435="","",Investments_Import!E2435)</f>
        <v/>
      </c>
      <c r="M2435" s="47" t="str">
        <f t="shared" si="749"/>
        <v/>
      </c>
      <c r="N2435" s="31" t="str">
        <f>IF(Investments_Import!F2435="","",Investments_Import!F2435)</f>
        <v/>
      </c>
      <c r="O2435" s="31" t="str">
        <f t="shared" si="750"/>
        <v/>
      </c>
      <c r="P2435" s="3" t="str">
        <f>IF(Investments_Import!G2435="","",Investments_Import!G2435)</f>
        <v/>
      </c>
      <c r="Q2435" s="3" t="str">
        <f>IF(Investments_Import!H2435="","",Investments_Import!H2435)</f>
        <v/>
      </c>
      <c r="R2435" s="37" t="str">
        <f t="shared" si="751"/>
        <v/>
      </c>
      <c r="S2435" s="37" t="str">
        <f t="shared" si="752"/>
        <v/>
      </c>
      <c r="U2435" s="36" t="str">
        <f>IF(Mining_Import!A2435="","",Mining_Import!A2435)</f>
        <v/>
      </c>
      <c r="V2435" s="22" t="str">
        <f t="shared" ref="V2435:V2498" si="760">IF(U2435="","",U2435*1)</f>
        <v/>
      </c>
      <c r="W2435" s="127" t="str">
        <f t="shared" ref="W2435:W2498" si="761">V2435</f>
        <v/>
      </c>
      <c r="X2435" s="127" t="str">
        <f t="shared" ref="X2435:X2498" si="762">IFERROR(INT($W2435),"")</f>
        <v/>
      </c>
      <c r="Y2435" s="127" t="str">
        <f t="shared" ref="Y2435:Y2498" si="763">$X2435</f>
        <v/>
      </c>
      <c r="Z2435" s="36" t="str">
        <f>IF(Mining_Import!B2435="","",Mining_Import!B2435)</f>
        <v/>
      </c>
      <c r="AA2435" s="184" t="str">
        <f>IF(Mining_Import!$C2435="","",Mining_Import!$C2435)</f>
        <v/>
      </c>
      <c r="AB2435" s="122" t="str">
        <f t="shared" ref="AB2435:AB2498" si="764">IFERROR($AA2435*1,"")</f>
        <v/>
      </c>
      <c r="AC2435" s="122" t="str">
        <f>IF($Y2435&gt;Dashboard!$Q$19,$AB2435,"")</f>
        <v/>
      </c>
      <c r="AD2435" s="43" t="str">
        <f t="shared" ref="AD2435:AD2498" si="765">IFERROR($AB2435*$BU$19,"")</f>
        <v/>
      </c>
      <c r="AE2435" s="36" t="str">
        <f>IF(Mining_Import!D2435="","",Mining_Import!D2435)</f>
        <v/>
      </c>
      <c r="AF2435" s="36" t="str">
        <f>IF(Mining_Import!E2435="","",Mining_Import!E2435)</f>
        <v/>
      </c>
      <c r="AG2435" s="36" t="str">
        <f>IF(Mining_Import!F2435="","",Mining_Import!F2435)</f>
        <v/>
      </c>
      <c r="AH2435" s="36" t="str">
        <f>IF(Mining_Import!G2435="","",Mining_Import!G2435)</f>
        <v/>
      </c>
      <c r="AI2435" s="36" t="str">
        <f>IF(Mining_Import!H2435="","",Mining_Import!H2435)</f>
        <v/>
      </c>
      <c r="AJ2435" s="36" t="str">
        <f>IF(Mining_Import!I2435="","",Mining_Import!I2435)</f>
        <v/>
      </c>
      <c r="BY2435" s="120" t="str">
        <f t="shared" si="753"/>
        <v/>
      </c>
      <c r="BZ2435" s="184" t="str">
        <f t="shared" ref="BZ2435:BZ2498" si="766">AB2435</f>
        <v/>
      </c>
      <c r="CA2435" s="37" t="str">
        <f>IFERROR(VLOOKUP($BY2435,Account_Value!$C$2:$F$2500,4,0),"")</f>
        <v/>
      </c>
      <c r="CB2435" s="43" t="str">
        <f t="shared" si="754"/>
        <v/>
      </c>
      <c r="CC2435" s="122" t="str">
        <f>IF($BZ2435="","",SUM($BZ$2:$BZ2435))</f>
        <v/>
      </c>
      <c r="CD2435" s="43" t="str">
        <f>IF($BZ2435="","",$BU$19*(SUM($BZ$2:$BZ2435)))</f>
        <v/>
      </c>
    </row>
    <row r="2436" spans="1:82">
      <c r="A2436" s="4" t="str">
        <f t="shared" si="755"/>
        <v/>
      </c>
      <c r="B2436" s="21" t="str">
        <f>IF(Investments_Import!A2436="","",Investments_Import!A2436)</f>
        <v/>
      </c>
      <c r="C2436" s="22" t="str">
        <f t="shared" si="748"/>
        <v/>
      </c>
      <c r="D2436" s="51" t="str">
        <f t="shared" si="756"/>
        <v/>
      </c>
      <c r="E2436" s="3" t="str">
        <f>IF(Investments_Import!B2436="","",Investments_Import!B2436)</f>
        <v/>
      </c>
      <c r="F2436" s="54" t="str">
        <f t="shared" si="757"/>
        <v xml:space="preserve"> </v>
      </c>
      <c r="G2436" s="54" t="str">
        <f>IF($B2436="","",COUNTIF($F$2:$F2436,$F2436))</f>
        <v/>
      </c>
      <c r="H2436" s="53" t="str">
        <f t="shared" si="758"/>
        <v xml:space="preserve">  </v>
      </c>
      <c r="I2436" s="3" t="str">
        <f>IF(Investments_Import!C2436="","",Investments_Import!C2436)</f>
        <v/>
      </c>
      <c r="J2436" s="108" t="str">
        <f>IF(Investments_Import!D2436="","",Investments_Import!D2436)</f>
        <v/>
      </c>
      <c r="K2436" s="108" t="str">
        <f t="shared" si="759"/>
        <v/>
      </c>
      <c r="L2436" s="47" t="str">
        <f>IF(Investments_Import!E2436="","",Investments_Import!E2436)</f>
        <v/>
      </c>
      <c r="M2436" s="47" t="str">
        <f t="shared" si="749"/>
        <v/>
      </c>
      <c r="N2436" s="31" t="str">
        <f>IF(Investments_Import!F2436="","",Investments_Import!F2436)</f>
        <v/>
      </c>
      <c r="O2436" s="31" t="str">
        <f t="shared" si="750"/>
        <v/>
      </c>
      <c r="P2436" s="3" t="str">
        <f>IF(Investments_Import!G2436="","",Investments_Import!G2436)</f>
        <v/>
      </c>
      <c r="Q2436" s="3" t="str">
        <f>IF(Investments_Import!H2436="","",Investments_Import!H2436)</f>
        <v/>
      </c>
      <c r="R2436" s="37" t="str">
        <f t="shared" si="751"/>
        <v/>
      </c>
      <c r="S2436" s="37" t="str">
        <f t="shared" si="752"/>
        <v/>
      </c>
      <c r="U2436" s="36" t="str">
        <f>IF(Mining_Import!A2436="","",Mining_Import!A2436)</f>
        <v/>
      </c>
      <c r="V2436" s="22" t="str">
        <f t="shared" si="760"/>
        <v/>
      </c>
      <c r="W2436" s="127" t="str">
        <f t="shared" si="761"/>
        <v/>
      </c>
      <c r="X2436" s="127" t="str">
        <f t="shared" si="762"/>
        <v/>
      </c>
      <c r="Y2436" s="127" t="str">
        <f t="shared" si="763"/>
        <v/>
      </c>
      <c r="Z2436" s="36" t="str">
        <f>IF(Mining_Import!B2436="","",Mining_Import!B2436)</f>
        <v/>
      </c>
      <c r="AA2436" s="184" t="str">
        <f>IF(Mining_Import!$C2436="","",Mining_Import!$C2436)</f>
        <v/>
      </c>
      <c r="AB2436" s="122" t="str">
        <f t="shared" si="764"/>
        <v/>
      </c>
      <c r="AC2436" s="122" t="str">
        <f>IF($Y2436&gt;Dashboard!$Q$19,$AB2436,"")</f>
        <v/>
      </c>
      <c r="AD2436" s="43" t="str">
        <f t="shared" si="765"/>
        <v/>
      </c>
      <c r="AE2436" s="36" t="str">
        <f>IF(Mining_Import!D2436="","",Mining_Import!D2436)</f>
        <v/>
      </c>
      <c r="AF2436" s="36" t="str">
        <f>IF(Mining_Import!E2436="","",Mining_Import!E2436)</f>
        <v/>
      </c>
      <c r="AG2436" s="36" t="str">
        <f>IF(Mining_Import!F2436="","",Mining_Import!F2436)</f>
        <v/>
      </c>
      <c r="AH2436" s="36" t="str">
        <f>IF(Mining_Import!G2436="","",Mining_Import!G2436)</f>
        <v/>
      </c>
      <c r="AI2436" s="36" t="str">
        <f>IF(Mining_Import!H2436="","",Mining_Import!H2436)</f>
        <v/>
      </c>
      <c r="AJ2436" s="36" t="str">
        <f>IF(Mining_Import!I2436="","",Mining_Import!I2436)</f>
        <v/>
      </c>
      <c r="BY2436" s="120" t="str">
        <f t="shared" si="753"/>
        <v/>
      </c>
      <c r="BZ2436" s="184" t="str">
        <f t="shared" si="766"/>
        <v/>
      </c>
      <c r="CA2436" s="37" t="str">
        <f>IFERROR(VLOOKUP($BY2436,Account_Value!$C$2:$F$2500,4,0),"")</f>
        <v/>
      </c>
      <c r="CB2436" s="43" t="str">
        <f t="shared" si="754"/>
        <v/>
      </c>
      <c r="CC2436" s="122" t="str">
        <f>IF($BZ2436="","",SUM($BZ$2:$BZ2436))</f>
        <v/>
      </c>
      <c r="CD2436" s="43" t="str">
        <f>IF($BZ2436="","",$BU$19*(SUM($BZ$2:$BZ2436)))</f>
        <v/>
      </c>
    </row>
    <row r="2437" spans="1:82">
      <c r="A2437" s="4" t="str">
        <f t="shared" si="755"/>
        <v/>
      </c>
      <c r="B2437" s="21" t="str">
        <f>IF(Investments_Import!A2437="","",Investments_Import!A2437)</f>
        <v/>
      </c>
      <c r="C2437" s="22" t="str">
        <f t="shared" si="748"/>
        <v/>
      </c>
      <c r="D2437" s="51" t="str">
        <f t="shared" si="756"/>
        <v/>
      </c>
      <c r="E2437" s="3" t="str">
        <f>IF(Investments_Import!B2437="","",Investments_Import!B2437)</f>
        <v/>
      </c>
      <c r="F2437" s="54" t="str">
        <f t="shared" si="757"/>
        <v xml:space="preserve"> </v>
      </c>
      <c r="G2437" s="54" t="str">
        <f>IF($B2437="","",COUNTIF($F$2:$F2437,$F2437))</f>
        <v/>
      </c>
      <c r="H2437" s="53" t="str">
        <f t="shared" si="758"/>
        <v xml:space="preserve">  </v>
      </c>
      <c r="I2437" s="3" t="str">
        <f>IF(Investments_Import!C2437="","",Investments_Import!C2437)</f>
        <v/>
      </c>
      <c r="J2437" s="108" t="str">
        <f>IF(Investments_Import!D2437="","",Investments_Import!D2437)</f>
        <v/>
      </c>
      <c r="K2437" s="108" t="str">
        <f t="shared" si="759"/>
        <v/>
      </c>
      <c r="L2437" s="47" t="str">
        <f>IF(Investments_Import!E2437="","",Investments_Import!E2437)</f>
        <v/>
      </c>
      <c r="M2437" s="47" t="str">
        <f t="shared" si="749"/>
        <v/>
      </c>
      <c r="N2437" s="31" t="str">
        <f>IF(Investments_Import!F2437="","",Investments_Import!F2437)</f>
        <v/>
      </c>
      <c r="O2437" s="31" t="str">
        <f t="shared" si="750"/>
        <v/>
      </c>
      <c r="P2437" s="3" t="str">
        <f>IF(Investments_Import!G2437="","",Investments_Import!G2437)</f>
        <v/>
      </c>
      <c r="Q2437" s="3" t="str">
        <f>IF(Investments_Import!H2437="","",Investments_Import!H2437)</f>
        <v/>
      </c>
      <c r="R2437" s="37" t="str">
        <f t="shared" si="751"/>
        <v/>
      </c>
      <c r="S2437" s="37" t="str">
        <f t="shared" si="752"/>
        <v/>
      </c>
      <c r="U2437" s="36" t="str">
        <f>IF(Mining_Import!A2437="","",Mining_Import!A2437)</f>
        <v/>
      </c>
      <c r="V2437" s="22" t="str">
        <f t="shared" si="760"/>
        <v/>
      </c>
      <c r="W2437" s="127" t="str">
        <f t="shared" si="761"/>
        <v/>
      </c>
      <c r="X2437" s="127" t="str">
        <f t="shared" si="762"/>
        <v/>
      </c>
      <c r="Y2437" s="127" t="str">
        <f t="shared" si="763"/>
        <v/>
      </c>
      <c r="Z2437" s="36" t="str">
        <f>IF(Mining_Import!B2437="","",Mining_Import!B2437)</f>
        <v/>
      </c>
      <c r="AA2437" s="184" t="str">
        <f>IF(Mining_Import!$C2437="","",Mining_Import!$C2437)</f>
        <v/>
      </c>
      <c r="AB2437" s="122" t="str">
        <f t="shared" si="764"/>
        <v/>
      </c>
      <c r="AC2437" s="122" t="str">
        <f>IF($Y2437&gt;Dashboard!$Q$19,$AB2437,"")</f>
        <v/>
      </c>
      <c r="AD2437" s="43" t="str">
        <f t="shared" si="765"/>
        <v/>
      </c>
      <c r="AE2437" s="36" t="str">
        <f>IF(Mining_Import!D2437="","",Mining_Import!D2437)</f>
        <v/>
      </c>
      <c r="AF2437" s="36" t="str">
        <f>IF(Mining_Import!E2437="","",Mining_Import!E2437)</f>
        <v/>
      </c>
      <c r="AG2437" s="36" t="str">
        <f>IF(Mining_Import!F2437="","",Mining_Import!F2437)</f>
        <v/>
      </c>
      <c r="AH2437" s="36" t="str">
        <f>IF(Mining_Import!G2437="","",Mining_Import!G2437)</f>
        <v/>
      </c>
      <c r="AI2437" s="36" t="str">
        <f>IF(Mining_Import!H2437="","",Mining_Import!H2437)</f>
        <v/>
      </c>
      <c r="AJ2437" s="36" t="str">
        <f>IF(Mining_Import!I2437="","",Mining_Import!I2437)</f>
        <v/>
      </c>
      <c r="BY2437" s="120" t="str">
        <f t="shared" si="753"/>
        <v/>
      </c>
      <c r="BZ2437" s="184" t="str">
        <f t="shared" si="766"/>
        <v/>
      </c>
      <c r="CA2437" s="37" t="str">
        <f>IFERROR(VLOOKUP($BY2437,Account_Value!$C$2:$F$2500,4,0),"")</f>
        <v/>
      </c>
      <c r="CB2437" s="43" t="str">
        <f t="shared" si="754"/>
        <v/>
      </c>
      <c r="CC2437" s="122" t="str">
        <f>IF($BZ2437="","",SUM($BZ$2:$BZ2437))</f>
        <v/>
      </c>
      <c r="CD2437" s="43" t="str">
        <f>IF($BZ2437="","",$BU$19*(SUM($BZ$2:$BZ2437)))</f>
        <v/>
      </c>
    </row>
    <row r="2438" spans="1:82">
      <c r="A2438" s="4" t="str">
        <f t="shared" si="755"/>
        <v/>
      </c>
      <c r="B2438" s="21" t="str">
        <f>IF(Investments_Import!A2438="","",Investments_Import!A2438)</f>
        <v/>
      </c>
      <c r="C2438" s="22" t="str">
        <f t="shared" si="748"/>
        <v/>
      </c>
      <c r="D2438" s="51" t="str">
        <f t="shared" si="756"/>
        <v/>
      </c>
      <c r="E2438" s="3" t="str">
        <f>IF(Investments_Import!B2438="","",Investments_Import!B2438)</f>
        <v/>
      </c>
      <c r="F2438" s="54" t="str">
        <f t="shared" si="757"/>
        <v xml:space="preserve"> </v>
      </c>
      <c r="G2438" s="54" t="str">
        <f>IF($B2438="","",COUNTIF($F$2:$F2438,$F2438))</f>
        <v/>
      </c>
      <c r="H2438" s="53" t="str">
        <f t="shared" si="758"/>
        <v xml:space="preserve">  </v>
      </c>
      <c r="I2438" s="3" t="str">
        <f>IF(Investments_Import!C2438="","",Investments_Import!C2438)</f>
        <v/>
      </c>
      <c r="J2438" s="108" t="str">
        <f>IF(Investments_Import!D2438="","",Investments_Import!D2438)</f>
        <v/>
      </c>
      <c r="K2438" s="108" t="str">
        <f t="shared" si="759"/>
        <v/>
      </c>
      <c r="L2438" s="47" t="str">
        <f>IF(Investments_Import!E2438="","",Investments_Import!E2438)</f>
        <v/>
      </c>
      <c r="M2438" s="47" t="str">
        <f t="shared" si="749"/>
        <v/>
      </c>
      <c r="N2438" s="31" t="str">
        <f>IF(Investments_Import!F2438="","",Investments_Import!F2438)</f>
        <v/>
      </c>
      <c r="O2438" s="31" t="str">
        <f t="shared" si="750"/>
        <v/>
      </c>
      <c r="P2438" s="3" t="str">
        <f>IF(Investments_Import!G2438="","",Investments_Import!G2438)</f>
        <v/>
      </c>
      <c r="Q2438" s="3" t="str">
        <f>IF(Investments_Import!H2438="","",Investments_Import!H2438)</f>
        <v/>
      </c>
      <c r="R2438" s="37" t="str">
        <f t="shared" si="751"/>
        <v/>
      </c>
      <c r="S2438" s="37" t="str">
        <f t="shared" si="752"/>
        <v/>
      </c>
      <c r="U2438" s="36" t="str">
        <f>IF(Mining_Import!A2438="","",Mining_Import!A2438)</f>
        <v/>
      </c>
      <c r="V2438" s="22" t="str">
        <f t="shared" si="760"/>
        <v/>
      </c>
      <c r="W2438" s="127" t="str">
        <f t="shared" si="761"/>
        <v/>
      </c>
      <c r="X2438" s="127" t="str">
        <f t="shared" si="762"/>
        <v/>
      </c>
      <c r="Y2438" s="127" t="str">
        <f t="shared" si="763"/>
        <v/>
      </c>
      <c r="Z2438" s="36" t="str">
        <f>IF(Mining_Import!B2438="","",Mining_Import!B2438)</f>
        <v/>
      </c>
      <c r="AA2438" s="184" t="str">
        <f>IF(Mining_Import!$C2438="","",Mining_Import!$C2438)</f>
        <v/>
      </c>
      <c r="AB2438" s="122" t="str">
        <f t="shared" si="764"/>
        <v/>
      </c>
      <c r="AC2438" s="122" t="str">
        <f>IF($Y2438&gt;Dashboard!$Q$19,$AB2438,"")</f>
        <v/>
      </c>
      <c r="AD2438" s="43" t="str">
        <f t="shared" si="765"/>
        <v/>
      </c>
      <c r="AE2438" s="36" t="str">
        <f>IF(Mining_Import!D2438="","",Mining_Import!D2438)</f>
        <v/>
      </c>
      <c r="AF2438" s="36" t="str">
        <f>IF(Mining_Import!E2438="","",Mining_Import!E2438)</f>
        <v/>
      </c>
      <c r="AG2438" s="36" t="str">
        <f>IF(Mining_Import!F2438="","",Mining_Import!F2438)</f>
        <v/>
      </c>
      <c r="AH2438" s="36" t="str">
        <f>IF(Mining_Import!G2438="","",Mining_Import!G2438)</f>
        <v/>
      </c>
      <c r="AI2438" s="36" t="str">
        <f>IF(Mining_Import!H2438="","",Mining_Import!H2438)</f>
        <v/>
      </c>
      <c r="AJ2438" s="36" t="str">
        <f>IF(Mining_Import!I2438="","",Mining_Import!I2438)</f>
        <v/>
      </c>
      <c r="BY2438" s="120" t="str">
        <f t="shared" si="753"/>
        <v/>
      </c>
      <c r="BZ2438" s="184" t="str">
        <f t="shared" si="766"/>
        <v/>
      </c>
      <c r="CA2438" s="37" t="str">
        <f>IFERROR(VLOOKUP($BY2438,Account_Value!$C$2:$F$2500,4,0),"")</f>
        <v/>
      </c>
      <c r="CB2438" s="43" t="str">
        <f t="shared" si="754"/>
        <v/>
      </c>
      <c r="CC2438" s="122" t="str">
        <f>IF($BZ2438="","",SUM($BZ$2:$BZ2438))</f>
        <v/>
      </c>
      <c r="CD2438" s="43" t="str">
        <f>IF($BZ2438="","",$BU$19*(SUM($BZ$2:$BZ2438)))</f>
        <v/>
      </c>
    </row>
    <row r="2439" spans="1:82">
      <c r="A2439" s="4" t="str">
        <f t="shared" si="755"/>
        <v/>
      </c>
      <c r="B2439" s="21" t="str">
        <f>IF(Investments_Import!A2439="","",Investments_Import!A2439)</f>
        <v/>
      </c>
      <c r="C2439" s="22" t="str">
        <f t="shared" si="748"/>
        <v/>
      </c>
      <c r="D2439" s="51" t="str">
        <f t="shared" si="756"/>
        <v/>
      </c>
      <c r="E2439" s="3" t="str">
        <f>IF(Investments_Import!B2439="","",Investments_Import!B2439)</f>
        <v/>
      </c>
      <c r="F2439" s="54" t="str">
        <f t="shared" si="757"/>
        <v xml:space="preserve"> </v>
      </c>
      <c r="G2439" s="54" t="str">
        <f>IF($B2439="","",COUNTIF($F$2:$F2439,$F2439))</f>
        <v/>
      </c>
      <c r="H2439" s="53" t="str">
        <f t="shared" si="758"/>
        <v xml:space="preserve">  </v>
      </c>
      <c r="I2439" s="3" t="str">
        <f>IF(Investments_Import!C2439="","",Investments_Import!C2439)</f>
        <v/>
      </c>
      <c r="J2439" s="108" t="str">
        <f>IF(Investments_Import!D2439="","",Investments_Import!D2439)</f>
        <v/>
      </c>
      <c r="K2439" s="108" t="str">
        <f t="shared" si="759"/>
        <v/>
      </c>
      <c r="L2439" s="47" t="str">
        <f>IF(Investments_Import!E2439="","",Investments_Import!E2439)</f>
        <v/>
      </c>
      <c r="M2439" s="47" t="str">
        <f t="shared" si="749"/>
        <v/>
      </c>
      <c r="N2439" s="31" t="str">
        <f>IF(Investments_Import!F2439="","",Investments_Import!F2439)</f>
        <v/>
      </c>
      <c r="O2439" s="31" t="str">
        <f t="shared" si="750"/>
        <v/>
      </c>
      <c r="P2439" s="3" t="str">
        <f>IF(Investments_Import!G2439="","",Investments_Import!G2439)</f>
        <v/>
      </c>
      <c r="Q2439" s="3" t="str">
        <f>IF(Investments_Import!H2439="","",Investments_Import!H2439)</f>
        <v/>
      </c>
      <c r="R2439" s="37" t="str">
        <f t="shared" si="751"/>
        <v/>
      </c>
      <c r="S2439" s="37" t="str">
        <f t="shared" si="752"/>
        <v/>
      </c>
      <c r="U2439" s="36" t="str">
        <f>IF(Mining_Import!A2439="","",Mining_Import!A2439)</f>
        <v/>
      </c>
      <c r="V2439" s="22" t="str">
        <f t="shared" si="760"/>
        <v/>
      </c>
      <c r="W2439" s="127" t="str">
        <f t="shared" si="761"/>
        <v/>
      </c>
      <c r="X2439" s="127" t="str">
        <f t="shared" si="762"/>
        <v/>
      </c>
      <c r="Y2439" s="127" t="str">
        <f t="shared" si="763"/>
        <v/>
      </c>
      <c r="Z2439" s="36" t="str">
        <f>IF(Mining_Import!B2439="","",Mining_Import!B2439)</f>
        <v/>
      </c>
      <c r="AA2439" s="184" t="str">
        <f>IF(Mining_Import!$C2439="","",Mining_Import!$C2439)</f>
        <v/>
      </c>
      <c r="AB2439" s="122" t="str">
        <f t="shared" si="764"/>
        <v/>
      </c>
      <c r="AC2439" s="122" t="str">
        <f>IF($Y2439&gt;Dashboard!$Q$19,$AB2439,"")</f>
        <v/>
      </c>
      <c r="AD2439" s="43" t="str">
        <f t="shared" si="765"/>
        <v/>
      </c>
      <c r="AE2439" s="36" t="str">
        <f>IF(Mining_Import!D2439="","",Mining_Import!D2439)</f>
        <v/>
      </c>
      <c r="AF2439" s="36" t="str">
        <f>IF(Mining_Import!E2439="","",Mining_Import!E2439)</f>
        <v/>
      </c>
      <c r="AG2439" s="36" t="str">
        <f>IF(Mining_Import!F2439="","",Mining_Import!F2439)</f>
        <v/>
      </c>
      <c r="AH2439" s="36" t="str">
        <f>IF(Mining_Import!G2439="","",Mining_Import!G2439)</f>
        <v/>
      </c>
      <c r="AI2439" s="36" t="str">
        <f>IF(Mining_Import!H2439="","",Mining_Import!H2439)</f>
        <v/>
      </c>
      <c r="AJ2439" s="36" t="str">
        <f>IF(Mining_Import!I2439="","",Mining_Import!I2439)</f>
        <v/>
      </c>
      <c r="BY2439" s="120" t="str">
        <f t="shared" si="753"/>
        <v/>
      </c>
      <c r="BZ2439" s="184" t="str">
        <f t="shared" si="766"/>
        <v/>
      </c>
      <c r="CA2439" s="37" t="str">
        <f>IFERROR(VLOOKUP($BY2439,Account_Value!$C$2:$F$2500,4,0),"")</f>
        <v/>
      </c>
      <c r="CB2439" s="43" t="str">
        <f t="shared" si="754"/>
        <v/>
      </c>
      <c r="CC2439" s="122" t="str">
        <f>IF($BZ2439="","",SUM($BZ$2:$BZ2439))</f>
        <v/>
      </c>
      <c r="CD2439" s="43" t="str">
        <f>IF($BZ2439="","",$BU$19*(SUM($BZ$2:$BZ2439)))</f>
        <v/>
      </c>
    </row>
    <row r="2440" spans="1:82">
      <c r="A2440" s="4" t="str">
        <f t="shared" si="755"/>
        <v/>
      </c>
      <c r="B2440" s="21" t="str">
        <f>IF(Investments_Import!A2440="","",Investments_Import!A2440)</f>
        <v/>
      </c>
      <c r="C2440" s="22" t="str">
        <f t="shared" si="748"/>
        <v/>
      </c>
      <c r="D2440" s="51" t="str">
        <f t="shared" si="756"/>
        <v/>
      </c>
      <c r="E2440" s="3" t="str">
        <f>IF(Investments_Import!B2440="","",Investments_Import!B2440)</f>
        <v/>
      </c>
      <c r="F2440" s="54" t="str">
        <f t="shared" si="757"/>
        <v xml:space="preserve"> </v>
      </c>
      <c r="G2440" s="54" t="str">
        <f>IF($B2440="","",COUNTIF($F$2:$F2440,$F2440))</f>
        <v/>
      </c>
      <c r="H2440" s="53" t="str">
        <f t="shared" si="758"/>
        <v xml:space="preserve">  </v>
      </c>
      <c r="I2440" s="3" t="str">
        <f>IF(Investments_Import!C2440="","",Investments_Import!C2440)</f>
        <v/>
      </c>
      <c r="J2440" s="108" t="str">
        <f>IF(Investments_Import!D2440="","",Investments_Import!D2440)</f>
        <v/>
      </c>
      <c r="K2440" s="108" t="str">
        <f t="shared" si="759"/>
        <v/>
      </c>
      <c r="L2440" s="47" t="str">
        <f>IF(Investments_Import!E2440="","",Investments_Import!E2440)</f>
        <v/>
      </c>
      <c r="M2440" s="47" t="str">
        <f t="shared" si="749"/>
        <v/>
      </c>
      <c r="N2440" s="31" t="str">
        <f>IF(Investments_Import!F2440="","",Investments_Import!F2440)</f>
        <v/>
      </c>
      <c r="O2440" s="31" t="str">
        <f t="shared" si="750"/>
        <v/>
      </c>
      <c r="P2440" s="3" t="str">
        <f>IF(Investments_Import!G2440="","",Investments_Import!G2440)</f>
        <v/>
      </c>
      <c r="Q2440" s="3" t="str">
        <f>IF(Investments_Import!H2440="","",Investments_Import!H2440)</f>
        <v/>
      </c>
      <c r="R2440" s="37" t="str">
        <f t="shared" si="751"/>
        <v/>
      </c>
      <c r="S2440" s="37" t="str">
        <f t="shared" si="752"/>
        <v/>
      </c>
      <c r="U2440" s="36" t="str">
        <f>IF(Mining_Import!A2440="","",Mining_Import!A2440)</f>
        <v/>
      </c>
      <c r="V2440" s="22" t="str">
        <f t="shared" si="760"/>
        <v/>
      </c>
      <c r="W2440" s="127" t="str">
        <f t="shared" si="761"/>
        <v/>
      </c>
      <c r="X2440" s="127" t="str">
        <f t="shared" si="762"/>
        <v/>
      </c>
      <c r="Y2440" s="127" t="str">
        <f t="shared" si="763"/>
        <v/>
      </c>
      <c r="Z2440" s="36" t="str">
        <f>IF(Mining_Import!B2440="","",Mining_Import!B2440)</f>
        <v/>
      </c>
      <c r="AA2440" s="184" t="str">
        <f>IF(Mining_Import!$C2440="","",Mining_Import!$C2440)</f>
        <v/>
      </c>
      <c r="AB2440" s="122" t="str">
        <f t="shared" si="764"/>
        <v/>
      </c>
      <c r="AC2440" s="122" t="str">
        <f>IF($Y2440&gt;Dashboard!$Q$19,$AB2440,"")</f>
        <v/>
      </c>
      <c r="AD2440" s="43" t="str">
        <f t="shared" si="765"/>
        <v/>
      </c>
      <c r="AE2440" s="36" t="str">
        <f>IF(Mining_Import!D2440="","",Mining_Import!D2440)</f>
        <v/>
      </c>
      <c r="AF2440" s="36" t="str">
        <f>IF(Mining_Import!E2440="","",Mining_Import!E2440)</f>
        <v/>
      </c>
      <c r="AG2440" s="36" t="str">
        <f>IF(Mining_Import!F2440="","",Mining_Import!F2440)</f>
        <v/>
      </c>
      <c r="AH2440" s="36" t="str">
        <f>IF(Mining_Import!G2440="","",Mining_Import!G2440)</f>
        <v/>
      </c>
      <c r="AI2440" s="36" t="str">
        <f>IF(Mining_Import!H2440="","",Mining_Import!H2440)</f>
        <v/>
      </c>
      <c r="AJ2440" s="36" t="str">
        <f>IF(Mining_Import!I2440="","",Mining_Import!I2440)</f>
        <v/>
      </c>
      <c r="BY2440" s="120" t="str">
        <f t="shared" si="753"/>
        <v/>
      </c>
      <c r="BZ2440" s="184" t="str">
        <f t="shared" si="766"/>
        <v/>
      </c>
      <c r="CA2440" s="37" t="str">
        <f>IFERROR(VLOOKUP($BY2440,Account_Value!$C$2:$F$2500,4,0),"")</f>
        <v/>
      </c>
      <c r="CB2440" s="43" t="str">
        <f t="shared" si="754"/>
        <v/>
      </c>
      <c r="CC2440" s="122" t="str">
        <f>IF($BZ2440="","",SUM($BZ$2:$BZ2440))</f>
        <v/>
      </c>
      <c r="CD2440" s="43" t="str">
        <f>IF($BZ2440="","",$BU$19*(SUM($BZ$2:$BZ2440)))</f>
        <v/>
      </c>
    </row>
    <row r="2441" spans="1:82">
      <c r="A2441" s="4" t="str">
        <f t="shared" si="755"/>
        <v/>
      </c>
      <c r="B2441" s="21" t="str">
        <f>IF(Investments_Import!A2441="","",Investments_Import!A2441)</f>
        <v/>
      </c>
      <c r="C2441" s="22" t="str">
        <f t="shared" si="748"/>
        <v/>
      </c>
      <c r="D2441" s="51" t="str">
        <f t="shared" si="756"/>
        <v/>
      </c>
      <c r="E2441" s="3" t="str">
        <f>IF(Investments_Import!B2441="","",Investments_Import!B2441)</f>
        <v/>
      </c>
      <c r="F2441" s="54" t="str">
        <f t="shared" si="757"/>
        <v xml:space="preserve"> </v>
      </c>
      <c r="G2441" s="54" t="str">
        <f>IF($B2441="","",COUNTIF($F$2:$F2441,$F2441))</f>
        <v/>
      </c>
      <c r="H2441" s="53" t="str">
        <f t="shared" si="758"/>
        <v xml:space="preserve">  </v>
      </c>
      <c r="I2441" s="3" t="str">
        <f>IF(Investments_Import!C2441="","",Investments_Import!C2441)</f>
        <v/>
      </c>
      <c r="J2441" s="108" t="str">
        <f>IF(Investments_Import!D2441="","",Investments_Import!D2441)</f>
        <v/>
      </c>
      <c r="K2441" s="108" t="str">
        <f t="shared" si="759"/>
        <v/>
      </c>
      <c r="L2441" s="47" t="str">
        <f>IF(Investments_Import!E2441="","",Investments_Import!E2441)</f>
        <v/>
      </c>
      <c r="M2441" s="47" t="str">
        <f t="shared" si="749"/>
        <v/>
      </c>
      <c r="N2441" s="31" t="str">
        <f>IF(Investments_Import!F2441="","",Investments_Import!F2441)</f>
        <v/>
      </c>
      <c r="O2441" s="31" t="str">
        <f t="shared" si="750"/>
        <v/>
      </c>
      <c r="P2441" s="3" t="str">
        <f>IF(Investments_Import!G2441="","",Investments_Import!G2441)</f>
        <v/>
      </c>
      <c r="Q2441" s="3" t="str">
        <f>IF(Investments_Import!H2441="","",Investments_Import!H2441)</f>
        <v/>
      </c>
      <c r="R2441" s="37" t="str">
        <f t="shared" si="751"/>
        <v/>
      </c>
      <c r="S2441" s="37" t="str">
        <f t="shared" si="752"/>
        <v/>
      </c>
      <c r="U2441" s="36" t="str">
        <f>IF(Mining_Import!A2441="","",Mining_Import!A2441)</f>
        <v/>
      </c>
      <c r="V2441" s="22" t="str">
        <f t="shared" si="760"/>
        <v/>
      </c>
      <c r="W2441" s="127" t="str">
        <f t="shared" si="761"/>
        <v/>
      </c>
      <c r="X2441" s="127" t="str">
        <f t="shared" si="762"/>
        <v/>
      </c>
      <c r="Y2441" s="127" t="str">
        <f t="shared" si="763"/>
        <v/>
      </c>
      <c r="Z2441" s="36" t="str">
        <f>IF(Mining_Import!B2441="","",Mining_Import!B2441)</f>
        <v/>
      </c>
      <c r="AA2441" s="184" t="str">
        <f>IF(Mining_Import!$C2441="","",Mining_Import!$C2441)</f>
        <v/>
      </c>
      <c r="AB2441" s="122" t="str">
        <f t="shared" si="764"/>
        <v/>
      </c>
      <c r="AC2441" s="122" t="str">
        <f>IF($Y2441&gt;Dashboard!$Q$19,$AB2441,"")</f>
        <v/>
      </c>
      <c r="AD2441" s="43" t="str">
        <f t="shared" si="765"/>
        <v/>
      </c>
      <c r="AE2441" s="36" t="str">
        <f>IF(Mining_Import!D2441="","",Mining_Import!D2441)</f>
        <v/>
      </c>
      <c r="AF2441" s="36" t="str">
        <f>IF(Mining_Import!E2441="","",Mining_Import!E2441)</f>
        <v/>
      </c>
      <c r="AG2441" s="36" t="str">
        <f>IF(Mining_Import!F2441="","",Mining_Import!F2441)</f>
        <v/>
      </c>
      <c r="AH2441" s="36" t="str">
        <f>IF(Mining_Import!G2441="","",Mining_Import!G2441)</f>
        <v/>
      </c>
      <c r="AI2441" s="36" t="str">
        <f>IF(Mining_Import!H2441="","",Mining_Import!H2441)</f>
        <v/>
      </c>
      <c r="AJ2441" s="36" t="str">
        <f>IF(Mining_Import!I2441="","",Mining_Import!I2441)</f>
        <v/>
      </c>
      <c r="BY2441" s="120" t="str">
        <f t="shared" si="753"/>
        <v/>
      </c>
      <c r="BZ2441" s="184" t="str">
        <f t="shared" si="766"/>
        <v/>
      </c>
      <c r="CA2441" s="37" t="str">
        <f>IFERROR(VLOOKUP($BY2441,Account_Value!$C$2:$F$2500,4,0),"")</f>
        <v/>
      </c>
      <c r="CB2441" s="43" t="str">
        <f t="shared" si="754"/>
        <v/>
      </c>
      <c r="CC2441" s="122" t="str">
        <f>IF($BZ2441="","",SUM($BZ$2:$BZ2441))</f>
        <v/>
      </c>
      <c r="CD2441" s="43" t="str">
        <f>IF($BZ2441="","",$BU$19*(SUM($BZ$2:$BZ2441)))</f>
        <v/>
      </c>
    </row>
    <row r="2442" spans="1:82">
      <c r="A2442" s="4" t="str">
        <f t="shared" si="755"/>
        <v/>
      </c>
      <c r="B2442" s="21" t="str">
        <f>IF(Investments_Import!A2442="","",Investments_Import!A2442)</f>
        <v/>
      </c>
      <c r="C2442" s="22" t="str">
        <f t="shared" si="748"/>
        <v/>
      </c>
      <c r="D2442" s="51" t="str">
        <f t="shared" si="756"/>
        <v/>
      </c>
      <c r="E2442" s="3" t="str">
        <f>IF(Investments_Import!B2442="","",Investments_Import!B2442)</f>
        <v/>
      </c>
      <c r="F2442" s="54" t="str">
        <f t="shared" si="757"/>
        <v xml:space="preserve"> </v>
      </c>
      <c r="G2442" s="54" t="str">
        <f>IF($B2442="","",COUNTIF($F$2:$F2442,$F2442))</f>
        <v/>
      </c>
      <c r="H2442" s="53" t="str">
        <f t="shared" si="758"/>
        <v xml:space="preserve">  </v>
      </c>
      <c r="I2442" s="3" t="str">
        <f>IF(Investments_Import!C2442="","",Investments_Import!C2442)</f>
        <v/>
      </c>
      <c r="J2442" s="108" t="str">
        <f>IF(Investments_Import!D2442="","",Investments_Import!D2442)</f>
        <v/>
      </c>
      <c r="K2442" s="108" t="str">
        <f t="shared" si="759"/>
        <v/>
      </c>
      <c r="L2442" s="47" t="str">
        <f>IF(Investments_Import!E2442="","",Investments_Import!E2442)</f>
        <v/>
      </c>
      <c r="M2442" s="47" t="str">
        <f t="shared" si="749"/>
        <v/>
      </c>
      <c r="N2442" s="31" t="str">
        <f>IF(Investments_Import!F2442="","",Investments_Import!F2442)</f>
        <v/>
      </c>
      <c r="O2442" s="31" t="str">
        <f t="shared" si="750"/>
        <v/>
      </c>
      <c r="P2442" s="3" t="str">
        <f>IF(Investments_Import!G2442="","",Investments_Import!G2442)</f>
        <v/>
      </c>
      <c r="Q2442" s="3" t="str">
        <f>IF(Investments_Import!H2442="","",Investments_Import!H2442)</f>
        <v/>
      </c>
      <c r="R2442" s="37" t="str">
        <f t="shared" si="751"/>
        <v/>
      </c>
      <c r="S2442" s="37" t="str">
        <f t="shared" si="752"/>
        <v/>
      </c>
      <c r="U2442" s="36" t="str">
        <f>IF(Mining_Import!A2442="","",Mining_Import!A2442)</f>
        <v/>
      </c>
      <c r="V2442" s="22" t="str">
        <f t="shared" si="760"/>
        <v/>
      </c>
      <c r="W2442" s="127" t="str">
        <f t="shared" si="761"/>
        <v/>
      </c>
      <c r="X2442" s="127" t="str">
        <f t="shared" si="762"/>
        <v/>
      </c>
      <c r="Y2442" s="127" t="str">
        <f t="shared" si="763"/>
        <v/>
      </c>
      <c r="Z2442" s="36" t="str">
        <f>IF(Mining_Import!B2442="","",Mining_Import!B2442)</f>
        <v/>
      </c>
      <c r="AA2442" s="184" t="str">
        <f>IF(Mining_Import!$C2442="","",Mining_Import!$C2442)</f>
        <v/>
      </c>
      <c r="AB2442" s="122" t="str">
        <f t="shared" si="764"/>
        <v/>
      </c>
      <c r="AC2442" s="122" t="str">
        <f>IF($Y2442&gt;Dashboard!$Q$19,$AB2442,"")</f>
        <v/>
      </c>
      <c r="AD2442" s="43" t="str">
        <f t="shared" si="765"/>
        <v/>
      </c>
      <c r="AE2442" s="36" t="str">
        <f>IF(Mining_Import!D2442="","",Mining_Import!D2442)</f>
        <v/>
      </c>
      <c r="AF2442" s="36" t="str">
        <f>IF(Mining_Import!E2442="","",Mining_Import!E2442)</f>
        <v/>
      </c>
      <c r="AG2442" s="36" t="str">
        <f>IF(Mining_Import!F2442="","",Mining_Import!F2442)</f>
        <v/>
      </c>
      <c r="AH2442" s="36" t="str">
        <f>IF(Mining_Import!G2442="","",Mining_Import!G2442)</f>
        <v/>
      </c>
      <c r="AI2442" s="36" t="str">
        <f>IF(Mining_Import!H2442="","",Mining_Import!H2442)</f>
        <v/>
      </c>
      <c r="AJ2442" s="36" t="str">
        <f>IF(Mining_Import!I2442="","",Mining_Import!I2442)</f>
        <v/>
      </c>
      <c r="BY2442" s="120" t="str">
        <f t="shared" si="753"/>
        <v/>
      </c>
      <c r="BZ2442" s="184" t="str">
        <f t="shared" si="766"/>
        <v/>
      </c>
      <c r="CA2442" s="37" t="str">
        <f>IFERROR(VLOOKUP($BY2442,Account_Value!$C$2:$F$2500,4,0),"")</f>
        <v/>
      </c>
      <c r="CB2442" s="43" t="str">
        <f t="shared" si="754"/>
        <v/>
      </c>
      <c r="CC2442" s="122" t="str">
        <f>IF($BZ2442="","",SUM($BZ$2:$BZ2442))</f>
        <v/>
      </c>
      <c r="CD2442" s="43" t="str">
        <f>IF($BZ2442="","",$BU$19*(SUM($BZ$2:$BZ2442)))</f>
        <v/>
      </c>
    </row>
    <row r="2443" spans="1:82">
      <c r="A2443" s="4" t="str">
        <f t="shared" si="755"/>
        <v/>
      </c>
      <c r="B2443" s="21" t="str">
        <f>IF(Investments_Import!A2443="","",Investments_Import!A2443)</f>
        <v/>
      </c>
      <c r="C2443" s="22" t="str">
        <f t="shared" si="748"/>
        <v/>
      </c>
      <c r="D2443" s="51" t="str">
        <f t="shared" si="756"/>
        <v/>
      </c>
      <c r="E2443" s="3" t="str">
        <f>IF(Investments_Import!B2443="","",Investments_Import!B2443)</f>
        <v/>
      </c>
      <c r="F2443" s="54" t="str">
        <f t="shared" si="757"/>
        <v xml:space="preserve"> </v>
      </c>
      <c r="G2443" s="54" t="str">
        <f>IF($B2443="","",COUNTIF($F$2:$F2443,$F2443))</f>
        <v/>
      </c>
      <c r="H2443" s="53" t="str">
        <f t="shared" si="758"/>
        <v xml:space="preserve">  </v>
      </c>
      <c r="I2443" s="3" t="str">
        <f>IF(Investments_Import!C2443="","",Investments_Import!C2443)</f>
        <v/>
      </c>
      <c r="J2443" s="108" t="str">
        <f>IF(Investments_Import!D2443="","",Investments_Import!D2443)</f>
        <v/>
      </c>
      <c r="K2443" s="108" t="str">
        <f t="shared" si="759"/>
        <v/>
      </c>
      <c r="L2443" s="47" t="str">
        <f>IF(Investments_Import!E2443="","",Investments_Import!E2443)</f>
        <v/>
      </c>
      <c r="M2443" s="47" t="str">
        <f t="shared" si="749"/>
        <v/>
      </c>
      <c r="N2443" s="31" t="str">
        <f>IF(Investments_Import!F2443="","",Investments_Import!F2443)</f>
        <v/>
      </c>
      <c r="O2443" s="31" t="str">
        <f t="shared" si="750"/>
        <v/>
      </c>
      <c r="P2443" s="3" t="str">
        <f>IF(Investments_Import!G2443="","",Investments_Import!G2443)</f>
        <v/>
      </c>
      <c r="Q2443" s="3" t="str">
        <f>IF(Investments_Import!H2443="","",Investments_Import!H2443)</f>
        <v/>
      </c>
      <c r="R2443" s="37" t="str">
        <f t="shared" si="751"/>
        <v/>
      </c>
      <c r="S2443" s="37" t="str">
        <f t="shared" si="752"/>
        <v/>
      </c>
      <c r="U2443" s="36" t="str">
        <f>IF(Mining_Import!A2443="","",Mining_Import!A2443)</f>
        <v/>
      </c>
      <c r="V2443" s="22" t="str">
        <f t="shared" si="760"/>
        <v/>
      </c>
      <c r="W2443" s="127" t="str">
        <f t="shared" si="761"/>
        <v/>
      </c>
      <c r="X2443" s="127" t="str">
        <f t="shared" si="762"/>
        <v/>
      </c>
      <c r="Y2443" s="127" t="str">
        <f t="shared" si="763"/>
        <v/>
      </c>
      <c r="Z2443" s="36" t="str">
        <f>IF(Mining_Import!B2443="","",Mining_Import!B2443)</f>
        <v/>
      </c>
      <c r="AA2443" s="184" t="str">
        <f>IF(Mining_Import!$C2443="","",Mining_Import!$C2443)</f>
        <v/>
      </c>
      <c r="AB2443" s="122" t="str">
        <f t="shared" si="764"/>
        <v/>
      </c>
      <c r="AC2443" s="122" t="str">
        <f>IF($Y2443&gt;Dashboard!$Q$19,$AB2443,"")</f>
        <v/>
      </c>
      <c r="AD2443" s="43" t="str">
        <f t="shared" si="765"/>
        <v/>
      </c>
      <c r="AE2443" s="36" t="str">
        <f>IF(Mining_Import!D2443="","",Mining_Import!D2443)</f>
        <v/>
      </c>
      <c r="AF2443" s="36" t="str">
        <f>IF(Mining_Import!E2443="","",Mining_Import!E2443)</f>
        <v/>
      </c>
      <c r="AG2443" s="36" t="str">
        <f>IF(Mining_Import!F2443="","",Mining_Import!F2443)</f>
        <v/>
      </c>
      <c r="AH2443" s="36" t="str">
        <f>IF(Mining_Import!G2443="","",Mining_Import!G2443)</f>
        <v/>
      </c>
      <c r="AI2443" s="36" t="str">
        <f>IF(Mining_Import!H2443="","",Mining_Import!H2443)</f>
        <v/>
      </c>
      <c r="AJ2443" s="36" t="str">
        <f>IF(Mining_Import!I2443="","",Mining_Import!I2443)</f>
        <v/>
      </c>
      <c r="BY2443" s="120" t="str">
        <f t="shared" si="753"/>
        <v/>
      </c>
      <c r="BZ2443" s="184" t="str">
        <f t="shared" si="766"/>
        <v/>
      </c>
      <c r="CA2443" s="37" t="str">
        <f>IFERROR(VLOOKUP($BY2443,Account_Value!$C$2:$F$2500,4,0),"")</f>
        <v/>
      </c>
      <c r="CB2443" s="43" t="str">
        <f t="shared" si="754"/>
        <v/>
      </c>
      <c r="CC2443" s="122" t="str">
        <f>IF($BZ2443="","",SUM($BZ$2:$BZ2443))</f>
        <v/>
      </c>
      <c r="CD2443" s="43" t="str">
        <f>IF($BZ2443="","",$BU$19*(SUM($BZ$2:$BZ2443)))</f>
        <v/>
      </c>
    </row>
    <row r="2444" spans="1:82">
      <c r="A2444" s="4" t="str">
        <f t="shared" si="755"/>
        <v/>
      </c>
      <c r="B2444" s="21" t="str">
        <f>IF(Investments_Import!A2444="","",Investments_Import!A2444)</f>
        <v/>
      </c>
      <c r="C2444" s="22" t="str">
        <f t="shared" si="748"/>
        <v/>
      </c>
      <c r="D2444" s="51" t="str">
        <f t="shared" si="756"/>
        <v/>
      </c>
      <c r="E2444" s="3" t="str">
        <f>IF(Investments_Import!B2444="","",Investments_Import!B2444)</f>
        <v/>
      </c>
      <c r="F2444" s="54" t="str">
        <f t="shared" si="757"/>
        <v xml:space="preserve"> </v>
      </c>
      <c r="G2444" s="54" t="str">
        <f>IF($B2444="","",COUNTIF($F$2:$F2444,$F2444))</f>
        <v/>
      </c>
      <c r="H2444" s="53" t="str">
        <f t="shared" si="758"/>
        <v xml:space="preserve">  </v>
      </c>
      <c r="I2444" s="3" t="str">
        <f>IF(Investments_Import!C2444="","",Investments_Import!C2444)</f>
        <v/>
      </c>
      <c r="J2444" s="108" t="str">
        <f>IF(Investments_Import!D2444="","",Investments_Import!D2444)</f>
        <v/>
      </c>
      <c r="K2444" s="108" t="str">
        <f t="shared" si="759"/>
        <v/>
      </c>
      <c r="L2444" s="47" t="str">
        <f>IF(Investments_Import!E2444="","",Investments_Import!E2444)</f>
        <v/>
      </c>
      <c r="M2444" s="47" t="str">
        <f t="shared" si="749"/>
        <v/>
      </c>
      <c r="N2444" s="31" t="str">
        <f>IF(Investments_Import!F2444="","",Investments_Import!F2444)</f>
        <v/>
      </c>
      <c r="O2444" s="31" t="str">
        <f t="shared" si="750"/>
        <v/>
      </c>
      <c r="P2444" s="3" t="str">
        <f>IF(Investments_Import!G2444="","",Investments_Import!G2444)</f>
        <v/>
      </c>
      <c r="Q2444" s="3" t="str">
        <f>IF(Investments_Import!H2444="","",Investments_Import!H2444)</f>
        <v/>
      </c>
      <c r="R2444" s="37" t="str">
        <f t="shared" si="751"/>
        <v/>
      </c>
      <c r="S2444" s="37" t="str">
        <f t="shared" si="752"/>
        <v/>
      </c>
      <c r="U2444" s="36" t="str">
        <f>IF(Mining_Import!A2444="","",Mining_Import!A2444)</f>
        <v/>
      </c>
      <c r="V2444" s="22" t="str">
        <f t="shared" si="760"/>
        <v/>
      </c>
      <c r="W2444" s="127" t="str">
        <f t="shared" si="761"/>
        <v/>
      </c>
      <c r="X2444" s="127" t="str">
        <f t="shared" si="762"/>
        <v/>
      </c>
      <c r="Y2444" s="127" t="str">
        <f t="shared" si="763"/>
        <v/>
      </c>
      <c r="Z2444" s="36" t="str">
        <f>IF(Mining_Import!B2444="","",Mining_Import!B2444)</f>
        <v/>
      </c>
      <c r="AA2444" s="184" t="str">
        <f>IF(Mining_Import!$C2444="","",Mining_Import!$C2444)</f>
        <v/>
      </c>
      <c r="AB2444" s="122" t="str">
        <f t="shared" si="764"/>
        <v/>
      </c>
      <c r="AC2444" s="122" t="str">
        <f>IF($Y2444&gt;Dashboard!$Q$19,$AB2444,"")</f>
        <v/>
      </c>
      <c r="AD2444" s="43" t="str">
        <f t="shared" si="765"/>
        <v/>
      </c>
      <c r="AE2444" s="36" t="str">
        <f>IF(Mining_Import!D2444="","",Mining_Import!D2444)</f>
        <v/>
      </c>
      <c r="AF2444" s="36" t="str">
        <f>IF(Mining_Import!E2444="","",Mining_Import!E2444)</f>
        <v/>
      </c>
      <c r="AG2444" s="36" t="str">
        <f>IF(Mining_Import!F2444="","",Mining_Import!F2444)</f>
        <v/>
      </c>
      <c r="AH2444" s="36" t="str">
        <f>IF(Mining_Import!G2444="","",Mining_Import!G2444)</f>
        <v/>
      </c>
      <c r="AI2444" s="36" t="str">
        <f>IF(Mining_Import!H2444="","",Mining_Import!H2444)</f>
        <v/>
      </c>
      <c r="AJ2444" s="36" t="str">
        <f>IF(Mining_Import!I2444="","",Mining_Import!I2444)</f>
        <v/>
      </c>
      <c r="BY2444" s="120" t="str">
        <f t="shared" si="753"/>
        <v/>
      </c>
      <c r="BZ2444" s="184" t="str">
        <f t="shared" si="766"/>
        <v/>
      </c>
      <c r="CA2444" s="37" t="str">
        <f>IFERROR(VLOOKUP($BY2444,Account_Value!$C$2:$F$2500,4,0),"")</f>
        <v/>
      </c>
      <c r="CB2444" s="43" t="str">
        <f t="shared" si="754"/>
        <v/>
      </c>
      <c r="CC2444" s="122" t="str">
        <f>IF($BZ2444="","",SUM($BZ$2:$BZ2444))</f>
        <v/>
      </c>
      <c r="CD2444" s="43" t="str">
        <f>IF($BZ2444="","",$BU$19*(SUM($BZ$2:$BZ2444)))</f>
        <v/>
      </c>
    </row>
    <row r="2445" spans="1:82">
      <c r="A2445" s="4" t="str">
        <f t="shared" si="755"/>
        <v/>
      </c>
      <c r="B2445" s="21" t="str">
        <f>IF(Investments_Import!A2445="","",Investments_Import!A2445)</f>
        <v/>
      </c>
      <c r="C2445" s="22" t="str">
        <f t="shared" si="748"/>
        <v/>
      </c>
      <c r="D2445" s="51" t="str">
        <f t="shared" si="756"/>
        <v/>
      </c>
      <c r="E2445" s="3" t="str">
        <f>IF(Investments_Import!B2445="","",Investments_Import!B2445)</f>
        <v/>
      </c>
      <c r="F2445" s="54" t="str">
        <f t="shared" si="757"/>
        <v xml:space="preserve"> </v>
      </c>
      <c r="G2445" s="54" t="str">
        <f>IF($B2445="","",COUNTIF($F$2:$F2445,$F2445))</f>
        <v/>
      </c>
      <c r="H2445" s="53" t="str">
        <f t="shared" si="758"/>
        <v xml:space="preserve">  </v>
      </c>
      <c r="I2445" s="3" t="str">
        <f>IF(Investments_Import!C2445="","",Investments_Import!C2445)</f>
        <v/>
      </c>
      <c r="J2445" s="108" t="str">
        <f>IF(Investments_Import!D2445="","",Investments_Import!D2445)</f>
        <v/>
      </c>
      <c r="K2445" s="108" t="str">
        <f t="shared" si="759"/>
        <v/>
      </c>
      <c r="L2445" s="47" t="str">
        <f>IF(Investments_Import!E2445="","",Investments_Import!E2445)</f>
        <v/>
      </c>
      <c r="M2445" s="47" t="str">
        <f t="shared" si="749"/>
        <v/>
      </c>
      <c r="N2445" s="31" t="str">
        <f>IF(Investments_Import!F2445="","",Investments_Import!F2445)</f>
        <v/>
      </c>
      <c r="O2445" s="31" t="str">
        <f t="shared" si="750"/>
        <v/>
      </c>
      <c r="P2445" s="3" t="str">
        <f>IF(Investments_Import!G2445="","",Investments_Import!G2445)</f>
        <v/>
      </c>
      <c r="Q2445" s="3" t="str">
        <f>IF(Investments_Import!H2445="","",Investments_Import!H2445)</f>
        <v/>
      </c>
      <c r="R2445" s="37" t="str">
        <f t="shared" si="751"/>
        <v/>
      </c>
      <c r="S2445" s="37" t="str">
        <f t="shared" si="752"/>
        <v/>
      </c>
      <c r="U2445" s="36" t="str">
        <f>IF(Mining_Import!A2445="","",Mining_Import!A2445)</f>
        <v/>
      </c>
      <c r="V2445" s="22" t="str">
        <f t="shared" si="760"/>
        <v/>
      </c>
      <c r="W2445" s="127" t="str">
        <f t="shared" si="761"/>
        <v/>
      </c>
      <c r="X2445" s="127" t="str">
        <f t="shared" si="762"/>
        <v/>
      </c>
      <c r="Y2445" s="127" t="str">
        <f t="shared" si="763"/>
        <v/>
      </c>
      <c r="Z2445" s="36" t="str">
        <f>IF(Mining_Import!B2445="","",Mining_Import!B2445)</f>
        <v/>
      </c>
      <c r="AA2445" s="184" t="str">
        <f>IF(Mining_Import!$C2445="","",Mining_Import!$C2445)</f>
        <v/>
      </c>
      <c r="AB2445" s="122" t="str">
        <f t="shared" si="764"/>
        <v/>
      </c>
      <c r="AC2445" s="122" t="str">
        <f>IF($Y2445&gt;Dashboard!$Q$19,$AB2445,"")</f>
        <v/>
      </c>
      <c r="AD2445" s="43" t="str">
        <f t="shared" si="765"/>
        <v/>
      </c>
      <c r="AE2445" s="36" t="str">
        <f>IF(Mining_Import!D2445="","",Mining_Import!D2445)</f>
        <v/>
      </c>
      <c r="AF2445" s="36" t="str">
        <f>IF(Mining_Import!E2445="","",Mining_Import!E2445)</f>
        <v/>
      </c>
      <c r="AG2445" s="36" t="str">
        <f>IF(Mining_Import!F2445="","",Mining_Import!F2445)</f>
        <v/>
      </c>
      <c r="AH2445" s="36" t="str">
        <f>IF(Mining_Import!G2445="","",Mining_Import!G2445)</f>
        <v/>
      </c>
      <c r="AI2445" s="36" t="str">
        <f>IF(Mining_Import!H2445="","",Mining_Import!H2445)</f>
        <v/>
      </c>
      <c r="AJ2445" s="36" t="str">
        <f>IF(Mining_Import!I2445="","",Mining_Import!I2445)</f>
        <v/>
      </c>
      <c r="BY2445" s="120" t="str">
        <f t="shared" si="753"/>
        <v/>
      </c>
      <c r="BZ2445" s="184" t="str">
        <f t="shared" si="766"/>
        <v/>
      </c>
      <c r="CA2445" s="37" t="str">
        <f>IFERROR(VLOOKUP($BY2445,Account_Value!$C$2:$F$2500,4,0),"")</f>
        <v/>
      </c>
      <c r="CB2445" s="43" t="str">
        <f t="shared" si="754"/>
        <v/>
      </c>
      <c r="CC2445" s="122" t="str">
        <f>IF($BZ2445="","",SUM($BZ$2:$BZ2445))</f>
        <v/>
      </c>
      <c r="CD2445" s="43" t="str">
        <f>IF($BZ2445="","",$BU$19*(SUM($BZ$2:$BZ2445)))</f>
        <v/>
      </c>
    </row>
    <row r="2446" spans="1:82">
      <c r="A2446" s="4" t="str">
        <f t="shared" si="755"/>
        <v/>
      </c>
      <c r="B2446" s="21" t="str">
        <f>IF(Investments_Import!A2446="","",Investments_Import!A2446)</f>
        <v/>
      </c>
      <c r="C2446" s="22" t="str">
        <f t="shared" si="748"/>
        <v/>
      </c>
      <c r="D2446" s="51" t="str">
        <f t="shared" si="756"/>
        <v/>
      </c>
      <c r="E2446" s="3" t="str">
        <f>IF(Investments_Import!B2446="","",Investments_Import!B2446)</f>
        <v/>
      </c>
      <c r="F2446" s="54" t="str">
        <f t="shared" si="757"/>
        <v xml:space="preserve"> </v>
      </c>
      <c r="G2446" s="54" t="str">
        <f>IF($B2446="","",COUNTIF($F$2:$F2446,$F2446))</f>
        <v/>
      </c>
      <c r="H2446" s="53" t="str">
        <f t="shared" si="758"/>
        <v xml:space="preserve">  </v>
      </c>
      <c r="I2446" s="3" t="str">
        <f>IF(Investments_Import!C2446="","",Investments_Import!C2446)</f>
        <v/>
      </c>
      <c r="J2446" s="108" t="str">
        <f>IF(Investments_Import!D2446="","",Investments_Import!D2446)</f>
        <v/>
      </c>
      <c r="K2446" s="108" t="str">
        <f t="shared" si="759"/>
        <v/>
      </c>
      <c r="L2446" s="47" t="str">
        <f>IF(Investments_Import!E2446="","",Investments_Import!E2446)</f>
        <v/>
      </c>
      <c r="M2446" s="47" t="str">
        <f t="shared" si="749"/>
        <v/>
      </c>
      <c r="N2446" s="31" t="str">
        <f>IF(Investments_Import!F2446="","",Investments_Import!F2446)</f>
        <v/>
      </c>
      <c r="O2446" s="31" t="str">
        <f t="shared" si="750"/>
        <v/>
      </c>
      <c r="P2446" s="3" t="str">
        <f>IF(Investments_Import!G2446="","",Investments_Import!G2446)</f>
        <v/>
      </c>
      <c r="Q2446" s="3" t="str">
        <f>IF(Investments_Import!H2446="","",Investments_Import!H2446)</f>
        <v/>
      </c>
      <c r="R2446" s="37" t="str">
        <f t="shared" si="751"/>
        <v/>
      </c>
      <c r="S2446" s="37" t="str">
        <f t="shared" si="752"/>
        <v/>
      </c>
      <c r="U2446" s="36" t="str">
        <f>IF(Mining_Import!A2446="","",Mining_Import!A2446)</f>
        <v/>
      </c>
      <c r="V2446" s="22" t="str">
        <f t="shared" si="760"/>
        <v/>
      </c>
      <c r="W2446" s="127" t="str">
        <f t="shared" si="761"/>
        <v/>
      </c>
      <c r="X2446" s="127" t="str">
        <f t="shared" si="762"/>
        <v/>
      </c>
      <c r="Y2446" s="127" t="str">
        <f t="shared" si="763"/>
        <v/>
      </c>
      <c r="Z2446" s="36" t="str">
        <f>IF(Mining_Import!B2446="","",Mining_Import!B2446)</f>
        <v/>
      </c>
      <c r="AA2446" s="184" t="str">
        <f>IF(Mining_Import!$C2446="","",Mining_Import!$C2446)</f>
        <v/>
      </c>
      <c r="AB2446" s="122" t="str">
        <f t="shared" si="764"/>
        <v/>
      </c>
      <c r="AC2446" s="122" t="str">
        <f>IF($Y2446&gt;Dashboard!$Q$19,$AB2446,"")</f>
        <v/>
      </c>
      <c r="AD2446" s="43" t="str">
        <f t="shared" si="765"/>
        <v/>
      </c>
      <c r="AE2446" s="36" t="str">
        <f>IF(Mining_Import!D2446="","",Mining_Import!D2446)</f>
        <v/>
      </c>
      <c r="AF2446" s="36" t="str">
        <f>IF(Mining_Import!E2446="","",Mining_Import!E2446)</f>
        <v/>
      </c>
      <c r="AG2446" s="36" t="str">
        <f>IF(Mining_Import!F2446="","",Mining_Import!F2446)</f>
        <v/>
      </c>
      <c r="AH2446" s="36" t="str">
        <f>IF(Mining_Import!G2446="","",Mining_Import!G2446)</f>
        <v/>
      </c>
      <c r="AI2446" s="36" t="str">
        <f>IF(Mining_Import!H2446="","",Mining_Import!H2446)</f>
        <v/>
      </c>
      <c r="AJ2446" s="36" t="str">
        <f>IF(Mining_Import!I2446="","",Mining_Import!I2446)</f>
        <v/>
      </c>
      <c r="BY2446" s="120" t="str">
        <f t="shared" si="753"/>
        <v/>
      </c>
      <c r="BZ2446" s="184" t="str">
        <f t="shared" si="766"/>
        <v/>
      </c>
      <c r="CA2446" s="37" t="str">
        <f>IFERROR(VLOOKUP($BY2446,Account_Value!$C$2:$F$2500,4,0),"")</f>
        <v/>
      </c>
      <c r="CB2446" s="43" t="str">
        <f t="shared" si="754"/>
        <v/>
      </c>
      <c r="CC2446" s="122" t="str">
        <f>IF($BZ2446="","",SUM($BZ$2:$BZ2446))</f>
        <v/>
      </c>
      <c r="CD2446" s="43" t="str">
        <f>IF($BZ2446="","",$BU$19*(SUM($BZ$2:$BZ2446)))</f>
        <v/>
      </c>
    </row>
    <row r="2447" spans="1:82">
      <c r="A2447" s="4" t="str">
        <f t="shared" si="755"/>
        <v/>
      </c>
      <c r="B2447" s="21" t="str">
        <f>IF(Investments_Import!A2447="","",Investments_Import!A2447)</f>
        <v/>
      </c>
      <c r="C2447" s="22" t="str">
        <f t="shared" si="748"/>
        <v/>
      </c>
      <c r="D2447" s="51" t="str">
        <f t="shared" si="756"/>
        <v/>
      </c>
      <c r="E2447" s="3" t="str">
        <f>IF(Investments_Import!B2447="","",Investments_Import!B2447)</f>
        <v/>
      </c>
      <c r="F2447" s="54" t="str">
        <f t="shared" si="757"/>
        <v xml:space="preserve"> </v>
      </c>
      <c r="G2447" s="54" t="str">
        <f>IF($B2447="","",COUNTIF($F$2:$F2447,$F2447))</f>
        <v/>
      </c>
      <c r="H2447" s="53" t="str">
        <f t="shared" si="758"/>
        <v xml:space="preserve">  </v>
      </c>
      <c r="I2447" s="3" t="str">
        <f>IF(Investments_Import!C2447="","",Investments_Import!C2447)</f>
        <v/>
      </c>
      <c r="J2447" s="108" t="str">
        <f>IF(Investments_Import!D2447="","",Investments_Import!D2447)</f>
        <v/>
      </c>
      <c r="K2447" s="108" t="str">
        <f t="shared" si="759"/>
        <v/>
      </c>
      <c r="L2447" s="47" t="str">
        <f>IF(Investments_Import!E2447="","",Investments_Import!E2447)</f>
        <v/>
      </c>
      <c r="M2447" s="47" t="str">
        <f t="shared" si="749"/>
        <v/>
      </c>
      <c r="N2447" s="31" t="str">
        <f>IF(Investments_Import!F2447="","",Investments_Import!F2447)</f>
        <v/>
      </c>
      <c r="O2447" s="31" t="str">
        <f t="shared" si="750"/>
        <v/>
      </c>
      <c r="P2447" s="3" t="str">
        <f>IF(Investments_Import!G2447="","",Investments_Import!G2447)</f>
        <v/>
      </c>
      <c r="Q2447" s="3" t="str">
        <f>IF(Investments_Import!H2447="","",Investments_Import!H2447)</f>
        <v/>
      </c>
      <c r="R2447" s="37" t="str">
        <f t="shared" si="751"/>
        <v/>
      </c>
      <c r="S2447" s="37" t="str">
        <f t="shared" si="752"/>
        <v/>
      </c>
      <c r="U2447" s="36" t="str">
        <f>IF(Mining_Import!A2447="","",Mining_Import!A2447)</f>
        <v/>
      </c>
      <c r="V2447" s="22" t="str">
        <f t="shared" si="760"/>
        <v/>
      </c>
      <c r="W2447" s="127" t="str">
        <f t="shared" si="761"/>
        <v/>
      </c>
      <c r="X2447" s="127" t="str">
        <f t="shared" si="762"/>
        <v/>
      </c>
      <c r="Y2447" s="127" t="str">
        <f t="shared" si="763"/>
        <v/>
      </c>
      <c r="Z2447" s="36" t="str">
        <f>IF(Mining_Import!B2447="","",Mining_Import!B2447)</f>
        <v/>
      </c>
      <c r="AA2447" s="184" t="str">
        <f>IF(Mining_Import!$C2447="","",Mining_Import!$C2447)</f>
        <v/>
      </c>
      <c r="AB2447" s="122" t="str">
        <f t="shared" si="764"/>
        <v/>
      </c>
      <c r="AC2447" s="122" t="str">
        <f>IF($Y2447&gt;Dashboard!$Q$19,$AB2447,"")</f>
        <v/>
      </c>
      <c r="AD2447" s="43" t="str">
        <f t="shared" si="765"/>
        <v/>
      </c>
      <c r="AE2447" s="36" t="str">
        <f>IF(Mining_Import!D2447="","",Mining_Import!D2447)</f>
        <v/>
      </c>
      <c r="AF2447" s="36" t="str">
        <f>IF(Mining_Import!E2447="","",Mining_Import!E2447)</f>
        <v/>
      </c>
      <c r="AG2447" s="36" t="str">
        <f>IF(Mining_Import!F2447="","",Mining_Import!F2447)</f>
        <v/>
      </c>
      <c r="AH2447" s="36" t="str">
        <f>IF(Mining_Import!G2447="","",Mining_Import!G2447)</f>
        <v/>
      </c>
      <c r="AI2447" s="36" t="str">
        <f>IF(Mining_Import!H2447="","",Mining_Import!H2447)</f>
        <v/>
      </c>
      <c r="AJ2447" s="36" t="str">
        <f>IF(Mining_Import!I2447="","",Mining_Import!I2447)</f>
        <v/>
      </c>
      <c r="BY2447" s="120" t="str">
        <f t="shared" si="753"/>
        <v/>
      </c>
      <c r="BZ2447" s="184" t="str">
        <f t="shared" si="766"/>
        <v/>
      </c>
      <c r="CA2447" s="37" t="str">
        <f>IFERROR(VLOOKUP($BY2447,Account_Value!$C$2:$F$2500,4,0),"")</f>
        <v/>
      </c>
      <c r="CB2447" s="43" t="str">
        <f t="shared" si="754"/>
        <v/>
      </c>
      <c r="CC2447" s="122" t="str">
        <f>IF($BZ2447="","",SUM($BZ$2:$BZ2447))</f>
        <v/>
      </c>
      <c r="CD2447" s="43" t="str">
        <f>IF($BZ2447="","",$BU$19*(SUM($BZ$2:$BZ2447)))</f>
        <v/>
      </c>
    </row>
    <row r="2448" spans="1:82">
      <c r="A2448" s="4" t="str">
        <f t="shared" si="755"/>
        <v/>
      </c>
      <c r="B2448" s="21" t="str">
        <f>IF(Investments_Import!A2448="","",Investments_Import!A2448)</f>
        <v/>
      </c>
      <c r="C2448" s="22" t="str">
        <f t="shared" si="748"/>
        <v/>
      </c>
      <c r="D2448" s="51" t="str">
        <f t="shared" si="756"/>
        <v/>
      </c>
      <c r="E2448" s="3" t="str">
        <f>IF(Investments_Import!B2448="","",Investments_Import!B2448)</f>
        <v/>
      </c>
      <c r="F2448" s="54" t="str">
        <f t="shared" si="757"/>
        <v xml:space="preserve"> </v>
      </c>
      <c r="G2448" s="54" t="str">
        <f>IF($B2448="","",COUNTIF($F$2:$F2448,$F2448))</f>
        <v/>
      </c>
      <c r="H2448" s="53" t="str">
        <f t="shared" si="758"/>
        <v xml:space="preserve">  </v>
      </c>
      <c r="I2448" s="3" t="str">
        <f>IF(Investments_Import!C2448="","",Investments_Import!C2448)</f>
        <v/>
      </c>
      <c r="J2448" s="108" t="str">
        <f>IF(Investments_Import!D2448="","",Investments_Import!D2448)</f>
        <v/>
      </c>
      <c r="K2448" s="108" t="str">
        <f t="shared" si="759"/>
        <v/>
      </c>
      <c r="L2448" s="47" t="str">
        <f>IF(Investments_Import!E2448="","",Investments_Import!E2448)</f>
        <v/>
      </c>
      <c r="M2448" s="47" t="str">
        <f t="shared" si="749"/>
        <v/>
      </c>
      <c r="N2448" s="31" t="str">
        <f>IF(Investments_Import!F2448="","",Investments_Import!F2448)</f>
        <v/>
      </c>
      <c r="O2448" s="31" t="str">
        <f t="shared" si="750"/>
        <v/>
      </c>
      <c r="P2448" s="3" t="str">
        <f>IF(Investments_Import!G2448="","",Investments_Import!G2448)</f>
        <v/>
      </c>
      <c r="Q2448" s="3" t="str">
        <f>IF(Investments_Import!H2448="","",Investments_Import!H2448)</f>
        <v/>
      </c>
      <c r="R2448" s="37" t="str">
        <f t="shared" si="751"/>
        <v/>
      </c>
      <c r="S2448" s="37" t="str">
        <f t="shared" si="752"/>
        <v/>
      </c>
      <c r="U2448" s="36" t="str">
        <f>IF(Mining_Import!A2448="","",Mining_Import!A2448)</f>
        <v/>
      </c>
      <c r="V2448" s="22" t="str">
        <f t="shared" si="760"/>
        <v/>
      </c>
      <c r="W2448" s="127" t="str">
        <f t="shared" si="761"/>
        <v/>
      </c>
      <c r="X2448" s="127" t="str">
        <f t="shared" si="762"/>
        <v/>
      </c>
      <c r="Y2448" s="127" t="str">
        <f t="shared" si="763"/>
        <v/>
      </c>
      <c r="Z2448" s="36" t="str">
        <f>IF(Mining_Import!B2448="","",Mining_Import!B2448)</f>
        <v/>
      </c>
      <c r="AA2448" s="184" t="str">
        <f>IF(Mining_Import!$C2448="","",Mining_Import!$C2448)</f>
        <v/>
      </c>
      <c r="AB2448" s="122" t="str">
        <f t="shared" si="764"/>
        <v/>
      </c>
      <c r="AC2448" s="122" t="str">
        <f>IF($Y2448&gt;Dashboard!$Q$19,$AB2448,"")</f>
        <v/>
      </c>
      <c r="AD2448" s="43" t="str">
        <f t="shared" si="765"/>
        <v/>
      </c>
      <c r="AE2448" s="36" t="str">
        <f>IF(Mining_Import!D2448="","",Mining_Import!D2448)</f>
        <v/>
      </c>
      <c r="AF2448" s="36" t="str">
        <f>IF(Mining_Import!E2448="","",Mining_Import!E2448)</f>
        <v/>
      </c>
      <c r="AG2448" s="36" t="str">
        <f>IF(Mining_Import!F2448="","",Mining_Import!F2448)</f>
        <v/>
      </c>
      <c r="AH2448" s="36" t="str">
        <f>IF(Mining_Import!G2448="","",Mining_Import!G2448)</f>
        <v/>
      </c>
      <c r="AI2448" s="36" t="str">
        <f>IF(Mining_Import!H2448="","",Mining_Import!H2448)</f>
        <v/>
      </c>
      <c r="AJ2448" s="36" t="str">
        <f>IF(Mining_Import!I2448="","",Mining_Import!I2448)</f>
        <v/>
      </c>
      <c r="BY2448" s="120" t="str">
        <f t="shared" si="753"/>
        <v/>
      </c>
      <c r="BZ2448" s="184" t="str">
        <f t="shared" si="766"/>
        <v/>
      </c>
      <c r="CA2448" s="37" t="str">
        <f>IFERROR(VLOOKUP($BY2448,Account_Value!$C$2:$F$2500,4,0),"")</f>
        <v/>
      </c>
      <c r="CB2448" s="43" t="str">
        <f t="shared" si="754"/>
        <v/>
      </c>
      <c r="CC2448" s="122" t="str">
        <f>IF($BZ2448="","",SUM($BZ$2:$BZ2448))</f>
        <v/>
      </c>
      <c r="CD2448" s="43" t="str">
        <f>IF($BZ2448="","",$BU$19*(SUM($BZ$2:$BZ2448)))</f>
        <v/>
      </c>
    </row>
    <row r="2449" spans="1:82">
      <c r="A2449" s="4" t="str">
        <f t="shared" si="755"/>
        <v/>
      </c>
      <c r="B2449" s="21" t="str">
        <f>IF(Investments_Import!A2449="","",Investments_Import!A2449)</f>
        <v/>
      </c>
      <c r="C2449" s="22" t="str">
        <f t="shared" si="748"/>
        <v/>
      </c>
      <c r="D2449" s="51" t="str">
        <f t="shared" si="756"/>
        <v/>
      </c>
      <c r="E2449" s="3" t="str">
        <f>IF(Investments_Import!B2449="","",Investments_Import!B2449)</f>
        <v/>
      </c>
      <c r="F2449" s="54" t="str">
        <f t="shared" si="757"/>
        <v xml:space="preserve"> </v>
      </c>
      <c r="G2449" s="54" t="str">
        <f>IF($B2449="","",COUNTIF($F$2:$F2449,$F2449))</f>
        <v/>
      </c>
      <c r="H2449" s="53" t="str">
        <f t="shared" si="758"/>
        <v xml:space="preserve">  </v>
      </c>
      <c r="I2449" s="3" t="str">
        <f>IF(Investments_Import!C2449="","",Investments_Import!C2449)</f>
        <v/>
      </c>
      <c r="J2449" s="108" t="str">
        <f>IF(Investments_Import!D2449="","",Investments_Import!D2449)</f>
        <v/>
      </c>
      <c r="K2449" s="108" t="str">
        <f t="shared" si="759"/>
        <v/>
      </c>
      <c r="L2449" s="47" t="str">
        <f>IF(Investments_Import!E2449="","",Investments_Import!E2449)</f>
        <v/>
      </c>
      <c r="M2449" s="47" t="str">
        <f t="shared" si="749"/>
        <v/>
      </c>
      <c r="N2449" s="31" t="str">
        <f>IF(Investments_Import!F2449="","",Investments_Import!F2449)</f>
        <v/>
      </c>
      <c r="O2449" s="31" t="str">
        <f t="shared" si="750"/>
        <v/>
      </c>
      <c r="P2449" s="3" t="str">
        <f>IF(Investments_Import!G2449="","",Investments_Import!G2449)</f>
        <v/>
      </c>
      <c r="Q2449" s="3" t="str">
        <f>IF(Investments_Import!H2449="","",Investments_Import!H2449)</f>
        <v/>
      </c>
      <c r="R2449" s="37" t="str">
        <f t="shared" si="751"/>
        <v/>
      </c>
      <c r="S2449" s="37" t="str">
        <f t="shared" si="752"/>
        <v/>
      </c>
      <c r="U2449" s="36" t="str">
        <f>IF(Mining_Import!A2449="","",Mining_Import!A2449)</f>
        <v/>
      </c>
      <c r="V2449" s="22" t="str">
        <f t="shared" si="760"/>
        <v/>
      </c>
      <c r="W2449" s="127" t="str">
        <f t="shared" si="761"/>
        <v/>
      </c>
      <c r="X2449" s="127" t="str">
        <f t="shared" si="762"/>
        <v/>
      </c>
      <c r="Y2449" s="127" t="str">
        <f t="shared" si="763"/>
        <v/>
      </c>
      <c r="Z2449" s="36" t="str">
        <f>IF(Mining_Import!B2449="","",Mining_Import!B2449)</f>
        <v/>
      </c>
      <c r="AA2449" s="184" t="str">
        <f>IF(Mining_Import!$C2449="","",Mining_Import!$C2449)</f>
        <v/>
      </c>
      <c r="AB2449" s="122" t="str">
        <f t="shared" si="764"/>
        <v/>
      </c>
      <c r="AC2449" s="122" t="str">
        <f>IF($Y2449&gt;Dashboard!$Q$19,$AB2449,"")</f>
        <v/>
      </c>
      <c r="AD2449" s="43" t="str">
        <f t="shared" si="765"/>
        <v/>
      </c>
      <c r="AE2449" s="36" t="str">
        <f>IF(Mining_Import!D2449="","",Mining_Import!D2449)</f>
        <v/>
      </c>
      <c r="AF2449" s="36" t="str">
        <f>IF(Mining_Import!E2449="","",Mining_Import!E2449)</f>
        <v/>
      </c>
      <c r="AG2449" s="36" t="str">
        <f>IF(Mining_Import!F2449="","",Mining_Import!F2449)</f>
        <v/>
      </c>
      <c r="AH2449" s="36" t="str">
        <f>IF(Mining_Import!G2449="","",Mining_Import!G2449)</f>
        <v/>
      </c>
      <c r="AI2449" s="36" t="str">
        <f>IF(Mining_Import!H2449="","",Mining_Import!H2449)</f>
        <v/>
      </c>
      <c r="AJ2449" s="36" t="str">
        <f>IF(Mining_Import!I2449="","",Mining_Import!I2449)</f>
        <v/>
      </c>
      <c r="BY2449" s="120" t="str">
        <f t="shared" si="753"/>
        <v/>
      </c>
      <c r="BZ2449" s="184" t="str">
        <f t="shared" si="766"/>
        <v/>
      </c>
      <c r="CA2449" s="37" t="str">
        <f>IFERROR(VLOOKUP($BY2449,Account_Value!$C$2:$F$2500,4,0),"")</f>
        <v/>
      </c>
      <c r="CB2449" s="43" t="str">
        <f t="shared" si="754"/>
        <v/>
      </c>
      <c r="CC2449" s="122" t="str">
        <f>IF($BZ2449="","",SUM($BZ$2:$BZ2449))</f>
        <v/>
      </c>
      <c r="CD2449" s="43" t="str">
        <f>IF($BZ2449="","",$BU$19*(SUM($BZ$2:$BZ2449)))</f>
        <v/>
      </c>
    </row>
    <row r="2450" spans="1:82">
      <c r="A2450" s="4" t="str">
        <f t="shared" si="755"/>
        <v/>
      </c>
      <c r="B2450" s="21" t="str">
        <f>IF(Investments_Import!A2450="","",Investments_Import!A2450)</f>
        <v/>
      </c>
      <c r="C2450" s="22" t="str">
        <f t="shared" si="748"/>
        <v/>
      </c>
      <c r="D2450" s="51" t="str">
        <f t="shared" si="756"/>
        <v/>
      </c>
      <c r="E2450" s="3" t="str">
        <f>IF(Investments_Import!B2450="","",Investments_Import!B2450)</f>
        <v/>
      </c>
      <c r="F2450" s="54" t="str">
        <f t="shared" si="757"/>
        <v xml:space="preserve"> </v>
      </c>
      <c r="G2450" s="54" t="str">
        <f>IF($B2450="","",COUNTIF($F$2:$F2450,$F2450))</f>
        <v/>
      </c>
      <c r="H2450" s="53" t="str">
        <f t="shared" si="758"/>
        <v xml:space="preserve">  </v>
      </c>
      <c r="I2450" s="3" t="str">
        <f>IF(Investments_Import!C2450="","",Investments_Import!C2450)</f>
        <v/>
      </c>
      <c r="J2450" s="108" t="str">
        <f>IF(Investments_Import!D2450="","",Investments_Import!D2450)</f>
        <v/>
      </c>
      <c r="K2450" s="108" t="str">
        <f t="shared" si="759"/>
        <v/>
      </c>
      <c r="L2450" s="47" t="str">
        <f>IF(Investments_Import!E2450="","",Investments_Import!E2450)</f>
        <v/>
      </c>
      <c r="M2450" s="47" t="str">
        <f t="shared" si="749"/>
        <v/>
      </c>
      <c r="N2450" s="31" t="str">
        <f>IF(Investments_Import!F2450="","",Investments_Import!F2450)</f>
        <v/>
      </c>
      <c r="O2450" s="31" t="str">
        <f t="shared" si="750"/>
        <v/>
      </c>
      <c r="P2450" s="3" t="str">
        <f>IF(Investments_Import!G2450="","",Investments_Import!G2450)</f>
        <v/>
      </c>
      <c r="Q2450" s="3" t="str">
        <f>IF(Investments_Import!H2450="","",Investments_Import!H2450)</f>
        <v/>
      </c>
      <c r="R2450" s="37" t="str">
        <f t="shared" si="751"/>
        <v/>
      </c>
      <c r="S2450" s="37" t="str">
        <f t="shared" si="752"/>
        <v/>
      </c>
      <c r="U2450" s="36" t="str">
        <f>IF(Mining_Import!A2450="","",Mining_Import!A2450)</f>
        <v/>
      </c>
      <c r="V2450" s="22" t="str">
        <f t="shared" si="760"/>
        <v/>
      </c>
      <c r="W2450" s="127" t="str">
        <f t="shared" si="761"/>
        <v/>
      </c>
      <c r="X2450" s="127" t="str">
        <f t="shared" si="762"/>
        <v/>
      </c>
      <c r="Y2450" s="127" t="str">
        <f t="shared" si="763"/>
        <v/>
      </c>
      <c r="Z2450" s="36" t="str">
        <f>IF(Mining_Import!B2450="","",Mining_Import!B2450)</f>
        <v/>
      </c>
      <c r="AA2450" s="184" t="str">
        <f>IF(Mining_Import!$C2450="","",Mining_Import!$C2450)</f>
        <v/>
      </c>
      <c r="AB2450" s="122" t="str">
        <f t="shared" si="764"/>
        <v/>
      </c>
      <c r="AC2450" s="122" t="str">
        <f>IF($Y2450&gt;Dashboard!$Q$19,$AB2450,"")</f>
        <v/>
      </c>
      <c r="AD2450" s="43" t="str">
        <f t="shared" si="765"/>
        <v/>
      </c>
      <c r="AE2450" s="36" t="str">
        <f>IF(Mining_Import!D2450="","",Mining_Import!D2450)</f>
        <v/>
      </c>
      <c r="AF2450" s="36" t="str">
        <f>IF(Mining_Import!E2450="","",Mining_Import!E2450)</f>
        <v/>
      </c>
      <c r="AG2450" s="36" t="str">
        <f>IF(Mining_Import!F2450="","",Mining_Import!F2450)</f>
        <v/>
      </c>
      <c r="AH2450" s="36" t="str">
        <f>IF(Mining_Import!G2450="","",Mining_Import!G2450)</f>
        <v/>
      </c>
      <c r="AI2450" s="36" t="str">
        <f>IF(Mining_Import!H2450="","",Mining_Import!H2450)</f>
        <v/>
      </c>
      <c r="AJ2450" s="36" t="str">
        <f>IF(Mining_Import!I2450="","",Mining_Import!I2450)</f>
        <v/>
      </c>
      <c r="BY2450" s="120" t="str">
        <f t="shared" si="753"/>
        <v/>
      </c>
      <c r="BZ2450" s="184" t="str">
        <f t="shared" si="766"/>
        <v/>
      </c>
      <c r="CA2450" s="37" t="str">
        <f>IFERROR(VLOOKUP($BY2450,Account_Value!$C$2:$F$2500,4,0),"")</f>
        <v/>
      </c>
      <c r="CB2450" s="43" t="str">
        <f t="shared" si="754"/>
        <v/>
      </c>
      <c r="CC2450" s="122" t="str">
        <f>IF($BZ2450="","",SUM($BZ$2:$BZ2450))</f>
        <v/>
      </c>
      <c r="CD2450" s="43" t="str">
        <f>IF($BZ2450="","",$BU$19*(SUM($BZ$2:$BZ2450)))</f>
        <v/>
      </c>
    </row>
    <row r="2451" spans="1:82">
      <c r="A2451" s="4" t="str">
        <f t="shared" si="755"/>
        <v/>
      </c>
      <c r="B2451" s="21" t="str">
        <f>IF(Investments_Import!A2451="","",Investments_Import!A2451)</f>
        <v/>
      </c>
      <c r="C2451" s="22" t="str">
        <f t="shared" si="748"/>
        <v/>
      </c>
      <c r="D2451" s="51" t="str">
        <f t="shared" si="756"/>
        <v/>
      </c>
      <c r="E2451" s="3" t="str">
        <f>IF(Investments_Import!B2451="","",Investments_Import!B2451)</f>
        <v/>
      </c>
      <c r="F2451" s="54" t="str">
        <f t="shared" si="757"/>
        <v xml:space="preserve"> </v>
      </c>
      <c r="G2451" s="54" t="str">
        <f>IF($B2451="","",COUNTIF($F$2:$F2451,$F2451))</f>
        <v/>
      </c>
      <c r="H2451" s="53" t="str">
        <f t="shared" si="758"/>
        <v xml:space="preserve">  </v>
      </c>
      <c r="I2451" s="3" t="str">
        <f>IF(Investments_Import!C2451="","",Investments_Import!C2451)</f>
        <v/>
      </c>
      <c r="J2451" s="108" t="str">
        <f>IF(Investments_Import!D2451="","",Investments_Import!D2451)</f>
        <v/>
      </c>
      <c r="K2451" s="108" t="str">
        <f t="shared" si="759"/>
        <v/>
      </c>
      <c r="L2451" s="47" t="str">
        <f>IF(Investments_Import!E2451="","",Investments_Import!E2451)</f>
        <v/>
      </c>
      <c r="M2451" s="47" t="str">
        <f t="shared" si="749"/>
        <v/>
      </c>
      <c r="N2451" s="31" t="str">
        <f>IF(Investments_Import!F2451="","",Investments_Import!F2451)</f>
        <v/>
      </c>
      <c r="O2451" s="31" t="str">
        <f t="shared" si="750"/>
        <v/>
      </c>
      <c r="P2451" s="3" t="str">
        <f>IF(Investments_Import!G2451="","",Investments_Import!G2451)</f>
        <v/>
      </c>
      <c r="Q2451" s="3" t="str">
        <f>IF(Investments_Import!H2451="","",Investments_Import!H2451)</f>
        <v/>
      </c>
      <c r="R2451" s="37" t="str">
        <f t="shared" si="751"/>
        <v/>
      </c>
      <c r="S2451" s="37" t="str">
        <f t="shared" si="752"/>
        <v/>
      </c>
      <c r="U2451" s="36" t="str">
        <f>IF(Mining_Import!A2451="","",Mining_Import!A2451)</f>
        <v/>
      </c>
      <c r="V2451" s="22" t="str">
        <f t="shared" si="760"/>
        <v/>
      </c>
      <c r="W2451" s="127" t="str">
        <f t="shared" si="761"/>
        <v/>
      </c>
      <c r="X2451" s="127" t="str">
        <f t="shared" si="762"/>
        <v/>
      </c>
      <c r="Y2451" s="127" t="str">
        <f t="shared" si="763"/>
        <v/>
      </c>
      <c r="Z2451" s="36" t="str">
        <f>IF(Mining_Import!B2451="","",Mining_Import!B2451)</f>
        <v/>
      </c>
      <c r="AA2451" s="184" t="str">
        <f>IF(Mining_Import!$C2451="","",Mining_Import!$C2451)</f>
        <v/>
      </c>
      <c r="AB2451" s="122" t="str">
        <f t="shared" si="764"/>
        <v/>
      </c>
      <c r="AC2451" s="122" t="str">
        <f>IF($Y2451&gt;Dashboard!$Q$19,$AB2451,"")</f>
        <v/>
      </c>
      <c r="AD2451" s="43" t="str">
        <f t="shared" si="765"/>
        <v/>
      </c>
      <c r="AE2451" s="36" t="str">
        <f>IF(Mining_Import!D2451="","",Mining_Import!D2451)</f>
        <v/>
      </c>
      <c r="AF2451" s="36" t="str">
        <f>IF(Mining_Import!E2451="","",Mining_Import!E2451)</f>
        <v/>
      </c>
      <c r="AG2451" s="36" t="str">
        <f>IF(Mining_Import!F2451="","",Mining_Import!F2451)</f>
        <v/>
      </c>
      <c r="AH2451" s="36" t="str">
        <f>IF(Mining_Import!G2451="","",Mining_Import!G2451)</f>
        <v/>
      </c>
      <c r="AI2451" s="36" t="str">
        <f>IF(Mining_Import!H2451="","",Mining_Import!H2451)</f>
        <v/>
      </c>
      <c r="AJ2451" s="36" t="str">
        <f>IF(Mining_Import!I2451="","",Mining_Import!I2451)</f>
        <v/>
      </c>
      <c r="BY2451" s="120" t="str">
        <f t="shared" si="753"/>
        <v/>
      </c>
      <c r="BZ2451" s="184" t="str">
        <f t="shared" si="766"/>
        <v/>
      </c>
      <c r="CA2451" s="37" t="str">
        <f>IFERROR(VLOOKUP($BY2451,Account_Value!$C$2:$F$2500,4,0),"")</f>
        <v/>
      </c>
      <c r="CB2451" s="43" t="str">
        <f t="shared" si="754"/>
        <v/>
      </c>
      <c r="CC2451" s="122" t="str">
        <f>IF($BZ2451="","",SUM($BZ$2:$BZ2451))</f>
        <v/>
      </c>
      <c r="CD2451" s="43" t="str">
        <f>IF($BZ2451="","",$BU$19*(SUM($BZ$2:$BZ2451)))</f>
        <v/>
      </c>
    </row>
    <row r="2452" spans="1:82">
      <c r="A2452" s="4" t="str">
        <f t="shared" si="755"/>
        <v/>
      </c>
      <c r="B2452" s="21" t="str">
        <f>IF(Investments_Import!A2452="","",Investments_Import!A2452)</f>
        <v/>
      </c>
      <c r="C2452" s="22" t="str">
        <f t="shared" si="748"/>
        <v/>
      </c>
      <c r="D2452" s="51" t="str">
        <f t="shared" si="756"/>
        <v/>
      </c>
      <c r="E2452" s="3" t="str">
        <f>IF(Investments_Import!B2452="","",Investments_Import!B2452)</f>
        <v/>
      </c>
      <c r="F2452" s="54" t="str">
        <f t="shared" si="757"/>
        <v xml:space="preserve"> </v>
      </c>
      <c r="G2452" s="54" t="str">
        <f>IF($B2452="","",COUNTIF($F$2:$F2452,$F2452))</f>
        <v/>
      </c>
      <c r="H2452" s="53" t="str">
        <f t="shared" si="758"/>
        <v xml:space="preserve">  </v>
      </c>
      <c r="I2452" s="3" t="str">
        <f>IF(Investments_Import!C2452="","",Investments_Import!C2452)</f>
        <v/>
      </c>
      <c r="J2452" s="108" t="str">
        <f>IF(Investments_Import!D2452="","",Investments_Import!D2452)</f>
        <v/>
      </c>
      <c r="K2452" s="108" t="str">
        <f t="shared" si="759"/>
        <v/>
      </c>
      <c r="L2452" s="47" t="str">
        <f>IF(Investments_Import!E2452="","",Investments_Import!E2452)</f>
        <v/>
      </c>
      <c r="M2452" s="47" t="str">
        <f t="shared" si="749"/>
        <v/>
      </c>
      <c r="N2452" s="31" t="str">
        <f>IF(Investments_Import!F2452="","",Investments_Import!F2452)</f>
        <v/>
      </c>
      <c r="O2452" s="31" t="str">
        <f t="shared" si="750"/>
        <v/>
      </c>
      <c r="P2452" s="3" t="str">
        <f>IF(Investments_Import!G2452="","",Investments_Import!G2452)</f>
        <v/>
      </c>
      <c r="Q2452" s="3" t="str">
        <f>IF(Investments_Import!H2452="","",Investments_Import!H2452)</f>
        <v/>
      </c>
      <c r="R2452" s="37" t="str">
        <f t="shared" si="751"/>
        <v/>
      </c>
      <c r="S2452" s="37" t="str">
        <f t="shared" si="752"/>
        <v/>
      </c>
      <c r="U2452" s="36" t="str">
        <f>IF(Mining_Import!A2452="","",Mining_Import!A2452)</f>
        <v/>
      </c>
      <c r="V2452" s="22" t="str">
        <f t="shared" si="760"/>
        <v/>
      </c>
      <c r="W2452" s="127" t="str">
        <f t="shared" si="761"/>
        <v/>
      </c>
      <c r="X2452" s="127" t="str">
        <f t="shared" si="762"/>
        <v/>
      </c>
      <c r="Y2452" s="127" t="str">
        <f t="shared" si="763"/>
        <v/>
      </c>
      <c r="Z2452" s="36" t="str">
        <f>IF(Mining_Import!B2452="","",Mining_Import!B2452)</f>
        <v/>
      </c>
      <c r="AA2452" s="184" t="str">
        <f>IF(Mining_Import!$C2452="","",Mining_Import!$C2452)</f>
        <v/>
      </c>
      <c r="AB2452" s="122" t="str">
        <f t="shared" si="764"/>
        <v/>
      </c>
      <c r="AC2452" s="122" t="str">
        <f>IF($Y2452&gt;Dashboard!$Q$19,$AB2452,"")</f>
        <v/>
      </c>
      <c r="AD2452" s="43" t="str">
        <f t="shared" si="765"/>
        <v/>
      </c>
      <c r="AE2452" s="36" t="str">
        <f>IF(Mining_Import!D2452="","",Mining_Import!D2452)</f>
        <v/>
      </c>
      <c r="AF2452" s="36" t="str">
        <f>IF(Mining_Import!E2452="","",Mining_Import!E2452)</f>
        <v/>
      </c>
      <c r="AG2452" s="36" t="str">
        <f>IF(Mining_Import!F2452="","",Mining_Import!F2452)</f>
        <v/>
      </c>
      <c r="AH2452" s="36" t="str">
        <f>IF(Mining_Import!G2452="","",Mining_Import!G2452)</f>
        <v/>
      </c>
      <c r="AI2452" s="36" t="str">
        <f>IF(Mining_Import!H2452="","",Mining_Import!H2452)</f>
        <v/>
      </c>
      <c r="AJ2452" s="36" t="str">
        <f>IF(Mining_Import!I2452="","",Mining_Import!I2452)</f>
        <v/>
      </c>
      <c r="BY2452" s="120" t="str">
        <f t="shared" si="753"/>
        <v/>
      </c>
      <c r="BZ2452" s="184" t="str">
        <f t="shared" si="766"/>
        <v/>
      </c>
      <c r="CA2452" s="37" t="str">
        <f>IFERROR(VLOOKUP($BY2452,Account_Value!$C$2:$F$2500,4,0),"")</f>
        <v/>
      </c>
      <c r="CB2452" s="43" t="str">
        <f t="shared" si="754"/>
        <v/>
      </c>
      <c r="CC2452" s="122" t="str">
        <f>IF($BZ2452="","",SUM($BZ$2:$BZ2452))</f>
        <v/>
      </c>
      <c r="CD2452" s="43" t="str">
        <f>IF($BZ2452="","",$BU$19*(SUM($BZ$2:$BZ2452)))</f>
        <v/>
      </c>
    </row>
    <row r="2453" spans="1:82">
      <c r="A2453" s="4" t="str">
        <f t="shared" si="755"/>
        <v/>
      </c>
      <c r="B2453" s="21" t="str">
        <f>IF(Investments_Import!A2453="","",Investments_Import!A2453)</f>
        <v/>
      </c>
      <c r="C2453" s="22" t="str">
        <f t="shared" si="748"/>
        <v/>
      </c>
      <c r="D2453" s="51" t="str">
        <f t="shared" si="756"/>
        <v/>
      </c>
      <c r="E2453" s="3" t="str">
        <f>IF(Investments_Import!B2453="","",Investments_Import!B2453)</f>
        <v/>
      </c>
      <c r="F2453" s="54" t="str">
        <f t="shared" si="757"/>
        <v xml:space="preserve"> </v>
      </c>
      <c r="G2453" s="54" t="str">
        <f>IF($B2453="","",COUNTIF($F$2:$F2453,$F2453))</f>
        <v/>
      </c>
      <c r="H2453" s="53" t="str">
        <f t="shared" si="758"/>
        <v xml:space="preserve">  </v>
      </c>
      <c r="I2453" s="3" t="str">
        <f>IF(Investments_Import!C2453="","",Investments_Import!C2453)</f>
        <v/>
      </c>
      <c r="J2453" s="108" t="str">
        <f>IF(Investments_Import!D2453="","",Investments_Import!D2453)</f>
        <v/>
      </c>
      <c r="K2453" s="108" t="str">
        <f t="shared" si="759"/>
        <v/>
      </c>
      <c r="L2453" s="47" t="str">
        <f>IF(Investments_Import!E2453="","",Investments_Import!E2453)</f>
        <v/>
      </c>
      <c r="M2453" s="47" t="str">
        <f t="shared" si="749"/>
        <v/>
      </c>
      <c r="N2453" s="31" t="str">
        <f>IF(Investments_Import!F2453="","",Investments_Import!F2453)</f>
        <v/>
      </c>
      <c r="O2453" s="31" t="str">
        <f t="shared" si="750"/>
        <v/>
      </c>
      <c r="P2453" s="3" t="str">
        <f>IF(Investments_Import!G2453="","",Investments_Import!G2453)</f>
        <v/>
      </c>
      <c r="Q2453" s="3" t="str">
        <f>IF(Investments_Import!H2453="","",Investments_Import!H2453)</f>
        <v/>
      </c>
      <c r="R2453" s="37" t="str">
        <f t="shared" si="751"/>
        <v/>
      </c>
      <c r="S2453" s="37" t="str">
        <f t="shared" si="752"/>
        <v/>
      </c>
      <c r="U2453" s="36" t="str">
        <f>IF(Mining_Import!A2453="","",Mining_Import!A2453)</f>
        <v/>
      </c>
      <c r="V2453" s="22" t="str">
        <f t="shared" si="760"/>
        <v/>
      </c>
      <c r="W2453" s="127" t="str">
        <f t="shared" si="761"/>
        <v/>
      </c>
      <c r="X2453" s="127" t="str">
        <f t="shared" si="762"/>
        <v/>
      </c>
      <c r="Y2453" s="127" t="str">
        <f t="shared" si="763"/>
        <v/>
      </c>
      <c r="Z2453" s="36" t="str">
        <f>IF(Mining_Import!B2453="","",Mining_Import!B2453)</f>
        <v/>
      </c>
      <c r="AA2453" s="184" t="str">
        <f>IF(Mining_Import!$C2453="","",Mining_Import!$C2453)</f>
        <v/>
      </c>
      <c r="AB2453" s="122" t="str">
        <f t="shared" si="764"/>
        <v/>
      </c>
      <c r="AC2453" s="122" t="str">
        <f>IF($Y2453&gt;Dashboard!$Q$19,$AB2453,"")</f>
        <v/>
      </c>
      <c r="AD2453" s="43" t="str">
        <f t="shared" si="765"/>
        <v/>
      </c>
      <c r="AE2453" s="36" t="str">
        <f>IF(Mining_Import!D2453="","",Mining_Import!D2453)</f>
        <v/>
      </c>
      <c r="AF2453" s="36" t="str">
        <f>IF(Mining_Import!E2453="","",Mining_Import!E2453)</f>
        <v/>
      </c>
      <c r="AG2453" s="36" t="str">
        <f>IF(Mining_Import!F2453="","",Mining_Import!F2453)</f>
        <v/>
      </c>
      <c r="AH2453" s="36" t="str">
        <f>IF(Mining_Import!G2453="","",Mining_Import!G2453)</f>
        <v/>
      </c>
      <c r="AI2453" s="36" t="str">
        <f>IF(Mining_Import!H2453="","",Mining_Import!H2453)</f>
        <v/>
      </c>
      <c r="AJ2453" s="36" t="str">
        <f>IF(Mining_Import!I2453="","",Mining_Import!I2453)</f>
        <v/>
      </c>
      <c r="BY2453" s="120" t="str">
        <f t="shared" si="753"/>
        <v/>
      </c>
      <c r="BZ2453" s="184" t="str">
        <f t="shared" si="766"/>
        <v/>
      </c>
      <c r="CA2453" s="37" t="str">
        <f>IFERROR(VLOOKUP($BY2453,Account_Value!$C$2:$F$2500,4,0),"")</f>
        <v/>
      </c>
      <c r="CB2453" s="43" t="str">
        <f t="shared" si="754"/>
        <v/>
      </c>
      <c r="CC2453" s="122" t="str">
        <f>IF($BZ2453="","",SUM($BZ$2:$BZ2453))</f>
        <v/>
      </c>
      <c r="CD2453" s="43" t="str">
        <f>IF($BZ2453="","",$BU$19*(SUM($BZ$2:$BZ2453)))</f>
        <v/>
      </c>
    </row>
    <row r="2454" spans="1:82">
      <c r="A2454" s="4" t="str">
        <f t="shared" si="755"/>
        <v/>
      </c>
      <c r="B2454" s="21" t="str">
        <f>IF(Investments_Import!A2454="","",Investments_Import!A2454)</f>
        <v/>
      </c>
      <c r="C2454" s="22" t="str">
        <f t="shared" si="748"/>
        <v/>
      </c>
      <c r="D2454" s="51" t="str">
        <f t="shared" si="756"/>
        <v/>
      </c>
      <c r="E2454" s="3" t="str">
        <f>IF(Investments_Import!B2454="","",Investments_Import!B2454)</f>
        <v/>
      </c>
      <c r="F2454" s="54" t="str">
        <f t="shared" si="757"/>
        <v xml:space="preserve"> </v>
      </c>
      <c r="G2454" s="54" t="str">
        <f>IF($B2454="","",COUNTIF($F$2:$F2454,$F2454))</f>
        <v/>
      </c>
      <c r="H2454" s="53" t="str">
        <f t="shared" si="758"/>
        <v xml:space="preserve">  </v>
      </c>
      <c r="I2454" s="3" t="str">
        <f>IF(Investments_Import!C2454="","",Investments_Import!C2454)</f>
        <v/>
      </c>
      <c r="J2454" s="108" t="str">
        <f>IF(Investments_Import!D2454="","",Investments_Import!D2454)</f>
        <v/>
      </c>
      <c r="K2454" s="108" t="str">
        <f t="shared" si="759"/>
        <v/>
      </c>
      <c r="L2454" s="47" t="str">
        <f>IF(Investments_Import!E2454="","",Investments_Import!E2454)</f>
        <v/>
      </c>
      <c r="M2454" s="47" t="str">
        <f t="shared" si="749"/>
        <v/>
      </c>
      <c r="N2454" s="31" t="str">
        <f>IF(Investments_Import!F2454="","",Investments_Import!F2454)</f>
        <v/>
      </c>
      <c r="O2454" s="31" t="str">
        <f t="shared" si="750"/>
        <v/>
      </c>
      <c r="P2454" s="3" t="str">
        <f>IF(Investments_Import!G2454="","",Investments_Import!G2454)</f>
        <v/>
      </c>
      <c r="Q2454" s="3" t="str">
        <f>IF(Investments_Import!H2454="","",Investments_Import!H2454)</f>
        <v/>
      </c>
      <c r="R2454" s="37" t="str">
        <f t="shared" si="751"/>
        <v/>
      </c>
      <c r="S2454" s="37" t="str">
        <f t="shared" si="752"/>
        <v/>
      </c>
      <c r="U2454" s="36" t="str">
        <f>IF(Mining_Import!A2454="","",Mining_Import!A2454)</f>
        <v/>
      </c>
      <c r="V2454" s="22" t="str">
        <f t="shared" si="760"/>
        <v/>
      </c>
      <c r="W2454" s="127" t="str">
        <f t="shared" si="761"/>
        <v/>
      </c>
      <c r="X2454" s="127" t="str">
        <f t="shared" si="762"/>
        <v/>
      </c>
      <c r="Y2454" s="127" t="str">
        <f t="shared" si="763"/>
        <v/>
      </c>
      <c r="Z2454" s="36" t="str">
        <f>IF(Mining_Import!B2454="","",Mining_Import!B2454)</f>
        <v/>
      </c>
      <c r="AA2454" s="184" t="str">
        <f>IF(Mining_Import!$C2454="","",Mining_Import!$C2454)</f>
        <v/>
      </c>
      <c r="AB2454" s="122" t="str">
        <f t="shared" si="764"/>
        <v/>
      </c>
      <c r="AC2454" s="122" t="str">
        <f>IF($Y2454&gt;Dashboard!$Q$19,$AB2454,"")</f>
        <v/>
      </c>
      <c r="AD2454" s="43" t="str">
        <f t="shared" si="765"/>
        <v/>
      </c>
      <c r="AE2454" s="36" t="str">
        <f>IF(Mining_Import!D2454="","",Mining_Import!D2454)</f>
        <v/>
      </c>
      <c r="AF2454" s="36" t="str">
        <f>IF(Mining_Import!E2454="","",Mining_Import!E2454)</f>
        <v/>
      </c>
      <c r="AG2454" s="36" t="str">
        <f>IF(Mining_Import!F2454="","",Mining_Import!F2454)</f>
        <v/>
      </c>
      <c r="AH2454" s="36" t="str">
        <f>IF(Mining_Import!G2454="","",Mining_Import!G2454)</f>
        <v/>
      </c>
      <c r="AI2454" s="36" t="str">
        <f>IF(Mining_Import!H2454="","",Mining_Import!H2454)</f>
        <v/>
      </c>
      <c r="AJ2454" s="36" t="str">
        <f>IF(Mining_Import!I2454="","",Mining_Import!I2454)</f>
        <v/>
      </c>
      <c r="BY2454" s="120" t="str">
        <f t="shared" si="753"/>
        <v/>
      </c>
      <c r="BZ2454" s="184" t="str">
        <f t="shared" si="766"/>
        <v/>
      </c>
      <c r="CA2454" s="37" t="str">
        <f>IFERROR(VLOOKUP($BY2454,Account_Value!$C$2:$F$2500,4,0),"")</f>
        <v/>
      </c>
      <c r="CB2454" s="43" t="str">
        <f t="shared" si="754"/>
        <v/>
      </c>
      <c r="CC2454" s="122" t="str">
        <f>IF($BZ2454="","",SUM($BZ$2:$BZ2454))</f>
        <v/>
      </c>
      <c r="CD2454" s="43" t="str">
        <f>IF($BZ2454="","",$BU$19*(SUM($BZ$2:$BZ2454)))</f>
        <v/>
      </c>
    </row>
    <row r="2455" spans="1:82">
      <c r="A2455" s="4" t="str">
        <f t="shared" si="755"/>
        <v/>
      </c>
      <c r="B2455" s="21" t="str">
        <f>IF(Investments_Import!A2455="","",Investments_Import!A2455)</f>
        <v/>
      </c>
      <c r="C2455" s="22" t="str">
        <f t="shared" si="748"/>
        <v/>
      </c>
      <c r="D2455" s="51" t="str">
        <f t="shared" si="756"/>
        <v/>
      </c>
      <c r="E2455" s="3" t="str">
        <f>IF(Investments_Import!B2455="","",Investments_Import!B2455)</f>
        <v/>
      </c>
      <c r="F2455" s="54" t="str">
        <f t="shared" si="757"/>
        <v xml:space="preserve"> </v>
      </c>
      <c r="G2455" s="54" t="str">
        <f>IF($B2455="","",COUNTIF($F$2:$F2455,$F2455))</f>
        <v/>
      </c>
      <c r="H2455" s="53" t="str">
        <f t="shared" si="758"/>
        <v xml:space="preserve">  </v>
      </c>
      <c r="I2455" s="3" t="str">
        <f>IF(Investments_Import!C2455="","",Investments_Import!C2455)</f>
        <v/>
      </c>
      <c r="J2455" s="108" t="str">
        <f>IF(Investments_Import!D2455="","",Investments_Import!D2455)</f>
        <v/>
      </c>
      <c r="K2455" s="108" t="str">
        <f t="shared" si="759"/>
        <v/>
      </c>
      <c r="L2455" s="47" t="str">
        <f>IF(Investments_Import!E2455="","",Investments_Import!E2455)</f>
        <v/>
      </c>
      <c r="M2455" s="47" t="str">
        <f t="shared" si="749"/>
        <v/>
      </c>
      <c r="N2455" s="31" t="str">
        <f>IF(Investments_Import!F2455="","",Investments_Import!F2455)</f>
        <v/>
      </c>
      <c r="O2455" s="31" t="str">
        <f t="shared" si="750"/>
        <v/>
      </c>
      <c r="P2455" s="3" t="str">
        <f>IF(Investments_Import!G2455="","",Investments_Import!G2455)</f>
        <v/>
      </c>
      <c r="Q2455" s="3" t="str">
        <f>IF(Investments_Import!H2455="","",Investments_Import!H2455)</f>
        <v/>
      </c>
      <c r="R2455" s="37" t="str">
        <f t="shared" si="751"/>
        <v/>
      </c>
      <c r="S2455" s="37" t="str">
        <f t="shared" si="752"/>
        <v/>
      </c>
      <c r="U2455" s="36" t="str">
        <f>IF(Mining_Import!A2455="","",Mining_Import!A2455)</f>
        <v/>
      </c>
      <c r="V2455" s="22" t="str">
        <f t="shared" si="760"/>
        <v/>
      </c>
      <c r="W2455" s="127" t="str">
        <f t="shared" si="761"/>
        <v/>
      </c>
      <c r="X2455" s="127" t="str">
        <f t="shared" si="762"/>
        <v/>
      </c>
      <c r="Y2455" s="127" t="str">
        <f t="shared" si="763"/>
        <v/>
      </c>
      <c r="Z2455" s="36" t="str">
        <f>IF(Mining_Import!B2455="","",Mining_Import!B2455)</f>
        <v/>
      </c>
      <c r="AA2455" s="184" t="str">
        <f>IF(Mining_Import!$C2455="","",Mining_Import!$C2455)</f>
        <v/>
      </c>
      <c r="AB2455" s="122" t="str">
        <f t="shared" si="764"/>
        <v/>
      </c>
      <c r="AC2455" s="122" t="str">
        <f>IF($Y2455&gt;Dashboard!$Q$19,$AB2455,"")</f>
        <v/>
      </c>
      <c r="AD2455" s="43" t="str">
        <f t="shared" si="765"/>
        <v/>
      </c>
      <c r="AE2455" s="36" t="str">
        <f>IF(Mining_Import!D2455="","",Mining_Import!D2455)</f>
        <v/>
      </c>
      <c r="AF2455" s="36" t="str">
        <f>IF(Mining_Import!E2455="","",Mining_Import!E2455)</f>
        <v/>
      </c>
      <c r="AG2455" s="36" t="str">
        <f>IF(Mining_Import!F2455="","",Mining_Import!F2455)</f>
        <v/>
      </c>
      <c r="AH2455" s="36" t="str">
        <f>IF(Mining_Import!G2455="","",Mining_Import!G2455)</f>
        <v/>
      </c>
      <c r="AI2455" s="36" t="str">
        <f>IF(Mining_Import!H2455="","",Mining_Import!H2455)</f>
        <v/>
      </c>
      <c r="AJ2455" s="36" t="str">
        <f>IF(Mining_Import!I2455="","",Mining_Import!I2455)</f>
        <v/>
      </c>
      <c r="BY2455" s="120" t="str">
        <f t="shared" si="753"/>
        <v/>
      </c>
      <c r="BZ2455" s="184" t="str">
        <f t="shared" si="766"/>
        <v/>
      </c>
      <c r="CA2455" s="37" t="str">
        <f>IFERROR(VLOOKUP($BY2455,Account_Value!$C$2:$F$2500,4,0),"")</f>
        <v/>
      </c>
      <c r="CB2455" s="43" t="str">
        <f t="shared" si="754"/>
        <v/>
      </c>
      <c r="CC2455" s="122" t="str">
        <f>IF($BZ2455="","",SUM($BZ$2:$BZ2455))</f>
        <v/>
      </c>
      <c r="CD2455" s="43" t="str">
        <f>IF($BZ2455="","",$BU$19*(SUM($BZ$2:$BZ2455)))</f>
        <v/>
      </c>
    </row>
    <row r="2456" spans="1:82">
      <c r="A2456" s="4" t="str">
        <f t="shared" si="755"/>
        <v/>
      </c>
      <c r="B2456" s="21" t="str">
        <f>IF(Investments_Import!A2456="","",Investments_Import!A2456)</f>
        <v/>
      </c>
      <c r="C2456" s="22" t="str">
        <f t="shared" si="748"/>
        <v/>
      </c>
      <c r="D2456" s="51" t="str">
        <f t="shared" si="756"/>
        <v/>
      </c>
      <c r="E2456" s="3" t="str">
        <f>IF(Investments_Import!B2456="","",Investments_Import!B2456)</f>
        <v/>
      </c>
      <c r="F2456" s="54" t="str">
        <f t="shared" si="757"/>
        <v xml:space="preserve"> </v>
      </c>
      <c r="G2456" s="54" t="str">
        <f>IF($B2456="","",COUNTIF($F$2:$F2456,$F2456))</f>
        <v/>
      </c>
      <c r="H2456" s="53" t="str">
        <f t="shared" si="758"/>
        <v xml:space="preserve">  </v>
      </c>
      <c r="I2456" s="3" t="str">
        <f>IF(Investments_Import!C2456="","",Investments_Import!C2456)</f>
        <v/>
      </c>
      <c r="J2456" s="108" t="str">
        <f>IF(Investments_Import!D2456="","",Investments_Import!D2456)</f>
        <v/>
      </c>
      <c r="K2456" s="108" t="str">
        <f t="shared" si="759"/>
        <v/>
      </c>
      <c r="L2456" s="47" t="str">
        <f>IF(Investments_Import!E2456="","",Investments_Import!E2456)</f>
        <v/>
      </c>
      <c r="M2456" s="47" t="str">
        <f t="shared" si="749"/>
        <v/>
      </c>
      <c r="N2456" s="31" t="str">
        <f>IF(Investments_Import!F2456="","",Investments_Import!F2456)</f>
        <v/>
      </c>
      <c r="O2456" s="31" t="str">
        <f t="shared" si="750"/>
        <v/>
      </c>
      <c r="P2456" s="3" t="str">
        <f>IF(Investments_Import!G2456="","",Investments_Import!G2456)</f>
        <v/>
      </c>
      <c r="Q2456" s="3" t="str">
        <f>IF(Investments_Import!H2456="","",Investments_Import!H2456)</f>
        <v/>
      </c>
      <c r="R2456" s="37" t="str">
        <f t="shared" si="751"/>
        <v/>
      </c>
      <c r="S2456" s="37" t="str">
        <f t="shared" si="752"/>
        <v/>
      </c>
      <c r="U2456" s="36" t="str">
        <f>IF(Mining_Import!A2456="","",Mining_Import!A2456)</f>
        <v/>
      </c>
      <c r="V2456" s="22" t="str">
        <f t="shared" si="760"/>
        <v/>
      </c>
      <c r="W2456" s="127" t="str">
        <f t="shared" si="761"/>
        <v/>
      </c>
      <c r="X2456" s="127" t="str">
        <f t="shared" si="762"/>
        <v/>
      </c>
      <c r="Y2456" s="127" t="str">
        <f t="shared" si="763"/>
        <v/>
      </c>
      <c r="Z2456" s="36" t="str">
        <f>IF(Mining_Import!B2456="","",Mining_Import!B2456)</f>
        <v/>
      </c>
      <c r="AA2456" s="184" t="str">
        <f>IF(Mining_Import!$C2456="","",Mining_Import!$C2456)</f>
        <v/>
      </c>
      <c r="AB2456" s="122" t="str">
        <f t="shared" si="764"/>
        <v/>
      </c>
      <c r="AC2456" s="122" t="str">
        <f>IF($Y2456&gt;Dashboard!$Q$19,$AB2456,"")</f>
        <v/>
      </c>
      <c r="AD2456" s="43" t="str">
        <f t="shared" si="765"/>
        <v/>
      </c>
      <c r="AE2456" s="36" t="str">
        <f>IF(Mining_Import!D2456="","",Mining_Import!D2456)</f>
        <v/>
      </c>
      <c r="AF2456" s="36" t="str">
        <f>IF(Mining_Import!E2456="","",Mining_Import!E2456)</f>
        <v/>
      </c>
      <c r="AG2456" s="36" t="str">
        <f>IF(Mining_Import!F2456="","",Mining_Import!F2456)</f>
        <v/>
      </c>
      <c r="AH2456" s="36" t="str">
        <f>IF(Mining_Import!G2456="","",Mining_Import!G2456)</f>
        <v/>
      </c>
      <c r="AI2456" s="36" t="str">
        <f>IF(Mining_Import!H2456="","",Mining_Import!H2456)</f>
        <v/>
      </c>
      <c r="AJ2456" s="36" t="str">
        <f>IF(Mining_Import!I2456="","",Mining_Import!I2456)</f>
        <v/>
      </c>
      <c r="BY2456" s="120" t="str">
        <f t="shared" si="753"/>
        <v/>
      </c>
      <c r="BZ2456" s="184" t="str">
        <f t="shared" si="766"/>
        <v/>
      </c>
      <c r="CA2456" s="37" t="str">
        <f>IFERROR(VLOOKUP($BY2456,Account_Value!$C$2:$F$2500,4,0),"")</f>
        <v/>
      </c>
      <c r="CB2456" s="43" t="str">
        <f t="shared" si="754"/>
        <v/>
      </c>
      <c r="CC2456" s="122" t="str">
        <f>IF($BZ2456="","",SUM($BZ$2:$BZ2456))</f>
        <v/>
      </c>
      <c r="CD2456" s="43" t="str">
        <f>IF($BZ2456="","",$BU$19*(SUM($BZ$2:$BZ2456)))</f>
        <v/>
      </c>
    </row>
    <row r="2457" spans="1:82">
      <c r="A2457" s="4" t="str">
        <f t="shared" si="755"/>
        <v/>
      </c>
      <c r="B2457" s="21" t="str">
        <f>IF(Investments_Import!A2457="","",Investments_Import!A2457)</f>
        <v/>
      </c>
      <c r="C2457" s="22" t="str">
        <f t="shared" si="748"/>
        <v/>
      </c>
      <c r="D2457" s="51" t="str">
        <f t="shared" si="756"/>
        <v/>
      </c>
      <c r="E2457" s="3" t="str">
        <f>IF(Investments_Import!B2457="","",Investments_Import!B2457)</f>
        <v/>
      </c>
      <c r="F2457" s="54" t="str">
        <f t="shared" si="757"/>
        <v xml:space="preserve"> </v>
      </c>
      <c r="G2457" s="54" t="str">
        <f>IF($B2457="","",COUNTIF($F$2:$F2457,$F2457))</f>
        <v/>
      </c>
      <c r="H2457" s="53" t="str">
        <f t="shared" si="758"/>
        <v xml:space="preserve">  </v>
      </c>
      <c r="I2457" s="3" t="str">
        <f>IF(Investments_Import!C2457="","",Investments_Import!C2457)</f>
        <v/>
      </c>
      <c r="J2457" s="108" t="str">
        <f>IF(Investments_Import!D2457="","",Investments_Import!D2457)</f>
        <v/>
      </c>
      <c r="K2457" s="108" t="str">
        <f t="shared" si="759"/>
        <v/>
      </c>
      <c r="L2457" s="47" t="str">
        <f>IF(Investments_Import!E2457="","",Investments_Import!E2457)</f>
        <v/>
      </c>
      <c r="M2457" s="47" t="str">
        <f t="shared" si="749"/>
        <v/>
      </c>
      <c r="N2457" s="31" t="str">
        <f>IF(Investments_Import!F2457="","",Investments_Import!F2457)</f>
        <v/>
      </c>
      <c r="O2457" s="31" t="str">
        <f t="shared" si="750"/>
        <v/>
      </c>
      <c r="P2457" s="3" t="str">
        <f>IF(Investments_Import!G2457="","",Investments_Import!G2457)</f>
        <v/>
      </c>
      <c r="Q2457" s="3" t="str">
        <f>IF(Investments_Import!H2457="","",Investments_Import!H2457)</f>
        <v/>
      </c>
      <c r="R2457" s="37" t="str">
        <f t="shared" si="751"/>
        <v/>
      </c>
      <c r="S2457" s="37" t="str">
        <f t="shared" si="752"/>
        <v/>
      </c>
      <c r="U2457" s="36" t="str">
        <f>IF(Mining_Import!A2457="","",Mining_Import!A2457)</f>
        <v/>
      </c>
      <c r="V2457" s="22" t="str">
        <f t="shared" si="760"/>
        <v/>
      </c>
      <c r="W2457" s="127" t="str">
        <f t="shared" si="761"/>
        <v/>
      </c>
      <c r="X2457" s="127" t="str">
        <f t="shared" si="762"/>
        <v/>
      </c>
      <c r="Y2457" s="127" t="str">
        <f t="shared" si="763"/>
        <v/>
      </c>
      <c r="Z2457" s="36" t="str">
        <f>IF(Mining_Import!B2457="","",Mining_Import!B2457)</f>
        <v/>
      </c>
      <c r="AA2457" s="184" t="str">
        <f>IF(Mining_Import!$C2457="","",Mining_Import!$C2457)</f>
        <v/>
      </c>
      <c r="AB2457" s="122" t="str">
        <f t="shared" si="764"/>
        <v/>
      </c>
      <c r="AC2457" s="122" t="str">
        <f>IF($Y2457&gt;Dashboard!$Q$19,$AB2457,"")</f>
        <v/>
      </c>
      <c r="AD2457" s="43" t="str">
        <f t="shared" si="765"/>
        <v/>
      </c>
      <c r="AE2457" s="36" t="str">
        <f>IF(Mining_Import!D2457="","",Mining_Import!D2457)</f>
        <v/>
      </c>
      <c r="AF2457" s="36" t="str">
        <f>IF(Mining_Import!E2457="","",Mining_Import!E2457)</f>
        <v/>
      </c>
      <c r="AG2457" s="36" t="str">
        <f>IF(Mining_Import!F2457="","",Mining_Import!F2457)</f>
        <v/>
      </c>
      <c r="AH2457" s="36" t="str">
        <f>IF(Mining_Import!G2457="","",Mining_Import!G2457)</f>
        <v/>
      </c>
      <c r="AI2457" s="36" t="str">
        <f>IF(Mining_Import!H2457="","",Mining_Import!H2457)</f>
        <v/>
      </c>
      <c r="AJ2457" s="36" t="str">
        <f>IF(Mining_Import!I2457="","",Mining_Import!I2457)</f>
        <v/>
      </c>
      <c r="BY2457" s="120" t="str">
        <f t="shared" si="753"/>
        <v/>
      </c>
      <c r="BZ2457" s="184" t="str">
        <f t="shared" si="766"/>
        <v/>
      </c>
      <c r="CA2457" s="37" t="str">
        <f>IFERROR(VLOOKUP($BY2457,Account_Value!$C$2:$F$2500,4,0),"")</f>
        <v/>
      </c>
      <c r="CB2457" s="43" t="str">
        <f t="shared" si="754"/>
        <v/>
      </c>
      <c r="CC2457" s="122" t="str">
        <f>IF($BZ2457="","",SUM($BZ$2:$BZ2457))</f>
        <v/>
      </c>
      <c r="CD2457" s="43" t="str">
        <f>IF($BZ2457="","",$BU$19*(SUM($BZ$2:$BZ2457)))</f>
        <v/>
      </c>
    </row>
    <row r="2458" spans="1:82">
      <c r="A2458" s="4" t="str">
        <f t="shared" si="755"/>
        <v/>
      </c>
      <c r="B2458" s="21" t="str">
        <f>IF(Investments_Import!A2458="","",Investments_Import!A2458)</f>
        <v/>
      </c>
      <c r="C2458" s="22" t="str">
        <f t="shared" si="748"/>
        <v/>
      </c>
      <c r="D2458" s="51" t="str">
        <f t="shared" si="756"/>
        <v/>
      </c>
      <c r="E2458" s="3" t="str">
        <f>IF(Investments_Import!B2458="","",Investments_Import!B2458)</f>
        <v/>
      </c>
      <c r="F2458" s="54" t="str">
        <f t="shared" si="757"/>
        <v xml:space="preserve"> </v>
      </c>
      <c r="G2458" s="54" t="str">
        <f>IF($B2458="","",COUNTIF($F$2:$F2458,$F2458))</f>
        <v/>
      </c>
      <c r="H2458" s="53" t="str">
        <f t="shared" si="758"/>
        <v xml:space="preserve">  </v>
      </c>
      <c r="I2458" s="3" t="str">
        <f>IF(Investments_Import!C2458="","",Investments_Import!C2458)</f>
        <v/>
      </c>
      <c r="J2458" s="108" t="str">
        <f>IF(Investments_Import!D2458="","",Investments_Import!D2458)</f>
        <v/>
      </c>
      <c r="K2458" s="108" t="str">
        <f t="shared" si="759"/>
        <v/>
      </c>
      <c r="L2458" s="47" t="str">
        <f>IF(Investments_Import!E2458="","",Investments_Import!E2458)</f>
        <v/>
      </c>
      <c r="M2458" s="47" t="str">
        <f t="shared" si="749"/>
        <v/>
      </c>
      <c r="N2458" s="31" t="str">
        <f>IF(Investments_Import!F2458="","",Investments_Import!F2458)</f>
        <v/>
      </c>
      <c r="O2458" s="31" t="str">
        <f t="shared" si="750"/>
        <v/>
      </c>
      <c r="P2458" s="3" t="str">
        <f>IF(Investments_Import!G2458="","",Investments_Import!G2458)</f>
        <v/>
      </c>
      <c r="Q2458" s="3" t="str">
        <f>IF(Investments_Import!H2458="","",Investments_Import!H2458)</f>
        <v/>
      </c>
      <c r="R2458" s="37" t="str">
        <f t="shared" si="751"/>
        <v/>
      </c>
      <c r="S2458" s="37" t="str">
        <f t="shared" si="752"/>
        <v/>
      </c>
      <c r="U2458" s="36" t="str">
        <f>IF(Mining_Import!A2458="","",Mining_Import!A2458)</f>
        <v/>
      </c>
      <c r="V2458" s="22" t="str">
        <f t="shared" si="760"/>
        <v/>
      </c>
      <c r="W2458" s="127" t="str">
        <f t="shared" si="761"/>
        <v/>
      </c>
      <c r="X2458" s="127" t="str">
        <f t="shared" si="762"/>
        <v/>
      </c>
      <c r="Y2458" s="127" t="str">
        <f t="shared" si="763"/>
        <v/>
      </c>
      <c r="Z2458" s="36" t="str">
        <f>IF(Mining_Import!B2458="","",Mining_Import!B2458)</f>
        <v/>
      </c>
      <c r="AA2458" s="184" t="str">
        <f>IF(Mining_Import!$C2458="","",Mining_Import!$C2458)</f>
        <v/>
      </c>
      <c r="AB2458" s="122" t="str">
        <f t="shared" si="764"/>
        <v/>
      </c>
      <c r="AC2458" s="122" t="str">
        <f>IF($Y2458&gt;Dashboard!$Q$19,$AB2458,"")</f>
        <v/>
      </c>
      <c r="AD2458" s="43" t="str">
        <f t="shared" si="765"/>
        <v/>
      </c>
      <c r="AE2458" s="36" t="str">
        <f>IF(Mining_Import!D2458="","",Mining_Import!D2458)</f>
        <v/>
      </c>
      <c r="AF2458" s="36" t="str">
        <f>IF(Mining_Import!E2458="","",Mining_Import!E2458)</f>
        <v/>
      </c>
      <c r="AG2458" s="36" t="str">
        <f>IF(Mining_Import!F2458="","",Mining_Import!F2458)</f>
        <v/>
      </c>
      <c r="AH2458" s="36" t="str">
        <f>IF(Mining_Import!G2458="","",Mining_Import!G2458)</f>
        <v/>
      </c>
      <c r="AI2458" s="36" t="str">
        <f>IF(Mining_Import!H2458="","",Mining_Import!H2458)</f>
        <v/>
      </c>
      <c r="AJ2458" s="36" t="str">
        <f>IF(Mining_Import!I2458="","",Mining_Import!I2458)</f>
        <v/>
      </c>
      <c r="BY2458" s="120" t="str">
        <f t="shared" si="753"/>
        <v/>
      </c>
      <c r="BZ2458" s="184" t="str">
        <f t="shared" si="766"/>
        <v/>
      </c>
      <c r="CA2458" s="37" t="str">
        <f>IFERROR(VLOOKUP($BY2458,Account_Value!$C$2:$F$2500,4,0),"")</f>
        <v/>
      </c>
      <c r="CB2458" s="43" t="str">
        <f t="shared" si="754"/>
        <v/>
      </c>
      <c r="CC2458" s="122" t="str">
        <f>IF($BZ2458="","",SUM($BZ$2:$BZ2458))</f>
        <v/>
      </c>
      <c r="CD2458" s="43" t="str">
        <f>IF($BZ2458="","",$BU$19*(SUM($BZ$2:$BZ2458)))</f>
        <v/>
      </c>
    </row>
    <row r="2459" spans="1:82">
      <c r="A2459" s="4" t="str">
        <f t="shared" si="755"/>
        <v/>
      </c>
      <c r="B2459" s="21" t="str">
        <f>IF(Investments_Import!A2459="","",Investments_Import!A2459)</f>
        <v/>
      </c>
      <c r="C2459" s="22" t="str">
        <f t="shared" si="748"/>
        <v/>
      </c>
      <c r="D2459" s="51" t="str">
        <f t="shared" si="756"/>
        <v/>
      </c>
      <c r="E2459" s="3" t="str">
        <f>IF(Investments_Import!B2459="","",Investments_Import!B2459)</f>
        <v/>
      </c>
      <c r="F2459" s="54" t="str">
        <f t="shared" si="757"/>
        <v xml:space="preserve"> </v>
      </c>
      <c r="G2459" s="54" t="str">
        <f>IF($B2459="","",COUNTIF($F$2:$F2459,$F2459))</f>
        <v/>
      </c>
      <c r="H2459" s="53" t="str">
        <f t="shared" si="758"/>
        <v xml:space="preserve">  </v>
      </c>
      <c r="I2459" s="3" t="str">
        <f>IF(Investments_Import!C2459="","",Investments_Import!C2459)</f>
        <v/>
      </c>
      <c r="J2459" s="108" t="str">
        <f>IF(Investments_Import!D2459="","",Investments_Import!D2459)</f>
        <v/>
      </c>
      <c r="K2459" s="108" t="str">
        <f t="shared" si="759"/>
        <v/>
      </c>
      <c r="L2459" s="47" t="str">
        <f>IF(Investments_Import!E2459="","",Investments_Import!E2459)</f>
        <v/>
      </c>
      <c r="M2459" s="47" t="str">
        <f t="shared" si="749"/>
        <v/>
      </c>
      <c r="N2459" s="31" t="str">
        <f>IF(Investments_Import!F2459="","",Investments_Import!F2459)</f>
        <v/>
      </c>
      <c r="O2459" s="31" t="str">
        <f t="shared" si="750"/>
        <v/>
      </c>
      <c r="P2459" s="3" t="str">
        <f>IF(Investments_Import!G2459="","",Investments_Import!G2459)</f>
        <v/>
      </c>
      <c r="Q2459" s="3" t="str">
        <f>IF(Investments_Import!H2459="","",Investments_Import!H2459)</f>
        <v/>
      </c>
      <c r="R2459" s="37" t="str">
        <f t="shared" si="751"/>
        <v/>
      </c>
      <c r="S2459" s="37" t="str">
        <f t="shared" si="752"/>
        <v/>
      </c>
      <c r="U2459" s="36" t="str">
        <f>IF(Mining_Import!A2459="","",Mining_Import!A2459)</f>
        <v/>
      </c>
      <c r="V2459" s="22" t="str">
        <f t="shared" si="760"/>
        <v/>
      </c>
      <c r="W2459" s="127" t="str">
        <f t="shared" si="761"/>
        <v/>
      </c>
      <c r="X2459" s="127" t="str">
        <f t="shared" si="762"/>
        <v/>
      </c>
      <c r="Y2459" s="127" t="str">
        <f t="shared" si="763"/>
        <v/>
      </c>
      <c r="Z2459" s="36" t="str">
        <f>IF(Mining_Import!B2459="","",Mining_Import!B2459)</f>
        <v/>
      </c>
      <c r="AA2459" s="184" t="str">
        <f>IF(Mining_Import!$C2459="","",Mining_Import!$C2459)</f>
        <v/>
      </c>
      <c r="AB2459" s="122" t="str">
        <f t="shared" si="764"/>
        <v/>
      </c>
      <c r="AC2459" s="122" t="str">
        <f>IF($Y2459&gt;Dashboard!$Q$19,$AB2459,"")</f>
        <v/>
      </c>
      <c r="AD2459" s="43" t="str">
        <f t="shared" si="765"/>
        <v/>
      </c>
      <c r="AE2459" s="36" t="str">
        <f>IF(Mining_Import!D2459="","",Mining_Import!D2459)</f>
        <v/>
      </c>
      <c r="AF2459" s="36" t="str">
        <f>IF(Mining_Import!E2459="","",Mining_Import!E2459)</f>
        <v/>
      </c>
      <c r="AG2459" s="36" t="str">
        <f>IF(Mining_Import!F2459="","",Mining_Import!F2459)</f>
        <v/>
      </c>
      <c r="AH2459" s="36" t="str">
        <f>IF(Mining_Import!G2459="","",Mining_Import!G2459)</f>
        <v/>
      </c>
      <c r="AI2459" s="36" t="str">
        <f>IF(Mining_Import!H2459="","",Mining_Import!H2459)</f>
        <v/>
      </c>
      <c r="AJ2459" s="36" t="str">
        <f>IF(Mining_Import!I2459="","",Mining_Import!I2459)</f>
        <v/>
      </c>
      <c r="BY2459" s="120" t="str">
        <f t="shared" si="753"/>
        <v/>
      </c>
      <c r="BZ2459" s="184" t="str">
        <f t="shared" si="766"/>
        <v/>
      </c>
      <c r="CA2459" s="37" t="str">
        <f>IFERROR(VLOOKUP($BY2459,Account_Value!$C$2:$F$2500,4,0),"")</f>
        <v/>
      </c>
      <c r="CB2459" s="43" t="str">
        <f t="shared" si="754"/>
        <v/>
      </c>
      <c r="CC2459" s="122" t="str">
        <f>IF($BZ2459="","",SUM($BZ$2:$BZ2459))</f>
        <v/>
      </c>
      <c r="CD2459" s="43" t="str">
        <f>IF($BZ2459="","",$BU$19*(SUM($BZ$2:$BZ2459)))</f>
        <v/>
      </c>
    </row>
    <row r="2460" spans="1:82">
      <c r="A2460" s="4" t="str">
        <f t="shared" si="755"/>
        <v/>
      </c>
      <c r="B2460" s="21" t="str">
        <f>IF(Investments_Import!A2460="","",Investments_Import!A2460)</f>
        <v/>
      </c>
      <c r="C2460" s="22" t="str">
        <f t="shared" si="748"/>
        <v/>
      </c>
      <c r="D2460" s="51" t="str">
        <f t="shared" si="756"/>
        <v/>
      </c>
      <c r="E2460" s="3" t="str">
        <f>IF(Investments_Import!B2460="","",Investments_Import!B2460)</f>
        <v/>
      </c>
      <c r="F2460" s="54" t="str">
        <f t="shared" si="757"/>
        <v xml:space="preserve"> </v>
      </c>
      <c r="G2460" s="54" t="str">
        <f>IF($B2460="","",COUNTIF($F$2:$F2460,$F2460))</f>
        <v/>
      </c>
      <c r="H2460" s="53" t="str">
        <f t="shared" si="758"/>
        <v xml:space="preserve">  </v>
      </c>
      <c r="I2460" s="3" t="str">
        <f>IF(Investments_Import!C2460="","",Investments_Import!C2460)</f>
        <v/>
      </c>
      <c r="J2460" s="108" t="str">
        <f>IF(Investments_Import!D2460="","",Investments_Import!D2460)</f>
        <v/>
      </c>
      <c r="K2460" s="108" t="str">
        <f t="shared" si="759"/>
        <v/>
      </c>
      <c r="L2460" s="47" t="str">
        <f>IF(Investments_Import!E2460="","",Investments_Import!E2460)</f>
        <v/>
      </c>
      <c r="M2460" s="47" t="str">
        <f t="shared" si="749"/>
        <v/>
      </c>
      <c r="N2460" s="31" t="str">
        <f>IF(Investments_Import!F2460="","",Investments_Import!F2460)</f>
        <v/>
      </c>
      <c r="O2460" s="31" t="str">
        <f t="shared" si="750"/>
        <v/>
      </c>
      <c r="P2460" s="3" t="str">
        <f>IF(Investments_Import!G2460="","",Investments_Import!G2460)</f>
        <v/>
      </c>
      <c r="Q2460" s="3" t="str">
        <f>IF(Investments_Import!H2460="","",Investments_Import!H2460)</f>
        <v/>
      </c>
      <c r="R2460" s="37" t="str">
        <f t="shared" si="751"/>
        <v/>
      </c>
      <c r="S2460" s="37" t="str">
        <f t="shared" si="752"/>
        <v/>
      </c>
      <c r="U2460" s="36" t="str">
        <f>IF(Mining_Import!A2460="","",Mining_Import!A2460)</f>
        <v/>
      </c>
      <c r="V2460" s="22" t="str">
        <f t="shared" si="760"/>
        <v/>
      </c>
      <c r="W2460" s="127" t="str">
        <f t="shared" si="761"/>
        <v/>
      </c>
      <c r="X2460" s="127" t="str">
        <f t="shared" si="762"/>
        <v/>
      </c>
      <c r="Y2460" s="127" t="str">
        <f t="shared" si="763"/>
        <v/>
      </c>
      <c r="Z2460" s="36" t="str">
        <f>IF(Mining_Import!B2460="","",Mining_Import!B2460)</f>
        <v/>
      </c>
      <c r="AA2460" s="184" t="str">
        <f>IF(Mining_Import!$C2460="","",Mining_Import!$C2460)</f>
        <v/>
      </c>
      <c r="AB2460" s="122" t="str">
        <f t="shared" si="764"/>
        <v/>
      </c>
      <c r="AC2460" s="122" t="str">
        <f>IF($Y2460&gt;Dashboard!$Q$19,$AB2460,"")</f>
        <v/>
      </c>
      <c r="AD2460" s="43" t="str">
        <f t="shared" si="765"/>
        <v/>
      </c>
      <c r="AE2460" s="36" t="str">
        <f>IF(Mining_Import!D2460="","",Mining_Import!D2460)</f>
        <v/>
      </c>
      <c r="AF2460" s="36" t="str">
        <f>IF(Mining_Import!E2460="","",Mining_Import!E2460)</f>
        <v/>
      </c>
      <c r="AG2460" s="36" t="str">
        <f>IF(Mining_Import!F2460="","",Mining_Import!F2460)</f>
        <v/>
      </c>
      <c r="AH2460" s="36" t="str">
        <f>IF(Mining_Import!G2460="","",Mining_Import!G2460)</f>
        <v/>
      </c>
      <c r="AI2460" s="36" t="str">
        <f>IF(Mining_Import!H2460="","",Mining_Import!H2460)</f>
        <v/>
      </c>
      <c r="AJ2460" s="36" t="str">
        <f>IF(Mining_Import!I2460="","",Mining_Import!I2460)</f>
        <v/>
      </c>
      <c r="BY2460" s="120" t="str">
        <f t="shared" si="753"/>
        <v/>
      </c>
      <c r="BZ2460" s="184" t="str">
        <f t="shared" si="766"/>
        <v/>
      </c>
      <c r="CA2460" s="37" t="str">
        <f>IFERROR(VLOOKUP($BY2460,Account_Value!$C$2:$F$2500,4,0),"")</f>
        <v/>
      </c>
      <c r="CB2460" s="43" t="str">
        <f t="shared" si="754"/>
        <v/>
      </c>
      <c r="CC2460" s="122" t="str">
        <f>IF($BZ2460="","",SUM($BZ$2:$BZ2460))</f>
        <v/>
      </c>
      <c r="CD2460" s="43" t="str">
        <f>IF($BZ2460="","",$BU$19*(SUM($BZ$2:$BZ2460)))</f>
        <v/>
      </c>
    </row>
    <row r="2461" spans="1:82">
      <c r="A2461" s="4" t="str">
        <f t="shared" si="755"/>
        <v/>
      </c>
      <c r="B2461" s="21" t="str">
        <f>IF(Investments_Import!A2461="","",Investments_Import!A2461)</f>
        <v/>
      </c>
      <c r="C2461" s="22" t="str">
        <f t="shared" si="748"/>
        <v/>
      </c>
      <c r="D2461" s="51" t="str">
        <f t="shared" si="756"/>
        <v/>
      </c>
      <c r="E2461" s="3" t="str">
        <f>IF(Investments_Import!B2461="","",Investments_Import!B2461)</f>
        <v/>
      </c>
      <c r="F2461" s="54" t="str">
        <f t="shared" si="757"/>
        <v xml:space="preserve"> </v>
      </c>
      <c r="G2461" s="54" t="str">
        <f>IF($B2461="","",COUNTIF($F$2:$F2461,$F2461))</f>
        <v/>
      </c>
      <c r="H2461" s="53" t="str">
        <f t="shared" si="758"/>
        <v xml:space="preserve">  </v>
      </c>
      <c r="I2461" s="3" t="str">
        <f>IF(Investments_Import!C2461="","",Investments_Import!C2461)</f>
        <v/>
      </c>
      <c r="J2461" s="108" t="str">
        <f>IF(Investments_Import!D2461="","",Investments_Import!D2461)</f>
        <v/>
      </c>
      <c r="K2461" s="108" t="str">
        <f t="shared" si="759"/>
        <v/>
      </c>
      <c r="L2461" s="47" t="str">
        <f>IF(Investments_Import!E2461="","",Investments_Import!E2461)</f>
        <v/>
      </c>
      <c r="M2461" s="47" t="str">
        <f t="shared" si="749"/>
        <v/>
      </c>
      <c r="N2461" s="31" t="str">
        <f>IF(Investments_Import!F2461="","",Investments_Import!F2461)</f>
        <v/>
      </c>
      <c r="O2461" s="31" t="str">
        <f t="shared" si="750"/>
        <v/>
      </c>
      <c r="P2461" s="3" t="str">
        <f>IF(Investments_Import!G2461="","",Investments_Import!G2461)</f>
        <v/>
      </c>
      <c r="Q2461" s="3" t="str">
        <f>IF(Investments_Import!H2461="","",Investments_Import!H2461)</f>
        <v/>
      </c>
      <c r="R2461" s="37" t="str">
        <f t="shared" si="751"/>
        <v/>
      </c>
      <c r="S2461" s="37" t="str">
        <f t="shared" si="752"/>
        <v/>
      </c>
      <c r="U2461" s="36" t="str">
        <f>IF(Mining_Import!A2461="","",Mining_Import!A2461)</f>
        <v/>
      </c>
      <c r="V2461" s="22" t="str">
        <f t="shared" si="760"/>
        <v/>
      </c>
      <c r="W2461" s="127" t="str">
        <f t="shared" si="761"/>
        <v/>
      </c>
      <c r="X2461" s="127" t="str">
        <f t="shared" si="762"/>
        <v/>
      </c>
      <c r="Y2461" s="127" t="str">
        <f t="shared" si="763"/>
        <v/>
      </c>
      <c r="Z2461" s="36" t="str">
        <f>IF(Mining_Import!B2461="","",Mining_Import!B2461)</f>
        <v/>
      </c>
      <c r="AA2461" s="184" t="str">
        <f>IF(Mining_Import!$C2461="","",Mining_Import!$C2461)</f>
        <v/>
      </c>
      <c r="AB2461" s="122" t="str">
        <f t="shared" si="764"/>
        <v/>
      </c>
      <c r="AC2461" s="122" t="str">
        <f>IF($Y2461&gt;Dashboard!$Q$19,$AB2461,"")</f>
        <v/>
      </c>
      <c r="AD2461" s="43" t="str">
        <f t="shared" si="765"/>
        <v/>
      </c>
      <c r="AE2461" s="36" t="str">
        <f>IF(Mining_Import!D2461="","",Mining_Import!D2461)</f>
        <v/>
      </c>
      <c r="AF2461" s="36" t="str">
        <f>IF(Mining_Import!E2461="","",Mining_Import!E2461)</f>
        <v/>
      </c>
      <c r="AG2461" s="36" t="str">
        <f>IF(Mining_Import!F2461="","",Mining_Import!F2461)</f>
        <v/>
      </c>
      <c r="AH2461" s="36" t="str">
        <f>IF(Mining_Import!G2461="","",Mining_Import!G2461)</f>
        <v/>
      </c>
      <c r="AI2461" s="36" t="str">
        <f>IF(Mining_Import!H2461="","",Mining_Import!H2461)</f>
        <v/>
      </c>
      <c r="AJ2461" s="36" t="str">
        <f>IF(Mining_Import!I2461="","",Mining_Import!I2461)</f>
        <v/>
      </c>
      <c r="BY2461" s="120" t="str">
        <f t="shared" si="753"/>
        <v/>
      </c>
      <c r="BZ2461" s="184" t="str">
        <f t="shared" si="766"/>
        <v/>
      </c>
      <c r="CA2461" s="37" t="str">
        <f>IFERROR(VLOOKUP($BY2461,Account_Value!$C$2:$F$2500,4,0),"")</f>
        <v/>
      </c>
      <c r="CB2461" s="43" t="str">
        <f t="shared" si="754"/>
        <v/>
      </c>
      <c r="CC2461" s="122" t="str">
        <f>IF($BZ2461="","",SUM($BZ$2:$BZ2461))</f>
        <v/>
      </c>
      <c r="CD2461" s="43" t="str">
        <f>IF($BZ2461="","",$BU$19*(SUM($BZ$2:$BZ2461)))</f>
        <v/>
      </c>
    </row>
    <row r="2462" spans="1:82">
      <c r="A2462" s="4" t="str">
        <f t="shared" si="755"/>
        <v/>
      </c>
      <c r="B2462" s="21" t="str">
        <f>IF(Investments_Import!A2462="","",Investments_Import!A2462)</f>
        <v/>
      </c>
      <c r="C2462" s="22" t="str">
        <f t="shared" si="748"/>
        <v/>
      </c>
      <c r="D2462" s="51" t="str">
        <f t="shared" si="756"/>
        <v/>
      </c>
      <c r="E2462" s="3" t="str">
        <f>IF(Investments_Import!B2462="","",Investments_Import!B2462)</f>
        <v/>
      </c>
      <c r="F2462" s="54" t="str">
        <f t="shared" si="757"/>
        <v xml:space="preserve"> </v>
      </c>
      <c r="G2462" s="54" t="str">
        <f>IF($B2462="","",COUNTIF($F$2:$F2462,$F2462))</f>
        <v/>
      </c>
      <c r="H2462" s="53" t="str">
        <f t="shared" si="758"/>
        <v xml:space="preserve">  </v>
      </c>
      <c r="I2462" s="3" t="str">
        <f>IF(Investments_Import!C2462="","",Investments_Import!C2462)</f>
        <v/>
      </c>
      <c r="J2462" s="108" t="str">
        <f>IF(Investments_Import!D2462="","",Investments_Import!D2462)</f>
        <v/>
      </c>
      <c r="K2462" s="108" t="str">
        <f t="shared" si="759"/>
        <v/>
      </c>
      <c r="L2462" s="47" t="str">
        <f>IF(Investments_Import!E2462="","",Investments_Import!E2462)</f>
        <v/>
      </c>
      <c r="M2462" s="47" t="str">
        <f t="shared" si="749"/>
        <v/>
      </c>
      <c r="N2462" s="31" t="str">
        <f>IF(Investments_Import!F2462="","",Investments_Import!F2462)</f>
        <v/>
      </c>
      <c r="O2462" s="31" t="str">
        <f t="shared" si="750"/>
        <v/>
      </c>
      <c r="P2462" s="3" t="str">
        <f>IF(Investments_Import!G2462="","",Investments_Import!G2462)</f>
        <v/>
      </c>
      <c r="Q2462" s="3" t="str">
        <f>IF(Investments_Import!H2462="","",Investments_Import!H2462)</f>
        <v/>
      </c>
      <c r="R2462" s="37" t="str">
        <f t="shared" si="751"/>
        <v/>
      </c>
      <c r="S2462" s="37" t="str">
        <f t="shared" si="752"/>
        <v/>
      </c>
      <c r="U2462" s="36" t="str">
        <f>IF(Mining_Import!A2462="","",Mining_Import!A2462)</f>
        <v/>
      </c>
      <c r="V2462" s="22" t="str">
        <f t="shared" si="760"/>
        <v/>
      </c>
      <c r="W2462" s="127" t="str">
        <f t="shared" si="761"/>
        <v/>
      </c>
      <c r="X2462" s="127" t="str">
        <f t="shared" si="762"/>
        <v/>
      </c>
      <c r="Y2462" s="127" t="str">
        <f t="shared" si="763"/>
        <v/>
      </c>
      <c r="Z2462" s="36" t="str">
        <f>IF(Mining_Import!B2462="","",Mining_Import!B2462)</f>
        <v/>
      </c>
      <c r="AA2462" s="184" t="str">
        <f>IF(Mining_Import!$C2462="","",Mining_Import!$C2462)</f>
        <v/>
      </c>
      <c r="AB2462" s="122" t="str">
        <f t="shared" si="764"/>
        <v/>
      </c>
      <c r="AC2462" s="122" t="str">
        <f>IF($Y2462&gt;Dashboard!$Q$19,$AB2462,"")</f>
        <v/>
      </c>
      <c r="AD2462" s="43" t="str">
        <f t="shared" si="765"/>
        <v/>
      </c>
      <c r="AE2462" s="36" t="str">
        <f>IF(Mining_Import!D2462="","",Mining_Import!D2462)</f>
        <v/>
      </c>
      <c r="AF2462" s="36" t="str">
        <f>IF(Mining_Import!E2462="","",Mining_Import!E2462)</f>
        <v/>
      </c>
      <c r="AG2462" s="36" t="str">
        <f>IF(Mining_Import!F2462="","",Mining_Import!F2462)</f>
        <v/>
      </c>
      <c r="AH2462" s="36" t="str">
        <f>IF(Mining_Import!G2462="","",Mining_Import!G2462)</f>
        <v/>
      </c>
      <c r="AI2462" s="36" t="str">
        <f>IF(Mining_Import!H2462="","",Mining_Import!H2462)</f>
        <v/>
      </c>
      <c r="AJ2462" s="36" t="str">
        <f>IF(Mining_Import!I2462="","",Mining_Import!I2462)</f>
        <v/>
      </c>
      <c r="BY2462" s="120" t="str">
        <f t="shared" si="753"/>
        <v/>
      </c>
      <c r="BZ2462" s="184" t="str">
        <f t="shared" si="766"/>
        <v/>
      </c>
      <c r="CA2462" s="37" t="str">
        <f>IFERROR(VLOOKUP($BY2462,Account_Value!$C$2:$F$2500,4,0),"")</f>
        <v/>
      </c>
      <c r="CB2462" s="43" t="str">
        <f t="shared" si="754"/>
        <v/>
      </c>
      <c r="CC2462" s="122" t="str">
        <f>IF($BZ2462="","",SUM($BZ$2:$BZ2462))</f>
        <v/>
      </c>
      <c r="CD2462" s="43" t="str">
        <f>IF($BZ2462="","",$BU$19*(SUM($BZ$2:$BZ2462)))</f>
        <v/>
      </c>
    </row>
    <row r="2463" spans="1:82">
      <c r="A2463" s="4" t="str">
        <f t="shared" si="755"/>
        <v/>
      </c>
      <c r="B2463" s="21" t="str">
        <f>IF(Investments_Import!A2463="","",Investments_Import!A2463)</f>
        <v/>
      </c>
      <c r="C2463" s="22" t="str">
        <f t="shared" si="748"/>
        <v/>
      </c>
      <c r="D2463" s="51" t="str">
        <f t="shared" si="756"/>
        <v/>
      </c>
      <c r="E2463" s="3" t="str">
        <f>IF(Investments_Import!B2463="","",Investments_Import!B2463)</f>
        <v/>
      </c>
      <c r="F2463" s="54" t="str">
        <f t="shared" si="757"/>
        <v xml:space="preserve"> </v>
      </c>
      <c r="G2463" s="54" t="str">
        <f>IF($B2463="","",COUNTIF($F$2:$F2463,$F2463))</f>
        <v/>
      </c>
      <c r="H2463" s="53" t="str">
        <f t="shared" si="758"/>
        <v xml:space="preserve">  </v>
      </c>
      <c r="I2463" s="3" t="str">
        <f>IF(Investments_Import!C2463="","",Investments_Import!C2463)</f>
        <v/>
      </c>
      <c r="J2463" s="108" t="str">
        <f>IF(Investments_Import!D2463="","",Investments_Import!D2463)</f>
        <v/>
      </c>
      <c r="K2463" s="108" t="str">
        <f t="shared" si="759"/>
        <v/>
      </c>
      <c r="L2463" s="47" t="str">
        <f>IF(Investments_Import!E2463="","",Investments_Import!E2463)</f>
        <v/>
      </c>
      <c r="M2463" s="47" t="str">
        <f t="shared" si="749"/>
        <v/>
      </c>
      <c r="N2463" s="31" t="str">
        <f>IF(Investments_Import!F2463="","",Investments_Import!F2463)</f>
        <v/>
      </c>
      <c r="O2463" s="31" t="str">
        <f t="shared" si="750"/>
        <v/>
      </c>
      <c r="P2463" s="3" t="str">
        <f>IF(Investments_Import!G2463="","",Investments_Import!G2463)</f>
        <v/>
      </c>
      <c r="Q2463" s="3" t="str">
        <f>IF(Investments_Import!H2463="","",Investments_Import!H2463)</f>
        <v/>
      </c>
      <c r="R2463" s="37" t="str">
        <f t="shared" si="751"/>
        <v/>
      </c>
      <c r="S2463" s="37" t="str">
        <f t="shared" si="752"/>
        <v/>
      </c>
      <c r="U2463" s="36" t="str">
        <f>IF(Mining_Import!A2463="","",Mining_Import!A2463)</f>
        <v/>
      </c>
      <c r="V2463" s="22" t="str">
        <f t="shared" si="760"/>
        <v/>
      </c>
      <c r="W2463" s="127" t="str">
        <f t="shared" si="761"/>
        <v/>
      </c>
      <c r="X2463" s="127" t="str">
        <f t="shared" si="762"/>
        <v/>
      </c>
      <c r="Y2463" s="127" t="str">
        <f t="shared" si="763"/>
        <v/>
      </c>
      <c r="Z2463" s="36" t="str">
        <f>IF(Mining_Import!B2463="","",Mining_Import!B2463)</f>
        <v/>
      </c>
      <c r="AA2463" s="184" t="str">
        <f>IF(Mining_Import!$C2463="","",Mining_Import!$C2463)</f>
        <v/>
      </c>
      <c r="AB2463" s="122" t="str">
        <f t="shared" si="764"/>
        <v/>
      </c>
      <c r="AC2463" s="122" t="str">
        <f>IF($Y2463&gt;Dashboard!$Q$19,$AB2463,"")</f>
        <v/>
      </c>
      <c r="AD2463" s="43" t="str">
        <f t="shared" si="765"/>
        <v/>
      </c>
      <c r="AE2463" s="36" t="str">
        <f>IF(Mining_Import!D2463="","",Mining_Import!D2463)</f>
        <v/>
      </c>
      <c r="AF2463" s="36" t="str">
        <f>IF(Mining_Import!E2463="","",Mining_Import!E2463)</f>
        <v/>
      </c>
      <c r="AG2463" s="36" t="str">
        <f>IF(Mining_Import!F2463="","",Mining_Import!F2463)</f>
        <v/>
      </c>
      <c r="AH2463" s="36" t="str">
        <f>IF(Mining_Import!G2463="","",Mining_Import!G2463)</f>
        <v/>
      </c>
      <c r="AI2463" s="36" t="str">
        <f>IF(Mining_Import!H2463="","",Mining_Import!H2463)</f>
        <v/>
      </c>
      <c r="AJ2463" s="36" t="str">
        <f>IF(Mining_Import!I2463="","",Mining_Import!I2463)</f>
        <v/>
      </c>
      <c r="BY2463" s="120" t="str">
        <f t="shared" si="753"/>
        <v/>
      </c>
      <c r="BZ2463" s="184" t="str">
        <f t="shared" si="766"/>
        <v/>
      </c>
      <c r="CA2463" s="37" t="str">
        <f>IFERROR(VLOOKUP($BY2463,Account_Value!$C$2:$F$2500,4,0),"")</f>
        <v/>
      </c>
      <c r="CB2463" s="43" t="str">
        <f t="shared" si="754"/>
        <v/>
      </c>
      <c r="CC2463" s="122" t="str">
        <f>IF($BZ2463="","",SUM($BZ$2:$BZ2463))</f>
        <v/>
      </c>
      <c r="CD2463" s="43" t="str">
        <f>IF($BZ2463="","",$BU$19*(SUM($BZ$2:$BZ2463)))</f>
        <v/>
      </c>
    </row>
    <row r="2464" spans="1:82">
      <c r="A2464" s="4" t="str">
        <f t="shared" si="755"/>
        <v/>
      </c>
      <c r="B2464" s="21" t="str">
        <f>IF(Investments_Import!A2464="","",Investments_Import!A2464)</f>
        <v/>
      </c>
      <c r="C2464" s="22" t="str">
        <f t="shared" si="748"/>
        <v/>
      </c>
      <c r="D2464" s="51" t="str">
        <f t="shared" si="756"/>
        <v/>
      </c>
      <c r="E2464" s="3" t="str">
        <f>IF(Investments_Import!B2464="","",Investments_Import!B2464)</f>
        <v/>
      </c>
      <c r="F2464" s="54" t="str">
        <f t="shared" si="757"/>
        <v xml:space="preserve"> </v>
      </c>
      <c r="G2464" s="54" t="str">
        <f>IF($B2464="","",COUNTIF($F$2:$F2464,$F2464))</f>
        <v/>
      </c>
      <c r="H2464" s="53" t="str">
        <f t="shared" si="758"/>
        <v xml:space="preserve">  </v>
      </c>
      <c r="I2464" s="3" t="str">
        <f>IF(Investments_Import!C2464="","",Investments_Import!C2464)</f>
        <v/>
      </c>
      <c r="J2464" s="108" t="str">
        <f>IF(Investments_Import!D2464="","",Investments_Import!D2464)</f>
        <v/>
      </c>
      <c r="K2464" s="108" t="str">
        <f t="shared" si="759"/>
        <v/>
      </c>
      <c r="L2464" s="47" t="str">
        <f>IF(Investments_Import!E2464="","",Investments_Import!E2464)</f>
        <v/>
      </c>
      <c r="M2464" s="47" t="str">
        <f t="shared" si="749"/>
        <v/>
      </c>
      <c r="N2464" s="31" t="str">
        <f>IF(Investments_Import!F2464="","",Investments_Import!F2464)</f>
        <v/>
      </c>
      <c r="O2464" s="31" t="str">
        <f t="shared" si="750"/>
        <v/>
      </c>
      <c r="P2464" s="3" t="str">
        <f>IF(Investments_Import!G2464="","",Investments_Import!G2464)</f>
        <v/>
      </c>
      <c r="Q2464" s="3" t="str">
        <f>IF(Investments_Import!H2464="","",Investments_Import!H2464)</f>
        <v/>
      </c>
      <c r="R2464" s="37" t="str">
        <f t="shared" si="751"/>
        <v/>
      </c>
      <c r="S2464" s="37" t="str">
        <f t="shared" si="752"/>
        <v/>
      </c>
      <c r="U2464" s="36" t="str">
        <f>IF(Mining_Import!A2464="","",Mining_Import!A2464)</f>
        <v/>
      </c>
      <c r="V2464" s="22" t="str">
        <f t="shared" si="760"/>
        <v/>
      </c>
      <c r="W2464" s="127" t="str">
        <f t="shared" si="761"/>
        <v/>
      </c>
      <c r="X2464" s="127" t="str">
        <f t="shared" si="762"/>
        <v/>
      </c>
      <c r="Y2464" s="127" t="str">
        <f t="shared" si="763"/>
        <v/>
      </c>
      <c r="Z2464" s="36" t="str">
        <f>IF(Mining_Import!B2464="","",Mining_Import!B2464)</f>
        <v/>
      </c>
      <c r="AA2464" s="184" t="str">
        <f>IF(Mining_Import!$C2464="","",Mining_Import!$C2464)</f>
        <v/>
      </c>
      <c r="AB2464" s="122" t="str">
        <f t="shared" si="764"/>
        <v/>
      </c>
      <c r="AC2464" s="122" t="str">
        <f>IF($Y2464&gt;Dashboard!$Q$19,$AB2464,"")</f>
        <v/>
      </c>
      <c r="AD2464" s="43" t="str">
        <f t="shared" si="765"/>
        <v/>
      </c>
      <c r="AE2464" s="36" t="str">
        <f>IF(Mining_Import!D2464="","",Mining_Import!D2464)</f>
        <v/>
      </c>
      <c r="AF2464" s="36" t="str">
        <f>IF(Mining_Import!E2464="","",Mining_Import!E2464)</f>
        <v/>
      </c>
      <c r="AG2464" s="36" t="str">
        <f>IF(Mining_Import!F2464="","",Mining_Import!F2464)</f>
        <v/>
      </c>
      <c r="AH2464" s="36" t="str">
        <f>IF(Mining_Import!G2464="","",Mining_Import!G2464)</f>
        <v/>
      </c>
      <c r="AI2464" s="36" t="str">
        <f>IF(Mining_Import!H2464="","",Mining_Import!H2464)</f>
        <v/>
      </c>
      <c r="AJ2464" s="36" t="str">
        <f>IF(Mining_Import!I2464="","",Mining_Import!I2464)</f>
        <v/>
      </c>
      <c r="BY2464" s="120" t="str">
        <f t="shared" si="753"/>
        <v/>
      </c>
      <c r="BZ2464" s="184" t="str">
        <f t="shared" si="766"/>
        <v/>
      </c>
      <c r="CA2464" s="37" t="str">
        <f>IFERROR(VLOOKUP($BY2464,Account_Value!$C$2:$F$2500,4,0),"")</f>
        <v/>
      </c>
      <c r="CB2464" s="43" t="str">
        <f t="shared" si="754"/>
        <v/>
      </c>
      <c r="CC2464" s="122" t="str">
        <f>IF($BZ2464="","",SUM($BZ$2:$BZ2464))</f>
        <v/>
      </c>
      <c r="CD2464" s="43" t="str">
        <f>IF($BZ2464="","",$BU$19*(SUM($BZ$2:$BZ2464)))</f>
        <v/>
      </c>
    </row>
    <row r="2465" spans="1:82">
      <c r="A2465" s="4" t="str">
        <f t="shared" si="755"/>
        <v/>
      </c>
      <c r="B2465" s="21" t="str">
        <f>IF(Investments_Import!A2465="","",Investments_Import!A2465)</f>
        <v/>
      </c>
      <c r="C2465" s="22" t="str">
        <f t="shared" si="748"/>
        <v/>
      </c>
      <c r="D2465" s="51" t="str">
        <f t="shared" si="756"/>
        <v/>
      </c>
      <c r="E2465" s="3" t="str">
        <f>IF(Investments_Import!B2465="","",Investments_Import!B2465)</f>
        <v/>
      </c>
      <c r="F2465" s="54" t="str">
        <f t="shared" si="757"/>
        <v xml:space="preserve"> </v>
      </c>
      <c r="G2465" s="54" t="str">
        <f>IF($B2465="","",COUNTIF($F$2:$F2465,$F2465))</f>
        <v/>
      </c>
      <c r="H2465" s="53" t="str">
        <f t="shared" si="758"/>
        <v xml:space="preserve">  </v>
      </c>
      <c r="I2465" s="3" t="str">
        <f>IF(Investments_Import!C2465="","",Investments_Import!C2465)</f>
        <v/>
      </c>
      <c r="J2465" s="108" t="str">
        <f>IF(Investments_Import!D2465="","",Investments_Import!D2465)</f>
        <v/>
      </c>
      <c r="K2465" s="108" t="str">
        <f t="shared" si="759"/>
        <v/>
      </c>
      <c r="L2465" s="47" t="str">
        <f>IF(Investments_Import!E2465="","",Investments_Import!E2465)</f>
        <v/>
      </c>
      <c r="M2465" s="47" t="str">
        <f t="shared" si="749"/>
        <v/>
      </c>
      <c r="N2465" s="31" t="str">
        <f>IF(Investments_Import!F2465="","",Investments_Import!F2465)</f>
        <v/>
      </c>
      <c r="O2465" s="31" t="str">
        <f t="shared" si="750"/>
        <v/>
      </c>
      <c r="P2465" s="3" t="str">
        <f>IF(Investments_Import!G2465="","",Investments_Import!G2465)</f>
        <v/>
      </c>
      <c r="Q2465" s="3" t="str">
        <f>IF(Investments_Import!H2465="","",Investments_Import!H2465)</f>
        <v/>
      </c>
      <c r="R2465" s="37" t="str">
        <f t="shared" si="751"/>
        <v/>
      </c>
      <c r="S2465" s="37" t="str">
        <f t="shared" si="752"/>
        <v/>
      </c>
      <c r="U2465" s="36" t="str">
        <f>IF(Mining_Import!A2465="","",Mining_Import!A2465)</f>
        <v/>
      </c>
      <c r="V2465" s="22" t="str">
        <f t="shared" si="760"/>
        <v/>
      </c>
      <c r="W2465" s="127" t="str">
        <f t="shared" si="761"/>
        <v/>
      </c>
      <c r="X2465" s="127" t="str">
        <f t="shared" si="762"/>
        <v/>
      </c>
      <c r="Y2465" s="127" t="str">
        <f t="shared" si="763"/>
        <v/>
      </c>
      <c r="Z2465" s="36" t="str">
        <f>IF(Mining_Import!B2465="","",Mining_Import!B2465)</f>
        <v/>
      </c>
      <c r="AA2465" s="184" t="str">
        <f>IF(Mining_Import!$C2465="","",Mining_Import!$C2465)</f>
        <v/>
      </c>
      <c r="AB2465" s="122" t="str">
        <f t="shared" si="764"/>
        <v/>
      </c>
      <c r="AC2465" s="122" t="str">
        <f>IF($Y2465&gt;Dashboard!$Q$19,$AB2465,"")</f>
        <v/>
      </c>
      <c r="AD2465" s="43" t="str">
        <f t="shared" si="765"/>
        <v/>
      </c>
      <c r="AE2465" s="36" t="str">
        <f>IF(Mining_Import!D2465="","",Mining_Import!D2465)</f>
        <v/>
      </c>
      <c r="AF2465" s="36" t="str">
        <f>IF(Mining_Import!E2465="","",Mining_Import!E2465)</f>
        <v/>
      </c>
      <c r="AG2465" s="36" t="str">
        <f>IF(Mining_Import!F2465="","",Mining_Import!F2465)</f>
        <v/>
      </c>
      <c r="AH2465" s="36" t="str">
        <f>IF(Mining_Import!G2465="","",Mining_Import!G2465)</f>
        <v/>
      </c>
      <c r="AI2465" s="36" t="str">
        <f>IF(Mining_Import!H2465="","",Mining_Import!H2465)</f>
        <v/>
      </c>
      <c r="AJ2465" s="36" t="str">
        <f>IF(Mining_Import!I2465="","",Mining_Import!I2465)</f>
        <v/>
      </c>
      <c r="BY2465" s="120" t="str">
        <f t="shared" si="753"/>
        <v/>
      </c>
      <c r="BZ2465" s="184" t="str">
        <f t="shared" si="766"/>
        <v/>
      </c>
      <c r="CA2465" s="37" t="str">
        <f>IFERROR(VLOOKUP($BY2465,Account_Value!$C$2:$F$2500,4,0),"")</f>
        <v/>
      </c>
      <c r="CB2465" s="43" t="str">
        <f t="shared" si="754"/>
        <v/>
      </c>
      <c r="CC2465" s="122" t="str">
        <f>IF($BZ2465="","",SUM($BZ$2:$BZ2465))</f>
        <v/>
      </c>
      <c r="CD2465" s="43" t="str">
        <f>IF($BZ2465="","",$BU$19*(SUM($BZ$2:$BZ2465)))</f>
        <v/>
      </c>
    </row>
    <row r="2466" spans="1:82">
      <c r="A2466" s="4" t="str">
        <f t="shared" si="755"/>
        <v/>
      </c>
      <c r="B2466" s="21" t="str">
        <f>IF(Investments_Import!A2466="","",Investments_Import!A2466)</f>
        <v/>
      </c>
      <c r="C2466" s="22" t="str">
        <f t="shared" si="748"/>
        <v/>
      </c>
      <c r="D2466" s="51" t="str">
        <f t="shared" si="756"/>
        <v/>
      </c>
      <c r="E2466" s="3" t="str">
        <f>IF(Investments_Import!B2466="","",Investments_Import!B2466)</f>
        <v/>
      </c>
      <c r="F2466" s="54" t="str">
        <f t="shared" si="757"/>
        <v xml:space="preserve"> </v>
      </c>
      <c r="G2466" s="54" t="str">
        <f>IF($B2466="","",COUNTIF($F$2:$F2466,$F2466))</f>
        <v/>
      </c>
      <c r="H2466" s="53" t="str">
        <f t="shared" si="758"/>
        <v xml:space="preserve">  </v>
      </c>
      <c r="I2466" s="3" t="str">
        <f>IF(Investments_Import!C2466="","",Investments_Import!C2466)</f>
        <v/>
      </c>
      <c r="J2466" s="108" t="str">
        <f>IF(Investments_Import!D2466="","",Investments_Import!D2466)</f>
        <v/>
      </c>
      <c r="K2466" s="108" t="str">
        <f t="shared" si="759"/>
        <v/>
      </c>
      <c r="L2466" s="47" t="str">
        <f>IF(Investments_Import!E2466="","",Investments_Import!E2466)</f>
        <v/>
      </c>
      <c r="M2466" s="47" t="str">
        <f t="shared" si="749"/>
        <v/>
      </c>
      <c r="N2466" s="31" t="str">
        <f>IF(Investments_Import!F2466="","",Investments_Import!F2466)</f>
        <v/>
      </c>
      <c r="O2466" s="31" t="str">
        <f t="shared" si="750"/>
        <v/>
      </c>
      <c r="P2466" s="3" t="str">
        <f>IF(Investments_Import!G2466="","",Investments_Import!G2466)</f>
        <v/>
      </c>
      <c r="Q2466" s="3" t="str">
        <f>IF(Investments_Import!H2466="","",Investments_Import!H2466)</f>
        <v/>
      </c>
      <c r="R2466" s="37" t="str">
        <f t="shared" si="751"/>
        <v/>
      </c>
      <c r="S2466" s="37" t="str">
        <f t="shared" si="752"/>
        <v/>
      </c>
      <c r="U2466" s="36" t="str">
        <f>IF(Mining_Import!A2466="","",Mining_Import!A2466)</f>
        <v/>
      </c>
      <c r="V2466" s="22" t="str">
        <f t="shared" si="760"/>
        <v/>
      </c>
      <c r="W2466" s="127" t="str">
        <f t="shared" si="761"/>
        <v/>
      </c>
      <c r="X2466" s="127" t="str">
        <f t="shared" si="762"/>
        <v/>
      </c>
      <c r="Y2466" s="127" t="str">
        <f t="shared" si="763"/>
        <v/>
      </c>
      <c r="Z2466" s="36" t="str">
        <f>IF(Mining_Import!B2466="","",Mining_Import!B2466)</f>
        <v/>
      </c>
      <c r="AA2466" s="184" t="str">
        <f>IF(Mining_Import!$C2466="","",Mining_Import!$C2466)</f>
        <v/>
      </c>
      <c r="AB2466" s="122" t="str">
        <f t="shared" si="764"/>
        <v/>
      </c>
      <c r="AC2466" s="122" t="str">
        <f>IF($Y2466&gt;Dashboard!$Q$19,$AB2466,"")</f>
        <v/>
      </c>
      <c r="AD2466" s="43" t="str">
        <f t="shared" si="765"/>
        <v/>
      </c>
      <c r="AE2466" s="36" t="str">
        <f>IF(Mining_Import!D2466="","",Mining_Import!D2466)</f>
        <v/>
      </c>
      <c r="AF2466" s="36" t="str">
        <f>IF(Mining_Import!E2466="","",Mining_Import!E2466)</f>
        <v/>
      </c>
      <c r="AG2466" s="36" t="str">
        <f>IF(Mining_Import!F2466="","",Mining_Import!F2466)</f>
        <v/>
      </c>
      <c r="AH2466" s="36" t="str">
        <f>IF(Mining_Import!G2466="","",Mining_Import!G2466)</f>
        <v/>
      </c>
      <c r="AI2466" s="36" t="str">
        <f>IF(Mining_Import!H2466="","",Mining_Import!H2466)</f>
        <v/>
      </c>
      <c r="AJ2466" s="36" t="str">
        <f>IF(Mining_Import!I2466="","",Mining_Import!I2466)</f>
        <v/>
      </c>
      <c r="BY2466" s="120" t="str">
        <f t="shared" si="753"/>
        <v/>
      </c>
      <c r="BZ2466" s="184" t="str">
        <f t="shared" si="766"/>
        <v/>
      </c>
      <c r="CA2466" s="37" t="str">
        <f>IFERROR(VLOOKUP($BY2466,Account_Value!$C$2:$F$2500,4,0),"")</f>
        <v/>
      </c>
      <c r="CB2466" s="43" t="str">
        <f t="shared" si="754"/>
        <v/>
      </c>
      <c r="CC2466" s="122" t="str">
        <f>IF($BZ2466="","",SUM($BZ$2:$BZ2466))</f>
        <v/>
      </c>
      <c r="CD2466" s="43" t="str">
        <f>IF($BZ2466="","",$BU$19*(SUM($BZ$2:$BZ2466)))</f>
        <v/>
      </c>
    </row>
    <row r="2467" spans="1:82">
      <c r="A2467" s="4" t="str">
        <f t="shared" si="755"/>
        <v/>
      </c>
      <c r="B2467" s="21" t="str">
        <f>IF(Investments_Import!A2467="","",Investments_Import!A2467)</f>
        <v/>
      </c>
      <c r="C2467" s="22" t="str">
        <f t="shared" si="748"/>
        <v/>
      </c>
      <c r="D2467" s="51" t="str">
        <f t="shared" si="756"/>
        <v/>
      </c>
      <c r="E2467" s="3" t="str">
        <f>IF(Investments_Import!B2467="","",Investments_Import!B2467)</f>
        <v/>
      </c>
      <c r="F2467" s="54" t="str">
        <f t="shared" si="757"/>
        <v xml:space="preserve"> </v>
      </c>
      <c r="G2467" s="54" t="str">
        <f>IF($B2467="","",COUNTIF($F$2:$F2467,$F2467))</f>
        <v/>
      </c>
      <c r="H2467" s="53" t="str">
        <f t="shared" si="758"/>
        <v xml:space="preserve">  </v>
      </c>
      <c r="I2467" s="3" t="str">
        <f>IF(Investments_Import!C2467="","",Investments_Import!C2467)</f>
        <v/>
      </c>
      <c r="J2467" s="108" t="str">
        <f>IF(Investments_Import!D2467="","",Investments_Import!D2467)</f>
        <v/>
      </c>
      <c r="K2467" s="108" t="str">
        <f t="shared" si="759"/>
        <v/>
      </c>
      <c r="L2467" s="47" t="str">
        <f>IF(Investments_Import!E2467="","",Investments_Import!E2467)</f>
        <v/>
      </c>
      <c r="M2467" s="47" t="str">
        <f t="shared" si="749"/>
        <v/>
      </c>
      <c r="N2467" s="31" t="str">
        <f>IF(Investments_Import!F2467="","",Investments_Import!F2467)</f>
        <v/>
      </c>
      <c r="O2467" s="31" t="str">
        <f t="shared" si="750"/>
        <v/>
      </c>
      <c r="P2467" s="3" t="str">
        <f>IF(Investments_Import!G2467="","",Investments_Import!G2467)</f>
        <v/>
      </c>
      <c r="Q2467" s="3" t="str">
        <f>IF(Investments_Import!H2467="","",Investments_Import!H2467)</f>
        <v/>
      </c>
      <c r="R2467" s="37" t="str">
        <f t="shared" si="751"/>
        <v/>
      </c>
      <c r="S2467" s="37" t="str">
        <f t="shared" si="752"/>
        <v/>
      </c>
      <c r="U2467" s="36" t="str">
        <f>IF(Mining_Import!A2467="","",Mining_Import!A2467)</f>
        <v/>
      </c>
      <c r="V2467" s="22" t="str">
        <f t="shared" si="760"/>
        <v/>
      </c>
      <c r="W2467" s="127" t="str">
        <f t="shared" si="761"/>
        <v/>
      </c>
      <c r="X2467" s="127" t="str">
        <f t="shared" si="762"/>
        <v/>
      </c>
      <c r="Y2467" s="127" t="str">
        <f t="shared" si="763"/>
        <v/>
      </c>
      <c r="Z2467" s="36" t="str">
        <f>IF(Mining_Import!B2467="","",Mining_Import!B2467)</f>
        <v/>
      </c>
      <c r="AA2467" s="184" t="str">
        <f>IF(Mining_Import!$C2467="","",Mining_Import!$C2467)</f>
        <v/>
      </c>
      <c r="AB2467" s="122" t="str">
        <f t="shared" si="764"/>
        <v/>
      </c>
      <c r="AC2467" s="122" t="str">
        <f>IF($Y2467&gt;Dashboard!$Q$19,$AB2467,"")</f>
        <v/>
      </c>
      <c r="AD2467" s="43" t="str">
        <f t="shared" si="765"/>
        <v/>
      </c>
      <c r="AE2467" s="36" t="str">
        <f>IF(Mining_Import!D2467="","",Mining_Import!D2467)</f>
        <v/>
      </c>
      <c r="AF2467" s="36" t="str">
        <f>IF(Mining_Import!E2467="","",Mining_Import!E2467)</f>
        <v/>
      </c>
      <c r="AG2467" s="36" t="str">
        <f>IF(Mining_Import!F2467="","",Mining_Import!F2467)</f>
        <v/>
      </c>
      <c r="AH2467" s="36" t="str">
        <f>IF(Mining_Import!G2467="","",Mining_Import!G2467)</f>
        <v/>
      </c>
      <c r="AI2467" s="36" t="str">
        <f>IF(Mining_Import!H2467="","",Mining_Import!H2467)</f>
        <v/>
      </c>
      <c r="AJ2467" s="36" t="str">
        <f>IF(Mining_Import!I2467="","",Mining_Import!I2467)</f>
        <v/>
      </c>
      <c r="BY2467" s="120" t="str">
        <f t="shared" si="753"/>
        <v/>
      </c>
      <c r="BZ2467" s="184" t="str">
        <f t="shared" si="766"/>
        <v/>
      </c>
      <c r="CA2467" s="37" t="str">
        <f>IFERROR(VLOOKUP($BY2467,Account_Value!$C$2:$F$2500,4,0),"")</f>
        <v/>
      </c>
      <c r="CB2467" s="43" t="str">
        <f t="shared" si="754"/>
        <v/>
      </c>
      <c r="CC2467" s="122" t="str">
        <f>IF($BZ2467="","",SUM($BZ$2:$BZ2467))</f>
        <v/>
      </c>
      <c r="CD2467" s="43" t="str">
        <f>IF($BZ2467="","",$BU$19*(SUM($BZ$2:$BZ2467)))</f>
        <v/>
      </c>
    </row>
    <row r="2468" spans="1:82">
      <c r="A2468" s="4" t="str">
        <f t="shared" si="755"/>
        <v/>
      </c>
      <c r="B2468" s="21" t="str">
        <f>IF(Investments_Import!A2468="","",Investments_Import!A2468)</f>
        <v/>
      </c>
      <c r="C2468" s="22" t="str">
        <f t="shared" si="748"/>
        <v/>
      </c>
      <c r="D2468" s="51" t="str">
        <f t="shared" si="756"/>
        <v/>
      </c>
      <c r="E2468" s="3" t="str">
        <f>IF(Investments_Import!B2468="","",Investments_Import!B2468)</f>
        <v/>
      </c>
      <c r="F2468" s="54" t="str">
        <f t="shared" si="757"/>
        <v xml:space="preserve"> </v>
      </c>
      <c r="G2468" s="54" t="str">
        <f>IF($B2468="","",COUNTIF($F$2:$F2468,$F2468))</f>
        <v/>
      </c>
      <c r="H2468" s="53" t="str">
        <f t="shared" si="758"/>
        <v xml:space="preserve">  </v>
      </c>
      <c r="I2468" s="3" t="str">
        <f>IF(Investments_Import!C2468="","",Investments_Import!C2468)</f>
        <v/>
      </c>
      <c r="J2468" s="108" t="str">
        <f>IF(Investments_Import!D2468="","",Investments_Import!D2468)</f>
        <v/>
      </c>
      <c r="K2468" s="108" t="str">
        <f t="shared" si="759"/>
        <v/>
      </c>
      <c r="L2468" s="47" t="str">
        <f>IF(Investments_Import!E2468="","",Investments_Import!E2468)</f>
        <v/>
      </c>
      <c r="M2468" s="47" t="str">
        <f t="shared" si="749"/>
        <v/>
      </c>
      <c r="N2468" s="31" t="str">
        <f>IF(Investments_Import!F2468="","",Investments_Import!F2468)</f>
        <v/>
      </c>
      <c r="O2468" s="31" t="str">
        <f t="shared" si="750"/>
        <v/>
      </c>
      <c r="P2468" s="3" t="str">
        <f>IF(Investments_Import!G2468="","",Investments_Import!G2468)</f>
        <v/>
      </c>
      <c r="Q2468" s="3" t="str">
        <f>IF(Investments_Import!H2468="","",Investments_Import!H2468)</f>
        <v/>
      </c>
      <c r="R2468" s="37" t="str">
        <f t="shared" si="751"/>
        <v/>
      </c>
      <c r="S2468" s="37" t="str">
        <f t="shared" si="752"/>
        <v/>
      </c>
      <c r="U2468" s="36" t="str">
        <f>IF(Mining_Import!A2468="","",Mining_Import!A2468)</f>
        <v/>
      </c>
      <c r="V2468" s="22" t="str">
        <f t="shared" si="760"/>
        <v/>
      </c>
      <c r="W2468" s="127" t="str">
        <f t="shared" si="761"/>
        <v/>
      </c>
      <c r="X2468" s="127" t="str">
        <f t="shared" si="762"/>
        <v/>
      </c>
      <c r="Y2468" s="127" t="str">
        <f t="shared" si="763"/>
        <v/>
      </c>
      <c r="Z2468" s="36" t="str">
        <f>IF(Mining_Import!B2468="","",Mining_Import!B2468)</f>
        <v/>
      </c>
      <c r="AA2468" s="184" t="str">
        <f>IF(Mining_Import!$C2468="","",Mining_Import!$C2468)</f>
        <v/>
      </c>
      <c r="AB2468" s="122" t="str">
        <f t="shared" si="764"/>
        <v/>
      </c>
      <c r="AC2468" s="122" t="str">
        <f>IF($Y2468&gt;Dashboard!$Q$19,$AB2468,"")</f>
        <v/>
      </c>
      <c r="AD2468" s="43" t="str">
        <f t="shared" si="765"/>
        <v/>
      </c>
      <c r="AE2468" s="36" t="str">
        <f>IF(Mining_Import!D2468="","",Mining_Import!D2468)</f>
        <v/>
      </c>
      <c r="AF2468" s="36" t="str">
        <f>IF(Mining_Import!E2468="","",Mining_Import!E2468)</f>
        <v/>
      </c>
      <c r="AG2468" s="36" t="str">
        <f>IF(Mining_Import!F2468="","",Mining_Import!F2468)</f>
        <v/>
      </c>
      <c r="AH2468" s="36" t="str">
        <f>IF(Mining_Import!G2468="","",Mining_Import!G2468)</f>
        <v/>
      </c>
      <c r="AI2468" s="36" t="str">
        <f>IF(Mining_Import!H2468="","",Mining_Import!H2468)</f>
        <v/>
      </c>
      <c r="AJ2468" s="36" t="str">
        <f>IF(Mining_Import!I2468="","",Mining_Import!I2468)</f>
        <v/>
      </c>
      <c r="BY2468" s="120" t="str">
        <f t="shared" si="753"/>
        <v/>
      </c>
      <c r="BZ2468" s="184" t="str">
        <f t="shared" si="766"/>
        <v/>
      </c>
      <c r="CA2468" s="37" t="str">
        <f>IFERROR(VLOOKUP($BY2468,Account_Value!$C$2:$F$2500,4,0),"")</f>
        <v/>
      </c>
      <c r="CB2468" s="43" t="str">
        <f t="shared" si="754"/>
        <v/>
      </c>
      <c r="CC2468" s="122" t="str">
        <f>IF($BZ2468="","",SUM($BZ$2:$BZ2468))</f>
        <v/>
      </c>
      <c r="CD2468" s="43" t="str">
        <f>IF($BZ2468="","",$BU$19*(SUM($BZ$2:$BZ2468)))</f>
        <v/>
      </c>
    </row>
    <row r="2469" spans="1:82">
      <c r="A2469" s="4" t="str">
        <f t="shared" si="755"/>
        <v/>
      </c>
      <c r="B2469" s="21" t="str">
        <f>IF(Investments_Import!A2469="","",Investments_Import!A2469)</f>
        <v/>
      </c>
      <c r="C2469" s="22" t="str">
        <f t="shared" si="748"/>
        <v/>
      </c>
      <c r="D2469" s="51" t="str">
        <f t="shared" si="756"/>
        <v/>
      </c>
      <c r="E2469" s="3" t="str">
        <f>IF(Investments_Import!B2469="","",Investments_Import!B2469)</f>
        <v/>
      </c>
      <c r="F2469" s="54" t="str">
        <f t="shared" si="757"/>
        <v xml:space="preserve"> </v>
      </c>
      <c r="G2469" s="54" t="str">
        <f>IF($B2469="","",COUNTIF($F$2:$F2469,$F2469))</f>
        <v/>
      </c>
      <c r="H2469" s="53" t="str">
        <f t="shared" si="758"/>
        <v xml:space="preserve">  </v>
      </c>
      <c r="I2469" s="3" t="str">
        <f>IF(Investments_Import!C2469="","",Investments_Import!C2469)</f>
        <v/>
      </c>
      <c r="J2469" s="108" t="str">
        <f>IF(Investments_Import!D2469="","",Investments_Import!D2469)</f>
        <v/>
      </c>
      <c r="K2469" s="108" t="str">
        <f t="shared" si="759"/>
        <v/>
      </c>
      <c r="L2469" s="47" t="str">
        <f>IF(Investments_Import!E2469="","",Investments_Import!E2469)</f>
        <v/>
      </c>
      <c r="M2469" s="47" t="str">
        <f t="shared" si="749"/>
        <v/>
      </c>
      <c r="N2469" s="31" t="str">
        <f>IF(Investments_Import!F2469="","",Investments_Import!F2469)</f>
        <v/>
      </c>
      <c r="O2469" s="31" t="str">
        <f t="shared" si="750"/>
        <v/>
      </c>
      <c r="P2469" s="3" t="str">
        <f>IF(Investments_Import!G2469="","",Investments_Import!G2469)</f>
        <v/>
      </c>
      <c r="Q2469" s="3" t="str">
        <f>IF(Investments_Import!H2469="","",Investments_Import!H2469)</f>
        <v/>
      </c>
      <c r="R2469" s="37" t="str">
        <f t="shared" si="751"/>
        <v/>
      </c>
      <c r="S2469" s="37" t="str">
        <f t="shared" si="752"/>
        <v/>
      </c>
      <c r="U2469" s="36" t="str">
        <f>IF(Mining_Import!A2469="","",Mining_Import!A2469)</f>
        <v/>
      </c>
      <c r="V2469" s="22" t="str">
        <f t="shared" si="760"/>
        <v/>
      </c>
      <c r="W2469" s="127" t="str">
        <f t="shared" si="761"/>
        <v/>
      </c>
      <c r="X2469" s="127" t="str">
        <f t="shared" si="762"/>
        <v/>
      </c>
      <c r="Y2469" s="127" t="str">
        <f t="shared" si="763"/>
        <v/>
      </c>
      <c r="Z2469" s="36" t="str">
        <f>IF(Mining_Import!B2469="","",Mining_Import!B2469)</f>
        <v/>
      </c>
      <c r="AA2469" s="184" t="str">
        <f>IF(Mining_Import!$C2469="","",Mining_Import!$C2469)</f>
        <v/>
      </c>
      <c r="AB2469" s="122" t="str">
        <f t="shared" si="764"/>
        <v/>
      </c>
      <c r="AC2469" s="122" t="str">
        <f>IF($Y2469&gt;Dashboard!$Q$19,$AB2469,"")</f>
        <v/>
      </c>
      <c r="AD2469" s="43" t="str">
        <f t="shared" si="765"/>
        <v/>
      </c>
      <c r="AE2469" s="36" t="str">
        <f>IF(Mining_Import!D2469="","",Mining_Import!D2469)</f>
        <v/>
      </c>
      <c r="AF2469" s="36" t="str">
        <f>IF(Mining_Import!E2469="","",Mining_Import!E2469)</f>
        <v/>
      </c>
      <c r="AG2469" s="36" t="str">
        <f>IF(Mining_Import!F2469="","",Mining_Import!F2469)</f>
        <v/>
      </c>
      <c r="AH2469" s="36" t="str">
        <f>IF(Mining_Import!G2469="","",Mining_Import!G2469)</f>
        <v/>
      </c>
      <c r="AI2469" s="36" t="str">
        <f>IF(Mining_Import!H2469="","",Mining_Import!H2469)</f>
        <v/>
      </c>
      <c r="AJ2469" s="36" t="str">
        <f>IF(Mining_Import!I2469="","",Mining_Import!I2469)</f>
        <v/>
      </c>
      <c r="BY2469" s="120" t="str">
        <f t="shared" si="753"/>
        <v/>
      </c>
      <c r="BZ2469" s="184" t="str">
        <f t="shared" si="766"/>
        <v/>
      </c>
      <c r="CA2469" s="37" t="str">
        <f>IFERROR(VLOOKUP($BY2469,Account_Value!$C$2:$F$2500,4,0),"")</f>
        <v/>
      </c>
      <c r="CB2469" s="43" t="str">
        <f t="shared" si="754"/>
        <v/>
      </c>
      <c r="CC2469" s="122" t="str">
        <f>IF($BZ2469="","",SUM($BZ$2:$BZ2469))</f>
        <v/>
      </c>
      <c r="CD2469" s="43" t="str">
        <f>IF($BZ2469="","",$BU$19*(SUM($BZ$2:$BZ2469)))</f>
        <v/>
      </c>
    </row>
    <row r="2470" spans="1:82">
      <c r="A2470" s="4" t="str">
        <f t="shared" si="755"/>
        <v/>
      </c>
      <c r="B2470" s="21" t="str">
        <f>IF(Investments_Import!A2470="","",Investments_Import!A2470)</f>
        <v/>
      </c>
      <c r="C2470" s="22" t="str">
        <f t="shared" si="748"/>
        <v/>
      </c>
      <c r="D2470" s="51" t="str">
        <f t="shared" si="756"/>
        <v/>
      </c>
      <c r="E2470" s="3" t="str">
        <f>IF(Investments_Import!B2470="","",Investments_Import!B2470)</f>
        <v/>
      </c>
      <c r="F2470" s="54" t="str">
        <f t="shared" si="757"/>
        <v xml:space="preserve"> </v>
      </c>
      <c r="G2470" s="54" t="str">
        <f>IF($B2470="","",COUNTIF($F$2:$F2470,$F2470))</f>
        <v/>
      </c>
      <c r="H2470" s="53" t="str">
        <f t="shared" si="758"/>
        <v xml:space="preserve">  </v>
      </c>
      <c r="I2470" s="3" t="str">
        <f>IF(Investments_Import!C2470="","",Investments_Import!C2470)</f>
        <v/>
      </c>
      <c r="J2470" s="108" t="str">
        <f>IF(Investments_Import!D2470="","",Investments_Import!D2470)</f>
        <v/>
      </c>
      <c r="K2470" s="108" t="str">
        <f t="shared" si="759"/>
        <v/>
      </c>
      <c r="L2470" s="47" t="str">
        <f>IF(Investments_Import!E2470="","",Investments_Import!E2470)</f>
        <v/>
      </c>
      <c r="M2470" s="47" t="str">
        <f t="shared" si="749"/>
        <v/>
      </c>
      <c r="N2470" s="31" t="str">
        <f>IF(Investments_Import!F2470="","",Investments_Import!F2470)</f>
        <v/>
      </c>
      <c r="O2470" s="31" t="str">
        <f t="shared" si="750"/>
        <v/>
      </c>
      <c r="P2470" s="3" t="str">
        <f>IF(Investments_Import!G2470="","",Investments_Import!G2470)</f>
        <v/>
      </c>
      <c r="Q2470" s="3" t="str">
        <f>IF(Investments_Import!H2470="","",Investments_Import!H2470)</f>
        <v/>
      </c>
      <c r="R2470" s="37" t="str">
        <f t="shared" si="751"/>
        <v/>
      </c>
      <c r="S2470" s="37" t="str">
        <f t="shared" si="752"/>
        <v/>
      </c>
      <c r="U2470" s="36" t="str">
        <f>IF(Mining_Import!A2470="","",Mining_Import!A2470)</f>
        <v/>
      </c>
      <c r="V2470" s="22" t="str">
        <f t="shared" si="760"/>
        <v/>
      </c>
      <c r="W2470" s="127" t="str">
        <f t="shared" si="761"/>
        <v/>
      </c>
      <c r="X2470" s="127" t="str">
        <f t="shared" si="762"/>
        <v/>
      </c>
      <c r="Y2470" s="127" t="str">
        <f t="shared" si="763"/>
        <v/>
      </c>
      <c r="Z2470" s="36" t="str">
        <f>IF(Mining_Import!B2470="","",Mining_Import!B2470)</f>
        <v/>
      </c>
      <c r="AA2470" s="184" t="str">
        <f>IF(Mining_Import!$C2470="","",Mining_Import!$C2470)</f>
        <v/>
      </c>
      <c r="AB2470" s="122" t="str">
        <f t="shared" si="764"/>
        <v/>
      </c>
      <c r="AC2470" s="122" t="str">
        <f>IF($Y2470&gt;Dashboard!$Q$19,$AB2470,"")</f>
        <v/>
      </c>
      <c r="AD2470" s="43" t="str">
        <f t="shared" si="765"/>
        <v/>
      </c>
      <c r="AE2470" s="36" t="str">
        <f>IF(Mining_Import!D2470="","",Mining_Import!D2470)</f>
        <v/>
      </c>
      <c r="AF2470" s="36" t="str">
        <f>IF(Mining_Import!E2470="","",Mining_Import!E2470)</f>
        <v/>
      </c>
      <c r="AG2470" s="36" t="str">
        <f>IF(Mining_Import!F2470="","",Mining_Import!F2470)</f>
        <v/>
      </c>
      <c r="AH2470" s="36" t="str">
        <f>IF(Mining_Import!G2470="","",Mining_Import!G2470)</f>
        <v/>
      </c>
      <c r="AI2470" s="36" t="str">
        <f>IF(Mining_Import!H2470="","",Mining_Import!H2470)</f>
        <v/>
      </c>
      <c r="AJ2470" s="36" t="str">
        <f>IF(Mining_Import!I2470="","",Mining_Import!I2470)</f>
        <v/>
      </c>
      <c r="BY2470" s="120" t="str">
        <f t="shared" si="753"/>
        <v/>
      </c>
      <c r="BZ2470" s="184" t="str">
        <f t="shared" si="766"/>
        <v/>
      </c>
      <c r="CA2470" s="37" t="str">
        <f>IFERROR(VLOOKUP($BY2470,Account_Value!$C$2:$F$2500,4,0),"")</f>
        <v/>
      </c>
      <c r="CB2470" s="43" t="str">
        <f t="shared" si="754"/>
        <v/>
      </c>
      <c r="CC2470" s="122" t="str">
        <f>IF($BZ2470="","",SUM($BZ$2:$BZ2470))</f>
        <v/>
      </c>
      <c r="CD2470" s="43" t="str">
        <f>IF($BZ2470="","",$BU$19*(SUM($BZ$2:$BZ2470)))</f>
        <v/>
      </c>
    </row>
    <row r="2471" spans="1:82">
      <c r="A2471" s="4" t="str">
        <f t="shared" si="755"/>
        <v/>
      </c>
      <c r="B2471" s="21" t="str">
        <f>IF(Investments_Import!A2471="","",Investments_Import!A2471)</f>
        <v/>
      </c>
      <c r="C2471" s="22" t="str">
        <f t="shared" si="748"/>
        <v/>
      </c>
      <c r="D2471" s="51" t="str">
        <f t="shared" si="756"/>
        <v/>
      </c>
      <c r="E2471" s="3" t="str">
        <f>IF(Investments_Import!B2471="","",Investments_Import!B2471)</f>
        <v/>
      </c>
      <c r="F2471" s="54" t="str">
        <f t="shared" si="757"/>
        <v xml:space="preserve"> </v>
      </c>
      <c r="G2471" s="54" t="str">
        <f>IF($B2471="","",COUNTIF($F$2:$F2471,$F2471))</f>
        <v/>
      </c>
      <c r="H2471" s="53" t="str">
        <f t="shared" si="758"/>
        <v xml:space="preserve">  </v>
      </c>
      <c r="I2471" s="3" t="str">
        <f>IF(Investments_Import!C2471="","",Investments_Import!C2471)</f>
        <v/>
      </c>
      <c r="J2471" s="108" t="str">
        <f>IF(Investments_Import!D2471="","",Investments_Import!D2471)</f>
        <v/>
      </c>
      <c r="K2471" s="108" t="str">
        <f t="shared" si="759"/>
        <v/>
      </c>
      <c r="L2471" s="47" t="str">
        <f>IF(Investments_Import!E2471="","",Investments_Import!E2471)</f>
        <v/>
      </c>
      <c r="M2471" s="47" t="str">
        <f t="shared" si="749"/>
        <v/>
      </c>
      <c r="N2471" s="31" t="str">
        <f>IF(Investments_Import!F2471="","",Investments_Import!F2471)</f>
        <v/>
      </c>
      <c r="O2471" s="31" t="str">
        <f t="shared" si="750"/>
        <v/>
      </c>
      <c r="P2471" s="3" t="str">
        <f>IF(Investments_Import!G2471="","",Investments_Import!G2471)</f>
        <v/>
      </c>
      <c r="Q2471" s="3" t="str">
        <f>IF(Investments_Import!H2471="","",Investments_Import!H2471)</f>
        <v/>
      </c>
      <c r="R2471" s="37" t="str">
        <f t="shared" si="751"/>
        <v/>
      </c>
      <c r="S2471" s="37" t="str">
        <f t="shared" si="752"/>
        <v/>
      </c>
      <c r="U2471" s="36" t="str">
        <f>IF(Mining_Import!A2471="","",Mining_Import!A2471)</f>
        <v/>
      </c>
      <c r="V2471" s="22" t="str">
        <f t="shared" si="760"/>
        <v/>
      </c>
      <c r="W2471" s="127" t="str">
        <f t="shared" si="761"/>
        <v/>
      </c>
      <c r="X2471" s="127" t="str">
        <f t="shared" si="762"/>
        <v/>
      </c>
      <c r="Y2471" s="127" t="str">
        <f t="shared" si="763"/>
        <v/>
      </c>
      <c r="Z2471" s="36" t="str">
        <f>IF(Mining_Import!B2471="","",Mining_Import!B2471)</f>
        <v/>
      </c>
      <c r="AA2471" s="184" t="str">
        <f>IF(Mining_Import!$C2471="","",Mining_Import!$C2471)</f>
        <v/>
      </c>
      <c r="AB2471" s="122" t="str">
        <f t="shared" si="764"/>
        <v/>
      </c>
      <c r="AC2471" s="122" t="str">
        <f>IF($Y2471&gt;Dashboard!$Q$19,$AB2471,"")</f>
        <v/>
      </c>
      <c r="AD2471" s="43" t="str">
        <f t="shared" si="765"/>
        <v/>
      </c>
      <c r="AE2471" s="36" t="str">
        <f>IF(Mining_Import!D2471="","",Mining_Import!D2471)</f>
        <v/>
      </c>
      <c r="AF2471" s="36" t="str">
        <f>IF(Mining_Import!E2471="","",Mining_Import!E2471)</f>
        <v/>
      </c>
      <c r="AG2471" s="36" t="str">
        <f>IF(Mining_Import!F2471="","",Mining_Import!F2471)</f>
        <v/>
      </c>
      <c r="AH2471" s="36" t="str">
        <f>IF(Mining_Import!G2471="","",Mining_Import!G2471)</f>
        <v/>
      </c>
      <c r="AI2471" s="36" t="str">
        <f>IF(Mining_Import!H2471="","",Mining_Import!H2471)</f>
        <v/>
      </c>
      <c r="AJ2471" s="36" t="str">
        <f>IF(Mining_Import!I2471="","",Mining_Import!I2471)</f>
        <v/>
      </c>
      <c r="BY2471" s="120" t="str">
        <f t="shared" si="753"/>
        <v/>
      </c>
      <c r="BZ2471" s="184" t="str">
        <f t="shared" si="766"/>
        <v/>
      </c>
      <c r="CA2471" s="37" t="str">
        <f>IFERROR(VLOOKUP($BY2471,Account_Value!$C$2:$F$2500,4,0),"")</f>
        <v/>
      </c>
      <c r="CB2471" s="43" t="str">
        <f t="shared" si="754"/>
        <v/>
      </c>
      <c r="CC2471" s="122" t="str">
        <f>IF($BZ2471="","",SUM($BZ$2:$BZ2471))</f>
        <v/>
      </c>
      <c r="CD2471" s="43" t="str">
        <f>IF($BZ2471="","",$BU$19*(SUM($BZ$2:$BZ2471)))</f>
        <v/>
      </c>
    </row>
    <row r="2472" spans="1:82">
      <c r="A2472" s="4" t="str">
        <f t="shared" si="755"/>
        <v/>
      </c>
      <c r="B2472" s="21" t="str">
        <f>IF(Investments_Import!A2472="","",Investments_Import!A2472)</f>
        <v/>
      </c>
      <c r="C2472" s="22" t="str">
        <f t="shared" si="748"/>
        <v/>
      </c>
      <c r="D2472" s="51" t="str">
        <f t="shared" si="756"/>
        <v/>
      </c>
      <c r="E2472" s="3" t="str">
        <f>IF(Investments_Import!B2472="","",Investments_Import!B2472)</f>
        <v/>
      </c>
      <c r="F2472" s="54" t="str">
        <f t="shared" si="757"/>
        <v xml:space="preserve"> </v>
      </c>
      <c r="G2472" s="54" t="str">
        <f>IF($B2472="","",COUNTIF($F$2:$F2472,$F2472))</f>
        <v/>
      </c>
      <c r="H2472" s="53" t="str">
        <f t="shared" si="758"/>
        <v xml:space="preserve">  </v>
      </c>
      <c r="I2472" s="3" t="str">
        <f>IF(Investments_Import!C2472="","",Investments_Import!C2472)</f>
        <v/>
      </c>
      <c r="J2472" s="108" t="str">
        <f>IF(Investments_Import!D2472="","",Investments_Import!D2472)</f>
        <v/>
      </c>
      <c r="K2472" s="108" t="str">
        <f t="shared" si="759"/>
        <v/>
      </c>
      <c r="L2472" s="47" t="str">
        <f>IF(Investments_Import!E2472="","",Investments_Import!E2472)</f>
        <v/>
      </c>
      <c r="M2472" s="47" t="str">
        <f t="shared" si="749"/>
        <v/>
      </c>
      <c r="N2472" s="31" t="str">
        <f>IF(Investments_Import!F2472="","",Investments_Import!F2472)</f>
        <v/>
      </c>
      <c r="O2472" s="31" t="str">
        <f t="shared" si="750"/>
        <v/>
      </c>
      <c r="P2472" s="3" t="str">
        <f>IF(Investments_Import!G2472="","",Investments_Import!G2472)</f>
        <v/>
      </c>
      <c r="Q2472" s="3" t="str">
        <f>IF(Investments_Import!H2472="","",Investments_Import!H2472)</f>
        <v/>
      </c>
      <c r="R2472" s="37" t="str">
        <f t="shared" si="751"/>
        <v/>
      </c>
      <c r="S2472" s="37" t="str">
        <f t="shared" si="752"/>
        <v/>
      </c>
      <c r="U2472" s="36" t="str">
        <f>IF(Mining_Import!A2472="","",Mining_Import!A2472)</f>
        <v/>
      </c>
      <c r="V2472" s="22" t="str">
        <f t="shared" si="760"/>
        <v/>
      </c>
      <c r="W2472" s="127" t="str">
        <f t="shared" si="761"/>
        <v/>
      </c>
      <c r="X2472" s="127" t="str">
        <f t="shared" si="762"/>
        <v/>
      </c>
      <c r="Y2472" s="127" t="str">
        <f t="shared" si="763"/>
        <v/>
      </c>
      <c r="Z2472" s="36" t="str">
        <f>IF(Mining_Import!B2472="","",Mining_Import!B2472)</f>
        <v/>
      </c>
      <c r="AA2472" s="184" t="str">
        <f>IF(Mining_Import!$C2472="","",Mining_Import!$C2472)</f>
        <v/>
      </c>
      <c r="AB2472" s="122" t="str">
        <f t="shared" si="764"/>
        <v/>
      </c>
      <c r="AC2472" s="122" t="str">
        <f>IF($Y2472&gt;Dashboard!$Q$19,$AB2472,"")</f>
        <v/>
      </c>
      <c r="AD2472" s="43" t="str">
        <f t="shared" si="765"/>
        <v/>
      </c>
      <c r="AE2472" s="36" t="str">
        <f>IF(Mining_Import!D2472="","",Mining_Import!D2472)</f>
        <v/>
      </c>
      <c r="AF2472" s="36" t="str">
        <f>IF(Mining_Import!E2472="","",Mining_Import!E2472)</f>
        <v/>
      </c>
      <c r="AG2472" s="36" t="str">
        <f>IF(Mining_Import!F2472="","",Mining_Import!F2472)</f>
        <v/>
      </c>
      <c r="AH2472" s="36" t="str">
        <f>IF(Mining_Import!G2472="","",Mining_Import!G2472)</f>
        <v/>
      </c>
      <c r="AI2472" s="36" t="str">
        <f>IF(Mining_Import!H2472="","",Mining_Import!H2472)</f>
        <v/>
      </c>
      <c r="AJ2472" s="36" t="str">
        <f>IF(Mining_Import!I2472="","",Mining_Import!I2472)</f>
        <v/>
      </c>
      <c r="BY2472" s="120" t="str">
        <f t="shared" si="753"/>
        <v/>
      </c>
      <c r="BZ2472" s="184" t="str">
        <f t="shared" si="766"/>
        <v/>
      </c>
      <c r="CA2472" s="37" t="str">
        <f>IFERROR(VLOOKUP($BY2472,Account_Value!$C$2:$F$2500,4,0),"")</f>
        <v/>
      </c>
      <c r="CB2472" s="43" t="str">
        <f t="shared" si="754"/>
        <v/>
      </c>
      <c r="CC2472" s="122" t="str">
        <f>IF($BZ2472="","",SUM($BZ$2:$BZ2472))</f>
        <v/>
      </c>
      <c r="CD2472" s="43" t="str">
        <f>IF($BZ2472="","",$BU$19*(SUM($BZ$2:$BZ2472)))</f>
        <v/>
      </c>
    </row>
    <row r="2473" spans="1:82">
      <c r="A2473" s="4" t="str">
        <f t="shared" si="755"/>
        <v/>
      </c>
      <c r="B2473" s="21" t="str">
        <f>IF(Investments_Import!A2473="","",Investments_Import!A2473)</f>
        <v/>
      </c>
      <c r="C2473" s="22" t="str">
        <f t="shared" si="748"/>
        <v/>
      </c>
      <c r="D2473" s="51" t="str">
        <f t="shared" si="756"/>
        <v/>
      </c>
      <c r="E2473" s="3" t="str">
        <f>IF(Investments_Import!B2473="","",Investments_Import!B2473)</f>
        <v/>
      </c>
      <c r="F2473" s="54" t="str">
        <f t="shared" si="757"/>
        <v xml:space="preserve"> </v>
      </c>
      <c r="G2473" s="54" t="str">
        <f>IF($B2473="","",COUNTIF($F$2:$F2473,$F2473))</f>
        <v/>
      </c>
      <c r="H2473" s="53" t="str">
        <f t="shared" si="758"/>
        <v xml:space="preserve">  </v>
      </c>
      <c r="I2473" s="3" t="str">
        <f>IF(Investments_Import!C2473="","",Investments_Import!C2473)</f>
        <v/>
      </c>
      <c r="J2473" s="108" t="str">
        <f>IF(Investments_Import!D2473="","",Investments_Import!D2473)</f>
        <v/>
      </c>
      <c r="K2473" s="108" t="str">
        <f t="shared" si="759"/>
        <v/>
      </c>
      <c r="L2473" s="47" t="str">
        <f>IF(Investments_Import!E2473="","",Investments_Import!E2473)</f>
        <v/>
      </c>
      <c r="M2473" s="47" t="str">
        <f t="shared" si="749"/>
        <v/>
      </c>
      <c r="N2473" s="31" t="str">
        <f>IF(Investments_Import!F2473="","",Investments_Import!F2473)</f>
        <v/>
      </c>
      <c r="O2473" s="31" t="str">
        <f t="shared" si="750"/>
        <v/>
      </c>
      <c r="P2473" s="3" t="str">
        <f>IF(Investments_Import!G2473="","",Investments_Import!G2473)</f>
        <v/>
      </c>
      <c r="Q2473" s="3" t="str">
        <f>IF(Investments_Import!H2473="","",Investments_Import!H2473)</f>
        <v/>
      </c>
      <c r="R2473" s="37" t="str">
        <f t="shared" si="751"/>
        <v/>
      </c>
      <c r="S2473" s="37" t="str">
        <f t="shared" si="752"/>
        <v/>
      </c>
      <c r="U2473" s="36" t="str">
        <f>IF(Mining_Import!A2473="","",Mining_Import!A2473)</f>
        <v/>
      </c>
      <c r="V2473" s="22" t="str">
        <f t="shared" si="760"/>
        <v/>
      </c>
      <c r="W2473" s="127" t="str">
        <f t="shared" si="761"/>
        <v/>
      </c>
      <c r="X2473" s="127" t="str">
        <f t="shared" si="762"/>
        <v/>
      </c>
      <c r="Y2473" s="127" t="str">
        <f t="shared" si="763"/>
        <v/>
      </c>
      <c r="Z2473" s="36" t="str">
        <f>IF(Mining_Import!B2473="","",Mining_Import!B2473)</f>
        <v/>
      </c>
      <c r="AA2473" s="184" t="str">
        <f>IF(Mining_Import!$C2473="","",Mining_Import!$C2473)</f>
        <v/>
      </c>
      <c r="AB2473" s="122" t="str">
        <f t="shared" si="764"/>
        <v/>
      </c>
      <c r="AC2473" s="122" t="str">
        <f>IF($Y2473&gt;Dashboard!$Q$19,$AB2473,"")</f>
        <v/>
      </c>
      <c r="AD2473" s="43" t="str">
        <f t="shared" si="765"/>
        <v/>
      </c>
      <c r="AE2473" s="36" t="str">
        <f>IF(Mining_Import!D2473="","",Mining_Import!D2473)</f>
        <v/>
      </c>
      <c r="AF2473" s="36" t="str">
        <f>IF(Mining_Import!E2473="","",Mining_Import!E2473)</f>
        <v/>
      </c>
      <c r="AG2473" s="36" t="str">
        <f>IF(Mining_Import!F2473="","",Mining_Import!F2473)</f>
        <v/>
      </c>
      <c r="AH2473" s="36" t="str">
        <f>IF(Mining_Import!G2473="","",Mining_Import!G2473)</f>
        <v/>
      </c>
      <c r="AI2473" s="36" t="str">
        <f>IF(Mining_Import!H2473="","",Mining_Import!H2473)</f>
        <v/>
      </c>
      <c r="AJ2473" s="36" t="str">
        <f>IF(Mining_Import!I2473="","",Mining_Import!I2473)</f>
        <v/>
      </c>
      <c r="BY2473" s="120" t="str">
        <f t="shared" si="753"/>
        <v/>
      </c>
      <c r="BZ2473" s="184" t="str">
        <f t="shared" si="766"/>
        <v/>
      </c>
      <c r="CA2473" s="37" t="str">
        <f>IFERROR(VLOOKUP($BY2473,Account_Value!$C$2:$F$2500,4,0),"")</f>
        <v/>
      </c>
      <c r="CB2473" s="43" t="str">
        <f t="shared" si="754"/>
        <v/>
      </c>
      <c r="CC2473" s="122" t="str">
        <f>IF($BZ2473="","",SUM($BZ$2:$BZ2473))</f>
        <v/>
      </c>
      <c r="CD2473" s="43" t="str">
        <f>IF($BZ2473="","",$BU$19*(SUM($BZ$2:$BZ2473)))</f>
        <v/>
      </c>
    </row>
    <row r="2474" spans="1:82">
      <c r="A2474" s="4" t="str">
        <f t="shared" si="755"/>
        <v/>
      </c>
      <c r="B2474" s="21" t="str">
        <f>IF(Investments_Import!A2474="","",Investments_Import!A2474)</f>
        <v/>
      </c>
      <c r="C2474" s="22" t="str">
        <f t="shared" si="748"/>
        <v/>
      </c>
      <c r="D2474" s="51" t="str">
        <f t="shared" si="756"/>
        <v/>
      </c>
      <c r="E2474" s="3" t="str">
        <f>IF(Investments_Import!B2474="","",Investments_Import!B2474)</f>
        <v/>
      </c>
      <c r="F2474" s="54" t="str">
        <f t="shared" si="757"/>
        <v xml:space="preserve"> </v>
      </c>
      <c r="G2474" s="54" t="str">
        <f>IF($B2474="","",COUNTIF($F$2:$F2474,$F2474))</f>
        <v/>
      </c>
      <c r="H2474" s="53" t="str">
        <f t="shared" si="758"/>
        <v xml:space="preserve">  </v>
      </c>
      <c r="I2474" s="3" t="str">
        <f>IF(Investments_Import!C2474="","",Investments_Import!C2474)</f>
        <v/>
      </c>
      <c r="J2474" s="108" t="str">
        <f>IF(Investments_Import!D2474="","",Investments_Import!D2474)</f>
        <v/>
      </c>
      <c r="K2474" s="108" t="str">
        <f t="shared" si="759"/>
        <v/>
      </c>
      <c r="L2474" s="47" t="str">
        <f>IF(Investments_Import!E2474="","",Investments_Import!E2474)</f>
        <v/>
      </c>
      <c r="M2474" s="47" t="str">
        <f t="shared" si="749"/>
        <v/>
      </c>
      <c r="N2474" s="31" t="str">
        <f>IF(Investments_Import!F2474="","",Investments_Import!F2474)</f>
        <v/>
      </c>
      <c r="O2474" s="31" t="str">
        <f t="shared" si="750"/>
        <v/>
      </c>
      <c r="P2474" s="3" t="str">
        <f>IF(Investments_Import!G2474="","",Investments_Import!G2474)</f>
        <v/>
      </c>
      <c r="Q2474" s="3" t="str">
        <f>IF(Investments_Import!H2474="","",Investments_Import!H2474)</f>
        <v/>
      </c>
      <c r="R2474" s="37" t="str">
        <f t="shared" si="751"/>
        <v/>
      </c>
      <c r="S2474" s="37" t="str">
        <f t="shared" si="752"/>
        <v/>
      </c>
      <c r="U2474" s="36" t="str">
        <f>IF(Mining_Import!A2474="","",Mining_Import!A2474)</f>
        <v/>
      </c>
      <c r="V2474" s="22" t="str">
        <f t="shared" si="760"/>
        <v/>
      </c>
      <c r="W2474" s="127" t="str">
        <f t="shared" si="761"/>
        <v/>
      </c>
      <c r="X2474" s="127" t="str">
        <f t="shared" si="762"/>
        <v/>
      </c>
      <c r="Y2474" s="127" t="str">
        <f t="shared" si="763"/>
        <v/>
      </c>
      <c r="Z2474" s="36" t="str">
        <f>IF(Mining_Import!B2474="","",Mining_Import!B2474)</f>
        <v/>
      </c>
      <c r="AA2474" s="184" t="str">
        <f>IF(Mining_Import!$C2474="","",Mining_Import!$C2474)</f>
        <v/>
      </c>
      <c r="AB2474" s="122" t="str">
        <f t="shared" si="764"/>
        <v/>
      </c>
      <c r="AC2474" s="122" t="str">
        <f>IF($Y2474&gt;Dashboard!$Q$19,$AB2474,"")</f>
        <v/>
      </c>
      <c r="AD2474" s="43" t="str">
        <f t="shared" si="765"/>
        <v/>
      </c>
      <c r="AE2474" s="36" t="str">
        <f>IF(Mining_Import!D2474="","",Mining_Import!D2474)</f>
        <v/>
      </c>
      <c r="AF2474" s="36" t="str">
        <f>IF(Mining_Import!E2474="","",Mining_Import!E2474)</f>
        <v/>
      </c>
      <c r="AG2474" s="36" t="str">
        <f>IF(Mining_Import!F2474="","",Mining_Import!F2474)</f>
        <v/>
      </c>
      <c r="AH2474" s="36" t="str">
        <f>IF(Mining_Import!G2474="","",Mining_Import!G2474)</f>
        <v/>
      </c>
      <c r="AI2474" s="36" t="str">
        <f>IF(Mining_Import!H2474="","",Mining_Import!H2474)</f>
        <v/>
      </c>
      <c r="AJ2474" s="36" t="str">
        <f>IF(Mining_Import!I2474="","",Mining_Import!I2474)</f>
        <v/>
      </c>
      <c r="BY2474" s="120" t="str">
        <f t="shared" si="753"/>
        <v/>
      </c>
      <c r="BZ2474" s="184" t="str">
        <f t="shared" si="766"/>
        <v/>
      </c>
      <c r="CA2474" s="37" t="str">
        <f>IFERROR(VLOOKUP($BY2474,Account_Value!$C$2:$F$2500,4,0),"")</f>
        <v/>
      </c>
      <c r="CB2474" s="43" t="str">
        <f t="shared" si="754"/>
        <v/>
      </c>
      <c r="CC2474" s="122" t="str">
        <f>IF($BZ2474="","",SUM($BZ$2:$BZ2474))</f>
        <v/>
      </c>
      <c r="CD2474" s="43" t="str">
        <f>IF($BZ2474="","",$BU$19*(SUM($BZ$2:$BZ2474)))</f>
        <v/>
      </c>
    </row>
    <row r="2475" spans="1:82">
      <c r="A2475" s="4" t="str">
        <f t="shared" si="755"/>
        <v/>
      </c>
      <c r="B2475" s="21" t="str">
        <f>IF(Investments_Import!A2475="","",Investments_Import!A2475)</f>
        <v/>
      </c>
      <c r="C2475" s="22" t="str">
        <f t="shared" si="748"/>
        <v/>
      </c>
      <c r="D2475" s="51" t="str">
        <f t="shared" si="756"/>
        <v/>
      </c>
      <c r="E2475" s="3" t="str">
        <f>IF(Investments_Import!B2475="","",Investments_Import!B2475)</f>
        <v/>
      </c>
      <c r="F2475" s="54" t="str">
        <f t="shared" si="757"/>
        <v xml:space="preserve"> </v>
      </c>
      <c r="G2475" s="54" t="str">
        <f>IF($B2475="","",COUNTIF($F$2:$F2475,$F2475))</f>
        <v/>
      </c>
      <c r="H2475" s="53" t="str">
        <f t="shared" si="758"/>
        <v xml:space="preserve">  </v>
      </c>
      <c r="I2475" s="3" t="str">
        <f>IF(Investments_Import!C2475="","",Investments_Import!C2475)</f>
        <v/>
      </c>
      <c r="J2475" s="108" t="str">
        <f>IF(Investments_Import!D2475="","",Investments_Import!D2475)</f>
        <v/>
      </c>
      <c r="K2475" s="108" t="str">
        <f t="shared" si="759"/>
        <v/>
      </c>
      <c r="L2475" s="47" t="str">
        <f>IF(Investments_Import!E2475="","",Investments_Import!E2475)</f>
        <v/>
      </c>
      <c r="M2475" s="47" t="str">
        <f t="shared" si="749"/>
        <v/>
      </c>
      <c r="N2475" s="31" t="str">
        <f>IF(Investments_Import!F2475="","",Investments_Import!F2475)</f>
        <v/>
      </c>
      <c r="O2475" s="31" t="str">
        <f t="shared" si="750"/>
        <v/>
      </c>
      <c r="P2475" s="3" t="str">
        <f>IF(Investments_Import!G2475="","",Investments_Import!G2475)</f>
        <v/>
      </c>
      <c r="Q2475" s="3" t="str">
        <f>IF(Investments_Import!H2475="","",Investments_Import!H2475)</f>
        <v/>
      </c>
      <c r="R2475" s="37" t="str">
        <f t="shared" si="751"/>
        <v/>
      </c>
      <c r="S2475" s="37" t="str">
        <f t="shared" si="752"/>
        <v/>
      </c>
      <c r="U2475" s="36" t="str">
        <f>IF(Mining_Import!A2475="","",Mining_Import!A2475)</f>
        <v/>
      </c>
      <c r="V2475" s="22" t="str">
        <f t="shared" si="760"/>
        <v/>
      </c>
      <c r="W2475" s="127" t="str">
        <f t="shared" si="761"/>
        <v/>
      </c>
      <c r="X2475" s="127" t="str">
        <f t="shared" si="762"/>
        <v/>
      </c>
      <c r="Y2475" s="127" t="str">
        <f t="shared" si="763"/>
        <v/>
      </c>
      <c r="Z2475" s="36" t="str">
        <f>IF(Mining_Import!B2475="","",Mining_Import!B2475)</f>
        <v/>
      </c>
      <c r="AA2475" s="184" t="str">
        <f>IF(Mining_Import!$C2475="","",Mining_Import!$C2475)</f>
        <v/>
      </c>
      <c r="AB2475" s="122" t="str">
        <f t="shared" si="764"/>
        <v/>
      </c>
      <c r="AC2475" s="122" t="str">
        <f>IF($Y2475&gt;Dashboard!$Q$19,$AB2475,"")</f>
        <v/>
      </c>
      <c r="AD2475" s="43" t="str">
        <f t="shared" si="765"/>
        <v/>
      </c>
      <c r="AE2475" s="36" t="str">
        <f>IF(Mining_Import!D2475="","",Mining_Import!D2475)</f>
        <v/>
      </c>
      <c r="AF2475" s="36" t="str">
        <f>IF(Mining_Import!E2475="","",Mining_Import!E2475)</f>
        <v/>
      </c>
      <c r="AG2475" s="36" t="str">
        <f>IF(Mining_Import!F2475="","",Mining_Import!F2475)</f>
        <v/>
      </c>
      <c r="AH2475" s="36" t="str">
        <f>IF(Mining_Import!G2475="","",Mining_Import!G2475)</f>
        <v/>
      </c>
      <c r="AI2475" s="36" t="str">
        <f>IF(Mining_Import!H2475="","",Mining_Import!H2475)</f>
        <v/>
      </c>
      <c r="AJ2475" s="36" t="str">
        <f>IF(Mining_Import!I2475="","",Mining_Import!I2475)</f>
        <v/>
      </c>
      <c r="BY2475" s="120" t="str">
        <f t="shared" si="753"/>
        <v/>
      </c>
      <c r="BZ2475" s="184" t="str">
        <f t="shared" si="766"/>
        <v/>
      </c>
      <c r="CA2475" s="37" t="str">
        <f>IFERROR(VLOOKUP($BY2475,Account_Value!$C$2:$F$2500,4,0),"")</f>
        <v/>
      </c>
      <c r="CB2475" s="43" t="str">
        <f t="shared" si="754"/>
        <v/>
      </c>
      <c r="CC2475" s="122" t="str">
        <f>IF($BZ2475="","",SUM($BZ$2:$BZ2475))</f>
        <v/>
      </c>
      <c r="CD2475" s="43" t="str">
        <f>IF($BZ2475="","",$BU$19*(SUM($BZ$2:$BZ2475)))</f>
        <v/>
      </c>
    </row>
    <row r="2476" spans="1:82">
      <c r="A2476" s="4" t="str">
        <f t="shared" si="755"/>
        <v/>
      </c>
      <c r="B2476" s="21" t="str">
        <f>IF(Investments_Import!A2476="","",Investments_Import!A2476)</f>
        <v/>
      </c>
      <c r="C2476" s="22" t="str">
        <f t="shared" si="748"/>
        <v/>
      </c>
      <c r="D2476" s="51" t="str">
        <f t="shared" si="756"/>
        <v/>
      </c>
      <c r="E2476" s="3" t="str">
        <f>IF(Investments_Import!B2476="","",Investments_Import!B2476)</f>
        <v/>
      </c>
      <c r="F2476" s="54" t="str">
        <f t="shared" si="757"/>
        <v xml:space="preserve"> </v>
      </c>
      <c r="G2476" s="54" t="str">
        <f>IF($B2476="","",COUNTIF($F$2:$F2476,$F2476))</f>
        <v/>
      </c>
      <c r="H2476" s="53" t="str">
        <f t="shared" si="758"/>
        <v xml:space="preserve">  </v>
      </c>
      <c r="I2476" s="3" t="str">
        <f>IF(Investments_Import!C2476="","",Investments_Import!C2476)</f>
        <v/>
      </c>
      <c r="J2476" s="108" t="str">
        <f>IF(Investments_Import!D2476="","",Investments_Import!D2476)</f>
        <v/>
      </c>
      <c r="K2476" s="108" t="str">
        <f t="shared" si="759"/>
        <v/>
      </c>
      <c r="L2476" s="47" t="str">
        <f>IF(Investments_Import!E2476="","",Investments_Import!E2476)</f>
        <v/>
      </c>
      <c r="M2476" s="47" t="str">
        <f t="shared" si="749"/>
        <v/>
      </c>
      <c r="N2476" s="31" t="str">
        <f>IF(Investments_Import!F2476="","",Investments_Import!F2476)</f>
        <v/>
      </c>
      <c r="O2476" s="31" t="str">
        <f t="shared" si="750"/>
        <v/>
      </c>
      <c r="P2476" s="3" t="str">
        <f>IF(Investments_Import!G2476="","",Investments_Import!G2476)</f>
        <v/>
      </c>
      <c r="Q2476" s="3" t="str">
        <f>IF(Investments_Import!H2476="","",Investments_Import!H2476)</f>
        <v/>
      </c>
      <c r="R2476" s="37" t="str">
        <f t="shared" si="751"/>
        <v/>
      </c>
      <c r="S2476" s="37" t="str">
        <f t="shared" si="752"/>
        <v/>
      </c>
      <c r="U2476" s="36" t="str">
        <f>IF(Mining_Import!A2476="","",Mining_Import!A2476)</f>
        <v/>
      </c>
      <c r="V2476" s="22" t="str">
        <f t="shared" si="760"/>
        <v/>
      </c>
      <c r="W2476" s="127" t="str">
        <f t="shared" si="761"/>
        <v/>
      </c>
      <c r="X2476" s="127" t="str">
        <f t="shared" si="762"/>
        <v/>
      </c>
      <c r="Y2476" s="127" t="str">
        <f t="shared" si="763"/>
        <v/>
      </c>
      <c r="Z2476" s="36" t="str">
        <f>IF(Mining_Import!B2476="","",Mining_Import!B2476)</f>
        <v/>
      </c>
      <c r="AA2476" s="184" t="str">
        <f>IF(Mining_Import!$C2476="","",Mining_Import!$C2476)</f>
        <v/>
      </c>
      <c r="AB2476" s="122" t="str">
        <f t="shared" si="764"/>
        <v/>
      </c>
      <c r="AC2476" s="122" t="str">
        <f>IF($Y2476&gt;Dashboard!$Q$19,$AB2476,"")</f>
        <v/>
      </c>
      <c r="AD2476" s="43" t="str">
        <f t="shared" si="765"/>
        <v/>
      </c>
      <c r="AE2476" s="36" t="str">
        <f>IF(Mining_Import!D2476="","",Mining_Import!D2476)</f>
        <v/>
      </c>
      <c r="AF2476" s="36" t="str">
        <f>IF(Mining_Import!E2476="","",Mining_Import!E2476)</f>
        <v/>
      </c>
      <c r="AG2476" s="36" t="str">
        <f>IF(Mining_Import!F2476="","",Mining_Import!F2476)</f>
        <v/>
      </c>
      <c r="AH2476" s="36" t="str">
        <f>IF(Mining_Import!G2476="","",Mining_Import!G2476)</f>
        <v/>
      </c>
      <c r="AI2476" s="36" t="str">
        <f>IF(Mining_Import!H2476="","",Mining_Import!H2476)</f>
        <v/>
      </c>
      <c r="AJ2476" s="36" t="str">
        <f>IF(Mining_Import!I2476="","",Mining_Import!I2476)</f>
        <v/>
      </c>
      <c r="BY2476" s="120" t="str">
        <f t="shared" si="753"/>
        <v/>
      </c>
      <c r="BZ2476" s="184" t="str">
        <f t="shared" si="766"/>
        <v/>
      </c>
      <c r="CA2476" s="37" t="str">
        <f>IFERROR(VLOOKUP($BY2476,Account_Value!$C$2:$F$2500,4,0),"")</f>
        <v/>
      </c>
      <c r="CB2476" s="43" t="str">
        <f t="shared" si="754"/>
        <v/>
      </c>
      <c r="CC2476" s="122" t="str">
        <f>IF($BZ2476="","",SUM($BZ$2:$BZ2476))</f>
        <v/>
      </c>
      <c r="CD2476" s="43" t="str">
        <f>IF($BZ2476="","",$BU$19*(SUM($BZ$2:$BZ2476)))</f>
        <v/>
      </c>
    </row>
    <row r="2477" spans="1:82">
      <c r="A2477" s="4" t="str">
        <f t="shared" si="755"/>
        <v/>
      </c>
      <c r="B2477" s="21" t="str">
        <f>IF(Investments_Import!A2477="","",Investments_Import!A2477)</f>
        <v/>
      </c>
      <c r="C2477" s="22" t="str">
        <f t="shared" si="748"/>
        <v/>
      </c>
      <c r="D2477" s="51" t="str">
        <f t="shared" si="756"/>
        <v/>
      </c>
      <c r="E2477" s="3" t="str">
        <f>IF(Investments_Import!B2477="","",Investments_Import!B2477)</f>
        <v/>
      </c>
      <c r="F2477" s="54" t="str">
        <f t="shared" si="757"/>
        <v xml:space="preserve"> </v>
      </c>
      <c r="G2477" s="54" t="str">
        <f>IF($B2477="","",COUNTIF($F$2:$F2477,$F2477))</f>
        <v/>
      </c>
      <c r="H2477" s="53" t="str">
        <f t="shared" si="758"/>
        <v xml:space="preserve">  </v>
      </c>
      <c r="I2477" s="3" t="str">
        <f>IF(Investments_Import!C2477="","",Investments_Import!C2477)</f>
        <v/>
      </c>
      <c r="J2477" s="108" t="str">
        <f>IF(Investments_Import!D2477="","",Investments_Import!D2477)</f>
        <v/>
      </c>
      <c r="K2477" s="108" t="str">
        <f t="shared" si="759"/>
        <v/>
      </c>
      <c r="L2477" s="47" t="str">
        <f>IF(Investments_Import!E2477="","",Investments_Import!E2477)</f>
        <v/>
      </c>
      <c r="M2477" s="47" t="str">
        <f t="shared" si="749"/>
        <v/>
      </c>
      <c r="N2477" s="31" t="str">
        <f>IF(Investments_Import!F2477="","",Investments_Import!F2477)</f>
        <v/>
      </c>
      <c r="O2477" s="31" t="str">
        <f t="shared" si="750"/>
        <v/>
      </c>
      <c r="P2477" s="3" t="str">
        <f>IF(Investments_Import!G2477="","",Investments_Import!G2477)</f>
        <v/>
      </c>
      <c r="Q2477" s="3" t="str">
        <f>IF(Investments_Import!H2477="","",Investments_Import!H2477)</f>
        <v/>
      </c>
      <c r="R2477" s="37" t="str">
        <f t="shared" si="751"/>
        <v/>
      </c>
      <c r="S2477" s="37" t="str">
        <f t="shared" si="752"/>
        <v/>
      </c>
      <c r="U2477" s="36" t="str">
        <f>IF(Mining_Import!A2477="","",Mining_Import!A2477)</f>
        <v/>
      </c>
      <c r="V2477" s="22" t="str">
        <f t="shared" si="760"/>
        <v/>
      </c>
      <c r="W2477" s="127" t="str">
        <f t="shared" si="761"/>
        <v/>
      </c>
      <c r="X2477" s="127" t="str">
        <f t="shared" si="762"/>
        <v/>
      </c>
      <c r="Y2477" s="127" t="str">
        <f t="shared" si="763"/>
        <v/>
      </c>
      <c r="Z2477" s="36" t="str">
        <f>IF(Mining_Import!B2477="","",Mining_Import!B2477)</f>
        <v/>
      </c>
      <c r="AA2477" s="184" t="str">
        <f>IF(Mining_Import!$C2477="","",Mining_Import!$C2477)</f>
        <v/>
      </c>
      <c r="AB2477" s="122" t="str">
        <f t="shared" si="764"/>
        <v/>
      </c>
      <c r="AC2477" s="122" t="str">
        <f>IF($Y2477&gt;Dashboard!$Q$19,$AB2477,"")</f>
        <v/>
      </c>
      <c r="AD2477" s="43" t="str">
        <f t="shared" si="765"/>
        <v/>
      </c>
      <c r="AE2477" s="36" t="str">
        <f>IF(Mining_Import!D2477="","",Mining_Import!D2477)</f>
        <v/>
      </c>
      <c r="AF2477" s="36" t="str">
        <f>IF(Mining_Import!E2477="","",Mining_Import!E2477)</f>
        <v/>
      </c>
      <c r="AG2477" s="36" t="str">
        <f>IF(Mining_Import!F2477="","",Mining_Import!F2477)</f>
        <v/>
      </c>
      <c r="AH2477" s="36" t="str">
        <f>IF(Mining_Import!G2477="","",Mining_Import!G2477)</f>
        <v/>
      </c>
      <c r="AI2477" s="36" t="str">
        <f>IF(Mining_Import!H2477="","",Mining_Import!H2477)</f>
        <v/>
      </c>
      <c r="AJ2477" s="36" t="str">
        <f>IF(Mining_Import!I2477="","",Mining_Import!I2477)</f>
        <v/>
      </c>
      <c r="BY2477" s="120" t="str">
        <f t="shared" si="753"/>
        <v/>
      </c>
      <c r="BZ2477" s="184" t="str">
        <f t="shared" si="766"/>
        <v/>
      </c>
      <c r="CA2477" s="37" t="str">
        <f>IFERROR(VLOOKUP($BY2477,Account_Value!$C$2:$F$2500,4,0),"")</f>
        <v/>
      </c>
      <c r="CB2477" s="43" t="str">
        <f t="shared" si="754"/>
        <v/>
      </c>
      <c r="CC2477" s="122" t="str">
        <f>IF($BZ2477="","",SUM($BZ$2:$BZ2477))</f>
        <v/>
      </c>
      <c r="CD2477" s="43" t="str">
        <f>IF($BZ2477="","",$BU$19*(SUM($BZ$2:$BZ2477)))</f>
        <v/>
      </c>
    </row>
    <row r="2478" spans="1:82">
      <c r="A2478" s="4" t="str">
        <f t="shared" si="755"/>
        <v/>
      </c>
      <c r="B2478" s="21" t="str">
        <f>IF(Investments_Import!A2478="","",Investments_Import!A2478)</f>
        <v/>
      </c>
      <c r="C2478" s="22" t="str">
        <f t="shared" si="748"/>
        <v/>
      </c>
      <c r="D2478" s="51" t="str">
        <f t="shared" si="756"/>
        <v/>
      </c>
      <c r="E2478" s="3" t="str">
        <f>IF(Investments_Import!B2478="","",Investments_Import!B2478)</f>
        <v/>
      </c>
      <c r="F2478" s="54" t="str">
        <f t="shared" si="757"/>
        <v xml:space="preserve"> </v>
      </c>
      <c r="G2478" s="54" t="str">
        <f>IF($B2478="","",COUNTIF($F$2:$F2478,$F2478))</f>
        <v/>
      </c>
      <c r="H2478" s="53" t="str">
        <f t="shared" si="758"/>
        <v xml:space="preserve">  </v>
      </c>
      <c r="I2478" s="3" t="str">
        <f>IF(Investments_Import!C2478="","",Investments_Import!C2478)</f>
        <v/>
      </c>
      <c r="J2478" s="108" t="str">
        <f>IF(Investments_Import!D2478="","",Investments_Import!D2478)</f>
        <v/>
      </c>
      <c r="K2478" s="108" t="str">
        <f t="shared" si="759"/>
        <v/>
      </c>
      <c r="L2478" s="47" t="str">
        <f>IF(Investments_Import!E2478="","",Investments_Import!E2478)</f>
        <v/>
      </c>
      <c r="M2478" s="47" t="str">
        <f t="shared" si="749"/>
        <v/>
      </c>
      <c r="N2478" s="31" t="str">
        <f>IF(Investments_Import!F2478="","",Investments_Import!F2478)</f>
        <v/>
      </c>
      <c r="O2478" s="31" t="str">
        <f t="shared" si="750"/>
        <v/>
      </c>
      <c r="P2478" s="3" t="str">
        <f>IF(Investments_Import!G2478="","",Investments_Import!G2478)</f>
        <v/>
      </c>
      <c r="Q2478" s="3" t="str">
        <f>IF(Investments_Import!H2478="","",Investments_Import!H2478)</f>
        <v/>
      </c>
      <c r="R2478" s="37" t="str">
        <f t="shared" si="751"/>
        <v/>
      </c>
      <c r="S2478" s="37" t="str">
        <f t="shared" si="752"/>
        <v/>
      </c>
      <c r="U2478" s="36" t="str">
        <f>IF(Mining_Import!A2478="","",Mining_Import!A2478)</f>
        <v/>
      </c>
      <c r="V2478" s="22" t="str">
        <f t="shared" si="760"/>
        <v/>
      </c>
      <c r="W2478" s="127" t="str">
        <f t="shared" si="761"/>
        <v/>
      </c>
      <c r="X2478" s="127" t="str">
        <f t="shared" si="762"/>
        <v/>
      </c>
      <c r="Y2478" s="127" t="str">
        <f t="shared" si="763"/>
        <v/>
      </c>
      <c r="Z2478" s="36" t="str">
        <f>IF(Mining_Import!B2478="","",Mining_Import!B2478)</f>
        <v/>
      </c>
      <c r="AA2478" s="184" t="str">
        <f>IF(Mining_Import!$C2478="","",Mining_Import!$C2478)</f>
        <v/>
      </c>
      <c r="AB2478" s="122" t="str">
        <f t="shared" si="764"/>
        <v/>
      </c>
      <c r="AC2478" s="122" t="str">
        <f>IF($Y2478&gt;Dashboard!$Q$19,$AB2478,"")</f>
        <v/>
      </c>
      <c r="AD2478" s="43" t="str">
        <f t="shared" si="765"/>
        <v/>
      </c>
      <c r="AE2478" s="36" t="str">
        <f>IF(Mining_Import!D2478="","",Mining_Import!D2478)</f>
        <v/>
      </c>
      <c r="AF2478" s="36" t="str">
        <f>IF(Mining_Import!E2478="","",Mining_Import!E2478)</f>
        <v/>
      </c>
      <c r="AG2478" s="36" t="str">
        <f>IF(Mining_Import!F2478="","",Mining_Import!F2478)</f>
        <v/>
      </c>
      <c r="AH2478" s="36" t="str">
        <f>IF(Mining_Import!G2478="","",Mining_Import!G2478)</f>
        <v/>
      </c>
      <c r="AI2478" s="36" t="str">
        <f>IF(Mining_Import!H2478="","",Mining_Import!H2478)</f>
        <v/>
      </c>
      <c r="AJ2478" s="36" t="str">
        <f>IF(Mining_Import!I2478="","",Mining_Import!I2478)</f>
        <v/>
      </c>
      <c r="BY2478" s="120" t="str">
        <f t="shared" si="753"/>
        <v/>
      </c>
      <c r="BZ2478" s="184" t="str">
        <f t="shared" si="766"/>
        <v/>
      </c>
      <c r="CA2478" s="37" t="str">
        <f>IFERROR(VLOOKUP($BY2478,Account_Value!$C$2:$F$2500,4,0),"")</f>
        <v/>
      </c>
      <c r="CB2478" s="43" t="str">
        <f t="shared" si="754"/>
        <v/>
      </c>
      <c r="CC2478" s="122" t="str">
        <f>IF($BZ2478="","",SUM($BZ$2:$BZ2478))</f>
        <v/>
      </c>
      <c r="CD2478" s="43" t="str">
        <f>IF($BZ2478="","",$BU$19*(SUM($BZ$2:$BZ2478)))</f>
        <v/>
      </c>
    </row>
    <row r="2479" spans="1:82">
      <c r="A2479" s="4" t="str">
        <f t="shared" si="755"/>
        <v/>
      </c>
      <c r="B2479" s="21" t="str">
        <f>IF(Investments_Import!A2479="","",Investments_Import!A2479)</f>
        <v/>
      </c>
      <c r="C2479" s="22" t="str">
        <f t="shared" si="748"/>
        <v/>
      </c>
      <c r="D2479" s="51" t="str">
        <f t="shared" si="756"/>
        <v/>
      </c>
      <c r="E2479" s="3" t="str">
        <f>IF(Investments_Import!B2479="","",Investments_Import!B2479)</f>
        <v/>
      </c>
      <c r="F2479" s="54" t="str">
        <f t="shared" si="757"/>
        <v xml:space="preserve"> </v>
      </c>
      <c r="G2479" s="54" t="str">
        <f>IF($B2479="","",COUNTIF($F$2:$F2479,$F2479))</f>
        <v/>
      </c>
      <c r="H2479" s="53" t="str">
        <f t="shared" si="758"/>
        <v xml:space="preserve">  </v>
      </c>
      <c r="I2479" s="3" t="str">
        <f>IF(Investments_Import!C2479="","",Investments_Import!C2479)</f>
        <v/>
      </c>
      <c r="J2479" s="108" t="str">
        <f>IF(Investments_Import!D2479="","",Investments_Import!D2479)</f>
        <v/>
      </c>
      <c r="K2479" s="108" t="str">
        <f t="shared" si="759"/>
        <v/>
      </c>
      <c r="L2479" s="47" t="str">
        <f>IF(Investments_Import!E2479="","",Investments_Import!E2479)</f>
        <v/>
      </c>
      <c r="M2479" s="47" t="str">
        <f t="shared" si="749"/>
        <v/>
      </c>
      <c r="N2479" s="31" t="str">
        <f>IF(Investments_Import!F2479="","",Investments_Import!F2479)</f>
        <v/>
      </c>
      <c r="O2479" s="31" t="str">
        <f t="shared" si="750"/>
        <v/>
      </c>
      <c r="P2479" s="3" t="str">
        <f>IF(Investments_Import!G2479="","",Investments_Import!G2479)</f>
        <v/>
      </c>
      <c r="Q2479" s="3" t="str">
        <f>IF(Investments_Import!H2479="","",Investments_Import!H2479)</f>
        <v/>
      </c>
      <c r="R2479" s="37" t="str">
        <f t="shared" si="751"/>
        <v/>
      </c>
      <c r="S2479" s="37" t="str">
        <f t="shared" si="752"/>
        <v/>
      </c>
      <c r="U2479" s="36" t="str">
        <f>IF(Mining_Import!A2479="","",Mining_Import!A2479)</f>
        <v/>
      </c>
      <c r="V2479" s="22" t="str">
        <f t="shared" si="760"/>
        <v/>
      </c>
      <c r="W2479" s="127" t="str">
        <f t="shared" si="761"/>
        <v/>
      </c>
      <c r="X2479" s="127" t="str">
        <f t="shared" si="762"/>
        <v/>
      </c>
      <c r="Y2479" s="127" t="str">
        <f t="shared" si="763"/>
        <v/>
      </c>
      <c r="Z2479" s="36" t="str">
        <f>IF(Mining_Import!B2479="","",Mining_Import!B2479)</f>
        <v/>
      </c>
      <c r="AA2479" s="184" t="str">
        <f>IF(Mining_Import!$C2479="","",Mining_Import!$C2479)</f>
        <v/>
      </c>
      <c r="AB2479" s="122" t="str">
        <f t="shared" si="764"/>
        <v/>
      </c>
      <c r="AC2479" s="122" t="str">
        <f>IF($Y2479&gt;Dashboard!$Q$19,$AB2479,"")</f>
        <v/>
      </c>
      <c r="AD2479" s="43" t="str">
        <f t="shared" si="765"/>
        <v/>
      </c>
      <c r="AE2479" s="36" t="str">
        <f>IF(Mining_Import!D2479="","",Mining_Import!D2479)</f>
        <v/>
      </c>
      <c r="AF2479" s="36" t="str">
        <f>IF(Mining_Import!E2479="","",Mining_Import!E2479)</f>
        <v/>
      </c>
      <c r="AG2479" s="36" t="str">
        <f>IF(Mining_Import!F2479="","",Mining_Import!F2479)</f>
        <v/>
      </c>
      <c r="AH2479" s="36" t="str">
        <f>IF(Mining_Import!G2479="","",Mining_Import!G2479)</f>
        <v/>
      </c>
      <c r="AI2479" s="36" t="str">
        <f>IF(Mining_Import!H2479="","",Mining_Import!H2479)</f>
        <v/>
      </c>
      <c r="AJ2479" s="36" t="str">
        <f>IF(Mining_Import!I2479="","",Mining_Import!I2479)</f>
        <v/>
      </c>
      <c r="BY2479" s="120" t="str">
        <f t="shared" si="753"/>
        <v/>
      </c>
      <c r="BZ2479" s="184" t="str">
        <f t="shared" si="766"/>
        <v/>
      </c>
      <c r="CA2479" s="37" t="str">
        <f>IFERROR(VLOOKUP($BY2479,Account_Value!$C$2:$F$2500,4,0),"")</f>
        <v/>
      </c>
      <c r="CB2479" s="43" t="str">
        <f t="shared" si="754"/>
        <v/>
      </c>
      <c r="CC2479" s="122" t="str">
        <f>IF($BZ2479="","",SUM($BZ$2:$BZ2479))</f>
        <v/>
      </c>
      <c r="CD2479" s="43" t="str">
        <f>IF($BZ2479="","",$BU$19*(SUM($BZ$2:$BZ2479)))</f>
        <v/>
      </c>
    </row>
    <row r="2480" spans="1:82">
      <c r="A2480" s="4" t="str">
        <f t="shared" si="755"/>
        <v/>
      </c>
      <c r="B2480" s="21" t="str">
        <f>IF(Investments_Import!A2480="","",Investments_Import!A2480)</f>
        <v/>
      </c>
      <c r="C2480" s="22" t="str">
        <f t="shared" si="748"/>
        <v/>
      </c>
      <c r="D2480" s="51" t="str">
        <f t="shared" si="756"/>
        <v/>
      </c>
      <c r="E2480" s="3" t="str">
        <f>IF(Investments_Import!B2480="","",Investments_Import!B2480)</f>
        <v/>
      </c>
      <c r="F2480" s="54" t="str">
        <f t="shared" si="757"/>
        <v xml:space="preserve"> </v>
      </c>
      <c r="G2480" s="54" t="str">
        <f>IF($B2480="","",COUNTIF($F$2:$F2480,$F2480))</f>
        <v/>
      </c>
      <c r="H2480" s="53" t="str">
        <f t="shared" si="758"/>
        <v xml:space="preserve">  </v>
      </c>
      <c r="I2480" s="3" t="str">
        <f>IF(Investments_Import!C2480="","",Investments_Import!C2480)</f>
        <v/>
      </c>
      <c r="J2480" s="108" t="str">
        <f>IF(Investments_Import!D2480="","",Investments_Import!D2480)</f>
        <v/>
      </c>
      <c r="K2480" s="108" t="str">
        <f t="shared" si="759"/>
        <v/>
      </c>
      <c r="L2480" s="47" t="str">
        <f>IF(Investments_Import!E2480="","",Investments_Import!E2480)</f>
        <v/>
      </c>
      <c r="M2480" s="47" t="str">
        <f t="shared" si="749"/>
        <v/>
      </c>
      <c r="N2480" s="31" t="str">
        <f>IF(Investments_Import!F2480="","",Investments_Import!F2480)</f>
        <v/>
      </c>
      <c r="O2480" s="31" t="str">
        <f t="shared" si="750"/>
        <v/>
      </c>
      <c r="P2480" s="3" t="str">
        <f>IF(Investments_Import!G2480="","",Investments_Import!G2480)</f>
        <v/>
      </c>
      <c r="Q2480" s="3" t="str">
        <f>IF(Investments_Import!H2480="","",Investments_Import!H2480)</f>
        <v/>
      </c>
      <c r="R2480" s="37" t="str">
        <f t="shared" si="751"/>
        <v/>
      </c>
      <c r="S2480" s="37" t="str">
        <f t="shared" si="752"/>
        <v/>
      </c>
      <c r="U2480" s="36" t="str">
        <f>IF(Mining_Import!A2480="","",Mining_Import!A2480)</f>
        <v/>
      </c>
      <c r="V2480" s="22" t="str">
        <f t="shared" si="760"/>
        <v/>
      </c>
      <c r="W2480" s="127" t="str">
        <f t="shared" si="761"/>
        <v/>
      </c>
      <c r="X2480" s="127" t="str">
        <f t="shared" si="762"/>
        <v/>
      </c>
      <c r="Y2480" s="127" t="str">
        <f t="shared" si="763"/>
        <v/>
      </c>
      <c r="Z2480" s="36" t="str">
        <f>IF(Mining_Import!B2480="","",Mining_Import!B2480)</f>
        <v/>
      </c>
      <c r="AA2480" s="184" t="str">
        <f>IF(Mining_Import!$C2480="","",Mining_Import!$C2480)</f>
        <v/>
      </c>
      <c r="AB2480" s="122" t="str">
        <f t="shared" si="764"/>
        <v/>
      </c>
      <c r="AC2480" s="122" t="str">
        <f>IF($Y2480&gt;Dashboard!$Q$19,$AB2480,"")</f>
        <v/>
      </c>
      <c r="AD2480" s="43" t="str">
        <f t="shared" si="765"/>
        <v/>
      </c>
      <c r="AE2480" s="36" t="str">
        <f>IF(Mining_Import!D2480="","",Mining_Import!D2480)</f>
        <v/>
      </c>
      <c r="AF2480" s="36" t="str">
        <f>IF(Mining_Import!E2480="","",Mining_Import!E2480)</f>
        <v/>
      </c>
      <c r="AG2480" s="36" t="str">
        <f>IF(Mining_Import!F2480="","",Mining_Import!F2480)</f>
        <v/>
      </c>
      <c r="AH2480" s="36" t="str">
        <f>IF(Mining_Import!G2480="","",Mining_Import!G2480)</f>
        <v/>
      </c>
      <c r="AI2480" s="36" t="str">
        <f>IF(Mining_Import!H2480="","",Mining_Import!H2480)</f>
        <v/>
      </c>
      <c r="AJ2480" s="36" t="str">
        <f>IF(Mining_Import!I2480="","",Mining_Import!I2480)</f>
        <v/>
      </c>
      <c r="BY2480" s="120" t="str">
        <f t="shared" si="753"/>
        <v/>
      </c>
      <c r="BZ2480" s="184" t="str">
        <f t="shared" si="766"/>
        <v/>
      </c>
      <c r="CA2480" s="37" t="str">
        <f>IFERROR(VLOOKUP($BY2480,Account_Value!$C$2:$F$2500,4,0),"")</f>
        <v/>
      </c>
      <c r="CB2480" s="43" t="str">
        <f t="shared" si="754"/>
        <v/>
      </c>
      <c r="CC2480" s="122" t="str">
        <f>IF($BZ2480="","",SUM($BZ$2:$BZ2480))</f>
        <v/>
      </c>
      <c r="CD2480" s="43" t="str">
        <f>IF($BZ2480="","",$BU$19*(SUM($BZ$2:$BZ2480)))</f>
        <v/>
      </c>
    </row>
    <row r="2481" spans="1:82">
      <c r="A2481" s="4" t="str">
        <f t="shared" si="755"/>
        <v/>
      </c>
      <c r="B2481" s="21" t="str">
        <f>IF(Investments_Import!A2481="","",Investments_Import!A2481)</f>
        <v/>
      </c>
      <c r="C2481" s="22" t="str">
        <f t="shared" si="748"/>
        <v/>
      </c>
      <c r="D2481" s="51" t="str">
        <f t="shared" si="756"/>
        <v/>
      </c>
      <c r="E2481" s="3" t="str">
        <f>IF(Investments_Import!B2481="","",Investments_Import!B2481)</f>
        <v/>
      </c>
      <c r="F2481" s="54" t="str">
        <f t="shared" si="757"/>
        <v xml:space="preserve"> </v>
      </c>
      <c r="G2481" s="54" t="str">
        <f>IF($B2481="","",COUNTIF($F$2:$F2481,$F2481))</f>
        <v/>
      </c>
      <c r="H2481" s="53" t="str">
        <f t="shared" si="758"/>
        <v xml:space="preserve">  </v>
      </c>
      <c r="I2481" s="3" t="str">
        <f>IF(Investments_Import!C2481="","",Investments_Import!C2481)</f>
        <v/>
      </c>
      <c r="J2481" s="108" t="str">
        <f>IF(Investments_Import!D2481="","",Investments_Import!D2481)</f>
        <v/>
      </c>
      <c r="K2481" s="108" t="str">
        <f t="shared" si="759"/>
        <v/>
      </c>
      <c r="L2481" s="47" t="str">
        <f>IF(Investments_Import!E2481="","",Investments_Import!E2481)</f>
        <v/>
      </c>
      <c r="M2481" s="47" t="str">
        <f t="shared" si="749"/>
        <v/>
      </c>
      <c r="N2481" s="31" t="str">
        <f>IF(Investments_Import!F2481="","",Investments_Import!F2481)</f>
        <v/>
      </c>
      <c r="O2481" s="31" t="str">
        <f t="shared" si="750"/>
        <v/>
      </c>
      <c r="P2481" s="3" t="str">
        <f>IF(Investments_Import!G2481="","",Investments_Import!G2481)</f>
        <v/>
      </c>
      <c r="Q2481" s="3" t="str">
        <f>IF(Investments_Import!H2481="","",Investments_Import!H2481)</f>
        <v/>
      </c>
      <c r="R2481" s="37" t="str">
        <f t="shared" si="751"/>
        <v/>
      </c>
      <c r="S2481" s="37" t="str">
        <f t="shared" si="752"/>
        <v/>
      </c>
      <c r="U2481" s="36" t="str">
        <f>IF(Mining_Import!A2481="","",Mining_Import!A2481)</f>
        <v/>
      </c>
      <c r="V2481" s="22" t="str">
        <f t="shared" si="760"/>
        <v/>
      </c>
      <c r="W2481" s="127" t="str">
        <f t="shared" si="761"/>
        <v/>
      </c>
      <c r="X2481" s="127" t="str">
        <f t="shared" si="762"/>
        <v/>
      </c>
      <c r="Y2481" s="127" t="str">
        <f t="shared" si="763"/>
        <v/>
      </c>
      <c r="Z2481" s="36" t="str">
        <f>IF(Mining_Import!B2481="","",Mining_Import!B2481)</f>
        <v/>
      </c>
      <c r="AA2481" s="184" t="str">
        <f>IF(Mining_Import!$C2481="","",Mining_Import!$C2481)</f>
        <v/>
      </c>
      <c r="AB2481" s="122" t="str">
        <f t="shared" si="764"/>
        <v/>
      </c>
      <c r="AC2481" s="122" t="str">
        <f>IF($Y2481&gt;Dashboard!$Q$19,$AB2481,"")</f>
        <v/>
      </c>
      <c r="AD2481" s="43" t="str">
        <f t="shared" si="765"/>
        <v/>
      </c>
      <c r="AE2481" s="36" t="str">
        <f>IF(Mining_Import!D2481="","",Mining_Import!D2481)</f>
        <v/>
      </c>
      <c r="AF2481" s="36" t="str">
        <f>IF(Mining_Import!E2481="","",Mining_Import!E2481)</f>
        <v/>
      </c>
      <c r="AG2481" s="36" t="str">
        <f>IF(Mining_Import!F2481="","",Mining_Import!F2481)</f>
        <v/>
      </c>
      <c r="AH2481" s="36" t="str">
        <f>IF(Mining_Import!G2481="","",Mining_Import!G2481)</f>
        <v/>
      </c>
      <c r="AI2481" s="36" t="str">
        <f>IF(Mining_Import!H2481="","",Mining_Import!H2481)</f>
        <v/>
      </c>
      <c r="AJ2481" s="36" t="str">
        <f>IF(Mining_Import!I2481="","",Mining_Import!I2481)</f>
        <v/>
      </c>
      <c r="BY2481" s="120" t="str">
        <f t="shared" si="753"/>
        <v/>
      </c>
      <c r="BZ2481" s="184" t="str">
        <f t="shared" si="766"/>
        <v/>
      </c>
      <c r="CA2481" s="37" t="str">
        <f>IFERROR(VLOOKUP($BY2481,Account_Value!$C$2:$F$2500,4,0),"")</f>
        <v/>
      </c>
      <c r="CB2481" s="43" t="str">
        <f t="shared" si="754"/>
        <v/>
      </c>
      <c r="CC2481" s="122" t="str">
        <f>IF($BZ2481="","",SUM($BZ$2:$BZ2481))</f>
        <v/>
      </c>
      <c r="CD2481" s="43" t="str">
        <f>IF($BZ2481="","",$BU$19*(SUM($BZ$2:$BZ2481)))</f>
        <v/>
      </c>
    </row>
    <row r="2482" spans="1:82">
      <c r="A2482" s="4" t="str">
        <f t="shared" si="755"/>
        <v/>
      </c>
      <c r="B2482" s="21" t="str">
        <f>IF(Investments_Import!A2482="","",Investments_Import!A2482)</f>
        <v/>
      </c>
      <c r="C2482" s="22" t="str">
        <f t="shared" si="748"/>
        <v/>
      </c>
      <c r="D2482" s="51" t="str">
        <f t="shared" si="756"/>
        <v/>
      </c>
      <c r="E2482" s="3" t="str">
        <f>IF(Investments_Import!B2482="","",Investments_Import!B2482)</f>
        <v/>
      </c>
      <c r="F2482" s="54" t="str">
        <f t="shared" si="757"/>
        <v xml:space="preserve"> </v>
      </c>
      <c r="G2482" s="54" t="str">
        <f>IF($B2482="","",COUNTIF($F$2:$F2482,$F2482))</f>
        <v/>
      </c>
      <c r="H2482" s="53" t="str">
        <f t="shared" si="758"/>
        <v xml:space="preserve">  </v>
      </c>
      <c r="I2482" s="3" t="str">
        <f>IF(Investments_Import!C2482="","",Investments_Import!C2482)</f>
        <v/>
      </c>
      <c r="J2482" s="108" t="str">
        <f>IF(Investments_Import!D2482="","",Investments_Import!D2482)</f>
        <v/>
      </c>
      <c r="K2482" s="108" t="str">
        <f t="shared" si="759"/>
        <v/>
      </c>
      <c r="L2482" s="47" t="str">
        <f>IF(Investments_Import!E2482="","",Investments_Import!E2482)</f>
        <v/>
      </c>
      <c r="M2482" s="47" t="str">
        <f t="shared" si="749"/>
        <v/>
      </c>
      <c r="N2482" s="31" t="str">
        <f>IF(Investments_Import!F2482="","",Investments_Import!F2482)</f>
        <v/>
      </c>
      <c r="O2482" s="31" t="str">
        <f t="shared" si="750"/>
        <v/>
      </c>
      <c r="P2482" s="3" t="str">
        <f>IF(Investments_Import!G2482="","",Investments_Import!G2482)</f>
        <v/>
      </c>
      <c r="Q2482" s="3" t="str">
        <f>IF(Investments_Import!H2482="","",Investments_Import!H2482)</f>
        <v/>
      </c>
      <c r="R2482" s="37" t="str">
        <f t="shared" si="751"/>
        <v/>
      </c>
      <c r="S2482" s="37" t="str">
        <f t="shared" si="752"/>
        <v/>
      </c>
      <c r="U2482" s="36" t="str">
        <f>IF(Mining_Import!A2482="","",Mining_Import!A2482)</f>
        <v/>
      </c>
      <c r="V2482" s="22" t="str">
        <f t="shared" si="760"/>
        <v/>
      </c>
      <c r="W2482" s="127" t="str">
        <f t="shared" si="761"/>
        <v/>
      </c>
      <c r="X2482" s="127" t="str">
        <f t="shared" si="762"/>
        <v/>
      </c>
      <c r="Y2482" s="127" t="str">
        <f t="shared" si="763"/>
        <v/>
      </c>
      <c r="Z2482" s="36" t="str">
        <f>IF(Mining_Import!B2482="","",Mining_Import!B2482)</f>
        <v/>
      </c>
      <c r="AA2482" s="184" t="str">
        <f>IF(Mining_Import!$C2482="","",Mining_Import!$C2482)</f>
        <v/>
      </c>
      <c r="AB2482" s="122" t="str">
        <f t="shared" si="764"/>
        <v/>
      </c>
      <c r="AC2482" s="122" t="str">
        <f>IF($Y2482&gt;Dashboard!$Q$19,$AB2482,"")</f>
        <v/>
      </c>
      <c r="AD2482" s="43" t="str">
        <f t="shared" si="765"/>
        <v/>
      </c>
      <c r="AE2482" s="36" t="str">
        <f>IF(Mining_Import!D2482="","",Mining_Import!D2482)</f>
        <v/>
      </c>
      <c r="AF2482" s="36" t="str">
        <f>IF(Mining_Import!E2482="","",Mining_Import!E2482)</f>
        <v/>
      </c>
      <c r="AG2482" s="36" t="str">
        <f>IF(Mining_Import!F2482="","",Mining_Import!F2482)</f>
        <v/>
      </c>
      <c r="AH2482" s="36" t="str">
        <f>IF(Mining_Import!G2482="","",Mining_Import!G2482)</f>
        <v/>
      </c>
      <c r="AI2482" s="36" t="str">
        <f>IF(Mining_Import!H2482="","",Mining_Import!H2482)</f>
        <v/>
      </c>
      <c r="AJ2482" s="36" t="str">
        <f>IF(Mining_Import!I2482="","",Mining_Import!I2482)</f>
        <v/>
      </c>
      <c r="BY2482" s="120" t="str">
        <f t="shared" si="753"/>
        <v/>
      </c>
      <c r="BZ2482" s="184" t="str">
        <f t="shared" si="766"/>
        <v/>
      </c>
      <c r="CA2482" s="37" t="str">
        <f>IFERROR(VLOOKUP($BY2482,Account_Value!$C$2:$F$2500,4,0),"")</f>
        <v/>
      </c>
      <c r="CB2482" s="43" t="str">
        <f t="shared" si="754"/>
        <v/>
      </c>
      <c r="CC2482" s="122" t="str">
        <f>IF($BZ2482="","",SUM($BZ$2:$BZ2482))</f>
        <v/>
      </c>
      <c r="CD2482" s="43" t="str">
        <f>IF($BZ2482="","",$BU$19*(SUM($BZ$2:$BZ2482)))</f>
        <v/>
      </c>
    </row>
    <row r="2483" spans="1:82">
      <c r="A2483" s="4" t="str">
        <f t="shared" si="755"/>
        <v/>
      </c>
      <c r="B2483" s="21" t="str">
        <f>IF(Investments_Import!A2483="","",Investments_Import!A2483)</f>
        <v/>
      </c>
      <c r="C2483" s="22" t="str">
        <f t="shared" si="748"/>
        <v/>
      </c>
      <c r="D2483" s="51" t="str">
        <f t="shared" si="756"/>
        <v/>
      </c>
      <c r="E2483" s="3" t="str">
        <f>IF(Investments_Import!B2483="","",Investments_Import!B2483)</f>
        <v/>
      </c>
      <c r="F2483" s="54" t="str">
        <f t="shared" si="757"/>
        <v xml:space="preserve"> </v>
      </c>
      <c r="G2483" s="54" t="str">
        <f>IF($B2483="","",COUNTIF($F$2:$F2483,$F2483))</f>
        <v/>
      </c>
      <c r="H2483" s="53" t="str">
        <f t="shared" si="758"/>
        <v xml:space="preserve">  </v>
      </c>
      <c r="I2483" s="3" t="str">
        <f>IF(Investments_Import!C2483="","",Investments_Import!C2483)</f>
        <v/>
      </c>
      <c r="J2483" s="108" t="str">
        <f>IF(Investments_Import!D2483="","",Investments_Import!D2483)</f>
        <v/>
      </c>
      <c r="K2483" s="108" t="str">
        <f t="shared" si="759"/>
        <v/>
      </c>
      <c r="L2483" s="47" t="str">
        <f>IF(Investments_Import!E2483="","",Investments_Import!E2483)</f>
        <v/>
      </c>
      <c r="M2483" s="47" t="str">
        <f t="shared" si="749"/>
        <v/>
      </c>
      <c r="N2483" s="31" t="str">
        <f>IF(Investments_Import!F2483="","",Investments_Import!F2483)</f>
        <v/>
      </c>
      <c r="O2483" s="31" t="str">
        <f t="shared" si="750"/>
        <v/>
      </c>
      <c r="P2483" s="3" t="str">
        <f>IF(Investments_Import!G2483="","",Investments_Import!G2483)</f>
        <v/>
      </c>
      <c r="Q2483" s="3" t="str">
        <f>IF(Investments_Import!H2483="","",Investments_Import!H2483)</f>
        <v/>
      </c>
      <c r="R2483" s="37" t="str">
        <f t="shared" si="751"/>
        <v/>
      </c>
      <c r="S2483" s="37" t="str">
        <f t="shared" si="752"/>
        <v/>
      </c>
      <c r="U2483" s="36" t="str">
        <f>IF(Mining_Import!A2483="","",Mining_Import!A2483)</f>
        <v/>
      </c>
      <c r="V2483" s="22" t="str">
        <f t="shared" si="760"/>
        <v/>
      </c>
      <c r="W2483" s="127" t="str">
        <f t="shared" si="761"/>
        <v/>
      </c>
      <c r="X2483" s="127" t="str">
        <f t="shared" si="762"/>
        <v/>
      </c>
      <c r="Y2483" s="127" t="str">
        <f t="shared" si="763"/>
        <v/>
      </c>
      <c r="Z2483" s="36" t="str">
        <f>IF(Mining_Import!B2483="","",Mining_Import!B2483)</f>
        <v/>
      </c>
      <c r="AA2483" s="184" t="str">
        <f>IF(Mining_Import!$C2483="","",Mining_Import!$C2483)</f>
        <v/>
      </c>
      <c r="AB2483" s="122" t="str">
        <f t="shared" si="764"/>
        <v/>
      </c>
      <c r="AC2483" s="122" t="str">
        <f>IF($Y2483&gt;Dashboard!$Q$19,$AB2483,"")</f>
        <v/>
      </c>
      <c r="AD2483" s="43" t="str">
        <f t="shared" si="765"/>
        <v/>
      </c>
      <c r="AE2483" s="36" t="str">
        <f>IF(Mining_Import!D2483="","",Mining_Import!D2483)</f>
        <v/>
      </c>
      <c r="AF2483" s="36" t="str">
        <f>IF(Mining_Import!E2483="","",Mining_Import!E2483)</f>
        <v/>
      </c>
      <c r="AG2483" s="36" t="str">
        <f>IF(Mining_Import!F2483="","",Mining_Import!F2483)</f>
        <v/>
      </c>
      <c r="AH2483" s="36" t="str">
        <f>IF(Mining_Import!G2483="","",Mining_Import!G2483)</f>
        <v/>
      </c>
      <c r="AI2483" s="36" t="str">
        <f>IF(Mining_Import!H2483="","",Mining_Import!H2483)</f>
        <v/>
      </c>
      <c r="AJ2483" s="36" t="str">
        <f>IF(Mining_Import!I2483="","",Mining_Import!I2483)</f>
        <v/>
      </c>
      <c r="BY2483" s="120" t="str">
        <f t="shared" si="753"/>
        <v/>
      </c>
      <c r="BZ2483" s="184" t="str">
        <f t="shared" si="766"/>
        <v/>
      </c>
      <c r="CA2483" s="37" t="str">
        <f>IFERROR(VLOOKUP($BY2483,Account_Value!$C$2:$F$2500,4,0),"")</f>
        <v/>
      </c>
      <c r="CB2483" s="43" t="str">
        <f t="shared" si="754"/>
        <v/>
      </c>
      <c r="CC2483" s="122" t="str">
        <f>IF($BZ2483="","",SUM($BZ$2:$BZ2483))</f>
        <v/>
      </c>
      <c r="CD2483" s="43" t="str">
        <f>IF($BZ2483="","",$BU$19*(SUM($BZ$2:$BZ2483)))</f>
        <v/>
      </c>
    </row>
    <row r="2484" spans="1:82">
      <c r="A2484" s="4" t="str">
        <f t="shared" si="755"/>
        <v/>
      </c>
      <c r="B2484" s="21" t="str">
        <f>IF(Investments_Import!A2484="","",Investments_Import!A2484)</f>
        <v/>
      </c>
      <c r="C2484" s="22" t="str">
        <f t="shared" si="748"/>
        <v/>
      </c>
      <c r="D2484" s="51" t="str">
        <f t="shared" si="756"/>
        <v/>
      </c>
      <c r="E2484" s="3" t="str">
        <f>IF(Investments_Import!B2484="","",Investments_Import!B2484)</f>
        <v/>
      </c>
      <c r="F2484" s="54" t="str">
        <f t="shared" si="757"/>
        <v xml:space="preserve"> </v>
      </c>
      <c r="G2484" s="54" t="str">
        <f>IF($B2484="","",COUNTIF($F$2:$F2484,$F2484))</f>
        <v/>
      </c>
      <c r="H2484" s="53" t="str">
        <f t="shared" si="758"/>
        <v xml:space="preserve">  </v>
      </c>
      <c r="I2484" s="3" t="str">
        <f>IF(Investments_Import!C2484="","",Investments_Import!C2484)</f>
        <v/>
      </c>
      <c r="J2484" s="108" t="str">
        <f>IF(Investments_Import!D2484="","",Investments_Import!D2484)</f>
        <v/>
      </c>
      <c r="K2484" s="108" t="str">
        <f t="shared" si="759"/>
        <v/>
      </c>
      <c r="L2484" s="47" t="str">
        <f>IF(Investments_Import!E2484="","",Investments_Import!E2484)</f>
        <v/>
      </c>
      <c r="M2484" s="47" t="str">
        <f t="shared" si="749"/>
        <v/>
      </c>
      <c r="N2484" s="31" t="str">
        <f>IF(Investments_Import!F2484="","",Investments_Import!F2484)</f>
        <v/>
      </c>
      <c r="O2484" s="31" t="str">
        <f t="shared" si="750"/>
        <v/>
      </c>
      <c r="P2484" s="3" t="str">
        <f>IF(Investments_Import!G2484="","",Investments_Import!G2484)</f>
        <v/>
      </c>
      <c r="Q2484" s="3" t="str">
        <f>IF(Investments_Import!H2484="","",Investments_Import!H2484)</f>
        <v/>
      </c>
      <c r="R2484" s="37" t="str">
        <f t="shared" si="751"/>
        <v/>
      </c>
      <c r="S2484" s="37" t="str">
        <f t="shared" si="752"/>
        <v/>
      </c>
      <c r="U2484" s="36" t="str">
        <f>IF(Mining_Import!A2484="","",Mining_Import!A2484)</f>
        <v/>
      </c>
      <c r="V2484" s="22" t="str">
        <f t="shared" si="760"/>
        <v/>
      </c>
      <c r="W2484" s="127" t="str">
        <f t="shared" si="761"/>
        <v/>
      </c>
      <c r="X2484" s="127" t="str">
        <f t="shared" si="762"/>
        <v/>
      </c>
      <c r="Y2484" s="127" t="str">
        <f t="shared" si="763"/>
        <v/>
      </c>
      <c r="Z2484" s="36" t="str">
        <f>IF(Mining_Import!B2484="","",Mining_Import!B2484)</f>
        <v/>
      </c>
      <c r="AA2484" s="184" t="str">
        <f>IF(Mining_Import!$C2484="","",Mining_Import!$C2484)</f>
        <v/>
      </c>
      <c r="AB2484" s="122" t="str">
        <f t="shared" si="764"/>
        <v/>
      </c>
      <c r="AC2484" s="122" t="str">
        <f>IF($Y2484&gt;Dashboard!$Q$19,$AB2484,"")</f>
        <v/>
      </c>
      <c r="AD2484" s="43" t="str">
        <f t="shared" si="765"/>
        <v/>
      </c>
      <c r="AE2484" s="36" t="str">
        <f>IF(Mining_Import!D2484="","",Mining_Import!D2484)</f>
        <v/>
      </c>
      <c r="AF2484" s="36" t="str">
        <f>IF(Mining_Import!E2484="","",Mining_Import!E2484)</f>
        <v/>
      </c>
      <c r="AG2484" s="36" t="str">
        <f>IF(Mining_Import!F2484="","",Mining_Import!F2484)</f>
        <v/>
      </c>
      <c r="AH2484" s="36" t="str">
        <f>IF(Mining_Import!G2484="","",Mining_Import!G2484)</f>
        <v/>
      </c>
      <c r="AI2484" s="36" t="str">
        <f>IF(Mining_Import!H2484="","",Mining_Import!H2484)</f>
        <v/>
      </c>
      <c r="AJ2484" s="36" t="str">
        <f>IF(Mining_Import!I2484="","",Mining_Import!I2484)</f>
        <v/>
      </c>
      <c r="BY2484" s="120" t="str">
        <f t="shared" si="753"/>
        <v/>
      </c>
      <c r="BZ2484" s="184" t="str">
        <f t="shared" si="766"/>
        <v/>
      </c>
      <c r="CA2484" s="37" t="str">
        <f>IFERROR(VLOOKUP($BY2484,Account_Value!$C$2:$F$2500,4,0),"")</f>
        <v/>
      </c>
      <c r="CB2484" s="43" t="str">
        <f t="shared" si="754"/>
        <v/>
      </c>
      <c r="CC2484" s="122" t="str">
        <f>IF($BZ2484="","",SUM($BZ$2:$BZ2484))</f>
        <v/>
      </c>
      <c r="CD2484" s="43" t="str">
        <f>IF($BZ2484="","",$BU$19*(SUM($BZ$2:$BZ2484)))</f>
        <v/>
      </c>
    </row>
    <row r="2485" spans="1:82">
      <c r="A2485" s="4" t="str">
        <f t="shared" si="755"/>
        <v/>
      </c>
      <c r="B2485" s="21" t="str">
        <f>IF(Investments_Import!A2485="","",Investments_Import!A2485)</f>
        <v/>
      </c>
      <c r="C2485" s="22" t="str">
        <f t="shared" si="748"/>
        <v/>
      </c>
      <c r="D2485" s="51" t="str">
        <f t="shared" si="756"/>
        <v/>
      </c>
      <c r="E2485" s="3" t="str">
        <f>IF(Investments_Import!B2485="","",Investments_Import!B2485)</f>
        <v/>
      </c>
      <c r="F2485" s="54" t="str">
        <f t="shared" si="757"/>
        <v xml:space="preserve"> </v>
      </c>
      <c r="G2485" s="54" t="str">
        <f>IF($B2485="","",COUNTIF($F$2:$F2485,$F2485))</f>
        <v/>
      </c>
      <c r="H2485" s="53" t="str">
        <f t="shared" si="758"/>
        <v xml:space="preserve">  </v>
      </c>
      <c r="I2485" s="3" t="str">
        <f>IF(Investments_Import!C2485="","",Investments_Import!C2485)</f>
        <v/>
      </c>
      <c r="J2485" s="108" t="str">
        <f>IF(Investments_Import!D2485="","",Investments_Import!D2485)</f>
        <v/>
      </c>
      <c r="K2485" s="108" t="str">
        <f t="shared" si="759"/>
        <v/>
      </c>
      <c r="L2485" s="47" t="str">
        <f>IF(Investments_Import!E2485="","",Investments_Import!E2485)</f>
        <v/>
      </c>
      <c r="M2485" s="47" t="str">
        <f t="shared" si="749"/>
        <v/>
      </c>
      <c r="N2485" s="31" t="str">
        <f>IF(Investments_Import!F2485="","",Investments_Import!F2485)</f>
        <v/>
      </c>
      <c r="O2485" s="31" t="str">
        <f t="shared" si="750"/>
        <v/>
      </c>
      <c r="P2485" s="3" t="str">
        <f>IF(Investments_Import!G2485="","",Investments_Import!G2485)</f>
        <v/>
      </c>
      <c r="Q2485" s="3" t="str">
        <f>IF(Investments_Import!H2485="","",Investments_Import!H2485)</f>
        <v/>
      </c>
      <c r="R2485" s="37" t="str">
        <f t="shared" si="751"/>
        <v/>
      </c>
      <c r="S2485" s="37" t="str">
        <f t="shared" si="752"/>
        <v/>
      </c>
      <c r="U2485" s="36" t="str">
        <f>IF(Mining_Import!A2485="","",Mining_Import!A2485)</f>
        <v/>
      </c>
      <c r="V2485" s="22" t="str">
        <f t="shared" si="760"/>
        <v/>
      </c>
      <c r="W2485" s="127" t="str">
        <f t="shared" si="761"/>
        <v/>
      </c>
      <c r="X2485" s="127" t="str">
        <f t="shared" si="762"/>
        <v/>
      </c>
      <c r="Y2485" s="127" t="str">
        <f t="shared" si="763"/>
        <v/>
      </c>
      <c r="Z2485" s="36" t="str">
        <f>IF(Mining_Import!B2485="","",Mining_Import!B2485)</f>
        <v/>
      </c>
      <c r="AA2485" s="184" t="str">
        <f>IF(Mining_Import!$C2485="","",Mining_Import!$C2485)</f>
        <v/>
      </c>
      <c r="AB2485" s="122" t="str">
        <f t="shared" si="764"/>
        <v/>
      </c>
      <c r="AC2485" s="122" t="str">
        <f>IF($Y2485&gt;Dashboard!$Q$19,$AB2485,"")</f>
        <v/>
      </c>
      <c r="AD2485" s="43" t="str">
        <f t="shared" si="765"/>
        <v/>
      </c>
      <c r="AE2485" s="36" t="str">
        <f>IF(Mining_Import!D2485="","",Mining_Import!D2485)</f>
        <v/>
      </c>
      <c r="AF2485" s="36" t="str">
        <f>IF(Mining_Import!E2485="","",Mining_Import!E2485)</f>
        <v/>
      </c>
      <c r="AG2485" s="36" t="str">
        <f>IF(Mining_Import!F2485="","",Mining_Import!F2485)</f>
        <v/>
      </c>
      <c r="AH2485" s="36" t="str">
        <f>IF(Mining_Import!G2485="","",Mining_Import!G2485)</f>
        <v/>
      </c>
      <c r="AI2485" s="36" t="str">
        <f>IF(Mining_Import!H2485="","",Mining_Import!H2485)</f>
        <v/>
      </c>
      <c r="AJ2485" s="36" t="str">
        <f>IF(Mining_Import!I2485="","",Mining_Import!I2485)</f>
        <v/>
      </c>
      <c r="BY2485" s="120" t="str">
        <f t="shared" si="753"/>
        <v/>
      </c>
      <c r="BZ2485" s="184" t="str">
        <f t="shared" si="766"/>
        <v/>
      </c>
      <c r="CA2485" s="37" t="str">
        <f>IFERROR(VLOOKUP($BY2485,Account_Value!$C$2:$F$2500,4,0),"")</f>
        <v/>
      </c>
      <c r="CB2485" s="43" t="str">
        <f t="shared" si="754"/>
        <v/>
      </c>
      <c r="CC2485" s="122" t="str">
        <f>IF($BZ2485="","",SUM($BZ$2:$BZ2485))</f>
        <v/>
      </c>
      <c r="CD2485" s="43" t="str">
        <f>IF($BZ2485="","",$BU$19*(SUM($BZ$2:$BZ2485)))</f>
        <v/>
      </c>
    </row>
    <row r="2486" spans="1:82">
      <c r="A2486" s="4" t="str">
        <f t="shared" si="755"/>
        <v/>
      </c>
      <c r="B2486" s="21" t="str">
        <f>IF(Investments_Import!A2486="","",Investments_Import!A2486)</f>
        <v/>
      </c>
      <c r="C2486" s="22" t="str">
        <f t="shared" si="748"/>
        <v/>
      </c>
      <c r="D2486" s="51" t="str">
        <f t="shared" si="756"/>
        <v/>
      </c>
      <c r="E2486" s="3" t="str">
        <f>IF(Investments_Import!B2486="","",Investments_Import!B2486)</f>
        <v/>
      </c>
      <c r="F2486" s="54" t="str">
        <f t="shared" si="757"/>
        <v xml:space="preserve"> </v>
      </c>
      <c r="G2486" s="54" t="str">
        <f>IF($B2486="","",COUNTIF($F$2:$F2486,$F2486))</f>
        <v/>
      </c>
      <c r="H2486" s="53" t="str">
        <f t="shared" si="758"/>
        <v xml:space="preserve">  </v>
      </c>
      <c r="I2486" s="3" t="str">
        <f>IF(Investments_Import!C2486="","",Investments_Import!C2486)</f>
        <v/>
      </c>
      <c r="J2486" s="108" t="str">
        <f>IF(Investments_Import!D2486="","",Investments_Import!D2486)</f>
        <v/>
      </c>
      <c r="K2486" s="108" t="str">
        <f t="shared" si="759"/>
        <v/>
      </c>
      <c r="L2486" s="47" t="str">
        <f>IF(Investments_Import!E2486="","",Investments_Import!E2486)</f>
        <v/>
      </c>
      <c r="M2486" s="47" t="str">
        <f t="shared" si="749"/>
        <v/>
      </c>
      <c r="N2486" s="31" t="str">
        <f>IF(Investments_Import!F2486="","",Investments_Import!F2486)</f>
        <v/>
      </c>
      <c r="O2486" s="31" t="str">
        <f t="shared" si="750"/>
        <v/>
      </c>
      <c r="P2486" s="3" t="str">
        <f>IF(Investments_Import!G2486="","",Investments_Import!G2486)</f>
        <v/>
      </c>
      <c r="Q2486" s="3" t="str">
        <f>IF(Investments_Import!H2486="","",Investments_Import!H2486)</f>
        <v/>
      </c>
      <c r="R2486" s="37" t="str">
        <f t="shared" si="751"/>
        <v/>
      </c>
      <c r="S2486" s="37" t="str">
        <f t="shared" si="752"/>
        <v/>
      </c>
      <c r="U2486" s="36" t="str">
        <f>IF(Mining_Import!A2486="","",Mining_Import!A2486)</f>
        <v/>
      </c>
      <c r="V2486" s="22" t="str">
        <f t="shared" si="760"/>
        <v/>
      </c>
      <c r="W2486" s="127" t="str">
        <f t="shared" si="761"/>
        <v/>
      </c>
      <c r="X2486" s="127" t="str">
        <f t="shared" si="762"/>
        <v/>
      </c>
      <c r="Y2486" s="127" t="str">
        <f t="shared" si="763"/>
        <v/>
      </c>
      <c r="Z2486" s="36" t="str">
        <f>IF(Mining_Import!B2486="","",Mining_Import!B2486)</f>
        <v/>
      </c>
      <c r="AA2486" s="184" t="str">
        <f>IF(Mining_Import!$C2486="","",Mining_Import!$C2486)</f>
        <v/>
      </c>
      <c r="AB2486" s="122" t="str">
        <f t="shared" si="764"/>
        <v/>
      </c>
      <c r="AC2486" s="122" t="str">
        <f>IF($Y2486&gt;Dashboard!$Q$19,$AB2486,"")</f>
        <v/>
      </c>
      <c r="AD2486" s="43" t="str">
        <f t="shared" si="765"/>
        <v/>
      </c>
      <c r="AE2486" s="36" t="str">
        <f>IF(Mining_Import!D2486="","",Mining_Import!D2486)</f>
        <v/>
      </c>
      <c r="AF2486" s="36" t="str">
        <f>IF(Mining_Import!E2486="","",Mining_Import!E2486)</f>
        <v/>
      </c>
      <c r="AG2486" s="36" t="str">
        <f>IF(Mining_Import!F2486="","",Mining_Import!F2486)</f>
        <v/>
      </c>
      <c r="AH2486" s="36" t="str">
        <f>IF(Mining_Import!G2486="","",Mining_Import!G2486)</f>
        <v/>
      </c>
      <c r="AI2486" s="36" t="str">
        <f>IF(Mining_Import!H2486="","",Mining_Import!H2486)</f>
        <v/>
      </c>
      <c r="AJ2486" s="36" t="str">
        <f>IF(Mining_Import!I2486="","",Mining_Import!I2486)</f>
        <v/>
      </c>
      <c r="BY2486" s="120" t="str">
        <f t="shared" si="753"/>
        <v/>
      </c>
      <c r="BZ2486" s="184" t="str">
        <f t="shared" si="766"/>
        <v/>
      </c>
      <c r="CA2486" s="37" t="str">
        <f>IFERROR(VLOOKUP($BY2486,Account_Value!$C$2:$F$2500,4,0),"")</f>
        <v/>
      </c>
      <c r="CB2486" s="43" t="str">
        <f t="shared" si="754"/>
        <v/>
      </c>
      <c r="CC2486" s="122" t="str">
        <f>IF($BZ2486="","",SUM($BZ$2:$BZ2486))</f>
        <v/>
      </c>
      <c r="CD2486" s="43" t="str">
        <f>IF($BZ2486="","",$BU$19*(SUM($BZ$2:$BZ2486)))</f>
        <v/>
      </c>
    </row>
    <row r="2487" spans="1:82">
      <c r="A2487" s="4" t="str">
        <f t="shared" si="755"/>
        <v/>
      </c>
      <c r="B2487" s="21" t="str">
        <f>IF(Investments_Import!A2487="","",Investments_Import!A2487)</f>
        <v/>
      </c>
      <c r="C2487" s="22" t="str">
        <f t="shared" si="748"/>
        <v/>
      </c>
      <c r="D2487" s="51" t="str">
        <f t="shared" si="756"/>
        <v/>
      </c>
      <c r="E2487" s="3" t="str">
        <f>IF(Investments_Import!B2487="","",Investments_Import!B2487)</f>
        <v/>
      </c>
      <c r="F2487" s="54" t="str">
        <f t="shared" si="757"/>
        <v xml:space="preserve"> </v>
      </c>
      <c r="G2487" s="54" t="str">
        <f>IF($B2487="","",COUNTIF($F$2:$F2487,$F2487))</f>
        <v/>
      </c>
      <c r="H2487" s="53" t="str">
        <f t="shared" si="758"/>
        <v xml:space="preserve">  </v>
      </c>
      <c r="I2487" s="3" t="str">
        <f>IF(Investments_Import!C2487="","",Investments_Import!C2487)</f>
        <v/>
      </c>
      <c r="J2487" s="108" t="str">
        <f>IF(Investments_Import!D2487="","",Investments_Import!D2487)</f>
        <v/>
      </c>
      <c r="K2487" s="108" t="str">
        <f t="shared" si="759"/>
        <v/>
      </c>
      <c r="L2487" s="47" t="str">
        <f>IF(Investments_Import!E2487="","",Investments_Import!E2487)</f>
        <v/>
      </c>
      <c r="M2487" s="47" t="str">
        <f t="shared" si="749"/>
        <v/>
      </c>
      <c r="N2487" s="31" t="str">
        <f>IF(Investments_Import!F2487="","",Investments_Import!F2487)</f>
        <v/>
      </c>
      <c r="O2487" s="31" t="str">
        <f t="shared" si="750"/>
        <v/>
      </c>
      <c r="P2487" s="3" t="str">
        <f>IF(Investments_Import!G2487="","",Investments_Import!G2487)</f>
        <v/>
      </c>
      <c r="Q2487" s="3" t="str">
        <f>IF(Investments_Import!H2487="","",Investments_Import!H2487)</f>
        <v/>
      </c>
      <c r="R2487" s="37" t="str">
        <f t="shared" si="751"/>
        <v/>
      </c>
      <c r="S2487" s="37" t="str">
        <f t="shared" si="752"/>
        <v/>
      </c>
      <c r="U2487" s="36" t="str">
        <f>IF(Mining_Import!A2487="","",Mining_Import!A2487)</f>
        <v/>
      </c>
      <c r="V2487" s="22" t="str">
        <f t="shared" si="760"/>
        <v/>
      </c>
      <c r="W2487" s="127" t="str">
        <f t="shared" si="761"/>
        <v/>
      </c>
      <c r="X2487" s="127" t="str">
        <f t="shared" si="762"/>
        <v/>
      </c>
      <c r="Y2487" s="127" t="str">
        <f t="shared" si="763"/>
        <v/>
      </c>
      <c r="Z2487" s="36" t="str">
        <f>IF(Mining_Import!B2487="","",Mining_Import!B2487)</f>
        <v/>
      </c>
      <c r="AA2487" s="184" t="str">
        <f>IF(Mining_Import!$C2487="","",Mining_Import!$C2487)</f>
        <v/>
      </c>
      <c r="AB2487" s="122" t="str">
        <f t="shared" si="764"/>
        <v/>
      </c>
      <c r="AC2487" s="122" t="str">
        <f>IF($Y2487&gt;Dashboard!$Q$19,$AB2487,"")</f>
        <v/>
      </c>
      <c r="AD2487" s="43" t="str">
        <f t="shared" si="765"/>
        <v/>
      </c>
      <c r="AE2487" s="36" t="str">
        <f>IF(Mining_Import!D2487="","",Mining_Import!D2487)</f>
        <v/>
      </c>
      <c r="AF2487" s="36" t="str">
        <f>IF(Mining_Import!E2487="","",Mining_Import!E2487)</f>
        <v/>
      </c>
      <c r="AG2487" s="36" t="str">
        <f>IF(Mining_Import!F2487="","",Mining_Import!F2487)</f>
        <v/>
      </c>
      <c r="AH2487" s="36" t="str">
        <f>IF(Mining_Import!G2487="","",Mining_Import!G2487)</f>
        <v/>
      </c>
      <c r="AI2487" s="36" t="str">
        <f>IF(Mining_Import!H2487="","",Mining_Import!H2487)</f>
        <v/>
      </c>
      <c r="AJ2487" s="36" t="str">
        <f>IF(Mining_Import!I2487="","",Mining_Import!I2487)</f>
        <v/>
      </c>
      <c r="BY2487" s="120" t="str">
        <f t="shared" si="753"/>
        <v/>
      </c>
      <c r="BZ2487" s="184" t="str">
        <f t="shared" si="766"/>
        <v/>
      </c>
      <c r="CA2487" s="37" t="str">
        <f>IFERROR(VLOOKUP($BY2487,Account_Value!$C$2:$F$2500,4,0),"")</f>
        <v/>
      </c>
      <c r="CB2487" s="43" t="str">
        <f t="shared" si="754"/>
        <v/>
      </c>
      <c r="CC2487" s="122" t="str">
        <f>IF($BZ2487="","",SUM($BZ$2:$BZ2487))</f>
        <v/>
      </c>
      <c r="CD2487" s="43" t="str">
        <f>IF($BZ2487="","",$BU$19*(SUM($BZ$2:$BZ2487)))</f>
        <v/>
      </c>
    </row>
    <row r="2488" spans="1:82">
      <c r="A2488" s="4" t="str">
        <f t="shared" si="755"/>
        <v/>
      </c>
      <c r="B2488" s="21" t="str">
        <f>IF(Investments_Import!A2488="","",Investments_Import!A2488)</f>
        <v/>
      </c>
      <c r="C2488" s="22" t="str">
        <f t="shared" si="748"/>
        <v/>
      </c>
      <c r="D2488" s="51" t="str">
        <f t="shared" si="756"/>
        <v/>
      </c>
      <c r="E2488" s="3" t="str">
        <f>IF(Investments_Import!B2488="","",Investments_Import!B2488)</f>
        <v/>
      </c>
      <c r="F2488" s="54" t="str">
        <f t="shared" si="757"/>
        <v xml:space="preserve"> </v>
      </c>
      <c r="G2488" s="54" t="str">
        <f>IF($B2488="","",COUNTIF($F$2:$F2488,$F2488))</f>
        <v/>
      </c>
      <c r="H2488" s="53" t="str">
        <f t="shared" si="758"/>
        <v xml:space="preserve">  </v>
      </c>
      <c r="I2488" s="3" t="str">
        <f>IF(Investments_Import!C2488="","",Investments_Import!C2488)</f>
        <v/>
      </c>
      <c r="J2488" s="108" t="str">
        <f>IF(Investments_Import!D2488="","",Investments_Import!D2488)</f>
        <v/>
      </c>
      <c r="K2488" s="108" t="str">
        <f t="shared" si="759"/>
        <v/>
      </c>
      <c r="L2488" s="47" t="str">
        <f>IF(Investments_Import!E2488="","",Investments_Import!E2488)</f>
        <v/>
      </c>
      <c r="M2488" s="47" t="str">
        <f t="shared" si="749"/>
        <v/>
      </c>
      <c r="N2488" s="31" t="str">
        <f>IF(Investments_Import!F2488="","",Investments_Import!F2488)</f>
        <v/>
      </c>
      <c r="O2488" s="31" t="str">
        <f t="shared" si="750"/>
        <v/>
      </c>
      <c r="P2488" s="3" t="str">
        <f>IF(Investments_Import!G2488="","",Investments_Import!G2488)</f>
        <v/>
      </c>
      <c r="Q2488" s="3" t="str">
        <f>IF(Investments_Import!H2488="","",Investments_Import!H2488)</f>
        <v/>
      </c>
      <c r="R2488" s="37" t="str">
        <f t="shared" si="751"/>
        <v/>
      </c>
      <c r="S2488" s="37" t="str">
        <f t="shared" si="752"/>
        <v/>
      </c>
      <c r="U2488" s="36" t="str">
        <f>IF(Mining_Import!A2488="","",Mining_Import!A2488)</f>
        <v/>
      </c>
      <c r="V2488" s="22" t="str">
        <f t="shared" si="760"/>
        <v/>
      </c>
      <c r="W2488" s="127" t="str">
        <f t="shared" si="761"/>
        <v/>
      </c>
      <c r="X2488" s="127" t="str">
        <f t="shared" si="762"/>
        <v/>
      </c>
      <c r="Y2488" s="127" t="str">
        <f t="shared" si="763"/>
        <v/>
      </c>
      <c r="Z2488" s="36" t="str">
        <f>IF(Mining_Import!B2488="","",Mining_Import!B2488)</f>
        <v/>
      </c>
      <c r="AA2488" s="184" t="str">
        <f>IF(Mining_Import!$C2488="","",Mining_Import!$C2488)</f>
        <v/>
      </c>
      <c r="AB2488" s="122" t="str">
        <f t="shared" si="764"/>
        <v/>
      </c>
      <c r="AC2488" s="122" t="str">
        <f>IF($Y2488&gt;Dashboard!$Q$19,$AB2488,"")</f>
        <v/>
      </c>
      <c r="AD2488" s="43" t="str">
        <f t="shared" si="765"/>
        <v/>
      </c>
      <c r="AE2488" s="36" t="str">
        <f>IF(Mining_Import!D2488="","",Mining_Import!D2488)</f>
        <v/>
      </c>
      <c r="AF2488" s="36" t="str">
        <f>IF(Mining_Import!E2488="","",Mining_Import!E2488)</f>
        <v/>
      </c>
      <c r="AG2488" s="36" t="str">
        <f>IF(Mining_Import!F2488="","",Mining_Import!F2488)</f>
        <v/>
      </c>
      <c r="AH2488" s="36" t="str">
        <f>IF(Mining_Import!G2488="","",Mining_Import!G2488)</f>
        <v/>
      </c>
      <c r="AI2488" s="36" t="str">
        <f>IF(Mining_Import!H2488="","",Mining_Import!H2488)</f>
        <v/>
      </c>
      <c r="AJ2488" s="36" t="str">
        <f>IF(Mining_Import!I2488="","",Mining_Import!I2488)</f>
        <v/>
      </c>
      <c r="BY2488" s="120" t="str">
        <f t="shared" si="753"/>
        <v/>
      </c>
      <c r="BZ2488" s="184" t="str">
        <f t="shared" si="766"/>
        <v/>
      </c>
      <c r="CA2488" s="37" t="str">
        <f>IFERROR(VLOOKUP($BY2488,Account_Value!$C$2:$F$2500,4,0),"")</f>
        <v/>
      </c>
      <c r="CB2488" s="43" t="str">
        <f t="shared" si="754"/>
        <v/>
      </c>
      <c r="CC2488" s="122" t="str">
        <f>IF($BZ2488="","",SUM($BZ$2:$BZ2488))</f>
        <v/>
      </c>
      <c r="CD2488" s="43" t="str">
        <f>IF($BZ2488="","",$BU$19*(SUM($BZ$2:$BZ2488)))</f>
        <v/>
      </c>
    </row>
    <row r="2489" spans="1:82">
      <c r="A2489" s="4" t="str">
        <f t="shared" si="755"/>
        <v/>
      </c>
      <c r="B2489" s="21" t="str">
        <f>IF(Investments_Import!A2489="","",Investments_Import!A2489)</f>
        <v/>
      </c>
      <c r="C2489" s="22" t="str">
        <f t="shared" si="748"/>
        <v/>
      </c>
      <c r="D2489" s="51" t="str">
        <f t="shared" si="756"/>
        <v/>
      </c>
      <c r="E2489" s="3" t="str">
        <f>IF(Investments_Import!B2489="","",Investments_Import!B2489)</f>
        <v/>
      </c>
      <c r="F2489" s="54" t="str">
        <f t="shared" si="757"/>
        <v xml:space="preserve"> </v>
      </c>
      <c r="G2489" s="54" t="str">
        <f>IF($B2489="","",COUNTIF($F$2:$F2489,$F2489))</f>
        <v/>
      </c>
      <c r="H2489" s="53" t="str">
        <f t="shared" si="758"/>
        <v xml:space="preserve">  </v>
      </c>
      <c r="I2489" s="3" t="str">
        <f>IF(Investments_Import!C2489="","",Investments_Import!C2489)</f>
        <v/>
      </c>
      <c r="J2489" s="108" t="str">
        <f>IF(Investments_Import!D2489="","",Investments_Import!D2489)</f>
        <v/>
      </c>
      <c r="K2489" s="108" t="str">
        <f t="shared" si="759"/>
        <v/>
      </c>
      <c r="L2489" s="47" t="str">
        <f>IF(Investments_Import!E2489="","",Investments_Import!E2489)</f>
        <v/>
      </c>
      <c r="M2489" s="47" t="str">
        <f t="shared" si="749"/>
        <v/>
      </c>
      <c r="N2489" s="31" t="str">
        <f>IF(Investments_Import!F2489="","",Investments_Import!F2489)</f>
        <v/>
      </c>
      <c r="O2489" s="31" t="str">
        <f t="shared" si="750"/>
        <v/>
      </c>
      <c r="P2489" s="3" t="str">
        <f>IF(Investments_Import!G2489="","",Investments_Import!G2489)</f>
        <v/>
      </c>
      <c r="Q2489" s="3" t="str">
        <f>IF(Investments_Import!H2489="","",Investments_Import!H2489)</f>
        <v/>
      </c>
      <c r="R2489" s="37" t="str">
        <f t="shared" si="751"/>
        <v/>
      </c>
      <c r="S2489" s="37" t="str">
        <f t="shared" si="752"/>
        <v/>
      </c>
      <c r="U2489" s="36" t="str">
        <f>IF(Mining_Import!A2489="","",Mining_Import!A2489)</f>
        <v/>
      </c>
      <c r="V2489" s="22" t="str">
        <f t="shared" si="760"/>
        <v/>
      </c>
      <c r="W2489" s="127" t="str">
        <f t="shared" si="761"/>
        <v/>
      </c>
      <c r="X2489" s="127" t="str">
        <f t="shared" si="762"/>
        <v/>
      </c>
      <c r="Y2489" s="127" t="str">
        <f t="shared" si="763"/>
        <v/>
      </c>
      <c r="Z2489" s="36" t="str">
        <f>IF(Mining_Import!B2489="","",Mining_Import!B2489)</f>
        <v/>
      </c>
      <c r="AA2489" s="184" t="str">
        <f>IF(Mining_Import!$C2489="","",Mining_Import!$C2489)</f>
        <v/>
      </c>
      <c r="AB2489" s="122" t="str">
        <f t="shared" si="764"/>
        <v/>
      </c>
      <c r="AC2489" s="122" t="str">
        <f>IF($Y2489&gt;Dashboard!$Q$19,$AB2489,"")</f>
        <v/>
      </c>
      <c r="AD2489" s="43" t="str">
        <f t="shared" si="765"/>
        <v/>
      </c>
      <c r="AE2489" s="36" t="str">
        <f>IF(Mining_Import!D2489="","",Mining_Import!D2489)</f>
        <v/>
      </c>
      <c r="AF2489" s="36" t="str">
        <f>IF(Mining_Import!E2489="","",Mining_Import!E2489)</f>
        <v/>
      </c>
      <c r="AG2489" s="36" t="str">
        <f>IF(Mining_Import!F2489="","",Mining_Import!F2489)</f>
        <v/>
      </c>
      <c r="AH2489" s="36" t="str">
        <f>IF(Mining_Import!G2489="","",Mining_Import!G2489)</f>
        <v/>
      </c>
      <c r="AI2489" s="36" t="str">
        <f>IF(Mining_Import!H2489="","",Mining_Import!H2489)</f>
        <v/>
      </c>
      <c r="AJ2489" s="36" t="str">
        <f>IF(Mining_Import!I2489="","",Mining_Import!I2489)</f>
        <v/>
      </c>
      <c r="BY2489" s="120" t="str">
        <f t="shared" si="753"/>
        <v/>
      </c>
      <c r="BZ2489" s="184" t="str">
        <f t="shared" si="766"/>
        <v/>
      </c>
      <c r="CA2489" s="37" t="str">
        <f>IFERROR(VLOOKUP($BY2489,Account_Value!$C$2:$F$2500,4,0),"")</f>
        <v/>
      </c>
      <c r="CB2489" s="43" t="str">
        <f t="shared" si="754"/>
        <v/>
      </c>
      <c r="CC2489" s="122" t="str">
        <f>IF($BZ2489="","",SUM($BZ$2:$BZ2489))</f>
        <v/>
      </c>
      <c r="CD2489" s="43" t="str">
        <f>IF($BZ2489="","",$BU$19*(SUM($BZ$2:$BZ2489)))</f>
        <v/>
      </c>
    </row>
    <row r="2490" spans="1:82">
      <c r="A2490" s="4" t="str">
        <f t="shared" si="755"/>
        <v/>
      </c>
      <c r="B2490" s="21" t="str">
        <f>IF(Investments_Import!A2490="","",Investments_Import!A2490)</f>
        <v/>
      </c>
      <c r="C2490" s="22" t="str">
        <f t="shared" si="748"/>
        <v/>
      </c>
      <c r="D2490" s="51" t="str">
        <f t="shared" si="756"/>
        <v/>
      </c>
      <c r="E2490" s="3" t="str">
        <f>IF(Investments_Import!B2490="","",Investments_Import!B2490)</f>
        <v/>
      </c>
      <c r="F2490" s="54" t="str">
        <f t="shared" si="757"/>
        <v xml:space="preserve"> </v>
      </c>
      <c r="G2490" s="54" t="str">
        <f>IF($B2490="","",COUNTIF($F$2:$F2490,$F2490))</f>
        <v/>
      </c>
      <c r="H2490" s="53" t="str">
        <f t="shared" si="758"/>
        <v xml:space="preserve">  </v>
      </c>
      <c r="I2490" s="3" t="str">
        <f>IF(Investments_Import!C2490="","",Investments_Import!C2490)</f>
        <v/>
      </c>
      <c r="J2490" s="108" t="str">
        <f>IF(Investments_Import!D2490="","",Investments_Import!D2490)</f>
        <v/>
      </c>
      <c r="K2490" s="108" t="str">
        <f t="shared" si="759"/>
        <v/>
      </c>
      <c r="L2490" s="47" t="str">
        <f>IF(Investments_Import!E2490="","",Investments_Import!E2490)</f>
        <v/>
      </c>
      <c r="M2490" s="47" t="str">
        <f t="shared" si="749"/>
        <v/>
      </c>
      <c r="N2490" s="31" t="str">
        <f>IF(Investments_Import!F2490="","",Investments_Import!F2490)</f>
        <v/>
      </c>
      <c r="O2490" s="31" t="str">
        <f t="shared" si="750"/>
        <v/>
      </c>
      <c r="P2490" s="3" t="str">
        <f>IF(Investments_Import!G2490="","",Investments_Import!G2490)</f>
        <v/>
      </c>
      <c r="Q2490" s="3" t="str">
        <f>IF(Investments_Import!H2490="","",Investments_Import!H2490)</f>
        <v/>
      </c>
      <c r="R2490" s="37" t="str">
        <f t="shared" si="751"/>
        <v/>
      </c>
      <c r="S2490" s="37" t="str">
        <f t="shared" si="752"/>
        <v/>
      </c>
      <c r="U2490" s="36" t="str">
        <f>IF(Mining_Import!A2490="","",Mining_Import!A2490)</f>
        <v/>
      </c>
      <c r="V2490" s="22" t="str">
        <f t="shared" si="760"/>
        <v/>
      </c>
      <c r="W2490" s="127" t="str">
        <f t="shared" si="761"/>
        <v/>
      </c>
      <c r="X2490" s="127" t="str">
        <f t="shared" si="762"/>
        <v/>
      </c>
      <c r="Y2490" s="127" t="str">
        <f t="shared" si="763"/>
        <v/>
      </c>
      <c r="Z2490" s="36" t="str">
        <f>IF(Mining_Import!B2490="","",Mining_Import!B2490)</f>
        <v/>
      </c>
      <c r="AA2490" s="184" t="str">
        <f>IF(Mining_Import!$C2490="","",Mining_Import!$C2490)</f>
        <v/>
      </c>
      <c r="AB2490" s="122" t="str">
        <f t="shared" si="764"/>
        <v/>
      </c>
      <c r="AC2490" s="122" t="str">
        <f>IF($Y2490&gt;Dashboard!$Q$19,$AB2490,"")</f>
        <v/>
      </c>
      <c r="AD2490" s="43" t="str">
        <f t="shared" si="765"/>
        <v/>
      </c>
      <c r="AE2490" s="36" t="str">
        <f>IF(Mining_Import!D2490="","",Mining_Import!D2490)</f>
        <v/>
      </c>
      <c r="AF2490" s="36" t="str">
        <f>IF(Mining_Import!E2490="","",Mining_Import!E2490)</f>
        <v/>
      </c>
      <c r="AG2490" s="36" t="str">
        <f>IF(Mining_Import!F2490="","",Mining_Import!F2490)</f>
        <v/>
      </c>
      <c r="AH2490" s="36" t="str">
        <f>IF(Mining_Import!G2490="","",Mining_Import!G2490)</f>
        <v/>
      </c>
      <c r="AI2490" s="36" t="str">
        <f>IF(Mining_Import!H2490="","",Mining_Import!H2490)</f>
        <v/>
      </c>
      <c r="AJ2490" s="36" t="str">
        <f>IF(Mining_Import!I2490="","",Mining_Import!I2490)</f>
        <v/>
      </c>
      <c r="BY2490" s="120" t="str">
        <f t="shared" si="753"/>
        <v/>
      </c>
      <c r="BZ2490" s="184" t="str">
        <f t="shared" si="766"/>
        <v/>
      </c>
      <c r="CA2490" s="37" t="str">
        <f>IFERROR(VLOOKUP($BY2490,Account_Value!$C$2:$F$2500,4,0),"")</f>
        <v/>
      </c>
      <c r="CB2490" s="43" t="str">
        <f t="shared" si="754"/>
        <v/>
      </c>
      <c r="CC2490" s="122" t="str">
        <f>IF($BZ2490="","",SUM($BZ$2:$BZ2490))</f>
        <v/>
      </c>
      <c r="CD2490" s="43" t="str">
        <f>IF($BZ2490="","",$BU$19*(SUM($BZ$2:$BZ2490)))</f>
        <v/>
      </c>
    </row>
    <row r="2491" spans="1:82">
      <c r="A2491" s="4" t="str">
        <f t="shared" si="755"/>
        <v/>
      </c>
      <c r="B2491" s="21" t="str">
        <f>IF(Investments_Import!A2491="","",Investments_Import!A2491)</f>
        <v/>
      </c>
      <c r="C2491" s="22" t="str">
        <f t="shared" si="748"/>
        <v/>
      </c>
      <c r="D2491" s="51" t="str">
        <f t="shared" si="756"/>
        <v/>
      </c>
      <c r="E2491" s="3" t="str">
        <f>IF(Investments_Import!B2491="","",Investments_Import!B2491)</f>
        <v/>
      </c>
      <c r="F2491" s="54" t="str">
        <f t="shared" si="757"/>
        <v xml:space="preserve"> </v>
      </c>
      <c r="G2491" s="54" t="str">
        <f>IF($B2491="","",COUNTIF($F$2:$F2491,$F2491))</f>
        <v/>
      </c>
      <c r="H2491" s="53" t="str">
        <f t="shared" si="758"/>
        <v xml:space="preserve">  </v>
      </c>
      <c r="I2491" s="3" t="str">
        <f>IF(Investments_Import!C2491="","",Investments_Import!C2491)</f>
        <v/>
      </c>
      <c r="J2491" s="108" t="str">
        <f>IF(Investments_Import!D2491="","",Investments_Import!D2491)</f>
        <v/>
      </c>
      <c r="K2491" s="108" t="str">
        <f t="shared" si="759"/>
        <v/>
      </c>
      <c r="L2491" s="47" t="str">
        <f>IF(Investments_Import!E2491="","",Investments_Import!E2491)</f>
        <v/>
      </c>
      <c r="M2491" s="47" t="str">
        <f t="shared" si="749"/>
        <v/>
      </c>
      <c r="N2491" s="31" t="str">
        <f>IF(Investments_Import!F2491="","",Investments_Import!F2491)</f>
        <v/>
      </c>
      <c r="O2491" s="31" t="str">
        <f t="shared" si="750"/>
        <v/>
      </c>
      <c r="P2491" s="3" t="str">
        <f>IF(Investments_Import!G2491="","",Investments_Import!G2491)</f>
        <v/>
      </c>
      <c r="Q2491" s="3" t="str">
        <f>IF(Investments_Import!H2491="","",Investments_Import!H2491)</f>
        <v/>
      </c>
      <c r="R2491" s="37" t="str">
        <f t="shared" si="751"/>
        <v/>
      </c>
      <c r="S2491" s="37" t="str">
        <f t="shared" si="752"/>
        <v/>
      </c>
      <c r="U2491" s="36" t="str">
        <f>IF(Mining_Import!A2491="","",Mining_Import!A2491)</f>
        <v/>
      </c>
      <c r="V2491" s="22" t="str">
        <f t="shared" si="760"/>
        <v/>
      </c>
      <c r="W2491" s="127" t="str">
        <f t="shared" si="761"/>
        <v/>
      </c>
      <c r="X2491" s="127" t="str">
        <f t="shared" si="762"/>
        <v/>
      </c>
      <c r="Y2491" s="127" t="str">
        <f t="shared" si="763"/>
        <v/>
      </c>
      <c r="Z2491" s="36" t="str">
        <f>IF(Mining_Import!B2491="","",Mining_Import!B2491)</f>
        <v/>
      </c>
      <c r="AA2491" s="184" t="str">
        <f>IF(Mining_Import!$C2491="","",Mining_Import!$C2491)</f>
        <v/>
      </c>
      <c r="AB2491" s="122" t="str">
        <f t="shared" si="764"/>
        <v/>
      </c>
      <c r="AC2491" s="122" t="str">
        <f>IF($Y2491&gt;Dashboard!$Q$19,$AB2491,"")</f>
        <v/>
      </c>
      <c r="AD2491" s="43" t="str">
        <f t="shared" si="765"/>
        <v/>
      </c>
      <c r="AE2491" s="36" t="str">
        <f>IF(Mining_Import!D2491="","",Mining_Import!D2491)</f>
        <v/>
      </c>
      <c r="AF2491" s="36" t="str">
        <f>IF(Mining_Import!E2491="","",Mining_Import!E2491)</f>
        <v/>
      </c>
      <c r="AG2491" s="36" t="str">
        <f>IF(Mining_Import!F2491="","",Mining_Import!F2491)</f>
        <v/>
      </c>
      <c r="AH2491" s="36" t="str">
        <f>IF(Mining_Import!G2491="","",Mining_Import!G2491)</f>
        <v/>
      </c>
      <c r="AI2491" s="36" t="str">
        <f>IF(Mining_Import!H2491="","",Mining_Import!H2491)</f>
        <v/>
      </c>
      <c r="AJ2491" s="36" t="str">
        <f>IF(Mining_Import!I2491="","",Mining_Import!I2491)</f>
        <v/>
      </c>
      <c r="BY2491" s="120" t="str">
        <f t="shared" si="753"/>
        <v/>
      </c>
      <c r="BZ2491" s="184" t="str">
        <f t="shared" si="766"/>
        <v/>
      </c>
      <c r="CA2491" s="37" t="str">
        <f>IFERROR(VLOOKUP($BY2491,Account_Value!$C$2:$F$2500,4,0),"")</f>
        <v/>
      </c>
      <c r="CB2491" s="43" t="str">
        <f t="shared" si="754"/>
        <v/>
      </c>
      <c r="CC2491" s="122" t="str">
        <f>IF($BZ2491="","",SUM($BZ$2:$BZ2491))</f>
        <v/>
      </c>
      <c r="CD2491" s="43" t="str">
        <f>IF($BZ2491="","",$BU$19*(SUM($BZ$2:$BZ2491)))</f>
        <v/>
      </c>
    </row>
    <row r="2492" spans="1:82">
      <c r="A2492" s="4" t="str">
        <f t="shared" si="755"/>
        <v/>
      </c>
      <c r="B2492" s="21" t="str">
        <f>IF(Investments_Import!A2492="","",Investments_Import!A2492)</f>
        <v/>
      </c>
      <c r="C2492" s="22" t="str">
        <f t="shared" si="748"/>
        <v/>
      </c>
      <c r="D2492" s="51" t="str">
        <f t="shared" si="756"/>
        <v/>
      </c>
      <c r="E2492" s="3" t="str">
        <f>IF(Investments_Import!B2492="","",Investments_Import!B2492)</f>
        <v/>
      </c>
      <c r="F2492" s="54" t="str">
        <f t="shared" si="757"/>
        <v xml:space="preserve"> </v>
      </c>
      <c r="G2492" s="54" t="str">
        <f>IF($B2492="","",COUNTIF($F$2:$F2492,$F2492))</f>
        <v/>
      </c>
      <c r="H2492" s="53" t="str">
        <f t="shared" si="758"/>
        <v xml:space="preserve">  </v>
      </c>
      <c r="I2492" s="3" t="str">
        <f>IF(Investments_Import!C2492="","",Investments_Import!C2492)</f>
        <v/>
      </c>
      <c r="J2492" s="108" t="str">
        <f>IF(Investments_Import!D2492="","",Investments_Import!D2492)</f>
        <v/>
      </c>
      <c r="K2492" s="108" t="str">
        <f t="shared" si="759"/>
        <v/>
      </c>
      <c r="L2492" s="47" t="str">
        <f>IF(Investments_Import!E2492="","",Investments_Import!E2492)</f>
        <v/>
      </c>
      <c r="M2492" s="47" t="str">
        <f t="shared" si="749"/>
        <v/>
      </c>
      <c r="N2492" s="31" t="str">
        <f>IF(Investments_Import!F2492="","",Investments_Import!F2492)</f>
        <v/>
      </c>
      <c r="O2492" s="31" t="str">
        <f t="shared" si="750"/>
        <v/>
      </c>
      <c r="P2492" s="3" t="str">
        <f>IF(Investments_Import!G2492="","",Investments_Import!G2492)</f>
        <v/>
      </c>
      <c r="Q2492" s="3" t="str">
        <f>IF(Investments_Import!H2492="","",Investments_Import!H2492)</f>
        <v/>
      </c>
      <c r="R2492" s="37" t="str">
        <f t="shared" si="751"/>
        <v/>
      </c>
      <c r="S2492" s="37" t="str">
        <f t="shared" si="752"/>
        <v/>
      </c>
      <c r="U2492" s="36" t="str">
        <f>IF(Mining_Import!A2492="","",Mining_Import!A2492)</f>
        <v/>
      </c>
      <c r="V2492" s="22" t="str">
        <f t="shared" si="760"/>
        <v/>
      </c>
      <c r="W2492" s="127" t="str">
        <f t="shared" si="761"/>
        <v/>
      </c>
      <c r="X2492" s="127" t="str">
        <f t="shared" si="762"/>
        <v/>
      </c>
      <c r="Y2492" s="127" t="str">
        <f t="shared" si="763"/>
        <v/>
      </c>
      <c r="Z2492" s="36" t="str">
        <f>IF(Mining_Import!B2492="","",Mining_Import!B2492)</f>
        <v/>
      </c>
      <c r="AA2492" s="184" t="str">
        <f>IF(Mining_Import!$C2492="","",Mining_Import!$C2492)</f>
        <v/>
      </c>
      <c r="AB2492" s="122" t="str">
        <f t="shared" si="764"/>
        <v/>
      </c>
      <c r="AC2492" s="122" t="str">
        <f>IF($Y2492&gt;Dashboard!$Q$19,$AB2492,"")</f>
        <v/>
      </c>
      <c r="AD2492" s="43" t="str">
        <f t="shared" si="765"/>
        <v/>
      </c>
      <c r="AE2492" s="36" t="str">
        <f>IF(Mining_Import!D2492="","",Mining_Import!D2492)</f>
        <v/>
      </c>
      <c r="AF2492" s="36" t="str">
        <f>IF(Mining_Import!E2492="","",Mining_Import!E2492)</f>
        <v/>
      </c>
      <c r="AG2492" s="36" t="str">
        <f>IF(Mining_Import!F2492="","",Mining_Import!F2492)</f>
        <v/>
      </c>
      <c r="AH2492" s="36" t="str">
        <f>IF(Mining_Import!G2492="","",Mining_Import!G2492)</f>
        <v/>
      </c>
      <c r="AI2492" s="36" t="str">
        <f>IF(Mining_Import!H2492="","",Mining_Import!H2492)</f>
        <v/>
      </c>
      <c r="AJ2492" s="36" t="str">
        <f>IF(Mining_Import!I2492="","",Mining_Import!I2492)</f>
        <v/>
      </c>
      <c r="BY2492" s="120" t="str">
        <f t="shared" si="753"/>
        <v/>
      </c>
      <c r="BZ2492" s="184" t="str">
        <f t="shared" si="766"/>
        <v/>
      </c>
      <c r="CA2492" s="37" t="str">
        <f>IFERROR(VLOOKUP($BY2492,Account_Value!$C$2:$F$2500,4,0),"")</f>
        <v/>
      </c>
      <c r="CB2492" s="43" t="str">
        <f t="shared" si="754"/>
        <v/>
      </c>
      <c r="CC2492" s="122" t="str">
        <f>IF($BZ2492="","",SUM($BZ$2:$BZ2492))</f>
        <v/>
      </c>
      <c r="CD2492" s="43" t="str">
        <f>IF($BZ2492="","",$BU$19*(SUM($BZ$2:$BZ2492)))</f>
        <v/>
      </c>
    </row>
    <row r="2493" spans="1:82">
      <c r="A2493" s="4" t="str">
        <f t="shared" si="755"/>
        <v/>
      </c>
      <c r="B2493" s="21" t="str">
        <f>IF(Investments_Import!A2493="","",Investments_Import!A2493)</f>
        <v/>
      </c>
      <c r="C2493" s="22" t="str">
        <f t="shared" si="748"/>
        <v/>
      </c>
      <c r="D2493" s="51" t="str">
        <f t="shared" si="756"/>
        <v/>
      </c>
      <c r="E2493" s="3" t="str">
        <f>IF(Investments_Import!B2493="","",Investments_Import!B2493)</f>
        <v/>
      </c>
      <c r="F2493" s="54" t="str">
        <f t="shared" si="757"/>
        <v xml:space="preserve"> </v>
      </c>
      <c r="G2493" s="54" t="str">
        <f>IF($B2493="","",COUNTIF($F$2:$F2493,$F2493))</f>
        <v/>
      </c>
      <c r="H2493" s="53" t="str">
        <f t="shared" si="758"/>
        <v xml:space="preserve">  </v>
      </c>
      <c r="I2493" s="3" t="str">
        <f>IF(Investments_Import!C2493="","",Investments_Import!C2493)</f>
        <v/>
      </c>
      <c r="J2493" s="108" t="str">
        <f>IF(Investments_Import!D2493="","",Investments_Import!D2493)</f>
        <v/>
      </c>
      <c r="K2493" s="108" t="str">
        <f t="shared" si="759"/>
        <v/>
      </c>
      <c r="L2493" s="47" t="str">
        <f>IF(Investments_Import!E2493="","",Investments_Import!E2493)</f>
        <v/>
      </c>
      <c r="M2493" s="47" t="str">
        <f t="shared" si="749"/>
        <v/>
      </c>
      <c r="N2493" s="31" t="str">
        <f>IF(Investments_Import!F2493="","",Investments_Import!F2493)</f>
        <v/>
      </c>
      <c r="O2493" s="31" t="str">
        <f t="shared" si="750"/>
        <v/>
      </c>
      <c r="P2493" s="3" t="str">
        <f>IF(Investments_Import!G2493="","",Investments_Import!G2493)</f>
        <v/>
      </c>
      <c r="Q2493" s="3" t="str">
        <f>IF(Investments_Import!H2493="","",Investments_Import!H2493)</f>
        <v/>
      </c>
      <c r="R2493" s="37" t="str">
        <f t="shared" si="751"/>
        <v/>
      </c>
      <c r="S2493" s="37" t="str">
        <f t="shared" si="752"/>
        <v/>
      </c>
      <c r="U2493" s="36" t="str">
        <f>IF(Mining_Import!A2493="","",Mining_Import!A2493)</f>
        <v/>
      </c>
      <c r="V2493" s="22" t="str">
        <f t="shared" si="760"/>
        <v/>
      </c>
      <c r="W2493" s="127" t="str">
        <f t="shared" si="761"/>
        <v/>
      </c>
      <c r="X2493" s="127" t="str">
        <f t="shared" si="762"/>
        <v/>
      </c>
      <c r="Y2493" s="127" t="str">
        <f t="shared" si="763"/>
        <v/>
      </c>
      <c r="Z2493" s="36" t="str">
        <f>IF(Mining_Import!B2493="","",Mining_Import!B2493)</f>
        <v/>
      </c>
      <c r="AA2493" s="184" t="str">
        <f>IF(Mining_Import!$C2493="","",Mining_Import!$C2493)</f>
        <v/>
      </c>
      <c r="AB2493" s="122" t="str">
        <f t="shared" si="764"/>
        <v/>
      </c>
      <c r="AC2493" s="122" t="str">
        <f>IF($Y2493&gt;Dashboard!$Q$19,$AB2493,"")</f>
        <v/>
      </c>
      <c r="AD2493" s="43" t="str">
        <f t="shared" si="765"/>
        <v/>
      </c>
      <c r="AE2493" s="36" t="str">
        <f>IF(Mining_Import!D2493="","",Mining_Import!D2493)</f>
        <v/>
      </c>
      <c r="AF2493" s="36" t="str">
        <f>IF(Mining_Import!E2493="","",Mining_Import!E2493)</f>
        <v/>
      </c>
      <c r="AG2493" s="36" t="str">
        <f>IF(Mining_Import!F2493="","",Mining_Import!F2493)</f>
        <v/>
      </c>
      <c r="AH2493" s="36" t="str">
        <f>IF(Mining_Import!G2493="","",Mining_Import!G2493)</f>
        <v/>
      </c>
      <c r="AI2493" s="36" t="str">
        <f>IF(Mining_Import!H2493="","",Mining_Import!H2493)</f>
        <v/>
      </c>
      <c r="AJ2493" s="36" t="str">
        <f>IF(Mining_Import!I2493="","",Mining_Import!I2493)</f>
        <v/>
      </c>
      <c r="BY2493" s="120" t="str">
        <f t="shared" si="753"/>
        <v/>
      </c>
      <c r="BZ2493" s="184" t="str">
        <f t="shared" si="766"/>
        <v/>
      </c>
      <c r="CA2493" s="37" t="str">
        <f>IFERROR(VLOOKUP($BY2493,Account_Value!$C$2:$F$2500,4,0),"")</f>
        <v/>
      </c>
      <c r="CB2493" s="43" t="str">
        <f t="shared" si="754"/>
        <v/>
      </c>
      <c r="CC2493" s="122" t="str">
        <f>IF($BZ2493="","",SUM($BZ$2:$BZ2493))</f>
        <v/>
      </c>
      <c r="CD2493" s="43" t="str">
        <f>IF($BZ2493="","",$BU$19*(SUM($BZ$2:$BZ2493)))</f>
        <v/>
      </c>
    </row>
    <row r="2494" spans="1:82">
      <c r="A2494" s="4" t="str">
        <f t="shared" si="755"/>
        <v/>
      </c>
      <c r="B2494" s="21" t="str">
        <f>IF(Investments_Import!A2494="","",Investments_Import!A2494)</f>
        <v/>
      </c>
      <c r="C2494" s="22" t="str">
        <f t="shared" si="748"/>
        <v/>
      </c>
      <c r="D2494" s="51" t="str">
        <f t="shared" si="756"/>
        <v/>
      </c>
      <c r="E2494" s="3" t="str">
        <f>IF(Investments_Import!B2494="","",Investments_Import!B2494)</f>
        <v/>
      </c>
      <c r="F2494" s="54" t="str">
        <f t="shared" si="757"/>
        <v xml:space="preserve"> </v>
      </c>
      <c r="G2494" s="54" t="str">
        <f>IF($B2494="","",COUNTIF($F$2:$F2494,$F2494))</f>
        <v/>
      </c>
      <c r="H2494" s="53" t="str">
        <f t="shared" si="758"/>
        <v xml:space="preserve">  </v>
      </c>
      <c r="I2494" s="3" t="str">
        <f>IF(Investments_Import!C2494="","",Investments_Import!C2494)</f>
        <v/>
      </c>
      <c r="J2494" s="108" t="str">
        <f>IF(Investments_Import!D2494="","",Investments_Import!D2494)</f>
        <v/>
      </c>
      <c r="K2494" s="108" t="str">
        <f t="shared" si="759"/>
        <v/>
      </c>
      <c r="L2494" s="47" t="str">
        <f>IF(Investments_Import!E2494="","",Investments_Import!E2494)</f>
        <v/>
      </c>
      <c r="M2494" s="47" t="str">
        <f t="shared" si="749"/>
        <v/>
      </c>
      <c r="N2494" s="31" t="str">
        <f>IF(Investments_Import!F2494="","",Investments_Import!F2494)</f>
        <v/>
      </c>
      <c r="O2494" s="31" t="str">
        <f t="shared" si="750"/>
        <v/>
      </c>
      <c r="P2494" s="3" t="str">
        <f>IF(Investments_Import!G2494="","",Investments_Import!G2494)</f>
        <v/>
      </c>
      <c r="Q2494" s="3" t="str">
        <f>IF(Investments_Import!H2494="","",Investments_Import!H2494)</f>
        <v/>
      </c>
      <c r="R2494" s="37" t="str">
        <f t="shared" si="751"/>
        <v/>
      </c>
      <c r="S2494" s="37" t="str">
        <f t="shared" si="752"/>
        <v/>
      </c>
      <c r="U2494" s="36" t="str">
        <f>IF(Mining_Import!A2494="","",Mining_Import!A2494)</f>
        <v/>
      </c>
      <c r="V2494" s="22" t="str">
        <f t="shared" si="760"/>
        <v/>
      </c>
      <c r="W2494" s="127" t="str">
        <f t="shared" si="761"/>
        <v/>
      </c>
      <c r="X2494" s="127" t="str">
        <f t="shared" si="762"/>
        <v/>
      </c>
      <c r="Y2494" s="127" t="str">
        <f t="shared" si="763"/>
        <v/>
      </c>
      <c r="Z2494" s="36" t="str">
        <f>IF(Mining_Import!B2494="","",Mining_Import!B2494)</f>
        <v/>
      </c>
      <c r="AA2494" s="184" t="str">
        <f>IF(Mining_Import!$C2494="","",Mining_Import!$C2494)</f>
        <v/>
      </c>
      <c r="AB2494" s="122" t="str">
        <f t="shared" si="764"/>
        <v/>
      </c>
      <c r="AC2494" s="122" t="str">
        <f>IF($Y2494&gt;Dashboard!$Q$19,$AB2494,"")</f>
        <v/>
      </c>
      <c r="AD2494" s="43" t="str">
        <f t="shared" si="765"/>
        <v/>
      </c>
      <c r="AE2494" s="36" t="str">
        <f>IF(Mining_Import!D2494="","",Mining_Import!D2494)</f>
        <v/>
      </c>
      <c r="AF2494" s="36" t="str">
        <f>IF(Mining_Import!E2494="","",Mining_Import!E2494)</f>
        <v/>
      </c>
      <c r="AG2494" s="36" t="str">
        <f>IF(Mining_Import!F2494="","",Mining_Import!F2494)</f>
        <v/>
      </c>
      <c r="AH2494" s="36" t="str">
        <f>IF(Mining_Import!G2494="","",Mining_Import!G2494)</f>
        <v/>
      </c>
      <c r="AI2494" s="36" t="str">
        <f>IF(Mining_Import!H2494="","",Mining_Import!H2494)</f>
        <v/>
      </c>
      <c r="AJ2494" s="36" t="str">
        <f>IF(Mining_Import!I2494="","",Mining_Import!I2494)</f>
        <v/>
      </c>
      <c r="BY2494" s="120" t="str">
        <f t="shared" si="753"/>
        <v/>
      </c>
      <c r="BZ2494" s="184" t="str">
        <f t="shared" si="766"/>
        <v/>
      </c>
      <c r="CA2494" s="37" t="str">
        <f>IFERROR(VLOOKUP($BY2494,Account_Value!$C$2:$F$2500,4,0),"")</f>
        <v/>
      </c>
      <c r="CB2494" s="43" t="str">
        <f t="shared" si="754"/>
        <v/>
      </c>
      <c r="CC2494" s="122" t="str">
        <f>IF($BZ2494="","",SUM($BZ$2:$BZ2494))</f>
        <v/>
      </c>
      <c r="CD2494" s="43" t="str">
        <f>IF($BZ2494="","",$BU$19*(SUM($BZ$2:$BZ2494)))</f>
        <v/>
      </c>
    </row>
    <row r="2495" spans="1:82">
      <c r="A2495" s="4" t="str">
        <f t="shared" si="755"/>
        <v/>
      </c>
      <c r="B2495" s="21" t="str">
        <f>IF(Investments_Import!A2495="","",Investments_Import!A2495)</f>
        <v/>
      </c>
      <c r="C2495" s="22" t="str">
        <f t="shared" si="748"/>
        <v/>
      </c>
      <c r="D2495" s="51" t="str">
        <f t="shared" si="756"/>
        <v/>
      </c>
      <c r="E2495" s="3" t="str">
        <f>IF(Investments_Import!B2495="","",Investments_Import!B2495)</f>
        <v/>
      </c>
      <c r="F2495" s="54" t="str">
        <f t="shared" si="757"/>
        <v xml:space="preserve"> </v>
      </c>
      <c r="G2495" s="54" t="str">
        <f>IF($B2495="","",COUNTIF($F$2:$F2495,$F2495))</f>
        <v/>
      </c>
      <c r="H2495" s="53" t="str">
        <f t="shared" si="758"/>
        <v xml:space="preserve">  </v>
      </c>
      <c r="I2495" s="3" t="str">
        <f>IF(Investments_Import!C2495="","",Investments_Import!C2495)</f>
        <v/>
      </c>
      <c r="J2495" s="108" t="str">
        <f>IF(Investments_Import!D2495="","",Investments_Import!D2495)</f>
        <v/>
      </c>
      <c r="K2495" s="108" t="str">
        <f t="shared" si="759"/>
        <v/>
      </c>
      <c r="L2495" s="47" t="str">
        <f>IF(Investments_Import!E2495="","",Investments_Import!E2495)</f>
        <v/>
      </c>
      <c r="M2495" s="47" t="str">
        <f t="shared" si="749"/>
        <v/>
      </c>
      <c r="N2495" s="31" t="str">
        <f>IF(Investments_Import!F2495="","",Investments_Import!F2495)</f>
        <v/>
      </c>
      <c r="O2495" s="31" t="str">
        <f t="shared" si="750"/>
        <v/>
      </c>
      <c r="P2495" s="3" t="str">
        <f>IF(Investments_Import!G2495="","",Investments_Import!G2495)</f>
        <v/>
      </c>
      <c r="Q2495" s="3" t="str">
        <f>IF(Investments_Import!H2495="","",Investments_Import!H2495)</f>
        <v/>
      </c>
      <c r="R2495" s="37" t="str">
        <f t="shared" si="751"/>
        <v/>
      </c>
      <c r="S2495" s="37" t="str">
        <f t="shared" si="752"/>
        <v/>
      </c>
      <c r="U2495" s="36" t="str">
        <f>IF(Mining_Import!A2495="","",Mining_Import!A2495)</f>
        <v/>
      </c>
      <c r="V2495" s="22" t="str">
        <f t="shared" si="760"/>
        <v/>
      </c>
      <c r="W2495" s="127" t="str">
        <f t="shared" si="761"/>
        <v/>
      </c>
      <c r="X2495" s="127" t="str">
        <f t="shared" si="762"/>
        <v/>
      </c>
      <c r="Y2495" s="127" t="str">
        <f t="shared" si="763"/>
        <v/>
      </c>
      <c r="Z2495" s="36" t="str">
        <f>IF(Mining_Import!B2495="","",Mining_Import!B2495)</f>
        <v/>
      </c>
      <c r="AA2495" s="184" t="str">
        <f>IF(Mining_Import!$C2495="","",Mining_Import!$C2495)</f>
        <v/>
      </c>
      <c r="AB2495" s="122" t="str">
        <f t="shared" si="764"/>
        <v/>
      </c>
      <c r="AC2495" s="122" t="str">
        <f>IF($Y2495&gt;Dashboard!$Q$19,$AB2495,"")</f>
        <v/>
      </c>
      <c r="AD2495" s="43" t="str">
        <f t="shared" si="765"/>
        <v/>
      </c>
      <c r="AE2495" s="36" t="str">
        <f>IF(Mining_Import!D2495="","",Mining_Import!D2495)</f>
        <v/>
      </c>
      <c r="AF2495" s="36" t="str">
        <f>IF(Mining_Import!E2495="","",Mining_Import!E2495)</f>
        <v/>
      </c>
      <c r="AG2495" s="36" t="str">
        <f>IF(Mining_Import!F2495="","",Mining_Import!F2495)</f>
        <v/>
      </c>
      <c r="AH2495" s="36" t="str">
        <f>IF(Mining_Import!G2495="","",Mining_Import!G2495)</f>
        <v/>
      </c>
      <c r="AI2495" s="36" t="str">
        <f>IF(Mining_Import!H2495="","",Mining_Import!H2495)</f>
        <v/>
      </c>
      <c r="AJ2495" s="36" t="str">
        <f>IF(Mining_Import!I2495="","",Mining_Import!I2495)</f>
        <v/>
      </c>
      <c r="BY2495" s="120" t="str">
        <f t="shared" si="753"/>
        <v/>
      </c>
      <c r="BZ2495" s="184" t="str">
        <f t="shared" si="766"/>
        <v/>
      </c>
      <c r="CA2495" s="37" t="str">
        <f>IFERROR(VLOOKUP($BY2495,Account_Value!$C$2:$F$2500,4,0),"")</f>
        <v/>
      </c>
      <c r="CB2495" s="43" t="str">
        <f t="shared" si="754"/>
        <v/>
      </c>
      <c r="CC2495" s="122" t="str">
        <f>IF($BZ2495="","",SUM($BZ$2:$BZ2495))</f>
        <v/>
      </c>
      <c r="CD2495" s="43" t="str">
        <f>IF($BZ2495="","",$BU$19*(SUM($BZ$2:$BZ2495)))</f>
        <v/>
      </c>
    </row>
    <row r="2496" spans="1:82">
      <c r="A2496" s="4" t="str">
        <f t="shared" si="755"/>
        <v/>
      </c>
      <c r="B2496" s="21" t="str">
        <f>IF(Investments_Import!A2496="","",Investments_Import!A2496)</f>
        <v/>
      </c>
      <c r="C2496" s="22" t="str">
        <f t="shared" si="748"/>
        <v/>
      </c>
      <c r="D2496" s="51" t="str">
        <f t="shared" si="756"/>
        <v/>
      </c>
      <c r="E2496" s="3" t="str">
        <f>IF(Investments_Import!B2496="","",Investments_Import!B2496)</f>
        <v/>
      </c>
      <c r="F2496" s="54" t="str">
        <f t="shared" si="757"/>
        <v xml:space="preserve"> </v>
      </c>
      <c r="G2496" s="54" t="str">
        <f>IF($B2496="","",COUNTIF($F$2:$F2496,$F2496))</f>
        <v/>
      </c>
      <c r="H2496" s="53" t="str">
        <f t="shared" si="758"/>
        <v xml:space="preserve">  </v>
      </c>
      <c r="I2496" s="3" t="str">
        <f>IF(Investments_Import!C2496="","",Investments_Import!C2496)</f>
        <v/>
      </c>
      <c r="J2496" s="108" t="str">
        <f>IF(Investments_Import!D2496="","",Investments_Import!D2496)</f>
        <v/>
      </c>
      <c r="K2496" s="108" t="str">
        <f t="shared" si="759"/>
        <v/>
      </c>
      <c r="L2496" s="47" t="str">
        <f>IF(Investments_Import!E2496="","",Investments_Import!E2496)</f>
        <v/>
      </c>
      <c r="M2496" s="47" t="str">
        <f t="shared" si="749"/>
        <v/>
      </c>
      <c r="N2496" s="31" t="str">
        <f>IF(Investments_Import!F2496="","",Investments_Import!F2496)</f>
        <v/>
      </c>
      <c r="O2496" s="31" t="str">
        <f t="shared" si="750"/>
        <v/>
      </c>
      <c r="P2496" s="3" t="str">
        <f>IF(Investments_Import!G2496="","",Investments_Import!G2496)</f>
        <v/>
      </c>
      <c r="Q2496" s="3" t="str">
        <f>IF(Investments_Import!H2496="","",Investments_Import!H2496)</f>
        <v/>
      </c>
      <c r="R2496" s="37" t="str">
        <f t="shared" si="751"/>
        <v/>
      </c>
      <c r="S2496" s="37" t="str">
        <f t="shared" si="752"/>
        <v/>
      </c>
      <c r="U2496" s="36" t="str">
        <f>IF(Mining_Import!A2496="","",Mining_Import!A2496)</f>
        <v/>
      </c>
      <c r="V2496" s="22" t="str">
        <f t="shared" si="760"/>
        <v/>
      </c>
      <c r="W2496" s="127" t="str">
        <f t="shared" si="761"/>
        <v/>
      </c>
      <c r="X2496" s="127" t="str">
        <f t="shared" si="762"/>
        <v/>
      </c>
      <c r="Y2496" s="127" t="str">
        <f t="shared" si="763"/>
        <v/>
      </c>
      <c r="Z2496" s="36" t="str">
        <f>IF(Mining_Import!B2496="","",Mining_Import!B2496)</f>
        <v/>
      </c>
      <c r="AA2496" s="184" t="str">
        <f>IF(Mining_Import!$C2496="","",Mining_Import!$C2496)</f>
        <v/>
      </c>
      <c r="AB2496" s="122" t="str">
        <f t="shared" si="764"/>
        <v/>
      </c>
      <c r="AC2496" s="122" t="str">
        <f>IF($Y2496&gt;Dashboard!$Q$19,$AB2496,"")</f>
        <v/>
      </c>
      <c r="AD2496" s="43" t="str">
        <f t="shared" si="765"/>
        <v/>
      </c>
      <c r="AE2496" s="36" t="str">
        <f>IF(Mining_Import!D2496="","",Mining_Import!D2496)</f>
        <v/>
      </c>
      <c r="AF2496" s="36" t="str">
        <f>IF(Mining_Import!E2496="","",Mining_Import!E2496)</f>
        <v/>
      </c>
      <c r="AG2496" s="36" t="str">
        <f>IF(Mining_Import!F2496="","",Mining_Import!F2496)</f>
        <v/>
      </c>
      <c r="AH2496" s="36" t="str">
        <f>IF(Mining_Import!G2496="","",Mining_Import!G2496)</f>
        <v/>
      </c>
      <c r="AI2496" s="36" t="str">
        <f>IF(Mining_Import!H2496="","",Mining_Import!H2496)</f>
        <v/>
      </c>
      <c r="AJ2496" s="36" t="str">
        <f>IF(Mining_Import!I2496="","",Mining_Import!I2496)</f>
        <v/>
      </c>
      <c r="BY2496" s="120" t="str">
        <f t="shared" si="753"/>
        <v/>
      </c>
      <c r="BZ2496" s="184" t="str">
        <f t="shared" si="766"/>
        <v/>
      </c>
      <c r="CA2496" s="37" t="str">
        <f>IFERROR(VLOOKUP($BY2496,Account_Value!$C$2:$F$2500,4,0),"")</f>
        <v/>
      </c>
      <c r="CB2496" s="43" t="str">
        <f t="shared" si="754"/>
        <v/>
      </c>
      <c r="CC2496" s="122" t="str">
        <f>IF($BZ2496="","",SUM($BZ$2:$BZ2496))</f>
        <v/>
      </c>
      <c r="CD2496" s="43" t="str">
        <f>IF($BZ2496="","",$BU$19*(SUM($BZ$2:$BZ2496)))</f>
        <v/>
      </c>
    </row>
    <row r="2497" spans="1:82">
      <c r="A2497" s="4" t="str">
        <f t="shared" si="755"/>
        <v/>
      </c>
      <c r="B2497" s="21" t="str">
        <f>IF(Investments_Import!A2497="","",Investments_Import!A2497)</f>
        <v/>
      </c>
      <c r="C2497" s="22" t="str">
        <f t="shared" si="748"/>
        <v/>
      </c>
      <c r="D2497" s="51" t="str">
        <f t="shared" si="756"/>
        <v/>
      </c>
      <c r="E2497" s="3" t="str">
        <f>IF(Investments_Import!B2497="","",Investments_Import!B2497)</f>
        <v/>
      </c>
      <c r="F2497" s="54" t="str">
        <f t="shared" si="757"/>
        <v xml:space="preserve"> </v>
      </c>
      <c r="G2497" s="54" t="str">
        <f>IF($B2497="","",COUNTIF($F$2:$F2497,$F2497))</f>
        <v/>
      </c>
      <c r="H2497" s="53" t="str">
        <f t="shared" si="758"/>
        <v xml:space="preserve">  </v>
      </c>
      <c r="I2497" s="3" t="str">
        <f>IF(Investments_Import!C2497="","",Investments_Import!C2497)</f>
        <v/>
      </c>
      <c r="J2497" s="108" t="str">
        <f>IF(Investments_Import!D2497="","",Investments_Import!D2497)</f>
        <v/>
      </c>
      <c r="K2497" s="108" t="str">
        <f t="shared" si="759"/>
        <v/>
      </c>
      <c r="L2497" s="47" t="str">
        <f>IF(Investments_Import!E2497="","",Investments_Import!E2497)</f>
        <v/>
      </c>
      <c r="M2497" s="47" t="str">
        <f t="shared" si="749"/>
        <v/>
      </c>
      <c r="N2497" s="31" t="str">
        <f>IF(Investments_Import!F2497="","",Investments_Import!F2497)</f>
        <v/>
      </c>
      <c r="O2497" s="31" t="str">
        <f t="shared" si="750"/>
        <v/>
      </c>
      <c r="P2497" s="3" t="str">
        <f>IF(Investments_Import!G2497="","",Investments_Import!G2497)</f>
        <v/>
      </c>
      <c r="Q2497" s="3" t="str">
        <f>IF(Investments_Import!H2497="","",Investments_Import!H2497)</f>
        <v/>
      </c>
      <c r="R2497" s="37" t="str">
        <f t="shared" si="751"/>
        <v/>
      </c>
      <c r="S2497" s="37" t="str">
        <f t="shared" si="752"/>
        <v/>
      </c>
      <c r="U2497" s="36" t="str">
        <f>IF(Mining_Import!A2497="","",Mining_Import!A2497)</f>
        <v/>
      </c>
      <c r="V2497" s="22" t="str">
        <f t="shared" si="760"/>
        <v/>
      </c>
      <c r="W2497" s="127" t="str">
        <f t="shared" si="761"/>
        <v/>
      </c>
      <c r="X2497" s="127" t="str">
        <f t="shared" si="762"/>
        <v/>
      </c>
      <c r="Y2497" s="127" t="str">
        <f t="shared" si="763"/>
        <v/>
      </c>
      <c r="Z2497" s="36" t="str">
        <f>IF(Mining_Import!B2497="","",Mining_Import!B2497)</f>
        <v/>
      </c>
      <c r="AA2497" s="184" t="str">
        <f>IF(Mining_Import!$C2497="","",Mining_Import!$C2497)</f>
        <v/>
      </c>
      <c r="AB2497" s="122" t="str">
        <f t="shared" si="764"/>
        <v/>
      </c>
      <c r="AC2497" s="122" t="str">
        <f>IF($Y2497&gt;Dashboard!$Q$19,$AB2497,"")</f>
        <v/>
      </c>
      <c r="AD2497" s="43" t="str">
        <f t="shared" si="765"/>
        <v/>
      </c>
      <c r="AE2497" s="36" t="str">
        <f>IF(Mining_Import!D2497="","",Mining_Import!D2497)</f>
        <v/>
      </c>
      <c r="AF2497" s="36" t="str">
        <f>IF(Mining_Import!E2497="","",Mining_Import!E2497)</f>
        <v/>
      </c>
      <c r="AG2497" s="36" t="str">
        <f>IF(Mining_Import!F2497="","",Mining_Import!F2497)</f>
        <v/>
      </c>
      <c r="AH2497" s="36" t="str">
        <f>IF(Mining_Import!G2497="","",Mining_Import!G2497)</f>
        <v/>
      </c>
      <c r="AI2497" s="36" t="str">
        <f>IF(Mining_Import!H2497="","",Mining_Import!H2497)</f>
        <v/>
      </c>
      <c r="AJ2497" s="36" t="str">
        <f>IF(Mining_Import!I2497="","",Mining_Import!I2497)</f>
        <v/>
      </c>
      <c r="BY2497" s="120" t="str">
        <f t="shared" si="753"/>
        <v/>
      </c>
      <c r="BZ2497" s="184" t="str">
        <f t="shared" si="766"/>
        <v/>
      </c>
      <c r="CA2497" s="37" t="str">
        <f>IFERROR(VLOOKUP($BY2497,Account_Value!$C$2:$F$2500,4,0),"")</f>
        <v/>
      </c>
      <c r="CB2497" s="43" t="str">
        <f t="shared" si="754"/>
        <v/>
      </c>
      <c r="CC2497" s="122" t="str">
        <f>IF($BZ2497="","",SUM($BZ$2:$BZ2497))</f>
        <v/>
      </c>
      <c r="CD2497" s="43" t="str">
        <f>IF($BZ2497="","",$BU$19*(SUM($BZ$2:$BZ2497)))</f>
        <v/>
      </c>
    </row>
    <row r="2498" spans="1:82">
      <c r="A2498" s="4" t="str">
        <f t="shared" si="755"/>
        <v/>
      </c>
      <c r="B2498" s="21" t="str">
        <f>IF(Investments_Import!A2498="","",Investments_Import!A2498)</f>
        <v/>
      </c>
      <c r="C2498" s="22" t="str">
        <f>IF(B2498="","",B2498*1)</f>
        <v/>
      </c>
      <c r="D2498" s="51" t="str">
        <f t="shared" si="756"/>
        <v/>
      </c>
      <c r="E2498" s="3" t="str">
        <f>IF(Investments_Import!B2498="","",Investments_Import!B2498)</f>
        <v/>
      </c>
      <c r="F2498" s="54" t="str">
        <f t="shared" si="757"/>
        <v xml:space="preserve"> </v>
      </c>
      <c r="G2498" s="54" t="str">
        <f>IF($B2498="","",COUNTIF($F$2:$F2498,$F2498))</f>
        <v/>
      </c>
      <c r="H2498" s="53" t="str">
        <f t="shared" si="758"/>
        <v xml:space="preserve">  </v>
      </c>
      <c r="I2498" s="3" t="str">
        <f>IF(Investments_Import!C2498="","",Investments_Import!C2498)</f>
        <v/>
      </c>
      <c r="J2498" s="108" t="str">
        <f>IF(Investments_Import!D2498="","",Investments_Import!D2498)</f>
        <v/>
      </c>
      <c r="K2498" s="108" t="str">
        <f t="shared" si="759"/>
        <v/>
      </c>
      <c r="L2498" s="47" t="str">
        <f>IF(Investments_Import!E2498="","",Investments_Import!E2498)</f>
        <v/>
      </c>
      <c r="M2498" s="47" t="str">
        <f t="shared" si="749"/>
        <v/>
      </c>
      <c r="N2498" s="31" t="str">
        <f>IF(Investments_Import!F2498="","",Investments_Import!F2498)</f>
        <v/>
      </c>
      <c r="O2498" s="31" t="str">
        <f t="shared" si="750"/>
        <v/>
      </c>
      <c r="P2498" s="3" t="str">
        <f>IF(Investments_Import!G2498="","",Investments_Import!G2498)</f>
        <v/>
      </c>
      <c r="Q2498" s="3" t="str">
        <f>IF(Investments_Import!H2498="","",Investments_Import!H2498)</f>
        <v/>
      </c>
      <c r="R2498" s="37" t="str">
        <f t="shared" si="751"/>
        <v/>
      </c>
      <c r="S2498" s="37" t="str">
        <f t="shared" si="752"/>
        <v/>
      </c>
      <c r="U2498" s="36" t="str">
        <f>IF(Mining_Import!A2498="","",Mining_Import!A2498)</f>
        <v/>
      </c>
      <c r="V2498" s="22" t="str">
        <f t="shared" si="760"/>
        <v/>
      </c>
      <c r="W2498" s="127" t="str">
        <f t="shared" si="761"/>
        <v/>
      </c>
      <c r="X2498" s="127" t="str">
        <f t="shared" si="762"/>
        <v/>
      </c>
      <c r="Y2498" s="127" t="str">
        <f t="shared" si="763"/>
        <v/>
      </c>
      <c r="Z2498" s="36" t="str">
        <f>IF(Mining_Import!B2498="","",Mining_Import!B2498)</f>
        <v/>
      </c>
      <c r="AA2498" s="184" t="str">
        <f>IF(Mining_Import!$C2498="","",Mining_Import!$C2498)</f>
        <v/>
      </c>
      <c r="AB2498" s="122" t="str">
        <f t="shared" si="764"/>
        <v/>
      </c>
      <c r="AC2498" s="122" t="str">
        <f>IF($Y2498&gt;Dashboard!$Q$19,$AB2498,"")</f>
        <v/>
      </c>
      <c r="AD2498" s="43" t="str">
        <f t="shared" si="765"/>
        <v/>
      </c>
      <c r="AE2498" s="36" t="str">
        <f>IF(Mining_Import!D2498="","",Mining_Import!D2498)</f>
        <v/>
      </c>
      <c r="AF2498" s="36" t="str">
        <f>IF(Mining_Import!E2498="","",Mining_Import!E2498)</f>
        <v/>
      </c>
      <c r="AG2498" s="36" t="str">
        <f>IF(Mining_Import!F2498="","",Mining_Import!F2498)</f>
        <v/>
      </c>
      <c r="AH2498" s="36" t="str">
        <f>IF(Mining_Import!G2498="","",Mining_Import!G2498)</f>
        <v/>
      </c>
      <c r="AI2498" s="36" t="str">
        <f>IF(Mining_Import!H2498="","",Mining_Import!H2498)</f>
        <v/>
      </c>
      <c r="AJ2498" s="36" t="str">
        <f>IF(Mining_Import!I2498="","",Mining_Import!I2498)</f>
        <v/>
      </c>
      <c r="BY2498" s="120" t="str">
        <f t="shared" si="753"/>
        <v/>
      </c>
      <c r="BZ2498" s="184" t="str">
        <f t="shared" si="766"/>
        <v/>
      </c>
      <c r="CA2498" s="37" t="str">
        <f>IFERROR(VLOOKUP($BY2498,Account_Value!$C$2:$F$2500,4,0),"")</f>
        <v/>
      </c>
      <c r="CB2498" s="43" t="str">
        <f>IF(BZ2498="","",BZ2498*CA2498)</f>
        <v/>
      </c>
      <c r="CC2498" s="122" t="str">
        <f>IF($BZ2498="","",SUM($BZ$2:$BZ2498))</f>
        <v/>
      </c>
      <c r="CD2498" s="43" t="str">
        <f>IF($BZ2498="","",$BU$19*(SUM($BZ$2:$BZ2498)))</f>
        <v/>
      </c>
    </row>
    <row r="2499" spans="1:82">
      <c r="A2499" s="4" t="str">
        <f>IF($B2499="","",$A2498+1)</f>
        <v/>
      </c>
      <c r="B2499" s="21" t="str">
        <f>IF(Investments_Import!A2499="","",Investments_Import!A2499)</f>
        <v/>
      </c>
      <c r="C2499" s="22" t="str">
        <f>IF(B2499="","",B2499*1)</f>
        <v/>
      </c>
      <c r="D2499" s="51" t="str">
        <f>$C2499</f>
        <v/>
      </c>
      <c r="E2499" s="3" t="str">
        <f>IF(Investments_Import!B2499="","",Investments_Import!B2499)</f>
        <v/>
      </c>
      <c r="F2499" s="54" t="str">
        <f>CONCATENATE(TEXT($D2499,"dd-mmm-yyyy")," ",$E2499)</f>
        <v xml:space="preserve"> </v>
      </c>
      <c r="G2499" s="54" t="str">
        <f>IF($B2499="","",COUNTIF($F$2:$F2499,$F2499))</f>
        <v/>
      </c>
      <c r="H2499" s="53" t="str">
        <f>CONCATENATE(TEXT($D2499,"dd-mmm-yyyy")," ",$E2499," ",$G2499)</f>
        <v xml:space="preserve">  </v>
      </c>
      <c r="I2499" s="3" t="str">
        <f>IF(Investments_Import!C2499="","",Investments_Import!C2499)</f>
        <v/>
      </c>
      <c r="J2499" s="108" t="str">
        <f>IF(Investments_Import!D2499="","",Investments_Import!D2499)</f>
        <v/>
      </c>
      <c r="K2499" s="108" t="str">
        <f>IF($B2499="","",$J2499*1)</f>
        <v/>
      </c>
      <c r="L2499" s="47" t="str">
        <f>IF(Investments_Import!E2499="","",Investments_Import!E2499)</f>
        <v/>
      </c>
      <c r="M2499" s="47" t="str">
        <f t="shared" si="749"/>
        <v/>
      </c>
      <c r="N2499" s="31" t="str">
        <f>IF(Investments_Import!F2499="","",Investments_Import!F2499)</f>
        <v/>
      </c>
      <c r="O2499" s="31" t="str">
        <f t="shared" si="750"/>
        <v/>
      </c>
      <c r="P2499" s="3" t="str">
        <f>IF(Investments_Import!G2499="","",Investments_Import!G2499)</f>
        <v/>
      </c>
      <c r="Q2499" s="3" t="str">
        <f>IF(Investments_Import!H2499="","",Investments_Import!H2499)</f>
        <v/>
      </c>
      <c r="R2499" s="37" t="str">
        <f t="shared" si="751"/>
        <v/>
      </c>
      <c r="S2499" s="37" t="str">
        <f t="shared" si="752"/>
        <v/>
      </c>
      <c r="U2499" s="36" t="str">
        <f>IF(Mining_Import!A2499="","",Mining_Import!A2499)</f>
        <v/>
      </c>
      <c r="V2499" s="22" t="str">
        <f>IF(U2499="","",U2499*1)</f>
        <v/>
      </c>
      <c r="W2499" s="127" t="str">
        <f>V2499</f>
        <v/>
      </c>
      <c r="X2499" s="127" t="str">
        <f>IFERROR(INT($W2499),"")</f>
        <v/>
      </c>
      <c r="Y2499" s="127" t="str">
        <f>$X2499</f>
        <v/>
      </c>
      <c r="Z2499" s="36" t="str">
        <f>IF(Mining_Import!B2499="","",Mining_Import!B2499)</f>
        <v/>
      </c>
      <c r="AA2499" s="184" t="str">
        <f>IF(Mining_Import!$C2499="","",Mining_Import!$C2499)</f>
        <v/>
      </c>
      <c r="AB2499" s="122" t="str">
        <f>IFERROR($AA2499*1,"")</f>
        <v/>
      </c>
      <c r="AC2499" s="122" t="str">
        <f>IF($Y2499&gt;Dashboard!$Q$19,$AB2499,"")</f>
        <v/>
      </c>
      <c r="AD2499" s="43" t="str">
        <f>IFERROR($AB2499*$BU$19,"")</f>
        <v/>
      </c>
      <c r="AE2499" s="36" t="str">
        <f>IF(Mining_Import!D2499="","",Mining_Import!D2499)</f>
        <v/>
      </c>
      <c r="AF2499" s="36" t="str">
        <f>IF(Mining_Import!E2499="","",Mining_Import!E2499)</f>
        <v/>
      </c>
      <c r="AG2499" s="36" t="str">
        <f>IF(Mining_Import!F2499="","",Mining_Import!F2499)</f>
        <v/>
      </c>
      <c r="AH2499" s="36" t="str">
        <f>IF(Mining_Import!G2499="","",Mining_Import!G2499)</f>
        <v/>
      </c>
      <c r="AI2499" s="36" t="str">
        <f>IF(Mining_Import!H2499="","",Mining_Import!H2499)</f>
        <v/>
      </c>
      <c r="AJ2499" s="36" t="str">
        <f>IF(Mining_Import!I2499="","",Mining_Import!I2499)</f>
        <v/>
      </c>
      <c r="BY2499" s="120" t="str">
        <f t="shared" si="753"/>
        <v/>
      </c>
      <c r="BZ2499" s="184" t="str">
        <f>AB2499</f>
        <v/>
      </c>
      <c r="CA2499" s="37" t="str">
        <f>IFERROR(VLOOKUP($BY2499,Account_Value!$C$2:$F$2500,4,0),"")</f>
        <v/>
      </c>
      <c r="CB2499" s="43" t="str">
        <f>IF(BZ2499="","",BZ2499*CA2499)</f>
        <v/>
      </c>
      <c r="CC2499" s="122" t="str">
        <f>IF($BZ2499="","",SUM($BZ$2:$BZ2499))</f>
        <v/>
      </c>
      <c r="CD2499" s="43" t="str">
        <f>IF($BZ2499="","",$BU$19*(SUM($BZ$2:$BZ2499)))</f>
        <v/>
      </c>
    </row>
    <row r="2500" spans="1:82">
      <c r="A2500" s="4" t="str">
        <f>IF($B2500="","",$A2499+1)</f>
        <v/>
      </c>
      <c r="B2500" s="21" t="str">
        <f>IF(Investments_Import!A2500="","",Investments_Import!A2500)</f>
        <v/>
      </c>
      <c r="C2500" s="22" t="str">
        <f>IF(B2500="","",B2500*1)</f>
        <v/>
      </c>
      <c r="D2500" s="51" t="str">
        <f>$C2500</f>
        <v/>
      </c>
      <c r="E2500" s="3" t="str">
        <f>IF(Investments_Import!B2500="","",Investments_Import!B2500)</f>
        <v/>
      </c>
      <c r="F2500" s="54" t="str">
        <f>CONCATENATE(TEXT($D2500,"dd-mmm-yyyy")," ",$E2500)</f>
        <v xml:space="preserve"> </v>
      </c>
      <c r="G2500" s="54" t="str">
        <f>IF($B2500="","",COUNTIF($F$2:$F2500,$F2500))</f>
        <v/>
      </c>
      <c r="H2500" s="53" t="str">
        <f>CONCATENATE(TEXT($D2500,"dd-mmm-yyyy")," ",$E2500," ",$G2500)</f>
        <v xml:space="preserve">  </v>
      </c>
      <c r="I2500" s="3" t="str">
        <f>IF(Investments_Import!C2500="","",Investments_Import!C2500)</f>
        <v/>
      </c>
      <c r="J2500" s="108" t="str">
        <f>IF(Investments_Import!D2500="","",Investments_Import!D2500)</f>
        <v/>
      </c>
      <c r="K2500" s="108" t="str">
        <f>IF($B2500="","",$J2500*1)</f>
        <v/>
      </c>
      <c r="L2500" s="47" t="str">
        <f>IF(Investments_Import!E2500="","",Investments_Import!E2500)</f>
        <v/>
      </c>
      <c r="M2500" s="47" t="str">
        <f t="shared" si="749"/>
        <v/>
      </c>
      <c r="N2500" s="31" t="str">
        <f>IF(Investments_Import!F2500="","",Investments_Import!F2500)</f>
        <v/>
      </c>
      <c r="O2500" s="31" t="str">
        <f t="shared" si="750"/>
        <v/>
      </c>
      <c r="P2500" s="3" t="str">
        <f>IF(Investments_Import!G2500="","",Investments_Import!G2500)</f>
        <v/>
      </c>
      <c r="Q2500" s="3" t="str">
        <f>IF(Investments_Import!H2500="","",Investments_Import!H2500)</f>
        <v/>
      </c>
      <c r="R2500" s="37" t="str">
        <f t="shared" si="751"/>
        <v/>
      </c>
      <c r="S2500" s="37" t="str">
        <f t="shared" si="752"/>
        <v/>
      </c>
      <c r="U2500" s="36" t="str">
        <f>IF(Mining_Import!A2500="","",Mining_Import!A2500)</f>
        <v/>
      </c>
      <c r="V2500" s="22" t="str">
        <f>IF(U2500="","",U2500*1)</f>
        <v/>
      </c>
      <c r="W2500" s="127" t="str">
        <f>V2500</f>
        <v/>
      </c>
      <c r="X2500" s="127" t="str">
        <f>IFERROR(INT($W2500),"")</f>
        <v/>
      </c>
      <c r="Y2500" s="127" t="str">
        <f>$X2500</f>
        <v/>
      </c>
      <c r="Z2500" s="36" t="str">
        <f>IF(Mining_Import!B2500="","",Mining_Import!B2500)</f>
        <v/>
      </c>
      <c r="AA2500" s="184" t="str">
        <f>IF(Mining_Import!$C2500="","",Mining_Import!$C2500)</f>
        <v/>
      </c>
      <c r="AB2500" s="122" t="str">
        <f>IFERROR($AA2500*1,"")</f>
        <v/>
      </c>
      <c r="AC2500" s="122" t="str">
        <f>IF($Y2500&gt;Dashboard!$Q$19,$AB2500,"")</f>
        <v/>
      </c>
      <c r="AD2500" s="43" t="str">
        <f>IFERROR($AB2500*$BU$19,"")</f>
        <v/>
      </c>
      <c r="AE2500" s="36" t="str">
        <f>IF(Mining_Import!D2500="","",Mining_Import!D2500)</f>
        <v/>
      </c>
      <c r="AF2500" s="36" t="str">
        <f>IF(Mining_Import!E2500="","",Mining_Import!E2500)</f>
        <v/>
      </c>
      <c r="AG2500" s="36" t="str">
        <f>IF(Mining_Import!F2500="","",Mining_Import!F2500)</f>
        <v/>
      </c>
      <c r="AH2500" s="36" t="str">
        <f>IF(Mining_Import!G2500="","",Mining_Import!G2500)</f>
        <v/>
      </c>
      <c r="AI2500" s="36" t="str">
        <f>IF(Mining_Import!H2500="","",Mining_Import!H2500)</f>
        <v/>
      </c>
      <c r="AJ2500" s="36" t="str">
        <f>IF(Mining_Import!I2500="","",Mining_Import!I2500)</f>
        <v/>
      </c>
      <c r="BY2500" s="120" t="str">
        <f t="shared" si="753"/>
        <v/>
      </c>
      <c r="BZ2500" s="184" t="str">
        <f>AB2500</f>
        <v/>
      </c>
      <c r="CA2500" s="37" t="str">
        <f>IFERROR(VLOOKUP($BY2500,Account_Value!$C$2:$F$2500,4,0),"")</f>
        <v/>
      </c>
      <c r="CB2500" s="43" t="str">
        <f>IF(BZ2500="","",BZ2500*CA2500)</f>
        <v/>
      </c>
      <c r="CC2500" s="122" t="str">
        <f>IF($BZ2500="","",SUM($BZ$2:$BZ2500))</f>
        <v/>
      </c>
      <c r="CD2500" s="43" t="str">
        <f>IF($BZ2500="","",$BU$19*(SUM($BZ$2:$BZ2500)))</f>
        <v/>
      </c>
    </row>
    <row r="2501" spans="1:82">
      <c r="BY2501" s="120"/>
      <c r="CB2501" s="43"/>
    </row>
  </sheetData>
  <sheetProtection sheet="1" selectLockedCells="1"/>
  <autoFilter ref="B1:BM2500" xr:uid="{57C7C611-74D3-461B-97F6-0FA068437EEC}"/>
  <hyperlinks>
    <hyperlink ref="BR2" r:id="rId1" xr:uid="{44B7DE41-5A2B-41CD-9404-965538561183}"/>
    <hyperlink ref="BR3" r:id="rId2" xr:uid="{46628173-7A63-4738-8033-03535A9F6D5D}"/>
    <hyperlink ref="BR4" r:id="rId3" xr:uid="{6492F4B8-46D6-4AF2-8C31-72DCA420AB82}"/>
    <hyperlink ref="BR5" r:id="rId4" xr:uid="{225A005B-B5D6-416F-9F4B-F840CFE4E80F}"/>
    <hyperlink ref="BR6" r:id="rId5" xr:uid="{2D75BE17-121E-4124-8655-D0D579B5337B}"/>
    <hyperlink ref="BR7" r:id="rId6" xr:uid="{7A91932B-F49A-48A0-AE20-24796105C9F7}"/>
    <hyperlink ref="BR8" r:id="rId7" xr:uid="{F5A31147-786F-410B-A43B-1AAA7221EEE2}"/>
    <hyperlink ref="BR9" r:id="rId8" xr:uid="{9F695F88-252D-43BB-97DE-C281DCC65009}"/>
    <hyperlink ref="BR10" r:id="rId9" xr:uid="{5BE4039D-AF69-412A-86B3-02A37ED7A1AD}"/>
    <hyperlink ref="BR11" r:id="rId10" xr:uid="{A7F0647E-FF16-4DFE-870B-53F27F09ED23}"/>
    <hyperlink ref="BR13" r:id="rId11" xr:uid="{0FFA227E-AF50-4E9F-9352-276148E967A1}"/>
    <hyperlink ref="BR14" r:id="rId12" xr:uid="{D8C80C71-883D-4690-9F37-63265D20ACFF}"/>
    <hyperlink ref="BR15" r:id="rId13" xr:uid="{7DE29A39-D2C2-4EC5-BC9D-1100851A2EE6}"/>
    <hyperlink ref="BR16" r:id="rId14" xr:uid="{26202CE2-9FD6-4BF8-85B3-EEAA80B8CF2E}"/>
    <hyperlink ref="BR17" r:id="rId15" xr:uid="{1DCB63AD-2235-42F3-8307-BEC116E50573}"/>
    <hyperlink ref="BR18" r:id="rId16" xr:uid="{88C3BD31-467A-4EC7-B1DE-543A9498A805}"/>
    <hyperlink ref="BR19" r:id="rId17" xr:uid="{1928A0C6-ED36-465A-9220-E1C4AAD6AEE9}"/>
    <hyperlink ref="BR20" r:id="rId18" xr:uid="{3AF2E95E-4DC2-408F-864E-2395A9F9DC2F}"/>
    <hyperlink ref="BR21" r:id="rId19" xr:uid="{EED731A6-8B39-4F68-8FD6-B77B669BBC8D}"/>
  </hyperlinks>
  <pageMargins left="0.7" right="0.7" top="0.75" bottom="0.75" header="0.3" footer="0.3"/>
  <pageSetup orientation="portrait" horizontalDpi="0" verticalDpi="0" r:id="rId20"/>
  <drawing r:id="rId21"/>
  <legacyDrawing r:id="rId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35CE-8EB0-48C5-BCE8-219A85D09DFC}">
  <dimension ref="A1:L2501"/>
  <sheetViews>
    <sheetView showGridLines="0" workbookViewId="0">
      <selection activeCell="J27" sqref="J27"/>
    </sheetView>
  </sheetViews>
  <sheetFormatPr defaultRowHeight="15"/>
  <cols>
    <col min="2" max="2" width="7.42578125" bestFit="1" customWidth="1"/>
    <col min="3" max="3" width="14.140625" bestFit="1" customWidth="1"/>
    <col min="4" max="4" width="12.42578125" bestFit="1" customWidth="1"/>
  </cols>
  <sheetData>
    <row r="1" spans="1:12">
      <c r="A1" s="319"/>
      <c r="B1" s="320" t="s">
        <v>54</v>
      </c>
      <c r="C1" s="320" t="s">
        <v>116</v>
      </c>
      <c r="D1" s="320" t="s">
        <v>149</v>
      </c>
      <c r="E1" s="319"/>
      <c r="F1" s="319"/>
      <c r="G1" s="319"/>
      <c r="H1" s="319"/>
      <c r="I1" s="319"/>
      <c r="J1" s="319"/>
      <c r="K1" s="319"/>
      <c r="L1" s="319"/>
    </row>
    <row r="2" spans="1:12" ht="15.75">
      <c r="A2" s="319"/>
      <c r="B2" s="321" t="s">
        <v>18</v>
      </c>
      <c r="C2" s="322">
        <v>151.80000000000001</v>
      </c>
      <c r="D2" s="323">
        <v>-5.6322267810518474E-2</v>
      </c>
      <c r="E2" s="319"/>
      <c r="F2" s="361" t="s">
        <v>216</v>
      </c>
      <c r="G2" s="362"/>
      <c r="H2" s="362"/>
      <c r="I2" s="363"/>
      <c r="J2" s="319"/>
      <c r="K2" s="319"/>
      <c r="L2" s="324"/>
    </row>
    <row r="3" spans="1:12" ht="15.75">
      <c r="A3" s="319"/>
      <c r="B3" s="321" t="s">
        <v>81</v>
      </c>
      <c r="C3" s="322">
        <v>92.932839999999999</v>
      </c>
      <c r="D3" s="323">
        <v>-4.6495884554526204E-2</v>
      </c>
      <c r="E3" s="319"/>
      <c r="F3" s="364"/>
      <c r="G3" s="365"/>
      <c r="H3" s="365"/>
      <c r="I3" s="366"/>
      <c r="J3" s="319"/>
      <c r="K3" s="319"/>
      <c r="L3" s="325"/>
    </row>
    <row r="4" spans="1:12" ht="15.75">
      <c r="A4" s="319"/>
      <c r="B4" s="321" t="s">
        <v>20</v>
      </c>
      <c r="C4" s="322">
        <v>8.3260000000000005</v>
      </c>
      <c r="D4" s="323">
        <v>-3.5896248263084615E-2</v>
      </c>
      <c r="E4" s="319"/>
      <c r="F4" s="364"/>
      <c r="G4" s="365"/>
      <c r="H4" s="365"/>
      <c r="I4" s="366"/>
      <c r="J4" s="319"/>
      <c r="K4" s="319"/>
      <c r="L4" s="325"/>
    </row>
    <row r="5" spans="1:12" ht="15.75">
      <c r="A5" s="319"/>
      <c r="B5" s="321" t="s">
        <v>19</v>
      </c>
      <c r="C5" s="322">
        <v>0.85245159999999998</v>
      </c>
      <c r="D5" s="323">
        <v>8.7359534509712622E-2</v>
      </c>
      <c r="E5" s="319"/>
      <c r="F5" s="364"/>
      <c r="G5" s="365"/>
      <c r="H5" s="365"/>
      <c r="I5" s="366"/>
      <c r="J5" s="319"/>
      <c r="K5" s="319"/>
      <c r="L5" s="325"/>
    </row>
    <row r="6" spans="1:12" ht="15.75">
      <c r="A6" s="319"/>
      <c r="B6" s="321" t="s">
        <v>66</v>
      </c>
      <c r="C6" s="322">
        <v>454.29</v>
      </c>
      <c r="D6" s="323">
        <v>-5.4114266677771201E-2</v>
      </c>
      <c r="E6" s="319"/>
      <c r="F6" s="364"/>
      <c r="G6" s="365"/>
      <c r="H6" s="365"/>
      <c r="I6" s="366"/>
      <c r="J6" s="319"/>
      <c r="K6" s="319"/>
      <c r="L6" s="325"/>
    </row>
    <row r="7" spans="1:12" ht="15.75">
      <c r="A7" s="319"/>
      <c r="B7" s="321" t="s">
        <v>65</v>
      </c>
      <c r="C7" s="322">
        <v>4.3593549999999999</v>
      </c>
      <c r="D7" s="323">
        <v>0.14460765393706138</v>
      </c>
      <c r="E7" s="319"/>
      <c r="F7" s="364"/>
      <c r="G7" s="365"/>
      <c r="H7" s="365"/>
      <c r="I7" s="366"/>
      <c r="J7" s="319"/>
      <c r="K7" s="319"/>
      <c r="L7" s="326"/>
    </row>
    <row r="8" spans="1:12" ht="15.75">
      <c r="A8" s="319"/>
      <c r="B8" s="321" t="s">
        <v>46</v>
      </c>
      <c r="C8" s="322">
        <v>24.844819999999999</v>
      </c>
      <c r="D8" s="323">
        <v>1.0400551789656199E-2</v>
      </c>
      <c r="E8" s="319"/>
      <c r="F8" s="364"/>
      <c r="G8" s="365"/>
      <c r="H8" s="365"/>
      <c r="I8" s="366"/>
      <c r="J8" s="319"/>
      <c r="K8" s="319"/>
      <c r="L8" s="327"/>
    </row>
    <row r="9" spans="1:12" ht="15.75">
      <c r="A9" s="319"/>
      <c r="B9" s="321" t="s">
        <v>8</v>
      </c>
      <c r="C9" s="322">
        <v>4.7450000000000001</v>
      </c>
      <c r="D9" s="323">
        <v>-1.4742524916943466E-2</v>
      </c>
      <c r="E9" s="319"/>
      <c r="F9" s="364"/>
      <c r="G9" s="365"/>
      <c r="H9" s="365"/>
      <c r="I9" s="366"/>
      <c r="J9" s="319"/>
      <c r="K9" s="319"/>
      <c r="L9" s="319"/>
    </row>
    <row r="10" spans="1:12" ht="15.75">
      <c r="A10" s="319"/>
      <c r="B10" s="321" t="s">
        <v>16</v>
      </c>
      <c r="C10" s="322">
        <v>13.28</v>
      </c>
      <c r="D10" s="323">
        <v>0.15478260869565211</v>
      </c>
      <c r="E10" s="319"/>
      <c r="F10" s="364"/>
      <c r="G10" s="365"/>
      <c r="H10" s="365"/>
      <c r="I10" s="366"/>
      <c r="J10" s="319"/>
      <c r="K10" s="319"/>
      <c r="L10" s="319"/>
    </row>
    <row r="11" spans="1:12" ht="15.75">
      <c r="A11" s="319"/>
      <c r="B11" s="321" t="s">
        <v>10</v>
      </c>
      <c r="C11" s="322">
        <v>24.69</v>
      </c>
      <c r="D11" s="323">
        <v>-1.6334661354581677E-2</v>
      </c>
      <c r="E11" s="319"/>
      <c r="F11" s="364"/>
      <c r="G11" s="365"/>
      <c r="H11" s="365"/>
      <c r="I11" s="366"/>
      <c r="J11" s="319"/>
      <c r="K11" s="319"/>
      <c r="L11" s="319"/>
    </row>
    <row r="12" spans="1:12" ht="15.75">
      <c r="A12" s="319"/>
      <c r="B12" s="321" t="s">
        <v>17</v>
      </c>
      <c r="C12" s="322">
        <v>22.79</v>
      </c>
      <c r="D12" s="323">
        <v>3.1688546853779961E-2</v>
      </c>
      <c r="E12" s="319"/>
      <c r="F12" s="364"/>
      <c r="G12" s="365"/>
      <c r="H12" s="365"/>
      <c r="I12" s="366"/>
      <c r="J12" s="319"/>
      <c r="K12" s="319"/>
      <c r="L12" s="319"/>
    </row>
    <row r="13" spans="1:12" ht="15.75">
      <c r="A13" s="319"/>
      <c r="B13" s="321" t="s">
        <v>11</v>
      </c>
      <c r="C13" s="322">
        <v>5.2872819999999987E-2</v>
      </c>
      <c r="D13" s="323">
        <v>4.8009641095167872E-2</v>
      </c>
      <c r="E13" s="319"/>
      <c r="F13" s="364"/>
      <c r="G13" s="365"/>
      <c r="H13" s="365"/>
      <c r="I13" s="366"/>
      <c r="J13" s="319"/>
      <c r="K13" s="319"/>
      <c r="L13" s="319"/>
    </row>
    <row r="14" spans="1:12" ht="15.75">
      <c r="A14" s="319"/>
      <c r="B14" s="321" t="s">
        <v>12</v>
      </c>
      <c r="C14" s="322">
        <v>3.0090059999999998E-2</v>
      </c>
      <c r="D14" s="323">
        <v>6.2256809338521311E-2</v>
      </c>
      <c r="E14" s="319"/>
      <c r="F14" s="364"/>
      <c r="G14" s="365"/>
      <c r="H14" s="365"/>
      <c r="I14" s="366"/>
      <c r="J14" s="319"/>
      <c r="K14" s="319"/>
      <c r="L14" s="319"/>
    </row>
    <row r="15" spans="1:12" ht="15.75">
      <c r="A15" s="319"/>
      <c r="B15" s="321" t="s">
        <v>13</v>
      </c>
      <c r="C15" s="322">
        <v>7.8828749999999989E-2</v>
      </c>
      <c r="D15" s="323">
        <v>1.1070648832138956E-2</v>
      </c>
      <c r="E15" s="319"/>
      <c r="F15" s="364"/>
      <c r="G15" s="365"/>
      <c r="H15" s="365"/>
      <c r="I15" s="366"/>
      <c r="J15" s="319"/>
      <c r="K15" s="319"/>
      <c r="L15" s="319"/>
    </row>
    <row r="16" spans="1:12" ht="15.75">
      <c r="A16" s="319"/>
      <c r="B16" s="321" t="s">
        <v>14</v>
      </c>
      <c r="C16" s="322">
        <v>2.886884E-2</v>
      </c>
      <c r="D16" s="323">
        <v>-7.8781830278835795E-3</v>
      </c>
      <c r="E16" s="319"/>
      <c r="F16" s="364"/>
      <c r="G16" s="365"/>
      <c r="H16" s="365"/>
      <c r="I16" s="366"/>
      <c r="J16" s="319"/>
      <c r="K16" s="319"/>
      <c r="L16" s="319"/>
    </row>
    <row r="17" spans="1:12" ht="15.75">
      <c r="A17" s="319"/>
      <c r="B17" s="321" t="s">
        <v>15</v>
      </c>
      <c r="C17" s="322">
        <v>0.84350000000000003</v>
      </c>
      <c r="D17" s="323">
        <v>0.11574074074074076</v>
      </c>
      <c r="E17" s="319"/>
      <c r="F17" s="364"/>
      <c r="G17" s="365"/>
      <c r="H17" s="365"/>
      <c r="I17" s="366"/>
      <c r="J17" s="319"/>
      <c r="K17" s="319"/>
      <c r="L17" s="319"/>
    </row>
    <row r="18" spans="1:12" ht="15.75">
      <c r="A18" s="319"/>
      <c r="B18" s="321" t="s">
        <v>114</v>
      </c>
      <c r="C18" s="322">
        <v>3.5905870000000002</v>
      </c>
      <c r="D18" s="323">
        <v>0.12262536330847087</v>
      </c>
      <c r="E18" s="319"/>
      <c r="F18" s="364"/>
      <c r="G18" s="365"/>
      <c r="H18" s="365"/>
      <c r="I18" s="366"/>
      <c r="J18" s="319"/>
      <c r="K18" s="319"/>
      <c r="L18" s="319"/>
    </row>
    <row r="19" spans="1:12" ht="15.75">
      <c r="A19" s="319"/>
      <c r="B19" s="321" t="s">
        <v>89</v>
      </c>
      <c r="C19" s="322">
        <v>1624.07</v>
      </c>
      <c r="D19" s="323">
        <v>-3.3941456044446393E-2</v>
      </c>
      <c r="E19" s="319"/>
      <c r="F19" s="364"/>
      <c r="G19" s="365"/>
      <c r="H19" s="365"/>
      <c r="I19" s="366"/>
      <c r="J19" s="319"/>
      <c r="K19" s="319"/>
      <c r="L19" s="319"/>
    </row>
    <row r="20" spans="1:12" ht="15.75">
      <c r="A20" s="319"/>
      <c r="B20" s="321" t="s">
        <v>126</v>
      </c>
      <c r="C20" s="322">
        <v>6.4550000000000001</v>
      </c>
      <c r="D20" s="323">
        <v>7.0658483994028881E-2</v>
      </c>
      <c r="E20" s="319"/>
      <c r="F20" s="364"/>
      <c r="G20" s="365"/>
      <c r="H20" s="365"/>
      <c r="I20" s="366"/>
      <c r="J20" s="319"/>
      <c r="K20" s="319"/>
      <c r="L20" s="319"/>
    </row>
    <row r="21" spans="1:12" ht="15.75">
      <c r="A21" s="319"/>
      <c r="B21" s="321" t="s">
        <v>127</v>
      </c>
      <c r="C21" s="322">
        <v>115.60549</v>
      </c>
      <c r="D21" s="323">
        <v>0.21447095283117981</v>
      </c>
      <c r="E21" s="319"/>
      <c r="F21" s="367"/>
      <c r="G21" s="368"/>
      <c r="H21" s="368"/>
      <c r="I21" s="369"/>
      <c r="J21" s="319"/>
      <c r="K21" s="319"/>
      <c r="L21" s="319"/>
    </row>
    <row r="22" spans="1:12" ht="15.75">
      <c r="A22" s="319"/>
      <c r="B22" s="321" t="s">
        <v>162</v>
      </c>
      <c r="C22" s="322">
        <v>69.72</v>
      </c>
      <c r="D22" s="323">
        <v>-5.6562922868741629E-2</v>
      </c>
      <c r="E22" s="319"/>
      <c r="F22" s="319"/>
      <c r="G22" s="319"/>
      <c r="H22" s="319"/>
      <c r="I22" s="319"/>
      <c r="J22" s="319"/>
      <c r="K22" s="319"/>
      <c r="L22" s="319"/>
    </row>
    <row r="23" spans="1:12" ht="15.75">
      <c r="A23" s="319"/>
      <c r="B23" s="321" t="s">
        <v>165</v>
      </c>
      <c r="C23" s="322">
        <v>1832.74</v>
      </c>
      <c r="D23" s="323">
        <v>-2.8364770954473551E-4</v>
      </c>
      <c r="E23" s="319"/>
      <c r="F23" s="319"/>
      <c r="G23" s="319"/>
      <c r="H23" s="319"/>
      <c r="I23" s="319"/>
      <c r="J23" s="319"/>
      <c r="K23" s="319"/>
      <c r="L23" s="319"/>
    </row>
    <row r="24" spans="1:12" ht="15.75">
      <c r="A24" s="319"/>
      <c r="B24" s="321" t="s">
        <v>173</v>
      </c>
      <c r="C24" s="322">
        <v>117.90779000000001</v>
      </c>
      <c r="D24" s="323">
        <v>8.8515527244551681E-3</v>
      </c>
      <c r="E24" s="319"/>
      <c r="F24" s="319"/>
      <c r="G24" s="319"/>
      <c r="H24" s="319"/>
      <c r="I24" s="319"/>
      <c r="J24" s="319"/>
      <c r="K24" s="319"/>
      <c r="L24" s="319"/>
    </row>
    <row r="25" spans="1:12" ht="15.75">
      <c r="A25" s="319"/>
      <c r="B25" s="321" t="s">
        <v>217</v>
      </c>
      <c r="C25" s="322">
        <v>0.2481479</v>
      </c>
      <c r="D25" s="323">
        <v>0.26031854865332943</v>
      </c>
      <c r="E25" s="319"/>
      <c r="F25" s="319"/>
      <c r="G25" s="319"/>
      <c r="H25" s="319"/>
      <c r="I25" s="319"/>
      <c r="J25" s="319"/>
      <c r="K25" s="319"/>
      <c r="L25" s="319"/>
    </row>
    <row r="26" spans="1:12" ht="15.75">
      <c r="A26" s="319"/>
      <c r="B26" s="321" t="s">
        <v>172</v>
      </c>
      <c r="C26" s="322">
        <v>38927.94</v>
      </c>
      <c r="D26" s="323">
        <v>-3.2839242816904687E-2</v>
      </c>
      <c r="E26" s="319"/>
      <c r="F26" s="319"/>
      <c r="G26" s="319"/>
      <c r="H26" s="319"/>
      <c r="I26" s="319"/>
      <c r="J26" s="319"/>
      <c r="K26" s="319"/>
      <c r="L26" s="319"/>
    </row>
    <row r="27" spans="1:12" ht="15.75">
      <c r="A27" s="319"/>
      <c r="B27" s="321" t="s">
        <v>171</v>
      </c>
      <c r="C27" s="322">
        <v>437.47</v>
      </c>
      <c r="D27" s="323">
        <v>-3.4090658188160997E-2</v>
      </c>
      <c r="E27" s="319"/>
      <c r="F27" s="319"/>
      <c r="G27" s="319"/>
      <c r="H27" s="319"/>
      <c r="I27" s="319"/>
      <c r="J27" s="319"/>
      <c r="K27" s="319"/>
      <c r="L27" s="319"/>
    </row>
    <row r="28" spans="1:12" ht="15.75">
      <c r="A28" s="319"/>
      <c r="B28" s="321" t="s">
        <v>182</v>
      </c>
      <c r="C28" s="322">
        <v>35.285249999999998</v>
      </c>
      <c r="D28" s="323">
        <v>-2.586942297976659E-2</v>
      </c>
      <c r="E28" s="319"/>
      <c r="F28" s="319"/>
      <c r="G28" s="319"/>
      <c r="H28" s="319"/>
      <c r="I28" s="319"/>
      <c r="J28" s="319"/>
      <c r="K28" s="319"/>
      <c r="L28" s="319"/>
    </row>
    <row r="29" spans="1:12" ht="15.75">
      <c r="A29" s="319"/>
      <c r="B29" s="321" t="s">
        <v>210</v>
      </c>
      <c r="C29" s="322">
        <v>18.46</v>
      </c>
      <c r="D29" s="323">
        <v>-4.9433573635427434E-2</v>
      </c>
      <c r="E29" s="319"/>
      <c r="F29" s="319"/>
      <c r="G29" s="319"/>
      <c r="H29" s="319"/>
      <c r="I29" s="319"/>
      <c r="J29" s="319"/>
      <c r="K29" s="319"/>
      <c r="L29" s="319"/>
    </row>
    <row r="30" spans="1:12" ht="15.75">
      <c r="A30" s="319"/>
      <c r="B30" s="321" t="s">
        <v>181</v>
      </c>
      <c r="C30" s="322">
        <v>11.28</v>
      </c>
      <c r="D30" s="323">
        <v>-7.9155672823218882E-3</v>
      </c>
      <c r="E30" s="319"/>
      <c r="F30" s="319"/>
      <c r="G30" s="319"/>
      <c r="H30" s="319"/>
      <c r="I30" s="319"/>
      <c r="J30" s="319"/>
      <c r="K30" s="319"/>
      <c r="L30" s="319"/>
    </row>
    <row r="31" spans="1:12" ht="15.75">
      <c r="A31" s="319"/>
      <c r="B31" s="321" t="s">
        <v>174</v>
      </c>
      <c r="C31" s="322">
        <v>8.1411329999999982</v>
      </c>
      <c r="D31" s="323">
        <v>2.1997891010431682E-2</v>
      </c>
      <c r="E31" s="319"/>
      <c r="F31" s="319"/>
      <c r="G31" s="319"/>
      <c r="H31" s="319"/>
      <c r="I31" s="319"/>
      <c r="J31" s="319"/>
      <c r="K31" s="319"/>
      <c r="L31" s="319"/>
    </row>
    <row r="32" spans="1:12" ht="15.75">
      <c r="A32" s="319"/>
      <c r="B32" s="321" t="s">
        <v>201</v>
      </c>
      <c r="C32" s="322">
        <v>3.8279999999999998</v>
      </c>
      <c r="D32" s="323">
        <v>6.9572506286672164E-2</v>
      </c>
      <c r="E32" s="319"/>
      <c r="F32" s="319"/>
      <c r="G32" s="319"/>
      <c r="H32" s="319"/>
      <c r="I32" s="319"/>
      <c r="J32" s="319"/>
      <c r="K32" s="319"/>
      <c r="L32" s="319"/>
    </row>
    <row r="33" spans="1:12" ht="15.75">
      <c r="A33" s="319"/>
      <c r="B33" s="321" t="s">
        <v>218</v>
      </c>
      <c r="C33" s="322">
        <v>0.68269999999999997</v>
      </c>
      <c r="D33" s="323">
        <v>0.27155894952505105</v>
      </c>
      <c r="E33" s="319"/>
      <c r="F33" s="319"/>
      <c r="G33" s="319"/>
      <c r="H33" s="319"/>
      <c r="I33" s="319"/>
      <c r="J33" s="319"/>
      <c r="K33" s="319"/>
      <c r="L33" s="319"/>
    </row>
    <row r="34" spans="1:12" ht="15.75">
      <c r="A34" s="319"/>
      <c r="B34" s="321" t="s">
        <v>219</v>
      </c>
      <c r="C34" s="322">
        <v>0.40220179999999989</v>
      </c>
      <c r="D34" s="323">
        <v>0.17025948103792385</v>
      </c>
      <c r="E34" s="319"/>
      <c r="F34" s="319"/>
      <c r="G34" s="319"/>
      <c r="H34" s="319"/>
      <c r="I34" s="319"/>
      <c r="J34" s="319"/>
      <c r="K34" s="319"/>
      <c r="L34" s="319"/>
    </row>
    <row r="35" spans="1:12" ht="15.75">
      <c r="A35" s="319"/>
      <c r="B35" s="321" t="s">
        <v>220</v>
      </c>
      <c r="C35" s="322">
        <v>1.0009999999999999</v>
      </c>
      <c r="D35" s="323">
        <v>-9.9800399201607965E-4</v>
      </c>
      <c r="E35" s="319"/>
      <c r="F35" s="319"/>
      <c r="G35" s="319"/>
      <c r="H35" s="319"/>
      <c r="I35" s="319"/>
      <c r="J35" s="319"/>
      <c r="K35" s="319"/>
      <c r="L35" s="319"/>
    </row>
    <row r="36" spans="1:12" ht="15.75">
      <c r="A36" s="319"/>
      <c r="B36" s="321" t="s">
        <v>221</v>
      </c>
      <c r="C36" s="322">
        <v>0.06</v>
      </c>
      <c r="D36" s="323">
        <v>0.22674299734205675</v>
      </c>
      <c r="E36" s="319"/>
      <c r="F36" s="319"/>
      <c r="G36" s="319"/>
      <c r="H36" s="319"/>
      <c r="I36" s="319"/>
      <c r="J36" s="319"/>
      <c r="K36" s="319"/>
      <c r="L36" s="319"/>
    </row>
    <row r="37" spans="1:12" ht="15.75">
      <c r="A37" s="319"/>
      <c r="B37" s="321" t="s">
        <v>222</v>
      </c>
      <c r="C37" s="322">
        <v>0.395395</v>
      </c>
      <c r="D37" s="323">
        <v>5.6225343745058082E-2</v>
      </c>
      <c r="E37" s="319"/>
      <c r="F37" s="319"/>
      <c r="G37" s="319"/>
      <c r="H37" s="319"/>
      <c r="I37" s="319"/>
      <c r="J37" s="319"/>
      <c r="K37" s="319"/>
      <c r="L37" s="319"/>
    </row>
    <row r="38" spans="1:12" ht="15.75">
      <c r="A38" s="319"/>
      <c r="B38" s="321" t="s">
        <v>223</v>
      </c>
      <c r="C38" s="322">
        <v>3.2890000000000001</v>
      </c>
      <c r="D38" s="323">
        <v>2.781249999999999E-2</v>
      </c>
      <c r="E38" s="319"/>
      <c r="F38" s="319"/>
      <c r="G38" s="319"/>
      <c r="H38" s="319"/>
      <c r="I38" s="319"/>
      <c r="J38" s="319"/>
      <c r="K38" s="319"/>
      <c r="L38" s="319"/>
    </row>
    <row r="39" spans="1:12" ht="15.75">
      <c r="A39" s="319"/>
      <c r="B39" s="321" t="s">
        <v>224</v>
      </c>
      <c r="C39" s="322">
        <v>9.9078979999999983E-2</v>
      </c>
      <c r="D39" s="323">
        <v>-2.1946413799502996E-2</v>
      </c>
      <c r="E39" s="319"/>
      <c r="F39" s="319"/>
      <c r="G39" s="319"/>
      <c r="H39" s="319"/>
      <c r="I39" s="319"/>
      <c r="J39" s="319"/>
      <c r="K39" s="319"/>
      <c r="L39" s="319"/>
    </row>
    <row r="40" spans="1:12" ht="15.75">
      <c r="A40" s="319"/>
      <c r="B40" s="321" t="s">
        <v>225</v>
      </c>
      <c r="C40" s="322">
        <v>0.5756</v>
      </c>
      <c r="D40" s="323">
        <v>2.2380106571936162E-2</v>
      </c>
      <c r="E40" s="319"/>
      <c r="F40" s="319"/>
      <c r="G40" s="319"/>
      <c r="H40" s="319"/>
      <c r="I40" s="319"/>
      <c r="J40" s="319"/>
      <c r="K40" s="319"/>
      <c r="L40" s="319"/>
    </row>
    <row r="41" spans="1:12" ht="15.75">
      <c r="A41" s="319"/>
      <c r="B41" s="321" t="s">
        <v>226</v>
      </c>
      <c r="C41" s="322">
        <v>1.7170000000000001</v>
      </c>
      <c r="D41" s="323">
        <v>-9.8039215686273953E-3</v>
      </c>
      <c r="E41" s="319"/>
      <c r="F41" s="319"/>
      <c r="G41" s="319"/>
      <c r="H41" s="319"/>
      <c r="I41" s="319"/>
      <c r="J41" s="319"/>
      <c r="K41" s="319"/>
      <c r="L41" s="319"/>
    </row>
    <row r="42" spans="1:12" ht="15.75">
      <c r="A42" s="319"/>
      <c r="B42" s="321" t="s">
        <v>227</v>
      </c>
      <c r="C42" s="322">
        <v>2530.2600000000002</v>
      </c>
      <c r="D42" s="323">
        <v>-1.3643841170095818E-2</v>
      </c>
      <c r="E42" s="319"/>
      <c r="F42" s="319"/>
      <c r="G42" s="319"/>
      <c r="H42" s="319"/>
      <c r="I42" s="319"/>
      <c r="J42" s="319"/>
      <c r="K42" s="319"/>
      <c r="L42" s="319"/>
    </row>
    <row r="43" spans="1:12" ht="15.75">
      <c r="A43" s="319"/>
      <c r="B43" s="321" t="s">
        <v>228</v>
      </c>
      <c r="C43" s="322">
        <v>1.11E-2</v>
      </c>
      <c r="D43" s="323">
        <v>4.7169811320754762E-2</v>
      </c>
      <c r="E43" s="319"/>
      <c r="F43" s="319"/>
      <c r="G43" s="319"/>
      <c r="H43" s="319"/>
      <c r="I43" s="319"/>
      <c r="J43" s="319"/>
      <c r="K43" s="319"/>
      <c r="L43" s="319"/>
    </row>
    <row r="44" spans="1:12" ht="15.75">
      <c r="A44" s="319"/>
      <c r="B44" s="321" t="s">
        <v>229</v>
      </c>
      <c r="C44" s="322">
        <v>0.66065999999999991</v>
      </c>
      <c r="D44" s="323">
        <v>1.750203297109474E-2</v>
      </c>
      <c r="E44" s="319"/>
      <c r="F44" s="319"/>
      <c r="G44" s="319"/>
      <c r="H44" s="319"/>
      <c r="I44" s="319"/>
      <c r="J44" s="319"/>
      <c r="K44" s="319"/>
      <c r="L44" s="319"/>
    </row>
    <row r="45" spans="1:12" ht="15.75">
      <c r="A45" s="319"/>
      <c r="B45" s="321" t="s">
        <v>230</v>
      </c>
      <c r="C45" s="322">
        <v>0.42780000000000001</v>
      </c>
      <c r="D45" s="323">
        <v>0.10002571355104135</v>
      </c>
      <c r="E45" s="319"/>
      <c r="F45" s="319"/>
      <c r="G45" s="319"/>
      <c r="H45" s="319"/>
      <c r="I45" s="319"/>
      <c r="J45" s="319"/>
      <c r="K45" s="319"/>
      <c r="L45" s="319"/>
    </row>
    <row r="46" spans="1:12" ht="15.75">
      <c r="A46" s="319"/>
      <c r="B46" s="321" t="s">
        <v>231</v>
      </c>
      <c r="C46" s="322">
        <v>0.49919869999999988</v>
      </c>
      <c r="D46" s="323">
        <v>-1.7546252397591087E-2</v>
      </c>
      <c r="E46" s="319"/>
      <c r="F46" s="319"/>
      <c r="G46" s="319"/>
      <c r="H46" s="319"/>
      <c r="I46" s="319"/>
      <c r="J46" s="319"/>
      <c r="K46" s="319"/>
      <c r="L46" s="319"/>
    </row>
    <row r="47" spans="1:12" ht="15.75">
      <c r="A47" s="319"/>
      <c r="B47" s="321" t="s">
        <v>232</v>
      </c>
      <c r="C47" s="322">
        <v>1.5E-3</v>
      </c>
      <c r="D47" s="323">
        <v>0</v>
      </c>
      <c r="E47" s="319"/>
      <c r="F47" s="319"/>
      <c r="G47" s="319"/>
      <c r="H47" s="319"/>
      <c r="I47" s="319"/>
      <c r="J47" s="319"/>
      <c r="K47" s="319"/>
      <c r="L47" s="319"/>
    </row>
    <row r="48" spans="1:12" ht="15.75">
      <c r="A48" s="319"/>
      <c r="B48" s="321" t="s">
        <v>233</v>
      </c>
      <c r="C48" s="322">
        <v>0.39589999999999997</v>
      </c>
      <c r="D48" s="323">
        <v>0.15422740524781325</v>
      </c>
      <c r="E48" s="319"/>
      <c r="F48" s="319"/>
      <c r="G48" s="319"/>
      <c r="H48" s="319"/>
      <c r="I48" s="319"/>
      <c r="J48" s="319"/>
      <c r="K48" s="319"/>
      <c r="L48" s="319"/>
    </row>
    <row r="49" spans="1:12" ht="15.75">
      <c r="A49" s="319"/>
      <c r="B49" s="321"/>
      <c r="C49" s="328"/>
      <c r="D49" s="321"/>
      <c r="E49" s="319"/>
      <c r="F49" s="319"/>
      <c r="G49" s="319"/>
      <c r="H49" s="319"/>
      <c r="I49" s="319"/>
      <c r="J49" s="319"/>
      <c r="K49" s="319"/>
      <c r="L49" s="319"/>
    </row>
    <row r="50" spans="1:12" ht="15.75">
      <c r="A50" s="319"/>
      <c r="B50" s="321"/>
      <c r="C50" s="328"/>
      <c r="D50" s="321"/>
      <c r="E50" s="319"/>
      <c r="F50" s="319"/>
      <c r="G50" s="319"/>
      <c r="H50" s="319"/>
      <c r="I50" s="319"/>
      <c r="J50" s="319"/>
      <c r="K50" s="319"/>
      <c r="L50" s="319"/>
    </row>
    <row r="51" spans="1:12" ht="15.75">
      <c r="A51" s="319"/>
      <c r="B51" s="321"/>
      <c r="C51" s="328"/>
      <c r="D51" s="321"/>
      <c r="E51" s="319"/>
      <c r="F51" s="319"/>
      <c r="G51" s="319"/>
      <c r="H51" s="319"/>
      <c r="I51" s="319"/>
      <c r="J51" s="319"/>
      <c r="K51" s="319"/>
      <c r="L51" s="319"/>
    </row>
    <row r="52" spans="1:12" ht="15.75">
      <c r="A52" s="319"/>
      <c r="B52" s="321"/>
      <c r="C52" s="328"/>
      <c r="D52" s="321"/>
      <c r="E52" s="319"/>
      <c r="F52" s="319"/>
      <c r="G52" s="319"/>
      <c r="H52" s="319"/>
      <c r="I52" s="319"/>
      <c r="J52" s="319"/>
      <c r="K52" s="319"/>
      <c r="L52" s="319"/>
    </row>
    <row r="53" spans="1:12" ht="15.75">
      <c r="A53" s="319"/>
      <c r="B53" s="321"/>
      <c r="C53" s="328"/>
      <c r="D53" s="321"/>
      <c r="E53" s="319"/>
      <c r="F53" s="319"/>
      <c r="G53" s="319"/>
      <c r="H53" s="319"/>
      <c r="I53" s="319"/>
      <c r="J53" s="319"/>
      <c r="K53" s="319"/>
      <c r="L53" s="319"/>
    </row>
    <row r="54" spans="1:12" ht="15.75">
      <c r="A54" s="319"/>
      <c r="B54" s="321"/>
      <c r="C54" s="328"/>
      <c r="D54" s="321"/>
      <c r="E54" s="319"/>
      <c r="F54" s="319"/>
      <c r="G54" s="319"/>
      <c r="H54" s="319"/>
      <c r="I54" s="319"/>
      <c r="J54" s="319"/>
      <c r="K54" s="319"/>
      <c r="L54" s="319"/>
    </row>
    <row r="55" spans="1:12" ht="15.75">
      <c r="A55" s="319"/>
      <c r="B55" s="321"/>
      <c r="C55" s="328"/>
      <c r="D55" s="321"/>
      <c r="E55" s="319"/>
      <c r="F55" s="319"/>
      <c r="G55" s="319"/>
      <c r="H55" s="319"/>
      <c r="I55" s="319"/>
      <c r="J55" s="319"/>
      <c r="K55" s="319"/>
      <c r="L55" s="319"/>
    </row>
    <row r="56" spans="1:12" ht="15.75">
      <c r="A56" s="319"/>
      <c r="B56" s="321"/>
      <c r="C56" s="328"/>
      <c r="D56" s="321"/>
      <c r="E56" s="319"/>
      <c r="F56" s="319"/>
      <c r="G56" s="319"/>
      <c r="H56" s="319"/>
      <c r="I56" s="319"/>
      <c r="J56" s="319"/>
      <c r="K56" s="319"/>
      <c r="L56" s="319"/>
    </row>
    <row r="57" spans="1:12" ht="15.75">
      <c r="A57" s="319"/>
      <c r="B57" s="321"/>
      <c r="C57" s="328"/>
      <c r="D57" s="321"/>
      <c r="E57" s="319"/>
      <c r="F57" s="319"/>
      <c r="G57" s="319"/>
      <c r="H57" s="319"/>
      <c r="I57" s="319"/>
      <c r="J57" s="319"/>
      <c r="K57" s="319"/>
      <c r="L57" s="319"/>
    </row>
    <row r="58" spans="1:12" ht="15.75">
      <c r="A58" s="319"/>
      <c r="B58" s="321"/>
      <c r="C58" s="328"/>
      <c r="D58" s="321"/>
      <c r="E58" s="319"/>
      <c r="F58" s="319"/>
      <c r="G58" s="319"/>
      <c r="H58" s="319"/>
      <c r="I58" s="319"/>
      <c r="J58" s="319"/>
      <c r="K58" s="319"/>
      <c r="L58" s="319"/>
    </row>
    <row r="59" spans="1:12" ht="15.75">
      <c r="A59" s="319"/>
      <c r="B59" s="321"/>
      <c r="C59" s="328"/>
      <c r="D59" s="321"/>
      <c r="E59" s="319"/>
      <c r="F59" s="319"/>
      <c r="G59" s="319"/>
      <c r="H59" s="319"/>
      <c r="I59" s="319"/>
      <c r="J59" s="319"/>
      <c r="K59" s="319"/>
      <c r="L59" s="319"/>
    </row>
    <row r="60" spans="1:12" ht="15.75">
      <c r="A60" s="319"/>
      <c r="B60" s="321"/>
      <c r="C60" s="328"/>
      <c r="D60" s="321"/>
      <c r="E60" s="319"/>
      <c r="F60" s="319"/>
      <c r="G60" s="319"/>
      <c r="H60" s="319"/>
      <c r="I60" s="319"/>
      <c r="J60" s="319"/>
      <c r="K60" s="319"/>
      <c r="L60" s="319"/>
    </row>
    <row r="61" spans="1:12" ht="15.75">
      <c r="A61" s="319"/>
      <c r="B61" s="321"/>
      <c r="C61" s="328"/>
      <c r="D61" s="321"/>
      <c r="E61" s="319"/>
      <c r="F61" s="319"/>
      <c r="G61" s="319"/>
      <c r="H61" s="319"/>
      <c r="I61" s="319"/>
      <c r="J61" s="319"/>
      <c r="K61" s="319"/>
      <c r="L61" s="319"/>
    </row>
    <row r="62" spans="1:12" ht="15.75">
      <c r="A62" s="319"/>
      <c r="B62" s="321"/>
      <c r="C62" s="328"/>
      <c r="D62" s="321"/>
      <c r="E62" s="319"/>
      <c r="F62" s="319"/>
      <c r="G62" s="319"/>
      <c r="H62" s="319"/>
      <c r="I62" s="319"/>
      <c r="J62" s="319"/>
      <c r="K62" s="319"/>
      <c r="L62" s="319"/>
    </row>
    <row r="63" spans="1:12" ht="15.75">
      <c r="A63" s="319"/>
      <c r="B63" s="321"/>
      <c r="C63" s="328"/>
      <c r="D63" s="321"/>
      <c r="E63" s="319"/>
      <c r="F63" s="319"/>
      <c r="G63" s="319"/>
      <c r="H63" s="319"/>
      <c r="I63" s="319"/>
      <c r="J63" s="319"/>
      <c r="K63" s="319"/>
      <c r="L63" s="319"/>
    </row>
    <row r="64" spans="1:12" ht="15.75">
      <c r="A64" s="319"/>
      <c r="B64" s="321"/>
      <c r="C64" s="328"/>
      <c r="D64" s="321"/>
      <c r="E64" s="319"/>
      <c r="F64" s="319"/>
      <c r="G64" s="319"/>
      <c r="H64" s="319"/>
      <c r="I64" s="319"/>
      <c r="J64" s="319"/>
      <c r="K64" s="319"/>
      <c r="L64" s="319"/>
    </row>
    <row r="65" spans="1:12" ht="15.75">
      <c r="A65" s="319"/>
      <c r="B65" s="321"/>
      <c r="C65" s="328"/>
      <c r="D65" s="321"/>
      <c r="E65" s="319"/>
      <c r="F65" s="319"/>
      <c r="G65" s="319"/>
      <c r="H65" s="319"/>
      <c r="I65" s="319"/>
      <c r="J65" s="319"/>
      <c r="K65" s="319"/>
      <c r="L65" s="319"/>
    </row>
    <row r="66" spans="1:12" ht="15.75">
      <c r="A66" s="319"/>
      <c r="B66" s="321"/>
      <c r="C66" s="328"/>
      <c r="D66" s="321"/>
      <c r="E66" s="319"/>
      <c r="F66" s="319"/>
      <c r="G66" s="319"/>
      <c r="H66" s="319"/>
      <c r="I66" s="319"/>
      <c r="J66" s="319"/>
      <c r="K66" s="319"/>
      <c r="L66" s="319"/>
    </row>
    <row r="67" spans="1:12" ht="15.75">
      <c r="A67" s="319"/>
      <c r="B67" s="321"/>
      <c r="C67" s="328"/>
      <c r="D67" s="321"/>
      <c r="E67" s="319"/>
      <c r="F67" s="319"/>
      <c r="G67" s="319"/>
      <c r="H67" s="319"/>
      <c r="I67" s="319"/>
      <c r="J67" s="319"/>
      <c r="K67" s="319"/>
      <c r="L67" s="319"/>
    </row>
    <row r="68" spans="1:12" ht="15.75">
      <c r="A68" s="319"/>
      <c r="B68" s="321"/>
      <c r="C68" s="328"/>
      <c r="D68" s="321"/>
      <c r="E68" s="319"/>
      <c r="F68" s="319"/>
      <c r="G68" s="319"/>
      <c r="H68" s="319"/>
      <c r="I68" s="319"/>
      <c r="J68" s="319"/>
      <c r="K68" s="319"/>
      <c r="L68" s="319"/>
    </row>
    <row r="69" spans="1:12" ht="15.75">
      <c r="A69" s="319"/>
      <c r="B69" s="321"/>
      <c r="C69" s="328"/>
      <c r="D69" s="321"/>
      <c r="E69" s="319"/>
      <c r="F69" s="319"/>
      <c r="G69" s="319"/>
      <c r="H69" s="319"/>
      <c r="I69" s="319"/>
      <c r="J69" s="319"/>
      <c r="K69" s="319"/>
      <c r="L69" s="319"/>
    </row>
    <row r="70" spans="1:12" ht="15.75">
      <c r="A70" s="319"/>
      <c r="B70" s="321"/>
      <c r="C70" s="328"/>
      <c r="D70" s="321"/>
      <c r="E70" s="319"/>
      <c r="F70" s="319"/>
      <c r="G70" s="319"/>
      <c r="H70" s="319"/>
      <c r="I70" s="319"/>
      <c r="J70" s="319"/>
      <c r="K70" s="319"/>
      <c r="L70" s="319"/>
    </row>
    <row r="71" spans="1:12">
      <c r="A71" s="319"/>
      <c r="B71" s="321"/>
      <c r="C71" s="321"/>
      <c r="D71" s="321"/>
      <c r="E71" s="319"/>
      <c r="F71" s="319"/>
      <c r="G71" s="319"/>
      <c r="H71" s="319"/>
      <c r="I71" s="319"/>
      <c r="J71" s="319"/>
      <c r="K71" s="319"/>
      <c r="L71" s="319"/>
    </row>
    <row r="72" spans="1:12">
      <c r="A72" s="319"/>
      <c r="B72" s="321"/>
      <c r="C72" s="321"/>
      <c r="D72" s="321"/>
      <c r="E72" s="319"/>
      <c r="F72" s="319"/>
      <c r="G72" s="319"/>
      <c r="H72" s="319"/>
      <c r="I72" s="319"/>
      <c r="J72" s="319"/>
      <c r="K72" s="319"/>
      <c r="L72" s="319"/>
    </row>
    <row r="73" spans="1:12">
      <c r="A73" s="319"/>
      <c r="B73" s="321"/>
      <c r="C73" s="321"/>
      <c r="D73" s="321"/>
      <c r="E73" s="319"/>
      <c r="F73" s="319"/>
      <c r="G73" s="319"/>
      <c r="H73" s="319"/>
      <c r="I73" s="319"/>
      <c r="J73" s="319"/>
      <c r="K73" s="319"/>
      <c r="L73" s="319"/>
    </row>
    <row r="74" spans="1:12">
      <c r="A74" s="319"/>
      <c r="B74" s="321"/>
      <c r="C74" s="321"/>
      <c r="D74" s="321"/>
      <c r="E74" s="319"/>
      <c r="F74" s="319"/>
      <c r="G74" s="319"/>
      <c r="H74" s="319"/>
      <c r="I74" s="319"/>
      <c r="J74" s="319"/>
      <c r="K74" s="319"/>
      <c r="L74" s="319"/>
    </row>
    <row r="75" spans="1:12">
      <c r="A75" s="319"/>
      <c r="B75" s="321"/>
      <c r="C75" s="321"/>
      <c r="D75" s="321"/>
      <c r="E75" s="319"/>
      <c r="F75" s="319"/>
      <c r="G75" s="319"/>
      <c r="H75" s="319"/>
      <c r="I75" s="319"/>
      <c r="J75" s="319"/>
      <c r="K75" s="319"/>
      <c r="L75" s="319"/>
    </row>
    <row r="76" spans="1:12">
      <c r="A76" s="319"/>
      <c r="B76" s="321"/>
      <c r="C76" s="321"/>
      <c r="D76" s="321"/>
      <c r="E76" s="319"/>
      <c r="F76" s="319"/>
      <c r="G76" s="319"/>
      <c r="H76" s="319"/>
      <c r="I76" s="319"/>
      <c r="J76" s="319"/>
      <c r="K76" s="319"/>
      <c r="L76" s="319"/>
    </row>
    <row r="77" spans="1:12">
      <c r="A77" s="319"/>
      <c r="B77" s="321"/>
      <c r="C77" s="321"/>
      <c r="D77" s="321"/>
      <c r="E77" s="319"/>
      <c r="F77" s="319"/>
      <c r="G77" s="319"/>
      <c r="H77" s="319"/>
      <c r="I77" s="319"/>
      <c r="J77" s="319"/>
      <c r="K77" s="319"/>
      <c r="L77" s="319"/>
    </row>
    <row r="78" spans="1:12">
      <c r="A78" s="319"/>
      <c r="B78" s="321"/>
      <c r="C78" s="321"/>
      <c r="D78" s="321"/>
      <c r="E78" s="319"/>
      <c r="F78" s="319"/>
      <c r="G78" s="319"/>
      <c r="H78" s="319"/>
      <c r="I78" s="319"/>
      <c r="J78" s="319"/>
      <c r="K78" s="319"/>
      <c r="L78" s="319"/>
    </row>
    <row r="79" spans="1:12">
      <c r="A79" s="319"/>
      <c r="B79" s="321"/>
      <c r="C79" s="321"/>
      <c r="D79" s="321"/>
      <c r="E79" s="319"/>
      <c r="F79" s="319"/>
      <c r="G79" s="319"/>
      <c r="H79" s="319"/>
      <c r="I79" s="319"/>
      <c r="J79" s="319"/>
      <c r="K79" s="319"/>
      <c r="L79" s="319"/>
    </row>
    <row r="80" spans="1:12">
      <c r="A80" s="319"/>
      <c r="B80" s="321"/>
      <c r="C80" s="321"/>
      <c r="D80" s="321"/>
      <c r="E80" s="319"/>
      <c r="F80" s="319"/>
      <c r="G80" s="319"/>
      <c r="H80" s="319"/>
      <c r="I80" s="319"/>
      <c r="J80" s="319"/>
      <c r="K80" s="319"/>
      <c r="L80" s="319"/>
    </row>
    <row r="81" spans="1:12">
      <c r="A81" s="319"/>
      <c r="B81" s="321"/>
      <c r="C81" s="321"/>
      <c r="D81" s="321"/>
      <c r="E81" s="319"/>
      <c r="F81" s="319"/>
      <c r="G81" s="319"/>
      <c r="H81" s="319"/>
      <c r="I81" s="319"/>
      <c r="J81" s="319"/>
      <c r="K81" s="319"/>
      <c r="L81" s="319"/>
    </row>
    <row r="82" spans="1:12">
      <c r="A82" s="319"/>
      <c r="B82" s="321"/>
      <c r="C82" s="321"/>
      <c r="D82" s="321"/>
      <c r="E82" s="319"/>
      <c r="F82" s="319"/>
      <c r="G82" s="319"/>
      <c r="H82" s="319"/>
      <c r="I82" s="319"/>
      <c r="J82" s="319"/>
      <c r="K82" s="319"/>
      <c r="L82" s="319"/>
    </row>
    <row r="83" spans="1:12">
      <c r="A83" s="319"/>
      <c r="B83" s="321"/>
      <c r="C83" s="321"/>
      <c r="D83" s="321"/>
      <c r="E83" s="319"/>
      <c r="F83" s="319"/>
      <c r="G83" s="319"/>
      <c r="H83" s="319"/>
      <c r="I83" s="319"/>
      <c r="J83" s="319"/>
      <c r="K83" s="319"/>
      <c r="L83" s="319"/>
    </row>
    <row r="84" spans="1:12">
      <c r="A84" s="319"/>
      <c r="B84" s="321"/>
      <c r="C84" s="321"/>
      <c r="D84" s="321"/>
      <c r="E84" s="319"/>
      <c r="F84" s="319"/>
      <c r="G84" s="319"/>
      <c r="H84" s="319"/>
      <c r="I84" s="319"/>
      <c r="J84" s="319"/>
      <c r="K84" s="319"/>
      <c r="L84" s="319"/>
    </row>
    <row r="85" spans="1:12">
      <c r="A85" s="319"/>
      <c r="B85" s="321"/>
      <c r="C85" s="321"/>
      <c r="D85" s="321"/>
      <c r="E85" s="319"/>
      <c r="F85" s="319"/>
      <c r="G85" s="319"/>
      <c r="H85" s="319"/>
      <c r="I85" s="319"/>
      <c r="J85" s="319"/>
      <c r="K85" s="319"/>
      <c r="L85" s="319"/>
    </row>
    <row r="86" spans="1:12">
      <c r="A86" s="319"/>
      <c r="B86" s="321"/>
      <c r="C86" s="321"/>
      <c r="D86" s="321"/>
      <c r="E86" s="319"/>
      <c r="F86" s="319"/>
      <c r="G86" s="319"/>
      <c r="H86" s="319"/>
      <c r="I86" s="319"/>
      <c r="J86" s="319"/>
      <c r="K86" s="319"/>
      <c r="L86" s="319"/>
    </row>
    <row r="87" spans="1:12">
      <c r="A87" s="319"/>
      <c r="B87" s="321"/>
      <c r="C87" s="321"/>
      <c r="D87" s="321"/>
      <c r="E87" s="319"/>
      <c r="F87" s="319"/>
      <c r="G87" s="319"/>
      <c r="H87" s="319"/>
      <c r="I87" s="319"/>
      <c r="J87" s="319"/>
      <c r="K87" s="319"/>
      <c r="L87" s="319"/>
    </row>
    <row r="88" spans="1:12">
      <c r="A88" s="319"/>
      <c r="B88" s="321"/>
      <c r="C88" s="321"/>
      <c r="D88" s="321"/>
      <c r="E88" s="319"/>
      <c r="F88" s="319"/>
      <c r="G88" s="319"/>
      <c r="H88" s="319"/>
      <c r="I88" s="319"/>
      <c r="J88" s="319"/>
      <c r="K88" s="319"/>
      <c r="L88" s="319"/>
    </row>
    <row r="89" spans="1:12">
      <c r="A89" s="319"/>
      <c r="B89" s="321"/>
      <c r="C89" s="321"/>
      <c r="D89" s="321"/>
      <c r="E89" s="319"/>
      <c r="F89" s="319"/>
      <c r="G89" s="319"/>
      <c r="H89" s="319"/>
      <c r="I89" s="319"/>
      <c r="J89" s="319"/>
      <c r="K89" s="319"/>
      <c r="L89" s="319"/>
    </row>
    <row r="90" spans="1:12">
      <c r="A90" s="319"/>
      <c r="B90" s="321"/>
      <c r="C90" s="321"/>
      <c r="D90" s="321"/>
      <c r="E90" s="319"/>
      <c r="F90" s="319"/>
      <c r="G90" s="319"/>
      <c r="H90" s="319"/>
      <c r="I90" s="319"/>
      <c r="J90" s="319"/>
      <c r="K90" s="319"/>
      <c r="L90" s="319"/>
    </row>
    <row r="91" spans="1:12">
      <c r="A91" s="319"/>
      <c r="B91" s="321"/>
      <c r="C91" s="321"/>
      <c r="D91" s="321"/>
      <c r="E91" s="319"/>
      <c r="F91" s="319"/>
      <c r="G91" s="319"/>
      <c r="H91" s="319"/>
      <c r="I91" s="319"/>
      <c r="J91" s="319"/>
      <c r="K91" s="319"/>
      <c r="L91" s="319"/>
    </row>
    <row r="92" spans="1:12">
      <c r="A92" s="319"/>
      <c r="B92" s="321"/>
      <c r="C92" s="321"/>
      <c r="D92" s="321"/>
      <c r="E92" s="319"/>
      <c r="F92" s="319"/>
      <c r="G92" s="319"/>
      <c r="H92" s="319"/>
      <c r="I92" s="319"/>
      <c r="J92" s="319"/>
      <c r="K92" s="319"/>
      <c r="L92" s="319"/>
    </row>
    <row r="93" spans="1:12">
      <c r="A93" s="319"/>
      <c r="B93" s="321"/>
      <c r="C93" s="321"/>
      <c r="D93" s="321"/>
      <c r="E93" s="319"/>
      <c r="F93" s="319"/>
      <c r="G93" s="319"/>
      <c r="H93" s="319"/>
      <c r="I93" s="319"/>
      <c r="J93" s="319"/>
      <c r="K93" s="319"/>
      <c r="L93" s="319"/>
    </row>
    <row r="94" spans="1:12">
      <c r="A94" s="319"/>
      <c r="B94" s="321"/>
      <c r="C94" s="321"/>
      <c r="D94" s="321"/>
      <c r="E94" s="319"/>
      <c r="F94" s="319"/>
      <c r="G94" s="319"/>
      <c r="H94" s="319"/>
      <c r="I94" s="319"/>
      <c r="J94" s="319"/>
      <c r="K94" s="319"/>
      <c r="L94" s="319"/>
    </row>
    <row r="95" spans="1:12">
      <c r="A95" s="319"/>
      <c r="B95" s="321"/>
      <c r="C95" s="321"/>
      <c r="D95" s="321"/>
      <c r="E95" s="319"/>
      <c r="F95" s="319"/>
      <c r="G95" s="319"/>
      <c r="H95" s="319"/>
      <c r="I95" s="319"/>
      <c r="J95" s="319"/>
      <c r="K95" s="319"/>
      <c r="L95" s="319"/>
    </row>
    <row r="96" spans="1:12">
      <c r="A96" s="319"/>
      <c r="B96" s="321"/>
      <c r="C96" s="321"/>
      <c r="D96" s="321"/>
      <c r="E96" s="319"/>
      <c r="F96" s="319"/>
      <c r="G96" s="319"/>
      <c r="H96" s="319"/>
      <c r="I96" s="319"/>
      <c r="J96" s="319"/>
      <c r="K96" s="319"/>
      <c r="L96" s="319"/>
    </row>
    <row r="97" spans="1:12">
      <c r="A97" s="319"/>
      <c r="B97" s="321"/>
      <c r="C97" s="321"/>
      <c r="D97" s="321"/>
      <c r="E97" s="319"/>
      <c r="F97" s="319"/>
      <c r="G97" s="319"/>
      <c r="H97" s="319"/>
      <c r="I97" s="319"/>
      <c r="J97" s="319"/>
      <c r="K97" s="319"/>
      <c r="L97" s="319"/>
    </row>
    <row r="98" spans="1:12">
      <c r="A98" s="319"/>
      <c r="B98" s="321"/>
      <c r="C98" s="321"/>
      <c r="D98" s="321"/>
      <c r="E98" s="319"/>
      <c r="F98" s="319"/>
      <c r="G98" s="319"/>
      <c r="H98" s="319"/>
      <c r="I98" s="319"/>
      <c r="J98" s="319"/>
      <c r="K98" s="319"/>
      <c r="L98" s="319"/>
    </row>
    <row r="99" spans="1:12">
      <c r="A99" s="319"/>
      <c r="B99" s="321"/>
      <c r="C99" s="321"/>
      <c r="D99" s="321"/>
      <c r="E99" s="319"/>
      <c r="F99" s="319"/>
      <c r="G99" s="319"/>
      <c r="H99" s="319"/>
      <c r="I99" s="319"/>
      <c r="J99" s="319"/>
      <c r="K99" s="319"/>
      <c r="L99" s="319"/>
    </row>
    <row r="100" spans="1:12">
      <c r="A100" s="319"/>
      <c r="B100" s="321"/>
      <c r="C100" s="321"/>
      <c r="D100" s="321"/>
      <c r="E100" s="319"/>
      <c r="F100" s="319"/>
      <c r="G100" s="319"/>
      <c r="H100" s="319"/>
      <c r="I100" s="319"/>
      <c r="J100" s="319"/>
      <c r="K100" s="319"/>
      <c r="L100" s="319"/>
    </row>
    <row r="101" spans="1:12">
      <c r="A101" s="319"/>
      <c r="B101" s="321"/>
      <c r="C101" s="321"/>
      <c r="D101" s="321"/>
      <c r="E101" s="319"/>
      <c r="F101" s="319"/>
      <c r="G101" s="319"/>
      <c r="H101" s="319"/>
      <c r="I101" s="319"/>
      <c r="J101" s="319"/>
      <c r="K101" s="319"/>
      <c r="L101" s="319"/>
    </row>
    <row r="102" spans="1:12">
      <c r="A102" s="319"/>
      <c r="B102" s="321"/>
      <c r="C102" s="321"/>
      <c r="D102" s="321"/>
      <c r="E102" s="319"/>
      <c r="F102" s="319"/>
      <c r="G102" s="319"/>
      <c r="H102" s="319"/>
      <c r="I102" s="319"/>
      <c r="J102" s="319"/>
      <c r="K102" s="319"/>
      <c r="L102" s="319"/>
    </row>
    <row r="103" spans="1:12">
      <c r="A103" s="319"/>
      <c r="B103" s="321"/>
      <c r="C103" s="321"/>
      <c r="D103" s="321"/>
      <c r="E103" s="319"/>
      <c r="F103" s="319"/>
      <c r="G103" s="319"/>
      <c r="H103" s="319"/>
      <c r="I103" s="319"/>
      <c r="J103" s="319"/>
      <c r="K103" s="319"/>
      <c r="L103" s="319"/>
    </row>
    <row r="104" spans="1:12">
      <c r="A104" s="319"/>
      <c r="B104" s="321"/>
      <c r="C104" s="321"/>
      <c r="D104" s="321"/>
      <c r="E104" s="319"/>
      <c r="F104" s="319"/>
      <c r="G104" s="319"/>
      <c r="H104" s="319"/>
      <c r="I104" s="319"/>
      <c r="J104" s="319"/>
      <c r="K104" s="319"/>
      <c r="L104" s="319"/>
    </row>
    <row r="105" spans="1:12">
      <c r="A105" s="319"/>
      <c r="B105" s="321"/>
      <c r="C105" s="321"/>
      <c r="D105" s="321"/>
      <c r="E105" s="319"/>
      <c r="F105" s="319"/>
      <c r="G105" s="319"/>
      <c r="H105" s="319"/>
      <c r="I105" s="319"/>
      <c r="J105" s="319"/>
      <c r="K105" s="319"/>
      <c r="L105" s="319"/>
    </row>
    <row r="106" spans="1:12">
      <c r="A106" s="319"/>
      <c r="B106" s="321"/>
      <c r="C106" s="321"/>
      <c r="D106" s="321"/>
      <c r="E106" s="319"/>
      <c r="F106" s="319"/>
      <c r="G106" s="319"/>
      <c r="H106" s="319"/>
      <c r="I106" s="319"/>
      <c r="J106" s="319"/>
      <c r="K106" s="319"/>
      <c r="L106" s="319"/>
    </row>
    <row r="107" spans="1:12">
      <c r="A107" s="319"/>
      <c r="B107" s="321"/>
      <c r="C107" s="321"/>
      <c r="D107" s="321"/>
      <c r="E107" s="319"/>
      <c r="F107" s="319"/>
      <c r="G107" s="319"/>
      <c r="H107" s="319"/>
      <c r="I107" s="319"/>
      <c r="J107" s="319"/>
      <c r="K107" s="319"/>
      <c r="L107" s="319"/>
    </row>
    <row r="108" spans="1:12">
      <c r="A108" s="319"/>
      <c r="B108" s="321"/>
      <c r="C108" s="321"/>
      <c r="D108" s="321"/>
      <c r="E108" s="319"/>
      <c r="F108" s="319"/>
      <c r="G108" s="319"/>
      <c r="H108" s="319"/>
      <c r="I108" s="319"/>
      <c r="J108" s="319"/>
      <c r="K108" s="319"/>
      <c r="L108" s="319"/>
    </row>
    <row r="109" spans="1:12">
      <c r="A109" s="319"/>
      <c r="B109" s="321"/>
      <c r="C109" s="321"/>
      <c r="D109" s="321"/>
      <c r="E109" s="319"/>
      <c r="F109" s="319"/>
      <c r="G109" s="319"/>
      <c r="H109" s="319"/>
      <c r="I109" s="319"/>
      <c r="J109" s="319"/>
      <c r="K109" s="319"/>
      <c r="L109" s="319"/>
    </row>
    <row r="110" spans="1:12">
      <c r="A110" s="319"/>
      <c r="B110" s="321"/>
      <c r="C110" s="321"/>
      <c r="D110" s="321"/>
      <c r="E110" s="319"/>
      <c r="F110" s="319"/>
      <c r="G110" s="319"/>
      <c r="H110" s="319"/>
      <c r="I110" s="319"/>
      <c r="J110" s="319"/>
      <c r="K110" s="319"/>
      <c r="L110" s="319"/>
    </row>
    <row r="111" spans="1:12">
      <c r="A111" s="319"/>
      <c r="B111" s="321"/>
      <c r="C111" s="321"/>
      <c r="D111" s="321"/>
      <c r="E111" s="319"/>
      <c r="F111" s="319"/>
      <c r="G111" s="319"/>
      <c r="H111" s="319"/>
      <c r="I111" s="319"/>
      <c r="J111" s="319"/>
      <c r="K111" s="319"/>
      <c r="L111" s="319"/>
    </row>
    <row r="112" spans="1:12">
      <c r="A112" s="319"/>
      <c r="B112" s="321"/>
      <c r="C112" s="321"/>
      <c r="D112" s="321"/>
      <c r="E112" s="319"/>
      <c r="F112" s="319"/>
      <c r="G112" s="319"/>
      <c r="H112" s="319"/>
      <c r="I112" s="319"/>
      <c r="J112" s="319"/>
      <c r="K112" s="319"/>
      <c r="L112" s="319"/>
    </row>
    <row r="113" spans="1:12">
      <c r="A113" s="319"/>
      <c r="B113" s="321"/>
      <c r="C113" s="321"/>
      <c r="D113" s="321"/>
      <c r="E113" s="319"/>
      <c r="F113" s="319"/>
      <c r="G113" s="319"/>
      <c r="H113" s="319"/>
      <c r="I113" s="319"/>
      <c r="J113" s="319"/>
      <c r="K113" s="319"/>
      <c r="L113" s="319"/>
    </row>
    <row r="114" spans="1:12">
      <c r="A114" s="319"/>
      <c r="B114" s="321"/>
      <c r="C114" s="321"/>
      <c r="D114" s="321"/>
      <c r="E114" s="319"/>
      <c r="F114" s="319"/>
      <c r="G114" s="319"/>
      <c r="H114" s="319"/>
      <c r="I114" s="319"/>
      <c r="J114" s="319"/>
      <c r="K114" s="319"/>
      <c r="L114" s="319"/>
    </row>
    <row r="115" spans="1:12">
      <c r="A115" s="319"/>
      <c r="B115" s="321"/>
      <c r="C115" s="321"/>
      <c r="D115" s="321"/>
      <c r="E115" s="319"/>
      <c r="F115" s="319"/>
      <c r="G115" s="319"/>
      <c r="H115" s="319"/>
      <c r="I115" s="319"/>
      <c r="J115" s="319"/>
      <c r="K115" s="319"/>
      <c r="L115" s="319"/>
    </row>
    <row r="116" spans="1:12">
      <c r="A116" s="319"/>
      <c r="B116" s="321"/>
      <c r="C116" s="321"/>
      <c r="D116" s="321"/>
      <c r="E116" s="319"/>
      <c r="F116" s="319"/>
      <c r="G116" s="319"/>
      <c r="H116" s="319"/>
      <c r="I116" s="319"/>
      <c r="J116" s="319"/>
      <c r="K116" s="319"/>
      <c r="L116" s="319"/>
    </row>
    <row r="117" spans="1:12">
      <c r="A117" s="319"/>
      <c r="B117" s="321"/>
      <c r="C117" s="321"/>
      <c r="D117" s="321"/>
      <c r="E117" s="319"/>
      <c r="F117" s="319"/>
      <c r="G117" s="319"/>
      <c r="H117" s="319"/>
      <c r="I117" s="319"/>
      <c r="J117" s="319"/>
      <c r="K117" s="319"/>
      <c r="L117" s="319"/>
    </row>
    <row r="118" spans="1:12">
      <c r="A118" s="319"/>
      <c r="B118" s="321"/>
      <c r="C118" s="321"/>
      <c r="D118" s="321"/>
      <c r="E118" s="319"/>
      <c r="F118" s="319"/>
      <c r="G118" s="319"/>
      <c r="H118" s="319"/>
      <c r="I118" s="319"/>
      <c r="J118" s="319"/>
      <c r="K118" s="319"/>
      <c r="L118" s="319"/>
    </row>
    <row r="119" spans="1:12">
      <c r="A119" s="319"/>
      <c r="B119" s="321"/>
      <c r="C119" s="321"/>
      <c r="D119" s="321"/>
      <c r="E119" s="319"/>
      <c r="F119" s="319"/>
      <c r="G119" s="319"/>
      <c r="H119" s="319"/>
      <c r="I119" s="319"/>
      <c r="J119" s="319"/>
      <c r="K119" s="319"/>
      <c r="L119" s="319"/>
    </row>
    <row r="120" spans="1:12">
      <c r="A120" s="319"/>
      <c r="B120" s="321"/>
      <c r="C120" s="321"/>
      <c r="D120" s="321"/>
      <c r="E120" s="319"/>
      <c r="F120" s="319"/>
      <c r="G120" s="319"/>
      <c r="H120" s="319"/>
      <c r="I120" s="319"/>
      <c r="J120" s="319"/>
      <c r="K120" s="319"/>
      <c r="L120" s="319"/>
    </row>
    <row r="121" spans="1:12">
      <c r="A121" s="319"/>
      <c r="B121" s="321"/>
      <c r="C121" s="321"/>
      <c r="D121" s="321"/>
      <c r="E121" s="319"/>
      <c r="F121" s="319"/>
      <c r="G121" s="319"/>
      <c r="H121" s="319"/>
      <c r="I121" s="319"/>
      <c r="J121" s="319"/>
      <c r="K121" s="319"/>
      <c r="L121" s="319"/>
    </row>
    <row r="122" spans="1:12">
      <c r="A122" s="319"/>
      <c r="B122" s="321"/>
      <c r="C122" s="321"/>
      <c r="D122" s="321"/>
      <c r="E122" s="319"/>
      <c r="F122" s="319"/>
      <c r="G122" s="319"/>
      <c r="H122" s="319"/>
      <c r="I122" s="319"/>
      <c r="J122" s="319"/>
      <c r="K122" s="319"/>
      <c r="L122" s="319"/>
    </row>
    <row r="123" spans="1:12">
      <c r="A123" s="319"/>
      <c r="B123" s="321"/>
      <c r="C123" s="321"/>
      <c r="D123" s="321"/>
      <c r="E123" s="319"/>
      <c r="F123" s="319"/>
      <c r="G123" s="319"/>
      <c r="H123" s="319"/>
      <c r="I123" s="319"/>
      <c r="J123" s="319"/>
      <c r="K123" s="319"/>
      <c r="L123" s="319"/>
    </row>
    <row r="124" spans="1:12">
      <c r="A124" s="319"/>
      <c r="B124" s="321"/>
      <c r="C124" s="321"/>
      <c r="D124" s="321"/>
      <c r="E124" s="319"/>
      <c r="F124" s="319"/>
      <c r="G124" s="319"/>
      <c r="H124" s="319"/>
      <c r="I124" s="319"/>
      <c r="J124" s="319"/>
      <c r="K124" s="319"/>
      <c r="L124" s="319"/>
    </row>
    <row r="125" spans="1:12">
      <c r="A125" s="319"/>
      <c r="B125" s="321"/>
      <c r="C125" s="321"/>
      <c r="D125" s="321"/>
      <c r="E125" s="319"/>
      <c r="F125" s="319"/>
      <c r="G125" s="319"/>
      <c r="H125" s="319"/>
      <c r="I125" s="319"/>
      <c r="J125" s="319"/>
      <c r="K125" s="319"/>
      <c r="L125" s="319"/>
    </row>
    <row r="126" spans="1:12">
      <c r="A126" s="319"/>
      <c r="B126" s="321"/>
      <c r="C126" s="321"/>
      <c r="D126" s="321"/>
      <c r="E126" s="319"/>
      <c r="F126" s="319"/>
      <c r="G126" s="319"/>
      <c r="H126" s="319"/>
      <c r="I126" s="319"/>
      <c r="J126" s="319"/>
      <c r="K126" s="319"/>
      <c r="L126" s="319"/>
    </row>
    <row r="127" spans="1:12">
      <c r="A127" s="319"/>
      <c r="B127" s="321"/>
      <c r="C127" s="321"/>
      <c r="D127" s="321"/>
      <c r="E127" s="319"/>
      <c r="F127" s="319"/>
      <c r="G127" s="319"/>
      <c r="H127" s="319"/>
      <c r="I127" s="319"/>
      <c r="J127" s="319"/>
      <c r="K127" s="319"/>
      <c r="L127" s="319"/>
    </row>
    <row r="128" spans="1:12">
      <c r="A128" s="319"/>
      <c r="B128" s="321"/>
      <c r="C128" s="321"/>
      <c r="D128" s="321"/>
      <c r="E128" s="319"/>
      <c r="F128" s="319"/>
      <c r="G128" s="319"/>
      <c r="H128" s="319"/>
      <c r="I128" s="319"/>
      <c r="J128" s="319"/>
      <c r="K128" s="319"/>
      <c r="L128" s="319"/>
    </row>
    <row r="129" spans="1:12">
      <c r="A129" s="319"/>
      <c r="B129" s="321"/>
      <c r="C129" s="321"/>
      <c r="D129" s="321"/>
      <c r="E129" s="319"/>
      <c r="F129" s="319"/>
      <c r="G129" s="319"/>
      <c r="H129" s="319"/>
      <c r="I129" s="319"/>
      <c r="J129" s="319"/>
      <c r="K129" s="319"/>
      <c r="L129" s="319"/>
    </row>
    <row r="130" spans="1:12">
      <c r="A130" s="319"/>
      <c r="B130" s="321"/>
      <c r="C130" s="321"/>
      <c r="D130" s="321"/>
      <c r="E130" s="319"/>
      <c r="F130" s="319"/>
      <c r="G130" s="319"/>
      <c r="H130" s="319"/>
      <c r="I130" s="319"/>
      <c r="J130" s="319"/>
      <c r="K130" s="319"/>
      <c r="L130" s="319"/>
    </row>
    <row r="131" spans="1:12">
      <c r="A131" s="319"/>
      <c r="B131" s="321"/>
      <c r="C131" s="321"/>
      <c r="D131" s="321"/>
      <c r="E131" s="319"/>
      <c r="F131" s="319"/>
      <c r="G131" s="319"/>
      <c r="H131" s="319"/>
      <c r="I131" s="319"/>
      <c r="J131" s="319"/>
      <c r="K131" s="319"/>
      <c r="L131" s="319"/>
    </row>
    <row r="132" spans="1:12">
      <c r="A132" s="319"/>
      <c r="B132" s="321"/>
      <c r="C132" s="321"/>
      <c r="D132" s="321"/>
      <c r="E132" s="319"/>
      <c r="F132" s="319"/>
      <c r="G132" s="319"/>
      <c r="H132" s="319"/>
      <c r="I132" s="319"/>
      <c r="J132" s="319"/>
      <c r="K132" s="319"/>
      <c r="L132" s="319"/>
    </row>
    <row r="133" spans="1:12">
      <c r="A133" s="319"/>
      <c r="B133" s="321"/>
      <c r="C133" s="321"/>
      <c r="D133" s="321"/>
      <c r="E133" s="319"/>
      <c r="F133" s="319"/>
      <c r="G133" s="319"/>
      <c r="H133" s="319"/>
      <c r="I133" s="319"/>
      <c r="J133" s="319"/>
      <c r="K133" s="319"/>
      <c r="L133" s="319"/>
    </row>
    <row r="134" spans="1:12">
      <c r="A134" s="319"/>
      <c r="B134" s="321"/>
      <c r="C134" s="321"/>
      <c r="D134" s="321"/>
      <c r="E134" s="319"/>
      <c r="F134" s="319"/>
      <c r="G134" s="319"/>
      <c r="H134" s="319"/>
      <c r="I134" s="319"/>
      <c r="J134" s="319"/>
      <c r="K134" s="319"/>
      <c r="L134" s="319"/>
    </row>
    <row r="135" spans="1:12">
      <c r="A135" s="319"/>
      <c r="B135" s="321"/>
      <c r="C135" s="321"/>
      <c r="D135" s="321"/>
      <c r="E135" s="319"/>
      <c r="F135" s="319"/>
      <c r="G135" s="319"/>
      <c r="H135" s="319"/>
      <c r="I135" s="319"/>
      <c r="J135" s="319"/>
      <c r="K135" s="319"/>
      <c r="L135" s="319"/>
    </row>
    <row r="136" spans="1:12">
      <c r="A136" s="319"/>
      <c r="B136" s="321"/>
      <c r="C136" s="321"/>
      <c r="D136" s="321"/>
      <c r="E136" s="319"/>
      <c r="F136" s="319"/>
      <c r="G136" s="319"/>
      <c r="H136" s="319"/>
      <c r="I136" s="319"/>
      <c r="J136" s="319"/>
      <c r="K136" s="319"/>
      <c r="L136" s="319"/>
    </row>
    <row r="137" spans="1:12">
      <c r="A137" s="319"/>
      <c r="B137" s="321"/>
      <c r="C137" s="321"/>
      <c r="D137" s="321"/>
      <c r="E137" s="319"/>
      <c r="F137" s="319"/>
      <c r="G137" s="319"/>
      <c r="H137" s="319"/>
      <c r="I137" s="319"/>
      <c r="J137" s="319"/>
      <c r="K137" s="319"/>
      <c r="L137" s="319"/>
    </row>
    <row r="138" spans="1:12">
      <c r="A138" s="319"/>
      <c r="B138" s="321"/>
      <c r="C138" s="321"/>
      <c r="D138" s="321"/>
      <c r="E138" s="319"/>
      <c r="F138" s="319"/>
      <c r="G138" s="319"/>
      <c r="H138" s="319"/>
      <c r="I138" s="319"/>
      <c r="J138" s="319"/>
      <c r="K138" s="319"/>
      <c r="L138" s="319"/>
    </row>
    <row r="139" spans="1:12">
      <c r="A139" s="319"/>
      <c r="B139" s="321"/>
      <c r="C139" s="321"/>
      <c r="D139" s="321"/>
      <c r="E139" s="319"/>
      <c r="F139" s="319"/>
      <c r="G139" s="319"/>
      <c r="H139" s="319"/>
      <c r="I139" s="319"/>
      <c r="J139" s="319"/>
      <c r="K139" s="319"/>
      <c r="L139" s="319"/>
    </row>
    <row r="140" spans="1:12">
      <c r="A140" s="319"/>
      <c r="B140" s="321"/>
      <c r="C140" s="321"/>
      <c r="D140" s="321"/>
      <c r="E140" s="319"/>
      <c r="F140" s="319"/>
      <c r="G140" s="319"/>
      <c r="H140" s="319"/>
      <c r="I140" s="319"/>
      <c r="J140" s="319"/>
      <c r="K140" s="319"/>
      <c r="L140" s="319"/>
    </row>
    <row r="141" spans="1:12">
      <c r="A141" s="319"/>
      <c r="B141" s="321"/>
      <c r="C141" s="321"/>
      <c r="D141" s="321"/>
      <c r="E141" s="319"/>
      <c r="F141" s="319"/>
      <c r="G141" s="319"/>
      <c r="H141" s="319"/>
      <c r="I141" s="319"/>
      <c r="J141" s="319"/>
      <c r="K141" s="319"/>
      <c r="L141" s="319"/>
    </row>
    <row r="142" spans="1:12">
      <c r="A142" s="319"/>
      <c r="B142" s="321"/>
      <c r="C142" s="321"/>
      <c r="D142" s="321"/>
      <c r="E142" s="319"/>
      <c r="F142" s="319"/>
      <c r="G142" s="319"/>
      <c r="H142" s="319"/>
      <c r="I142" s="319"/>
      <c r="J142" s="319"/>
      <c r="K142" s="319"/>
      <c r="L142" s="319"/>
    </row>
    <row r="143" spans="1:12">
      <c r="A143" s="319"/>
      <c r="B143" s="321"/>
      <c r="C143" s="321"/>
      <c r="D143" s="321"/>
      <c r="E143" s="319"/>
      <c r="F143" s="319"/>
      <c r="G143" s="319"/>
      <c r="H143" s="319"/>
      <c r="I143" s="319"/>
      <c r="J143" s="319"/>
      <c r="K143" s="319"/>
      <c r="L143" s="319"/>
    </row>
    <row r="144" spans="1:12">
      <c r="A144" s="319"/>
      <c r="B144" s="321"/>
      <c r="C144" s="321"/>
      <c r="D144" s="321"/>
      <c r="E144" s="319"/>
      <c r="F144" s="319"/>
      <c r="G144" s="319"/>
      <c r="H144" s="319"/>
      <c r="I144" s="319"/>
      <c r="J144" s="319"/>
      <c r="K144" s="319"/>
      <c r="L144" s="319"/>
    </row>
    <row r="145" spans="1:12">
      <c r="A145" s="319"/>
      <c r="B145" s="321"/>
      <c r="C145" s="321"/>
      <c r="D145" s="321"/>
      <c r="E145" s="319"/>
      <c r="F145" s="319"/>
      <c r="G145" s="319"/>
      <c r="H145" s="319"/>
      <c r="I145" s="319"/>
      <c r="J145" s="319"/>
      <c r="K145" s="319"/>
      <c r="L145" s="319"/>
    </row>
    <row r="146" spans="1:12">
      <c r="A146" s="319"/>
      <c r="B146" s="321"/>
      <c r="C146" s="321"/>
      <c r="D146" s="321"/>
      <c r="E146" s="319"/>
      <c r="F146" s="319"/>
      <c r="G146" s="319"/>
      <c r="H146" s="319"/>
      <c r="I146" s="319"/>
      <c r="J146" s="319"/>
      <c r="K146" s="319"/>
      <c r="L146" s="319"/>
    </row>
    <row r="147" spans="1:12">
      <c r="A147" s="319"/>
      <c r="B147" s="321"/>
      <c r="C147" s="321"/>
      <c r="D147" s="321"/>
      <c r="E147" s="319"/>
      <c r="F147" s="319"/>
      <c r="G147" s="319"/>
      <c r="H147" s="319"/>
      <c r="I147" s="319"/>
      <c r="J147" s="319"/>
      <c r="K147" s="319"/>
      <c r="L147" s="319"/>
    </row>
    <row r="148" spans="1:12">
      <c r="A148" s="319"/>
      <c r="B148" s="321"/>
      <c r="C148" s="321"/>
      <c r="D148" s="321"/>
      <c r="E148" s="319"/>
      <c r="F148" s="319"/>
      <c r="G148" s="319"/>
      <c r="H148" s="319"/>
      <c r="I148" s="319"/>
      <c r="J148" s="319"/>
      <c r="K148" s="319"/>
      <c r="L148" s="319"/>
    </row>
    <row r="149" spans="1:12">
      <c r="A149" s="319"/>
      <c r="B149" s="321"/>
      <c r="C149" s="321"/>
      <c r="D149" s="321"/>
      <c r="E149" s="319"/>
      <c r="F149" s="319"/>
      <c r="G149" s="319"/>
      <c r="H149" s="319"/>
      <c r="I149" s="319"/>
      <c r="J149" s="319"/>
      <c r="K149" s="319"/>
      <c r="L149" s="319"/>
    </row>
    <row r="150" spans="1:12">
      <c r="A150" s="319"/>
      <c r="B150" s="321"/>
      <c r="C150" s="321"/>
      <c r="D150" s="321"/>
      <c r="E150" s="319"/>
      <c r="F150" s="319"/>
      <c r="G150" s="319"/>
      <c r="H150" s="319"/>
      <c r="I150" s="319"/>
      <c r="J150" s="319"/>
      <c r="K150" s="319"/>
      <c r="L150" s="319"/>
    </row>
    <row r="151" spans="1:12">
      <c r="A151" s="319"/>
      <c r="B151" s="321"/>
      <c r="C151" s="321"/>
      <c r="D151" s="321"/>
      <c r="E151" s="319"/>
      <c r="F151" s="319"/>
      <c r="G151" s="319"/>
      <c r="H151" s="319"/>
      <c r="I151" s="319"/>
      <c r="J151" s="319"/>
      <c r="K151" s="319"/>
      <c r="L151" s="319"/>
    </row>
    <row r="152" spans="1:12">
      <c r="A152" s="319"/>
      <c r="B152" s="321"/>
      <c r="C152" s="321"/>
      <c r="D152" s="321"/>
      <c r="E152" s="319"/>
      <c r="F152" s="319"/>
      <c r="G152" s="319"/>
      <c r="H152" s="319"/>
      <c r="I152" s="319"/>
      <c r="J152" s="319"/>
      <c r="K152" s="319"/>
      <c r="L152" s="319"/>
    </row>
    <row r="153" spans="1:12">
      <c r="A153" s="319"/>
      <c r="B153" s="321"/>
      <c r="C153" s="321"/>
      <c r="D153" s="321"/>
      <c r="E153" s="319"/>
      <c r="F153" s="319"/>
      <c r="G153" s="319"/>
      <c r="H153" s="319"/>
      <c r="I153" s="319"/>
      <c r="J153" s="319"/>
      <c r="K153" s="319"/>
      <c r="L153" s="319"/>
    </row>
    <row r="154" spans="1:12">
      <c r="A154" s="319"/>
      <c r="B154" s="321"/>
      <c r="C154" s="321"/>
      <c r="D154" s="321"/>
      <c r="E154" s="319"/>
      <c r="F154" s="319"/>
      <c r="G154" s="319"/>
      <c r="H154" s="319"/>
      <c r="I154" s="319"/>
      <c r="J154" s="319"/>
      <c r="K154" s="319"/>
      <c r="L154" s="319"/>
    </row>
    <row r="155" spans="1:12">
      <c r="A155" s="319"/>
      <c r="B155" s="321"/>
      <c r="C155" s="321"/>
      <c r="D155" s="321"/>
      <c r="E155" s="319"/>
      <c r="F155" s="319"/>
      <c r="G155" s="319"/>
      <c r="H155" s="319"/>
      <c r="I155" s="319"/>
      <c r="J155" s="319"/>
      <c r="K155" s="319"/>
      <c r="L155" s="319"/>
    </row>
    <row r="156" spans="1:12">
      <c r="A156" s="319"/>
      <c r="B156" s="321"/>
      <c r="C156" s="321"/>
      <c r="D156" s="321"/>
      <c r="E156" s="319"/>
      <c r="F156" s="319"/>
      <c r="G156" s="319"/>
      <c r="H156" s="319"/>
      <c r="I156" s="319"/>
      <c r="J156" s="319"/>
      <c r="K156" s="319"/>
      <c r="L156" s="319"/>
    </row>
    <row r="157" spans="1:12">
      <c r="A157" s="319"/>
      <c r="B157" s="321"/>
      <c r="C157" s="321"/>
      <c r="D157" s="321"/>
      <c r="E157" s="319"/>
      <c r="F157" s="319"/>
      <c r="G157" s="319"/>
      <c r="H157" s="319"/>
      <c r="I157" s="319"/>
      <c r="J157" s="319"/>
      <c r="K157" s="319"/>
      <c r="L157" s="319"/>
    </row>
    <row r="158" spans="1:12">
      <c r="A158" s="319"/>
      <c r="B158" s="321"/>
      <c r="C158" s="321"/>
      <c r="D158" s="321"/>
      <c r="E158" s="319"/>
      <c r="F158" s="319"/>
      <c r="G158" s="319"/>
      <c r="H158" s="319"/>
      <c r="I158" s="319"/>
      <c r="J158" s="319"/>
      <c r="K158" s="319"/>
      <c r="L158" s="319"/>
    </row>
    <row r="159" spans="1:12">
      <c r="A159" s="319"/>
      <c r="B159" s="321"/>
      <c r="C159" s="321"/>
      <c r="D159" s="321"/>
      <c r="E159" s="319"/>
      <c r="F159" s="319"/>
      <c r="G159" s="319"/>
      <c r="H159" s="319"/>
      <c r="I159" s="319"/>
      <c r="J159" s="319"/>
      <c r="K159" s="319"/>
      <c r="L159" s="319"/>
    </row>
    <row r="160" spans="1:12">
      <c r="A160" s="319"/>
      <c r="B160" s="321"/>
      <c r="C160" s="321"/>
      <c r="D160" s="321"/>
      <c r="E160" s="319"/>
      <c r="F160" s="319"/>
      <c r="G160" s="319"/>
      <c r="H160" s="319"/>
      <c r="I160" s="319"/>
      <c r="J160" s="319"/>
      <c r="K160" s="319"/>
      <c r="L160" s="319"/>
    </row>
    <row r="161" spans="1:12">
      <c r="A161" s="319"/>
      <c r="B161" s="321"/>
      <c r="C161" s="321"/>
      <c r="D161" s="321"/>
      <c r="E161" s="319"/>
      <c r="F161" s="319"/>
      <c r="G161" s="319"/>
      <c r="H161" s="319"/>
      <c r="I161" s="319"/>
      <c r="J161" s="319"/>
      <c r="K161" s="319"/>
      <c r="L161" s="319"/>
    </row>
    <row r="162" spans="1:12">
      <c r="A162" s="319"/>
      <c r="B162" s="321"/>
      <c r="C162" s="321"/>
      <c r="D162" s="321"/>
      <c r="E162" s="319"/>
      <c r="F162" s="319"/>
      <c r="G162" s="319"/>
      <c r="H162" s="319"/>
      <c r="I162" s="319"/>
      <c r="J162" s="319"/>
      <c r="K162" s="319"/>
      <c r="L162" s="319"/>
    </row>
    <row r="163" spans="1:12">
      <c r="A163" s="319"/>
      <c r="B163" s="321"/>
      <c r="C163" s="321"/>
      <c r="D163" s="321"/>
      <c r="E163" s="319"/>
      <c r="F163" s="319"/>
      <c r="G163" s="319"/>
      <c r="H163" s="319"/>
      <c r="I163" s="319"/>
      <c r="J163" s="319"/>
      <c r="K163" s="319"/>
      <c r="L163" s="319"/>
    </row>
    <row r="164" spans="1:12">
      <c r="A164" s="319"/>
      <c r="B164" s="321"/>
      <c r="C164" s="321"/>
      <c r="D164" s="321"/>
      <c r="E164" s="319"/>
      <c r="F164" s="319"/>
      <c r="G164" s="319"/>
      <c r="H164" s="319"/>
      <c r="I164" s="319"/>
      <c r="J164" s="319"/>
      <c r="K164" s="319"/>
      <c r="L164" s="319"/>
    </row>
    <row r="165" spans="1:12">
      <c r="A165" s="319"/>
      <c r="B165" s="321"/>
      <c r="C165" s="321"/>
      <c r="D165" s="321"/>
      <c r="E165" s="319"/>
      <c r="F165" s="319"/>
      <c r="G165" s="319"/>
      <c r="H165" s="319"/>
      <c r="I165" s="319"/>
      <c r="J165" s="319"/>
      <c r="K165" s="319"/>
      <c r="L165" s="319"/>
    </row>
    <row r="166" spans="1:12">
      <c r="A166" s="319"/>
      <c r="B166" s="321"/>
      <c r="C166" s="321"/>
      <c r="D166" s="321"/>
      <c r="E166" s="319"/>
      <c r="F166" s="319"/>
      <c r="G166" s="319"/>
      <c r="H166" s="319"/>
      <c r="I166" s="319"/>
      <c r="J166" s="319"/>
      <c r="K166" s="319"/>
      <c r="L166" s="319"/>
    </row>
    <row r="167" spans="1:12">
      <c r="A167" s="319"/>
      <c r="B167" s="321"/>
      <c r="C167" s="321"/>
      <c r="D167" s="321"/>
      <c r="E167" s="319"/>
      <c r="F167" s="319"/>
      <c r="G167" s="319"/>
      <c r="H167" s="319"/>
      <c r="I167" s="319"/>
      <c r="J167" s="319"/>
      <c r="K167" s="319"/>
      <c r="L167" s="319"/>
    </row>
    <row r="168" spans="1:12">
      <c r="A168" s="319"/>
      <c r="B168" s="321"/>
      <c r="C168" s="321"/>
      <c r="D168" s="321"/>
      <c r="E168" s="319"/>
      <c r="F168" s="319"/>
      <c r="G168" s="319"/>
      <c r="H168" s="319"/>
      <c r="I168" s="319"/>
      <c r="J168" s="319"/>
      <c r="K168" s="319"/>
      <c r="L168" s="319"/>
    </row>
    <row r="169" spans="1:12">
      <c r="A169" s="319"/>
      <c r="B169" s="321"/>
      <c r="C169" s="321"/>
      <c r="D169" s="321"/>
      <c r="E169" s="319"/>
      <c r="F169" s="319"/>
      <c r="G169" s="319"/>
      <c r="H169" s="319"/>
      <c r="I169" s="319"/>
      <c r="J169" s="319"/>
      <c r="K169" s="319"/>
      <c r="L169" s="319"/>
    </row>
    <row r="170" spans="1:12">
      <c r="A170" s="319"/>
      <c r="B170" s="321"/>
      <c r="C170" s="321"/>
      <c r="D170" s="321"/>
      <c r="E170" s="319"/>
      <c r="F170" s="319"/>
      <c r="G170" s="319"/>
      <c r="H170" s="319"/>
      <c r="I170" s="319"/>
      <c r="J170" s="319"/>
      <c r="K170" s="319"/>
      <c r="L170" s="319"/>
    </row>
    <row r="171" spans="1:12">
      <c r="A171" s="319"/>
      <c r="B171" s="321"/>
      <c r="C171" s="321"/>
      <c r="D171" s="321"/>
      <c r="E171" s="319"/>
      <c r="F171" s="319"/>
      <c r="G171" s="319"/>
      <c r="H171" s="319"/>
      <c r="I171" s="319"/>
      <c r="J171" s="319"/>
      <c r="K171" s="319"/>
      <c r="L171" s="319"/>
    </row>
    <row r="172" spans="1:12">
      <c r="A172" s="319"/>
      <c r="B172" s="321"/>
      <c r="C172" s="321"/>
      <c r="D172" s="321"/>
      <c r="E172" s="319"/>
      <c r="F172" s="319"/>
      <c r="G172" s="319"/>
      <c r="H172" s="319"/>
      <c r="I172" s="319"/>
      <c r="J172" s="319"/>
      <c r="K172" s="319"/>
      <c r="L172" s="319"/>
    </row>
    <row r="173" spans="1:12">
      <c r="A173" s="319"/>
      <c r="B173" s="321"/>
      <c r="C173" s="321"/>
      <c r="D173" s="321"/>
      <c r="E173" s="319"/>
      <c r="F173" s="319"/>
      <c r="G173" s="319"/>
      <c r="H173" s="319"/>
      <c r="I173" s="319"/>
      <c r="J173" s="319"/>
      <c r="K173" s="319"/>
      <c r="L173" s="319"/>
    </row>
    <row r="174" spans="1:12">
      <c r="A174" s="319"/>
      <c r="B174" s="321"/>
      <c r="C174" s="321"/>
      <c r="D174" s="321"/>
      <c r="E174" s="319"/>
      <c r="F174" s="319"/>
      <c r="G174" s="319"/>
      <c r="H174" s="319"/>
      <c r="I174" s="319"/>
      <c r="J174" s="319"/>
      <c r="K174" s="319"/>
      <c r="L174" s="319"/>
    </row>
    <row r="175" spans="1:12">
      <c r="A175" s="319"/>
      <c r="B175" s="321"/>
      <c r="C175" s="321"/>
      <c r="D175" s="321"/>
      <c r="E175" s="319"/>
      <c r="F175" s="319"/>
      <c r="G175" s="319"/>
      <c r="H175" s="319"/>
      <c r="I175" s="319"/>
      <c r="J175" s="319"/>
      <c r="K175" s="319"/>
      <c r="L175" s="319"/>
    </row>
    <row r="176" spans="1:12">
      <c r="A176" s="319"/>
      <c r="B176" s="321"/>
      <c r="C176" s="321"/>
      <c r="D176" s="321"/>
      <c r="E176" s="319"/>
      <c r="F176" s="319"/>
      <c r="G176" s="319"/>
      <c r="H176" s="319"/>
      <c r="I176" s="319"/>
      <c r="J176" s="319"/>
      <c r="K176" s="319"/>
      <c r="L176" s="319"/>
    </row>
    <row r="177" spans="1:12">
      <c r="A177" s="319"/>
      <c r="B177" s="321"/>
      <c r="C177" s="321"/>
      <c r="D177" s="321"/>
      <c r="E177" s="319"/>
      <c r="F177" s="319"/>
      <c r="G177" s="319"/>
      <c r="H177" s="319"/>
      <c r="I177" s="319"/>
      <c r="J177" s="319"/>
      <c r="K177" s="319"/>
      <c r="L177" s="319"/>
    </row>
    <row r="178" spans="1:12">
      <c r="A178" s="319"/>
      <c r="B178" s="321"/>
      <c r="C178" s="321"/>
      <c r="D178" s="321"/>
      <c r="E178" s="319"/>
      <c r="F178" s="319"/>
      <c r="G178" s="319"/>
      <c r="H178" s="319"/>
      <c r="I178" s="319"/>
      <c r="J178" s="319"/>
      <c r="K178" s="319"/>
      <c r="L178" s="319"/>
    </row>
    <row r="179" spans="1:12">
      <c r="A179" s="319"/>
      <c r="B179" s="321"/>
      <c r="C179" s="321"/>
      <c r="D179" s="321"/>
      <c r="E179" s="319"/>
      <c r="F179" s="319"/>
      <c r="G179" s="319"/>
      <c r="H179" s="319"/>
      <c r="I179" s="319"/>
      <c r="J179" s="319"/>
      <c r="K179" s="319"/>
      <c r="L179" s="319"/>
    </row>
    <row r="180" spans="1:12">
      <c r="A180" s="319"/>
      <c r="B180" s="321"/>
      <c r="C180" s="321"/>
      <c r="D180" s="321"/>
      <c r="E180" s="319"/>
      <c r="F180" s="319"/>
      <c r="G180" s="319"/>
      <c r="H180" s="319"/>
      <c r="I180" s="319"/>
      <c r="J180" s="319"/>
      <c r="K180" s="319"/>
      <c r="L180" s="319"/>
    </row>
    <row r="181" spans="1:12">
      <c r="A181" s="319"/>
      <c r="B181" s="321"/>
      <c r="C181" s="321"/>
      <c r="D181" s="321"/>
      <c r="E181" s="319"/>
      <c r="F181" s="319"/>
      <c r="G181" s="319"/>
      <c r="H181" s="319"/>
      <c r="I181" s="319"/>
      <c r="J181" s="319"/>
      <c r="K181" s="319"/>
      <c r="L181" s="319"/>
    </row>
    <row r="182" spans="1:12">
      <c r="A182" s="319"/>
      <c r="B182" s="321"/>
      <c r="C182" s="321"/>
      <c r="D182" s="321"/>
      <c r="E182" s="319"/>
      <c r="F182" s="319"/>
      <c r="G182" s="319"/>
      <c r="H182" s="319"/>
      <c r="I182" s="319"/>
      <c r="J182" s="319"/>
      <c r="K182" s="319"/>
      <c r="L182" s="319"/>
    </row>
    <row r="183" spans="1:12">
      <c r="A183" s="319"/>
      <c r="B183" s="321"/>
      <c r="C183" s="321"/>
      <c r="D183" s="321"/>
      <c r="E183" s="319"/>
      <c r="F183" s="319"/>
      <c r="G183" s="319"/>
      <c r="H183" s="319"/>
      <c r="I183" s="319"/>
      <c r="J183" s="319"/>
      <c r="K183" s="319"/>
      <c r="L183" s="319"/>
    </row>
    <row r="184" spans="1:12">
      <c r="A184" s="319"/>
      <c r="B184" s="321"/>
      <c r="C184" s="321"/>
      <c r="D184" s="321"/>
      <c r="E184" s="319"/>
      <c r="F184" s="319"/>
      <c r="G184" s="319"/>
      <c r="H184" s="319"/>
      <c r="I184" s="319"/>
      <c r="J184" s="319"/>
      <c r="K184" s="319"/>
      <c r="L184" s="319"/>
    </row>
    <row r="185" spans="1:12">
      <c r="A185" s="319"/>
      <c r="B185" s="321"/>
      <c r="C185" s="321"/>
      <c r="D185" s="321"/>
      <c r="E185" s="319"/>
      <c r="F185" s="319"/>
      <c r="G185" s="319"/>
      <c r="H185" s="319"/>
      <c r="I185" s="319"/>
      <c r="J185" s="319"/>
      <c r="K185" s="319"/>
      <c r="L185" s="319"/>
    </row>
    <row r="186" spans="1:12">
      <c r="A186" s="319"/>
      <c r="B186" s="321"/>
      <c r="C186" s="321"/>
      <c r="D186" s="321"/>
      <c r="E186" s="319"/>
      <c r="F186" s="319"/>
      <c r="G186" s="319"/>
      <c r="H186" s="319"/>
      <c r="I186" s="319"/>
      <c r="J186" s="319"/>
      <c r="K186" s="319"/>
      <c r="L186" s="319"/>
    </row>
    <row r="187" spans="1:12">
      <c r="A187" s="319"/>
      <c r="B187" s="321"/>
      <c r="C187" s="321"/>
      <c r="D187" s="321"/>
      <c r="E187" s="319"/>
      <c r="F187" s="319"/>
      <c r="G187" s="319"/>
      <c r="H187" s="319"/>
      <c r="I187" s="319"/>
      <c r="J187" s="319"/>
      <c r="K187" s="319"/>
      <c r="L187" s="319"/>
    </row>
    <row r="188" spans="1:12">
      <c r="A188" s="319"/>
      <c r="B188" s="321"/>
      <c r="C188" s="321"/>
      <c r="D188" s="321"/>
      <c r="E188" s="319"/>
      <c r="F188" s="319"/>
      <c r="G188" s="319"/>
      <c r="H188" s="319"/>
      <c r="I188" s="319"/>
      <c r="J188" s="319"/>
      <c r="K188" s="319"/>
      <c r="L188" s="319"/>
    </row>
    <row r="189" spans="1:12">
      <c r="A189" s="319"/>
      <c r="B189" s="321"/>
      <c r="C189" s="321"/>
      <c r="D189" s="321"/>
      <c r="E189" s="319"/>
      <c r="F189" s="319"/>
      <c r="G189" s="319"/>
      <c r="H189" s="319"/>
      <c r="I189" s="319"/>
      <c r="J189" s="319"/>
      <c r="K189" s="319"/>
      <c r="L189" s="319"/>
    </row>
    <row r="190" spans="1:12">
      <c r="A190" s="319"/>
      <c r="B190" s="321"/>
      <c r="C190" s="321"/>
      <c r="D190" s="321"/>
      <c r="E190" s="319"/>
      <c r="F190" s="319"/>
      <c r="G190" s="319"/>
      <c r="H190" s="319"/>
      <c r="I190" s="319"/>
      <c r="J190" s="319"/>
      <c r="K190" s="319"/>
      <c r="L190" s="319"/>
    </row>
    <row r="191" spans="1:12">
      <c r="A191" s="319"/>
      <c r="B191" s="321"/>
      <c r="C191" s="321"/>
      <c r="D191" s="321"/>
      <c r="E191" s="319"/>
      <c r="F191" s="319"/>
      <c r="G191" s="319"/>
      <c r="H191" s="319"/>
      <c r="I191" s="319"/>
      <c r="J191" s="319"/>
      <c r="K191" s="319"/>
      <c r="L191" s="319"/>
    </row>
    <row r="192" spans="1:12">
      <c r="A192" s="319"/>
      <c r="B192" s="321"/>
      <c r="C192" s="321"/>
      <c r="D192" s="321"/>
      <c r="E192" s="319"/>
      <c r="F192" s="319"/>
      <c r="G192" s="319"/>
      <c r="H192" s="319"/>
      <c r="I192" s="319"/>
      <c r="J192" s="319"/>
      <c r="K192" s="319"/>
      <c r="L192" s="319"/>
    </row>
    <row r="193" spans="1:12">
      <c r="A193" s="319"/>
      <c r="B193" s="321"/>
      <c r="C193" s="321"/>
      <c r="D193" s="321"/>
      <c r="E193" s="319"/>
      <c r="F193" s="319"/>
      <c r="G193" s="319"/>
      <c r="H193" s="319"/>
      <c r="I193" s="319"/>
      <c r="J193" s="319"/>
      <c r="K193" s="319"/>
      <c r="L193" s="319"/>
    </row>
    <row r="194" spans="1:12">
      <c r="A194" s="319"/>
      <c r="B194" s="321"/>
      <c r="C194" s="321"/>
      <c r="D194" s="321"/>
      <c r="E194" s="319"/>
      <c r="F194" s="319"/>
      <c r="G194" s="319"/>
      <c r="H194" s="319"/>
      <c r="I194" s="319"/>
      <c r="J194" s="319"/>
      <c r="K194" s="319"/>
      <c r="L194" s="319"/>
    </row>
    <row r="195" spans="1:12">
      <c r="A195" s="319"/>
      <c r="B195" s="321"/>
      <c r="C195" s="321"/>
      <c r="D195" s="321"/>
      <c r="E195" s="319"/>
      <c r="F195" s="319"/>
      <c r="G195" s="319"/>
      <c r="H195" s="319"/>
      <c r="I195" s="319"/>
      <c r="J195" s="319"/>
      <c r="K195" s="319"/>
      <c r="L195" s="319"/>
    </row>
    <row r="196" spans="1:12">
      <c r="A196" s="319"/>
      <c r="B196" s="321"/>
      <c r="C196" s="321"/>
      <c r="D196" s="321"/>
      <c r="E196" s="319"/>
      <c r="F196" s="319"/>
      <c r="G196" s="319"/>
      <c r="H196" s="319"/>
      <c r="I196" s="319"/>
      <c r="J196" s="319"/>
      <c r="K196" s="319"/>
      <c r="L196" s="319"/>
    </row>
    <row r="197" spans="1:12">
      <c r="A197" s="319"/>
      <c r="B197" s="321"/>
      <c r="C197" s="321"/>
      <c r="D197" s="321"/>
      <c r="E197" s="319"/>
      <c r="F197" s="319"/>
      <c r="G197" s="319"/>
      <c r="H197" s="319"/>
      <c r="I197" s="319"/>
      <c r="J197" s="319"/>
      <c r="K197" s="319"/>
      <c r="L197" s="319"/>
    </row>
    <row r="198" spans="1:12">
      <c r="A198" s="319"/>
      <c r="B198" s="321"/>
      <c r="C198" s="321"/>
      <c r="D198" s="321"/>
      <c r="E198" s="319"/>
      <c r="F198" s="319"/>
      <c r="G198" s="319"/>
      <c r="H198" s="319"/>
      <c r="I198" s="319"/>
      <c r="J198" s="319"/>
      <c r="K198" s="319"/>
      <c r="L198" s="319"/>
    </row>
    <row r="199" spans="1:12">
      <c r="A199" s="319"/>
      <c r="B199" s="321"/>
      <c r="C199" s="321"/>
      <c r="D199" s="321"/>
      <c r="E199" s="319"/>
      <c r="F199" s="319"/>
      <c r="G199" s="319"/>
      <c r="H199" s="319"/>
      <c r="I199" s="319"/>
      <c r="J199" s="319"/>
      <c r="K199" s="319"/>
      <c r="L199" s="319"/>
    </row>
    <row r="200" spans="1:12">
      <c r="A200" s="319"/>
      <c r="B200" s="321"/>
      <c r="C200" s="321"/>
      <c r="D200" s="321"/>
      <c r="E200" s="319"/>
      <c r="F200" s="319"/>
      <c r="G200" s="319"/>
      <c r="H200" s="319"/>
      <c r="I200" s="319"/>
      <c r="J200" s="319"/>
      <c r="K200" s="319"/>
      <c r="L200" s="319"/>
    </row>
    <row r="201" spans="1:12">
      <c r="A201" s="319"/>
      <c r="B201" s="321"/>
      <c r="C201" s="321"/>
      <c r="D201" s="321"/>
      <c r="E201" s="319"/>
      <c r="F201" s="319"/>
      <c r="G201" s="319"/>
      <c r="H201" s="319"/>
      <c r="I201" s="319"/>
      <c r="J201" s="319"/>
      <c r="K201" s="319"/>
      <c r="L201" s="319"/>
    </row>
    <row r="202" spans="1:12">
      <c r="A202" s="319"/>
      <c r="B202" s="321"/>
      <c r="C202" s="321"/>
      <c r="D202" s="321"/>
      <c r="E202" s="319"/>
      <c r="F202" s="319"/>
      <c r="G202" s="319"/>
      <c r="H202" s="319"/>
      <c r="I202" s="319"/>
      <c r="J202" s="319"/>
      <c r="K202" s="319"/>
      <c r="L202" s="319"/>
    </row>
    <row r="203" spans="1:12">
      <c r="A203" s="319"/>
      <c r="B203" s="321"/>
      <c r="C203" s="321"/>
      <c r="D203" s="321"/>
      <c r="E203" s="319"/>
      <c r="F203" s="319"/>
      <c r="G203" s="319"/>
      <c r="H203" s="319"/>
      <c r="I203" s="319"/>
      <c r="J203" s="319"/>
      <c r="K203" s="319"/>
      <c r="L203" s="319"/>
    </row>
    <row r="204" spans="1:12">
      <c r="A204" s="319"/>
      <c r="B204" s="321"/>
      <c r="C204" s="321"/>
      <c r="D204" s="321"/>
      <c r="E204" s="319"/>
      <c r="F204" s="319"/>
      <c r="G204" s="319"/>
      <c r="H204" s="319"/>
      <c r="I204" s="319"/>
      <c r="J204" s="319"/>
      <c r="K204" s="319"/>
      <c r="L204" s="319"/>
    </row>
    <row r="205" spans="1:12">
      <c r="A205" s="319"/>
      <c r="B205" s="321"/>
      <c r="C205" s="321"/>
      <c r="D205" s="321"/>
      <c r="E205" s="319"/>
      <c r="F205" s="319"/>
      <c r="G205" s="319"/>
      <c r="H205" s="319"/>
      <c r="I205" s="319"/>
      <c r="J205" s="319"/>
      <c r="K205" s="319"/>
      <c r="L205" s="319"/>
    </row>
    <row r="206" spans="1:12">
      <c r="A206" s="319"/>
      <c r="B206" s="321"/>
      <c r="C206" s="321"/>
      <c r="D206" s="321"/>
      <c r="E206" s="319"/>
      <c r="F206" s="319"/>
      <c r="G206" s="319"/>
      <c r="H206" s="319"/>
      <c r="I206" s="319"/>
      <c r="J206" s="319"/>
      <c r="K206" s="319"/>
      <c r="L206" s="319"/>
    </row>
    <row r="207" spans="1:12">
      <c r="A207" s="319"/>
      <c r="B207" s="321"/>
      <c r="C207" s="321"/>
      <c r="D207" s="321"/>
      <c r="E207" s="319"/>
      <c r="F207" s="319"/>
      <c r="G207" s="319"/>
      <c r="H207" s="319"/>
      <c r="I207" s="319"/>
      <c r="J207" s="319"/>
      <c r="K207" s="319"/>
      <c r="L207" s="319"/>
    </row>
    <row r="208" spans="1:12">
      <c r="A208" s="319"/>
      <c r="B208" s="321"/>
      <c r="C208" s="321"/>
      <c r="D208" s="321"/>
      <c r="E208" s="319"/>
      <c r="F208" s="319"/>
      <c r="G208" s="319"/>
      <c r="H208" s="319"/>
      <c r="I208" s="319"/>
      <c r="J208" s="319"/>
      <c r="K208" s="319"/>
      <c r="L208" s="319"/>
    </row>
    <row r="209" spans="1:12">
      <c r="A209" s="319"/>
      <c r="B209" s="321"/>
      <c r="C209" s="321"/>
      <c r="D209" s="321"/>
      <c r="E209" s="319"/>
      <c r="F209" s="319"/>
      <c r="G209" s="319"/>
      <c r="H209" s="319"/>
      <c r="I209" s="319"/>
      <c r="J209" s="319"/>
      <c r="K209" s="319"/>
      <c r="L209" s="319"/>
    </row>
    <row r="210" spans="1:12">
      <c r="A210" s="319"/>
      <c r="B210" s="321"/>
      <c r="C210" s="321"/>
      <c r="D210" s="321"/>
      <c r="E210" s="319"/>
      <c r="F210" s="319"/>
      <c r="G210" s="319"/>
      <c r="H210" s="319"/>
      <c r="I210" s="319"/>
      <c r="J210" s="319"/>
      <c r="K210" s="319"/>
      <c r="L210" s="319"/>
    </row>
    <row r="211" spans="1:12">
      <c r="A211" s="319"/>
      <c r="B211" s="321"/>
      <c r="C211" s="321"/>
      <c r="D211" s="321"/>
      <c r="E211" s="319"/>
      <c r="F211" s="319"/>
      <c r="G211" s="319"/>
      <c r="H211" s="319"/>
      <c r="I211" s="319"/>
      <c r="J211" s="319"/>
      <c r="K211" s="319"/>
      <c r="L211" s="319"/>
    </row>
    <row r="212" spans="1:12">
      <c r="A212" s="319"/>
      <c r="B212" s="321"/>
      <c r="C212" s="321"/>
      <c r="D212" s="321"/>
      <c r="E212" s="319"/>
      <c r="F212" s="319"/>
      <c r="G212" s="319"/>
      <c r="H212" s="319"/>
      <c r="I212" s="319"/>
      <c r="J212" s="319"/>
      <c r="K212" s="319"/>
      <c r="L212" s="319"/>
    </row>
    <row r="213" spans="1:12">
      <c r="A213" s="319"/>
      <c r="B213" s="321"/>
      <c r="C213" s="321"/>
      <c r="D213" s="321"/>
      <c r="E213" s="319"/>
      <c r="F213" s="319"/>
      <c r="G213" s="319"/>
      <c r="H213" s="319"/>
      <c r="I213" s="319"/>
      <c r="J213" s="319"/>
      <c r="K213" s="319"/>
      <c r="L213" s="319"/>
    </row>
    <row r="214" spans="1:12">
      <c r="A214" s="319"/>
      <c r="B214" s="321"/>
      <c r="C214" s="321"/>
      <c r="D214" s="321"/>
      <c r="E214" s="319"/>
      <c r="F214" s="319"/>
      <c r="G214" s="319"/>
      <c r="H214" s="319"/>
      <c r="I214" s="319"/>
      <c r="J214" s="319"/>
      <c r="K214" s="319"/>
      <c r="L214" s="319"/>
    </row>
    <row r="215" spans="1:12">
      <c r="A215" s="319"/>
      <c r="B215" s="321"/>
      <c r="C215" s="321"/>
      <c r="D215" s="321"/>
      <c r="E215" s="319"/>
      <c r="F215" s="319"/>
      <c r="G215" s="319"/>
      <c r="H215" s="319"/>
      <c r="I215" s="319"/>
      <c r="J215" s="319"/>
      <c r="K215" s="319"/>
      <c r="L215" s="319"/>
    </row>
    <row r="216" spans="1:12">
      <c r="A216" s="319"/>
      <c r="B216" s="321"/>
      <c r="C216" s="321"/>
      <c r="D216" s="321"/>
      <c r="E216" s="319"/>
      <c r="F216" s="319"/>
      <c r="G216" s="319"/>
      <c r="H216" s="319"/>
      <c r="I216" s="319"/>
      <c r="J216" s="319"/>
      <c r="K216" s="319"/>
      <c r="L216" s="319"/>
    </row>
    <row r="217" spans="1:12">
      <c r="A217" s="319"/>
      <c r="B217" s="321"/>
      <c r="C217" s="321"/>
      <c r="D217" s="321"/>
      <c r="E217" s="319"/>
      <c r="F217" s="319"/>
      <c r="G217" s="319"/>
      <c r="H217" s="319"/>
      <c r="I217" s="319"/>
      <c r="J217" s="319"/>
      <c r="K217" s="319"/>
      <c r="L217" s="319"/>
    </row>
    <row r="218" spans="1:12">
      <c r="A218" s="319"/>
      <c r="B218" s="321"/>
      <c r="C218" s="321"/>
      <c r="D218" s="321"/>
      <c r="E218" s="319"/>
      <c r="F218" s="319"/>
      <c r="G218" s="319"/>
      <c r="H218" s="319"/>
      <c r="I218" s="319"/>
      <c r="J218" s="319"/>
      <c r="K218" s="319"/>
      <c r="L218" s="319"/>
    </row>
    <row r="219" spans="1:12">
      <c r="A219" s="319"/>
      <c r="B219" s="321"/>
      <c r="C219" s="321"/>
      <c r="D219" s="321"/>
      <c r="E219" s="319"/>
      <c r="F219" s="319"/>
      <c r="G219" s="319"/>
      <c r="H219" s="319"/>
      <c r="I219" s="319"/>
      <c r="J219" s="319"/>
      <c r="K219" s="319"/>
      <c r="L219" s="319"/>
    </row>
    <row r="220" spans="1:12">
      <c r="A220" s="319"/>
      <c r="B220" s="321"/>
      <c r="C220" s="321"/>
      <c r="D220" s="321"/>
      <c r="E220" s="319"/>
      <c r="F220" s="319"/>
      <c r="G220" s="319"/>
      <c r="H220" s="319"/>
      <c r="I220" s="319"/>
      <c r="J220" s="319"/>
      <c r="K220" s="319"/>
      <c r="L220" s="319"/>
    </row>
    <row r="221" spans="1:12">
      <c r="A221" s="319"/>
      <c r="B221" s="321"/>
      <c r="C221" s="321"/>
      <c r="D221" s="321"/>
      <c r="E221" s="319"/>
      <c r="F221" s="319"/>
      <c r="G221" s="319"/>
      <c r="H221" s="319"/>
      <c r="I221" s="319"/>
      <c r="J221" s="319"/>
      <c r="K221" s="319"/>
      <c r="L221" s="319"/>
    </row>
    <row r="222" spans="1:12">
      <c r="A222" s="319"/>
      <c r="B222" s="321"/>
      <c r="C222" s="321"/>
      <c r="D222" s="321"/>
      <c r="E222" s="319"/>
      <c r="F222" s="319"/>
      <c r="G222" s="319"/>
      <c r="H222" s="319"/>
      <c r="I222" s="319"/>
      <c r="J222" s="319"/>
      <c r="K222" s="319"/>
      <c r="L222" s="319"/>
    </row>
    <row r="223" spans="1:12">
      <c r="A223" s="319"/>
      <c r="B223" s="321"/>
      <c r="C223" s="321"/>
      <c r="D223" s="321"/>
      <c r="E223" s="319"/>
      <c r="F223" s="319"/>
      <c r="G223" s="319"/>
      <c r="H223" s="319"/>
      <c r="I223" s="319"/>
      <c r="J223" s="319"/>
      <c r="K223" s="319"/>
      <c r="L223" s="319"/>
    </row>
    <row r="224" spans="1:12">
      <c r="A224" s="319"/>
      <c r="B224" s="321"/>
      <c r="C224" s="321"/>
      <c r="D224" s="321"/>
      <c r="E224" s="319"/>
      <c r="F224" s="319"/>
      <c r="G224" s="319"/>
      <c r="H224" s="319"/>
      <c r="I224" s="319"/>
      <c r="J224" s="319"/>
      <c r="K224" s="319"/>
      <c r="L224" s="319"/>
    </row>
    <row r="225" spans="1:12">
      <c r="A225" s="319"/>
      <c r="B225" s="321"/>
      <c r="C225" s="321"/>
      <c r="D225" s="321"/>
      <c r="E225" s="319"/>
      <c r="F225" s="319"/>
      <c r="G225" s="319"/>
      <c r="H225" s="319"/>
      <c r="I225" s="319"/>
      <c r="J225" s="319"/>
      <c r="K225" s="319"/>
      <c r="L225" s="319"/>
    </row>
    <row r="226" spans="1:12">
      <c r="A226" s="319"/>
      <c r="B226" s="321"/>
      <c r="C226" s="321"/>
      <c r="D226" s="321"/>
      <c r="E226" s="319"/>
      <c r="F226" s="319"/>
      <c r="G226" s="319"/>
      <c r="H226" s="319"/>
      <c r="I226" s="319"/>
      <c r="J226" s="319"/>
      <c r="K226" s="319"/>
      <c r="L226" s="319"/>
    </row>
    <row r="227" spans="1:12">
      <c r="A227" s="319"/>
      <c r="B227" s="321"/>
      <c r="C227" s="321"/>
      <c r="D227" s="321"/>
      <c r="E227" s="319"/>
      <c r="F227" s="319"/>
      <c r="G227" s="319"/>
      <c r="H227" s="319"/>
      <c r="I227" s="319"/>
      <c r="J227" s="319"/>
      <c r="K227" s="319"/>
      <c r="L227" s="319"/>
    </row>
    <row r="228" spans="1:12">
      <c r="A228" s="319"/>
      <c r="B228" s="321"/>
      <c r="C228" s="321"/>
      <c r="D228" s="321"/>
      <c r="E228" s="319"/>
      <c r="F228" s="319"/>
      <c r="G228" s="319"/>
      <c r="H228" s="319"/>
      <c r="I228" s="319"/>
      <c r="J228" s="319"/>
      <c r="K228" s="319"/>
      <c r="L228" s="319"/>
    </row>
    <row r="229" spans="1:12">
      <c r="A229" s="319"/>
      <c r="B229" s="321"/>
      <c r="C229" s="321"/>
      <c r="D229" s="321"/>
      <c r="E229" s="319"/>
      <c r="F229" s="319"/>
      <c r="G229" s="319"/>
      <c r="H229" s="319"/>
      <c r="I229" s="319"/>
      <c r="J229" s="319"/>
      <c r="K229" s="319"/>
      <c r="L229" s="319"/>
    </row>
    <row r="230" spans="1:12">
      <c r="A230" s="319"/>
      <c r="B230" s="321"/>
      <c r="C230" s="321"/>
      <c r="D230" s="321"/>
      <c r="E230" s="319"/>
      <c r="F230" s="319"/>
      <c r="G230" s="319"/>
      <c r="H230" s="319"/>
      <c r="I230" s="319"/>
      <c r="J230" s="319"/>
      <c r="K230" s="319"/>
      <c r="L230" s="319"/>
    </row>
    <row r="231" spans="1:12">
      <c r="A231" s="319"/>
      <c r="B231" s="321"/>
      <c r="C231" s="321"/>
      <c r="D231" s="321"/>
      <c r="E231" s="319"/>
      <c r="F231" s="319"/>
      <c r="G231" s="319"/>
      <c r="H231" s="319"/>
      <c r="I231" s="319"/>
      <c r="J231" s="319"/>
      <c r="K231" s="319"/>
      <c r="L231" s="319"/>
    </row>
    <row r="232" spans="1:12">
      <c r="A232" s="319"/>
      <c r="B232" s="321"/>
      <c r="C232" s="321"/>
      <c r="D232" s="321"/>
      <c r="E232" s="319"/>
      <c r="F232" s="319"/>
      <c r="G232" s="319"/>
      <c r="H232" s="319"/>
      <c r="I232" s="319"/>
      <c r="J232" s="319"/>
      <c r="K232" s="319"/>
      <c r="L232" s="319"/>
    </row>
    <row r="233" spans="1:12">
      <c r="A233" s="319"/>
      <c r="B233" s="321"/>
      <c r="C233" s="321"/>
      <c r="D233" s="321"/>
      <c r="E233" s="319"/>
      <c r="F233" s="319"/>
      <c r="G233" s="319"/>
      <c r="H233" s="319"/>
      <c r="I233" s="319"/>
      <c r="J233" s="319"/>
      <c r="K233" s="319"/>
      <c r="L233" s="319"/>
    </row>
    <row r="234" spans="1:12">
      <c r="A234" s="319"/>
      <c r="B234" s="321"/>
      <c r="C234" s="321"/>
      <c r="D234" s="321"/>
      <c r="E234" s="319"/>
      <c r="F234" s="319"/>
      <c r="G234" s="319"/>
      <c r="H234" s="319"/>
      <c r="I234" s="319"/>
      <c r="J234" s="319"/>
      <c r="K234" s="319"/>
      <c r="L234" s="319"/>
    </row>
    <row r="235" spans="1:12">
      <c r="A235" s="319"/>
      <c r="B235" s="321"/>
      <c r="C235" s="321"/>
      <c r="D235" s="321"/>
      <c r="E235" s="319"/>
      <c r="F235" s="319"/>
      <c r="G235" s="319"/>
      <c r="H235" s="319"/>
      <c r="I235" s="319"/>
      <c r="J235" s="319"/>
      <c r="K235" s="319"/>
      <c r="L235" s="319"/>
    </row>
    <row r="236" spans="1:12">
      <c r="A236" s="319"/>
      <c r="B236" s="321"/>
      <c r="C236" s="321"/>
      <c r="D236" s="321"/>
      <c r="E236" s="319"/>
      <c r="F236" s="319"/>
      <c r="G236" s="319"/>
      <c r="H236" s="319"/>
      <c r="I236" s="319"/>
      <c r="J236" s="319"/>
      <c r="K236" s="319"/>
      <c r="L236" s="319"/>
    </row>
    <row r="237" spans="1:12">
      <c r="A237" s="319"/>
      <c r="B237" s="321"/>
      <c r="C237" s="321"/>
      <c r="D237" s="321"/>
      <c r="E237" s="319"/>
      <c r="F237" s="319"/>
      <c r="G237" s="319"/>
      <c r="H237" s="319"/>
      <c r="I237" s="319"/>
      <c r="J237" s="319"/>
      <c r="K237" s="319"/>
      <c r="L237" s="319"/>
    </row>
    <row r="238" spans="1:12">
      <c r="A238" s="319"/>
      <c r="B238" s="321"/>
      <c r="C238" s="321"/>
      <c r="D238" s="321"/>
      <c r="E238" s="319"/>
      <c r="F238" s="319"/>
      <c r="G238" s="319"/>
      <c r="H238" s="319"/>
      <c r="I238" s="319"/>
      <c r="J238" s="319"/>
      <c r="K238" s="319"/>
      <c r="L238" s="319"/>
    </row>
    <row r="239" spans="1:12">
      <c r="A239" s="319"/>
      <c r="B239" s="321"/>
      <c r="C239" s="321"/>
      <c r="D239" s="321"/>
      <c r="E239" s="319"/>
      <c r="F239" s="319"/>
      <c r="G239" s="319"/>
      <c r="H239" s="319"/>
      <c r="I239" s="319"/>
      <c r="J239" s="319"/>
      <c r="K239" s="319"/>
      <c r="L239" s="319"/>
    </row>
    <row r="240" spans="1:12">
      <c r="A240" s="319"/>
      <c r="B240" s="321"/>
      <c r="C240" s="321"/>
      <c r="D240" s="321"/>
      <c r="E240" s="319"/>
      <c r="F240" s="319"/>
      <c r="G240" s="319"/>
      <c r="H240" s="319"/>
      <c r="I240" s="319"/>
      <c r="J240" s="319"/>
      <c r="K240" s="319"/>
      <c r="L240" s="319"/>
    </row>
    <row r="241" spans="1:12">
      <c r="A241" s="319"/>
      <c r="B241" s="321"/>
      <c r="C241" s="321"/>
      <c r="D241" s="321"/>
      <c r="E241" s="319"/>
      <c r="F241" s="319"/>
      <c r="G241" s="319"/>
      <c r="H241" s="319"/>
      <c r="I241" s="319"/>
      <c r="J241" s="319"/>
      <c r="K241" s="319"/>
      <c r="L241" s="319"/>
    </row>
    <row r="242" spans="1:12">
      <c r="A242" s="319"/>
      <c r="B242" s="321"/>
      <c r="C242" s="321"/>
      <c r="D242" s="321"/>
      <c r="E242" s="319"/>
      <c r="F242" s="319"/>
      <c r="G242" s="319"/>
      <c r="H242" s="319"/>
      <c r="I242" s="319"/>
      <c r="J242" s="319"/>
      <c r="K242" s="319"/>
      <c r="L242" s="319"/>
    </row>
    <row r="243" spans="1:12">
      <c r="A243" s="319"/>
      <c r="B243" s="321"/>
      <c r="C243" s="321"/>
      <c r="D243" s="321"/>
      <c r="E243" s="319"/>
      <c r="F243" s="319"/>
      <c r="G243" s="319"/>
      <c r="H243" s="319"/>
      <c r="I243" s="319"/>
      <c r="J243" s="319"/>
      <c r="K243" s="319"/>
      <c r="L243" s="319"/>
    </row>
    <row r="244" spans="1:12">
      <c r="A244" s="319"/>
      <c r="B244" s="321"/>
      <c r="C244" s="321"/>
      <c r="D244" s="321"/>
      <c r="E244" s="319"/>
      <c r="F244" s="319"/>
      <c r="G244" s="319"/>
      <c r="H244" s="319"/>
      <c r="I244" s="319"/>
      <c r="J244" s="319"/>
      <c r="K244" s="319"/>
      <c r="L244" s="319"/>
    </row>
    <row r="245" spans="1:12">
      <c r="A245" s="319"/>
      <c r="B245" s="321"/>
      <c r="C245" s="321"/>
      <c r="D245" s="321"/>
      <c r="E245" s="319"/>
      <c r="F245" s="319"/>
      <c r="G245" s="319"/>
      <c r="H245" s="319"/>
      <c r="I245" s="319"/>
      <c r="J245" s="319"/>
      <c r="K245" s="319"/>
      <c r="L245" s="319"/>
    </row>
    <row r="246" spans="1:12">
      <c r="A246" s="319"/>
      <c r="B246" s="321"/>
      <c r="C246" s="321"/>
      <c r="D246" s="321"/>
      <c r="E246" s="319"/>
      <c r="F246" s="319"/>
      <c r="G246" s="319"/>
      <c r="H246" s="319"/>
      <c r="I246" s="319"/>
      <c r="J246" s="319"/>
      <c r="K246" s="319"/>
      <c r="L246" s="319"/>
    </row>
    <row r="247" spans="1:12">
      <c r="A247" s="319"/>
      <c r="B247" s="321"/>
      <c r="C247" s="321"/>
      <c r="D247" s="321"/>
      <c r="E247" s="319"/>
      <c r="F247" s="319"/>
      <c r="G247" s="319"/>
      <c r="H247" s="319"/>
      <c r="I247" s="319"/>
      <c r="J247" s="319"/>
      <c r="K247" s="319"/>
      <c r="L247" s="319"/>
    </row>
    <row r="248" spans="1:12">
      <c r="A248" s="319"/>
      <c r="B248" s="321"/>
      <c r="C248" s="321"/>
      <c r="D248" s="321"/>
      <c r="E248" s="319"/>
      <c r="F248" s="319"/>
      <c r="G248" s="319"/>
      <c r="H248" s="319"/>
      <c r="I248" s="319"/>
      <c r="J248" s="319"/>
      <c r="K248" s="319"/>
      <c r="L248" s="319"/>
    </row>
    <row r="249" spans="1:12">
      <c r="A249" s="319"/>
      <c r="B249" s="321"/>
      <c r="C249" s="321"/>
      <c r="D249" s="321"/>
      <c r="E249" s="319"/>
      <c r="F249" s="319"/>
      <c r="G249" s="319"/>
      <c r="H249" s="319"/>
      <c r="I249" s="319"/>
      <c r="J249" s="319"/>
      <c r="K249" s="319"/>
      <c r="L249" s="319"/>
    </row>
    <row r="250" spans="1:12">
      <c r="A250" s="319"/>
      <c r="B250" s="321"/>
      <c r="C250" s="321"/>
      <c r="D250" s="321"/>
      <c r="E250" s="319"/>
      <c r="F250" s="319"/>
      <c r="G250" s="319"/>
      <c r="H250" s="319"/>
      <c r="I250" s="319"/>
      <c r="J250" s="319"/>
      <c r="K250" s="319"/>
      <c r="L250" s="319"/>
    </row>
    <row r="251" spans="1:12">
      <c r="A251" s="319"/>
      <c r="B251" s="321"/>
      <c r="C251" s="321"/>
      <c r="D251" s="321"/>
      <c r="E251" s="319"/>
      <c r="F251" s="319"/>
      <c r="G251" s="319"/>
      <c r="H251" s="319"/>
      <c r="I251" s="319"/>
      <c r="J251" s="319"/>
      <c r="K251" s="319"/>
      <c r="L251" s="319"/>
    </row>
    <row r="252" spans="1:12">
      <c r="A252" s="319"/>
      <c r="B252" s="321"/>
      <c r="C252" s="321"/>
      <c r="D252" s="321"/>
      <c r="E252" s="319"/>
      <c r="F252" s="319"/>
      <c r="G252" s="319"/>
      <c r="H252" s="319"/>
      <c r="I252" s="319"/>
      <c r="J252" s="319"/>
      <c r="K252" s="319"/>
      <c r="L252" s="319"/>
    </row>
    <row r="253" spans="1:12">
      <c r="A253" s="319"/>
      <c r="B253" s="321"/>
      <c r="C253" s="321"/>
      <c r="D253" s="321"/>
      <c r="E253" s="319"/>
      <c r="F253" s="319"/>
      <c r="G253" s="319"/>
      <c r="H253" s="319"/>
      <c r="I253" s="319"/>
      <c r="J253" s="319"/>
      <c r="K253" s="319"/>
      <c r="L253" s="319"/>
    </row>
    <row r="254" spans="1:12">
      <c r="A254" s="319"/>
      <c r="B254" s="321"/>
      <c r="C254" s="321"/>
      <c r="D254" s="321"/>
      <c r="E254" s="319"/>
      <c r="F254" s="319"/>
      <c r="G254" s="319"/>
      <c r="H254" s="319"/>
      <c r="I254" s="319"/>
      <c r="J254" s="319"/>
      <c r="K254" s="319"/>
      <c r="L254" s="319"/>
    </row>
    <row r="255" spans="1:12">
      <c r="A255" s="319"/>
      <c r="B255" s="321"/>
      <c r="C255" s="321"/>
      <c r="D255" s="321"/>
      <c r="E255" s="319"/>
      <c r="F255" s="319"/>
      <c r="G255" s="319"/>
      <c r="H255" s="319"/>
      <c r="I255" s="319"/>
      <c r="J255" s="319"/>
      <c r="K255" s="319"/>
      <c r="L255" s="319"/>
    </row>
    <row r="256" spans="1:12">
      <c r="A256" s="319"/>
      <c r="B256" s="321"/>
      <c r="C256" s="321"/>
      <c r="D256" s="321"/>
      <c r="E256" s="319"/>
      <c r="F256" s="319"/>
      <c r="G256" s="319"/>
      <c r="H256" s="319"/>
      <c r="I256" s="319"/>
      <c r="J256" s="319"/>
      <c r="K256" s="319"/>
      <c r="L256" s="319"/>
    </row>
    <row r="257" spans="1:12">
      <c r="A257" s="319"/>
      <c r="B257" s="321"/>
      <c r="C257" s="321"/>
      <c r="D257" s="321"/>
      <c r="E257" s="319"/>
      <c r="F257" s="319"/>
      <c r="G257" s="319"/>
      <c r="H257" s="319"/>
      <c r="I257" s="319"/>
      <c r="J257" s="319"/>
      <c r="K257" s="319"/>
      <c r="L257" s="319"/>
    </row>
    <row r="258" spans="1:12">
      <c r="A258" s="319"/>
      <c r="B258" s="321"/>
      <c r="C258" s="321"/>
      <c r="D258" s="321"/>
      <c r="E258" s="319"/>
      <c r="F258" s="319"/>
      <c r="G258" s="319"/>
      <c r="H258" s="319"/>
      <c r="I258" s="319"/>
      <c r="J258" s="319"/>
      <c r="K258" s="319"/>
      <c r="L258" s="319"/>
    </row>
    <row r="259" spans="1:12">
      <c r="A259" s="319"/>
      <c r="B259" s="321"/>
      <c r="C259" s="321"/>
      <c r="D259" s="321"/>
      <c r="E259" s="319"/>
      <c r="F259" s="319"/>
      <c r="G259" s="319"/>
      <c r="H259" s="319"/>
      <c r="I259" s="319"/>
      <c r="J259" s="319"/>
      <c r="K259" s="319"/>
      <c r="L259" s="319"/>
    </row>
    <row r="260" spans="1:12">
      <c r="A260" s="319"/>
      <c r="B260" s="321"/>
      <c r="C260" s="321"/>
      <c r="D260" s="321"/>
      <c r="E260" s="319"/>
      <c r="F260" s="319"/>
      <c r="G260" s="319"/>
      <c r="H260" s="319"/>
      <c r="I260" s="319"/>
      <c r="J260" s="319"/>
      <c r="K260" s="319"/>
      <c r="L260" s="319"/>
    </row>
    <row r="261" spans="1:12">
      <c r="A261" s="319"/>
      <c r="B261" s="321"/>
      <c r="C261" s="321"/>
      <c r="D261" s="321"/>
      <c r="E261" s="319"/>
      <c r="F261" s="319"/>
      <c r="G261" s="319"/>
      <c r="H261" s="319"/>
      <c r="I261" s="319"/>
      <c r="J261" s="319"/>
      <c r="K261" s="319"/>
      <c r="L261" s="319"/>
    </row>
    <row r="262" spans="1:12">
      <c r="A262" s="319"/>
      <c r="B262" s="321"/>
      <c r="C262" s="321"/>
      <c r="D262" s="321"/>
      <c r="E262" s="319"/>
      <c r="F262" s="319"/>
      <c r="G262" s="319"/>
      <c r="H262" s="319"/>
      <c r="I262" s="319"/>
      <c r="J262" s="319"/>
      <c r="K262" s="319"/>
      <c r="L262" s="319"/>
    </row>
    <row r="263" spans="1:12">
      <c r="A263" s="319"/>
      <c r="B263" s="321"/>
      <c r="C263" s="321"/>
      <c r="D263" s="321"/>
      <c r="E263" s="319"/>
      <c r="F263" s="319"/>
      <c r="G263" s="319"/>
      <c r="H263" s="319"/>
      <c r="I263" s="319"/>
      <c r="J263" s="319"/>
      <c r="K263" s="319"/>
      <c r="L263" s="319"/>
    </row>
    <row r="264" spans="1:12">
      <c r="A264" s="319"/>
      <c r="B264" s="321"/>
      <c r="C264" s="321"/>
      <c r="D264" s="321"/>
      <c r="E264" s="319"/>
      <c r="F264" s="319"/>
      <c r="G264" s="319"/>
      <c r="H264" s="319"/>
      <c r="I264" s="319"/>
      <c r="J264" s="319"/>
      <c r="K264" s="319"/>
      <c r="L264" s="319"/>
    </row>
    <row r="265" spans="1:12">
      <c r="A265" s="319"/>
      <c r="B265" s="321"/>
      <c r="C265" s="321"/>
      <c r="D265" s="321"/>
      <c r="E265" s="319"/>
      <c r="F265" s="319"/>
      <c r="G265" s="319"/>
      <c r="H265" s="319"/>
      <c r="I265" s="319"/>
      <c r="J265" s="319"/>
      <c r="K265" s="319"/>
      <c r="L265" s="319"/>
    </row>
    <row r="266" spans="1:12">
      <c r="A266" s="319"/>
      <c r="B266" s="321"/>
      <c r="C266" s="321"/>
      <c r="D266" s="321"/>
      <c r="E266" s="319"/>
      <c r="F266" s="319"/>
      <c r="G266" s="319"/>
      <c r="H266" s="319"/>
      <c r="I266" s="319"/>
      <c r="J266" s="319"/>
      <c r="K266" s="319"/>
      <c r="L266" s="319"/>
    </row>
    <row r="267" spans="1:12">
      <c r="A267" s="319"/>
      <c r="B267" s="321"/>
      <c r="C267" s="321"/>
      <c r="D267" s="321"/>
      <c r="E267" s="319"/>
      <c r="F267" s="319"/>
      <c r="G267" s="319"/>
      <c r="H267" s="319"/>
      <c r="I267" s="319"/>
      <c r="J267" s="319"/>
      <c r="K267" s="319"/>
      <c r="L267" s="319"/>
    </row>
    <row r="268" spans="1:12">
      <c r="A268" s="319"/>
      <c r="B268" s="321"/>
      <c r="C268" s="321"/>
      <c r="D268" s="321"/>
      <c r="E268" s="319"/>
      <c r="F268" s="319"/>
      <c r="G268" s="319"/>
      <c r="H268" s="319"/>
      <c r="I268" s="319"/>
      <c r="J268" s="319"/>
      <c r="K268" s="319"/>
      <c r="L268" s="319"/>
    </row>
    <row r="269" spans="1:12">
      <c r="A269" s="319"/>
      <c r="B269" s="321"/>
      <c r="C269" s="321"/>
      <c r="D269" s="321"/>
      <c r="E269" s="319"/>
      <c r="F269" s="319"/>
      <c r="G269" s="319"/>
      <c r="H269" s="319"/>
      <c r="I269" s="319"/>
      <c r="J269" s="319"/>
      <c r="K269" s="319"/>
      <c r="L269" s="319"/>
    </row>
    <row r="270" spans="1:12">
      <c r="A270" s="319"/>
      <c r="B270" s="321"/>
      <c r="C270" s="321"/>
      <c r="D270" s="321"/>
      <c r="E270" s="319"/>
      <c r="F270" s="319"/>
      <c r="G270" s="319"/>
      <c r="H270" s="319"/>
      <c r="I270" s="319"/>
      <c r="J270" s="319"/>
      <c r="K270" s="319"/>
      <c r="L270" s="319"/>
    </row>
    <row r="271" spans="1:12">
      <c r="A271" s="319"/>
      <c r="B271" s="321"/>
      <c r="C271" s="321"/>
      <c r="D271" s="321"/>
      <c r="E271" s="319"/>
      <c r="F271" s="319"/>
      <c r="G271" s="319"/>
      <c r="H271" s="319"/>
      <c r="I271" s="319"/>
      <c r="J271" s="319"/>
      <c r="K271" s="319"/>
      <c r="L271" s="319"/>
    </row>
    <row r="272" spans="1:12">
      <c r="A272" s="319"/>
      <c r="B272" s="321"/>
      <c r="C272" s="321"/>
      <c r="D272" s="321"/>
      <c r="E272" s="319"/>
      <c r="F272" s="319"/>
      <c r="G272" s="319"/>
      <c r="H272" s="319"/>
      <c r="I272" s="319"/>
      <c r="J272" s="319"/>
      <c r="K272" s="319"/>
      <c r="L272" s="319"/>
    </row>
    <row r="273" spans="1:12">
      <c r="A273" s="319"/>
      <c r="B273" s="321"/>
      <c r="C273" s="321"/>
      <c r="D273" s="321"/>
      <c r="E273" s="319"/>
      <c r="F273" s="319"/>
      <c r="G273" s="319"/>
      <c r="H273" s="319"/>
      <c r="I273" s="319"/>
      <c r="J273" s="319"/>
      <c r="K273" s="319"/>
      <c r="L273" s="319"/>
    </row>
    <row r="274" spans="1:12">
      <c r="A274" s="319"/>
      <c r="B274" s="321"/>
      <c r="C274" s="321"/>
      <c r="D274" s="321"/>
      <c r="E274" s="319"/>
      <c r="F274" s="319"/>
      <c r="G274" s="319"/>
      <c r="H274" s="319"/>
      <c r="I274" s="319"/>
      <c r="J274" s="319"/>
      <c r="K274" s="319"/>
      <c r="L274" s="319"/>
    </row>
    <row r="275" spans="1:12">
      <c r="A275" s="319"/>
      <c r="B275" s="321"/>
      <c r="C275" s="321"/>
      <c r="D275" s="321"/>
      <c r="E275" s="319"/>
      <c r="F275" s="319"/>
      <c r="G275" s="319"/>
      <c r="H275" s="319"/>
      <c r="I275" s="319"/>
      <c r="J275" s="319"/>
      <c r="K275" s="319"/>
      <c r="L275" s="319"/>
    </row>
    <row r="276" spans="1:12">
      <c r="A276" s="319"/>
      <c r="B276" s="321"/>
      <c r="C276" s="321"/>
      <c r="D276" s="321"/>
      <c r="E276" s="319"/>
      <c r="F276" s="319"/>
      <c r="G276" s="319"/>
      <c r="H276" s="319"/>
      <c r="I276" s="319"/>
      <c r="J276" s="319"/>
      <c r="K276" s="319"/>
      <c r="L276" s="319"/>
    </row>
    <row r="277" spans="1:12">
      <c r="A277" s="319"/>
      <c r="B277" s="321"/>
      <c r="C277" s="321"/>
      <c r="D277" s="321"/>
      <c r="E277" s="319"/>
      <c r="F277" s="319"/>
      <c r="G277" s="319"/>
      <c r="H277" s="319"/>
      <c r="I277" s="319"/>
      <c r="J277" s="319"/>
      <c r="K277" s="319"/>
      <c r="L277" s="319"/>
    </row>
    <row r="278" spans="1:12">
      <c r="A278" s="319"/>
      <c r="B278" s="321"/>
      <c r="C278" s="321"/>
      <c r="D278" s="321"/>
      <c r="E278" s="319"/>
      <c r="F278" s="319"/>
      <c r="G278" s="319"/>
      <c r="H278" s="319"/>
      <c r="I278" s="319"/>
      <c r="J278" s="319"/>
      <c r="K278" s="319"/>
      <c r="L278" s="319"/>
    </row>
    <row r="279" spans="1:12">
      <c r="A279" s="319"/>
      <c r="B279" s="321"/>
      <c r="C279" s="321"/>
      <c r="D279" s="321"/>
      <c r="E279" s="319"/>
      <c r="F279" s="319"/>
      <c r="G279" s="319"/>
      <c r="H279" s="319"/>
      <c r="I279" s="319"/>
      <c r="J279" s="319"/>
      <c r="K279" s="319"/>
      <c r="L279" s="319"/>
    </row>
    <row r="280" spans="1:12">
      <c r="A280" s="319"/>
      <c r="B280" s="321"/>
      <c r="C280" s="321"/>
      <c r="D280" s="321"/>
      <c r="E280" s="319"/>
      <c r="F280" s="319"/>
      <c r="G280" s="319"/>
      <c r="H280" s="319"/>
      <c r="I280" s="319"/>
      <c r="J280" s="319"/>
      <c r="K280" s="319"/>
      <c r="L280" s="319"/>
    </row>
    <row r="281" spans="1:12">
      <c r="A281" s="319"/>
      <c r="B281" s="321"/>
      <c r="C281" s="321"/>
      <c r="D281" s="321"/>
      <c r="E281" s="319"/>
      <c r="F281" s="319"/>
      <c r="G281" s="319"/>
      <c r="H281" s="319"/>
      <c r="I281" s="319"/>
      <c r="J281" s="319"/>
      <c r="K281" s="319"/>
      <c r="L281" s="319"/>
    </row>
    <row r="282" spans="1:12">
      <c r="A282" s="319"/>
      <c r="B282" s="321"/>
      <c r="C282" s="321"/>
      <c r="D282" s="321"/>
      <c r="E282" s="319"/>
      <c r="F282" s="319"/>
      <c r="G282" s="319"/>
      <c r="H282" s="319"/>
      <c r="I282" s="319"/>
      <c r="J282" s="319"/>
      <c r="K282" s="319"/>
      <c r="L282" s="319"/>
    </row>
    <row r="283" spans="1:12">
      <c r="A283" s="319"/>
      <c r="B283" s="321"/>
      <c r="C283" s="321"/>
      <c r="D283" s="321"/>
      <c r="E283" s="319"/>
      <c r="F283" s="319"/>
      <c r="G283" s="319"/>
      <c r="H283" s="319"/>
      <c r="I283" s="319"/>
      <c r="J283" s="319"/>
      <c r="K283" s="319"/>
      <c r="L283" s="319"/>
    </row>
    <row r="284" spans="1:12">
      <c r="A284" s="319"/>
      <c r="B284" s="321"/>
      <c r="C284" s="321"/>
      <c r="D284" s="321"/>
      <c r="E284" s="319"/>
      <c r="F284" s="319"/>
      <c r="G284" s="319"/>
      <c r="H284" s="319"/>
      <c r="I284" s="319"/>
      <c r="J284" s="319"/>
      <c r="K284" s="319"/>
      <c r="L284" s="319"/>
    </row>
    <row r="285" spans="1:12">
      <c r="A285" s="319"/>
      <c r="B285" s="321"/>
      <c r="C285" s="321"/>
      <c r="D285" s="321"/>
      <c r="E285" s="319"/>
      <c r="F285" s="319"/>
      <c r="G285" s="319"/>
      <c r="H285" s="319"/>
      <c r="I285" s="319"/>
      <c r="J285" s="319"/>
      <c r="K285" s="319"/>
      <c r="L285" s="319"/>
    </row>
    <row r="286" spans="1:12">
      <c r="A286" s="319"/>
      <c r="B286" s="321"/>
      <c r="C286" s="321"/>
      <c r="D286" s="321"/>
      <c r="E286" s="319"/>
      <c r="F286" s="319"/>
      <c r="G286" s="319"/>
      <c r="H286" s="319"/>
      <c r="I286" s="319"/>
      <c r="J286" s="319"/>
      <c r="K286" s="319"/>
      <c r="L286" s="319"/>
    </row>
    <row r="287" spans="1:12">
      <c r="A287" s="319"/>
      <c r="B287" s="321"/>
      <c r="C287" s="321"/>
      <c r="D287" s="321"/>
      <c r="E287" s="319"/>
      <c r="F287" s="319"/>
      <c r="G287" s="319"/>
      <c r="H287" s="319"/>
      <c r="I287" s="319"/>
      <c r="J287" s="319"/>
      <c r="K287" s="319"/>
      <c r="L287" s="319"/>
    </row>
    <row r="288" spans="1:12">
      <c r="A288" s="319"/>
      <c r="B288" s="321"/>
      <c r="C288" s="321"/>
      <c r="D288" s="321"/>
      <c r="E288" s="319"/>
      <c r="F288" s="319"/>
      <c r="G288" s="319"/>
      <c r="H288" s="319"/>
      <c r="I288" s="319"/>
      <c r="J288" s="319"/>
      <c r="K288" s="319"/>
      <c r="L288" s="319"/>
    </row>
    <row r="289" spans="1:12">
      <c r="A289" s="319"/>
      <c r="B289" s="321"/>
      <c r="C289" s="321"/>
      <c r="D289" s="321"/>
      <c r="E289" s="319"/>
      <c r="F289" s="319"/>
      <c r="G289" s="319"/>
      <c r="H289" s="319"/>
      <c r="I289" s="319"/>
      <c r="J289" s="319"/>
      <c r="K289" s="319"/>
      <c r="L289" s="319"/>
    </row>
    <row r="290" spans="1:12">
      <c r="A290" s="319"/>
      <c r="B290" s="321"/>
      <c r="C290" s="321"/>
      <c r="D290" s="321"/>
      <c r="E290" s="319"/>
      <c r="F290" s="319"/>
      <c r="G290" s="319"/>
      <c r="H290" s="319"/>
      <c r="I290" s="319"/>
      <c r="J290" s="319"/>
      <c r="K290" s="319"/>
      <c r="L290" s="319"/>
    </row>
    <row r="291" spans="1:12">
      <c r="A291" s="319"/>
      <c r="B291" s="321"/>
      <c r="C291" s="321"/>
      <c r="D291" s="321"/>
      <c r="E291" s="319"/>
      <c r="F291" s="319"/>
      <c r="G291" s="319"/>
      <c r="H291" s="319"/>
      <c r="I291" s="319"/>
      <c r="J291" s="319"/>
      <c r="K291" s="319"/>
      <c r="L291" s="319"/>
    </row>
    <row r="292" spans="1:12">
      <c r="A292" s="319"/>
      <c r="B292" s="321"/>
      <c r="C292" s="321"/>
      <c r="D292" s="321"/>
      <c r="E292" s="319"/>
      <c r="F292" s="319"/>
      <c r="G292" s="319"/>
      <c r="H292" s="319"/>
      <c r="I292" s="319"/>
      <c r="J292" s="319"/>
      <c r="K292" s="319"/>
      <c r="L292" s="319"/>
    </row>
    <row r="293" spans="1:12">
      <c r="A293" s="319"/>
      <c r="B293" s="321"/>
      <c r="C293" s="321"/>
      <c r="D293" s="321"/>
      <c r="E293" s="319"/>
      <c r="F293" s="319"/>
      <c r="G293" s="319"/>
      <c r="H293" s="319"/>
      <c r="I293" s="319"/>
      <c r="J293" s="319"/>
      <c r="K293" s="319"/>
      <c r="L293" s="319"/>
    </row>
    <row r="294" spans="1:12">
      <c r="A294" s="319"/>
      <c r="B294" s="321"/>
      <c r="C294" s="321"/>
      <c r="D294" s="321"/>
      <c r="E294" s="319"/>
      <c r="F294" s="319"/>
      <c r="G294" s="319"/>
      <c r="H294" s="319"/>
      <c r="I294" s="319"/>
      <c r="J294" s="319"/>
      <c r="K294" s="319"/>
      <c r="L294" s="319"/>
    </row>
    <row r="295" spans="1:12">
      <c r="A295" s="319"/>
      <c r="B295" s="321"/>
      <c r="C295" s="321"/>
      <c r="D295" s="321"/>
      <c r="E295" s="319"/>
      <c r="F295" s="319"/>
      <c r="G295" s="319"/>
      <c r="H295" s="319"/>
      <c r="I295" s="319"/>
      <c r="J295" s="319"/>
      <c r="K295" s="319"/>
      <c r="L295" s="319"/>
    </row>
    <row r="296" spans="1:12">
      <c r="A296" s="319"/>
      <c r="B296" s="321"/>
      <c r="C296" s="321"/>
      <c r="D296" s="321"/>
      <c r="E296" s="319"/>
      <c r="F296" s="319"/>
      <c r="G296" s="319"/>
      <c r="H296" s="319"/>
      <c r="I296" s="319"/>
      <c r="J296" s="319"/>
      <c r="K296" s="319"/>
      <c r="L296" s="319"/>
    </row>
    <row r="297" spans="1:12">
      <c r="A297" s="319"/>
      <c r="B297" s="321"/>
      <c r="C297" s="321"/>
      <c r="D297" s="321"/>
      <c r="E297" s="319"/>
      <c r="F297" s="319"/>
      <c r="G297" s="319"/>
      <c r="H297" s="319"/>
      <c r="I297" s="319"/>
      <c r="J297" s="319"/>
      <c r="K297" s="319"/>
      <c r="L297" s="319"/>
    </row>
    <row r="298" spans="1:12">
      <c r="A298" s="319"/>
      <c r="B298" s="321"/>
      <c r="C298" s="321"/>
      <c r="D298" s="321"/>
      <c r="E298" s="319"/>
      <c r="F298" s="319"/>
      <c r="G298" s="319"/>
      <c r="H298" s="319"/>
      <c r="I298" s="319"/>
      <c r="J298" s="319"/>
      <c r="K298" s="319"/>
      <c r="L298" s="319"/>
    </row>
    <row r="299" spans="1:12">
      <c r="A299" s="319"/>
      <c r="B299" s="321"/>
      <c r="C299" s="321"/>
      <c r="D299" s="321"/>
      <c r="E299" s="319"/>
      <c r="F299" s="319"/>
      <c r="G299" s="319"/>
      <c r="H299" s="319"/>
      <c r="I299" s="319"/>
      <c r="J299" s="319"/>
      <c r="K299" s="319"/>
      <c r="L299" s="319"/>
    </row>
    <row r="300" spans="1:12">
      <c r="A300" s="319"/>
      <c r="B300" s="321"/>
      <c r="C300" s="321"/>
      <c r="D300" s="321"/>
      <c r="E300" s="319"/>
      <c r="F300" s="319"/>
      <c r="G300" s="319"/>
      <c r="H300" s="319"/>
      <c r="I300" s="319"/>
      <c r="J300" s="319"/>
      <c r="K300" s="319"/>
      <c r="L300" s="319"/>
    </row>
    <row r="301" spans="1:12">
      <c r="A301" s="319"/>
      <c r="B301" s="321"/>
      <c r="C301" s="321"/>
      <c r="D301" s="321"/>
      <c r="E301" s="319"/>
      <c r="F301" s="319"/>
      <c r="G301" s="319"/>
      <c r="H301" s="319"/>
      <c r="I301" s="319"/>
      <c r="J301" s="319"/>
      <c r="K301" s="319"/>
      <c r="L301" s="319"/>
    </row>
    <row r="302" spans="1:12">
      <c r="A302" s="319"/>
      <c r="B302" s="321"/>
      <c r="C302" s="321"/>
      <c r="D302" s="321"/>
      <c r="E302" s="319"/>
      <c r="F302" s="319"/>
      <c r="G302" s="319"/>
      <c r="H302" s="319"/>
      <c r="I302" s="319"/>
      <c r="J302" s="319"/>
      <c r="K302" s="319"/>
      <c r="L302" s="319"/>
    </row>
    <row r="303" spans="1:12">
      <c r="A303" s="319"/>
      <c r="B303" s="321"/>
      <c r="C303" s="321"/>
      <c r="D303" s="321"/>
      <c r="E303" s="319"/>
      <c r="F303" s="319"/>
      <c r="G303" s="319"/>
      <c r="H303" s="319"/>
      <c r="I303" s="319"/>
      <c r="J303" s="319"/>
      <c r="K303" s="319"/>
      <c r="L303" s="319"/>
    </row>
    <row r="304" spans="1:12">
      <c r="A304" s="319"/>
      <c r="B304" s="321"/>
      <c r="C304" s="321"/>
      <c r="D304" s="321"/>
      <c r="E304" s="319"/>
      <c r="F304" s="319"/>
      <c r="G304" s="319"/>
      <c r="H304" s="319"/>
      <c r="I304" s="319"/>
      <c r="J304" s="319"/>
      <c r="K304" s="319"/>
      <c r="L304" s="319"/>
    </row>
    <row r="305" spans="1:12">
      <c r="A305" s="319"/>
      <c r="B305" s="321"/>
      <c r="C305" s="321"/>
      <c r="D305" s="321"/>
      <c r="E305" s="319"/>
      <c r="F305" s="319"/>
      <c r="G305" s="319"/>
      <c r="H305" s="319"/>
      <c r="I305" s="319"/>
      <c r="J305" s="319"/>
      <c r="K305" s="319"/>
      <c r="L305" s="319"/>
    </row>
    <row r="306" spans="1:12">
      <c r="A306" s="319"/>
      <c r="B306" s="321"/>
      <c r="C306" s="321"/>
      <c r="D306" s="321"/>
      <c r="E306" s="319"/>
      <c r="F306" s="319"/>
      <c r="G306" s="319"/>
      <c r="H306" s="319"/>
      <c r="I306" s="319"/>
      <c r="J306" s="319"/>
      <c r="K306" s="319"/>
      <c r="L306" s="319"/>
    </row>
    <row r="307" spans="1:12">
      <c r="A307" s="319"/>
      <c r="B307" s="321"/>
      <c r="C307" s="321"/>
      <c r="D307" s="321"/>
      <c r="E307" s="319"/>
      <c r="F307" s="319"/>
      <c r="G307" s="319"/>
      <c r="H307" s="319"/>
      <c r="I307" s="319"/>
      <c r="J307" s="319"/>
      <c r="K307" s="319"/>
      <c r="L307" s="319"/>
    </row>
    <row r="308" spans="1:12">
      <c r="A308" s="319"/>
      <c r="B308" s="321"/>
      <c r="C308" s="321"/>
      <c r="D308" s="321"/>
      <c r="E308" s="319"/>
      <c r="F308" s="319"/>
      <c r="G308" s="319"/>
      <c r="H308" s="319"/>
      <c r="I308" s="319"/>
      <c r="J308" s="319"/>
      <c r="K308" s="319"/>
      <c r="L308" s="319"/>
    </row>
    <row r="309" spans="1:12">
      <c r="A309" s="319"/>
      <c r="B309" s="321"/>
      <c r="C309" s="321"/>
      <c r="D309" s="321"/>
      <c r="E309" s="319"/>
      <c r="F309" s="319"/>
      <c r="G309" s="319"/>
      <c r="H309" s="319"/>
      <c r="I309" s="319"/>
      <c r="J309" s="319"/>
      <c r="K309" s="319"/>
      <c r="L309" s="319"/>
    </row>
    <row r="310" spans="1:12">
      <c r="A310" s="319"/>
      <c r="B310" s="321"/>
      <c r="C310" s="321"/>
      <c r="D310" s="321"/>
      <c r="E310" s="319"/>
      <c r="F310" s="319"/>
      <c r="G310" s="319"/>
      <c r="H310" s="319"/>
      <c r="I310" s="319"/>
      <c r="J310" s="319"/>
      <c r="K310" s="319"/>
      <c r="L310" s="319"/>
    </row>
    <row r="311" spans="1:12">
      <c r="A311" s="319"/>
      <c r="B311" s="321"/>
      <c r="C311" s="321"/>
      <c r="D311" s="321"/>
      <c r="E311" s="319"/>
      <c r="F311" s="319"/>
      <c r="G311" s="319"/>
      <c r="H311" s="319"/>
      <c r="I311" s="319"/>
      <c r="J311" s="319"/>
      <c r="K311" s="319"/>
      <c r="L311" s="319"/>
    </row>
    <row r="312" spans="1:12">
      <c r="A312" s="319"/>
      <c r="B312" s="321"/>
      <c r="C312" s="321"/>
      <c r="D312" s="321"/>
      <c r="E312" s="319"/>
      <c r="F312" s="319"/>
      <c r="G312" s="319"/>
      <c r="H312" s="319"/>
      <c r="I312" s="319"/>
      <c r="J312" s="319"/>
      <c r="K312" s="319"/>
      <c r="L312" s="319"/>
    </row>
    <row r="313" spans="1:12">
      <c r="A313" s="319"/>
      <c r="B313" s="321"/>
      <c r="C313" s="321"/>
      <c r="D313" s="321"/>
      <c r="E313" s="319"/>
      <c r="F313" s="319"/>
      <c r="G313" s="319"/>
      <c r="H313" s="319"/>
      <c r="I313" s="319"/>
      <c r="J313" s="319"/>
      <c r="K313" s="319"/>
      <c r="L313" s="319"/>
    </row>
    <row r="314" spans="1:12">
      <c r="A314" s="319"/>
      <c r="B314" s="321"/>
      <c r="C314" s="321"/>
      <c r="D314" s="321"/>
      <c r="E314" s="319"/>
      <c r="F314" s="319"/>
      <c r="G314" s="319"/>
      <c r="H314" s="319"/>
      <c r="I314" s="319"/>
      <c r="J314" s="319"/>
      <c r="K314" s="319"/>
      <c r="L314" s="319"/>
    </row>
    <row r="315" spans="1:12">
      <c r="A315" s="319"/>
      <c r="B315" s="321"/>
      <c r="C315" s="321"/>
      <c r="D315" s="321"/>
      <c r="E315" s="319"/>
      <c r="F315" s="319"/>
      <c r="G315" s="319"/>
      <c r="H315" s="319"/>
      <c r="I315" s="319"/>
      <c r="J315" s="319"/>
      <c r="K315" s="319"/>
      <c r="L315" s="319"/>
    </row>
    <row r="316" spans="1:12">
      <c r="A316" s="319"/>
      <c r="B316" s="321"/>
      <c r="C316" s="321"/>
      <c r="D316" s="321"/>
      <c r="E316" s="319"/>
      <c r="F316" s="319"/>
      <c r="G316" s="319"/>
      <c r="H316" s="319"/>
      <c r="I316" s="319"/>
      <c r="J316" s="319"/>
      <c r="K316" s="319"/>
      <c r="L316" s="319"/>
    </row>
    <row r="317" spans="1:12">
      <c r="A317" s="319"/>
      <c r="B317" s="321"/>
      <c r="C317" s="321"/>
      <c r="D317" s="321"/>
      <c r="E317" s="319"/>
      <c r="F317" s="319"/>
      <c r="G317" s="319"/>
      <c r="H317" s="319"/>
      <c r="I317" s="319"/>
      <c r="J317" s="319"/>
      <c r="K317" s="319"/>
      <c r="L317" s="319"/>
    </row>
    <row r="318" spans="1:12">
      <c r="A318" s="319"/>
      <c r="B318" s="321"/>
      <c r="C318" s="321"/>
      <c r="D318" s="321"/>
      <c r="E318" s="319"/>
      <c r="F318" s="319"/>
      <c r="G318" s="319"/>
      <c r="H318" s="319"/>
      <c r="I318" s="319"/>
      <c r="J318" s="319"/>
      <c r="K318" s="319"/>
      <c r="L318" s="319"/>
    </row>
    <row r="319" spans="1:12">
      <c r="A319" s="319"/>
      <c r="B319" s="321"/>
      <c r="C319" s="321"/>
      <c r="D319" s="321"/>
      <c r="E319" s="319"/>
      <c r="F319" s="319"/>
      <c r="G319" s="319"/>
      <c r="H319" s="319"/>
      <c r="I319" s="319"/>
      <c r="J319" s="319"/>
      <c r="K319" s="319"/>
      <c r="L319" s="319"/>
    </row>
    <row r="320" spans="1:12">
      <c r="A320" s="319"/>
      <c r="B320" s="321"/>
      <c r="C320" s="321"/>
      <c r="D320" s="321"/>
      <c r="E320" s="319"/>
      <c r="F320" s="319"/>
      <c r="G320" s="319"/>
      <c r="H320" s="319"/>
      <c r="I320" s="319"/>
      <c r="J320" s="319"/>
      <c r="K320" s="319"/>
      <c r="L320" s="319"/>
    </row>
    <row r="321" spans="1:12">
      <c r="A321" s="319"/>
      <c r="B321" s="321"/>
      <c r="C321" s="321"/>
      <c r="D321" s="321"/>
      <c r="E321" s="319"/>
      <c r="F321" s="319"/>
      <c r="G321" s="319"/>
      <c r="H321" s="319"/>
      <c r="I321" s="319"/>
      <c r="J321" s="319"/>
      <c r="K321" s="319"/>
      <c r="L321" s="319"/>
    </row>
    <row r="322" spans="1:12">
      <c r="A322" s="319"/>
      <c r="B322" s="321"/>
      <c r="C322" s="321"/>
      <c r="D322" s="321"/>
      <c r="E322" s="319"/>
      <c r="F322" s="319"/>
      <c r="G322" s="319"/>
      <c r="H322" s="319"/>
      <c r="I322" s="319"/>
      <c r="J322" s="319"/>
      <c r="K322" s="319"/>
      <c r="L322" s="319"/>
    </row>
    <row r="323" spans="1:12">
      <c r="A323" s="319"/>
      <c r="B323" s="321"/>
      <c r="C323" s="321"/>
      <c r="D323" s="321"/>
      <c r="E323" s="319"/>
      <c r="F323" s="319"/>
      <c r="G323" s="319"/>
      <c r="H323" s="319"/>
      <c r="I323" s="319"/>
      <c r="J323" s="319"/>
      <c r="K323" s="319"/>
      <c r="L323" s="319"/>
    </row>
    <row r="324" spans="1:12">
      <c r="A324" s="319"/>
      <c r="B324" s="321"/>
      <c r="C324" s="321"/>
      <c r="D324" s="321"/>
      <c r="E324" s="319"/>
      <c r="F324" s="319"/>
      <c r="G324" s="319"/>
      <c r="H324" s="319"/>
      <c r="I324" s="319"/>
      <c r="J324" s="319"/>
      <c r="K324" s="319"/>
      <c r="L324" s="319"/>
    </row>
    <row r="325" spans="1:12">
      <c r="A325" s="319"/>
      <c r="B325" s="321"/>
      <c r="C325" s="321"/>
      <c r="D325" s="321"/>
      <c r="E325" s="319"/>
      <c r="F325" s="319"/>
      <c r="G325" s="319"/>
      <c r="H325" s="319"/>
      <c r="I325" s="319"/>
      <c r="J325" s="319"/>
      <c r="K325" s="319"/>
      <c r="L325" s="319"/>
    </row>
    <row r="326" spans="1:12">
      <c r="A326" s="319"/>
      <c r="B326" s="321"/>
      <c r="C326" s="321"/>
      <c r="D326" s="321"/>
      <c r="E326" s="319"/>
      <c r="F326" s="319"/>
      <c r="G326" s="319"/>
      <c r="H326" s="319"/>
      <c r="I326" s="319"/>
      <c r="J326" s="319"/>
      <c r="K326" s="319"/>
      <c r="L326" s="319"/>
    </row>
    <row r="327" spans="1:12">
      <c r="A327" s="319"/>
      <c r="B327" s="321"/>
      <c r="C327" s="321"/>
      <c r="D327" s="321"/>
      <c r="E327" s="319"/>
      <c r="F327" s="319"/>
      <c r="G327" s="319"/>
      <c r="H327" s="319"/>
      <c r="I327" s="319"/>
      <c r="J327" s="319"/>
      <c r="K327" s="319"/>
      <c r="L327" s="319"/>
    </row>
    <row r="328" spans="1:12">
      <c r="A328" s="319"/>
      <c r="B328" s="321"/>
      <c r="C328" s="321"/>
      <c r="D328" s="321"/>
      <c r="E328" s="319"/>
      <c r="F328" s="319"/>
      <c r="G328" s="319"/>
      <c r="H328" s="319"/>
      <c r="I328" s="319"/>
      <c r="J328" s="319"/>
      <c r="K328" s="319"/>
      <c r="L328" s="319"/>
    </row>
    <row r="329" spans="1:12">
      <c r="A329" s="319"/>
      <c r="B329" s="321"/>
      <c r="C329" s="321"/>
      <c r="D329" s="321"/>
      <c r="E329" s="319"/>
      <c r="F329" s="319"/>
      <c r="G329" s="319"/>
      <c r="H329" s="319"/>
      <c r="I329" s="319"/>
      <c r="J329" s="319"/>
      <c r="K329" s="319"/>
      <c r="L329" s="319"/>
    </row>
    <row r="330" spans="1:12">
      <c r="A330" s="319"/>
      <c r="B330" s="321"/>
      <c r="C330" s="321"/>
      <c r="D330" s="321"/>
      <c r="E330" s="319"/>
      <c r="F330" s="319"/>
      <c r="G330" s="319"/>
      <c r="H330" s="319"/>
      <c r="I330" s="319"/>
      <c r="J330" s="319"/>
      <c r="K330" s="319"/>
      <c r="L330" s="319"/>
    </row>
    <row r="331" spans="1:12">
      <c r="A331" s="319"/>
      <c r="B331" s="321"/>
      <c r="C331" s="321"/>
      <c r="D331" s="321"/>
      <c r="E331" s="319"/>
      <c r="F331" s="319"/>
      <c r="G331" s="319"/>
      <c r="H331" s="319"/>
      <c r="I331" s="319"/>
      <c r="J331" s="319"/>
      <c r="K331" s="319"/>
      <c r="L331" s="319"/>
    </row>
    <row r="332" spans="1:12">
      <c r="A332" s="319"/>
      <c r="B332" s="321"/>
      <c r="C332" s="321"/>
      <c r="D332" s="321"/>
      <c r="E332" s="319"/>
      <c r="F332" s="319"/>
      <c r="G332" s="319"/>
      <c r="H332" s="319"/>
      <c r="I332" s="319"/>
      <c r="J332" s="319"/>
      <c r="K332" s="319"/>
      <c r="L332" s="319"/>
    </row>
    <row r="333" spans="1:12">
      <c r="A333" s="319"/>
      <c r="B333" s="321"/>
      <c r="C333" s="321"/>
      <c r="D333" s="321"/>
      <c r="E333" s="319"/>
      <c r="F333" s="319"/>
      <c r="G333" s="319"/>
      <c r="H333" s="319"/>
      <c r="I333" s="319"/>
      <c r="J333" s="319"/>
      <c r="K333" s="319"/>
      <c r="L333" s="319"/>
    </row>
    <row r="334" spans="1:12">
      <c r="A334" s="319"/>
      <c r="B334" s="321"/>
      <c r="C334" s="321"/>
      <c r="D334" s="321"/>
      <c r="E334" s="319"/>
      <c r="F334" s="319"/>
      <c r="G334" s="319"/>
      <c r="H334" s="319"/>
      <c r="I334" s="319"/>
      <c r="J334" s="319"/>
      <c r="K334" s="319"/>
      <c r="L334" s="319"/>
    </row>
    <row r="335" spans="1:12">
      <c r="A335" s="319"/>
      <c r="B335" s="321"/>
      <c r="C335" s="321"/>
      <c r="D335" s="321"/>
      <c r="E335" s="319"/>
      <c r="F335" s="319"/>
      <c r="G335" s="319"/>
      <c r="H335" s="319"/>
      <c r="I335" s="319"/>
      <c r="J335" s="319"/>
      <c r="K335" s="319"/>
      <c r="L335" s="319"/>
    </row>
    <row r="336" spans="1:12">
      <c r="A336" s="319"/>
      <c r="B336" s="321"/>
      <c r="C336" s="321"/>
      <c r="D336" s="321"/>
      <c r="E336" s="319"/>
      <c r="F336" s="319"/>
      <c r="G336" s="319"/>
      <c r="H336" s="319"/>
      <c r="I336" s="319"/>
      <c r="J336" s="319"/>
      <c r="K336" s="319"/>
      <c r="L336" s="319"/>
    </row>
    <row r="337" spans="1:12">
      <c r="A337" s="319"/>
      <c r="B337" s="321"/>
      <c r="C337" s="321"/>
      <c r="D337" s="321"/>
      <c r="E337" s="319"/>
      <c r="F337" s="319"/>
      <c r="G337" s="319"/>
      <c r="H337" s="319"/>
      <c r="I337" s="319"/>
      <c r="J337" s="319"/>
      <c r="K337" s="319"/>
      <c r="L337" s="319"/>
    </row>
    <row r="338" spans="1:12">
      <c r="A338" s="319"/>
      <c r="B338" s="321"/>
      <c r="C338" s="321"/>
      <c r="D338" s="321"/>
      <c r="E338" s="319"/>
      <c r="F338" s="319"/>
      <c r="G338" s="319"/>
      <c r="H338" s="319"/>
      <c r="I338" s="319"/>
      <c r="J338" s="319"/>
      <c r="K338" s="319"/>
      <c r="L338" s="319"/>
    </row>
    <row r="339" spans="1:12">
      <c r="A339" s="319"/>
      <c r="B339" s="321"/>
      <c r="C339" s="321"/>
      <c r="D339" s="321"/>
      <c r="E339" s="319"/>
      <c r="F339" s="319"/>
      <c r="G339" s="319"/>
      <c r="H339" s="319"/>
      <c r="I339" s="319"/>
      <c r="J339" s="319"/>
      <c r="K339" s="319"/>
      <c r="L339" s="319"/>
    </row>
    <row r="340" spans="1:12">
      <c r="A340" s="319"/>
      <c r="B340" s="321"/>
      <c r="C340" s="321"/>
      <c r="D340" s="321"/>
      <c r="E340" s="319"/>
      <c r="F340" s="319"/>
      <c r="G340" s="319"/>
      <c r="H340" s="319"/>
      <c r="I340" s="319"/>
      <c r="J340" s="319"/>
      <c r="K340" s="319"/>
      <c r="L340" s="319"/>
    </row>
    <row r="341" spans="1:12">
      <c r="A341" s="319"/>
      <c r="B341" s="321"/>
      <c r="C341" s="321"/>
      <c r="D341" s="321"/>
      <c r="E341" s="319"/>
      <c r="F341" s="319"/>
      <c r="G341" s="319"/>
      <c r="H341" s="319"/>
      <c r="I341" s="319"/>
      <c r="J341" s="319"/>
      <c r="K341" s="319"/>
      <c r="L341" s="319"/>
    </row>
    <row r="342" spans="1:12">
      <c r="A342" s="319"/>
      <c r="B342" s="321"/>
      <c r="C342" s="321"/>
      <c r="D342" s="321"/>
      <c r="E342" s="319"/>
      <c r="F342" s="319"/>
      <c r="G342" s="319"/>
      <c r="H342" s="319"/>
      <c r="I342" s="319"/>
      <c r="J342" s="319"/>
      <c r="K342" s="319"/>
      <c r="L342" s="319"/>
    </row>
    <row r="343" spans="1:12">
      <c r="A343" s="319"/>
      <c r="B343" s="321"/>
      <c r="C343" s="321"/>
      <c r="D343" s="321"/>
      <c r="E343" s="319"/>
      <c r="F343" s="319"/>
      <c r="G343" s="319"/>
      <c r="H343" s="319"/>
      <c r="I343" s="319"/>
      <c r="J343" s="319"/>
      <c r="K343" s="319"/>
      <c r="L343" s="319"/>
    </row>
    <row r="344" spans="1:12">
      <c r="A344" s="319"/>
      <c r="B344" s="321"/>
      <c r="C344" s="321"/>
      <c r="D344" s="321"/>
      <c r="E344" s="319"/>
      <c r="F344" s="319"/>
      <c r="G344" s="319"/>
      <c r="H344" s="319"/>
      <c r="I344" s="319"/>
      <c r="J344" s="319"/>
      <c r="K344" s="319"/>
      <c r="L344" s="319"/>
    </row>
    <row r="345" spans="1:12">
      <c r="A345" s="319"/>
      <c r="B345" s="321"/>
      <c r="C345" s="321"/>
      <c r="D345" s="321"/>
      <c r="E345" s="319"/>
      <c r="F345" s="319"/>
      <c r="G345" s="319"/>
      <c r="H345" s="319"/>
      <c r="I345" s="319"/>
      <c r="J345" s="319"/>
      <c r="K345" s="319"/>
      <c r="L345" s="319"/>
    </row>
    <row r="346" spans="1:12">
      <c r="A346" s="319"/>
      <c r="B346" s="321"/>
      <c r="C346" s="321"/>
      <c r="D346" s="321"/>
      <c r="E346" s="319"/>
      <c r="F346" s="319"/>
      <c r="G346" s="319"/>
      <c r="H346" s="319"/>
      <c r="I346" s="319"/>
      <c r="J346" s="319"/>
      <c r="K346" s="319"/>
      <c r="L346" s="319"/>
    </row>
    <row r="347" spans="1:12">
      <c r="A347" s="319"/>
      <c r="B347" s="321"/>
      <c r="C347" s="321"/>
      <c r="D347" s="321"/>
      <c r="E347" s="319"/>
      <c r="F347" s="319"/>
      <c r="G347" s="319"/>
      <c r="H347" s="319"/>
      <c r="I347" s="319"/>
      <c r="J347" s="319"/>
      <c r="K347" s="319"/>
      <c r="L347" s="319"/>
    </row>
    <row r="348" spans="1:12">
      <c r="A348" s="319"/>
      <c r="B348" s="321"/>
      <c r="C348" s="321"/>
      <c r="D348" s="321"/>
      <c r="E348" s="319"/>
      <c r="F348" s="319"/>
      <c r="G348" s="319"/>
      <c r="H348" s="319"/>
      <c r="I348" s="319"/>
      <c r="J348" s="319"/>
      <c r="K348" s="319"/>
      <c r="L348" s="319"/>
    </row>
    <row r="349" spans="1:12">
      <c r="A349" s="319"/>
      <c r="B349" s="321"/>
      <c r="C349" s="321"/>
      <c r="D349" s="321"/>
      <c r="E349" s="319"/>
      <c r="F349" s="319"/>
      <c r="G349" s="319"/>
      <c r="H349" s="319"/>
      <c r="I349" s="319"/>
      <c r="J349" s="319"/>
      <c r="K349" s="319"/>
      <c r="L349" s="319"/>
    </row>
    <row r="350" spans="1:12">
      <c r="A350" s="319"/>
      <c r="B350" s="321"/>
      <c r="C350" s="321"/>
      <c r="D350" s="321"/>
      <c r="E350" s="319"/>
      <c r="F350" s="319"/>
      <c r="G350" s="319"/>
      <c r="H350" s="319"/>
      <c r="I350" s="319"/>
      <c r="J350" s="319"/>
      <c r="K350" s="319"/>
      <c r="L350" s="319"/>
    </row>
    <row r="351" spans="1:12">
      <c r="A351" s="319"/>
      <c r="B351" s="321"/>
      <c r="C351" s="321"/>
      <c r="D351" s="321"/>
      <c r="E351" s="319"/>
      <c r="F351" s="319"/>
      <c r="G351" s="319"/>
      <c r="H351" s="319"/>
      <c r="I351" s="319"/>
      <c r="J351" s="319"/>
      <c r="K351" s="319"/>
      <c r="L351" s="319"/>
    </row>
    <row r="352" spans="1:12">
      <c r="A352" s="319"/>
      <c r="B352" s="321"/>
      <c r="C352" s="321"/>
      <c r="D352" s="321"/>
      <c r="E352" s="319"/>
      <c r="F352" s="319"/>
      <c r="G352" s="319"/>
      <c r="H352" s="319"/>
      <c r="I352" s="319"/>
      <c r="J352" s="319"/>
      <c r="K352" s="319"/>
      <c r="L352" s="319"/>
    </row>
    <row r="353" spans="1:12">
      <c r="A353" s="319"/>
      <c r="B353" s="321"/>
      <c r="C353" s="321"/>
      <c r="D353" s="321"/>
      <c r="E353" s="319"/>
      <c r="F353" s="319"/>
      <c r="G353" s="319"/>
      <c r="H353" s="319"/>
      <c r="I353" s="319"/>
      <c r="J353" s="319"/>
      <c r="K353" s="319"/>
      <c r="L353" s="319"/>
    </row>
    <row r="354" spans="1:12">
      <c r="A354" s="319"/>
      <c r="B354" s="321"/>
      <c r="C354" s="321"/>
      <c r="D354" s="321"/>
      <c r="E354" s="319"/>
      <c r="F354" s="319"/>
      <c r="G354" s="319"/>
      <c r="H354" s="319"/>
      <c r="I354" s="319"/>
      <c r="J354" s="319"/>
      <c r="K354" s="319"/>
      <c r="L354" s="319"/>
    </row>
    <row r="355" spans="1:12">
      <c r="A355" s="319"/>
      <c r="B355" s="321"/>
      <c r="C355" s="321"/>
      <c r="D355" s="321"/>
      <c r="E355" s="319"/>
      <c r="F355" s="319"/>
      <c r="G355" s="319"/>
      <c r="H355" s="319"/>
      <c r="I355" s="319"/>
      <c r="J355" s="319"/>
      <c r="K355" s="319"/>
      <c r="L355" s="319"/>
    </row>
    <row r="356" spans="1:12">
      <c r="A356" s="319"/>
      <c r="B356" s="321"/>
      <c r="C356" s="321"/>
      <c r="D356" s="321"/>
      <c r="E356" s="319"/>
      <c r="F356" s="319"/>
      <c r="G356" s="319"/>
      <c r="H356" s="319"/>
      <c r="I356" s="319"/>
      <c r="J356" s="319"/>
      <c r="K356" s="319"/>
      <c r="L356" s="319"/>
    </row>
    <row r="357" spans="1:12">
      <c r="A357" s="319"/>
      <c r="B357" s="321"/>
      <c r="C357" s="321"/>
      <c r="D357" s="321"/>
      <c r="E357" s="319"/>
      <c r="F357" s="319"/>
      <c r="G357" s="319"/>
      <c r="H357" s="319"/>
      <c r="I357" s="319"/>
      <c r="J357" s="319"/>
      <c r="K357" s="319"/>
      <c r="L357" s="319"/>
    </row>
    <row r="358" spans="1:12">
      <c r="A358" s="319"/>
      <c r="B358" s="321"/>
      <c r="C358" s="321"/>
      <c r="D358" s="321"/>
      <c r="E358" s="319"/>
      <c r="F358" s="319"/>
      <c r="G358" s="319"/>
      <c r="H358" s="319"/>
      <c r="I358" s="319"/>
      <c r="J358" s="319"/>
      <c r="K358" s="319"/>
      <c r="L358" s="319"/>
    </row>
    <row r="359" spans="1:12">
      <c r="A359" s="319"/>
      <c r="B359" s="321"/>
      <c r="C359" s="321"/>
      <c r="D359" s="321"/>
      <c r="E359" s="319"/>
      <c r="F359" s="319"/>
      <c r="G359" s="319"/>
      <c r="H359" s="319"/>
      <c r="I359" s="319"/>
      <c r="J359" s="319"/>
      <c r="K359" s="319"/>
      <c r="L359" s="319"/>
    </row>
    <row r="360" spans="1:12">
      <c r="A360" s="319"/>
      <c r="B360" s="321"/>
      <c r="C360" s="321"/>
      <c r="D360" s="321"/>
      <c r="E360" s="319"/>
      <c r="F360" s="319"/>
      <c r="G360" s="319"/>
      <c r="H360" s="319"/>
      <c r="I360" s="319"/>
      <c r="J360" s="319"/>
      <c r="K360" s="319"/>
      <c r="L360" s="319"/>
    </row>
    <row r="361" spans="1:12">
      <c r="A361" s="319"/>
      <c r="B361" s="321"/>
      <c r="C361" s="321"/>
      <c r="D361" s="321"/>
      <c r="E361" s="319"/>
      <c r="F361" s="319"/>
      <c r="G361" s="319"/>
      <c r="H361" s="319"/>
      <c r="I361" s="319"/>
      <c r="J361" s="319"/>
      <c r="K361" s="319"/>
      <c r="L361" s="319"/>
    </row>
    <row r="362" spans="1:12">
      <c r="A362" s="319"/>
      <c r="B362" s="321"/>
      <c r="C362" s="321"/>
      <c r="D362" s="321"/>
      <c r="E362" s="319"/>
      <c r="F362" s="319"/>
      <c r="G362" s="319"/>
      <c r="H362" s="319"/>
      <c r="I362" s="319"/>
      <c r="J362" s="319"/>
      <c r="K362" s="319"/>
      <c r="L362" s="319"/>
    </row>
    <row r="363" spans="1:12">
      <c r="A363" s="319"/>
      <c r="B363" s="321"/>
      <c r="C363" s="321"/>
      <c r="D363" s="321"/>
      <c r="E363" s="319"/>
      <c r="F363" s="319"/>
      <c r="G363" s="319"/>
      <c r="H363" s="319"/>
      <c r="I363" s="319"/>
      <c r="J363" s="319"/>
      <c r="K363" s="319"/>
      <c r="L363" s="319"/>
    </row>
    <row r="364" spans="1:12">
      <c r="A364" s="319"/>
      <c r="B364" s="321"/>
      <c r="C364" s="321"/>
      <c r="D364" s="321"/>
      <c r="E364" s="319"/>
      <c r="F364" s="319"/>
      <c r="G364" s="319"/>
      <c r="H364" s="319"/>
      <c r="I364" s="319"/>
      <c r="J364" s="319"/>
      <c r="K364" s="319"/>
      <c r="L364" s="319"/>
    </row>
    <row r="365" spans="1:12">
      <c r="A365" s="319"/>
      <c r="B365" s="321"/>
      <c r="C365" s="321"/>
      <c r="D365" s="321"/>
      <c r="E365" s="319"/>
      <c r="F365" s="319"/>
      <c r="G365" s="319"/>
      <c r="H365" s="319"/>
      <c r="I365" s="319"/>
      <c r="J365" s="319"/>
      <c r="K365" s="319"/>
      <c r="L365" s="319"/>
    </row>
    <row r="366" spans="1:12">
      <c r="A366" s="319"/>
      <c r="B366" s="321"/>
      <c r="C366" s="321"/>
      <c r="D366" s="321"/>
      <c r="E366" s="319"/>
      <c r="F366" s="319"/>
      <c r="G366" s="319"/>
      <c r="H366" s="319"/>
      <c r="I366" s="319"/>
      <c r="J366" s="319"/>
      <c r="K366" s="319"/>
      <c r="L366" s="319"/>
    </row>
    <row r="367" spans="1:12">
      <c r="A367" s="319"/>
      <c r="B367" s="321"/>
      <c r="C367" s="321"/>
      <c r="D367" s="321"/>
      <c r="E367" s="319"/>
      <c r="F367" s="319"/>
      <c r="G367" s="319"/>
      <c r="H367" s="319"/>
      <c r="I367" s="319"/>
      <c r="J367" s="319"/>
      <c r="K367" s="319"/>
      <c r="L367" s="319"/>
    </row>
    <row r="368" spans="1:12">
      <c r="A368" s="319"/>
      <c r="B368" s="321"/>
      <c r="C368" s="321"/>
      <c r="D368" s="321"/>
      <c r="E368" s="319"/>
      <c r="F368" s="319"/>
      <c r="G368" s="319"/>
      <c r="H368" s="319"/>
      <c r="I368" s="319"/>
      <c r="J368" s="319"/>
      <c r="K368" s="319"/>
      <c r="L368" s="319"/>
    </row>
    <row r="369" spans="1:12">
      <c r="A369" s="319"/>
      <c r="B369" s="321"/>
      <c r="C369" s="321"/>
      <c r="D369" s="321"/>
      <c r="E369" s="319"/>
      <c r="F369" s="319"/>
      <c r="G369" s="319"/>
      <c r="H369" s="319"/>
      <c r="I369" s="319"/>
      <c r="J369" s="319"/>
      <c r="K369" s="319"/>
      <c r="L369" s="319"/>
    </row>
    <row r="370" spans="1:12">
      <c r="A370" s="319"/>
      <c r="B370" s="321"/>
      <c r="C370" s="321"/>
      <c r="D370" s="321"/>
      <c r="E370" s="319"/>
      <c r="F370" s="319"/>
      <c r="G370" s="319"/>
      <c r="H370" s="319"/>
      <c r="I370" s="319"/>
      <c r="J370" s="319"/>
      <c r="K370" s="319"/>
      <c r="L370" s="319"/>
    </row>
    <row r="371" spans="1:12">
      <c r="A371" s="319"/>
      <c r="B371" s="321"/>
      <c r="C371" s="321"/>
      <c r="D371" s="321"/>
      <c r="E371" s="319"/>
      <c r="F371" s="319"/>
      <c r="G371" s="319"/>
      <c r="H371" s="319"/>
      <c r="I371" s="319"/>
      <c r="J371" s="319"/>
      <c r="K371" s="319"/>
      <c r="L371" s="319"/>
    </row>
    <row r="372" spans="1:12">
      <c r="A372" s="319"/>
      <c r="B372" s="321"/>
      <c r="C372" s="321"/>
      <c r="D372" s="321"/>
      <c r="E372" s="319"/>
      <c r="F372" s="319"/>
      <c r="G372" s="319"/>
      <c r="H372" s="319"/>
      <c r="I372" s="319"/>
      <c r="J372" s="319"/>
      <c r="K372" s="319"/>
      <c r="L372" s="319"/>
    </row>
    <row r="373" spans="1:12">
      <c r="A373" s="319"/>
      <c r="B373" s="321"/>
      <c r="C373" s="321"/>
      <c r="D373" s="321"/>
      <c r="E373" s="319"/>
      <c r="F373" s="319"/>
      <c r="G373" s="319"/>
      <c r="H373" s="319"/>
      <c r="I373" s="319"/>
      <c r="J373" s="319"/>
      <c r="K373" s="319"/>
      <c r="L373" s="319"/>
    </row>
    <row r="374" spans="1:12">
      <c r="A374" s="319"/>
      <c r="B374" s="321"/>
      <c r="C374" s="321"/>
      <c r="D374" s="321"/>
      <c r="E374" s="319"/>
      <c r="F374" s="319"/>
      <c r="G374" s="319"/>
      <c r="H374" s="319"/>
      <c r="I374" s="319"/>
      <c r="J374" s="319"/>
      <c r="K374" s="319"/>
      <c r="L374" s="319"/>
    </row>
    <row r="375" spans="1:12">
      <c r="A375" s="319"/>
      <c r="B375" s="321"/>
      <c r="C375" s="321"/>
      <c r="D375" s="321"/>
      <c r="E375" s="319"/>
      <c r="F375" s="319"/>
      <c r="G375" s="319"/>
      <c r="H375" s="319"/>
      <c r="I375" s="319"/>
      <c r="J375" s="319"/>
      <c r="K375" s="319"/>
      <c r="L375" s="319"/>
    </row>
    <row r="376" spans="1:12">
      <c r="A376" s="319"/>
      <c r="B376" s="321"/>
      <c r="C376" s="321"/>
      <c r="D376" s="321"/>
      <c r="E376" s="319"/>
      <c r="F376" s="319"/>
      <c r="G376" s="319"/>
      <c r="H376" s="319"/>
      <c r="I376" s="319"/>
      <c r="J376" s="319"/>
      <c r="K376" s="319"/>
      <c r="L376" s="319"/>
    </row>
    <row r="377" spans="1:12">
      <c r="A377" s="319"/>
      <c r="B377" s="321"/>
      <c r="C377" s="321"/>
      <c r="D377" s="321"/>
      <c r="E377" s="319"/>
      <c r="F377" s="319"/>
      <c r="G377" s="319"/>
      <c r="H377" s="319"/>
      <c r="I377" s="319"/>
      <c r="J377" s="319"/>
      <c r="K377" s="319"/>
      <c r="L377" s="319"/>
    </row>
    <row r="378" spans="1:12">
      <c r="A378" s="319"/>
      <c r="B378" s="321"/>
      <c r="C378" s="321"/>
      <c r="D378" s="321"/>
      <c r="E378" s="319"/>
      <c r="F378" s="319"/>
      <c r="G378" s="319"/>
      <c r="H378" s="319"/>
      <c r="I378" s="319"/>
      <c r="J378" s="319"/>
      <c r="K378" s="319"/>
      <c r="L378" s="319"/>
    </row>
    <row r="379" spans="1:12">
      <c r="A379" s="319"/>
      <c r="B379" s="321"/>
      <c r="C379" s="321"/>
      <c r="D379" s="321"/>
      <c r="E379" s="319"/>
      <c r="F379" s="319"/>
      <c r="G379" s="319"/>
      <c r="H379" s="319"/>
      <c r="I379" s="319"/>
      <c r="J379" s="319"/>
      <c r="K379" s="319"/>
      <c r="L379" s="319"/>
    </row>
    <row r="380" spans="1:12">
      <c r="A380" s="319"/>
      <c r="B380" s="321"/>
      <c r="C380" s="321"/>
      <c r="D380" s="321"/>
      <c r="E380" s="319"/>
      <c r="F380" s="319"/>
      <c r="G380" s="319"/>
      <c r="H380" s="319"/>
      <c r="I380" s="319"/>
      <c r="J380" s="319"/>
      <c r="K380" s="319"/>
      <c r="L380" s="319"/>
    </row>
    <row r="381" spans="1:12">
      <c r="A381" s="319"/>
      <c r="B381" s="321"/>
      <c r="C381" s="321"/>
      <c r="D381" s="321"/>
      <c r="E381" s="319"/>
      <c r="F381" s="319"/>
      <c r="G381" s="319"/>
      <c r="H381" s="319"/>
      <c r="I381" s="319"/>
      <c r="J381" s="319"/>
      <c r="K381" s="319"/>
      <c r="L381" s="319"/>
    </row>
    <row r="382" spans="1:12">
      <c r="A382" s="319"/>
      <c r="B382" s="321"/>
      <c r="C382" s="321"/>
      <c r="D382" s="321"/>
      <c r="E382" s="319"/>
      <c r="F382" s="319"/>
      <c r="G382" s="319"/>
      <c r="H382" s="319"/>
      <c r="I382" s="319"/>
      <c r="J382" s="319"/>
      <c r="K382" s="319"/>
      <c r="L382" s="319"/>
    </row>
    <row r="383" spans="1:12">
      <c r="A383" s="319"/>
      <c r="B383" s="321"/>
      <c r="C383" s="321"/>
      <c r="D383" s="321"/>
      <c r="E383" s="319"/>
      <c r="F383" s="319"/>
      <c r="G383" s="319"/>
      <c r="H383" s="319"/>
      <c r="I383" s="319"/>
      <c r="J383" s="319"/>
      <c r="K383" s="319"/>
      <c r="L383" s="319"/>
    </row>
    <row r="384" spans="1:12">
      <c r="A384" s="319"/>
      <c r="B384" s="321"/>
      <c r="C384" s="321"/>
      <c r="D384" s="321"/>
      <c r="E384" s="319"/>
      <c r="F384" s="319"/>
      <c r="G384" s="319"/>
      <c r="H384" s="319"/>
      <c r="I384" s="319"/>
      <c r="J384" s="319"/>
      <c r="K384" s="319"/>
      <c r="L384" s="319"/>
    </row>
    <row r="385" spans="1:12">
      <c r="A385" s="319"/>
      <c r="B385" s="321"/>
      <c r="C385" s="321"/>
      <c r="D385" s="321"/>
      <c r="E385" s="319"/>
      <c r="F385" s="319"/>
      <c r="G385" s="319"/>
      <c r="H385" s="319"/>
      <c r="I385" s="319"/>
      <c r="J385" s="319"/>
      <c r="K385" s="319"/>
      <c r="L385" s="319"/>
    </row>
    <row r="386" spans="1:12">
      <c r="A386" s="319"/>
      <c r="B386" s="321"/>
      <c r="C386" s="321"/>
      <c r="D386" s="321"/>
      <c r="E386" s="319"/>
      <c r="F386" s="319"/>
      <c r="G386" s="319"/>
      <c r="H386" s="319"/>
      <c r="I386" s="319"/>
      <c r="J386" s="319"/>
      <c r="K386" s="319"/>
      <c r="L386" s="319"/>
    </row>
    <row r="387" spans="1:12">
      <c r="A387" s="319"/>
      <c r="B387" s="321"/>
      <c r="C387" s="321"/>
      <c r="D387" s="321"/>
      <c r="E387" s="319"/>
      <c r="F387" s="319"/>
      <c r="G387" s="319"/>
      <c r="H387" s="319"/>
      <c r="I387" s="319"/>
      <c r="J387" s="319"/>
      <c r="K387" s="319"/>
      <c r="L387" s="319"/>
    </row>
    <row r="388" spans="1:12">
      <c r="A388" s="319"/>
      <c r="B388" s="321"/>
      <c r="C388" s="321"/>
      <c r="D388" s="321"/>
      <c r="E388" s="319"/>
      <c r="F388" s="319"/>
      <c r="G388" s="319"/>
      <c r="H388" s="319"/>
      <c r="I388" s="319"/>
      <c r="J388" s="319"/>
      <c r="K388" s="319"/>
      <c r="L388" s="319"/>
    </row>
    <row r="389" spans="1:12">
      <c r="A389" s="319"/>
      <c r="B389" s="321"/>
      <c r="C389" s="321"/>
      <c r="D389" s="321"/>
      <c r="E389" s="319"/>
      <c r="F389" s="319"/>
      <c r="G389" s="319"/>
      <c r="H389" s="319"/>
      <c r="I389" s="319"/>
      <c r="J389" s="319"/>
      <c r="K389" s="319"/>
      <c r="L389" s="319"/>
    </row>
    <row r="390" spans="1:12">
      <c r="A390" s="319"/>
      <c r="B390" s="321"/>
      <c r="C390" s="321"/>
      <c r="D390" s="321"/>
      <c r="E390" s="319"/>
      <c r="F390" s="319"/>
      <c r="G390" s="319"/>
      <c r="H390" s="319"/>
      <c r="I390" s="319"/>
      <c r="J390" s="319"/>
      <c r="K390" s="319"/>
      <c r="L390" s="319"/>
    </row>
    <row r="391" spans="1:12">
      <c r="A391" s="319"/>
      <c r="B391" s="321"/>
      <c r="C391" s="321"/>
      <c r="D391" s="321"/>
      <c r="E391" s="319"/>
      <c r="F391" s="319"/>
      <c r="G391" s="319"/>
      <c r="H391" s="319"/>
      <c r="I391" s="319"/>
      <c r="J391" s="319"/>
      <c r="K391" s="319"/>
      <c r="L391" s="319"/>
    </row>
    <row r="392" spans="1:12">
      <c r="A392" s="319"/>
      <c r="B392" s="321"/>
      <c r="C392" s="321"/>
      <c r="D392" s="321"/>
      <c r="E392" s="319"/>
      <c r="F392" s="319"/>
      <c r="G392" s="319"/>
      <c r="H392" s="319"/>
      <c r="I392" s="319"/>
      <c r="J392" s="319"/>
      <c r="K392" s="319"/>
      <c r="L392" s="319"/>
    </row>
    <row r="393" spans="1:12">
      <c r="A393" s="319"/>
      <c r="B393" s="321"/>
      <c r="C393" s="321"/>
      <c r="D393" s="321"/>
      <c r="E393" s="319"/>
      <c r="F393" s="319"/>
      <c r="G393" s="319"/>
      <c r="H393" s="319"/>
      <c r="I393" s="319"/>
      <c r="J393" s="319"/>
      <c r="K393" s="319"/>
      <c r="L393" s="319"/>
    </row>
    <row r="394" spans="1:12">
      <c r="A394" s="319"/>
      <c r="B394" s="321"/>
      <c r="C394" s="321"/>
      <c r="D394" s="321"/>
      <c r="E394" s="319"/>
      <c r="F394" s="319"/>
      <c r="G394" s="319"/>
      <c r="H394" s="319"/>
      <c r="I394" s="319"/>
      <c r="J394" s="319"/>
      <c r="K394" s="319"/>
      <c r="L394" s="319"/>
    </row>
    <row r="395" spans="1:12">
      <c r="A395" s="319"/>
      <c r="B395" s="321"/>
      <c r="C395" s="321"/>
      <c r="D395" s="321"/>
      <c r="E395" s="319"/>
      <c r="F395" s="319"/>
      <c r="G395" s="319"/>
      <c r="H395" s="319"/>
      <c r="I395" s="319"/>
      <c r="J395" s="319"/>
      <c r="K395" s="319"/>
      <c r="L395" s="319"/>
    </row>
    <row r="396" spans="1:12">
      <c r="A396" s="319"/>
      <c r="B396" s="321"/>
      <c r="C396" s="321"/>
      <c r="D396" s="321"/>
      <c r="E396" s="319"/>
      <c r="F396" s="319"/>
      <c r="G396" s="319"/>
      <c r="H396" s="319"/>
      <c r="I396" s="319"/>
      <c r="J396" s="319"/>
      <c r="K396" s="319"/>
      <c r="L396" s="319"/>
    </row>
    <row r="397" spans="1:12">
      <c r="A397" s="319"/>
      <c r="B397" s="321"/>
      <c r="C397" s="321"/>
      <c r="D397" s="321"/>
      <c r="E397" s="319"/>
      <c r="F397" s="319"/>
      <c r="G397" s="319"/>
      <c r="H397" s="319"/>
      <c r="I397" s="319"/>
      <c r="J397" s="319"/>
      <c r="K397" s="319"/>
      <c r="L397" s="319"/>
    </row>
    <row r="398" spans="1:12">
      <c r="A398" s="319"/>
      <c r="B398" s="321"/>
      <c r="C398" s="321"/>
      <c r="D398" s="321"/>
      <c r="E398" s="319"/>
      <c r="F398" s="319"/>
      <c r="G398" s="319"/>
      <c r="H398" s="319"/>
      <c r="I398" s="319"/>
      <c r="J398" s="319"/>
      <c r="K398" s="319"/>
      <c r="L398" s="319"/>
    </row>
    <row r="399" spans="1:12">
      <c r="A399" s="319"/>
      <c r="B399" s="321"/>
      <c r="C399" s="321"/>
      <c r="D399" s="321"/>
      <c r="E399" s="319"/>
      <c r="F399" s="319"/>
      <c r="G399" s="319"/>
      <c r="H399" s="319"/>
      <c r="I399" s="319"/>
      <c r="J399" s="319"/>
      <c r="K399" s="319"/>
      <c r="L399" s="319"/>
    </row>
    <row r="400" spans="1:12">
      <c r="A400" s="319"/>
      <c r="B400" s="321"/>
      <c r="C400" s="321"/>
      <c r="D400" s="321"/>
      <c r="E400" s="319"/>
      <c r="F400" s="319"/>
      <c r="G400" s="319"/>
      <c r="H400" s="319"/>
      <c r="I400" s="319"/>
      <c r="J400" s="319"/>
      <c r="K400" s="319"/>
      <c r="L400" s="319"/>
    </row>
    <row r="401" spans="1:12">
      <c r="A401" s="319"/>
      <c r="B401" s="321"/>
      <c r="C401" s="321"/>
      <c r="D401" s="321"/>
      <c r="E401" s="319"/>
      <c r="F401" s="319"/>
      <c r="G401" s="319"/>
      <c r="H401" s="319"/>
      <c r="I401" s="319"/>
      <c r="J401" s="319"/>
      <c r="K401" s="319"/>
      <c r="L401" s="319"/>
    </row>
    <row r="402" spans="1:12">
      <c r="A402" s="319"/>
      <c r="B402" s="321"/>
      <c r="C402" s="321"/>
      <c r="D402" s="321"/>
      <c r="E402" s="319"/>
      <c r="F402" s="319"/>
      <c r="G402" s="319"/>
      <c r="H402" s="319"/>
      <c r="I402" s="319"/>
      <c r="J402" s="319"/>
      <c r="K402" s="319"/>
      <c r="L402" s="319"/>
    </row>
    <row r="403" spans="1:12">
      <c r="A403" s="319"/>
      <c r="B403" s="321"/>
      <c r="C403" s="321"/>
      <c r="D403" s="321"/>
      <c r="E403" s="319"/>
      <c r="F403" s="319"/>
      <c r="G403" s="319"/>
      <c r="H403" s="319"/>
      <c r="I403" s="319"/>
      <c r="J403" s="319"/>
      <c r="K403" s="319"/>
      <c r="L403" s="319"/>
    </row>
    <row r="404" spans="1:12">
      <c r="A404" s="319"/>
      <c r="B404" s="321"/>
      <c r="C404" s="321"/>
      <c r="D404" s="321"/>
      <c r="E404" s="319"/>
      <c r="F404" s="319"/>
      <c r="G404" s="319"/>
      <c r="H404" s="319"/>
      <c r="I404" s="319"/>
      <c r="J404" s="319"/>
      <c r="K404" s="319"/>
      <c r="L404" s="319"/>
    </row>
    <row r="405" spans="1:12">
      <c r="A405" s="319"/>
      <c r="B405" s="321"/>
      <c r="C405" s="321"/>
      <c r="D405" s="321"/>
      <c r="E405" s="319"/>
      <c r="F405" s="319"/>
      <c r="G405" s="319"/>
      <c r="H405" s="319"/>
      <c r="I405" s="319"/>
      <c r="J405" s="319"/>
      <c r="K405" s="319"/>
      <c r="L405" s="319"/>
    </row>
    <row r="406" spans="1:12">
      <c r="A406" s="319"/>
      <c r="B406" s="321"/>
      <c r="C406" s="321"/>
      <c r="D406" s="321"/>
      <c r="E406" s="319"/>
      <c r="F406" s="319"/>
      <c r="G406" s="319"/>
      <c r="H406" s="319"/>
      <c r="I406" s="319"/>
      <c r="J406" s="319"/>
      <c r="K406" s="319"/>
      <c r="L406" s="319"/>
    </row>
    <row r="407" spans="1:12">
      <c r="A407" s="319"/>
      <c r="B407" s="321"/>
      <c r="C407" s="321"/>
      <c r="D407" s="321"/>
      <c r="E407" s="319"/>
      <c r="F407" s="319"/>
      <c r="G407" s="319"/>
      <c r="H407" s="319"/>
      <c r="I407" s="319"/>
      <c r="J407" s="319"/>
      <c r="K407" s="319"/>
      <c r="L407" s="319"/>
    </row>
    <row r="408" spans="1:12">
      <c r="A408" s="319"/>
      <c r="B408" s="321"/>
      <c r="C408" s="321"/>
      <c r="D408" s="321"/>
      <c r="E408" s="319"/>
      <c r="F408" s="319"/>
      <c r="G408" s="319"/>
      <c r="H408" s="319"/>
      <c r="I408" s="319"/>
      <c r="J408" s="319"/>
      <c r="K408" s="319"/>
      <c r="L408" s="319"/>
    </row>
    <row r="409" spans="1:12">
      <c r="A409" s="319"/>
      <c r="B409" s="321"/>
      <c r="C409" s="321"/>
      <c r="D409" s="321"/>
      <c r="E409" s="319"/>
      <c r="F409" s="319"/>
      <c r="G409" s="319"/>
      <c r="H409" s="319"/>
      <c r="I409" s="319"/>
      <c r="J409" s="319"/>
      <c r="K409" s="319"/>
      <c r="L409" s="319"/>
    </row>
    <row r="410" spans="1:12">
      <c r="A410" s="319"/>
      <c r="B410" s="321"/>
      <c r="C410" s="321"/>
      <c r="D410" s="321"/>
      <c r="E410" s="319"/>
      <c r="F410" s="319"/>
      <c r="G410" s="319"/>
      <c r="H410" s="319"/>
      <c r="I410" s="319"/>
      <c r="J410" s="319"/>
      <c r="K410" s="319"/>
      <c r="L410" s="319"/>
    </row>
    <row r="411" spans="1:12">
      <c r="A411" s="319"/>
      <c r="B411" s="321"/>
      <c r="C411" s="321"/>
      <c r="D411" s="321"/>
      <c r="E411" s="319"/>
      <c r="F411" s="319"/>
      <c r="G411" s="319"/>
      <c r="H411" s="319"/>
      <c r="I411" s="319"/>
      <c r="J411" s="319"/>
      <c r="K411" s="319"/>
      <c r="L411" s="319"/>
    </row>
    <row r="412" spans="1:12">
      <c r="A412" s="319"/>
      <c r="B412" s="321"/>
      <c r="C412" s="321"/>
      <c r="D412" s="321"/>
      <c r="E412" s="319"/>
      <c r="F412" s="319"/>
      <c r="G412" s="319"/>
      <c r="H412" s="319"/>
      <c r="I412" s="319"/>
      <c r="J412" s="319"/>
      <c r="K412" s="319"/>
      <c r="L412" s="319"/>
    </row>
    <row r="413" spans="1:12">
      <c r="A413" s="319"/>
      <c r="B413" s="321"/>
      <c r="C413" s="321"/>
      <c r="D413" s="321"/>
      <c r="E413" s="319"/>
      <c r="F413" s="319"/>
      <c r="G413" s="319"/>
      <c r="H413" s="319"/>
      <c r="I413" s="319"/>
      <c r="J413" s="319"/>
      <c r="K413" s="319"/>
      <c r="L413" s="319"/>
    </row>
    <row r="414" spans="1:12">
      <c r="A414" s="319"/>
      <c r="B414" s="321"/>
      <c r="C414" s="321"/>
      <c r="D414" s="321"/>
      <c r="E414" s="319"/>
      <c r="F414" s="319"/>
      <c r="G414" s="319"/>
      <c r="H414" s="319"/>
      <c r="I414" s="319"/>
      <c r="J414" s="319"/>
      <c r="K414" s="319"/>
      <c r="L414" s="319"/>
    </row>
    <row r="415" spans="1:12">
      <c r="A415" s="319"/>
      <c r="B415" s="321"/>
      <c r="C415" s="321"/>
      <c r="D415" s="321"/>
      <c r="E415" s="319"/>
      <c r="F415" s="319"/>
      <c r="G415" s="319"/>
      <c r="H415" s="319"/>
      <c r="I415" s="319"/>
      <c r="J415" s="319"/>
      <c r="K415" s="319"/>
      <c r="L415" s="319"/>
    </row>
    <row r="416" spans="1:12">
      <c r="A416" s="319"/>
      <c r="B416" s="321"/>
      <c r="C416" s="321"/>
      <c r="D416" s="321"/>
      <c r="E416" s="319"/>
      <c r="F416" s="319"/>
      <c r="G416" s="319"/>
      <c r="H416" s="319"/>
      <c r="I416" s="319"/>
      <c r="J416" s="319"/>
      <c r="K416" s="319"/>
      <c r="L416" s="319"/>
    </row>
    <row r="417" spans="1:12">
      <c r="A417" s="319"/>
      <c r="B417" s="321"/>
      <c r="C417" s="321"/>
      <c r="D417" s="321"/>
      <c r="E417" s="319"/>
      <c r="F417" s="319"/>
      <c r="G417" s="319"/>
      <c r="H417" s="319"/>
      <c r="I417" s="319"/>
      <c r="J417" s="319"/>
      <c r="K417" s="319"/>
      <c r="L417" s="319"/>
    </row>
    <row r="418" spans="1:12">
      <c r="A418" s="319"/>
      <c r="B418" s="321"/>
      <c r="C418" s="321"/>
      <c r="D418" s="321"/>
      <c r="E418" s="319"/>
      <c r="F418" s="319"/>
      <c r="G418" s="319"/>
      <c r="H418" s="319"/>
      <c r="I418" s="319"/>
      <c r="J418" s="319"/>
      <c r="K418" s="319"/>
      <c r="L418" s="319"/>
    </row>
    <row r="419" spans="1:12">
      <c r="A419" s="319"/>
      <c r="B419" s="321"/>
      <c r="C419" s="321"/>
      <c r="D419" s="321"/>
      <c r="E419" s="319"/>
      <c r="F419" s="319"/>
      <c r="G419" s="319"/>
      <c r="H419" s="319"/>
      <c r="I419" s="319"/>
      <c r="J419" s="319"/>
      <c r="K419" s="319"/>
      <c r="L419" s="319"/>
    </row>
    <row r="420" spans="1:12">
      <c r="A420" s="319"/>
      <c r="B420" s="321"/>
      <c r="C420" s="321"/>
      <c r="D420" s="321"/>
      <c r="E420" s="319"/>
      <c r="F420" s="319"/>
      <c r="G420" s="319"/>
      <c r="H420" s="319"/>
      <c r="I420" s="319"/>
      <c r="J420" s="319"/>
      <c r="K420" s="319"/>
      <c r="L420" s="319"/>
    </row>
    <row r="421" spans="1:12">
      <c r="A421" s="319"/>
      <c r="B421" s="321"/>
      <c r="C421" s="321"/>
      <c r="D421" s="321"/>
      <c r="E421" s="319"/>
      <c r="F421" s="319"/>
      <c r="G421" s="319"/>
      <c r="H421" s="319"/>
      <c r="I421" s="319"/>
      <c r="J421" s="319"/>
      <c r="K421" s="319"/>
      <c r="L421" s="319"/>
    </row>
    <row r="422" spans="1:12">
      <c r="A422" s="319"/>
      <c r="B422" s="321"/>
      <c r="C422" s="321"/>
      <c r="D422" s="321"/>
      <c r="E422" s="319"/>
      <c r="F422" s="319"/>
      <c r="G422" s="319"/>
      <c r="H422" s="319"/>
      <c r="I422" s="319"/>
      <c r="J422" s="319"/>
      <c r="K422" s="319"/>
      <c r="L422" s="319"/>
    </row>
    <row r="423" spans="1:12">
      <c r="A423" s="319"/>
      <c r="B423" s="321"/>
      <c r="C423" s="321"/>
      <c r="D423" s="321"/>
      <c r="E423" s="319"/>
      <c r="F423" s="319"/>
      <c r="G423" s="319"/>
      <c r="H423" s="319"/>
      <c r="I423" s="319"/>
      <c r="J423" s="319"/>
      <c r="K423" s="319"/>
      <c r="L423" s="319"/>
    </row>
    <row r="424" spans="1:12">
      <c r="A424" s="319"/>
      <c r="B424" s="321"/>
      <c r="C424" s="321"/>
      <c r="D424" s="321"/>
      <c r="E424" s="319"/>
      <c r="F424" s="319"/>
      <c r="G424" s="319"/>
      <c r="H424" s="319"/>
      <c r="I424" s="319"/>
      <c r="J424" s="319"/>
      <c r="K424" s="319"/>
      <c r="L424" s="319"/>
    </row>
    <row r="425" spans="1:12">
      <c r="A425" s="319"/>
      <c r="B425" s="321"/>
      <c r="C425" s="321"/>
      <c r="D425" s="321"/>
      <c r="E425" s="319"/>
      <c r="F425" s="319"/>
      <c r="G425" s="319"/>
      <c r="H425" s="319"/>
      <c r="I425" s="319"/>
      <c r="J425" s="319"/>
      <c r="K425" s="319"/>
      <c r="L425" s="319"/>
    </row>
    <row r="426" spans="1:12">
      <c r="A426" s="319"/>
      <c r="B426" s="321"/>
      <c r="C426" s="321"/>
      <c r="D426" s="321"/>
      <c r="E426" s="319"/>
      <c r="F426" s="319"/>
      <c r="G426" s="319"/>
      <c r="H426" s="319"/>
      <c r="I426" s="319"/>
      <c r="J426" s="319"/>
      <c r="K426" s="319"/>
      <c r="L426" s="319"/>
    </row>
    <row r="427" spans="1:12">
      <c r="A427" s="319"/>
      <c r="B427" s="321"/>
      <c r="C427" s="321"/>
      <c r="D427" s="321"/>
      <c r="E427" s="319"/>
      <c r="F427" s="319"/>
      <c r="G427" s="319"/>
      <c r="H427" s="319"/>
      <c r="I427" s="319"/>
      <c r="J427" s="319"/>
      <c r="K427" s="319"/>
      <c r="L427" s="319"/>
    </row>
    <row r="428" spans="1:12">
      <c r="A428" s="319"/>
      <c r="B428" s="321"/>
      <c r="C428" s="321"/>
      <c r="D428" s="321"/>
      <c r="E428" s="319"/>
      <c r="F428" s="319"/>
      <c r="G428" s="319"/>
      <c r="H428" s="319"/>
      <c r="I428" s="319"/>
      <c r="J428" s="319"/>
      <c r="K428" s="319"/>
      <c r="L428" s="319"/>
    </row>
    <row r="429" spans="1:12">
      <c r="A429" s="319"/>
      <c r="B429" s="321"/>
      <c r="C429" s="321"/>
      <c r="D429" s="321"/>
      <c r="E429" s="319"/>
      <c r="F429" s="319"/>
      <c r="G429" s="319"/>
      <c r="H429" s="319"/>
      <c r="I429" s="319"/>
      <c r="J429" s="319"/>
      <c r="K429" s="319"/>
      <c r="L429" s="319"/>
    </row>
    <row r="430" spans="1:12">
      <c r="A430" s="319"/>
      <c r="B430" s="321"/>
      <c r="C430" s="321"/>
      <c r="D430" s="321"/>
      <c r="E430" s="319"/>
      <c r="F430" s="319"/>
      <c r="G430" s="319"/>
      <c r="H430" s="319"/>
      <c r="I430" s="319"/>
      <c r="J430" s="319"/>
      <c r="K430" s="319"/>
      <c r="L430" s="319"/>
    </row>
    <row r="431" spans="1:12">
      <c r="A431" s="319"/>
      <c r="B431" s="321"/>
      <c r="C431" s="321"/>
      <c r="D431" s="321"/>
      <c r="E431" s="319"/>
      <c r="F431" s="319"/>
      <c r="G431" s="319"/>
      <c r="H431" s="319"/>
      <c r="I431" s="319"/>
      <c r="J431" s="319"/>
      <c r="K431" s="319"/>
      <c r="L431" s="319"/>
    </row>
    <row r="432" spans="1:12">
      <c r="A432" s="319"/>
      <c r="B432" s="321"/>
      <c r="C432" s="321"/>
      <c r="D432" s="321"/>
      <c r="E432" s="319"/>
      <c r="F432" s="319"/>
      <c r="G432" s="319"/>
      <c r="H432" s="319"/>
      <c r="I432" s="319"/>
      <c r="J432" s="319"/>
      <c r="K432" s="319"/>
      <c r="L432" s="319"/>
    </row>
    <row r="433" spans="1:12">
      <c r="A433" s="319"/>
      <c r="B433" s="321"/>
      <c r="C433" s="321"/>
      <c r="D433" s="321"/>
      <c r="E433" s="319"/>
      <c r="F433" s="319"/>
      <c r="G433" s="319"/>
      <c r="H433" s="319"/>
      <c r="I433" s="319"/>
      <c r="J433" s="319"/>
      <c r="K433" s="319"/>
      <c r="L433" s="319"/>
    </row>
    <row r="434" spans="1:12">
      <c r="A434" s="319"/>
      <c r="B434" s="321"/>
      <c r="C434" s="321"/>
      <c r="D434" s="321"/>
      <c r="E434" s="319"/>
      <c r="F434" s="319"/>
      <c r="G434" s="319"/>
      <c r="H434" s="319"/>
      <c r="I434" s="319"/>
      <c r="J434" s="319"/>
      <c r="K434" s="319"/>
      <c r="L434" s="319"/>
    </row>
    <row r="435" spans="1:12">
      <c r="A435" s="319"/>
      <c r="B435" s="321"/>
      <c r="C435" s="321"/>
      <c r="D435" s="321"/>
      <c r="E435" s="319"/>
      <c r="F435" s="319"/>
      <c r="G435" s="319"/>
      <c r="H435" s="319"/>
      <c r="I435" s="319"/>
      <c r="J435" s="319"/>
      <c r="K435" s="319"/>
      <c r="L435" s="319"/>
    </row>
    <row r="436" spans="1:12">
      <c r="A436" s="319"/>
      <c r="B436" s="321"/>
      <c r="C436" s="321"/>
      <c r="D436" s="321"/>
      <c r="E436" s="319"/>
      <c r="F436" s="319"/>
      <c r="G436" s="319"/>
      <c r="H436" s="319"/>
      <c r="I436" s="319"/>
      <c r="J436" s="319"/>
      <c r="K436" s="319"/>
      <c r="L436" s="319"/>
    </row>
    <row r="437" spans="1:12">
      <c r="A437" s="319"/>
      <c r="B437" s="321"/>
      <c r="C437" s="321"/>
      <c r="D437" s="321"/>
      <c r="E437" s="319"/>
      <c r="F437" s="319"/>
      <c r="G437" s="319"/>
      <c r="H437" s="319"/>
      <c r="I437" s="319"/>
      <c r="J437" s="319"/>
      <c r="K437" s="319"/>
      <c r="L437" s="319"/>
    </row>
    <row r="438" spans="1:12">
      <c r="A438" s="319"/>
      <c r="B438" s="321"/>
      <c r="C438" s="321"/>
      <c r="D438" s="321"/>
      <c r="E438" s="319"/>
      <c r="F438" s="319"/>
      <c r="G438" s="319"/>
      <c r="H438" s="319"/>
      <c r="I438" s="319"/>
      <c r="J438" s="319"/>
      <c r="K438" s="319"/>
      <c r="L438" s="319"/>
    </row>
    <row r="439" spans="1:12">
      <c r="A439" s="319"/>
      <c r="B439" s="321"/>
      <c r="C439" s="321"/>
      <c r="D439" s="321"/>
      <c r="E439" s="319"/>
      <c r="F439" s="319"/>
      <c r="G439" s="319"/>
      <c r="H439" s="319"/>
      <c r="I439" s="319"/>
      <c r="J439" s="319"/>
      <c r="K439" s="319"/>
      <c r="L439" s="319"/>
    </row>
    <row r="440" spans="1:12">
      <c r="A440" s="319"/>
      <c r="B440" s="321"/>
      <c r="C440" s="321"/>
      <c r="D440" s="321"/>
      <c r="E440" s="319"/>
      <c r="F440" s="319"/>
      <c r="G440" s="319"/>
      <c r="H440" s="319"/>
      <c r="I440" s="319"/>
      <c r="J440" s="319"/>
      <c r="K440" s="319"/>
      <c r="L440" s="319"/>
    </row>
    <row r="441" spans="1:12">
      <c r="A441" s="319"/>
      <c r="B441" s="321"/>
      <c r="C441" s="321"/>
      <c r="D441" s="321"/>
      <c r="E441" s="319"/>
      <c r="F441" s="319"/>
      <c r="G441" s="319"/>
      <c r="H441" s="319"/>
      <c r="I441" s="319"/>
      <c r="J441" s="319"/>
      <c r="K441" s="319"/>
      <c r="L441" s="319"/>
    </row>
    <row r="442" spans="1:12">
      <c r="A442" s="319"/>
      <c r="B442" s="321"/>
      <c r="C442" s="321"/>
      <c r="D442" s="321"/>
      <c r="E442" s="319"/>
      <c r="F442" s="319"/>
      <c r="G442" s="319"/>
      <c r="H442" s="319"/>
      <c r="I442" s="319"/>
      <c r="J442" s="319"/>
      <c r="K442" s="319"/>
      <c r="L442" s="319"/>
    </row>
    <row r="443" spans="1:12">
      <c r="A443" s="319"/>
      <c r="B443" s="321"/>
      <c r="C443" s="321"/>
      <c r="D443" s="321"/>
      <c r="E443" s="319"/>
      <c r="F443" s="319"/>
      <c r="G443" s="319"/>
      <c r="H443" s="319"/>
      <c r="I443" s="319"/>
      <c r="J443" s="319"/>
      <c r="K443" s="319"/>
      <c r="L443" s="319"/>
    </row>
    <row r="444" spans="1:12">
      <c r="A444" s="319"/>
      <c r="B444" s="321"/>
      <c r="C444" s="321"/>
      <c r="D444" s="321"/>
      <c r="E444" s="319"/>
      <c r="F444" s="319"/>
      <c r="G444" s="319"/>
      <c r="H444" s="319"/>
      <c r="I444" s="319"/>
      <c r="J444" s="319"/>
      <c r="K444" s="319"/>
      <c r="L444" s="319"/>
    </row>
    <row r="445" spans="1:12">
      <c r="A445" s="319"/>
      <c r="B445" s="321"/>
      <c r="C445" s="321"/>
      <c r="D445" s="321"/>
      <c r="E445" s="319"/>
      <c r="F445" s="319"/>
      <c r="G445" s="319"/>
      <c r="H445" s="319"/>
      <c r="I445" s="319"/>
      <c r="J445" s="319"/>
      <c r="K445" s="319"/>
      <c r="L445" s="319"/>
    </row>
    <row r="446" spans="1:12">
      <c r="A446" s="319"/>
      <c r="B446" s="321"/>
      <c r="C446" s="321"/>
      <c r="D446" s="321"/>
      <c r="E446" s="319"/>
      <c r="F446" s="319"/>
      <c r="G446" s="319"/>
      <c r="H446" s="319"/>
      <c r="I446" s="319"/>
      <c r="J446" s="319"/>
      <c r="K446" s="319"/>
      <c r="L446" s="319"/>
    </row>
    <row r="447" spans="1:12">
      <c r="A447" s="319"/>
      <c r="B447" s="321"/>
      <c r="C447" s="321"/>
      <c r="D447" s="321"/>
      <c r="E447" s="319"/>
      <c r="F447" s="319"/>
      <c r="G447" s="319"/>
      <c r="H447" s="319"/>
      <c r="I447" s="319"/>
      <c r="J447" s="319"/>
      <c r="K447" s="319"/>
      <c r="L447" s="319"/>
    </row>
    <row r="448" spans="1:12">
      <c r="A448" s="319"/>
      <c r="B448" s="321"/>
      <c r="C448" s="321"/>
      <c r="D448" s="321"/>
      <c r="E448" s="319"/>
      <c r="F448" s="319"/>
      <c r="G448" s="319"/>
      <c r="H448" s="319"/>
      <c r="I448" s="319"/>
      <c r="J448" s="319"/>
      <c r="K448" s="319"/>
      <c r="L448" s="319"/>
    </row>
    <row r="449" spans="1:12">
      <c r="A449" s="319"/>
      <c r="B449" s="321"/>
      <c r="C449" s="321"/>
      <c r="D449" s="321"/>
      <c r="E449" s="319"/>
      <c r="F449" s="319"/>
      <c r="G449" s="319"/>
      <c r="H449" s="319"/>
      <c r="I449" s="319"/>
      <c r="J449" s="319"/>
      <c r="K449" s="319"/>
      <c r="L449" s="319"/>
    </row>
    <row r="450" spans="1:12">
      <c r="A450" s="319"/>
      <c r="B450" s="321"/>
      <c r="C450" s="321"/>
      <c r="D450" s="321"/>
      <c r="E450" s="319"/>
      <c r="F450" s="319"/>
      <c r="G450" s="319"/>
      <c r="H450" s="319"/>
      <c r="I450" s="319"/>
      <c r="J450" s="319"/>
      <c r="K450" s="319"/>
      <c r="L450" s="319"/>
    </row>
    <row r="451" spans="1:12">
      <c r="A451" s="319"/>
      <c r="B451" s="321"/>
      <c r="C451" s="321"/>
      <c r="D451" s="321"/>
      <c r="E451" s="319"/>
      <c r="F451" s="319"/>
      <c r="G451" s="319"/>
      <c r="H451" s="319"/>
      <c r="I451" s="319"/>
      <c r="J451" s="319"/>
      <c r="K451" s="319"/>
      <c r="L451" s="319"/>
    </row>
    <row r="452" spans="1:12">
      <c r="A452" s="319"/>
      <c r="B452" s="321"/>
      <c r="C452" s="321"/>
      <c r="D452" s="321"/>
      <c r="E452" s="319"/>
      <c r="F452" s="319"/>
      <c r="G452" s="319"/>
      <c r="H452" s="319"/>
      <c r="I452" s="319"/>
      <c r="J452" s="319"/>
      <c r="K452" s="319"/>
      <c r="L452" s="319"/>
    </row>
    <row r="453" spans="1:12">
      <c r="A453" s="319"/>
      <c r="B453" s="321"/>
      <c r="C453" s="321"/>
      <c r="D453" s="321"/>
      <c r="E453" s="319"/>
      <c r="F453" s="319"/>
      <c r="G453" s="319"/>
      <c r="H453" s="319"/>
      <c r="I453" s="319"/>
      <c r="J453" s="319"/>
      <c r="K453" s="319"/>
      <c r="L453" s="319"/>
    </row>
    <row r="454" spans="1:12">
      <c r="A454" s="319"/>
      <c r="B454" s="321"/>
      <c r="C454" s="321"/>
      <c r="D454" s="321"/>
      <c r="E454" s="319"/>
      <c r="F454" s="319"/>
      <c r="G454" s="319"/>
      <c r="H454" s="319"/>
      <c r="I454" s="319"/>
      <c r="J454" s="319"/>
      <c r="K454" s="319"/>
      <c r="L454" s="319"/>
    </row>
    <row r="455" spans="1:12">
      <c r="A455" s="319"/>
      <c r="B455" s="321"/>
      <c r="C455" s="321"/>
      <c r="D455" s="321"/>
      <c r="E455" s="319"/>
      <c r="F455" s="319"/>
      <c r="G455" s="319"/>
      <c r="H455" s="319"/>
      <c r="I455" s="319"/>
      <c r="J455" s="319"/>
      <c r="K455" s="319"/>
      <c r="L455" s="319"/>
    </row>
    <row r="456" spans="1:12">
      <c r="A456" s="319"/>
      <c r="B456" s="321"/>
      <c r="C456" s="321"/>
      <c r="D456" s="321"/>
      <c r="E456" s="319"/>
      <c r="F456" s="319"/>
      <c r="G456" s="319"/>
      <c r="H456" s="319"/>
      <c r="I456" s="319"/>
      <c r="J456" s="319"/>
      <c r="K456" s="319"/>
      <c r="L456" s="319"/>
    </row>
    <row r="457" spans="1:12">
      <c r="A457" s="319"/>
      <c r="B457" s="321"/>
      <c r="C457" s="321"/>
      <c r="D457" s="321"/>
      <c r="E457" s="319"/>
      <c r="F457" s="319"/>
      <c r="G457" s="319"/>
      <c r="H457" s="319"/>
      <c r="I457" s="319"/>
      <c r="J457" s="319"/>
      <c r="K457" s="319"/>
      <c r="L457" s="319"/>
    </row>
    <row r="458" spans="1:12">
      <c r="A458" s="319"/>
      <c r="B458" s="321"/>
      <c r="C458" s="321"/>
      <c r="D458" s="321"/>
      <c r="E458" s="319"/>
      <c r="F458" s="319"/>
      <c r="G458" s="319"/>
      <c r="H458" s="319"/>
      <c r="I458" s="319"/>
      <c r="J458" s="319"/>
      <c r="K458" s="319"/>
      <c r="L458" s="319"/>
    </row>
    <row r="459" spans="1:12">
      <c r="A459" s="319"/>
      <c r="B459" s="321"/>
      <c r="C459" s="321"/>
      <c r="D459" s="321"/>
      <c r="E459" s="319"/>
      <c r="F459" s="319"/>
      <c r="G459" s="319"/>
      <c r="H459" s="319"/>
      <c r="I459" s="319"/>
      <c r="J459" s="319"/>
      <c r="K459" s="319"/>
      <c r="L459" s="319"/>
    </row>
    <row r="460" spans="1:12">
      <c r="A460" s="319"/>
      <c r="B460" s="321"/>
      <c r="C460" s="321"/>
      <c r="D460" s="321"/>
      <c r="E460" s="319"/>
      <c r="F460" s="319"/>
      <c r="G460" s="319"/>
      <c r="H460" s="319"/>
      <c r="I460" s="319"/>
      <c r="J460" s="319"/>
      <c r="K460" s="319"/>
      <c r="L460" s="319"/>
    </row>
    <row r="461" spans="1:12">
      <c r="A461" s="319"/>
      <c r="B461" s="321"/>
      <c r="C461" s="321"/>
      <c r="D461" s="321"/>
      <c r="E461" s="319"/>
      <c r="F461" s="319"/>
      <c r="G461" s="319"/>
      <c r="H461" s="319"/>
      <c r="I461" s="319"/>
      <c r="J461" s="319"/>
      <c r="K461" s="319"/>
      <c r="L461" s="319"/>
    </row>
    <row r="462" spans="1:12">
      <c r="A462" s="319"/>
      <c r="B462" s="321"/>
      <c r="C462" s="321"/>
      <c r="D462" s="321"/>
      <c r="E462" s="319"/>
      <c r="F462" s="319"/>
      <c r="G462" s="319"/>
      <c r="H462" s="319"/>
      <c r="I462" s="319"/>
      <c r="J462" s="319"/>
      <c r="K462" s="319"/>
      <c r="L462" s="319"/>
    </row>
    <row r="463" spans="1:12">
      <c r="A463" s="319"/>
      <c r="B463" s="321"/>
      <c r="C463" s="321"/>
      <c r="D463" s="321"/>
      <c r="E463" s="319"/>
      <c r="F463" s="319"/>
      <c r="G463" s="319"/>
      <c r="H463" s="319"/>
      <c r="I463" s="319"/>
      <c r="J463" s="319"/>
      <c r="K463" s="319"/>
      <c r="L463" s="319"/>
    </row>
    <row r="464" spans="1:12">
      <c r="A464" s="319"/>
      <c r="B464" s="321"/>
      <c r="C464" s="321"/>
      <c r="D464" s="321"/>
      <c r="E464" s="319"/>
      <c r="F464" s="319"/>
      <c r="G464" s="319"/>
      <c r="H464" s="319"/>
      <c r="I464" s="319"/>
      <c r="J464" s="319"/>
      <c r="K464" s="319"/>
      <c r="L464" s="319"/>
    </row>
    <row r="465" spans="1:12">
      <c r="A465" s="319"/>
      <c r="B465" s="321"/>
      <c r="C465" s="321"/>
      <c r="D465" s="321"/>
      <c r="E465" s="319"/>
      <c r="F465" s="319"/>
      <c r="G465" s="319"/>
      <c r="H465" s="319"/>
      <c r="I465" s="319"/>
      <c r="J465" s="319"/>
      <c r="K465" s="319"/>
      <c r="L465" s="319"/>
    </row>
    <row r="466" spans="1:12">
      <c r="A466" s="319"/>
      <c r="B466" s="321"/>
      <c r="C466" s="321"/>
      <c r="D466" s="321"/>
      <c r="E466" s="319"/>
      <c r="F466" s="319"/>
      <c r="G466" s="319"/>
      <c r="H466" s="319"/>
      <c r="I466" s="319"/>
      <c r="J466" s="319"/>
      <c r="K466" s="319"/>
      <c r="L466" s="319"/>
    </row>
    <row r="467" spans="1:12">
      <c r="A467" s="319"/>
      <c r="B467" s="321"/>
      <c r="C467" s="321"/>
      <c r="D467" s="321"/>
      <c r="E467" s="319"/>
      <c r="F467" s="319"/>
      <c r="G467" s="319"/>
      <c r="H467" s="319"/>
      <c r="I467" s="319"/>
      <c r="J467" s="319"/>
      <c r="K467" s="319"/>
      <c r="L467" s="319"/>
    </row>
    <row r="468" spans="1:12">
      <c r="A468" s="319"/>
      <c r="B468" s="321"/>
      <c r="C468" s="321"/>
      <c r="D468" s="321"/>
      <c r="E468" s="319"/>
      <c r="F468" s="319"/>
      <c r="G468" s="319"/>
      <c r="H468" s="319"/>
      <c r="I468" s="319"/>
      <c r="J468" s="319"/>
      <c r="K468" s="319"/>
      <c r="L468" s="319"/>
    </row>
    <row r="469" spans="1:12">
      <c r="A469" s="319"/>
      <c r="B469" s="321"/>
      <c r="C469" s="321"/>
      <c r="D469" s="321"/>
      <c r="E469" s="319"/>
      <c r="F469" s="319"/>
      <c r="G469" s="319"/>
      <c r="H469" s="319"/>
      <c r="I469" s="319"/>
      <c r="J469" s="319"/>
      <c r="K469" s="319"/>
      <c r="L469" s="319"/>
    </row>
    <row r="470" spans="1:12">
      <c r="A470" s="319"/>
      <c r="B470" s="321"/>
      <c r="C470" s="321"/>
      <c r="D470" s="321"/>
      <c r="E470" s="319"/>
      <c r="F470" s="319"/>
      <c r="G470" s="319"/>
      <c r="H470" s="319"/>
      <c r="I470" s="319"/>
      <c r="J470" s="319"/>
      <c r="K470" s="319"/>
      <c r="L470" s="319"/>
    </row>
    <row r="471" spans="1:12">
      <c r="A471" s="319"/>
      <c r="B471" s="321"/>
      <c r="C471" s="321"/>
      <c r="D471" s="321"/>
      <c r="E471" s="319"/>
      <c r="F471" s="319"/>
      <c r="G471" s="319"/>
      <c r="H471" s="319"/>
      <c r="I471" s="319"/>
      <c r="J471" s="319"/>
      <c r="K471" s="319"/>
      <c r="L471" s="319"/>
    </row>
    <row r="472" spans="1:12">
      <c r="A472" s="319"/>
      <c r="B472" s="321"/>
      <c r="C472" s="321"/>
      <c r="D472" s="321"/>
      <c r="E472" s="319"/>
      <c r="F472" s="319"/>
      <c r="G472" s="319"/>
      <c r="H472" s="319"/>
      <c r="I472" s="319"/>
      <c r="J472" s="319"/>
      <c r="K472" s="319"/>
      <c r="L472" s="319"/>
    </row>
    <row r="473" spans="1:12">
      <c r="A473" s="319"/>
      <c r="B473" s="321"/>
      <c r="C473" s="321"/>
      <c r="D473" s="321"/>
      <c r="E473" s="319"/>
      <c r="F473" s="319"/>
      <c r="G473" s="319"/>
      <c r="H473" s="319"/>
      <c r="I473" s="319"/>
      <c r="J473" s="319"/>
      <c r="K473" s="319"/>
      <c r="L473" s="319"/>
    </row>
    <row r="474" spans="1:12">
      <c r="A474" s="319"/>
      <c r="B474" s="321"/>
      <c r="C474" s="321"/>
      <c r="D474" s="321"/>
      <c r="E474" s="319"/>
      <c r="F474" s="319"/>
      <c r="G474" s="319"/>
      <c r="H474" s="319"/>
      <c r="I474" s="319"/>
      <c r="J474" s="319"/>
      <c r="K474" s="319"/>
      <c r="L474" s="319"/>
    </row>
    <row r="475" spans="1:12">
      <c r="A475" s="319"/>
      <c r="B475" s="321"/>
      <c r="C475" s="321"/>
      <c r="D475" s="321"/>
      <c r="E475" s="319"/>
      <c r="F475" s="319"/>
      <c r="G475" s="319"/>
      <c r="H475" s="319"/>
      <c r="I475" s="319"/>
      <c r="J475" s="319"/>
      <c r="K475" s="319"/>
      <c r="L475" s="319"/>
    </row>
    <row r="476" spans="1:12">
      <c r="A476" s="319"/>
      <c r="B476" s="321"/>
      <c r="C476" s="321"/>
      <c r="D476" s="321"/>
      <c r="E476" s="319"/>
      <c r="F476" s="319"/>
      <c r="G476" s="319"/>
      <c r="H476" s="319"/>
      <c r="I476" s="319"/>
      <c r="J476" s="319"/>
      <c r="K476" s="319"/>
      <c r="L476" s="319"/>
    </row>
    <row r="477" spans="1:12">
      <c r="A477" s="319"/>
      <c r="B477" s="321"/>
      <c r="C477" s="321"/>
      <c r="D477" s="321"/>
      <c r="E477" s="319"/>
      <c r="F477" s="319"/>
      <c r="G477" s="319"/>
      <c r="H477" s="319"/>
      <c r="I477" s="319"/>
      <c r="J477" s="319"/>
      <c r="K477" s="319"/>
      <c r="L477" s="319"/>
    </row>
    <row r="478" spans="1:12">
      <c r="A478" s="319"/>
      <c r="B478" s="321"/>
      <c r="C478" s="321"/>
      <c r="D478" s="321"/>
      <c r="E478" s="319"/>
      <c r="F478" s="319"/>
      <c r="G478" s="319"/>
      <c r="H478" s="319"/>
      <c r="I478" s="319"/>
      <c r="J478" s="319"/>
      <c r="K478" s="319"/>
      <c r="L478" s="319"/>
    </row>
    <row r="479" spans="1:12">
      <c r="A479" s="319"/>
      <c r="B479" s="321"/>
      <c r="C479" s="321"/>
      <c r="D479" s="321"/>
      <c r="E479" s="319"/>
      <c r="F479" s="319"/>
      <c r="G479" s="319"/>
      <c r="H479" s="319"/>
      <c r="I479" s="319"/>
      <c r="J479" s="319"/>
      <c r="K479" s="319"/>
      <c r="L479" s="319"/>
    </row>
    <row r="480" spans="1:12">
      <c r="A480" s="319"/>
      <c r="B480" s="321"/>
      <c r="C480" s="321"/>
      <c r="D480" s="321"/>
      <c r="E480" s="319"/>
      <c r="F480" s="319"/>
      <c r="G480" s="319"/>
      <c r="H480" s="319"/>
      <c r="I480" s="319"/>
      <c r="J480" s="319"/>
      <c r="K480" s="319"/>
      <c r="L480" s="319"/>
    </row>
    <row r="481" spans="1:12">
      <c r="A481" s="319"/>
      <c r="B481" s="321"/>
      <c r="C481" s="321"/>
      <c r="D481" s="321"/>
      <c r="E481" s="319"/>
      <c r="F481" s="319"/>
      <c r="G481" s="319"/>
      <c r="H481" s="319"/>
      <c r="I481" s="319"/>
      <c r="J481" s="319"/>
      <c r="K481" s="319"/>
      <c r="L481" s="319"/>
    </row>
    <row r="482" spans="1:12">
      <c r="A482" s="319"/>
      <c r="B482" s="321"/>
      <c r="C482" s="321"/>
      <c r="D482" s="321"/>
      <c r="E482" s="319"/>
      <c r="F482" s="319"/>
      <c r="G482" s="319"/>
      <c r="H482" s="319"/>
      <c r="I482" s="319"/>
      <c r="J482" s="319"/>
      <c r="K482" s="319"/>
      <c r="L482" s="319"/>
    </row>
    <row r="483" spans="1:12">
      <c r="A483" s="319"/>
      <c r="B483" s="321"/>
      <c r="C483" s="321"/>
      <c r="D483" s="321"/>
      <c r="E483" s="319"/>
      <c r="F483" s="319"/>
      <c r="G483" s="319"/>
      <c r="H483" s="319"/>
      <c r="I483" s="319"/>
      <c r="J483" s="319"/>
      <c r="K483" s="319"/>
      <c r="L483" s="319"/>
    </row>
    <row r="484" spans="1:12">
      <c r="A484" s="319"/>
      <c r="B484" s="321"/>
      <c r="C484" s="321"/>
      <c r="D484" s="321"/>
      <c r="E484" s="319"/>
      <c r="F484" s="319"/>
      <c r="G484" s="319"/>
      <c r="H484" s="319"/>
      <c r="I484" s="319"/>
      <c r="J484" s="319"/>
      <c r="K484" s="319"/>
      <c r="L484" s="319"/>
    </row>
    <row r="485" spans="1:12">
      <c r="A485" s="319"/>
      <c r="B485" s="321"/>
      <c r="C485" s="321"/>
      <c r="D485" s="321"/>
      <c r="E485" s="319"/>
      <c r="F485" s="319"/>
      <c r="G485" s="319"/>
      <c r="H485" s="319"/>
      <c r="I485" s="319"/>
      <c r="J485" s="319"/>
      <c r="K485" s="319"/>
      <c r="L485" s="319"/>
    </row>
    <row r="486" spans="1:12">
      <c r="A486" s="319"/>
      <c r="B486" s="321"/>
      <c r="C486" s="321"/>
      <c r="D486" s="321"/>
      <c r="E486" s="319"/>
      <c r="F486" s="319"/>
      <c r="G486" s="319"/>
      <c r="H486" s="319"/>
      <c r="I486" s="319"/>
      <c r="J486" s="319"/>
      <c r="K486" s="319"/>
      <c r="L486" s="319"/>
    </row>
    <row r="487" spans="1:12">
      <c r="A487" s="319"/>
      <c r="B487" s="321"/>
      <c r="C487" s="321"/>
      <c r="D487" s="321"/>
      <c r="E487" s="319"/>
      <c r="F487" s="319"/>
      <c r="G487" s="319"/>
      <c r="H487" s="319"/>
      <c r="I487" s="319"/>
      <c r="J487" s="319"/>
      <c r="K487" s="319"/>
      <c r="L487" s="319"/>
    </row>
    <row r="488" spans="1:12">
      <c r="A488" s="319"/>
      <c r="B488" s="321"/>
      <c r="C488" s="321"/>
      <c r="D488" s="321"/>
      <c r="E488" s="319"/>
      <c r="F488" s="319"/>
      <c r="G488" s="319"/>
      <c r="H488" s="319"/>
      <c r="I488" s="319"/>
      <c r="J488" s="319"/>
      <c r="K488" s="319"/>
      <c r="L488" s="319"/>
    </row>
    <row r="489" spans="1:12">
      <c r="A489" s="319"/>
      <c r="B489" s="321"/>
      <c r="C489" s="321"/>
      <c r="D489" s="321"/>
      <c r="E489" s="319"/>
      <c r="F489" s="319"/>
      <c r="G489" s="319"/>
      <c r="H489" s="319"/>
      <c r="I489" s="319"/>
      <c r="J489" s="319"/>
      <c r="K489" s="319"/>
      <c r="L489" s="319"/>
    </row>
    <row r="490" spans="1:12">
      <c r="A490" s="319"/>
      <c r="B490" s="321"/>
      <c r="C490" s="321"/>
      <c r="D490" s="321"/>
      <c r="E490" s="319"/>
      <c r="F490" s="319"/>
      <c r="G490" s="319"/>
      <c r="H490" s="319"/>
      <c r="I490" s="319"/>
      <c r="J490" s="319"/>
      <c r="K490" s="319"/>
      <c r="L490" s="319"/>
    </row>
    <row r="491" spans="1:12">
      <c r="A491" s="319"/>
      <c r="B491" s="321"/>
      <c r="C491" s="321"/>
      <c r="D491" s="321"/>
      <c r="E491" s="319"/>
      <c r="F491" s="319"/>
      <c r="G491" s="319"/>
      <c r="H491" s="319"/>
      <c r="I491" s="319"/>
      <c r="J491" s="319"/>
      <c r="K491" s="319"/>
      <c r="L491" s="319"/>
    </row>
    <row r="492" spans="1:12">
      <c r="A492" s="319"/>
      <c r="B492" s="321"/>
      <c r="C492" s="321"/>
      <c r="D492" s="321"/>
      <c r="E492" s="319"/>
      <c r="F492" s="319"/>
      <c r="G492" s="319"/>
      <c r="H492" s="319"/>
      <c r="I492" s="319"/>
      <c r="J492" s="319"/>
      <c r="K492" s="319"/>
      <c r="L492" s="319"/>
    </row>
    <row r="493" spans="1:12">
      <c r="A493" s="319"/>
      <c r="B493" s="321"/>
      <c r="C493" s="321"/>
      <c r="D493" s="321"/>
      <c r="E493" s="319"/>
      <c r="F493" s="319"/>
      <c r="G493" s="319"/>
      <c r="H493" s="319"/>
      <c r="I493" s="319"/>
      <c r="J493" s="319"/>
      <c r="K493" s="319"/>
      <c r="L493" s="319"/>
    </row>
    <row r="494" spans="1:12">
      <c r="A494" s="319"/>
      <c r="B494" s="321"/>
      <c r="C494" s="321"/>
      <c r="D494" s="321"/>
      <c r="E494" s="319"/>
      <c r="F494" s="319"/>
      <c r="G494" s="319"/>
      <c r="H494" s="319"/>
      <c r="I494" s="319"/>
      <c r="J494" s="319"/>
      <c r="K494" s="319"/>
      <c r="L494" s="319"/>
    </row>
    <row r="495" spans="1:12">
      <c r="A495" s="319"/>
      <c r="B495" s="321"/>
      <c r="C495" s="321"/>
      <c r="D495" s="321"/>
      <c r="E495" s="319"/>
      <c r="F495" s="319"/>
      <c r="G495" s="319"/>
      <c r="H495" s="319"/>
      <c r="I495" s="319"/>
      <c r="J495" s="319"/>
      <c r="K495" s="319"/>
      <c r="L495" s="319"/>
    </row>
    <row r="496" spans="1:12">
      <c r="A496" s="319"/>
      <c r="B496" s="321"/>
      <c r="C496" s="321"/>
      <c r="D496" s="321"/>
      <c r="E496" s="319"/>
      <c r="F496" s="319"/>
      <c r="G496" s="319"/>
      <c r="H496" s="319"/>
      <c r="I496" s="319"/>
      <c r="J496" s="319"/>
      <c r="K496" s="319"/>
      <c r="L496" s="319"/>
    </row>
    <row r="497" spans="1:12">
      <c r="A497" s="319"/>
      <c r="B497" s="321"/>
      <c r="C497" s="321"/>
      <c r="D497" s="321"/>
      <c r="E497" s="319"/>
      <c r="F497" s="319"/>
      <c r="G497" s="319"/>
      <c r="H497" s="319"/>
      <c r="I497" s="319"/>
      <c r="J497" s="319"/>
      <c r="K497" s="319"/>
      <c r="L497" s="319"/>
    </row>
    <row r="498" spans="1:12">
      <c r="A498" s="319"/>
      <c r="B498" s="321"/>
      <c r="C498" s="321"/>
      <c r="D498" s="321"/>
      <c r="E498" s="319"/>
      <c r="F498" s="319"/>
      <c r="G498" s="319"/>
      <c r="H498" s="319"/>
      <c r="I498" s="319"/>
      <c r="J498" s="319"/>
      <c r="K498" s="319"/>
      <c r="L498" s="319"/>
    </row>
    <row r="499" spans="1:12">
      <c r="A499" s="319"/>
      <c r="B499" s="321"/>
      <c r="C499" s="321"/>
      <c r="D499" s="321"/>
      <c r="E499" s="319"/>
      <c r="F499" s="319"/>
      <c r="G499" s="319"/>
      <c r="H499" s="319"/>
      <c r="I499" s="319"/>
      <c r="J499" s="319"/>
      <c r="K499" s="319"/>
      <c r="L499" s="319"/>
    </row>
    <row r="500" spans="1:12">
      <c r="A500" s="319"/>
      <c r="B500" s="321"/>
      <c r="C500" s="321"/>
      <c r="D500" s="321"/>
      <c r="E500" s="319"/>
      <c r="F500" s="319"/>
      <c r="G500" s="319"/>
      <c r="H500" s="319"/>
      <c r="I500" s="319"/>
      <c r="J500" s="319"/>
      <c r="K500" s="319"/>
      <c r="L500" s="319"/>
    </row>
    <row r="501" spans="1:12">
      <c r="A501" s="319"/>
      <c r="B501" s="321"/>
      <c r="C501" s="321"/>
      <c r="D501" s="321"/>
      <c r="E501" s="319"/>
      <c r="F501" s="319"/>
      <c r="G501" s="319"/>
      <c r="H501" s="319"/>
      <c r="I501" s="319"/>
      <c r="J501" s="319"/>
      <c r="K501" s="319"/>
      <c r="L501" s="319"/>
    </row>
    <row r="502" spans="1:12">
      <c r="A502" s="319"/>
      <c r="B502" s="321"/>
      <c r="C502" s="321"/>
      <c r="D502" s="321"/>
      <c r="E502" s="319"/>
      <c r="F502" s="319"/>
      <c r="G502" s="319"/>
      <c r="H502" s="319"/>
      <c r="I502" s="319"/>
      <c r="J502" s="319"/>
      <c r="K502" s="319"/>
      <c r="L502" s="319"/>
    </row>
    <row r="503" spans="1:12">
      <c r="A503" s="319"/>
      <c r="B503" s="321"/>
      <c r="C503" s="321"/>
      <c r="D503" s="321"/>
      <c r="E503" s="319"/>
      <c r="F503" s="319"/>
      <c r="G503" s="319"/>
      <c r="H503" s="319"/>
      <c r="I503" s="319"/>
      <c r="J503" s="319"/>
      <c r="K503" s="319"/>
      <c r="L503" s="319"/>
    </row>
    <row r="504" spans="1:12">
      <c r="A504" s="319"/>
      <c r="B504" s="321"/>
      <c r="C504" s="321"/>
      <c r="D504" s="321"/>
      <c r="E504" s="319"/>
      <c r="F504" s="319"/>
      <c r="G504" s="319"/>
      <c r="H504" s="319"/>
      <c r="I504" s="319"/>
      <c r="J504" s="319"/>
      <c r="K504" s="319"/>
      <c r="L504" s="319"/>
    </row>
    <row r="505" spans="1:12">
      <c r="A505" s="319"/>
      <c r="B505" s="321"/>
      <c r="C505" s="321"/>
      <c r="D505" s="321"/>
      <c r="E505" s="319"/>
      <c r="F505" s="319"/>
      <c r="G505" s="319"/>
      <c r="H505" s="319"/>
      <c r="I505" s="319"/>
      <c r="J505" s="319"/>
      <c r="K505" s="319"/>
      <c r="L505" s="319"/>
    </row>
    <row r="506" spans="1:12">
      <c r="A506" s="319"/>
      <c r="B506" s="321"/>
      <c r="C506" s="321"/>
      <c r="D506" s="321"/>
      <c r="E506" s="319"/>
      <c r="F506" s="319"/>
      <c r="G506" s="319"/>
      <c r="H506" s="319"/>
      <c r="I506" s="319"/>
      <c r="J506" s="319"/>
      <c r="K506" s="319"/>
      <c r="L506" s="319"/>
    </row>
    <row r="507" spans="1:12">
      <c r="A507" s="319"/>
      <c r="B507" s="321"/>
      <c r="C507" s="321"/>
      <c r="D507" s="321"/>
      <c r="E507" s="319"/>
      <c r="F507" s="319"/>
      <c r="G507" s="319"/>
      <c r="H507" s="319"/>
      <c r="I507" s="319"/>
      <c r="J507" s="319"/>
      <c r="K507" s="319"/>
      <c r="L507" s="319"/>
    </row>
    <row r="508" spans="1:12">
      <c r="A508" s="319"/>
      <c r="B508" s="321"/>
      <c r="C508" s="321"/>
      <c r="D508" s="321"/>
      <c r="E508" s="319"/>
      <c r="F508" s="319"/>
      <c r="G508" s="319"/>
      <c r="H508" s="319"/>
      <c r="I508" s="319"/>
      <c r="J508" s="319"/>
      <c r="K508" s="319"/>
      <c r="L508" s="319"/>
    </row>
    <row r="509" spans="1:12">
      <c r="A509" s="319"/>
      <c r="B509" s="321"/>
      <c r="C509" s="321"/>
      <c r="D509" s="321"/>
      <c r="E509" s="319"/>
      <c r="F509" s="319"/>
      <c r="G509" s="319"/>
      <c r="H509" s="319"/>
      <c r="I509" s="319"/>
      <c r="J509" s="319"/>
      <c r="K509" s="319"/>
      <c r="L509" s="319"/>
    </row>
    <row r="510" spans="1:12">
      <c r="A510" s="319"/>
      <c r="B510" s="321"/>
      <c r="C510" s="321"/>
      <c r="D510" s="321"/>
      <c r="E510" s="319"/>
      <c r="F510" s="319"/>
      <c r="G510" s="319"/>
      <c r="H510" s="319"/>
      <c r="I510" s="319"/>
      <c r="J510" s="319"/>
      <c r="K510" s="319"/>
      <c r="L510" s="319"/>
    </row>
    <row r="511" spans="1:12">
      <c r="A511" s="319"/>
      <c r="B511" s="321"/>
      <c r="C511" s="321"/>
      <c r="D511" s="321"/>
      <c r="E511" s="319"/>
      <c r="F511" s="319"/>
      <c r="G511" s="319"/>
      <c r="H511" s="319"/>
      <c r="I511" s="319"/>
      <c r="J511" s="319"/>
      <c r="K511" s="319"/>
      <c r="L511" s="319"/>
    </row>
    <row r="512" spans="1:12">
      <c r="A512" s="319"/>
      <c r="B512" s="321"/>
      <c r="C512" s="321"/>
      <c r="D512" s="321"/>
      <c r="E512" s="319"/>
      <c r="F512" s="319"/>
      <c r="G512" s="319"/>
      <c r="H512" s="319"/>
      <c r="I512" s="319"/>
      <c r="J512" s="319"/>
      <c r="K512" s="319"/>
      <c r="L512" s="319"/>
    </row>
    <row r="513" spans="1:12">
      <c r="A513" s="319"/>
      <c r="B513" s="321"/>
      <c r="C513" s="321"/>
      <c r="D513" s="321"/>
      <c r="E513" s="319"/>
      <c r="F513" s="319"/>
      <c r="G513" s="319"/>
      <c r="H513" s="319"/>
      <c r="I513" s="319"/>
      <c r="J513" s="319"/>
      <c r="K513" s="319"/>
      <c r="L513" s="319"/>
    </row>
    <row r="514" spans="1:12">
      <c r="A514" s="319"/>
      <c r="B514" s="321"/>
      <c r="C514" s="321"/>
      <c r="D514" s="321"/>
      <c r="E514" s="319"/>
      <c r="F514" s="319"/>
      <c r="G514" s="319"/>
      <c r="H514" s="319"/>
      <c r="I514" s="319"/>
      <c r="J514" s="319"/>
      <c r="K514" s="319"/>
      <c r="L514" s="319"/>
    </row>
    <row r="515" spans="1:12">
      <c r="A515" s="319"/>
      <c r="B515" s="321"/>
      <c r="C515" s="321"/>
      <c r="D515" s="321"/>
      <c r="E515" s="319"/>
      <c r="F515" s="319"/>
      <c r="G515" s="319"/>
      <c r="H515" s="319"/>
      <c r="I515" s="319"/>
      <c r="J515" s="319"/>
      <c r="K515" s="319"/>
      <c r="L515" s="319"/>
    </row>
    <row r="516" spans="1:12">
      <c r="A516" s="319"/>
      <c r="B516" s="321"/>
      <c r="C516" s="321"/>
      <c r="D516" s="321"/>
      <c r="E516" s="319"/>
      <c r="F516" s="319"/>
      <c r="G516" s="319"/>
      <c r="H516" s="319"/>
      <c r="I516" s="319"/>
      <c r="J516" s="319"/>
      <c r="K516" s="319"/>
      <c r="L516" s="319"/>
    </row>
    <row r="517" spans="1:12">
      <c r="A517" s="319"/>
      <c r="B517" s="321"/>
      <c r="C517" s="321"/>
      <c r="D517" s="321"/>
      <c r="E517" s="319"/>
      <c r="F517" s="319"/>
      <c r="G517" s="319"/>
      <c r="H517" s="319"/>
      <c r="I517" s="319"/>
      <c r="J517" s="319"/>
      <c r="K517" s="319"/>
      <c r="L517" s="319"/>
    </row>
    <row r="518" spans="1:12">
      <c r="A518" s="319"/>
      <c r="B518" s="321"/>
      <c r="C518" s="321"/>
      <c r="D518" s="321"/>
      <c r="E518" s="319"/>
      <c r="F518" s="319"/>
      <c r="G518" s="319"/>
      <c r="H518" s="319"/>
      <c r="I518" s="319"/>
      <c r="J518" s="319"/>
      <c r="K518" s="319"/>
      <c r="L518" s="319"/>
    </row>
    <row r="519" spans="1:12">
      <c r="A519" s="319"/>
      <c r="B519" s="321"/>
      <c r="C519" s="321"/>
      <c r="D519" s="321"/>
      <c r="E519" s="319"/>
      <c r="F519" s="319"/>
      <c r="G519" s="319"/>
      <c r="H519" s="319"/>
      <c r="I519" s="319"/>
      <c r="J519" s="319"/>
      <c r="K519" s="319"/>
      <c r="L519" s="319"/>
    </row>
    <row r="520" spans="1:12">
      <c r="A520" s="319"/>
      <c r="B520" s="321"/>
      <c r="C520" s="321"/>
      <c r="D520" s="321"/>
      <c r="E520" s="319"/>
      <c r="F520" s="319"/>
      <c r="G520" s="319"/>
      <c r="H520" s="319"/>
      <c r="I520" s="319"/>
      <c r="J520" s="319"/>
      <c r="K520" s="319"/>
      <c r="L520" s="319"/>
    </row>
    <row r="521" spans="1:12">
      <c r="A521" s="319"/>
      <c r="B521" s="321"/>
      <c r="C521" s="321"/>
      <c r="D521" s="321"/>
      <c r="E521" s="319"/>
      <c r="F521" s="319"/>
      <c r="G521" s="319"/>
      <c r="H521" s="319"/>
      <c r="I521" s="319"/>
      <c r="J521" s="319"/>
      <c r="K521" s="319"/>
      <c r="L521" s="319"/>
    </row>
    <row r="522" spans="1:12">
      <c r="A522" s="319"/>
      <c r="B522" s="321"/>
      <c r="C522" s="321"/>
      <c r="D522" s="321"/>
      <c r="E522" s="319"/>
      <c r="F522" s="319"/>
      <c r="G522" s="319"/>
      <c r="H522" s="319"/>
      <c r="I522" s="319"/>
      <c r="J522" s="319"/>
      <c r="K522" s="319"/>
      <c r="L522" s="319"/>
    </row>
    <row r="523" spans="1:12">
      <c r="A523" s="319"/>
      <c r="B523" s="321"/>
      <c r="C523" s="321"/>
      <c r="D523" s="321"/>
      <c r="E523" s="319"/>
      <c r="F523" s="319"/>
      <c r="G523" s="319"/>
      <c r="H523" s="319"/>
      <c r="I523" s="319"/>
      <c r="J523" s="319"/>
      <c r="K523" s="319"/>
      <c r="L523" s="319"/>
    </row>
    <row r="524" spans="1:12">
      <c r="A524" s="319"/>
      <c r="B524" s="321"/>
      <c r="C524" s="321"/>
      <c r="D524" s="321"/>
      <c r="E524" s="319"/>
      <c r="F524" s="319"/>
      <c r="G524" s="319"/>
      <c r="H524" s="319"/>
      <c r="I524" s="319"/>
      <c r="J524" s="319"/>
      <c r="K524" s="319"/>
      <c r="L524" s="319"/>
    </row>
    <row r="525" spans="1:12">
      <c r="A525" s="319"/>
      <c r="B525" s="321"/>
      <c r="C525" s="321"/>
      <c r="D525" s="321"/>
      <c r="E525" s="319"/>
      <c r="F525" s="319"/>
      <c r="G525" s="319"/>
      <c r="H525" s="319"/>
      <c r="I525" s="319"/>
      <c r="J525" s="319"/>
      <c r="K525" s="319"/>
      <c r="L525" s="319"/>
    </row>
    <row r="526" spans="1:12">
      <c r="A526" s="319"/>
      <c r="B526" s="321"/>
      <c r="C526" s="321"/>
      <c r="D526" s="321"/>
      <c r="E526" s="319"/>
      <c r="F526" s="319"/>
      <c r="G526" s="319"/>
      <c r="H526" s="319"/>
      <c r="I526" s="319"/>
      <c r="J526" s="319"/>
      <c r="K526" s="319"/>
      <c r="L526" s="319"/>
    </row>
    <row r="527" spans="1:12">
      <c r="A527" s="319"/>
      <c r="B527" s="321"/>
      <c r="C527" s="321"/>
      <c r="D527" s="321"/>
      <c r="E527" s="319"/>
      <c r="F527" s="319"/>
      <c r="G527" s="319"/>
      <c r="H527" s="319"/>
      <c r="I527" s="319"/>
      <c r="J527" s="319"/>
      <c r="K527" s="319"/>
      <c r="L527" s="319"/>
    </row>
    <row r="528" spans="1:12">
      <c r="A528" s="319"/>
      <c r="B528" s="321"/>
      <c r="C528" s="321"/>
      <c r="D528" s="321"/>
      <c r="E528" s="319"/>
      <c r="F528" s="319"/>
      <c r="G528" s="319"/>
      <c r="H528" s="319"/>
      <c r="I528" s="319"/>
      <c r="J528" s="319"/>
      <c r="K528" s="319"/>
      <c r="L528" s="319"/>
    </row>
    <row r="529" spans="1:12">
      <c r="A529" s="319"/>
      <c r="B529" s="321"/>
      <c r="C529" s="321"/>
      <c r="D529" s="321"/>
      <c r="E529" s="319"/>
      <c r="F529" s="319"/>
      <c r="G529" s="319"/>
      <c r="H529" s="319"/>
      <c r="I529" s="319"/>
      <c r="J529" s="319"/>
      <c r="K529" s="319"/>
      <c r="L529" s="319"/>
    </row>
    <row r="530" spans="1:12">
      <c r="A530" s="319"/>
      <c r="B530" s="321"/>
      <c r="C530" s="321"/>
      <c r="D530" s="321"/>
      <c r="E530" s="319"/>
      <c r="F530" s="319"/>
      <c r="G530" s="319"/>
      <c r="H530" s="319"/>
      <c r="I530" s="319"/>
      <c r="J530" s="319"/>
      <c r="K530" s="319"/>
      <c r="L530" s="319"/>
    </row>
    <row r="531" spans="1:12">
      <c r="A531" s="319"/>
      <c r="B531" s="321"/>
      <c r="C531" s="321"/>
      <c r="D531" s="321"/>
      <c r="E531" s="319"/>
      <c r="F531" s="319"/>
      <c r="G531" s="319"/>
      <c r="H531" s="319"/>
      <c r="I531" s="319"/>
      <c r="J531" s="319"/>
      <c r="K531" s="319"/>
      <c r="L531" s="319"/>
    </row>
    <row r="532" spans="1:12">
      <c r="A532" s="319"/>
      <c r="B532" s="321"/>
      <c r="C532" s="321"/>
      <c r="D532" s="321"/>
      <c r="E532" s="319"/>
      <c r="F532" s="319"/>
      <c r="G532" s="319"/>
      <c r="H532" s="319"/>
      <c r="I532" s="319"/>
      <c r="J532" s="319"/>
      <c r="K532" s="319"/>
      <c r="L532" s="319"/>
    </row>
    <row r="533" spans="1:12">
      <c r="A533" s="319"/>
      <c r="B533" s="321"/>
      <c r="C533" s="321"/>
      <c r="D533" s="321"/>
      <c r="E533" s="319"/>
      <c r="F533" s="319"/>
      <c r="G533" s="319"/>
      <c r="H533" s="319"/>
      <c r="I533" s="319"/>
      <c r="J533" s="319"/>
      <c r="K533" s="319"/>
      <c r="L533" s="319"/>
    </row>
    <row r="534" spans="1:12">
      <c r="A534" s="319"/>
      <c r="B534" s="321"/>
      <c r="C534" s="321"/>
      <c r="D534" s="321"/>
      <c r="E534" s="319"/>
      <c r="F534" s="319"/>
      <c r="G534" s="319"/>
      <c r="H534" s="319"/>
      <c r="I534" s="319"/>
      <c r="J534" s="319"/>
      <c r="K534" s="319"/>
      <c r="L534" s="319"/>
    </row>
    <row r="535" spans="1:12">
      <c r="A535" s="319"/>
      <c r="B535" s="321"/>
      <c r="C535" s="321"/>
      <c r="D535" s="321"/>
      <c r="E535" s="319"/>
      <c r="F535" s="319"/>
      <c r="G535" s="319"/>
      <c r="H535" s="319"/>
      <c r="I535" s="319"/>
      <c r="J535" s="319"/>
      <c r="K535" s="319"/>
      <c r="L535" s="319"/>
    </row>
    <row r="536" spans="1:12">
      <c r="A536" s="319"/>
      <c r="B536" s="321"/>
      <c r="C536" s="321"/>
      <c r="D536" s="321"/>
      <c r="E536" s="319"/>
      <c r="F536" s="319"/>
      <c r="G536" s="319"/>
      <c r="H536" s="319"/>
      <c r="I536" s="319"/>
      <c r="J536" s="319"/>
      <c r="K536" s="319"/>
      <c r="L536" s="319"/>
    </row>
    <row r="537" spans="1:12">
      <c r="A537" s="319"/>
      <c r="B537" s="321"/>
      <c r="C537" s="321"/>
      <c r="D537" s="321"/>
      <c r="E537" s="319"/>
      <c r="F537" s="319"/>
      <c r="G537" s="319"/>
      <c r="H537" s="319"/>
      <c r="I537" s="319"/>
      <c r="J537" s="319"/>
      <c r="K537" s="319"/>
      <c r="L537" s="319"/>
    </row>
    <row r="538" spans="1:12">
      <c r="A538" s="319"/>
      <c r="B538" s="321"/>
      <c r="C538" s="321"/>
      <c r="D538" s="321"/>
      <c r="E538" s="319"/>
      <c r="F538" s="319"/>
      <c r="G538" s="319"/>
      <c r="H538" s="319"/>
      <c r="I538" s="319"/>
      <c r="J538" s="319"/>
      <c r="K538" s="319"/>
      <c r="L538" s="319"/>
    </row>
    <row r="539" spans="1:12">
      <c r="A539" s="319"/>
      <c r="B539" s="321"/>
      <c r="C539" s="321"/>
      <c r="D539" s="321"/>
      <c r="E539" s="319"/>
      <c r="F539" s="319"/>
      <c r="G539" s="319"/>
      <c r="H539" s="319"/>
      <c r="I539" s="319"/>
      <c r="J539" s="319"/>
      <c r="K539" s="319"/>
      <c r="L539" s="319"/>
    </row>
    <row r="540" spans="1:12">
      <c r="A540" s="319"/>
      <c r="B540" s="321"/>
      <c r="C540" s="321"/>
      <c r="D540" s="321"/>
      <c r="E540" s="319"/>
      <c r="F540" s="319"/>
      <c r="G540" s="319"/>
      <c r="H540" s="319"/>
      <c r="I540" s="319"/>
      <c r="J540" s="319"/>
      <c r="K540" s="319"/>
      <c r="L540" s="319"/>
    </row>
    <row r="541" spans="1:12">
      <c r="A541" s="319"/>
      <c r="B541" s="321"/>
      <c r="C541" s="321"/>
      <c r="D541" s="321"/>
      <c r="E541" s="319"/>
      <c r="F541" s="319"/>
      <c r="G541" s="319"/>
      <c r="H541" s="319"/>
      <c r="I541" s="319"/>
      <c r="J541" s="319"/>
      <c r="K541" s="319"/>
      <c r="L541" s="319"/>
    </row>
    <row r="542" spans="1:12">
      <c r="A542" s="319"/>
      <c r="B542" s="321"/>
      <c r="C542" s="321"/>
      <c r="D542" s="321"/>
      <c r="E542" s="319"/>
      <c r="F542" s="319"/>
      <c r="G542" s="319"/>
      <c r="H542" s="319"/>
      <c r="I542" s="319"/>
      <c r="J542" s="319"/>
      <c r="K542" s="319"/>
      <c r="L542" s="319"/>
    </row>
    <row r="543" spans="1:12">
      <c r="A543" s="319"/>
      <c r="B543" s="321"/>
      <c r="C543" s="321"/>
      <c r="D543" s="321"/>
      <c r="E543" s="319"/>
      <c r="F543" s="319"/>
      <c r="G543" s="319"/>
      <c r="H543" s="319"/>
      <c r="I543" s="319"/>
      <c r="J543" s="319"/>
      <c r="K543" s="319"/>
      <c r="L543" s="319"/>
    </row>
    <row r="544" spans="1:12">
      <c r="A544" s="319"/>
      <c r="B544" s="321"/>
      <c r="C544" s="321"/>
      <c r="D544" s="321"/>
      <c r="E544" s="319"/>
      <c r="F544" s="319"/>
      <c r="G544" s="319"/>
      <c r="H544" s="319"/>
      <c r="I544" s="319"/>
      <c r="J544" s="319"/>
      <c r="K544" s="319"/>
      <c r="L544" s="319"/>
    </row>
    <row r="545" spans="1:12">
      <c r="A545" s="319"/>
      <c r="B545" s="321"/>
      <c r="C545" s="321"/>
      <c r="D545" s="321"/>
      <c r="E545" s="319"/>
      <c r="F545" s="319"/>
      <c r="G545" s="319"/>
      <c r="H545" s="319"/>
      <c r="I545" s="319"/>
      <c r="J545" s="319"/>
      <c r="K545" s="319"/>
      <c r="L545" s="319"/>
    </row>
    <row r="546" spans="1:12">
      <c r="A546" s="319"/>
      <c r="B546" s="321"/>
      <c r="C546" s="321"/>
      <c r="D546" s="321"/>
      <c r="E546" s="319"/>
      <c r="F546" s="319"/>
      <c r="G546" s="319"/>
      <c r="H546" s="319"/>
      <c r="I546" s="319"/>
      <c r="J546" s="319"/>
      <c r="K546" s="319"/>
      <c r="L546" s="319"/>
    </row>
    <row r="547" spans="1:12">
      <c r="A547" s="319"/>
      <c r="B547" s="321"/>
      <c r="C547" s="321"/>
      <c r="D547" s="321"/>
      <c r="E547" s="319"/>
      <c r="F547" s="319"/>
      <c r="G547" s="319"/>
      <c r="H547" s="319"/>
      <c r="I547" s="319"/>
      <c r="J547" s="319"/>
      <c r="K547" s="319"/>
      <c r="L547" s="319"/>
    </row>
    <row r="548" spans="1:12">
      <c r="A548" s="319"/>
      <c r="B548" s="321"/>
      <c r="C548" s="321"/>
      <c r="D548" s="321"/>
      <c r="E548" s="319"/>
      <c r="F548" s="319"/>
      <c r="G548" s="319"/>
      <c r="H548" s="319"/>
      <c r="I548" s="319"/>
      <c r="J548" s="319"/>
      <c r="K548" s="319"/>
      <c r="L548" s="319"/>
    </row>
    <row r="549" spans="1:12">
      <c r="A549" s="319"/>
      <c r="B549" s="321"/>
      <c r="C549" s="321"/>
      <c r="D549" s="321"/>
      <c r="E549" s="319"/>
      <c r="F549" s="319"/>
      <c r="G549" s="319"/>
      <c r="H549" s="319"/>
      <c r="I549" s="319"/>
      <c r="J549" s="319"/>
      <c r="K549" s="319"/>
      <c r="L549" s="319"/>
    </row>
    <row r="550" spans="1:12">
      <c r="A550" s="319"/>
      <c r="B550" s="321"/>
      <c r="C550" s="321"/>
      <c r="D550" s="321"/>
      <c r="E550" s="319"/>
      <c r="F550" s="319"/>
      <c r="G550" s="319"/>
      <c r="H550" s="319"/>
      <c r="I550" s="319"/>
      <c r="J550" s="319"/>
      <c r="K550" s="319"/>
      <c r="L550" s="319"/>
    </row>
    <row r="551" spans="1:12">
      <c r="A551" s="319"/>
      <c r="B551" s="321"/>
      <c r="C551" s="321"/>
      <c r="D551" s="321"/>
      <c r="E551" s="319"/>
      <c r="F551" s="319"/>
      <c r="G551" s="319"/>
      <c r="H551" s="319"/>
      <c r="I551" s="319"/>
      <c r="J551" s="319"/>
      <c r="K551" s="319"/>
      <c r="L551" s="319"/>
    </row>
    <row r="552" spans="1:12">
      <c r="A552" s="319"/>
      <c r="B552" s="321"/>
      <c r="C552" s="321"/>
      <c r="D552" s="321"/>
      <c r="E552" s="319"/>
      <c r="F552" s="319"/>
      <c r="G552" s="319"/>
      <c r="H552" s="319"/>
      <c r="I552" s="319"/>
      <c r="J552" s="319"/>
      <c r="K552" s="319"/>
      <c r="L552" s="319"/>
    </row>
    <row r="553" spans="1:12">
      <c r="A553" s="319"/>
      <c r="B553" s="321"/>
      <c r="C553" s="321"/>
      <c r="D553" s="321"/>
      <c r="E553" s="319"/>
      <c r="F553" s="319"/>
      <c r="G553" s="319"/>
      <c r="H553" s="319"/>
      <c r="I553" s="319"/>
      <c r="J553" s="319"/>
      <c r="K553" s="319"/>
      <c r="L553" s="319"/>
    </row>
    <row r="554" spans="1:12">
      <c r="A554" s="319"/>
      <c r="B554" s="321"/>
      <c r="C554" s="321"/>
      <c r="D554" s="321"/>
      <c r="E554" s="319"/>
      <c r="F554" s="319"/>
      <c r="G554" s="319"/>
      <c r="H554" s="319"/>
      <c r="I554" s="319"/>
      <c r="J554" s="319"/>
      <c r="K554" s="319"/>
      <c r="L554" s="319"/>
    </row>
    <row r="555" spans="1:12">
      <c r="A555" s="319"/>
      <c r="B555" s="321"/>
      <c r="C555" s="321"/>
      <c r="D555" s="321"/>
      <c r="E555" s="319"/>
      <c r="F555" s="319"/>
      <c r="G555" s="319"/>
      <c r="H555" s="319"/>
      <c r="I555" s="319"/>
      <c r="J555" s="319"/>
      <c r="K555" s="319"/>
      <c r="L555" s="319"/>
    </row>
    <row r="556" spans="1:12">
      <c r="A556" s="319"/>
      <c r="B556" s="321"/>
      <c r="C556" s="321"/>
      <c r="D556" s="321"/>
      <c r="E556" s="319"/>
      <c r="F556" s="319"/>
      <c r="G556" s="319"/>
      <c r="H556" s="319"/>
      <c r="I556" s="319"/>
      <c r="J556" s="319"/>
      <c r="K556" s="319"/>
      <c r="L556" s="319"/>
    </row>
    <row r="557" spans="1:12">
      <c r="A557" s="319"/>
      <c r="B557" s="321"/>
      <c r="C557" s="321"/>
      <c r="D557" s="321"/>
      <c r="E557" s="319"/>
      <c r="F557" s="319"/>
      <c r="G557" s="319"/>
      <c r="H557" s="319"/>
      <c r="I557" s="319"/>
      <c r="J557" s="319"/>
      <c r="K557" s="319"/>
      <c r="L557" s="319"/>
    </row>
    <row r="558" spans="1:12">
      <c r="A558" s="319"/>
      <c r="B558" s="321"/>
      <c r="C558" s="321"/>
      <c r="D558" s="321"/>
      <c r="E558" s="319"/>
      <c r="F558" s="319"/>
      <c r="G558" s="319"/>
      <c r="H558" s="319"/>
      <c r="I558" s="319"/>
      <c r="J558" s="319"/>
      <c r="K558" s="319"/>
      <c r="L558" s="319"/>
    </row>
    <row r="559" spans="1:12">
      <c r="A559" s="319"/>
      <c r="B559" s="321"/>
      <c r="C559" s="321"/>
      <c r="D559" s="321"/>
      <c r="E559" s="319"/>
      <c r="F559" s="319"/>
      <c r="G559" s="319"/>
      <c r="H559" s="319"/>
      <c r="I559" s="319"/>
      <c r="J559" s="319"/>
      <c r="K559" s="319"/>
      <c r="L559" s="319"/>
    </row>
    <row r="560" spans="1:12">
      <c r="A560" s="319"/>
      <c r="B560" s="321"/>
      <c r="C560" s="321"/>
      <c r="D560" s="321"/>
      <c r="E560" s="319"/>
      <c r="F560" s="319"/>
      <c r="G560" s="319"/>
      <c r="H560" s="319"/>
      <c r="I560" s="319"/>
      <c r="J560" s="319"/>
      <c r="K560" s="319"/>
      <c r="L560" s="319"/>
    </row>
    <row r="561" spans="1:12">
      <c r="A561" s="319"/>
      <c r="B561" s="321"/>
      <c r="C561" s="321"/>
      <c r="D561" s="321"/>
      <c r="E561" s="319"/>
      <c r="F561" s="319"/>
      <c r="G561" s="319"/>
      <c r="H561" s="319"/>
      <c r="I561" s="319"/>
      <c r="J561" s="319"/>
      <c r="K561" s="319"/>
      <c r="L561" s="319"/>
    </row>
    <row r="562" spans="1:12">
      <c r="A562" s="319"/>
      <c r="B562" s="321"/>
      <c r="C562" s="321"/>
      <c r="D562" s="321"/>
      <c r="E562" s="319"/>
      <c r="F562" s="319"/>
      <c r="G562" s="319"/>
      <c r="H562" s="319"/>
      <c r="I562" s="319"/>
      <c r="J562" s="319"/>
      <c r="K562" s="319"/>
      <c r="L562" s="319"/>
    </row>
    <row r="563" spans="1:12">
      <c r="A563" s="319"/>
      <c r="B563" s="321"/>
      <c r="C563" s="321"/>
      <c r="D563" s="321"/>
      <c r="E563" s="319"/>
      <c r="F563" s="319"/>
      <c r="G563" s="319"/>
      <c r="H563" s="319"/>
      <c r="I563" s="319"/>
      <c r="J563" s="319"/>
      <c r="K563" s="319"/>
      <c r="L563" s="319"/>
    </row>
    <row r="564" spans="1:12">
      <c r="A564" s="319"/>
      <c r="B564" s="321"/>
      <c r="C564" s="321"/>
      <c r="D564" s="321"/>
      <c r="E564" s="319"/>
      <c r="F564" s="319"/>
      <c r="G564" s="319"/>
      <c r="H564" s="319"/>
      <c r="I564" s="319"/>
      <c r="J564" s="319"/>
      <c r="K564" s="319"/>
      <c r="L564" s="319"/>
    </row>
    <row r="565" spans="1:12">
      <c r="A565" s="319"/>
      <c r="B565" s="321"/>
      <c r="C565" s="321"/>
      <c r="D565" s="321"/>
      <c r="E565" s="319"/>
      <c r="F565" s="319"/>
      <c r="G565" s="319"/>
      <c r="H565" s="319"/>
      <c r="I565" s="319"/>
      <c r="J565" s="319"/>
      <c r="K565" s="319"/>
      <c r="L565" s="319"/>
    </row>
    <row r="566" spans="1:12">
      <c r="A566" s="319"/>
      <c r="B566" s="321"/>
      <c r="C566" s="321"/>
      <c r="D566" s="321"/>
      <c r="E566" s="319"/>
      <c r="F566" s="319"/>
      <c r="G566" s="319"/>
      <c r="H566" s="319"/>
      <c r="I566" s="319"/>
      <c r="J566" s="319"/>
      <c r="K566" s="319"/>
      <c r="L566" s="319"/>
    </row>
    <row r="567" spans="1:12">
      <c r="A567" s="319"/>
      <c r="B567" s="321"/>
      <c r="C567" s="321"/>
      <c r="D567" s="321"/>
      <c r="E567" s="319"/>
      <c r="F567" s="319"/>
      <c r="G567" s="319"/>
      <c r="H567" s="319"/>
      <c r="I567" s="319"/>
      <c r="J567" s="319"/>
      <c r="K567" s="319"/>
      <c r="L567" s="319"/>
    </row>
    <row r="568" spans="1:12">
      <c r="A568" s="319"/>
      <c r="B568" s="321"/>
      <c r="C568" s="321"/>
      <c r="D568" s="321"/>
      <c r="E568" s="319"/>
      <c r="F568" s="319"/>
      <c r="G568" s="319"/>
      <c r="H568" s="319"/>
      <c r="I568" s="319"/>
      <c r="J568" s="319"/>
      <c r="K568" s="319"/>
      <c r="L568" s="319"/>
    </row>
    <row r="569" spans="1:12">
      <c r="A569" s="319"/>
      <c r="B569" s="321"/>
      <c r="C569" s="321"/>
      <c r="D569" s="321"/>
      <c r="E569" s="319"/>
      <c r="F569" s="319"/>
      <c r="G569" s="319"/>
      <c r="H569" s="319"/>
      <c r="I569" s="319"/>
      <c r="J569" s="319"/>
      <c r="K569" s="319"/>
      <c r="L569" s="319"/>
    </row>
    <row r="570" spans="1:12">
      <c r="A570" s="319"/>
      <c r="B570" s="321"/>
      <c r="C570" s="321"/>
      <c r="D570" s="321"/>
      <c r="E570" s="319"/>
      <c r="F570" s="319"/>
      <c r="G570" s="319"/>
      <c r="H570" s="319"/>
      <c r="I570" s="319"/>
      <c r="J570" s="319"/>
      <c r="K570" s="319"/>
      <c r="L570" s="319"/>
    </row>
    <row r="571" spans="1:12">
      <c r="A571" s="319"/>
      <c r="B571" s="321"/>
      <c r="C571" s="321"/>
      <c r="D571" s="321"/>
      <c r="E571" s="319"/>
      <c r="F571" s="319"/>
      <c r="G571" s="319"/>
      <c r="H571" s="319"/>
      <c r="I571" s="319"/>
      <c r="J571" s="319"/>
      <c r="K571" s="319"/>
      <c r="L571" s="319"/>
    </row>
    <row r="572" spans="1:12">
      <c r="A572" s="319"/>
      <c r="B572" s="321"/>
      <c r="C572" s="321"/>
      <c r="D572" s="321"/>
      <c r="E572" s="319"/>
      <c r="F572" s="319"/>
      <c r="G572" s="319"/>
      <c r="H572" s="319"/>
      <c r="I572" s="319"/>
      <c r="J572" s="319"/>
      <c r="K572" s="319"/>
      <c r="L572" s="319"/>
    </row>
    <row r="573" spans="1:12">
      <c r="A573" s="319"/>
      <c r="B573" s="321"/>
      <c r="C573" s="321"/>
      <c r="D573" s="321"/>
      <c r="E573" s="319"/>
      <c r="F573" s="319"/>
      <c r="G573" s="319"/>
      <c r="H573" s="319"/>
      <c r="I573" s="319"/>
      <c r="J573" s="319"/>
      <c r="K573" s="319"/>
      <c r="L573" s="319"/>
    </row>
    <row r="574" spans="1:12">
      <c r="A574" s="319"/>
      <c r="B574" s="321"/>
      <c r="C574" s="321"/>
      <c r="D574" s="321"/>
      <c r="E574" s="319"/>
      <c r="F574" s="319"/>
      <c r="G574" s="319"/>
      <c r="H574" s="319"/>
      <c r="I574" s="319"/>
      <c r="J574" s="319"/>
      <c r="K574" s="319"/>
      <c r="L574" s="319"/>
    </row>
    <row r="575" spans="1:12">
      <c r="A575" s="319"/>
      <c r="B575" s="321"/>
      <c r="C575" s="321"/>
      <c r="D575" s="321"/>
      <c r="E575" s="319"/>
      <c r="F575" s="319"/>
      <c r="G575" s="319"/>
      <c r="H575" s="319"/>
      <c r="I575" s="319"/>
      <c r="J575" s="319"/>
      <c r="K575" s="319"/>
      <c r="L575" s="319"/>
    </row>
    <row r="576" spans="1:12">
      <c r="A576" s="319"/>
      <c r="B576" s="321"/>
      <c r="C576" s="321"/>
      <c r="D576" s="321"/>
      <c r="E576" s="319"/>
      <c r="F576" s="319"/>
      <c r="G576" s="319"/>
      <c r="H576" s="319"/>
      <c r="I576" s="319"/>
      <c r="J576" s="319"/>
      <c r="K576" s="319"/>
      <c r="L576" s="319"/>
    </row>
    <row r="577" spans="1:12">
      <c r="A577" s="319"/>
      <c r="B577" s="321"/>
      <c r="C577" s="321"/>
      <c r="D577" s="321"/>
      <c r="E577" s="319"/>
      <c r="F577" s="319"/>
      <c r="G577" s="319"/>
      <c r="H577" s="319"/>
      <c r="I577" s="319"/>
      <c r="J577" s="319"/>
      <c r="K577" s="319"/>
      <c r="L577" s="319"/>
    </row>
    <row r="578" spans="1:12">
      <c r="A578" s="319"/>
      <c r="B578" s="321"/>
      <c r="C578" s="321"/>
      <c r="D578" s="321"/>
      <c r="E578" s="319"/>
      <c r="F578" s="319"/>
      <c r="G578" s="319"/>
      <c r="H578" s="319"/>
      <c r="I578" s="319"/>
      <c r="J578" s="319"/>
      <c r="K578" s="319"/>
      <c r="L578" s="319"/>
    </row>
    <row r="579" spans="1:12">
      <c r="A579" s="319"/>
      <c r="B579" s="321"/>
      <c r="C579" s="321"/>
      <c r="D579" s="321"/>
      <c r="E579" s="319"/>
      <c r="F579" s="319"/>
      <c r="G579" s="319"/>
      <c r="H579" s="319"/>
      <c r="I579" s="319"/>
      <c r="J579" s="319"/>
      <c r="K579" s="319"/>
      <c r="L579" s="319"/>
    </row>
    <row r="580" spans="1:12">
      <c r="A580" s="319"/>
      <c r="B580" s="321"/>
      <c r="C580" s="321"/>
      <c r="D580" s="321"/>
      <c r="E580" s="319"/>
      <c r="F580" s="319"/>
      <c r="G580" s="319"/>
      <c r="H580" s="319"/>
      <c r="I580" s="319"/>
      <c r="J580" s="319"/>
      <c r="K580" s="319"/>
      <c r="L580" s="319"/>
    </row>
    <row r="581" spans="1:12">
      <c r="A581" s="319"/>
      <c r="B581" s="321"/>
      <c r="C581" s="321"/>
      <c r="D581" s="321"/>
      <c r="E581" s="319"/>
      <c r="F581" s="319"/>
      <c r="G581" s="319"/>
      <c r="H581" s="319"/>
      <c r="I581" s="319"/>
      <c r="J581" s="319"/>
      <c r="K581" s="319"/>
      <c r="L581" s="319"/>
    </row>
    <row r="582" spans="1:12">
      <c r="A582" s="319"/>
      <c r="B582" s="321"/>
      <c r="C582" s="321"/>
      <c r="D582" s="321"/>
      <c r="E582" s="319"/>
      <c r="F582" s="319"/>
      <c r="G582" s="319"/>
      <c r="H582" s="319"/>
      <c r="I582" s="319"/>
      <c r="J582" s="319"/>
      <c r="K582" s="319"/>
      <c r="L582" s="319"/>
    </row>
    <row r="583" spans="1:12">
      <c r="A583" s="319"/>
      <c r="B583" s="321"/>
      <c r="C583" s="321"/>
      <c r="D583" s="321"/>
      <c r="E583" s="319"/>
      <c r="F583" s="319"/>
      <c r="G583" s="319"/>
      <c r="H583" s="319"/>
      <c r="I583" s="319"/>
      <c r="J583" s="319"/>
      <c r="K583" s="319"/>
      <c r="L583" s="319"/>
    </row>
    <row r="584" spans="1:12">
      <c r="A584" s="319"/>
      <c r="B584" s="321"/>
      <c r="C584" s="321"/>
      <c r="D584" s="321"/>
      <c r="E584" s="319"/>
      <c r="F584" s="319"/>
      <c r="G584" s="319"/>
      <c r="H584" s="319"/>
      <c r="I584" s="319"/>
      <c r="J584" s="319"/>
      <c r="K584" s="319"/>
      <c r="L584" s="319"/>
    </row>
    <row r="585" spans="1:12">
      <c r="A585" s="319"/>
      <c r="B585" s="321"/>
      <c r="C585" s="321"/>
      <c r="D585" s="321"/>
      <c r="E585" s="319"/>
      <c r="F585" s="319"/>
      <c r="G585" s="319"/>
      <c r="H585" s="319"/>
      <c r="I585" s="319"/>
      <c r="J585" s="319"/>
      <c r="K585" s="319"/>
      <c r="L585" s="319"/>
    </row>
    <row r="586" spans="1:12">
      <c r="A586" s="319"/>
      <c r="B586" s="321"/>
      <c r="C586" s="321"/>
      <c r="D586" s="321"/>
      <c r="E586" s="319"/>
      <c r="F586" s="319"/>
      <c r="G586" s="319"/>
      <c r="H586" s="319"/>
      <c r="I586" s="319"/>
      <c r="J586" s="319"/>
      <c r="K586" s="319"/>
      <c r="L586" s="319"/>
    </row>
    <row r="587" spans="1:12">
      <c r="A587" s="319"/>
      <c r="B587" s="321"/>
      <c r="C587" s="321"/>
      <c r="D587" s="321"/>
      <c r="E587" s="319"/>
      <c r="F587" s="319"/>
      <c r="G587" s="319"/>
      <c r="H587" s="319"/>
      <c r="I587" s="319"/>
      <c r="J587" s="319"/>
      <c r="K587" s="319"/>
      <c r="L587" s="319"/>
    </row>
    <row r="588" spans="1:12">
      <c r="A588" s="319"/>
      <c r="B588" s="321"/>
      <c r="C588" s="321"/>
      <c r="D588" s="321"/>
      <c r="E588" s="319"/>
      <c r="F588" s="319"/>
      <c r="G588" s="319"/>
      <c r="H588" s="319"/>
      <c r="I588" s="319"/>
      <c r="J588" s="319"/>
      <c r="K588" s="319"/>
      <c r="L588" s="319"/>
    </row>
    <row r="589" spans="1:12">
      <c r="A589" s="319"/>
      <c r="B589" s="321"/>
      <c r="C589" s="321"/>
      <c r="D589" s="321"/>
      <c r="E589" s="319"/>
      <c r="F589" s="319"/>
      <c r="G589" s="319"/>
      <c r="H589" s="319"/>
      <c r="I589" s="319"/>
      <c r="J589" s="319"/>
      <c r="K589" s="319"/>
      <c r="L589" s="319"/>
    </row>
    <row r="590" spans="1:12">
      <c r="A590" s="319"/>
      <c r="B590" s="321"/>
      <c r="C590" s="321"/>
      <c r="D590" s="321"/>
      <c r="E590" s="319"/>
      <c r="F590" s="319"/>
      <c r="G590" s="319"/>
      <c r="H590" s="319"/>
      <c r="I590" s="319"/>
      <c r="J590" s="319"/>
      <c r="K590" s="319"/>
      <c r="L590" s="319"/>
    </row>
    <row r="591" spans="1:12">
      <c r="A591" s="319"/>
      <c r="B591" s="321"/>
      <c r="C591" s="321"/>
      <c r="D591" s="321"/>
      <c r="E591" s="319"/>
      <c r="F591" s="319"/>
      <c r="G591" s="319"/>
      <c r="H591" s="319"/>
      <c r="I591" s="319"/>
      <c r="J591" s="319"/>
      <c r="K591" s="319"/>
      <c r="L591" s="319"/>
    </row>
    <row r="592" spans="1:12">
      <c r="A592" s="319"/>
      <c r="B592" s="321"/>
      <c r="C592" s="321"/>
      <c r="D592" s="321"/>
      <c r="E592" s="319"/>
      <c r="F592" s="319"/>
      <c r="G592" s="319"/>
      <c r="H592" s="319"/>
      <c r="I592" s="319"/>
      <c r="J592" s="319"/>
      <c r="K592" s="319"/>
      <c r="L592" s="319"/>
    </row>
    <row r="593" spans="1:12">
      <c r="A593" s="319"/>
      <c r="B593" s="321"/>
      <c r="C593" s="321"/>
      <c r="D593" s="321"/>
      <c r="E593" s="319"/>
      <c r="F593" s="319"/>
      <c r="G593" s="319"/>
      <c r="H593" s="319"/>
      <c r="I593" s="319"/>
      <c r="J593" s="319"/>
      <c r="K593" s="319"/>
      <c r="L593" s="319"/>
    </row>
    <row r="594" spans="1:12">
      <c r="A594" s="319"/>
      <c r="B594" s="321"/>
      <c r="C594" s="321"/>
      <c r="D594" s="321"/>
      <c r="E594" s="319"/>
      <c r="F594" s="319"/>
      <c r="G594" s="319"/>
      <c r="H594" s="319"/>
      <c r="I594" s="319"/>
      <c r="J594" s="319"/>
      <c r="K594" s="319"/>
      <c r="L594" s="319"/>
    </row>
    <row r="595" spans="1:12">
      <c r="A595" s="319"/>
      <c r="B595" s="321"/>
      <c r="C595" s="321"/>
      <c r="D595" s="321"/>
      <c r="E595" s="319"/>
      <c r="F595" s="319"/>
      <c r="G595" s="319"/>
      <c r="H595" s="319"/>
      <c r="I595" s="319"/>
      <c r="J595" s="319"/>
      <c r="K595" s="319"/>
      <c r="L595" s="319"/>
    </row>
    <row r="596" spans="1:12">
      <c r="A596" s="319"/>
      <c r="B596" s="321"/>
      <c r="C596" s="321"/>
      <c r="D596" s="321"/>
      <c r="E596" s="319"/>
      <c r="F596" s="319"/>
      <c r="G596" s="319"/>
      <c r="H596" s="319"/>
      <c r="I596" s="319"/>
      <c r="J596" s="319"/>
      <c r="K596" s="319"/>
      <c r="L596" s="319"/>
    </row>
    <row r="597" spans="1:12">
      <c r="A597" s="319"/>
      <c r="B597" s="321"/>
      <c r="C597" s="321"/>
      <c r="D597" s="321"/>
      <c r="E597" s="319"/>
      <c r="F597" s="319"/>
      <c r="G597" s="319"/>
      <c r="H597" s="319"/>
      <c r="I597" s="319"/>
      <c r="J597" s="319"/>
      <c r="K597" s="319"/>
      <c r="L597" s="319"/>
    </row>
    <row r="598" spans="1:12">
      <c r="A598" s="319"/>
      <c r="B598" s="321"/>
      <c r="C598" s="321"/>
      <c r="D598" s="321"/>
      <c r="E598" s="319"/>
      <c r="F598" s="319"/>
      <c r="G598" s="319"/>
      <c r="H598" s="319"/>
      <c r="I598" s="319"/>
      <c r="J598" s="319"/>
      <c r="K598" s="319"/>
      <c r="L598" s="319"/>
    </row>
    <row r="599" spans="1:12">
      <c r="A599" s="319"/>
      <c r="B599" s="321"/>
      <c r="C599" s="321"/>
      <c r="D599" s="321"/>
      <c r="E599" s="319"/>
      <c r="F599" s="319"/>
      <c r="G599" s="319"/>
      <c r="H599" s="319"/>
      <c r="I599" s="319"/>
      <c r="J599" s="319"/>
      <c r="K599" s="319"/>
      <c r="L599" s="319"/>
    </row>
    <row r="600" spans="1:12">
      <c r="A600" s="319"/>
      <c r="B600" s="321"/>
      <c r="C600" s="321"/>
      <c r="D600" s="321"/>
      <c r="E600" s="319"/>
      <c r="F600" s="319"/>
      <c r="G600" s="319"/>
      <c r="H600" s="319"/>
      <c r="I600" s="319"/>
      <c r="J600" s="319"/>
      <c r="K600" s="319"/>
      <c r="L600" s="319"/>
    </row>
    <row r="601" spans="1:12">
      <c r="A601" s="319"/>
      <c r="B601" s="321"/>
      <c r="C601" s="321"/>
      <c r="D601" s="321"/>
      <c r="E601" s="319"/>
      <c r="F601" s="319"/>
      <c r="G601" s="319"/>
      <c r="H601" s="319"/>
      <c r="I601" s="319"/>
      <c r="J601" s="319"/>
      <c r="K601" s="319"/>
      <c r="L601" s="319"/>
    </row>
    <row r="602" spans="1:12">
      <c r="A602" s="319"/>
      <c r="B602" s="321"/>
      <c r="C602" s="321"/>
      <c r="D602" s="321"/>
      <c r="E602" s="319"/>
      <c r="F602" s="319"/>
      <c r="G602" s="319"/>
      <c r="H602" s="319"/>
      <c r="I602" s="319"/>
      <c r="J602" s="319"/>
      <c r="K602" s="319"/>
      <c r="L602" s="319"/>
    </row>
    <row r="603" spans="1:12">
      <c r="A603" s="319"/>
      <c r="B603" s="321"/>
      <c r="C603" s="321"/>
      <c r="D603" s="321"/>
      <c r="E603" s="319"/>
      <c r="F603" s="319"/>
      <c r="G603" s="319"/>
      <c r="H603" s="319"/>
      <c r="I603" s="319"/>
      <c r="J603" s="319"/>
      <c r="K603" s="319"/>
      <c r="L603" s="319"/>
    </row>
    <row r="604" spans="1:12">
      <c r="A604" s="319"/>
      <c r="B604" s="321"/>
      <c r="C604" s="321"/>
      <c r="D604" s="321"/>
      <c r="E604" s="319"/>
      <c r="F604" s="319"/>
      <c r="G604" s="319"/>
      <c r="H604" s="319"/>
      <c r="I604" s="319"/>
      <c r="J604" s="319"/>
      <c r="K604" s="319"/>
      <c r="L604" s="319"/>
    </row>
    <row r="605" spans="1:12">
      <c r="A605" s="319"/>
      <c r="B605" s="321"/>
      <c r="C605" s="321"/>
      <c r="D605" s="321"/>
      <c r="E605" s="319"/>
      <c r="F605" s="319"/>
      <c r="G605" s="319"/>
      <c r="H605" s="319"/>
      <c r="I605" s="319"/>
      <c r="J605" s="319"/>
      <c r="K605" s="319"/>
      <c r="L605" s="319"/>
    </row>
    <row r="606" spans="1:12">
      <c r="A606" s="319"/>
      <c r="B606" s="321"/>
      <c r="C606" s="321"/>
      <c r="D606" s="321"/>
      <c r="E606" s="319"/>
      <c r="F606" s="319"/>
      <c r="G606" s="319"/>
      <c r="H606" s="319"/>
      <c r="I606" s="319"/>
      <c r="J606" s="319"/>
      <c r="K606" s="319"/>
      <c r="L606" s="319"/>
    </row>
    <row r="607" spans="1:12">
      <c r="A607" s="319"/>
      <c r="B607" s="321"/>
      <c r="C607" s="321"/>
      <c r="D607" s="321"/>
      <c r="E607" s="319"/>
      <c r="F607" s="319"/>
      <c r="G607" s="319"/>
      <c r="H607" s="319"/>
      <c r="I607" s="319"/>
      <c r="J607" s="319"/>
      <c r="K607" s="319"/>
      <c r="L607" s="319"/>
    </row>
    <row r="608" spans="1:12">
      <c r="A608" s="319"/>
      <c r="B608" s="321"/>
      <c r="C608" s="321"/>
      <c r="D608" s="321"/>
      <c r="E608" s="319"/>
      <c r="F608" s="319"/>
      <c r="G608" s="319"/>
      <c r="H608" s="319"/>
      <c r="I608" s="319"/>
      <c r="J608" s="319"/>
      <c r="K608" s="319"/>
      <c r="L608" s="319"/>
    </row>
    <row r="609" spans="1:12">
      <c r="A609" s="319"/>
      <c r="B609" s="321"/>
      <c r="C609" s="321"/>
      <c r="D609" s="321"/>
      <c r="E609" s="319"/>
      <c r="F609" s="319"/>
      <c r="G609" s="319"/>
      <c r="H609" s="319"/>
      <c r="I609" s="319"/>
      <c r="J609" s="319"/>
      <c r="K609" s="319"/>
      <c r="L609" s="319"/>
    </row>
    <row r="610" spans="1:12">
      <c r="A610" s="319"/>
      <c r="B610" s="321"/>
      <c r="C610" s="321"/>
      <c r="D610" s="321"/>
      <c r="E610" s="319"/>
      <c r="F610" s="319"/>
      <c r="G610" s="319"/>
      <c r="H610" s="319"/>
      <c r="I610" s="319"/>
      <c r="J610" s="319"/>
      <c r="K610" s="319"/>
      <c r="L610" s="319"/>
    </row>
    <row r="611" spans="1:12">
      <c r="A611" s="319"/>
      <c r="B611" s="321"/>
      <c r="C611" s="321"/>
      <c r="D611" s="321"/>
      <c r="E611" s="319"/>
      <c r="F611" s="319"/>
      <c r="G611" s="319"/>
      <c r="H611" s="319"/>
      <c r="I611" s="319"/>
      <c r="J611" s="319"/>
      <c r="K611" s="319"/>
      <c r="L611" s="319"/>
    </row>
    <row r="612" spans="1:12">
      <c r="A612" s="319"/>
      <c r="B612" s="321"/>
      <c r="C612" s="321"/>
      <c r="D612" s="321"/>
      <c r="E612" s="319"/>
      <c r="F612" s="319"/>
      <c r="G612" s="319"/>
      <c r="H612" s="319"/>
      <c r="I612" s="319"/>
      <c r="J612" s="319"/>
      <c r="K612" s="319"/>
      <c r="L612" s="319"/>
    </row>
    <row r="613" spans="1:12">
      <c r="A613" s="319"/>
      <c r="B613" s="321"/>
      <c r="C613" s="321"/>
      <c r="D613" s="321"/>
      <c r="E613" s="319"/>
      <c r="F613" s="319"/>
      <c r="G613" s="319"/>
      <c r="H613" s="319"/>
      <c r="I613" s="319"/>
      <c r="J613" s="319"/>
      <c r="K613" s="319"/>
      <c r="L613" s="319"/>
    </row>
    <row r="614" spans="1:12">
      <c r="A614" s="319"/>
      <c r="B614" s="321"/>
      <c r="C614" s="321"/>
      <c r="D614" s="321"/>
      <c r="E614" s="319"/>
      <c r="F614" s="319"/>
      <c r="G614" s="319"/>
      <c r="H614" s="319"/>
      <c r="I614" s="319"/>
      <c r="J614" s="319"/>
      <c r="K614" s="319"/>
      <c r="L614" s="319"/>
    </row>
    <row r="615" spans="1:12">
      <c r="A615" s="319"/>
      <c r="B615" s="321"/>
      <c r="C615" s="321"/>
      <c r="D615" s="321"/>
      <c r="E615" s="319"/>
      <c r="F615" s="319"/>
      <c r="G615" s="319"/>
      <c r="H615" s="319"/>
      <c r="I615" s="319"/>
      <c r="J615" s="319"/>
      <c r="K615" s="319"/>
      <c r="L615" s="319"/>
    </row>
    <row r="616" spans="1:12">
      <c r="A616" s="319"/>
      <c r="B616" s="321"/>
      <c r="C616" s="321"/>
      <c r="D616" s="321"/>
      <c r="E616" s="319"/>
      <c r="F616" s="319"/>
      <c r="G616" s="319"/>
      <c r="H616" s="319"/>
      <c r="I616" s="319"/>
      <c r="J616" s="319"/>
      <c r="K616" s="319"/>
      <c r="L616" s="319"/>
    </row>
    <row r="617" spans="1:12">
      <c r="A617" s="319"/>
      <c r="B617" s="321"/>
      <c r="C617" s="321"/>
      <c r="D617" s="321"/>
      <c r="E617" s="319"/>
      <c r="F617" s="319"/>
      <c r="G617" s="319"/>
      <c r="H617" s="319"/>
      <c r="I617" s="319"/>
      <c r="J617" s="319"/>
      <c r="K617" s="319"/>
      <c r="L617" s="319"/>
    </row>
    <row r="618" spans="1:12">
      <c r="A618" s="319"/>
      <c r="B618" s="321"/>
      <c r="C618" s="321"/>
      <c r="D618" s="321"/>
      <c r="E618" s="319"/>
      <c r="F618" s="319"/>
      <c r="G618" s="319"/>
      <c r="H618" s="319"/>
      <c r="I618" s="319"/>
      <c r="J618" s="319"/>
      <c r="K618" s="319"/>
      <c r="L618" s="319"/>
    </row>
    <row r="619" spans="1:12">
      <c r="A619" s="319"/>
      <c r="B619" s="321"/>
      <c r="C619" s="321"/>
      <c r="D619" s="321"/>
      <c r="E619" s="319"/>
      <c r="F619" s="319"/>
      <c r="G619" s="319"/>
      <c r="H619" s="319"/>
      <c r="I619" s="319"/>
      <c r="J619" s="319"/>
      <c r="K619" s="319"/>
      <c r="L619" s="319"/>
    </row>
    <row r="620" spans="1:12">
      <c r="A620" s="319"/>
      <c r="B620" s="321"/>
      <c r="C620" s="321"/>
      <c r="D620" s="321"/>
      <c r="E620" s="319"/>
      <c r="F620" s="319"/>
      <c r="G620" s="319"/>
      <c r="H620" s="319"/>
      <c r="I620" s="319"/>
      <c r="J620" s="319"/>
      <c r="K620" s="319"/>
      <c r="L620" s="319"/>
    </row>
    <row r="621" spans="1:12">
      <c r="A621" s="319"/>
      <c r="B621" s="321"/>
      <c r="C621" s="321"/>
      <c r="D621" s="321"/>
      <c r="E621" s="319"/>
      <c r="F621" s="319"/>
      <c r="G621" s="319"/>
      <c r="H621" s="319"/>
      <c r="I621" s="319"/>
      <c r="J621" s="319"/>
      <c r="K621" s="319"/>
      <c r="L621" s="319"/>
    </row>
    <row r="622" spans="1:12">
      <c r="A622" s="319"/>
      <c r="B622" s="321"/>
      <c r="C622" s="321"/>
      <c r="D622" s="321"/>
      <c r="E622" s="319"/>
      <c r="F622" s="319"/>
      <c r="G622" s="319"/>
      <c r="H622" s="319"/>
      <c r="I622" s="319"/>
      <c r="J622" s="319"/>
      <c r="K622" s="319"/>
      <c r="L622" s="319"/>
    </row>
    <row r="623" spans="1:12">
      <c r="A623" s="319"/>
      <c r="B623" s="321"/>
      <c r="C623" s="321"/>
      <c r="D623" s="321"/>
      <c r="E623" s="319"/>
      <c r="F623" s="319"/>
      <c r="G623" s="319"/>
      <c r="H623" s="319"/>
      <c r="I623" s="319"/>
      <c r="J623" s="319"/>
      <c r="K623" s="319"/>
      <c r="L623" s="319"/>
    </row>
    <row r="624" spans="1:12">
      <c r="A624" s="319"/>
      <c r="B624" s="321"/>
      <c r="C624" s="321"/>
      <c r="D624" s="321"/>
      <c r="E624" s="319"/>
      <c r="F624" s="319"/>
      <c r="G624" s="319"/>
      <c r="H624" s="319"/>
      <c r="I624" s="319"/>
      <c r="J624" s="319"/>
      <c r="K624" s="319"/>
      <c r="L624" s="319"/>
    </row>
    <row r="625" spans="1:12">
      <c r="A625" s="319"/>
      <c r="B625" s="321"/>
      <c r="C625" s="321"/>
      <c r="D625" s="321"/>
      <c r="E625" s="319"/>
      <c r="F625" s="319"/>
      <c r="G625" s="319"/>
      <c r="H625" s="319"/>
      <c r="I625" s="319"/>
      <c r="J625" s="319"/>
      <c r="K625" s="319"/>
      <c r="L625" s="319"/>
    </row>
    <row r="626" spans="1:12">
      <c r="A626" s="319"/>
      <c r="B626" s="321"/>
      <c r="C626" s="321"/>
      <c r="D626" s="321"/>
      <c r="E626" s="319"/>
      <c r="F626" s="319"/>
      <c r="G626" s="319"/>
      <c r="H626" s="319"/>
      <c r="I626" s="319"/>
      <c r="J626" s="319"/>
      <c r="K626" s="319"/>
      <c r="L626" s="319"/>
    </row>
    <row r="627" spans="1:12">
      <c r="A627" s="319"/>
      <c r="B627" s="321"/>
      <c r="C627" s="321"/>
      <c r="D627" s="321"/>
      <c r="E627" s="319"/>
      <c r="F627" s="319"/>
      <c r="G627" s="319"/>
      <c r="H627" s="319"/>
      <c r="I627" s="319"/>
      <c r="J627" s="319"/>
      <c r="K627" s="319"/>
      <c r="L627" s="319"/>
    </row>
    <row r="628" spans="1:12">
      <c r="A628" s="319"/>
      <c r="B628" s="321"/>
      <c r="C628" s="321"/>
      <c r="D628" s="321"/>
      <c r="E628" s="319"/>
      <c r="F628" s="319"/>
      <c r="G628" s="319"/>
      <c r="H628" s="319"/>
      <c r="I628" s="319"/>
      <c r="J628" s="319"/>
      <c r="K628" s="319"/>
      <c r="L628" s="319"/>
    </row>
    <row r="629" spans="1:12">
      <c r="A629" s="319"/>
      <c r="B629" s="321"/>
      <c r="C629" s="321"/>
      <c r="D629" s="321"/>
      <c r="E629" s="319"/>
      <c r="F629" s="319"/>
      <c r="G629" s="319"/>
      <c r="H629" s="319"/>
      <c r="I629" s="319"/>
      <c r="J629" s="319"/>
      <c r="K629" s="319"/>
      <c r="L629" s="319"/>
    </row>
    <row r="630" spans="1:12">
      <c r="A630" s="319"/>
      <c r="B630" s="321"/>
      <c r="C630" s="321"/>
      <c r="D630" s="321"/>
      <c r="E630" s="319"/>
      <c r="F630" s="319"/>
      <c r="G630" s="319"/>
      <c r="H630" s="319"/>
      <c r="I630" s="319"/>
      <c r="J630" s="319"/>
      <c r="K630" s="319"/>
      <c r="L630" s="319"/>
    </row>
    <row r="631" spans="1:12">
      <c r="A631" s="319"/>
      <c r="B631" s="321"/>
      <c r="C631" s="321"/>
      <c r="D631" s="321"/>
      <c r="E631" s="319"/>
      <c r="F631" s="319"/>
      <c r="G631" s="319"/>
      <c r="H631" s="319"/>
      <c r="I631" s="319"/>
      <c r="J631" s="319"/>
      <c r="K631" s="319"/>
      <c r="L631" s="319"/>
    </row>
    <row r="632" spans="1:12">
      <c r="A632" s="319"/>
      <c r="B632" s="321"/>
      <c r="C632" s="321"/>
      <c r="D632" s="321"/>
      <c r="E632" s="319"/>
      <c r="F632" s="319"/>
      <c r="G632" s="319"/>
      <c r="H632" s="319"/>
      <c r="I632" s="319"/>
      <c r="J632" s="319"/>
      <c r="K632" s="319"/>
      <c r="L632" s="319"/>
    </row>
    <row r="633" spans="1:12">
      <c r="A633" s="319"/>
      <c r="B633" s="321"/>
      <c r="C633" s="321"/>
      <c r="D633" s="321"/>
      <c r="E633" s="319"/>
      <c r="F633" s="319"/>
      <c r="G633" s="319"/>
      <c r="H633" s="319"/>
      <c r="I633" s="319"/>
      <c r="J633" s="319"/>
      <c r="K633" s="319"/>
      <c r="L633" s="319"/>
    </row>
    <row r="634" spans="1:12">
      <c r="A634" s="319"/>
      <c r="B634" s="321"/>
      <c r="C634" s="321"/>
      <c r="D634" s="321"/>
      <c r="E634" s="319"/>
      <c r="F634" s="319"/>
      <c r="G634" s="319"/>
      <c r="H634" s="319"/>
      <c r="I634" s="319"/>
      <c r="J634" s="319"/>
      <c r="K634" s="319"/>
      <c r="L634" s="319"/>
    </row>
    <row r="635" spans="1:12">
      <c r="A635" s="319"/>
      <c r="B635" s="321"/>
      <c r="C635" s="321"/>
      <c r="D635" s="321"/>
      <c r="E635" s="319"/>
      <c r="F635" s="319"/>
      <c r="G635" s="319"/>
      <c r="H635" s="319"/>
      <c r="I635" s="319"/>
      <c r="J635" s="319"/>
      <c r="K635" s="319"/>
      <c r="L635" s="319"/>
    </row>
    <row r="636" spans="1:12">
      <c r="A636" s="319"/>
      <c r="B636" s="321"/>
      <c r="C636" s="321"/>
      <c r="D636" s="321"/>
      <c r="E636" s="319"/>
      <c r="F636" s="319"/>
      <c r="G636" s="319"/>
      <c r="H636" s="319"/>
      <c r="I636" s="319"/>
      <c r="J636" s="319"/>
      <c r="K636" s="319"/>
      <c r="L636" s="319"/>
    </row>
    <row r="637" spans="1:12">
      <c r="A637" s="319"/>
      <c r="B637" s="321"/>
      <c r="C637" s="321"/>
      <c r="D637" s="321"/>
      <c r="E637" s="319"/>
      <c r="F637" s="319"/>
      <c r="G637" s="319"/>
      <c r="H637" s="319"/>
      <c r="I637" s="319"/>
      <c r="J637" s="319"/>
      <c r="K637" s="319"/>
      <c r="L637" s="319"/>
    </row>
    <row r="638" spans="1:12">
      <c r="A638" s="319"/>
      <c r="B638" s="321"/>
      <c r="C638" s="321"/>
      <c r="D638" s="321"/>
      <c r="E638" s="319"/>
      <c r="F638" s="319"/>
      <c r="G638" s="319"/>
      <c r="H638" s="319"/>
      <c r="I638" s="319"/>
      <c r="J638" s="319"/>
      <c r="K638" s="319"/>
      <c r="L638" s="319"/>
    </row>
    <row r="639" spans="1:12">
      <c r="A639" s="319"/>
      <c r="B639" s="321"/>
      <c r="C639" s="321"/>
      <c r="D639" s="321"/>
      <c r="E639" s="319"/>
      <c r="F639" s="319"/>
      <c r="G639" s="319"/>
      <c r="H639" s="319"/>
      <c r="I639" s="319"/>
      <c r="J639" s="319"/>
      <c r="K639" s="319"/>
      <c r="L639" s="319"/>
    </row>
    <row r="640" spans="1:12">
      <c r="A640" s="319"/>
      <c r="B640" s="321"/>
      <c r="C640" s="321"/>
      <c r="D640" s="321"/>
      <c r="E640" s="319"/>
      <c r="F640" s="319"/>
      <c r="G640" s="319"/>
      <c r="H640" s="319"/>
      <c r="I640" s="319"/>
      <c r="J640" s="319"/>
      <c r="K640" s="319"/>
      <c r="L640" s="319"/>
    </row>
    <row r="641" spans="1:12">
      <c r="A641" s="319"/>
      <c r="B641" s="321"/>
      <c r="C641" s="321"/>
      <c r="D641" s="321"/>
      <c r="E641" s="319"/>
      <c r="F641" s="319"/>
      <c r="G641" s="319"/>
      <c r="H641" s="319"/>
      <c r="I641" s="319"/>
      <c r="J641" s="319"/>
      <c r="K641" s="319"/>
      <c r="L641" s="319"/>
    </row>
    <row r="642" spans="1:12">
      <c r="A642" s="319"/>
      <c r="B642" s="321"/>
      <c r="C642" s="321"/>
      <c r="D642" s="321"/>
      <c r="E642" s="319"/>
      <c r="F642" s="319"/>
      <c r="G642" s="319"/>
      <c r="H642" s="319"/>
      <c r="I642" s="319"/>
      <c r="J642" s="319"/>
      <c r="K642" s="319"/>
      <c r="L642" s="319"/>
    </row>
    <row r="643" spans="1:12">
      <c r="A643" s="319"/>
      <c r="B643" s="321"/>
      <c r="C643" s="321"/>
      <c r="D643" s="321"/>
      <c r="E643" s="319"/>
      <c r="F643" s="319"/>
      <c r="G643" s="319"/>
      <c r="H643" s="319"/>
      <c r="I643" s="319"/>
      <c r="J643" s="319"/>
      <c r="K643" s="319"/>
      <c r="L643" s="319"/>
    </row>
    <row r="644" spans="1:12">
      <c r="A644" s="319"/>
      <c r="B644" s="321"/>
      <c r="C644" s="321"/>
      <c r="D644" s="321"/>
      <c r="E644" s="319"/>
      <c r="F644" s="319"/>
      <c r="G644" s="319"/>
      <c r="H644" s="319"/>
      <c r="I644" s="319"/>
      <c r="J644" s="319"/>
      <c r="K644" s="319"/>
      <c r="L644" s="319"/>
    </row>
    <row r="645" spans="1:12">
      <c r="A645" s="319"/>
      <c r="B645" s="321"/>
      <c r="C645" s="321"/>
      <c r="D645" s="321"/>
      <c r="E645" s="319"/>
      <c r="F645" s="319"/>
      <c r="G645" s="319"/>
      <c r="H645" s="319"/>
      <c r="I645" s="319"/>
      <c r="J645" s="319"/>
      <c r="K645" s="319"/>
      <c r="L645" s="319"/>
    </row>
    <row r="646" spans="1:12">
      <c r="A646" s="319"/>
      <c r="B646" s="321"/>
      <c r="C646" s="321"/>
      <c r="D646" s="321"/>
      <c r="E646" s="319"/>
      <c r="F646" s="319"/>
      <c r="G646" s="319"/>
      <c r="H646" s="319"/>
      <c r="I646" s="319"/>
      <c r="J646" s="319"/>
      <c r="K646" s="319"/>
      <c r="L646" s="319"/>
    </row>
    <row r="647" spans="1:12">
      <c r="A647" s="319"/>
      <c r="B647" s="321"/>
      <c r="C647" s="321"/>
      <c r="D647" s="321"/>
      <c r="E647" s="319"/>
      <c r="F647" s="319"/>
      <c r="G647" s="319"/>
      <c r="H647" s="319"/>
      <c r="I647" s="319"/>
      <c r="J647" s="319"/>
      <c r="K647" s="319"/>
      <c r="L647" s="319"/>
    </row>
    <row r="648" spans="1:12">
      <c r="A648" s="319"/>
      <c r="B648" s="321"/>
      <c r="C648" s="321"/>
      <c r="D648" s="321"/>
      <c r="E648" s="319"/>
      <c r="F648" s="319"/>
      <c r="G648" s="319"/>
      <c r="H648" s="319"/>
      <c r="I648" s="319"/>
      <c r="J648" s="319"/>
      <c r="K648" s="319"/>
      <c r="L648" s="319"/>
    </row>
    <row r="649" spans="1:12">
      <c r="A649" s="319"/>
      <c r="B649" s="321"/>
      <c r="C649" s="321"/>
      <c r="D649" s="321"/>
      <c r="E649" s="319"/>
      <c r="F649" s="319"/>
      <c r="G649" s="319"/>
      <c r="H649" s="319"/>
      <c r="I649" s="319"/>
      <c r="J649" s="319"/>
      <c r="K649" s="319"/>
      <c r="L649" s="319"/>
    </row>
    <row r="650" spans="1:12">
      <c r="A650" s="319"/>
      <c r="B650" s="321"/>
      <c r="C650" s="321"/>
      <c r="D650" s="321"/>
      <c r="E650" s="319"/>
      <c r="F650" s="319"/>
      <c r="G650" s="319"/>
      <c r="H650" s="319"/>
      <c r="I650" s="319"/>
      <c r="J650" s="319"/>
      <c r="K650" s="319"/>
      <c r="L650" s="319"/>
    </row>
    <row r="651" spans="1:12">
      <c r="A651" s="319"/>
      <c r="B651" s="321"/>
      <c r="C651" s="321"/>
      <c r="D651" s="321"/>
      <c r="E651" s="319"/>
      <c r="F651" s="319"/>
      <c r="G651" s="319"/>
      <c r="H651" s="319"/>
      <c r="I651" s="319"/>
      <c r="J651" s="319"/>
      <c r="K651" s="319"/>
      <c r="L651" s="319"/>
    </row>
    <row r="652" spans="1:12">
      <c r="A652" s="319"/>
      <c r="B652" s="321"/>
      <c r="C652" s="321"/>
      <c r="D652" s="321"/>
      <c r="E652" s="319"/>
      <c r="F652" s="319"/>
      <c r="G652" s="319"/>
      <c r="H652" s="319"/>
      <c r="I652" s="319"/>
      <c r="J652" s="319"/>
      <c r="K652" s="319"/>
      <c r="L652" s="319"/>
    </row>
    <row r="653" spans="1:12">
      <c r="A653" s="319"/>
      <c r="B653" s="321"/>
      <c r="C653" s="321"/>
      <c r="D653" s="321"/>
      <c r="E653" s="319"/>
      <c r="F653" s="319"/>
      <c r="G653" s="319"/>
      <c r="H653" s="319"/>
      <c r="I653" s="319"/>
      <c r="J653" s="319"/>
      <c r="K653" s="319"/>
      <c r="L653" s="319"/>
    </row>
    <row r="654" spans="1:12">
      <c r="A654" s="319"/>
      <c r="B654" s="321"/>
      <c r="C654" s="321"/>
      <c r="D654" s="321"/>
      <c r="E654" s="319"/>
      <c r="F654" s="319"/>
      <c r="G654" s="319"/>
      <c r="H654" s="319"/>
      <c r="I654" s="319"/>
      <c r="J654" s="319"/>
      <c r="K654" s="319"/>
      <c r="L654" s="319"/>
    </row>
    <row r="655" spans="1:12">
      <c r="A655" s="319"/>
      <c r="B655" s="321"/>
      <c r="C655" s="321"/>
      <c r="D655" s="321"/>
      <c r="E655" s="319"/>
      <c r="F655" s="319"/>
      <c r="G655" s="319"/>
      <c r="H655" s="319"/>
      <c r="I655" s="319"/>
      <c r="J655" s="319"/>
      <c r="K655" s="319"/>
      <c r="L655" s="319"/>
    </row>
    <row r="656" spans="1:12">
      <c r="A656" s="319"/>
      <c r="B656" s="321"/>
      <c r="C656" s="321"/>
      <c r="D656" s="321"/>
      <c r="E656" s="319"/>
      <c r="F656" s="319"/>
      <c r="G656" s="319"/>
      <c r="H656" s="319"/>
      <c r="I656" s="319"/>
      <c r="J656" s="319"/>
      <c r="K656" s="319"/>
      <c r="L656" s="319"/>
    </row>
    <row r="657" spans="1:12">
      <c r="A657" s="319"/>
      <c r="B657" s="321"/>
      <c r="C657" s="321"/>
      <c r="D657" s="321"/>
      <c r="E657" s="319"/>
      <c r="F657" s="319"/>
      <c r="G657" s="319"/>
      <c r="H657" s="319"/>
      <c r="I657" s="319"/>
      <c r="J657" s="319"/>
      <c r="K657" s="319"/>
      <c r="L657" s="319"/>
    </row>
    <row r="658" spans="1:12">
      <c r="A658" s="319"/>
      <c r="B658" s="321"/>
      <c r="C658" s="321"/>
      <c r="D658" s="321"/>
      <c r="E658" s="319"/>
      <c r="F658" s="319"/>
      <c r="G658" s="319"/>
      <c r="H658" s="319"/>
      <c r="I658" s="319"/>
      <c r="J658" s="319"/>
      <c r="K658" s="319"/>
      <c r="L658" s="319"/>
    </row>
    <row r="659" spans="1:12">
      <c r="A659" s="319"/>
      <c r="B659" s="321"/>
      <c r="C659" s="321"/>
      <c r="D659" s="321"/>
      <c r="E659" s="319"/>
      <c r="F659" s="319"/>
      <c r="G659" s="319"/>
      <c r="H659" s="319"/>
      <c r="I659" s="319"/>
      <c r="J659" s="319"/>
      <c r="K659" s="319"/>
      <c r="L659" s="319"/>
    </row>
    <row r="660" spans="1:12">
      <c r="A660" s="319"/>
      <c r="B660" s="321"/>
      <c r="C660" s="321"/>
      <c r="D660" s="321"/>
      <c r="E660" s="319"/>
      <c r="F660" s="319"/>
      <c r="G660" s="319"/>
      <c r="H660" s="319"/>
      <c r="I660" s="319"/>
      <c r="J660" s="319"/>
      <c r="K660" s="319"/>
      <c r="L660" s="319"/>
    </row>
    <row r="661" spans="1:12">
      <c r="A661" s="319"/>
      <c r="B661" s="321"/>
      <c r="C661" s="321"/>
      <c r="D661" s="321"/>
      <c r="E661" s="319"/>
      <c r="F661" s="319"/>
      <c r="G661" s="319"/>
      <c r="H661" s="319"/>
      <c r="I661" s="319"/>
      <c r="J661" s="319"/>
      <c r="K661" s="319"/>
      <c r="L661" s="319"/>
    </row>
    <row r="662" spans="1:12">
      <c r="A662" s="319"/>
      <c r="B662" s="321"/>
      <c r="C662" s="321"/>
      <c r="D662" s="321"/>
      <c r="E662" s="319"/>
      <c r="F662" s="319"/>
      <c r="G662" s="319"/>
      <c r="H662" s="319"/>
      <c r="I662" s="319"/>
      <c r="J662" s="319"/>
      <c r="K662" s="319"/>
      <c r="L662" s="319"/>
    </row>
    <row r="663" spans="1:12">
      <c r="A663" s="319"/>
      <c r="B663" s="321"/>
      <c r="C663" s="321"/>
      <c r="D663" s="321"/>
      <c r="E663" s="319"/>
      <c r="F663" s="319"/>
      <c r="G663" s="319"/>
      <c r="H663" s="319"/>
      <c r="I663" s="319"/>
      <c r="J663" s="319"/>
      <c r="K663" s="319"/>
      <c r="L663" s="319"/>
    </row>
    <row r="664" spans="1:12">
      <c r="A664" s="319"/>
      <c r="B664" s="321"/>
      <c r="C664" s="321"/>
      <c r="D664" s="321"/>
      <c r="E664" s="319"/>
      <c r="F664" s="319"/>
      <c r="G664" s="319"/>
      <c r="H664" s="319"/>
      <c r="I664" s="319"/>
      <c r="J664" s="319"/>
      <c r="K664" s="319"/>
      <c r="L664" s="319"/>
    </row>
    <row r="665" spans="1:12">
      <c r="A665" s="319"/>
      <c r="B665" s="321"/>
      <c r="C665" s="321"/>
      <c r="D665" s="321"/>
      <c r="E665" s="319"/>
      <c r="F665" s="319"/>
      <c r="G665" s="319"/>
      <c r="H665" s="319"/>
      <c r="I665" s="319"/>
      <c r="J665" s="319"/>
      <c r="K665" s="319"/>
      <c r="L665" s="319"/>
    </row>
    <row r="666" spans="1:12">
      <c r="A666" s="319"/>
      <c r="B666" s="321"/>
      <c r="C666" s="321"/>
      <c r="D666" s="321"/>
      <c r="E666" s="319"/>
      <c r="F666" s="319"/>
      <c r="G666" s="319"/>
      <c r="H666" s="319"/>
      <c r="I666" s="319"/>
      <c r="J666" s="319"/>
      <c r="K666" s="319"/>
      <c r="L666" s="319"/>
    </row>
    <row r="667" spans="1:12">
      <c r="A667" s="319"/>
      <c r="B667" s="321"/>
      <c r="C667" s="321"/>
      <c r="D667" s="321"/>
      <c r="E667" s="319"/>
      <c r="F667" s="319"/>
      <c r="G667" s="319"/>
      <c r="H667" s="319"/>
      <c r="I667" s="319"/>
      <c r="J667" s="319"/>
      <c r="K667" s="319"/>
      <c r="L667" s="319"/>
    </row>
    <row r="668" spans="1:12">
      <c r="A668" s="319"/>
      <c r="B668" s="321"/>
      <c r="C668" s="321"/>
      <c r="D668" s="321"/>
      <c r="E668" s="319"/>
      <c r="F668" s="319"/>
      <c r="G668" s="319"/>
      <c r="H668" s="319"/>
      <c r="I668" s="319"/>
      <c r="J668" s="319"/>
      <c r="K668" s="319"/>
      <c r="L668" s="319"/>
    </row>
    <row r="669" spans="1:12">
      <c r="A669" s="319"/>
      <c r="B669" s="321"/>
      <c r="C669" s="321"/>
      <c r="D669" s="321"/>
      <c r="E669" s="319"/>
      <c r="F669" s="319"/>
      <c r="G669" s="319"/>
      <c r="H669" s="319"/>
      <c r="I669" s="319"/>
      <c r="J669" s="319"/>
      <c r="K669" s="319"/>
      <c r="L669" s="319"/>
    </row>
    <row r="670" spans="1:12">
      <c r="A670" s="319"/>
      <c r="B670" s="321"/>
      <c r="C670" s="321"/>
      <c r="D670" s="321"/>
      <c r="E670" s="319"/>
      <c r="F670" s="319"/>
      <c r="G670" s="319"/>
      <c r="H670" s="319"/>
      <c r="I670" s="319"/>
      <c r="J670" s="319"/>
      <c r="K670" s="319"/>
      <c r="L670" s="319"/>
    </row>
    <row r="671" spans="1:12">
      <c r="A671" s="319"/>
      <c r="B671" s="321"/>
      <c r="C671" s="321"/>
      <c r="D671" s="321"/>
      <c r="E671" s="319"/>
      <c r="F671" s="319"/>
      <c r="G671" s="319"/>
      <c r="H671" s="319"/>
      <c r="I671" s="319"/>
      <c r="J671" s="319"/>
      <c r="K671" s="319"/>
      <c r="L671" s="319"/>
    </row>
    <row r="672" spans="1:12">
      <c r="A672" s="319"/>
      <c r="B672" s="321"/>
      <c r="C672" s="321"/>
      <c r="D672" s="321"/>
      <c r="E672" s="319"/>
      <c r="F672" s="319"/>
      <c r="G672" s="319"/>
      <c r="H672" s="319"/>
      <c r="I672" s="319"/>
      <c r="J672" s="319"/>
      <c r="K672" s="319"/>
      <c r="L672" s="319"/>
    </row>
    <row r="673" spans="1:12">
      <c r="A673" s="319"/>
      <c r="B673" s="321"/>
      <c r="C673" s="321"/>
      <c r="D673" s="321"/>
      <c r="E673" s="319"/>
      <c r="F673" s="319"/>
      <c r="G673" s="319"/>
      <c r="H673" s="319"/>
      <c r="I673" s="319"/>
      <c r="J673" s="319"/>
      <c r="K673" s="319"/>
      <c r="L673" s="319"/>
    </row>
    <row r="674" spans="1:12">
      <c r="A674" s="319"/>
      <c r="B674" s="321"/>
      <c r="C674" s="321"/>
      <c r="D674" s="321"/>
      <c r="E674" s="319"/>
      <c r="F674" s="319"/>
      <c r="G674" s="319"/>
      <c r="H674" s="319"/>
      <c r="I674" s="319"/>
      <c r="J674" s="319"/>
      <c r="K674" s="319"/>
      <c r="L674" s="319"/>
    </row>
    <row r="675" spans="1:12">
      <c r="A675" s="319"/>
      <c r="B675" s="321"/>
      <c r="C675" s="321"/>
      <c r="D675" s="321"/>
      <c r="E675" s="319"/>
      <c r="F675" s="319"/>
      <c r="G675" s="319"/>
      <c r="H675" s="319"/>
      <c r="I675" s="319"/>
      <c r="J675" s="319"/>
      <c r="K675" s="319"/>
      <c r="L675" s="319"/>
    </row>
    <row r="676" spans="1:12">
      <c r="A676" s="319"/>
      <c r="B676" s="321"/>
      <c r="C676" s="321"/>
      <c r="D676" s="321"/>
      <c r="E676" s="319"/>
      <c r="F676" s="319"/>
      <c r="G676" s="319"/>
      <c r="H676" s="319"/>
      <c r="I676" s="319"/>
      <c r="J676" s="319"/>
      <c r="K676" s="319"/>
      <c r="L676" s="319"/>
    </row>
    <row r="677" spans="1:12">
      <c r="A677" s="319"/>
      <c r="B677" s="321"/>
      <c r="C677" s="321"/>
      <c r="D677" s="321"/>
      <c r="E677" s="319"/>
      <c r="F677" s="319"/>
      <c r="G677" s="319"/>
      <c r="H677" s="319"/>
      <c r="I677" s="319"/>
      <c r="J677" s="319"/>
      <c r="K677" s="319"/>
      <c r="L677" s="319"/>
    </row>
    <row r="678" spans="1:12">
      <c r="A678" s="319"/>
      <c r="B678" s="321"/>
      <c r="C678" s="321"/>
      <c r="D678" s="321"/>
      <c r="E678" s="319"/>
      <c r="F678" s="319"/>
      <c r="G678" s="319"/>
      <c r="H678" s="319"/>
      <c r="I678" s="319"/>
      <c r="J678" s="319"/>
      <c r="K678" s="319"/>
      <c r="L678" s="319"/>
    </row>
    <row r="679" spans="1:12">
      <c r="A679" s="319"/>
      <c r="B679" s="321"/>
      <c r="C679" s="321"/>
      <c r="D679" s="321"/>
      <c r="E679" s="319"/>
      <c r="F679" s="319"/>
      <c r="G679" s="319"/>
      <c r="H679" s="319"/>
      <c r="I679" s="319"/>
      <c r="J679" s="319"/>
      <c r="K679" s="319"/>
      <c r="L679" s="319"/>
    </row>
    <row r="680" spans="1:12">
      <c r="A680" s="319"/>
      <c r="B680" s="321"/>
      <c r="C680" s="321"/>
      <c r="D680" s="321"/>
      <c r="E680" s="319"/>
      <c r="F680" s="319"/>
      <c r="G680" s="319"/>
      <c r="H680" s="319"/>
      <c r="I680" s="319"/>
      <c r="J680" s="319"/>
      <c r="K680" s="319"/>
      <c r="L680" s="319"/>
    </row>
    <row r="681" spans="1:12">
      <c r="A681" s="319"/>
      <c r="B681" s="321"/>
      <c r="C681" s="321"/>
      <c r="D681" s="321"/>
      <c r="E681" s="319"/>
      <c r="F681" s="319"/>
      <c r="G681" s="319"/>
      <c r="H681" s="319"/>
      <c r="I681" s="319"/>
      <c r="J681" s="319"/>
      <c r="K681" s="319"/>
      <c r="L681" s="319"/>
    </row>
    <row r="682" spans="1:12">
      <c r="A682" s="319"/>
      <c r="B682" s="321"/>
      <c r="C682" s="321"/>
      <c r="D682" s="321"/>
      <c r="E682" s="319"/>
      <c r="F682" s="319"/>
      <c r="G682" s="319"/>
      <c r="H682" s="319"/>
      <c r="I682" s="319"/>
      <c r="J682" s="319"/>
      <c r="K682" s="319"/>
      <c r="L682" s="319"/>
    </row>
    <row r="683" spans="1:12">
      <c r="A683" s="319"/>
      <c r="B683" s="321"/>
      <c r="C683" s="321"/>
      <c r="D683" s="321"/>
      <c r="E683" s="319"/>
      <c r="F683" s="319"/>
      <c r="G683" s="319"/>
      <c r="H683" s="319"/>
      <c r="I683" s="319"/>
      <c r="J683" s="319"/>
      <c r="K683" s="319"/>
      <c r="L683" s="319"/>
    </row>
    <row r="684" spans="1:12">
      <c r="A684" s="319"/>
      <c r="B684" s="321"/>
      <c r="C684" s="321"/>
      <c r="D684" s="321"/>
      <c r="E684" s="319"/>
      <c r="F684" s="319"/>
      <c r="G684" s="319"/>
      <c r="H684" s="319"/>
      <c r="I684" s="319"/>
      <c r="J684" s="319"/>
      <c r="K684" s="319"/>
      <c r="L684" s="319"/>
    </row>
    <row r="685" spans="1:12">
      <c r="A685" s="319"/>
      <c r="B685" s="321"/>
      <c r="C685" s="321"/>
      <c r="D685" s="321"/>
      <c r="E685" s="319"/>
      <c r="F685" s="319"/>
      <c r="G685" s="319"/>
      <c r="H685" s="319"/>
      <c r="I685" s="319"/>
      <c r="J685" s="319"/>
      <c r="K685" s="319"/>
      <c r="L685" s="319"/>
    </row>
    <row r="686" spans="1:12">
      <c r="A686" s="319"/>
      <c r="B686" s="321"/>
      <c r="C686" s="321"/>
      <c r="D686" s="321"/>
      <c r="E686" s="319"/>
      <c r="F686" s="319"/>
      <c r="G686" s="319"/>
      <c r="H686" s="319"/>
      <c r="I686" s="319"/>
      <c r="J686" s="319"/>
      <c r="K686" s="319"/>
      <c r="L686" s="319"/>
    </row>
    <row r="687" spans="1:12">
      <c r="A687" s="319"/>
      <c r="B687" s="321"/>
      <c r="C687" s="321"/>
      <c r="D687" s="321"/>
      <c r="E687" s="319"/>
      <c r="F687" s="319"/>
      <c r="G687" s="319"/>
      <c r="H687" s="319"/>
      <c r="I687" s="319"/>
      <c r="J687" s="319"/>
      <c r="K687" s="319"/>
      <c r="L687" s="319"/>
    </row>
    <row r="688" spans="1:12">
      <c r="A688" s="319"/>
      <c r="B688" s="321"/>
      <c r="C688" s="321"/>
      <c r="D688" s="321"/>
      <c r="E688" s="319"/>
      <c r="F688" s="319"/>
      <c r="G688" s="319"/>
      <c r="H688" s="319"/>
      <c r="I688" s="319"/>
      <c r="J688" s="319"/>
      <c r="K688" s="319"/>
      <c r="L688" s="319"/>
    </row>
    <row r="689" spans="1:12">
      <c r="A689" s="319"/>
      <c r="B689" s="321"/>
      <c r="C689" s="321"/>
      <c r="D689" s="321"/>
      <c r="E689" s="319"/>
      <c r="F689" s="319"/>
      <c r="G689" s="319"/>
      <c r="H689" s="319"/>
      <c r="I689" s="319"/>
      <c r="J689" s="319"/>
      <c r="K689" s="319"/>
      <c r="L689" s="319"/>
    </row>
    <row r="690" spans="1:12">
      <c r="A690" s="319"/>
      <c r="B690" s="321"/>
      <c r="C690" s="321"/>
      <c r="D690" s="321"/>
      <c r="E690" s="319"/>
      <c r="F690" s="319"/>
      <c r="G690" s="319"/>
      <c r="H690" s="319"/>
      <c r="I690" s="319"/>
      <c r="J690" s="319"/>
      <c r="K690" s="319"/>
      <c r="L690" s="319"/>
    </row>
    <row r="691" spans="1:12">
      <c r="A691" s="319"/>
      <c r="B691" s="321"/>
      <c r="C691" s="321"/>
      <c r="D691" s="321"/>
      <c r="E691" s="319"/>
      <c r="F691" s="319"/>
      <c r="G691" s="319"/>
      <c r="H691" s="319"/>
      <c r="I691" s="319"/>
      <c r="J691" s="319"/>
      <c r="K691" s="319"/>
      <c r="L691" s="319"/>
    </row>
    <row r="692" spans="1:12">
      <c r="A692" s="319"/>
      <c r="B692" s="321"/>
      <c r="C692" s="321"/>
      <c r="D692" s="321"/>
      <c r="E692" s="319"/>
      <c r="F692" s="319"/>
      <c r="G692" s="319"/>
      <c r="H692" s="319"/>
      <c r="I692" s="319"/>
      <c r="J692" s="319"/>
      <c r="K692" s="319"/>
      <c r="L692" s="319"/>
    </row>
    <row r="693" spans="1:12">
      <c r="A693" s="319"/>
      <c r="B693" s="321"/>
      <c r="C693" s="321"/>
      <c r="D693" s="321"/>
      <c r="E693" s="319"/>
      <c r="F693" s="319"/>
      <c r="G693" s="319"/>
      <c r="H693" s="319"/>
      <c r="I693" s="319"/>
      <c r="J693" s="319"/>
      <c r="K693" s="319"/>
      <c r="L693" s="319"/>
    </row>
    <row r="694" spans="1:12">
      <c r="A694" s="319"/>
      <c r="B694" s="321"/>
      <c r="C694" s="321"/>
      <c r="D694" s="321"/>
      <c r="E694" s="319"/>
      <c r="F694" s="319"/>
      <c r="G694" s="319"/>
      <c r="H694" s="319"/>
      <c r="I694" s="319"/>
      <c r="J694" s="319"/>
      <c r="K694" s="319"/>
      <c r="L694" s="319"/>
    </row>
    <row r="695" spans="1:12">
      <c r="A695" s="319"/>
      <c r="B695" s="321"/>
      <c r="C695" s="321"/>
      <c r="D695" s="321"/>
      <c r="E695" s="319"/>
      <c r="F695" s="319"/>
      <c r="G695" s="319"/>
      <c r="H695" s="319"/>
      <c r="I695" s="319"/>
      <c r="J695" s="319"/>
      <c r="K695" s="319"/>
      <c r="L695" s="319"/>
    </row>
    <row r="696" spans="1:12">
      <c r="A696" s="319"/>
      <c r="B696" s="321"/>
      <c r="C696" s="321"/>
      <c r="D696" s="321"/>
      <c r="E696" s="319"/>
      <c r="F696" s="319"/>
      <c r="G696" s="319"/>
      <c r="H696" s="319"/>
      <c r="I696" s="319"/>
      <c r="J696" s="319"/>
      <c r="K696" s="319"/>
      <c r="L696" s="319"/>
    </row>
    <row r="697" spans="1:12">
      <c r="A697" s="319"/>
      <c r="B697" s="321"/>
      <c r="C697" s="321"/>
      <c r="D697" s="321"/>
      <c r="E697" s="319"/>
      <c r="F697" s="319"/>
      <c r="G697" s="319"/>
      <c r="H697" s="319"/>
      <c r="I697" s="319"/>
      <c r="J697" s="319"/>
      <c r="K697" s="319"/>
      <c r="L697" s="319"/>
    </row>
    <row r="698" spans="1:12">
      <c r="A698" s="319"/>
      <c r="B698" s="321"/>
      <c r="C698" s="321"/>
      <c r="D698" s="321"/>
      <c r="E698" s="319"/>
      <c r="F698" s="319"/>
      <c r="G698" s="319"/>
      <c r="H698" s="319"/>
      <c r="I698" s="319"/>
      <c r="J698" s="319"/>
      <c r="K698" s="319"/>
      <c r="L698" s="319"/>
    </row>
    <row r="699" spans="1:12">
      <c r="A699" s="319"/>
      <c r="B699" s="321"/>
      <c r="C699" s="321"/>
      <c r="D699" s="321"/>
      <c r="E699" s="319"/>
      <c r="F699" s="319"/>
      <c r="G699" s="319"/>
      <c r="H699" s="319"/>
      <c r="I699" s="319"/>
      <c r="J699" s="319"/>
      <c r="K699" s="319"/>
      <c r="L699" s="319"/>
    </row>
    <row r="700" spans="1:12">
      <c r="A700" s="319"/>
      <c r="B700" s="321"/>
      <c r="C700" s="321"/>
      <c r="D700" s="321"/>
      <c r="E700" s="319"/>
      <c r="F700" s="319"/>
      <c r="G700" s="319"/>
      <c r="H700" s="319"/>
      <c r="I700" s="319"/>
      <c r="J700" s="319"/>
      <c r="K700" s="319"/>
      <c r="L700" s="319"/>
    </row>
    <row r="701" spans="1:12">
      <c r="A701" s="319"/>
      <c r="B701" s="321"/>
      <c r="C701" s="321"/>
      <c r="D701" s="321"/>
      <c r="E701" s="319"/>
      <c r="F701" s="319"/>
      <c r="G701" s="319"/>
      <c r="H701" s="319"/>
      <c r="I701" s="319"/>
      <c r="J701" s="319"/>
      <c r="K701" s="319"/>
      <c r="L701" s="319"/>
    </row>
    <row r="702" spans="1:12">
      <c r="A702" s="319"/>
      <c r="B702" s="321"/>
      <c r="C702" s="321"/>
      <c r="D702" s="321"/>
      <c r="E702" s="319"/>
      <c r="F702" s="319"/>
      <c r="G702" s="319"/>
      <c r="H702" s="319"/>
      <c r="I702" s="319"/>
      <c r="J702" s="319"/>
      <c r="K702" s="319"/>
      <c r="L702" s="319"/>
    </row>
    <row r="703" spans="1:12">
      <c r="A703" s="319"/>
      <c r="B703" s="321"/>
      <c r="C703" s="321"/>
      <c r="D703" s="321"/>
      <c r="E703" s="319"/>
      <c r="F703" s="319"/>
      <c r="G703" s="319"/>
      <c r="H703" s="319"/>
      <c r="I703" s="319"/>
      <c r="J703" s="319"/>
      <c r="K703" s="319"/>
      <c r="L703" s="319"/>
    </row>
    <row r="704" spans="1:12">
      <c r="A704" s="319"/>
      <c r="B704" s="321"/>
      <c r="C704" s="321"/>
      <c r="D704" s="321"/>
      <c r="E704" s="319"/>
      <c r="F704" s="319"/>
      <c r="G704" s="319"/>
      <c r="H704" s="319"/>
      <c r="I704" s="319"/>
      <c r="J704" s="319"/>
      <c r="K704" s="319"/>
      <c r="L704" s="319"/>
    </row>
    <row r="705" spans="1:12">
      <c r="A705" s="319"/>
      <c r="B705" s="321"/>
      <c r="C705" s="321"/>
      <c r="D705" s="321"/>
      <c r="E705" s="319"/>
      <c r="F705" s="319"/>
      <c r="G705" s="319"/>
      <c r="H705" s="319"/>
      <c r="I705" s="319"/>
      <c r="J705" s="319"/>
      <c r="K705" s="319"/>
      <c r="L705" s="319"/>
    </row>
    <row r="706" spans="1:12">
      <c r="A706" s="319"/>
      <c r="B706" s="321"/>
      <c r="C706" s="321"/>
      <c r="D706" s="321"/>
      <c r="E706" s="319"/>
      <c r="F706" s="319"/>
      <c r="G706" s="319"/>
      <c r="H706" s="319"/>
      <c r="I706" s="319"/>
      <c r="J706" s="319"/>
      <c r="K706" s="319"/>
      <c r="L706" s="319"/>
    </row>
    <row r="707" spans="1:12">
      <c r="A707" s="319"/>
      <c r="B707" s="321"/>
      <c r="C707" s="321"/>
      <c r="D707" s="321"/>
      <c r="E707" s="319"/>
      <c r="F707" s="319"/>
      <c r="G707" s="319"/>
      <c r="H707" s="319"/>
      <c r="I707" s="319"/>
      <c r="J707" s="319"/>
      <c r="K707" s="319"/>
      <c r="L707" s="319"/>
    </row>
    <row r="708" spans="1:12">
      <c r="A708" s="319"/>
      <c r="B708" s="321"/>
      <c r="C708" s="321"/>
      <c r="D708" s="321"/>
      <c r="E708" s="319"/>
      <c r="F708" s="319"/>
      <c r="G708" s="319"/>
      <c r="H708" s="319"/>
      <c r="I708" s="319"/>
      <c r="J708" s="319"/>
      <c r="K708" s="319"/>
      <c r="L708" s="319"/>
    </row>
    <row r="709" spans="1:12">
      <c r="A709" s="319"/>
      <c r="B709" s="321"/>
      <c r="C709" s="321"/>
      <c r="D709" s="321"/>
      <c r="E709" s="319"/>
      <c r="F709" s="319"/>
      <c r="G709" s="319"/>
      <c r="H709" s="319"/>
      <c r="I709" s="319"/>
      <c r="J709" s="319"/>
      <c r="K709" s="319"/>
      <c r="L709" s="319"/>
    </row>
    <row r="710" spans="1:12">
      <c r="A710" s="319"/>
      <c r="B710" s="321"/>
      <c r="C710" s="321"/>
      <c r="D710" s="321"/>
      <c r="E710" s="319"/>
      <c r="F710" s="319"/>
      <c r="G710" s="319"/>
      <c r="H710" s="319"/>
      <c r="I710" s="319"/>
      <c r="J710" s="319"/>
      <c r="K710" s="319"/>
      <c r="L710" s="319"/>
    </row>
    <row r="711" spans="1:12">
      <c r="A711" s="319"/>
      <c r="B711" s="321"/>
      <c r="C711" s="321"/>
      <c r="D711" s="321"/>
      <c r="E711" s="319"/>
      <c r="F711" s="319"/>
      <c r="G711" s="319"/>
      <c r="H711" s="319"/>
      <c r="I711" s="319"/>
      <c r="J711" s="319"/>
      <c r="K711" s="319"/>
      <c r="L711" s="319"/>
    </row>
    <row r="712" spans="1:12">
      <c r="A712" s="319"/>
      <c r="B712" s="321"/>
      <c r="C712" s="321"/>
      <c r="D712" s="321"/>
      <c r="E712" s="319"/>
      <c r="F712" s="319"/>
      <c r="G712" s="319"/>
      <c r="H712" s="319"/>
      <c r="I712" s="319"/>
      <c r="J712" s="319"/>
      <c r="K712" s="319"/>
      <c r="L712" s="319"/>
    </row>
    <row r="713" spans="1:12">
      <c r="A713" s="319"/>
      <c r="B713" s="321"/>
      <c r="C713" s="321"/>
      <c r="D713" s="321"/>
      <c r="E713" s="319"/>
      <c r="F713" s="319"/>
      <c r="G713" s="319"/>
      <c r="H713" s="319"/>
      <c r="I713" s="319"/>
      <c r="J713" s="319"/>
      <c r="K713" s="319"/>
      <c r="L713" s="319"/>
    </row>
    <row r="714" spans="1:12">
      <c r="A714" s="319"/>
      <c r="B714" s="321"/>
      <c r="C714" s="321"/>
      <c r="D714" s="321"/>
      <c r="E714" s="319"/>
      <c r="F714" s="319"/>
      <c r="G714" s="319"/>
      <c r="H714" s="319"/>
      <c r="I714" s="319"/>
      <c r="J714" s="319"/>
      <c r="K714" s="319"/>
      <c r="L714" s="319"/>
    </row>
    <row r="715" spans="1:12">
      <c r="A715" s="319"/>
      <c r="B715" s="321"/>
      <c r="C715" s="321"/>
      <c r="D715" s="321"/>
      <c r="E715" s="319"/>
      <c r="F715" s="319"/>
      <c r="G715" s="319"/>
      <c r="H715" s="319"/>
      <c r="I715" s="319"/>
      <c r="J715" s="319"/>
      <c r="K715" s="319"/>
      <c r="L715" s="319"/>
    </row>
    <row r="716" spans="1:12">
      <c r="A716" s="319"/>
      <c r="B716" s="321"/>
      <c r="C716" s="321"/>
      <c r="D716" s="321"/>
      <c r="E716" s="319"/>
      <c r="F716" s="319"/>
      <c r="G716" s="319"/>
      <c r="H716" s="319"/>
      <c r="I716" s="319"/>
      <c r="J716" s="319"/>
      <c r="K716" s="319"/>
      <c r="L716" s="319"/>
    </row>
    <row r="717" spans="1:12">
      <c r="A717" s="319"/>
      <c r="B717" s="321"/>
      <c r="C717" s="321"/>
      <c r="D717" s="321"/>
      <c r="E717" s="319"/>
      <c r="F717" s="319"/>
      <c r="G717" s="319"/>
      <c r="H717" s="319"/>
      <c r="I717" s="319"/>
      <c r="J717" s="319"/>
      <c r="K717" s="319"/>
      <c r="L717" s="319"/>
    </row>
    <row r="718" spans="1:12">
      <c r="A718" s="319"/>
      <c r="B718" s="321"/>
      <c r="C718" s="321"/>
      <c r="D718" s="321"/>
      <c r="E718" s="319"/>
      <c r="F718" s="319"/>
      <c r="G718" s="319"/>
      <c r="H718" s="319"/>
      <c r="I718" s="319"/>
      <c r="J718" s="319"/>
      <c r="K718" s="319"/>
      <c r="L718" s="319"/>
    </row>
    <row r="719" spans="1:12">
      <c r="A719" s="319"/>
      <c r="B719" s="321"/>
      <c r="C719" s="321"/>
      <c r="D719" s="321"/>
      <c r="E719" s="319"/>
      <c r="F719" s="319"/>
      <c r="G719" s="319"/>
      <c r="H719" s="319"/>
      <c r="I719" s="319"/>
      <c r="J719" s="319"/>
      <c r="K719" s="319"/>
      <c r="L719" s="319"/>
    </row>
    <row r="720" spans="1:12">
      <c r="A720" s="319"/>
      <c r="B720" s="321"/>
      <c r="C720" s="321"/>
      <c r="D720" s="321"/>
      <c r="E720" s="319"/>
      <c r="F720" s="319"/>
      <c r="G720" s="319"/>
      <c r="H720" s="319"/>
      <c r="I720" s="319"/>
      <c r="J720" s="319"/>
      <c r="K720" s="319"/>
      <c r="L720" s="319"/>
    </row>
    <row r="721" spans="1:12">
      <c r="A721" s="319"/>
      <c r="B721" s="321"/>
      <c r="C721" s="321"/>
      <c r="D721" s="321"/>
      <c r="E721" s="319"/>
      <c r="F721" s="319"/>
      <c r="G721" s="319"/>
      <c r="H721" s="319"/>
      <c r="I721" s="319"/>
      <c r="J721" s="319"/>
      <c r="K721" s="319"/>
      <c r="L721" s="319"/>
    </row>
    <row r="722" spans="1:12">
      <c r="A722" s="319"/>
      <c r="B722" s="321"/>
      <c r="C722" s="321"/>
      <c r="D722" s="321"/>
      <c r="E722" s="319"/>
      <c r="F722" s="319"/>
      <c r="G722" s="319"/>
      <c r="H722" s="319"/>
      <c r="I722" s="319"/>
      <c r="J722" s="319"/>
      <c r="K722" s="319"/>
      <c r="L722" s="319"/>
    </row>
    <row r="723" spans="1:12">
      <c r="A723" s="319"/>
      <c r="B723" s="321"/>
      <c r="C723" s="321"/>
      <c r="D723" s="321"/>
      <c r="E723" s="319"/>
      <c r="F723" s="319"/>
      <c r="G723" s="319"/>
      <c r="H723" s="319"/>
      <c r="I723" s="319"/>
      <c r="J723" s="319"/>
      <c r="K723" s="319"/>
      <c r="L723" s="319"/>
    </row>
    <row r="724" spans="1:12">
      <c r="A724" s="319"/>
      <c r="B724" s="321"/>
      <c r="C724" s="321"/>
      <c r="D724" s="321"/>
      <c r="E724" s="319"/>
      <c r="F724" s="319"/>
      <c r="G724" s="319"/>
      <c r="H724" s="319"/>
      <c r="I724" s="319"/>
      <c r="J724" s="319"/>
      <c r="K724" s="319"/>
      <c r="L724" s="319"/>
    </row>
    <row r="725" spans="1:12">
      <c r="A725" s="319"/>
      <c r="B725" s="321"/>
      <c r="C725" s="321"/>
      <c r="D725" s="321"/>
      <c r="E725" s="319"/>
      <c r="F725" s="319"/>
      <c r="G725" s="319"/>
      <c r="H725" s="319"/>
      <c r="I725" s="319"/>
      <c r="J725" s="319"/>
      <c r="K725" s="319"/>
      <c r="L725" s="319"/>
    </row>
    <row r="726" spans="1:12">
      <c r="A726" s="319"/>
      <c r="B726" s="321"/>
      <c r="C726" s="321"/>
      <c r="D726" s="321"/>
      <c r="E726" s="319"/>
      <c r="F726" s="319"/>
      <c r="G726" s="319"/>
      <c r="H726" s="319"/>
      <c r="I726" s="319"/>
      <c r="J726" s="319"/>
      <c r="K726" s="319"/>
      <c r="L726" s="319"/>
    </row>
    <row r="727" spans="1:12">
      <c r="A727" s="319"/>
      <c r="B727" s="321"/>
      <c r="C727" s="321"/>
      <c r="D727" s="321"/>
      <c r="E727" s="319"/>
      <c r="F727" s="319"/>
      <c r="G727" s="319"/>
      <c r="H727" s="319"/>
      <c r="I727" s="319"/>
      <c r="J727" s="319"/>
      <c r="K727" s="319"/>
      <c r="L727" s="319"/>
    </row>
    <row r="728" spans="1:12">
      <c r="A728" s="319"/>
      <c r="B728" s="321"/>
      <c r="C728" s="321"/>
      <c r="D728" s="321"/>
      <c r="E728" s="319"/>
      <c r="F728" s="319"/>
      <c r="G728" s="319"/>
      <c r="H728" s="319"/>
      <c r="I728" s="319"/>
      <c r="J728" s="319"/>
      <c r="K728" s="319"/>
      <c r="L728" s="319"/>
    </row>
    <row r="729" spans="1:12">
      <c r="A729" s="319"/>
      <c r="B729" s="321"/>
      <c r="C729" s="321"/>
      <c r="D729" s="321"/>
      <c r="E729" s="319"/>
      <c r="F729" s="319"/>
      <c r="G729" s="319"/>
      <c r="H729" s="319"/>
      <c r="I729" s="319"/>
      <c r="J729" s="319"/>
      <c r="K729" s="319"/>
      <c r="L729" s="319"/>
    </row>
    <row r="730" spans="1:12">
      <c r="A730" s="319"/>
      <c r="B730" s="321"/>
      <c r="C730" s="321"/>
      <c r="D730" s="321"/>
      <c r="E730" s="319"/>
      <c r="F730" s="319"/>
      <c r="G730" s="319"/>
      <c r="H730" s="319"/>
      <c r="I730" s="319"/>
      <c r="J730" s="319"/>
      <c r="K730" s="319"/>
      <c r="L730" s="319"/>
    </row>
    <row r="731" spans="1:12">
      <c r="A731" s="319"/>
      <c r="B731" s="321"/>
      <c r="C731" s="321"/>
      <c r="D731" s="321"/>
      <c r="E731" s="319"/>
      <c r="F731" s="319"/>
      <c r="G731" s="319"/>
      <c r="H731" s="319"/>
      <c r="I731" s="319"/>
      <c r="J731" s="319"/>
      <c r="K731" s="319"/>
      <c r="L731" s="319"/>
    </row>
    <row r="732" spans="1:12">
      <c r="A732" s="319"/>
      <c r="B732" s="321"/>
      <c r="C732" s="321"/>
      <c r="D732" s="321"/>
      <c r="E732" s="319"/>
      <c r="F732" s="319"/>
      <c r="G732" s="319"/>
      <c r="H732" s="319"/>
      <c r="I732" s="319"/>
      <c r="J732" s="319"/>
      <c r="K732" s="319"/>
      <c r="L732" s="319"/>
    </row>
    <row r="733" spans="1:12">
      <c r="A733" s="319"/>
      <c r="B733" s="321"/>
      <c r="C733" s="321"/>
      <c r="D733" s="321"/>
      <c r="E733" s="319"/>
      <c r="F733" s="319"/>
      <c r="G733" s="319"/>
      <c r="H733" s="319"/>
      <c r="I733" s="319"/>
      <c r="J733" s="319"/>
      <c r="K733" s="319"/>
      <c r="L733" s="319"/>
    </row>
    <row r="734" spans="1:12">
      <c r="A734" s="319"/>
      <c r="B734" s="321"/>
      <c r="C734" s="321"/>
      <c r="D734" s="321"/>
      <c r="E734" s="319"/>
      <c r="F734" s="319"/>
      <c r="G734" s="319"/>
      <c r="H734" s="319"/>
      <c r="I734" s="319"/>
      <c r="J734" s="319"/>
      <c r="K734" s="319"/>
      <c r="L734" s="319"/>
    </row>
    <row r="735" spans="1:12">
      <c r="A735" s="319"/>
      <c r="B735" s="321"/>
      <c r="C735" s="321"/>
      <c r="D735" s="321"/>
      <c r="E735" s="319"/>
      <c r="F735" s="319"/>
      <c r="G735" s="319"/>
      <c r="H735" s="319"/>
      <c r="I735" s="319"/>
      <c r="J735" s="319"/>
      <c r="K735" s="319"/>
      <c r="L735" s="319"/>
    </row>
    <row r="736" spans="1:12">
      <c r="A736" s="319"/>
      <c r="B736" s="321"/>
      <c r="C736" s="321"/>
      <c r="D736" s="321"/>
      <c r="E736" s="319"/>
      <c r="F736" s="319"/>
      <c r="G736" s="319"/>
      <c r="H736" s="319"/>
      <c r="I736" s="319"/>
      <c r="J736" s="319"/>
      <c r="K736" s="319"/>
      <c r="L736" s="319"/>
    </row>
    <row r="737" spans="1:12">
      <c r="A737" s="319"/>
      <c r="B737" s="321"/>
      <c r="C737" s="321"/>
      <c r="D737" s="321"/>
      <c r="E737" s="319"/>
      <c r="F737" s="319"/>
      <c r="G737" s="319"/>
      <c r="H737" s="319"/>
      <c r="I737" s="319"/>
      <c r="J737" s="319"/>
      <c r="K737" s="319"/>
      <c r="L737" s="319"/>
    </row>
    <row r="738" spans="1:12">
      <c r="A738" s="319"/>
      <c r="B738" s="321"/>
      <c r="C738" s="321"/>
      <c r="D738" s="321"/>
      <c r="E738" s="319"/>
      <c r="F738" s="319"/>
      <c r="G738" s="319"/>
      <c r="H738" s="319"/>
      <c r="I738" s="319"/>
      <c r="J738" s="319"/>
      <c r="K738" s="319"/>
      <c r="L738" s="319"/>
    </row>
    <row r="739" spans="1:12">
      <c r="A739" s="319"/>
      <c r="B739" s="321"/>
      <c r="C739" s="321"/>
      <c r="D739" s="321"/>
      <c r="E739" s="319"/>
      <c r="F739" s="319"/>
      <c r="G739" s="319"/>
      <c r="H739" s="319"/>
      <c r="I739" s="319"/>
      <c r="J739" s="319"/>
      <c r="K739" s="319"/>
      <c r="L739" s="319"/>
    </row>
    <row r="740" spans="1:12">
      <c r="A740" s="319"/>
      <c r="B740" s="321"/>
      <c r="C740" s="321"/>
      <c r="D740" s="321"/>
      <c r="E740" s="319"/>
      <c r="F740" s="319"/>
      <c r="G740" s="319"/>
      <c r="H740" s="319"/>
      <c r="I740" s="319"/>
      <c r="J740" s="319"/>
      <c r="K740" s="319"/>
      <c r="L740" s="319"/>
    </row>
    <row r="741" spans="1:12">
      <c r="A741" s="319"/>
      <c r="B741" s="321"/>
      <c r="C741" s="321"/>
      <c r="D741" s="321"/>
      <c r="E741" s="319"/>
      <c r="F741" s="319"/>
      <c r="G741" s="319"/>
      <c r="H741" s="319"/>
      <c r="I741" s="319"/>
      <c r="J741" s="319"/>
      <c r="K741" s="319"/>
      <c r="L741" s="319"/>
    </row>
    <row r="742" spans="1:12">
      <c r="A742" s="319"/>
      <c r="B742" s="321"/>
      <c r="C742" s="321"/>
      <c r="D742" s="321"/>
      <c r="E742" s="319"/>
      <c r="F742" s="319"/>
      <c r="G742" s="319"/>
      <c r="H742" s="319"/>
      <c r="I742" s="319"/>
      <c r="J742" s="319"/>
      <c r="K742" s="319"/>
      <c r="L742" s="319"/>
    </row>
    <row r="743" spans="1:12">
      <c r="A743" s="319"/>
      <c r="B743" s="321"/>
      <c r="C743" s="321"/>
      <c r="D743" s="321"/>
      <c r="E743" s="319"/>
      <c r="F743" s="319"/>
      <c r="G743" s="319"/>
      <c r="H743" s="319"/>
      <c r="I743" s="319"/>
      <c r="J743" s="319"/>
      <c r="K743" s="319"/>
      <c r="L743" s="319"/>
    </row>
    <row r="744" spans="1:12">
      <c r="A744" s="319"/>
      <c r="B744" s="321"/>
      <c r="C744" s="321"/>
      <c r="D744" s="321"/>
      <c r="E744" s="319"/>
      <c r="F744" s="319"/>
      <c r="G744" s="319"/>
      <c r="H744" s="319"/>
      <c r="I744" s="319"/>
      <c r="J744" s="319"/>
      <c r="K744" s="319"/>
      <c r="L744" s="319"/>
    </row>
    <row r="745" spans="1:12">
      <c r="A745" s="319"/>
      <c r="B745" s="321"/>
      <c r="C745" s="321"/>
      <c r="D745" s="321"/>
      <c r="E745" s="319"/>
      <c r="F745" s="319"/>
      <c r="G745" s="319"/>
      <c r="H745" s="319"/>
      <c r="I745" s="319"/>
      <c r="J745" s="319"/>
      <c r="K745" s="319"/>
      <c r="L745" s="319"/>
    </row>
    <row r="746" spans="1:12">
      <c r="A746" s="319"/>
      <c r="B746" s="321"/>
      <c r="C746" s="321"/>
      <c r="D746" s="321"/>
      <c r="E746" s="319"/>
      <c r="F746" s="319"/>
      <c r="G746" s="319"/>
      <c r="H746" s="319"/>
      <c r="I746" s="319"/>
      <c r="J746" s="319"/>
      <c r="K746" s="319"/>
      <c r="L746" s="319"/>
    </row>
    <row r="747" spans="1:12">
      <c r="A747" s="319"/>
      <c r="B747" s="321"/>
      <c r="C747" s="321"/>
      <c r="D747" s="321"/>
      <c r="E747" s="319"/>
      <c r="F747" s="319"/>
      <c r="G747" s="319"/>
      <c r="H747" s="319"/>
      <c r="I747" s="319"/>
      <c r="J747" s="319"/>
      <c r="K747" s="319"/>
      <c r="L747" s="319"/>
    </row>
    <row r="748" spans="1:12">
      <c r="A748" s="319"/>
      <c r="B748" s="321"/>
      <c r="C748" s="321"/>
      <c r="D748" s="321"/>
      <c r="E748" s="319"/>
      <c r="F748" s="319"/>
      <c r="G748" s="319"/>
      <c r="H748" s="319"/>
      <c r="I748" s="319"/>
      <c r="J748" s="319"/>
      <c r="K748" s="319"/>
      <c r="L748" s="319"/>
    </row>
    <row r="749" spans="1:12">
      <c r="A749" s="319"/>
      <c r="B749" s="321"/>
      <c r="C749" s="321"/>
      <c r="D749" s="321"/>
      <c r="E749" s="319"/>
      <c r="F749" s="319"/>
      <c r="G749" s="319"/>
      <c r="H749" s="319"/>
      <c r="I749" s="319"/>
      <c r="J749" s="319"/>
      <c r="K749" s="319"/>
      <c r="L749" s="319"/>
    </row>
    <row r="750" spans="1:12">
      <c r="A750" s="319"/>
      <c r="B750" s="321"/>
      <c r="C750" s="321"/>
      <c r="D750" s="321"/>
      <c r="E750" s="319"/>
      <c r="F750" s="319"/>
      <c r="G750" s="319"/>
      <c r="H750" s="319"/>
      <c r="I750" s="319"/>
      <c r="J750" s="319"/>
      <c r="K750" s="319"/>
      <c r="L750" s="319"/>
    </row>
    <row r="751" spans="1:12">
      <c r="A751" s="319"/>
      <c r="B751" s="321"/>
      <c r="C751" s="321"/>
      <c r="D751" s="321"/>
      <c r="E751" s="319"/>
      <c r="F751" s="319"/>
      <c r="G751" s="319"/>
      <c r="H751" s="319"/>
      <c r="I751" s="319"/>
      <c r="J751" s="319"/>
      <c r="K751" s="319"/>
      <c r="L751" s="319"/>
    </row>
    <row r="752" spans="1:12">
      <c r="A752" s="319"/>
      <c r="B752" s="321"/>
      <c r="C752" s="321"/>
      <c r="D752" s="321"/>
      <c r="E752" s="319"/>
      <c r="F752" s="319"/>
      <c r="G752" s="319"/>
      <c r="H752" s="319"/>
      <c r="I752" s="319"/>
      <c r="J752" s="319"/>
      <c r="K752" s="319"/>
      <c r="L752" s="319"/>
    </row>
    <row r="753" spans="1:12">
      <c r="A753" s="319"/>
      <c r="B753" s="321"/>
      <c r="C753" s="321"/>
      <c r="D753" s="321"/>
      <c r="E753" s="319"/>
      <c r="F753" s="319"/>
      <c r="G753" s="319"/>
      <c r="H753" s="319"/>
      <c r="I753" s="319"/>
      <c r="J753" s="319"/>
      <c r="K753" s="319"/>
      <c r="L753" s="319"/>
    </row>
    <row r="754" spans="1:12">
      <c r="A754" s="319"/>
      <c r="B754" s="321"/>
      <c r="C754" s="321"/>
      <c r="D754" s="321"/>
      <c r="E754" s="319"/>
      <c r="F754" s="319"/>
      <c r="G754" s="319"/>
      <c r="H754" s="319"/>
      <c r="I754" s="319"/>
      <c r="J754" s="319"/>
      <c r="K754" s="319"/>
      <c r="L754" s="319"/>
    </row>
    <row r="755" spans="1:12">
      <c r="A755" s="319"/>
      <c r="B755" s="321"/>
      <c r="C755" s="321"/>
      <c r="D755" s="321"/>
      <c r="E755" s="319"/>
      <c r="F755" s="319"/>
      <c r="G755" s="319"/>
      <c r="H755" s="319"/>
      <c r="I755" s="319"/>
      <c r="J755" s="319"/>
      <c r="K755" s="319"/>
      <c r="L755" s="319"/>
    </row>
    <row r="756" spans="1:12">
      <c r="A756" s="319"/>
      <c r="B756" s="321"/>
      <c r="C756" s="321"/>
      <c r="D756" s="321"/>
      <c r="E756" s="319"/>
      <c r="F756" s="319"/>
      <c r="G756" s="319"/>
      <c r="H756" s="319"/>
      <c r="I756" s="319"/>
      <c r="J756" s="319"/>
      <c r="K756" s="319"/>
      <c r="L756" s="319"/>
    </row>
    <row r="757" spans="1:12">
      <c r="A757" s="319"/>
      <c r="B757" s="321"/>
      <c r="C757" s="321"/>
      <c r="D757" s="321"/>
      <c r="E757" s="319"/>
      <c r="F757" s="319"/>
      <c r="G757" s="319"/>
      <c r="H757" s="319"/>
      <c r="I757" s="319"/>
      <c r="J757" s="319"/>
      <c r="K757" s="319"/>
      <c r="L757" s="319"/>
    </row>
    <row r="758" spans="1:12">
      <c r="A758" s="319"/>
      <c r="B758" s="321"/>
      <c r="C758" s="321"/>
      <c r="D758" s="321"/>
      <c r="E758" s="319"/>
      <c r="F758" s="319"/>
      <c r="G758" s="319"/>
      <c r="H758" s="319"/>
      <c r="I758" s="319"/>
      <c r="J758" s="319"/>
      <c r="K758" s="319"/>
      <c r="L758" s="319"/>
    </row>
    <row r="759" spans="1:12">
      <c r="A759" s="319"/>
      <c r="B759" s="321"/>
      <c r="C759" s="321"/>
      <c r="D759" s="321"/>
      <c r="E759" s="319"/>
      <c r="F759" s="319"/>
      <c r="G759" s="319"/>
      <c r="H759" s="319"/>
      <c r="I759" s="319"/>
      <c r="J759" s="319"/>
      <c r="K759" s="319"/>
      <c r="L759" s="319"/>
    </row>
    <row r="760" spans="1:12">
      <c r="A760" s="319"/>
      <c r="B760" s="321"/>
      <c r="C760" s="321"/>
      <c r="D760" s="321"/>
      <c r="E760" s="319"/>
      <c r="F760" s="319"/>
      <c r="G760" s="319"/>
      <c r="H760" s="319"/>
      <c r="I760" s="319"/>
      <c r="J760" s="319"/>
      <c r="K760" s="319"/>
      <c r="L760" s="319"/>
    </row>
    <row r="761" spans="1:12">
      <c r="A761" s="319"/>
      <c r="B761" s="321"/>
      <c r="C761" s="321"/>
      <c r="D761" s="321"/>
      <c r="E761" s="319"/>
      <c r="F761" s="319"/>
      <c r="G761" s="319"/>
      <c r="H761" s="319"/>
      <c r="I761" s="319"/>
      <c r="J761" s="319"/>
      <c r="K761" s="319"/>
      <c r="L761" s="319"/>
    </row>
    <row r="762" spans="1:12">
      <c r="A762" s="319"/>
      <c r="B762" s="321"/>
      <c r="C762" s="321"/>
      <c r="D762" s="321"/>
      <c r="E762" s="319"/>
      <c r="F762" s="319"/>
      <c r="G762" s="319"/>
      <c r="H762" s="319"/>
      <c r="I762" s="319"/>
      <c r="J762" s="319"/>
      <c r="K762" s="319"/>
      <c r="L762" s="319"/>
    </row>
    <row r="763" spans="1:12">
      <c r="A763" s="319"/>
      <c r="B763" s="321"/>
      <c r="C763" s="321"/>
      <c r="D763" s="321"/>
      <c r="E763" s="319"/>
      <c r="F763" s="319"/>
      <c r="G763" s="319"/>
      <c r="H763" s="319"/>
      <c r="I763" s="319"/>
      <c r="J763" s="319"/>
      <c r="K763" s="319"/>
      <c r="L763" s="319"/>
    </row>
    <row r="764" spans="1:12">
      <c r="A764" s="319"/>
      <c r="B764" s="321"/>
      <c r="C764" s="321"/>
      <c r="D764" s="321"/>
      <c r="E764" s="319"/>
      <c r="F764" s="319"/>
      <c r="G764" s="319"/>
      <c r="H764" s="319"/>
      <c r="I764" s="319"/>
      <c r="J764" s="319"/>
      <c r="K764" s="319"/>
      <c r="L764" s="319"/>
    </row>
    <row r="765" spans="1:12">
      <c r="A765" s="319"/>
      <c r="B765" s="321"/>
      <c r="C765" s="321"/>
      <c r="D765" s="321"/>
      <c r="E765" s="319"/>
      <c r="F765" s="319"/>
      <c r="G765" s="319"/>
      <c r="H765" s="319"/>
      <c r="I765" s="319"/>
      <c r="J765" s="319"/>
      <c r="K765" s="319"/>
      <c r="L765" s="319"/>
    </row>
    <row r="766" spans="1:12">
      <c r="A766" s="319"/>
      <c r="B766" s="321"/>
      <c r="C766" s="321"/>
      <c r="D766" s="321"/>
      <c r="E766" s="319"/>
      <c r="F766" s="319"/>
      <c r="G766" s="319"/>
      <c r="H766" s="319"/>
      <c r="I766" s="319"/>
      <c r="J766" s="319"/>
      <c r="K766" s="319"/>
      <c r="L766" s="319"/>
    </row>
    <row r="767" spans="1:12">
      <c r="A767" s="319"/>
      <c r="B767" s="321"/>
      <c r="C767" s="321"/>
      <c r="D767" s="321"/>
      <c r="E767" s="319"/>
      <c r="F767" s="319"/>
      <c r="G767" s="319"/>
      <c r="H767" s="319"/>
      <c r="I767" s="319"/>
      <c r="J767" s="319"/>
      <c r="K767" s="319"/>
      <c r="L767" s="319"/>
    </row>
    <row r="768" spans="1:12">
      <c r="A768" s="319"/>
      <c r="B768" s="321"/>
      <c r="C768" s="321"/>
      <c r="D768" s="321"/>
      <c r="E768" s="319"/>
      <c r="F768" s="319"/>
      <c r="G768" s="319"/>
      <c r="H768" s="319"/>
      <c r="I768" s="319"/>
      <c r="J768" s="319"/>
      <c r="K768" s="319"/>
      <c r="L768" s="319"/>
    </row>
    <row r="769" spans="1:12">
      <c r="A769" s="319"/>
      <c r="B769" s="321"/>
      <c r="C769" s="321"/>
      <c r="D769" s="321"/>
      <c r="E769" s="319"/>
      <c r="F769" s="319"/>
      <c r="G769" s="319"/>
      <c r="H769" s="319"/>
      <c r="I769" s="319"/>
      <c r="J769" s="319"/>
      <c r="K769" s="319"/>
      <c r="L769" s="319"/>
    </row>
    <row r="770" spans="1:12">
      <c r="A770" s="319"/>
      <c r="B770" s="321"/>
      <c r="C770" s="321"/>
      <c r="D770" s="321"/>
      <c r="E770" s="319"/>
      <c r="F770" s="319"/>
      <c r="G770" s="319"/>
      <c r="H770" s="319"/>
      <c r="I770" s="319"/>
      <c r="J770" s="319"/>
      <c r="K770" s="319"/>
      <c r="L770" s="319"/>
    </row>
    <row r="771" spans="1:12">
      <c r="A771" s="319"/>
      <c r="B771" s="321"/>
      <c r="C771" s="321"/>
      <c r="D771" s="321"/>
      <c r="E771" s="319"/>
      <c r="F771" s="319"/>
      <c r="G771" s="319"/>
      <c r="H771" s="319"/>
      <c r="I771" s="319"/>
      <c r="J771" s="319"/>
      <c r="K771" s="319"/>
      <c r="L771" s="319"/>
    </row>
    <row r="772" spans="1:12">
      <c r="A772" s="319"/>
      <c r="B772" s="321"/>
      <c r="C772" s="321"/>
      <c r="D772" s="321"/>
      <c r="E772" s="319"/>
      <c r="F772" s="319"/>
      <c r="G772" s="319"/>
      <c r="H772" s="319"/>
      <c r="I772" s="319"/>
      <c r="J772" s="319"/>
      <c r="K772" s="319"/>
      <c r="L772" s="319"/>
    </row>
    <row r="773" spans="1:12">
      <c r="A773" s="319"/>
      <c r="B773" s="321"/>
      <c r="C773" s="321"/>
      <c r="D773" s="321"/>
      <c r="E773" s="319"/>
      <c r="F773" s="319"/>
      <c r="G773" s="319"/>
      <c r="H773" s="319"/>
      <c r="I773" s="319"/>
      <c r="J773" s="319"/>
      <c r="K773" s="319"/>
      <c r="L773" s="319"/>
    </row>
    <row r="774" spans="1:12">
      <c r="A774" s="319"/>
      <c r="B774" s="321"/>
      <c r="C774" s="321"/>
      <c r="D774" s="321"/>
      <c r="E774" s="319"/>
      <c r="F774" s="319"/>
      <c r="G774" s="319"/>
      <c r="H774" s="319"/>
      <c r="I774" s="319"/>
      <c r="J774" s="319"/>
      <c r="K774" s="319"/>
      <c r="L774" s="319"/>
    </row>
    <row r="775" spans="1:12">
      <c r="A775" s="319"/>
      <c r="B775" s="321"/>
      <c r="C775" s="321"/>
      <c r="D775" s="321"/>
      <c r="E775" s="319"/>
      <c r="F775" s="319"/>
      <c r="G775" s="319"/>
      <c r="H775" s="319"/>
      <c r="I775" s="319"/>
      <c r="J775" s="319"/>
      <c r="K775" s="319"/>
      <c r="L775" s="319"/>
    </row>
    <row r="776" spans="1:12">
      <c r="A776" s="319"/>
      <c r="B776" s="321"/>
      <c r="C776" s="321"/>
      <c r="D776" s="321"/>
      <c r="E776" s="319"/>
      <c r="F776" s="319"/>
      <c r="G776" s="319"/>
      <c r="H776" s="319"/>
      <c r="I776" s="319"/>
      <c r="J776" s="319"/>
      <c r="K776" s="319"/>
      <c r="L776" s="319"/>
    </row>
    <row r="777" spans="1:12">
      <c r="A777" s="319"/>
      <c r="B777" s="321"/>
      <c r="C777" s="321"/>
      <c r="D777" s="321"/>
      <c r="E777" s="319"/>
      <c r="F777" s="319"/>
      <c r="G777" s="319"/>
      <c r="H777" s="319"/>
      <c r="I777" s="319"/>
      <c r="J777" s="319"/>
      <c r="K777" s="319"/>
      <c r="L777" s="319"/>
    </row>
    <row r="778" spans="1:12">
      <c r="A778" s="319"/>
      <c r="B778" s="321"/>
      <c r="C778" s="321"/>
      <c r="D778" s="321"/>
      <c r="E778" s="319"/>
      <c r="F778" s="319"/>
      <c r="G778" s="319"/>
      <c r="H778" s="319"/>
      <c r="I778" s="319"/>
      <c r="J778" s="319"/>
      <c r="K778" s="319"/>
      <c r="L778" s="319"/>
    </row>
    <row r="779" spans="1:12">
      <c r="A779" s="319"/>
      <c r="B779" s="321"/>
      <c r="C779" s="321"/>
      <c r="D779" s="321"/>
      <c r="E779" s="319"/>
      <c r="F779" s="319"/>
      <c r="G779" s="319"/>
      <c r="H779" s="319"/>
      <c r="I779" s="319"/>
      <c r="J779" s="319"/>
      <c r="K779" s="319"/>
      <c r="L779" s="319"/>
    </row>
    <row r="780" spans="1:12">
      <c r="A780" s="319"/>
      <c r="B780" s="321"/>
      <c r="C780" s="321"/>
      <c r="D780" s="321"/>
      <c r="E780" s="319"/>
      <c r="F780" s="319"/>
      <c r="G780" s="319"/>
      <c r="H780" s="319"/>
      <c r="I780" s="319"/>
      <c r="J780" s="319"/>
      <c r="K780" s="319"/>
      <c r="L780" s="319"/>
    </row>
    <row r="781" spans="1:12">
      <c r="A781" s="319"/>
      <c r="B781" s="321"/>
      <c r="C781" s="321"/>
      <c r="D781" s="321"/>
      <c r="E781" s="319"/>
      <c r="F781" s="319"/>
      <c r="G781" s="319"/>
      <c r="H781" s="319"/>
      <c r="I781" s="319"/>
      <c r="J781" s="319"/>
      <c r="K781" s="319"/>
      <c r="L781" s="319"/>
    </row>
    <row r="782" spans="1:12">
      <c r="A782" s="319"/>
      <c r="B782" s="321"/>
      <c r="C782" s="321"/>
      <c r="D782" s="321"/>
      <c r="E782" s="319"/>
      <c r="F782" s="319"/>
      <c r="G782" s="319"/>
      <c r="H782" s="319"/>
      <c r="I782" s="319"/>
      <c r="J782" s="319"/>
      <c r="K782" s="319"/>
      <c r="L782" s="319"/>
    </row>
    <row r="783" spans="1:12">
      <c r="A783" s="319"/>
      <c r="B783" s="321"/>
      <c r="C783" s="321"/>
      <c r="D783" s="321"/>
      <c r="E783" s="319"/>
      <c r="F783" s="319"/>
      <c r="G783" s="319"/>
      <c r="H783" s="319"/>
      <c r="I783" s="319"/>
      <c r="J783" s="319"/>
      <c r="K783" s="319"/>
      <c r="L783" s="319"/>
    </row>
    <row r="784" spans="1:12">
      <c r="A784" s="319"/>
      <c r="B784" s="321"/>
      <c r="C784" s="321"/>
      <c r="D784" s="321"/>
      <c r="E784" s="319"/>
      <c r="F784" s="319"/>
      <c r="G784" s="319"/>
      <c r="H784" s="319"/>
      <c r="I784" s="319"/>
      <c r="J784" s="319"/>
      <c r="K784" s="319"/>
      <c r="L784" s="319"/>
    </row>
    <row r="785" spans="1:12">
      <c r="A785" s="319"/>
      <c r="B785" s="321"/>
      <c r="C785" s="321"/>
      <c r="D785" s="321"/>
      <c r="E785" s="319"/>
      <c r="F785" s="319"/>
      <c r="G785" s="319"/>
      <c r="H785" s="319"/>
      <c r="I785" s="319"/>
      <c r="J785" s="319"/>
      <c r="K785" s="319"/>
      <c r="L785" s="319"/>
    </row>
    <row r="786" spans="1:12">
      <c r="A786" s="319"/>
      <c r="B786" s="321"/>
      <c r="C786" s="321"/>
      <c r="D786" s="321"/>
      <c r="E786" s="319"/>
      <c r="F786" s="319"/>
      <c r="G786" s="319"/>
      <c r="H786" s="319"/>
      <c r="I786" s="319"/>
      <c r="J786" s="319"/>
      <c r="K786" s="319"/>
      <c r="L786" s="319"/>
    </row>
    <row r="787" spans="1:12">
      <c r="A787" s="319"/>
      <c r="B787" s="321"/>
      <c r="C787" s="321"/>
      <c r="D787" s="321"/>
      <c r="E787" s="319"/>
      <c r="F787" s="319"/>
      <c r="G787" s="319"/>
      <c r="H787" s="319"/>
      <c r="I787" s="319"/>
      <c r="J787" s="319"/>
      <c r="K787" s="319"/>
      <c r="L787" s="319"/>
    </row>
    <row r="788" spans="1:12">
      <c r="A788" s="319"/>
      <c r="B788" s="321"/>
      <c r="C788" s="321"/>
      <c r="D788" s="321"/>
      <c r="E788" s="319"/>
      <c r="F788" s="319"/>
      <c r="G788" s="319"/>
      <c r="H788" s="319"/>
      <c r="I788" s="319"/>
      <c r="J788" s="319"/>
      <c r="K788" s="319"/>
      <c r="L788" s="319"/>
    </row>
    <row r="789" spans="1:12">
      <c r="A789" s="319"/>
      <c r="B789" s="321"/>
      <c r="C789" s="321"/>
      <c r="D789" s="321"/>
      <c r="E789" s="319"/>
      <c r="F789" s="319"/>
      <c r="G789" s="319"/>
      <c r="H789" s="319"/>
      <c r="I789" s="319"/>
      <c r="J789" s="319"/>
      <c r="K789" s="319"/>
      <c r="L789" s="319"/>
    </row>
    <row r="790" spans="1:12">
      <c r="A790" s="319"/>
      <c r="B790" s="321"/>
      <c r="C790" s="321"/>
      <c r="D790" s="321"/>
      <c r="E790" s="319"/>
      <c r="F790" s="319"/>
      <c r="G790" s="319"/>
      <c r="H790" s="319"/>
      <c r="I790" s="319"/>
      <c r="J790" s="319"/>
      <c r="K790" s="319"/>
      <c r="L790" s="319"/>
    </row>
    <row r="791" spans="1:12">
      <c r="A791" s="319"/>
      <c r="B791" s="321"/>
      <c r="C791" s="321"/>
      <c r="D791" s="321"/>
      <c r="E791" s="319"/>
      <c r="F791" s="319"/>
      <c r="G791" s="319"/>
      <c r="H791" s="319"/>
      <c r="I791" s="319"/>
      <c r="J791" s="319"/>
      <c r="K791" s="319"/>
      <c r="L791" s="319"/>
    </row>
    <row r="792" spans="1:12">
      <c r="A792" s="319"/>
      <c r="B792" s="321"/>
      <c r="C792" s="321"/>
      <c r="D792" s="321"/>
      <c r="E792" s="319"/>
      <c r="F792" s="319"/>
      <c r="G792" s="319"/>
      <c r="H792" s="319"/>
      <c r="I792" s="319"/>
      <c r="J792" s="319"/>
      <c r="K792" s="319"/>
      <c r="L792" s="319"/>
    </row>
    <row r="793" spans="1:12">
      <c r="A793" s="319"/>
      <c r="B793" s="321"/>
      <c r="C793" s="321"/>
      <c r="D793" s="321"/>
      <c r="E793" s="319"/>
      <c r="F793" s="319"/>
      <c r="G793" s="319"/>
      <c r="H793" s="319"/>
      <c r="I793" s="319"/>
      <c r="J793" s="319"/>
      <c r="K793" s="319"/>
      <c r="L793" s="319"/>
    </row>
    <row r="794" spans="1:12">
      <c r="A794" s="319"/>
      <c r="B794" s="321"/>
      <c r="C794" s="321"/>
      <c r="D794" s="321"/>
      <c r="E794" s="319"/>
      <c r="F794" s="319"/>
      <c r="G794" s="319"/>
      <c r="H794" s="319"/>
      <c r="I794" s="319"/>
      <c r="J794" s="319"/>
      <c r="K794" s="319"/>
      <c r="L794" s="319"/>
    </row>
    <row r="795" spans="1:12">
      <c r="A795" s="319"/>
      <c r="B795" s="321"/>
      <c r="C795" s="321"/>
      <c r="D795" s="321"/>
      <c r="E795" s="319"/>
      <c r="F795" s="319"/>
      <c r="G795" s="319"/>
      <c r="H795" s="319"/>
      <c r="I795" s="319"/>
      <c r="J795" s="319"/>
      <c r="K795" s="319"/>
      <c r="L795" s="319"/>
    </row>
    <row r="796" spans="1:12">
      <c r="A796" s="319"/>
      <c r="B796" s="321"/>
      <c r="C796" s="321"/>
      <c r="D796" s="321"/>
      <c r="E796" s="319"/>
      <c r="F796" s="319"/>
      <c r="G796" s="319"/>
      <c r="H796" s="319"/>
      <c r="I796" s="319"/>
      <c r="J796" s="319"/>
      <c r="K796" s="319"/>
      <c r="L796" s="319"/>
    </row>
    <row r="797" spans="1:12">
      <c r="A797" s="319"/>
      <c r="B797" s="321"/>
      <c r="C797" s="321"/>
      <c r="D797" s="321"/>
      <c r="E797" s="319"/>
      <c r="F797" s="319"/>
      <c r="G797" s="319"/>
      <c r="H797" s="319"/>
      <c r="I797" s="319"/>
      <c r="J797" s="319"/>
      <c r="K797" s="319"/>
      <c r="L797" s="319"/>
    </row>
    <row r="798" spans="1:12">
      <c r="A798" s="319"/>
      <c r="B798" s="321"/>
      <c r="C798" s="321"/>
      <c r="D798" s="321"/>
      <c r="E798" s="319"/>
      <c r="F798" s="319"/>
      <c r="G798" s="319"/>
      <c r="H798" s="319"/>
      <c r="I798" s="319"/>
      <c r="J798" s="319"/>
      <c r="K798" s="319"/>
      <c r="L798" s="319"/>
    </row>
    <row r="799" spans="1:12">
      <c r="A799" s="319"/>
      <c r="B799" s="321"/>
      <c r="C799" s="321"/>
      <c r="D799" s="321"/>
      <c r="E799" s="319"/>
      <c r="F799" s="319"/>
      <c r="G799" s="319"/>
      <c r="H799" s="319"/>
      <c r="I799" s="319"/>
      <c r="J799" s="319"/>
      <c r="K799" s="319"/>
      <c r="L799" s="319"/>
    </row>
    <row r="800" spans="1:12">
      <c r="A800" s="319"/>
      <c r="B800" s="321"/>
      <c r="C800" s="321"/>
      <c r="D800" s="321"/>
      <c r="E800" s="319"/>
      <c r="F800" s="319"/>
      <c r="G800" s="319"/>
      <c r="H800" s="319"/>
      <c r="I800" s="319"/>
      <c r="J800" s="319"/>
      <c r="K800" s="319"/>
      <c r="L800" s="319"/>
    </row>
    <row r="801" spans="1:12">
      <c r="A801" s="319"/>
      <c r="B801" s="321"/>
      <c r="C801" s="321"/>
      <c r="D801" s="321"/>
      <c r="E801" s="319"/>
      <c r="F801" s="319"/>
      <c r="G801" s="319"/>
      <c r="H801" s="319"/>
      <c r="I801" s="319"/>
      <c r="J801" s="319"/>
      <c r="K801" s="319"/>
      <c r="L801" s="319"/>
    </row>
    <row r="802" spans="1:12">
      <c r="A802" s="319"/>
      <c r="B802" s="321"/>
      <c r="C802" s="321"/>
      <c r="D802" s="321"/>
      <c r="E802" s="319"/>
      <c r="F802" s="319"/>
      <c r="G802" s="319"/>
      <c r="H802" s="319"/>
      <c r="I802" s="319"/>
      <c r="J802" s="319"/>
      <c r="K802" s="319"/>
      <c r="L802" s="319"/>
    </row>
    <row r="803" spans="1:12">
      <c r="A803" s="319"/>
      <c r="B803" s="321"/>
      <c r="C803" s="321"/>
      <c r="D803" s="321"/>
      <c r="E803" s="319"/>
      <c r="F803" s="319"/>
      <c r="G803" s="319"/>
      <c r="H803" s="319"/>
      <c r="I803" s="319"/>
      <c r="J803" s="319"/>
      <c r="K803" s="319"/>
      <c r="L803" s="319"/>
    </row>
    <row r="804" spans="1:12">
      <c r="A804" s="319"/>
      <c r="B804" s="321"/>
      <c r="C804" s="321"/>
      <c r="D804" s="321"/>
      <c r="E804" s="319"/>
      <c r="F804" s="319"/>
      <c r="G804" s="319"/>
      <c r="H804" s="319"/>
      <c r="I804" s="319"/>
      <c r="J804" s="319"/>
      <c r="K804" s="319"/>
      <c r="L804" s="319"/>
    </row>
    <row r="805" spans="1:12">
      <c r="A805" s="319"/>
      <c r="B805" s="321"/>
      <c r="C805" s="321"/>
      <c r="D805" s="321"/>
      <c r="E805" s="319"/>
      <c r="F805" s="319"/>
      <c r="G805" s="319"/>
      <c r="H805" s="319"/>
      <c r="I805" s="319"/>
      <c r="J805" s="319"/>
      <c r="K805" s="319"/>
      <c r="L805" s="319"/>
    </row>
    <row r="806" spans="1:12">
      <c r="A806" s="319"/>
      <c r="B806" s="321"/>
      <c r="C806" s="321"/>
      <c r="D806" s="321"/>
      <c r="E806" s="319"/>
      <c r="F806" s="319"/>
      <c r="G806" s="319"/>
      <c r="H806" s="319"/>
      <c r="I806" s="319"/>
      <c r="J806" s="319"/>
      <c r="K806" s="319"/>
      <c r="L806" s="319"/>
    </row>
    <row r="807" spans="1:12">
      <c r="A807" s="319"/>
      <c r="B807" s="321"/>
      <c r="C807" s="321"/>
      <c r="D807" s="321"/>
      <c r="E807" s="319"/>
      <c r="F807" s="319"/>
      <c r="G807" s="319"/>
      <c r="H807" s="319"/>
      <c r="I807" s="319"/>
      <c r="J807" s="319"/>
      <c r="K807" s="319"/>
      <c r="L807" s="319"/>
    </row>
    <row r="808" spans="1:12">
      <c r="A808" s="319"/>
      <c r="B808" s="321"/>
      <c r="C808" s="321"/>
      <c r="D808" s="321"/>
      <c r="E808" s="319"/>
      <c r="F808" s="319"/>
      <c r="G808" s="319"/>
      <c r="H808" s="319"/>
      <c r="I808" s="319"/>
      <c r="J808" s="319"/>
      <c r="K808" s="319"/>
      <c r="L808" s="319"/>
    </row>
    <row r="809" spans="1:12">
      <c r="A809" s="319"/>
      <c r="B809" s="321"/>
      <c r="C809" s="321"/>
      <c r="D809" s="321"/>
      <c r="E809" s="319"/>
      <c r="F809" s="319"/>
      <c r="G809" s="319"/>
      <c r="H809" s="319"/>
      <c r="I809" s="319"/>
      <c r="J809" s="319"/>
      <c r="K809" s="319"/>
      <c r="L809" s="319"/>
    </row>
    <row r="810" spans="1:12">
      <c r="A810" s="319"/>
      <c r="B810" s="321"/>
      <c r="C810" s="321"/>
      <c r="D810" s="321"/>
      <c r="E810" s="319"/>
      <c r="F810" s="319"/>
      <c r="G810" s="319"/>
      <c r="H810" s="319"/>
      <c r="I810" s="319"/>
      <c r="J810" s="319"/>
      <c r="K810" s="319"/>
      <c r="L810" s="319"/>
    </row>
    <row r="811" spans="1:12">
      <c r="A811" s="319"/>
      <c r="B811" s="321"/>
      <c r="C811" s="321"/>
      <c r="D811" s="321"/>
      <c r="E811" s="319"/>
      <c r="F811" s="319"/>
      <c r="G811" s="319"/>
      <c r="H811" s="319"/>
      <c r="I811" s="319"/>
      <c r="J811" s="319"/>
      <c r="K811" s="319"/>
      <c r="L811" s="319"/>
    </row>
    <row r="812" spans="1:12">
      <c r="A812" s="319"/>
      <c r="B812" s="321"/>
      <c r="C812" s="321"/>
      <c r="D812" s="321"/>
      <c r="E812" s="319"/>
      <c r="F812" s="319"/>
      <c r="G812" s="319"/>
      <c r="H812" s="319"/>
      <c r="I812" s="319"/>
      <c r="J812" s="319"/>
      <c r="K812" s="319"/>
      <c r="L812" s="319"/>
    </row>
    <row r="813" spans="1:12">
      <c r="A813" s="319"/>
      <c r="B813" s="321"/>
      <c r="C813" s="321"/>
      <c r="D813" s="321"/>
      <c r="E813" s="319"/>
      <c r="F813" s="319"/>
      <c r="G813" s="319"/>
      <c r="H813" s="319"/>
      <c r="I813" s="319"/>
      <c r="J813" s="319"/>
      <c r="K813" s="319"/>
      <c r="L813" s="319"/>
    </row>
    <row r="814" spans="1:12">
      <c r="A814" s="319"/>
      <c r="B814" s="321"/>
      <c r="C814" s="321"/>
      <c r="D814" s="321"/>
      <c r="E814" s="319"/>
      <c r="F814" s="319"/>
      <c r="G814" s="319"/>
      <c r="H814" s="319"/>
      <c r="I814" s="319"/>
      <c r="J814" s="319"/>
      <c r="K814" s="319"/>
      <c r="L814" s="319"/>
    </row>
    <row r="815" spans="1:12">
      <c r="A815" s="319"/>
      <c r="B815" s="321"/>
      <c r="C815" s="321"/>
      <c r="D815" s="321"/>
      <c r="E815" s="319"/>
      <c r="F815" s="319"/>
      <c r="G815" s="319"/>
      <c r="H815" s="319"/>
      <c r="I815" s="319"/>
      <c r="J815" s="319"/>
      <c r="K815" s="319"/>
      <c r="L815" s="319"/>
    </row>
    <row r="816" spans="1:12">
      <c r="A816" s="319"/>
      <c r="B816" s="321"/>
      <c r="C816" s="321"/>
      <c r="D816" s="321"/>
      <c r="E816" s="319"/>
      <c r="F816" s="319"/>
      <c r="G816" s="319"/>
      <c r="H816" s="319"/>
      <c r="I816" s="319"/>
      <c r="J816" s="319"/>
      <c r="K816" s="319"/>
      <c r="L816" s="319"/>
    </row>
    <row r="817" spans="1:12">
      <c r="A817" s="319"/>
      <c r="B817" s="321"/>
      <c r="C817" s="321"/>
      <c r="D817" s="321"/>
      <c r="E817" s="319"/>
      <c r="F817" s="319"/>
      <c r="G817" s="319"/>
      <c r="H817" s="319"/>
      <c r="I817" s="319"/>
      <c r="J817" s="319"/>
      <c r="K817" s="319"/>
      <c r="L817" s="319"/>
    </row>
    <row r="818" spans="1:12">
      <c r="A818" s="319"/>
      <c r="B818" s="321"/>
      <c r="C818" s="321"/>
      <c r="D818" s="321"/>
      <c r="E818" s="319"/>
      <c r="F818" s="319"/>
      <c r="G818" s="319"/>
      <c r="H818" s="319"/>
      <c r="I818" s="319"/>
      <c r="J818" s="319"/>
      <c r="K818" s="319"/>
      <c r="L818" s="319"/>
    </row>
    <row r="819" spans="1:12">
      <c r="A819" s="319"/>
      <c r="B819" s="321"/>
      <c r="C819" s="321"/>
      <c r="D819" s="321"/>
      <c r="E819" s="319"/>
      <c r="F819" s="319"/>
      <c r="G819" s="319"/>
      <c r="H819" s="319"/>
      <c r="I819" s="319"/>
      <c r="J819" s="319"/>
      <c r="K819" s="319"/>
      <c r="L819" s="319"/>
    </row>
    <row r="820" spans="1:12">
      <c r="A820" s="319"/>
      <c r="B820" s="321"/>
      <c r="C820" s="321"/>
      <c r="D820" s="321"/>
      <c r="E820" s="319"/>
      <c r="F820" s="319"/>
      <c r="G820" s="319"/>
      <c r="H820" s="319"/>
      <c r="I820" s="319"/>
      <c r="J820" s="319"/>
      <c r="K820" s="319"/>
      <c r="L820" s="319"/>
    </row>
    <row r="821" spans="1:12">
      <c r="A821" s="319"/>
      <c r="B821" s="321"/>
      <c r="C821" s="321"/>
      <c r="D821" s="321"/>
      <c r="E821" s="319"/>
      <c r="F821" s="319"/>
      <c r="G821" s="319"/>
      <c r="H821" s="319"/>
      <c r="I821" s="319"/>
      <c r="J821" s="319"/>
      <c r="K821" s="319"/>
      <c r="L821" s="319"/>
    </row>
    <row r="822" spans="1:12">
      <c r="A822" s="319"/>
      <c r="B822" s="321"/>
      <c r="C822" s="321"/>
      <c r="D822" s="321"/>
      <c r="E822" s="319"/>
      <c r="F822" s="319"/>
      <c r="G822" s="319"/>
      <c r="H822" s="319"/>
      <c r="I822" s="319"/>
      <c r="J822" s="319"/>
      <c r="K822" s="319"/>
      <c r="L822" s="319"/>
    </row>
    <row r="823" spans="1:12">
      <c r="A823" s="319"/>
      <c r="B823" s="321"/>
      <c r="C823" s="321"/>
      <c r="D823" s="321"/>
      <c r="E823" s="319"/>
      <c r="F823" s="319"/>
      <c r="G823" s="319"/>
      <c r="H823" s="319"/>
      <c r="I823" s="319"/>
      <c r="J823" s="319"/>
      <c r="K823" s="319"/>
      <c r="L823" s="319"/>
    </row>
    <row r="824" spans="1:12">
      <c r="A824" s="319"/>
      <c r="B824" s="321"/>
      <c r="C824" s="321"/>
      <c r="D824" s="321"/>
      <c r="E824" s="319"/>
      <c r="F824" s="319"/>
      <c r="G824" s="319"/>
      <c r="H824" s="319"/>
      <c r="I824" s="319"/>
      <c r="J824" s="319"/>
      <c r="K824" s="319"/>
      <c r="L824" s="319"/>
    </row>
    <row r="825" spans="1:12">
      <c r="A825" s="319"/>
      <c r="B825" s="321"/>
      <c r="C825" s="321"/>
      <c r="D825" s="321"/>
      <c r="E825" s="319"/>
      <c r="F825" s="319"/>
      <c r="G825" s="319"/>
      <c r="H825" s="319"/>
      <c r="I825" s="319"/>
      <c r="J825" s="319"/>
      <c r="K825" s="319"/>
      <c r="L825" s="319"/>
    </row>
    <row r="826" spans="1:12">
      <c r="A826" s="319"/>
      <c r="B826" s="321"/>
      <c r="C826" s="321"/>
      <c r="D826" s="321"/>
      <c r="E826" s="319"/>
      <c r="F826" s="319"/>
      <c r="G826" s="319"/>
      <c r="H826" s="319"/>
      <c r="I826" s="319"/>
      <c r="J826" s="319"/>
      <c r="K826" s="319"/>
      <c r="L826" s="319"/>
    </row>
    <row r="827" spans="1:12">
      <c r="A827" s="319"/>
      <c r="B827" s="321"/>
      <c r="C827" s="321"/>
      <c r="D827" s="321"/>
      <c r="E827" s="319"/>
      <c r="F827" s="319"/>
      <c r="G827" s="319"/>
      <c r="H827" s="319"/>
      <c r="I827" s="319"/>
      <c r="J827" s="319"/>
      <c r="K827" s="319"/>
      <c r="L827" s="319"/>
    </row>
    <row r="828" spans="1:12">
      <c r="A828" s="319"/>
      <c r="B828" s="321"/>
      <c r="C828" s="321"/>
      <c r="D828" s="321"/>
      <c r="E828" s="319"/>
      <c r="F828" s="319"/>
      <c r="G828" s="319"/>
      <c r="H828" s="319"/>
      <c r="I828" s="319"/>
      <c r="J828" s="319"/>
      <c r="K828" s="319"/>
      <c r="L828" s="319"/>
    </row>
    <row r="829" spans="1:12">
      <c r="A829" s="319"/>
      <c r="B829" s="321"/>
      <c r="C829" s="321"/>
      <c r="D829" s="321"/>
      <c r="E829" s="319"/>
      <c r="F829" s="319"/>
      <c r="G829" s="319"/>
      <c r="H829" s="319"/>
      <c r="I829" s="319"/>
      <c r="J829" s="319"/>
      <c r="K829" s="319"/>
      <c r="L829" s="319"/>
    </row>
    <row r="830" spans="1:12">
      <c r="A830" s="319"/>
      <c r="B830" s="321"/>
      <c r="C830" s="321"/>
      <c r="D830" s="321"/>
      <c r="E830" s="319"/>
      <c r="F830" s="319"/>
      <c r="G830" s="319"/>
      <c r="H830" s="319"/>
      <c r="I830" s="319"/>
      <c r="J830" s="319"/>
      <c r="K830" s="319"/>
      <c r="L830" s="319"/>
    </row>
    <row r="831" spans="1:12">
      <c r="A831" s="319"/>
      <c r="B831" s="321"/>
      <c r="C831" s="321"/>
      <c r="D831" s="321"/>
      <c r="E831" s="319"/>
      <c r="F831" s="319"/>
      <c r="G831" s="319"/>
      <c r="H831" s="319"/>
      <c r="I831" s="319"/>
      <c r="J831" s="319"/>
      <c r="K831" s="319"/>
      <c r="L831" s="319"/>
    </row>
    <row r="832" spans="1:12">
      <c r="A832" s="319"/>
      <c r="B832" s="321"/>
      <c r="C832" s="321"/>
      <c r="D832" s="321"/>
      <c r="E832" s="319"/>
      <c r="F832" s="319"/>
      <c r="G832" s="319"/>
      <c r="H832" s="319"/>
      <c r="I832" s="319"/>
      <c r="J832" s="319"/>
      <c r="K832" s="319"/>
      <c r="L832" s="319"/>
    </row>
    <row r="833" spans="1:12">
      <c r="A833" s="319"/>
      <c r="B833" s="321"/>
      <c r="C833" s="321"/>
      <c r="D833" s="321"/>
      <c r="E833" s="319"/>
      <c r="F833" s="319"/>
      <c r="G833" s="319"/>
      <c r="H833" s="319"/>
      <c r="I833" s="319"/>
      <c r="J833" s="319"/>
      <c r="K833" s="319"/>
      <c r="L833" s="319"/>
    </row>
    <row r="834" spans="1:12">
      <c r="A834" s="319"/>
      <c r="B834" s="321"/>
      <c r="C834" s="321"/>
      <c r="D834" s="321"/>
      <c r="E834" s="319"/>
      <c r="F834" s="319"/>
      <c r="G834" s="319"/>
      <c r="H834" s="319"/>
      <c r="I834" s="319"/>
      <c r="J834" s="319"/>
      <c r="K834" s="319"/>
      <c r="L834" s="319"/>
    </row>
    <row r="835" spans="1:12">
      <c r="A835" s="319"/>
      <c r="B835" s="321"/>
      <c r="C835" s="321"/>
      <c r="D835" s="321"/>
      <c r="E835" s="319"/>
      <c r="F835" s="319"/>
      <c r="G835" s="319"/>
      <c r="H835" s="319"/>
      <c r="I835" s="319"/>
      <c r="J835" s="319"/>
      <c r="K835" s="319"/>
      <c r="L835" s="319"/>
    </row>
    <row r="836" spans="1:12">
      <c r="A836" s="319"/>
      <c r="B836" s="321"/>
      <c r="C836" s="321"/>
      <c r="D836" s="321"/>
      <c r="E836" s="319"/>
      <c r="F836" s="319"/>
      <c r="G836" s="319"/>
      <c r="H836" s="319"/>
      <c r="I836" s="319"/>
      <c r="J836" s="319"/>
      <c r="K836" s="319"/>
      <c r="L836" s="319"/>
    </row>
    <row r="837" spans="1:12">
      <c r="A837" s="319"/>
      <c r="B837" s="321"/>
      <c r="C837" s="321"/>
      <c r="D837" s="321"/>
      <c r="E837" s="319"/>
      <c r="F837" s="319"/>
      <c r="G837" s="319"/>
      <c r="H837" s="319"/>
      <c r="I837" s="319"/>
      <c r="J837" s="319"/>
      <c r="K837" s="319"/>
      <c r="L837" s="319"/>
    </row>
    <row r="838" spans="1:12">
      <c r="A838" s="319"/>
      <c r="B838" s="321"/>
      <c r="C838" s="321"/>
      <c r="D838" s="321"/>
      <c r="E838" s="319"/>
      <c r="F838" s="319"/>
      <c r="G838" s="319"/>
      <c r="H838" s="319"/>
      <c r="I838" s="319"/>
      <c r="J838" s="319"/>
      <c r="K838" s="319"/>
      <c r="L838" s="319"/>
    </row>
    <row r="839" spans="1:12">
      <c r="A839" s="319"/>
      <c r="B839" s="321"/>
      <c r="C839" s="321"/>
      <c r="D839" s="321"/>
      <c r="E839" s="319"/>
      <c r="F839" s="319"/>
      <c r="G839" s="319"/>
      <c r="H839" s="319"/>
      <c r="I839" s="319"/>
      <c r="J839" s="319"/>
      <c r="K839" s="319"/>
      <c r="L839" s="319"/>
    </row>
    <row r="840" spans="1:12">
      <c r="A840" s="319"/>
      <c r="B840" s="321"/>
      <c r="C840" s="321"/>
      <c r="D840" s="321"/>
      <c r="E840" s="319"/>
      <c r="F840" s="319"/>
      <c r="G840" s="319"/>
      <c r="H840" s="319"/>
      <c r="I840" s="319"/>
      <c r="J840" s="319"/>
      <c r="K840" s="319"/>
      <c r="L840" s="319"/>
    </row>
    <row r="841" spans="1:12">
      <c r="A841" s="319"/>
      <c r="B841" s="321"/>
      <c r="C841" s="321"/>
      <c r="D841" s="321"/>
      <c r="E841" s="319"/>
      <c r="F841" s="319"/>
      <c r="G841" s="319"/>
      <c r="H841" s="319"/>
      <c r="I841" s="319"/>
      <c r="J841" s="319"/>
      <c r="K841" s="319"/>
      <c r="L841" s="319"/>
    </row>
    <row r="842" spans="1:12">
      <c r="A842" s="319"/>
      <c r="B842" s="321"/>
      <c r="C842" s="321"/>
      <c r="D842" s="321"/>
      <c r="E842" s="319"/>
      <c r="F842" s="319"/>
      <c r="G842" s="319"/>
      <c r="H842" s="319"/>
      <c r="I842" s="319"/>
      <c r="J842" s="319"/>
      <c r="K842" s="319"/>
      <c r="L842" s="319"/>
    </row>
    <row r="843" spans="1:12">
      <c r="A843" s="319"/>
      <c r="B843" s="321"/>
      <c r="C843" s="321"/>
      <c r="D843" s="321"/>
      <c r="E843" s="319"/>
      <c r="F843" s="319"/>
      <c r="G843" s="319"/>
      <c r="H843" s="319"/>
      <c r="I843" s="319"/>
      <c r="J843" s="319"/>
      <c r="K843" s="319"/>
      <c r="L843" s="319"/>
    </row>
    <row r="844" spans="1:12">
      <c r="A844" s="319"/>
      <c r="B844" s="321"/>
      <c r="C844" s="321"/>
      <c r="D844" s="321"/>
      <c r="E844" s="319"/>
      <c r="F844" s="319"/>
      <c r="G844" s="319"/>
      <c r="H844" s="319"/>
      <c r="I844" s="319"/>
      <c r="J844" s="319"/>
      <c r="K844" s="319"/>
      <c r="L844" s="319"/>
    </row>
    <row r="845" spans="1:12">
      <c r="A845" s="319"/>
      <c r="B845" s="321"/>
      <c r="C845" s="321"/>
      <c r="D845" s="321"/>
      <c r="E845" s="319"/>
      <c r="F845" s="319"/>
      <c r="G845" s="319"/>
      <c r="H845" s="319"/>
      <c r="I845" s="319"/>
      <c r="J845" s="319"/>
      <c r="K845" s="319"/>
      <c r="L845" s="319"/>
    </row>
    <row r="846" spans="1:12">
      <c r="A846" s="319"/>
      <c r="B846" s="321"/>
      <c r="C846" s="321"/>
      <c r="D846" s="321"/>
      <c r="E846" s="319"/>
      <c r="F846" s="319"/>
      <c r="G846" s="319"/>
      <c r="H846" s="319"/>
      <c r="I846" s="319"/>
      <c r="J846" s="319"/>
      <c r="K846" s="319"/>
      <c r="L846" s="319"/>
    </row>
    <row r="847" spans="1:12">
      <c r="A847" s="319"/>
      <c r="B847" s="321"/>
      <c r="C847" s="321"/>
      <c r="D847" s="321"/>
      <c r="E847" s="319"/>
      <c r="F847" s="319"/>
      <c r="G847" s="319"/>
      <c r="H847" s="319"/>
      <c r="I847" s="319"/>
      <c r="J847" s="319"/>
      <c r="K847" s="319"/>
      <c r="L847" s="319"/>
    </row>
    <row r="848" spans="1:12">
      <c r="A848" s="319"/>
      <c r="B848" s="321"/>
      <c r="C848" s="321"/>
      <c r="D848" s="321"/>
      <c r="E848" s="319"/>
      <c r="F848" s="319"/>
      <c r="G848" s="319"/>
      <c r="H848" s="319"/>
      <c r="I848" s="319"/>
      <c r="J848" s="319"/>
      <c r="K848" s="319"/>
      <c r="L848" s="319"/>
    </row>
    <row r="849" spans="1:12">
      <c r="A849" s="319"/>
      <c r="B849" s="321"/>
      <c r="C849" s="321"/>
      <c r="D849" s="321"/>
      <c r="E849" s="319"/>
      <c r="F849" s="319"/>
      <c r="G849" s="319"/>
      <c r="H849" s="319"/>
      <c r="I849" s="319"/>
      <c r="J849" s="319"/>
      <c r="K849" s="319"/>
      <c r="L849" s="319"/>
    </row>
    <row r="850" spans="1:12">
      <c r="A850" s="319"/>
      <c r="B850" s="321"/>
      <c r="C850" s="321"/>
      <c r="D850" s="321"/>
      <c r="E850" s="319"/>
      <c r="F850" s="319"/>
      <c r="G850" s="319"/>
      <c r="H850" s="319"/>
      <c r="I850" s="319"/>
      <c r="J850" s="319"/>
      <c r="K850" s="319"/>
      <c r="L850" s="319"/>
    </row>
    <row r="851" spans="1:12">
      <c r="A851" s="319"/>
      <c r="B851" s="321"/>
      <c r="C851" s="321"/>
      <c r="D851" s="321"/>
      <c r="E851" s="319"/>
      <c r="F851" s="319"/>
      <c r="G851" s="319"/>
      <c r="H851" s="319"/>
      <c r="I851" s="319"/>
      <c r="J851" s="319"/>
      <c r="K851" s="319"/>
      <c r="L851" s="319"/>
    </row>
    <row r="852" spans="1:12">
      <c r="A852" s="319"/>
      <c r="B852" s="321"/>
      <c r="C852" s="321"/>
      <c r="D852" s="321"/>
      <c r="E852" s="319"/>
      <c r="F852" s="319"/>
      <c r="G852" s="319"/>
      <c r="H852" s="319"/>
      <c r="I852" s="319"/>
      <c r="J852" s="319"/>
      <c r="K852" s="319"/>
      <c r="L852" s="319"/>
    </row>
    <row r="853" spans="1:12">
      <c r="A853" s="319"/>
      <c r="B853" s="321"/>
      <c r="C853" s="321"/>
      <c r="D853" s="321"/>
      <c r="E853" s="319"/>
      <c r="F853" s="319"/>
      <c r="G853" s="319"/>
      <c r="H853" s="319"/>
      <c r="I853" s="319"/>
      <c r="J853" s="319"/>
      <c r="K853" s="319"/>
      <c r="L853" s="319"/>
    </row>
    <row r="854" spans="1:12">
      <c r="A854" s="319"/>
      <c r="B854" s="321"/>
      <c r="C854" s="321"/>
      <c r="D854" s="321"/>
      <c r="E854" s="319"/>
      <c r="F854" s="319"/>
      <c r="G854" s="319"/>
      <c r="H854" s="319"/>
      <c r="I854" s="319"/>
      <c r="J854" s="319"/>
      <c r="K854" s="319"/>
      <c r="L854" s="319"/>
    </row>
    <row r="855" spans="1:12">
      <c r="A855" s="319"/>
      <c r="B855" s="321"/>
      <c r="C855" s="321"/>
      <c r="D855" s="321"/>
      <c r="E855" s="319"/>
      <c r="F855" s="319"/>
      <c r="G855" s="319"/>
      <c r="H855" s="319"/>
      <c r="I855" s="319"/>
      <c r="J855" s="319"/>
      <c r="K855" s="319"/>
      <c r="L855" s="319"/>
    </row>
    <row r="856" spans="1:12">
      <c r="A856" s="319"/>
      <c r="B856" s="321"/>
      <c r="C856" s="321"/>
      <c r="D856" s="321"/>
      <c r="E856" s="319"/>
      <c r="F856" s="319"/>
      <c r="G856" s="319"/>
      <c r="H856" s="319"/>
      <c r="I856" s="319"/>
      <c r="J856" s="319"/>
      <c r="K856" s="319"/>
      <c r="L856" s="319"/>
    </row>
    <row r="857" spans="1:12">
      <c r="A857" s="319"/>
      <c r="B857" s="321"/>
      <c r="C857" s="321"/>
      <c r="D857" s="321"/>
      <c r="E857" s="319"/>
      <c r="F857" s="319"/>
      <c r="G857" s="319"/>
      <c r="H857" s="319"/>
      <c r="I857" s="319"/>
      <c r="J857" s="319"/>
      <c r="K857" s="319"/>
      <c r="L857" s="319"/>
    </row>
    <row r="858" spans="1:12">
      <c r="A858" s="319"/>
      <c r="B858" s="321"/>
      <c r="C858" s="321"/>
      <c r="D858" s="321"/>
      <c r="E858" s="319"/>
      <c r="F858" s="319"/>
      <c r="G858" s="319"/>
      <c r="H858" s="319"/>
      <c r="I858" s="319"/>
      <c r="J858" s="319"/>
      <c r="K858" s="319"/>
      <c r="L858" s="319"/>
    </row>
    <row r="859" spans="1:12">
      <c r="A859" s="319"/>
      <c r="B859" s="321"/>
      <c r="C859" s="321"/>
      <c r="D859" s="321"/>
      <c r="E859" s="319"/>
      <c r="F859" s="319"/>
      <c r="G859" s="319"/>
      <c r="H859" s="319"/>
      <c r="I859" s="319"/>
      <c r="J859" s="319"/>
      <c r="K859" s="319"/>
      <c r="L859" s="319"/>
    </row>
    <row r="860" spans="1:12">
      <c r="A860" s="319"/>
      <c r="B860" s="321"/>
      <c r="C860" s="321"/>
      <c r="D860" s="321"/>
      <c r="E860" s="319"/>
      <c r="F860" s="319"/>
      <c r="G860" s="319"/>
      <c r="H860" s="319"/>
      <c r="I860" s="319"/>
      <c r="J860" s="319"/>
      <c r="K860" s="319"/>
      <c r="L860" s="319"/>
    </row>
    <row r="861" spans="1:12">
      <c r="A861" s="319"/>
      <c r="B861" s="321"/>
      <c r="C861" s="321"/>
      <c r="D861" s="321"/>
      <c r="E861" s="319"/>
      <c r="F861" s="319"/>
      <c r="G861" s="319"/>
      <c r="H861" s="319"/>
      <c r="I861" s="319"/>
      <c r="J861" s="319"/>
      <c r="K861" s="319"/>
      <c r="L861" s="319"/>
    </row>
    <row r="862" spans="1:12">
      <c r="A862" s="319"/>
      <c r="B862" s="321"/>
      <c r="C862" s="321"/>
      <c r="D862" s="321"/>
      <c r="E862" s="319"/>
      <c r="F862" s="319"/>
      <c r="G862" s="319"/>
      <c r="H862" s="319"/>
      <c r="I862" s="319"/>
      <c r="J862" s="319"/>
      <c r="K862" s="319"/>
      <c r="L862" s="319"/>
    </row>
    <row r="863" spans="1:12">
      <c r="A863" s="319"/>
      <c r="B863" s="321"/>
      <c r="C863" s="321"/>
      <c r="D863" s="321"/>
      <c r="E863" s="319"/>
      <c r="F863" s="319"/>
      <c r="G863" s="319"/>
      <c r="H863" s="319"/>
      <c r="I863" s="319"/>
      <c r="J863" s="319"/>
      <c r="K863" s="319"/>
      <c r="L863" s="319"/>
    </row>
    <row r="864" spans="1:12">
      <c r="A864" s="319"/>
      <c r="B864" s="321"/>
      <c r="C864" s="321"/>
      <c r="D864" s="321"/>
      <c r="E864" s="319"/>
      <c r="F864" s="319"/>
      <c r="G864" s="319"/>
      <c r="H864" s="319"/>
      <c r="I864" s="319"/>
      <c r="J864" s="319"/>
      <c r="K864" s="319"/>
      <c r="L864" s="319"/>
    </row>
    <row r="865" spans="1:12">
      <c r="A865" s="319"/>
      <c r="B865" s="321"/>
      <c r="C865" s="321"/>
      <c r="D865" s="321"/>
      <c r="E865" s="319"/>
      <c r="F865" s="319"/>
      <c r="G865" s="319"/>
      <c r="H865" s="319"/>
      <c r="I865" s="319"/>
      <c r="J865" s="319"/>
      <c r="K865" s="319"/>
      <c r="L865" s="319"/>
    </row>
    <row r="866" spans="1:12">
      <c r="A866" s="319"/>
      <c r="B866" s="321"/>
      <c r="C866" s="321"/>
      <c r="D866" s="321"/>
      <c r="E866" s="319"/>
      <c r="F866" s="319"/>
      <c r="G866" s="319"/>
      <c r="H866" s="319"/>
      <c r="I866" s="319"/>
      <c r="J866" s="319"/>
      <c r="K866" s="319"/>
      <c r="L866" s="319"/>
    </row>
    <row r="867" spans="1:12">
      <c r="A867" s="319"/>
      <c r="B867" s="321"/>
      <c r="C867" s="321"/>
      <c r="D867" s="321"/>
      <c r="E867" s="319"/>
      <c r="F867" s="319"/>
      <c r="G867" s="319"/>
      <c r="H867" s="319"/>
      <c r="I867" s="319"/>
      <c r="J867" s="319"/>
      <c r="K867" s="319"/>
      <c r="L867" s="319"/>
    </row>
    <row r="868" spans="1:12">
      <c r="A868" s="319"/>
      <c r="B868" s="321"/>
      <c r="C868" s="321"/>
      <c r="D868" s="321"/>
      <c r="E868" s="319"/>
      <c r="F868" s="319"/>
      <c r="G868" s="319"/>
      <c r="H868" s="319"/>
      <c r="I868" s="319"/>
      <c r="J868" s="319"/>
      <c r="K868" s="319"/>
      <c r="L868" s="319"/>
    </row>
    <row r="869" spans="1:12">
      <c r="A869" s="319"/>
      <c r="B869" s="321"/>
      <c r="C869" s="321"/>
      <c r="D869" s="321"/>
      <c r="E869" s="319"/>
      <c r="F869" s="319"/>
      <c r="G869" s="319"/>
      <c r="H869" s="319"/>
      <c r="I869" s="319"/>
      <c r="J869" s="319"/>
      <c r="K869" s="319"/>
      <c r="L869" s="319"/>
    </row>
    <row r="870" spans="1:12">
      <c r="A870" s="319"/>
      <c r="B870" s="321"/>
      <c r="C870" s="321"/>
      <c r="D870" s="321"/>
      <c r="E870" s="319"/>
      <c r="F870" s="319"/>
      <c r="G870" s="319"/>
      <c r="H870" s="319"/>
      <c r="I870" s="319"/>
      <c r="J870" s="319"/>
      <c r="K870" s="319"/>
      <c r="L870" s="319"/>
    </row>
    <row r="871" spans="1:12">
      <c r="A871" s="319"/>
      <c r="B871" s="321"/>
      <c r="C871" s="321"/>
      <c r="D871" s="321"/>
      <c r="E871" s="319"/>
      <c r="F871" s="319"/>
      <c r="G871" s="319"/>
      <c r="H871" s="319"/>
      <c r="I871" s="319"/>
      <c r="J871" s="319"/>
      <c r="K871" s="319"/>
      <c r="L871" s="319"/>
    </row>
    <row r="872" spans="1:12">
      <c r="A872" s="319"/>
      <c r="B872" s="321"/>
      <c r="C872" s="321"/>
      <c r="D872" s="321"/>
      <c r="E872" s="319"/>
      <c r="F872" s="319"/>
      <c r="G872" s="319"/>
      <c r="H872" s="319"/>
      <c r="I872" s="319"/>
      <c r="J872" s="319"/>
      <c r="K872" s="319"/>
      <c r="L872" s="319"/>
    </row>
    <row r="873" spans="1:12">
      <c r="A873" s="319"/>
      <c r="B873" s="321"/>
      <c r="C873" s="321"/>
      <c r="D873" s="321"/>
      <c r="E873" s="319"/>
      <c r="F873" s="319"/>
      <c r="G873" s="319"/>
      <c r="H873" s="319"/>
      <c r="I873" s="319"/>
      <c r="J873" s="319"/>
      <c r="K873" s="319"/>
      <c r="L873" s="319"/>
    </row>
    <row r="874" spans="1:12">
      <c r="A874" s="319"/>
      <c r="B874" s="321"/>
      <c r="C874" s="321"/>
      <c r="D874" s="321"/>
      <c r="E874" s="319"/>
      <c r="F874" s="319"/>
      <c r="G874" s="319"/>
      <c r="H874" s="319"/>
      <c r="I874" s="319"/>
      <c r="J874" s="319"/>
      <c r="K874" s="319"/>
      <c r="L874" s="319"/>
    </row>
    <row r="875" spans="1:12">
      <c r="A875" s="319"/>
      <c r="B875" s="321"/>
      <c r="C875" s="321"/>
      <c r="D875" s="321"/>
      <c r="E875" s="319"/>
      <c r="F875" s="319"/>
      <c r="G875" s="319"/>
      <c r="H875" s="319"/>
      <c r="I875" s="319"/>
      <c r="J875" s="319"/>
      <c r="K875" s="319"/>
      <c r="L875" s="319"/>
    </row>
    <row r="876" spans="1:12">
      <c r="A876" s="319"/>
      <c r="B876" s="321"/>
      <c r="C876" s="321"/>
      <c r="D876" s="321"/>
      <c r="E876" s="319"/>
      <c r="F876" s="319"/>
      <c r="G876" s="319"/>
      <c r="H876" s="319"/>
      <c r="I876" s="319"/>
      <c r="J876" s="319"/>
      <c r="K876" s="319"/>
      <c r="L876" s="319"/>
    </row>
    <row r="877" spans="1:12">
      <c r="A877" s="319"/>
      <c r="B877" s="321"/>
      <c r="C877" s="321"/>
      <c r="D877" s="321"/>
      <c r="E877" s="319"/>
      <c r="F877" s="319"/>
      <c r="G877" s="319"/>
      <c r="H877" s="319"/>
      <c r="I877" s="319"/>
      <c r="J877" s="319"/>
      <c r="K877" s="319"/>
      <c r="L877" s="319"/>
    </row>
    <row r="878" spans="1:12">
      <c r="A878" s="319"/>
      <c r="B878" s="321"/>
      <c r="C878" s="321"/>
      <c r="D878" s="321"/>
      <c r="E878" s="319"/>
      <c r="F878" s="319"/>
      <c r="G878" s="319"/>
      <c r="H878" s="319"/>
      <c r="I878" s="319"/>
      <c r="J878" s="319"/>
      <c r="K878" s="319"/>
      <c r="L878" s="319"/>
    </row>
    <row r="879" spans="1:12">
      <c r="A879" s="319"/>
      <c r="B879" s="321"/>
      <c r="C879" s="321"/>
      <c r="D879" s="321"/>
      <c r="E879" s="319"/>
      <c r="F879" s="319"/>
      <c r="G879" s="319"/>
      <c r="H879" s="319"/>
      <c r="I879" s="319"/>
      <c r="J879" s="319"/>
      <c r="K879" s="319"/>
      <c r="L879" s="319"/>
    </row>
    <row r="880" spans="1:12">
      <c r="A880" s="319"/>
      <c r="B880" s="321"/>
      <c r="C880" s="321"/>
      <c r="D880" s="321"/>
      <c r="E880" s="319"/>
      <c r="F880" s="319"/>
      <c r="G880" s="319"/>
      <c r="H880" s="319"/>
      <c r="I880" s="319"/>
      <c r="J880" s="319"/>
      <c r="K880" s="319"/>
      <c r="L880" s="319"/>
    </row>
    <row r="881" spans="1:12">
      <c r="A881" s="319"/>
      <c r="B881" s="321"/>
      <c r="C881" s="321"/>
      <c r="D881" s="321"/>
      <c r="E881" s="319"/>
      <c r="F881" s="319"/>
      <c r="G881" s="319"/>
      <c r="H881" s="319"/>
      <c r="I881" s="319"/>
      <c r="J881" s="319"/>
      <c r="K881" s="319"/>
      <c r="L881" s="319"/>
    </row>
    <row r="882" spans="1:12">
      <c r="A882" s="319"/>
      <c r="B882" s="321"/>
      <c r="C882" s="321"/>
      <c r="D882" s="321"/>
      <c r="E882" s="319"/>
      <c r="F882" s="319"/>
      <c r="G882" s="319"/>
      <c r="H882" s="319"/>
      <c r="I882" s="319"/>
      <c r="J882" s="319"/>
      <c r="K882" s="319"/>
      <c r="L882" s="319"/>
    </row>
    <row r="883" spans="1:12">
      <c r="A883" s="319"/>
      <c r="B883" s="321"/>
      <c r="C883" s="321"/>
      <c r="D883" s="321"/>
      <c r="E883" s="319"/>
      <c r="F883" s="319"/>
      <c r="G883" s="319"/>
      <c r="H883" s="319"/>
      <c r="I883" s="319"/>
      <c r="J883" s="319"/>
      <c r="K883" s="319"/>
      <c r="L883" s="319"/>
    </row>
    <row r="884" spans="1:12">
      <c r="A884" s="319"/>
      <c r="B884" s="321"/>
      <c r="C884" s="321"/>
      <c r="D884" s="321"/>
      <c r="E884" s="319"/>
      <c r="F884" s="319"/>
      <c r="G884" s="319"/>
      <c r="H884" s="319"/>
      <c r="I884" s="319"/>
      <c r="J884" s="319"/>
      <c r="K884" s="319"/>
      <c r="L884" s="319"/>
    </row>
    <row r="885" spans="1:12">
      <c r="A885" s="319"/>
      <c r="B885" s="321"/>
      <c r="C885" s="321"/>
      <c r="D885" s="321"/>
      <c r="E885" s="319"/>
      <c r="F885" s="319"/>
      <c r="G885" s="319"/>
      <c r="H885" s="319"/>
      <c r="I885" s="319"/>
      <c r="J885" s="319"/>
      <c r="K885" s="319"/>
      <c r="L885" s="319"/>
    </row>
    <row r="886" spans="1:12">
      <c r="A886" s="319"/>
      <c r="B886" s="321"/>
      <c r="C886" s="321"/>
      <c r="D886" s="321"/>
      <c r="E886" s="319"/>
      <c r="F886" s="319"/>
      <c r="G886" s="319"/>
      <c r="H886" s="319"/>
      <c r="I886" s="319"/>
      <c r="J886" s="319"/>
      <c r="K886" s="319"/>
      <c r="L886" s="319"/>
    </row>
    <row r="887" spans="1:12">
      <c r="A887" s="319"/>
      <c r="B887" s="321"/>
      <c r="C887" s="321"/>
      <c r="D887" s="321"/>
      <c r="E887" s="319"/>
      <c r="F887" s="319"/>
      <c r="G887" s="319"/>
      <c r="H887" s="319"/>
      <c r="I887" s="319"/>
      <c r="J887" s="319"/>
      <c r="K887" s="319"/>
      <c r="L887" s="319"/>
    </row>
    <row r="888" spans="1:12">
      <c r="A888" s="319"/>
      <c r="B888" s="321"/>
      <c r="C888" s="321"/>
      <c r="D888" s="321"/>
      <c r="E888" s="319"/>
      <c r="F888" s="319"/>
      <c r="G888" s="319"/>
      <c r="H888" s="319"/>
      <c r="I888" s="319"/>
      <c r="J888" s="319"/>
      <c r="K888" s="319"/>
      <c r="L888" s="319"/>
    </row>
    <row r="889" spans="1:12">
      <c r="A889" s="319"/>
      <c r="B889" s="321"/>
      <c r="C889" s="321"/>
      <c r="D889" s="321"/>
      <c r="E889" s="319"/>
      <c r="F889" s="319"/>
      <c r="G889" s="319"/>
      <c r="H889" s="319"/>
      <c r="I889" s="319"/>
      <c r="J889" s="319"/>
      <c r="K889" s="319"/>
      <c r="L889" s="319"/>
    </row>
    <row r="890" spans="1:12">
      <c r="A890" s="319"/>
      <c r="B890" s="321"/>
      <c r="C890" s="321"/>
      <c r="D890" s="321"/>
      <c r="E890" s="319"/>
      <c r="F890" s="319"/>
      <c r="G890" s="319"/>
      <c r="H890" s="319"/>
      <c r="I890" s="319"/>
      <c r="J890" s="319"/>
      <c r="K890" s="319"/>
      <c r="L890" s="319"/>
    </row>
    <row r="891" spans="1:12">
      <c r="A891" s="319"/>
      <c r="B891" s="321"/>
      <c r="C891" s="321"/>
      <c r="D891" s="321"/>
      <c r="E891" s="319"/>
      <c r="F891" s="319"/>
      <c r="G891" s="319"/>
      <c r="H891" s="319"/>
      <c r="I891" s="319"/>
      <c r="J891" s="319"/>
      <c r="K891" s="319"/>
      <c r="L891" s="319"/>
    </row>
    <row r="892" spans="1:12">
      <c r="A892" s="319"/>
      <c r="B892" s="321"/>
      <c r="C892" s="321"/>
      <c r="D892" s="321"/>
      <c r="E892" s="319"/>
      <c r="F892" s="319"/>
      <c r="G892" s="319"/>
      <c r="H892" s="319"/>
      <c r="I892" s="319"/>
      <c r="J892" s="319"/>
      <c r="K892" s="319"/>
      <c r="L892" s="319"/>
    </row>
    <row r="893" spans="1:12">
      <c r="A893" s="319"/>
      <c r="B893" s="321"/>
      <c r="C893" s="321"/>
      <c r="D893" s="321"/>
      <c r="E893" s="319"/>
      <c r="F893" s="319"/>
      <c r="G893" s="319"/>
      <c r="H893" s="319"/>
      <c r="I893" s="319"/>
      <c r="J893" s="319"/>
      <c r="K893" s="319"/>
      <c r="L893" s="319"/>
    </row>
    <row r="894" spans="1:12">
      <c r="A894" s="319"/>
      <c r="B894" s="321"/>
      <c r="C894" s="321"/>
      <c r="D894" s="321"/>
      <c r="E894" s="319"/>
      <c r="F894" s="319"/>
      <c r="G894" s="319"/>
      <c r="H894" s="319"/>
      <c r="I894" s="319"/>
      <c r="J894" s="319"/>
      <c r="K894" s="319"/>
      <c r="L894" s="319"/>
    </row>
    <row r="895" spans="1:12">
      <c r="A895" s="319"/>
      <c r="B895" s="321"/>
      <c r="C895" s="321"/>
      <c r="D895" s="321"/>
      <c r="E895" s="319"/>
      <c r="F895" s="319"/>
      <c r="G895" s="319"/>
      <c r="H895" s="319"/>
      <c r="I895" s="319"/>
      <c r="J895" s="319"/>
      <c r="K895" s="319"/>
      <c r="L895" s="319"/>
    </row>
    <row r="896" spans="1:12">
      <c r="A896" s="319"/>
      <c r="B896" s="321"/>
      <c r="C896" s="321"/>
      <c r="D896" s="321"/>
      <c r="E896" s="319"/>
      <c r="F896" s="319"/>
      <c r="G896" s="319"/>
      <c r="H896" s="319"/>
      <c r="I896" s="319"/>
      <c r="J896" s="319"/>
      <c r="K896" s="319"/>
      <c r="L896" s="319"/>
    </row>
    <row r="897" spans="1:12">
      <c r="A897" s="319"/>
      <c r="B897" s="321"/>
      <c r="C897" s="321"/>
      <c r="D897" s="321"/>
      <c r="E897" s="319"/>
      <c r="F897" s="319"/>
      <c r="G897" s="319"/>
      <c r="H897" s="319"/>
      <c r="I897" s="319"/>
      <c r="J897" s="319"/>
      <c r="K897" s="319"/>
      <c r="L897" s="319"/>
    </row>
    <row r="898" spans="1:12">
      <c r="A898" s="319"/>
      <c r="B898" s="321"/>
      <c r="C898" s="321"/>
      <c r="D898" s="321"/>
      <c r="E898" s="319"/>
      <c r="F898" s="319"/>
      <c r="G898" s="319"/>
      <c r="H898" s="319"/>
      <c r="I898" s="319"/>
      <c r="J898" s="319"/>
      <c r="K898" s="319"/>
      <c r="L898" s="319"/>
    </row>
    <row r="899" spans="1:12">
      <c r="A899" s="319"/>
      <c r="B899" s="321"/>
      <c r="C899" s="321"/>
      <c r="D899" s="321"/>
      <c r="E899" s="319"/>
      <c r="F899" s="319"/>
      <c r="G899" s="319"/>
      <c r="H899" s="319"/>
      <c r="I899" s="319"/>
      <c r="J899" s="319"/>
      <c r="K899" s="319"/>
      <c r="L899" s="319"/>
    </row>
    <row r="900" spans="1:12">
      <c r="A900" s="319"/>
      <c r="B900" s="321"/>
      <c r="C900" s="321"/>
      <c r="D900" s="321"/>
      <c r="E900" s="319"/>
      <c r="F900" s="319"/>
      <c r="G900" s="319"/>
      <c r="H900" s="319"/>
      <c r="I900" s="319"/>
      <c r="J900" s="319"/>
      <c r="K900" s="319"/>
      <c r="L900" s="319"/>
    </row>
    <row r="901" spans="1:12">
      <c r="A901" s="319"/>
      <c r="B901" s="321"/>
      <c r="C901" s="321"/>
      <c r="D901" s="321"/>
      <c r="E901" s="319"/>
      <c r="F901" s="319"/>
      <c r="G901" s="319"/>
      <c r="H901" s="319"/>
      <c r="I901" s="319"/>
      <c r="J901" s="319"/>
      <c r="K901" s="319"/>
      <c r="L901" s="319"/>
    </row>
    <row r="902" spans="1:12">
      <c r="A902" s="319"/>
      <c r="B902" s="321"/>
      <c r="C902" s="321"/>
      <c r="D902" s="321"/>
      <c r="E902" s="319"/>
      <c r="F902" s="319"/>
      <c r="G902" s="319"/>
      <c r="H902" s="319"/>
      <c r="I902" s="319"/>
      <c r="J902" s="319"/>
      <c r="K902" s="319"/>
      <c r="L902" s="319"/>
    </row>
    <row r="903" spans="1:12">
      <c r="A903" s="319"/>
      <c r="B903" s="321"/>
      <c r="C903" s="321"/>
      <c r="D903" s="321"/>
      <c r="E903" s="319"/>
      <c r="F903" s="319"/>
      <c r="G903" s="319"/>
      <c r="H903" s="319"/>
      <c r="I903" s="319"/>
      <c r="J903" s="319"/>
      <c r="K903" s="319"/>
      <c r="L903" s="319"/>
    </row>
    <row r="904" spans="1:12">
      <c r="A904" s="319"/>
      <c r="B904" s="321"/>
      <c r="C904" s="321"/>
      <c r="D904" s="321"/>
      <c r="E904" s="319"/>
      <c r="F904" s="319"/>
      <c r="G904" s="319"/>
      <c r="H904" s="319"/>
      <c r="I904" s="319"/>
      <c r="J904" s="319"/>
      <c r="K904" s="319"/>
      <c r="L904" s="319"/>
    </row>
    <row r="905" spans="1:12">
      <c r="A905" s="319"/>
      <c r="B905" s="321"/>
      <c r="C905" s="321"/>
      <c r="D905" s="321"/>
      <c r="E905" s="319"/>
      <c r="F905" s="319"/>
      <c r="G905" s="319"/>
      <c r="H905" s="319"/>
      <c r="I905" s="319"/>
      <c r="J905" s="319"/>
      <c r="K905" s="319"/>
      <c r="L905" s="319"/>
    </row>
    <row r="906" spans="1:12">
      <c r="A906" s="319"/>
      <c r="B906" s="321"/>
      <c r="C906" s="321"/>
      <c r="D906" s="321"/>
      <c r="E906" s="319"/>
      <c r="F906" s="319"/>
      <c r="G906" s="319"/>
      <c r="H906" s="319"/>
      <c r="I906" s="319"/>
      <c r="J906" s="319"/>
      <c r="K906" s="319"/>
      <c r="L906" s="319"/>
    </row>
    <row r="907" spans="1:12">
      <c r="A907" s="319"/>
      <c r="B907" s="321"/>
      <c r="C907" s="321"/>
      <c r="D907" s="321"/>
      <c r="E907" s="319"/>
      <c r="F907" s="319"/>
      <c r="G907" s="319"/>
      <c r="H907" s="319"/>
      <c r="I907" s="319"/>
      <c r="J907" s="319"/>
      <c r="K907" s="319"/>
      <c r="L907" s="319"/>
    </row>
    <row r="908" spans="1:12">
      <c r="A908" s="319"/>
      <c r="B908" s="321"/>
      <c r="C908" s="321"/>
      <c r="D908" s="321"/>
      <c r="E908" s="319"/>
      <c r="F908" s="319"/>
      <c r="G908" s="319"/>
      <c r="H908" s="319"/>
      <c r="I908" s="319"/>
      <c r="J908" s="319"/>
      <c r="K908" s="319"/>
      <c r="L908" s="319"/>
    </row>
    <row r="909" spans="1:12">
      <c r="A909" s="319"/>
      <c r="B909" s="321"/>
      <c r="C909" s="321"/>
      <c r="D909" s="321"/>
      <c r="E909" s="319"/>
      <c r="F909" s="319"/>
      <c r="G909" s="319"/>
      <c r="H909" s="319"/>
      <c r="I909" s="319"/>
      <c r="J909" s="319"/>
      <c r="K909" s="319"/>
      <c r="L909" s="319"/>
    </row>
    <row r="910" spans="1:12">
      <c r="A910" s="319"/>
      <c r="B910" s="321"/>
      <c r="C910" s="321"/>
      <c r="D910" s="321"/>
      <c r="E910" s="319"/>
      <c r="F910" s="319"/>
      <c r="G910" s="319"/>
      <c r="H910" s="319"/>
      <c r="I910" s="319"/>
      <c r="J910" s="319"/>
      <c r="K910" s="319"/>
      <c r="L910" s="319"/>
    </row>
    <row r="911" spans="1:12">
      <c r="A911" s="319"/>
      <c r="B911" s="321"/>
      <c r="C911" s="321"/>
      <c r="D911" s="321"/>
      <c r="E911" s="319"/>
      <c r="F911" s="319"/>
      <c r="G911" s="319"/>
      <c r="H911" s="319"/>
      <c r="I911" s="319"/>
      <c r="J911" s="319"/>
      <c r="K911" s="319"/>
      <c r="L911" s="319"/>
    </row>
    <row r="912" spans="1:12">
      <c r="A912" s="319"/>
      <c r="B912" s="321"/>
      <c r="C912" s="321"/>
      <c r="D912" s="321"/>
      <c r="E912" s="319"/>
      <c r="F912" s="319"/>
      <c r="G912" s="319"/>
      <c r="H912" s="319"/>
      <c r="I912" s="319"/>
      <c r="J912" s="319"/>
      <c r="K912" s="319"/>
      <c r="L912" s="319"/>
    </row>
    <row r="913" spans="1:12">
      <c r="A913" s="319"/>
      <c r="B913" s="321"/>
      <c r="C913" s="321"/>
      <c r="D913" s="321"/>
      <c r="E913" s="319"/>
      <c r="F913" s="319"/>
      <c r="G913" s="319"/>
      <c r="H913" s="319"/>
      <c r="I913" s="319"/>
      <c r="J913" s="319"/>
      <c r="K913" s="319"/>
      <c r="L913" s="319"/>
    </row>
    <row r="914" spans="1:12">
      <c r="A914" s="319"/>
      <c r="B914" s="321"/>
      <c r="C914" s="321"/>
      <c r="D914" s="321"/>
      <c r="E914" s="319"/>
      <c r="F914" s="319"/>
      <c r="G914" s="319"/>
      <c r="H914" s="319"/>
      <c r="I914" s="319"/>
      <c r="J914" s="319"/>
      <c r="K914" s="319"/>
      <c r="L914" s="319"/>
    </row>
    <row r="915" spans="1:12">
      <c r="A915" s="319"/>
      <c r="B915" s="321"/>
      <c r="C915" s="321"/>
      <c r="D915" s="321"/>
      <c r="E915" s="319"/>
      <c r="F915" s="319"/>
      <c r="G915" s="319"/>
      <c r="H915" s="319"/>
      <c r="I915" s="319"/>
      <c r="J915" s="319"/>
      <c r="K915" s="319"/>
      <c r="L915" s="319"/>
    </row>
    <row r="916" spans="1:12">
      <c r="A916" s="319"/>
      <c r="B916" s="321"/>
      <c r="C916" s="321"/>
      <c r="D916" s="321"/>
      <c r="E916" s="319"/>
      <c r="F916" s="319"/>
      <c r="G916" s="319"/>
      <c r="H916" s="319"/>
      <c r="I916" s="319"/>
      <c r="J916" s="319"/>
      <c r="K916" s="319"/>
      <c r="L916" s="319"/>
    </row>
    <row r="917" spans="1:12">
      <c r="A917" s="319"/>
      <c r="B917" s="321"/>
      <c r="C917" s="321"/>
      <c r="D917" s="321"/>
      <c r="E917" s="319"/>
      <c r="F917" s="319"/>
      <c r="G917" s="319"/>
      <c r="H917" s="319"/>
      <c r="I917" s="319"/>
      <c r="J917" s="319"/>
      <c r="K917" s="319"/>
      <c r="L917" s="319"/>
    </row>
    <row r="918" spans="1:12">
      <c r="A918" s="319"/>
      <c r="B918" s="321"/>
      <c r="C918" s="321"/>
      <c r="D918" s="321"/>
      <c r="E918" s="319"/>
      <c r="F918" s="319"/>
      <c r="G918" s="319"/>
      <c r="H918" s="319"/>
      <c r="I918" s="319"/>
      <c r="J918" s="319"/>
      <c r="K918" s="319"/>
      <c r="L918" s="319"/>
    </row>
    <row r="919" spans="1:12">
      <c r="A919" s="319"/>
      <c r="B919" s="321"/>
      <c r="C919" s="321"/>
      <c r="D919" s="321"/>
      <c r="E919" s="319"/>
      <c r="F919" s="319"/>
      <c r="G919" s="319"/>
      <c r="H919" s="319"/>
      <c r="I919" s="319"/>
      <c r="J919" s="319"/>
      <c r="K919" s="319"/>
      <c r="L919" s="319"/>
    </row>
    <row r="920" spans="1:12">
      <c r="A920" s="319"/>
      <c r="B920" s="321"/>
      <c r="C920" s="321"/>
      <c r="D920" s="321"/>
      <c r="E920" s="319"/>
      <c r="F920" s="319"/>
      <c r="G920" s="319"/>
      <c r="H920" s="319"/>
      <c r="I920" s="319"/>
      <c r="J920" s="319"/>
      <c r="K920" s="319"/>
      <c r="L920" s="319"/>
    </row>
    <row r="921" spans="1:12">
      <c r="A921" s="319"/>
      <c r="B921" s="321"/>
      <c r="C921" s="321"/>
      <c r="D921" s="321"/>
      <c r="E921" s="319"/>
      <c r="F921" s="319"/>
      <c r="G921" s="319"/>
      <c r="H921" s="319"/>
      <c r="I921" s="319"/>
      <c r="J921" s="319"/>
      <c r="K921" s="319"/>
      <c r="L921" s="319"/>
    </row>
    <row r="922" spans="1:12">
      <c r="A922" s="319"/>
      <c r="B922" s="321"/>
      <c r="C922" s="321"/>
      <c r="D922" s="321"/>
      <c r="E922" s="319"/>
      <c r="F922" s="319"/>
      <c r="G922" s="319"/>
      <c r="H922" s="319"/>
      <c r="I922" s="319"/>
      <c r="J922" s="319"/>
      <c r="K922" s="319"/>
      <c r="L922" s="319"/>
    </row>
    <row r="923" spans="1:12">
      <c r="A923" s="319"/>
      <c r="B923" s="321"/>
      <c r="C923" s="321"/>
      <c r="D923" s="321"/>
      <c r="E923" s="319"/>
      <c r="F923" s="319"/>
      <c r="G923" s="319"/>
      <c r="H923" s="319"/>
      <c r="I923" s="319"/>
      <c r="J923" s="319"/>
      <c r="K923" s="319"/>
      <c r="L923" s="319"/>
    </row>
    <row r="924" spans="1:12">
      <c r="A924" s="319"/>
      <c r="B924" s="321"/>
      <c r="C924" s="321"/>
      <c r="D924" s="321"/>
      <c r="E924" s="319"/>
      <c r="F924" s="319"/>
      <c r="G924" s="319"/>
      <c r="H924" s="319"/>
      <c r="I924" s="319"/>
      <c r="J924" s="319"/>
      <c r="K924" s="319"/>
      <c r="L924" s="319"/>
    </row>
    <row r="925" spans="1:12">
      <c r="A925" s="319"/>
      <c r="B925" s="321"/>
      <c r="C925" s="321"/>
      <c r="D925" s="321"/>
      <c r="E925" s="319"/>
      <c r="F925" s="319"/>
      <c r="G925" s="319"/>
      <c r="H925" s="319"/>
      <c r="I925" s="319"/>
      <c r="J925" s="319"/>
      <c r="K925" s="319"/>
      <c r="L925" s="319"/>
    </row>
    <row r="926" spans="1:12">
      <c r="A926" s="319"/>
      <c r="B926" s="321"/>
      <c r="C926" s="321"/>
      <c r="D926" s="321"/>
      <c r="E926" s="319"/>
      <c r="F926" s="319"/>
      <c r="G926" s="319"/>
      <c r="H926" s="319"/>
      <c r="I926" s="319"/>
      <c r="J926" s="319"/>
      <c r="K926" s="319"/>
      <c r="L926" s="319"/>
    </row>
    <row r="927" spans="1:12">
      <c r="A927" s="319"/>
      <c r="B927" s="321"/>
      <c r="C927" s="321"/>
      <c r="D927" s="321"/>
      <c r="E927" s="319"/>
      <c r="F927" s="319"/>
      <c r="G927" s="319"/>
      <c r="H927" s="319"/>
      <c r="I927" s="319"/>
      <c r="J927" s="319"/>
      <c r="K927" s="319"/>
      <c r="L927" s="319"/>
    </row>
    <row r="928" spans="1:12">
      <c r="A928" s="319"/>
      <c r="B928" s="321"/>
      <c r="C928" s="321"/>
      <c r="D928" s="321"/>
      <c r="E928" s="319"/>
      <c r="F928" s="319"/>
      <c r="G928" s="319"/>
      <c r="H928" s="319"/>
      <c r="I928" s="319"/>
      <c r="J928" s="319"/>
      <c r="K928" s="319"/>
      <c r="L928" s="319"/>
    </row>
    <row r="929" spans="1:12">
      <c r="A929" s="319"/>
      <c r="B929" s="321"/>
      <c r="C929" s="321"/>
      <c r="D929" s="321"/>
      <c r="E929" s="319"/>
      <c r="F929" s="319"/>
      <c r="G929" s="319"/>
      <c r="H929" s="319"/>
      <c r="I929" s="319"/>
      <c r="J929" s="319"/>
      <c r="K929" s="319"/>
      <c r="L929" s="319"/>
    </row>
    <row r="930" spans="1:12">
      <c r="A930" s="319"/>
      <c r="B930" s="321"/>
      <c r="C930" s="321"/>
      <c r="D930" s="321"/>
      <c r="E930" s="319"/>
      <c r="F930" s="319"/>
      <c r="G930" s="319"/>
      <c r="H930" s="319"/>
      <c r="I930" s="319"/>
      <c r="J930" s="319"/>
      <c r="K930" s="319"/>
      <c r="L930" s="319"/>
    </row>
    <row r="931" spans="1:12">
      <c r="A931" s="319"/>
      <c r="B931" s="321"/>
      <c r="C931" s="321"/>
      <c r="D931" s="321"/>
      <c r="E931" s="319"/>
      <c r="F931" s="319"/>
      <c r="G931" s="319"/>
      <c r="H931" s="319"/>
      <c r="I931" s="319"/>
      <c r="J931" s="319"/>
      <c r="K931" s="319"/>
      <c r="L931" s="319"/>
    </row>
    <row r="932" spans="1:12">
      <c r="A932" s="319"/>
      <c r="B932" s="321"/>
      <c r="C932" s="321"/>
      <c r="D932" s="321"/>
      <c r="E932" s="319"/>
      <c r="F932" s="319"/>
      <c r="G932" s="319"/>
      <c r="H932" s="319"/>
      <c r="I932" s="319"/>
      <c r="J932" s="319"/>
      <c r="K932" s="319"/>
      <c r="L932" s="319"/>
    </row>
    <row r="933" spans="1:12">
      <c r="A933" s="319"/>
      <c r="B933" s="321"/>
      <c r="C933" s="321"/>
      <c r="D933" s="321"/>
      <c r="E933" s="319"/>
      <c r="F933" s="319"/>
      <c r="G933" s="319"/>
      <c r="H933" s="319"/>
      <c r="I933" s="319"/>
      <c r="J933" s="319"/>
      <c r="K933" s="319"/>
      <c r="L933" s="319"/>
    </row>
    <row r="934" spans="1:12">
      <c r="A934" s="319"/>
      <c r="B934" s="321"/>
      <c r="C934" s="321"/>
      <c r="D934" s="321"/>
      <c r="E934" s="319"/>
      <c r="F934" s="319"/>
      <c r="G934" s="319"/>
      <c r="H934" s="319"/>
      <c r="I934" s="319"/>
      <c r="J934" s="319"/>
      <c r="K934" s="319"/>
      <c r="L934" s="319"/>
    </row>
    <row r="935" spans="1:12">
      <c r="A935" s="319"/>
      <c r="B935" s="321"/>
      <c r="C935" s="321"/>
      <c r="D935" s="321"/>
      <c r="E935" s="319"/>
      <c r="F935" s="319"/>
      <c r="G935" s="319"/>
      <c r="H935" s="319"/>
      <c r="I935" s="319"/>
      <c r="J935" s="319"/>
      <c r="K935" s="319"/>
      <c r="L935" s="319"/>
    </row>
    <row r="936" spans="1:12">
      <c r="A936" s="319"/>
      <c r="B936" s="321"/>
      <c r="C936" s="321"/>
      <c r="D936" s="321"/>
      <c r="E936" s="319"/>
      <c r="F936" s="319"/>
      <c r="G936" s="319"/>
      <c r="H936" s="319"/>
      <c r="I936" s="319"/>
      <c r="J936" s="319"/>
      <c r="K936" s="319"/>
      <c r="L936" s="319"/>
    </row>
    <row r="937" spans="1:12">
      <c r="A937" s="319"/>
      <c r="B937" s="321"/>
      <c r="C937" s="321"/>
      <c r="D937" s="321"/>
      <c r="E937" s="319"/>
      <c r="F937" s="319"/>
      <c r="G937" s="319"/>
      <c r="H937" s="319"/>
      <c r="I937" s="319"/>
      <c r="J937" s="319"/>
      <c r="K937" s="319"/>
      <c r="L937" s="319"/>
    </row>
    <row r="938" spans="1:12">
      <c r="A938" s="319"/>
      <c r="B938" s="321"/>
      <c r="C938" s="321"/>
      <c r="D938" s="321"/>
      <c r="E938" s="319"/>
      <c r="F938" s="319"/>
      <c r="G938" s="319"/>
      <c r="H938" s="319"/>
      <c r="I938" s="319"/>
      <c r="J938" s="319"/>
      <c r="K938" s="319"/>
      <c r="L938" s="319"/>
    </row>
    <row r="939" spans="1:12">
      <c r="A939" s="319"/>
      <c r="B939" s="321"/>
      <c r="C939" s="321"/>
      <c r="D939" s="321"/>
      <c r="E939" s="319"/>
      <c r="F939" s="319"/>
      <c r="G939" s="319"/>
      <c r="H939" s="319"/>
      <c r="I939" s="319"/>
      <c r="J939" s="319"/>
      <c r="K939" s="319"/>
      <c r="L939" s="319"/>
    </row>
    <row r="940" spans="1:12">
      <c r="A940" s="319"/>
      <c r="B940" s="321"/>
      <c r="C940" s="321"/>
      <c r="D940" s="321"/>
      <c r="E940" s="319"/>
      <c r="F940" s="319"/>
      <c r="G940" s="319"/>
      <c r="H940" s="319"/>
      <c r="I940" s="319"/>
      <c r="J940" s="319"/>
      <c r="K940" s="319"/>
      <c r="L940" s="319"/>
    </row>
    <row r="941" spans="1:12">
      <c r="A941" s="319"/>
      <c r="B941" s="321"/>
      <c r="C941" s="321"/>
      <c r="D941" s="321"/>
      <c r="E941" s="319"/>
      <c r="F941" s="319"/>
      <c r="G941" s="319"/>
      <c r="H941" s="319"/>
      <c r="I941" s="319"/>
      <c r="J941" s="319"/>
      <c r="K941" s="319"/>
      <c r="L941" s="319"/>
    </row>
    <row r="942" spans="1:12">
      <c r="A942" s="319"/>
      <c r="B942" s="321"/>
      <c r="C942" s="321"/>
      <c r="D942" s="321"/>
      <c r="E942" s="319"/>
      <c r="F942" s="319"/>
      <c r="G942" s="319"/>
      <c r="H942" s="319"/>
      <c r="I942" s="319"/>
      <c r="J942" s="319"/>
      <c r="K942" s="319"/>
      <c r="L942" s="319"/>
    </row>
    <row r="943" spans="1:12">
      <c r="A943" s="319"/>
      <c r="B943" s="321"/>
      <c r="C943" s="321"/>
      <c r="D943" s="321"/>
      <c r="E943" s="319"/>
      <c r="F943" s="319"/>
      <c r="G943" s="319"/>
      <c r="H943" s="319"/>
      <c r="I943" s="319"/>
      <c r="J943" s="319"/>
      <c r="K943" s="319"/>
      <c r="L943" s="319"/>
    </row>
    <row r="944" spans="1:12">
      <c r="A944" s="319"/>
      <c r="B944" s="321"/>
      <c r="C944" s="321"/>
      <c r="D944" s="321"/>
      <c r="E944" s="319"/>
      <c r="F944" s="319"/>
      <c r="G944" s="319"/>
      <c r="H944" s="319"/>
      <c r="I944" s="319"/>
      <c r="J944" s="319"/>
      <c r="K944" s="319"/>
      <c r="L944" s="319"/>
    </row>
    <row r="945" spans="1:12">
      <c r="A945" s="319"/>
      <c r="B945" s="321"/>
      <c r="C945" s="321"/>
      <c r="D945" s="321"/>
      <c r="E945" s="319"/>
      <c r="F945" s="319"/>
      <c r="G945" s="319"/>
      <c r="H945" s="319"/>
      <c r="I945" s="319"/>
      <c r="J945" s="319"/>
      <c r="K945" s="319"/>
      <c r="L945" s="319"/>
    </row>
    <row r="946" spans="1:12">
      <c r="A946" s="319"/>
      <c r="B946" s="321"/>
      <c r="C946" s="321"/>
      <c r="D946" s="321"/>
      <c r="E946" s="319"/>
      <c r="F946" s="319"/>
      <c r="G946" s="319"/>
      <c r="H946" s="319"/>
      <c r="I946" s="319"/>
      <c r="J946" s="319"/>
      <c r="K946" s="319"/>
      <c r="L946" s="319"/>
    </row>
    <row r="947" spans="1:12">
      <c r="A947" s="319"/>
      <c r="B947" s="321"/>
      <c r="C947" s="321"/>
      <c r="D947" s="321"/>
      <c r="E947" s="319"/>
      <c r="F947" s="319"/>
      <c r="G947" s="319"/>
      <c r="H947" s="319"/>
      <c r="I947" s="319"/>
      <c r="J947" s="319"/>
      <c r="K947" s="319"/>
      <c r="L947" s="319"/>
    </row>
    <row r="948" spans="1:12">
      <c r="A948" s="319"/>
      <c r="B948" s="321"/>
      <c r="C948" s="321"/>
      <c r="D948" s="321"/>
      <c r="E948" s="319"/>
      <c r="F948" s="319"/>
      <c r="G948" s="319"/>
      <c r="H948" s="319"/>
      <c r="I948" s="319"/>
      <c r="J948" s="319"/>
      <c r="K948" s="319"/>
      <c r="L948" s="319"/>
    </row>
    <row r="949" spans="1:12">
      <c r="A949" s="319"/>
      <c r="B949" s="321"/>
      <c r="C949" s="321"/>
      <c r="D949" s="321"/>
      <c r="E949" s="319"/>
      <c r="F949" s="319"/>
      <c r="G949" s="319"/>
      <c r="H949" s="319"/>
      <c r="I949" s="319"/>
      <c r="J949" s="319"/>
      <c r="K949" s="319"/>
      <c r="L949" s="319"/>
    </row>
    <row r="950" spans="1:12">
      <c r="A950" s="319"/>
      <c r="B950" s="321"/>
      <c r="C950" s="321"/>
      <c r="D950" s="321"/>
      <c r="E950" s="319"/>
      <c r="F950" s="319"/>
      <c r="G950" s="319"/>
      <c r="H950" s="319"/>
      <c r="I950" s="319"/>
      <c r="J950" s="319"/>
      <c r="K950" s="319"/>
      <c r="L950" s="319"/>
    </row>
    <row r="951" spans="1:12">
      <c r="A951" s="319"/>
      <c r="B951" s="321"/>
      <c r="C951" s="321"/>
      <c r="D951" s="321"/>
      <c r="E951" s="319"/>
      <c r="F951" s="319"/>
      <c r="G951" s="319"/>
      <c r="H951" s="319"/>
      <c r="I951" s="319"/>
      <c r="J951" s="319"/>
      <c r="K951" s="319"/>
      <c r="L951" s="319"/>
    </row>
    <row r="952" spans="1:12">
      <c r="A952" s="319"/>
      <c r="B952" s="321"/>
      <c r="C952" s="321"/>
      <c r="D952" s="321"/>
      <c r="E952" s="319"/>
      <c r="F952" s="319"/>
      <c r="G952" s="319"/>
      <c r="H952" s="319"/>
      <c r="I952" s="319"/>
      <c r="J952" s="319"/>
      <c r="K952" s="319"/>
      <c r="L952" s="319"/>
    </row>
    <row r="953" spans="1:12">
      <c r="A953" s="319"/>
      <c r="B953" s="321"/>
      <c r="C953" s="321"/>
      <c r="D953" s="321"/>
      <c r="E953" s="319"/>
      <c r="F953" s="319"/>
      <c r="G953" s="319"/>
      <c r="H953" s="319"/>
      <c r="I953" s="319"/>
      <c r="J953" s="319"/>
      <c r="K953" s="319"/>
      <c r="L953" s="319"/>
    </row>
    <row r="954" spans="1:12">
      <c r="A954" s="319"/>
      <c r="B954" s="321"/>
      <c r="C954" s="321"/>
      <c r="D954" s="321"/>
      <c r="E954" s="319"/>
      <c r="F954" s="319"/>
      <c r="G954" s="319"/>
      <c r="H954" s="319"/>
      <c r="I954" s="319"/>
      <c r="J954" s="319"/>
      <c r="K954" s="319"/>
      <c r="L954" s="319"/>
    </row>
    <row r="955" spans="1:12">
      <c r="A955" s="319"/>
      <c r="B955" s="321"/>
      <c r="C955" s="321"/>
      <c r="D955" s="321"/>
      <c r="E955" s="319"/>
      <c r="F955" s="319"/>
      <c r="G955" s="319"/>
      <c r="H955" s="319"/>
      <c r="I955" s="319"/>
      <c r="J955" s="319"/>
      <c r="K955" s="319"/>
      <c r="L955" s="319"/>
    </row>
    <row r="956" spans="1:12">
      <c r="A956" s="319"/>
      <c r="B956" s="321"/>
      <c r="C956" s="321"/>
      <c r="D956" s="321"/>
      <c r="E956" s="319"/>
      <c r="F956" s="319"/>
      <c r="G956" s="319"/>
      <c r="H956" s="319"/>
      <c r="I956" s="319"/>
      <c r="J956" s="319"/>
      <c r="K956" s="319"/>
      <c r="L956" s="319"/>
    </row>
    <row r="957" spans="1:12">
      <c r="A957" s="319"/>
      <c r="B957" s="321"/>
      <c r="C957" s="321"/>
      <c r="D957" s="321"/>
      <c r="E957" s="319"/>
      <c r="F957" s="319"/>
      <c r="G957" s="319"/>
      <c r="H957" s="319"/>
      <c r="I957" s="319"/>
      <c r="J957" s="319"/>
      <c r="K957" s="319"/>
      <c r="L957" s="319"/>
    </row>
    <row r="958" spans="1:12">
      <c r="A958" s="319"/>
      <c r="B958" s="321"/>
      <c r="C958" s="321"/>
      <c r="D958" s="321"/>
      <c r="E958" s="319"/>
      <c r="F958" s="319"/>
      <c r="G958" s="319"/>
      <c r="H958" s="319"/>
      <c r="I958" s="319"/>
      <c r="J958" s="319"/>
      <c r="K958" s="319"/>
      <c r="L958" s="319"/>
    </row>
    <row r="959" spans="1:12">
      <c r="A959" s="319"/>
      <c r="B959" s="321"/>
      <c r="C959" s="321"/>
      <c r="D959" s="321"/>
      <c r="E959" s="319"/>
      <c r="F959" s="319"/>
      <c r="G959" s="319"/>
      <c r="H959" s="319"/>
      <c r="I959" s="319"/>
      <c r="J959" s="319"/>
      <c r="K959" s="319"/>
      <c r="L959" s="319"/>
    </row>
    <row r="960" spans="1:12">
      <c r="A960" s="319"/>
      <c r="B960" s="321"/>
      <c r="C960" s="321"/>
      <c r="D960" s="321"/>
      <c r="E960" s="319"/>
      <c r="F960" s="319"/>
      <c r="G960" s="319"/>
      <c r="H960" s="319"/>
      <c r="I960" s="319"/>
      <c r="J960" s="319"/>
      <c r="K960" s="319"/>
      <c r="L960" s="319"/>
    </row>
    <row r="961" spans="1:12">
      <c r="A961" s="319"/>
      <c r="B961" s="321"/>
      <c r="C961" s="321"/>
      <c r="D961" s="321"/>
      <c r="E961" s="319"/>
      <c r="F961" s="319"/>
      <c r="G961" s="319"/>
      <c r="H961" s="319"/>
      <c r="I961" s="319"/>
      <c r="J961" s="319"/>
      <c r="K961" s="319"/>
      <c r="L961" s="319"/>
    </row>
    <row r="962" spans="1:12">
      <c r="A962" s="319"/>
      <c r="B962" s="321"/>
      <c r="C962" s="321"/>
      <c r="D962" s="321"/>
      <c r="E962" s="319"/>
      <c r="F962" s="319"/>
      <c r="G962" s="319"/>
      <c r="H962" s="319"/>
      <c r="I962" s="319"/>
      <c r="J962" s="319"/>
      <c r="K962" s="319"/>
      <c r="L962" s="319"/>
    </row>
    <row r="963" spans="1:12">
      <c r="A963" s="319"/>
      <c r="B963" s="321"/>
      <c r="C963" s="321"/>
      <c r="D963" s="321"/>
      <c r="E963" s="319"/>
      <c r="F963" s="319"/>
      <c r="G963" s="319"/>
      <c r="H963" s="319"/>
      <c r="I963" s="319"/>
      <c r="J963" s="319"/>
      <c r="K963" s="319"/>
      <c r="L963" s="319"/>
    </row>
    <row r="964" spans="1:12">
      <c r="A964" s="319"/>
      <c r="B964" s="321"/>
      <c r="C964" s="321"/>
      <c r="D964" s="321"/>
      <c r="E964" s="319"/>
      <c r="F964" s="319"/>
      <c r="G964" s="319"/>
      <c r="H964" s="319"/>
      <c r="I964" s="319"/>
      <c r="J964" s="319"/>
      <c r="K964" s="319"/>
      <c r="L964" s="319"/>
    </row>
    <row r="965" spans="1:12">
      <c r="A965" s="319"/>
      <c r="B965" s="321"/>
      <c r="C965" s="321"/>
      <c r="D965" s="321"/>
      <c r="E965" s="319"/>
      <c r="F965" s="319"/>
      <c r="G965" s="319"/>
      <c r="H965" s="319"/>
      <c r="I965" s="319"/>
      <c r="J965" s="319"/>
      <c r="K965" s="319"/>
      <c r="L965" s="319"/>
    </row>
    <row r="966" spans="1:12">
      <c r="A966" s="319"/>
      <c r="B966" s="321"/>
      <c r="C966" s="321"/>
      <c r="D966" s="321"/>
      <c r="E966" s="319"/>
      <c r="F966" s="319"/>
      <c r="G966" s="319"/>
      <c r="H966" s="319"/>
      <c r="I966" s="319"/>
      <c r="J966" s="319"/>
      <c r="K966" s="319"/>
      <c r="L966" s="319"/>
    </row>
    <row r="967" spans="1:12">
      <c r="A967" s="319"/>
      <c r="B967" s="321"/>
      <c r="C967" s="321"/>
      <c r="D967" s="321"/>
      <c r="E967" s="319"/>
      <c r="F967" s="319"/>
      <c r="G967" s="319"/>
      <c r="H967" s="319"/>
      <c r="I967" s="319"/>
      <c r="J967" s="319"/>
      <c r="K967" s="319"/>
      <c r="L967" s="319"/>
    </row>
    <row r="968" spans="1:12">
      <c r="A968" s="319"/>
      <c r="B968" s="321"/>
      <c r="C968" s="321"/>
      <c r="D968" s="321"/>
      <c r="E968" s="319"/>
      <c r="F968" s="319"/>
      <c r="G968" s="319"/>
      <c r="H968" s="319"/>
      <c r="I968" s="319"/>
      <c r="J968" s="319"/>
      <c r="K968" s="319"/>
      <c r="L968" s="319"/>
    </row>
    <row r="969" spans="1:12">
      <c r="A969" s="319"/>
      <c r="B969" s="321"/>
      <c r="C969" s="321"/>
      <c r="D969" s="321"/>
      <c r="E969" s="319"/>
      <c r="F969" s="319"/>
      <c r="G969" s="319"/>
      <c r="H969" s="319"/>
      <c r="I969" s="319"/>
      <c r="J969" s="319"/>
      <c r="K969" s="319"/>
      <c r="L969" s="319"/>
    </row>
    <row r="970" spans="1:12">
      <c r="A970" s="319"/>
      <c r="B970" s="321"/>
      <c r="C970" s="321"/>
      <c r="D970" s="321"/>
      <c r="E970" s="319"/>
      <c r="F970" s="319"/>
      <c r="G970" s="319"/>
      <c r="H970" s="319"/>
      <c r="I970" s="319"/>
      <c r="J970" s="319"/>
      <c r="K970" s="319"/>
      <c r="L970" s="319"/>
    </row>
    <row r="971" spans="1:12">
      <c r="A971" s="319"/>
      <c r="B971" s="321"/>
      <c r="C971" s="321"/>
      <c r="D971" s="321"/>
      <c r="E971" s="319"/>
      <c r="F971" s="319"/>
      <c r="G971" s="319"/>
      <c r="H971" s="319"/>
      <c r="I971" s="319"/>
      <c r="J971" s="319"/>
      <c r="K971" s="319"/>
      <c r="L971" s="319"/>
    </row>
    <row r="972" spans="1:12">
      <c r="A972" s="319"/>
      <c r="B972" s="321"/>
      <c r="C972" s="321"/>
      <c r="D972" s="321"/>
      <c r="E972" s="319"/>
      <c r="F972" s="319"/>
      <c r="G972" s="319"/>
      <c r="H972" s="319"/>
      <c r="I972" s="319"/>
      <c r="J972" s="319"/>
      <c r="K972" s="319"/>
      <c r="L972" s="319"/>
    </row>
    <row r="973" spans="1:12">
      <c r="A973" s="319"/>
      <c r="B973" s="321"/>
      <c r="C973" s="321"/>
      <c r="D973" s="321"/>
      <c r="E973" s="319"/>
      <c r="F973" s="319"/>
      <c r="G973" s="319"/>
      <c r="H973" s="319"/>
      <c r="I973" s="319"/>
      <c r="J973" s="319"/>
      <c r="K973" s="319"/>
      <c r="L973" s="319"/>
    </row>
    <row r="974" spans="1:12">
      <c r="A974" s="319"/>
      <c r="B974" s="321"/>
      <c r="C974" s="321"/>
      <c r="D974" s="321"/>
      <c r="E974" s="319"/>
      <c r="F974" s="319"/>
      <c r="G974" s="319"/>
      <c r="H974" s="319"/>
      <c r="I974" s="319"/>
      <c r="J974" s="319"/>
      <c r="K974" s="319"/>
      <c r="L974" s="319"/>
    </row>
    <row r="975" spans="1:12">
      <c r="A975" s="319"/>
      <c r="B975" s="321"/>
      <c r="C975" s="321"/>
      <c r="D975" s="321"/>
      <c r="E975" s="319"/>
      <c r="F975" s="319"/>
      <c r="G975" s="319"/>
      <c r="H975" s="319"/>
      <c r="I975" s="319"/>
      <c r="J975" s="319"/>
      <c r="K975" s="319"/>
      <c r="L975" s="319"/>
    </row>
    <row r="976" spans="1:12">
      <c r="A976" s="319"/>
      <c r="B976" s="321"/>
      <c r="C976" s="321"/>
      <c r="D976" s="321"/>
      <c r="E976" s="319"/>
      <c r="F976" s="319"/>
      <c r="G976" s="319"/>
      <c r="H976" s="319"/>
      <c r="I976" s="319"/>
      <c r="J976" s="319"/>
      <c r="K976" s="319"/>
      <c r="L976" s="319"/>
    </row>
    <row r="977" spans="1:12">
      <c r="A977" s="319"/>
      <c r="B977" s="321"/>
      <c r="C977" s="321"/>
      <c r="D977" s="321"/>
      <c r="E977" s="319"/>
      <c r="F977" s="319"/>
      <c r="G977" s="319"/>
      <c r="H977" s="319"/>
      <c r="I977" s="319"/>
      <c r="J977" s="319"/>
      <c r="K977" s="319"/>
      <c r="L977" s="319"/>
    </row>
    <row r="978" spans="1:12">
      <c r="A978" s="319"/>
      <c r="B978" s="321"/>
      <c r="C978" s="321"/>
      <c r="D978" s="321"/>
      <c r="E978" s="319"/>
      <c r="F978" s="319"/>
      <c r="G978" s="319"/>
      <c r="H978" s="319"/>
      <c r="I978" s="319"/>
      <c r="J978" s="319"/>
      <c r="K978" s="319"/>
      <c r="L978" s="319"/>
    </row>
    <row r="979" spans="1:12">
      <c r="A979" s="319"/>
      <c r="B979" s="321"/>
      <c r="C979" s="321"/>
      <c r="D979" s="321"/>
      <c r="E979" s="319"/>
      <c r="F979" s="319"/>
      <c r="G979" s="319"/>
      <c r="H979" s="319"/>
      <c r="I979" s="319"/>
      <c r="J979" s="319"/>
      <c r="K979" s="319"/>
      <c r="L979" s="319"/>
    </row>
    <row r="980" spans="1:12">
      <c r="A980" s="319"/>
      <c r="B980" s="321"/>
      <c r="C980" s="321"/>
      <c r="D980" s="321"/>
      <c r="E980" s="319"/>
      <c r="F980" s="319"/>
      <c r="G980" s="319"/>
      <c r="H980" s="319"/>
      <c r="I980" s="319"/>
      <c r="J980" s="319"/>
      <c r="K980" s="319"/>
      <c r="L980" s="319"/>
    </row>
    <row r="981" spans="1:12">
      <c r="A981" s="319"/>
      <c r="B981" s="321"/>
      <c r="C981" s="321"/>
      <c r="D981" s="321"/>
      <c r="E981" s="319"/>
      <c r="F981" s="319"/>
      <c r="G981" s="319"/>
      <c r="H981" s="319"/>
      <c r="I981" s="319"/>
      <c r="J981" s="319"/>
      <c r="K981" s="319"/>
      <c r="L981" s="319"/>
    </row>
    <row r="982" spans="1:12">
      <c r="A982" s="319"/>
      <c r="B982" s="321"/>
      <c r="C982" s="321"/>
      <c r="D982" s="321"/>
      <c r="E982" s="319"/>
      <c r="F982" s="319"/>
      <c r="G982" s="319"/>
      <c r="H982" s="319"/>
      <c r="I982" s="319"/>
      <c r="J982" s="319"/>
      <c r="K982" s="319"/>
      <c r="L982" s="319"/>
    </row>
    <row r="983" spans="1:12">
      <c r="A983" s="319"/>
      <c r="B983" s="321"/>
      <c r="C983" s="321"/>
      <c r="D983" s="321"/>
      <c r="E983" s="319"/>
      <c r="F983" s="319"/>
      <c r="G983" s="319"/>
      <c r="H983" s="319"/>
      <c r="I983" s="319"/>
      <c r="J983" s="319"/>
      <c r="K983" s="319"/>
      <c r="L983" s="319"/>
    </row>
    <row r="984" spans="1:12">
      <c r="A984" s="319"/>
      <c r="B984" s="321"/>
      <c r="C984" s="321"/>
      <c r="D984" s="321"/>
      <c r="E984" s="319"/>
      <c r="F984" s="319"/>
      <c r="G984" s="319"/>
      <c r="H984" s="319"/>
      <c r="I984" s="319"/>
      <c r="J984" s="319"/>
      <c r="K984" s="319"/>
      <c r="L984" s="319"/>
    </row>
    <row r="985" spans="1:12">
      <c r="A985" s="319"/>
      <c r="B985" s="321"/>
      <c r="C985" s="321"/>
      <c r="D985" s="321"/>
      <c r="E985" s="319"/>
      <c r="F985" s="319"/>
      <c r="G985" s="319"/>
      <c r="H985" s="319"/>
      <c r="I985" s="319"/>
      <c r="J985" s="319"/>
      <c r="K985" s="319"/>
      <c r="L985" s="319"/>
    </row>
    <row r="986" spans="1:12">
      <c r="A986" s="319"/>
      <c r="B986" s="321"/>
      <c r="C986" s="321"/>
      <c r="D986" s="321"/>
      <c r="E986" s="319"/>
      <c r="F986" s="319"/>
      <c r="G986" s="319"/>
      <c r="H986" s="319"/>
      <c r="I986" s="319"/>
      <c r="J986" s="319"/>
      <c r="K986" s="319"/>
      <c r="L986" s="319"/>
    </row>
    <row r="987" spans="1:12">
      <c r="A987" s="319"/>
      <c r="B987" s="321"/>
      <c r="C987" s="321"/>
      <c r="D987" s="321"/>
      <c r="E987" s="319"/>
      <c r="F987" s="319"/>
      <c r="G987" s="319"/>
      <c r="H987" s="319"/>
      <c r="I987" s="319"/>
      <c r="J987" s="319"/>
      <c r="K987" s="319"/>
      <c r="L987" s="319"/>
    </row>
    <row r="988" spans="1:12">
      <c r="A988" s="319"/>
      <c r="B988" s="321"/>
      <c r="C988" s="321"/>
      <c r="D988" s="321"/>
      <c r="E988" s="319"/>
      <c r="F988" s="319"/>
      <c r="G988" s="319"/>
      <c r="H988" s="319"/>
      <c r="I988" s="319"/>
      <c r="J988" s="319"/>
      <c r="K988" s="319"/>
      <c r="L988" s="319"/>
    </row>
    <row r="989" spans="1:12">
      <c r="A989" s="319"/>
      <c r="B989" s="321"/>
      <c r="C989" s="321"/>
      <c r="D989" s="321"/>
      <c r="E989" s="319"/>
      <c r="F989" s="319"/>
      <c r="G989" s="319"/>
      <c r="H989" s="319"/>
      <c r="I989" s="319"/>
      <c r="J989" s="319"/>
      <c r="K989" s="319"/>
      <c r="L989" s="319"/>
    </row>
    <row r="990" spans="1:12">
      <c r="A990" s="319"/>
      <c r="B990" s="321"/>
      <c r="C990" s="321"/>
      <c r="D990" s="321"/>
      <c r="E990" s="319"/>
      <c r="F990" s="319"/>
      <c r="G990" s="319"/>
      <c r="H990" s="319"/>
      <c r="I990" s="319"/>
      <c r="J990" s="319"/>
      <c r="K990" s="319"/>
      <c r="L990" s="319"/>
    </row>
    <row r="991" spans="1:12">
      <c r="A991" s="319"/>
      <c r="B991" s="321"/>
      <c r="C991" s="321"/>
      <c r="D991" s="321"/>
      <c r="E991" s="319"/>
      <c r="F991" s="319"/>
      <c r="G991" s="319"/>
      <c r="H991" s="319"/>
      <c r="I991" s="319"/>
      <c r="J991" s="319"/>
      <c r="K991" s="319"/>
      <c r="L991" s="319"/>
    </row>
    <row r="992" spans="1:12">
      <c r="A992" s="319"/>
      <c r="B992" s="321"/>
      <c r="C992" s="321"/>
      <c r="D992" s="321"/>
      <c r="E992" s="319"/>
      <c r="F992" s="319"/>
      <c r="G992" s="319"/>
      <c r="H992" s="319"/>
      <c r="I992" s="319"/>
      <c r="J992" s="319"/>
      <c r="K992" s="319"/>
      <c r="L992" s="319"/>
    </row>
    <row r="993" spans="1:12">
      <c r="A993" s="319"/>
      <c r="B993" s="321"/>
      <c r="C993" s="321"/>
      <c r="D993" s="321"/>
      <c r="E993" s="319"/>
      <c r="F993" s="319"/>
      <c r="G993" s="319"/>
      <c r="H993" s="319"/>
      <c r="I993" s="319"/>
      <c r="J993" s="319"/>
      <c r="K993" s="319"/>
      <c r="L993" s="319"/>
    </row>
    <row r="994" spans="1:12">
      <c r="A994" s="319"/>
      <c r="B994" s="321"/>
      <c r="C994" s="321"/>
      <c r="D994" s="321"/>
      <c r="E994" s="319"/>
      <c r="F994" s="319"/>
      <c r="G994" s="319"/>
      <c r="H994" s="319"/>
      <c r="I994" s="319"/>
      <c r="J994" s="319"/>
      <c r="K994" s="319"/>
      <c r="L994" s="319"/>
    </row>
    <row r="995" spans="1:12">
      <c r="A995" s="319"/>
      <c r="B995" s="321"/>
      <c r="C995" s="321"/>
      <c r="D995" s="321"/>
      <c r="E995" s="319"/>
      <c r="F995" s="319"/>
      <c r="G995" s="319"/>
      <c r="H995" s="319"/>
      <c r="I995" s="319"/>
      <c r="J995" s="319"/>
      <c r="K995" s="319"/>
      <c r="L995" s="319"/>
    </row>
    <row r="996" spans="1:12">
      <c r="A996" s="319"/>
      <c r="B996" s="321"/>
      <c r="C996" s="321"/>
      <c r="D996" s="321"/>
      <c r="E996" s="319"/>
      <c r="F996" s="319"/>
      <c r="G996" s="319"/>
      <c r="H996" s="319"/>
      <c r="I996" s="319"/>
      <c r="J996" s="319"/>
      <c r="K996" s="319"/>
      <c r="L996" s="319"/>
    </row>
    <row r="997" spans="1:12">
      <c r="A997" s="319"/>
      <c r="B997" s="321"/>
      <c r="C997" s="321"/>
      <c r="D997" s="321"/>
      <c r="E997" s="319"/>
      <c r="F997" s="319"/>
      <c r="G997" s="319"/>
      <c r="H997" s="319"/>
      <c r="I997" s="319"/>
      <c r="J997" s="319"/>
      <c r="K997" s="319"/>
      <c r="L997" s="319"/>
    </row>
    <row r="998" spans="1:12">
      <c r="A998" s="319"/>
      <c r="B998" s="321"/>
      <c r="C998" s="321"/>
      <c r="D998" s="321"/>
      <c r="E998" s="319"/>
      <c r="F998" s="319"/>
      <c r="G998" s="319"/>
      <c r="H998" s="319"/>
      <c r="I998" s="319"/>
      <c r="J998" s="319"/>
      <c r="K998" s="319"/>
      <c r="L998" s="319"/>
    </row>
    <row r="999" spans="1:12">
      <c r="A999" s="319"/>
      <c r="B999" s="321"/>
      <c r="C999" s="321"/>
      <c r="D999" s="321"/>
      <c r="E999" s="319"/>
      <c r="F999" s="319"/>
      <c r="G999" s="319"/>
      <c r="H999" s="319"/>
      <c r="I999" s="319"/>
      <c r="J999" s="319"/>
      <c r="K999" s="319"/>
      <c r="L999" s="319"/>
    </row>
    <row r="1000" spans="1:12">
      <c r="A1000" s="319"/>
      <c r="B1000" s="321"/>
      <c r="C1000" s="321"/>
      <c r="D1000" s="321"/>
      <c r="E1000" s="319"/>
      <c r="F1000" s="319"/>
      <c r="G1000" s="319"/>
      <c r="H1000" s="319"/>
      <c r="I1000" s="319"/>
      <c r="J1000" s="319"/>
      <c r="K1000" s="319"/>
      <c r="L1000" s="319"/>
    </row>
    <row r="1001" spans="1:12">
      <c r="A1001" s="319"/>
      <c r="B1001" s="321"/>
      <c r="C1001" s="321"/>
      <c r="D1001" s="321"/>
      <c r="E1001" s="319"/>
      <c r="F1001" s="319"/>
      <c r="G1001" s="319"/>
      <c r="H1001" s="319"/>
      <c r="I1001" s="319"/>
      <c r="J1001" s="319"/>
      <c r="K1001" s="319"/>
      <c r="L1001" s="319"/>
    </row>
    <row r="1002" spans="1:12">
      <c r="A1002" s="319"/>
      <c r="B1002" s="321"/>
      <c r="C1002" s="321"/>
      <c r="D1002" s="321"/>
      <c r="E1002" s="319"/>
      <c r="F1002" s="319"/>
      <c r="G1002" s="319"/>
      <c r="H1002" s="319"/>
      <c r="I1002" s="319"/>
      <c r="J1002" s="319"/>
      <c r="K1002" s="319"/>
      <c r="L1002" s="319"/>
    </row>
    <row r="1003" spans="1:12">
      <c r="A1003" s="319"/>
      <c r="B1003" s="321"/>
      <c r="C1003" s="321"/>
      <c r="D1003" s="321"/>
      <c r="E1003" s="319"/>
      <c r="F1003" s="319"/>
      <c r="G1003" s="319"/>
      <c r="H1003" s="319"/>
      <c r="I1003" s="319"/>
      <c r="J1003" s="319"/>
      <c r="K1003" s="319"/>
      <c r="L1003" s="319"/>
    </row>
    <row r="1004" spans="1:12">
      <c r="A1004" s="319"/>
      <c r="B1004" s="321"/>
      <c r="C1004" s="321"/>
      <c r="D1004" s="321"/>
      <c r="E1004" s="319"/>
      <c r="F1004" s="319"/>
      <c r="G1004" s="319"/>
      <c r="H1004" s="319"/>
      <c r="I1004" s="319"/>
      <c r="J1004" s="319"/>
      <c r="K1004" s="319"/>
      <c r="L1004" s="319"/>
    </row>
    <row r="1005" spans="1:12">
      <c r="A1005" s="319"/>
      <c r="B1005" s="321"/>
      <c r="C1005" s="321"/>
      <c r="D1005" s="321"/>
      <c r="E1005" s="319"/>
      <c r="F1005" s="319"/>
      <c r="G1005" s="319"/>
      <c r="H1005" s="319"/>
      <c r="I1005" s="319"/>
      <c r="J1005" s="319"/>
      <c r="K1005" s="319"/>
      <c r="L1005" s="319"/>
    </row>
    <row r="1006" spans="1:12">
      <c r="A1006" s="319"/>
      <c r="B1006" s="321"/>
      <c r="C1006" s="321"/>
      <c r="D1006" s="321"/>
      <c r="E1006" s="319"/>
      <c r="F1006" s="319"/>
      <c r="G1006" s="319"/>
      <c r="H1006" s="319"/>
      <c r="I1006" s="319"/>
      <c r="J1006" s="319"/>
      <c r="K1006" s="319"/>
      <c r="L1006" s="319"/>
    </row>
    <row r="1007" spans="1:12">
      <c r="A1007" s="319"/>
      <c r="B1007" s="321"/>
      <c r="C1007" s="321"/>
      <c r="D1007" s="321"/>
      <c r="E1007" s="319"/>
      <c r="F1007" s="319"/>
      <c r="G1007" s="319"/>
      <c r="H1007" s="319"/>
      <c r="I1007" s="319"/>
      <c r="J1007" s="319"/>
      <c r="K1007" s="319"/>
      <c r="L1007" s="319"/>
    </row>
    <row r="1008" spans="1:12">
      <c r="A1008" s="319"/>
      <c r="B1008" s="321"/>
      <c r="C1008" s="321"/>
      <c r="D1008" s="321"/>
      <c r="E1008" s="319"/>
      <c r="F1008" s="319"/>
      <c r="G1008" s="319"/>
      <c r="H1008" s="319"/>
      <c r="I1008" s="319"/>
      <c r="J1008" s="319"/>
      <c r="K1008" s="319"/>
      <c r="L1008" s="319"/>
    </row>
    <row r="1009" spans="1:12">
      <c r="A1009" s="319"/>
      <c r="B1009" s="321"/>
      <c r="C1009" s="321"/>
      <c r="D1009" s="321"/>
      <c r="E1009" s="319"/>
      <c r="F1009" s="319"/>
      <c r="G1009" s="319"/>
      <c r="H1009" s="319"/>
      <c r="I1009" s="319"/>
      <c r="J1009" s="319"/>
      <c r="K1009" s="319"/>
      <c r="L1009" s="319"/>
    </row>
    <row r="1010" spans="1:12">
      <c r="A1010" s="319"/>
      <c r="B1010" s="321"/>
      <c r="C1010" s="321"/>
      <c r="D1010" s="321"/>
      <c r="E1010" s="319"/>
      <c r="F1010" s="319"/>
      <c r="G1010" s="319"/>
      <c r="H1010" s="319"/>
      <c r="I1010" s="319"/>
      <c r="J1010" s="319"/>
      <c r="K1010" s="319"/>
      <c r="L1010" s="319"/>
    </row>
    <row r="1011" spans="1:12">
      <c r="A1011" s="319"/>
      <c r="B1011" s="321"/>
      <c r="C1011" s="321"/>
      <c r="D1011" s="321"/>
      <c r="E1011" s="319"/>
      <c r="F1011" s="319"/>
      <c r="G1011" s="319"/>
      <c r="H1011" s="319"/>
      <c r="I1011" s="319"/>
      <c r="J1011" s="319"/>
      <c r="K1011" s="319"/>
      <c r="L1011" s="319"/>
    </row>
    <row r="1012" spans="1:12">
      <c r="A1012" s="319"/>
      <c r="B1012" s="321"/>
      <c r="C1012" s="321"/>
      <c r="D1012" s="321"/>
      <c r="E1012" s="319"/>
      <c r="F1012" s="319"/>
      <c r="G1012" s="319"/>
      <c r="H1012" s="319"/>
      <c r="I1012" s="319"/>
      <c r="J1012" s="319"/>
      <c r="K1012" s="319"/>
      <c r="L1012" s="319"/>
    </row>
    <row r="1013" spans="1:12">
      <c r="A1013" s="319"/>
      <c r="B1013" s="321"/>
      <c r="C1013" s="321"/>
      <c r="D1013" s="321"/>
      <c r="E1013" s="319"/>
      <c r="F1013" s="319"/>
      <c r="G1013" s="319"/>
      <c r="H1013" s="319"/>
      <c r="I1013" s="319"/>
      <c r="J1013" s="319"/>
      <c r="K1013" s="319"/>
      <c r="L1013" s="319"/>
    </row>
    <row r="1014" spans="1:12">
      <c r="A1014" s="319"/>
      <c r="B1014" s="321"/>
      <c r="C1014" s="321"/>
      <c r="D1014" s="321"/>
      <c r="E1014" s="319"/>
      <c r="F1014" s="319"/>
      <c r="G1014" s="319"/>
      <c r="H1014" s="319"/>
      <c r="I1014" s="319"/>
      <c r="J1014" s="319"/>
      <c r="K1014" s="319"/>
      <c r="L1014" s="319"/>
    </row>
    <row r="1015" spans="1:12">
      <c r="A1015" s="319"/>
      <c r="B1015" s="321"/>
      <c r="C1015" s="321"/>
      <c r="D1015" s="321"/>
      <c r="E1015" s="319"/>
      <c r="F1015" s="319"/>
      <c r="G1015" s="319"/>
      <c r="H1015" s="319"/>
      <c r="I1015" s="319"/>
      <c r="J1015" s="319"/>
      <c r="K1015" s="319"/>
      <c r="L1015" s="319"/>
    </row>
    <row r="1016" spans="1:12">
      <c r="A1016" s="319"/>
      <c r="B1016" s="321"/>
      <c r="C1016" s="321"/>
      <c r="D1016" s="321"/>
      <c r="E1016" s="319"/>
      <c r="F1016" s="319"/>
      <c r="G1016" s="319"/>
      <c r="H1016" s="319"/>
      <c r="I1016" s="319"/>
      <c r="J1016" s="319"/>
      <c r="K1016" s="319"/>
      <c r="L1016" s="319"/>
    </row>
    <row r="1017" spans="1:12">
      <c r="A1017" s="319"/>
      <c r="B1017" s="321"/>
      <c r="C1017" s="321"/>
      <c r="D1017" s="321"/>
      <c r="E1017" s="319"/>
      <c r="F1017" s="319"/>
      <c r="G1017" s="319"/>
      <c r="H1017" s="319"/>
      <c r="I1017" s="319"/>
      <c r="J1017" s="319"/>
      <c r="K1017" s="319"/>
      <c r="L1017" s="319"/>
    </row>
    <row r="1018" spans="1:12">
      <c r="A1018" s="319"/>
      <c r="B1018" s="321"/>
      <c r="C1018" s="321"/>
      <c r="D1018" s="321"/>
      <c r="E1018" s="319"/>
      <c r="F1018" s="319"/>
      <c r="G1018" s="319"/>
      <c r="H1018" s="319"/>
      <c r="I1018" s="319"/>
      <c r="J1018" s="319"/>
      <c r="K1018" s="319"/>
      <c r="L1018" s="319"/>
    </row>
    <row r="1019" spans="1:12">
      <c r="A1019" s="319"/>
      <c r="B1019" s="321"/>
      <c r="C1019" s="321"/>
      <c r="D1019" s="321"/>
      <c r="E1019" s="319"/>
      <c r="F1019" s="319"/>
      <c r="G1019" s="319"/>
      <c r="H1019" s="319"/>
      <c r="I1019" s="319"/>
      <c r="J1019" s="319"/>
      <c r="K1019" s="319"/>
      <c r="L1019" s="319"/>
    </row>
    <row r="1020" spans="1:12">
      <c r="A1020" s="319"/>
      <c r="B1020" s="321"/>
      <c r="C1020" s="321"/>
      <c r="D1020" s="321"/>
      <c r="E1020" s="319"/>
      <c r="F1020" s="319"/>
      <c r="G1020" s="319"/>
      <c r="H1020" s="319"/>
      <c r="I1020" s="319"/>
      <c r="J1020" s="319"/>
      <c r="K1020" s="319"/>
      <c r="L1020" s="319"/>
    </row>
    <row r="1021" spans="1:12">
      <c r="A1021" s="319"/>
      <c r="B1021" s="321"/>
      <c r="C1021" s="321"/>
      <c r="D1021" s="321"/>
      <c r="E1021" s="319"/>
      <c r="F1021" s="319"/>
      <c r="G1021" s="319"/>
      <c r="H1021" s="319"/>
      <c r="I1021" s="319"/>
      <c r="J1021" s="319"/>
      <c r="K1021" s="319"/>
      <c r="L1021" s="319"/>
    </row>
    <row r="1022" spans="1:12">
      <c r="A1022" s="319"/>
      <c r="B1022" s="321"/>
      <c r="C1022" s="321"/>
      <c r="D1022" s="321"/>
      <c r="E1022" s="319"/>
      <c r="F1022" s="319"/>
      <c r="G1022" s="319"/>
      <c r="H1022" s="319"/>
      <c r="I1022" s="319"/>
      <c r="J1022" s="319"/>
      <c r="K1022" s="319"/>
      <c r="L1022" s="319"/>
    </row>
    <row r="1023" spans="1:12">
      <c r="A1023" s="319"/>
      <c r="B1023" s="321"/>
      <c r="C1023" s="321"/>
      <c r="D1023" s="321"/>
      <c r="E1023" s="319"/>
      <c r="F1023" s="319"/>
      <c r="G1023" s="319"/>
      <c r="H1023" s="319"/>
      <c r="I1023" s="319"/>
      <c r="J1023" s="319"/>
      <c r="K1023" s="319"/>
      <c r="L1023" s="319"/>
    </row>
    <row r="1024" spans="1:12">
      <c r="A1024" s="319"/>
      <c r="B1024" s="321"/>
      <c r="C1024" s="321"/>
      <c r="D1024" s="321"/>
      <c r="E1024" s="319"/>
      <c r="F1024" s="319"/>
      <c r="G1024" s="319"/>
      <c r="H1024" s="319"/>
      <c r="I1024" s="319"/>
      <c r="J1024" s="319"/>
      <c r="K1024" s="319"/>
      <c r="L1024" s="319"/>
    </row>
    <row r="1025" spans="1:12">
      <c r="A1025" s="319"/>
      <c r="B1025" s="321"/>
      <c r="C1025" s="321"/>
      <c r="D1025" s="321"/>
      <c r="E1025" s="319"/>
      <c r="F1025" s="319"/>
      <c r="G1025" s="319"/>
      <c r="H1025" s="319"/>
      <c r="I1025" s="319"/>
      <c r="J1025" s="319"/>
      <c r="K1025" s="319"/>
      <c r="L1025" s="319"/>
    </row>
    <row r="1026" spans="1:12">
      <c r="A1026" s="319"/>
      <c r="B1026" s="321"/>
      <c r="C1026" s="321"/>
      <c r="D1026" s="321"/>
      <c r="E1026" s="319"/>
      <c r="F1026" s="319"/>
      <c r="G1026" s="319"/>
      <c r="H1026" s="319"/>
      <c r="I1026" s="319"/>
      <c r="J1026" s="319"/>
      <c r="K1026" s="319"/>
      <c r="L1026" s="319"/>
    </row>
    <row r="1027" spans="1:12">
      <c r="A1027" s="319"/>
      <c r="B1027" s="321"/>
      <c r="C1027" s="321"/>
      <c r="D1027" s="321"/>
      <c r="E1027" s="319"/>
      <c r="F1027" s="319"/>
      <c r="G1027" s="319"/>
      <c r="H1027" s="319"/>
      <c r="I1027" s="319"/>
      <c r="J1027" s="319"/>
      <c r="K1027" s="319"/>
      <c r="L1027" s="319"/>
    </row>
    <row r="1028" spans="1:12">
      <c r="A1028" s="319"/>
      <c r="B1028" s="321"/>
      <c r="C1028" s="321"/>
      <c r="D1028" s="321"/>
      <c r="E1028" s="319"/>
      <c r="F1028" s="319"/>
      <c r="G1028" s="319"/>
      <c r="H1028" s="319"/>
      <c r="I1028" s="319"/>
      <c r="J1028" s="319"/>
      <c r="K1028" s="319"/>
      <c r="L1028" s="319"/>
    </row>
    <row r="1029" spans="1:12">
      <c r="A1029" s="319"/>
      <c r="B1029" s="321"/>
      <c r="C1029" s="321"/>
      <c r="D1029" s="321"/>
      <c r="E1029" s="319"/>
      <c r="F1029" s="319"/>
      <c r="G1029" s="319"/>
      <c r="H1029" s="319"/>
      <c r="I1029" s="319"/>
      <c r="J1029" s="319"/>
      <c r="K1029" s="319"/>
      <c r="L1029" s="319"/>
    </row>
    <row r="1030" spans="1:12">
      <c r="A1030" s="319"/>
      <c r="B1030" s="321"/>
      <c r="C1030" s="321"/>
      <c r="D1030" s="321"/>
      <c r="E1030" s="319"/>
      <c r="F1030" s="319"/>
      <c r="G1030" s="319"/>
      <c r="H1030" s="319"/>
      <c r="I1030" s="319"/>
      <c r="J1030" s="319"/>
      <c r="K1030" s="319"/>
      <c r="L1030" s="319"/>
    </row>
    <row r="1031" spans="1:12">
      <c r="A1031" s="319"/>
      <c r="B1031" s="321"/>
      <c r="C1031" s="321"/>
      <c r="D1031" s="321"/>
      <c r="E1031" s="319"/>
      <c r="F1031" s="319"/>
      <c r="G1031" s="319"/>
      <c r="H1031" s="319"/>
      <c r="I1031" s="319"/>
      <c r="J1031" s="319"/>
      <c r="K1031" s="319"/>
      <c r="L1031" s="319"/>
    </row>
    <row r="1032" spans="1:12">
      <c r="A1032" s="319"/>
      <c r="B1032" s="321"/>
      <c r="C1032" s="321"/>
      <c r="D1032" s="321"/>
      <c r="E1032" s="319"/>
      <c r="F1032" s="319"/>
      <c r="G1032" s="319"/>
      <c r="H1032" s="319"/>
      <c r="I1032" s="319"/>
      <c r="J1032" s="319"/>
      <c r="K1032" s="319"/>
      <c r="L1032" s="319"/>
    </row>
    <row r="1033" spans="1:12">
      <c r="A1033" s="319"/>
      <c r="B1033" s="321"/>
      <c r="C1033" s="321"/>
      <c r="D1033" s="321"/>
      <c r="E1033" s="319"/>
      <c r="F1033" s="319"/>
      <c r="G1033" s="319"/>
      <c r="H1033" s="319"/>
      <c r="I1033" s="319"/>
      <c r="J1033" s="319"/>
      <c r="K1033" s="319"/>
      <c r="L1033" s="319"/>
    </row>
    <row r="1034" spans="1:12">
      <c r="A1034" s="319"/>
      <c r="B1034" s="321"/>
      <c r="C1034" s="321"/>
      <c r="D1034" s="321"/>
      <c r="E1034" s="319"/>
      <c r="F1034" s="319"/>
      <c r="G1034" s="319"/>
      <c r="H1034" s="319"/>
      <c r="I1034" s="319"/>
      <c r="J1034" s="319"/>
      <c r="K1034" s="319"/>
      <c r="L1034" s="319"/>
    </row>
    <row r="1035" spans="1:12">
      <c r="A1035" s="319"/>
      <c r="B1035" s="321"/>
      <c r="C1035" s="321"/>
      <c r="D1035" s="321"/>
      <c r="E1035" s="319"/>
      <c r="F1035" s="319"/>
      <c r="G1035" s="319"/>
      <c r="H1035" s="319"/>
      <c r="I1035" s="319"/>
      <c r="J1035" s="319"/>
      <c r="K1035" s="319"/>
      <c r="L1035" s="319"/>
    </row>
    <row r="1036" spans="1:12">
      <c r="A1036" s="319"/>
      <c r="B1036" s="321"/>
      <c r="C1036" s="321"/>
      <c r="D1036" s="321"/>
      <c r="E1036" s="319"/>
      <c r="F1036" s="319"/>
      <c r="G1036" s="319"/>
      <c r="H1036" s="319"/>
      <c r="I1036" s="319"/>
      <c r="J1036" s="319"/>
      <c r="K1036" s="319"/>
      <c r="L1036" s="319"/>
    </row>
    <row r="1037" spans="1:12">
      <c r="A1037" s="319"/>
      <c r="B1037" s="321"/>
      <c r="C1037" s="321"/>
      <c r="D1037" s="321"/>
      <c r="E1037" s="319"/>
      <c r="F1037" s="319"/>
      <c r="G1037" s="319"/>
      <c r="H1037" s="319"/>
      <c r="I1037" s="319"/>
      <c r="J1037" s="319"/>
      <c r="K1037" s="319"/>
      <c r="L1037" s="319"/>
    </row>
    <row r="1038" spans="1:12">
      <c r="A1038" s="319"/>
      <c r="B1038" s="321"/>
      <c r="C1038" s="321"/>
      <c r="D1038" s="321"/>
      <c r="E1038" s="319"/>
      <c r="F1038" s="319"/>
      <c r="G1038" s="319"/>
      <c r="H1038" s="319"/>
      <c r="I1038" s="319"/>
      <c r="J1038" s="319"/>
      <c r="K1038" s="319"/>
      <c r="L1038" s="319"/>
    </row>
    <row r="1039" spans="1:12">
      <c r="A1039" s="319"/>
      <c r="B1039" s="321"/>
      <c r="C1039" s="321"/>
      <c r="D1039" s="321"/>
      <c r="E1039" s="319"/>
      <c r="F1039" s="319"/>
      <c r="G1039" s="319"/>
      <c r="H1039" s="319"/>
      <c r="I1039" s="319"/>
      <c r="J1039" s="319"/>
      <c r="K1039" s="319"/>
      <c r="L1039" s="319"/>
    </row>
    <row r="1040" spans="1:12">
      <c r="A1040" s="319"/>
      <c r="B1040" s="321"/>
      <c r="C1040" s="321"/>
      <c r="D1040" s="321"/>
      <c r="E1040" s="319"/>
      <c r="F1040" s="319"/>
      <c r="G1040" s="319"/>
      <c r="H1040" s="319"/>
      <c r="I1040" s="319"/>
      <c r="J1040" s="319"/>
      <c r="K1040" s="319"/>
      <c r="L1040" s="319"/>
    </row>
    <row r="1041" spans="1:12">
      <c r="A1041" s="319"/>
      <c r="B1041" s="321"/>
      <c r="C1041" s="321"/>
      <c r="D1041" s="321"/>
      <c r="E1041" s="319"/>
      <c r="F1041" s="319"/>
      <c r="G1041" s="319"/>
      <c r="H1041" s="319"/>
      <c r="I1041" s="319"/>
      <c r="J1041" s="319"/>
      <c r="K1041" s="319"/>
      <c r="L1041" s="319"/>
    </row>
    <row r="1042" spans="1:12">
      <c r="A1042" s="319"/>
      <c r="B1042" s="321"/>
      <c r="C1042" s="321"/>
      <c r="D1042" s="321"/>
      <c r="E1042" s="319"/>
      <c r="F1042" s="319"/>
      <c r="G1042" s="319"/>
      <c r="H1042" s="319"/>
      <c r="I1042" s="319"/>
      <c r="J1042" s="319"/>
      <c r="K1042" s="319"/>
      <c r="L1042" s="319"/>
    </row>
    <row r="1043" spans="1:12">
      <c r="A1043" s="319"/>
      <c r="B1043" s="321"/>
      <c r="C1043" s="321"/>
      <c r="D1043" s="321"/>
      <c r="E1043" s="319"/>
      <c r="F1043" s="319"/>
      <c r="G1043" s="319"/>
      <c r="H1043" s="319"/>
      <c r="I1043" s="319"/>
      <c r="J1043" s="319"/>
      <c r="K1043" s="319"/>
      <c r="L1043" s="319"/>
    </row>
    <row r="1044" spans="1:12">
      <c r="A1044" s="319"/>
      <c r="B1044" s="321"/>
      <c r="C1044" s="321"/>
      <c r="D1044" s="321"/>
      <c r="E1044" s="319"/>
      <c r="F1044" s="319"/>
      <c r="G1044" s="319"/>
      <c r="H1044" s="319"/>
      <c r="I1044" s="319"/>
      <c r="J1044" s="319"/>
      <c r="K1044" s="319"/>
      <c r="L1044" s="319"/>
    </row>
    <row r="1045" spans="1:12">
      <c r="A1045" s="319"/>
      <c r="B1045" s="321"/>
      <c r="C1045" s="321"/>
      <c r="D1045" s="321"/>
      <c r="E1045" s="319"/>
      <c r="F1045" s="319"/>
      <c r="G1045" s="319"/>
      <c r="H1045" s="319"/>
      <c r="I1045" s="319"/>
      <c r="J1045" s="319"/>
      <c r="K1045" s="319"/>
      <c r="L1045" s="319"/>
    </row>
    <row r="1046" spans="1:12">
      <c r="A1046" s="319"/>
      <c r="B1046" s="321"/>
      <c r="C1046" s="321"/>
      <c r="D1046" s="321"/>
      <c r="E1046" s="319"/>
      <c r="F1046" s="319"/>
      <c r="G1046" s="319"/>
      <c r="H1046" s="319"/>
      <c r="I1046" s="319"/>
      <c r="J1046" s="319"/>
      <c r="K1046" s="319"/>
      <c r="L1046" s="319"/>
    </row>
    <row r="1047" spans="1:12">
      <c r="A1047" s="319"/>
      <c r="B1047" s="321"/>
      <c r="C1047" s="321"/>
      <c r="D1047" s="321"/>
      <c r="E1047" s="319"/>
      <c r="F1047" s="319"/>
      <c r="G1047" s="319"/>
      <c r="H1047" s="319"/>
      <c r="I1047" s="319"/>
      <c r="J1047" s="319"/>
      <c r="K1047" s="319"/>
      <c r="L1047" s="319"/>
    </row>
    <row r="1048" spans="1:12">
      <c r="A1048" s="319"/>
      <c r="B1048" s="321"/>
      <c r="C1048" s="321"/>
      <c r="D1048" s="321"/>
      <c r="E1048" s="319"/>
      <c r="F1048" s="319"/>
      <c r="G1048" s="319"/>
      <c r="H1048" s="319"/>
      <c r="I1048" s="319"/>
      <c r="J1048" s="319"/>
      <c r="K1048" s="319"/>
      <c r="L1048" s="319"/>
    </row>
    <row r="1049" spans="1:12">
      <c r="A1049" s="319"/>
      <c r="B1049" s="321"/>
      <c r="C1049" s="321"/>
      <c r="D1049" s="321"/>
      <c r="E1049" s="319"/>
      <c r="F1049" s="319"/>
      <c r="G1049" s="319"/>
      <c r="H1049" s="319"/>
      <c r="I1049" s="319"/>
      <c r="J1049" s="319"/>
      <c r="K1049" s="319"/>
      <c r="L1049" s="319"/>
    </row>
    <row r="1050" spans="1:12">
      <c r="A1050" s="319"/>
      <c r="B1050" s="321"/>
      <c r="C1050" s="321"/>
      <c r="D1050" s="321"/>
      <c r="E1050" s="319"/>
      <c r="F1050" s="319"/>
      <c r="G1050" s="319"/>
      <c r="H1050" s="319"/>
      <c r="I1050" s="319"/>
      <c r="J1050" s="319"/>
      <c r="K1050" s="319"/>
      <c r="L1050" s="319"/>
    </row>
    <row r="1051" spans="1:12">
      <c r="A1051" s="319"/>
      <c r="B1051" s="321"/>
      <c r="C1051" s="321"/>
      <c r="D1051" s="321"/>
      <c r="E1051" s="319"/>
      <c r="F1051" s="319"/>
      <c r="G1051" s="319"/>
      <c r="H1051" s="319"/>
      <c r="I1051" s="319"/>
      <c r="J1051" s="319"/>
      <c r="K1051" s="319"/>
      <c r="L1051" s="319"/>
    </row>
    <row r="1052" spans="1:12">
      <c r="A1052" s="319"/>
      <c r="B1052" s="321"/>
      <c r="C1052" s="321"/>
      <c r="D1052" s="321"/>
      <c r="E1052" s="319"/>
      <c r="F1052" s="319"/>
      <c r="G1052" s="319"/>
      <c r="H1052" s="319"/>
      <c r="I1052" s="319"/>
      <c r="J1052" s="319"/>
      <c r="K1052" s="319"/>
      <c r="L1052" s="319"/>
    </row>
    <row r="1053" spans="1:12">
      <c r="A1053" s="319"/>
      <c r="B1053" s="321"/>
      <c r="C1053" s="321"/>
      <c r="D1053" s="321"/>
      <c r="E1053" s="319"/>
      <c r="F1053" s="319"/>
      <c r="G1053" s="319"/>
      <c r="H1053" s="319"/>
      <c r="I1053" s="319"/>
      <c r="J1053" s="319"/>
      <c r="K1053" s="319"/>
      <c r="L1053" s="319"/>
    </row>
    <row r="1054" spans="1:12">
      <c r="A1054" s="319"/>
      <c r="B1054" s="321"/>
      <c r="C1054" s="321"/>
      <c r="D1054" s="321"/>
      <c r="E1054" s="319"/>
      <c r="F1054" s="319"/>
      <c r="G1054" s="319"/>
      <c r="H1054" s="319"/>
      <c r="I1054" s="319"/>
      <c r="J1054" s="319"/>
      <c r="K1054" s="319"/>
      <c r="L1054" s="319"/>
    </row>
    <row r="1055" spans="1:12">
      <c r="A1055" s="319"/>
      <c r="B1055" s="321"/>
      <c r="C1055" s="321"/>
      <c r="D1055" s="321"/>
      <c r="E1055" s="319"/>
      <c r="F1055" s="319"/>
      <c r="G1055" s="319"/>
      <c r="H1055" s="319"/>
      <c r="I1055" s="319"/>
      <c r="J1055" s="319"/>
      <c r="K1055" s="319"/>
      <c r="L1055" s="319"/>
    </row>
    <row r="1056" spans="1:12">
      <c r="A1056" s="319"/>
      <c r="B1056" s="321"/>
      <c r="C1056" s="321"/>
      <c r="D1056" s="321"/>
      <c r="E1056" s="319"/>
      <c r="F1056" s="319"/>
      <c r="G1056" s="319"/>
      <c r="H1056" s="319"/>
      <c r="I1056" s="319"/>
      <c r="J1056" s="319"/>
      <c r="K1056" s="319"/>
      <c r="L1056" s="319"/>
    </row>
    <row r="1057" spans="1:12">
      <c r="A1057" s="319"/>
      <c r="B1057" s="321"/>
      <c r="C1057" s="321"/>
      <c r="D1057" s="321"/>
      <c r="E1057" s="319"/>
      <c r="F1057" s="319"/>
      <c r="G1057" s="319"/>
      <c r="H1057" s="319"/>
      <c r="I1057" s="319"/>
      <c r="J1057" s="319"/>
      <c r="K1057" s="319"/>
      <c r="L1057" s="319"/>
    </row>
    <row r="1058" spans="1:12">
      <c r="A1058" s="319"/>
      <c r="B1058" s="321"/>
      <c r="C1058" s="321"/>
      <c r="D1058" s="321"/>
      <c r="E1058" s="319"/>
      <c r="F1058" s="319"/>
      <c r="G1058" s="319"/>
      <c r="H1058" s="319"/>
      <c r="I1058" s="319"/>
      <c r="J1058" s="319"/>
      <c r="K1058" s="319"/>
      <c r="L1058" s="319"/>
    </row>
    <row r="1059" spans="1:12">
      <c r="A1059" s="319"/>
      <c r="B1059" s="321"/>
      <c r="C1059" s="321"/>
      <c r="D1059" s="321"/>
      <c r="E1059" s="319"/>
      <c r="F1059" s="319"/>
      <c r="G1059" s="319"/>
      <c r="H1059" s="319"/>
      <c r="I1059" s="319"/>
      <c r="J1059" s="319"/>
      <c r="K1059" s="319"/>
      <c r="L1059" s="319"/>
    </row>
    <row r="1060" spans="1:12">
      <c r="A1060" s="319"/>
      <c r="B1060" s="321"/>
      <c r="C1060" s="321"/>
      <c r="D1060" s="321"/>
      <c r="E1060" s="319"/>
      <c r="F1060" s="319"/>
      <c r="G1060" s="319"/>
      <c r="H1060" s="319"/>
      <c r="I1060" s="319"/>
      <c r="J1060" s="319"/>
      <c r="K1060" s="319"/>
      <c r="L1060" s="319"/>
    </row>
    <row r="1061" spans="1:12">
      <c r="A1061" s="319"/>
      <c r="B1061" s="321"/>
      <c r="C1061" s="321"/>
      <c r="D1061" s="321"/>
      <c r="E1061" s="319"/>
      <c r="F1061" s="319"/>
      <c r="G1061" s="319"/>
      <c r="H1061" s="319"/>
      <c r="I1061" s="319"/>
      <c r="J1061" s="319"/>
      <c r="K1061" s="319"/>
      <c r="L1061" s="319"/>
    </row>
    <row r="1062" spans="1:12">
      <c r="A1062" s="319"/>
      <c r="B1062" s="321"/>
      <c r="C1062" s="321"/>
      <c r="D1062" s="321"/>
      <c r="E1062" s="319"/>
      <c r="F1062" s="319"/>
      <c r="G1062" s="319"/>
      <c r="H1062" s="319"/>
      <c r="I1062" s="319"/>
      <c r="J1062" s="319"/>
      <c r="K1062" s="319"/>
      <c r="L1062" s="319"/>
    </row>
    <row r="1063" spans="1:12">
      <c r="A1063" s="319"/>
      <c r="B1063" s="321"/>
      <c r="C1063" s="321"/>
      <c r="D1063" s="321"/>
      <c r="E1063" s="319"/>
      <c r="F1063" s="319"/>
      <c r="G1063" s="319"/>
      <c r="H1063" s="319"/>
      <c r="I1063" s="319"/>
      <c r="J1063" s="319"/>
      <c r="K1063" s="319"/>
      <c r="L1063" s="319"/>
    </row>
    <row r="1064" spans="1:12">
      <c r="A1064" s="319"/>
      <c r="B1064" s="321"/>
      <c r="C1064" s="321"/>
      <c r="D1064" s="321"/>
      <c r="E1064" s="319"/>
      <c r="F1064" s="319"/>
      <c r="G1064" s="319"/>
      <c r="H1064" s="319"/>
      <c r="I1064" s="319"/>
      <c r="J1064" s="319"/>
      <c r="K1064" s="319"/>
      <c r="L1064" s="319"/>
    </row>
    <row r="1065" spans="1:12">
      <c r="A1065" s="319"/>
      <c r="B1065" s="321"/>
      <c r="C1065" s="321"/>
      <c r="D1065" s="321"/>
      <c r="E1065" s="319"/>
      <c r="F1065" s="319"/>
      <c r="G1065" s="319"/>
      <c r="H1065" s="319"/>
      <c r="I1065" s="319"/>
      <c r="J1065" s="319"/>
      <c r="K1065" s="319"/>
      <c r="L1065" s="319"/>
    </row>
    <row r="1066" spans="1:12">
      <c r="A1066" s="319"/>
      <c r="B1066" s="321"/>
      <c r="C1066" s="321"/>
      <c r="D1066" s="321"/>
      <c r="E1066" s="319"/>
      <c r="F1066" s="319"/>
      <c r="G1066" s="319"/>
      <c r="H1066" s="319"/>
      <c r="I1066" s="319"/>
      <c r="J1066" s="319"/>
      <c r="K1066" s="319"/>
      <c r="L1066" s="319"/>
    </row>
    <row r="1067" spans="1:12">
      <c r="A1067" s="319"/>
      <c r="B1067" s="321"/>
      <c r="C1067" s="321"/>
      <c r="D1067" s="321"/>
      <c r="E1067" s="319"/>
      <c r="F1067" s="319"/>
      <c r="G1067" s="319"/>
      <c r="H1067" s="319"/>
      <c r="I1067" s="319"/>
      <c r="J1067" s="319"/>
      <c r="K1067" s="319"/>
      <c r="L1067" s="319"/>
    </row>
    <row r="1068" spans="1:12">
      <c r="A1068" s="319"/>
      <c r="B1068" s="321"/>
      <c r="C1068" s="321"/>
      <c r="D1068" s="321"/>
      <c r="E1068" s="319"/>
      <c r="F1068" s="319"/>
      <c r="G1068" s="319"/>
      <c r="H1068" s="319"/>
      <c r="I1068" s="319"/>
      <c r="J1068" s="319"/>
      <c r="K1068" s="319"/>
      <c r="L1068" s="319"/>
    </row>
    <row r="1069" spans="1:12">
      <c r="A1069" s="319"/>
      <c r="B1069" s="321"/>
      <c r="C1069" s="321"/>
      <c r="D1069" s="321"/>
      <c r="E1069" s="319"/>
      <c r="F1069" s="319"/>
      <c r="G1069" s="319"/>
      <c r="H1069" s="319"/>
      <c r="I1069" s="319"/>
      <c r="J1069" s="319"/>
      <c r="K1069" s="319"/>
      <c r="L1069" s="319"/>
    </row>
    <row r="1070" spans="1:12">
      <c r="A1070" s="319"/>
      <c r="B1070" s="321"/>
      <c r="C1070" s="321"/>
      <c r="D1070" s="321"/>
      <c r="E1070" s="319"/>
      <c r="F1070" s="319"/>
      <c r="G1070" s="319"/>
      <c r="H1070" s="319"/>
      <c r="I1070" s="319"/>
      <c r="J1070" s="319"/>
      <c r="K1070" s="319"/>
      <c r="L1070" s="319"/>
    </row>
    <row r="1071" spans="1:12">
      <c r="A1071" s="319"/>
      <c r="B1071" s="321"/>
      <c r="C1071" s="321"/>
      <c r="D1071" s="321"/>
      <c r="E1071" s="319"/>
      <c r="F1071" s="319"/>
      <c r="G1071" s="319"/>
      <c r="H1071" s="319"/>
      <c r="I1071" s="319"/>
      <c r="J1071" s="319"/>
      <c r="K1071" s="319"/>
      <c r="L1071" s="319"/>
    </row>
    <row r="1072" spans="1:12">
      <c r="A1072" s="319"/>
      <c r="B1072" s="321"/>
      <c r="C1072" s="321"/>
      <c r="D1072" s="321"/>
      <c r="E1072" s="319"/>
      <c r="F1072" s="319"/>
      <c r="G1072" s="319"/>
      <c r="H1072" s="319"/>
      <c r="I1072" s="319"/>
      <c r="J1072" s="319"/>
      <c r="K1072" s="319"/>
      <c r="L1072" s="319"/>
    </row>
    <row r="1073" spans="1:12">
      <c r="A1073" s="319"/>
      <c r="B1073" s="321"/>
      <c r="C1073" s="321"/>
      <c r="D1073" s="321"/>
      <c r="E1073" s="319"/>
      <c r="F1073" s="319"/>
      <c r="G1073" s="319"/>
      <c r="H1073" s="319"/>
      <c r="I1073" s="319"/>
      <c r="J1073" s="319"/>
      <c r="K1073" s="319"/>
      <c r="L1073" s="319"/>
    </row>
    <row r="1074" spans="1:12">
      <c r="A1074" s="319"/>
      <c r="B1074" s="321"/>
      <c r="C1074" s="321"/>
      <c r="D1074" s="321"/>
      <c r="E1074" s="319"/>
      <c r="F1074" s="319"/>
      <c r="G1074" s="319"/>
      <c r="H1074" s="319"/>
      <c r="I1074" s="319"/>
      <c r="J1074" s="319"/>
      <c r="K1074" s="319"/>
      <c r="L1074" s="319"/>
    </row>
    <row r="1075" spans="1:12">
      <c r="A1075" s="319"/>
      <c r="B1075" s="321"/>
      <c r="C1075" s="321"/>
      <c r="D1075" s="321"/>
      <c r="E1075" s="319"/>
      <c r="F1075" s="319"/>
      <c r="G1075" s="319"/>
      <c r="H1075" s="319"/>
      <c r="I1075" s="319"/>
      <c r="J1075" s="319"/>
      <c r="K1075" s="319"/>
      <c r="L1075" s="319"/>
    </row>
    <row r="1076" spans="1:12">
      <c r="A1076" s="319"/>
      <c r="B1076" s="321"/>
      <c r="C1076" s="321"/>
      <c r="D1076" s="321"/>
      <c r="E1076" s="319"/>
      <c r="F1076" s="319"/>
      <c r="G1076" s="319"/>
      <c r="H1076" s="319"/>
      <c r="I1076" s="319"/>
      <c r="J1076" s="319"/>
      <c r="K1076" s="319"/>
      <c r="L1076" s="319"/>
    </row>
    <row r="1077" spans="1:12">
      <c r="A1077" s="319"/>
      <c r="B1077" s="321"/>
      <c r="C1077" s="321"/>
      <c r="D1077" s="321"/>
      <c r="E1077" s="319"/>
      <c r="F1077" s="319"/>
      <c r="G1077" s="319"/>
      <c r="H1077" s="319"/>
      <c r="I1077" s="319"/>
      <c r="J1077" s="319"/>
      <c r="K1077" s="319"/>
      <c r="L1077" s="319"/>
    </row>
    <row r="1078" spans="1:12">
      <c r="A1078" s="319"/>
      <c r="B1078" s="321"/>
      <c r="C1078" s="321"/>
      <c r="D1078" s="321"/>
      <c r="E1078" s="319"/>
      <c r="F1078" s="319"/>
      <c r="G1078" s="319"/>
      <c r="H1078" s="319"/>
      <c r="I1078" s="319"/>
      <c r="J1078" s="319"/>
      <c r="K1078" s="319"/>
      <c r="L1078" s="319"/>
    </row>
    <row r="1079" spans="1:12">
      <c r="A1079" s="319"/>
      <c r="B1079" s="321"/>
      <c r="C1079" s="321"/>
      <c r="D1079" s="321"/>
      <c r="E1079" s="319"/>
      <c r="F1079" s="319"/>
      <c r="G1079" s="319"/>
      <c r="H1079" s="319"/>
      <c r="I1079" s="319"/>
      <c r="J1079" s="319"/>
      <c r="K1079" s="319"/>
      <c r="L1079" s="319"/>
    </row>
    <row r="1080" spans="1:12">
      <c r="A1080" s="319"/>
      <c r="B1080" s="321"/>
      <c r="C1080" s="321"/>
      <c r="D1080" s="321"/>
      <c r="E1080" s="319"/>
      <c r="F1080" s="319"/>
      <c r="G1080" s="319"/>
      <c r="H1080" s="319"/>
      <c r="I1080" s="319"/>
      <c r="J1080" s="319"/>
      <c r="K1080" s="319"/>
      <c r="L1080" s="319"/>
    </row>
    <row r="1081" spans="1:12">
      <c r="A1081" s="319"/>
      <c r="B1081" s="321"/>
      <c r="C1081" s="321"/>
      <c r="D1081" s="321"/>
      <c r="E1081" s="319"/>
      <c r="F1081" s="319"/>
      <c r="G1081" s="319"/>
      <c r="H1081" s="319"/>
      <c r="I1081" s="319"/>
      <c r="J1081" s="319"/>
      <c r="K1081" s="319"/>
      <c r="L1081" s="319"/>
    </row>
    <row r="1082" spans="1:12">
      <c r="A1082" s="319"/>
      <c r="B1082" s="321"/>
      <c r="C1082" s="321"/>
      <c r="D1082" s="321"/>
      <c r="E1082" s="319"/>
      <c r="F1082" s="319"/>
      <c r="G1082" s="319"/>
      <c r="H1082" s="319"/>
      <c r="I1082" s="319"/>
      <c r="J1082" s="319"/>
      <c r="K1082" s="319"/>
      <c r="L1082" s="319"/>
    </row>
    <row r="1083" spans="1:12">
      <c r="A1083" s="319"/>
      <c r="B1083" s="321"/>
      <c r="C1083" s="321"/>
      <c r="D1083" s="321"/>
      <c r="E1083" s="319"/>
      <c r="F1083" s="319"/>
      <c r="G1083" s="319"/>
      <c r="H1083" s="319"/>
      <c r="I1083" s="319"/>
      <c r="J1083" s="319"/>
      <c r="K1083" s="319"/>
      <c r="L1083" s="319"/>
    </row>
    <row r="1084" spans="1:12">
      <c r="A1084" s="319"/>
      <c r="B1084" s="321"/>
      <c r="C1084" s="321"/>
      <c r="D1084" s="321"/>
      <c r="E1084" s="319"/>
      <c r="F1084" s="319"/>
      <c r="G1084" s="319"/>
      <c r="H1084" s="319"/>
      <c r="I1084" s="319"/>
      <c r="J1084" s="319"/>
      <c r="K1084" s="319"/>
      <c r="L1084" s="319"/>
    </row>
    <row r="1085" spans="1:12">
      <c r="A1085" s="319"/>
      <c r="B1085" s="321"/>
      <c r="C1085" s="321"/>
      <c r="D1085" s="321"/>
      <c r="E1085" s="319"/>
      <c r="F1085" s="319"/>
      <c r="G1085" s="319"/>
      <c r="H1085" s="319"/>
      <c r="I1085" s="319"/>
      <c r="J1085" s="319"/>
      <c r="K1085" s="319"/>
      <c r="L1085" s="319"/>
    </row>
    <row r="1086" spans="1:12">
      <c r="A1086" s="319"/>
      <c r="B1086" s="321"/>
      <c r="C1086" s="321"/>
      <c r="D1086" s="321"/>
      <c r="E1086" s="319"/>
      <c r="F1086" s="319"/>
      <c r="G1086" s="319"/>
      <c r="H1086" s="319"/>
      <c r="I1086" s="319"/>
      <c r="J1086" s="319"/>
      <c r="K1086" s="319"/>
      <c r="L1086" s="319"/>
    </row>
    <row r="1087" spans="1:12">
      <c r="A1087" s="319"/>
      <c r="B1087" s="321"/>
      <c r="C1087" s="321"/>
      <c r="D1087" s="321"/>
      <c r="E1087" s="319"/>
      <c r="F1087" s="319"/>
      <c r="G1087" s="319"/>
      <c r="H1087" s="319"/>
      <c r="I1087" s="319"/>
      <c r="J1087" s="319"/>
      <c r="K1087" s="319"/>
      <c r="L1087" s="319"/>
    </row>
    <row r="1088" spans="1:12">
      <c r="A1088" s="319"/>
      <c r="B1088" s="321"/>
      <c r="C1088" s="321"/>
      <c r="D1088" s="321"/>
      <c r="E1088" s="319"/>
      <c r="F1088" s="319"/>
      <c r="G1088" s="319"/>
      <c r="H1088" s="319"/>
      <c r="I1088" s="319"/>
      <c r="J1088" s="319"/>
      <c r="K1088" s="319"/>
      <c r="L1088" s="319"/>
    </row>
    <row r="1089" spans="1:12">
      <c r="A1089" s="319"/>
      <c r="B1089" s="321"/>
      <c r="C1089" s="321"/>
      <c r="D1089" s="321"/>
      <c r="E1089" s="319"/>
      <c r="F1089" s="319"/>
      <c r="G1089" s="319"/>
      <c r="H1089" s="319"/>
      <c r="I1089" s="319"/>
      <c r="J1089" s="319"/>
      <c r="K1089" s="319"/>
      <c r="L1089" s="319"/>
    </row>
    <row r="1090" spans="1:12">
      <c r="A1090" s="319"/>
      <c r="B1090" s="321"/>
      <c r="C1090" s="321"/>
      <c r="D1090" s="321"/>
      <c r="E1090" s="319"/>
      <c r="F1090" s="319"/>
      <c r="G1090" s="319"/>
      <c r="H1090" s="319"/>
      <c r="I1090" s="319"/>
      <c r="J1090" s="319"/>
      <c r="K1090" s="319"/>
      <c r="L1090" s="319"/>
    </row>
    <row r="1091" spans="1:12">
      <c r="A1091" s="319"/>
      <c r="B1091" s="321"/>
      <c r="C1091" s="321"/>
      <c r="D1091" s="321"/>
      <c r="E1091" s="319"/>
      <c r="F1091" s="319"/>
      <c r="G1091" s="319"/>
      <c r="H1091" s="319"/>
      <c r="I1091" s="319"/>
      <c r="J1091" s="319"/>
      <c r="K1091" s="319"/>
      <c r="L1091" s="319"/>
    </row>
    <row r="1092" spans="1:12">
      <c r="A1092" s="319"/>
      <c r="B1092" s="321"/>
      <c r="C1092" s="321"/>
      <c r="D1092" s="321"/>
      <c r="E1092" s="319"/>
      <c r="F1092" s="319"/>
      <c r="G1092" s="319"/>
      <c r="H1092" s="319"/>
      <c r="I1092" s="319"/>
      <c r="J1092" s="319"/>
      <c r="K1092" s="319"/>
      <c r="L1092" s="319"/>
    </row>
    <row r="1093" spans="1:12">
      <c r="A1093" s="319"/>
      <c r="B1093" s="321"/>
      <c r="C1093" s="321"/>
      <c r="D1093" s="321"/>
      <c r="E1093" s="319"/>
      <c r="F1093" s="319"/>
      <c r="G1093" s="319"/>
      <c r="H1093" s="319"/>
      <c r="I1093" s="319"/>
      <c r="J1093" s="319"/>
      <c r="K1093" s="319"/>
      <c r="L1093" s="319"/>
    </row>
    <row r="1094" spans="1:12">
      <c r="A1094" s="319"/>
      <c r="B1094" s="321"/>
      <c r="C1094" s="321"/>
      <c r="D1094" s="321"/>
      <c r="E1094" s="319"/>
      <c r="F1094" s="319"/>
      <c r="G1094" s="319"/>
      <c r="H1094" s="319"/>
      <c r="I1094" s="319"/>
      <c r="J1094" s="319"/>
      <c r="K1094" s="319"/>
      <c r="L1094" s="319"/>
    </row>
    <row r="1095" spans="1:12">
      <c r="A1095" s="319"/>
      <c r="B1095" s="321"/>
      <c r="C1095" s="321"/>
      <c r="D1095" s="321"/>
      <c r="E1095" s="319"/>
      <c r="F1095" s="319"/>
      <c r="G1095" s="319"/>
      <c r="H1095" s="319"/>
      <c r="I1095" s="319"/>
      <c r="J1095" s="319"/>
      <c r="K1095" s="319"/>
      <c r="L1095" s="319"/>
    </row>
    <row r="1096" spans="1:12">
      <c r="A1096" s="319"/>
      <c r="B1096" s="321"/>
      <c r="C1096" s="321"/>
      <c r="D1096" s="321"/>
      <c r="E1096" s="319"/>
      <c r="F1096" s="319"/>
      <c r="G1096" s="319"/>
      <c r="H1096" s="319"/>
      <c r="I1096" s="319"/>
      <c r="J1096" s="319"/>
      <c r="K1096" s="319"/>
      <c r="L1096" s="319"/>
    </row>
    <row r="1097" spans="1:12">
      <c r="A1097" s="319"/>
      <c r="B1097" s="321"/>
      <c r="C1097" s="321"/>
      <c r="D1097" s="321"/>
      <c r="E1097" s="319"/>
      <c r="F1097" s="319"/>
      <c r="G1097" s="319"/>
      <c r="H1097" s="319"/>
      <c r="I1097" s="319"/>
      <c r="J1097" s="319"/>
      <c r="K1097" s="319"/>
      <c r="L1097" s="319"/>
    </row>
    <row r="1098" spans="1:12">
      <c r="A1098" s="319"/>
      <c r="B1098" s="321"/>
      <c r="C1098" s="321"/>
      <c r="D1098" s="321"/>
      <c r="E1098" s="319"/>
      <c r="F1098" s="319"/>
      <c r="G1098" s="319"/>
      <c r="H1098" s="319"/>
      <c r="I1098" s="319"/>
      <c r="J1098" s="319"/>
      <c r="K1098" s="319"/>
      <c r="L1098" s="319"/>
    </row>
    <row r="1099" spans="1:12">
      <c r="A1099" s="319"/>
      <c r="B1099" s="321"/>
      <c r="C1099" s="321"/>
      <c r="D1099" s="321"/>
      <c r="E1099" s="319"/>
      <c r="F1099" s="319"/>
      <c r="G1099" s="319"/>
      <c r="H1099" s="319"/>
      <c r="I1099" s="319"/>
      <c r="J1099" s="319"/>
      <c r="K1099" s="319"/>
      <c r="L1099" s="319"/>
    </row>
    <row r="1100" spans="1:12">
      <c r="A1100" s="319"/>
      <c r="B1100" s="321"/>
      <c r="C1100" s="321"/>
      <c r="D1100" s="321"/>
      <c r="E1100" s="319"/>
      <c r="F1100" s="319"/>
      <c r="G1100" s="319"/>
      <c r="H1100" s="319"/>
      <c r="I1100" s="319"/>
      <c r="J1100" s="319"/>
      <c r="K1100" s="319"/>
      <c r="L1100" s="319"/>
    </row>
    <row r="1101" spans="1:12">
      <c r="A1101" s="319"/>
      <c r="B1101" s="321"/>
      <c r="C1101" s="321"/>
      <c r="D1101" s="321"/>
      <c r="E1101" s="319"/>
      <c r="F1101" s="319"/>
      <c r="G1101" s="319"/>
      <c r="H1101" s="319"/>
      <c r="I1101" s="319"/>
      <c r="J1101" s="319"/>
      <c r="K1101" s="319"/>
      <c r="L1101" s="319"/>
    </row>
    <row r="1102" spans="1:12">
      <c r="A1102" s="319"/>
      <c r="B1102" s="321"/>
      <c r="C1102" s="321"/>
      <c r="D1102" s="321"/>
      <c r="E1102" s="319"/>
      <c r="F1102" s="319"/>
      <c r="G1102" s="319"/>
      <c r="H1102" s="319"/>
      <c r="I1102" s="319"/>
      <c r="J1102" s="319"/>
      <c r="K1102" s="319"/>
      <c r="L1102" s="319"/>
    </row>
    <row r="1103" spans="1:12">
      <c r="A1103" s="319"/>
      <c r="B1103" s="321"/>
      <c r="C1103" s="321"/>
      <c r="D1103" s="321"/>
      <c r="E1103" s="319"/>
      <c r="F1103" s="319"/>
      <c r="G1103" s="319"/>
      <c r="H1103" s="319"/>
      <c r="I1103" s="319"/>
      <c r="J1103" s="319"/>
      <c r="K1103" s="319"/>
      <c r="L1103" s="319"/>
    </row>
    <row r="1104" spans="1:12">
      <c r="A1104" s="319"/>
      <c r="B1104" s="321"/>
      <c r="C1104" s="321"/>
      <c r="D1104" s="321"/>
      <c r="E1104" s="319"/>
      <c r="F1104" s="319"/>
      <c r="G1104" s="319"/>
      <c r="H1104" s="319"/>
      <c r="I1104" s="319"/>
      <c r="J1104" s="319"/>
      <c r="K1104" s="319"/>
      <c r="L1104" s="319"/>
    </row>
    <row r="1105" spans="1:12">
      <c r="A1105" s="319"/>
      <c r="B1105" s="321"/>
      <c r="C1105" s="321"/>
      <c r="D1105" s="321"/>
      <c r="E1105" s="319"/>
      <c r="F1105" s="319"/>
      <c r="G1105" s="319"/>
      <c r="H1105" s="319"/>
      <c r="I1105" s="319"/>
      <c r="J1105" s="319"/>
      <c r="K1105" s="319"/>
      <c r="L1105" s="319"/>
    </row>
    <row r="1106" spans="1:12">
      <c r="A1106" s="319"/>
      <c r="B1106" s="321"/>
      <c r="C1106" s="321"/>
      <c r="D1106" s="321"/>
      <c r="E1106" s="319"/>
      <c r="F1106" s="319"/>
      <c r="G1106" s="319"/>
      <c r="H1106" s="319"/>
      <c r="I1106" s="319"/>
      <c r="J1106" s="319"/>
      <c r="K1106" s="319"/>
      <c r="L1106" s="319"/>
    </row>
    <row r="1107" spans="1:12">
      <c r="A1107" s="319"/>
      <c r="B1107" s="321"/>
      <c r="C1107" s="321"/>
      <c r="D1107" s="321"/>
      <c r="E1107" s="319"/>
      <c r="F1107" s="319"/>
      <c r="G1107" s="319"/>
      <c r="H1107" s="319"/>
      <c r="I1107" s="319"/>
      <c r="J1107" s="319"/>
      <c r="K1107" s="319"/>
      <c r="L1107" s="319"/>
    </row>
    <row r="1108" spans="1:12">
      <c r="A1108" s="319"/>
      <c r="B1108" s="321"/>
      <c r="C1108" s="321"/>
      <c r="D1108" s="321"/>
      <c r="E1108" s="319"/>
      <c r="F1108" s="319"/>
      <c r="G1108" s="319"/>
      <c r="H1108" s="319"/>
      <c r="I1108" s="319"/>
      <c r="J1108" s="319"/>
      <c r="K1108" s="319"/>
      <c r="L1108" s="319"/>
    </row>
    <row r="1109" spans="1:12">
      <c r="A1109" s="319"/>
      <c r="B1109" s="321"/>
      <c r="C1109" s="321"/>
      <c r="D1109" s="321"/>
      <c r="E1109" s="319"/>
      <c r="F1109" s="319"/>
      <c r="G1109" s="319"/>
      <c r="H1109" s="319"/>
      <c r="I1109" s="319"/>
      <c r="J1109" s="319"/>
      <c r="K1109" s="319"/>
      <c r="L1109" s="319"/>
    </row>
    <row r="1110" spans="1:12">
      <c r="A1110" s="319"/>
      <c r="B1110" s="321"/>
      <c r="C1110" s="321"/>
      <c r="D1110" s="321"/>
      <c r="E1110" s="319"/>
      <c r="F1110" s="319"/>
      <c r="G1110" s="319"/>
      <c r="H1110" s="319"/>
      <c r="I1110" s="319"/>
      <c r="J1110" s="319"/>
      <c r="K1110" s="319"/>
      <c r="L1110" s="319"/>
    </row>
    <row r="1111" spans="1:12">
      <c r="A1111" s="319"/>
      <c r="B1111" s="321"/>
      <c r="C1111" s="321"/>
      <c r="D1111" s="321"/>
      <c r="E1111" s="319"/>
      <c r="F1111" s="319"/>
      <c r="G1111" s="319"/>
      <c r="H1111" s="319"/>
      <c r="I1111" s="319"/>
      <c r="J1111" s="319"/>
      <c r="K1111" s="319"/>
      <c r="L1111" s="319"/>
    </row>
    <row r="1112" spans="1:12">
      <c r="A1112" s="319"/>
      <c r="B1112" s="321"/>
      <c r="C1112" s="321"/>
      <c r="D1112" s="321"/>
      <c r="E1112" s="319"/>
      <c r="F1112" s="319"/>
      <c r="G1112" s="319"/>
      <c r="H1112" s="319"/>
      <c r="I1112" s="319"/>
      <c r="J1112" s="319"/>
      <c r="K1112" s="319"/>
      <c r="L1112" s="319"/>
    </row>
    <row r="1113" spans="1:12">
      <c r="A1113" s="319"/>
      <c r="B1113" s="321"/>
      <c r="C1113" s="321"/>
      <c r="D1113" s="321"/>
      <c r="E1113" s="319"/>
      <c r="F1113" s="319"/>
      <c r="G1113" s="319"/>
      <c r="H1113" s="319"/>
      <c r="I1113" s="319"/>
      <c r="J1113" s="319"/>
      <c r="K1113" s="319"/>
      <c r="L1113" s="319"/>
    </row>
    <row r="1114" spans="1:12">
      <c r="A1114" s="319"/>
      <c r="B1114" s="321"/>
      <c r="C1114" s="321"/>
      <c r="D1114" s="321"/>
      <c r="E1114" s="319"/>
      <c r="F1114" s="319"/>
      <c r="G1114" s="319"/>
      <c r="H1114" s="319"/>
      <c r="I1114" s="319"/>
      <c r="J1114" s="319"/>
      <c r="K1114" s="319"/>
      <c r="L1114" s="319"/>
    </row>
    <row r="1115" spans="1:12">
      <c r="A1115" s="319"/>
      <c r="B1115" s="321"/>
      <c r="C1115" s="321"/>
      <c r="D1115" s="321"/>
      <c r="E1115" s="319"/>
      <c r="F1115" s="319"/>
      <c r="G1115" s="319"/>
      <c r="H1115" s="319"/>
      <c r="I1115" s="319"/>
      <c r="J1115" s="319"/>
      <c r="K1115" s="319"/>
      <c r="L1115" s="319"/>
    </row>
    <row r="1116" spans="1:12">
      <c r="A1116" s="319"/>
      <c r="B1116" s="321"/>
      <c r="C1116" s="321"/>
      <c r="D1116" s="321"/>
      <c r="E1116" s="319"/>
      <c r="F1116" s="319"/>
      <c r="G1116" s="319"/>
      <c r="H1116" s="319"/>
      <c r="I1116" s="319"/>
      <c r="J1116" s="319"/>
      <c r="K1116" s="319"/>
      <c r="L1116" s="319"/>
    </row>
    <row r="1117" spans="1:12">
      <c r="A1117" s="319"/>
      <c r="B1117" s="321"/>
      <c r="C1117" s="321"/>
      <c r="D1117" s="321"/>
      <c r="E1117" s="319"/>
      <c r="F1117" s="319"/>
      <c r="G1117" s="319"/>
      <c r="H1117" s="319"/>
      <c r="I1117" s="319"/>
      <c r="J1117" s="319"/>
      <c r="K1117" s="319"/>
      <c r="L1117" s="319"/>
    </row>
    <row r="1118" spans="1:12">
      <c r="A1118" s="319"/>
      <c r="B1118" s="321"/>
      <c r="C1118" s="321"/>
      <c r="D1118" s="321"/>
      <c r="E1118" s="319"/>
      <c r="F1118" s="319"/>
      <c r="G1118" s="319"/>
      <c r="H1118" s="319"/>
      <c r="I1118" s="319"/>
      <c r="J1118" s="319"/>
      <c r="K1118" s="319"/>
      <c r="L1118" s="319"/>
    </row>
    <row r="1119" spans="1:12">
      <c r="A1119" s="319"/>
      <c r="B1119" s="321"/>
      <c r="C1119" s="321"/>
      <c r="D1119" s="321"/>
      <c r="E1119" s="319"/>
      <c r="F1119" s="319"/>
      <c r="G1119" s="319"/>
      <c r="H1119" s="319"/>
      <c r="I1119" s="319"/>
      <c r="J1119" s="319"/>
      <c r="K1119" s="319"/>
      <c r="L1119" s="319"/>
    </row>
    <row r="1120" spans="1:12">
      <c r="A1120" s="319"/>
      <c r="B1120" s="321"/>
      <c r="C1120" s="321"/>
      <c r="D1120" s="321"/>
      <c r="E1120" s="319"/>
      <c r="F1120" s="319"/>
      <c r="G1120" s="319"/>
      <c r="H1120" s="319"/>
      <c r="I1120" s="319"/>
      <c r="J1120" s="319"/>
      <c r="K1120" s="319"/>
      <c r="L1120" s="319"/>
    </row>
    <row r="1121" spans="1:12">
      <c r="A1121" s="319"/>
      <c r="B1121" s="321"/>
      <c r="C1121" s="321"/>
      <c r="D1121" s="321"/>
      <c r="E1121" s="319"/>
      <c r="F1121" s="319"/>
      <c r="G1121" s="319"/>
      <c r="H1121" s="319"/>
      <c r="I1121" s="319"/>
      <c r="J1121" s="319"/>
      <c r="K1121" s="319"/>
      <c r="L1121" s="319"/>
    </row>
    <row r="1122" spans="1:12">
      <c r="A1122" s="319"/>
      <c r="B1122" s="321"/>
      <c r="C1122" s="321"/>
      <c r="D1122" s="321"/>
      <c r="E1122" s="319"/>
      <c r="F1122" s="319"/>
      <c r="G1122" s="319"/>
      <c r="H1122" s="319"/>
      <c r="I1122" s="319"/>
      <c r="J1122" s="319"/>
      <c r="K1122" s="319"/>
      <c r="L1122" s="319"/>
    </row>
    <row r="1123" spans="1:12">
      <c r="A1123" s="319"/>
      <c r="B1123" s="321"/>
      <c r="C1123" s="321"/>
      <c r="D1123" s="321"/>
      <c r="E1123" s="319"/>
      <c r="F1123" s="319"/>
      <c r="G1123" s="319"/>
      <c r="H1123" s="319"/>
      <c r="I1123" s="319"/>
      <c r="J1123" s="319"/>
      <c r="K1123" s="319"/>
      <c r="L1123" s="319"/>
    </row>
    <row r="1124" spans="1:12">
      <c r="A1124" s="319"/>
      <c r="B1124" s="321"/>
      <c r="C1124" s="321"/>
      <c r="D1124" s="321"/>
      <c r="E1124" s="319"/>
      <c r="F1124" s="319"/>
      <c r="G1124" s="319"/>
      <c r="H1124" s="319"/>
      <c r="I1124" s="319"/>
      <c r="J1124" s="319"/>
      <c r="K1124" s="319"/>
      <c r="L1124" s="319"/>
    </row>
    <row r="1125" spans="1:12">
      <c r="A1125" s="319"/>
      <c r="B1125" s="321"/>
      <c r="C1125" s="321"/>
      <c r="D1125" s="321"/>
      <c r="E1125" s="319"/>
      <c r="F1125" s="319"/>
      <c r="G1125" s="319"/>
      <c r="H1125" s="319"/>
      <c r="I1125" s="319"/>
      <c r="J1125" s="319"/>
      <c r="K1125" s="319"/>
      <c r="L1125" s="319"/>
    </row>
    <row r="1126" spans="1:12">
      <c r="A1126" s="319"/>
      <c r="B1126" s="321"/>
      <c r="C1126" s="321"/>
      <c r="D1126" s="321"/>
      <c r="E1126" s="319"/>
      <c r="F1126" s="319"/>
      <c r="G1126" s="319"/>
      <c r="H1126" s="319"/>
      <c r="I1126" s="319"/>
      <c r="J1126" s="319"/>
      <c r="K1126" s="319"/>
      <c r="L1126" s="319"/>
    </row>
    <row r="1127" spans="1:12">
      <c r="A1127" s="319"/>
      <c r="B1127" s="321"/>
      <c r="C1127" s="321"/>
      <c r="D1127" s="321"/>
      <c r="E1127" s="319"/>
      <c r="F1127" s="319"/>
      <c r="G1127" s="319"/>
      <c r="H1127" s="319"/>
      <c r="I1127" s="319"/>
      <c r="J1127" s="319"/>
      <c r="K1127" s="319"/>
      <c r="L1127" s="319"/>
    </row>
    <row r="1128" spans="1:12">
      <c r="A1128" s="319"/>
      <c r="B1128" s="321"/>
      <c r="C1128" s="321"/>
      <c r="D1128" s="321"/>
      <c r="E1128" s="319"/>
      <c r="F1128" s="319"/>
      <c r="G1128" s="319"/>
      <c r="H1128" s="319"/>
      <c r="I1128" s="319"/>
      <c r="J1128" s="319"/>
      <c r="K1128" s="319"/>
      <c r="L1128" s="319"/>
    </row>
    <row r="1129" spans="1:12">
      <c r="A1129" s="319"/>
      <c r="B1129" s="321"/>
      <c r="C1129" s="321"/>
      <c r="D1129" s="321"/>
      <c r="E1129" s="319"/>
      <c r="F1129" s="319"/>
      <c r="G1129" s="319"/>
      <c r="H1129" s="319"/>
      <c r="I1129" s="319"/>
      <c r="J1129" s="319"/>
      <c r="K1129" s="319"/>
      <c r="L1129" s="319"/>
    </row>
    <row r="1130" spans="1:12">
      <c r="A1130" s="319"/>
      <c r="B1130" s="321"/>
      <c r="C1130" s="321"/>
      <c r="D1130" s="321"/>
      <c r="E1130" s="319"/>
      <c r="F1130" s="319"/>
      <c r="G1130" s="319"/>
      <c r="H1130" s="319"/>
      <c r="I1130" s="319"/>
      <c r="J1130" s="319"/>
      <c r="K1130" s="319"/>
      <c r="L1130" s="319"/>
    </row>
    <row r="1131" spans="1:12">
      <c r="A1131" s="319"/>
      <c r="B1131" s="321"/>
      <c r="C1131" s="321"/>
      <c r="D1131" s="321"/>
      <c r="E1131" s="319"/>
      <c r="F1131" s="319"/>
      <c r="G1131" s="319"/>
      <c r="H1131" s="319"/>
      <c r="I1131" s="319"/>
      <c r="J1131" s="319"/>
      <c r="K1131" s="319"/>
      <c r="L1131" s="319"/>
    </row>
    <row r="1132" spans="1:12">
      <c r="A1132" s="319"/>
      <c r="B1132" s="321"/>
      <c r="C1132" s="321"/>
      <c r="D1132" s="321"/>
      <c r="E1132" s="319"/>
      <c r="F1132" s="319"/>
      <c r="G1132" s="319"/>
      <c r="H1132" s="319"/>
      <c r="I1132" s="319"/>
      <c r="J1132" s="319"/>
      <c r="K1132" s="319"/>
      <c r="L1132" s="319"/>
    </row>
    <row r="1133" spans="1:12">
      <c r="A1133" s="319"/>
      <c r="B1133" s="321"/>
      <c r="C1133" s="321"/>
      <c r="D1133" s="321"/>
      <c r="E1133" s="319"/>
      <c r="F1133" s="319"/>
      <c r="G1133" s="319"/>
      <c r="H1133" s="319"/>
      <c r="I1133" s="319"/>
      <c r="J1133" s="319"/>
      <c r="K1133" s="319"/>
      <c r="L1133" s="319"/>
    </row>
    <row r="1134" spans="1:12">
      <c r="A1134" s="319"/>
      <c r="B1134" s="321"/>
      <c r="C1134" s="321"/>
      <c r="D1134" s="321"/>
      <c r="E1134" s="319"/>
      <c r="F1134" s="319"/>
      <c r="G1134" s="319"/>
      <c r="H1134" s="319"/>
      <c r="I1134" s="319"/>
      <c r="J1134" s="319"/>
      <c r="K1134" s="319"/>
      <c r="L1134" s="319"/>
    </row>
    <row r="1135" spans="1:12">
      <c r="A1135" s="319"/>
      <c r="B1135" s="321"/>
      <c r="C1135" s="321"/>
      <c r="D1135" s="321"/>
      <c r="E1135" s="319"/>
      <c r="F1135" s="319"/>
      <c r="G1135" s="319"/>
      <c r="H1135" s="319"/>
      <c r="I1135" s="319"/>
      <c r="J1135" s="319"/>
      <c r="K1135" s="319"/>
      <c r="L1135" s="319"/>
    </row>
    <row r="1136" spans="1:12">
      <c r="A1136" s="319"/>
      <c r="B1136" s="321"/>
      <c r="C1136" s="321"/>
      <c r="D1136" s="321"/>
      <c r="E1136" s="319"/>
      <c r="F1136" s="319"/>
      <c r="G1136" s="319"/>
      <c r="H1136" s="319"/>
      <c r="I1136" s="319"/>
      <c r="J1136" s="319"/>
      <c r="K1136" s="319"/>
      <c r="L1136" s="319"/>
    </row>
    <row r="1137" spans="1:12">
      <c r="A1137" s="319"/>
      <c r="B1137" s="321"/>
      <c r="C1137" s="321"/>
      <c r="D1137" s="321"/>
      <c r="E1137" s="319"/>
      <c r="F1137" s="319"/>
      <c r="G1137" s="319"/>
      <c r="H1137" s="319"/>
      <c r="I1137" s="319"/>
      <c r="J1137" s="319"/>
      <c r="K1137" s="319"/>
      <c r="L1137" s="319"/>
    </row>
    <row r="1138" spans="1:12">
      <c r="A1138" s="319"/>
      <c r="B1138" s="321"/>
      <c r="C1138" s="321"/>
      <c r="D1138" s="321"/>
      <c r="E1138" s="319"/>
      <c r="F1138" s="319"/>
      <c r="G1138" s="319"/>
      <c r="H1138" s="319"/>
      <c r="I1138" s="319"/>
      <c r="J1138" s="319"/>
      <c r="K1138" s="319"/>
      <c r="L1138" s="319"/>
    </row>
    <row r="1139" spans="1:12">
      <c r="A1139" s="319"/>
      <c r="B1139" s="321"/>
      <c r="C1139" s="321"/>
      <c r="D1139" s="321"/>
      <c r="E1139" s="319"/>
      <c r="F1139" s="319"/>
      <c r="G1139" s="319"/>
      <c r="H1139" s="319"/>
      <c r="I1139" s="319"/>
      <c r="J1139" s="319"/>
      <c r="K1139" s="319"/>
      <c r="L1139" s="319"/>
    </row>
    <row r="1140" spans="1:12">
      <c r="A1140" s="319"/>
      <c r="B1140" s="321"/>
      <c r="C1140" s="321"/>
      <c r="D1140" s="321"/>
      <c r="E1140" s="319"/>
      <c r="F1140" s="319"/>
      <c r="G1140" s="319"/>
      <c r="H1140" s="319"/>
      <c r="I1140" s="319"/>
      <c r="J1140" s="319"/>
      <c r="K1140" s="319"/>
      <c r="L1140" s="319"/>
    </row>
    <row r="1141" spans="1:12">
      <c r="A1141" s="319"/>
      <c r="B1141" s="321"/>
      <c r="C1141" s="321"/>
      <c r="D1141" s="321"/>
      <c r="E1141" s="319"/>
      <c r="F1141" s="319"/>
      <c r="G1141" s="319"/>
      <c r="H1141" s="319"/>
      <c r="I1141" s="319"/>
      <c r="J1141" s="319"/>
      <c r="K1141" s="319"/>
      <c r="L1141" s="319"/>
    </row>
    <row r="1142" spans="1:12">
      <c r="A1142" s="319"/>
      <c r="B1142" s="321"/>
      <c r="C1142" s="321"/>
      <c r="D1142" s="321"/>
      <c r="E1142" s="319"/>
      <c r="F1142" s="319"/>
      <c r="G1142" s="319"/>
      <c r="H1142" s="319"/>
      <c r="I1142" s="319"/>
      <c r="J1142" s="319"/>
      <c r="K1142" s="319"/>
      <c r="L1142" s="319"/>
    </row>
    <row r="1143" spans="1:12">
      <c r="A1143" s="319"/>
      <c r="B1143" s="321"/>
      <c r="C1143" s="321"/>
      <c r="D1143" s="321"/>
      <c r="E1143" s="319"/>
      <c r="F1143" s="319"/>
      <c r="G1143" s="319"/>
      <c r="H1143" s="319"/>
      <c r="I1143" s="319"/>
      <c r="J1143" s="319"/>
      <c r="K1143" s="319"/>
      <c r="L1143" s="319"/>
    </row>
    <row r="1144" spans="1:12">
      <c r="A1144" s="319"/>
      <c r="B1144" s="321"/>
      <c r="C1144" s="321"/>
      <c r="D1144" s="321"/>
      <c r="E1144" s="319"/>
      <c r="F1144" s="319"/>
      <c r="G1144" s="319"/>
      <c r="H1144" s="319"/>
      <c r="I1144" s="319"/>
      <c r="J1144" s="319"/>
      <c r="K1144" s="319"/>
      <c r="L1144" s="319"/>
    </row>
    <row r="1145" spans="1:12">
      <c r="A1145" s="319"/>
      <c r="B1145" s="321"/>
      <c r="C1145" s="321"/>
      <c r="D1145" s="321"/>
      <c r="E1145" s="319"/>
      <c r="F1145" s="319"/>
      <c r="G1145" s="319"/>
      <c r="H1145" s="319"/>
      <c r="I1145" s="319"/>
      <c r="J1145" s="319"/>
      <c r="K1145" s="319"/>
      <c r="L1145" s="319"/>
    </row>
    <row r="1146" spans="1:12">
      <c r="A1146" s="319"/>
      <c r="B1146" s="321"/>
      <c r="C1146" s="321"/>
      <c r="D1146" s="321"/>
      <c r="E1146" s="319"/>
      <c r="F1146" s="319"/>
      <c r="G1146" s="319"/>
      <c r="H1146" s="319"/>
      <c r="I1146" s="319"/>
      <c r="J1146" s="319"/>
      <c r="K1146" s="319"/>
      <c r="L1146" s="319"/>
    </row>
    <row r="1147" spans="1:12">
      <c r="A1147" s="319"/>
      <c r="B1147" s="321"/>
      <c r="C1147" s="321"/>
      <c r="D1147" s="321"/>
      <c r="E1147" s="319"/>
      <c r="F1147" s="319"/>
      <c r="G1147" s="319"/>
      <c r="H1147" s="319"/>
      <c r="I1147" s="319"/>
      <c r="J1147" s="319"/>
      <c r="K1147" s="319"/>
      <c r="L1147" s="319"/>
    </row>
    <row r="1148" spans="1:12">
      <c r="A1148" s="319"/>
      <c r="B1148" s="321"/>
      <c r="C1148" s="321"/>
      <c r="D1148" s="321"/>
      <c r="E1148" s="319"/>
      <c r="F1148" s="319"/>
      <c r="G1148" s="319"/>
      <c r="H1148" s="319"/>
      <c r="I1148" s="319"/>
      <c r="J1148" s="319"/>
      <c r="K1148" s="319"/>
      <c r="L1148" s="319"/>
    </row>
    <row r="1149" spans="1:12">
      <c r="A1149" s="319"/>
      <c r="B1149" s="321"/>
      <c r="C1149" s="321"/>
      <c r="D1149" s="321"/>
      <c r="E1149" s="319"/>
      <c r="F1149" s="319"/>
      <c r="G1149" s="319"/>
      <c r="H1149" s="319"/>
      <c r="I1149" s="319"/>
      <c r="J1149" s="319"/>
      <c r="K1149" s="319"/>
      <c r="L1149" s="319"/>
    </row>
    <row r="1150" spans="1:12">
      <c r="A1150" s="319"/>
      <c r="B1150" s="321"/>
      <c r="C1150" s="321"/>
      <c r="D1150" s="321"/>
      <c r="E1150" s="319"/>
      <c r="F1150" s="319"/>
      <c r="G1150" s="319"/>
      <c r="H1150" s="319"/>
      <c r="I1150" s="319"/>
      <c r="J1150" s="319"/>
      <c r="K1150" s="319"/>
      <c r="L1150" s="319"/>
    </row>
    <row r="1151" spans="1:12">
      <c r="A1151" s="319"/>
      <c r="B1151" s="321"/>
      <c r="C1151" s="321"/>
      <c r="D1151" s="321"/>
      <c r="E1151" s="319"/>
      <c r="F1151" s="319"/>
      <c r="G1151" s="319"/>
      <c r="H1151" s="319"/>
      <c r="I1151" s="319"/>
      <c r="J1151" s="319"/>
      <c r="K1151" s="319"/>
      <c r="L1151" s="319"/>
    </row>
    <row r="1152" spans="1:12">
      <c r="A1152" s="319"/>
      <c r="B1152" s="321"/>
      <c r="C1152" s="321"/>
      <c r="D1152" s="321"/>
      <c r="E1152" s="319"/>
      <c r="F1152" s="319"/>
      <c r="G1152" s="319"/>
      <c r="H1152" s="319"/>
      <c r="I1152" s="319"/>
      <c r="J1152" s="319"/>
      <c r="K1152" s="319"/>
      <c r="L1152" s="319"/>
    </row>
    <row r="1153" spans="1:12">
      <c r="A1153" s="319"/>
      <c r="B1153" s="321"/>
      <c r="C1153" s="321"/>
      <c r="D1153" s="321"/>
      <c r="E1153" s="319"/>
      <c r="F1153" s="319"/>
      <c r="G1153" s="319"/>
      <c r="H1153" s="319"/>
      <c r="I1153" s="319"/>
      <c r="J1153" s="319"/>
      <c r="K1153" s="319"/>
      <c r="L1153" s="319"/>
    </row>
    <row r="1154" spans="1:12">
      <c r="A1154" s="319"/>
      <c r="B1154" s="321"/>
      <c r="C1154" s="321"/>
      <c r="D1154" s="321"/>
      <c r="E1154" s="319"/>
      <c r="F1154" s="319"/>
      <c r="G1154" s="319"/>
      <c r="H1154" s="319"/>
      <c r="I1154" s="319"/>
      <c r="J1154" s="319"/>
      <c r="K1154" s="319"/>
      <c r="L1154" s="319"/>
    </row>
    <row r="1155" spans="1:12">
      <c r="A1155" s="319"/>
      <c r="B1155" s="321"/>
      <c r="C1155" s="321"/>
      <c r="D1155" s="321"/>
      <c r="E1155" s="319"/>
      <c r="F1155" s="319"/>
      <c r="G1155" s="319"/>
      <c r="H1155" s="319"/>
      <c r="I1155" s="319"/>
      <c r="J1155" s="319"/>
      <c r="K1155" s="319"/>
      <c r="L1155" s="319"/>
    </row>
    <row r="1156" spans="1:12">
      <c r="A1156" s="319"/>
      <c r="B1156" s="321"/>
      <c r="C1156" s="321"/>
      <c r="D1156" s="321"/>
      <c r="E1156" s="319"/>
      <c r="F1156" s="319"/>
      <c r="G1156" s="319"/>
      <c r="H1156" s="319"/>
      <c r="I1156" s="319"/>
      <c r="J1156" s="319"/>
      <c r="K1156" s="319"/>
      <c r="L1156" s="319"/>
    </row>
    <row r="1157" spans="1:12">
      <c r="A1157" s="319"/>
      <c r="B1157" s="321"/>
      <c r="C1157" s="321"/>
      <c r="D1157" s="321"/>
      <c r="E1157" s="319"/>
      <c r="F1157" s="319"/>
      <c r="G1157" s="319"/>
      <c r="H1157" s="319"/>
      <c r="I1157" s="319"/>
      <c r="J1157" s="319"/>
      <c r="K1157" s="319"/>
      <c r="L1157" s="319"/>
    </row>
    <row r="1158" spans="1:12">
      <c r="A1158" s="319"/>
      <c r="B1158" s="321"/>
      <c r="C1158" s="321"/>
      <c r="D1158" s="321"/>
      <c r="E1158" s="319"/>
      <c r="F1158" s="319"/>
      <c r="G1158" s="319"/>
      <c r="H1158" s="319"/>
      <c r="I1158" s="319"/>
      <c r="J1158" s="319"/>
      <c r="K1158" s="319"/>
      <c r="L1158" s="319"/>
    </row>
    <row r="1159" spans="1:12">
      <c r="A1159" s="319"/>
      <c r="B1159" s="321"/>
      <c r="C1159" s="321"/>
      <c r="D1159" s="321"/>
      <c r="E1159" s="319"/>
      <c r="F1159" s="319"/>
      <c r="G1159" s="319"/>
      <c r="H1159" s="319"/>
      <c r="I1159" s="319"/>
      <c r="J1159" s="319"/>
      <c r="K1159" s="319"/>
      <c r="L1159" s="319"/>
    </row>
    <row r="1160" spans="1:12">
      <c r="A1160" s="319"/>
      <c r="B1160" s="321"/>
      <c r="C1160" s="321"/>
      <c r="D1160" s="321"/>
      <c r="E1160" s="319"/>
      <c r="F1160" s="319"/>
      <c r="G1160" s="319"/>
      <c r="H1160" s="319"/>
      <c r="I1160" s="319"/>
      <c r="J1160" s="319"/>
      <c r="K1160" s="319"/>
      <c r="L1160" s="319"/>
    </row>
    <row r="1161" spans="1:12">
      <c r="A1161" s="319"/>
      <c r="B1161" s="321"/>
      <c r="C1161" s="321"/>
      <c r="D1161" s="321"/>
      <c r="E1161" s="319"/>
      <c r="F1161" s="319"/>
      <c r="G1161" s="319"/>
      <c r="H1161" s="319"/>
      <c r="I1161" s="319"/>
      <c r="J1161" s="319"/>
      <c r="K1161" s="319"/>
      <c r="L1161" s="319"/>
    </row>
    <row r="1162" spans="1:12">
      <c r="A1162" s="319"/>
      <c r="B1162" s="321"/>
      <c r="C1162" s="321"/>
      <c r="D1162" s="321"/>
      <c r="E1162" s="319"/>
      <c r="F1162" s="319"/>
      <c r="G1162" s="319"/>
      <c r="H1162" s="319"/>
      <c r="I1162" s="319"/>
      <c r="J1162" s="319"/>
      <c r="K1162" s="319"/>
      <c r="L1162" s="319"/>
    </row>
    <row r="1163" spans="1:12">
      <c r="A1163" s="319"/>
      <c r="B1163" s="321"/>
      <c r="C1163" s="321"/>
      <c r="D1163" s="321"/>
      <c r="E1163" s="319"/>
      <c r="F1163" s="319"/>
      <c r="G1163" s="319"/>
      <c r="H1163" s="319"/>
      <c r="I1163" s="319"/>
      <c r="J1163" s="319"/>
      <c r="K1163" s="319"/>
      <c r="L1163" s="319"/>
    </row>
    <row r="1164" spans="1:12">
      <c r="A1164" s="319"/>
      <c r="B1164" s="321"/>
      <c r="C1164" s="321"/>
      <c r="D1164" s="321"/>
      <c r="E1164" s="319"/>
      <c r="F1164" s="319"/>
      <c r="G1164" s="319"/>
      <c r="H1164" s="319"/>
      <c r="I1164" s="319"/>
      <c r="J1164" s="319"/>
      <c r="K1164" s="319"/>
      <c r="L1164" s="319"/>
    </row>
    <row r="1165" spans="1:12">
      <c r="A1165" s="319"/>
      <c r="B1165" s="321"/>
      <c r="C1165" s="321"/>
      <c r="D1165" s="321"/>
      <c r="E1165" s="319"/>
      <c r="F1165" s="319"/>
      <c r="G1165" s="319"/>
      <c r="H1165" s="319"/>
      <c r="I1165" s="319"/>
      <c r="J1165" s="319"/>
      <c r="K1165" s="319"/>
      <c r="L1165" s="319"/>
    </row>
    <row r="1166" spans="1:12">
      <c r="A1166" s="319"/>
      <c r="B1166" s="321"/>
      <c r="C1166" s="321"/>
      <c r="D1166" s="321"/>
      <c r="E1166" s="319"/>
      <c r="F1166" s="319"/>
      <c r="G1166" s="319"/>
      <c r="H1166" s="319"/>
      <c r="I1166" s="319"/>
      <c r="J1166" s="319"/>
      <c r="K1166" s="319"/>
      <c r="L1166" s="319"/>
    </row>
    <row r="1167" spans="1:12">
      <c r="A1167" s="319"/>
      <c r="B1167" s="321"/>
      <c r="C1167" s="321"/>
      <c r="D1167" s="321"/>
      <c r="E1167" s="319"/>
      <c r="F1167" s="319"/>
      <c r="G1167" s="319"/>
      <c r="H1167" s="319"/>
      <c r="I1167" s="319"/>
      <c r="J1167" s="319"/>
      <c r="K1167" s="319"/>
      <c r="L1167" s="319"/>
    </row>
    <row r="1168" spans="1:12">
      <c r="A1168" s="319"/>
      <c r="B1168" s="321"/>
      <c r="C1168" s="321"/>
      <c r="D1168" s="321"/>
      <c r="E1168" s="319"/>
      <c r="F1168" s="319"/>
      <c r="G1168" s="319"/>
      <c r="H1168" s="319"/>
      <c r="I1168" s="319"/>
      <c r="J1168" s="319"/>
      <c r="K1168" s="319"/>
      <c r="L1168" s="319"/>
    </row>
    <row r="1169" spans="1:12">
      <c r="A1169" s="319"/>
      <c r="B1169" s="321"/>
      <c r="C1169" s="321"/>
      <c r="D1169" s="321"/>
      <c r="E1169" s="319"/>
      <c r="F1169" s="319"/>
      <c r="G1169" s="319"/>
      <c r="H1169" s="319"/>
      <c r="I1169" s="319"/>
      <c r="J1169" s="319"/>
      <c r="K1169" s="319"/>
      <c r="L1169" s="319"/>
    </row>
    <row r="1170" spans="1:12">
      <c r="A1170" s="319"/>
      <c r="B1170" s="321"/>
      <c r="C1170" s="321"/>
      <c r="D1170" s="321"/>
      <c r="E1170" s="319"/>
      <c r="F1170" s="319"/>
      <c r="G1170" s="319"/>
      <c r="H1170" s="319"/>
      <c r="I1170" s="319"/>
      <c r="J1170" s="319"/>
      <c r="K1170" s="319"/>
      <c r="L1170" s="319"/>
    </row>
    <row r="1171" spans="1:12">
      <c r="A1171" s="319"/>
      <c r="B1171" s="321"/>
      <c r="C1171" s="321"/>
      <c r="D1171" s="321"/>
      <c r="E1171" s="319"/>
      <c r="F1171" s="319"/>
      <c r="G1171" s="319"/>
      <c r="H1171" s="319"/>
      <c r="I1171" s="319"/>
      <c r="J1171" s="319"/>
      <c r="K1171" s="319"/>
      <c r="L1171" s="319"/>
    </row>
    <row r="1172" spans="1:12">
      <c r="A1172" s="319"/>
      <c r="B1172" s="321"/>
      <c r="C1172" s="321"/>
      <c r="D1172" s="321"/>
      <c r="E1172" s="319"/>
      <c r="F1172" s="319"/>
      <c r="G1172" s="319"/>
      <c r="H1172" s="319"/>
      <c r="I1172" s="319"/>
      <c r="J1172" s="319"/>
      <c r="K1172" s="319"/>
      <c r="L1172" s="319"/>
    </row>
    <row r="1173" spans="1:12">
      <c r="A1173" s="319"/>
      <c r="B1173" s="321"/>
      <c r="C1173" s="321"/>
      <c r="D1173" s="321"/>
      <c r="E1173" s="319"/>
      <c r="F1173" s="319"/>
      <c r="G1173" s="319"/>
      <c r="H1173" s="319"/>
      <c r="I1173" s="319"/>
      <c r="J1173" s="319"/>
      <c r="K1173" s="319"/>
      <c r="L1173" s="319"/>
    </row>
    <row r="1174" spans="1:12">
      <c r="A1174" s="319"/>
      <c r="B1174" s="321"/>
      <c r="C1174" s="321"/>
      <c r="D1174" s="321"/>
      <c r="E1174" s="319"/>
      <c r="F1174" s="319"/>
      <c r="G1174" s="319"/>
      <c r="H1174" s="319"/>
      <c r="I1174" s="319"/>
      <c r="J1174" s="319"/>
      <c r="K1174" s="319"/>
      <c r="L1174" s="319"/>
    </row>
    <row r="1175" spans="1:12">
      <c r="A1175" s="319"/>
      <c r="B1175" s="321"/>
      <c r="C1175" s="321"/>
      <c r="D1175" s="321"/>
      <c r="E1175" s="319"/>
      <c r="F1175" s="319"/>
      <c r="G1175" s="319"/>
      <c r="H1175" s="319"/>
      <c r="I1175" s="319"/>
      <c r="J1175" s="319"/>
      <c r="K1175" s="319"/>
      <c r="L1175" s="319"/>
    </row>
    <row r="1176" spans="1:12">
      <c r="A1176" s="319"/>
      <c r="B1176" s="321"/>
      <c r="C1176" s="321"/>
      <c r="D1176" s="321"/>
      <c r="E1176" s="319"/>
      <c r="F1176" s="319"/>
      <c r="G1176" s="319"/>
      <c r="H1176" s="319"/>
      <c r="I1176" s="319"/>
      <c r="J1176" s="319"/>
      <c r="K1176" s="319"/>
      <c r="L1176" s="319"/>
    </row>
    <row r="1177" spans="1:12">
      <c r="A1177" s="319"/>
      <c r="B1177" s="321"/>
      <c r="C1177" s="321"/>
      <c r="D1177" s="321"/>
      <c r="E1177" s="319"/>
      <c r="F1177" s="319"/>
      <c r="G1177" s="319"/>
      <c r="H1177" s="319"/>
      <c r="I1177" s="319"/>
      <c r="J1177" s="319"/>
      <c r="K1177" s="319"/>
      <c r="L1177" s="319"/>
    </row>
    <row r="1178" spans="1:12">
      <c r="A1178" s="319"/>
      <c r="B1178" s="321"/>
      <c r="C1178" s="321"/>
      <c r="D1178" s="321"/>
      <c r="E1178" s="319"/>
      <c r="F1178" s="319"/>
      <c r="G1178" s="319"/>
      <c r="H1178" s="319"/>
      <c r="I1178" s="319"/>
      <c r="J1178" s="319"/>
      <c r="K1178" s="319"/>
      <c r="L1178" s="319"/>
    </row>
    <row r="1179" spans="1:12">
      <c r="A1179" s="319"/>
      <c r="B1179" s="321"/>
      <c r="C1179" s="321"/>
      <c r="D1179" s="321"/>
      <c r="E1179" s="319"/>
      <c r="F1179" s="319"/>
      <c r="G1179" s="319"/>
      <c r="H1179" s="319"/>
      <c r="I1179" s="319"/>
      <c r="J1179" s="319"/>
      <c r="K1179" s="319"/>
      <c r="L1179" s="319"/>
    </row>
    <row r="1180" spans="1:12">
      <c r="A1180" s="319"/>
      <c r="B1180" s="321"/>
      <c r="C1180" s="321"/>
      <c r="D1180" s="321"/>
      <c r="E1180" s="319"/>
      <c r="F1180" s="319"/>
      <c r="G1180" s="319"/>
      <c r="H1180" s="319"/>
      <c r="I1180" s="319"/>
      <c r="J1180" s="319"/>
      <c r="K1180" s="319"/>
      <c r="L1180" s="319"/>
    </row>
    <row r="1181" spans="1:12">
      <c r="A1181" s="319"/>
      <c r="B1181" s="321"/>
      <c r="C1181" s="321"/>
      <c r="D1181" s="321"/>
      <c r="E1181" s="319"/>
      <c r="F1181" s="319"/>
      <c r="G1181" s="319"/>
      <c r="H1181" s="319"/>
      <c r="I1181" s="319"/>
      <c r="J1181" s="319"/>
      <c r="K1181" s="319"/>
      <c r="L1181" s="319"/>
    </row>
    <row r="1182" spans="1:12">
      <c r="A1182" s="319"/>
      <c r="B1182" s="321"/>
      <c r="C1182" s="321"/>
      <c r="D1182" s="321"/>
      <c r="E1182" s="319"/>
      <c r="F1182" s="319"/>
      <c r="G1182" s="319"/>
      <c r="H1182" s="319"/>
      <c r="I1182" s="319"/>
      <c r="J1182" s="319"/>
      <c r="K1182" s="319"/>
      <c r="L1182" s="319"/>
    </row>
    <row r="1183" spans="1:12">
      <c r="A1183" s="319"/>
      <c r="B1183" s="321"/>
      <c r="C1183" s="321"/>
      <c r="D1183" s="321"/>
      <c r="E1183" s="319"/>
      <c r="F1183" s="319"/>
      <c r="G1183" s="319"/>
      <c r="H1183" s="319"/>
      <c r="I1183" s="319"/>
      <c r="J1183" s="319"/>
      <c r="K1183" s="319"/>
      <c r="L1183" s="319"/>
    </row>
    <row r="1184" spans="1:12">
      <c r="A1184" s="319"/>
      <c r="B1184" s="321"/>
      <c r="C1184" s="321"/>
      <c r="D1184" s="321"/>
      <c r="E1184" s="319"/>
      <c r="F1184" s="319"/>
      <c r="G1184" s="319"/>
      <c r="H1184" s="319"/>
      <c r="I1184" s="319"/>
      <c r="J1184" s="319"/>
      <c r="K1184" s="319"/>
      <c r="L1184" s="319"/>
    </row>
    <row r="1185" spans="1:12">
      <c r="A1185" s="319"/>
      <c r="B1185" s="321"/>
      <c r="C1185" s="321"/>
      <c r="D1185" s="321"/>
      <c r="E1185" s="319"/>
      <c r="F1185" s="319"/>
      <c r="G1185" s="319"/>
      <c r="H1185" s="319"/>
      <c r="I1185" s="319"/>
      <c r="J1185" s="319"/>
      <c r="K1185" s="319"/>
      <c r="L1185" s="319"/>
    </row>
    <row r="1186" spans="1:12">
      <c r="A1186" s="319"/>
      <c r="B1186" s="321"/>
      <c r="C1186" s="321"/>
      <c r="D1186" s="321"/>
      <c r="E1186" s="319"/>
      <c r="F1186" s="319"/>
      <c r="G1186" s="319"/>
      <c r="H1186" s="319"/>
      <c r="I1186" s="319"/>
      <c r="J1186" s="319"/>
      <c r="K1186" s="319"/>
      <c r="L1186" s="319"/>
    </row>
    <row r="1187" spans="1:12">
      <c r="A1187" s="319"/>
      <c r="B1187" s="321"/>
      <c r="C1187" s="321"/>
      <c r="D1187" s="321"/>
      <c r="E1187" s="319"/>
      <c r="F1187" s="319"/>
      <c r="G1187" s="319"/>
      <c r="H1187" s="319"/>
      <c r="I1187" s="319"/>
      <c r="J1187" s="319"/>
      <c r="K1187" s="319"/>
      <c r="L1187" s="319"/>
    </row>
    <row r="1188" spans="1:12">
      <c r="A1188" s="319"/>
      <c r="B1188" s="321"/>
      <c r="C1188" s="321"/>
      <c r="D1188" s="321"/>
      <c r="E1188" s="319"/>
      <c r="F1188" s="319"/>
      <c r="G1188" s="319"/>
      <c r="H1188" s="319"/>
      <c r="I1188" s="319"/>
      <c r="J1188" s="319"/>
      <c r="K1188" s="319"/>
      <c r="L1188" s="319"/>
    </row>
    <row r="1189" spans="1:12">
      <c r="A1189" s="319"/>
      <c r="B1189" s="321"/>
      <c r="C1189" s="321"/>
      <c r="D1189" s="321"/>
      <c r="E1189" s="319"/>
      <c r="F1189" s="319"/>
      <c r="G1189" s="319"/>
      <c r="H1189" s="319"/>
      <c r="I1189" s="319"/>
      <c r="J1189" s="319"/>
      <c r="K1189" s="319"/>
      <c r="L1189" s="319"/>
    </row>
    <row r="1190" spans="1:12">
      <c r="A1190" s="319"/>
      <c r="B1190" s="321"/>
      <c r="C1190" s="321"/>
      <c r="D1190" s="321"/>
      <c r="E1190" s="319"/>
      <c r="F1190" s="319"/>
      <c r="G1190" s="319"/>
      <c r="H1190" s="319"/>
      <c r="I1190" s="319"/>
      <c r="J1190" s="319"/>
      <c r="K1190" s="319"/>
      <c r="L1190" s="319"/>
    </row>
    <row r="1191" spans="1:12">
      <c r="A1191" s="319"/>
      <c r="B1191" s="321"/>
      <c r="C1191" s="321"/>
      <c r="D1191" s="321"/>
      <c r="E1191" s="319"/>
      <c r="F1191" s="319"/>
      <c r="G1191" s="319"/>
      <c r="H1191" s="319"/>
      <c r="I1191" s="319"/>
      <c r="J1191" s="319"/>
      <c r="K1191" s="319"/>
      <c r="L1191" s="319"/>
    </row>
    <row r="1192" spans="1:12">
      <c r="A1192" s="319"/>
      <c r="B1192" s="321"/>
      <c r="C1192" s="321"/>
      <c r="D1192" s="321"/>
      <c r="E1192" s="319"/>
      <c r="F1192" s="319"/>
      <c r="G1192" s="319"/>
      <c r="H1192" s="319"/>
      <c r="I1192" s="319"/>
      <c r="J1192" s="319"/>
      <c r="K1192" s="319"/>
      <c r="L1192" s="319"/>
    </row>
    <row r="1193" spans="1:12">
      <c r="A1193" s="319"/>
      <c r="B1193" s="321"/>
      <c r="C1193" s="321"/>
      <c r="D1193" s="321"/>
      <c r="E1193" s="319"/>
      <c r="F1193" s="319"/>
      <c r="G1193" s="319"/>
      <c r="H1193" s="319"/>
      <c r="I1193" s="319"/>
      <c r="J1193" s="319"/>
      <c r="K1193" s="319"/>
      <c r="L1193" s="319"/>
    </row>
    <row r="1194" spans="1:12">
      <c r="A1194" s="319"/>
      <c r="B1194" s="321"/>
      <c r="C1194" s="321"/>
      <c r="D1194" s="321"/>
      <c r="E1194" s="319"/>
      <c r="F1194" s="319"/>
      <c r="G1194" s="319"/>
      <c r="H1194" s="319"/>
      <c r="I1194" s="319"/>
      <c r="J1194" s="319"/>
      <c r="K1194" s="319"/>
      <c r="L1194" s="319"/>
    </row>
    <row r="1195" spans="1:12">
      <c r="A1195" s="319"/>
      <c r="B1195" s="321"/>
      <c r="C1195" s="321"/>
      <c r="D1195" s="321"/>
      <c r="E1195" s="319"/>
      <c r="F1195" s="319"/>
      <c r="G1195" s="319"/>
      <c r="H1195" s="319"/>
      <c r="I1195" s="319"/>
      <c r="J1195" s="319"/>
      <c r="K1195" s="319"/>
      <c r="L1195" s="319"/>
    </row>
    <row r="1196" spans="1:12">
      <c r="A1196" s="319"/>
      <c r="B1196" s="321"/>
      <c r="C1196" s="321"/>
      <c r="D1196" s="321"/>
      <c r="E1196" s="319"/>
      <c r="F1196" s="319"/>
      <c r="G1196" s="319"/>
      <c r="H1196" s="319"/>
      <c r="I1196" s="319"/>
      <c r="J1196" s="319"/>
      <c r="K1196" s="319"/>
      <c r="L1196" s="319"/>
    </row>
    <row r="1197" spans="1:12">
      <c r="A1197" s="319"/>
      <c r="B1197" s="321"/>
      <c r="C1197" s="321"/>
      <c r="D1197" s="321"/>
      <c r="E1197" s="319"/>
      <c r="F1197" s="319"/>
      <c r="G1197" s="319"/>
      <c r="H1197" s="319"/>
      <c r="I1197" s="319"/>
      <c r="J1197" s="319"/>
      <c r="K1197" s="319"/>
      <c r="L1197" s="319"/>
    </row>
    <row r="1198" spans="1:12">
      <c r="A1198" s="319"/>
      <c r="B1198" s="321"/>
      <c r="C1198" s="321"/>
      <c r="D1198" s="321"/>
      <c r="E1198" s="319"/>
      <c r="F1198" s="319"/>
      <c r="G1198" s="319"/>
      <c r="H1198" s="319"/>
      <c r="I1198" s="319"/>
      <c r="J1198" s="319"/>
      <c r="K1198" s="319"/>
      <c r="L1198" s="319"/>
    </row>
    <row r="1199" spans="1:12">
      <c r="A1199" s="319"/>
      <c r="B1199" s="321"/>
      <c r="C1199" s="321"/>
      <c r="D1199" s="321"/>
      <c r="E1199" s="319"/>
      <c r="F1199" s="319"/>
      <c r="G1199" s="319"/>
      <c r="H1199" s="319"/>
      <c r="I1199" s="319"/>
      <c r="J1199" s="319"/>
      <c r="K1199" s="319"/>
      <c r="L1199" s="319"/>
    </row>
    <row r="1200" spans="1:12">
      <c r="A1200" s="319"/>
      <c r="B1200" s="321"/>
      <c r="C1200" s="321"/>
      <c r="D1200" s="321"/>
      <c r="E1200" s="319"/>
      <c r="F1200" s="319"/>
      <c r="G1200" s="319"/>
      <c r="H1200" s="319"/>
      <c r="I1200" s="319"/>
      <c r="J1200" s="319"/>
      <c r="K1200" s="319"/>
      <c r="L1200" s="319"/>
    </row>
    <row r="1201" spans="1:12">
      <c r="A1201" s="319"/>
      <c r="B1201" s="321"/>
      <c r="C1201" s="321"/>
      <c r="D1201" s="321"/>
      <c r="E1201" s="319"/>
      <c r="F1201" s="319"/>
      <c r="G1201" s="319"/>
      <c r="H1201" s="319"/>
      <c r="I1201" s="319"/>
      <c r="J1201" s="319"/>
      <c r="K1201" s="319"/>
      <c r="L1201" s="319"/>
    </row>
    <row r="1202" spans="1:12">
      <c r="A1202" s="319"/>
      <c r="B1202" s="321"/>
      <c r="C1202" s="321"/>
      <c r="D1202" s="321"/>
      <c r="E1202" s="319"/>
      <c r="F1202" s="319"/>
      <c r="G1202" s="319"/>
      <c r="H1202" s="319"/>
      <c r="I1202" s="319"/>
      <c r="J1202" s="319"/>
      <c r="K1202" s="319"/>
      <c r="L1202" s="319"/>
    </row>
    <row r="1203" spans="1:12">
      <c r="A1203" s="319"/>
      <c r="B1203" s="321"/>
      <c r="C1203" s="321"/>
      <c r="D1203" s="321"/>
      <c r="E1203" s="319"/>
      <c r="F1203" s="319"/>
      <c r="G1203" s="319"/>
      <c r="H1203" s="319"/>
      <c r="I1203" s="319"/>
      <c r="J1203" s="319"/>
      <c r="K1203" s="319"/>
      <c r="L1203" s="319"/>
    </row>
    <row r="1204" spans="1:12">
      <c r="A1204" s="319"/>
      <c r="B1204" s="321"/>
      <c r="C1204" s="321"/>
      <c r="D1204" s="321"/>
      <c r="E1204" s="319"/>
      <c r="F1204" s="319"/>
      <c r="G1204" s="319"/>
      <c r="H1204" s="319"/>
      <c r="I1204" s="319"/>
      <c r="J1204" s="319"/>
      <c r="K1204" s="319"/>
      <c r="L1204" s="319"/>
    </row>
    <row r="1205" spans="1:12">
      <c r="A1205" s="319"/>
      <c r="B1205" s="321"/>
      <c r="C1205" s="321"/>
      <c r="D1205" s="321"/>
      <c r="E1205" s="319"/>
      <c r="F1205" s="319"/>
      <c r="G1205" s="319"/>
      <c r="H1205" s="319"/>
      <c r="I1205" s="319"/>
      <c r="J1205" s="319"/>
      <c r="K1205" s="319"/>
      <c r="L1205" s="319"/>
    </row>
    <row r="1206" spans="1:12">
      <c r="A1206" s="319"/>
      <c r="B1206" s="321"/>
      <c r="C1206" s="321"/>
      <c r="D1206" s="321"/>
      <c r="E1206" s="319"/>
      <c r="F1206" s="319"/>
      <c r="G1206" s="319"/>
      <c r="H1206" s="319"/>
      <c r="I1206" s="319"/>
      <c r="J1206" s="319"/>
      <c r="K1206" s="319"/>
      <c r="L1206" s="319"/>
    </row>
    <row r="1207" spans="1:12">
      <c r="A1207" s="319"/>
      <c r="B1207" s="321"/>
      <c r="C1207" s="321"/>
      <c r="D1207" s="321"/>
      <c r="E1207" s="319"/>
      <c r="F1207" s="319"/>
      <c r="G1207" s="319"/>
      <c r="H1207" s="319"/>
      <c r="I1207" s="319"/>
      <c r="J1207" s="319"/>
      <c r="K1207" s="319"/>
      <c r="L1207" s="319"/>
    </row>
    <row r="1208" spans="1:12">
      <c r="A1208" s="319"/>
      <c r="B1208" s="321"/>
      <c r="C1208" s="321"/>
      <c r="D1208" s="321"/>
      <c r="E1208" s="319"/>
      <c r="F1208" s="319"/>
      <c r="G1208" s="319"/>
      <c r="H1208" s="319"/>
      <c r="I1208" s="319"/>
      <c r="J1208" s="319"/>
      <c r="K1208" s="319"/>
      <c r="L1208" s="319"/>
    </row>
    <row r="1209" spans="1:12">
      <c r="A1209" s="319"/>
      <c r="B1209" s="321"/>
      <c r="C1209" s="321"/>
      <c r="D1209" s="321"/>
      <c r="E1209" s="319"/>
      <c r="F1209" s="319"/>
      <c r="G1209" s="319"/>
      <c r="H1209" s="319"/>
      <c r="I1209" s="319"/>
      <c r="J1209" s="319"/>
      <c r="K1209" s="319"/>
      <c r="L1209" s="319"/>
    </row>
    <row r="1210" spans="1:12">
      <c r="A1210" s="319"/>
      <c r="B1210" s="321"/>
      <c r="C1210" s="321"/>
      <c r="D1210" s="321"/>
      <c r="E1210" s="319"/>
      <c r="F1210" s="319"/>
      <c r="G1210" s="319"/>
      <c r="H1210" s="319"/>
      <c r="I1210" s="319"/>
      <c r="J1210" s="319"/>
      <c r="K1210" s="319"/>
      <c r="L1210" s="319"/>
    </row>
    <row r="1211" spans="1:12">
      <c r="A1211" s="319"/>
      <c r="B1211" s="321"/>
      <c r="C1211" s="321"/>
      <c r="D1211" s="321"/>
      <c r="E1211" s="319"/>
      <c r="F1211" s="319"/>
      <c r="G1211" s="319"/>
      <c r="H1211" s="319"/>
      <c r="I1211" s="319"/>
      <c r="J1211" s="319"/>
      <c r="K1211" s="319"/>
      <c r="L1211" s="319"/>
    </row>
    <row r="1212" spans="1:12">
      <c r="A1212" s="319"/>
      <c r="B1212" s="321"/>
      <c r="C1212" s="321"/>
      <c r="D1212" s="321"/>
      <c r="E1212" s="319"/>
      <c r="F1212" s="319"/>
      <c r="G1212" s="319"/>
      <c r="H1212" s="319"/>
      <c r="I1212" s="319"/>
      <c r="J1212" s="319"/>
      <c r="K1212" s="319"/>
      <c r="L1212" s="319"/>
    </row>
    <row r="1213" spans="1:12">
      <c r="A1213" s="319"/>
      <c r="B1213" s="321"/>
      <c r="C1213" s="321"/>
      <c r="D1213" s="321"/>
      <c r="E1213" s="319"/>
      <c r="F1213" s="319"/>
      <c r="G1213" s="319"/>
      <c r="H1213" s="319"/>
      <c r="I1213" s="319"/>
      <c r="J1213" s="319"/>
      <c r="K1213" s="319"/>
      <c r="L1213" s="319"/>
    </row>
    <row r="1214" spans="1:12">
      <c r="A1214" s="319"/>
      <c r="B1214" s="321"/>
      <c r="C1214" s="321"/>
      <c r="D1214" s="321"/>
      <c r="E1214" s="319"/>
      <c r="F1214" s="319"/>
      <c r="G1214" s="319"/>
      <c r="H1214" s="319"/>
      <c r="I1214" s="319"/>
      <c r="J1214" s="319"/>
      <c r="K1214" s="319"/>
      <c r="L1214" s="319"/>
    </row>
    <row r="1215" spans="1:12">
      <c r="A1215" s="319"/>
      <c r="B1215" s="321"/>
      <c r="C1215" s="321"/>
      <c r="D1215" s="321"/>
      <c r="E1215" s="319"/>
      <c r="F1215" s="319"/>
      <c r="G1215" s="319"/>
      <c r="H1215" s="319"/>
      <c r="I1215" s="319"/>
      <c r="J1215" s="319"/>
      <c r="K1215" s="319"/>
      <c r="L1215" s="319"/>
    </row>
    <row r="1216" spans="1:12">
      <c r="A1216" s="319"/>
      <c r="B1216" s="321"/>
      <c r="C1216" s="321"/>
      <c r="D1216" s="321"/>
      <c r="E1216" s="319"/>
      <c r="F1216" s="319"/>
      <c r="G1216" s="319"/>
      <c r="H1216" s="319"/>
      <c r="I1216" s="319"/>
      <c r="J1216" s="319"/>
      <c r="K1216" s="319"/>
      <c r="L1216" s="319"/>
    </row>
    <row r="1217" spans="1:12">
      <c r="A1217" s="319"/>
      <c r="B1217" s="321"/>
      <c r="C1217" s="321"/>
      <c r="D1217" s="321"/>
      <c r="E1217" s="319"/>
      <c r="F1217" s="319"/>
      <c r="G1217" s="319"/>
      <c r="H1217" s="319"/>
      <c r="I1217" s="319"/>
      <c r="J1217" s="319"/>
      <c r="K1217" s="319"/>
      <c r="L1217" s="319"/>
    </row>
    <row r="1218" spans="1:12">
      <c r="A1218" s="319"/>
      <c r="B1218" s="321"/>
      <c r="C1218" s="321"/>
      <c r="D1218" s="321"/>
      <c r="E1218" s="319"/>
      <c r="F1218" s="319"/>
      <c r="G1218" s="319"/>
      <c r="H1218" s="319"/>
      <c r="I1218" s="319"/>
      <c r="J1218" s="319"/>
      <c r="K1218" s="319"/>
      <c r="L1218" s="319"/>
    </row>
    <row r="1219" spans="1:12">
      <c r="A1219" s="319"/>
      <c r="B1219" s="321"/>
      <c r="C1219" s="321"/>
      <c r="D1219" s="321"/>
      <c r="E1219" s="319"/>
      <c r="F1219" s="319"/>
      <c r="G1219" s="319"/>
      <c r="H1219" s="319"/>
      <c r="I1219" s="319"/>
      <c r="J1219" s="319"/>
      <c r="K1219" s="319"/>
      <c r="L1219" s="319"/>
    </row>
    <row r="1220" spans="1:12">
      <c r="A1220" s="319"/>
      <c r="B1220" s="321"/>
      <c r="C1220" s="321"/>
      <c r="D1220" s="321"/>
      <c r="E1220" s="319"/>
      <c r="F1220" s="319"/>
      <c r="G1220" s="319"/>
      <c r="H1220" s="319"/>
      <c r="I1220" s="319"/>
      <c r="J1220" s="319"/>
      <c r="K1220" s="319"/>
      <c r="L1220" s="319"/>
    </row>
    <row r="1221" spans="1:12">
      <c r="A1221" s="319"/>
      <c r="B1221" s="321"/>
      <c r="C1221" s="321"/>
      <c r="D1221" s="321"/>
      <c r="E1221" s="319"/>
      <c r="F1221" s="319"/>
      <c r="G1221" s="319"/>
      <c r="H1221" s="319"/>
      <c r="I1221" s="319"/>
      <c r="J1221" s="319"/>
      <c r="K1221" s="319"/>
      <c r="L1221" s="319"/>
    </row>
    <row r="1222" spans="1:12">
      <c r="A1222" s="319"/>
      <c r="B1222" s="321"/>
      <c r="C1222" s="321"/>
      <c r="D1222" s="321"/>
      <c r="E1222" s="319"/>
      <c r="F1222" s="319"/>
      <c r="G1222" s="319"/>
      <c r="H1222" s="319"/>
      <c r="I1222" s="319"/>
      <c r="J1222" s="319"/>
      <c r="K1222" s="319"/>
      <c r="L1222" s="319"/>
    </row>
    <row r="1223" spans="1:12">
      <c r="A1223" s="319"/>
      <c r="B1223" s="321"/>
      <c r="C1223" s="321"/>
      <c r="D1223" s="321"/>
      <c r="E1223" s="319"/>
      <c r="F1223" s="319"/>
      <c r="G1223" s="319"/>
      <c r="H1223" s="319"/>
      <c r="I1223" s="319"/>
      <c r="J1223" s="319"/>
      <c r="K1223" s="319"/>
      <c r="L1223" s="319"/>
    </row>
    <row r="1224" spans="1:12">
      <c r="A1224" s="319"/>
      <c r="B1224" s="321"/>
      <c r="C1224" s="321"/>
      <c r="D1224" s="321"/>
      <c r="E1224" s="319"/>
      <c r="F1224" s="319"/>
      <c r="G1224" s="319"/>
      <c r="H1224" s="319"/>
      <c r="I1224" s="319"/>
      <c r="J1224" s="319"/>
      <c r="K1224" s="319"/>
      <c r="L1224" s="319"/>
    </row>
    <row r="1225" spans="1:12">
      <c r="A1225" s="319"/>
      <c r="B1225" s="321"/>
      <c r="C1225" s="321"/>
      <c r="D1225" s="321"/>
      <c r="E1225" s="319"/>
      <c r="F1225" s="319"/>
      <c r="G1225" s="319"/>
      <c r="H1225" s="319"/>
      <c r="I1225" s="319"/>
      <c r="J1225" s="319"/>
      <c r="K1225" s="319"/>
      <c r="L1225" s="319"/>
    </row>
    <row r="1226" spans="1:12">
      <c r="A1226" s="319"/>
      <c r="B1226" s="321"/>
      <c r="C1226" s="321"/>
      <c r="D1226" s="321"/>
      <c r="E1226" s="319"/>
      <c r="F1226" s="319"/>
      <c r="G1226" s="319"/>
      <c r="H1226" s="319"/>
      <c r="I1226" s="319"/>
      <c r="J1226" s="319"/>
      <c r="K1226" s="319"/>
      <c r="L1226" s="319"/>
    </row>
    <row r="1227" spans="1:12">
      <c r="A1227" s="319"/>
      <c r="B1227" s="321"/>
      <c r="C1227" s="321"/>
      <c r="D1227" s="321"/>
      <c r="E1227" s="319"/>
      <c r="F1227" s="319"/>
      <c r="G1227" s="319"/>
      <c r="H1227" s="319"/>
      <c r="I1227" s="319"/>
      <c r="J1227" s="319"/>
      <c r="K1227" s="319"/>
      <c r="L1227" s="319"/>
    </row>
    <row r="1228" spans="1:12">
      <c r="A1228" s="319"/>
      <c r="B1228" s="321"/>
      <c r="C1228" s="321"/>
      <c r="D1228" s="321"/>
      <c r="E1228" s="319"/>
      <c r="F1228" s="319"/>
      <c r="G1228" s="319"/>
      <c r="H1228" s="319"/>
      <c r="I1228" s="319"/>
      <c r="J1228" s="319"/>
      <c r="K1228" s="319"/>
      <c r="L1228" s="319"/>
    </row>
    <row r="1229" spans="1:12">
      <c r="A1229" s="319"/>
      <c r="B1229" s="321"/>
      <c r="C1229" s="321"/>
      <c r="D1229" s="321"/>
      <c r="E1229" s="319"/>
      <c r="F1229" s="319"/>
      <c r="G1229" s="319"/>
      <c r="H1229" s="319"/>
      <c r="I1229" s="319"/>
      <c r="J1229" s="319"/>
      <c r="K1229" s="319"/>
      <c r="L1229" s="319"/>
    </row>
    <row r="1230" spans="1:12">
      <c r="A1230" s="319"/>
      <c r="B1230" s="321"/>
      <c r="C1230" s="321"/>
      <c r="D1230" s="321"/>
      <c r="E1230" s="319"/>
      <c r="F1230" s="319"/>
      <c r="G1230" s="319"/>
      <c r="H1230" s="319"/>
      <c r="I1230" s="319"/>
      <c r="J1230" s="319"/>
      <c r="K1230" s="319"/>
      <c r="L1230" s="319"/>
    </row>
    <row r="1231" spans="1:12">
      <c r="A1231" s="319"/>
      <c r="B1231" s="321"/>
      <c r="C1231" s="321"/>
      <c r="D1231" s="321"/>
      <c r="E1231" s="319"/>
      <c r="F1231" s="319"/>
      <c r="G1231" s="319"/>
      <c r="H1231" s="319"/>
      <c r="I1231" s="319"/>
      <c r="J1231" s="319"/>
      <c r="K1231" s="319"/>
      <c r="L1231" s="319"/>
    </row>
    <row r="1232" spans="1:12">
      <c r="A1232" s="319"/>
      <c r="B1232" s="321"/>
      <c r="C1232" s="321"/>
      <c r="D1232" s="321"/>
      <c r="E1232" s="319"/>
      <c r="F1232" s="319"/>
      <c r="G1232" s="319"/>
      <c r="H1232" s="319"/>
      <c r="I1232" s="319"/>
      <c r="J1232" s="319"/>
      <c r="K1232" s="319"/>
      <c r="L1232" s="319"/>
    </row>
    <row r="1233" spans="1:12">
      <c r="A1233" s="319"/>
      <c r="B1233" s="321"/>
      <c r="C1233" s="321"/>
      <c r="D1233" s="321"/>
      <c r="E1233" s="319"/>
      <c r="F1233" s="319"/>
      <c r="G1233" s="319"/>
      <c r="H1233" s="319"/>
      <c r="I1233" s="319"/>
      <c r="J1233" s="319"/>
      <c r="K1233" s="319"/>
      <c r="L1233" s="319"/>
    </row>
    <row r="1234" spans="1:12">
      <c r="A1234" s="319"/>
      <c r="B1234" s="321"/>
      <c r="C1234" s="321"/>
      <c r="D1234" s="321"/>
      <c r="E1234" s="319"/>
      <c r="F1234" s="319"/>
      <c r="G1234" s="319"/>
      <c r="H1234" s="319"/>
      <c r="I1234" s="319"/>
      <c r="J1234" s="319"/>
      <c r="K1234" s="319"/>
      <c r="L1234" s="319"/>
    </row>
    <row r="1235" spans="1:12">
      <c r="A1235" s="319"/>
      <c r="B1235" s="321"/>
      <c r="C1235" s="321"/>
      <c r="D1235" s="321"/>
      <c r="E1235" s="319"/>
      <c r="F1235" s="319"/>
      <c r="G1235" s="319"/>
      <c r="H1235" s="319"/>
      <c r="I1235" s="319"/>
      <c r="J1235" s="319"/>
      <c r="K1235" s="319"/>
      <c r="L1235" s="319"/>
    </row>
    <row r="1236" spans="1:12">
      <c r="A1236" s="319"/>
      <c r="B1236" s="321"/>
      <c r="C1236" s="321"/>
      <c r="D1236" s="321"/>
      <c r="E1236" s="319"/>
      <c r="F1236" s="319"/>
      <c r="G1236" s="319"/>
      <c r="H1236" s="319"/>
      <c r="I1236" s="319"/>
      <c r="J1236" s="319"/>
      <c r="K1236" s="319"/>
      <c r="L1236" s="319"/>
    </row>
    <row r="1237" spans="1:12">
      <c r="A1237" s="319"/>
      <c r="B1237" s="321"/>
      <c r="C1237" s="321"/>
      <c r="D1237" s="321"/>
      <c r="E1237" s="319"/>
      <c r="F1237" s="319"/>
      <c r="G1237" s="319"/>
      <c r="H1237" s="319"/>
      <c r="I1237" s="319"/>
      <c r="J1237" s="319"/>
      <c r="K1237" s="319"/>
      <c r="L1237" s="319"/>
    </row>
    <row r="1238" spans="1:12">
      <c r="A1238" s="319"/>
      <c r="B1238" s="321"/>
      <c r="C1238" s="321"/>
      <c r="D1238" s="321"/>
      <c r="E1238" s="319"/>
      <c r="F1238" s="319"/>
      <c r="G1238" s="319"/>
      <c r="H1238" s="319"/>
      <c r="I1238" s="319"/>
      <c r="J1238" s="319"/>
      <c r="K1238" s="319"/>
      <c r="L1238" s="319"/>
    </row>
    <row r="1239" spans="1:12">
      <c r="A1239" s="319"/>
      <c r="B1239" s="321"/>
      <c r="C1239" s="321"/>
      <c r="D1239" s="321"/>
      <c r="E1239" s="319"/>
      <c r="F1239" s="319"/>
      <c r="G1239" s="319"/>
      <c r="H1239" s="319"/>
      <c r="I1239" s="319"/>
      <c r="J1239" s="319"/>
      <c r="K1239" s="319"/>
      <c r="L1239" s="319"/>
    </row>
    <row r="1240" spans="1:12">
      <c r="A1240" s="319"/>
      <c r="B1240" s="321"/>
      <c r="C1240" s="321"/>
      <c r="D1240" s="321"/>
      <c r="E1240" s="319"/>
      <c r="F1240" s="319"/>
      <c r="G1240" s="319"/>
      <c r="H1240" s="319"/>
      <c r="I1240" s="319"/>
      <c r="J1240" s="319"/>
      <c r="K1240" s="319"/>
      <c r="L1240" s="319"/>
    </row>
    <row r="1241" spans="1:12">
      <c r="A1241" s="319"/>
      <c r="B1241" s="321"/>
      <c r="C1241" s="321"/>
      <c r="D1241" s="321"/>
      <c r="E1241" s="319"/>
      <c r="F1241" s="319"/>
      <c r="G1241" s="319"/>
      <c r="H1241" s="319"/>
      <c r="I1241" s="319"/>
      <c r="J1241" s="319"/>
      <c r="K1241" s="319"/>
      <c r="L1241" s="319"/>
    </row>
    <row r="1242" spans="1:12">
      <c r="A1242" s="319"/>
      <c r="B1242" s="321"/>
      <c r="C1242" s="321"/>
      <c r="D1242" s="321"/>
      <c r="E1242" s="319"/>
      <c r="F1242" s="319"/>
      <c r="G1242" s="319"/>
      <c r="H1242" s="319"/>
      <c r="I1242" s="319"/>
      <c r="J1242" s="319"/>
      <c r="K1242" s="319"/>
      <c r="L1242" s="319"/>
    </row>
    <row r="1243" spans="1:12">
      <c r="A1243" s="319"/>
      <c r="B1243" s="321"/>
      <c r="C1243" s="321"/>
      <c r="D1243" s="321"/>
      <c r="E1243" s="319"/>
      <c r="F1243" s="319"/>
      <c r="G1243" s="319"/>
      <c r="H1243" s="319"/>
      <c r="I1243" s="319"/>
      <c r="J1243" s="319"/>
      <c r="K1243" s="319"/>
      <c r="L1243" s="319"/>
    </row>
    <row r="1244" spans="1:12">
      <c r="A1244" s="319"/>
      <c r="B1244" s="321"/>
      <c r="C1244" s="321"/>
      <c r="D1244" s="321"/>
      <c r="E1244" s="319"/>
      <c r="F1244" s="319"/>
      <c r="G1244" s="319"/>
      <c r="H1244" s="319"/>
      <c r="I1244" s="319"/>
      <c r="J1244" s="319"/>
      <c r="K1244" s="319"/>
      <c r="L1244" s="319"/>
    </row>
    <row r="1245" spans="1:12">
      <c r="A1245" s="319"/>
      <c r="B1245" s="321"/>
      <c r="C1245" s="321"/>
      <c r="D1245" s="321"/>
      <c r="E1245" s="319"/>
      <c r="F1245" s="319"/>
      <c r="G1245" s="319"/>
      <c r="H1245" s="319"/>
      <c r="I1245" s="319"/>
      <c r="J1245" s="319"/>
      <c r="K1245" s="319"/>
      <c r="L1245" s="319"/>
    </row>
    <row r="1246" spans="1:12">
      <c r="A1246" s="319"/>
      <c r="B1246" s="321"/>
      <c r="C1246" s="321"/>
      <c r="D1246" s="321"/>
      <c r="E1246" s="319"/>
      <c r="F1246" s="319"/>
      <c r="G1246" s="319"/>
      <c r="H1246" s="319"/>
      <c r="I1246" s="319"/>
      <c r="J1246" s="319"/>
      <c r="K1246" s="319"/>
      <c r="L1246" s="319"/>
    </row>
    <row r="1247" spans="1:12">
      <c r="A1247" s="319"/>
      <c r="B1247" s="321"/>
      <c r="C1247" s="321"/>
      <c r="D1247" s="321"/>
      <c r="E1247" s="319"/>
      <c r="F1247" s="319"/>
      <c r="G1247" s="319"/>
      <c r="H1247" s="319"/>
      <c r="I1247" s="319"/>
      <c r="J1247" s="319"/>
      <c r="K1247" s="319"/>
      <c r="L1247" s="319"/>
    </row>
    <row r="1248" spans="1:12">
      <c r="A1248" s="319"/>
      <c r="B1248" s="321"/>
      <c r="C1248" s="321"/>
      <c r="D1248" s="321"/>
      <c r="E1248" s="319"/>
      <c r="F1248" s="319"/>
      <c r="G1248" s="319"/>
      <c r="H1248" s="319"/>
      <c r="I1248" s="319"/>
      <c r="J1248" s="319"/>
      <c r="K1248" s="319"/>
      <c r="L1248" s="319"/>
    </row>
    <row r="1249" spans="1:12">
      <c r="A1249" s="319"/>
      <c r="B1249" s="321"/>
      <c r="C1249" s="321"/>
      <c r="D1249" s="321"/>
      <c r="E1249" s="319"/>
      <c r="F1249" s="319"/>
      <c r="G1249" s="319"/>
      <c r="H1249" s="319"/>
      <c r="I1249" s="319"/>
      <c r="J1249" s="319"/>
      <c r="K1249" s="319"/>
      <c r="L1249" s="319"/>
    </row>
    <row r="1250" spans="1:12">
      <c r="A1250" s="319"/>
      <c r="B1250" s="321"/>
      <c r="C1250" s="321"/>
      <c r="D1250" s="321"/>
      <c r="E1250" s="319"/>
      <c r="F1250" s="319"/>
      <c r="G1250" s="319"/>
      <c r="H1250" s="319"/>
      <c r="I1250" s="319"/>
      <c r="J1250" s="319"/>
      <c r="K1250" s="319"/>
      <c r="L1250" s="319"/>
    </row>
    <row r="1251" spans="1:12">
      <c r="A1251" s="319"/>
      <c r="B1251" s="321"/>
      <c r="C1251" s="321"/>
      <c r="D1251" s="321"/>
      <c r="E1251" s="319"/>
      <c r="F1251" s="319"/>
      <c r="G1251" s="319"/>
      <c r="H1251" s="319"/>
      <c r="I1251" s="319"/>
      <c r="J1251" s="319"/>
      <c r="K1251" s="319"/>
      <c r="L1251" s="319"/>
    </row>
    <row r="1252" spans="1:12">
      <c r="A1252" s="319"/>
      <c r="B1252" s="321"/>
      <c r="C1252" s="321"/>
      <c r="D1252" s="321"/>
      <c r="E1252" s="319"/>
      <c r="F1252" s="319"/>
      <c r="G1252" s="319"/>
      <c r="H1252" s="319"/>
      <c r="I1252" s="319"/>
      <c r="J1252" s="319"/>
      <c r="K1252" s="319"/>
      <c r="L1252" s="319"/>
    </row>
    <row r="1253" spans="1:12">
      <c r="A1253" s="319"/>
      <c r="B1253" s="321"/>
      <c r="C1253" s="321"/>
      <c r="D1253" s="321"/>
      <c r="E1253" s="319"/>
      <c r="F1253" s="319"/>
      <c r="G1253" s="319"/>
      <c r="H1253" s="319"/>
      <c r="I1253" s="319"/>
      <c r="J1253" s="319"/>
      <c r="K1253" s="319"/>
      <c r="L1253" s="319"/>
    </row>
    <row r="1254" spans="1:12">
      <c r="A1254" s="319"/>
      <c r="B1254" s="321"/>
      <c r="C1254" s="321"/>
      <c r="D1254" s="321"/>
      <c r="E1254" s="319"/>
      <c r="F1254" s="319"/>
      <c r="G1254" s="319"/>
      <c r="H1254" s="319"/>
      <c r="I1254" s="319"/>
      <c r="J1254" s="319"/>
      <c r="K1254" s="319"/>
      <c r="L1254" s="319"/>
    </row>
    <row r="1255" spans="1:12">
      <c r="A1255" s="319"/>
      <c r="B1255" s="321"/>
      <c r="C1255" s="321"/>
      <c r="D1255" s="321"/>
      <c r="E1255" s="319"/>
      <c r="F1255" s="319"/>
      <c r="G1255" s="319"/>
      <c r="H1255" s="319"/>
      <c r="I1255" s="319"/>
      <c r="J1255" s="319"/>
      <c r="K1255" s="319"/>
      <c r="L1255" s="319"/>
    </row>
    <row r="1256" spans="1:12">
      <c r="A1256" s="319"/>
      <c r="B1256" s="321"/>
      <c r="C1256" s="321"/>
      <c r="D1256" s="321"/>
      <c r="E1256" s="319"/>
      <c r="F1256" s="319"/>
      <c r="G1256" s="319"/>
      <c r="H1256" s="319"/>
      <c r="I1256" s="319"/>
      <c r="J1256" s="319"/>
      <c r="K1256" s="319"/>
      <c r="L1256" s="319"/>
    </row>
    <row r="1257" spans="1:12">
      <c r="A1257" s="319"/>
      <c r="B1257" s="321"/>
      <c r="C1257" s="321"/>
      <c r="D1257" s="321"/>
      <c r="E1257" s="319"/>
      <c r="F1257" s="319"/>
      <c r="G1257" s="319"/>
      <c r="H1257" s="319"/>
      <c r="I1257" s="319"/>
      <c r="J1257" s="319"/>
      <c r="K1257" s="319"/>
      <c r="L1257" s="319"/>
    </row>
    <row r="1258" spans="1:12">
      <c r="A1258" s="319"/>
      <c r="B1258" s="321"/>
      <c r="C1258" s="321"/>
      <c r="D1258" s="321"/>
      <c r="E1258" s="319"/>
      <c r="F1258" s="319"/>
      <c r="G1258" s="319"/>
      <c r="H1258" s="319"/>
      <c r="I1258" s="319"/>
      <c r="J1258" s="319"/>
      <c r="K1258" s="319"/>
      <c r="L1258" s="319"/>
    </row>
    <row r="1259" spans="1:12">
      <c r="A1259" s="319"/>
      <c r="B1259" s="321"/>
      <c r="C1259" s="321"/>
      <c r="D1259" s="321"/>
      <c r="E1259" s="319"/>
      <c r="F1259" s="319"/>
      <c r="G1259" s="319"/>
      <c r="H1259" s="319"/>
      <c r="I1259" s="319"/>
      <c r="J1259" s="319"/>
      <c r="K1259" s="319"/>
      <c r="L1259" s="319"/>
    </row>
    <row r="1260" spans="1:12">
      <c r="A1260" s="319"/>
      <c r="B1260" s="321"/>
      <c r="C1260" s="321"/>
      <c r="D1260" s="321"/>
      <c r="E1260" s="319"/>
      <c r="F1260" s="319"/>
      <c r="G1260" s="319"/>
      <c r="H1260" s="319"/>
      <c r="I1260" s="319"/>
      <c r="J1260" s="319"/>
      <c r="K1260" s="319"/>
      <c r="L1260" s="319"/>
    </row>
    <row r="1261" spans="1:12">
      <c r="A1261" s="319"/>
      <c r="B1261" s="321"/>
      <c r="C1261" s="321"/>
      <c r="D1261" s="321"/>
      <c r="E1261" s="319"/>
      <c r="F1261" s="319"/>
      <c r="G1261" s="319"/>
      <c r="H1261" s="319"/>
      <c r="I1261" s="319"/>
      <c r="J1261" s="319"/>
      <c r="K1261" s="319"/>
      <c r="L1261" s="319"/>
    </row>
    <row r="1262" spans="1:12">
      <c r="A1262" s="319"/>
      <c r="B1262" s="321"/>
      <c r="C1262" s="321"/>
      <c r="D1262" s="321"/>
      <c r="E1262" s="319"/>
      <c r="F1262" s="319"/>
      <c r="G1262" s="319"/>
      <c r="H1262" s="319"/>
      <c r="I1262" s="319"/>
      <c r="J1262" s="319"/>
      <c r="K1262" s="319"/>
      <c r="L1262" s="319"/>
    </row>
    <row r="1263" spans="1:12">
      <c r="A1263" s="319"/>
      <c r="B1263" s="321"/>
      <c r="C1263" s="321"/>
      <c r="D1263" s="321"/>
      <c r="E1263" s="319"/>
      <c r="F1263" s="319"/>
      <c r="G1263" s="319"/>
      <c r="H1263" s="319"/>
      <c r="I1263" s="319"/>
      <c r="J1263" s="319"/>
      <c r="K1263" s="319"/>
      <c r="L1263" s="319"/>
    </row>
    <row r="1264" spans="1:12">
      <c r="A1264" s="319"/>
      <c r="B1264" s="321"/>
      <c r="C1264" s="321"/>
      <c r="D1264" s="321"/>
      <c r="E1264" s="319"/>
      <c r="F1264" s="319"/>
      <c r="G1264" s="319"/>
      <c r="H1264" s="319"/>
      <c r="I1264" s="319"/>
      <c r="J1264" s="319"/>
      <c r="K1264" s="319"/>
      <c r="L1264" s="319"/>
    </row>
    <row r="1265" spans="1:12">
      <c r="A1265" s="319"/>
      <c r="B1265" s="321"/>
      <c r="C1265" s="321"/>
      <c r="D1265" s="321"/>
      <c r="E1265" s="319"/>
      <c r="F1265" s="319"/>
      <c r="G1265" s="319"/>
      <c r="H1265" s="319"/>
      <c r="I1265" s="319"/>
      <c r="J1265" s="319"/>
      <c r="K1265" s="319"/>
      <c r="L1265" s="319"/>
    </row>
    <row r="1266" spans="1:12">
      <c r="A1266" s="319"/>
      <c r="B1266" s="321"/>
      <c r="C1266" s="321"/>
      <c r="D1266" s="321"/>
      <c r="E1266" s="319"/>
      <c r="F1266" s="319"/>
      <c r="G1266" s="319"/>
      <c r="H1266" s="319"/>
      <c r="I1266" s="319"/>
      <c r="J1266" s="319"/>
      <c r="K1266" s="319"/>
      <c r="L1266" s="319"/>
    </row>
    <row r="1267" spans="1:12">
      <c r="A1267" s="319"/>
      <c r="B1267" s="321"/>
      <c r="C1267" s="321"/>
      <c r="D1267" s="321"/>
      <c r="E1267" s="319"/>
      <c r="F1267" s="319"/>
      <c r="G1267" s="319"/>
      <c r="H1267" s="319"/>
      <c r="I1267" s="319"/>
      <c r="J1267" s="319"/>
      <c r="K1267" s="319"/>
      <c r="L1267" s="319"/>
    </row>
    <row r="1268" spans="1:12">
      <c r="A1268" s="319"/>
      <c r="B1268" s="321"/>
      <c r="C1268" s="321"/>
      <c r="D1268" s="321"/>
      <c r="E1268" s="319"/>
      <c r="F1268" s="319"/>
      <c r="G1268" s="319"/>
      <c r="H1268" s="319"/>
      <c r="I1268" s="319"/>
      <c r="J1268" s="319"/>
      <c r="K1268" s="319"/>
      <c r="L1268" s="319"/>
    </row>
    <row r="1269" spans="1:12">
      <c r="A1269" s="319"/>
      <c r="B1269" s="321"/>
      <c r="C1269" s="321"/>
      <c r="D1269" s="321"/>
      <c r="E1269" s="319"/>
      <c r="F1269" s="319"/>
      <c r="G1269" s="319"/>
      <c r="H1269" s="319"/>
      <c r="I1269" s="319"/>
      <c r="J1269" s="319"/>
      <c r="K1269" s="319"/>
      <c r="L1269" s="319"/>
    </row>
    <row r="1270" spans="1:12">
      <c r="A1270" s="319"/>
      <c r="B1270" s="321"/>
      <c r="C1270" s="321"/>
      <c r="D1270" s="321"/>
      <c r="E1270" s="319"/>
      <c r="F1270" s="319"/>
      <c r="G1270" s="319"/>
      <c r="H1270" s="319"/>
      <c r="I1270" s="319"/>
      <c r="J1270" s="319"/>
      <c r="K1270" s="319"/>
      <c r="L1270" s="319"/>
    </row>
    <row r="1271" spans="1:12">
      <c r="A1271" s="319"/>
      <c r="B1271" s="321"/>
      <c r="C1271" s="321"/>
      <c r="D1271" s="321"/>
      <c r="E1271" s="319"/>
      <c r="F1271" s="319"/>
      <c r="G1271" s="319"/>
      <c r="H1271" s="319"/>
      <c r="I1271" s="319"/>
      <c r="J1271" s="319"/>
      <c r="K1271" s="319"/>
      <c r="L1271" s="319"/>
    </row>
    <row r="1272" spans="1:12">
      <c r="A1272" s="319"/>
      <c r="B1272" s="321"/>
      <c r="C1272" s="321"/>
      <c r="D1272" s="321"/>
      <c r="E1272" s="319"/>
      <c r="F1272" s="319"/>
      <c r="G1272" s="319"/>
      <c r="H1272" s="319"/>
      <c r="I1272" s="319"/>
      <c r="J1272" s="319"/>
      <c r="K1272" s="319"/>
      <c r="L1272" s="319"/>
    </row>
    <row r="1273" spans="1:12">
      <c r="A1273" s="319"/>
      <c r="B1273" s="321"/>
      <c r="C1273" s="321"/>
      <c r="D1273" s="321"/>
      <c r="E1273" s="319"/>
      <c r="F1273" s="319"/>
      <c r="G1273" s="319"/>
      <c r="H1273" s="319"/>
      <c r="I1273" s="319"/>
      <c r="J1273" s="319"/>
      <c r="K1273" s="319"/>
      <c r="L1273" s="319"/>
    </row>
    <row r="1274" spans="1:12">
      <c r="A1274" s="319"/>
      <c r="B1274" s="321"/>
      <c r="C1274" s="321"/>
      <c r="D1274" s="321"/>
      <c r="E1274" s="319"/>
      <c r="F1274" s="319"/>
      <c r="G1274" s="319"/>
      <c r="H1274" s="319"/>
      <c r="I1274" s="319"/>
      <c r="J1274" s="319"/>
      <c r="K1274" s="319"/>
      <c r="L1274" s="319"/>
    </row>
    <row r="1275" spans="1:12">
      <c r="A1275" s="319"/>
      <c r="B1275" s="321"/>
      <c r="C1275" s="321"/>
      <c r="D1275" s="321"/>
      <c r="E1275" s="319"/>
      <c r="F1275" s="319"/>
      <c r="G1275" s="319"/>
      <c r="H1275" s="319"/>
      <c r="I1275" s="319"/>
      <c r="J1275" s="319"/>
      <c r="K1275" s="319"/>
      <c r="L1275" s="319"/>
    </row>
    <row r="1276" spans="1:12">
      <c r="A1276" s="319"/>
      <c r="B1276" s="321"/>
      <c r="C1276" s="321"/>
      <c r="D1276" s="321"/>
      <c r="E1276" s="319"/>
      <c r="F1276" s="319"/>
      <c r="G1276" s="319"/>
      <c r="H1276" s="319"/>
      <c r="I1276" s="319"/>
      <c r="J1276" s="319"/>
      <c r="K1276" s="319"/>
      <c r="L1276" s="319"/>
    </row>
    <row r="1277" spans="1:12">
      <c r="A1277" s="319"/>
      <c r="B1277" s="321"/>
      <c r="C1277" s="321"/>
      <c r="D1277" s="321"/>
      <c r="E1277" s="319"/>
      <c r="F1277" s="319"/>
      <c r="G1277" s="319"/>
      <c r="H1277" s="319"/>
      <c r="I1277" s="319"/>
      <c r="J1277" s="319"/>
      <c r="K1277" s="319"/>
      <c r="L1277" s="319"/>
    </row>
    <row r="1278" spans="1:12">
      <c r="A1278" s="319"/>
      <c r="B1278" s="321"/>
      <c r="C1278" s="321"/>
      <c r="D1278" s="321"/>
      <c r="E1278" s="319"/>
      <c r="F1278" s="319"/>
      <c r="G1278" s="319"/>
      <c r="H1278" s="319"/>
      <c r="I1278" s="319"/>
      <c r="J1278" s="319"/>
      <c r="K1278" s="319"/>
      <c r="L1278" s="319"/>
    </row>
    <row r="1279" spans="1:12">
      <c r="A1279" s="319"/>
      <c r="B1279" s="321"/>
      <c r="C1279" s="321"/>
      <c r="D1279" s="321"/>
      <c r="E1279" s="319"/>
      <c r="F1279" s="319"/>
      <c r="G1279" s="319"/>
      <c r="H1279" s="319"/>
      <c r="I1279" s="319"/>
      <c r="J1279" s="319"/>
      <c r="K1279" s="319"/>
      <c r="L1279" s="319"/>
    </row>
    <row r="1280" spans="1:12">
      <c r="A1280" s="319"/>
      <c r="B1280" s="321"/>
      <c r="C1280" s="321"/>
      <c r="D1280" s="321"/>
      <c r="E1280" s="319"/>
      <c r="F1280" s="319"/>
      <c r="G1280" s="319"/>
      <c r="H1280" s="319"/>
      <c r="I1280" s="319"/>
      <c r="J1280" s="319"/>
      <c r="K1280" s="319"/>
      <c r="L1280" s="319"/>
    </row>
    <row r="1281" spans="1:12">
      <c r="A1281" s="319"/>
      <c r="B1281" s="321"/>
      <c r="C1281" s="321"/>
      <c r="D1281" s="321"/>
      <c r="E1281" s="319"/>
      <c r="F1281" s="319"/>
      <c r="G1281" s="319"/>
      <c r="H1281" s="319"/>
      <c r="I1281" s="319"/>
      <c r="J1281" s="319"/>
      <c r="K1281" s="319"/>
      <c r="L1281" s="319"/>
    </row>
    <row r="1282" spans="1:12">
      <c r="A1282" s="319"/>
      <c r="B1282" s="321"/>
      <c r="C1282" s="321"/>
      <c r="D1282" s="321"/>
      <c r="E1282" s="319"/>
      <c r="F1282" s="319"/>
      <c r="G1282" s="319"/>
      <c r="H1282" s="319"/>
      <c r="I1282" s="319"/>
      <c r="J1282" s="319"/>
      <c r="K1282" s="319"/>
      <c r="L1282" s="319"/>
    </row>
    <row r="1283" spans="1:12">
      <c r="A1283" s="319"/>
      <c r="B1283" s="321"/>
      <c r="C1283" s="321"/>
      <c r="D1283" s="321"/>
      <c r="E1283" s="319"/>
      <c r="F1283" s="319"/>
      <c r="G1283" s="319"/>
      <c r="H1283" s="319"/>
      <c r="I1283" s="319"/>
      <c r="J1283" s="319"/>
      <c r="K1283" s="319"/>
      <c r="L1283" s="319"/>
    </row>
    <row r="1284" spans="1:12">
      <c r="A1284" s="319"/>
      <c r="B1284" s="321"/>
      <c r="C1284" s="321"/>
      <c r="D1284" s="321"/>
      <c r="E1284" s="319"/>
      <c r="F1284" s="319"/>
      <c r="G1284" s="319"/>
      <c r="H1284" s="319"/>
      <c r="I1284" s="319"/>
      <c r="J1284" s="319"/>
      <c r="K1284" s="319"/>
      <c r="L1284" s="319"/>
    </row>
    <row r="1285" spans="1:12">
      <c r="A1285" s="319"/>
      <c r="B1285" s="321"/>
      <c r="C1285" s="321"/>
      <c r="D1285" s="321"/>
      <c r="E1285" s="319"/>
      <c r="F1285" s="319"/>
      <c r="G1285" s="319"/>
      <c r="H1285" s="319"/>
      <c r="I1285" s="319"/>
      <c r="J1285" s="319"/>
      <c r="K1285" s="319"/>
      <c r="L1285" s="319"/>
    </row>
    <row r="1286" spans="1:12">
      <c r="A1286" s="319"/>
      <c r="B1286" s="321"/>
      <c r="C1286" s="321"/>
      <c r="D1286" s="321"/>
      <c r="E1286" s="319"/>
      <c r="F1286" s="319"/>
      <c r="G1286" s="319"/>
      <c r="H1286" s="319"/>
      <c r="I1286" s="319"/>
      <c r="J1286" s="319"/>
      <c r="K1286" s="319"/>
      <c r="L1286" s="319"/>
    </row>
    <row r="1287" spans="1:12">
      <c r="A1287" s="319"/>
      <c r="B1287" s="321"/>
      <c r="C1287" s="321"/>
      <c r="D1287" s="321"/>
      <c r="E1287" s="319"/>
      <c r="F1287" s="319"/>
      <c r="G1287" s="319"/>
      <c r="H1287" s="319"/>
      <c r="I1287" s="319"/>
      <c r="J1287" s="319"/>
      <c r="K1287" s="319"/>
      <c r="L1287" s="319"/>
    </row>
    <row r="1288" spans="1:12">
      <c r="A1288" s="319"/>
      <c r="B1288" s="321"/>
      <c r="C1288" s="321"/>
      <c r="D1288" s="321"/>
      <c r="E1288" s="319"/>
      <c r="F1288" s="319"/>
      <c r="G1288" s="319"/>
      <c r="H1288" s="319"/>
      <c r="I1288" s="319"/>
      <c r="J1288" s="319"/>
      <c r="K1288" s="319"/>
      <c r="L1288" s="319"/>
    </row>
    <row r="1289" spans="1:12">
      <c r="A1289" s="319"/>
      <c r="B1289" s="321"/>
      <c r="C1289" s="321"/>
      <c r="D1289" s="321"/>
      <c r="E1289" s="319"/>
      <c r="F1289" s="319"/>
      <c r="G1289" s="319"/>
      <c r="H1289" s="319"/>
      <c r="I1289" s="319"/>
      <c r="J1289" s="319"/>
      <c r="K1289" s="319"/>
      <c r="L1289" s="319"/>
    </row>
    <row r="1290" spans="1:12">
      <c r="A1290" s="319"/>
      <c r="B1290" s="321"/>
      <c r="C1290" s="321"/>
      <c r="D1290" s="321"/>
      <c r="E1290" s="319"/>
      <c r="F1290" s="319"/>
      <c r="G1290" s="319"/>
      <c r="H1290" s="319"/>
      <c r="I1290" s="319"/>
      <c r="J1290" s="319"/>
      <c r="K1290" s="319"/>
      <c r="L1290" s="319"/>
    </row>
    <row r="1291" spans="1:12">
      <c r="A1291" s="319"/>
      <c r="B1291" s="321"/>
      <c r="C1291" s="321"/>
      <c r="D1291" s="321"/>
      <c r="E1291" s="319"/>
      <c r="F1291" s="319"/>
      <c r="G1291" s="319"/>
      <c r="H1291" s="319"/>
      <c r="I1291" s="319"/>
      <c r="J1291" s="319"/>
      <c r="K1291" s="319"/>
      <c r="L1291" s="319"/>
    </row>
    <row r="1292" spans="1:12">
      <c r="A1292" s="319"/>
      <c r="B1292" s="321"/>
      <c r="C1292" s="321"/>
      <c r="D1292" s="321"/>
      <c r="E1292" s="319"/>
      <c r="F1292" s="319"/>
      <c r="G1292" s="319"/>
      <c r="H1292" s="319"/>
      <c r="I1292" s="319"/>
      <c r="J1292" s="319"/>
      <c r="K1292" s="319"/>
      <c r="L1292" s="319"/>
    </row>
    <row r="1293" spans="1:12">
      <c r="A1293" s="319"/>
      <c r="B1293" s="321"/>
      <c r="C1293" s="321"/>
      <c r="D1293" s="321"/>
      <c r="E1293" s="319"/>
      <c r="F1293" s="319"/>
      <c r="G1293" s="319"/>
      <c r="H1293" s="319"/>
      <c r="I1293" s="319"/>
      <c r="J1293" s="319"/>
      <c r="K1293" s="319"/>
      <c r="L1293" s="319"/>
    </row>
    <row r="1294" spans="1:12">
      <c r="A1294" s="319"/>
      <c r="B1294" s="321"/>
      <c r="C1294" s="321"/>
      <c r="D1294" s="321"/>
      <c r="E1294" s="319"/>
      <c r="F1294" s="319"/>
      <c r="G1294" s="319"/>
      <c r="H1294" s="319"/>
      <c r="I1294" s="319"/>
      <c r="J1294" s="319"/>
      <c r="K1294" s="319"/>
      <c r="L1294" s="319"/>
    </row>
    <row r="1295" spans="1:12">
      <c r="A1295" s="319"/>
      <c r="B1295" s="321"/>
      <c r="C1295" s="321"/>
      <c r="D1295" s="321"/>
      <c r="E1295" s="319"/>
      <c r="F1295" s="319"/>
      <c r="G1295" s="319"/>
      <c r="H1295" s="319"/>
      <c r="I1295" s="319"/>
      <c r="J1295" s="319"/>
      <c r="K1295" s="319"/>
      <c r="L1295" s="319"/>
    </row>
    <row r="1296" spans="1:12">
      <c r="A1296" s="319"/>
      <c r="B1296" s="321"/>
      <c r="C1296" s="321"/>
      <c r="D1296" s="321"/>
      <c r="E1296" s="319"/>
      <c r="F1296" s="319"/>
      <c r="G1296" s="319"/>
      <c r="H1296" s="319"/>
      <c r="I1296" s="319"/>
      <c r="J1296" s="319"/>
      <c r="K1296" s="319"/>
      <c r="L1296" s="319"/>
    </row>
    <row r="1297" spans="1:12">
      <c r="A1297" s="319"/>
      <c r="B1297" s="321"/>
      <c r="C1297" s="321"/>
      <c r="D1297" s="321"/>
      <c r="E1297" s="319"/>
      <c r="F1297" s="319"/>
      <c r="G1297" s="319"/>
      <c r="H1297" s="319"/>
      <c r="I1297" s="319"/>
      <c r="J1297" s="319"/>
      <c r="K1297" s="319"/>
      <c r="L1297" s="319"/>
    </row>
    <row r="1298" spans="1:12">
      <c r="A1298" s="319"/>
      <c r="B1298" s="321"/>
      <c r="C1298" s="321"/>
      <c r="D1298" s="321"/>
      <c r="E1298" s="319"/>
      <c r="F1298" s="319"/>
      <c r="G1298" s="319"/>
      <c r="H1298" s="319"/>
      <c r="I1298" s="319"/>
      <c r="J1298" s="319"/>
      <c r="K1298" s="319"/>
      <c r="L1298" s="319"/>
    </row>
    <row r="1299" spans="1:12">
      <c r="A1299" s="319"/>
      <c r="B1299" s="321"/>
      <c r="C1299" s="321"/>
      <c r="D1299" s="321"/>
      <c r="E1299" s="319"/>
      <c r="F1299" s="319"/>
      <c r="G1299" s="319"/>
      <c r="H1299" s="319"/>
      <c r="I1299" s="319"/>
      <c r="J1299" s="319"/>
      <c r="K1299" s="319"/>
      <c r="L1299" s="319"/>
    </row>
    <row r="1300" spans="1:12">
      <c r="A1300" s="319"/>
      <c r="B1300" s="321"/>
      <c r="C1300" s="321"/>
      <c r="D1300" s="321"/>
      <c r="E1300" s="319"/>
      <c r="F1300" s="319"/>
      <c r="G1300" s="319"/>
      <c r="H1300" s="319"/>
      <c r="I1300" s="319"/>
      <c r="J1300" s="319"/>
      <c r="K1300" s="319"/>
      <c r="L1300" s="319"/>
    </row>
    <row r="1301" spans="1:12">
      <c r="A1301" s="319"/>
      <c r="B1301" s="321"/>
      <c r="C1301" s="321"/>
      <c r="D1301" s="321"/>
      <c r="E1301" s="319"/>
      <c r="F1301" s="319"/>
      <c r="G1301" s="319"/>
      <c r="H1301" s="319"/>
      <c r="I1301" s="319"/>
      <c r="J1301" s="319"/>
      <c r="K1301" s="319"/>
      <c r="L1301" s="319"/>
    </row>
    <row r="1302" spans="1:12">
      <c r="A1302" s="319"/>
      <c r="B1302" s="321"/>
      <c r="C1302" s="321"/>
      <c r="D1302" s="321"/>
      <c r="E1302" s="319"/>
      <c r="F1302" s="319"/>
      <c r="G1302" s="319"/>
      <c r="H1302" s="319"/>
      <c r="I1302" s="319"/>
      <c r="J1302" s="319"/>
      <c r="K1302" s="319"/>
      <c r="L1302" s="319"/>
    </row>
    <row r="1303" spans="1:12">
      <c r="A1303" s="319"/>
      <c r="B1303" s="321"/>
      <c r="C1303" s="321"/>
      <c r="D1303" s="321"/>
      <c r="E1303" s="319"/>
      <c r="F1303" s="319"/>
      <c r="G1303" s="319"/>
      <c r="H1303" s="319"/>
      <c r="I1303" s="319"/>
      <c r="J1303" s="319"/>
      <c r="K1303" s="319"/>
      <c r="L1303" s="319"/>
    </row>
    <row r="1304" spans="1:12">
      <c r="A1304" s="319"/>
      <c r="B1304" s="321"/>
      <c r="C1304" s="321"/>
      <c r="D1304" s="321"/>
      <c r="E1304" s="319"/>
      <c r="F1304" s="319"/>
      <c r="G1304" s="319"/>
      <c r="H1304" s="319"/>
      <c r="I1304" s="319"/>
      <c r="J1304" s="319"/>
      <c r="K1304" s="319"/>
      <c r="L1304" s="319"/>
    </row>
    <row r="1305" spans="1:12">
      <c r="A1305" s="319"/>
      <c r="B1305" s="321"/>
      <c r="C1305" s="321"/>
      <c r="D1305" s="321"/>
      <c r="E1305" s="319"/>
      <c r="F1305" s="319"/>
      <c r="G1305" s="319"/>
      <c r="H1305" s="319"/>
      <c r="I1305" s="319"/>
      <c r="J1305" s="319"/>
      <c r="K1305" s="319"/>
      <c r="L1305" s="319"/>
    </row>
    <row r="1306" spans="1:12">
      <c r="A1306" s="319"/>
      <c r="B1306" s="321"/>
      <c r="C1306" s="321"/>
      <c r="D1306" s="321"/>
      <c r="E1306" s="319"/>
      <c r="F1306" s="319"/>
      <c r="G1306" s="319"/>
      <c r="H1306" s="319"/>
      <c r="I1306" s="319"/>
      <c r="J1306" s="319"/>
      <c r="K1306" s="319"/>
      <c r="L1306" s="319"/>
    </row>
    <row r="1307" spans="1:12">
      <c r="A1307" s="319"/>
      <c r="B1307" s="321"/>
      <c r="C1307" s="321"/>
      <c r="D1307" s="321"/>
      <c r="E1307" s="319"/>
      <c r="F1307" s="319"/>
      <c r="G1307" s="319"/>
      <c r="H1307" s="319"/>
      <c r="I1307" s="319"/>
      <c r="J1307" s="319"/>
      <c r="K1307" s="319"/>
      <c r="L1307" s="319"/>
    </row>
    <row r="1308" spans="1:12">
      <c r="A1308" s="319"/>
      <c r="B1308" s="321"/>
      <c r="C1308" s="321"/>
      <c r="D1308" s="321"/>
      <c r="E1308" s="319"/>
      <c r="F1308" s="319"/>
      <c r="G1308" s="319"/>
      <c r="H1308" s="319"/>
      <c r="I1308" s="319"/>
      <c r="J1308" s="319"/>
      <c r="K1308" s="319"/>
      <c r="L1308" s="319"/>
    </row>
    <row r="1309" spans="1:12">
      <c r="A1309" s="319"/>
      <c r="B1309" s="321"/>
      <c r="C1309" s="321"/>
      <c r="D1309" s="321"/>
      <c r="E1309" s="319"/>
      <c r="F1309" s="319"/>
      <c r="G1309" s="319"/>
      <c r="H1309" s="319"/>
      <c r="I1309" s="319"/>
      <c r="J1309" s="319"/>
      <c r="K1309" s="319"/>
      <c r="L1309" s="319"/>
    </row>
    <row r="1310" spans="1:12">
      <c r="A1310" s="319"/>
      <c r="B1310" s="321"/>
      <c r="C1310" s="321"/>
      <c r="D1310" s="321"/>
      <c r="E1310" s="319"/>
      <c r="F1310" s="319"/>
      <c r="G1310" s="319"/>
      <c r="H1310" s="319"/>
      <c r="I1310" s="319"/>
      <c r="J1310" s="319"/>
      <c r="K1310" s="319"/>
      <c r="L1310" s="319"/>
    </row>
    <row r="1311" spans="1:12">
      <c r="A1311" s="319"/>
      <c r="B1311" s="321"/>
      <c r="C1311" s="321"/>
      <c r="D1311" s="321"/>
      <c r="E1311" s="319"/>
      <c r="F1311" s="319"/>
      <c r="G1311" s="319"/>
      <c r="H1311" s="319"/>
      <c r="I1311" s="319"/>
      <c r="J1311" s="319"/>
      <c r="K1311" s="319"/>
      <c r="L1311" s="319"/>
    </row>
    <row r="1312" spans="1:12">
      <c r="A1312" s="319"/>
      <c r="B1312" s="321"/>
      <c r="C1312" s="321"/>
      <c r="D1312" s="321"/>
      <c r="E1312" s="319"/>
      <c r="F1312" s="319"/>
      <c r="G1312" s="319"/>
      <c r="H1312" s="319"/>
      <c r="I1312" s="319"/>
      <c r="J1312" s="319"/>
      <c r="K1312" s="319"/>
      <c r="L1312" s="319"/>
    </row>
    <row r="1313" spans="1:12">
      <c r="A1313" s="319"/>
      <c r="B1313" s="321"/>
      <c r="C1313" s="321"/>
      <c r="D1313" s="321"/>
      <c r="E1313" s="319"/>
      <c r="F1313" s="319"/>
      <c r="G1313" s="319"/>
      <c r="H1313" s="319"/>
      <c r="I1313" s="319"/>
      <c r="J1313" s="319"/>
      <c r="K1313" s="319"/>
      <c r="L1313" s="319"/>
    </row>
    <row r="1314" spans="1:12">
      <c r="A1314" s="319"/>
      <c r="B1314" s="321"/>
      <c r="C1314" s="321"/>
      <c r="D1314" s="321"/>
      <c r="E1314" s="319"/>
      <c r="F1314" s="319"/>
      <c r="G1314" s="319"/>
      <c r="H1314" s="319"/>
      <c r="I1314" s="319"/>
      <c r="J1314" s="319"/>
      <c r="K1314" s="319"/>
      <c r="L1314" s="319"/>
    </row>
    <row r="1315" spans="1:12">
      <c r="A1315" s="319"/>
      <c r="B1315" s="321"/>
      <c r="C1315" s="321"/>
      <c r="D1315" s="321"/>
      <c r="E1315" s="319"/>
      <c r="F1315" s="319"/>
      <c r="G1315" s="319"/>
      <c r="H1315" s="319"/>
      <c r="I1315" s="319"/>
      <c r="J1315" s="319"/>
      <c r="K1315" s="319"/>
      <c r="L1315" s="319"/>
    </row>
    <row r="1316" spans="1:12">
      <c r="A1316" s="319"/>
      <c r="B1316" s="321"/>
      <c r="C1316" s="321"/>
      <c r="D1316" s="321"/>
      <c r="E1316" s="319"/>
      <c r="F1316" s="319"/>
      <c r="G1316" s="319"/>
      <c r="H1316" s="319"/>
      <c r="I1316" s="319"/>
      <c r="J1316" s="319"/>
      <c r="K1316" s="319"/>
      <c r="L1316" s="319"/>
    </row>
    <row r="1317" spans="1:12">
      <c r="A1317" s="319"/>
      <c r="B1317" s="321"/>
      <c r="C1317" s="321"/>
      <c r="D1317" s="321"/>
      <c r="E1317" s="319"/>
      <c r="F1317" s="319"/>
      <c r="G1317" s="319"/>
      <c r="H1317" s="319"/>
      <c r="I1317" s="319"/>
      <c r="J1317" s="319"/>
      <c r="K1317" s="319"/>
      <c r="L1317" s="319"/>
    </row>
    <row r="1318" spans="1:12">
      <c r="A1318" s="319"/>
      <c r="B1318" s="321"/>
      <c r="C1318" s="321"/>
      <c r="D1318" s="321"/>
      <c r="E1318" s="319"/>
      <c r="F1318" s="319"/>
      <c r="G1318" s="319"/>
      <c r="H1318" s="319"/>
      <c r="I1318" s="319"/>
      <c r="J1318" s="319"/>
      <c r="K1318" s="319"/>
      <c r="L1318" s="319"/>
    </row>
    <row r="1319" spans="1:12">
      <c r="A1319" s="319"/>
      <c r="B1319" s="321"/>
      <c r="C1319" s="321"/>
      <c r="D1319" s="321"/>
      <c r="E1319" s="319"/>
      <c r="F1319" s="319"/>
      <c r="G1319" s="319"/>
      <c r="H1319" s="319"/>
      <c r="I1319" s="319"/>
      <c r="J1319" s="319"/>
      <c r="K1319" s="319"/>
      <c r="L1319" s="319"/>
    </row>
    <row r="1320" spans="1:12">
      <c r="A1320" s="319"/>
      <c r="B1320" s="321"/>
      <c r="C1320" s="321"/>
      <c r="D1320" s="321"/>
      <c r="E1320" s="319"/>
      <c r="F1320" s="319"/>
      <c r="G1320" s="319"/>
      <c r="H1320" s="319"/>
      <c r="I1320" s="319"/>
      <c r="J1320" s="319"/>
      <c r="K1320" s="319"/>
      <c r="L1320" s="319"/>
    </row>
    <row r="1321" spans="1:12">
      <c r="A1321" s="319"/>
      <c r="B1321" s="321"/>
      <c r="C1321" s="321"/>
      <c r="D1321" s="321"/>
      <c r="E1321" s="319"/>
      <c r="F1321" s="319"/>
      <c r="G1321" s="319"/>
      <c r="H1321" s="319"/>
      <c r="I1321" s="319"/>
      <c r="J1321" s="319"/>
      <c r="K1321" s="319"/>
      <c r="L1321" s="319"/>
    </row>
    <row r="1322" spans="1:12">
      <c r="A1322" s="319"/>
      <c r="B1322" s="321"/>
      <c r="C1322" s="321"/>
      <c r="D1322" s="321"/>
      <c r="E1322" s="319"/>
      <c r="F1322" s="319"/>
      <c r="G1322" s="319"/>
      <c r="H1322" s="319"/>
      <c r="I1322" s="319"/>
      <c r="J1322" s="319"/>
      <c r="K1322" s="319"/>
      <c r="L1322" s="319"/>
    </row>
    <row r="1323" spans="1:12">
      <c r="A1323" s="319"/>
      <c r="B1323" s="321"/>
      <c r="C1323" s="321"/>
      <c r="D1323" s="321"/>
      <c r="E1323" s="319"/>
      <c r="F1323" s="319"/>
      <c r="G1323" s="319"/>
      <c r="H1323" s="319"/>
      <c r="I1323" s="319"/>
      <c r="J1323" s="319"/>
      <c r="K1323" s="319"/>
      <c r="L1323" s="319"/>
    </row>
    <row r="1324" spans="1:12">
      <c r="A1324" s="319"/>
      <c r="B1324" s="321"/>
      <c r="C1324" s="321"/>
      <c r="D1324" s="321"/>
      <c r="E1324" s="319"/>
      <c r="F1324" s="319"/>
      <c r="G1324" s="319"/>
      <c r="H1324" s="319"/>
      <c r="I1324" s="319"/>
      <c r="J1324" s="319"/>
      <c r="K1324" s="319"/>
      <c r="L1324" s="319"/>
    </row>
    <row r="1325" spans="1:12">
      <c r="A1325" s="319"/>
      <c r="B1325" s="321"/>
      <c r="C1325" s="321"/>
      <c r="D1325" s="321"/>
      <c r="E1325" s="319"/>
      <c r="F1325" s="319"/>
      <c r="G1325" s="319"/>
      <c r="H1325" s="319"/>
      <c r="I1325" s="319"/>
      <c r="J1325" s="319"/>
      <c r="K1325" s="319"/>
      <c r="L1325" s="319"/>
    </row>
    <row r="1326" spans="1:12">
      <c r="A1326" s="319"/>
      <c r="B1326" s="321"/>
      <c r="C1326" s="321"/>
      <c r="D1326" s="321"/>
      <c r="E1326" s="319"/>
      <c r="F1326" s="319"/>
      <c r="G1326" s="319"/>
      <c r="H1326" s="319"/>
      <c r="I1326" s="319"/>
      <c r="J1326" s="319"/>
      <c r="K1326" s="319"/>
      <c r="L1326" s="319"/>
    </row>
    <row r="1327" spans="1:12">
      <c r="A1327" s="319"/>
      <c r="B1327" s="321"/>
      <c r="C1327" s="321"/>
      <c r="D1327" s="321"/>
      <c r="E1327" s="319"/>
      <c r="F1327" s="319"/>
      <c r="G1327" s="319"/>
      <c r="H1327" s="319"/>
      <c r="I1327" s="319"/>
      <c r="J1327" s="319"/>
      <c r="K1327" s="319"/>
      <c r="L1327" s="319"/>
    </row>
    <row r="1328" spans="1:12">
      <c r="A1328" s="319"/>
      <c r="B1328" s="321"/>
      <c r="C1328" s="321"/>
      <c r="D1328" s="321"/>
      <c r="E1328" s="319"/>
      <c r="F1328" s="319"/>
      <c r="G1328" s="319"/>
      <c r="H1328" s="319"/>
      <c r="I1328" s="319"/>
      <c r="J1328" s="319"/>
      <c r="K1328" s="319"/>
      <c r="L1328" s="319"/>
    </row>
    <row r="1329" spans="1:12">
      <c r="A1329" s="319"/>
      <c r="B1329" s="321"/>
      <c r="C1329" s="321"/>
      <c r="D1329" s="321"/>
      <c r="E1329" s="319"/>
      <c r="F1329" s="319"/>
      <c r="G1329" s="319"/>
      <c r="H1329" s="319"/>
      <c r="I1329" s="319"/>
      <c r="J1329" s="319"/>
      <c r="K1329" s="319"/>
      <c r="L1329" s="319"/>
    </row>
    <row r="1330" spans="1:12">
      <c r="A1330" s="319"/>
      <c r="B1330" s="321"/>
      <c r="C1330" s="321"/>
      <c r="D1330" s="321"/>
      <c r="E1330" s="319"/>
      <c r="F1330" s="319"/>
      <c r="G1330" s="319"/>
      <c r="H1330" s="319"/>
      <c r="I1330" s="319"/>
      <c r="J1330" s="319"/>
      <c r="K1330" s="319"/>
      <c r="L1330" s="319"/>
    </row>
    <row r="1331" spans="1:12">
      <c r="A1331" s="319"/>
      <c r="B1331" s="321"/>
      <c r="C1331" s="321"/>
      <c r="D1331" s="321"/>
      <c r="E1331" s="319"/>
      <c r="F1331" s="319"/>
      <c r="G1331" s="319"/>
      <c r="H1331" s="319"/>
      <c r="I1331" s="319"/>
      <c r="J1331" s="319"/>
      <c r="K1331" s="319"/>
      <c r="L1331" s="319"/>
    </row>
    <row r="1332" spans="1:12">
      <c r="A1332" s="319"/>
      <c r="B1332" s="321"/>
      <c r="C1332" s="321"/>
      <c r="D1332" s="321"/>
      <c r="E1332" s="319"/>
      <c r="F1332" s="319"/>
      <c r="G1332" s="319"/>
      <c r="H1332" s="319"/>
      <c r="I1332" s="319"/>
      <c r="J1332" s="319"/>
      <c r="K1332" s="319"/>
      <c r="L1332" s="319"/>
    </row>
    <row r="1333" spans="1:12">
      <c r="A1333" s="319"/>
      <c r="B1333" s="321"/>
      <c r="C1333" s="321"/>
      <c r="D1333" s="321"/>
      <c r="E1333" s="319"/>
      <c r="F1333" s="319"/>
      <c r="G1333" s="319"/>
      <c r="H1333" s="319"/>
      <c r="I1333" s="319"/>
      <c r="J1333" s="319"/>
      <c r="K1333" s="319"/>
      <c r="L1333" s="319"/>
    </row>
    <row r="1334" spans="1:12">
      <c r="A1334" s="319"/>
      <c r="B1334" s="321"/>
      <c r="C1334" s="321"/>
      <c r="D1334" s="321"/>
      <c r="E1334" s="319"/>
      <c r="F1334" s="319"/>
      <c r="G1334" s="319"/>
      <c r="H1334" s="319"/>
      <c r="I1334" s="319"/>
      <c r="J1334" s="319"/>
      <c r="K1334" s="319"/>
      <c r="L1334" s="319"/>
    </row>
    <row r="1335" spans="1:12">
      <c r="A1335" s="319"/>
      <c r="B1335" s="321"/>
      <c r="C1335" s="321"/>
      <c r="D1335" s="321"/>
      <c r="E1335" s="319"/>
      <c r="F1335" s="319"/>
      <c r="G1335" s="319"/>
      <c r="H1335" s="319"/>
      <c r="I1335" s="319"/>
      <c r="J1335" s="319"/>
      <c r="K1335" s="319"/>
      <c r="L1335" s="319"/>
    </row>
    <row r="1336" spans="1:12">
      <c r="A1336" s="319"/>
      <c r="B1336" s="321"/>
      <c r="C1336" s="321"/>
      <c r="D1336" s="321"/>
      <c r="E1336" s="319"/>
      <c r="F1336" s="319"/>
      <c r="G1336" s="319"/>
      <c r="H1336" s="319"/>
      <c r="I1336" s="319"/>
      <c r="J1336" s="319"/>
      <c r="K1336" s="319"/>
      <c r="L1336" s="319"/>
    </row>
    <row r="1337" spans="1:12">
      <c r="A1337" s="319"/>
      <c r="B1337" s="321"/>
      <c r="C1337" s="321"/>
      <c r="D1337" s="321"/>
      <c r="E1337" s="319"/>
      <c r="F1337" s="319"/>
      <c r="G1337" s="319"/>
      <c r="H1337" s="319"/>
      <c r="I1337" s="319"/>
      <c r="J1337" s="319"/>
      <c r="K1337" s="319"/>
      <c r="L1337" s="319"/>
    </row>
    <row r="1338" spans="1:12">
      <c r="A1338" s="319"/>
      <c r="B1338" s="321"/>
      <c r="C1338" s="321"/>
      <c r="D1338" s="321"/>
      <c r="E1338" s="319"/>
      <c r="F1338" s="319"/>
      <c r="G1338" s="319"/>
      <c r="H1338" s="319"/>
      <c r="I1338" s="319"/>
      <c r="J1338" s="319"/>
      <c r="K1338" s="319"/>
      <c r="L1338" s="319"/>
    </row>
    <row r="1339" spans="1:12">
      <c r="A1339" s="319"/>
      <c r="B1339" s="321"/>
      <c r="C1339" s="321"/>
      <c r="D1339" s="321"/>
      <c r="E1339" s="319"/>
      <c r="F1339" s="319"/>
      <c r="G1339" s="319"/>
      <c r="H1339" s="319"/>
      <c r="I1339" s="319"/>
      <c r="J1339" s="319"/>
      <c r="K1339" s="319"/>
      <c r="L1339" s="319"/>
    </row>
    <row r="1340" spans="1:12">
      <c r="A1340" s="319"/>
      <c r="B1340" s="321"/>
      <c r="C1340" s="321"/>
      <c r="D1340" s="321"/>
      <c r="E1340" s="319"/>
      <c r="F1340" s="319"/>
      <c r="G1340" s="319"/>
      <c r="H1340" s="319"/>
      <c r="I1340" s="319"/>
      <c r="J1340" s="319"/>
      <c r="K1340" s="319"/>
      <c r="L1340" s="319"/>
    </row>
    <row r="1341" spans="1:12">
      <c r="A1341" s="319"/>
      <c r="B1341" s="321"/>
      <c r="C1341" s="321"/>
      <c r="D1341" s="321"/>
      <c r="E1341" s="319"/>
      <c r="F1341" s="319"/>
      <c r="G1341" s="319"/>
      <c r="H1341" s="319"/>
      <c r="I1341" s="319"/>
      <c r="J1341" s="319"/>
      <c r="K1341" s="319"/>
      <c r="L1341" s="319"/>
    </row>
    <row r="1342" spans="1:12">
      <c r="A1342" s="319"/>
      <c r="B1342" s="321"/>
      <c r="C1342" s="321"/>
      <c r="D1342" s="321"/>
      <c r="E1342" s="319"/>
      <c r="F1342" s="319"/>
      <c r="G1342" s="319"/>
      <c r="H1342" s="319"/>
      <c r="I1342" s="319"/>
      <c r="J1342" s="319"/>
      <c r="K1342" s="319"/>
      <c r="L1342" s="319"/>
    </row>
    <row r="1343" spans="1:12">
      <c r="A1343" s="319"/>
      <c r="B1343" s="321"/>
      <c r="C1343" s="321"/>
      <c r="D1343" s="321"/>
      <c r="E1343" s="319"/>
      <c r="F1343" s="319"/>
      <c r="G1343" s="319"/>
      <c r="H1343" s="319"/>
      <c r="I1343" s="319"/>
      <c r="J1343" s="319"/>
      <c r="K1343" s="319"/>
      <c r="L1343" s="319"/>
    </row>
    <row r="1344" spans="1:12">
      <c r="A1344" s="319"/>
      <c r="B1344" s="321"/>
      <c r="C1344" s="321"/>
      <c r="D1344" s="321"/>
      <c r="E1344" s="319"/>
      <c r="F1344" s="319"/>
      <c r="G1344" s="319"/>
      <c r="H1344" s="319"/>
      <c r="I1344" s="319"/>
      <c r="J1344" s="319"/>
      <c r="K1344" s="319"/>
      <c r="L1344" s="319"/>
    </row>
    <row r="1345" spans="1:12">
      <c r="A1345" s="319"/>
      <c r="B1345" s="321"/>
      <c r="C1345" s="321"/>
      <c r="D1345" s="321"/>
      <c r="E1345" s="319"/>
      <c r="F1345" s="319"/>
      <c r="G1345" s="319"/>
      <c r="H1345" s="319"/>
      <c r="I1345" s="319"/>
      <c r="J1345" s="319"/>
      <c r="K1345" s="319"/>
      <c r="L1345" s="319"/>
    </row>
    <row r="1346" spans="1:12">
      <c r="A1346" s="319"/>
      <c r="B1346" s="321"/>
      <c r="C1346" s="321"/>
      <c r="D1346" s="321"/>
      <c r="E1346" s="319"/>
      <c r="F1346" s="319"/>
      <c r="G1346" s="319"/>
      <c r="H1346" s="319"/>
      <c r="I1346" s="319"/>
      <c r="J1346" s="319"/>
      <c r="K1346" s="319"/>
      <c r="L1346" s="319"/>
    </row>
    <row r="1347" spans="1:12">
      <c r="A1347" s="319"/>
      <c r="B1347" s="321"/>
      <c r="C1347" s="321"/>
      <c r="D1347" s="321"/>
      <c r="E1347" s="319"/>
      <c r="F1347" s="319"/>
      <c r="G1347" s="319"/>
      <c r="H1347" s="319"/>
      <c r="I1347" s="319"/>
      <c r="J1347" s="319"/>
      <c r="K1347" s="319"/>
      <c r="L1347" s="319"/>
    </row>
    <row r="1348" spans="1:12">
      <c r="A1348" s="319"/>
      <c r="B1348" s="321"/>
      <c r="C1348" s="321"/>
      <c r="D1348" s="321"/>
      <c r="E1348" s="319"/>
      <c r="F1348" s="319"/>
      <c r="G1348" s="319"/>
      <c r="H1348" s="319"/>
      <c r="I1348" s="319"/>
      <c r="J1348" s="319"/>
      <c r="K1348" s="319"/>
      <c r="L1348" s="319"/>
    </row>
    <row r="1349" spans="1:12">
      <c r="A1349" s="319"/>
      <c r="B1349" s="321"/>
      <c r="C1349" s="321"/>
      <c r="D1349" s="321"/>
      <c r="E1349" s="319"/>
      <c r="F1349" s="319"/>
      <c r="G1349" s="319"/>
      <c r="H1349" s="319"/>
      <c r="I1349" s="319"/>
      <c r="J1349" s="319"/>
      <c r="K1349" s="319"/>
      <c r="L1349" s="319"/>
    </row>
    <row r="1350" spans="1:12">
      <c r="A1350" s="319"/>
      <c r="B1350" s="321"/>
      <c r="C1350" s="321"/>
      <c r="D1350" s="321"/>
      <c r="E1350" s="319"/>
      <c r="F1350" s="319"/>
      <c r="G1350" s="319"/>
      <c r="H1350" s="319"/>
      <c r="I1350" s="319"/>
      <c r="J1350" s="319"/>
      <c r="K1350" s="319"/>
      <c r="L1350" s="319"/>
    </row>
    <row r="1351" spans="1:12">
      <c r="A1351" s="319"/>
      <c r="B1351" s="321"/>
      <c r="C1351" s="321"/>
      <c r="D1351" s="321"/>
      <c r="E1351" s="319"/>
      <c r="F1351" s="319"/>
      <c r="G1351" s="319"/>
      <c r="H1351" s="319"/>
      <c r="I1351" s="319"/>
      <c r="J1351" s="319"/>
      <c r="K1351" s="319"/>
      <c r="L1351" s="319"/>
    </row>
    <row r="1352" spans="1:12">
      <c r="A1352" s="319"/>
      <c r="B1352" s="321"/>
      <c r="C1352" s="321"/>
      <c r="D1352" s="321"/>
      <c r="E1352" s="319"/>
      <c r="F1352" s="319"/>
      <c r="G1352" s="319"/>
      <c r="H1352" s="319"/>
      <c r="I1352" s="319"/>
      <c r="J1352" s="319"/>
      <c r="K1352" s="319"/>
      <c r="L1352" s="319"/>
    </row>
    <row r="1353" spans="1:12">
      <c r="A1353" s="319"/>
      <c r="B1353" s="321"/>
      <c r="C1353" s="321"/>
      <c r="D1353" s="321"/>
      <c r="E1353" s="319"/>
      <c r="F1353" s="319"/>
      <c r="G1353" s="319"/>
      <c r="H1353" s="319"/>
      <c r="I1353" s="319"/>
      <c r="J1353" s="319"/>
      <c r="K1353" s="319"/>
      <c r="L1353" s="319"/>
    </row>
    <row r="1354" spans="1:12">
      <c r="A1354" s="319"/>
      <c r="B1354" s="321"/>
      <c r="C1354" s="321"/>
      <c r="D1354" s="321"/>
      <c r="E1354" s="319"/>
      <c r="F1354" s="319"/>
      <c r="G1354" s="319"/>
      <c r="H1354" s="319"/>
      <c r="I1354" s="319"/>
      <c r="J1354" s="319"/>
      <c r="K1354" s="319"/>
      <c r="L1354" s="319"/>
    </row>
    <row r="1355" spans="1:12">
      <c r="A1355" s="319"/>
      <c r="B1355" s="321"/>
      <c r="C1355" s="321"/>
      <c r="D1355" s="321"/>
      <c r="E1355" s="319"/>
      <c r="F1355" s="319"/>
      <c r="G1355" s="319"/>
      <c r="H1355" s="319"/>
      <c r="I1355" s="319"/>
      <c r="J1355" s="319"/>
      <c r="K1355" s="319"/>
      <c r="L1355" s="319"/>
    </row>
    <row r="1356" spans="1:12">
      <c r="A1356" s="319"/>
      <c r="B1356" s="321"/>
      <c r="C1356" s="321"/>
      <c r="D1356" s="321"/>
      <c r="E1356" s="319"/>
      <c r="F1356" s="319"/>
      <c r="G1356" s="319"/>
      <c r="H1356" s="319"/>
      <c r="I1356" s="319"/>
      <c r="J1356" s="319"/>
      <c r="K1356" s="319"/>
      <c r="L1356" s="319"/>
    </row>
    <row r="1357" spans="1:12">
      <c r="A1357" s="319"/>
      <c r="B1357" s="321"/>
      <c r="C1357" s="321"/>
      <c r="D1357" s="321"/>
      <c r="E1357" s="319"/>
      <c r="F1357" s="319"/>
      <c r="G1357" s="319"/>
      <c r="H1357" s="319"/>
      <c r="I1357" s="319"/>
      <c r="J1357" s="319"/>
      <c r="K1357" s="319"/>
      <c r="L1357" s="319"/>
    </row>
    <row r="1358" spans="1:12">
      <c r="A1358" s="319"/>
      <c r="B1358" s="321"/>
      <c r="C1358" s="321"/>
      <c r="D1358" s="321"/>
      <c r="E1358" s="319"/>
      <c r="F1358" s="319"/>
      <c r="G1358" s="319"/>
      <c r="H1358" s="319"/>
      <c r="I1358" s="319"/>
      <c r="J1358" s="319"/>
      <c r="K1358" s="319"/>
      <c r="L1358" s="319"/>
    </row>
    <row r="1359" spans="1:12">
      <c r="A1359" s="319"/>
      <c r="B1359" s="321"/>
      <c r="C1359" s="321"/>
      <c r="D1359" s="321"/>
      <c r="E1359" s="319"/>
      <c r="F1359" s="319"/>
      <c r="G1359" s="319"/>
      <c r="H1359" s="319"/>
      <c r="I1359" s="319"/>
      <c r="J1359" s="319"/>
      <c r="K1359" s="319"/>
      <c r="L1359" s="319"/>
    </row>
    <row r="1360" spans="1:12">
      <c r="A1360" s="319"/>
      <c r="B1360" s="321"/>
      <c r="C1360" s="321"/>
      <c r="D1360" s="321"/>
      <c r="E1360" s="319"/>
      <c r="F1360" s="319"/>
      <c r="G1360" s="319"/>
      <c r="H1360" s="319"/>
      <c r="I1360" s="319"/>
      <c r="J1360" s="319"/>
      <c r="K1360" s="319"/>
      <c r="L1360" s="319"/>
    </row>
    <row r="1361" spans="1:12">
      <c r="A1361" s="319"/>
      <c r="B1361" s="321"/>
      <c r="C1361" s="321"/>
      <c r="D1361" s="321"/>
      <c r="E1361" s="319"/>
      <c r="F1361" s="319"/>
      <c r="G1361" s="319"/>
      <c r="H1361" s="319"/>
      <c r="I1361" s="319"/>
      <c r="J1361" s="319"/>
      <c r="K1361" s="319"/>
      <c r="L1361" s="319"/>
    </row>
    <row r="1362" spans="1:12">
      <c r="A1362" s="319"/>
      <c r="B1362" s="321"/>
      <c r="C1362" s="321"/>
      <c r="D1362" s="321"/>
      <c r="E1362" s="319"/>
      <c r="F1362" s="319"/>
      <c r="G1362" s="319"/>
      <c r="H1362" s="319"/>
      <c r="I1362" s="319"/>
      <c r="J1362" s="319"/>
      <c r="K1362" s="319"/>
      <c r="L1362" s="319"/>
    </row>
    <row r="1363" spans="1:12">
      <c r="A1363" s="319"/>
      <c r="B1363" s="321"/>
      <c r="C1363" s="321"/>
      <c r="D1363" s="321"/>
      <c r="E1363" s="319"/>
      <c r="F1363" s="319"/>
      <c r="G1363" s="319"/>
      <c r="H1363" s="319"/>
      <c r="I1363" s="319"/>
      <c r="J1363" s="319"/>
      <c r="K1363" s="319"/>
      <c r="L1363" s="319"/>
    </row>
    <row r="1364" spans="1:12">
      <c r="A1364" s="319"/>
      <c r="B1364" s="321"/>
      <c r="C1364" s="321"/>
      <c r="D1364" s="321"/>
      <c r="E1364" s="319"/>
      <c r="F1364" s="319"/>
      <c r="G1364" s="319"/>
      <c r="H1364" s="319"/>
      <c r="I1364" s="319"/>
      <c r="J1364" s="319"/>
      <c r="K1364" s="319"/>
      <c r="L1364" s="319"/>
    </row>
    <row r="1365" spans="1:12">
      <c r="A1365" s="319"/>
      <c r="B1365" s="321"/>
      <c r="C1365" s="321"/>
      <c r="D1365" s="321"/>
      <c r="E1365" s="319"/>
      <c r="F1365" s="319"/>
      <c r="G1365" s="319"/>
      <c r="H1365" s="319"/>
      <c r="I1365" s="319"/>
      <c r="J1365" s="319"/>
      <c r="K1365" s="319"/>
      <c r="L1365" s="319"/>
    </row>
    <row r="1366" spans="1:12">
      <c r="A1366" s="319"/>
      <c r="B1366" s="321"/>
      <c r="C1366" s="321"/>
      <c r="D1366" s="321"/>
      <c r="E1366" s="319"/>
      <c r="F1366" s="319"/>
      <c r="G1366" s="319"/>
      <c r="H1366" s="319"/>
      <c r="I1366" s="319"/>
      <c r="J1366" s="319"/>
      <c r="K1366" s="319"/>
      <c r="L1366" s="319"/>
    </row>
    <row r="1367" spans="1:12">
      <c r="A1367" s="319"/>
      <c r="B1367" s="321"/>
      <c r="C1367" s="321"/>
      <c r="D1367" s="321"/>
      <c r="E1367" s="319"/>
      <c r="F1367" s="319"/>
      <c r="G1367" s="319"/>
      <c r="H1367" s="319"/>
      <c r="I1367" s="319"/>
      <c r="J1367" s="319"/>
      <c r="K1367" s="319"/>
      <c r="L1367" s="319"/>
    </row>
    <row r="1368" spans="1:12">
      <c r="A1368" s="319"/>
      <c r="B1368" s="321"/>
      <c r="C1368" s="321"/>
      <c r="D1368" s="321"/>
      <c r="E1368" s="319"/>
      <c r="F1368" s="319"/>
      <c r="G1368" s="319"/>
      <c r="H1368" s="319"/>
      <c r="I1368" s="319"/>
      <c r="J1368" s="319"/>
      <c r="K1368" s="319"/>
      <c r="L1368" s="319"/>
    </row>
    <row r="1369" spans="1:12">
      <c r="A1369" s="319"/>
      <c r="B1369" s="321"/>
      <c r="C1369" s="321"/>
      <c r="D1369" s="321"/>
      <c r="E1369" s="319"/>
      <c r="F1369" s="319"/>
      <c r="G1369" s="319"/>
      <c r="H1369" s="319"/>
      <c r="I1369" s="319"/>
      <c r="J1369" s="319"/>
      <c r="K1369" s="319"/>
      <c r="L1369" s="319"/>
    </row>
    <row r="1370" spans="1:12">
      <c r="A1370" s="319"/>
      <c r="B1370" s="321"/>
      <c r="C1370" s="321"/>
      <c r="D1370" s="321"/>
      <c r="E1370" s="319"/>
      <c r="F1370" s="319"/>
      <c r="G1370" s="319"/>
      <c r="H1370" s="319"/>
      <c r="I1370" s="319"/>
      <c r="J1370" s="319"/>
      <c r="K1370" s="319"/>
      <c r="L1370" s="319"/>
    </row>
    <row r="1371" spans="1:12">
      <c r="A1371" s="319"/>
      <c r="B1371" s="321"/>
      <c r="C1371" s="321"/>
      <c r="D1371" s="321"/>
      <c r="E1371" s="319"/>
      <c r="F1371" s="319"/>
      <c r="G1371" s="319"/>
      <c r="H1371" s="319"/>
      <c r="I1371" s="319"/>
      <c r="J1371" s="319"/>
      <c r="K1371" s="319"/>
      <c r="L1371" s="319"/>
    </row>
    <row r="1372" spans="1:12">
      <c r="A1372" s="319"/>
      <c r="B1372" s="321"/>
      <c r="C1372" s="321"/>
      <c r="D1372" s="321"/>
      <c r="E1372" s="319"/>
      <c r="F1372" s="319"/>
      <c r="G1372" s="319"/>
      <c r="H1372" s="319"/>
      <c r="I1372" s="319"/>
      <c r="J1372" s="319"/>
      <c r="K1372" s="319"/>
      <c r="L1372" s="319"/>
    </row>
    <row r="1373" spans="1:12">
      <c r="A1373" s="319"/>
      <c r="B1373" s="321"/>
      <c r="C1373" s="321"/>
      <c r="D1373" s="321"/>
      <c r="E1373" s="319"/>
      <c r="F1373" s="319"/>
      <c r="G1373" s="319"/>
      <c r="H1373" s="319"/>
      <c r="I1373" s="319"/>
      <c r="J1373" s="319"/>
      <c r="K1373" s="319"/>
      <c r="L1373" s="319"/>
    </row>
    <row r="1374" spans="1:12">
      <c r="A1374" s="319"/>
      <c r="B1374" s="321"/>
      <c r="C1374" s="321"/>
      <c r="D1374" s="321"/>
      <c r="E1374" s="319"/>
      <c r="F1374" s="319"/>
      <c r="G1374" s="319"/>
      <c r="H1374" s="319"/>
      <c r="I1374" s="319"/>
      <c r="J1374" s="319"/>
      <c r="K1374" s="319"/>
      <c r="L1374" s="319"/>
    </row>
    <row r="1375" spans="1:12">
      <c r="A1375" s="319"/>
      <c r="B1375" s="321"/>
      <c r="C1375" s="321"/>
      <c r="D1375" s="321"/>
      <c r="E1375" s="319"/>
      <c r="F1375" s="319"/>
      <c r="G1375" s="319"/>
      <c r="H1375" s="319"/>
      <c r="I1375" s="319"/>
      <c r="J1375" s="319"/>
      <c r="K1375" s="319"/>
      <c r="L1375" s="319"/>
    </row>
    <row r="1376" spans="1:12">
      <c r="A1376" s="319"/>
      <c r="B1376" s="321"/>
      <c r="C1376" s="321"/>
      <c r="D1376" s="321"/>
      <c r="E1376" s="319"/>
      <c r="F1376" s="319"/>
      <c r="G1376" s="319"/>
      <c r="H1376" s="319"/>
      <c r="I1376" s="319"/>
      <c r="J1376" s="319"/>
      <c r="K1376" s="319"/>
      <c r="L1376" s="319"/>
    </row>
    <row r="1377" spans="1:12">
      <c r="A1377" s="319"/>
      <c r="B1377" s="321"/>
      <c r="C1377" s="321"/>
      <c r="D1377" s="321"/>
      <c r="E1377" s="319"/>
      <c r="F1377" s="319"/>
      <c r="G1377" s="319"/>
      <c r="H1377" s="319"/>
      <c r="I1377" s="319"/>
      <c r="J1377" s="319"/>
      <c r="K1377" s="319"/>
      <c r="L1377" s="319"/>
    </row>
    <row r="1378" spans="1:12">
      <c r="A1378" s="319"/>
      <c r="B1378" s="321"/>
      <c r="C1378" s="321"/>
      <c r="D1378" s="321"/>
      <c r="E1378" s="319"/>
      <c r="F1378" s="319"/>
      <c r="G1378" s="319"/>
      <c r="H1378" s="319"/>
      <c r="I1378" s="319"/>
      <c r="J1378" s="319"/>
      <c r="K1378" s="319"/>
      <c r="L1378" s="319"/>
    </row>
    <row r="1379" spans="1:12">
      <c r="A1379" s="319"/>
      <c r="B1379" s="321"/>
      <c r="C1379" s="321"/>
      <c r="D1379" s="321"/>
      <c r="E1379" s="319"/>
      <c r="F1379" s="319"/>
      <c r="G1379" s="319"/>
      <c r="H1379" s="319"/>
      <c r="I1379" s="319"/>
      <c r="J1379" s="319"/>
      <c r="K1379" s="319"/>
      <c r="L1379" s="319"/>
    </row>
    <row r="1380" spans="1:12">
      <c r="A1380" s="319"/>
      <c r="B1380" s="321"/>
      <c r="C1380" s="321"/>
      <c r="D1380" s="321"/>
      <c r="E1380" s="319"/>
      <c r="F1380" s="319"/>
      <c r="G1380" s="319"/>
      <c r="H1380" s="319"/>
      <c r="I1380" s="319"/>
      <c r="J1380" s="319"/>
      <c r="K1380" s="319"/>
      <c r="L1380" s="319"/>
    </row>
    <row r="1381" spans="1:12">
      <c r="A1381" s="319"/>
      <c r="B1381" s="321"/>
      <c r="C1381" s="321"/>
      <c r="D1381" s="321"/>
      <c r="E1381" s="319"/>
      <c r="F1381" s="319"/>
      <c r="G1381" s="319"/>
      <c r="H1381" s="319"/>
      <c r="I1381" s="319"/>
      <c r="J1381" s="319"/>
      <c r="K1381" s="319"/>
      <c r="L1381" s="319"/>
    </row>
    <row r="1382" spans="1:12">
      <c r="A1382" s="319"/>
      <c r="B1382" s="321"/>
      <c r="C1382" s="321"/>
      <c r="D1382" s="321"/>
      <c r="E1382" s="319"/>
      <c r="F1382" s="319"/>
      <c r="G1382" s="319"/>
      <c r="H1382" s="319"/>
      <c r="I1382" s="319"/>
      <c r="J1382" s="319"/>
      <c r="K1382" s="319"/>
      <c r="L1382" s="319"/>
    </row>
    <row r="1383" spans="1:12">
      <c r="A1383" s="319"/>
      <c r="B1383" s="321"/>
      <c r="C1383" s="321"/>
      <c r="D1383" s="321"/>
      <c r="E1383" s="319"/>
      <c r="F1383" s="319"/>
      <c r="G1383" s="319"/>
      <c r="H1383" s="319"/>
      <c r="I1383" s="319"/>
      <c r="J1383" s="319"/>
      <c r="K1383" s="319"/>
      <c r="L1383" s="319"/>
    </row>
    <row r="1384" spans="1:12">
      <c r="A1384" s="319"/>
      <c r="B1384" s="321"/>
      <c r="C1384" s="321"/>
      <c r="D1384" s="321"/>
      <c r="E1384" s="319"/>
      <c r="F1384" s="319"/>
      <c r="G1384" s="319"/>
      <c r="H1384" s="319"/>
      <c r="I1384" s="319"/>
      <c r="J1384" s="319"/>
      <c r="K1384" s="319"/>
      <c r="L1384" s="319"/>
    </row>
    <row r="1385" spans="1:12">
      <c r="A1385" s="319"/>
      <c r="B1385" s="321"/>
      <c r="C1385" s="321"/>
      <c r="D1385" s="321"/>
      <c r="E1385" s="319"/>
      <c r="F1385" s="319"/>
      <c r="G1385" s="319"/>
      <c r="H1385" s="319"/>
      <c r="I1385" s="319"/>
      <c r="J1385" s="319"/>
      <c r="K1385" s="319"/>
      <c r="L1385" s="319"/>
    </row>
    <row r="1386" spans="1:12">
      <c r="A1386" s="319"/>
      <c r="B1386" s="321"/>
      <c r="C1386" s="321"/>
      <c r="D1386" s="321"/>
      <c r="E1386" s="319"/>
      <c r="F1386" s="319"/>
      <c r="G1386" s="319"/>
      <c r="H1386" s="319"/>
      <c r="I1386" s="319"/>
      <c r="J1386" s="319"/>
      <c r="K1386" s="319"/>
      <c r="L1386" s="319"/>
    </row>
    <row r="1387" spans="1:12">
      <c r="A1387" s="319"/>
      <c r="B1387" s="321"/>
      <c r="C1387" s="321"/>
      <c r="D1387" s="321"/>
      <c r="E1387" s="319"/>
      <c r="F1387" s="319"/>
      <c r="G1387" s="319"/>
      <c r="H1387" s="319"/>
      <c r="I1387" s="319"/>
      <c r="J1387" s="319"/>
      <c r="K1387" s="319"/>
      <c r="L1387" s="319"/>
    </row>
    <row r="1388" spans="1:12">
      <c r="A1388" s="319"/>
      <c r="B1388" s="321"/>
      <c r="C1388" s="321"/>
      <c r="D1388" s="321"/>
      <c r="E1388" s="319"/>
      <c r="F1388" s="319"/>
      <c r="G1388" s="319"/>
      <c r="H1388" s="319"/>
      <c r="I1388" s="319"/>
      <c r="J1388" s="319"/>
      <c r="K1388" s="319"/>
      <c r="L1388" s="319"/>
    </row>
    <row r="1389" spans="1:12">
      <c r="A1389" s="319"/>
      <c r="B1389" s="321"/>
      <c r="C1389" s="321"/>
      <c r="D1389" s="321"/>
      <c r="E1389" s="319"/>
      <c r="F1389" s="319"/>
      <c r="G1389" s="319"/>
      <c r="H1389" s="319"/>
      <c r="I1389" s="319"/>
      <c r="J1389" s="319"/>
      <c r="K1389" s="319"/>
      <c r="L1389" s="319"/>
    </row>
    <row r="1390" spans="1:12">
      <c r="A1390" s="319"/>
      <c r="B1390" s="321"/>
      <c r="C1390" s="321"/>
      <c r="D1390" s="321"/>
      <c r="E1390" s="319"/>
      <c r="F1390" s="319"/>
      <c r="G1390" s="319"/>
      <c r="H1390" s="319"/>
      <c r="I1390" s="319"/>
      <c r="J1390" s="319"/>
      <c r="K1390" s="319"/>
      <c r="L1390" s="319"/>
    </row>
    <row r="1391" spans="1:12">
      <c r="A1391" s="319"/>
      <c r="B1391" s="321"/>
      <c r="C1391" s="321"/>
      <c r="D1391" s="321"/>
      <c r="E1391" s="319"/>
      <c r="F1391" s="319"/>
      <c r="G1391" s="319"/>
      <c r="H1391" s="319"/>
      <c r="I1391" s="319"/>
      <c r="J1391" s="319"/>
      <c r="K1391" s="319"/>
      <c r="L1391" s="319"/>
    </row>
    <row r="1392" spans="1:12">
      <c r="A1392" s="319"/>
      <c r="B1392" s="321"/>
      <c r="C1392" s="321"/>
      <c r="D1392" s="321"/>
      <c r="E1392" s="319"/>
      <c r="F1392" s="319"/>
      <c r="G1392" s="319"/>
      <c r="H1392" s="319"/>
      <c r="I1392" s="319"/>
      <c r="J1392" s="319"/>
      <c r="K1392" s="319"/>
      <c r="L1392" s="319"/>
    </row>
    <row r="1393" spans="1:12">
      <c r="A1393" s="319"/>
      <c r="B1393" s="321"/>
      <c r="C1393" s="321"/>
      <c r="D1393" s="321"/>
      <c r="E1393" s="319"/>
      <c r="F1393" s="319"/>
      <c r="G1393" s="319"/>
      <c r="H1393" s="319"/>
      <c r="I1393" s="319"/>
      <c r="J1393" s="319"/>
      <c r="K1393" s="319"/>
      <c r="L1393" s="319"/>
    </row>
    <row r="1394" spans="1:12">
      <c r="A1394" s="319"/>
      <c r="B1394" s="321"/>
      <c r="C1394" s="321"/>
      <c r="D1394" s="321"/>
      <c r="E1394" s="319"/>
      <c r="F1394" s="319"/>
      <c r="G1394" s="319"/>
      <c r="H1394" s="319"/>
      <c r="I1394" s="319"/>
      <c r="J1394" s="319"/>
      <c r="K1394" s="319"/>
      <c r="L1394" s="319"/>
    </row>
    <row r="1395" spans="1:12">
      <c r="A1395" s="319"/>
      <c r="B1395" s="321"/>
      <c r="C1395" s="321"/>
      <c r="D1395" s="321"/>
      <c r="E1395" s="319"/>
      <c r="F1395" s="319"/>
      <c r="G1395" s="319"/>
      <c r="H1395" s="319"/>
      <c r="I1395" s="319"/>
      <c r="J1395" s="319"/>
      <c r="K1395" s="319"/>
      <c r="L1395" s="319"/>
    </row>
    <row r="1396" spans="1:12">
      <c r="A1396" s="319"/>
      <c r="B1396" s="321"/>
      <c r="C1396" s="321"/>
      <c r="D1396" s="321"/>
      <c r="E1396" s="319"/>
      <c r="F1396" s="319"/>
      <c r="G1396" s="319"/>
      <c r="H1396" s="319"/>
      <c r="I1396" s="319"/>
      <c r="J1396" s="319"/>
      <c r="K1396" s="319"/>
      <c r="L1396" s="319"/>
    </row>
    <row r="1397" spans="1:12">
      <c r="A1397" s="319"/>
      <c r="B1397" s="321"/>
      <c r="C1397" s="321"/>
      <c r="D1397" s="321"/>
      <c r="E1397" s="319"/>
      <c r="F1397" s="319"/>
      <c r="G1397" s="319"/>
      <c r="H1397" s="319"/>
      <c r="I1397" s="319"/>
      <c r="J1397" s="319"/>
      <c r="K1397" s="319"/>
      <c r="L1397" s="319"/>
    </row>
    <row r="1398" spans="1:12">
      <c r="A1398" s="319"/>
      <c r="B1398" s="321"/>
      <c r="C1398" s="321"/>
      <c r="D1398" s="321"/>
      <c r="E1398" s="319"/>
      <c r="F1398" s="319"/>
      <c r="G1398" s="319"/>
      <c r="H1398" s="319"/>
      <c r="I1398" s="319"/>
      <c r="J1398" s="319"/>
      <c r="K1398" s="319"/>
      <c r="L1398" s="319"/>
    </row>
    <row r="1399" spans="1:12">
      <c r="A1399" s="319"/>
      <c r="B1399" s="321"/>
      <c r="C1399" s="321"/>
      <c r="D1399" s="321"/>
      <c r="E1399" s="319"/>
      <c r="F1399" s="319"/>
      <c r="G1399" s="319"/>
      <c r="H1399" s="319"/>
      <c r="I1399" s="319"/>
      <c r="J1399" s="319"/>
      <c r="K1399" s="319"/>
      <c r="L1399" s="319"/>
    </row>
    <row r="1400" spans="1:12">
      <c r="A1400" s="319"/>
      <c r="B1400" s="321"/>
      <c r="C1400" s="321"/>
      <c r="D1400" s="321"/>
      <c r="E1400" s="319"/>
      <c r="F1400" s="319"/>
      <c r="G1400" s="319"/>
      <c r="H1400" s="319"/>
      <c r="I1400" s="319"/>
      <c r="J1400" s="319"/>
      <c r="K1400" s="319"/>
      <c r="L1400" s="319"/>
    </row>
    <row r="1401" spans="1:12">
      <c r="A1401" s="319"/>
      <c r="B1401" s="321"/>
      <c r="C1401" s="321"/>
      <c r="D1401" s="321"/>
      <c r="E1401" s="319"/>
      <c r="F1401" s="319"/>
      <c r="G1401" s="319"/>
      <c r="H1401" s="319"/>
      <c r="I1401" s="319"/>
      <c r="J1401" s="319"/>
      <c r="K1401" s="319"/>
      <c r="L1401" s="319"/>
    </row>
    <row r="1402" spans="1:12">
      <c r="A1402" s="319"/>
      <c r="B1402" s="321"/>
      <c r="C1402" s="321"/>
      <c r="D1402" s="321"/>
      <c r="E1402" s="319"/>
      <c r="F1402" s="319"/>
      <c r="G1402" s="319"/>
      <c r="H1402" s="319"/>
      <c r="I1402" s="319"/>
      <c r="J1402" s="319"/>
      <c r="K1402" s="319"/>
      <c r="L1402" s="319"/>
    </row>
    <row r="1403" spans="1:12">
      <c r="A1403" s="319"/>
      <c r="B1403" s="321"/>
      <c r="C1403" s="321"/>
      <c r="D1403" s="321"/>
      <c r="E1403" s="319"/>
      <c r="F1403" s="319"/>
      <c r="G1403" s="319"/>
      <c r="H1403" s="319"/>
      <c r="I1403" s="319"/>
      <c r="J1403" s="319"/>
      <c r="K1403" s="319"/>
      <c r="L1403" s="319"/>
    </row>
    <row r="1404" spans="1:12">
      <c r="A1404" s="319"/>
      <c r="B1404" s="321"/>
      <c r="C1404" s="321"/>
      <c r="D1404" s="321"/>
      <c r="E1404" s="319"/>
      <c r="F1404" s="319"/>
      <c r="G1404" s="319"/>
      <c r="H1404" s="319"/>
      <c r="I1404" s="319"/>
      <c r="J1404" s="319"/>
      <c r="K1404" s="319"/>
      <c r="L1404" s="319"/>
    </row>
    <row r="1405" spans="1:12">
      <c r="A1405" s="319"/>
      <c r="B1405" s="321"/>
      <c r="C1405" s="321"/>
      <c r="D1405" s="321"/>
      <c r="E1405" s="319"/>
      <c r="F1405" s="319"/>
      <c r="G1405" s="319"/>
      <c r="H1405" s="319"/>
      <c r="I1405" s="319"/>
      <c r="J1405" s="319"/>
      <c r="K1405" s="319"/>
      <c r="L1405" s="319"/>
    </row>
    <row r="1406" spans="1:12">
      <c r="A1406" s="319"/>
      <c r="B1406" s="321"/>
      <c r="C1406" s="321"/>
      <c r="D1406" s="321"/>
      <c r="E1406" s="319"/>
      <c r="F1406" s="319"/>
      <c r="G1406" s="319"/>
      <c r="H1406" s="319"/>
      <c r="I1406" s="319"/>
      <c r="J1406" s="319"/>
      <c r="K1406" s="319"/>
      <c r="L1406" s="319"/>
    </row>
    <row r="1407" spans="1:12">
      <c r="A1407" s="319"/>
      <c r="B1407" s="321"/>
      <c r="C1407" s="321"/>
      <c r="D1407" s="321"/>
      <c r="E1407" s="319"/>
      <c r="F1407" s="319"/>
      <c r="G1407" s="319"/>
      <c r="H1407" s="319"/>
      <c r="I1407" s="319"/>
      <c r="J1407" s="319"/>
      <c r="K1407" s="319"/>
      <c r="L1407" s="319"/>
    </row>
    <row r="1408" spans="1:12">
      <c r="A1408" s="319"/>
      <c r="B1408" s="321"/>
      <c r="C1408" s="321"/>
      <c r="D1408" s="321"/>
      <c r="E1408" s="319"/>
      <c r="F1408" s="319"/>
      <c r="G1408" s="319"/>
      <c r="H1408" s="319"/>
      <c r="I1408" s="319"/>
      <c r="J1408" s="319"/>
      <c r="K1408" s="319"/>
      <c r="L1408" s="319"/>
    </row>
    <row r="1409" spans="1:12">
      <c r="A1409" s="319"/>
      <c r="B1409" s="321"/>
      <c r="C1409" s="321"/>
      <c r="D1409" s="321"/>
      <c r="E1409" s="319"/>
      <c r="F1409" s="319"/>
      <c r="G1409" s="319"/>
      <c r="H1409" s="319"/>
      <c r="I1409" s="319"/>
      <c r="J1409" s="319"/>
      <c r="K1409" s="319"/>
      <c r="L1409" s="319"/>
    </row>
    <row r="1410" spans="1:12">
      <c r="A1410" s="319"/>
      <c r="B1410" s="321"/>
      <c r="C1410" s="321"/>
      <c r="D1410" s="321"/>
      <c r="E1410" s="319"/>
      <c r="F1410" s="319"/>
      <c r="G1410" s="319"/>
      <c r="H1410" s="319"/>
      <c r="I1410" s="319"/>
      <c r="J1410" s="319"/>
      <c r="K1410" s="319"/>
      <c r="L1410" s="319"/>
    </row>
    <row r="1411" spans="1:12">
      <c r="A1411" s="319"/>
      <c r="B1411" s="321"/>
      <c r="C1411" s="321"/>
      <c r="D1411" s="321"/>
      <c r="E1411" s="319"/>
      <c r="F1411" s="319"/>
      <c r="G1411" s="319"/>
      <c r="H1411" s="319"/>
      <c r="I1411" s="319"/>
      <c r="J1411" s="319"/>
      <c r="K1411" s="319"/>
      <c r="L1411" s="319"/>
    </row>
    <row r="1412" spans="1:12">
      <c r="A1412" s="319"/>
      <c r="B1412" s="321"/>
      <c r="C1412" s="321"/>
      <c r="D1412" s="321"/>
      <c r="E1412" s="319"/>
      <c r="F1412" s="319"/>
      <c r="G1412" s="319"/>
      <c r="H1412" s="319"/>
      <c r="I1412" s="319"/>
      <c r="J1412" s="319"/>
      <c r="K1412" s="319"/>
      <c r="L1412" s="319"/>
    </row>
    <row r="1413" spans="1:12">
      <c r="A1413" s="319"/>
      <c r="B1413" s="321"/>
      <c r="C1413" s="321"/>
      <c r="D1413" s="321"/>
      <c r="E1413" s="319"/>
      <c r="F1413" s="319"/>
      <c r="G1413" s="319"/>
      <c r="H1413" s="319"/>
      <c r="I1413" s="319"/>
      <c r="J1413" s="319"/>
      <c r="K1413" s="319"/>
      <c r="L1413" s="319"/>
    </row>
    <row r="1414" spans="1:12">
      <c r="A1414" s="319"/>
      <c r="B1414" s="321"/>
      <c r="C1414" s="321"/>
      <c r="D1414" s="321"/>
      <c r="E1414" s="319"/>
      <c r="F1414" s="319"/>
      <c r="G1414" s="319"/>
      <c r="H1414" s="319"/>
      <c r="I1414" s="319"/>
      <c r="J1414" s="319"/>
      <c r="K1414" s="319"/>
      <c r="L1414" s="319"/>
    </row>
    <row r="1415" spans="1:12">
      <c r="A1415" s="319"/>
      <c r="B1415" s="321"/>
      <c r="C1415" s="321"/>
      <c r="D1415" s="321"/>
      <c r="E1415" s="319"/>
      <c r="F1415" s="319"/>
      <c r="G1415" s="319"/>
      <c r="H1415" s="319"/>
      <c r="I1415" s="319"/>
      <c r="J1415" s="319"/>
      <c r="K1415" s="319"/>
      <c r="L1415" s="319"/>
    </row>
    <row r="1416" spans="1:12">
      <c r="A1416" s="319"/>
      <c r="B1416" s="321"/>
      <c r="C1416" s="321"/>
      <c r="D1416" s="321"/>
      <c r="E1416" s="319"/>
      <c r="F1416" s="319"/>
      <c r="G1416" s="319"/>
      <c r="H1416" s="319"/>
      <c r="I1416" s="319"/>
      <c r="J1416" s="319"/>
      <c r="K1416" s="319"/>
      <c r="L1416" s="319"/>
    </row>
    <row r="1417" spans="1:12">
      <c r="A1417" s="319"/>
      <c r="B1417" s="321"/>
      <c r="C1417" s="321"/>
      <c r="D1417" s="321"/>
      <c r="E1417" s="319"/>
      <c r="F1417" s="319"/>
      <c r="G1417" s="319"/>
      <c r="H1417" s="319"/>
      <c r="I1417" s="319"/>
      <c r="J1417" s="319"/>
      <c r="K1417" s="319"/>
      <c r="L1417" s="319"/>
    </row>
    <row r="1418" spans="1:12">
      <c r="A1418" s="319"/>
      <c r="B1418" s="321"/>
      <c r="C1418" s="321"/>
      <c r="D1418" s="321"/>
      <c r="E1418" s="319"/>
      <c r="F1418" s="319"/>
      <c r="G1418" s="319"/>
      <c r="H1418" s="319"/>
      <c r="I1418" s="319"/>
      <c r="J1418" s="319"/>
      <c r="K1418" s="319"/>
      <c r="L1418" s="319"/>
    </row>
    <row r="1419" spans="1:12">
      <c r="A1419" s="319"/>
      <c r="B1419" s="321"/>
      <c r="C1419" s="321"/>
      <c r="D1419" s="321"/>
      <c r="E1419" s="319"/>
      <c r="F1419" s="319"/>
      <c r="G1419" s="319"/>
      <c r="H1419" s="319"/>
      <c r="I1419" s="319"/>
      <c r="J1419" s="319"/>
      <c r="K1419" s="319"/>
      <c r="L1419" s="319"/>
    </row>
    <row r="1420" spans="1:12">
      <c r="A1420" s="319"/>
      <c r="B1420" s="321"/>
      <c r="C1420" s="321"/>
      <c r="D1420" s="321"/>
      <c r="E1420" s="319"/>
      <c r="F1420" s="319"/>
      <c r="G1420" s="319"/>
      <c r="H1420" s="319"/>
      <c r="I1420" s="319"/>
      <c r="J1420" s="319"/>
      <c r="K1420" s="319"/>
      <c r="L1420" s="319"/>
    </row>
    <row r="1421" spans="1:12">
      <c r="A1421" s="319"/>
      <c r="B1421" s="321"/>
      <c r="C1421" s="321"/>
      <c r="D1421" s="321"/>
      <c r="E1421" s="319"/>
      <c r="F1421" s="319"/>
      <c r="G1421" s="319"/>
      <c r="H1421" s="319"/>
      <c r="I1421" s="319"/>
      <c r="J1421" s="319"/>
      <c r="K1421" s="319"/>
      <c r="L1421" s="319"/>
    </row>
    <row r="1422" spans="1:12">
      <c r="A1422" s="319"/>
      <c r="B1422" s="321"/>
      <c r="C1422" s="321"/>
      <c r="D1422" s="321"/>
      <c r="E1422" s="319"/>
      <c r="F1422" s="319"/>
      <c r="G1422" s="319"/>
      <c r="H1422" s="319"/>
      <c r="I1422" s="319"/>
      <c r="J1422" s="319"/>
      <c r="K1422" s="319"/>
      <c r="L1422" s="319"/>
    </row>
    <row r="1423" spans="1:12">
      <c r="A1423" s="319"/>
      <c r="B1423" s="321"/>
      <c r="C1423" s="321"/>
      <c r="D1423" s="321"/>
      <c r="E1423" s="319"/>
      <c r="F1423" s="319"/>
      <c r="G1423" s="319"/>
      <c r="H1423" s="319"/>
      <c r="I1423" s="319"/>
      <c r="J1423" s="319"/>
      <c r="K1423" s="319"/>
      <c r="L1423" s="319"/>
    </row>
    <row r="1424" spans="1:12">
      <c r="A1424" s="319"/>
      <c r="B1424" s="321"/>
      <c r="C1424" s="321"/>
      <c r="D1424" s="321"/>
      <c r="E1424" s="319"/>
      <c r="F1424" s="319"/>
      <c r="G1424" s="319"/>
      <c r="H1424" s="319"/>
      <c r="I1424" s="319"/>
      <c r="J1424" s="319"/>
      <c r="K1424" s="319"/>
      <c r="L1424" s="319"/>
    </row>
    <row r="1425" spans="1:12">
      <c r="A1425" s="319"/>
      <c r="B1425" s="321"/>
      <c r="C1425" s="321"/>
      <c r="D1425" s="321"/>
      <c r="E1425" s="319"/>
      <c r="F1425" s="319"/>
      <c r="G1425" s="319"/>
      <c r="H1425" s="319"/>
      <c r="I1425" s="319"/>
      <c r="J1425" s="319"/>
      <c r="K1425" s="319"/>
      <c r="L1425" s="319"/>
    </row>
    <row r="1426" spans="1:12">
      <c r="A1426" s="319"/>
      <c r="B1426" s="321"/>
      <c r="C1426" s="321"/>
      <c r="D1426" s="321"/>
      <c r="E1426" s="319"/>
      <c r="F1426" s="319"/>
      <c r="G1426" s="319"/>
      <c r="H1426" s="319"/>
      <c r="I1426" s="319"/>
      <c r="J1426" s="319"/>
      <c r="K1426" s="319"/>
      <c r="L1426" s="319"/>
    </row>
    <row r="1427" spans="1:12">
      <c r="A1427" s="319"/>
      <c r="B1427" s="321"/>
      <c r="C1427" s="321"/>
      <c r="D1427" s="321"/>
      <c r="E1427" s="319"/>
      <c r="F1427" s="319"/>
      <c r="G1427" s="319"/>
      <c r="H1427" s="319"/>
      <c r="I1427" s="319"/>
      <c r="J1427" s="319"/>
      <c r="K1427" s="319"/>
      <c r="L1427" s="319"/>
    </row>
    <row r="1428" spans="1:12">
      <c r="A1428" s="319"/>
      <c r="B1428" s="321"/>
      <c r="C1428" s="321"/>
      <c r="D1428" s="321"/>
      <c r="E1428" s="319"/>
      <c r="F1428" s="319"/>
      <c r="G1428" s="319"/>
      <c r="H1428" s="319"/>
      <c r="I1428" s="319"/>
      <c r="J1428" s="319"/>
      <c r="K1428" s="319"/>
      <c r="L1428" s="319"/>
    </row>
    <row r="1429" spans="1:12">
      <c r="A1429" s="319"/>
      <c r="B1429" s="321"/>
      <c r="C1429" s="321"/>
      <c r="D1429" s="321"/>
      <c r="E1429" s="319"/>
      <c r="F1429" s="319"/>
      <c r="G1429" s="319"/>
      <c r="H1429" s="319"/>
      <c r="I1429" s="319"/>
      <c r="J1429" s="319"/>
      <c r="K1429" s="319"/>
      <c r="L1429" s="319"/>
    </row>
    <row r="1430" spans="1:12">
      <c r="A1430" s="319"/>
      <c r="B1430" s="321"/>
      <c r="C1430" s="321"/>
      <c r="D1430" s="321"/>
      <c r="E1430" s="319"/>
      <c r="F1430" s="319"/>
      <c r="G1430" s="319"/>
      <c r="H1430" s="319"/>
      <c r="I1430" s="319"/>
      <c r="J1430" s="319"/>
      <c r="K1430" s="319"/>
      <c r="L1430" s="319"/>
    </row>
    <row r="1431" spans="1:12">
      <c r="A1431" s="319"/>
      <c r="B1431" s="321"/>
      <c r="C1431" s="321"/>
      <c r="D1431" s="321"/>
      <c r="E1431" s="319"/>
      <c r="F1431" s="319"/>
      <c r="G1431" s="319"/>
      <c r="H1431" s="319"/>
      <c r="I1431" s="319"/>
      <c r="J1431" s="319"/>
      <c r="K1431" s="319"/>
      <c r="L1431" s="319"/>
    </row>
    <row r="1432" spans="1:12">
      <c r="A1432" s="319"/>
      <c r="B1432" s="321"/>
      <c r="C1432" s="321"/>
      <c r="D1432" s="321"/>
      <c r="E1432" s="319"/>
      <c r="F1432" s="319"/>
      <c r="G1432" s="319"/>
      <c r="H1432" s="319"/>
      <c r="I1432" s="319"/>
      <c r="J1432" s="319"/>
      <c r="K1432" s="319"/>
      <c r="L1432" s="319"/>
    </row>
    <row r="1433" spans="1:12">
      <c r="A1433" s="319"/>
      <c r="B1433" s="321"/>
      <c r="C1433" s="321"/>
      <c r="D1433" s="321"/>
      <c r="E1433" s="319"/>
      <c r="F1433" s="319"/>
      <c r="G1433" s="319"/>
      <c r="H1433" s="319"/>
      <c r="I1433" s="319"/>
      <c r="J1433" s="319"/>
      <c r="K1433" s="319"/>
      <c r="L1433" s="319"/>
    </row>
    <row r="1434" spans="1:12">
      <c r="A1434" s="319"/>
      <c r="B1434" s="321"/>
      <c r="C1434" s="321"/>
      <c r="D1434" s="321"/>
      <c r="E1434" s="319"/>
      <c r="F1434" s="319"/>
      <c r="G1434" s="319"/>
      <c r="H1434" s="319"/>
      <c r="I1434" s="319"/>
      <c r="J1434" s="319"/>
      <c r="K1434" s="319"/>
      <c r="L1434" s="319"/>
    </row>
    <row r="1435" spans="1:12">
      <c r="A1435" s="319"/>
      <c r="B1435" s="321"/>
      <c r="C1435" s="321"/>
      <c r="D1435" s="321"/>
      <c r="E1435" s="319"/>
      <c r="F1435" s="319"/>
      <c r="G1435" s="319"/>
      <c r="H1435" s="319"/>
      <c r="I1435" s="319"/>
      <c r="J1435" s="319"/>
      <c r="K1435" s="319"/>
      <c r="L1435" s="319"/>
    </row>
    <row r="1436" spans="1:12">
      <c r="A1436" s="319"/>
      <c r="B1436" s="321"/>
      <c r="C1436" s="321"/>
      <c r="D1436" s="321"/>
      <c r="E1436" s="319"/>
      <c r="F1436" s="319"/>
      <c r="G1436" s="319"/>
      <c r="H1436" s="319"/>
      <c r="I1436" s="319"/>
      <c r="J1436" s="319"/>
      <c r="K1436" s="319"/>
      <c r="L1436" s="319"/>
    </row>
    <row r="1437" spans="1:12">
      <c r="A1437" s="319"/>
      <c r="B1437" s="321"/>
      <c r="C1437" s="321"/>
      <c r="D1437" s="321"/>
      <c r="E1437" s="319"/>
      <c r="F1437" s="319"/>
      <c r="G1437" s="319"/>
      <c r="H1437" s="319"/>
      <c r="I1437" s="319"/>
      <c r="J1437" s="319"/>
      <c r="K1437" s="319"/>
      <c r="L1437" s="319"/>
    </row>
    <row r="1438" spans="1:12">
      <c r="A1438" s="319"/>
      <c r="B1438" s="321"/>
      <c r="C1438" s="321"/>
      <c r="D1438" s="321"/>
      <c r="E1438" s="319"/>
      <c r="F1438" s="319"/>
      <c r="G1438" s="319"/>
      <c r="H1438" s="319"/>
      <c r="I1438" s="319"/>
      <c r="J1438" s="319"/>
      <c r="K1438" s="319"/>
      <c r="L1438" s="319"/>
    </row>
    <row r="1439" spans="1:12">
      <c r="A1439" s="319"/>
      <c r="B1439" s="321"/>
      <c r="C1439" s="321"/>
      <c r="D1439" s="321"/>
      <c r="E1439" s="319"/>
      <c r="F1439" s="319"/>
      <c r="G1439" s="319"/>
      <c r="H1439" s="319"/>
      <c r="I1439" s="319"/>
      <c r="J1439" s="319"/>
      <c r="K1439" s="319"/>
      <c r="L1439" s="319"/>
    </row>
    <row r="1440" spans="1:12">
      <c r="A1440" s="319"/>
      <c r="B1440" s="321"/>
      <c r="C1440" s="321"/>
      <c r="D1440" s="321"/>
      <c r="E1440" s="319"/>
      <c r="F1440" s="319"/>
      <c r="G1440" s="319"/>
      <c r="H1440" s="319"/>
      <c r="I1440" s="319"/>
      <c r="J1440" s="319"/>
      <c r="K1440" s="319"/>
      <c r="L1440" s="319"/>
    </row>
    <row r="1441" spans="1:12">
      <c r="A1441" s="319"/>
      <c r="B1441" s="321"/>
      <c r="C1441" s="321"/>
      <c r="D1441" s="321"/>
      <c r="E1441" s="319"/>
      <c r="F1441" s="319"/>
      <c r="G1441" s="319"/>
      <c r="H1441" s="319"/>
      <c r="I1441" s="319"/>
      <c r="J1441" s="319"/>
      <c r="K1441" s="319"/>
      <c r="L1441" s="319"/>
    </row>
    <row r="1442" spans="1:12">
      <c r="A1442" s="319"/>
      <c r="B1442" s="321"/>
      <c r="C1442" s="321"/>
      <c r="D1442" s="321"/>
      <c r="E1442" s="319"/>
      <c r="F1442" s="319"/>
      <c r="G1442" s="319"/>
      <c r="H1442" s="319"/>
      <c r="I1442" s="319"/>
      <c r="J1442" s="319"/>
      <c r="K1442" s="319"/>
      <c r="L1442" s="319"/>
    </row>
    <row r="1443" spans="1:12">
      <c r="A1443" s="319"/>
      <c r="B1443" s="321"/>
      <c r="C1443" s="321"/>
      <c r="D1443" s="321"/>
      <c r="E1443" s="319"/>
      <c r="F1443" s="319"/>
      <c r="G1443" s="319"/>
      <c r="H1443" s="319"/>
      <c r="I1443" s="319"/>
      <c r="J1443" s="319"/>
      <c r="K1443" s="319"/>
      <c r="L1443" s="319"/>
    </row>
    <row r="1444" spans="1:12">
      <c r="A1444" s="319"/>
      <c r="B1444" s="321"/>
      <c r="C1444" s="321"/>
      <c r="D1444" s="321"/>
      <c r="E1444" s="319"/>
      <c r="F1444" s="319"/>
      <c r="G1444" s="319"/>
      <c r="H1444" s="319"/>
      <c r="I1444" s="319"/>
      <c r="J1444" s="319"/>
      <c r="K1444" s="319"/>
      <c r="L1444" s="319"/>
    </row>
    <row r="1445" spans="1:12">
      <c r="A1445" s="319"/>
      <c r="B1445" s="321"/>
      <c r="C1445" s="321"/>
      <c r="D1445" s="321"/>
      <c r="E1445" s="319"/>
      <c r="F1445" s="319"/>
      <c r="G1445" s="319"/>
      <c r="H1445" s="319"/>
      <c r="I1445" s="319"/>
      <c r="J1445" s="319"/>
      <c r="K1445" s="319"/>
      <c r="L1445" s="319"/>
    </row>
    <row r="1446" spans="1:12">
      <c r="A1446" s="319"/>
      <c r="B1446" s="321"/>
      <c r="C1446" s="321"/>
      <c r="D1446" s="321"/>
      <c r="E1446" s="319"/>
      <c r="F1446" s="319"/>
      <c r="G1446" s="319"/>
      <c r="H1446" s="319"/>
      <c r="I1446" s="319"/>
      <c r="J1446" s="319"/>
      <c r="K1446" s="319"/>
      <c r="L1446" s="319"/>
    </row>
    <row r="1447" spans="1:12">
      <c r="A1447" s="319"/>
      <c r="B1447" s="321"/>
      <c r="C1447" s="321"/>
      <c r="D1447" s="321"/>
      <c r="E1447" s="319"/>
      <c r="F1447" s="319"/>
      <c r="G1447" s="319"/>
      <c r="H1447" s="319"/>
      <c r="I1447" s="319"/>
      <c r="J1447" s="319"/>
      <c r="K1447" s="319"/>
      <c r="L1447" s="319"/>
    </row>
    <row r="1448" spans="1:12">
      <c r="A1448" s="319"/>
      <c r="B1448" s="321"/>
      <c r="C1448" s="321"/>
      <c r="D1448" s="321"/>
      <c r="E1448" s="319"/>
      <c r="F1448" s="319"/>
      <c r="G1448" s="319"/>
      <c r="H1448" s="319"/>
      <c r="I1448" s="319"/>
      <c r="J1448" s="319"/>
      <c r="K1448" s="319"/>
      <c r="L1448" s="319"/>
    </row>
    <row r="1449" spans="1:12">
      <c r="A1449" s="319"/>
      <c r="B1449" s="321"/>
      <c r="C1449" s="321"/>
      <c r="D1449" s="321"/>
      <c r="E1449" s="319"/>
      <c r="F1449" s="319"/>
      <c r="G1449" s="319"/>
      <c r="H1449" s="319"/>
      <c r="I1449" s="319"/>
      <c r="J1449" s="319"/>
      <c r="K1449" s="319"/>
      <c r="L1449" s="319"/>
    </row>
    <row r="1450" spans="1:12">
      <c r="A1450" s="319"/>
      <c r="B1450" s="321"/>
      <c r="C1450" s="321"/>
      <c r="D1450" s="321"/>
      <c r="E1450" s="319"/>
      <c r="F1450" s="319"/>
      <c r="G1450" s="319"/>
      <c r="H1450" s="319"/>
      <c r="I1450" s="319"/>
      <c r="J1450" s="319"/>
      <c r="K1450" s="319"/>
      <c r="L1450" s="319"/>
    </row>
    <row r="1451" spans="1:12">
      <c r="A1451" s="319"/>
      <c r="B1451" s="321"/>
      <c r="C1451" s="321"/>
      <c r="D1451" s="321"/>
      <c r="E1451" s="319"/>
      <c r="F1451" s="319"/>
      <c r="G1451" s="319"/>
      <c r="H1451" s="319"/>
      <c r="I1451" s="319"/>
      <c r="J1451" s="319"/>
      <c r="K1451" s="319"/>
      <c r="L1451" s="319"/>
    </row>
    <row r="1452" spans="1:12">
      <c r="A1452" s="319"/>
      <c r="B1452" s="321"/>
      <c r="C1452" s="321"/>
      <c r="D1452" s="321"/>
      <c r="E1452" s="319"/>
      <c r="F1452" s="319"/>
      <c r="G1452" s="319"/>
      <c r="H1452" s="319"/>
      <c r="I1452" s="319"/>
      <c r="J1452" s="319"/>
      <c r="K1452" s="319"/>
      <c r="L1452" s="319"/>
    </row>
    <row r="1453" spans="1:12">
      <c r="A1453" s="319"/>
      <c r="B1453" s="321"/>
      <c r="C1453" s="321"/>
      <c r="D1453" s="321"/>
      <c r="E1453" s="319"/>
      <c r="F1453" s="319"/>
      <c r="G1453" s="319"/>
      <c r="H1453" s="319"/>
      <c r="I1453" s="319"/>
      <c r="J1453" s="319"/>
      <c r="K1453" s="319"/>
      <c r="L1453" s="319"/>
    </row>
    <row r="1454" spans="1:12">
      <c r="A1454" s="319"/>
      <c r="B1454" s="321"/>
      <c r="C1454" s="321"/>
      <c r="D1454" s="321"/>
      <c r="E1454" s="319"/>
      <c r="F1454" s="319"/>
      <c r="G1454" s="319"/>
      <c r="H1454" s="319"/>
      <c r="I1454" s="319"/>
      <c r="J1454" s="319"/>
      <c r="K1454" s="319"/>
      <c r="L1454" s="319"/>
    </row>
    <row r="1455" spans="1:12">
      <c r="A1455" s="319"/>
      <c r="B1455" s="321"/>
      <c r="C1455" s="321"/>
      <c r="D1455" s="321"/>
      <c r="E1455" s="319"/>
      <c r="F1455" s="319"/>
      <c r="G1455" s="319"/>
      <c r="H1455" s="319"/>
      <c r="I1455" s="319"/>
      <c r="J1455" s="319"/>
      <c r="K1455" s="319"/>
      <c r="L1455" s="319"/>
    </row>
    <row r="1456" spans="1:12">
      <c r="A1456" s="319"/>
      <c r="B1456" s="321"/>
      <c r="C1456" s="321"/>
      <c r="D1456" s="321"/>
      <c r="E1456" s="319"/>
      <c r="F1456" s="319"/>
      <c r="G1456" s="319"/>
      <c r="H1456" s="319"/>
      <c r="I1456" s="319"/>
      <c r="J1456" s="319"/>
      <c r="K1456" s="319"/>
      <c r="L1456" s="319"/>
    </row>
    <row r="1457" spans="1:12">
      <c r="A1457" s="319"/>
      <c r="B1457" s="321"/>
      <c r="C1457" s="321"/>
      <c r="D1457" s="321"/>
      <c r="E1457" s="319"/>
      <c r="F1457" s="319"/>
      <c r="G1457" s="319"/>
      <c r="H1457" s="319"/>
      <c r="I1457" s="319"/>
      <c r="J1457" s="319"/>
      <c r="K1457" s="319"/>
      <c r="L1457" s="319"/>
    </row>
    <row r="1458" spans="1:12">
      <c r="A1458" s="319"/>
      <c r="B1458" s="321"/>
      <c r="C1458" s="321"/>
      <c r="D1458" s="321"/>
      <c r="E1458" s="319"/>
      <c r="F1458" s="319"/>
      <c r="G1458" s="319"/>
      <c r="H1458" s="319"/>
      <c r="I1458" s="319"/>
      <c r="J1458" s="319"/>
      <c r="K1458" s="319"/>
      <c r="L1458" s="319"/>
    </row>
    <row r="1459" spans="1:12">
      <c r="A1459" s="319"/>
      <c r="B1459" s="321"/>
      <c r="C1459" s="321"/>
      <c r="D1459" s="321"/>
      <c r="E1459" s="319"/>
      <c r="F1459" s="319"/>
      <c r="G1459" s="319"/>
      <c r="H1459" s="319"/>
      <c r="I1459" s="319"/>
      <c r="J1459" s="319"/>
      <c r="K1459" s="319"/>
      <c r="L1459" s="319"/>
    </row>
    <row r="1460" spans="1:12">
      <c r="A1460" s="319"/>
      <c r="B1460" s="321"/>
      <c r="C1460" s="321"/>
      <c r="D1460" s="321"/>
      <c r="E1460" s="319"/>
      <c r="F1460" s="319"/>
      <c r="G1460" s="319"/>
      <c r="H1460" s="319"/>
      <c r="I1460" s="319"/>
      <c r="J1460" s="319"/>
      <c r="K1460" s="319"/>
      <c r="L1460" s="319"/>
    </row>
    <row r="1461" spans="1:12">
      <c r="A1461" s="319"/>
      <c r="B1461" s="321"/>
      <c r="C1461" s="321"/>
      <c r="D1461" s="321"/>
      <c r="E1461" s="319"/>
      <c r="F1461" s="319"/>
      <c r="G1461" s="319"/>
      <c r="H1461" s="319"/>
      <c r="I1461" s="319"/>
      <c r="J1461" s="319"/>
      <c r="K1461" s="319"/>
      <c r="L1461" s="319"/>
    </row>
    <row r="1462" spans="1:12">
      <c r="A1462" s="319"/>
      <c r="B1462" s="321"/>
      <c r="C1462" s="321"/>
      <c r="D1462" s="321"/>
      <c r="E1462" s="319"/>
      <c r="F1462" s="319"/>
      <c r="G1462" s="319"/>
      <c r="H1462" s="319"/>
      <c r="I1462" s="319"/>
      <c r="J1462" s="319"/>
      <c r="K1462" s="319"/>
      <c r="L1462" s="319"/>
    </row>
    <row r="1463" spans="1:12">
      <c r="A1463" s="319"/>
      <c r="B1463" s="321"/>
      <c r="C1463" s="321"/>
      <c r="D1463" s="321"/>
      <c r="E1463" s="319"/>
      <c r="F1463" s="319"/>
      <c r="G1463" s="319"/>
      <c r="H1463" s="319"/>
      <c r="I1463" s="319"/>
      <c r="J1463" s="319"/>
      <c r="K1463" s="319"/>
      <c r="L1463" s="319"/>
    </row>
    <row r="1464" spans="1:12">
      <c r="A1464" s="319"/>
      <c r="B1464" s="321"/>
      <c r="C1464" s="321"/>
      <c r="D1464" s="321"/>
      <c r="E1464" s="319"/>
      <c r="F1464" s="319"/>
      <c r="G1464" s="319"/>
      <c r="H1464" s="319"/>
      <c r="I1464" s="319"/>
      <c r="J1464" s="319"/>
      <c r="K1464" s="319"/>
      <c r="L1464" s="319"/>
    </row>
    <row r="1465" spans="1:12">
      <c r="A1465" s="319"/>
      <c r="B1465" s="321"/>
      <c r="C1465" s="321"/>
      <c r="D1465" s="321"/>
      <c r="E1465" s="319"/>
      <c r="F1465" s="319"/>
      <c r="G1465" s="319"/>
      <c r="H1465" s="319"/>
      <c r="I1465" s="319"/>
      <c r="J1465" s="319"/>
      <c r="K1465" s="319"/>
      <c r="L1465" s="319"/>
    </row>
    <row r="1466" spans="1:12">
      <c r="A1466" s="319"/>
      <c r="B1466" s="321"/>
      <c r="C1466" s="321"/>
      <c r="D1466" s="321"/>
      <c r="E1466" s="319"/>
      <c r="F1466" s="319"/>
      <c r="G1466" s="319"/>
      <c r="H1466" s="319"/>
      <c r="I1466" s="319"/>
      <c r="J1466" s="319"/>
      <c r="K1466" s="319"/>
      <c r="L1466" s="319"/>
    </row>
    <row r="1467" spans="1:12">
      <c r="A1467" s="319"/>
      <c r="B1467" s="321"/>
      <c r="C1467" s="321"/>
      <c r="D1467" s="321"/>
      <c r="E1467" s="319"/>
      <c r="F1467" s="319"/>
      <c r="G1467" s="319"/>
      <c r="H1467" s="319"/>
      <c r="I1467" s="319"/>
      <c r="J1467" s="319"/>
      <c r="K1467" s="319"/>
      <c r="L1467" s="319"/>
    </row>
    <row r="1468" spans="1:12">
      <c r="A1468" s="319"/>
      <c r="B1468" s="321"/>
      <c r="C1468" s="321"/>
      <c r="D1468" s="321"/>
      <c r="E1468" s="319"/>
      <c r="F1468" s="319"/>
      <c r="G1468" s="319"/>
      <c r="H1468" s="319"/>
      <c r="I1468" s="319"/>
      <c r="J1468" s="319"/>
      <c r="K1468" s="319"/>
      <c r="L1468" s="319"/>
    </row>
    <row r="1469" spans="1:12">
      <c r="A1469" s="319"/>
      <c r="B1469" s="321"/>
      <c r="C1469" s="321"/>
      <c r="D1469" s="321"/>
      <c r="E1469" s="319"/>
      <c r="F1469" s="319"/>
      <c r="G1469" s="319"/>
      <c r="H1469" s="319"/>
      <c r="I1469" s="319"/>
      <c r="J1469" s="319"/>
      <c r="K1469" s="319"/>
      <c r="L1469" s="319"/>
    </row>
    <row r="1470" spans="1:12">
      <c r="A1470" s="319"/>
      <c r="B1470" s="321"/>
      <c r="C1470" s="321"/>
      <c r="D1470" s="321"/>
      <c r="E1470" s="319"/>
      <c r="F1470" s="319"/>
      <c r="G1470" s="319"/>
      <c r="H1470" s="319"/>
      <c r="I1470" s="319"/>
      <c r="J1470" s="319"/>
      <c r="K1470" s="319"/>
      <c r="L1470" s="319"/>
    </row>
    <row r="1471" spans="1:12">
      <c r="A1471" s="319"/>
      <c r="B1471" s="321"/>
      <c r="C1471" s="321"/>
      <c r="D1471" s="321"/>
      <c r="E1471" s="319"/>
      <c r="F1471" s="319"/>
      <c r="G1471" s="319"/>
      <c r="H1471" s="319"/>
      <c r="I1471" s="319"/>
      <c r="J1471" s="319"/>
      <c r="K1471" s="319"/>
      <c r="L1471" s="319"/>
    </row>
    <row r="1472" spans="1:12">
      <c r="A1472" s="319"/>
      <c r="B1472" s="321"/>
      <c r="C1472" s="321"/>
      <c r="D1472" s="321"/>
      <c r="E1472" s="319"/>
      <c r="F1472" s="319"/>
      <c r="G1472" s="319"/>
      <c r="H1472" s="319"/>
      <c r="I1472" s="319"/>
      <c r="J1472" s="319"/>
      <c r="K1472" s="319"/>
      <c r="L1472" s="319"/>
    </row>
    <row r="1473" spans="1:12">
      <c r="A1473" s="319"/>
      <c r="B1473" s="321"/>
      <c r="C1473" s="321"/>
      <c r="D1473" s="321"/>
      <c r="E1473" s="319"/>
      <c r="F1473" s="319"/>
      <c r="G1473" s="319"/>
      <c r="H1473" s="319"/>
      <c r="I1473" s="319"/>
      <c r="J1473" s="319"/>
      <c r="K1473" s="319"/>
      <c r="L1473" s="319"/>
    </row>
    <row r="1474" spans="1:12">
      <c r="A1474" s="319"/>
      <c r="B1474" s="321"/>
      <c r="C1474" s="321"/>
      <c r="D1474" s="321"/>
      <c r="E1474" s="319"/>
      <c r="F1474" s="319"/>
      <c r="G1474" s="319"/>
      <c r="H1474" s="319"/>
      <c r="I1474" s="319"/>
      <c r="J1474" s="319"/>
      <c r="K1474" s="319"/>
      <c r="L1474" s="319"/>
    </row>
    <row r="1475" spans="1:12">
      <c r="A1475" s="319"/>
      <c r="B1475" s="321"/>
      <c r="C1475" s="321"/>
      <c r="D1475" s="321"/>
      <c r="E1475" s="319"/>
      <c r="F1475" s="319"/>
      <c r="G1475" s="319"/>
      <c r="H1475" s="319"/>
      <c r="I1475" s="319"/>
      <c r="J1475" s="319"/>
      <c r="K1475" s="319"/>
      <c r="L1475" s="319"/>
    </row>
    <row r="1476" spans="1:12">
      <c r="A1476" s="319"/>
      <c r="B1476" s="321"/>
      <c r="C1476" s="321"/>
      <c r="D1476" s="321"/>
      <c r="E1476" s="319"/>
      <c r="F1476" s="319"/>
      <c r="G1476" s="319"/>
      <c r="H1476" s="319"/>
      <c r="I1476" s="319"/>
      <c r="J1476" s="319"/>
      <c r="K1476" s="319"/>
      <c r="L1476" s="319"/>
    </row>
    <row r="1477" spans="1:12">
      <c r="A1477" s="319"/>
      <c r="B1477" s="321"/>
      <c r="C1477" s="321"/>
      <c r="D1477" s="321"/>
      <c r="E1477" s="319"/>
      <c r="F1477" s="319"/>
      <c r="G1477" s="319"/>
      <c r="H1477" s="319"/>
      <c r="I1477" s="319"/>
      <c r="J1477" s="319"/>
      <c r="K1477" s="319"/>
      <c r="L1477" s="319"/>
    </row>
    <row r="1478" spans="1:12">
      <c r="A1478" s="319"/>
      <c r="B1478" s="321"/>
      <c r="C1478" s="321"/>
      <c r="D1478" s="321"/>
      <c r="E1478" s="319"/>
      <c r="F1478" s="319"/>
      <c r="G1478" s="319"/>
      <c r="H1478" s="319"/>
      <c r="I1478" s="319"/>
      <c r="J1478" s="319"/>
      <c r="K1478" s="319"/>
      <c r="L1478" s="319"/>
    </row>
    <row r="1479" spans="1:12">
      <c r="A1479" s="319"/>
      <c r="B1479" s="321"/>
      <c r="C1479" s="321"/>
      <c r="D1479" s="321"/>
      <c r="E1479" s="319"/>
      <c r="F1479" s="319"/>
      <c r="G1479" s="319"/>
      <c r="H1479" s="319"/>
      <c r="I1479" s="319"/>
      <c r="J1479" s="319"/>
      <c r="K1479" s="319"/>
      <c r="L1479" s="319"/>
    </row>
    <row r="1480" spans="1:12">
      <c r="A1480" s="319"/>
      <c r="B1480" s="321"/>
      <c r="C1480" s="321"/>
      <c r="D1480" s="321"/>
      <c r="E1480" s="319"/>
      <c r="F1480" s="319"/>
      <c r="G1480" s="319"/>
      <c r="H1480" s="319"/>
      <c r="I1480" s="319"/>
      <c r="J1480" s="319"/>
      <c r="K1480" s="319"/>
      <c r="L1480" s="319"/>
    </row>
    <row r="1481" spans="1:12">
      <c r="A1481" s="319"/>
      <c r="B1481" s="321"/>
      <c r="C1481" s="321"/>
      <c r="D1481" s="321"/>
      <c r="E1481" s="319"/>
      <c r="F1481" s="319"/>
      <c r="G1481" s="319"/>
      <c r="H1481" s="319"/>
      <c r="I1481" s="319"/>
      <c r="J1481" s="319"/>
      <c r="K1481" s="319"/>
      <c r="L1481" s="319"/>
    </row>
    <row r="1482" spans="1:12">
      <c r="A1482" s="319"/>
      <c r="B1482" s="321"/>
      <c r="C1482" s="321"/>
      <c r="D1482" s="321"/>
      <c r="E1482" s="319"/>
      <c r="F1482" s="319"/>
      <c r="G1482" s="319"/>
      <c r="H1482" s="319"/>
      <c r="I1482" s="319"/>
      <c r="J1482" s="319"/>
      <c r="K1482" s="319"/>
      <c r="L1482" s="319"/>
    </row>
    <row r="1483" spans="1:12">
      <c r="A1483" s="319"/>
      <c r="B1483" s="321"/>
      <c r="C1483" s="321"/>
      <c r="D1483" s="321"/>
      <c r="E1483" s="319"/>
      <c r="F1483" s="319"/>
      <c r="G1483" s="319"/>
      <c r="H1483" s="319"/>
      <c r="I1483" s="319"/>
      <c r="J1483" s="319"/>
      <c r="K1483" s="319"/>
      <c r="L1483" s="319"/>
    </row>
    <row r="1484" spans="1:12">
      <c r="A1484" s="319"/>
      <c r="B1484" s="321"/>
      <c r="C1484" s="321"/>
      <c r="D1484" s="321"/>
      <c r="E1484" s="319"/>
      <c r="F1484" s="319"/>
      <c r="G1484" s="319"/>
      <c r="H1484" s="319"/>
      <c r="I1484" s="319"/>
      <c r="J1484" s="319"/>
      <c r="K1484" s="319"/>
      <c r="L1484" s="319"/>
    </row>
    <row r="1485" spans="1:12">
      <c r="A1485" s="319"/>
      <c r="B1485" s="321"/>
      <c r="C1485" s="321"/>
      <c r="D1485" s="321"/>
      <c r="E1485" s="319"/>
      <c r="F1485" s="319"/>
      <c r="G1485" s="319"/>
      <c r="H1485" s="319"/>
      <c r="I1485" s="319"/>
      <c r="J1485" s="319"/>
      <c r="K1485" s="319"/>
      <c r="L1485" s="319"/>
    </row>
    <row r="1486" spans="1:12">
      <c r="A1486" s="319"/>
      <c r="B1486" s="321"/>
      <c r="C1486" s="321"/>
      <c r="D1486" s="321"/>
      <c r="E1486" s="319"/>
      <c r="F1486" s="319"/>
      <c r="G1486" s="319"/>
      <c r="H1486" s="319"/>
      <c r="I1486" s="319"/>
      <c r="J1486" s="319"/>
      <c r="K1486" s="319"/>
      <c r="L1486" s="319"/>
    </row>
    <row r="1487" spans="1:12">
      <c r="A1487" s="319"/>
      <c r="B1487" s="321"/>
      <c r="C1487" s="321"/>
      <c r="D1487" s="321"/>
      <c r="E1487" s="319"/>
      <c r="F1487" s="319"/>
      <c r="G1487" s="319"/>
      <c r="H1487" s="319"/>
      <c r="I1487" s="319"/>
      <c r="J1487" s="319"/>
      <c r="K1487" s="319"/>
      <c r="L1487" s="319"/>
    </row>
    <row r="1488" spans="1:12">
      <c r="A1488" s="319"/>
      <c r="B1488" s="321"/>
      <c r="C1488" s="321"/>
      <c r="D1488" s="321"/>
      <c r="E1488" s="319"/>
      <c r="F1488" s="319"/>
      <c r="G1488" s="319"/>
      <c r="H1488" s="319"/>
      <c r="I1488" s="319"/>
      <c r="J1488" s="319"/>
      <c r="K1488" s="319"/>
      <c r="L1488" s="319"/>
    </row>
    <row r="1489" spans="1:12">
      <c r="A1489" s="319"/>
      <c r="B1489" s="321"/>
      <c r="C1489" s="321"/>
      <c r="D1489" s="321"/>
      <c r="E1489" s="319"/>
      <c r="F1489" s="319"/>
      <c r="G1489" s="319"/>
      <c r="H1489" s="319"/>
      <c r="I1489" s="319"/>
      <c r="J1489" s="319"/>
      <c r="K1489" s="319"/>
      <c r="L1489" s="319"/>
    </row>
    <row r="1490" spans="1:12">
      <c r="A1490" s="319"/>
      <c r="B1490" s="321"/>
      <c r="C1490" s="321"/>
      <c r="D1490" s="321"/>
      <c r="E1490" s="319"/>
      <c r="F1490" s="319"/>
      <c r="G1490" s="319"/>
      <c r="H1490" s="319"/>
      <c r="I1490" s="319"/>
      <c r="J1490" s="319"/>
      <c r="K1490" s="319"/>
      <c r="L1490" s="319"/>
    </row>
    <row r="1491" spans="1:12">
      <c r="A1491" s="319"/>
      <c r="B1491" s="321"/>
      <c r="C1491" s="321"/>
      <c r="D1491" s="321"/>
      <c r="E1491" s="319"/>
      <c r="F1491" s="319"/>
      <c r="G1491" s="319"/>
      <c r="H1491" s="319"/>
      <c r="I1491" s="319"/>
      <c r="J1491" s="319"/>
      <c r="K1491" s="319"/>
      <c r="L1491" s="319"/>
    </row>
    <row r="1492" spans="1:12">
      <c r="A1492" s="319"/>
      <c r="B1492" s="321"/>
      <c r="C1492" s="321"/>
      <c r="D1492" s="321"/>
      <c r="E1492" s="319"/>
      <c r="F1492" s="319"/>
      <c r="G1492" s="319"/>
      <c r="H1492" s="319"/>
      <c r="I1492" s="319"/>
      <c r="J1492" s="319"/>
      <c r="K1492" s="319"/>
      <c r="L1492" s="319"/>
    </row>
    <row r="1493" spans="1:12">
      <c r="A1493" s="319"/>
      <c r="B1493" s="321"/>
      <c r="C1493" s="321"/>
      <c r="D1493" s="321"/>
      <c r="E1493" s="319"/>
      <c r="F1493" s="319"/>
      <c r="G1493" s="319"/>
      <c r="H1493" s="319"/>
      <c r="I1493" s="319"/>
      <c r="J1493" s="319"/>
      <c r="K1493" s="319"/>
      <c r="L1493" s="319"/>
    </row>
    <row r="1494" spans="1:12">
      <c r="A1494" s="319"/>
      <c r="B1494" s="321"/>
      <c r="C1494" s="321"/>
      <c r="D1494" s="321"/>
      <c r="E1494" s="319"/>
      <c r="F1494" s="319"/>
      <c r="G1494" s="319"/>
      <c r="H1494" s="319"/>
      <c r="I1494" s="319"/>
      <c r="J1494" s="319"/>
      <c r="K1494" s="319"/>
      <c r="L1494" s="319"/>
    </row>
    <row r="1495" spans="1:12">
      <c r="A1495" s="319"/>
      <c r="B1495" s="321"/>
      <c r="C1495" s="321"/>
      <c r="D1495" s="321"/>
      <c r="E1495" s="319"/>
      <c r="F1495" s="319"/>
      <c r="G1495" s="319"/>
      <c r="H1495" s="319"/>
      <c r="I1495" s="319"/>
      <c r="J1495" s="319"/>
      <c r="K1495" s="319"/>
      <c r="L1495" s="319"/>
    </row>
    <row r="1496" spans="1:12">
      <c r="A1496" s="319"/>
      <c r="B1496" s="321"/>
      <c r="C1496" s="321"/>
      <c r="D1496" s="321"/>
      <c r="E1496" s="319"/>
      <c r="F1496" s="319"/>
      <c r="G1496" s="319"/>
      <c r="H1496" s="319"/>
      <c r="I1496" s="319"/>
      <c r="J1496" s="319"/>
      <c r="K1496" s="319"/>
      <c r="L1496" s="319"/>
    </row>
    <row r="1497" spans="1:12">
      <c r="A1497" s="319"/>
      <c r="B1497" s="321"/>
      <c r="C1497" s="321"/>
      <c r="D1497" s="321"/>
      <c r="E1497" s="319"/>
      <c r="F1497" s="319"/>
      <c r="G1497" s="319"/>
      <c r="H1497" s="319"/>
      <c r="I1497" s="319"/>
      <c r="J1497" s="319"/>
      <c r="K1497" s="319"/>
      <c r="L1497" s="319"/>
    </row>
    <row r="1498" spans="1:12">
      <c r="A1498" s="319"/>
      <c r="B1498" s="321"/>
      <c r="C1498" s="321"/>
      <c r="D1498" s="321"/>
      <c r="E1498" s="319"/>
      <c r="F1498" s="319"/>
      <c r="G1498" s="319"/>
      <c r="H1498" s="319"/>
      <c r="I1498" s="319"/>
      <c r="J1498" s="319"/>
      <c r="K1498" s="319"/>
      <c r="L1498" s="319"/>
    </row>
    <row r="1499" spans="1:12">
      <c r="A1499" s="319"/>
      <c r="B1499" s="321"/>
      <c r="C1499" s="321"/>
      <c r="D1499" s="321"/>
      <c r="E1499" s="319"/>
      <c r="F1499" s="319"/>
      <c r="G1499" s="319"/>
      <c r="H1499" s="319"/>
      <c r="I1499" s="319"/>
      <c r="J1499" s="319"/>
      <c r="K1499" s="319"/>
      <c r="L1499" s="319"/>
    </row>
    <row r="1500" spans="1:12">
      <c r="A1500" s="319"/>
      <c r="B1500" s="321"/>
      <c r="C1500" s="321"/>
      <c r="D1500" s="321"/>
      <c r="E1500" s="319"/>
      <c r="F1500" s="319"/>
      <c r="G1500" s="319"/>
      <c r="H1500" s="319"/>
      <c r="I1500" s="319"/>
      <c r="J1500" s="319"/>
      <c r="K1500" s="319"/>
      <c r="L1500" s="319"/>
    </row>
    <row r="1501" spans="1:12">
      <c r="A1501" s="319"/>
      <c r="B1501" s="321"/>
      <c r="C1501" s="321"/>
      <c r="D1501" s="321"/>
      <c r="E1501" s="319"/>
      <c r="F1501" s="319"/>
      <c r="G1501" s="319"/>
      <c r="H1501" s="319"/>
      <c r="I1501" s="319"/>
      <c r="J1501" s="319"/>
      <c r="K1501" s="319"/>
      <c r="L1501" s="319"/>
    </row>
    <row r="1502" spans="1:12">
      <c r="A1502" s="319"/>
      <c r="B1502" s="321"/>
      <c r="C1502" s="321"/>
      <c r="D1502" s="321"/>
      <c r="E1502" s="319"/>
      <c r="F1502" s="319"/>
      <c r="G1502" s="319"/>
      <c r="H1502" s="319"/>
      <c r="I1502" s="319"/>
      <c r="J1502" s="319"/>
      <c r="K1502" s="319"/>
      <c r="L1502" s="319"/>
    </row>
    <row r="1503" spans="1:12">
      <c r="A1503" s="319"/>
      <c r="B1503" s="321"/>
      <c r="C1503" s="321"/>
      <c r="D1503" s="321"/>
      <c r="E1503" s="319"/>
      <c r="F1503" s="319"/>
      <c r="G1503" s="319"/>
      <c r="H1503" s="319"/>
      <c r="I1503" s="319"/>
      <c r="J1503" s="319"/>
      <c r="K1503" s="319"/>
      <c r="L1503" s="319"/>
    </row>
    <row r="1504" spans="1:12">
      <c r="A1504" s="319"/>
      <c r="B1504" s="321"/>
      <c r="C1504" s="321"/>
      <c r="D1504" s="321"/>
      <c r="E1504" s="319"/>
      <c r="F1504" s="319"/>
      <c r="G1504" s="319"/>
      <c r="H1504" s="319"/>
      <c r="I1504" s="319"/>
      <c r="J1504" s="319"/>
      <c r="K1504" s="319"/>
      <c r="L1504" s="319"/>
    </row>
    <row r="1505" spans="1:12">
      <c r="A1505" s="319"/>
      <c r="B1505" s="321"/>
      <c r="C1505" s="321"/>
      <c r="D1505" s="321"/>
      <c r="E1505" s="319"/>
      <c r="F1505" s="319"/>
      <c r="G1505" s="319"/>
      <c r="H1505" s="319"/>
      <c r="I1505" s="319"/>
      <c r="J1505" s="319"/>
      <c r="K1505" s="319"/>
      <c r="L1505" s="319"/>
    </row>
    <row r="1506" spans="1:12">
      <c r="A1506" s="319"/>
      <c r="B1506" s="321"/>
      <c r="C1506" s="321"/>
      <c r="D1506" s="321"/>
      <c r="E1506" s="319"/>
      <c r="F1506" s="319"/>
      <c r="G1506" s="319"/>
      <c r="H1506" s="319"/>
      <c r="I1506" s="319"/>
      <c r="J1506" s="319"/>
      <c r="K1506" s="319"/>
      <c r="L1506" s="319"/>
    </row>
    <row r="1507" spans="1:12">
      <c r="A1507" s="319"/>
      <c r="B1507" s="321"/>
      <c r="C1507" s="321"/>
      <c r="D1507" s="321"/>
      <c r="E1507" s="319"/>
      <c r="F1507" s="319"/>
      <c r="G1507" s="319"/>
      <c r="H1507" s="319"/>
      <c r="I1507" s="319"/>
      <c r="J1507" s="319"/>
      <c r="K1507" s="319"/>
      <c r="L1507" s="319"/>
    </row>
    <row r="1508" spans="1:12">
      <c r="A1508" s="319"/>
      <c r="B1508" s="321"/>
      <c r="C1508" s="321"/>
      <c r="D1508" s="321"/>
      <c r="E1508" s="319"/>
      <c r="F1508" s="319"/>
      <c r="G1508" s="319"/>
      <c r="H1508" s="319"/>
      <c r="I1508" s="319"/>
      <c r="J1508" s="319"/>
      <c r="K1508" s="319"/>
      <c r="L1508" s="319"/>
    </row>
    <row r="1509" spans="1:12">
      <c r="A1509" s="319"/>
      <c r="B1509" s="321"/>
      <c r="C1509" s="321"/>
      <c r="D1509" s="321"/>
      <c r="E1509" s="319"/>
      <c r="F1509" s="319"/>
      <c r="G1509" s="319"/>
      <c r="H1509" s="319"/>
      <c r="I1509" s="319"/>
      <c r="J1509" s="319"/>
      <c r="K1509" s="319"/>
      <c r="L1509" s="319"/>
    </row>
    <row r="1510" spans="1:12">
      <c r="A1510" s="319"/>
      <c r="B1510" s="321"/>
      <c r="C1510" s="321"/>
      <c r="D1510" s="321"/>
      <c r="E1510" s="319"/>
      <c r="F1510" s="319"/>
      <c r="G1510" s="319"/>
      <c r="H1510" s="319"/>
      <c r="I1510" s="319"/>
      <c r="J1510" s="319"/>
      <c r="K1510" s="319"/>
      <c r="L1510" s="319"/>
    </row>
    <row r="1511" spans="1:12">
      <c r="A1511" s="319"/>
      <c r="B1511" s="321"/>
      <c r="C1511" s="321"/>
      <c r="D1511" s="321"/>
      <c r="E1511" s="319"/>
      <c r="F1511" s="319"/>
      <c r="G1511" s="319"/>
      <c r="H1511" s="319"/>
      <c r="I1511" s="319"/>
      <c r="J1511" s="319"/>
      <c r="K1511" s="319"/>
      <c r="L1511" s="319"/>
    </row>
    <row r="1512" spans="1:12">
      <c r="A1512" s="319"/>
      <c r="B1512" s="321"/>
      <c r="C1512" s="321"/>
      <c r="D1512" s="321"/>
      <c r="E1512" s="319"/>
      <c r="F1512" s="319"/>
      <c r="G1512" s="319"/>
      <c r="H1512" s="319"/>
      <c r="I1512" s="319"/>
      <c r="J1512" s="319"/>
      <c r="K1512" s="319"/>
      <c r="L1512" s="319"/>
    </row>
    <row r="1513" spans="1:12">
      <c r="A1513" s="319"/>
      <c r="B1513" s="321"/>
      <c r="C1513" s="321"/>
      <c r="D1513" s="321"/>
      <c r="E1513" s="319"/>
      <c r="F1513" s="319"/>
      <c r="G1513" s="319"/>
      <c r="H1513" s="319"/>
      <c r="I1513" s="319"/>
      <c r="J1513" s="319"/>
      <c r="K1513" s="319"/>
      <c r="L1513" s="319"/>
    </row>
    <row r="1514" spans="1:12">
      <c r="A1514" s="319"/>
      <c r="B1514" s="321"/>
      <c r="C1514" s="321"/>
      <c r="D1514" s="321"/>
      <c r="E1514" s="319"/>
      <c r="F1514" s="319"/>
      <c r="G1514" s="319"/>
      <c r="H1514" s="319"/>
      <c r="I1514" s="319"/>
      <c r="J1514" s="319"/>
      <c r="K1514" s="319"/>
      <c r="L1514" s="319"/>
    </row>
    <row r="1515" spans="1:12">
      <c r="A1515" s="319"/>
      <c r="B1515" s="321"/>
      <c r="C1515" s="321"/>
      <c r="D1515" s="321"/>
      <c r="E1515" s="319"/>
      <c r="F1515" s="319"/>
      <c r="G1515" s="319"/>
      <c r="H1515" s="319"/>
      <c r="I1515" s="319"/>
      <c r="J1515" s="319"/>
      <c r="K1515" s="319"/>
      <c r="L1515" s="319"/>
    </row>
    <row r="1516" spans="1:12">
      <c r="A1516" s="319"/>
      <c r="B1516" s="321"/>
      <c r="C1516" s="321"/>
      <c r="D1516" s="321"/>
      <c r="E1516" s="319"/>
      <c r="F1516" s="319"/>
      <c r="G1516" s="319"/>
      <c r="H1516" s="319"/>
      <c r="I1516" s="319"/>
      <c r="J1516" s="319"/>
      <c r="K1516" s="319"/>
      <c r="L1516" s="319"/>
    </row>
    <row r="1517" spans="1:12">
      <c r="A1517" s="319"/>
      <c r="B1517" s="321"/>
      <c r="C1517" s="321"/>
      <c r="D1517" s="321"/>
      <c r="E1517" s="319"/>
      <c r="F1517" s="319"/>
      <c r="G1517" s="319"/>
      <c r="H1517" s="319"/>
      <c r="I1517" s="319"/>
      <c r="J1517" s="319"/>
      <c r="K1517" s="319"/>
      <c r="L1517" s="319"/>
    </row>
    <row r="1518" spans="1:12">
      <c r="A1518" s="319"/>
      <c r="B1518" s="321"/>
      <c r="C1518" s="321"/>
      <c r="D1518" s="321"/>
      <c r="E1518" s="319"/>
      <c r="F1518" s="319"/>
      <c r="G1518" s="319"/>
      <c r="H1518" s="319"/>
      <c r="I1518" s="319"/>
      <c r="J1518" s="319"/>
      <c r="K1518" s="319"/>
      <c r="L1518" s="319"/>
    </row>
    <row r="1519" spans="1:12">
      <c r="A1519" s="319"/>
      <c r="B1519" s="321"/>
      <c r="C1519" s="321"/>
      <c r="D1519" s="321"/>
      <c r="E1519" s="319"/>
      <c r="F1519" s="319"/>
      <c r="G1519" s="319"/>
      <c r="H1519" s="319"/>
      <c r="I1519" s="319"/>
      <c r="J1519" s="319"/>
      <c r="K1519" s="319"/>
      <c r="L1519" s="319"/>
    </row>
    <row r="1520" spans="1:12">
      <c r="A1520" s="319"/>
      <c r="B1520" s="321"/>
      <c r="C1520" s="321"/>
      <c r="D1520" s="321"/>
      <c r="E1520" s="319"/>
      <c r="F1520" s="319"/>
      <c r="G1520" s="319"/>
      <c r="H1520" s="319"/>
      <c r="I1520" s="319"/>
      <c r="J1520" s="319"/>
      <c r="K1520" s="319"/>
      <c r="L1520" s="319"/>
    </row>
    <row r="1521" spans="1:12">
      <c r="A1521" s="319"/>
      <c r="B1521" s="321"/>
      <c r="C1521" s="321"/>
      <c r="D1521" s="321"/>
      <c r="E1521" s="319"/>
      <c r="F1521" s="319"/>
      <c r="G1521" s="319"/>
      <c r="H1521" s="319"/>
      <c r="I1521" s="319"/>
      <c r="J1521" s="319"/>
      <c r="K1521" s="319"/>
      <c r="L1521" s="319"/>
    </row>
    <row r="1522" spans="1:12">
      <c r="A1522" s="319"/>
      <c r="B1522" s="321"/>
      <c r="C1522" s="321"/>
      <c r="D1522" s="321"/>
      <c r="E1522" s="319"/>
      <c r="F1522" s="319"/>
      <c r="G1522" s="319"/>
      <c r="H1522" s="319"/>
      <c r="I1522" s="319"/>
      <c r="J1522" s="319"/>
      <c r="K1522" s="319"/>
      <c r="L1522" s="319"/>
    </row>
    <row r="1523" spans="1:12">
      <c r="A1523" s="319"/>
      <c r="B1523" s="321"/>
      <c r="C1523" s="321"/>
      <c r="D1523" s="321"/>
      <c r="E1523" s="319"/>
      <c r="F1523" s="319"/>
      <c r="G1523" s="319"/>
      <c r="H1523" s="319"/>
      <c r="I1523" s="319"/>
      <c r="J1523" s="319"/>
      <c r="K1523" s="319"/>
      <c r="L1523" s="319"/>
    </row>
    <row r="1524" spans="1:12">
      <c r="A1524" s="319"/>
      <c r="B1524" s="321"/>
      <c r="C1524" s="321"/>
      <c r="D1524" s="321"/>
      <c r="E1524" s="319"/>
      <c r="F1524" s="319"/>
      <c r="G1524" s="319"/>
      <c r="H1524" s="319"/>
      <c r="I1524" s="319"/>
      <c r="J1524" s="319"/>
      <c r="K1524" s="319"/>
      <c r="L1524" s="319"/>
    </row>
    <row r="1525" spans="1:12">
      <c r="A1525" s="319"/>
      <c r="B1525" s="321"/>
      <c r="C1525" s="321"/>
      <c r="D1525" s="321"/>
      <c r="E1525" s="319"/>
      <c r="F1525" s="319"/>
      <c r="G1525" s="319"/>
      <c r="H1525" s="319"/>
      <c r="I1525" s="319"/>
      <c r="J1525" s="319"/>
      <c r="K1525" s="319"/>
      <c r="L1525" s="319"/>
    </row>
    <row r="1526" spans="1:12">
      <c r="A1526" s="319"/>
      <c r="B1526" s="321"/>
      <c r="C1526" s="321"/>
      <c r="D1526" s="321"/>
      <c r="E1526" s="319"/>
      <c r="F1526" s="319"/>
      <c r="G1526" s="319"/>
      <c r="H1526" s="319"/>
      <c r="I1526" s="319"/>
      <c r="J1526" s="319"/>
      <c r="K1526" s="319"/>
      <c r="L1526" s="319"/>
    </row>
    <row r="1527" spans="1:12">
      <c r="A1527" s="319"/>
      <c r="B1527" s="321"/>
      <c r="C1527" s="321"/>
      <c r="D1527" s="321"/>
      <c r="E1527" s="319"/>
      <c r="F1527" s="319"/>
      <c r="G1527" s="319"/>
      <c r="H1527" s="319"/>
      <c r="I1527" s="319"/>
      <c r="J1527" s="319"/>
      <c r="K1527" s="319"/>
      <c r="L1527" s="319"/>
    </row>
    <row r="1528" spans="1:12">
      <c r="A1528" s="319"/>
      <c r="B1528" s="321"/>
      <c r="C1528" s="321"/>
      <c r="D1528" s="321"/>
      <c r="E1528" s="319"/>
      <c r="F1528" s="319"/>
      <c r="G1528" s="319"/>
      <c r="H1528" s="319"/>
      <c r="I1528" s="319"/>
      <c r="J1528" s="319"/>
      <c r="K1528" s="319"/>
      <c r="L1528" s="319"/>
    </row>
    <row r="1529" spans="1:12">
      <c r="A1529" s="319"/>
      <c r="B1529" s="321"/>
      <c r="C1529" s="321"/>
      <c r="D1529" s="321"/>
      <c r="E1529" s="319"/>
      <c r="F1529" s="319"/>
      <c r="G1529" s="319"/>
      <c r="H1529" s="319"/>
      <c r="I1529" s="319"/>
      <c r="J1529" s="319"/>
      <c r="K1529" s="319"/>
      <c r="L1529" s="319"/>
    </row>
    <row r="1530" spans="1:12">
      <c r="A1530" s="319"/>
      <c r="B1530" s="321"/>
      <c r="C1530" s="321"/>
      <c r="D1530" s="321"/>
      <c r="E1530" s="319"/>
      <c r="F1530" s="319"/>
      <c r="G1530" s="319"/>
      <c r="H1530" s="319"/>
      <c r="I1530" s="319"/>
      <c r="J1530" s="319"/>
      <c r="K1530" s="319"/>
      <c r="L1530" s="319"/>
    </row>
    <row r="1531" spans="1:12">
      <c r="A1531" s="319"/>
      <c r="B1531" s="321"/>
      <c r="C1531" s="321"/>
      <c r="D1531" s="321"/>
      <c r="E1531" s="319"/>
      <c r="F1531" s="319"/>
      <c r="G1531" s="319"/>
      <c r="H1531" s="319"/>
      <c r="I1531" s="319"/>
      <c r="J1531" s="319"/>
      <c r="K1531" s="319"/>
      <c r="L1531" s="319"/>
    </row>
    <row r="1532" spans="1:12">
      <c r="A1532" s="319"/>
      <c r="B1532" s="321"/>
      <c r="C1532" s="321"/>
      <c r="D1532" s="321"/>
      <c r="E1532" s="319"/>
      <c r="F1532" s="319"/>
      <c r="G1532" s="319"/>
      <c r="H1532" s="319"/>
      <c r="I1532" s="319"/>
      <c r="J1532" s="319"/>
      <c r="K1532" s="319"/>
      <c r="L1532" s="319"/>
    </row>
    <row r="1533" spans="1:12">
      <c r="A1533" s="319"/>
      <c r="B1533" s="321"/>
      <c r="C1533" s="321"/>
      <c r="D1533" s="321"/>
      <c r="E1533" s="319"/>
      <c r="F1533" s="319"/>
      <c r="G1533" s="319"/>
      <c r="H1533" s="319"/>
      <c r="I1533" s="319"/>
      <c r="J1533" s="319"/>
      <c r="K1533" s="319"/>
      <c r="L1533" s="319"/>
    </row>
    <row r="1534" spans="1:12">
      <c r="A1534" s="319"/>
      <c r="B1534" s="321"/>
      <c r="C1534" s="321"/>
      <c r="D1534" s="321"/>
      <c r="E1534" s="319"/>
      <c r="F1534" s="319"/>
      <c r="G1534" s="319"/>
      <c r="H1534" s="319"/>
      <c r="I1534" s="319"/>
      <c r="J1534" s="319"/>
      <c r="K1534" s="319"/>
      <c r="L1534" s="319"/>
    </row>
    <row r="1535" spans="1:12">
      <c r="A1535" s="319"/>
      <c r="B1535" s="321"/>
      <c r="C1535" s="321"/>
      <c r="D1535" s="321"/>
      <c r="E1535" s="319"/>
      <c r="F1535" s="319"/>
      <c r="G1535" s="319"/>
      <c r="H1535" s="319"/>
      <c r="I1535" s="319"/>
      <c r="J1535" s="319"/>
      <c r="K1535" s="319"/>
      <c r="L1535" s="319"/>
    </row>
    <row r="1536" spans="1:12">
      <c r="A1536" s="319"/>
      <c r="B1536" s="321"/>
      <c r="C1536" s="321"/>
      <c r="D1536" s="321"/>
      <c r="E1536" s="319"/>
      <c r="F1536" s="319"/>
      <c r="G1536" s="319"/>
      <c r="H1536" s="319"/>
      <c r="I1536" s="319"/>
      <c r="J1536" s="319"/>
      <c r="K1536" s="319"/>
      <c r="L1536" s="319"/>
    </row>
    <row r="1537" spans="1:12">
      <c r="A1537" s="319"/>
      <c r="B1537" s="321"/>
      <c r="C1537" s="321"/>
      <c r="D1537" s="321"/>
      <c r="E1537" s="319"/>
      <c r="F1537" s="319"/>
      <c r="G1537" s="319"/>
      <c r="H1537" s="319"/>
      <c r="I1537" s="319"/>
      <c r="J1537" s="319"/>
      <c r="K1537" s="319"/>
      <c r="L1537" s="319"/>
    </row>
    <row r="1538" spans="1:12">
      <c r="A1538" s="319"/>
      <c r="B1538" s="321"/>
      <c r="C1538" s="321"/>
      <c r="D1538" s="321"/>
      <c r="E1538" s="319"/>
      <c r="F1538" s="319"/>
      <c r="G1538" s="319"/>
      <c r="H1538" s="319"/>
      <c r="I1538" s="319"/>
      <c r="J1538" s="319"/>
      <c r="K1538" s="319"/>
      <c r="L1538" s="319"/>
    </row>
    <row r="1539" spans="1:12">
      <c r="A1539" s="319"/>
      <c r="B1539" s="321"/>
      <c r="C1539" s="321"/>
      <c r="D1539" s="321"/>
      <c r="E1539" s="319"/>
      <c r="F1539" s="319"/>
      <c r="G1539" s="319"/>
      <c r="H1539" s="319"/>
      <c r="I1539" s="319"/>
      <c r="J1539" s="319"/>
      <c r="K1539" s="319"/>
      <c r="L1539" s="319"/>
    </row>
    <row r="1540" spans="1:12">
      <c r="A1540" s="319"/>
      <c r="B1540" s="321"/>
      <c r="C1540" s="321"/>
      <c r="D1540" s="321"/>
      <c r="E1540" s="319"/>
      <c r="F1540" s="319"/>
      <c r="G1540" s="319"/>
      <c r="H1540" s="319"/>
      <c r="I1540" s="319"/>
      <c r="J1540" s="319"/>
      <c r="K1540" s="319"/>
      <c r="L1540" s="319"/>
    </row>
    <row r="1541" spans="1:12">
      <c r="A1541" s="319"/>
      <c r="B1541" s="321"/>
      <c r="C1541" s="321"/>
      <c r="D1541" s="321"/>
      <c r="E1541" s="319"/>
      <c r="F1541" s="319"/>
      <c r="G1541" s="319"/>
      <c r="H1541" s="319"/>
      <c r="I1541" s="319"/>
      <c r="J1541" s="319"/>
      <c r="K1541" s="319"/>
      <c r="L1541" s="319"/>
    </row>
    <row r="1542" spans="1:12">
      <c r="A1542" s="319"/>
      <c r="B1542" s="321"/>
      <c r="C1542" s="321"/>
      <c r="D1542" s="321"/>
      <c r="E1542" s="319"/>
      <c r="F1542" s="319"/>
      <c r="G1542" s="319"/>
      <c r="H1542" s="319"/>
      <c r="I1542" s="319"/>
      <c r="J1542" s="319"/>
      <c r="K1542" s="319"/>
      <c r="L1542" s="319"/>
    </row>
    <row r="1543" spans="1:12">
      <c r="A1543" s="319"/>
      <c r="B1543" s="321"/>
      <c r="C1543" s="321"/>
      <c r="D1543" s="321"/>
      <c r="E1543" s="319"/>
      <c r="F1543" s="319"/>
      <c r="G1543" s="319"/>
      <c r="H1543" s="319"/>
      <c r="I1543" s="319"/>
      <c r="J1543" s="319"/>
      <c r="K1543" s="319"/>
      <c r="L1543" s="319"/>
    </row>
    <row r="1544" spans="1:12">
      <c r="A1544" s="319"/>
      <c r="B1544" s="321"/>
      <c r="C1544" s="321"/>
      <c r="D1544" s="321"/>
      <c r="E1544" s="319"/>
      <c r="F1544" s="319"/>
      <c r="G1544" s="319"/>
      <c r="H1544" s="319"/>
      <c r="I1544" s="319"/>
      <c r="J1544" s="319"/>
      <c r="K1544" s="319"/>
      <c r="L1544" s="319"/>
    </row>
    <row r="1545" spans="1:12">
      <c r="A1545" s="319"/>
      <c r="B1545" s="321"/>
      <c r="C1545" s="321"/>
      <c r="D1545" s="321"/>
      <c r="E1545" s="319"/>
      <c r="F1545" s="319"/>
      <c r="G1545" s="319"/>
      <c r="H1545" s="319"/>
      <c r="I1545" s="319"/>
      <c r="J1545" s="319"/>
      <c r="K1545" s="319"/>
      <c r="L1545" s="319"/>
    </row>
    <row r="1546" spans="1:12">
      <c r="A1546" s="319"/>
      <c r="B1546" s="321"/>
      <c r="C1546" s="321"/>
      <c r="D1546" s="321"/>
      <c r="E1546" s="319"/>
      <c r="F1546" s="319"/>
      <c r="G1546" s="319"/>
      <c r="H1546" s="319"/>
      <c r="I1546" s="319"/>
      <c r="J1546" s="319"/>
      <c r="K1546" s="319"/>
      <c r="L1546" s="319"/>
    </row>
    <row r="1547" spans="1:12">
      <c r="A1547" s="319"/>
      <c r="B1547" s="321"/>
      <c r="C1547" s="321"/>
      <c r="D1547" s="321"/>
      <c r="E1547" s="319"/>
      <c r="F1547" s="319"/>
      <c r="G1547" s="319"/>
      <c r="H1547" s="319"/>
      <c r="I1547" s="319"/>
      <c r="J1547" s="319"/>
      <c r="K1547" s="319"/>
      <c r="L1547" s="319"/>
    </row>
    <row r="1548" spans="1:12">
      <c r="A1548" s="319"/>
      <c r="B1548" s="321"/>
      <c r="C1548" s="321"/>
      <c r="D1548" s="321"/>
      <c r="E1548" s="319"/>
      <c r="F1548" s="319"/>
      <c r="G1548" s="319"/>
      <c r="H1548" s="319"/>
      <c r="I1548" s="319"/>
      <c r="J1548" s="319"/>
      <c r="K1548" s="319"/>
      <c r="L1548" s="319"/>
    </row>
    <row r="1549" spans="1:12">
      <c r="A1549" s="319"/>
      <c r="B1549" s="321"/>
      <c r="C1549" s="321"/>
      <c r="D1549" s="321"/>
      <c r="E1549" s="319"/>
      <c r="F1549" s="319"/>
      <c r="G1549" s="319"/>
      <c r="H1549" s="319"/>
      <c r="I1549" s="319"/>
      <c r="J1549" s="319"/>
      <c r="K1549" s="319"/>
      <c r="L1549" s="319"/>
    </row>
    <row r="1550" spans="1:12">
      <c r="A1550" s="319"/>
      <c r="B1550" s="321"/>
      <c r="C1550" s="321"/>
      <c r="D1550" s="321"/>
      <c r="E1550" s="319"/>
      <c r="F1550" s="319"/>
      <c r="G1550" s="319"/>
      <c r="H1550" s="319"/>
      <c r="I1550" s="319"/>
      <c r="J1550" s="319"/>
      <c r="K1550" s="319"/>
      <c r="L1550" s="319"/>
    </row>
    <row r="1551" spans="1:12">
      <c r="A1551" s="319"/>
      <c r="B1551" s="321"/>
      <c r="C1551" s="321"/>
      <c r="D1551" s="321"/>
      <c r="E1551" s="319"/>
      <c r="F1551" s="319"/>
      <c r="G1551" s="319"/>
      <c r="H1551" s="319"/>
      <c r="I1551" s="319"/>
      <c r="J1551" s="319"/>
      <c r="K1551" s="319"/>
      <c r="L1551" s="319"/>
    </row>
    <row r="1552" spans="1:12">
      <c r="A1552" s="319"/>
      <c r="B1552" s="321"/>
      <c r="C1552" s="321"/>
      <c r="D1552" s="321"/>
      <c r="E1552" s="319"/>
      <c r="F1552" s="319"/>
      <c r="G1552" s="319"/>
      <c r="H1552" s="319"/>
      <c r="I1552" s="319"/>
      <c r="J1552" s="319"/>
      <c r="K1552" s="319"/>
      <c r="L1552" s="319"/>
    </row>
    <row r="1553" spans="1:12">
      <c r="A1553" s="319"/>
      <c r="B1553" s="321"/>
      <c r="C1553" s="321"/>
      <c r="D1553" s="321"/>
      <c r="E1553" s="319"/>
      <c r="F1553" s="319"/>
      <c r="G1553" s="319"/>
      <c r="H1553" s="319"/>
      <c r="I1553" s="319"/>
      <c r="J1553" s="319"/>
      <c r="K1553" s="319"/>
      <c r="L1553" s="319"/>
    </row>
    <row r="1554" spans="1:12">
      <c r="A1554" s="319"/>
      <c r="B1554" s="321"/>
      <c r="C1554" s="321"/>
      <c r="D1554" s="321"/>
      <c r="E1554" s="319"/>
      <c r="F1554" s="319"/>
      <c r="G1554" s="319"/>
      <c r="H1554" s="319"/>
      <c r="I1554" s="319"/>
      <c r="J1554" s="319"/>
      <c r="K1554" s="319"/>
      <c r="L1554" s="319"/>
    </row>
    <row r="1555" spans="1:12">
      <c r="A1555" s="319"/>
      <c r="B1555" s="321"/>
      <c r="C1555" s="321"/>
      <c r="D1555" s="321"/>
      <c r="E1555" s="319"/>
      <c r="F1555" s="319"/>
      <c r="G1555" s="319"/>
      <c r="H1555" s="319"/>
      <c r="I1555" s="319"/>
      <c r="J1555" s="319"/>
      <c r="K1555" s="319"/>
      <c r="L1555" s="319"/>
    </row>
    <row r="1556" spans="1:12">
      <c r="A1556" s="319"/>
      <c r="B1556" s="321"/>
      <c r="C1556" s="321"/>
      <c r="D1556" s="321"/>
      <c r="E1556" s="319"/>
      <c r="F1556" s="319"/>
      <c r="G1556" s="319"/>
      <c r="H1556" s="319"/>
      <c r="I1556" s="319"/>
      <c r="J1556" s="319"/>
      <c r="K1556" s="319"/>
      <c r="L1556" s="319"/>
    </row>
    <row r="1557" spans="1:12">
      <c r="A1557" s="319"/>
      <c r="B1557" s="321"/>
      <c r="C1557" s="321"/>
      <c r="D1557" s="321"/>
      <c r="E1557" s="319"/>
      <c r="F1557" s="319"/>
      <c r="G1557" s="319"/>
      <c r="H1557" s="319"/>
      <c r="I1557" s="319"/>
      <c r="J1557" s="319"/>
      <c r="K1557" s="319"/>
      <c r="L1557" s="319"/>
    </row>
    <row r="1558" spans="1:12">
      <c r="A1558" s="319"/>
      <c r="B1558" s="321"/>
      <c r="C1558" s="321"/>
      <c r="D1558" s="321"/>
      <c r="E1558" s="319"/>
      <c r="F1558" s="319"/>
      <c r="G1558" s="319"/>
      <c r="H1558" s="319"/>
      <c r="I1558" s="319"/>
      <c r="J1558" s="319"/>
      <c r="K1558" s="319"/>
      <c r="L1558" s="319"/>
    </row>
    <row r="1559" spans="1:12">
      <c r="A1559" s="319"/>
      <c r="B1559" s="321"/>
      <c r="C1559" s="321"/>
      <c r="D1559" s="321"/>
      <c r="E1559" s="319"/>
      <c r="F1559" s="319"/>
      <c r="G1559" s="319"/>
      <c r="H1559" s="319"/>
      <c r="I1559" s="319"/>
      <c r="J1559" s="319"/>
      <c r="K1559" s="319"/>
      <c r="L1559" s="319"/>
    </row>
    <row r="1560" spans="1:12">
      <c r="A1560" s="319"/>
      <c r="B1560" s="321"/>
      <c r="C1560" s="321"/>
      <c r="D1560" s="321"/>
      <c r="E1560" s="319"/>
      <c r="F1560" s="319"/>
      <c r="G1560" s="319"/>
      <c r="H1560" s="319"/>
      <c r="I1560" s="319"/>
      <c r="J1560" s="319"/>
      <c r="K1560" s="319"/>
      <c r="L1560" s="319"/>
    </row>
    <row r="1561" spans="1:12">
      <c r="A1561" s="319"/>
      <c r="B1561" s="321"/>
      <c r="C1561" s="321"/>
      <c r="D1561" s="321"/>
      <c r="E1561" s="319"/>
      <c r="F1561" s="319"/>
      <c r="G1561" s="319"/>
      <c r="H1561" s="319"/>
      <c r="I1561" s="319"/>
      <c r="J1561" s="319"/>
      <c r="K1561" s="319"/>
      <c r="L1561" s="319"/>
    </row>
    <row r="1562" spans="1:12">
      <c r="A1562" s="319"/>
      <c r="B1562" s="321"/>
      <c r="C1562" s="321"/>
      <c r="D1562" s="321"/>
      <c r="E1562" s="319"/>
      <c r="F1562" s="319"/>
      <c r="G1562" s="319"/>
      <c r="H1562" s="319"/>
      <c r="I1562" s="319"/>
      <c r="J1562" s="319"/>
      <c r="K1562" s="319"/>
      <c r="L1562" s="319"/>
    </row>
    <row r="1563" spans="1:12">
      <c r="A1563" s="319"/>
      <c r="B1563" s="321"/>
      <c r="C1563" s="321"/>
      <c r="D1563" s="321"/>
      <c r="E1563" s="319"/>
      <c r="F1563" s="319"/>
      <c r="G1563" s="319"/>
      <c r="H1563" s="319"/>
      <c r="I1563" s="319"/>
      <c r="J1563" s="319"/>
      <c r="K1563" s="319"/>
      <c r="L1563" s="319"/>
    </row>
    <row r="1564" spans="1:12">
      <c r="A1564" s="319"/>
      <c r="B1564" s="321"/>
      <c r="C1564" s="321"/>
      <c r="D1564" s="321"/>
      <c r="E1564" s="319"/>
      <c r="F1564" s="319"/>
      <c r="G1564" s="319"/>
      <c r="H1564" s="319"/>
      <c r="I1564" s="319"/>
      <c r="J1564" s="319"/>
      <c r="K1564" s="319"/>
      <c r="L1564" s="319"/>
    </row>
    <row r="1565" spans="1:12">
      <c r="A1565" s="319"/>
      <c r="B1565" s="321"/>
      <c r="C1565" s="321"/>
      <c r="D1565" s="321"/>
      <c r="E1565" s="319"/>
      <c r="F1565" s="319"/>
      <c r="G1565" s="319"/>
      <c r="H1565" s="319"/>
      <c r="I1565" s="319"/>
      <c r="J1565" s="319"/>
      <c r="K1565" s="319"/>
      <c r="L1565" s="319"/>
    </row>
    <row r="1566" spans="1:12">
      <c r="A1566" s="319"/>
      <c r="B1566" s="321"/>
      <c r="C1566" s="321"/>
      <c r="D1566" s="321"/>
      <c r="E1566" s="319"/>
      <c r="F1566" s="319"/>
      <c r="G1566" s="319"/>
      <c r="H1566" s="319"/>
      <c r="I1566" s="319"/>
      <c r="J1566" s="319"/>
      <c r="K1566" s="319"/>
      <c r="L1566" s="319"/>
    </row>
    <row r="1567" spans="1:12">
      <c r="A1567" s="319"/>
      <c r="B1567" s="321"/>
      <c r="C1567" s="321"/>
      <c r="D1567" s="321"/>
      <c r="E1567" s="319"/>
      <c r="F1567" s="319"/>
      <c r="G1567" s="319"/>
      <c r="H1567" s="319"/>
      <c r="I1567" s="319"/>
      <c r="J1567" s="319"/>
      <c r="K1567" s="319"/>
      <c r="L1567" s="319"/>
    </row>
    <row r="1568" spans="1:12">
      <c r="A1568" s="319"/>
      <c r="B1568" s="321"/>
      <c r="C1568" s="321"/>
      <c r="D1568" s="321"/>
      <c r="E1568" s="319"/>
      <c r="F1568" s="319"/>
      <c r="G1568" s="319"/>
      <c r="H1568" s="319"/>
      <c r="I1568" s="319"/>
      <c r="J1568" s="319"/>
      <c r="K1568" s="319"/>
      <c r="L1568" s="319"/>
    </row>
    <row r="1569" spans="1:12">
      <c r="A1569" s="319"/>
      <c r="B1569" s="321"/>
      <c r="C1569" s="321"/>
      <c r="D1569" s="321"/>
      <c r="E1569" s="319"/>
      <c r="F1569" s="319"/>
      <c r="G1569" s="319"/>
      <c r="H1569" s="319"/>
      <c r="I1569" s="319"/>
      <c r="J1569" s="319"/>
      <c r="K1569" s="319"/>
      <c r="L1569" s="319"/>
    </row>
    <row r="1570" spans="1:12">
      <c r="A1570" s="319"/>
      <c r="B1570" s="321"/>
      <c r="C1570" s="321"/>
      <c r="D1570" s="321"/>
      <c r="E1570" s="319"/>
      <c r="F1570" s="319"/>
      <c r="G1570" s="319"/>
      <c r="H1570" s="319"/>
      <c r="I1570" s="319"/>
      <c r="J1570" s="319"/>
      <c r="K1570" s="319"/>
      <c r="L1570" s="319"/>
    </row>
    <row r="1571" spans="1:12">
      <c r="A1571" s="319"/>
      <c r="B1571" s="321"/>
      <c r="C1571" s="321"/>
      <c r="D1571" s="321"/>
      <c r="E1571" s="319"/>
      <c r="F1571" s="319"/>
      <c r="G1571" s="319"/>
      <c r="H1571" s="319"/>
      <c r="I1571" s="319"/>
      <c r="J1571" s="319"/>
      <c r="K1571" s="319"/>
      <c r="L1571" s="319"/>
    </row>
    <row r="1572" spans="1:12">
      <c r="A1572" s="319"/>
      <c r="B1572" s="321"/>
      <c r="C1572" s="321"/>
      <c r="D1572" s="321"/>
      <c r="E1572" s="319"/>
      <c r="F1572" s="319"/>
      <c r="G1572" s="319"/>
      <c r="H1572" s="319"/>
      <c r="I1572" s="319"/>
      <c r="J1572" s="319"/>
      <c r="K1572" s="319"/>
      <c r="L1572" s="319"/>
    </row>
    <row r="1573" spans="1:12">
      <c r="A1573" s="319"/>
      <c r="B1573" s="321"/>
      <c r="C1573" s="321"/>
      <c r="D1573" s="321"/>
      <c r="E1573" s="319"/>
      <c r="F1573" s="319"/>
      <c r="G1573" s="319"/>
      <c r="H1573" s="319"/>
      <c r="I1573" s="319"/>
      <c r="J1573" s="319"/>
      <c r="K1573" s="319"/>
      <c r="L1573" s="319"/>
    </row>
    <row r="1574" spans="1:12">
      <c r="A1574" s="319"/>
      <c r="B1574" s="321"/>
      <c r="C1574" s="321"/>
      <c r="D1574" s="321"/>
      <c r="E1574" s="319"/>
      <c r="F1574" s="319"/>
      <c r="G1574" s="319"/>
      <c r="H1574" s="319"/>
      <c r="I1574" s="319"/>
      <c r="J1574" s="319"/>
      <c r="K1574" s="319"/>
      <c r="L1574" s="319"/>
    </row>
    <row r="1575" spans="1:12">
      <c r="A1575" s="319"/>
      <c r="B1575" s="321"/>
      <c r="C1575" s="321"/>
      <c r="D1575" s="321"/>
      <c r="E1575" s="319"/>
      <c r="F1575" s="319"/>
      <c r="G1575" s="319"/>
      <c r="H1575" s="319"/>
      <c r="I1575" s="319"/>
      <c r="J1575" s="319"/>
      <c r="K1575" s="319"/>
      <c r="L1575" s="319"/>
    </row>
    <row r="1576" spans="1:12">
      <c r="A1576" s="319"/>
      <c r="B1576" s="321"/>
      <c r="C1576" s="321"/>
      <c r="D1576" s="321"/>
      <c r="E1576" s="319"/>
      <c r="F1576" s="319"/>
      <c r="G1576" s="319"/>
      <c r="H1576" s="319"/>
      <c r="I1576" s="319"/>
      <c r="J1576" s="319"/>
      <c r="K1576" s="319"/>
      <c r="L1576" s="319"/>
    </row>
    <row r="1577" spans="1:12">
      <c r="A1577" s="319"/>
      <c r="B1577" s="321"/>
      <c r="C1577" s="321"/>
      <c r="D1577" s="321"/>
      <c r="E1577" s="319"/>
      <c r="F1577" s="319"/>
      <c r="G1577" s="319"/>
      <c r="H1577" s="319"/>
      <c r="I1577" s="319"/>
      <c r="J1577" s="319"/>
      <c r="K1577" s="319"/>
      <c r="L1577" s="319"/>
    </row>
    <row r="1578" spans="1:12">
      <c r="A1578" s="319"/>
      <c r="B1578" s="321"/>
      <c r="C1578" s="321"/>
      <c r="D1578" s="321"/>
      <c r="E1578" s="319"/>
      <c r="F1578" s="319"/>
      <c r="G1578" s="319"/>
      <c r="H1578" s="319"/>
      <c r="I1578" s="319"/>
      <c r="J1578" s="319"/>
      <c r="K1578" s="319"/>
      <c r="L1578" s="319"/>
    </row>
    <row r="1579" spans="1:12">
      <c r="A1579" s="319"/>
      <c r="B1579" s="321"/>
      <c r="C1579" s="321"/>
      <c r="D1579" s="321"/>
      <c r="E1579" s="319"/>
      <c r="F1579" s="319"/>
      <c r="G1579" s="319"/>
      <c r="H1579" s="319"/>
      <c r="I1579" s="319"/>
      <c r="J1579" s="319"/>
      <c r="K1579" s="319"/>
      <c r="L1579" s="319"/>
    </row>
    <row r="1580" spans="1:12">
      <c r="A1580" s="319"/>
      <c r="B1580" s="321"/>
      <c r="C1580" s="321"/>
      <c r="D1580" s="321"/>
      <c r="E1580" s="319"/>
      <c r="F1580" s="319"/>
      <c r="G1580" s="319"/>
      <c r="H1580" s="319"/>
      <c r="I1580" s="319"/>
      <c r="J1580" s="319"/>
      <c r="K1580" s="319"/>
      <c r="L1580" s="319"/>
    </row>
    <row r="1581" spans="1:12">
      <c r="A1581" s="319"/>
      <c r="B1581" s="321"/>
      <c r="C1581" s="321"/>
      <c r="D1581" s="321"/>
      <c r="E1581" s="319"/>
      <c r="F1581" s="319"/>
      <c r="G1581" s="319"/>
      <c r="H1581" s="319"/>
      <c r="I1581" s="319"/>
      <c r="J1581" s="319"/>
      <c r="K1581" s="319"/>
      <c r="L1581" s="319"/>
    </row>
    <row r="1582" spans="1:12">
      <c r="A1582" s="319"/>
      <c r="B1582" s="321"/>
      <c r="C1582" s="321"/>
      <c r="D1582" s="321"/>
      <c r="E1582" s="319"/>
      <c r="F1582" s="319"/>
      <c r="G1582" s="319"/>
      <c r="H1582" s="319"/>
      <c r="I1582" s="319"/>
      <c r="J1582" s="319"/>
      <c r="K1582" s="319"/>
      <c r="L1582" s="319"/>
    </row>
    <row r="1583" spans="1:12">
      <c r="A1583" s="319"/>
      <c r="B1583" s="321"/>
      <c r="C1583" s="321"/>
      <c r="D1583" s="321"/>
      <c r="E1583" s="319"/>
      <c r="F1583" s="319"/>
      <c r="G1583" s="319"/>
      <c r="H1583" s="319"/>
      <c r="I1583" s="319"/>
      <c r="J1583" s="319"/>
      <c r="K1583" s="319"/>
      <c r="L1583" s="319"/>
    </row>
    <row r="1584" spans="1:12">
      <c r="A1584" s="319"/>
      <c r="B1584" s="321"/>
      <c r="C1584" s="321"/>
      <c r="D1584" s="321"/>
      <c r="E1584" s="319"/>
      <c r="F1584" s="319"/>
      <c r="G1584" s="319"/>
      <c r="H1584" s="319"/>
      <c r="I1584" s="319"/>
      <c r="J1584" s="319"/>
      <c r="K1584" s="319"/>
      <c r="L1584" s="319"/>
    </row>
    <row r="1585" spans="1:12">
      <c r="A1585" s="319"/>
      <c r="B1585" s="321"/>
      <c r="C1585" s="321"/>
      <c r="D1585" s="321"/>
      <c r="E1585" s="319"/>
      <c r="F1585" s="319"/>
      <c r="G1585" s="319"/>
      <c r="H1585" s="319"/>
      <c r="I1585" s="319"/>
      <c r="J1585" s="319"/>
      <c r="K1585" s="319"/>
      <c r="L1585" s="319"/>
    </row>
    <row r="1586" spans="1:12">
      <c r="A1586" s="319"/>
      <c r="B1586" s="321"/>
      <c r="C1586" s="321"/>
      <c r="D1586" s="321"/>
      <c r="E1586" s="319"/>
      <c r="F1586" s="319"/>
      <c r="G1586" s="319"/>
      <c r="H1586" s="319"/>
      <c r="I1586" s="319"/>
      <c r="J1586" s="319"/>
      <c r="K1586" s="319"/>
      <c r="L1586" s="319"/>
    </row>
    <row r="1587" spans="1:12">
      <c r="A1587" s="319"/>
      <c r="B1587" s="321"/>
      <c r="C1587" s="321"/>
      <c r="D1587" s="321"/>
      <c r="E1587" s="319"/>
      <c r="F1587" s="319"/>
      <c r="G1587" s="319"/>
      <c r="H1587" s="319"/>
      <c r="I1587" s="319"/>
      <c r="J1587" s="319"/>
      <c r="K1587" s="319"/>
      <c r="L1587" s="319"/>
    </row>
    <row r="1588" spans="1:12">
      <c r="A1588" s="319"/>
      <c r="B1588" s="321"/>
      <c r="C1588" s="321"/>
      <c r="D1588" s="321"/>
      <c r="E1588" s="319"/>
      <c r="F1588" s="319"/>
      <c r="G1588" s="319"/>
      <c r="H1588" s="319"/>
      <c r="I1588" s="319"/>
      <c r="J1588" s="319"/>
      <c r="K1588" s="319"/>
      <c r="L1588" s="319"/>
    </row>
    <row r="1589" spans="1:12">
      <c r="A1589" s="319"/>
      <c r="B1589" s="321"/>
      <c r="C1589" s="321"/>
      <c r="D1589" s="321"/>
      <c r="E1589" s="319"/>
      <c r="F1589" s="319"/>
      <c r="G1589" s="319"/>
      <c r="H1589" s="319"/>
      <c r="I1589" s="319"/>
      <c r="J1589" s="319"/>
      <c r="K1589" s="319"/>
      <c r="L1589" s="319"/>
    </row>
    <row r="1590" spans="1:12">
      <c r="A1590" s="319"/>
      <c r="B1590" s="321"/>
      <c r="C1590" s="321"/>
      <c r="D1590" s="321"/>
      <c r="E1590" s="319"/>
      <c r="F1590" s="319"/>
      <c r="G1590" s="319"/>
      <c r="H1590" s="319"/>
      <c r="I1590" s="319"/>
      <c r="J1590" s="319"/>
      <c r="K1590" s="319"/>
      <c r="L1590" s="319"/>
    </row>
    <row r="1591" spans="1:12">
      <c r="A1591" s="319"/>
      <c r="B1591" s="321"/>
      <c r="C1591" s="321"/>
      <c r="D1591" s="321"/>
      <c r="E1591" s="319"/>
      <c r="F1591" s="319"/>
      <c r="G1591" s="319"/>
      <c r="H1591" s="319"/>
      <c r="I1591" s="319"/>
      <c r="J1591" s="319"/>
      <c r="K1591" s="319"/>
      <c r="L1591" s="319"/>
    </row>
    <row r="1592" spans="1:12">
      <c r="A1592" s="319"/>
      <c r="B1592" s="321"/>
      <c r="C1592" s="321"/>
      <c r="D1592" s="321"/>
      <c r="E1592" s="319"/>
      <c r="F1592" s="319"/>
      <c r="G1592" s="319"/>
      <c r="H1592" s="319"/>
      <c r="I1592" s="319"/>
      <c r="J1592" s="319"/>
      <c r="K1592" s="319"/>
      <c r="L1592" s="319"/>
    </row>
    <row r="1593" spans="1:12">
      <c r="A1593" s="319"/>
      <c r="B1593" s="321"/>
      <c r="C1593" s="321"/>
      <c r="D1593" s="321"/>
      <c r="E1593" s="319"/>
      <c r="F1593" s="319"/>
      <c r="G1593" s="319"/>
      <c r="H1593" s="319"/>
      <c r="I1593" s="319"/>
      <c r="J1593" s="319"/>
      <c r="K1593" s="319"/>
      <c r="L1593" s="319"/>
    </row>
    <row r="1594" spans="1:12">
      <c r="A1594" s="319"/>
      <c r="B1594" s="321"/>
      <c r="C1594" s="321"/>
      <c r="D1594" s="321"/>
      <c r="E1594" s="319"/>
      <c r="F1594" s="319"/>
      <c r="G1594" s="319"/>
      <c r="H1594" s="319"/>
      <c r="I1594" s="319"/>
      <c r="J1594" s="319"/>
      <c r="K1594" s="319"/>
      <c r="L1594" s="319"/>
    </row>
    <row r="1595" spans="1:12">
      <c r="A1595" s="319"/>
      <c r="B1595" s="321"/>
      <c r="C1595" s="321"/>
      <c r="D1595" s="321"/>
      <c r="E1595" s="319"/>
      <c r="F1595" s="319"/>
      <c r="G1595" s="319"/>
      <c r="H1595" s="319"/>
      <c r="I1595" s="319"/>
      <c r="J1595" s="319"/>
      <c r="K1595" s="319"/>
      <c r="L1595" s="319"/>
    </row>
    <row r="1596" spans="1:12">
      <c r="A1596" s="319"/>
      <c r="B1596" s="321"/>
      <c r="C1596" s="321"/>
      <c r="D1596" s="321"/>
      <c r="E1596" s="319"/>
      <c r="F1596" s="319"/>
      <c r="G1596" s="319"/>
      <c r="H1596" s="319"/>
      <c r="I1596" s="319"/>
      <c r="J1596" s="319"/>
      <c r="K1596" s="319"/>
      <c r="L1596" s="319"/>
    </row>
    <row r="1597" spans="1:12">
      <c r="A1597" s="319"/>
      <c r="B1597" s="321"/>
      <c r="C1597" s="321"/>
      <c r="D1597" s="321"/>
      <c r="E1597" s="319"/>
      <c r="F1597" s="319"/>
      <c r="G1597" s="319"/>
      <c r="H1597" s="319"/>
      <c r="I1597" s="319"/>
      <c r="J1597" s="319"/>
      <c r="K1597" s="319"/>
      <c r="L1597" s="319"/>
    </row>
    <row r="1598" spans="1:12">
      <c r="A1598" s="319"/>
      <c r="B1598" s="321"/>
      <c r="C1598" s="321"/>
      <c r="D1598" s="321"/>
      <c r="E1598" s="319"/>
      <c r="F1598" s="319"/>
      <c r="G1598" s="319"/>
      <c r="H1598" s="319"/>
      <c r="I1598" s="319"/>
      <c r="J1598" s="319"/>
      <c r="K1598" s="319"/>
      <c r="L1598" s="319"/>
    </row>
    <row r="1599" spans="1:12">
      <c r="A1599" s="319"/>
      <c r="B1599" s="321"/>
      <c r="C1599" s="321"/>
      <c r="D1599" s="321"/>
      <c r="E1599" s="319"/>
      <c r="F1599" s="319"/>
      <c r="G1599" s="319"/>
      <c r="H1599" s="319"/>
      <c r="I1599" s="319"/>
      <c r="J1599" s="319"/>
      <c r="K1599" s="319"/>
      <c r="L1599" s="319"/>
    </row>
    <row r="1600" spans="1:12">
      <c r="A1600" s="319"/>
      <c r="B1600" s="321"/>
      <c r="C1600" s="321"/>
      <c r="D1600" s="321"/>
      <c r="E1600" s="319"/>
      <c r="F1600" s="319"/>
      <c r="G1600" s="319"/>
      <c r="H1600" s="319"/>
      <c r="I1600" s="319"/>
      <c r="J1600" s="319"/>
      <c r="K1600" s="319"/>
      <c r="L1600" s="319"/>
    </row>
    <row r="1601" spans="1:12">
      <c r="A1601" s="319"/>
      <c r="B1601" s="321"/>
      <c r="C1601" s="321"/>
      <c r="D1601" s="321"/>
      <c r="E1601" s="319"/>
      <c r="F1601" s="319"/>
      <c r="G1601" s="319"/>
      <c r="H1601" s="319"/>
      <c r="I1601" s="319"/>
      <c r="J1601" s="319"/>
      <c r="K1601" s="319"/>
      <c r="L1601" s="319"/>
    </row>
    <row r="1602" spans="1:12">
      <c r="A1602" s="319"/>
      <c r="B1602" s="321"/>
      <c r="C1602" s="321"/>
      <c r="D1602" s="321"/>
      <c r="E1602" s="319"/>
      <c r="F1602" s="319"/>
      <c r="G1602" s="319"/>
      <c r="H1602" s="319"/>
      <c r="I1602" s="319"/>
      <c r="J1602" s="319"/>
      <c r="K1602" s="319"/>
      <c r="L1602" s="319"/>
    </row>
    <row r="1603" spans="1:12">
      <c r="A1603" s="319"/>
      <c r="B1603" s="321"/>
      <c r="C1603" s="321"/>
      <c r="D1603" s="321"/>
      <c r="E1603" s="319"/>
      <c r="F1603" s="319"/>
      <c r="G1603" s="319"/>
      <c r="H1603" s="319"/>
      <c r="I1603" s="319"/>
      <c r="J1603" s="319"/>
      <c r="K1603" s="319"/>
      <c r="L1603" s="319"/>
    </row>
    <row r="1604" spans="1:12">
      <c r="A1604" s="319"/>
      <c r="B1604" s="321"/>
      <c r="C1604" s="321"/>
      <c r="D1604" s="321"/>
      <c r="E1604" s="319"/>
      <c r="F1604" s="319"/>
      <c r="G1604" s="319"/>
      <c r="H1604" s="319"/>
      <c r="I1604" s="319"/>
      <c r="J1604" s="319"/>
      <c r="K1604" s="319"/>
      <c r="L1604" s="319"/>
    </row>
    <row r="1605" spans="1:12">
      <c r="A1605" s="319"/>
      <c r="B1605" s="321"/>
      <c r="C1605" s="321"/>
      <c r="D1605" s="321"/>
      <c r="E1605" s="319"/>
      <c r="F1605" s="319"/>
      <c r="G1605" s="319"/>
      <c r="H1605" s="319"/>
      <c r="I1605" s="319"/>
      <c r="J1605" s="319"/>
      <c r="K1605" s="319"/>
      <c r="L1605" s="319"/>
    </row>
    <row r="1606" spans="1:12">
      <c r="A1606" s="319"/>
      <c r="B1606" s="321"/>
      <c r="C1606" s="321"/>
      <c r="D1606" s="321"/>
      <c r="E1606" s="319"/>
      <c r="F1606" s="319"/>
      <c r="G1606" s="319"/>
      <c r="H1606" s="319"/>
      <c r="I1606" s="319"/>
      <c r="J1606" s="319"/>
      <c r="K1606" s="319"/>
      <c r="L1606" s="319"/>
    </row>
    <row r="1607" spans="1:12">
      <c r="A1607" s="319"/>
      <c r="B1607" s="321"/>
      <c r="C1607" s="321"/>
      <c r="D1607" s="321"/>
      <c r="E1607" s="319"/>
      <c r="F1607" s="319"/>
      <c r="G1607" s="319"/>
      <c r="H1607" s="319"/>
      <c r="I1607" s="319"/>
      <c r="J1607" s="319"/>
      <c r="K1607" s="319"/>
      <c r="L1607" s="319"/>
    </row>
    <row r="1608" spans="1:12">
      <c r="A1608" s="319"/>
      <c r="B1608" s="321"/>
      <c r="C1608" s="321"/>
      <c r="D1608" s="321"/>
      <c r="E1608" s="319"/>
      <c r="F1608" s="319"/>
      <c r="G1608" s="319"/>
      <c r="H1608" s="319"/>
      <c r="I1608" s="319"/>
      <c r="J1608" s="319"/>
      <c r="K1608" s="319"/>
      <c r="L1608" s="319"/>
    </row>
    <row r="1609" spans="1:12">
      <c r="A1609" s="319"/>
      <c r="B1609" s="321"/>
      <c r="C1609" s="321"/>
      <c r="D1609" s="321"/>
      <c r="E1609" s="319"/>
      <c r="F1609" s="319"/>
      <c r="G1609" s="319"/>
      <c r="H1609" s="319"/>
      <c r="I1609" s="319"/>
      <c r="J1609" s="319"/>
      <c r="K1609" s="319"/>
      <c r="L1609" s="319"/>
    </row>
    <row r="1610" spans="1:12">
      <c r="A1610" s="319"/>
      <c r="B1610" s="321"/>
      <c r="C1610" s="321"/>
      <c r="D1610" s="321"/>
      <c r="E1610" s="319"/>
      <c r="F1610" s="319"/>
      <c r="G1610" s="319"/>
      <c r="H1610" s="319"/>
      <c r="I1610" s="319"/>
      <c r="J1610" s="319"/>
      <c r="K1610" s="319"/>
      <c r="L1610" s="319"/>
    </row>
    <row r="1611" spans="1:12">
      <c r="A1611" s="319"/>
      <c r="B1611" s="321"/>
      <c r="C1611" s="321"/>
      <c r="D1611" s="321"/>
      <c r="E1611" s="319"/>
      <c r="F1611" s="319"/>
      <c r="G1611" s="319"/>
      <c r="H1611" s="319"/>
      <c r="I1611" s="319"/>
      <c r="J1611" s="319"/>
      <c r="K1611" s="319"/>
      <c r="L1611" s="319"/>
    </row>
    <row r="1612" spans="1:12">
      <c r="A1612" s="319"/>
      <c r="B1612" s="321"/>
      <c r="C1612" s="321"/>
      <c r="D1612" s="321"/>
      <c r="E1612" s="319"/>
      <c r="F1612" s="319"/>
      <c r="G1612" s="319"/>
      <c r="H1612" s="319"/>
      <c r="I1612" s="319"/>
      <c r="J1612" s="319"/>
      <c r="K1612" s="319"/>
      <c r="L1612" s="319"/>
    </row>
    <row r="1613" spans="1:12">
      <c r="A1613" s="319"/>
      <c r="B1613" s="321"/>
      <c r="C1613" s="321"/>
      <c r="D1613" s="321"/>
      <c r="E1613" s="319"/>
      <c r="F1613" s="319"/>
      <c r="G1613" s="319"/>
      <c r="H1613" s="319"/>
      <c r="I1613" s="319"/>
      <c r="J1613" s="319"/>
      <c r="K1613" s="319"/>
      <c r="L1613" s="319"/>
    </row>
    <row r="1614" spans="1:12">
      <c r="A1614" s="319"/>
      <c r="B1614" s="321"/>
      <c r="C1614" s="321"/>
      <c r="D1614" s="321"/>
      <c r="E1614" s="319"/>
      <c r="F1614" s="319"/>
      <c r="G1614" s="319"/>
      <c r="H1614" s="319"/>
      <c r="I1614" s="319"/>
      <c r="J1614" s="319"/>
      <c r="K1614" s="319"/>
      <c r="L1614" s="319"/>
    </row>
    <row r="1615" spans="1:12">
      <c r="A1615" s="319"/>
      <c r="B1615" s="321"/>
      <c r="C1615" s="321"/>
      <c r="D1615" s="321"/>
      <c r="E1615" s="319"/>
      <c r="F1615" s="319"/>
      <c r="G1615" s="319"/>
      <c r="H1615" s="319"/>
      <c r="I1615" s="319"/>
      <c r="J1615" s="319"/>
      <c r="K1615" s="319"/>
      <c r="L1615" s="319"/>
    </row>
    <row r="1616" spans="1:12">
      <c r="A1616" s="319"/>
      <c r="B1616" s="321"/>
      <c r="C1616" s="321"/>
      <c r="D1616" s="321"/>
      <c r="E1616" s="319"/>
      <c r="F1616" s="319"/>
      <c r="G1616" s="319"/>
      <c r="H1616" s="319"/>
      <c r="I1616" s="319"/>
      <c r="J1616" s="319"/>
      <c r="K1616" s="319"/>
      <c r="L1616" s="319"/>
    </row>
    <row r="1617" spans="1:12">
      <c r="A1617" s="319"/>
      <c r="B1617" s="321"/>
      <c r="C1617" s="321"/>
      <c r="D1617" s="321"/>
      <c r="E1617" s="319"/>
      <c r="F1617" s="319"/>
      <c r="G1617" s="319"/>
      <c r="H1617" s="319"/>
      <c r="I1617" s="319"/>
      <c r="J1617" s="319"/>
      <c r="K1617" s="319"/>
      <c r="L1617" s="319"/>
    </row>
    <row r="1618" spans="1:12">
      <c r="A1618" s="319"/>
      <c r="B1618" s="321"/>
      <c r="C1618" s="321"/>
      <c r="D1618" s="321"/>
      <c r="E1618" s="319"/>
      <c r="F1618" s="319"/>
      <c r="G1618" s="319"/>
      <c r="H1618" s="319"/>
      <c r="I1618" s="319"/>
      <c r="J1618" s="319"/>
      <c r="K1618" s="319"/>
      <c r="L1618" s="319"/>
    </row>
    <row r="1619" spans="1:12">
      <c r="A1619" s="319"/>
      <c r="B1619" s="321"/>
      <c r="C1619" s="321"/>
      <c r="D1619" s="321"/>
      <c r="E1619" s="319"/>
      <c r="F1619" s="319"/>
      <c r="G1619" s="319"/>
      <c r="H1619" s="319"/>
      <c r="I1619" s="319"/>
      <c r="J1619" s="319"/>
      <c r="K1619" s="319"/>
      <c r="L1619" s="319"/>
    </row>
    <row r="1620" spans="1:12">
      <c r="A1620" s="319"/>
      <c r="B1620" s="321"/>
      <c r="C1620" s="321"/>
      <c r="D1620" s="321"/>
      <c r="E1620" s="319"/>
      <c r="F1620" s="319"/>
      <c r="G1620" s="319"/>
      <c r="H1620" s="319"/>
      <c r="I1620" s="319"/>
      <c r="J1620" s="319"/>
      <c r="K1620" s="319"/>
      <c r="L1620" s="319"/>
    </row>
    <row r="1621" spans="1:12">
      <c r="A1621" s="319"/>
      <c r="B1621" s="321"/>
      <c r="C1621" s="321"/>
      <c r="D1621" s="321"/>
      <c r="E1621" s="319"/>
      <c r="F1621" s="319"/>
      <c r="G1621" s="319"/>
      <c r="H1621" s="319"/>
      <c r="I1621" s="319"/>
      <c r="J1621" s="319"/>
      <c r="K1621" s="319"/>
      <c r="L1621" s="319"/>
    </row>
    <row r="1622" spans="1:12">
      <c r="A1622" s="319"/>
      <c r="B1622" s="321"/>
      <c r="C1622" s="321"/>
      <c r="D1622" s="321"/>
      <c r="E1622" s="319"/>
      <c r="F1622" s="319"/>
      <c r="G1622" s="319"/>
      <c r="H1622" s="319"/>
      <c r="I1622" s="319"/>
      <c r="J1622" s="319"/>
      <c r="K1622" s="319"/>
      <c r="L1622" s="319"/>
    </row>
    <row r="1623" spans="1:12">
      <c r="A1623" s="319"/>
      <c r="B1623" s="321"/>
      <c r="C1623" s="321"/>
      <c r="D1623" s="321"/>
      <c r="E1623" s="319"/>
      <c r="F1623" s="319"/>
      <c r="G1623" s="319"/>
      <c r="H1623" s="319"/>
      <c r="I1623" s="319"/>
      <c r="J1623" s="319"/>
      <c r="K1623" s="319"/>
      <c r="L1623" s="319"/>
    </row>
    <row r="1624" spans="1:12">
      <c r="A1624" s="319"/>
      <c r="B1624" s="321"/>
      <c r="C1624" s="321"/>
      <c r="D1624" s="321"/>
      <c r="E1624" s="319"/>
      <c r="F1624" s="319"/>
      <c r="G1624" s="319"/>
      <c r="H1624" s="319"/>
      <c r="I1624" s="319"/>
      <c r="J1624" s="319"/>
      <c r="K1624" s="319"/>
      <c r="L1624" s="319"/>
    </row>
    <row r="1625" spans="1:12">
      <c r="A1625" s="319"/>
      <c r="B1625" s="321"/>
      <c r="C1625" s="321"/>
      <c r="D1625" s="321"/>
      <c r="E1625" s="319"/>
      <c r="F1625" s="319"/>
      <c r="G1625" s="319"/>
      <c r="H1625" s="319"/>
      <c r="I1625" s="319"/>
      <c r="J1625" s="319"/>
      <c r="K1625" s="319"/>
      <c r="L1625" s="319"/>
    </row>
    <row r="1626" spans="1:12">
      <c r="A1626" s="319"/>
      <c r="B1626" s="321"/>
      <c r="C1626" s="321"/>
      <c r="D1626" s="321"/>
      <c r="E1626" s="319"/>
      <c r="F1626" s="319"/>
      <c r="G1626" s="319"/>
      <c r="H1626" s="319"/>
      <c r="I1626" s="319"/>
      <c r="J1626" s="319"/>
      <c r="K1626" s="319"/>
      <c r="L1626" s="319"/>
    </row>
    <row r="1627" spans="1:12">
      <c r="A1627" s="319"/>
      <c r="B1627" s="321"/>
      <c r="C1627" s="321"/>
      <c r="D1627" s="321"/>
      <c r="E1627" s="319"/>
      <c r="F1627" s="319"/>
      <c r="G1627" s="319"/>
      <c r="H1627" s="319"/>
      <c r="I1627" s="319"/>
      <c r="J1627" s="319"/>
      <c r="K1627" s="319"/>
      <c r="L1627" s="319"/>
    </row>
    <row r="1628" spans="1:12">
      <c r="A1628" s="319"/>
      <c r="B1628" s="321"/>
      <c r="C1628" s="321"/>
      <c r="D1628" s="321"/>
      <c r="E1628" s="319"/>
      <c r="F1628" s="319"/>
      <c r="G1628" s="319"/>
      <c r="H1628" s="319"/>
      <c r="I1628" s="319"/>
      <c r="J1628" s="319"/>
      <c r="K1628" s="319"/>
      <c r="L1628" s="319"/>
    </row>
    <row r="1629" spans="1:12">
      <c r="A1629" s="319"/>
      <c r="B1629" s="321"/>
      <c r="C1629" s="321"/>
      <c r="D1629" s="321"/>
      <c r="E1629" s="319"/>
      <c r="F1629" s="319"/>
      <c r="G1629" s="319"/>
      <c r="H1629" s="319"/>
      <c r="I1629" s="319"/>
      <c r="J1629" s="319"/>
      <c r="K1629" s="319"/>
      <c r="L1629" s="319"/>
    </row>
    <row r="1630" spans="1:12">
      <c r="A1630" s="319"/>
      <c r="B1630" s="321"/>
      <c r="C1630" s="321"/>
      <c r="D1630" s="321"/>
      <c r="E1630" s="319"/>
      <c r="F1630" s="319"/>
      <c r="G1630" s="319"/>
      <c r="H1630" s="319"/>
      <c r="I1630" s="319"/>
      <c r="J1630" s="319"/>
      <c r="K1630" s="319"/>
      <c r="L1630" s="319"/>
    </row>
    <row r="1631" spans="1:12">
      <c r="A1631" s="319"/>
      <c r="B1631" s="321"/>
      <c r="C1631" s="321"/>
      <c r="D1631" s="321"/>
      <c r="E1631" s="319"/>
      <c r="F1631" s="319"/>
      <c r="G1631" s="319"/>
      <c r="H1631" s="319"/>
      <c r="I1631" s="319"/>
      <c r="J1631" s="319"/>
      <c r="K1631" s="319"/>
      <c r="L1631" s="319"/>
    </row>
    <row r="1632" spans="1:12">
      <c r="A1632" s="319"/>
      <c r="B1632" s="321"/>
      <c r="C1632" s="321"/>
      <c r="D1632" s="321"/>
      <c r="E1632" s="319"/>
      <c r="F1632" s="319"/>
      <c r="G1632" s="319"/>
      <c r="H1632" s="319"/>
      <c r="I1632" s="319"/>
      <c r="J1632" s="319"/>
      <c r="K1632" s="319"/>
      <c r="L1632" s="319"/>
    </row>
    <row r="1633" spans="1:12">
      <c r="A1633" s="319"/>
      <c r="B1633" s="321"/>
      <c r="C1633" s="321"/>
      <c r="D1633" s="321"/>
      <c r="E1633" s="319"/>
      <c r="F1633" s="319"/>
      <c r="G1633" s="319"/>
      <c r="H1633" s="319"/>
      <c r="I1633" s="319"/>
      <c r="J1633" s="319"/>
      <c r="K1633" s="319"/>
      <c r="L1633" s="319"/>
    </row>
    <row r="1634" spans="1:12">
      <c r="A1634" s="319"/>
      <c r="B1634" s="321"/>
      <c r="C1634" s="321"/>
      <c r="D1634" s="321"/>
      <c r="E1634" s="319"/>
      <c r="F1634" s="319"/>
      <c r="G1634" s="319"/>
      <c r="H1634" s="319"/>
      <c r="I1634" s="319"/>
      <c r="J1634" s="319"/>
      <c r="K1634" s="319"/>
      <c r="L1634" s="319"/>
    </row>
    <row r="1635" spans="1:12">
      <c r="A1635" s="319"/>
      <c r="B1635" s="321"/>
      <c r="C1635" s="321"/>
      <c r="D1635" s="321"/>
      <c r="E1635" s="319"/>
      <c r="F1635" s="319"/>
      <c r="G1635" s="319"/>
      <c r="H1635" s="319"/>
      <c r="I1635" s="319"/>
      <c r="J1635" s="319"/>
      <c r="K1635" s="319"/>
      <c r="L1635" s="319"/>
    </row>
    <row r="1636" spans="1:12">
      <c r="A1636" s="319"/>
      <c r="B1636" s="321"/>
      <c r="C1636" s="321"/>
      <c r="D1636" s="321"/>
      <c r="E1636" s="319"/>
      <c r="F1636" s="319"/>
      <c r="G1636" s="319"/>
      <c r="H1636" s="319"/>
      <c r="I1636" s="319"/>
      <c r="J1636" s="319"/>
      <c r="K1636" s="319"/>
      <c r="L1636" s="319"/>
    </row>
    <row r="1637" spans="1:12">
      <c r="A1637" s="319"/>
      <c r="B1637" s="321"/>
      <c r="C1637" s="321"/>
      <c r="D1637" s="321"/>
      <c r="E1637" s="319"/>
      <c r="F1637" s="319"/>
      <c r="G1637" s="319"/>
      <c r="H1637" s="319"/>
      <c r="I1637" s="319"/>
      <c r="J1637" s="319"/>
      <c r="K1637" s="319"/>
      <c r="L1637" s="319"/>
    </row>
    <row r="1638" spans="1:12">
      <c r="A1638" s="319"/>
      <c r="B1638" s="321"/>
      <c r="C1638" s="321"/>
      <c r="D1638" s="321"/>
      <c r="E1638" s="319"/>
      <c r="F1638" s="319"/>
      <c r="G1638" s="319"/>
      <c r="H1638" s="319"/>
      <c r="I1638" s="319"/>
      <c r="J1638" s="319"/>
      <c r="K1638" s="319"/>
      <c r="L1638" s="319"/>
    </row>
    <row r="1639" spans="1:12">
      <c r="A1639" s="319"/>
      <c r="B1639" s="321"/>
      <c r="C1639" s="321"/>
      <c r="D1639" s="321"/>
      <c r="E1639" s="319"/>
      <c r="F1639" s="319"/>
      <c r="G1639" s="319"/>
      <c r="H1639" s="319"/>
      <c r="I1639" s="319"/>
      <c r="J1639" s="319"/>
      <c r="K1639" s="319"/>
      <c r="L1639" s="319"/>
    </row>
    <row r="1640" spans="1:12">
      <c r="A1640" s="319"/>
      <c r="B1640" s="321"/>
      <c r="C1640" s="321"/>
      <c r="D1640" s="321"/>
      <c r="E1640" s="319"/>
      <c r="F1640" s="319"/>
      <c r="G1640" s="319"/>
      <c r="H1640" s="319"/>
      <c r="I1640" s="319"/>
      <c r="J1640" s="319"/>
      <c r="K1640" s="319"/>
      <c r="L1640" s="319"/>
    </row>
    <row r="1641" spans="1:12">
      <c r="A1641" s="319"/>
      <c r="B1641" s="321"/>
      <c r="C1641" s="321"/>
      <c r="D1641" s="321"/>
      <c r="E1641" s="319"/>
      <c r="F1641" s="319"/>
      <c r="G1641" s="319"/>
      <c r="H1641" s="319"/>
      <c r="I1641" s="319"/>
      <c r="J1641" s="319"/>
      <c r="K1641" s="319"/>
      <c r="L1641" s="319"/>
    </row>
    <row r="1642" spans="1:12">
      <c r="A1642" s="319"/>
      <c r="B1642" s="321"/>
      <c r="C1642" s="321"/>
      <c r="D1642" s="321"/>
      <c r="E1642" s="319"/>
      <c r="F1642" s="319"/>
      <c r="G1642" s="319"/>
      <c r="H1642" s="319"/>
      <c r="I1642" s="319"/>
      <c r="J1642" s="319"/>
      <c r="K1642" s="319"/>
      <c r="L1642" s="319"/>
    </row>
    <row r="1643" spans="1:12">
      <c r="A1643" s="319"/>
      <c r="B1643" s="321"/>
      <c r="C1643" s="321"/>
      <c r="D1643" s="321"/>
      <c r="E1643" s="319"/>
      <c r="F1643" s="319"/>
      <c r="G1643" s="319"/>
      <c r="H1643" s="319"/>
      <c r="I1643" s="319"/>
      <c r="J1643" s="319"/>
      <c r="K1643" s="319"/>
      <c r="L1643" s="319"/>
    </row>
    <row r="1644" spans="1:12">
      <c r="A1644" s="319"/>
      <c r="B1644" s="321"/>
      <c r="C1644" s="321"/>
      <c r="D1644" s="321"/>
      <c r="E1644" s="319"/>
      <c r="F1644" s="319"/>
      <c r="G1644" s="319"/>
      <c r="H1644" s="319"/>
      <c r="I1644" s="319"/>
      <c r="J1644" s="319"/>
      <c r="K1644" s="319"/>
      <c r="L1644" s="319"/>
    </row>
    <row r="1645" spans="1:12">
      <c r="A1645" s="319"/>
      <c r="B1645" s="321"/>
      <c r="C1645" s="321"/>
      <c r="D1645" s="321"/>
      <c r="E1645" s="319"/>
      <c r="F1645" s="319"/>
      <c r="G1645" s="319"/>
      <c r="H1645" s="319"/>
      <c r="I1645" s="319"/>
      <c r="J1645" s="319"/>
      <c r="K1645" s="319"/>
      <c r="L1645" s="319"/>
    </row>
    <row r="1646" spans="1:12">
      <c r="A1646" s="319"/>
      <c r="B1646" s="321"/>
      <c r="C1646" s="321"/>
      <c r="D1646" s="321"/>
      <c r="E1646" s="319"/>
      <c r="F1646" s="319"/>
      <c r="G1646" s="319"/>
      <c r="H1646" s="319"/>
      <c r="I1646" s="319"/>
      <c r="J1646" s="319"/>
      <c r="K1646" s="319"/>
      <c r="L1646" s="319"/>
    </row>
    <row r="1647" spans="1:12">
      <c r="A1647" s="319"/>
      <c r="B1647" s="321"/>
      <c r="C1647" s="321"/>
      <c r="D1647" s="321"/>
      <c r="E1647" s="319"/>
      <c r="F1647" s="319"/>
      <c r="G1647" s="319"/>
      <c r="H1647" s="319"/>
      <c r="I1647" s="319"/>
      <c r="J1647" s="319"/>
      <c r="K1647" s="319"/>
      <c r="L1647" s="319"/>
    </row>
    <row r="1648" spans="1:12">
      <c r="A1648" s="319"/>
      <c r="B1648" s="321"/>
      <c r="C1648" s="321"/>
      <c r="D1648" s="321"/>
      <c r="E1648" s="319"/>
      <c r="F1648" s="319"/>
      <c r="G1648" s="319"/>
      <c r="H1648" s="319"/>
      <c r="I1648" s="319"/>
      <c r="J1648" s="319"/>
      <c r="K1648" s="319"/>
      <c r="L1648" s="319"/>
    </row>
    <row r="1649" spans="1:12">
      <c r="A1649" s="319"/>
      <c r="B1649" s="321"/>
      <c r="C1649" s="321"/>
      <c r="D1649" s="321"/>
      <c r="E1649" s="319"/>
      <c r="F1649" s="319"/>
      <c r="G1649" s="319"/>
      <c r="H1649" s="319"/>
      <c r="I1649" s="319"/>
      <c r="J1649" s="319"/>
      <c r="K1649" s="319"/>
      <c r="L1649" s="319"/>
    </row>
    <row r="1650" spans="1:12">
      <c r="A1650" s="319"/>
      <c r="B1650" s="321"/>
      <c r="C1650" s="321"/>
      <c r="D1650" s="321"/>
      <c r="E1650" s="319"/>
      <c r="F1650" s="319"/>
      <c r="G1650" s="319"/>
      <c r="H1650" s="319"/>
      <c r="I1650" s="319"/>
      <c r="J1650" s="319"/>
      <c r="K1650" s="319"/>
      <c r="L1650" s="319"/>
    </row>
    <row r="1651" spans="1:12">
      <c r="A1651" s="319"/>
      <c r="B1651" s="321"/>
      <c r="C1651" s="321"/>
      <c r="D1651" s="321"/>
      <c r="E1651" s="319"/>
      <c r="F1651" s="319"/>
      <c r="G1651" s="319"/>
      <c r="H1651" s="319"/>
      <c r="I1651" s="319"/>
      <c r="J1651" s="319"/>
      <c r="K1651" s="319"/>
      <c r="L1651" s="319"/>
    </row>
    <row r="1652" spans="1:12">
      <c r="A1652" s="319"/>
      <c r="B1652" s="321"/>
      <c r="C1652" s="321"/>
      <c r="D1652" s="321"/>
      <c r="E1652" s="319"/>
      <c r="F1652" s="319"/>
      <c r="G1652" s="319"/>
      <c r="H1652" s="319"/>
      <c r="I1652" s="319"/>
      <c r="J1652" s="319"/>
      <c r="K1652" s="319"/>
      <c r="L1652" s="319"/>
    </row>
    <row r="1653" spans="1:12">
      <c r="A1653" s="319"/>
      <c r="B1653" s="321"/>
      <c r="C1653" s="321"/>
      <c r="D1653" s="321"/>
      <c r="E1653" s="319"/>
      <c r="F1653" s="319"/>
      <c r="G1653" s="319"/>
      <c r="H1653" s="319"/>
      <c r="I1653" s="319"/>
      <c r="J1653" s="319"/>
      <c r="K1653" s="319"/>
      <c r="L1653" s="319"/>
    </row>
    <row r="1654" spans="1:12">
      <c r="A1654" s="319"/>
      <c r="B1654" s="321"/>
      <c r="C1654" s="321"/>
      <c r="D1654" s="321"/>
      <c r="E1654" s="319"/>
      <c r="F1654" s="319"/>
      <c r="G1654" s="319"/>
      <c r="H1654" s="319"/>
      <c r="I1654" s="319"/>
      <c r="J1654" s="319"/>
      <c r="K1654" s="319"/>
      <c r="L1654" s="319"/>
    </row>
    <row r="1655" spans="1:12">
      <c r="A1655" s="319"/>
      <c r="B1655" s="321"/>
      <c r="C1655" s="321"/>
      <c r="D1655" s="321"/>
      <c r="E1655" s="319"/>
      <c r="F1655" s="319"/>
      <c r="G1655" s="319"/>
      <c r="H1655" s="319"/>
      <c r="I1655" s="319"/>
      <c r="J1655" s="319"/>
      <c r="K1655" s="319"/>
      <c r="L1655" s="319"/>
    </row>
    <row r="1656" spans="1:12">
      <c r="A1656" s="319"/>
      <c r="B1656" s="321"/>
      <c r="C1656" s="321"/>
      <c r="D1656" s="321"/>
      <c r="E1656" s="319"/>
      <c r="F1656" s="319"/>
      <c r="G1656" s="319"/>
      <c r="H1656" s="319"/>
      <c r="I1656" s="319"/>
      <c r="J1656" s="319"/>
      <c r="K1656" s="319"/>
      <c r="L1656" s="319"/>
    </row>
    <row r="1657" spans="1:12">
      <c r="A1657" s="319"/>
      <c r="B1657" s="321"/>
      <c r="C1657" s="321"/>
      <c r="D1657" s="321"/>
      <c r="E1657" s="319"/>
      <c r="F1657" s="319"/>
      <c r="G1657" s="319"/>
      <c r="H1657" s="319"/>
      <c r="I1657" s="319"/>
      <c r="J1657" s="319"/>
      <c r="K1657" s="319"/>
      <c r="L1657" s="319"/>
    </row>
    <row r="1658" spans="1:12">
      <c r="A1658" s="319"/>
      <c r="B1658" s="321"/>
      <c r="C1658" s="321"/>
      <c r="D1658" s="321"/>
      <c r="E1658" s="319"/>
      <c r="F1658" s="319"/>
      <c r="G1658" s="319"/>
      <c r="H1658" s="319"/>
      <c r="I1658" s="319"/>
      <c r="J1658" s="319"/>
      <c r="K1658" s="319"/>
      <c r="L1658" s="319"/>
    </row>
    <row r="1659" spans="1:12">
      <c r="A1659" s="319"/>
      <c r="B1659" s="321"/>
      <c r="C1659" s="321"/>
      <c r="D1659" s="321"/>
      <c r="E1659" s="319"/>
      <c r="F1659" s="319"/>
      <c r="G1659" s="319"/>
      <c r="H1659" s="319"/>
      <c r="I1659" s="319"/>
      <c r="J1659" s="319"/>
      <c r="K1659" s="319"/>
      <c r="L1659" s="319"/>
    </row>
    <row r="1660" spans="1:12">
      <c r="A1660" s="319"/>
      <c r="B1660" s="321"/>
      <c r="C1660" s="321"/>
      <c r="D1660" s="321"/>
      <c r="E1660" s="319"/>
      <c r="F1660" s="319"/>
      <c r="G1660" s="319"/>
      <c r="H1660" s="319"/>
      <c r="I1660" s="319"/>
      <c r="J1660" s="319"/>
      <c r="K1660" s="319"/>
      <c r="L1660" s="319"/>
    </row>
    <row r="1661" spans="1:12">
      <c r="A1661" s="319"/>
      <c r="B1661" s="321"/>
      <c r="C1661" s="321"/>
      <c r="D1661" s="321"/>
      <c r="E1661" s="319"/>
      <c r="F1661" s="319"/>
      <c r="G1661" s="319"/>
      <c r="H1661" s="319"/>
      <c r="I1661" s="319"/>
      <c r="J1661" s="319"/>
      <c r="K1661" s="319"/>
      <c r="L1661" s="319"/>
    </row>
    <row r="1662" spans="1:12">
      <c r="A1662" s="319"/>
      <c r="B1662" s="321"/>
      <c r="C1662" s="321"/>
      <c r="D1662" s="321"/>
      <c r="E1662" s="319"/>
      <c r="F1662" s="319"/>
      <c r="G1662" s="319"/>
      <c r="H1662" s="319"/>
      <c r="I1662" s="319"/>
      <c r="J1662" s="319"/>
      <c r="K1662" s="319"/>
      <c r="L1662" s="319"/>
    </row>
    <row r="1663" spans="1:12">
      <c r="A1663" s="319"/>
      <c r="B1663" s="321"/>
      <c r="C1663" s="321"/>
      <c r="D1663" s="321"/>
      <c r="E1663" s="319"/>
      <c r="F1663" s="319"/>
      <c r="G1663" s="319"/>
      <c r="H1663" s="319"/>
      <c r="I1663" s="319"/>
      <c r="J1663" s="319"/>
      <c r="K1663" s="319"/>
      <c r="L1663" s="319"/>
    </row>
    <row r="1664" spans="1:12">
      <c r="A1664" s="319"/>
      <c r="B1664" s="321"/>
      <c r="C1664" s="321"/>
      <c r="D1664" s="321"/>
      <c r="E1664" s="319"/>
      <c r="F1664" s="319"/>
      <c r="G1664" s="319"/>
      <c r="H1664" s="319"/>
      <c r="I1664" s="319"/>
      <c r="J1664" s="319"/>
      <c r="K1664" s="319"/>
      <c r="L1664" s="319"/>
    </row>
    <row r="1665" spans="1:12">
      <c r="A1665" s="319"/>
      <c r="B1665" s="321"/>
      <c r="C1665" s="321"/>
      <c r="D1665" s="321"/>
      <c r="E1665" s="319"/>
      <c r="F1665" s="319"/>
      <c r="G1665" s="319"/>
      <c r="H1665" s="319"/>
      <c r="I1665" s="319"/>
      <c r="J1665" s="319"/>
      <c r="K1665" s="319"/>
      <c r="L1665" s="319"/>
    </row>
    <row r="1666" spans="1:12">
      <c r="A1666" s="319"/>
      <c r="B1666" s="321"/>
      <c r="C1666" s="321"/>
      <c r="D1666" s="321"/>
      <c r="E1666" s="319"/>
      <c r="F1666" s="319"/>
      <c r="G1666" s="319"/>
      <c r="H1666" s="319"/>
      <c r="I1666" s="319"/>
      <c r="J1666" s="319"/>
      <c r="K1666" s="319"/>
      <c r="L1666" s="319"/>
    </row>
    <row r="1667" spans="1:12">
      <c r="A1667" s="319"/>
      <c r="B1667" s="321"/>
      <c r="C1667" s="321"/>
      <c r="D1667" s="321"/>
      <c r="E1667" s="319"/>
      <c r="F1667" s="319"/>
      <c r="G1667" s="319"/>
      <c r="H1667" s="319"/>
      <c r="I1667" s="319"/>
      <c r="J1667" s="319"/>
      <c r="K1667" s="319"/>
      <c r="L1667" s="319"/>
    </row>
    <row r="1668" spans="1:12">
      <c r="A1668" s="319"/>
      <c r="B1668" s="321"/>
      <c r="C1668" s="321"/>
      <c r="D1668" s="321"/>
      <c r="E1668" s="319"/>
      <c r="F1668" s="319"/>
      <c r="G1668" s="319"/>
      <c r="H1668" s="319"/>
      <c r="I1668" s="319"/>
      <c r="J1668" s="319"/>
      <c r="K1668" s="319"/>
      <c r="L1668" s="319"/>
    </row>
    <row r="1669" spans="1:12">
      <c r="A1669" s="319"/>
      <c r="B1669" s="321"/>
      <c r="C1669" s="321"/>
      <c r="D1669" s="321"/>
      <c r="E1669" s="319"/>
      <c r="F1669" s="319"/>
      <c r="G1669" s="319"/>
      <c r="H1669" s="319"/>
      <c r="I1669" s="319"/>
      <c r="J1669" s="319"/>
      <c r="K1669" s="319"/>
      <c r="L1669" s="319"/>
    </row>
    <row r="1670" spans="1:12">
      <c r="A1670" s="319"/>
      <c r="B1670" s="321"/>
      <c r="C1670" s="321"/>
      <c r="D1670" s="321"/>
      <c r="E1670" s="319"/>
      <c r="F1670" s="319"/>
      <c r="G1670" s="319"/>
      <c r="H1670" s="319"/>
      <c r="I1670" s="319"/>
      <c r="J1670" s="319"/>
      <c r="K1670" s="319"/>
      <c r="L1670" s="319"/>
    </row>
    <row r="1671" spans="1:12">
      <c r="A1671" s="319"/>
      <c r="B1671" s="321"/>
      <c r="C1671" s="321"/>
      <c r="D1671" s="321"/>
      <c r="E1671" s="319"/>
      <c r="F1671" s="319"/>
      <c r="G1671" s="319"/>
      <c r="H1671" s="319"/>
      <c r="I1671" s="319"/>
      <c r="J1671" s="319"/>
      <c r="K1671" s="319"/>
      <c r="L1671" s="319"/>
    </row>
    <row r="1672" spans="1:12">
      <c r="A1672" s="319"/>
      <c r="B1672" s="321"/>
      <c r="C1672" s="321"/>
      <c r="D1672" s="321"/>
      <c r="E1672" s="319"/>
      <c r="F1672" s="319"/>
      <c r="G1672" s="319"/>
      <c r="H1672" s="319"/>
      <c r="I1672" s="319"/>
      <c r="J1672" s="319"/>
      <c r="K1672" s="319"/>
      <c r="L1672" s="319"/>
    </row>
    <row r="1673" spans="1:12">
      <c r="A1673" s="319"/>
      <c r="B1673" s="321"/>
      <c r="C1673" s="321"/>
      <c r="D1673" s="321"/>
      <c r="E1673" s="319"/>
      <c r="F1673" s="319"/>
      <c r="G1673" s="319"/>
      <c r="H1673" s="319"/>
      <c r="I1673" s="319"/>
      <c r="J1673" s="319"/>
      <c r="K1673" s="319"/>
      <c r="L1673" s="319"/>
    </row>
    <row r="1674" spans="1:12">
      <c r="A1674" s="319"/>
      <c r="B1674" s="321"/>
      <c r="C1674" s="321"/>
      <c r="D1674" s="321"/>
      <c r="E1674" s="319"/>
      <c r="F1674" s="319"/>
      <c r="G1674" s="319"/>
      <c r="H1674" s="319"/>
      <c r="I1674" s="319"/>
      <c r="J1674" s="319"/>
      <c r="K1674" s="319"/>
      <c r="L1674" s="319"/>
    </row>
    <row r="1675" spans="1:12">
      <c r="A1675" s="319"/>
      <c r="B1675" s="321"/>
      <c r="C1675" s="321"/>
      <c r="D1675" s="321"/>
      <c r="E1675" s="319"/>
      <c r="F1675" s="319"/>
      <c r="G1675" s="319"/>
      <c r="H1675" s="319"/>
      <c r="I1675" s="319"/>
      <c r="J1675" s="319"/>
      <c r="K1675" s="319"/>
      <c r="L1675" s="319"/>
    </row>
    <row r="1676" spans="1:12">
      <c r="A1676" s="319"/>
      <c r="B1676" s="321"/>
      <c r="C1676" s="321"/>
      <c r="D1676" s="321"/>
      <c r="E1676" s="319"/>
      <c r="F1676" s="319"/>
      <c r="G1676" s="319"/>
      <c r="H1676" s="319"/>
      <c r="I1676" s="319"/>
      <c r="J1676" s="319"/>
      <c r="K1676" s="319"/>
      <c r="L1676" s="319"/>
    </row>
    <row r="1677" spans="1:12">
      <c r="A1677" s="319"/>
      <c r="B1677" s="321"/>
      <c r="C1677" s="321"/>
      <c r="D1677" s="321"/>
      <c r="E1677" s="319"/>
      <c r="F1677" s="319"/>
      <c r="G1677" s="319"/>
      <c r="H1677" s="319"/>
      <c r="I1677" s="319"/>
      <c r="J1677" s="319"/>
      <c r="K1677" s="319"/>
      <c r="L1677" s="319"/>
    </row>
    <row r="1678" spans="1:12">
      <c r="A1678" s="319"/>
      <c r="B1678" s="321"/>
      <c r="C1678" s="321"/>
      <c r="D1678" s="321"/>
      <c r="E1678" s="319"/>
      <c r="F1678" s="319"/>
      <c r="G1678" s="319"/>
      <c r="H1678" s="319"/>
      <c r="I1678" s="319"/>
      <c r="J1678" s="319"/>
      <c r="K1678" s="319"/>
      <c r="L1678" s="319"/>
    </row>
    <row r="1679" spans="1:12">
      <c r="A1679" s="319"/>
      <c r="B1679" s="321"/>
      <c r="C1679" s="321"/>
      <c r="D1679" s="321"/>
      <c r="E1679" s="319"/>
      <c r="F1679" s="319"/>
      <c r="G1679" s="319"/>
      <c r="H1679" s="319"/>
      <c r="I1679" s="319"/>
      <c r="J1679" s="319"/>
      <c r="K1679" s="319"/>
      <c r="L1679" s="319"/>
    </row>
    <row r="1680" spans="1:12">
      <c r="A1680" s="319"/>
      <c r="B1680" s="321"/>
      <c r="C1680" s="321"/>
      <c r="D1680" s="321"/>
      <c r="E1680" s="319"/>
      <c r="F1680" s="319"/>
      <c r="G1680" s="319"/>
      <c r="H1680" s="319"/>
      <c r="I1680" s="319"/>
      <c r="J1680" s="319"/>
      <c r="K1680" s="319"/>
      <c r="L1680" s="319"/>
    </row>
    <row r="1681" spans="1:12">
      <c r="A1681" s="319"/>
      <c r="B1681" s="321"/>
      <c r="C1681" s="321"/>
      <c r="D1681" s="321"/>
      <c r="E1681" s="319"/>
      <c r="F1681" s="319"/>
      <c r="G1681" s="319"/>
      <c r="H1681" s="319"/>
      <c r="I1681" s="319"/>
      <c r="J1681" s="319"/>
      <c r="K1681" s="319"/>
      <c r="L1681" s="319"/>
    </row>
    <row r="1682" spans="1:12">
      <c r="A1682" s="319"/>
      <c r="B1682" s="321"/>
      <c r="C1682" s="321"/>
      <c r="D1682" s="321"/>
      <c r="E1682" s="319"/>
      <c r="F1682" s="319"/>
      <c r="G1682" s="319"/>
      <c r="H1682" s="319"/>
      <c r="I1682" s="319"/>
      <c r="J1682" s="319"/>
      <c r="K1682" s="319"/>
      <c r="L1682" s="319"/>
    </row>
    <row r="1683" spans="1:12">
      <c r="A1683" s="319"/>
      <c r="B1683" s="321"/>
      <c r="C1683" s="321"/>
      <c r="D1683" s="321"/>
      <c r="E1683" s="319"/>
      <c r="F1683" s="319"/>
      <c r="G1683" s="319"/>
      <c r="H1683" s="319"/>
      <c r="I1683" s="319"/>
      <c r="J1683" s="319"/>
      <c r="K1683" s="319"/>
      <c r="L1683" s="319"/>
    </row>
    <row r="1684" spans="1:12">
      <c r="A1684" s="319"/>
      <c r="B1684" s="321"/>
      <c r="C1684" s="321"/>
      <c r="D1684" s="321"/>
      <c r="E1684" s="319"/>
      <c r="F1684" s="319"/>
      <c r="G1684" s="319"/>
      <c r="H1684" s="319"/>
      <c r="I1684" s="319"/>
      <c r="J1684" s="319"/>
      <c r="K1684" s="319"/>
      <c r="L1684" s="319"/>
    </row>
    <row r="1685" spans="1:12">
      <c r="A1685" s="319"/>
      <c r="B1685" s="321"/>
      <c r="C1685" s="321"/>
      <c r="D1685" s="321"/>
      <c r="E1685" s="319"/>
      <c r="F1685" s="319"/>
      <c r="G1685" s="319"/>
      <c r="H1685" s="319"/>
      <c r="I1685" s="319"/>
      <c r="J1685" s="319"/>
      <c r="K1685" s="319"/>
      <c r="L1685" s="319"/>
    </row>
    <row r="1686" spans="1:12">
      <c r="A1686" s="319"/>
      <c r="B1686" s="321"/>
      <c r="C1686" s="321"/>
      <c r="D1686" s="321"/>
      <c r="E1686" s="319"/>
      <c r="F1686" s="319"/>
      <c r="G1686" s="319"/>
      <c r="H1686" s="319"/>
      <c r="I1686" s="319"/>
      <c r="J1686" s="319"/>
      <c r="K1686" s="319"/>
      <c r="L1686" s="319"/>
    </row>
    <row r="1687" spans="1:12">
      <c r="A1687" s="319"/>
      <c r="B1687" s="321"/>
      <c r="C1687" s="321"/>
      <c r="D1687" s="321"/>
      <c r="E1687" s="319"/>
      <c r="F1687" s="319"/>
      <c r="G1687" s="319"/>
      <c r="H1687" s="319"/>
      <c r="I1687" s="319"/>
      <c r="J1687" s="319"/>
      <c r="K1687" s="319"/>
      <c r="L1687" s="319"/>
    </row>
    <row r="1688" spans="1:12">
      <c r="A1688" s="319"/>
      <c r="B1688" s="321"/>
      <c r="C1688" s="321"/>
      <c r="D1688" s="321"/>
      <c r="E1688" s="319"/>
      <c r="F1688" s="319"/>
      <c r="G1688" s="319"/>
      <c r="H1688" s="319"/>
      <c r="I1688" s="319"/>
      <c r="J1688" s="319"/>
      <c r="K1688" s="319"/>
      <c r="L1688" s="319"/>
    </row>
    <row r="1689" spans="1:12">
      <c r="A1689" s="319"/>
      <c r="B1689" s="321"/>
      <c r="C1689" s="321"/>
      <c r="D1689" s="321"/>
      <c r="E1689" s="319"/>
      <c r="F1689" s="319"/>
      <c r="G1689" s="319"/>
      <c r="H1689" s="319"/>
      <c r="I1689" s="319"/>
      <c r="J1689" s="319"/>
      <c r="K1689" s="319"/>
      <c r="L1689" s="319"/>
    </row>
    <row r="1690" spans="1:12">
      <c r="A1690" s="319"/>
      <c r="B1690" s="321"/>
      <c r="C1690" s="321"/>
      <c r="D1690" s="321"/>
      <c r="E1690" s="319"/>
      <c r="F1690" s="319"/>
      <c r="G1690" s="319"/>
      <c r="H1690" s="319"/>
      <c r="I1690" s="319"/>
      <c r="J1690" s="319"/>
      <c r="K1690" s="319"/>
      <c r="L1690" s="319"/>
    </row>
    <row r="1691" spans="1:12">
      <c r="A1691" s="319"/>
      <c r="B1691" s="321"/>
      <c r="C1691" s="321"/>
      <c r="D1691" s="321"/>
      <c r="E1691" s="319"/>
      <c r="F1691" s="319"/>
      <c r="G1691" s="319"/>
      <c r="H1691" s="319"/>
      <c r="I1691" s="319"/>
      <c r="J1691" s="319"/>
      <c r="K1691" s="319"/>
      <c r="L1691" s="319"/>
    </row>
    <row r="1692" spans="1:12">
      <c r="A1692" s="319"/>
      <c r="B1692" s="321"/>
      <c r="C1692" s="321"/>
      <c r="D1692" s="321"/>
      <c r="E1692" s="319"/>
      <c r="F1692" s="319"/>
      <c r="G1692" s="319"/>
      <c r="H1692" s="319"/>
      <c r="I1692" s="319"/>
      <c r="J1692" s="319"/>
      <c r="K1692" s="319"/>
      <c r="L1692" s="319"/>
    </row>
    <row r="1693" spans="1:12">
      <c r="A1693" s="319"/>
      <c r="B1693" s="321"/>
      <c r="C1693" s="321"/>
      <c r="D1693" s="321"/>
      <c r="E1693" s="319"/>
      <c r="F1693" s="319"/>
      <c r="G1693" s="319"/>
      <c r="H1693" s="319"/>
      <c r="I1693" s="319"/>
      <c r="J1693" s="319"/>
      <c r="K1693" s="319"/>
      <c r="L1693" s="319"/>
    </row>
    <row r="1694" spans="1:12">
      <c r="A1694" s="319"/>
      <c r="B1694" s="321"/>
      <c r="C1694" s="321"/>
      <c r="D1694" s="321"/>
      <c r="E1694" s="319"/>
      <c r="F1694" s="319"/>
      <c r="G1694" s="319"/>
      <c r="H1694" s="319"/>
      <c r="I1694" s="319"/>
      <c r="J1694" s="319"/>
      <c r="K1694" s="319"/>
      <c r="L1694" s="319"/>
    </row>
    <row r="1695" spans="1:12">
      <c r="A1695" s="319"/>
      <c r="B1695" s="321"/>
      <c r="C1695" s="321"/>
      <c r="D1695" s="321"/>
      <c r="E1695" s="319"/>
      <c r="F1695" s="319"/>
      <c r="G1695" s="319"/>
      <c r="H1695" s="319"/>
      <c r="I1695" s="319"/>
      <c r="J1695" s="319"/>
      <c r="K1695" s="319"/>
      <c r="L1695" s="319"/>
    </row>
    <row r="1696" spans="1:12">
      <c r="A1696" s="319"/>
      <c r="B1696" s="321"/>
      <c r="C1696" s="321"/>
      <c r="D1696" s="321"/>
      <c r="E1696" s="319"/>
      <c r="F1696" s="319"/>
      <c r="G1696" s="319"/>
      <c r="H1696" s="319"/>
      <c r="I1696" s="319"/>
      <c r="J1696" s="319"/>
      <c r="K1696" s="319"/>
      <c r="L1696" s="319"/>
    </row>
    <row r="1697" spans="1:12">
      <c r="A1697" s="319"/>
      <c r="B1697" s="321"/>
      <c r="C1697" s="321"/>
      <c r="D1697" s="321"/>
      <c r="E1697" s="319"/>
      <c r="F1697" s="319"/>
      <c r="G1697" s="319"/>
      <c r="H1697" s="319"/>
      <c r="I1697" s="319"/>
      <c r="J1697" s="319"/>
      <c r="K1697" s="319"/>
      <c r="L1697" s="319"/>
    </row>
    <row r="1698" spans="1:12">
      <c r="A1698" s="319"/>
      <c r="B1698" s="321"/>
      <c r="C1698" s="321"/>
      <c r="D1698" s="321"/>
      <c r="E1698" s="319"/>
      <c r="F1698" s="319"/>
      <c r="G1698" s="319"/>
      <c r="H1698" s="319"/>
      <c r="I1698" s="319"/>
      <c r="J1698" s="319"/>
      <c r="K1698" s="319"/>
      <c r="L1698" s="319"/>
    </row>
    <row r="1699" spans="1:12">
      <c r="A1699" s="319"/>
      <c r="B1699" s="321"/>
      <c r="C1699" s="321"/>
      <c r="D1699" s="321"/>
      <c r="E1699" s="319"/>
      <c r="F1699" s="319"/>
      <c r="G1699" s="319"/>
      <c r="H1699" s="319"/>
      <c r="I1699" s="319"/>
      <c r="J1699" s="319"/>
      <c r="K1699" s="319"/>
      <c r="L1699" s="319"/>
    </row>
    <row r="1700" spans="1:12">
      <c r="A1700" s="319"/>
      <c r="B1700" s="321"/>
      <c r="C1700" s="321"/>
      <c r="D1700" s="321"/>
      <c r="E1700" s="319"/>
      <c r="F1700" s="319"/>
      <c r="G1700" s="319"/>
      <c r="H1700" s="319"/>
      <c r="I1700" s="319"/>
      <c r="J1700" s="319"/>
      <c r="K1700" s="319"/>
      <c r="L1700" s="319"/>
    </row>
    <row r="1701" spans="1:12">
      <c r="A1701" s="319"/>
      <c r="B1701" s="321"/>
      <c r="C1701" s="321"/>
      <c r="D1701" s="321"/>
      <c r="E1701" s="319"/>
      <c r="F1701" s="319"/>
      <c r="G1701" s="319"/>
      <c r="H1701" s="319"/>
      <c r="I1701" s="319"/>
      <c r="J1701" s="319"/>
      <c r="K1701" s="319"/>
      <c r="L1701" s="319"/>
    </row>
    <row r="1702" spans="1:12">
      <c r="A1702" s="319"/>
      <c r="B1702" s="321"/>
      <c r="C1702" s="321"/>
      <c r="D1702" s="321"/>
      <c r="E1702" s="319"/>
      <c r="F1702" s="319"/>
      <c r="G1702" s="319"/>
      <c r="H1702" s="319"/>
      <c r="I1702" s="319"/>
      <c r="J1702" s="319"/>
      <c r="K1702" s="319"/>
      <c r="L1702" s="319"/>
    </row>
    <row r="1703" spans="1:12">
      <c r="A1703" s="319"/>
      <c r="B1703" s="321"/>
      <c r="C1703" s="321"/>
      <c r="D1703" s="321"/>
      <c r="E1703" s="319"/>
      <c r="F1703" s="319"/>
      <c r="G1703" s="319"/>
      <c r="H1703" s="319"/>
      <c r="I1703" s="319"/>
      <c r="J1703" s="319"/>
      <c r="K1703" s="319"/>
      <c r="L1703" s="319"/>
    </row>
    <row r="1704" spans="1:12">
      <c r="A1704" s="319"/>
      <c r="B1704" s="321"/>
      <c r="C1704" s="321"/>
      <c r="D1704" s="321"/>
      <c r="E1704" s="319"/>
      <c r="F1704" s="319"/>
      <c r="G1704" s="319"/>
      <c r="H1704" s="319"/>
      <c r="I1704" s="319"/>
      <c r="J1704" s="319"/>
      <c r="K1704" s="319"/>
      <c r="L1704" s="319"/>
    </row>
    <row r="1705" spans="1:12">
      <c r="A1705" s="319"/>
      <c r="B1705" s="321"/>
      <c r="C1705" s="321"/>
      <c r="D1705" s="321"/>
      <c r="E1705" s="319"/>
      <c r="F1705" s="319"/>
      <c r="G1705" s="319"/>
      <c r="H1705" s="319"/>
      <c r="I1705" s="319"/>
      <c r="J1705" s="319"/>
      <c r="K1705" s="319"/>
      <c r="L1705" s="319"/>
    </row>
    <row r="1706" spans="1:12">
      <c r="A1706" s="319"/>
      <c r="B1706" s="321"/>
      <c r="C1706" s="321"/>
      <c r="D1706" s="321"/>
      <c r="E1706" s="319"/>
      <c r="F1706" s="319"/>
      <c r="G1706" s="319"/>
      <c r="H1706" s="319"/>
      <c r="I1706" s="319"/>
      <c r="J1706" s="319"/>
      <c r="K1706" s="319"/>
      <c r="L1706" s="319"/>
    </row>
    <row r="1707" spans="1:12">
      <c r="A1707" s="319"/>
      <c r="B1707" s="321"/>
      <c r="C1707" s="321"/>
      <c r="D1707" s="321"/>
      <c r="E1707" s="319"/>
      <c r="F1707" s="319"/>
      <c r="G1707" s="319"/>
      <c r="H1707" s="319"/>
      <c r="I1707" s="319"/>
      <c r="J1707" s="319"/>
      <c r="K1707" s="319"/>
      <c r="L1707" s="319"/>
    </row>
    <row r="1708" spans="1:12">
      <c r="A1708" s="319"/>
      <c r="B1708" s="321"/>
      <c r="C1708" s="321"/>
      <c r="D1708" s="321"/>
      <c r="E1708" s="319"/>
      <c r="F1708" s="319"/>
      <c r="G1708" s="319"/>
      <c r="H1708" s="319"/>
      <c r="I1708" s="319"/>
      <c r="J1708" s="319"/>
      <c r="K1708" s="319"/>
      <c r="L1708" s="319"/>
    </row>
    <row r="1709" spans="1:12">
      <c r="A1709" s="319"/>
      <c r="B1709" s="321"/>
      <c r="C1709" s="321"/>
      <c r="D1709" s="321"/>
      <c r="E1709" s="319"/>
      <c r="F1709" s="319"/>
      <c r="G1709" s="319"/>
      <c r="H1709" s="319"/>
      <c r="I1709" s="319"/>
      <c r="J1709" s="319"/>
      <c r="K1709" s="319"/>
      <c r="L1709" s="319"/>
    </row>
    <row r="1710" spans="1:12">
      <c r="A1710" s="319"/>
      <c r="B1710" s="321"/>
      <c r="C1710" s="321"/>
      <c r="D1710" s="321"/>
      <c r="E1710" s="319"/>
      <c r="F1710" s="319"/>
      <c r="G1710" s="319"/>
      <c r="H1710" s="319"/>
      <c r="I1710" s="319"/>
      <c r="J1710" s="319"/>
      <c r="K1710" s="319"/>
      <c r="L1710" s="319"/>
    </row>
    <row r="1711" spans="1:12">
      <c r="A1711" s="319"/>
      <c r="B1711" s="321"/>
      <c r="C1711" s="321"/>
      <c r="D1711" s="321"/>
      <c r="E1711" s="319"/>
      <c r="F1711" s="319"/>
      <c r="G1711" s="319"/>
      <c r="H1711" s="319"/>
      <c r="I1711" s="319"/>
      <c r="J1711" s="319"/>
      <c r="K1711" s="319"/>
      <c r="L1711" s="319"/>
    </row>
    <row r="1712" spans="1:12">
      <c r="A1712" s="319"/>
      <c r="B1712" s="321"/>
      <c r="C1712" s="321"/>
      <c r="D1712" s="321"/>
      <c r="E1712" s="319"/>
      <c r="F1712" s="319"/>
      <c r="G1712" s="319"/>
      <c r="H1712" s="319"/>
      <c r="I1712" s="319"/>
      <c r="J1712" s="319"/>
      <c r="K1712" s="319"/>
      <c r="L1712" s="319"/>
    </row>
    <row r="1713" spans="1:12">
      <c r="A1713" s="319"/>
      <c r="B1713" s="321"/>
      <c r="C1713" s="321"/>
      <c r="D1713" s="321"/>
      <c r="E1713" s="319"/>
      <c r="F1713" s="319"/>
      <c r="G1713" s="319"/>
      <c r="H1713" s="319"/>
      <c r="I1713" s="319"/>
      <c r="J1713" s="319"/>
      <c r="K1713" s="319"/>
      <c r="L1713" s="319"/>
    </row>
    <row r="1714" spans="1:12">
      <c r="A1714" s="319"/>
      <c r="B1714" s="321"/>
      <c r="C1714" s="321"/>
      <c r="D1714" s="321"/>
      <c r="E1714" s="319"/>
      <c r="F1714" s="319"/>
      <c r="G1714" s="319"/>
      <c r="H1714" s="319"/>
      <c r="I1714" s="319"/>
      <c r="J1714" s="319"/>
      <c r="K1714" s="319"/>
      <c r="L1714" s="319"/>
    </row>
    <row r="1715" spans="1:12">
      <c r="A1715" s="319"/>
      <c r="B1715" s="321"/>
      <c r="C1715" s="321"/>
      <c r="D1715" s="321"/>
      <c r="E1715" s="319"/>
      <c r="F1715" s="319"/>
      <c r="G1715" s="319"/>
      <c r="H1715" s="319"/>
      <c r="I1715" s="319"/>
      <c r="J1715" s="319"/>
      <c r="K1715" s="319"/>
      <c r="L1715" s="319"/>
    </row>
    <row r="1716" spans="1:12">
      <c r="A1716" s="319"/>
      <c r="B1716" s="321"/>
      <c r="C1716" s="321"/>
      <c r="D1716" s="321"/>
      <c r="E1716" s="319"/>
      <c r="F1716" s="319"/>
      <c r="G1716" s="319"/>
      <c r="H1716" s="319"/>
      <c r="I1716" s="319"/>
      <c r="J1716" s="319"/>
      <c r="K1716" s="319"/>
      <c r="L1716" s="319"/>
    </row>
    <row r="1717" spans="1:12">
      <c r="A1717" s="319"/>
      <c r="B1717" s="321"/>
      <c r="C1717" s="321"/>
      <c r="D1717" s="321"/>
      <c r="E1717" s="319"/>
      <c r="F1717" s="319"/>
      <c r="G1717" s="319"/>
      <c r="H1717" s="319"/>
      <c r="I1717" s="319"/>
      <c r="J1717" s="319"/>
      <c r="K1717" s="319"/>
      <c r="L1717" s="319"/>
    </row>
    <row r="1718" spans="1:12">
      <c r="A1718" s="319"/>
      <c r="B1718" s="321"/>
      <c r="C1718" s="321"/>
      <c r="D1718" s="321"/>
      <c r="E1718" s="319"/>
      <c r="F1718" s="319"/>
      <c r="G1718" s="319"/>
      <c r="H1718" s="319"/>
      <c r="I1718" s="319"/>
      <c r="J1718" s="319"/>
      <c r="K1718" s="319"/>
      <c r="L1718" s="319"/>
    </row>
    <row r="1719" spans="1:12">
      <c r="A1719" s="319"/>
      <c r="B1719" s="321"/>
      <c r="C1719" s="321"/>
      <c r="D1719" s="321"/>
      <c r="E1719" s="319"/>
      <c r="F1719" s="319"/>
      <c r="G1719" s="319"/>
      <c r="H1719" s="319"/>
      <c r="I1719" s="319"/>
      <c r="J1719" s="319"/>
      <c r="K1719" s="319"/>
      <c r="L1719" s="319"/>
    </row>
    <row r="1720" spans="1:12">
      <c r="A1720" s="319"/>
      <c r="B1720" s="321"/>
      <c r="C1720" s="321"/>
      <c r="D1720" s="321"/>
      <c r="E1720" s="319"/>
      <c r="F1720" s="319"/>
      <c r="G1720" s="319"/>
      <c r="H1720" s="319"/>
      <c r="I1720" s="319"/>
      <c r="J1720" s="319"/>
      <c r="K1720" s="319"/>
      <c r="L1720" s="319"/>
    </row>
    <row r="1721" spans="1:12">
      <c r="A1721" s="319"/>
      <c r="B1721" s="321"/>
      <c r="C1721" s="321"/>
      <c r="D1721" s="321"/>
      <c r="E1721" s="319"/>
      <c r="F1721" s="319"/>
      <c r="G1721" s="319"/>
      <c r="H1721" s="319"/>
      <c r="I1721" s="319"/>
      <c r="J1721" s="319"/>
      <c r="K1721" s="319"/>
      <c r="L1721" s="319"/>
    </row>
    <row r="1722" spans="1:12">
      <c r="A1722" s="319"/>
      <c r="B1722" s="321"/>
      <c r="C1722" s="321"/>
      <c r="D1722" s="321"/>
      <c r="E1722" s="319"/>
      <c r="F1722" s="319"/>
      <c r="G1722" s="319"/>
      <c r="H1722" s="319"/>
      <c r="I1722" s="319"/>
      <c r="J1722" s="319"/>
      <c r="K1722" s="319"/>
      <c r="L1722" s="319"/>
    </row>
    <row r="1723" spans="1:12">
      <c r="A1723" s="319"/>
      <c r="B1723" s="321"/>
      <c r="C1723" s="321"/>
      <c r="D1723" s="321"/>
      <c r="E1723" s="319"/>
      <c r="F1723" s="319"/>
      <c r="G1723" s="319"/>
      <c r="H1723" s="319"/>
      <c r="I1723" s="319"/>
      <c r="J1723" s="319"/>
      <c r="K1723" s="319"/>
      <c r="L1723" s="319"/>
    </row>
    <row r="1724" spans="1:12">
      <c r="A1724" s="319"/>
      <c r="B1724" s="321"/>
      <c r="C1724" s="321"/>
      <c r="D1724" s="321"/>
      <c r="E1724" s="319"/>
      <c r="F1724" s="319"/>
      <c r="G1724" s="319"/>
      <c r="H1724" s="319"/>
      <c r="I1724" s="319"/>
      <c r="J1724" s="319"/>
      <c r="K1724" s="319"/>
      <c r="L1724" s="319"/>
    </row>
    <row r="1725" spans="1:12">
      <c r="A1725" s="319"/>
      <c r="B1725" s="321"/>
      <c r="C1725" s="321"/>
      <c r="D1725" s="321"/>
      <c r="E1725" s="319"/>
      <c r="F1725" s="319"/>
      <c r="G1725" s="319"/>
      <c r="H1725" s="319"/>
      <c r="I1725" s="319"/>
      <c r="J1725" s="319"/>
      <c r="K1725" s="319"/>
      <c r="L1725" s="319"/>
    </row>
    <row r="1726" spans="1:12">
      <c r="A1726" s="319"/>
      <c r="B1726" s="321"/>
      <c r="C1726" s="321"/>
      <c r="D1726" s="321"/>
      <c r="E1726" s="319"/>
      <c r="F1726" s="319"/>
      <c r="G1726" s="319"/>
      <c r="H1726" s="319"/>
      <c r="I1726" s="319"/>
      <c r="J1726" s="319"/>
      <c r="K1726" s="319"/>
      <c r="L1726" s="319"/>
    </row>
    <row r="1727" spans="1:12">
      <c r="A1727" s="319"/>
      <c r="B1727" s="321"/>
      <c r="C1727" s="321"/>
      <c r="D1727" s="321"/>
      <c r="E1727" s="319"/>
      <c r="F1727" s="319"/>
      <c r="G1727" s="319"/>
      <c r="H1727" s="319"/>
      <c r="I1727" s="319"/>
      <c r="J1727" s="319"/>
      <c r="K1727" s="319"/>
      <c r="L1727" s="319"/>
    </row>
    <row r="1728" spans="1:12">
      <c r="A1728" s="319"/>
      <c r="B1728" s="321"/>
      <c r="C1728" s="321"/>
      <c r="D1728" s="321"/>
      <c r="E1728" s="319"/>
      <c r="F1728" s="319"/>
      <c r="G1728" s="319"/>
      <c r="H1728" s="319"/>
      <c r="I1728" s="319"/>
      <c r="J1728" s="319"/>
      <c r="K1728" s="319"/>
      <c r="L1728" s="319"/>
    </row>
    <row r="1729" spans="1:12">
      <c r="A1729" s="319"/>
      <c r="B1729" s="321"/>
      <c r="C1729" s="321"/>
      <c r="D1729" s="321"/>
      <c r="E1729" s="319"/>
      <c r="F1729" s="319"/>
      <c r="G1729" s="319"/>
      <c r="H1729" s="319"/>
      <c r="I1729" s="319"/>
      <c r="J1729" s="319"/>
      <c r="K1729" s="319"/>
      <c r="L1729" s="319"/>
    </row>
    <row r="1730" spans="1:12">
      <c r="A1730" s="319"/>
      <c r="B1730" s="321"/>
      <c r="C1730" s="321"/>
      <c r="D1730" s="321"/>
      <c r="E1730" s="319"/>
      <c r="F1730" s="319"/>
      <c r="G1730" s="319"/>
      <c r="H1730" s="319"/>
      <c r="I1730" s="319"/>
      <c r="J1730" s="319"/>
      <c r="K1730" s="319"/>
      <c r="L1730" s="319"/>
    </row>
    <row r="1731" spans="1:12">
      <c r="A1731" s="319"/>
      <c r="B1731" s="321"/>
      <c r="C1731" s="321"/>
      <c r="D1731" s="321"/>
      <c r="E1731" s="319"/>
      <c r="F1731" s="319"/>
      <c r="G1731" s="319"/>
      <c r="H1731" s="319"/>
      <c r="I1731" s="319"/>
      <c r="J1731" s="319"/>
      <c r="K1731" s="319"/>
      <c r="L1731" s="319"/>
    </row>
    <row r="1732" spans="1:12">
      <c r="A1732" s="319"/>
      <c r="B1732" s="321"/>
      <c r="C1732" s="321"/>
      <c r="D1732" s="321"/>
      <c r="E1732" s="319"/>
      <c r="F1732" s="319"/>
      <c r="G1732" s="319"/>
      <c r="H1732" s="319"/>
      <c r="I1732" s="319"/>
      <c r="J1732" s="319"/>
      <c r="K1732" s="319"/>
      <c r="L1732" s="319"/>
    </row>
    <row r="1733" spans="1:12">
      <c r="A1733" s="319"/>
      <c r="B1733" s="321"/>
      <c r="C1733" s="321"/>
      <c r="D1733" s="321"/>
      <c r="E1733" s="319"/>
      <c r="F1733" s="319"/>
      <c r="G1733" s="319"/>
      <c r="H1733" s="319"/>
      <c r="I1733" s="319"/>
      <c r="J1733" s="319"/>
      <c r="K1733" s="319"/>
      <c r="L1733" s="319"/>
    </row>
    <row r="1734" spans="1:12">
      <c r="A1734" s="319"/>
      <c r="B1734" s="321"/>
      <c r="C1734" s="321"/>
      <c r="D1734" s="321"/>
      <c r="E1734" s="319"/>
      <c r="F1734" s="319"/>
      <c r="G1734" s="319"/>
      <c r="H1734" s="319"/>
      <c r="I1734" s="319"/>
      <c r="J1734" s="319"/>
      <c r="K1734" s="319"/>
      <c r="L1734" s="319"/>
    </row>
    <row r="1735" spans="1:12">
      <c r="A1735" s="319"/>
      <c r="B1735" s="321"/>
      <c r="C1735" s="321"/>
      <c r="D1735" s="321"/>
      <c r="E1735" s="319"/>
      <c r="F1735" s="319"/>
      <c r="G1735" s="319"/>
      <c r="H1735" s="319"/>
      <c r="I1735" s="319"/>
      <c r="J1735" s="319"/>
      <c r="K1735" s="319"/>
      <c r="L1735" s="319"/>
    </row>
    <row r="1736" spans="1:12">
      <c r="A1736" s="319"/>
      <c r="B1736" s="321"/>
      <c r="C1736" s="321"/>
      <c r="D1736" s="321"/>
      <c r="E1736" s="319"/>
      <c r="F1736" s="319"/>
      <c r="G1736" s="319"/>
      <c r="H1736" s="319"/>
      <c r="I1736" s="319"/>
      <c r="J1736" s="319"/>
      <c r="K1736" s="319"/>
      <c r="L1736" s="319"/>
    </row>
    <row r="1737" spans="1:12">
      <c r="A1737" s="319"/>
      <c r="B1737" s="321"/>
      <c r="C1737" s="321"/>
      <c r="D1737" s="321"/>
      <c r="E1737" s="319"/>
      <c r="F1737" s="319"/>
      <c r="G1737" s="319"/>
      <c r="H1737" s="319"/>
      <c r="I1737" s="319"/>
      <c r="J1737" s="319"/>
      <c r="K1737" s="319"/>
      <c r="L1737" s="319"/>
    </row>
    <row r="1738" spans="1:12">
      <c r="A1738" s="319"/>
      <c r="B1738" s="321"/>
      <c r="C1738" s="321"/>
      <c r="D1738" s="321"/>
      <c r="E1738" s="319"/>
      <c r="F1738" s="319"/>
      <c r="G1738" s="319"/>
      <c r="H1738" s="319"/>
      <c r="I1738" s="319"/>
      <c r="J1738" s="319"/>
      <c r="K1738" s="319"/>
      <c r="L1738" s="319"/>
    </row>
    <row r="1739" spans="1:12">
      <c r="A1739" s="319"/>
      <c r="B1739" s="321"/>
      <c r="C1739" s="321"/>
      <c r="D1739" s="321"/>
      <c r="E1739" s="319"/>
      <c r="F1739" s="319"/>
      <c r="G1739" s="319"/>
      <c r="H1739" s="319"/>
      <c r="I1739" s="319"/>
      <c r="J1739" s="319"/>
      <c r="K1739" s="319"/>
      <c r="L1739" s="319"/>
    </row>
    <row r="1740" spans="1:12">
      <c r="A1740" s="319"/>
      <c r="B1740" s="321"/>
      <c r="C1740" s="321"/>
      <c r="D1740" s="321"/>
      <c r="E1740" s="319"/>
      <c r="F1740" s="319"/>
      <c r="G1740" s="319"/>
      <c r="H1740" s="319"/>
      <c r="I1740" s="319"/>
      <c r="J1740" s="319"/>
      <c r="K1740" s="319"/>
      <c r="L1740" s="319"/>
    </row>
    <row r="1741" spans="1:12">
      <c r="A1741" s="319"/>
      <c r="B1741" s="321"/>
      <c r="C1741" s="321"/>
      <c r="D1741" s="321"/>
      <c r="E1741" s="319"/>
      <c r="F1741" s="319"/>
      <c r="G1741" s="319"/>
      <c r="H1741" s="319"/>
      <c r="I1741" s="319"/>
      <c r="J1741" s="319"/>
      <c r="K1741" s="319"/>
      <c r="L1741" s="319"/>
    </row>
    <row r="1742" spans="1:12">
      <c r="A1742" s="319"/>
      <c r="B1742" s="321"/>
      <c r="C1742" s="321"/>
      <c r="D1742" s="321"/>
      <c r="E1742" s="319"/>
      <c r="F1742" s="319"/>
      <c r="G1742" s="319"/>
      <c r="H1742" s="319"/>
      <c r="I1742" s="319"/>
      <c r="J1742" s="319"/>
      <c r="K1742" s="319"/>
      <c r="L1742" s="319"/>
    </row>
    <row r="1743" spans="1:12">
      <c r="A1743" s="319"/>
      <c r="B1743" s="321"/>
      <c r="C1743" s="321"/>
      <c r="D1743" s="321"/>
      <c r="E1743" s="319"/>
      <c r="F1743" s="319"/>
      <c r="G1743" s="319"/>
      <c r="H1743" s="319"/>
      <c r="I1743" s="319"/>
      <c r="J1743" s="319"/>
      <c r="K1743" s="319"/>
      <c r="L1743" s="319"/>
    </row>
    <row r="1744" spans="1:12">
      <c r="A1744" s="319"/>
      <c r="B1744" s="321"/>
      <c r="C1744" s="321"/>
      <c r="D1744" s="321"/>
      <c r="E1744" s="319"/>
      <c r="F1744" s="319"/>
      <c r="G1744" s="319"/>
      <c r="H1744" s="319"/>
      <c r="I1744" s="319"/>
      <c r="J1744" s="319"/>
      <c r="K1744" s="319"/>
      <c r="L1744" s="319"/>
    </row>
    <row r="1745" spans="1:12">
      <c r="A1745" s="319"/>
      <c r="B1745" s="321"/>
      <c r="C1745" s="321"/>
      <c r="D1745" s="321"/>
      <c r="E1745" s="319"/>
      <c r="F1745" s="319"/>
      <c r="G1745" s="319"/>
      <c r="H1745" s="319"/>
      <c r="I1745" s="319"/>
      <c r="J1745" s="319"/>
      <c r="K1745" s="319"/>
      <c r="L1745" s="319"/>
    </row>
    <row r="1746" spans="1:12">
      <c r="A1746" s="319"/>
      <c r="B1746" s="321"/>
      <c r="C1746" s="321"/>
      <c r="D1746" s="321"/>
      <c r="E1746" s="319"/>
      <c r="F1746" s="319"/>
      <c r="G1746" s="319"/>
      <c r="H1746" s="319"/>
      <c r="I1746" s="319"/>
      <c r="J1746" s="319"/>
      <c r="K1746" s="319"/>
      <c r="L1746" s="319"/>
    </row>
    <row r="1747" spans="1:12">
      <c r="A1747" s="319"/>
      <c r="B1747" s="321"/>
      <c r="C1747" s="321"/>
      <c r="D1747" s="321"/>
      <c r="E1747" s="319"/>
      <c r="F1747" s="319"/>
      <c r="G1747" s="319"/>
      <c r="H1747" s="319"/>
      <c r="I1747" s="319"/>
      <c r="J1747" s="319"/>
      <c r="K1747" s="319"/>
      <c r="L1747" s="319"/>
    </row>
    <row r="1748" spans="1:12">
      <c r="A1748" s="319"/>
      <c r="B1748" s="321"/>
      <c r="C1748" s="321"/>
      <c r="D1748" s="321"/>
      <c r="E1748" s="319"/>
      <c r="F1748" s="319"/>
      <c r="G1748" s="319"/>
      <c r="H1748" s="319"/>
      <c r="I1748" s="319"/>
      <c r="J1748" s="319"/>
      <c r="K1748" s="319"/>
      <c r="L1748" s="319"/>
    </row>
    <row r="1749" spans="1:12">
      <c r="A1749" s="319"/>
      <c r="B1749" s="321"/>
      <c r="C1749" s="321"/>
      <c r="D1749" s="321"/>
      <c r="E1749" s="319"/>
      <c r="F1749" s="319"/>
      <c r="G1749" s="319"/>
      <c r="H1749" s="319"/>
      <c r="I1749" s="319"/>
      <c r="J1749" s="319"/>
      <c r="K1749" s="319"/>
      <c r="L1749" s="319"/>
    </row>
    <row r="1750" spans="1:12">
      <c r="A1750" s="319"/>
      <c r="B1750" s="321"/>
      <c r="C1750" s="321"/>
      <c r="D1750" s="321"/>
      <c r="E1750" s="319"/>
      <c r="F1750" s="319"/>
      <c r="G1750" s="319"/>
      <c r="H1750" s="319"/>
      <c r="I1750" s="319"/>
      <c r="J1750" s="319"/>
      <c r="K1750" s="319"/>
      <c r="L1750" s="319"/>
    </row>
    <row r="1751" spans="1:12">
      <c r="A1751" s="319"/>
      <c r="B1751" s="321"/>
      <c r="C1751" s="321"/>
      <c r="D1751" s="321"/>
      <c r="E1751" s="319"/>
      <c r="F1751" s="319"/>
      <c r="G1751" s="319"/>
      <c r="H1751" s="319"/>
      <c r="I1751" s="319"/>
      <c r="J1751" s="319"/>
      <c r="K1751" s="319"/>
      <c r="L1751" s="319"/>
    </row>
    <row r="1752" spans="1:12">
      <c r="A1752" s="319"/>
      <c r="B1752" s="321"/>
      <c r="C1752" s="321"/>
      <c r="D1752" s="321"/>
      <c r="E1752" s="319"/>
      <c r="F1752" s="319"/>
      <c r="G1752" s="319"/>
      <c r="H1752" s="319"/>
      <c r="I1752" s="319"/>
      <c r="J1752" s="319"/>
      <c r="K1752" s="319"/>
      <c r="L1752" s="319"/>
    </row>
    <row r="1753" spans="1:12">
      <c r="A1753" s="319"/>
      <c r="B1753" s="321"/>
      <c r="C1753" s="321"/>
      <c r="D1753" s="321"/>
      <c r="E1753" s="319"/>
      <c r="F1753" s="319"/>
      <c r="G1753" s="319"/>
      <c r="H1753" s="319"/>
      <c r="I1753" s="319"/>
      <c r="J1753" s="319"/>
      <c r="K1753" s="319"/>
      <c r="L1753" s="319"/>
    </row>
    <row r="1754" spans="1:12">
      <c r="A1754" s="319"/>
      <c r="B1754" s="321"/>
      <c r="C1754" s="321"/>
      <c r="D1754" s="321"/>
      <c r="E1754" s="319"/>
      <c r="F1754" s="319"/>
      <c r="G1754" s="319"/>
      <c r="H1754" s="319"/>
      <c r="I1754" s="319"/>
      <c r="J1754" s="319"/>
      <c r="K1754" s="319"/>
      <c r="L1754" s="319"/>
    </row>
    <row r="1755" spans="1:12">
      <c r="A1755" s="319"/>
      <c r="B1755" s="321"/>
      <c r="C1755" s="321"/>
      <c r="D1755" s="321"/>
      <c r="E1755" s="319"/>
      <c r="F1755" s="319"/>
      <c r="G1755" s="319"/>
      <c r="H1755" s="319"/>
      <c r="I1755" s="319"/>
      <c r="J1755" s="319"/>
      <c r="K1755" s="319"/>
      <c r="L1755" s="319"/>
    </row>
    <row r="1756" spans="1:12">
      <c r="A1756" s="319"/>
      <c r="B1756" s="321"/>
      <c r="C1756" s="321"/>
      <c r="D1756" s="321"/>
      <c r="E1756" s="319"/>
      <c r="F1756" s="319"/>
      <c r="G1756" s="319"/>
      <c r="H1756" s="319"/>
      <c r="I1756" s="319"/>
      <c r="J1756" s="319"/>
      <c r="K1756" s="319"/>
      <c r="L1756" s="319"/>
    </row>
    <row r="1757" spans="1:12">
      <c r="A1757" s="319"/>
      <c r="B1757" s="321"/>
      <c r="C1757" s="321"/>
      <c r="D1757" s="321"/>
      <c r="E1757" s="319"/>
      <c r="F1757" s="319"/>
      <c r="G1757" s="319"/>
      <c r="H1757" s="319"/>
      <c r="I1757" s="319"/>
      <c r="J1757" s="319"/>
      <c r="K1757" s="319"/>
      <c r="L1757" s="319"/>
    </row>
    <row r="1758" spans="1:12">
      <c r="A1758" s="319"/>
      <c r="B1758" s="321"/>
      <c r="C1758" s="321"/>
      <c r="D1758" s="321"/>
      <c r="E1758" s="319"/>
      <c r="F1758" s="319"/>
      <c r="G1758" s="319"/>
      <c r="H1758" s="319"/>
      <c r="I1758" s="319"/>
      <c r="J1758" s="319"/>
      <c r="K1758" s="319"/>
      <c r="L1758" s="319"/>
    </row>
    <row r="1759" spans="1:12">
      <c r="A1759" s="319"/>
      <c r="B1759" s="321"/>
      <c r="C1759" s="321"/>
      <c r="D1759" s="321"/>
      <c r="E1759" s="319"/>
      <c r="F1759" s="319"/>
      <c r="G1759" s="319"/>
      <c r="H1759" s="319"/>
      <c r="I1759" s="319"/>
      <c r="J1759" s="319"/>
      <c r="K1759" s="319"/>
      <c r="L1759" s="319"/>
    </row>
    <row r="1760" spans="1:12">
      <c r="A1760" s="319"/>
      <c r="B1760" s="321"/>
      <c r="C1760" s="321"/>
      <c r="D1760" s="321"/>
      <c r="E1760" s="319"/>
      <c r="F1760" s="319"/>
      <c r="G1760" s="319"/>
      <c r="H1760" s="319"/>
      <c r="I1760" s="319"/>
      <c r="J1760" s="319"/>
      <c r="K1760" s="319"/>
      <c r="L1760" s="319"/>
    </row>
    <row r="1761" spans="1:12">
      <c r="A1761" s="319"/>
      <c r="B1761" s="321"/>
      <c r="C1761" s="321"/>
      <c r="D1761" s="321"/>
      <c r="E1761" s="319"/>
      <c r="F1761" s="319"/>
      <c r="G1761" s="319"/>
      <c r="H1761" s="319"/>
      <c r="I1761" s="319"/>
      <c r="J1761" s="319"/>
      <c r="K1761" s="319"/>
      <c r="L1761" s="319"/>
    </row>
    <row r="1762" spans="1:12">
      <c r="A1762" s="319"/>
      <c r="B1762" s="321"/>
      <c r="C1762" s="321"/>
      <c r="D1762" s="321"/>
      <c r="E1762" s="319"/>
      <c r="F1762" s="319"/>
      <c r="G1762" s="319"/>
      <c r="H1762" s="319"/>
      <c r="I1762" s="319"/>
      <c r="J1762" s="319"/>
      <c r="K1762" s="319"/>
      <c r="L1762" s="319"/>
    </row>
    <row r="1763" spans="1:12">
      <c r="A1763" s="319"/>
      <c r="B1763" s="321"/>
      <c r="C1763" s="321"/>
      <c r="D1763" s="321"/>
      <c r="E1763" s="319"/>
      <c r="F1763" s="319"/>
      <c r="G1763" s="319"/>
      <c r="H1763" s="319"/>
      <c r="I1763" s="319"/>
      <c r="J1763" s="319"/>
      <c r="K1763" s="319"/>
      <c r="L1763" s="319"/>
    </row>
    <row r="1764" spans="1:12">
      <c r="A1764" s="319"/>
      <c r="B1764" s="321"/>
      <c r="C1764" s="321"/>
      <c r="D1764" s="321"/>
      <c r="E1764" s="319"/>
      <c r="F1764" s="319"/>
      <c r="G1764" s="319"/>
      <c r="H1764" s="319"/>
      <c r="I1764" s="319"/>
      <c r="J1764" s="319"/>
      <c r="K1764" s="319"/>
      <c r="L1764" s="319"/>
    </row>
    <row r="1765" spans="1:12">
      <c r="A1765" s="319"/>
      <c r="B1765" s="321"/>
      <c r="C1765" s="321"/>
      <c r="D1765" s="321"/>
      <c r="E1765" s="319"/>
      <c r="F1765" s="319"/>
      <c r="G1765" s="319"/>
      <c r="H1765" s="319"/>
      <c r="I1765" s="319"/>
      <c r="J1765" s="319"/>
      <c r="K1765" s="319"/>
      <c r="L1765" s="319"/>
    </row>
    <row r="1766" spans="1:12">
      <c r="A1766" s="319"/>
      <c r="B1766" s="321"/>
      <c r="C1766" s="321"/>
      <c r="D1766" s="321"/>
      <c r="E1766" s="319"/>
      <c r="F1766" s="319"/>
      <c r="G1766" s="319"/>
      <c r="H1766" s="319"/>
      <c r="I1766" s="319"/>
      <c r="J1766" s="319"/>
      <c r="K1766" s="319"/>
      <c r="L1766" s="319"/>
    </row>
    <row r="1767" spans="1:12">
      <c r="A1767" s="319"/>
      <c r="B1767" s="321"/>
      <c r="C1767" s="321"/>
      <c r="D1767" s="321"/>
      <c r="E1767" s="319"/>
      <c r="F1767" s="319"/>
      <c r="G1767" s="319"/>
      <c r="H1767" s="319"/>
      <c r="I1767" s="319"/>
      <c r="J1767" s="319"/>
      <c r="K1767" s="319"/>
      <c r="L1767" s="319"/>
    </row>
    <row r="1768" spans="1:12">
      <c r="A1768" s="319"/>
      <c r="B1768" s="321"/>
      <c r="C1768" s="321"/>
      <c r="D1768" s="321"/>
      <c r="E1768" s="319"/>
      <c r="F1768" s="319"/>
      <c r="G1768" s="319"/>
      <c r="H1768" s="319"/>
      <c r="I1768" s="319"/>
      <c r="J1768" s="319"/>
      <c r="K1768" s="319"/>
      <c r="L1768" s="319"/>
    </row>
    <row r="1769" spans="1:12">
      <c r="A1769" s="319"/>
      <c r="B1769" s="321"/>
      <c r="C1769" s="321"/>
      <c r="D1769" s="321"/>
      <c r="E1769" s="319"/>
      <c r="F1769" s="319"/>
      <c r="G1769" s="319"/>
      <c r="H1769" s="319"/>
      <c r="I1769" s="319"/>
      <c r="J1769" s="319"/>
      <c r="K1769" s="319"/>
      <c r="L1769" s="319"/>
    </row>
    <row r="1770" spans="1:12">
      <c r="A1770" s="319"/>
      <c r="B1770" s="321"/>
      <c r="C1770" s="321"/>
      <c r="D1770" s="321"/>
      <c r="E1770" s="319"/>
      <c r="F1770" s="319"/>
      <c r="G1770" s="319"/>
      <c r="H1770" s="319"/>
      <c r="I1770" s="319"/>
      <c r="J1770" s="319"/>
      <c r="K1770" s="319"/>
      <c r="L1770" s="319"/>
    </row>
    <row r="1771" spans="1:12">
      <c r="A1771" s="319"/>
      <c r="B1771" s="321"/>
      <c r="C1771" s="321"/>
      <c r="D1771" s="321"/>
      <c r="E1771" s="319"/>
      <c r="F1771" s="319"/>
      <c r="G1771" s="319"/>
      <c r="H1771" s="319"/>
      <c r="I1771" s="319"/>
      <c r="J1771" s="319"/>
      <c r="K1771" s="319"/>
      <c r="L1771" s="319"/>
    </row>
    <row r="1772" spans="1:12">
      <c r="A1772" s="319"/>
      <c r="B1772" s="321"/>
      <c r="C1772" s="321"/>
      <c r="D1772" s="321"/>
      <c r="E1772" s="319"/>
      <c r="F1772" s="319"/>
      <c r="G1772" s="319"/>
      <c r="H1772" s="319"/>
      <c r="I1772" s="319"/>
      <c r="J1772" s="319"/>
      <c r="K1772" s="319"/>
      <c r="L1772" s="319"/>
    </row>
    <row r="1773" spans="1:12">
      <c r="A1773" s="319"/>
      <c r="B1773" s="321"/>
      <c r="C1773" s="321"/>
      <c r="D1773" s="321"/>
      <c r="E1773" s="319"/>
      <c r="F1773" s="319"/>
      <c r="G1773" s="319"/>
      <c r="H1773" s="319"/>
      <c r="I1773" s="319"/>
      <c r="J1773" s="319"/>
      <c r="K1773" s="319"/>
      <c r="L1773" s="319"/>
    </row>
    <row r="1774" spans="1:12">
      <c r="A1774" s="319"/>
      <c r="B1774" s="321"/>
      <c r="C1774" s="321"/>
      <c r="D1774" s="321"/>
      <c r="E1774" s="319"/>
      <c r="F1774" s="319"/>
      <c r="G1774" s="319"/>
      <c r="H1774" s="319"/>
      <c r="I1774" s="319"/>
      <c r="J1774" s="319"/>
      <c r="K1774" s="319"/>
      <c r="L1774" s="319"/>
    </row>
    <row r="1775" spans="1:12">
      <c r="A1775" s="319"/>
      <c r="B1775" s="321"/>
      <c r="C1775" s="321"/>
      <c r="D1775" s="321"/>
      <c r="E1775" s="319"/>
      <c r="F1775" s="319"/>
      <c r="G1775" s="319"/>
      <c r="H1775" s="319"/>
      <c r="I1775" s="319"/>
      <c r="J1775" s="319"/>
      <c r="K1775" s="319"/>
      <c r="L1775" s="319"/>
    </row>
    <row r="1776" spans="1:12">
      <c r="A1776" s="319"/>
      <c r="B1776" s="321"/>
      <c r="C1776" s="321"/>
      <c r="D1776" s="321"/>
      <c r="E1776" s="319"/>
      <c r="F1776" s="319"/>
      <c r="G1776" s="319"/>
      <c r="H1776" s="319"/>
      <c r="I1776" s="319"/>
      <c r="J1776" s="319"/>
      <c r="K1776" s="319"/>
      <c r="L1776" s="319"/>
    </row>
    <row r="1777" spans="1:12">
      <c r="A1777" s="319"/>
      <c r="B1777" s="321"/>
      <c r="C1777" s="321"/>
      <c r="D1777" s="321"/>
      <c r="E1777" s="319"/>
      <c r="F1777" s="319"/>
      <c r="G1777" s="319"/>
      <c r="H1777" s="319"/>
      <c r="I1777" s="319"/>
      <c r="J1777" s="319"/>
      <c r="K1777" s="319"/>
      <c r="L1777" s="319"/>
    </row>
    <row r="1778" spans="1:12">
      <c r="A1778" s="319"/>
      <c r="B1778" s="321"/>
      <c r="C1778" s="321"/>
      <c r="D1778" s="321"/>
      <c r="E1778" s="319"/>
      <c r="F1778" s="319"/>
      <c r="G1778" s="319"/>
      <c r="H1778" s="319"/>
      <c r="I1778" s="319"/>
      <c r="J1778" s="319"/>
      <c r="K1778" s="319"/>
      <c r="L1778" s="319"/>
    </row>
    <row r="1779" spans="1:12">
      <c r="A1779" s="319"/>
      <c r="B1779" s="321"/>
      <c r="C1779" s="321"/>
      <c r="D1779" s="321"/>
      <c r="E1779" s="319"/>
      <c r="F1779" s="319"/>
      <c r="G1779" s="319"/>
      <c r="H1779" s="319"/>
      <c r="I1779" s="319"/>
      <c r="J1779" s="319"/>
      <c r="K1779" s="319"/>
      <c r="L1779" s="319"/>
    </row>
    <row r="1780" spans="1:12">
      <c r="A1780" s="319"/>
      <c r="B1780" s="321"/>
      <c r="C1780" s="321"/>
      <c r="D1780" s="321"/>
      <c r="E1780" s="319"/>
      <c r="F1780" s="319"/>
      <c r="G1780" s="319"/>
      <c r="H1780" s="319"/>
      <c r="I1780" s="319"/>
      <c r="J1780" s="319"/>
      <c r="K1780" s="319"/>
      <c r="L1780" s="319"/>
    </row>
    <row r="1781" spans="1:12">
      <c r="A1781" s="319"/>
      <c r="B1781" s="321"/>
      <c r="C1781" s="321"/>
      <c r="D1781" s="321"/>
      <c r="E1781" s="319"/>
      <c r="F1781" s="319"/>
      <c r="G1781" s="319"/>
      <c r="H1781" s="319"/>
      <c r="I1781" s="319"/>
      <c r="J1781" s="319"/>
      <c r="K1781" s="319"/>
      <c r="L1781" s="319"/>
    </row>
    <row r="1782" spans="1:12">
      <c r="A1782" s="319"/>
      <c r="B1782" s="321"/>
      <c r="C1782" s="321"/>
      <c r="D1782" s="321"/>
      <c r="E1782" s="319"/>
      <c r="F1782" s="319"/>
      <c r="G1782" s="319"/>
      <c r="H1782" s="319"/>
      <c r="I1782" s="319"/>
      <c r="J1782" s="319"/>
      <c r="K1782" s="319"/>
      <c r="L1782" s="319"/>
    </row>
    <row r="1783" spans="1:12">
      <c r="A1783" s="319"/>
      <c r="B1783" s="321"/>
      <c r="C1783" s="321"/>
      <c r="D1783" s="321"/>
      <c r="E1783" s="319"/>
      <c r="F1783" s="319"/>
      <c r="G1783" s="319"/>
      <c r="H1783" s="319"/>
      <c r="I1783" s="319"/>
      <c r="J1783" s="319"/>
      <c r="K1783" s="319"/>
      <c r="L1783" s="319"/>
    </row>
    <row r="1784" spans="1:12">
      <c r="A1784" s="319"/>
      <c r="B1784" s="321"/>
      <c r="C1784" s="321"/>
      <c r="D1784" s="321"/>
      <c r="E1784" s="319"/>
      <c r="F1784" s="319"/>
      <c r="G1784" s="319"/>
      <c r="H1784" s="319"/>
      <c r="I1784" s="319"/>
      <c r="J1784" s="319"/>
      <c r="K1784" s="319"/>
      <c r="L1784" s="319"/>
    </row>
    <row r="1785" spans="1:12">
      <c r="A1785" s="319"/>
      <c r="B1785" s="321"/>
      <c r="C1785" s="321"/>
      <c r="D1785" s="321"/>
      <c r="E1785" s="319"/>
      <c r="F1785" s="319"/>
      <c r="G1785" s="319"/>
      <c r="H1785" s="319"/>
      <c r="I1785" s="319"/>
      <c r="J1785" s="319"/>
      <c r="K1785" s="319"/>
      <c r="L1785" s="319"/>
    </row>
    <row r="1786" spans="1:12">
      <c r="A1786" s="319"/>
      <c r="B1786" s="321"/>
      <c r="C1786" s="321"/>
      <c r="D1786" s="321"/>
      <c r="E1786" s="319"/>
      <c r="F1786" s="319"/>
      <c r="G1786" s="319"/>
      <c r="H1786" s="319"/>
      <c r="I1786" s="319"/>
      <c r="J1786" s="319"/>
      <c r="K1786" s="319"/>
      <c r="L1786" s="319"/>
    </row>
    <row r="1787" spans="1:12">
      <c r="A1787" s="319"/>
      <c r="B1787" s="321"/>
      <c r="C1787" s="321"/>
      <c r="D1787" s="321"/>
      <c r="E1787" s="319"/>
      <c r="F1787" s="319"/>
      <c r="G1787" s="319"/>
      <c r="H1787" s="319"/>
      <c r="I1787" s="319"/>
      <c r="J1787" s="319"/>
      <c r="K1787" s="319"/>
      <c r="L1787" s="319"/>
    </row>
    <row r="1788" spans="1:12">
      <c r="A1788" s="319"/>
      <c r="B1788" s="321"/>
      <c r="C1788" s="321"/>
      <c r="D1788" s="321"/>
      <c r="E1788" s="319"/>
      <c r="F1788" s="319"/>
      <c r="G1788" s="319"/>
      <c r="H1788" s="319"/>
      <c r="I1788" s="319"/>
      <c r="J1788" s="319"/>
      <c r="K1788" s="319"/>
      <c r="L1788" s="319"/>
    </row>
    <row r="1789" spans="1:12">
      <c r="A1789" s="319"/>
      <c r="B1789" s="321"/>
      <c r="C1789" s="321"/>
      <c r="D1789" s="321"/>
      <c r="E1789" s="319"/>
      <c r="F1789" s="319"/>
      <c r="G1789" s="319"/>
      <c r="H1789" s="319"/>
      <c r="I1789" s="319"/>
      <c r="J1789" s="319"/>
      <c r="K1789" s="319"/>
      <c r="L1789" s="319"/>
    </row>
    <row r="1790" spans="1:12">
      <c r="A1790" s="319"/>
      <c r="B1790" s="321"/>
      <c r="C1790" s="321"/>
      <c r="D1790" s="321"/>
      <c r="E1790" s="319"/>
      <c r="F1790" s="319"/>
      <c r="G1790" s="319"/>
      <c r="H1790" s="319"/>
      <c r="I1790" s="319"/>
      <c r="J1790" s="319"/>
      <c r="K1790" s="319"/>
      <c r="L1790" s="319"/>
    </row>
    <row r="1791" spans="1:12">
      <c r="A1791" s="319"/>
      <c r="B1791" s="321"/>
      <c r="C1791" s="321"/>
      <c r="D1791" s="321"/>
      <c r="E1791" s="319"/>
      <c r="F1791" s="319"/>
      <c r="G1791" s="319"/>
      <c r="H1791" s="319"/>
      <c r="I1791" s="319"/>
      <c r="J1791" s="319"/>
      <c r="K1791" s="319"/>
      <c r="L1791" s="319"/>
    </row>
    <row r="1792" spans="1:12">
      <c r="A1792" s="319"/>
      <c r="B1792" s="321"/>
      <c r="C1792" s="321"/>
      <c r="D1792" s="321"/>
      <c r="E1792" s="319"/>
      <c r="F1792" s="319"/>
      <c r="G1792" s="319"/>
      <c r="H1792" s="319"/>
      <c r="I1792" s="319"/>
      <c r="J1792" s="319"/>
      <c r="K1792" s="319"/>
      <c r="L1792" s="319"/>
    </row>
    <row r="1793" spans="1:12">
      <c r="A1793" s="319"/>
      <c r="B1793" s="321"/>
      <c r="C1793" s="321"/>
      <c r="D1793" s="321"/>
      <c r="E1793" s="319"/>
      <c r="F1793" s="319"/>
      <c r="G1793" s="319"/>
      <c r="H1793" s="319"/>
      <c r="I1793" s="319"/>
      <c r="J1793" s="319"/>
      <c r="K1793" s="319"/>
      <c r="L1793" s="319"/>
    </row>
    <row r="1794" spans="1:12">
      <c r="A1794" s="319"/>
      <c r="B1794" s="321"/>
      <c r="C1794" s="321"/>
      <c r="D1794" s="321"/>
      <c r="E1794" s="319"/>
      <c r="F1794" s="319"/>
      <c r="G1794" s="319"/>
      <c r="H1794" s="319"/>
      <c r="I1794" s="319"/>
      <c r="J1794" s="319"/>
      <c r="K1794" s="319"/>
      <c r="L1794" s="319"/>
    </row>
    <row r="1795" spans="1:12">
      <c r="A1795" s="319"/>
      <c r="B1795" s="321"/>
      <c r="C1795" s="321"/>
      <c r="D1795" s="321"/>
      <c r="E1795" s="319"/>
      <c r="F1795" s="319"/>
      <c r="G1795" s="319"/>
      <c r="H1795" s="319"/>
      <c r="I1795" s="319"/>
      <c r="J1795" s="319"/>
      <c r="K1795" s="319"/>
      <c r="L1795" s="319"/>
    </row>
    <row r="1796" spans="1:12">
      <c r="A1796" s="319"/>
      <c r="B1796" s="321"/>
      <c r="C1796" s="321"/>
      <c r="D1796" s="321"/>
      <c r="E1796" s="319"/>
      <c r="F1796" s="319"/>
      <c r="G1796" s="319"/>
      <c r="H1796" s="319"/>
      <c r="I1796" s="319"/>
      <c r="J1796" s="319"/>
      <c r="K1796" s="319"/>
      <c r="L1796" s="319"/>
    </row>
    <row r="1797" spans="1:12">
      <c r="A1797" s="319"/>
      <c r="B1797" s="321"/>
      <c r="C1797" s="321"/>
      <c r="D1797" s="321"/>
      <c r="E1797" s="319"/>
      <c r="F1797" s="319"/>
      <c r="G1797" s="319"/>
      <c r="H1797" s="319"/>
      <c r="I1797" s="319"/>
      <c r="J1797" s="319"/>
      <c r="K1797" s="319"/>
      <c r="L1797" s="319"/>
    </row>
    <row r="1798" spans="1:12">
      <c r="A1798" s="319"/>
      <c r="B1798" s="321"/>
      <c r="C1798" s="321"/>
      <c r="D1798" s="321"/>
      <c r="E1798" s="319"/>
      <c r="F1798" s="319"/>
      <c r="G1798" s="319"/>
      <c r="H1798" s="319"/>
      <c r="I1798" s="319"/>
      <c r="J1798" s="319"/>
      <c r="K1798" s="319"/>
      <c r="L1798" s="319"/>
    </row>
    <row r="1799" spans="1:12">
      <c r="A1799" s="319"/>
      <c r="B1799" s="321"/>
      <c r="C1799" s="321"/>
      <c r="D1799" s="321"/>
      <c r="E1799" s="319"/>
      <c r="F1799" s="319"/>
      <c r="G1799" s="319"/>
      <c r="H1799" s="319"/>
      <c r="I1799" s="319"/>
      <c r="J1799" s="319"/>
      <c r="K1799" s="319"/>
      <c r="L1799" s="319"/>
    </row>
    <row r="1800" spans="1:12">
      <c r="A1800" s="319"/>
      <c r="B1800" s="321"/>
      <c r="C1800" s="321"/>
      <c r="D1800" s="321"/>
      <c r="E1800" s="319"/>
      <c r="F1800" s="319"/>
      <c r="G1800" s="319"/>
      <c r="H1800" s="319"/>
      <c r="I1800" s="319"/>
      <c r="J1800" s="319"/>
      <c r="K1800" s="319"/>
      <c r="L1800" s="319"/>
    </row>
    <row r="1801" spans="1:12">
      <c r="A1801" s="319"/>
      <c r="B1801" s="321"/>
      <c r="C1801" s="321"/>
      <c r="D1801" s="321"/>
      <c r="E1801" s="319"/>
      <c r="F1801" s="319"/>
      <c r="G1801" s="319"/>
      <c r="H1801" s="319"/>
      <c r="I1801" s="319"/>
      <c r="J1801" s="319"/>
      <c r="K1801" s="319"/>
      <c r="L1801" s="319"/>
    </row>
    <row r="1802" spans="1:12">
      <c r="A1802" s="319"/>
      <c r="B1802" s="321"/>
      <c r="C1802" s="321"/>
      <c r="D1802" s="321"/>
      <c r="E1802" s="319"/>
      <c r="F1802" s="319"/>
      <c r="G1802" s="319"/>
      <c r="H1802" s="319"/>
      <c r="I1802" s="319"/>
      <c r="J1802" s="319"/>
      <c r="K1802" s="319"/>
      <c r="L1802" s="319"/>
    </row>
    <row r="1803" spans="1:12">
      <c r="A1803" s="319"/>
      <c r="B1803" s="321"/>
      <c r="C1803" s="321"/>
      <c r="D1803" s="321"/>
      <c r="E1803" s="319"/>
      <c r="F1803" s="319"/>
      <c r="G1803" s="319"/>
      <c r="H1803" s="319"/>
      <c r="I1803" s="319"/>
      <c r="J1803" s="319"/>
      <c r="K1803" s="319"/>
      <c r="L1803" s="319"/>
    </row>
    <row r="1804" spans="1:12">
      <c r="A1804" s="319"/>
      <c r="B1804" s="321"/>
      <c r="C1804" s="321"/>
      <c r="D1804" s="321"/>
      <c r="E1804" s="319"/>
      <c r="F1804" s="319"/>
      <c r="G1804" s="319"/>
      <c r="H1804" s="319"/>
      <c r="I1804" s="319"/>
      <c r="J1804" s="319"/>
      <c r="K1804" s="319"/>
      <c r="L1804" s="319"/>
    </row>
    <row r="1805" spans="1:12">
      <c r="A1805" s="319"/>
      <c r="B1805" s="321"/>
      <c r="C1805" s="321"/>
      <c r="D1805" s="321"/>
      <c r="E1805" s="319"/>
      <c r="F1805" s="319"/>
      <c r="G1805" s="319"/>
      <c r="H1805" s="319"/>
      <c r="I1805" s="319"/>
      <c r="J1805" s="319"/>
      <c r="K1805" s="319"/>
      <c r="L1805" s="319"/>
    </row>
    <row r="1806" spans="1:12">
      <c r="A1806" s="319"/>
      <c r="B1806" s="321"/>
      <c r="C1806" s="321"/>
      <c r="D1806" s="321"/>
      <c r="E1806" s="319"/>
      <c r="F1806" s="319"/>
      <c r="G1806" s="319"/>
      <c r="H1806" s="319"/>
      <c r="I1806" s="319"/>
      <c r="J1806" s="319"/>
      <c r="K1806" s="319"/>
      <c r="L1806" s="319"/>
    </row>
    <row r="1807" spans="1:12">
      <c r="A1807" s="319"/>
      <c r="B1807" s="321"/>
      <c r="C1807" s="321"/>
      <c r="D1807" s="321"/>
      <c r="E1807" s="319"/>
      <c r="F1807" s="319"/>
      <c r="G1807" s="319"/>
      <c r="H1807" s="319"/>
      <c r="I1807" s="319"/>
      <c r="J1807" s="319"/>
      <c r="K1807" s="319"/>
      <c r="L1807" s="319"/>
    </row>
    <row r="1808" spans="1:12">
      <c r="A1808" s="319"/>
      <c r="B1808" s="321"/>
      <c r="C1808" s="321"/>
      <c r="D1808" s="321"/>
      <c r="E1808" s="319"/>
      <c r="F1808" s="319"/>
      <c r="G1808" s="319"/>
      <c r="H1808" s="319"/>
      <c r="I1808" s="319"/>
      <c r="J1808" s="319"/>
      <c r="K1808" s="319"/>
      <c r="L1808" s="319"/>
    </row>
    <row r="1809" spans="1:12">
      <c r="A1809" s="319"/>
      <c r="B1809" s="321"/>
      <c r="C1809" s="321"/>
      <c r="D1809" s="321"/>
      <c r="E1809" s="319"/>
      <c r="F1809" s="319"/>
      <c r="G1809" s="319"/>
      <c r="H1809" s="319"/>
      <c r="I1809" s="319"/>
      <c r="J1809" s="319"/>
      <c r="K1809" s="319"/>
      <c r="L1809" s="319"/>
    </row>
    <row r="1810" spans="1:12">
      <c r="A1810" s="319"/>
      <c r="B1810" s="321"/>
      <c r="C1810" s="321"/>
      <c r="D1810" s="321"/>
      <c r="E1810" s="319"/>
      <c r="F1810" s="319"/>
      <c r="G1810" s="319"/>
      <c r="H1810" s="319"/>
      <c r="I1810" s="319"/>
      <c r="J1810" s="319"/>
      <c r="K1810" s="319"/>
      <c r="L1810" s="319"/>
    </row>
    <row r="1811" spans="1:12">
      <c r="A1811" s="319"/>
      <c r="B1811" s="321"/>
      <c r="C1811" s="321"/>
      <c r="D1811" s="321"/>
      <c r="E1811" s="319"/>
      <c r="F1811" s="319"/>
      <c r="G1811" s="319"/>
      <c r="H1811" s="319"/>
      <c r="I1811" s="319"/>
      <c r="J1811" s="319"/>
      <c r="K1811" s="319"/>
      <c r="L1811" s="319"/>
    </row>
    <row r="1812" spans="1:12">
      <c r="A1812" s="319"/>
      <c r="B1812" s="321"/>
      <c r="C1812" s="321"/>
      <c r="D1812" s="321"/>
      <c r="E1812" s="319"/>
      <c r="F1812" s="319"/>
      <c r="G1812" s="319"/>
      <c r="H1812" s="319"/>
      <c r="I1812" s="319"/>
      <c r="J1812" s="319"/>
      <c r="K1812" s="319"/>
      <c r="L1812" s="319"/>
    </row>
    <row r="1813" spans="1:12">
      <c r="A1813" s="319"/>
      <c r="B1813" s="321"/>
      <c r="C1813" s="321"/>
      <c r="D1813" s="321"/>
      <c r="E1813" s="319"/>
      <c r="F1813" s="319"/>
      <c r="G1813" s="319"/>
      <c r="H1813" s="319"/>
      <c r="I1813" s="319"/>
      <c r="J1813" s="319"/>
      <c r="K1813" s="319"/>
      <c r="L1813" s="319"/>
    </row>
    <row r="1814" spans="1:12">
      <c r="A1814" s="319"/>
      <c r="B1814" s="321"/>
      <c r="C1814" s="321"/>
      <c r="D1814" s="321"/>
      <c r="E1814" s="319"/>
      <c r="F1814" s="319"/>
      <c r="G1814" s="319"/>
      <c r="H1814" s="319"/>
      <c r="I1814" s="319"/>
      <c r="J1814" s="319"/>
      <c r="K1814" s="319"/>
      <c r="L1814" s="319"/>
    </row>
    <row r="1815" spans="1:12">
      <c r="A1815" s="319"/>
      <c r="B1815" s="321"/>
      <c r="C1815" s="321"/>
      <c r="D1815" s="321"/>
      <c r="E1815" s="319"/>
      <c r="F1815" s="319"/>
      <c r="G1815" s="319"/>
      <c r="H1815" s="319"/>
      <c r="I1815" s="319"/>
      <c r="J1815" s="319"/>
      <c r="K1815" s="319"/>
      <c r="L1815" s="319"/>
    </row>
    <row r="1816" spans="1:12">
      <c r="A1816" s="319"/>
      <c r="B1816" s="321"/>
      <c r="C1816" s="321"/>
      <c r="D1816" s="321"/>
      <c r="E1816" s="319"/>
      <c r="F1816" s="319"/>
      <c r="G1816" s="319"/>
      <c r="H1816" s="319"/>
      <c r="I1816" s="319"/>
      <c r="J1816" s="319"/>
      <c r="K1816" s="319"/>
      <c r="L1816" s="319"/>
    </row>
    <row r="1817" spans="1:12">
      <c r="A1817" s="319"/>
      <c r="B1817" s="321"/>
      <c r="C1817" s="321"/>
      <c r="D1817" s="321"/>
      <c r="E1817" s="319"/>
      <c r="F1817" s="319"/>
      <c r="G1817" s="319"/>
      <c r="H1817" s="319"/>
      <c r="I1817" s="319"/>
      <c r="J1817" s="319"/>
      <c r="K1817" s="319"/>
      <c r="L1817" s="319"/>
    </row>
    <row r="1818" spans="1:12">
      <c r="A1818" s="319"/>
      <c r="B1818" s="321"/>
      <c r="C1818" s="321"/>
      <c r="D1818" s="321"/>
      <c r="E1818" s="319"/>
      <c r="F1818" s="319"/>
      <c r="G1818" s="319"/>
      <c r="H1818" s="319"/>
      <c r="I1818" s="319"/>
      <c r="J1818" s="319"/>
      <c r="K1818" s="319"/>
      <c r="L1818" s="319"/>
    </row>
    <row r="1819" spans="1:12">
      <c r="A1819" s="319"/>
      <c r="B1819" s="321"/>
      <c r="C1819" s="321"/>
      <c r="D1819" s="321"/>
      <c r="E1819" s="319"/>
      <c r="F1819" s="319"/>
      <c r="G1819" s="319"/>
      <c r="H1819" s="319"/>
      <c r="I1819" s="319"/>
      <c r="J1819" s="319"/>
      <c r="K1819" s="319"/>
      <c r="L1819" s="319"/>
    </row>
    <row r="1820" spans="1:12">
      <c r="A1820" s="319"/>
      <c r="B1820" s="321"/>
      <c r="C1820" s="321"/>
      <c r="D1820" s="321"/>
      <c r="E1820" s="319"/>
      <c r="F1820" s="319"/>
      <c r="G1820" s="319"/>
      <c r="H1820" s="319"/>
      <c r="I1820" s="319"/>
      <c r="J1820" s="319"/>
      <c r="K1820" s="319"/>
      <c r="L1820" s="319"/>
    </row>
    <row r="1821" spans="1:12">
      <c r="A1821" s="319"/>
      <c r="B1821" s="321"/>
      <c r="C1821" s="321"/>
      <c r="D1821" s="321"/>
      <c r="E1821" s="319"/>
      <c r="F1821" s="319"/>
      <c r="G1821" s="319"/>
      <c r="H1821" s="319"/>
      <c r="I1821" s="319"/>
      <c r="J1821" s="319"/>
      <c r="K1821" s="319"/>
      <c r="L1821" s="319"/>
    </row>
    <row r="1822" spans="1:12">
      <c r="A1822" s="319"/>
      <c r="B1822" s="321"/>
      <c r="C1822" s="321"/>
      <c r="D1822" s="321"/>
      <c r="E1822" s="319"/>
      <c r="F1822" s="319"/>
      <c r="G1822" s="319"/>
      <c r="H1822" s="319"/>
      <c r="I1822" s="319"/>
      <c r="J1822" s="319"/>
      <c r="K1822" s="319"/>
      <c r="L1822" s="319"/>
    </row>
    <row r="1823" spans="1:12">
      <c r="A1823" s="319"/>
      <c r="B1823" s="321"/>
      <c r="C1823" s="321"/>
      <c r="D1823" s="321"/>
      <c r="E1823" s="319"/>
      <c r="F1823" s="319"/>
      <c r="G1823" s="319"/>
      <c r="H1823" s="319"/>
      <c r="I1823" s="319"/>
      <c r="J1823" s="319"/>
      <c r="K1823" s="319"/>
      <c r="L1823" s="319"/>
    </row>
    <row r="1824" spans="1:12">
      <c r="A1824" s="319"/>
      <c r="B1824" s="321"/>
      <c r="C1824" s="321"/>
      <c r="D1824" s="321"/>
      <c r="E1824" s="319"/>
      <c r="F1824" s="319"/>
      <c r="G1824" s="319"/>
      <c r="H1824" s="319"/>
      <c r="I1824" s="319"/>
      <c r="J1824" s="319"/>
      <c r="K1824" s="319"/>
      <c r="L1824" s="319"/>
    </row>
    <row r="1825" spans="1:12">
      <c r="A1825" s="319"/>
      <c r="B1825" s="321"/>
      <c r="C1825" s="321"/>
      <c r="D1825" s="321"/>
      <c r="E1825" s="319"/>
      <c r="F1825" s="319"/>
      <c r="G1825" s="319"/>
      <c r="H1825" s="319"/>
      <c r="I1825" s="319"/>
      <c r="J1825" s="319"/>
      <c r="K1825" s="319"/>
      <c r="L1825" s="319"/>
    </row>
    <row r="1826" spans="1:12">
      <c r="A1826" s="319"/>
      <c r="B1826" s="321"/>
      <c r="C1826" s="321"/>
      <c r="D1826" s="321"/>
      <c r="E1826" s="319"/>
      <c r="F1826" s="319"/>
      <c r="G1826" s="319"/>
      <c r="H1826" s="319"/>
      <c r="I1826" s="319"/>
      <c r="J1826" s="319"/>
      <c r="K1826" s="319"/>
      <c r="L1826" s="319"/>
    </row>
    <row r="1827" spans="1:12">
      <c r="A1827" s="319"/>
      <c r="B1827" s="321"/>
      <c r="C1827" s="321"/>
      <c r="D1827" s="321"/>
      <c r="E1827" s="319"/>
      <c r="F1827" s="319"/>
      <c r="G1827" s="319"/>
      <c r="H1827" s="319"/>
      <c r="I1827" s="319"/>
      <c r="J1827" s="319"/>
      <c r="K1827" s="319"/>
      <c r="L1827" s="319"/>
    </row>
    <row r="1828" spans="1:12">
      <c r="A1828" s="319"/>
      <c r="B1828" s="321"/>
      <c r="C1828" s="321"/>
      <c r="D1828" s="321"/>
      <c r="E1828" s="319"/>
      <c r="F1828" s="319"/>
      <c r="G1828" s="319"/>
      <c r="H1828" s="319"/>
      <c r="I1828" s="319"/>
      <c r="J1828" s="319"/>
      <c r="K1828" s="319"/>
      <c r="L1828" s="319"/>
    </row>
    <row r="1829" spans="1:12">
      <c r="A1829" s="319"/>
      <c r="B1829" s="321"/>
      <c r="C1829" s="321"/>
      <c r="D1829" s="321"/>
      <c r="E1829" s="319"/>
      <c r="F1829" s="319"/>
      <c r="G1829" s="319"/>
      <c r="H1829" s="319"/>
      <c r="I1829" s="319"/>
      <c r="J1829" s="319"/>
      <c r="K1829" s="319"/>
      <c r="L1829" s="319"/>
    </row>
    <row r="1830" spans="1:12">
      <c r="A1830" s="319"/>
      <c r="B1830" s="321"/>
      <c r="C1830" s="321"/>
      <c r="D1830" s="321"/>
      <c r="E1830" s="319"/>
      <c r="F1830" s="319"/>
      <c r="G1830" s="319"/>
      <c r="H1830" s="319"/>
      <c r="I1830" s="319"/>
      <c r="J1830" s="319"/>
      <c r="K1830" s="319"/>
      <c r="L1830" s="319"/>
    </row>
    <row r="1831" spans="1:12">
      <c r="A1831" s="319"/>
      <c r="B1831" s="321"/>
      <c r="C1831" s="321"/>
      <c r="D1831" s="321"/>
      <c r="E1831" s="319"/>
      <c r="F1831" s="319"/>
      <c r="G1831" s="319"/>
      <c r="H1831" s="319"/>
      <c r="I1831" s="319"/>
      <c r="J1831" s="319"/>
      <c r="K1831" s="319"/>
      <c r="L1831" s="319"/>
    </row>
    <row r="1832" spans="1:12">
      <c r="A1832" s="319"/>
      <c r="B1832" s="321"/>
      <c r="C1832" s="321"/>
      <c r="D1832" s="321"/>
      <c r="E1832" s="319"/>
      <c r="F1832" s="319"/>
      <c r="G1832" s="319"/>
      <c r="H1832" s="319"/>
      <c r="I1832" s="319"/>
      <c r="J1832" s="319"/>
      <c r="K1832" s="319"/>
      <c r="L1832" s="319"/>
    </row>
    <row r="1833" spans="1:12">
      <c r="A1833" s="319"/>
      <c r="B1833" s="321"/>
      <c r="C1833" s="321"/>
      <c r="D1833" s="321"/>
      <c r="E1833" s="319"/>
      <c r="F1833" s="319"/>
      <c r="G1833" s="319"/>
      <c r="H1833" s="319"/>
      <c r="I1833" s="319"/>
      <c r="J1833" s="319"/>
      <c r="K1833" s="319"/>
      <c r="L1833" s="319"/>
    </row>
    <row r="1834" spans="1:12">
      <c r="A1834" s="319"/>
      <c r="B1834" s="321"/>
      <c r="C1834" s="321"/>
      <c r="D1834" s="321"/>
      <c r="E1834" s="319"/>
      <c r="F1834" s="319"/>
      <c r="G1834" s="319"/>
      <c r="H1834" s="319"/>
      <c r="I1834" s="319"/>
      <c r="J1834" s="319"/>
      <c r="K1834" s="319"/>
      <c r="L1834" s="319"/>
    </row>
    <row r="1835" spans="1:12">
      <c r="A1835" s="319"/>
      <c r="B1835" s="321"/>
      <c r="C1835" s="321"/>
      <c r="D1835" s="321"/>
      <c r="E1835" s="319"/>
      <c r="F1835" s="319"/>
      <c r="G1835" s="319"/>
      <c r="H1835" s="319"/>
      <c r="I1835" s="319"/>
      <c r="J1835" s="319"/>
      <c r="K1835" s="319"/>
      <c r="L1835" s="319"/>
    </row>
    <row r="1836" spans="1:12">
      <c r="A1836" s="319"/>
      <c r="B1836" s="321"/>
      <c r="C1836" s="321"/>
      <c r="D1836" s="321"/>
      <c r="E1836" s="319"/>
      <c r="F1836" s="319"/>
      <c r="G1836" s="319"/>
      <c r="H1836" s="319"/>
      <c r="I1836" s="319"/>
      <c r="J1836" s="319"/>
      <c r="K1836" s="319"/>
      <c r="L1836" s="319"/>
    </row>
    <row r="1837" spans="1:12">
      <c r="A1837" s="319"/>
      <c r="B1837" s="321"/>
      <c r="C1837" s="321"/>
      <c r="D1837" s="321"/>
      <c r="E1837" s="319"/>
      <c r="F1837" s="319"/>
      <c r="G1837" s="319"/>
      <c r="H1837" s="319"/>
      <c r="I1837" s="319"/>
      <c r="J1837" s="319"/>
      <c r="K1837" s="319"/>
      <c r="L1837" s="319"/>
    </row>
    <row r="1838" spans="1:12">
      <c r="A1838" s="319"/>
      <c r="B1838" s="321"/>
      <c r="C1838" s="321"/>
      <c r="D1838" s="321"/>
      <c r="E1838" s="319"/>
      <c r="F1838" s="319"/>
      <c r="G1838" s="319"/>
      <c r="H1838" s="319"/>
      <c r="I1838" s="319"/>
      <c r="J1838" s="319"/>
      <c r="K1838" s="319"/>
      <c r="L1838" s="319"/>
    </row>
    <row r="1839" spans="1:12">
      <c r="A1839" s="319"/>
      <c r="B1839" s="321"/>
      <c r="C1839" s="321"/>
      <c r="D1839" s="321"/>
      <c r="E1839" s="319"/>
      <c r="F1839" s="319"/>
      <c r="G1839" s="319"/>
      <c r="H1839" s="319"/>
      <c r="I1839" s="319"/>
      <c r="J1839" s="319"/>
      <c r="K1839" s="319"/>
      <c r="L1839" s="319"/>
    </row>
    <row r="1840" spans="1:12">
      <c r="A1840" s="319"/>
      <c r="B1840" s="321"/>
      <c r="C1840" s="321"/>
      <c r="D1840" s="321"/>
      <c r="E1840" s="319"/>
      <c r="F1840" s="319"/>
      <c r="G1840" s="319"/>
      <c r="H1840" s="319"/>
      <c r="I1840" s="319"/>
      <c r="J1840" s="319"/>
      <c r="K1840" s="319"/>
      <c r="L1840" s="319"/>
    </row>
    <row r="1841" spans="1:12">
      <c r="A1841" s="319"/>
      <c r="B1841" s="321"/>
      <c r="C1841" s="321"/>
      <c r="D1841" s="321"/>
      <c r="E1841" s="319"/>
      <c r="F1841" s="319"/>
      <c r="G1841" s="319"/>
      <c r="H1841" s="319"/>
      <c r="I1841" s="319"/>
      <c r="J1841" s="319"/>
      <c r="K1841" s="319"/>
      <c r="L1841" s="319"/>
    </row>
    <row r="1842" spans="1:12">
      <c r="A1842" s="319"/>
      <c r="B1842" s="321"/>
      <c r="C1842" s="321"/>
      <c r="D1842" s="321"/>
      <c r="E1842" s="319"/>
      <c r="F1842" s="319"/>
      <c r="G1842" s="319"/>
      <c r="H1842" s="319"/>
      <c r="I1842" s="319"/>
      <c r="J1842" s="319"/>
      <c r="K1842" s="319"/>
      <c r="L1842" s="319"/>
    </row>
    <row r="1843" spans="1:12">
      <c r="A1843" s="319"/>
      <c r="B1843" s="321"/>
      <c r="C1843" s="321"/>
      <c r="D1843" s="321"/>
      <c r="E1843" s="319"/>
      <c r="F1843" s="319"/>
      <c r="G1843" s="319"/>
      <c r="H1843" s="319"/>
      <c r="I1843" s="319"/>
      <c r="J1843" s="319"/>
      <c r="K1843" s="319"/>
      <c r="L1843" s="319"/>
    </row>
    <row r="1844" spans="1:12">
      <c r="A1844" s="319"/>
      <c r="B1844" s="321"/>
      <c r="C1844" s="321"/>
      <c r="D1844" s="321"/>
      <c r="E1844" s="319"/>
      <c r="F1844" s="319"/>
      <c r="G1844" s="319"/>
      <c r="H1844" s="319"/>
      <c r="I1844" s="319"/>
      <c r="J1844" s="319"/>
      <c r="K1844" s="319"/>
      <c r="L1844" s="319"/>
    </row>
    <row r="1845" spans="1:12">
      <c r="A1845" s="319"/>
      <c r="B1845" s="321"/>
      <c r="C1845" s="321"/>
      <c r="D1845" s="321"/>
      <c r="E1845" s="319"/>
      <c r="F1845" s="319"/>
      <c r="G1845" s="319"/>
      <c r="H1845" s="319"/>
      <c r="I1845" s="319"/>
      <c r="J1845" s="319"/>
      <c r="K1845" s="319"/>
      <c r="L1845" s="319"/>
    </row>
    <row r="1846" spans="1:12">
      <c r="A1846" s="319"/>
      <c r="B1846" s="321"/>
      <c r="C1846" s="321"/>
      <c r="D1846" s="321"/>
      <c r="E1846" s="319"/>
      <c r="F1846" s="319"/>
      <c r="G1846" s="319"/>
      <c r="H1846" s="319"/>
      <c r="I1846" s="319"/>
      <c r="J1846" s="319"/>
      <c r="K1846" s="319"/>
      <c r="L1846" s="319"/>
    </row>
    <row r="1847" spans="1:12">
      <c r="A1847" s="319"/>
      <c r="B1847" s="321"/>
      <c r="C1847" s="321"/>
      <c r="D1847" s="321"/>
      <c r="E1847" s="319"/>
      <c r="F1847" s="319"/>
      <c r="G1847" s="319"/>
      <c r="H1847" s="319"/>
      <c r="I1847" s="319"/>
      <c r="J1847" s="319"/>
      <c r="K1847" s="319"/>
      <c r="L1847" s="319"/>
    </row>
    <row r="1848" spans="1:12">
      <c r="A1848" s="319"/>
      <c r="B1848" s="321"/>
      <c r="C1848" s="321"/>
      <c r="D1848" s="321"/>
      <c r="E1848" s="319"/>
      <c r="F1848" s="319"/>
      <c r="G1848" s="319"/>
      <c r="H1848" s="319"/>
      <c r="I1848" s="319"/>
      <c r="J1848" s="319"/>
      <c r="K1848" s="319"/>
      <c r="L1848" s="319"/>
    </row>
    <row r="1849" spans="1:12">
      <c r="A1849" s="319"/>
      <c r="B1849" s="321"/>
      <c r="C1849" s="321"/>
      <c r="D1849" s="321"/>
      <c r="E1849" s="319"/>
      <c r="F1849" s="319"/>
      <c r="G1849" s="319"/>
      <c r="H1849" s="319"/>
      <c r="I1849" s="319"/>
      <c r="J1849" s="319"/>
      <c r="K1849" s="319"/>
      <c r="L1849" s="319"/>
    </row>
    <row r="1850" spans="1:12">
      <c r="A1850" s="319"/>
      <c r="B1850" s="321"/>
      <c r="C1850" s="321"/>
      <c r="D1850" s="321"/>
      <c r="E1850" s="319"/>
      <c r="F1850" s="319"/>
      <c r="G1850" s="319"/>
      <c r="H1850" s="319"/>
      <c r="I1850" s="319"/>
      <c r="J1850" s="319"/>
      <c r="K1850" s="319"/>
      <c r="L1850" s="319"/>
    </row>
    <row r="1851" spans="1:12">
      <c r="A1851" s="319"/>
      <c r="B1851" s="321"/>
      <c r="C1851" s="321"/>
      <c r="D1851" s="321"/>
      <c r="E1851" s="319"/>
      <c r="F1851" s="319"/>
      <c r="G1851" s="319"/>
      <c r="H1851" s="319"/>
      <c r="I1851" s="319"/>
      <c r="J1851" s="319"/>
      <c r="K1851" s="319"/>
      <c r="L1851" s="319"/>
    </row>
    <row r="1852" spans="1:12">
      <c r="A1852" s="319"/>
      <c r="B1852" s="321"/>
      <c r="C1852" s="321"/>
      <c r="D1852" s="321"/>
      <c r="E1852" s="319"/>
      <c r="F1852" s="319"/>
      <c r="G1852" s="319"/>
      <c r="H1852" s="319"/>
      <c r="I1852" s="319"/>
      <c r="J1852" s="319"/>
      <c r="K1852" s="319"/>
      <c r="L1852" s="319"/>
    </row>
    <row r="1853" spans="1:12">
      <c r="A1853" s="319"/>
      <c r="B1853" s="321"/>
      <c r="C1853" s="321"/>
      <c r="D1853" s="321"/>
      <c r="E1853" s="319"/>
      <c r="F1853" s="319"/>
      <c r="G1853" s="319"/>
      <c r="H1853" s="319"/>
      <c r="I1853" s="319"/>
      <c r="J1853" s="319"/>
      <c r="K1853" s="319"/>
      <c r="L1853" s="319"/>
    </row>
    <row r="1854" spans="1:12">
      <c r="A1854" s="319"/>
      <c r="B1854" s="321"/>
      <c r="C1854" s="321"/>
      <c r="D1854" s="321"/>
      <c r="E1854" s="319"/>
      <c r="F1854" s="319"/>
      <c r="G1854" s="319"/>
      <c r="H1854" s="319"/>
      <c r="I1854" s="319"/>
      <c r="J1854" s="319"/>
      <c r="K1854" s="319"/>
      <c r="L1854" s="319"/>
    </row>
    <row r="1855" spans="1:12">
      <c r="A1855" s="319"/>
      <c r="B1855" s="321"/>
      <c r="C1855" s="321"/>
      <c r="D1855" s="321"/>
      <c r="E1855" s="319"/>
      <c r="F1855" s="319"/>
      <c r="G1855" s="319"/>
      <c r="H1855" s="319"/>
      <c r="I1855" s="319"/>
      <c r="J1855" s="319"/>
      <c r="K1855" s="319"/>
      <c r="L1855" s="319"/>
    </row>
    <row r="1856" spans="1:12">
      <c r="A1856" s="319"/>
      <c r="B1856" s="321"/>
      <c r="C1856" s="321"/>
      <c r="D1856" s="321"/>
      <c r="E1856" s="319"/>
      <c r="F1856" s="319"/>
      <c r="G1856" s="319"/>
      <c r="H1856" s="319"/>
      <c r="I1856" s="319"/>
      <c r="J1856" s="319"/>
      <c r="K1856" s="319"/>
      <c r="L1856" s="319"/>
    </row>
    <row r="1857" spans="1:12">
      <c r="A1857" s="319"/>
      <c r="B1857" s="321"/>
      <c r="C1857" s="321"/>
      <c r="D1857" s="321"/>
      <c r="E1857" s="319"/>
      <c r="F1857" s="319"/>
      <c r="G1857" s="319"/>
      <c r="H1857" s="319"/>
      <c r="I1857" s="319"/>
      <c r="J1857" s="319"/>
      <c r="K1857" s="319"/>
      <c r="L1857" s="319"/>
    </row>
    <row r="1858" spans="1:12">
      <c r="A1858" s="319"/>
      <c r="B1858" s="321"/>
      <c r="C1858" s="321"/>
      <c r="D1858" s="321"/>
      <c r="E1858" s="319"/>
      <c r="F1858" s="319"/>
      <c r="G1858" s="319"/>
      <c r="H1858" s="319"/>
      <c r="I1858" s="319"/>
      <c r="J1858" s="319"/>
      <c r="K1858" s="319"/>
      <c r="L1858" s="319"/>
    </row>
    <row r="1859" spans="1:12">
      <c r="A1859" s="319"/>
      <c r="B1859" s="321"/>
      <c r="C1859" s="321"/>
      <c r="D1859" s="321"/>
      <c r="E1859" s="319"/>
      <c r="F1859" s="319"/>
      <c r="G1859" s="319"/>
      <c r="H1859" s="319"/>
      <c r="I1859" s="319"/>
      <c r="J1859" s="319"/>
      <c r="K1859" s="319"/>
      <c r="L1859" s="319"/>
    </row>
    <row r="1860" spans="1:12">
      <c r="A1860" s="319"/>
      <c r="B1860" s="321"/>
      <c r="C1860" s="321"/>
      <c r="D1860" s="321"/>
      <c r="E1860" s="319"/>
      <c r="F1860" s="319"/>
      <c r="G1860" s="319"/>
      <c r="H1860" s="319"/>
      <c r="I1860" s="319"/>
      <c r="J1860" s="319"/>
      <c r="K1860" s="319"/>
      <c r="L1860" s="319"/>
    </row>
    <row r="1861" spans="1:12">
      <c r="A1861" s="319"/>
      <c r="B1861" s="321"/>
      <c r="C1861" s="321"/>
      <c r="D1861" s="321"/>
      <c r="E1861" s="319"/>
      <c r="F1861" s="319"/>
      <c r="G1861" s="319"/>
      <c r="H1861" s="319"/>
      <c r="I1861" s="319"/>
      <c r="J1861" s="319"/>
      <c r="K1861" s="319"/>
      <c r="L1861" s="319"/>
    </row>
    <row r="1862" spans="1:12">
      <c r="A1862" s="319"/>
      <c r="B1862" s="321"/>
      <c r="C1862" s="321"/>
      <c r="D1862" s="321"/>
      <c r="E1862" s="319"/>
      <c r="F1862" s="319"/>
      <c r="G1862" s="319"/>
      <c r="H1862" s="319"/>
      <c r="I1862" s="319"/>
      <c r="J1862" s="319"/>
      <c r="K1862" s="319"/>
      <c r="L1862" s="319"/>
    </row>
    <row r="1863" spans="1:12">
      <c r="A1863" s="319"/>
      <c r="B1863" s="321"/>
      <c r="C1863" s="321"/>
      <c r="D1863" s="321"/>
      <c r="E1863" s="319"/>
      <c r="F1863" s="319"/>
      <c r="G1863" s="319"/>
      <c r="H1863" s="319"/>
      <c r="I1863" s="319"/>
      <c r="J1863" s="319"/>
      <c r="K1863" s="319"/>
      <c r="L1863" s="319"/>
    </row>
    <row r="1864" spans="1:12">
      <c r="A1864" s="319"/>
      <c r="B1864" s="321"/>
      <c r="C1864" s="321"/>
      <c r="D1864" s="321"/>
      <c r="E1864" s="319"/>
      <c r="F1864" s="319"/>
      <c r="G1864" s="319"/>
      <c r="H1864" s="319"/>
      <c r="I1864" s="319"/>
      <c r="J1864" s="319"/>
      <c r="K1864" s="319"/>
      <c r="L1864" s="319"/>
    </row>
    <row r="1865" spans="1:12">
      <c r="A1865" s="319"/>
      <c r="B1865" s="321"/>
      <c r="C1865" s="321"/>
      <c r="D1865" s="321"/>
      <c r="E1865" s="319"/>
      <c r="F1865" s="319"/>
      <c r="G1865" s="319"/>
      <c r="H1865" s="319"/>
      <c r="I1865" s="319"/>
      <c r="J1865" s="319"/>
      <c r="K1865" s="319"/>
      <c r="L1865" s="319"/>
    </row>
    <row r="1866" spans="1:12">
      <c r="A1866" s="319"/>
      <c r="B1866" s="321"/>
      <c r="C1866" s="321"/>
      <c r="D1866" s="321"/>
      <c r="E1866" s="319"/>
      <c r="F1866" s="319"/>
      <c r="G1866" s="319"/>
      <c r="H1866" s="319"/>
      <c r="I1866" s="319"/>
      <c r="J1866" s="319"/>
      <c r="K1866" s="319"/>
      <c r="L1866" s="319"/>
    </row>
    <row r="1867" spans="1:12">
      <c r="A1867" s="319"/>
      <c r="B1867" s="321"/>
      <c r="C1867" s="321"/>
      <c r="D1867" s="321"/>
      <c r="E1867" s="319"/>
      <c r="F1867" s="319"/>
      <c r="G1867" s="319"/>
      <c r="H1867" s="319"/>
      <c r="I1867" s="319"/>
      <c r="J1867" s="319"/>
      <c r="K1867" s="319"/>
      <c r="L1867" s="319"/>
    </row>
    <row r="1868" spans="1:12">
      <c r="A1868" s="319"/>
      <c r="B1868" s="321"/>
      <c r="C1868" s="321"/>
      <c r="D1868" s="321"/>
      <c r="E1868" s="319"/>
      <c r="F1868" s="319"/>
      <c r="G1868" s="319"/>
      <c r="H1868" s="319"/>
      <c r="I1868" s="319"/>
      <c r="J1868" s="319"/>
      <c r="K1868" s="319"/>
      <c r="L1868" s="319"/>
    </row>
    <row r="1869" spans="1:12">
      <c r="A1869" s="319"/>
      <c r="B1869" s="321"/>
      <c r="C1869" s="321"/>
      <c r="D1869" s="321"/>
      <c r="E1869" s="319"/>
      <c r="F1869" s="319"/>
      <c r="G1869" s="319"/>
      <c r="H1869" s="319"/>
      <c r="I1869" s="319"/>
      <c r="J1869" s="319"/>
      <c r="K1869" s="319"/>
      <c r="L1869" s="319"/>
    </row>
    <row r="1870" spans="1:12">
      <c r="A1870" s="319"/>
      <c r="B1870" s="321"/>
      <c r="C1870" s="321"/>
      <c r="D1870" s="321"/>
      <c r="E1870" s="319"/>
      <c r="F1870" s="319"/>
      <c r="G1870" s="319"/>
      <c r="H1870" s="319"/>
      <c r="I1870" s="319"/>
      <c r="J1870" s="319"/>
      <c r="K1870" s="319"/>
      <c r="L1870" s="319"/>
    </row>
    <row r="1871" spans="1:12">
      <c r="A1871" s="319"/>
      <c r="B1871" s="321"/>
      <c r="C1871" s="321"/>
      <c r="D1871" s="321"/>
      <c r="E1871" s="319"/>
      <c r="F1871" s="319"/>
      <c r="G1871" s="319"/>
      <c r="H1871" s="319"/>
      <c r="I1871" s="319"/>
      <c r="J1871" s="319"/>
      <c r="K1871" s="319"/>
      <c r="L1871" s="319"/>
    </row>
    <row r="1872" spans="1:12">
      <c r="A1872" s="319"/>
      <c r="B1872" s="321"/>
      <c r="C1872" s="321"/>
      <c r="D1872" s="321"/>
      <c r="E1872" s="319"/>
      <c r="F1872" s="319"/>
      <c r="G1872" s="319"/>
      <c r="H1872" s="319"/>
      <c r="I1872" s="319"/>
      <c r="J1872" s="319"/>
      <c r="K1872" s="319"/>
      <c r="L1872" s="319"/>
    </row>
    <row r="1873" spans="1:12">
      <c r="A1873" s="319"/>
      <c r="B1873" s="321"/>
      <c r="C1873" s="321"/>
      <c r="D1873" s="321"/>
      <c r="E1873" s="319"/>
      <c r="F1873" s="319"/>
      <c r="G1873" s="319"/>
      <c r="H1873" s="319"/>
      <c r="I1873" s="319"/>
      <c r="J1873" s="319"/>
      <c r="K1873" s="319"/>
      <c r="L1873" s="319"/>
    </row>
    <row r="1874" spans="1:12">
      <c r="A1874" s="319"/>
      <c r="B1874" s="321"/>
      <c r="C1874" s="321"/>
      <c r="D1874" s="321"/>
      <c r="E1874" s="319"/>
      <c r="F1874" s="319"/>
      <c r="G1874" s="319"/>
      <c r="H1874" s="319"/>
      <c r="I1874" s="319"/>
      <c r="J1874" s="319"/>
      <c r="K1874" s="319"/>
      <c r="L1874" s="319"/>
    </row>
    <row r="1875" spans="1:12">
      <c r="A1875" s="319"/>
      <c r="B1875" s="321"/>
      <c r="C1875" s="321"/>
      <c r="D1875" s="321"/>
      <c r="E1875" s="319"/>
      <c r="F1875" s="319"/>
      <c r="G1875" s="319"/>
      <c r="H1875" s="319"/>
      <c r="I1875" s="319"/>
      <c r="J1875" s="319"/>
      <c r="K1875" s="319"/>
      <c r="L1875" s="319"/>
    </row>
    <row r="1876" spans="1:12">
      <c r="A1876" s="319"/>
      <c r="B1876" s="321"/>
      <c r="C1876" s="321"/>
      <c r="D1876" s="321"/>
      <c r="E1876" s="319"/>
      <c r="F1876" s="319"/>
      <c r="G1876" s="319"/>
      <c r="H1876" s="319"/>
      <c r="I1876" s="319"/>
      <c r="J1876" s="319"/>
      <c r="K1876" s="319"/>
      <c r="L1876" s="319"/>
    </row>
    <row r="1877" spans="1:12">
      <c r="A1877" s="319"/>
      <c r="B1877" s="321"/>
      <c r="C1877" s="321"/>
      <c r="D1877" s="321"/>
      <c r="E1877" s="319"/>
      <c r="F1877" s="319"/>
      <c r="G1877" s="319"/>
      <c r="H1877" s="319"/>
      <c r="I1877" s="319"/>
      <c r="J1877" s="319"/>
      <c r="K1877" s="319"/>
      <c r="L1877" s="319"/>
    </row>
    <row r="1878" spans="1:12">
      <c r="A1878" s="319"/>
      <c r="B1878" s="321"/>
      <c r="C1878" s="321"/>
      <c r="D1878" s="321"/>
      <c r="E1878" s="319"/>
      <c r="F1878" s="319"/>
      <c r="G1878" s="319"/>
      <c r="H1878" s="319"/>
      <c r="I1878" s="319"/>
      <c r="J1878" s="319"/>
      <c r="K1878" s="319"/>
      <c r="L1878" s="319"/>
    </row>
    <row r="1879" spans="1:12">
      <c r="A1879" s="319"/>
      <c r="B1879" s="321"/>
      <c r="C1879" s="321"/>
      <c r="D1879" s="321"/>
      <c r="E1879" s="319"/>
      <c r="F1879" s="319"/>
      <c r="G1879" s="319"/>
      <c r="H1879" s="319"/>
      <c r="I1879" s="319"/>
      <c r="J1879" s="319"/>
      <c r="K1879" s="319"/>
      <c r="L1879" s="319"/>
    </row>
    <row r="1880" spans="1:12">
      <c r="A1880" s="319"/>
      <c r="B1880" s="321"/>
      <c r="C1880" s="321"/>
      <c r="D1880" s="321"/>
      <c r="E1880" s="319"/>
      <c r="F1880" s="319"/>
      <c r="G1880" s="319"/>
      <c r="H1880" s="319"/>
      <c r="I1880" s="319"/>
      <c r="J1880" s="319"/>
      <c r="K1880" s="319"/>
      <c r="L1880" s="319"/>
    </row>
    <row r="1881" spans="1:12">
      <c r="A1881" s="319"/>
      <c r="B1881" s="321"/>
      <c r="C1881" s="321"/>
      <c r="D1881" s="321"/>
      <c r="E1881" s="319"/>
      <c r="F1881" s="319"/>
      <c r="G1881" s="319"/>
      <c r="H1881" s="319"/>
      <c r="I1881" s="319"/>
      <c r="J1881" s="319"/>
      <c r="K1881" s="319"/>
      <c r="L1881" s="319"/>
    </row>
    <row r="1882" spans="1:12">
      <c r="A1882" s="319"/>
      <c r="B1882" s="321"/>
      <c r="C1882" s="321"/>
      <c r="D1882" s="321"/>
      <c r="E1882" s="319"/>
      <c r="F1882" s="319"/>
      <c r="G1882" s="319"/>
      <c r="H1882" s="319"/>
      <c r="I1882" s="319"/>
      <c r="J1882" s="319"/>
      <c r="K1882" s="319"/>
      <c r="L1882" s="319"/>
    </row>
    <row r="1883" spans="1:12">
      <c r="A1883" s="319"/>
      <c r="B1883" s="321"/>
      <c r="C1883" s="321"/>
      <c r="D1883" s="321"/>
      <c r="E1883" s="319"/>
      <c r="F1883" s="319"/>
      <c r="G1883" s="319"/>
      <c r="H1883" s="319"/>
      <c r="I1883" s="319"/>
      <c r="J1883" s="319"/>
      <c r="K1883" s="319"/>
      <c r="L1883" s="319"/>
    </row>
    <row r="1884" spans="1:12">
      <c r="A1884" s="319"/>
      <c r="B1884" s="321"/>
      <c r="C1884" s="321"/>
      <c r="D1884" s="321"/>
      <c r="E1884" s="319"/>
      <c r="F1884" s="319"/>
      <c r="G1884" s="319"/>
      <c r="H1884" s="319"/>
      <c r="I1884" s="319"/>
      <c r="J1884" s="319"/>
      <c r="K1884" s="319"/>
      <c r="L1884" s="319"/>
    </row>
    <row r="1885" spans="1:12">
      <c r="A1885" s="319"/>
      <c r="B1885" s="321"/>
      <c r="C1885" s="321"/>
      <c r="D1885" s="321"/>
      <c r="E1885" s="319"/>
      <c r="F1885" s="319"/>
      <c r="G1885" s="319"/>
      <c r="H1885" s="319"/>
      <c r="I1885" s="319"/>
      <c r="J1885" s="319"/>
      <c r="K1885" s="319"/>
      <c r="L1885" s="319"/>
    </row>
    <row r="1886" spans="1:12">
      <c r="A1886" s="319"/>
      <c r="B1886" s="321"/>
      <c r="C1886" s="321"/>
      <c r="D1886" s="321"/>
      <c r="E1886" s="319"/>
      <c r="F1886" s="319"/>
      <c r="G1886" s="319"/>
      <c r="H1886" s="319"/>
      <c r="I1886" s="319"/>
      <c r="J1886" s="319"/>
      <c r="K1886" s="319"/>
      <c r="L1886" s="319"/>
    </row>
    <row r="1887" spans="1:12">
      <c r="A1887" s="319"/>
      <c r="B1887" s="321"/>
      <c r="C1887" s="321"/>
      <c r="D1887" s="321"/>
      <c r="E1887" s="319"/>
      <c r="F1887" s="319"/>
      <c r="G1887" s="319"/>
      <c r="H1887" s="319"/>
      <c r="I1887" s="319"/>
      <c r="J1887" s="319"/>
      <c r="K1887" s="319"/>
      <c r="L1887" s="319"/>
    </row>
    <row r="1888" spans="1:12">
      <c r="A1888" s="319"/>
      <c r="B1888" s="321"/>
      <c r="C1888" s="321"/>
      <c r="D1888" s="321"/>
      <c r="E1888" s="319"/>
      <c r="F1888" s="319"/>
      <c r="G1888" s="319"/>
      <c r="H1888" s="319"/>
      <c r="I1888" s="319"/>
      <c r="J1888" s="319"/>
      <c r="K1888" s="319"/>
      <c r="L1888" s="319"/>
    </row>
    <row r="1889" spans="1:12">
      <c r="A1889" s="319"/>
      <c r="B1889" s="321"/>
      <c r="C1889" s="321"/>
      <c r="D1889" s="321"/>
      <c r="E1889" s="319"/>
      <c r="F1889" s="319"/>
      <c r="G1889" s="319"/>
      <c r="H1889" s="319"/>
      <c r="I1889" s="319"/>
      <c r="J1889" s="319"/>
      <c r="K1889" s="319"/>
      <c r="L1889" s="319"/>
    </row>
    <row r="1890" spans="1:12">
      <c r="A1890" s="319"/>
      <c r="B1890" s="321"/>
      <c r="C1890" s="321"/>
      <c r="D1890" s="321"/>
      <c r="E1890" s="319"/>
      <c r="F1890" s="319"/>
      <c r="G1890" s="319"/>
      <c r="H1890" s="319"/>
      <c r="I1890" s="319"/>
      <c r="J1890" s="319"/>
      <c r="K1890" s="319"/>
      <c r="L1890" s="319"/>
    </row>
    <row r="1891" spans="1:12">
      <c r="A1891" s="319"/>
      <c r="B1891" s="321"/>
      <c r="C1891" s="321"/>
      <c r="D1891" s="321"/>
      <c r="E1891" s="319"/>
      <c r="F1891" s="319"/>
      <c r="G1891" s="319"/>
      <c r="H1891" s="319"/>
      <c r="I1891" s="319"/>
      <c r="J1891" s="319"/>
      <c r="K1891" s="319"/>
      <c r="L1891" s="319"/>
    </row>
    <row r="1892" spans="1:12">
      <c r="A1892" s="319"/>
      <c r="B1892" s="321"/>
      <c r="C1892" s="321"/>
      <c r="D1892" s="321"/>
      <c r="E1892" s="319"/>
      <c r="F1892" s="319"/>
      <c r="G1892" s="319"/>
      <c r="H1892" s="319"/>
      <c r="I1892" s="319"/>
      <c r="J1892" s="319"/>
      <c r="K1892" s="319"/>
      <c r="L1892" s="319"/>
    </row>
    <row r="1893" spans="1:12">
      <c r="A1893" s="319"/>
      <c r="B1893" s="321"/>
      <c r="C1893" s="321"/>
      <c r="D1893" s="321"/>
      <c r="E1893" s="319"/>
      <c r="F1893" s="319"/>
      <c r="G1893" s="319"/>
      <c r="H1893" s="319"/>
      <c r="I1893" s="319"/>
      <c r="J1893" s="319"/>
      <c r="K1893" s="319"/>
      <c r="L1893" s="319"/>
    </row>
    <row r="1894" spans="1:12">
      <c r="A1894" s="319"/>
      <c r="B1894" s="321"/>
      <c r="C1894" s="321"/>
      <c r="D1894" s="321"/>
      <c r="E1894" s="319"/>
      <c r="F1894" s="319"/>
      <c r="G1894" s="319"/>
      <c r="H1894" s="319"/>
      <c r="I1894" s="319"/>
      <c r="J1894" s="319"/>
      <c r="K1894" s="319"/>
      <c r="L1894" s="319"/>
    </row>
    <row r="1895" spans="1:12">
      <c r="A1895" s="319"/>
      <c r="B1895" s="321"/>
      <c r="C1895" s="321"/>
      <c r="D1895" s="321"/>
      <c r="E1895" s="319"/>
      <c r="F1895" s="319"/>
      <c r="G1895" s="319"/>
      <c r="H1895" s="319"/>
      <c r="I1895" s="319"/>
      <c r="J1895" s="319"/>
      <c r="K1895" s="319"/>
      <c r="L1895" s="319"/>
    </row>
    <row r="1896" spans="1:12">
      <c r="A1896" s="319"/>
      <c r="B1896" s="321"/>
      <c r="C1896" s="321"/>
      <c r="D1896" s="321"/>
      <c r="E1896" s="319"/>
      <c r="F1896" s="319"/>
      <c r="G1896" s="319"/>
      <c r="H1896" s="319"/>
      <c r="I1896" s="319"/>
      <c r="J1896" s="319"/>
      <c r="K1896" s="319"/>
      <c r="L1896" s="319"/>
    </row>
    <row r="1897" spans="1:12">
      <c r="A1897" s="319"/>
      <c r="B1897" s="321"/>
      <c r="C1897" s="321"/>
      <c r="D1897" s="321"/>
      <c r="E1897" s="319"/>
      <c r="F1897" s="319"/>
      <c r="G1897" s="319"/>
      <c r="H1897" s="319"/>
      <c r="I1897" s="319"/>
      <c r="J1897" s="319"/>
      <c r="K1897" s="319"/>
      <c r="L1897" s="319"/>
    </row>
    <row r="1898" spans="1:12">
      <c r="A1898" s="319"/>
      <c r="B1898" s="321"/>
      <c r="C1898" s="321"/>
      <c r="D1898" s="321"/>
      <c r="E1898" s="319"/>
      <c r="F1898" s="319"/>
      <c r="G1898" s="319"/>
      <c r="H1898" s="319"/>
      <c r="I1898" s="319"/>
      <c r="J1898" s="319"/>
      <c r="K1898" s="319"/>
      <c r="L1898" s="319"/>
    </row>
    <row r="1899" spans="1:12">
      <c r="A1899" s="319"/>
      <c r="B1899" s="321"/>
      <c r="C1899" s="321"/>
      <c r="D1899" s="321"/>
      <c r="E1899" s="319"/>
      <c r="F1899" s="319"/>
      <c r="G1899" s="319"/>
      <c r="H1899" s="319"/>
      <c r="I1899" s="319"/>
      <c r="J1899" s="319"/>
      <c r="K1899" s="319"/>
      <c r="L1899" s="319"/>
    </row>
    <row r="1900" spans="1:12">
      <c r="A1900" s="319"/>
      <c r="B1900" s="321"/>
      <c r="C1900" s="321"/>
      <c r="D1900" s="321"/>
      <c r="E1900" s="319"/>
      <c r="F1900" s="319"/>
      <c r="G1900" s="319"/>
      <c r="H1900" s="319"/>
      <c r="I1900" s="319"/>
      <c r="J1900" s="319"/>
      <c r="K1900" s="319"/>
      <c r="L1900" s="319"/>
    </row>
    <row r="1901" spans="1:12">
      <c r="A1901" s="319"/>
      <c r="B1901" s="321"/>
      <c r="C1901" s="321"/>
      <c r="D1901" s="321"/>
      <c r="E1901" s="319"/>
      <c r="F1901" s="319"/>
      <c r="G1901" s="319"/>
      <c r="H1901" s="319"/>
      <c r="I1901" s="319"/>
      <c r="J1901" s="319"/>
      <c r="K1901" s="319"/>
      <c r="L1901" s="319"/>
    </row>
    <row r="1902" spans="1:12">
      <c r="A1902" s="319"/>
      <c r="B1902" s="321"/>
      <c r="C1902" s="321"/>
      <c r="D1902" s="321"/>
      <c r="E1902" s="319"/>
      <c r="F1902" s="319"/>
      <c r="G1902" s="319"/>
      <c r="H1902" s="319"/>
      <c r="I1902" s="319"/>
      <c r="J1902" s="319"/>
      <c r="K1902" s="319"/>
      <c r="L1902" s="319"/>
    </row>
    <row r="1903" spans="1:12">
      <c r="A1903" s="319"/>
      <c r="B1903" s="321"/>
      <c r="C1903" s="321"/>
      <c r="D1903" s="321"/>
      <c r="E1903" s="319"/>
      <c r="F1903" s="319"/>
      <c r="G1903" s="319"/>
      <c r="H1903" s="319"/>
      <c r="I1903" s="319"/>
      <c r="J1903" s="319"/>
      <c r="K1903" s="319"/>
      <c r="L1903" s="319"/>
    </row>
    <row r="1904" spans="1:12">
      <c r="A1904" s="319"/>
      <c r="B1904" s="321"/>
      <c r="C1904" s="321"/>
      <c r="D1904" s="321"/>
      <c r="E1904" s="319"/>
      <c r="F1904" s="319"/>
      <c r="G1904" s="319"/>
      <c r="H1904" s="319"/>
      <c r="I1904" s="319"/>
      <c r="J1904" s="319"/>
      <c r="K1904" s="319"/>
      <c r="L1904" s="319"/>
    </row>
    <row r="1905" spans="1:12">
      <c r="A1905" s="319"/>
      <c r="B1905" s="321"/>
      <c r="C1905" s="321"/>
      <c r="D1905" s="321"/>
      <c r="E1905" s="319"/>
      <c r="F1905" s="319"/>
      <c r="G1905" s="319"/>
      <c r="H1905" s="319"/>
      <c r="I1905" s="319"/>
      <c r="J1905" s="319"/>
      <c r="K1905" s="319"/>
      <c r="L1905" s="319"/>
    </row>
    <row r="1906" spans="1:12">
      <c r="A1906" s="319"/>
      <c r="B1906" s="321"/>
      <c r="C1906" s="321"/>
      <c r="D1906" s="321"/>
      <c r="E1906" s="319"/>
      <c r="F1906" s="319"/>
      <c r="G1906" s="319"/>
      <c r="H1906" s="319"/>
      <c r="I1906" s="319"/>
      <c r="J1906" s="319"/>
      <c r="K1906" s="319"/>
      <c r="L1906" s="319"/>
    </row>
    <row r="1907" spans="1:12">
      <c r="A1907" s="319"/>
      <c r="B1907" s="321"/>
      <c r="C1907" s="321"/>
      <c r="D1907" s="321"/>
      <c r="E1907" s="319"/>
      <c r="F1907" s="319"/>
      <c r="G1907" s="319"/>
      <c r="H1907" s="319"/>
      <c r="I1907" s="319"/>
      <c r="J1907" s="319"/>
      <c r="K1907" s="319"/>
      <c r="L1907" s="319"/>
    </row>
    <row r="1908" spans="1:12">
      <c r="A1908" s="319"/>
      <c r="B1908" s="321"/>
      <c r="C1908" s="321"/>
      <c r="D1908" s="321"/>
      <c r="E1908" s="319"/>
      <c r="F1908" s="319"/>
      <c r="G1908" s="319"/>
      <c r="H1908" s="319"/>
      <c r="I1908" s="319"/>
      <c r="J1908" s="319"/>
      <c r="K1908" s="319"/>
      <c r="L1908" s="319"/>
    </row>
    <row r="1909" spans="1:12">
      <c r="A1909" s="319"/>
      <c r="B1909" s="321"/>
      <c r="C1909" s="321"/>
      <c r="D1909" s="321"/>
      <c r="E1909" s="319"/>
      <c r="F1909" s="319"/>
      <c r="G1909" s="319"/>
      <c r="H1909" s="319"/>
      <c r="I1909" s="319"/>
      <c r="J1909" s="319"/>
      <c r="K1909" s="319"/>
      <c r="L1909" s="319"/>
    </row>
    <row r="1910" spans="1:12">
      <c r="A1910" s="319"/>
      <c r="B1910" s="321"/>
      <c r="C1910" s="321"/>
      <c r="D1910" s="321"/>
      <c r="E1910" s="319"/>
      <c r="F1910" s="319"/>
      <c r="G1910" s="319"/>
      <c r="H1910" s="319"/>
      <c r="I1910" s="319"/>
      <c r="J1910" s="319"/>
      <c r="K1910" s="319"/>
      <c r="L1910" s="319"/>
    </row>
    <row r="1911" spans="1:12">
      <c r="A1911" s="319"/>
      <c r="B1911" s="321"/>
      <c r="C1911" s="321"/>
      <c r="D1911" s="321"/>
      <c r="E1911" s="319"/>
      <c r="F1911" s="319"/>
      <c r="G1911" s="319"/>
      <c r="H1911" s="319"/>
      <c r="I1911" s="319"/>
      <c r="J1911" s="319"/>
      <c r="K1911" s="319"/>
      <c r="L1911" s="319"/>
    </row>
    <row r="1912" spans="1:12">
      <c r="A1912" s="319"/>
      <c r="B1912" s="321"/>
      <c r="C1912" s="321"/>
      <c r="D1912" s="321"/>
      <c r="E1912" s="319"/>
      <c r="F1912" s="319"/>
      <c r="G1912" s="319"/>
      <c r="H1912" s="319"/>
      <c r="I1912" s="319"/>
      <c r="J1912" s="319"/>
      <c r="K1912" s="319"/>
      <c r="L1912" s="319"/>
    </row>
    <row r="1913" spans="1:12">
      <c r="A1913" s="319"/>
      <c r="B1913" s="321"/>
      <c r="C1913" s="321"/>
      <c r="D1913" s="321"/>
      <c r="E1913" s="319"/>
      <c r="F1913" s="319"/>
      <c r="G1913" s="319"/>
      <c r="H1913" s="319"/>
      <c r="I1913" s="319"/>
      <c r="J1913" s="319"/>
      <c r="K1913" s="319"/>
      <c r="L1913" s="319"/>
    </row>
    <row r="1914" spans="1:12">
      <c r="A1914" s="319"/>
      <c r="B1914" s="321"/>
      <c r="C1914" s="321"/>
      <c r="D1914" s="321"/>
      <c r="E1914" s="319"/>
      <c r="F1914" s="319"/>
      <c r="G1914" s="319"/>
      <c r="H1914" s="319"/>
      <c r="I1914" s="319"/>
      <c r="J1914" s="319"/>
      <c r="K1914" s="319"/>
      <c r="L1914" s="319"/>
    </row>
    <row r="1915" spans="1:12">
      <c r="A1915" s="319"/>
      <c r="B1915" s="321"/>
      <c r="C1915" s="321"/>
      <c r="D1915" s="321"/>
      <c r="E1915" s="319"/>
      <c r="F1915" s="319"/>
      <c r="G1915" s="319"/>
      <c r="H1915" s="319"/>
      <c r="I1915" s="319"/>
      <c r="J1915" s="319"/>
      <c r="K1915" s="319"/>
      <c r="L1915" s="319"/>
    </row>
    <row r="1916" spans="1:12">
      <c r="A1916" s="319"/>
      <c r="B1916" s="321"/>
      <c r="C1916" s="321"/>
      <c r="D1916" s="321"/>
      <c r="E1916" s="319"/>
      <c r="F1916" s="319"/>
      <c r="G1916" s="319"/>
      <c r="H1916" s="319"/>
      <c r="I1916" s="319"/>
      <c r="J1916" s="319"/>
      <c r="K1916" s="319"/>
      <c r="L1916" s="319"/>
    </row>
    <row r="1917" spans="1:12">
      <c r="A1917" s="319"/>
      <c r="B1917" s="321"/>
      <c r="C1917" s="321"/>
      <c r="D1917" s="321"/>
      <c r="E1917" s="319"/>
      <c r="F1917" s="319"/>
      <c r="G1917" s="319"/>
      <c r="H1917" s="319"/>
      <c r="I1917" s="319"/>
      <c r="J1917" s="319"/>
      <c r="K1917" s="319"/>
      <c r="L1917" s="319"/>
    </row>
    <row r="1918" spans="1:12">
      <c r="A1918" s="319"/>
      <c r="B1918" s="321"/>
      <c r="C1918" s="321"/>
      <c r="D1918" s="321"/>
      <c r="E1918" s="319"/>
      <c r="F1918" s="319"/>
      <c r="G1918" s="319"/>
      <c r="H1918" s="319"/>
      <c r="I1918" s="319"/>
      <c r="J1918" s="319"/>
      <c r="K1918" s="319"/>
      <c r="L1918" s="319"/>
    </row>
    <row r="1919" spans="1:12">
      <c r="A1919" s="319"/>
      <c r="B1919" s="321"/>
      <c r="C1919" s="321"/>
      <c r="D1919" s="321"/>
      <c r="E1919" s="319"/>
      <c r="F1919" s="319"/>
      <c r="G1919" s="319"/>
      <c r="H1919" s="319"/>
      <c r="I1919" s="319"/>
      <c r="J1919" s="319"/>
      <c r="K1919" s="319"/>
      <c r="L1919" s="319"/>
    </row>
    <row r="1920" spans="1:12">
      <c r="A1920" s="319"/>
      <c r="B1920" s="321"/>
      <c r="C1920" s="321"/>
      <c r="D1920" s="321"/>
      <c r="E1920" s="319"/>
      <c r="F1920" s="319"/>
      <c r="G1920" s="319"/>
      <c r="H1920" s="319"/>
      <c r="I1920" s="319"/>
      <c r="J1920" s="319"/>
      <c r="K1920" s="319"/>
      <c r="L1920" s="319"/>
    </row>
    <row r="1921" spans="1:12">
      <c r="A1921" s="319"/>
      <c r="B1921" s="321"/>
      <c r="C1921" s="321"/>
      <c r="D1921" s="321"/>
      <c r="E1921" s="319"/>
      <c r="F1921" s="319"/>
      <c r="G1921" s="319"/>
      <c r="H1921" s="319"/>
      <c r="I1921" s="319"/>
      <c r="J1921" s="319"/>
      <c r="K1921" s="319"/>
      <c r="L1921" s="319"/>
    </row>
    <row r="1922" spans="1:12">
      <c r="A1922" s="319"/>
      <c r="B1922" s="321"/>
      <c r="C1922" s="321"/>
      <c r="D1922" s="321"/>
      <c r="E1922" s="319"/>
      <c r="F1922" s="319"/>
      <c r="G1922" s="319"/>
      <c r="H1922" s="319"/>
      <c r="I1922" s="319"/>
      <c r="J1922" s="319"/>
      <c r="K1922" s="319"/>
      <c r="L1922" s="319"/>
    </row>
    <row r="1923" spans="1:12">
      <c r="A1923" s="319"/>
      <c r="B1923" s="321"/>
      <c r="C1923" s="321"/>
      <c r="D1923" s="321"/>
      <c r="E1923" s="319"/>
      <c r="F1923" s="319"/>
      <c r="G1923" s="319"/>
      <c r="H1923" s="319"/>
      <c r="I1923" s="319"/>
      <c r="J1923" s="319"/>
      <c r="K1923" s="319"/>
      <c r="L1923" s="319"/>
    </row>
    <row r="1924" spans="1:12">
      <c r="A1924" s="319"/>
      <c r="B1924" s="321"/>
      <c r="C1924" s="321"/>
      <c r="D1924" s="321"/>
      <c r="E1924" s="319"/>
      <c r="F1924" s="319"/>
      <c r="G1924" s="319"/>
      <c r="H1924" s="319"/>
      <c r="I1924" s="319"/>
      <c r="J1924" s="319"/>
      <c r="K1924" s="319"/>
      <c r="L1924" s="319"/>
    </row>
    <row r="1925" spans="1:12">
      <c r="A1925" s="319"/>
      <c r="B1925" s="321"/>
      <c r="C1925" s="321"/>
      <c r="D1925" s="321"/>
      <c r="E1925" s="319"/>
      <c r="F1925" s="319"/>
      <c r="G1925" s="319"/>
      <c r="H1925" s="319"/>
      <c r="I1925" s="319"/>
      <c r="J1925" s="319"/>
      <c r="K1925" s="319"/>
      <c r="L1925" s="319"/>
    </row>
    <row r="1926" spans="1:12">
      <c r="A1926" s="319"/>
      <c r="B1926" s="321"/>
      <c r="C1926" s="321"/>
      <c r="D1926" s="321"/>
      <c r="E1926" s="319"/>
      <c r="F1926" s="319"/>
      <c r="G1926" s="319"/>
      <c r="H1926" s="319"/>
      <c r="I1926" s="319"/>
      <c r="J1926" s="319"/>
      <c r="K1926" s="319"/>
      <c r="L1926" s="319"/>
    </row>
    <row r="1927" spans="1:12">
      <c r="A1927" s="319"/>
      <c r="B1927" s="321"/>
      <c r="C1927" s="321"/>
      <c r="D1927" s="321"/>
      <c r="E1927" s="319"/>
      <c r="F1927" s="319"/>
      <c r="G1927" s="319"/>
      <c r="H1927" s="319"/>
      <c r="I1927" s="319"/>
      <c r="J1927" s="319"/>
      <c r="K1927" s="319"/>
      <c r="L1927" s="319"/>
    </row>
    <row r="1928" spans="1:12">
      <c r="A1928" s="319"/>
      <c r="B1928" s="321"/>
      <c r="C1928" s="321"/>
      <c r="D1928" s="321"/>
      <c r="E1928" s="319"/>
      <c r="F1928" s="319"/>
      <c r="G1928" s="319"/>
      <c r="H1928" s="319"/>
      <c r="I1928" s="319"/>
      <c r="J1928" s="319"/>
      <c r="K1928" s="319"/>
      <c r="L1928" s="319"/>
    </row>
    <row r="1929" spans="1:12">
      <c r="A1929" s="319"/>
      <c r="B1929" s="321"/>
      <c r="C1929" s="321"/>
      <c r="D1929" s="321"/>
      <c r="E1929" s="319"/>
      <c r="F1929" s="319"/>
      <c r="G1929" s="319"/>
      <c r="H1929" s="319"/>
      <c r="I1929" s="319"/>
      <c r="J1929" s="319"/>
      <c r="K1929" s="319"/>
      <c r="L1929" s="319"/>
    </row>
    <row r="1930" spans="1:12">
      <c r="A1930" s="319"/>
      <c r="B1930" s="321"/>
      <c r="C1930" s="321"/>
      <c r="D1930" s="321"/>
      <c r="E1930" s="319"/>
      <c r="F1930" s="319"/>
      <c r="G1930" s="319"/>
      <c r="H1930" s="319"/>
      <c r="I1930" s="319"/>
      <c r="J1930" s="319"/>
      <c r="K1930" s="319"/>
      <c r="L1930" s="319"/>
    </row>
    <row r="1931" spans="1:12">
      <c r="A1931" s="319"/>
      <c r="B1931" s="321"/>
      <c r="C1931" s="321"/>
      <c r="D1931" s="321"/>
      <c r="E1931" s="319"/>
      <c r="F1931" s="319"/>
      <c r="G1931" s="319"/>
      <c r="H1931" s="319"/>
      <c r="I1931" s="319"/>
      <c r="J1931" s="319"/>
      <c r="K1931" s="319"/>
      <c r="L1931" s="319"/>
    </row>
    <row r="1932" spans="1:12">
      <c r="A1932" s="319"/>
      <c r="B1932" s="321"/>
      <c r="C1932" s="321"/>
      <c r="D1932" s="321"/>
      <c r="E1932" s="319"/>
      <c r="F1932" s="319"/>
      <c r="G1932" s="319"/>
      <c r="H1932" s="319"/>
      <c r="I1932" s="319"/>
      <c r="J1932" s="319"/>
      <c r="K1932" s="319"/>
      <c r="L1932" s="319"/>
    </row>
    <row r="1933" spans="1:12">
      <c r="A1933" s="319"/>
      <c r="B1933" s="321"/>
      <c r="C1933" s="321"/>
      <c r="D1933" s="321"/>
      <c r="E1933" s="319"/>
      <c r="F1933" s="319"/>
      <c r="G1933" s="319"/>
      <c r="H1933" s="319"/>
      <c r="I1933" s="319"/>
      <c r="J1933" s="319"/>
      <c r="K1933" s="319"/>
      <c r="L1933" s="319"/>
    </row>
    <row r="1934" spans="1:12">
      <c r="A1934" s="319"/>
      <c r="B1934" s="321"/>
      <c r="C1934" s="321"/>
      <c r="D1934" s="321"/>
      <c r="E1934" s="319"/>
      <c r="F1934" s="319"/>
      <c r="G1934" s="319"/>
      <c r="H1934" s="319"/>
      <c r="I1934" s="319"/>
      <c r="J1934" s="319"/>
      <c r="K1934" s="319"/>
      <c r="L1934" s="319"/>
    </row>
    <row r="1935" spans="1:12">
      <c r="A1935" s="319"/>
      <c r="B1935" s="321"/>
      <c r="C1935" s="321"/>
      <c r="D1935" s="321"/>
      <c r="E1935" s="319"/>
      <c r="F1935" s="319"/>
      <c r="G1935" s="319"/>
      <c r="H1935" s="319"/>
      <c r="I1935" s="319"/>
      <c r="J1935" s="319"/>
      <c r="K1935" s="319"/>
      <c r="L1935" s="319"/>
    </row>
    <row r="1936" spans="1:12">
      <c r="A1936" s="319"/>
      <c r="B1936" s="321"/>
      <c r="C1936" s="321"/>
      <c r="D1936" s="321"/>
      <c r="E1936" s="319"/>
      <c r="F1936" s="319"/>
      <c r="G1936" s="319"/>
      <c r="H1936" s="319"/>
      <c r="I1936" s="319"/>
      <c r="J1936" s="319"/>
      <c r="K1936" s="319"/>
      <c r="L1936" s="319"/>
    </row>
    <row r="1937" spans="1:12">
      <c r="A1937" s="319"/>
      <c r="B1937" s="321"/>
      <c r="C1937" s="321"/>
      <c r="D1937" s="321"/>
      <c r="E1937" s="319"/>
      <c r="F1937" s="319"/>
      <c r="G1937" s="319"/>
      <c r="H1937" s="319"/>
      <c r="I1937" s="319"/>
      <c r="J1937" s="319"/>
      <c r="K1937" s="319"/>
      <c r="L1937" s="319"/>
    </row>
    <row r="1938" spans="1:12">
      <c r="A1938" s="319"/>
      <c r="B1938" s="321"/>
      <c r="C1938" s="321"/>
      <c r="D1938" s="321"/>
      <c r="E1938" s="319"/>
      <c r="F1938" s="319"/>
      <c r="G1938" s="319"/>
      <c r="H1938" s="319"/>
      <c r="I1938" s="319"/>
      <c r="J1938" s="319"/>
      <c r="K1938" s="319"/>
      <c r="L1938" s="319"/>
    </row>
    <row r="1939" spans="1:12">
      <c r="A1939" s="319"/>
      <c r="B1939" s="321"/>
      <c r="C1939" s="321"/>
      <c r="D1939" s="321"/>
      <c r="E1939" s="319"/>
      <c r="F1939" s="319"/>
      <c r="G1939" s="319"/>
      <c r="H1939" s="319"/>
      <c r="I1939" s="319"/>
      <c r="J1939" s="319"/>
      <c r="K1939" s="319"/>
      <c r="L1939" s="319"/>
    </row>
    <row r="1940" spans="1:12">
      <c r="A1940" s="319"/>
      <c r="B1940" s="321"/>
      <c r="C1940" s="321"/>
      <c r="D1940" s="321"/>
      <c r="E1940" s="319"/>
      <c r="F1940" s="319"/>
      <c r="G1940" s="319"/>
      <c r="H1940" s="319"/>
      <c r="I1940" s="319"/>
      <c r="J1940" s="319"/>
      <c r="K1940" s="319"/>
      <c r="L1940" s="319"/>
    </row>
    <row r="1941" spans="1:12">
      <c r="A1941" s="319"/>
      <c r="B1941" s="321"/>
      <c r="C1941" s="321"/>
      <c r="D1941" s="321"/>
      <c r="E1941" s="319"/>
      <c r="F1941" s="319"/>
      <c r="G1941" s="319"/>
      <c r="H1941" s="319"/>
      <c r="I1941" s="319"/>
      <c r="J1941" s="319"/>
      <c r="K1941" s="319"/>
      <c r="L1941" s="319"/>
    </row>
    <row r="1942" spans="1:12">
      <c r="A1942" s="319"/>
      <c r="B1942" s="321"/>
      <c r="C1942" s="321"/>
      <c r="D1942" s="321"/>
      <c r="E1942" s="319"/>
      <c r="F1942" s="319"/>
      <c r="G1942" s="319"/>
      <c r="H1942" s="319"/>
      <c r="I1942" s="319"/>
      <c r="J1942" s="319"/>
      <c r="K1942" s="319"/>
      <c r="L1942" s="319"/>
    </row>
    <row r="1943" spans="1:12">
      <c r="A1943" s="319"/>
      <c r="B1943" s="321"/>
      <c r="C1943" s="321"/>
      <c r="D1943" s="321"/>
      <c r="E1943" s="319"/>
      <c r="F1943" s="319"/>
      <c r="G1943" s="319"/>
      <c r="H1943" s="319"/>
      <c r="I1943" s="319"/>
      <c r="J1943" s="319"/>
      <c r="K1943" s="319"/>
      <c r="L1943" s="319"/>
    </row>
    <row r="1944" spans="1:12">
      <c r="A1944" s="319"/>
      <c r="B1944" s="321"/>
      <c r="C1944" s="321"/>
      <c r="D1944" s="321"/>
      <c r="E1944" s="319"/>
      <c r="F1944" s="319"/>
      <c r="G1944" s="319"/>
      <c r="H1944" s="319"/>
      <c r="I1944" s="319"/>
      <c r="J1944" s="319"/>
      <c r="K1944" s="319"/>
      <c r="L1944" s="319"/>
    </row>
    <row r="1945" spans="1:12">
      <c r="A1945" s="319"/>
      <c r="B1945" s="321"/>
      <c r="C1945" s="321"/>
      <c r="D1945" s="321"/>
      <c r="E1945" s="319"/>
      <c r="F1945" s="319"/>
      <c r="G1945" s="319"/>
      <c r="H1945" s="319"/>
      <c r="I1945" s="319"/>
      <c r="J1945" s="319"/>
      <c r="K1945" s="319"/>
      <c r="L1945" s="319"/>
    </row>
    <row r="1946" spans="1:12">
      <c r="A1946" s="319"/>
      <c r="B1946" s="321"/>
      <c r="C1946" s="321"/>
      <c r="D1946" s="321"/>
      <c r="E1946" s="319"/>
      <c r="F1946" s="319"/>
      <c r="G1946" s="319"/>
      <c r="H1946" s="319"/>
      <c r="I1946" s="319"/>
      <c r="J1946" s="319"/>
      <c r="K1946" s="319"/>
      <c r="L1946" s="319"/>
    </row>
    <row r="1947" spans="1:12">
      <c r="A1947" s="319"/>
      <c r="B1947" s="321"/>
      <c r="C1947" s="321"/>
      <c r="D1947" s="321"/>
      <c r="E1947" s="319"/>
      <c r="F1947" s="319"/>
      <c r="G1947" s="319"/>
      <c r="H1947" s="319"/>
      <c r="I1947" s="319"/>
      <c r="J1947" s="319"/>
      <c r="K1947" s="319"/>
      <c r="L1947" s="319"/>
    </row>
    <row r="1948" spans="1:12">
      <c r="A1948" s="319"/>
      <c r="B1948" s="321"/>
      <c r="C1948" s="321"/>
      <c r="D1948" s="321"/>
      <c r="E1948" s="319"/>
      <c r="F1948" s="319"/>
      <c r="G1948" s="319"/>
      <c r="H1948" s="319"/>
      <c r="I1948" s="319"/>
      <c r="J1948" s="319"/>
      <c r="K1948" s="319"/>
      <c r="L1948" s="319"/>
    </row>
    <row r="1949" spans="1:12">
      <c r="A1949" s="319"/>
      <c r="B1949" s="321"/>
      <c r="C1949" s="321"/>
      <c r="D1949" s="321"/>
      <c r="E1949" s="319"/>
      <c r="F1949" s="319"/>
      <c r="G1949" s="319"/>
      <c r="H1949" s="319"/>
      <c r="I1949" s="319"/>
      <c r="J1949" s="319"/>
      <c r="K1949" s="319"/>
      <c r="L1949" s="319"/>
    </row>
    <row r="1950" spans="1:12">
      <c r="A1950" s="319"/>
      <c r="B1950" s="321"/>
      <c r="C1950" s="321"/>
      <c r="D1950" s="321"/>
      <c r="E1950" s="319"/>
      <c r="F1950" s="319"/>
      <c r="G1950" s="319"/>
      <c r="H1950" s="319"/>
      <c r="I1950" s="319"/>
      <c r="J1950" s="319"/>
      <c r="K1950" s="319"/>
      <c r="L1950" s="319"/>
    </row>
    <row r="1951" spans="1:12">
      <c r="A1951" s="319"/>
      <c r="B1951" s="321"/>
      <c r="C1951" s="321"/>
      <c r="D1951" s="321"/>
      <c r="E1951" s="319"/>
      <c r="F1951" s="319"/>
      <c r="G1951" s="319"/>
      <c r="H1951" s="319"/>
      <c r="I1951" s="319"/>
      <c r="J1951" s="319"/>
      <c r="K1951" s="319"/>
      <c r="L1951" s="319"/>
    </row>
    <row r="1952" spans="1:12">
      <c r="A1952" s="319"/>
      <c r="B1952" s="321"/>
      <c r="C1952" s="321"/>
      <c r="D1952" s="321"/>
      <c r="E1952" s="319"/>
      <c r="F1952" s="319"/>
      <c r="G1952" s="319"/>
      <c r="H1952" s="319"/>
      <c r="I1952" s="319"/>
      <c r="J1952" s="319"/>
      <c r="K1952" s="319"/>
      <c r="L1952" s="319"/>
    </row>
    <row r="1953" spans="1:12">
      <c r="A1953" s="319"/>
      <c r="B1953" s="321"/>
      <c r="C1953" s="321"/>
      <c r="D1953" s="321"/>
      <c r="E1953" s="319"/>
      <c r="F1953" s="319"/>
      <c r="G1953" s="319"/>
      <c r="H1953" s="319"/>
      <c r="I1953" s="319"/>
      <c r="J1953" s="319"/>
      <c r="K1953" s="319"/>
      <c r="L1953" s="319"/>
    </row>
    <row r="1954" spans="1:12">
      <c r="A1954" s="319"/>
      <c r="B1954" s="321"/>
      <c r="C1954" s="321"/>
      <c r="D1954" s="321"/>
      <c r="E1954" s="319"/>
      <c r="F1954" s="319"/>
      <c r="G1954" s="319"/>
      <c r="H1954" s="319"/>
      <c r="I1954" s="319"/>
      <c r="J1954" s="319"/>
      <c r="K1954" s="319"/>
      <c r="L1954" s="319"/>
    </row>
    <row r="1955" spans="1:12">
      <c r="A1955" s="319"/>
      <c r="B1955" s="321"/>
      <c r="C1955" s="321"/>
      <c r="D1955" s="321"/>
      <c r="E1955" s="319"/>
      <c r="F1955" s="319"/>
      <c r="G1955" s="319"/>
      <c r="H1955" s="319"/>
      <c r="I1955" s="319"/>
      <c r="J1955" s="319"/>
      <c r="K1955" s="319"/>
      <c r="L1955" s="319"/>
    </row>
    <row r="1956" spans="1:12">
      <c r="A1956" s="319"/>
      <c r="B1956" s="321"/>
      <c r="C1956" s="321"/>
      <c r="D1956" s="321"/>
      <c r="E1956" s="319"/>
      <c r="F1956" s="319"/>
      <c r="G1956" s="319"/>
      <c r="H1956" s="319"/>
      <c r="I1956" s="319"/>
      <c r="J1956" s="319"/>
      <c r="K1956" s="319"/>
      <c r="L1956" s="319"/>
    </row>
    <row r="1957" spans="1:12">
      <c r="A1957" s="319"/>
      <c r="B1957" s="321"/>
      <c r="C1957" s="321"/>
      <c r="D1957" s="321"/>
      <c r="E1957" s="319"/>
      <c r="F1957" s="319"/>
      <c r="G1957" s="319"/>
      <c r="H1957" s="319"/>
      <c r="I1957" s="319"/>
      <c r="J1957" s="319"/>
      <c r="K1957" s="319"/>
      <c r="L1957" s="319"/>
    </row>
    <row r="1958" spans="1:12">
      <c r="A1958" s="319"/>
      <c r="B1958" s="321"/>
      <c r="C1958" s="321"/>
      <c r="D1958" s="321"/>
      <c r="E1958" s="319"/>
      <c r="F1958" s="319"/>
      <c r="G1958" s="319"/>
      <c r="H1958" s="319"/>
      <c r="I1958" s="319"/>
      <c r="J1958" s="319"/>
      <c r="K1958" s="319"/>
      <c r="L1958" s="319"/>
    </row>
    <row r="1959" spans="1:12">
      <c r="A1959" s="319"/>
      <c r="B1959" s="321"/>
      <c r="C1959" s="321"/>
      <c r="D1959" s="321"/>
      <c r="E1959" s="319"/>
      <c r="F1959" s="319"/>
      <c r="G1959" s="319"/>
      <c r="H1959" s="319"/>
      <c r="I1959" s="319"/>
      <c r="J1959" s="319"/>
      <c r="K1959" s="319"/>
      <c r="L1959" s="319"/>
    </row>
    <row r="1960" spans="1:12">
      <c r="A1960" s="319"/>
      <c r="B1960" s="321"/>
      <c r="C1960" s="321"/>
      <c r="D1960" s="321"/>
      <c r="E1960" s="319"/>
      <c r="F1960" s="319"/>
      <c r="G1960" s="319"/>
      <c r="H1960" s="319"/>
      <c r="I1960" s="319"/>
      <c r="J1960" s="319"/>
      <c r="K1960" s="319"/>
      <c r="L1960" s="319"/>
    </row>
    <row r="1961" spans="1:12">
      <c r="A1961" s="319"/>
      <c r="B1961" s="321"/>
      <c r="C1961" s="321"/>
      <c r="D1961" s="321"/>
      <c r="E1961" s="319"/>
      <c r="F1961" s="319"/>
      <c r="G1961" s="319"/>
      <c r="H1961" s="319"/>
      <c r="I1961" s="319"/>
      <c r="J1961" s="319"/>
      <c r="K1961" s="319"/>
      <c r="L1961" s="319"/>
    </row>
    <row r="1962" spans="1:12">
      <c r="A1962" s="319"/>
      <c r="B1962" s="321"/>
      <c r="C1962" s="321"/>
      <c r="D1962" s="321"/>
      <c r="E1962" s="319"/>
      <c r="F1962" s="319"/>
      <c r="G1962" s="319"/>
      <c r="H1962" s="319"/>
      <c r="I1962" s="319"/>
      <c r="J1962" s="319"/>
      <c r="K1962" s="319"/>
      <c r="L1962" s="319"/>
    </row>
    <row r="1963" spans="1:12">
      <c r="A1963" s="319"/>
      <c r="B1963" s="321"/>
      <c r="C1963" s="321"/>
      <c r="D1963" s="321"/>
      <c r="E1963" s="319"/>
      <c r="F1963" s="319"/>
      <c r="G1963" s="319"/>
      <c r="H1963" s="319"/>
      <c r="I1963" s="319"/>
      <c r="J1963" s="319"/>
      <c r="K1963" s="319"/>
      <c r="L1963" s="319"/>
    </row>
    <row r="1964" spans="1:12">
      <c r="A1964" s="319"/>
      <c r="B1964" s="321"/>
      <c r="C1964" s="321"/>
      <c r="D1964" s="321"/>
      <c r="E1964" s="319"/>
      <c r="F1964" s="319"/>
      <c r="G1964" s="319"/>
      <c r="H1964" s="319"/>
      <c r="I1964" s="319"/>
      <c r="J1964" s="319"/>
      <c r="K1964" s="319"/>
      <c r="L1964" s="319"/>
    </row>
    <row r="1965" spans="1:12">
      <c r="A1965" s="319"/>
      <c r="B1965" s="321"/>
      <c r="C1965" s="321"/>
      <c r="D1965" s="321"/>
      <c r="E1965" s="319"/>
      <c r="F1965" s="319"/>
      <c r="G1965" s="319"/>
      <c r="H1965" s="319"/>
      <c r="I1965" s="319"/>
      <c r="J1965" s="319"/>
      <c r="K1965" s="319"/>
      <c r="L1965" s="319"/>
    </row>
    <row r="1966" spans="1:12">
      <c r="A1966" s="319"/>
      <c r="B1966" s="321"/>
      <c r="C1966" s="321"/>
      <c r="D1966" s="321"/>
      <c r="E1966" s="319"/>
      <c r="F1966" s="319"/>
      <c r="G1966" s="319"/>
      <c r="H1966" s="319"/>
      <c r="I1966" s="319"/>
      <c r="J1966" s="319"/>
      <c r="K1966" s="319"/>
      <c r="L1966" s="319"/>
    </row>
    <row r="1967" spans="1:12">
      <c r="A1967" s="319"/>
      <c r="B1967" s="321"/>
      <c r="C1967" s="321"/>
      <c r="D1967" s="321"/>
      <c r="E1967" s="319"/>
      <c r="F1967" s="319"/>
      <c r="G1967" s="319"/>
      <c r="H1967" s="319"/>
      <c r="I1967" s="319"/>
      <c r="J1967" s="319"/>
      <c r="K1967" s="319"/>
      <c r="L1967" s="319"/>
    </row>
    <row r="1968" spans="1:12">
      <c r="A1968" s="319"/>
      <c r="B1968" s="321"/>
      <c r="C1968" s="321"/>
      <c r="D1968" s="321"/>
      <c r="E1968" s="319"/>
      <c r="F1968" s="319"/>
      <c r="G1968" s="319"/>
      <c r="H1968" s="319"/>
      <c r="I1968" s="319"/>
      <c r="J1968" s="319"/>
      <c r="K1968" s="319"/>
      <c r="L1968" s="319"/>
    </row>
    <row r="1969" spans="1:12">
      <c r="A1969" s="319"/>
      <c r="B1969" s="321"/>
      <c r="C1969" s="321"/>
      <c r="D1969" s="321"/>
      <c r="E1969" s="319"/>
      <c r="F1969" s="319"/>
      <c r="G1969" s="319"/>
      <c r="H1969" s="319"/>
      <c r="I1969" s="319"/>
      <c r="J1969" s="319"/>
      <c r="K1969" s="319"/>
      <c r="L1969" s="319"/>
    </row>
    <row r="1970" spans="1:12">
      <c r="A1970" s="319"/>
      <c r="B1970" s="321"/>
      <c r="C1970" s="321"/>
      <c r="D1970" s="321"/>
      <c r="E1970" s="319"/>
      <c r="F1970" s="319"/>
      <c r="G1970" s="319"/>
      <c r="H1970" s="319"/>
      <c r="I1970" s="319"/>
      <c r="J1970" s="319"/>
      <c r="K1970" s="319"/>
      <c r="L1970" s="319"/>
    </row>
    <row r="1971" spans="1:12">
      <c r="A1971" s="319"/>
      <c r="B1971" s="321"/>
      <c r="C1971" s="321"/>
      <c r="D1971" s="321"/>
      <c r="E1971" s="319"/>
      <c r="F1971" s="319"/>
      <c r="G1971" s="319"/>
      <c r="H1971" s="319"/>
      <c r="I1971" s="319"/>
      <c r="J1971" s="319"/>
      <c r="K1971" s="319"/>
      <c r="L1971" s="319"/>
    </row>
    <row r="1972" spans="1:12">
      <c r="A1972" s="319"/>
      <c r="B1972" s="321"/>
      <c r="C1972" s="321"/>
      <c r="D1972" s="321"/>
      <c r="E1972" s="319"/>
      <c r="F1972" s="319"/>
      <c r="G1972" s="319"/>
      <c r="H1972" s="319"/>
      <c r="I1972" s="319"/>
      <c r="J1972" s="319"/>
      <c r="K1972" s="319"/>
      <c r="L1972" s="319"/>
    </row>
    <row r="1973" spans="1:12">
      <c r="A1973" s="319"/>
      <c r="B1973" s="321"/>
      <c r="C1973" s="321"/>
      <c r="D1973" s="321"/>
      <c r="E1973" s="319"/>
      <c r="F1973" s="319"/>
      <c r="G1973" s="319"/>
      <c r="H1973" s="319"/>
      <c r="I1973" s="319"/>
      <c r="J1973" s="319"/>
      <c r="K1973" s="319"/>
      <c r="L1973" s="319"/>
    </row>
    <row r="1974" spans="1:12">
      <c r="A1974" s="319"/>
      <c r="B1974" s="321"/>
      <c r="C1974" s="321"/>
      <c r="D1974" s="321"/>
      <c r="E1974" s="319"/>
      <c r="F1974" s="319"/>
      <c r="G1974" s="319"/>
      <c r="H1974" s="319"/>
      <c r="I1974" s="319"/>
      <c r="J1974" s="319"/>
      <c r="K1974" s="319"/>
      <c r="L1974" s="319"/>
    </row>
    <row r="1975" spans="1:12">
      <c r="A1975" s="319"/>
      <c r="B1975" s="321"/>
      <c r="C1975" s="321"/>
      <c r="D1975" s="321"/>
      <c r="E1975" s="319"/>
      <c r="F1975" s="319"/>
      <c r="G1975" s="319"/>
      <c r="H1975" s="319"/>
      <c r="I1975" s="319"/>
      <c r="J1975" s="319"/>
      <c r="K1975" s="319"/>
      <c r="L1975" s="319"/>
    </row>
    <row r="1976" spans="1:12">
      <c r="A1976" s="319"/>
      <c r="B1976" s="321"/>
      <c r="C1976" s="321"/>
      <c r="D1976" s="321"/>
      <c r="E1976" s="319"/>
      <c r="F1976" s="319"/>
      <c r="G1976" s="319"/>
      <c r="H1976" s="319"/>
      <c r="I1976" s="319"/>
      <c r="J1976" s="319"/>
      <c r="K1976" s="319"/>
      <c r="L1976" s="319"/>
    </row>
    <row r="1977" spans="1:12">
      <c r="A1977" s="319"/>
      <c r="B1977" s="321"/>
      <c r="C1977" s="321"/>
      <c r="D1977" s="321"/>
      <c r="E1977" s="319"/>
      <c r="F1977" s="319"/>
      <c r="G1977" s="319"/>
      <c r="H1977" s="319"/>
      <c r="I1977" s="319"/>
      <c r="J1977" s="319"/>
      <c r="K1977" s="319"/>
      <c r="L1977" s="319"/>
    </row>
    <row r="1978" spans="1:12">
      <c r="A1978" s="319"/>
      <c r="B1978" s="321"/>
      <c r="C1978" s="321"/>
      <c r="D1978" s="321"/>
      <c r="E1978" s="319"/>
      <c r="F1978" s="319"/>
      <c r="G1978" s="319"/>
      <c r="H1978" s="319"/>
      <c r="I1978" s="319"/>
      <c r="J1978" s="319"/>
      <c r="K1978" s="319"/>
      <c r="L1978" s="319"/>
    </row>
    <row r="1979" spans="1:12">
      <c r="A1979" s="319"/>
      <c r="B1979" s="321"/>
      <c r="C1979" s="321"/>
      <c r="D1979" s="321"/>
      <c r="E1979" s="319"/>
      <c r="F1979" s="319"/>
      <c r="G1979" s="319"/>
      <c r="H1979" s="319"/>
      <c r="I1979" s="319"/>
      <c r="J1979" s="319"/>
      <c r="K1979" s="319"/>
      <c r="L1979" s="319"/>
    </row>
    <row r="1980" spans="1:12">
      <c r="A1980" s="319"/>
      <c r="B1980" s="321"/>
      <c r="C1980" s="321"/>
      <c r="D1980" s="321"/>
      <c r="E1980" s="319"/>
      <c r="F1980" s="319"/>
      <c r="G1980" s="319"/>
      <c r="H1980" s="319"/>
      <c r="I1980" s="319"/>
      <c r="J1980" s="319"/>
      <c r="K1980" s="319"/>
      <c r="L1980" s="319"/>
    </row>
    <row r="1981" spans="1:12">
      <c r="A1981" s="319"/>
      <c r="B1981" s="321"/>
      <c r="C1981" s="321"/>
      <c r="D1981" s="321"/>
      <c r="E1981" s="319"/>
      <c r="F1981" s="319"/>
      <c r="G1981" s="319"/>
      <c r="H1981" s="319"/>
      <c r="I1981" s="319"/>
      <c r="J1981" s="319"/>
      <c r="K1981" s="319"/>
      <c r="L1981" s="319"/>
    </row>
    <row r="1982" spans="1:12">
      <c r="A1982" s="319"/>
      <c r="B1982" s="321"/>
      <c r="C1982" s="321"/>
      <c r="D1982" s="321"/>
      <c r="E1982" s="319"/>
      <c r="F1982" s="319"/>
      <c r="G1982" s="319"/>
      <c r="H1982" s="319"/>
      <c r="I1982" s="319"/>
      <c r="J1982" s="319"/>
      <c r="K1982" s="319"/>
      <c r="L1982" s="319"/>
    </row>
    <row r="1983" spans="1:12">
      <c r="A1983" s="319"/>
      <c r="B1983" s="321"/>
      <c r="C1983" s="321"/>
      <c r="D1983" s="321"/>
      <c r="E1983" s="319"/>
      <c r="F1983" s="319"/>
      <c r="G1983" s="319"/>
      <c r="H1983" s="319"/>
      <c r="I1983" s="319"/>
      <c r="J1983" s="319"/>
      <c r="K1983" s="319"/>
      <c r="L1983" s="319"/>
    </row>
    <row r="1984" spans="1:12">
      <c r="A1984" s="319"/>
      <c r="B1984" s="321"/>
      <c r="C1984" s="321"/>
      <c r="D1984" s="321"/>
      <c r="E1984" s="319"/>
      <c r="F1984" s="319"/>
      <c r="G1984" s="319"/>
      <c r="H1984" s="319"/>
      <c r="I1984" s="319"/>
      <c r="J1984" s="319"/>
      <c r="K1984" s="319"/>
      <c r="L1984" s="319"/>
    </row>
    <row r="1985" spans="1:12">
      <c r="A1985" s="319"/>
      <c r="B1985" s="321"/>
      <c r="C1985" s="321"/>
      <c r="D1985" s="321"/>
      <c r="E1985" s="319"/>
      <c r="F1985" s="319"/>
      <c r="G1985" s="319"/>
      <c r="H1985" s="319"/>
      <c r="I1985" s="319"/>
      <c r="J1985" s="319"/>
      <c r="K1985" s="319"/>
      <c r="L1985" s="319"/>
    </row>
    <row r="1986" spans="1:12">
      <c r="A1986" s="319"/>
      <c r="B1986" s="321"/>
      <c r="C1986" s="321"/>
      <c r="D1986" s="321"/>
      <c r="E1986" s="319"/>
      <c r="F1986" s="319"/>
      <c r="G1986" s="319"/>
      <c r="H1986" s="319"/>
      <c r="I1986" s="319"/>
      <c r="J1986" s="319"/>
      <c r="K1986" s="319"/>
      <c r="L1986" s="319"/>
    </row>
    <row r="1987" spans="1:12">
      <c r="A1987" s="319"/>
      <c r="B1987" s="321"/>
      <c r="C1987" s="321"/>
      <c r="D1987" s="321"/>
      <c r="E1987" s="319"/>
      <c r="F1987" s="319"/>
      <c r="G1987" s="319"/>
      <c r="H1987" s="319"/>
      <c r="I1987" s="319"/>
      <c r="J1987" s="319"/>
      <c r="K1987" s="319"/>
      <c r="L1987" s="319"/>
    </row>
    <row r="1988" spans="1:12">
      <c r="A1988" s="319"/>
      <c r="B1988" s="321"/>
      <c r="C1988" s="321"/>
      <c r="D1988" s="321"/>
      <c r="E1988" s="319"/>
      <c r="F1988" s="319"/>
      <c r="G1988" s="319"/>
      <c r="H1988" s="319"/>
      <c r="I1988" s="319"/>
      <c r="J1988" s="319"/>
      <c r="K1988" s="319"/>
      <c r="L1988" s="319"/>
    </row>
    <row r="1989" spans="1:12">
      <c r="A1989" s="319"/>
      <c r="B1989" s="321"/>
      <c r="C1989" s="321"/>
      <c r="D1989" s="321"/>
      <c r="E1989" s="319"/>
      <c r="F1989" s="319"/>
      <c r="G1989" s="319"/>
      <c r="H1989" s="319"/>
      <c r="I1989" s="319"/>
      <c r="J1989" s="319"/>
      <c r="K1989" s="319"/>
      <c r="L1989" s="319"/>
    </row>
    <row r="1990" spans="1:12">
      <c r="A1990" s="319"/>
      <c r="B1990" s="321"/>
      <c r="C1990" s="321"/>
      <c r="D1990" s="321"/>
      <c r="E1990" s="319"/>
      <c r="F1990" s="319"/>
      <c r="G1990" s="319"/>
      <c r="H1990" s="319"/>
      <c r="I1990" s="319"/>
      <c r="J1990" s="319"/>
      <c r="K1990" s="319"/>
      <c r="L1990" s="319"/>
    </row>
    <row r="1991" spans="1:12">
      <c r="A1991" s="319"/>
      <c r="B1991" s="321"/>
      <c r="C1991" s="321"/>
      <c r="D1991" s="321"/>
      <c r="E1991" s="319"/>
      <c r="F1991" s="319"/>
      <c r="G1991" s="319"/>
      <c r="H1991" s="319"/>
      <c r="I1991" s="319"/>
      <c r="J1991" s="319"/>
      <c r="K1991" s="319"/>
      <c r="L1991" s="319"/>
    </row>
    <row r="1992" spans="1:12">
      <c r="A1992" s="319"/>
      <c r="B1992" s="321"/>
      <c r="C1992" s="321"/>
      <c r="D1992" s="321"/>
      <c r="E1992" s="319"/>
      <c r="F1992" s="319"/>
      <c r="G1992" s="319"/>
      <c r="H1992" s="319"/>
      <c r="I1992" s="319"/>
      <c r="J1992" s="319"/>
      <c r="K1992" s="319"/>
      <c r="L1992" s="319"/>
    </row>
    <row r="1993" spans="1:12">
      <c r="A1993" s="319"/>
      <c r="B1993" s="321"/>
      <c r="C1993" s="321"/>
      <c r="D1993" s="321"/>
      <c r="E1993" s="319"/>
      <c r="F1993" s="319"/>
      <c r="G1993" s="319"/>
      <c r="H1993" s="319"/>
      <c r="I1993" s="319"/>
      <c r="J1993" s="319"/>
      <c r="K1993" s="319"/>
      <c r="L1993" s="319"/>
    </row>
    <row r="1994" spans="1:12">
      <c r="A1994" s="319"/>
      <c r="B1994" s="321"/>
      <c r="C1994" s="321"/>
      <c r="D1994" s="321"/>
      <c r="E1994" s="319"/>
      <c r="F1994" s="319"/>
      <c r="G1994" s="319"/>
      <c r="H1994" s="319"/>
      <c r="I1994" s="319"/>
      <c r="J1994" s="319"/>
      <c r="K1994" s="319"/>
      <c r="L1994" s="319"/>
    </row>
    <row r="1995" spans="1:12">
      <c r="A1995" s="319"/>
      <c r="B1995" s="321"/>
      <c r="C1995" s="321"/>
      <c r="D1995" s="321"/>
      <c r="E1995" s="319"/>
      <c r="F1995" s="319"/>
      <c r="G1995" s="319"/>
      <c r="H1995" s="319"/>
      <c r="I1995" s="319"/>
      <c r="J1995" s="319"/>
      <c r="K1995" s="319"/>
      <c r="L1995" s="319"/>
    </row>
    <row r="1996" spans="1:12">
      <c r="A1996" s="319"/>
      <c r="B1996" s="321"/>
      <c r="C1996" s="321"/>
      <c r="D1996" s="321"/>
      <c r="E1996" s="319"/>
      <c r="F1996" s="319"/>
      <c r="G1996" s="319"/>
      <c r="H1996" s="319"/>
      <c r="I1996" s="319"/>
      <c r="J1996" s="319"/>
      <c r="K1996" s="319"/>
      <c r="L1996" s="319"/>
    </row>
    <row r="1997" spans="1:12">
      <c r="A1997" s="319"/>
      <c r="B1997" s="321"/>
      <c r="C1997" s="321"/>
      <c r="D1997" s="321"/>
      <c r="E1997" s="319"/>
      <c r="F1997" s="319"/>
      <c r="G1997" s="319"/>
      <c r="H1997" s="319"/>
      <c r="I1997" s="319"/>
      <c r="J1997" s="319"/>
      <c r="K1997" s="319"/>
      <c r="L1997" s="319"/>
    </row>
    <row r="1998" spans="1:12">
      <c r="A1998" s="319"/>
      <c r="B1998" s="321"/>
      <c r="C1998" s="321"/>
      <c r="D1998" s="321"/>
      <c r="E1998" s="319"/>
      <c r="F1998" s="319"/>
      <c r="G1998" s="319"/>
      <c r="H1998" s="319"/>
      <c r="I1998" s="319"/>
      <c r="J1998" s="319"/>
      <c r="K1998" s="319"/>
      <c r="L1998" s="319"/>
    </row>
    <row r="1999" spans="1:12">
      <c r="A1999" s="319"/>
      <c r="B1999" s="321"/>
      <c r="C1999" s="321"/>
      <c r="D1999" s="321"/>
      <c r="E1999" s="319"/>
      <c r="F1999" s="319"/>
      <c r="G1999" s="319"/>
      <c r="H1999" s="319"/>
      <c r="I1999" s="319"/>
      <c r="J1999" s="319"/>
      <c r="K1999" s="319"/>
      <c r="L1999" s="319"/>
    </row>
    <row r="2000" spans="1:12">
      <c r="A2000" s="319"/>
      <c r="B2000" s="321"/>
      <c r="C2000" s="321"/>
      <c r="D2000" s="321"/>
      <c r="E2000" s="319"/>
      <c r="F2000" s="319"/>
      <c r="G2000" s="319"/>
      <c r="H2000" s="319"/>
      <c r="I2000" s="319"/>
      <c r="J2000" s="319"/>
      <c r="K2000" s="319"/>
      <c r="L2000" s="319"/>
    </row>
    <row r="2001" spans="1:12">
      <c r="A2001" s="319"/>
      <c r="B2001" s="321"/>
      <c r="C2001" s="321"/>
      <c r="D2001" s="321"/>
      <c r="E2001" s="319"/>
      <c r="F2001" s="319"/>
      <c r="G2001" s="319"/>
      <c r="H2001" s="319"/>
      <c r="I2001" s="319"/>
      <c r="J2001" s="319"/>
      <c r="K2001" s="319"/>
      <c r="L2001" s="319"/>
    </row>
    <row r="2002" spans="1:12">
      <c r="A2002" s="319"/>
      <c r="B2002" s="321"/>
      <c r="C2002" s="321"/>
      <c r="D2002" s="321"/>
      <c r="E2002" s="319"/>
      <c r="F2002" s="319"/>
      <c r="G2002" s="319"/>
      <c r="H2002" s="319"/>
      <c r="I2002" s="319"/>
      <c r="J2002" s="319"/>
      <c r="K2002" s="319"/>
      <c r="L2002" s="319"/>
    </row>
    <row r="2003" spans="1:12">
      <c r="A2003" s="319"/>
      <c r="B2003" s="321"/>
      <c r="C2003" s="321"/>
      <c r="D2003" s="321"/>
      <c r="E2003" s="319"/>
      <c r="F2003" s="319"/>
      <c r="G2003" s="319"/>
      <c r="H2003" s="319"/>
      <c r="I2003" s="319"/>
      <c r="J2003" s="319"/>
      <c r="K2003" s="319"/>
      <c r="L2003" s="319"/>
    </row>
    <row r="2004" spans="1:12">
      <c r="A2004" s="319"/>
      <c r="B2004" s="321"/>
      <c r="C2004" s="321"/>
      <c r="D2004" s="321"/>
      <c r="E2004" s="319"/>
      <c r="F2004" s="319"/>
      <c r="G2004" s="319"/>
      <c r="H2004" s="319"/>
      <c r="I2004" s="319"/>
      <c r="J2004" s="319"/>
      <c r="K2004" s="319"/>
      <c r="L2004" s="319"/>
    </row>
    <row r="2005" spans="1:12">
      <c r="A2005" s="319"/>
      <c r="B2005" s="321"/>
      <c r="C2005" s="321"/>
      <c r="D2005" s="321"/>
      <c r="E2005" s="319"/>
      <c r="F2005" s="319"/>
      <c r="G2005" s="319"/>
      <c r="H2005" s="319"/>
      <c r="I2005" s="319"/>
      <c r="J2005" s="319"/>
      <c r="K2005" s="319"/>
      <c r="L2005" s="319"/>
    </row>
    <row r="2006" spans="1:12">
      <c r="A2006" s="319"/>
      <c r="B2006" s="321"/>
      <c r="C2006" s="321"/>
      <c r="D2006" s="321"/>
      <c r="E2006" s="319"/>
      <c r="F2006" s="319"/>
      <c r="G2006" s="319"/>
      <c r="H2006" s="319"/>
      <c r="I2006" s="319"/>
      <c r="J2006" s="319"/>
      <c r="K2006" s="319"/>
      <c r="L2006" s="319"/>
    </row>
    <row r="2007" spans="1:12">
      <c r="A2007" s="319"/>
      <c r="B2007" s="321"/>
      <c r="C2007" s="321"/>
      <c r="D2007" s="321"/>
      <c r="E2007" s="319"/>
      <c r="F2007" s="319"/>
      <c r="G2007" s="319"/>
      <c r="H2007" s="319"/>
      <c r="I2007" s="319"/>
      <c r="J2007" s="319"/>
      <c r="K2007" s="319"/>
      <c r="L2007" s="319"/>
    </row>
    <row r="2008" spans="1:12">
      <c r="A2008" s="319"/>
      <c r="B2008" s="321"/>
      <c r="C2008" s="321"/>
      <c r="D2008" s="321"/>
      <c r="E2008" s="319"/>
      <c r="F2008" s="319"/>
      <c r="G2008" s="319"/>
      <c r="H2008" s="319"/>
      <c r="I2008" s="319"/>
      <c r="J2008" s="319"/>
      <c r="K2008" s="319"/>
      <c r="L2008" s="319"/>
    </row>
    <row r="2009" spans="1:12">
      <c r="A2009" s="319"/>
      <c r="B2009" s="321"/>
      <c r="C2009" s="321"/>
      <c r="D2009" s="321"/>
      <c r="E2009" s="319"/>
      <c r="F2009" s="319"/>
      <c r="G2009" s="319"/>
      <c r="H2009" s="319"/>
      <c r="I2009" s="319"/>
      <c r="J2009" s="319"/>
      <c r="K2009" s="319"/>
      <c r="L2009" s="319"/>
    </row>
    <row r="2010" spans="1:12">
      <c r="A2010" s="319"/>
      <c r="B2010" s="321"/>
      <c r="C2010" s="321"/>
      <c r="D2010" s="321"/>
      <c r="E2010" s="319"/>
      <c r="F2010" s="319"/>
      <c r="G2010" s="319"/>
      <c r="H2010" s="319"/>
      <c r="I2010" s="319"/>
      <c r="J2010" s="319"/>
      <c r="K2010" s="319"/>
      <c r="L2010" s="319"/>
    </row>
    <row r="2011" spans="1:12">
      <c r="A2011" s="319"/>
      <c r="B2011" s="321"/>
      <c r="C2011" s="321"/>
      <c r="D2011" s="321"/>
      <c r="E2011" s="319"/>
      <c r="F2011" s="319"/>
      <c r="G2011" s="319"/>
      <c r="H2011" s="319"/>
      <c r="I2011" s="319"/>
      <c r="J2011" s="319"/>
      <c r="K2011" s="319"/>
      <c r="L2011" s="319"/>
    </row>
    <row r="2012" spans="1:12">
      <c r="A2012" s="319"/>
      <c r="B2012" s="321"/>
      <c r="C2012" s="321"/>
      <c r="D2012" s="321"/>
      <c r="E2012" s="319"/>
      <c r="F2012" s="319"/>
      <c r="G2012" s="319"/>
      <c r="H2012" s="319"/>
      <c r="I2012" s="319"/>
      <c r="J2012" s="319"/>
      <c r="K2012" s="319"/>
      <c r="L2012" s="319"/>
    </row>
    <row r="2013" spans="1:12">
      <c r="A2013" s="319"/>
      <c r="B2013" s="321"/>
      <c r="C2013" s="321"/>
      <c r="D2013" s="321"/>
      <c r="E2013" s="319"/>
      <c r="F2013" s="319"/>
      <c r="G2013" s="319"/>
      <c r="H2013" s="319"/>
      <c r="I2013" s="319"/>
      <c r="J2013" s="319"/>
      <c r="K2013" s="319"/>
      <c r="L2013" s="319"/>
    </row>
    <row r="2014" spans="1:12">
      <c r="A2014" s="319"/>
      <c r="B2014" s="321"/>
      <c r="C2014" s="321"/>
      <c r="D2014" s="321"/>
      <c r="E2014" s="319"/>
      <c r="F2014" s="319"/>
      <c r="G2014" s="319"/>
      <c r="H2014" s="319"/>
      <c r="I2014" s="319"/>
      <c r="J2014" s="319"/>
      <c r="K2014" s="319"/>
      <c r="L2014" s="319"/>
    </row>
    <row r="2015" spans="1:12">
      <c r="A2015" s="319"/>
      <c r="B2015" s="321"/>
      <c r="C2015" s="321"/>
      <c r="D2015" s="321"/>
      <c r="E2015" s="319"/>
      <c r="F2015" s="319"/>
      <c r="G2015" s="319"/>
      <c r="H2015" s="319"/>
      <c r="I2015" s="319"/>
      <c r="J2015" s="319"/>
      <c r="K2015" s="319"/>
      <c r="L2015" s="319"/>
    </row>
    <row r="2016" spans="1:12">
      <c r="A2016" s="319"/>
      <c r="B2016" s="321"/>
      <c r="C2016" s="321"/>
      <c r="D2016" s="321"/>
      <c r="E2016" s="319"/>
      <c r="F2016" s="319"/>
      <c r="G2016" s="319"/>
      <c r="H2016" s="319"/>
      <c r="I2016" s="319"/>
      <c r="J2016" s="319"/>
      <c r="K2016" s="319"/>
      <c r="L2016" s="319"/>
    </row>
    <row r="2017" spans="1:12">
      <c r="A2017" s="319"/>
      <c r="B2017" s="321"/>
      <c r="C2017" s="321"/>
      <c r="D2017" s="321"/>
      <c r="E2017" s="319"/>
      <c r="F2017" s="319"/>
      <c r="G2017" s="319"/>
      <c r="H2017" s="319"/>
      <c r="I2017" s="319"/>
      <c r="J2017" s="319"/>
      <c r="K2017" s="319"/>
      <c r="L2017" s="319"/>
    </row>
    <row r="2018" spans="1:12">
      <c r="A2018" s="319"/>
      <c r="B2018" s="321"/>
      <c r="C2018" s="321"/>
      <c r="D2018" s="321"/>
      <c r="E2018" s="319"/>
      <c r="F2018" s="319"/>
      <c r="G2018" s="319"/>
      <c r="H2018" s="319"/>
      <c r="I2018" s="319"/>
      <c r="J2018" s="319"/>
      <c r="K2018" s="319"/>
      <c r="L2018" s="319"/>
    </row>
    <row r="2019" spans="1:12">
      <c r="A2019" s="319"/>
      <c r="B2019" s="321"/>
      <c r="C2019" s="321"/>
      <c r="D2019" s="321"/>
      <c r="E2019" s="319"/>
      <c r="F2019" s="319"/>
      <c r="G2019" s="319"/>
      <c r="H2019" s="319"/>
      <c r="I2019" s="319"/>
      <c r="J2019" s="319"/>
      <c r="K2019" s="319"/>
      <c r="L2019" s="319"/>
    </row>
    <row r="2020" spans="1:12">
      <c r="A2020" s="319"/>
      <c r="B2020" s="321"/>
      <c r="C2020" s="321"/>
      <c r="D2020" s="321"/>
      <c r="E2020" s="319"/>
      <c r="F2020" s="319"/>
      <c r="G2020" s="319"/>
      <c r="H2020" s="319"/>
      <c r="I2020" s="319"/>
      <c r="J2020" s="319"/>
      <c r="K2020" s="319"/>
      <c r="L2020" s="319"/>
    </row>
    <row r="2021" spans="1:12">
      <c r="A2021" s="319"/>
      <c r="B2021" s="321"/>
      <c r="C2021" s="321"/>
      <c r="D2021" s="321"/>
      <c r="E2021" s="319"/>
      <c r="F2021" s="319"/>
      <c r="G2021" s="319"/>
      <c r="H2021" s="319"/>
      <c r="I2021" s="319"/>
      <c r="J2021" s="319"/>
      <c r="K2021" s="319"/>
      <c r="L2021" s="319"/>
    </row>
    <row r="2022" spans="1:12">
      <c r="A2022" s="319"/>
      <c r="B2022" s="321"/>
      <c r="C2022" s="321"/>
      <c r="D2022" s="321"/>
      <c r="E2022" s="319"/>
      <c r="F2022" s="319"/>
      <c r="G2022" s="319"/>
      <c r="H2022" s="319"/>
      <c r="I2022" s="319"/>
      <c r="J2022" s="319"/>
      <c r="K2022" s="319"/>
      <c r="L2022" s="319"/>
    </row>
    <row r="2023" spans="1:12">
      <c r="A2023" s="319"/>
      <c r="B2023" s="321"/>
      <c r="C2023" s="321"/>
      <c r="D2023" s="321"/>
      <c r="E2023" s="319"/>
      <c r="F2023" s="319"/>
      <c r="G2023" s="319"/>
      <c r="H2023" s="319"/>
      <c r="I2023" s="319"/>
      <c r="J2023" s="319"/>
      <c r="K2023" s="319"/>
      <c r="L2023" s="319"/>
    </row>
    <row r="2024" spans="1:12">
      <c r="A2024" s="319"/>
      <c r="B2024" s="321"/>
      <c r="C2024" s="321"/>
      <c r="D2024" s="321"/>
      <c r="E2024" s="319"/>
      <c r="F2024" s="319"/>
      <c r="G2024" s="319"/>
      <c r="H2024" s="319"/>
      <c r="I2024" s="319"/>
      <c r="J2024" s="319"/>
      <c r="K2024" s="319"/>
      <c r="L2024" s="319"/>
    </row>
    <row r="2025" spans="1:12">
      <c r="A2025" s="319"/>
      <c r="B2025" s="321"/>
      <c r="C2025" s="321"/>
      <c r="D2025" s="321"/>
      <c r="E2025" s="319"/>
      <c r="F2025" s="319"/>
      <c r="G2025" s="319"/>
      <c r="H2025" s="319"/>
      <c r="I2025" s="319"/>
      <c r="J2025" s="319"/>
      <c r="K2025" s="319"/>
      <c r="L2025" s="319"/>
    </row>
    <row r="2026" spans="1:12">
      <c r="A2026" s="319"/>
      <c r="B2026" s="321"/>
      <c r="C2026" s="321"/>
      <c r="D2026" s="321"/>
      <c r="E2026" s="319"/>
      <c r="F2026" s="319"/>
      <c r="G2026" s="319"/>
      <c r="H2026" s="319"/>
      <c r="I2026" s="319"/>
      <c r="J2026" s="319"/>
      <c r="K2026" s="319"/>
      <c r="L2026" s="319"/>
    </row>
    <row r="2027" spans="1:12">
      <c r="A2027" s="319"/>
      <c r="B2027" s="321"/>
      <c r="C2027" s="321"/>
      <c r="D2027" s="321"/>
      <c r="E2027" s="319"/>
      <c r="F2027" s="319"/>
      <c r="G2027" s="319"/>
      <c r="H2027" s="319"/>
      <c r="I2027" s="319"/>
      <c r="J2027" s="319"/>
      <c r="K2027" s="319"/>
      <c r="L2027" s="319"/>
    </row>
    <row r="2028" spans="1:12">
      <c r="A2028" s="319"/>
      <c r="B2028" s="321"/>
      <c r="C2028" s="321"/>
      <c r="D2028" s="321"/>
      <c r="E2028" s="319"/>
      <c r="F2028" s="319"/>
      <c r="G2028" s="319"/>
      <c r="H2028" s="319"/>
      <c r="I2028" s="319"/>
      <c r="J2028" s="319"/>
      <c r="K2028" s="319"/>
      <c r="L2028" s="319"/>
    </row>
    <row r="2029" spans="1:12">
      <c r="A2029" s="319"/>
      <c r="B2029" s="321"/>
      <c r="C2029" s="321"/>
      <c r="D2029" s="321"/>
      <c r="E2029" s="319"/>
      <c r="F2029" s="319"/>
      <c r="G2029" s="319"/>
      <c r="H2029" s="319"/>
      <c r="I2029" s="319"/>
      <c r="J2029" s="319"/>
      <c r="K2029" s="319"/>
      <c r="L2029" s="319"/>
    </row>
    <row r="2030" spans="1:12">
      <c r="A2030" s="319"/>
      <c r="B2030" s="321"/>
      <c r="C2030" s="321"/>
      <c r="D2030" s="321"/>
      <c r="E2030" s="319"/>
      <c r="F2030" s="319"/>
      <c r="G2030" s="319"/>
      <c r="H2030" s="319"/>
      <c r="I2030" s="319"/>
      <c r="J2030" s="319"/>
      <c r="K2030" s="319"/>
      <c r="L2030" s="319"/>
    </row>
    <row r="2031" spans="1:12">
      <c r="A2031" s="319"/>
      <c r="B2031" s="321"/>
      <c r="C2031" s="321"/>
      <c r="D2031" s="321"/>
      <c r="E2031" s="319"/>
      <c r="F2031" s="319"/>
      <c r="G2031" s="319"/>
      <c r="H2031" s="319"/>
      <c r="I2031" s="319"/>
      <c r="J2031" s="319"/>
      <c r="K2031" s="319"/>
      <c r="L2031" s="319"/>
    </row>
    <row r="2032" spans="1:12">
      <c r="A2032" s="319"/>
      <c r="B2032" s="321"/>
      <c r="C2032" s="321"/>
      <c r="D2032" s="321"/>
      <c r="E2032" s="319"/>
      <c r="F2032" s="319"/>
      <c r="G2032" s="319"/>
      <c r="H2032" s="319"/>
      <c r="I2032" s="319"/>
      <c r="J2032" s="319"/>
      <c r="K2032" s="319"/>
      <c r="L2032" s="319"/>
    </row>
    <row r="2033" spans="1:12">
      <c r="A2033" s="319"/>
      <c r="B2033" s="321"/>
      <c r="C2033" s="321"/>
      <c r="D2033" s="321"/>
      <c r="E2033" s="319"/>
      <c r="F2033" s="319"/>
      <c r="G2033" s="319"/>
      <c r="H2033" s="319"/>
      <c r="I2033" s="319"/>
      <c r="J2033" s="319"/>
      <c r="K2033" s="319"/>
      <c r="L2033" s="319"/>
    </row>
    <row r="2034" spans="1:12">
      <c r="A2034" s="319"/>
      <c r="B2034" s="321"/>
      <c r="C2034" s="321"/>
      <c r="D2034" s="321"/>
      <c r="E2034" s="319"/>
      <c r="F2034" s="319"/>
      <c r="G2034" s="319"/>
      <c r="H2034" s="319"/>
      <c r="I2034" s="319"/>
      <c r="J2034" s="319"/>
      <c r="K2034" s="319"/>
      <c r="L2034" s="319"/>
    </row>
    <row r="2035" spans="1:12">
      <c r="A2035" s="319"/>
      <c r="B2035" s="321"/>
      <c r="C2035" s="321"/>
      <c r="D2035" s="321"/>
      <c r="E2035" s="319"/>
      <c r="F2035" s="319"/>
      <c r="G2035" s="319"/>
      <c r="H2035" s="319"/>
      <c r="I2035" s="319"/>
      <c r="J2035" s="319"/>
      <c r="K2035" s="319"/>
      <c r="L2035" s="319"/>
    </row>
    <row r="2036" spans="1:12">
      <c r="A2036" s="319"/>
      <c r="B2036" s="321"/>
      <c r="C2036" s="321"/>
      <c r="D2036" s="321"/>
      <c r="E2036" s="319"/>
      <c r="F2036" s="319"/>
      <c r="G2036" s="319"/>
      <c r="H2036" s="319"/>
      <c r="I2036" s="319"/>
      <c r="J2036" s="319"/>
      <c r="K2036" s="319"/>
      <c r="L2036" s="319"/>
    </row>
    <row r="2037" spans="1:12">
      <c r="A2037" s="319"/>
      <c r="B2037" s="321"/>
      <c r="C2037" s="321"/>
      <c r="D2037" s="321"/>
      <c r="E2037" s="319"/>
      <c r="F2037" s="319"/>
      <c r="G2037" s="319"/>
      <c r="H2037" s="319"/>
      <c r="I2037" s="319"/>
      <c r="J2037" s="319"/>
      <c r="K2037" s="319"/>
      <c r="L2037" s="319"/>
    </row>
    <row r="2038" spans="1:12">
      <c r="A2038" s="319"/>
      <c r="B2038" s="321"/>
      <c r="C2038" s="321"/>
      <c r="D2038" s="321"/>
      <c r="E2038" s="319"/>
      <c r="F2038" s="319"/>
      <c r="G2038" s="319"/>
      <c r="H2038" s="319"/>
      <c r="I2038" s="319"/>
      <c r="J2038" s="319"/>
      <c r="K2038" s="319"/>
      <c r="L2038" s="319"/>
    </row>
    <row r="2039" spans="1:12">
      <c r="A2039" s="319"/>
      <c r="B2039" s="321"/>
      <c r="C2039" s="321"/>
      <c r="D2039" s="321"/>
      <c r="E2039" s="319"/>
      <c r="F2039" s="319"/>
      <c r="G2039" s="319"/>
      <c r="H2039" s="319"/>
      <c r="I2039" s="319"/>
      <c r="J2039" s="319"/>
      <c r="K2039" s="319"/>
      <c r="L2039" s="319"/>
    </row>
    <row r="2040" spans="1:12">
      <c r="A2040" s="319"/>
      <c r="B2040" s="321"/>
      <c r="C2040" s="321"/>
      <c r="D2040" s="321"/>
      <c r="E2040" s="319"/>
      <c r="F2040" s="319"/>
      <c r="G2040" s="319"/>
      <c r="H2040" s="319"/>
      <c r="I2040" s="319"/>
      <c r="J2040" s="319"/>
      <c r="K2040" s="319"/>
      <c r="L2040" s="319"/>
    </row>
    <row r="2041" spans="1:12">
      <c r="A2041" s="319"/>
      <c r="B2041" s="321"/>
      <c r="C2041" s="321"/>
      <c r="D2041" s="321"/>
      <c r="E2041" s="319"/>
      <c r="F2041" s="319"/>
      <c r="G2041" s="319"/>
      <c r="H2041" s="319"/>
      <c r="I2041" s="319"/>
      <c r="J2041" s="319"/>
      <c r="K2041" s="319"/>
      <c r="L2041" s="319"/>
    </row>
    <row r="2042" spans="1:12">
      <c r="A2042" s="319"/>
      <c r="B2042" s="321"/>
      <c r="C2042" s="321"/>
      <c r="D2042" s="321"/>
      <c r="E2042" s="319"/>
      <c r="F2042" s="319"/>
      <c r="G2042" s="319"/>
      <c r="H2042" s="319"/>
      <c r="I2042" s="319"/>
      <c r="J2042" s="319"/>
      <c r="K2042" s="319"/>
      <c r="L2042" s="319"/>
    </row>
    <row r="2043" spans="1:12">
      <c r="A2043" s="319"/>
      <c r="B2043" s="321"/>
      <c r="C2043" s="321"/>
      <c r="D2043" s="321"/>
      <c r="E2043" s="319"/>
      <c r="F2043" s="319"/>
      <c r="G2043" s="319"/>
      <c r="H2043" s="319"/>
      <c r="I2043" s="319"/>
      <c r="J2043" s="319"/>
      <c r="K2043" s="319"/>
      <c r="L2043" s="319"/>
    </row>
    <row r="2044" spans="1:12">
      <c r="A2044" s="319"/>
      <c r="B2044" s="321"/>
      <c r="C2044" s="321"/>
      <c r="D2044" s="321"/>
      <c r="E2044" s="319"/>
      <c r="F2044" s="319"/>
      <c r="G2044" s="319"/>
      <c r="H2044" s="319"/>
      <c r="I2044" s="319"/>
      <c r="J2044" s="319"/>
      <c r="K2044" s="319"/>
      <c r="L2044" s="319"/>
    </row>
    <row r="2045" spans="1:12">
      <c r="A2045" s="319"/>
      <c r="B2045" s="321"/>
      <c r="C2045" s="321"/>
      <c r="D2045" s="321"/>
      <c r="E2045" s="319"/>
      <c r="F2045" s="319"/>
      <c r="G2045" s="319"/>
      <c r="H2045" s="319"/>
      <c r="I2045" s="319"/>
      <c r="J2045" s="319"/>
      <c r="K2045" s="319"/>
      <c r="L2045" s="319"/>
    </row>
    <row r="2046" spans="1:12">
      <c r="A2046" s="319"/>
      <c r="B2046" s="321"/>
      <c r="C2046" s="321"/>
      <c r="D2046" s="321"/>
      <c r="E2046" s="319"/>
      <c r="F2046" s="319"/>
      <c r="G2046" s="319"/>
      <c r="H2046" s="319"/>
      <c r="I2046" s="319"/>
      <c r="J2046" s="319"/>
      <c r="K2046" s="319"/>
      <c r="L2046" s="319"/>
    </row>
    <row r="2047" spans="1:12">
      <c r="A2047" s="319"/>
      <c r="B2047" s="321"/>
      <c r="C2047" s="321"/>
      <c r="D2047" s="321"/>
      <c r="E2047" s="319"/>
      <c r="F2047" s="319"/>
      <c r="G2047" s="319"/>
      <c r="H2047" s="319"/>
      <c r="I2047" s="319"/>
      <c r="J2047" s="319"/>
      <c r="K2047" s="319"/>
      <c r="L2047" s="319"/>
    </row>
    <row r="2048" spans="1:12">
      <c r="A2048" s="319"/>
      <c r="B2048" s="321"/>
      <c r="C2048" s="321"/>
      <c r="D2048" s="321"/>
      <c r="E2048" s="319"/>
      <c r="F2048" s="319"/>
      <c r="G2048" s="319"/>
      <c r="H2048" s="319"/>
      <c r="I2048" s="319"/>
      <c r="J2048" s="319"/>
      <c r="K2048" s="319"/>
      <c r="L2048" s="319"/>
    </row>
    <row r="2049" spans="1:12">
      <c r="A2049" s="319"/>
      <c r="B2049" s="321"/>
      <c r="C2049" s="321"/>
      <c r="D2049" s="321"/>
      <c r="E2049" s="319"/>
      <c r="F2049" s="319"/>
      <c r="G2049" s="319"/>
      <c r="H2049" s="319"/>
      <c r="I2049" s="319"/>
      <c r="J2049" s="319"/>
      <c r="K2049" s="319"/>
      <c r="L2049" s="319"/>
    </row>
    <row r="2050" spans="1:12">
      <c r="A2050" s="319"/>
      <c r="B2050" s="321"/>
      <c r="C2050" s="321"/>
      <c r="D2050" s="321"/>
      <c r="E2050" s="319"/>
      <c r="F2050" s="319"/>
      <c r="G2050" s="319"/>
      <c r="H2050" s="319"/>
      <c r="I2050" s="319"/>
      <c r="J2050" s="319"/>
      <c r="K2050" s="319"/>
      <c r="L2050" s="319"/>
    </row>
    <row r="2051" spans="1:12">
      <c r="A2051" s="319"/>
      <c r="B2051" s="321"/>
      <c r="C2051" s="321"/>
      <c r="D2051" s="321"/>
      <c r="E2051" s="319"/>
      <c r="F2051" s="319"/>
      <c r="G2051" s="319"/>
      <c r="H2051" s="319"/>
      <c r="I2051" s="319"/>
      <c r="J2051" s="319"/>
      <c r="K2051" s="319"/>
      <c r="L2051" s="319"/>
    </row>
    <row r="2052" spans="1:12">
      <c r="A2052" s="319"/>
      <c r="B2052" s="321"/>
      <c r="C2052" s="321"/>
      <c r="D2052" s="321"/>
      <c r="E2052" s="319"/>
      <c r="F2052" s="319"/>
      <c r="G2052" s="319"/>
      <c r="H2052" s="319"/>
      <c r="I2052" s="319"/>
      <c r="J2052" s="319"/>
      <c r="K2052" s="319"/>
      <c r="L2052" s="319"/>
    </row>
    <row r="2053" spans="1:12">
      <c r="A2053" s="319"/>
      <c r="B2053" s="321"/>
      <c r="C2053" s="321"/>
      <c r="D2053" s="321"/>
      <c r="E2053" s="319"/>
      <c r="F2053" s="319"/>
      <c r="G2053" s="319"/>
      <c r="H2053" s="319"/>
      <c r="I2053" s="319"/>
      <c r="J2053" s="319"/>
      <c r="K2053" s="319"/>
      <c r="L2053" s="319"/>
    </row>
    <row r="2054" spans="1:12">
      <c r="A2054" s="319"/>
      <c r="B2054" s="321"/>
      <c r="C2054" s="321"/>
      <c r="D2054" s="321"/>
      <c r="E2054" s="319"/>
      <c r="F2054" s="319"/>
      <c r="G2054" s="319"/>
      <c r="H2054" s="319"/>
      <c r="I2054" s="319"/>
      <c r="J2054" s="319"/>
      <c r="K2054" s="319"/>
      <c r="L2054" s="319"/>
    </row>
    <row r="2055" spans="1:12">
      <c r="A2055" s="319"/>
      <c r="B2055" s="321"/>
      <c r="C2055" s="321"/>
      <c r="D2055" s="321"/>
      <c r="E2055" s="319"/>
      <c r="F2055" s="319"/>
      <c r="G2055" s="319"/>
      <c r="H2055" s="319"/>
      <c r="I2055" s="319"/>
      <c r="J2055" s="319"/>
      <c r="K2055" s="319"/>
      <c r="L2055" s="319"/>
    </row>
    <row r="2056" spans="1:12">
      <c r="A2056" s="319"/>
      <c r="B2056" s="321"/>
      <c r="C2056" s="321"/>
      <c r="D2056" s="321"/>
      <c r="E2056" s="319"/>
      <c r="F2056" s="319"/>
      <c r="G2056" s="319"/>
      <c r="H2056" s="319"/>
      <c r="I2056" s="319"/>
      <c r="J2056" s="319"/>
      <c r="K2056" s="319"/>
      <c r="L2056" s="319"/>
    </row>
    <row r="2057" spans="1:12">
      <c r="A2057" s="319"/>
      <c r="B2057" s="321"/>
      <c r="C2057" s="321"/>
      <c r="D2057" s="321"/>
      <c r="E2057" s="319"/>
      <c r="F2057" s="319"/>
      <c r="G2057" s="319"/>
      <c r="H2057" s="319"/>
      <c r="I2057" s="319"/>
      <c r="J2057" s="319"/>
      <c r="K2057" s="319"/>
      <c r="L2057" s="319"/>
    </row>
    <row r="2058" spans="1:12">
      <c r="A2058" s="319"/>
      <c r="B2058" s="321"/>
      <c r="C2058" s="321"/>
      <c r="D2058" s="321"/>
      <c r="E2058" s="319"/>
      <c r="F2058" s="319"/>
      <c r="G2058" s="319"/>
      <c r="H2058" s="319"/>
      <c r="I2058" s="319"/>
      <c r="J2058" s="319"/>
      <c r="K2058" s="319"/>
      <c r="L2058" s="319"/>
    </row>
    <row r="2059" spans="1:12">
      <c r="A2059" s="319"/>
      <c r="B2059" s="321"/>
      <c r="C2059" s="321"/>
      <c r="D2059" s="321"/>
      <c r="E2059" s="319"/>
      <c r="F2059" s="319"/>
      <c r="G2059" s="319"/>
      <c r="H2059" s="319"/>
      <c r="I2059" s="319"/>
      <c r="J2059" s="319"/>
      <c r="K2059" s="319"/>
      <c r="L2059" s="319"/>
    </row>
    <row r="2060" spans="1:12">
      <c r="A2060" s="319"/>
      <c r="B2060" s="321"/>
      <c r="C2060" s="321"/>
      <c r="D2060" s="321"/>
      <c r="E2060" s="319"/>
      <c r="F2060" s="319"/>
      <c r="G2060" s="319"/>
      <c r="H2060" s="319"/>
      <c r="I2060" s="319"/>
      <c r="J2060" s="319"/>
      <c r="K2060" s="319"/>
      <c r="L2060" s="319"/>
    </row>
    <row r="2061" spans="1:12">
      <c r="A2061" s="319"/>
      <c r="B2061" s="321"/>
      <c r="C2061" s="321"/>
      <c r="D2061" s="321"/>
      <c r="E2061" s="319"/>
      <c r="F2061" s="319"/>
      <c r="G2061" s="319"/>
      <c r="H2061" s="319"/>
      <c r="I2061" s="319"/>
      <c r="J2061" s="319"/>
      <c r="K2061" s="319"/>
      <c r="L2061" s="319"/>
    </row>
    <row r="2062" spans="1:12">
      <c r="A2062" s="319"/>
      <c r="B2062" s="321"/>
      <c r="C2062" s="321"/>
      <c r="D2062" s="321"/>
      <c r="E2062" s="319"/>
      <c r="F2062" s="319"/>
      <c r="G2062" s="319"/>
      <c r="H2062" s="319"/>
      <c r="I2062" s="319"/>
      <c r="J2062" s="319"/>
      <c r="K2062" s="319"/>
      <c r="L2062" s="319"/>
    </row>
    <row r="2063" spans="1:12">
      <c r="A2063" s="319"/>
      <c r="B2063" s="321"/>
      <c r="C2063" s="321"/>
      <c r="D2063" s="321"/>
      <c r="E2063" s="319"/>
      <c r="F2063" s="319"/>
      <c r="G2063" s="319"/>
      <c r="H2063" s="319"/>
      <c r="I2063" s="319"/>
      <c r="J2063" s="319"/>
      <c r="K2063" s="319"/>
      <c r="L2063" s="319"/>
    </row>
    <row r="2064" spans="1:12">
      <c r="A2064" s="319"/>
      <c r="B2064" s="321"/>
      <c r="C2064" s="321"/>
      <c r="D2064" s="321"/>
      <c r="E2064" s="319"/>
      <c r="F2064" s="319"/>
      <c r="G2064" s="319"/>
      <c r="H2064" s="319"/>
      <c r="I2064" s="319"/>
      <c r="J2064" s="319"/>
      <c r="K2064" s="319"/>
      <c r="L2064" s="319"/>
    </row>
    <row r="2065" spans="1:12">
      <c r="A2065" s="319"/>
      <c r="B2065" s="321"/>
      <c r="C2065" s="321"/>
      <c r="D2065" s="321"/>
      <c r="E2065" s="319"/>
      <c r="F2065" s="319"/>
      <c r="G2065" s="319"/>
      <c r="H2065" s="319"/>
      <c r="I2065" s="319"/>
      <c r="J2065" s="319"/>
      <c r="K2065" s="319"/>
      <c r="L2065" s="319"/>
    </row>
    <row r="2066" spans="1:12">
      <c r="A2066" s="319"/>
      <c r="B2066" s="321"/>
      <c r="C2066" s="321"/>
      <c r="D2066" s="321"/>
      <c r="E2066" s="319"/>
      <c r="F2066" s="319"/>
      <c r="G2066" s="319"/>
      <c r="H2066" s="319"/>
      <c r="I2066" s="319"/>
      <c r="J2066" s="319"/>
      <c r="K2066" s="319"/>
      <c r="L2066" s="319"/>
    </row>
    <row r="2067" spans="1:12">
      <c r="A2067" s="319"/>
      <c r="B2067" s="321"/>
      <c r="C2067" s="321"/>
      <c r="D2067" s="321"/>
      <c r="E2067" s="319"/>
      <c r="F2067" s="319"/>
      <c r="G2067" s="319"/>
      <c r="H2067" s="319"/>
      <c r="I2067" s="319"/>
      <c r="J2067" s="319"/>
      <c r="K2067" s="319"/>
      <c r="L2067" s="319"/>
    </row>
    <row r="2068" spans="1:12">
      <c r="A2068" s="319"/>
      <c r="B2068" s="321"/>
      <c r="C2068" s="321"/>
      <c r="D2068" s="321"/>
      <c r="E2068" s="319"/>
      <c r="F2068" s="319"/>
      <c r="G2068" s="319"/>
      <c r="H2068" s="319"/>
      <c r="I2068" s="319"/>
      <c r="J2068" s="319"/>
      <c r="K2068" s="319"/>
      <c r="L2068" s="319"/>
    </row>
    <row r="2069" spans="1:12">
      <c r="A2069" s="319"/>
      <c r="B2069" s="321"/>
      <c r="C2069" s="321"/>
      <c r="D2069" s="321"/>
      <c r="E2069" s="319"/>
      <c r="F2069" s="319"/>
      <c r="G2069" s="319"/>
      <c r="H2069" s="319"/>
      <c r="I2069" s="319"/>
      <c r="J2069" s="319"/>
      <c r="K2069" s="319"/>
      <c r="L2069" s="319"/>
    </row>
    <row r="2070" spans="1:12">
      <c r="A2070" s="319"/>
      <c r="B2070" s="321"/>
      <c r="C2070" s="321"/>
      <c r="D2070" s="321"/>
      <c r="E2070" s="319"/>
      <c r="F2070" s="319"/>
      <c r="G2070" s="319"/>
      <c r="H2070" s="319"/>
      <c r="I2070" s="319"/>
      <c r="J2070" s="319"/>
      <c r="K2070" s="319"/>
      <c r="L2070" s="319"/>
    </row>
    <row r="2071" spans="1:12">
      <c r="A2071" s="319"/>
      <c r="B2071" s="321"/>
      <c r="C2071" s="321"/>
      <c r="D2071" s="321"/>
      <c r="E2071" s="319"/>
      <c r="F2071" s="319"/>
      <c r="G2071" s="319"/>
      <c r="H2071" s="319"/>
      <c r="I2071" s="319"/>
      <c r="J2071" s="319"/>
      <c r="K2071" s="319"/>
      <c r="L2071" s="319"/>
    </row>
    <row r="2072" spans="1:12">
      <c r="A2072" s="319"/>
      <c r="B2072" s="321"/>
      <c r="C2072" s="321"/>
      <c r="D2072" s="321"/>
      <c r="E2072" s="319"/>
      <c r="F2072" s="319"/>
      <c r="G2072" s="319"/>
      <c r="H2072" s="319"/>
      <c r="I2072" s="319"/>
      <c r="J2072" s="319"/>
      <c r="K2072" s="319"/>
      <c r="L2072" s="319"/>
    </row>
    <row r="2073" spans="1:12">
      <c r="A2073" s="319"/>
      <c r="B2073" s="321"/>
      <c r="C2073" s="321"/>
      <c r="D2073" s="321"/>
      <c r="E2073" s="319"/>
      <c r="F2073" s="319"/>
      <c r="G2073" s="319"/>
      <c r="H2073" s="319"/>
      <c r="I2073" s="319"/>
      <c r="J2073" s="319"/>
      <c r="K2073" s="319"/>
      <c r="L2073" s="319"/>
    </row>
    <row r="2074" spans="1:12">
      <c r="A2074" s="319"/>
      <c r="B2074" s="321"/>
      <c r="C2074" s="321"/>
      <c r="D2074" s="321"/>
      <c r="E2074" s="319"/>
      <c r="F2074" s="319"/>
      <c r="G2074" s="319"/>
      <c r="H2074" s="319"/>
      <c r="I2074" s="319"/>
      <c r="J2074" s="319"/>
      <c r="K2074" s="319"/>
      <c r="L2074" s="319"/>
    </row>
    <row r="2075" spans="1:12">
      <c r="A2075" s="319"/>
      <c r="B2075" s="321"/>
      <c r="C2075" s="321"/>
      <c r="D2075" s="321"/>
      <c r="E2075" s="319"/>
      <c r="F2075" s="319"/>
      <c r="G2075" s="319"/>
      <c r="H2075" s="319"/>
      <c r="I2075" s="319"/>
      <c r="J2075" s="319"/>
      <c r="K2075" s="319"/>
      <c r="L2075" s="319"/>
    </row>
    <row r="2076" spans="1:12">
      <c r="A2076" s="319"/>
      <c r="B2076" s="321"/>
      <c r="C2076" s="321"/>
      <c r="D2076" s="321"/>
      <c r="E2076" s="319"/>
      <c r="F2076" s="319"/>
      <c r="G2076" s="319"/>
      <c r="H2076" s="319"/>
      <c r="I2076" s="319"/>
      <c r="J2076" s="319"/>
      <c r="K2076" s="319"/>
      <c r="L2076" s="319"/>
    </row>
    <row r="2077" spans="1:12">
      <c r="A2077" s="319"/>
      <c r="B2077" s="321"/>
      <c r="C2077" s="321"/>
      <c r="D2077" s="321"/>
      <c r="E2077" s="319"/>
      <c r="F2077" s="319"/>
      <c r="G2077" s="319"/>
      <c r="H2077" s="319"/>
      <c r="I2077" s="319"/>
      <c r="J2077" s="319"/>
      <c r="K2077" s="319"/>
      <c r="L2077" s="319"/>
    </row>
    <row r="2078" spans="1:12">
      <c r="A2078" s="319"/>
      <c r="B2078" s="321"/>
      <c r="C2078" s="321"/>
      <c r="D2078" s="321"/>
      <c r="E2078" s="319"/>
      <c r="F2078" s="319"/>
      <c r="G2078" s="319"/>
      <c r="H2078" s="319"/>
      <c r="I2078" s="319"/>
      <c r="J2078" s="319"/>
      <c r="K2078" s="319"/>
      <c r="L2078" s="319"/>
    </row>
    <row r="2079" spans="1:12">
      <c r="A2079" s="319"/>
      <c r="B2079" s="321"/>
      <c r="C2079" s="321"/>
      <c r="D2079" s="321"/>
      <c r="E2079" s="319"/>
      <c r="F2079" s="319"/>
      <c r="G2079" s="319"/>
      <c r="H2079" s="319"/>
      <c r="I2079" s="319"/>
      <c r="J2079" s="319"/>
      <c r="K2079" s="319"/>
      <c r="L2079" s="319"/>
    </row>
    <row r="2080" spans="1:12">
      <c r="A2080" s="319"/>
      <c r="B2080" s="321"/>
      <c r="C2080" s="321"/>
      <c r="D2080" s="321"/>
      <c r="E2080" s="319"/>
      <c r="F2080" s="319"/>
      <c r="G2080" s="319"/>
      <c r="H2080" s="319"/>
      <c r="I2080" s="319"/>
      <c r="J2080" s="319"/>
      <c r="K2080" s="319"/>
      <c r="L2080" s="319"/>
    </row>
    <row r="2081" spans="1:12">
      <c r="A2081" s="319"/>
      <c r="B2081" s="321"/>
      <c r="C2081" s="321"/>
      <c r="D2081" s="321"/>
      <c r="E2081" s="319"/>
      <c r="F2081" s="319"/>
      <c r="G2081" s="319"/>
      <c r="H2081" s="319"/>
      <c r="I2081" s="319"/>
      <c r="J2081" s="319"/>
      <c r="K2081" s="319"/>
      <c r="L2081" s="319"/>
    </row>
    <row r="2082" spans="1:12">
      <c r="A2082" s="319"/>
      <c r="B2082" s="321"/>
      <c r="C2082" s="321"/>
      <c r="D2082" s="321"/>
      <c r="E2082" s="319"/>
      <c r="F2082" s="319"/>
      <c r="G2082" s="319"/>
      <c r="H2082" s="319"/>
      <c r="I2082" s="319"/>
      <c r="J2082" s="319"/>
      <c r="K2082" s="319"/>
      <c r="L2082" s="319"/>
    </row>
    <row r="2083" spans="1:12">
      <c r="A2083" s="319"/>
      <c r="B2083" s="321"/>
      <c r="C2083" s="321"/>
      <c r="D2083" s="321"/>
      <c r="E2083" s="319"/>
      <c r="F2083" s="319"/>
      <c r="G2083" s="319"/>
      <c r="H2083" s="319"/>
      <c r="I2083" s="319"/>
      <c r="J2083" s="319"/>
      <c r="K2083" s="319"/>
      <c r="L2083" s="319"/>
    </row>
    <row r="2084" spans="1:12">
      <c r="A2084" s="319"/>
      <c r="B2084" s="321"/>
      <c r="C2084" s="321"/>
      <c r="D2084" s="321"/>
      <c r="E2084" s="319"/>
      <c r="F2084" s="319"/>
      <c r="G2084" s="319"/>
      <c r="H2084" s="319"/>
      <c r="I2084" s="319"/>
      <c r="J2084" s="319"/>
      <c r="K2084" s="319"/>
      <c r="L2084" s="319"/>
    </row>
    <row r="2085" spans="1:12">
      <c r="A2085" s="319"/>
      <c r="B2085" s="321"/>
      <c r="C2085" s="321"/>
      <c r="D2085" s="321"/>
      <c r="E2085" s="319"/>
      <c r="F2085" s="319"/>
      <c r="G2085" s="319"/>
      <c r="H2085" s="319"/>
      <c r="I2085" s="319"/>
      <c r="J2085" s="319"/>
      <c r="K2085" s="319"/>
      <c r="L2085" s="319"/>
    </row>
    <row r="2086" spans="1:12">
      <c r="A2086" s="319"/>
      <c r="B2086" s="321"/>
      <c r="C2086" s="321"/>
      <c r="D2086" s="321"/>
      <c r="E2086" s="319"/>
      <c r="F2086" s="319"/>
      <c r="G2086" s="319"/>
      <c r="H2086" s="319"/>
      <c r="I2086" s="319"/>
      <c r="J2086" s="319"/>
      <c r="K2086" s="319"/>
      <c r="L2086" s="319"/>
    </row>
    <row r="2087" spans="1:12">
      <c r="A2087" s="319"/>
      <c r="B2087" s="321"/>
      <c r="C2087" s="321"/>
      <c r="D2087" s="321"/>
      <c r="E2087" s="319"/>
      <c r="F2087" s="319"/>
      <c r="G2087" s="319"/>
      <c r="H2087" s="319"/>
      <c r="I2087" s="319"/>
      <c r="J2087" s="319"/>
      <c r="K2087" s="319"/>
      <c r="L2087" s="319"/>
    </row>
    <row r="2088" spans="1:12">
      <c r="A2088" s="319"/>
      <c r="B2088" s="321"/>
      <c r="C2088" s="321"/>
      <c r="D2088" s="321"/>
      <c r="E2088" s="319"/>
      <c r="F2088" s="319"/>
      <c r="G2088" s="319"/>
      <c r="H2088" s="319"/>
      <c r="I2088" s="319"/>
      <c r="J2088" s="319"/>
      <c r="K2088" s="319"/>
      <c r="L2088" s="319"/>
    </row>
    <row r="2089" spans="1:12">
      <c r="A2089" s="319"/>
      <c r="B2089" s="321"/>
      <c r="C2089" s="321"/>
      <c r="D2089" s="321"/>
      <c r="E2089" s="319"/>
      <c r="F2089" s="319"/>
      <c r="G2089" s="319"/>
      <c r="H2089" s="319"/>
      <c r="I2089" s="319"/>
      <c r="J2089" s="319"/>
      <c r="K2089" s="319"/>
      <c r="L2089" s="319"/>
    </row>
    <row r="2090" spans="1:12">
      <c r="A2090" s="319"/>
      <c r="B2090" s="321"/>
      <c r="C2090" s="321"/>
      <c r="D2090" s="321"/>
      <c r="E2090" s="319"/>
      <c r="F2090" s="319"/>
      <c r="G2090" s="319"/>
      <c r="H2090" s="319"/>
      <c r="I2090" s="319"/>
      <c r="J2090" s="319"/>
      <c r="K2090" s="319"/>
      <c r="L2090" s="319"/>
    </row>
    <row r="2091" spans="1:12">
      <c r="A2091" s="319"/>
      <c r="B2091" s="321"/>
      <c r="C2091" s="321"/>
      <c r="D2091" s="321"/>
      <c r="E2091" s="319"/>
      <c r="F2091" s="319"/>
      <c r="G2091" s="319"/>
      <c r="H2091" s="319"/>
      <c r="I2091" s="319"/>
      <c r="J2091" s="319"/>
      <c r="K2091" s="319"/>
      <c r="L2091" s="319"/>
    </row>
    <row r="2092" spans="1:12">
      <c r="A2092" s="319"/>
      <c r="B2092" s="321"/>
      <c r="C2092" s="321"/>
      <c r="D2092" s="321"/>
      <c r="E2092" s="319"/>
      <c r="F2092" s="319"/>
      <c r="G2092" s="319"/>
      <c r="H2092" s="319"/>
      <c r="I2092" s="319"/>
      <c r="J2092" s="319"/>
      <c r="K2092" s="319"/>
      <c r="L2092" s="319"/>
    </row>
    <row r="2093" spans="1:12">
      <c r="A2093" s="319"/>
      <c r="B2093" s="321"/>
      <c r="C2093" s="321"/>
      <c r="D2093" s="321"/>
      <c r="E2093" s="319"/>
      <c r="F2093" s="319"/>
      <c r="G2093" s="319"/>
      <c r="H2093" s="319"/>
      <c r="I2093" s="319"/>
      <c r="J2093" s="319"/>
      <c r="K2093" s="319"/>
      <c r="L2093" s="319"/>
    </row>
    <row r="2094" spans="1:12">
      <c r="A2094" s="319"/>
      <c r="B2094" s="321"/>
      <c r="C2094" s="321"/>
      <c r="D2094" s="321"/>
      <c r="E2094" s="319"/>
      <c r="F2094" s="319"/>
      <c r="G2094" s="319"/>
      <c r="H2094" s="319"/>
      <c r="I2094" s="319"/>
      <c r="J2094" s="319"/>
      <c r="K2094" s="319"/>
      <c r="L2094" s="319"/>
    </row>
    <row r="2095" spans="1:12">
      <c r="A2095" s="319"/>
      <c r="B2095" s="321"/>
      <c r="C2095" s="321"/>
      <c r="D2095" s="321"/>
      <c r="E2095" s="319"/>
      <c r="F2095" s="319"/>
      <c r="G2095" s="319"/>
      <c r="H2095" s="319"/>
      <c r="I2095" s="319"/>
      <c r="J2095" s="319"/>
      <c r="K2095" s="319"/>
      <c r="L2095" s="319"/>
    </row>
    <row r="2096" spans="1:12">
      <c r="A2096" s="319"/>
      <c r="B2096" s="321"/>
      <c r="C2096" s="321"/>
      <c r="D2096" s="321"/>
      <c r="E2096" s="319"/>
      <c r="F2096" s="319"/>
      <c r="G2096" s="319"/>
      <c r="H2096" s="319"/>
      <c r="I2096" s="319"/>
      <c r="J2096" s="319"/>
      <c r="K2096" s="319"/>
      <c r="L2096" s="319"/>
    </row>
    <row r="2097" spans="1:12">
      <c r="A2097" s="319"/>
      <c r="B2097" s="321"/>
      <c r="C2097" s="321"/>
      <c r="D2097" s="321"/>
      <c r="E2097" s="319"/>
      <c r="F2097" s="319"/>
      <c r="G2097" s="319"/>
      <c r="H2097" s="319"/>
      <c r="I2097" s="319"/>
      <c r="J2097" s="319"/>
      <c r="K2097" s="319"/>
      <c r="L2097" s="319"/>
    </row>
    <row r="2098" spans="1:12">
      <c r="A2098" s="319"/>
      <c r="B2098" s="321"/>
      <c r="C2098" s="321"/>
      <c r="D2098" s="321"/>
      <c r="E2098" s="319"/>
      <c r="F2098" s="319"/>
      <c r="G2098" s="319"/>
      <c r="H2098" s="319"/>
      <c r="I2098" s="319"/>
      <c r="J2098" s="319"/>
      <c r="K2098" s="319"/>
      <c r="L2098" s="319"/>
    </row>
    <row r="2099" spans="1:12">
      <c r="A2099" s="319"/>
      <c r="B2099" s="321"/>
      <c r="C2099" s="321"/>
      <c r="D2099" s="321"/>
      <c r="E2099" s="319"/>
      <c r="F2099" s="319"/>
      <c r="G2099" s="319"/>
      <c r="H2099" s="319"/>
      <c r="I2099" s="319"/>
      <c r="J2099" s="319"/>
      <c r="K2099" s="319"/>
      <c r="L2099" s="319"/>
    </row>
    <row r="2100" spans="1:12">
      <c r="A2100" s="319"/>
      <c r="B2100" s="321"/>
      <c r="C2100" s="321"/>
      <c r="D2100" s="321"/>
      <c r="E2100" s="319"/>
      <c r="F2100" s="319"/>
      <c r="G2100" s="319"/>
      <c r="H2100" s="319"/>
      <c r="I2100" s="319"/>
      <c r="J2100" s="319"/>
      <c r="K2100" s="319"/>
      <c r="L2100" s="319"/>
    </row>
    <row r="2101" spans="1:12">
      <c r="A2101" s="319"/>
      <c r="B2101" s="321"/>
      <c r="C2101" s="321"/>
      <c r="D2101" s="321"/>
      <c r="E2101" s="319"/>
      <c r="F2101" s="319"/>
      <c r="G2101" s="319"/>
      <c r="H2101" s="319"/>
      <c r="I2101" s="319"/>
      <c r="J2101" s="319"/>
      <c r="K2101" s="319"/>
      <c r="L2101" s="319"/>
    </row>
    <row r="2102" spans="1:12">
      <c r="A2102" s="319"/>
      <c r="B2102" s="321"/>
      <c r="C2102" s="321"/>
      <c r="D2102" s="321"/>
      <c r="E2102" s="319"/>
      <c r="F2102" s="319"/>
      <c r="G2102" s="319"/>
      <c r="H2102" s="319"/>
      <c r="I2102" s="319"/>
      <c r="J2102" s="319"/>
      <c r="K2102" s="319"/>
      <c r="L2102" s="319"/>
    </row>
    <row r="2103" spans="1:12">
      <c r="A2103" s="319"/>
      <c r="B2103" s="321"/>
      <c r="C2103" s="321"/>
      <c r="D2103" s="321"/>
      <c r="E2103" s="319"/>
      <c r="F2103" s="319"/>
      <c r="G2103" s="319"/>
      <c r="H2103" s="319"/>
      <c r="I2103" s="319"/>
      <c r="J2103" s="319"/>
      <c r="K2103" s="319"/>
      <c r="L2103" s="319"/>
    </row>
    <row r="2104" spans="1:12">
      <c r="A2104" s="319"/>
      <c r="B2104" s="321"/>
      <c r="C2104" s="321"/>
      <c r="D2104" s="321"/>
      <c r="E2104" s="319"/>
      <c r="F2104" s="319"/>
      <c r="G2104" s="319"/>
      <c r="H2104" s="319"/>
      <c r="I2104" s="319"/>
      <c r="J2104" s="319"/>
      <c r="K2104" s="319"/>
      <c r="L2104" s="319"/>
    </row>
    <row r="2105" spans="1:12">
      <c r="A2105" s="319"/>
      <c r="B2105" s="321"/>
      <c r="C2105" s="321"/>
      <c r="D2105" s="321"/>
      <c r="E2105" s="319"/>
      <c r="F2105" s="319"/>
      <c r="G2105" s="319"/>
      <c r="H2105" s="319"/>
      <c r="I2105" s="319"/>
      <c r="J2105" s="319"/>
      <c r="K2105" s="319"/>
      <c r="L2105" s="319"/>
    </row>
    <row r="2106" spans="1:12">
      <c r="A2106" s="319"/>
      <c r="B2106" s="321"/>
      <c r="C2106" s="321"/>
      <c r="D2106" s="321"/>
      <c r="E2106" s="319"/>
      <c r="F2106" s="319"/>
      <c r="G2106" s="319"/>
      <c r="H2106" s="319"/>
      <c r="I2106" s="319"/>
      <c r="J2106" s="319"/>
      <c r="K2106" s="319"/>
      <c r="L2106" s="319"/>
    </row>
    <row r="2107" spans="1:12">
      <c r="A2107" s="319"/>
      <c r="B2107" s="321"/>
      <c r="C2107" s="321"/>
      <c r="D2107" s="321"/>
      <c r="E2107" s="319"/>
      <c r="F2107" s="319"/>
      <c r="G2107" s="319"/>
      <c r="H2107" s="319"/>
      <c r="I2107" s="319"/>
      <c r="J2107" s="319"/>
      <c r="K2107" s="319"/>
      <c r="L2107" s="319"/>
    </row>
    <row r="2108" spans="1:12">
      <c r="A2108" s="319"/>
      <c r="B2108" s="321"/>
      <c r="C2108" s="321"/>
      <c r="D2108" s="321"/>
      <c r="E2108" s="319"/>
      <c r="F2108" s="319"/>
      <c r="G2108" s="319"/>
      <c r="H2108" s="319"/>
      <c r="I2108" s="319"/>
      <c r="J2108" s="319"/>
      <c r="K2108" s="319"/>
      <c r="L2108" s="319"/>
    </row>
    <row r="2109" spans="1:12">
      <c r="A2109" s="319"/>
      <c r="B2109" s="321"/>
      <c r="C2109" s="321"/>
      <c r="D2109" s="321"/>
      <c r="E2109" s="319"/>
      <c r="F2109" s="319"/>
      <c r="G2109" s="319"/>
      <c r="H2109" s="319"/>
      <c r="I2109" s="319"/>
      <c r="J2109" s="319"/>
      <c r="K2109" s="319"/>
      <c r="L2109" s="319"/>
    </row>
    <row r="2110" spans="1:12">
      <c r="A2110" s="319"/>
      <c r="B2110" s="321"/>
      <c r="C2110" s="321"/>
      <c r="D2110" s="321"/>
      <c r="E2110" s="319"/>
      <c r="F2110" s="319"/>
      <c r="G2110" s="319"/>
      <c r="H2110" s="319"/>
      <c r="I2110" s="319"/>
      <c r="J2110" s="319"/>
      <c r="K2110" s="319"/>
      <c r="L2110" s="319"/>
    </row>
    <row r="2111" spans="1:12">
      <c r="A2111" s="319"/>
      <c r="B2111" s="321"/>
      <c r="C2111" s="321"/>
      <c r="D2111" s="321"/>
      <c r="E2111" s="319"/>
      <c r="F2111" s="319"/>
      <c r="G2111" s="319"/>
      <c r="H2111" s="319"/>
      <c r="I2111" s="319"/>
      <c r="J2111" s="319"/>
      <c r="K2111" s="319"/>
      <c r="L2111" s="319"/>
    </row>
    <row r="2112" spans="1:12">
      <c r="A2112" s="319"/>
      <c r="B2112" s="321"/>
      <c r="C2112" s="321"/>
      <c r="D2112" s="321"/>
      <c r="E2112" s="319"/>
      <c r="F2112" s="319"/>
      <c r="G2112" s="319"/>
      <c r="H2112" s="319"/>
      <c r="I2112" s="319"/>
      <c r="J2112" s="319"/>
      <c r="K2112" s="319"/>
      <c r="L2112" s="319"/>
    </row>
    <row r="2113" spans="1:12">
      <c r="A2113" s="319"/>
      <c r="B2113" s="321"/>
      <c r="C2113" s="321"/>
      <c r="D2113" s="321"/>
      <c r="E2113" s="319"/>
      <c r="F2113" s="319"/>
      <c r="G2113" s="319"/>
      <c r="H2113" s="319"/>
      <c r="I2113" s="319"/>
      <c r="J2113" s="319"/>
      <c r="K2113" s="319"/>
      <c r="L2113" s="319"/>
    </row>
    <row r="2114" spans="1:12">
      <c r="A2114" s="319"/>
      <c r="B2114" s="321"/>
      <c r="C2114" s="321"/>
      <c r="D2114" s="321"/>
      <c r="E2114" s="319"/>
      <c r="F2114" s="319"/>
      <c r="G2114" s="319"/>
      <c r="H2114" s="319"/>
      <c r="I2114" s="319"/>
      <c r="J2114" s="319"/>
      <c r="K2114" s="319"/>
      <c r="L2114" s="319"/>
    </row>
    <row r="2115" spans="1:12">
      <c r="A2115" s="319"/>
      <c r="B2115" s="321"/>
      <c r="C2115" s="321"/>
      <c r="D2115" s="321"/>
      <c r="E2115" s="319"/>
      <c r="F2115" s="319"/>
      <c r="G2115" s="319"/>
      <c r="H2115" s="319"/>
      <c r="I2115" s="319"/>
      <c r="J2115" s="319"/>
      <c r="K2115" s="319"/>
      <c r="L2115" s="319"/>
    </row>
    <row r="2116" spans="1:12">
      <c r="A2116" s="319"/>
      <c r="B2116" s="321"/>
      <c r="C2116" s="321"/>
      <c r="D2116" s="321"/>
      <c r="E2116" s="319"/>
      <c r="F2116" s="319"/>
      <c r="G2116" s="319"/>
      <c r="H2116" s="319"/>
      <c r="I2116" s="319"/>
      <c r="J2116" s="319"/>
      <c r="K2116" s="319"/>
      <c r="L2116" s="319"/>
    </row>
    <row r="2117" spans="1:12">
      <c r="A2117" s="319"/>
      <c r="B2117" s="321"/>
      <c r="C2117" s="321"/>
      <c r="D2117" s="321"/>
      <c r="E2117" s="319"/>
      <c r="F2117" s="319"/>
      <c r="G2117" s="319"/>
      <c r="H2117" s="319"/>
      <c r="I2117" s="319"/>
      <c r="J2117" s="319"/>
      <c r="K2117" s="319"/>
      <c r="L2117" s="319"/>
    </row>
    <row r="2118" spans="1:12">
      <c r="A2118" s="319"/>
      <c r="B2118" s="321"/>
      <c r="C2118" s="321"/>
      <c r="D2118" s="321"/>
      <c r="E2118" s="319"/>
      <c r="F2118" s="319"/>
      <c r="G2118" s="319"/>
      <c r="H2118" s="319"/>
      <c r="I2118" s="319"/>
      <c r="J2118" s="319"/>
      <c r="K2118" s="319"/>
      <c r="L2118" s="319"/>
    </row>
    <row r="2119" spans="1:12">
      <c r="A2119" s="319"/>
      <c r="B2119" s="321"/>
      <c r="C2119" s="321"/>
      <c r="D2119" s="321"/>
      <c r="E2119" s="319"/>
      <c r="F2119" s="319"/>
      <c r="G2119" s="319"/>
      <c r="H2119" s="319"/>
      <c r="I2119" s="319"/>
      <c r="J2119" s="319"/>
      <c r="K2119" s="319"/>
      <c r="L2119" s="319"/>
    </row>
    <row r="2120" spans="1:12">
      <c r="A2120" s="319"/>
      <c r="B2120" s="321"/>
      <c r="C2120" s="321"/>
      <c r="D2120" s="321"/>
      <c r="E2120" s="319"/>
      <c r="F2120" s="319"/>
      <c r="G2120" s="319"/>
      <c r="H2120" s="319"/>
      <c r="I2120" s="319"/>
      <c r="J2120" s="319"/>
      <c r="K2120" s="319"/>
      <c r="L2120" s="319"/>
    </row>
    <row r="2121" spans="1:12">
      <c r="A2121" s="319"/>
      <c r="B2121" s="321"/>
      <c r="C2121" s="321"/>
      <c r="D2121" s="321"/>
      <c r="E2121" s="319"/>
      <c r="F2121" s="319"/>
      <c r="G2121" s="319"/>
      <c r="H2121" s="319"/>
      <c r="I2121" s="319"/>
      <c r="J2121" s="319"/>
      <c r="K2121" s="319"/>
      <c r="L2121" s="319"/>
    </row>
    <row r="2122" spans="1:12">
      <c r="A2122" s="319"/>
      <c r="B2122" s="321"/>
      <c r="C2122" s="321"/>
      <c r="D2122" s="321"/>
      <c r="E2122" s="319"/>
      <c r="F2122" s="319"/>
      <c r="G2122" s="319"/>
      <c r="H2122" s="319"/>
      <c r="I2122" s="319"/>
      <c r="J2122" s="319"/>
      <c r="K2122" s="319"/>
      <c r="L2122" s="319"/>
    </row>
    <row r="2123" spans="1:12">
      <c r="A2123" s="319"/>
      <c r="B2123" s="321"/>
      <c r="C2123" s="321"/>
      <c r="D2123" s="321"/>
      <c r="E2123" s="319"/>
      <c r="F2123" s="319"/>
      <c r="G2123" s="319"/>
      <c r="H2123" s="319"/>
      <c r="I2123" s="319"/>
      <c r="J2123" s="319"/>
      <c r="K2123" s="319"/>
      <c r="L2123" s="319"/>
    </row>
    <row r="2124" spans="1:12">
      <c r="A2124" s="319"/>
      <c r="B2124" s="321"/>
      <c r="C2124" s="321"/>
      <c r="D2124" s="321"/>
      <c r="E2124" s="319"/>
      <c r="F2124" s="319"/>
      <c r="G2124" s="319"/>
      <c r="H2124" s="319"/>
      <c r="I2124" s="319"/>
      <c r="J2124" s="319"/>
      <c r="K2124" s="319"/>
      <c r="L2124" s="319"/>
    </row>
    <row r="2125" spans="1:12">
      <c r="A2125" s="319"/>
      <c r="B2125" s="321"/>
      <c r="C2125" s="321"/>
      <c r="D2125" s="321"/>
      <c r="E2125" s="319"/>
      <c r="F2125" s="319"/>
      <c r="G2125" s="319"/>
      <c r="H2125" s="319"/>
      <c r="I2125" s="319"/>
      <c r="J2125" s="319"/>
      <c r="K2125" s="319"/>
      <c r="L2125" s="319"/>
    </row>
    <row r="2126" spans="1:12">
      <c r="A2126" s="319"/>
      <c r="B2126" s="321"/>
      <c r="C2126" s="321"/>
      <c r="D2126" s="321"/>
      <c r="E2126" s="319"/>
      <c r="F2126" s="319"/>
      <c r="G2126" s="319"/>
      <c r="H2126" s="319"/>
      <c r="I2126" s="319"/>
      <c r="J2126" s="319"/>
      <c r="K2126" s="319"/>
      <c r="L2126" s="319"/>
    </row>
    <row r="2127" spans="1:12">
      <c r="A2127" s="319"/>
      <c r="B2127" s="321"/>
      <c r="C2127" s="321"/>
      <c r="D2127" s="321"/>
      <c r="E2127" s="319"/>
      <c r="F2127" s="319"/>
      <c r="G2127" s="319"/>
      <c r="H2127" s="319"/>
      <c r="I2127" s="319"/>
      <c r="J2127" s="319"/>
      <c r="K2127" s="319"/>
      <c r="L2127" s="319"/>
    </row>
    <row r="2128" spans="1:12">
      <c r="A2128" s="319"/>
      <c r="B2128" s="321"/>
      <c r="C2128" s="321"/>
      <c r="D2128" s="321"/>
      <c r="E2128" s="319"/>
      <c r="F2128" s="319"/>
      <c r="G2128" s="319"/>
      <c r="H2128" s="319"/>
      <c r="I2128" s="319"/>
      <c r="J2128" s="319"/>
      <c r="K2128" s="319"/>
      <c r="L2128" s="319"/>
    </row>
    <row r="2129" spans="1:12">
      <c r="A2129" s="319"/>
      <c r="B2129" s="321"/>
      <c r="C2129" s="321"/>
      <c r="D2129" s="321"/>
      <c r="E2129" s="319"/>
      <c r="F2129" s="319"/>
      <c r="G2129" s="319"/>
      <c r="H2129" s="319"/>
      <c r="I2129" s="319"/>
      <c r="J2129" s="319"/>
      <c r="K2129" s="319"/>
      <c r="L2129" s="319"/>
    </row>
    <row r="2130" spans="1:12">
      <c r="A2130" s="319"/>
      <c r="B2130" s="321"/>
      <c r="C2130" s="321"/>
      <c r="D2130" s="321"/>
      <c r="E2130" s="319"/>
      <c r="F2130" s="319"/>
      <c r="G2130" s="319"/>
      <c r="H2130" s="319"/>
      <c r="I2130" s="319"/>
      <c r="J2130" s="319"/>
      <c r="K2130" s="319"/>
      <c r="L2130" s="319"/>
    </row>
    <row r="2131" spans="1:12">
      <c r="A2131" s="319"/>
      <c r="B2131" s="321"/>
      <c r="C2131" s="321"/>
      <c r="D2131" s="321"/>
      <c r="E2131" s="319"/>
      <c r="F2131" s="319"/>
      <c r="G2131" s="319"/>
      <c r="H2131" s="319"/>
      <c r="I2131" s="319"/>
      <c r="J2131" s="319"/>
      <c r="K2131" s="319"/>
      <c r="L2131" s="319"/>
    </row>
    <row r="2132" spans="1:12">
      <c r="A2132" s="319"/>
      <c r="B2132" s="321"/>
      <c r="C2132" s="321"/>
      <c r="D2132" s="321"/>
      <c r="E2132" s="319"/>
      <c r="F2132" s="319"/>
      <c r="G2132" s="319"/>
      <c r="H2132" s="319"/>
      <c r="I2132" s="319"/>
      <c r="J2132" s="319"/>
      <c r="K2132" s="319"/>
      <c r="L2132" s="319"/>
    </row>
    <row r="2133" spans="1:12">
      <c r="A2133" s="319"/>
      <c r="B2133" s="321"/>
      <c r="C2133" s="321"/>
      <c r="D2133" s="321"/>
      <c r="E2133" s="319"/>
      <c r="F2133" s="319"/>
      <c r="G2133" s="319"/>
      <c r="H2133" s="319"/>
      <c r="I2133" s="319"/>
      <c r="J2133" s="319"/>
      <c r="K2133" s="319"/>
      <c r="L2133" s="319"/>
    </row>
    <row r="2134" spans="1:12">
      <c r="A2134" s="319"/>
      <c r="B2134" s="321"/>
      <c r="C2134" s="321"/>
      <c r="D2134" s="321"/>
      <c r="E2134" s="319"/>
      <c r="F2134" s="319"/>
      <c r="G2134" s="319"/>
      <c r="H2134" s="319"/>
      <c r="I2134" s="319"/>
      <c r="J2134" s="319"/>
      <c r="K2134" s="319"/>
      <c r="L2134" s="319"/>
    </row>
    <row r="2135" spans="1:12">
      <c r="A2135" s="319"/>
      <c r="B2135" s="321"/>
      <c r="C2135" s="321"/>
      <c r="D2135" s="321"/>
      <c r="E2135" s="319"/>
      <c r="F2135" s="319"/>
      <c r="G2135" s="319"/>
      <c r="H2135" s="319"/>
      <c r="I2135" s="319"/>
      <c r="J2135" s="319"/>
      <c r="K2135" s="319"/>
      <c r="L2135" s="319"/>
    </row>
    <row r="2136" spans="1:12">
      <c r="A2136" s="319"/>
      <c r="B2136" s="321"/>
      <c r="C2136" s="321"/>
      <c r="D2136" s="321"/>
      <c r="E2136" s="319"/>
      <c r="F2136" s="319"/>
      <c r="G2136" s="319"/>
      <c r="H2136" s="319"/>
      <c r="I2136" s="319"/>
      <c r="J2136" s="319"/>
      <c r="K2136" s="319"/>
      <c r="L2136" s="319"/>
    </row>
    <row r="2137" spans="1:12">
      <c r="A2137" s="319"/>
      <c r="B2137" s="321"/>
      <c r="C2137" s="321"/>
      <c r="D2137" s="321"/>
      <c r="E2137" s="319"/>
      <c r="F2137" s="319"/>
      <c r="G2137" s="319"/>
      <c r="H2137" s="319"/>
      <c r="I2137" s="319"/>
      <c r="J2137" s="319"/>
      <c r="K2137" s="319"/>
      <c r="L2137" s="319"/>
    </row>
    <row r="2138" spans="1:12">
      <c r="A2138" s="319"/>
      <c r="B2138" s="321"/>
      <c r="C2138" s="321"/>
      <c r="D2138" s="321"/>
      <c r="E2138" s="319"/>
      <c r="F2138" s="319"/>
      <c r="G2138" s="319"/>
      <c r="H2138" s="319"/>
      <c r="I2138" s="319"/>
      <c r="J2138" s="319"/>
      <c r="K2138" s="319"/>
      <c r="L2138" s="319"/>
    </row>
    <row r="2139" spans="1:12">
      <c r="A2139" s="319"/>
      <c r="B2139" s="321"/>
      <c r="C2139" s="321"/>
      <c r="D2139" s="321"/>
      <c r="E2139" s="319"/>
      <c r="F2139" s="319"/>
      <c r="G2139" s="319"/>
      <c r="H2139" s="319"/>
      <c r="I2139" s="319"/>
      <c r="J2139" s="319"/>
      <c r="K2139" s="319"/>
      <c r="L2139" s="319"/>
    </row>
    <row r="2140" spans="1:12">
      <c r="A2140" s="319"/>
      <c r="B2140" s="321"/>
      <c r="C2140" s="321"/>
      <c r="D2140" s="321"/>
      <c r="E2140" s="319"/>
      <c r="F2140" s="319"/>
      <c r="G2140" s="319"/>
      <c r="H2140" s="319"/>
      <c r="I2140" s="319"/>
      <c r="J2140" s="319"/>
      <c r="K2140" s="319"/>
      <c r="L2140" s="319"/>
    </row>
    <row r="2141" spans="1:12">
      <c r="A2141" s="319"/>
      <c r="B2141" s="321"/>
      <c r="C2141" s="321"/>
      <c r="D2141" s="321"/>
      <c r="E2141" s="319"/>
      <c r="F2141" s="319"/>
      <c r="G2141" s="319"/>
      <c r="H2141" s="319"/>
      <c r="I2141" s="319"/>
      <c r="J2141" s="319"/>
      <c r="K2141" s="319"/>
      <c r="L2141" s="319"/>
    </row>
    <row r="2142" spans="1:12">
      <c r="A2142" s="319"/>
      <c r="B2142" s="321"/>
      <c r="C2142" s="321"/>
      <c r="D2142" s="321"/>
      <c r="E2142" s="319"/>
      <c r="F2142" s="319"/>
      <c r="G2142" s="319"/>
      <c r="H2142" s="319"/>
      <c r="I2142" s="319"/>
      <c r="J2142" s="319"/>
      <c r="K2142" s="319"/>
      <c r="L2142" s="319"/>
    </row>
    <row r="2143" spans="1:12">
      <c r="A2143" s="319"/>
      <c r="B2143" s="321"/>
      <c r="C2143" s="321"/>
      <c r="D2143" s="321"/>
      <c r="E2143" s="319"/>
      <c r="F2143" s="319"/>
      <c r="G2143" s="319"/>
      <c r="H2143" s="319"/>
      <c r="I2143" s="319"/>
      <c r="J2143" s="319"/>
      <c r="K2143" s="319"/>
      <c r="L2143" s="319"/>
    </row>
    <row r="2144" spans="1:12">
      <c r="A2144" s="319"/>
      <c r="B2144" s="321"/>
      <c r="C2144" s="321"/>
      <c r="D2144" s="321"/>
      <c r="E2144" s="319"/>
      <c r="F2144" s="319"/>
      <c r="G2144" s="319"/>
      <c r="H2144" s="319"/>
      <c r="I2144" s="319"/>
      <c r="J2144" s="319"/>
      <c r="K2144" s="319"/>
      <c r="L2144" s="319"/>
    </row>
    <row r="2145" spans="1:12">
      <c r="A2145" s="319"/>
      <c r="B2145" s="321"/>
      <c r="C2145" s="321"/>
      <c r="D2145" s="321"/>
      <c r="E2145" s="319"/>
      <c r="F2145" s="319"/>
      <c r="G2145" s="319"/>
      <c r="H2145" s="319"/>
      <c r="I2145" s="319"/>
      <c r="J2145" s="319"/>
      <c r="K2145" s="319"/>
      <c r="L2145" s="319"/>
    </row>
    <row r="2146" spans="1:12">
      <c r="A2146" s="319"/>
      <c r="B2146" s="321"/>
      <c r="C2146" s="321"/>
      <c r="D2146" s="321"/>
      <c r="E2146" s="319"/>
      <c r="F2146" s="319"/>
      <c r="G2146" s="319"/>
      <c r="H2146" s="319"/>
      <c r="I2146" s="319"/>
      <c r="J2146" s="319"/>
      <c r="K2146" s="319"/>
      <c r="L2146" s="319"/>
    </row>
    <row r="2147" spans="1:12">
      <c r="A2147" s="319"/>
      <c r="B2147" s="321"/>
      <c r="C2147" s="321"/>
      <c r="D2147" s="321"/>
      <c r="E2147" s="319"/>
      <c r="F2147" s="319"/>
      <c r="G2147" s="319"/>
      <c r="H2147" s="319"/>
      <c r="I2147" s="319"/>
      <c r="J2147" s="319"/>
      <c r="K2147" s="319"/>
      <c r="L2147" s="319"/>
    </row>
    <row r="2148" spans="1:12">
      <c r="A2148" s="319"/>
      <c r="B2148" s="321"/>
      <c r="C2148" s="321"/>
      <c r="D2148" s="321"/>
      <c r="E2148" s="319"/>
      <c r="F2148" s="319"/>
      <c r="G2148" s="319"/>
      <c r="H2148" s="319"/>
      <c r="I2148" s="319"/>
      <c r="J2148" s="319"/>
      <c r="K2148" s="319"/>
      <c r="L2148" s="319"/>
    </row>
    <row r="2149" spans="1:12">
      <c r="A2149" s="319"/>
      <c r="B2149" s="321"/>
      <c r="C2149" s="321"/>
      <c r="D2149" s="321"/>
      <c r="E2149" s="319"/>
      <c r="F2149" s="319"/>
      <c r="G2149" s="319"/>
      <c r="H2149" s="319"/>
      <c r="I2149" s="319"/>
      <c r="J2149" s="319"/>
      <c r="K2149" s="319"/>
      <c r="L2149" s="319"/>
    </row>
    <row r="2150" spans="1:12">
      <c r="A2150" s="319"/>
      <c r="B2150" s="321"/>
      <c r="C2150" s="321"/>
      <c r="D2150" s="321"/>
      <c r="E2150" s="319"/>
      <c r="F2150" s="319"/>
      <c r="G2150" s="319"/>
      <c r="H2150" s="319"/>
      <c r="I2150" s="319"/>
      <c r="J2150" s="319"/>
      <c r="K2150" s="319"/>
      <c r="L2150" s="319"/>
    </row>
    <row r="2151" spans="1:12">
      <c r="A2151" s="319"/>
      <c r="B2151" s="321"/>
      <c r="C2151" s="321"/>
      <c r="D2151" s="321"/>
      <c r="E2151" s="319"/>
      <c r="F2151" s="319"/>
      <c r="G2151" s="319"/>
      <c r="H2151" s="319"/>
      <c r="I2151" s="319"/>
      <c r="J2151" s="319"/>
      <c r="K2151" s="319"/>
      <c r="L2151" s="319"/>
    </row>
    <row r="2152" spans="1:12">
      <c r="A2152" s="319"/>
      <c r="B2152" s="321"/>
      <c r="C2152" s="321"/>
      <c r="D2152" s="321"/>
      <c r="E2152" s="319"/>
      <c r="F2152" s="319"/>
      <c r="G2152" s="319"/>
      <c r="H2152" s="319"/>
      <c r="I2152" s="319"/>
      <c r="J2152" s="319"/>
      <c r="K2152" s="319"/>
      <c r="L2152" s="319"/>
    </row>
    <row r="2153" spans="1:12">
      <c r="A2153" s="319"/>
      <c r="B2153" s="321"/>
      <c r="C2153" s="321"/>
      <c r="D2153" s="321"/>
      <c r="E2153" s="319"/>
      <c r="F2153" s="319"/>
      <c r="G2153" s="319"/>
      <c r="H2153" s="319"/>
      <c r="I2153" s="319"/>
      <c r="J2153" s="319"/>
      <c r="K2153" s="319"/>
      <c r="L2153" s="319"/>
    </row>
    <row r="2154" spans="1:12">
      <c r="A2154" s="319"/>
      <c r="B2154" s="321"/>
      <c r="C2154" s="321"/>
      <c r="D2154" s="321"/>
      <c r="E2154" s="319"/>
      <c r="F2154" s="319"/>
      <c r="G2154" s="319"/>
      <c r="H2154" s="319"/>
      <c r="I2154" s="319"/>
      <c r="J2154" s="319"/>
      <c r="K2154" s="319"/>
      <c r="L2154" s="319"/>
    </row>
    <row r="2155" spans="1:12">
      <c r="A2155" s="319"/>
      <c r="B2155" s="321"/>
      <c r="C2155" s="321"/>
      <c r="D2155" s="321"/>
      <c r="E2155" s="319"/>
      <c r="F2155" s="319"/>
      <c r="G2155" s="319"/>
      <c r="H2155" s="319"/>
      <c r="I2155" s="319"/>
      <c r="J2155" s="319"/>
      <c r="K2155" s="319"/>
      <c r="L2155" s="319"/>
    </row>
    <row r="2156" spans="1:12">
      <c r="A2156" s="319"/>
      <c r="B2156" s="321"/>
      <c r="C2156" s="321"/>
      <c r="D2156" s="321"/>
      <c r="E2156" s="319"/>
      <c r="F2156" s="319"/>
      <c r="G2156" s="319"/>
      <c r="H2156" s="319"/>
      <c r="I2156" s="319"/>
      <c r="J2156" s="319"/>
      <c r="K2156" s="319"/>
      <c r="L2156" s="319"/>
    </row>
    <row r="2157" spans="1:12">
      <c r="A2157" s="319"/>
      <c r="B2157" s="321"/>
      <c r="C2157" s="321"/>
      <c r="D2157" s="321"/>
      <c r="E2157" s="319"/>
      <c r="F2157" s="319"/>
      <c r="G2157" s="319"/>
      <c r="H2157" s="319"/>
      <c r="I2157" s="319"/>
      <c r="J2157" s="319"/>
      <c r="K2157" s="319"/>
      <c r="L2157" s="319"/>
    </row>
    <row r="2158" spans="1:12">
      <c r="A2158" s="319"/>
      <c r="B2158" s="321"/>
      <c r="C2158" s="321"/>
      <c r="D2158" s="321"/>
      <c r="E2158" s="319"/>
      <c r="F2158" s="319"/>
      <c r="G2158" s="319"/>
      <c r="H2158" s="319"/>
      <c r="I2158" s="319"/>
      <c r="J2158" s="319"/>
      <c r="K2158" s="319"/>
      <c r="L2158" s="319"/>
    </row>
    <row r="2159" spans="1:12">
      <c r="A2159" s="319"/>
      <c r="B2159" s="321"/>
      <c r="C2159" s="321"/>
      <c r="D2159" s="321"/>
      <c r="E2159" s="319"/>
      <c r="F2159" s="319"/>
      <c r="G2159" s="319"/>
      <c r="H2159" s="319"/>
      <c r="I2159" s="319"/>
      <c r="J2159" s="319"/>
      <c r="K2159" s="319"/>
      <c r="L2159" s="319"/>
    </row>
    <row r="2160" spans="1:12">
      <c r="A2160" s="319"/>
      <c r="B2160" s="321"/>
      <c r="C2160" s="321"/>
      <c r="D2160" s="321"/>
      <c r="E2160" s="319"/>
      <c r="F2160" s="319"/>
      <c r="G2160" s="319"/>
      <c r="H2160" s="319"/>
      <c r="I2160" s="319"/>
      <c r="J2160" s="319"/>
      <c r="K2160" s="319"/>
      <c r="L2160" s="319"/>
    </row>
    <row r="2161" spans="1:12">
      <c r="A2161" s="319"/>
      <c r="B2161" s="321"/>
      <c r="C2161" s="321"/>
      <c r="D2161" s="321"/>
      <c r="E2161" s="319"/>
      <c r="F2161" s="319"/>
      <c r="G2161" s="319"/>
      <c r="H2161" s="319"/>
      <c r="I2161" s="319"/>
      <c r="J2161" s="319"/>
      <c r="K2161" s="319"/>
      <c r="L2161" s="319"/>
    </row>
    <row r="2162" spans="1:12">
      <c r="A2162" s="319"/>
      <c r="B2162" s="321"/>
      <c r="C2162" s="321"/>
      <c r="D2162" s="321"/>
      <c r="E2162" s="319"/>
      <c r="F2162" s="319"/>
      <c r="G2162" s="319"/>
      <c r="H2162" s="319"/>
      <c r="I2162" s="319"/>
      <c r="J2162" s="319"/>
      <c r="K2162" s="319"/>
      <c r="L2162" s="319"/>
    </row>
    <row r="2163" spans="1:12">
      <c r="A2163" s="319"/>
      <c r="B2163" s="321"/>
      <c r="C2163" s="321"/>
      <c r="D2163" s="321"/>
      <c r="E2163" s="319"/>
      <c r="F2163" s="319"/>
      <c r="G2163" s="319"/>
      <c r="H2163" s="319"/>
      <c r="I2163" s="319"/>
      <c r="J2163" s="319"/>
      <c r="K2163" s="319"/>
      <c r="L2163" s="319"/>
    </row>
    <row r="2164" spans="1:12">
      <c r="A2164" s="319"/>
      <c r="B2164" s="321"/>
      <c r="C2164" s="321"/>
      <c r="D2164" s="321"/>
      <c r="E2164" s="319"/>
      <c r="F2164" s="319"/>
      <c r="G2164" s="319"/>
      <c r="H2164" s="319"/>
      <c r="I2164" s="319"/>
      <c r="J2164" s="319"/>
      <c r="K2164" s="319"/>
      <c r="L2164" s="319"/>
    </row>
    <row r="2165" spans="1:12">
      <c r="A2165" s="319"/>
      <c r="B2165" s="321"/>
      <c r="C2165" s="321"/>
      <c r="D2165" s="321"/>
      <c r="E2165" s="319"/>
      <c r="F2165" s="319"/>
      <c r="G2165" s="319"/>
      <c r="H2165" s="319"/>
      <c r="I2165" s="319"/>
      <c r="J2165" s="319"/>
      <c r="K2165" s="319"/>
      <c r="L2165" s="319"/>
    </row>
    <row r="2166" spans="1:12">
      <c r="A2166" s="319"/>
      <c r="B2166" s="321"/>
      <c r="C2166" s="321"/>
      <c r="D2166" s="321"/>
      <c r="E2166" s="319"/>
      <c r="F2166" s="319"/>
      <c r="G2166" s="319"/>
      <c r="H2166" s="319"/>
      <c r="I2166" s="319"/>
      <c r="J2166" s="319"/>
      <c r="K2166" s="319"/>
      <c r="L2166" s="319"/>
    </row>
    <row r="2167" spans="1:12">
      <c r="A2167" s="319"/>
      <c r="B2167" s="321"/>
      <c r="C2167" s="321"/>
      <c r="D2167" s="321"/>
      <c r="E2167" s="319"/>
      <c r="F2167" s="319"/>
      <c r="G2167" s="319"/>
      <c r="H2167" s="319"/>
      <c r="I2167" s="319"/>
      <c r="J2167" s="319"/>
      <c r="K2167" s="319"/>
      <c r="L2167" s="319"/>
    </row>
    <row r="2168" spans="1:12">
      <c r="A2168" s="319"/>
      <c r="B2168" s="321"/>
      <c r="C2168" s="321"/>
      <c r="D2168" s="321"/>
      <c r="E2168" s="319"/>
      <c r="F2168" s="319"/>
      <c r="G2168" s="319"/>
      <c r="H2168" s="319"/>
      <c r="I2168" s="319"/>
      <c r="J2168" s="319"/>
      <c r="K2168" s="319"/>
      <c r="L2168" s="319"/>
    </row>
    <row r="2169" spans="1:12">
      <c r="A2169" s="319"/>
      <c r="B2169" s="321"/>
      <c r="C2169" s="321"/>
      <c r="D2169" s="321"/>
      <c r="E2169" s="319"/>
      <c r="F2169" s="319"/>
      <c r="G2169" s="319"/>
      <c r="H2169" s="319"/>
      <c r="I2169" s="319"/>
      <c r="J2169" s="319"/>
      <c r="K2169" s="319"/>
      <c r="L2169" s="319"/>
    </row>
    <row r="2170" spans="1:12">
      <c r="A2170" s="319"/>
      <c r="B2170" s="321"/>
      <c r="C2170" s="321"/>
      <c r="D2170" s="321"/>
      <c r="E2170" s="319"/>
      <c r="F2170" s="319"/>
      <c r="G2170" s="319"/>
      <c r="H2170" s="319"/>
      <c r="I2170" s="319"/>
      <c r="J2170" s="319"/>
      <c r="K2170" s="319"/>
      <c r="L2170" s="319"/>
    </row>
    <row r="2171" spans="1:12">
      <c r="A2171" s="319"/>
      <c r="B2171" s="321"/>
      <c r="C2171" s="321"/>
      <c r="D2171" s="321"/>
      <c r="E2171" s="319"/>
      <c r="F2171" s="319"/>
      <c r="G2171" s="319"/>
      <c r="H2171" s="319"/>
      <c r="I2171" s="319"/>
      <c r="J2171" s="319"/>
      <c r="K2171" s="319"/>
      <c r="L2171" s="319"/>
    </row>
    <row r="2172" spans="1:12">
      <c r="A2172" s="319"/>
      <c r="B2172" s="321"/>
      <c r="C2172" s="321"/>
      <c r="D2172" s="321"/>
      <c r="E2172" s="319"/>
      <c r="F2172" s="319"/>
      <c r="G2172" s="319"/>
      <c r="H2172" s="319"/>
      <c r="I2172" s="319"/>
      <c r="J2172" s="319"/>
      <c r="K2172" s="319"/>
      <c r="L2172" s="319"/>
    </row>
    <row r="2173" spans="1:12">
      <c r="A2173" s="319"/>
      <c r="B2173" s="321"/>
      <c r="C2173" s="321"/>
      <c r="D2173" s="321"/>
      <c r="E2173" s="319"/>
      <c r="F2173" s="319"/>
      <c r="G2173" s="319"/>
      <c r="H2173" s="319"/>
      <c r="I2173" s="319"/>
      <c r="J2173" s="319"/>
      <c r="K2173" s="319"/>
      <c r="L2173" s="319"/>
    </row>
    <row r="2174" spans="1:12">
      <c r="A2174" s="319"/>
      <c r="B2174" s="321"/>
      <c r="C2174" s="321"/>
      <c r="D2174" s="321"/>
      <c r="E2174" s="319"/>
      <c r="F2174" s="319"/>
      <c r="G2174" s="319"/>
      <c r="H2174" s="319"/>
      <c r="I2174" s="319"/>
      <c r="J2174" s="319"/>
      <c r="K2174" s="319"/>
      <c r="L2174" s="319"/>
    </row>
    <row r="2175" spans="1:12">
      <c r="A2175" s="319"/>
      <c r="B2175" s="321"/>
      <c r="C2175" s="321"/>
      <c r="D2175" s="321"/>
      <c r="E2175" s="319"/>
      <c r="F2175" s="319"/>
      <c r="G2175" s="319"/>
      <c r="H2175" s="319"/>
      <c r="I2175" s="319"/>
      <c r="J2175" s="319"/>
      <c r="K2175" s="319"/>
      <c r="L2175" s="319"/>
    </row>
    <row r="2176" spans="1:12">
      <c r="A2176" s="319"/>
      <c r="B2176" s="321"/>
      <c r="C2176" s="321"/>
      <c r="D2176" s="321"/>
      <c r="E2176" s="319"/>
      <c r="F2176" s="319"/>
      <c r="G2176" s="319"/>
      <c r="H2176" s="319"/>
      <c r="I2176" s="319"/>
      <c r="J2176" s="319"/>
      <c r="K2176" s="319"/>
      <c r="L2176" s="319"/>
    </row>
    <row r="2177" spans="1:12">
      <c r="A2177" s="319"/>
      <c r="B2177" s="321"/>
      <c r="C2177" s="321"/>
      <c r="D2177" s="321"/>
      <c r="E2177" s="319"/>
      <c r="F2177" s="319"/>
      <c r="G2177" s="319"/>
      <c r="H2177" s="319"/>
      <c r="I2177" s="319"/>
      <c r="J2177" s="319"/>
      <c r="K2177" s="319"/>
      <c r="L2177" s="319"/>
    </row>
    <row r="2178" spans="1:12">
      <c r="A2178" s="319"/>
      <c r="B2178" s="321"/>
      <c r="C2178" s="321"/>
      <c r="D2178" s="321"/>
      <c r="E2178" s="319"/>
      <c r="F2178" s="319"/>
      <c r="G2178" s="319"/>
      <c r="H2178" s="319"/>
      <c r="I2178" s="319"/>
      <c r="J2178" s="319"/>
      <c r="K2178" s="319"/>
      <c r="L2178" s="319"/>
    </row>
    <row r="2179" spans="1:12">
      <c r="A2179" s="319"/>
      <c r="B2179" s="321"/>
      <c r="C2179" s="321"/>
      <c r="D2179" s="321"/>
      <c r="E2179" s="319"/>
      <c r="F2179" s="319"/>
      <c r="G2179" s="319"/>
      <c r="H2179" s="319"/>
      <c r="I2179" s="319"/>
      <c r="J2179" s="319"/>
      <c r="K2179" s="319"/>
      <c r="L2179" s="319"/>
    </row>
    <row r="2180" spans="1:12">
      <c r="A2180" s="319"/>
      <c r="B2180" s="321"/>
      <c r="C2180" s="321"/>
      <c r="D2180" s="321"/>
      <c r="E2180" s="319"/>
      <c r="F2180" s="319"/>
      <c r="G2180" s="319"/>
      <c r="H2180" s="319"/>
      <c r="I2180" s="319"/>
      <c r="J2180" s="319"/>
      <c r="K2180" s="319"/>
      <c r="L2180" s="319"/>
    </row>
    <row r="2181" spans="1:12">
      <c r="A2181" s="319"/>
      <c r="B2181" s="321"/>
      <c r="C2181" s="321"/>
      <c r="D2181" s="321"/>
      <c r="E2181" s="319"/>
      <c r="F2181" s="319"/>
      <c r="G2181" s="319"/>
      <c r="H2181" s="319"/>
      <c r="I2181" s="319"/>
      <c r="J2181" s="319"/>
      <c r="K2181" s="319"/>
      <c r="L2181" s="319"/>
    </row>
    <row r="2182" spans="1:12">
      <c r="A2182" s="319"/>
      <c r="B2182" s="321"/>
      <c r="C2182" s="321"/>
      <c r="D2182" s="321"/>
      <c r="E2182" s="319"/>
      <c r="F2182" s="319"/>
      <c r="G2182" s="319"/>
      <c r="H2182" s="319"/>
      <c r="I2182" s="319"/>
      <c r="J2182" s="319"/>
      <c r="K2182" s="319"/>
      <c r="L2182" s="319"/>
    </row>
    <row r="2183" spans="1:12">
      <c r="A2183" s="319"/>
      <c r="B2183" s="321"/>
      <c r="C2183" s="321"/>
      <c r="D2183" s="321"/>
      <c r="E2183" s="319"/>
      <c r="F2183" s="319"/>
      <c r="G2183" s="319"/>
      <c r="H2183" s="319"/>
      <c r="I2183" s="319"/>
      <c r="J2183" s="319"/>
      <c r="K2183" s="319"/>
      <c r="L2183" s="319"/>
    </row>
    <row r="2184" spans="1:12">
      <c r="A2184" s="319"/>
      <c r="B2184" s="321"/>
      <c r="C2184" s="321"/>
      <c r="D2184" s="321"/>
      <c r="E2184" s="319"/>
      <c r="F2184" s="319"/>
      <c r="G2184" s="319"/>
      <c r="H2184" s="319"/>
      <c r="I2184" s="319"/>
      <c r="J2184" s="319"/>
      <c r="K2184" s="319"/>
      <c r="L2184" s="319"/>
    </row>
    <row r="2185" spans="1:12">
      <c r="A2185" s="319"/>
      <c r="B2185" s="321"/>
      <c r="C2185" s="321"/>
      <c r="D2185" s="321"/>
      <c r="E2185" s="319"/>
      <c r="F2185" s="319"/>
      <c r="G2185" s="319"/>
      <c r="H2185" s="319"/>
      <c r="I2185" s="319"/>
      <c r="J2185" s="319"/>
      <c r="K2185" s="319"/>
      <c r="L2185" s="319"/>
    </row>
    <row r="2186" spans="1:12">
      <c r="A2186" s="319"/>
      <c r="B2186" s="321"/>
      <c r="C2186" s="321"/>
      <c r="D2186" s="321"/>
      <c r="E2186" s="319"/>
      <c r="F2186" s="319"/>
      <c r="G2186" s="319"/>
      <c r="H2186" s="319"/>
      <c r="I2186" s="319"/>
      <c r="J2186" s="319"/>
      <c r="K2186" s="319"/>
      <c r="L2186" s="319"/>
    </row>
    <row r="2187" spans="1:12">
      <c r="A2187" s="319"/>
      <c r="B2187" s="321"/>
      <c r="C2187" s="321"/>
      <c r="D2187" s="321"/>
      <c r="E2187" s="319"/>
      <c r="F2187" s="319"/>
      <c r="G2187" s="319"/>
      <c r="H2187" s="319"/>
      <c r="I2187" s="319"/>
      <c r="J2187" s="319"/>
      <c r="K2187" s="319"/>
      <c r="L2187" s="319"/>
    </row>
    <row r="2188" spans="1:12">
      <c r="A2188" s="319"/>
      <c r="B2188" s="321"/>
      <c r="C2188" s="321"/>
      <c r="D2188" s="321"/>
      <c r="E2188" s="319"/>
      <c r="F2188" s="319"/>
      <c r="G2188" s="319"/>
      <c r="H2188" s="319"/>
      <c r="I2188" s="319"/>
      <c r="J2188" s="319"/>
      <c r="K2188" s="319"/>
      <c r="L2188" s="319"/>
    </row>
    <row r="2189" spans="1:12">
      <c r="A2189" s="319"/>
      <c r="B2189" s="321"/>
      <c r="C2189" s="321"/>
      <c r="D2189" s="321"/>
      <c r="E2189" s="319"/>
      <c r="F2189" s="319"/>
      <c r="G2189" s="319"/>
      <c r="H2189" s="319"/>
      <c r="I2189" s="319"/>
      <c r="J2189" s="319"/>
      <c r="K2189" s="319"/>
      <c r="L2189" s="319"/>
    </row>
    <row r="2190" spans="1:12">
      <c r="A2190" s="319"/>
      <c r="B2190" s="321"/>
      <c r="C2190" s="321"/>
      <c r="D2190" s="321"/>
      <c r="E2190" s="319"/>
      <c r="F2190" s="319"/>
      <c r="G2190" s="319"/>
      <c r="H2190" s="319"/>
      <c r="I2190" s="319"/>
      <c r="J2190" s="319"/>
      <c r="K2190" s="319"/>
      <c r="L2190" s="319"/>
    </row>
    <row r="2191" spans="1:12">
      <c r="A2191" s="319"/>
      <c r="B2191" s="321"/>
      <c r="C2191" s="321"/>
      <c r="D2191" s="321"/>
      <c r="E2191" s="319"/>
      <c r="F2191" s="319"/>
      <c r="G2191" s="319"/>
      <c r="H2191" s="319"/>
      <c r="I2191" s="319"/>
      <c r="J2191" s="319"/>
      <c r="K2191" s="319"/>
      <c r="L2191" s="319"/>
    </row>
    <row r="2192" spans="1:12">
      <c r="A2192" s="319"/>
      <c r="B2192" s="321"/>
      <c r="C2192" s="321"/>
      <c r="D2192" s="321"/>
      <c r="E2192" s="319"/>
      <c r="F2192" s="319"/>
      <c r="G2192" s="319"/>
      <c r="H2192" s="319"/>
      <c r="I2192" s="319"/>
      <c r="J2192" s="319"/>
      <c r="K2192" s="319"/>
      <c r="L2192" s="319"/>
    </row>
    <row r="2193" spans="1:12">
      <c r="A2193" s="319"/>
      <c r="B2193" s="321"/>
      <c r="C2193" s="321"/>
      <c r="D2193" s="321"/>
      <c r="E2193" s="319"/>
      <c r="F2193" s="319"/>
      <c r="G2193" s="319"/>
      <c r="H2193" s="319"/>
      <c r="I2193" s="319"/>
      <c r="J2193" s="319"/>
      <c r="K2193" s="319"/>
      <c r="L2193" s="319"/>
    </row>
    <row r="2194" spans="1:12">
      <c r="A2194" s="319"/>
      <c r="B2194" s="321"/>
      <c r="C2194" s="321"/>
      <c r="D2194" s="321"/>
      <c r="E2194" s="319"/>
      <c r="F2194" s="319"/>
      <c r="G2194" s="319"/>
      <c r="H2194" s="319"/>
      <c r="I2194" s="319"/>
      <c r="J2194" s="319"/>
      <c r="K2194" s="319"/>
      <c r="L2194" s="319"/>
    </row>
    <row r="2195" spans="1:12">
      <c r="A2195" s="319"/>
      <c r="B2195" s="321"/>
      <c r="C2195" s="321"/>
      <c r="D2195" s="321"/>
      <c r="E2195" s="319"/>
      <c r="F2195" s="319"/>
      <c r="G2195" s="319"/>
      <c r="H2195" s="319"/>
      <c r="I2195" s="319"/>
      <c r="J2195" s="319"/>
      <c r="K2195" s="319"/>
      <c r="L2195" s="319"/>
    </row>
    <row r="2196" spans="1:12">
      <c r="A2196" s="319"/>
      <c r="B2196" s="321"/>
      <c r="C2196" s="321"/>
      <c r="D2196" s="321"/>
      <c r="E2196" s="319"/>
      <c r="F2196" s="319"/>
      <c r="G2196" s="319"/>
      <c r="H2196" s="319"/>
      <c r="I2196" s="319"/>
      <c r="J2196" s="319"/>
      <c r="K2196" s="319"/>
      <c r="L2196" s="319"/>
    </row>
    <row r="2197" spans="1:12">
      <c r="A2197" s="319"/>
      <c r="B2197" s="321"/>
      <c r="C2197" s="321"/>
      <c r="D2197" s="321"/>
      <c r="E2197" s="319"/>
      <c r="F2197" s="319"/>
      <c r="G2197" s="319"/>
      <c r="H2197" s="319"/>
      <c r="I2197" s="319"/>
      <c r="J2197" s="319"/>
      <c r="K2197" s="319"/>
      <c r="L2197" s="319"/>
    </row>
    <row r="2198" spans="1:12">
      <c r="A2198" s="319"/>
      <c r="B2198" s="321"/>
      <c r="C2198" s="321"/>
      <c r="D2198" s="321"/>
      <c r="E2198" s="319"/>
      <c r="F2198" s="319"/>
      <c r="G2198" s="319"/>
      <c r="H2198" s="319"/>
      <c r="I2198" s="319"/>
      <c r="J2198" s="319"/>
      <c r="K2198" s="319"/>
      <c r="L2198" s="319"/>
    </row>
    <row r="2199" spans="1:12">
      <c r="A2199" s="319"/>
      <c r="B2199" s="321"/>
      <c r="C2199" s="321"/>
      <c r="D2199" s="321"/>
      <c r="E2199" s="319"/>
      <c r="F2199" s="319"/>
      <c r="G2199" s="319"/>
      <c r="H2199" s="319"/>
      <c r="I2199" s="319"/>
      <c r="J2199" s="319"/>
      <c r="K2199" s="319"/>
      <c r="L2199" s="319"/>
    </row>
    <row r="2200" spans="1:12">
      <c r="A2200" s="319"/>
      <c r="B2200" s="321"/>
      <c r="C2200" s="321"/>
      <c r="D2200" s="321"/>
      <c r="E2200" s="319"/>
      <c r="F2200" s="319"/>
      <c r="G2200" s="319"/>
      <c r="H2200" s="319"/>
      <c r="I2200" s="319"/>
      <c r="J2200" s="319"/>
      <c r="K2200" s="319"/>
      <c r="L2200" s="319"/>
    </row>
    <row r="2201" spans="1:12">
      <c r="A2201" s="319"/>
      <c r="B2201" s="321"/>
      <c r="C2201" s="321"/>
      <c r="D2201" s="321"/>
      <c r="E2201" s="319"/>
      <c r="F2201" s="319"/>
      <c r="G2201" s="319"/>
      <c r="H2201" s="319"/>
      <c r="I2201" s="319"/>
      <c r="J2201" s="319"/>
      <c r="K2201" s="319"/>
      <c r="L2201" s="319"/>
    </row>
    <row r="2202" spans="1:12">
      <c r="A2202" s="319"/>
      <c r="B2202" s="321"/>
      <c r="C2202" s="321"/>
      <c r="D2202" s="321"/>
      <c r="E2202" s="319"/>
      <c r="F2202" s="319"/>
      <c r="G2202" s="319"/>
      <c r="H2202" s="319"/>
      <c r="I2202" s="319"/>
      <c r="J2202" s="319"/>
      <c r="K2202" s="319"/>
      <c r="L2202" s="319"/>
    </row>
    <row r="2203" spans="1:12">
      <c r="A2203" s="319"/>
      <c r="B2203" s="321"/>
      <c r="C2203" s="321"/>
      <c r="D2203" s="321"/>
      <c r="E2203" s="319"/>
      <c r="F2203" s="319"/>
      <c r="G2203" s="319"/>
      <c r="H2203" s="319"/>
      <c r="I2203" s="319"/>
      <c r="J2203" s="319"/>
      <c r="K2203" s="319"/>
      <c r="L2203" s="319"/>
    </row>
    <row r="2204" spans="1:12">
      <c r="A2204" s="319"/>
      <c r="B2204" s="321"/>
      <c r="C2204" s="321"/>
      <c r="D2204" s="321"/>
      <c r="E2204" s="319"/>
      <c r="F2204" s="319"/>
      <c r="G2204" s="319"/>
      <c r="H2204" s="319"/>
      <c r="I2204" s="319"/>
      <c r="J2204" s="319"/>
      <c r="K2204" s="319"/>
      <c r="L2204" s="319"/>
    </row>
    <row r="2205" spans="1:12">
      <c r="A2205" s="319"/>
      <c r="B2205" s="321"/>
      <c r="C2205" s="321"/>
      <c r="D2205" s="321"/>
      <c r="E2205" s="319"/>
      <c r="F2205" s="319"/>
      <c r="G2205" s="319"/>
      <c r="H2205" s="319"/>
      <c r="I2205" s="319"/>
      <c r="J2205" s="319"/>
      <c r="K2205" s="319"/>
      <c r="L2205" s="319"/>
    </row>
    <row r="2206" spans="1:12">
      <c r="A2206" s="319"/>
      <c r="B2206" s="321"/>
      <c r="C2206" s="321"/>
      <c r="D2206" s="321"/>
      <c r="E2206" s="319"/>
      <c r="F2206" s="319"/>
      <c r="G2206" s="319"/>
      <c r="H2206" s="319"/>
      <c r="I2206" s="319"/>
      <c r="J2206" s="319"/>
      <c r="K2206" s="319"/>
      <c r="L2206" s="319"/>
    </row>
    <row r="2207" spans="1:12">
      <c r="A2207" s="319"/>
      <c r="B2207" s="321"/>
      <c r="C2207" s="321"/>
      <c r="D2207" s="321"/>
      <c r="E2207" s="319"/>
      <c r="F2207" s="319"/>
      <c r="G2207" s="319"/>
      <c r="H2207" s="319"/>
      <c r="I2207" s="319"/>
      <c r="J2207" s="319"/>
      <c r="K2207" s="319"/>
      <c r="L2207" s="319"/>
    </row>
    <row r="2208" spans="1:12">
      <c r="A2208" s="319"/>
      <c r="B2208" s="321"/>
      <c r="C2208" s="321"/>
      <c r="D2208" s="321"/>
      <c r="E2208" s="319"/>
      <c r="F2208" s="319"/>
      <c r="G2208" s="319"/>
      <c r="H2208" s="319"/>
      <c r="I2208" s="319"/>
      <c r="J2208" s="319"/>
      <c r="K2208" s="319"/>
      <c r="L2208" s="319"/>
    </row>
    <row r="2209" spans="1:12">
      <c r="A2209" s="319"/>
      <c r="B2209" s="321"/>
      <c r="C2209" s="321"/>
      <c r="D2209" s="321"/>
      <c r="E2209" s="319"/>
      <c r="F2209" s="319"/>
      <c r="G2209" s="319"/>
      <c r="H2209" s="319"/>
      <c r="I2209" s="319"/>
      <c r="J2209" s="319"/>
      <c r="K2209" s="319"/>
      <c r="L2209" s="319"/>
    </row>
    <row r="2210" spans="1:12">
      <c r="A2210" s="319"/>
      <c r="B2210" s="321"/>
      <c r="C2210" s="321"/>
      <c r="D2210" s="321"/>
      <c r="E2210" s="319"/>
      <c r="F2210" s="319"/>
      <c r="G2210" s="319"/>
      <c r="H2210" s="319"/>
      <c r="I2210" s="319"/>
      <c r="J2210" s="319"/>
      <c r="K2210" s="319"/>
      <c r="L2210" s="319"/>
    </row>
    <row r="2211" spans="1:12">
      <c r="A2211" s="319"/>
      <c r="B2211" s="321"/>
      <c r="C2211" s="321"/>
      <c r="D2211" s="321"/>
      <c r="E2211" s="319"/>
      <c r="F2211" s="319"/>
      <c r="G2211" s="319"/>
      <c r="H2211" s="319"/>
      <c r="I2211" s="319"/>
      <c r="J2211" s="319"/>
      <c r="K2211" s="319"/>
      <c r="L2211" s="319"/>
    </row>
    <row r="2212" spans="1:12">
      <c r="A2212" s="319"/>
      <c r="B2212" s="321"/>
      <c r="C2212" s="321"/>
      <c r="D2212" s="321"/>
      <c r="E2212" s="319"/>
      <c r="F2212" s="319"/>
      <c r="G2212" s="319"/>
      <c r="H2212" s="319"/>
      <c r="I2212" s="319"/>
      <c r="J2212" s="319"/>
      <c r="K2212" s="319"/>
      <c r="L2212" s="319"/>
    </row>
    <row r="2213" spans="1:12">
      <c r="A2213" s="319"/>
      <c r="B2213" s="321"/>
      <c r="C2213" s="321"/>
      <c r="D2213" s="321"/>
      <c r="E2213" s="319"/>
      <c r="F2213" s="319"/>
      <c r="G2213" s="319"/>
      <c r="H2213" s="319"/>
      <c r="I2213" s="319"/>
      <c r="J2213" s="319"/>
      <c r="K2213" s="319"/>
      <c r="L2213" s="319"/>
    </row>
    <row r="2214" spans="1:12">
      <c r="A2214" s="319"/>
      <c r="B2214" s="321"/>
      <c r="C2214" s="321"/>
      <c r="D2214" s="321"/>
      <c r="E2214" s="319"/>
      <c r="F2214" s="319"/>
      <c r="G2214" s="319"/>
      <c r="H2214" s="319"/>
      <c r="I2214" s="319"/>
      <c r="J2214" s="319"/>
      <c r="K2214" s="319"/>
      <c r="L2214" s="319"/>
    </row>
    <row r="2215" spans="1:12">
      <c r="A2215" s="319"/>
      <c r="B2215" s="321"/>
      <c r="C2215" s="321"/>
      <c r="D2215" s="321"/>
      <c r="E2215" s="319"/>
      <c r="F2215" s="319"/>
      <c r="G2215" s="319"/>
      <c r="H2215" s="319"/>
      <c r="I2215" s="319"/>
      <c r="J2215" s="319"/>
      <c r="K2215" s="319"/>
      <c r="L2215" s="319"/>
    </row>
    <row r="2216" spans="1:12">
      <c r="A2216" s="319"/>
      <c r="B2216" s="321"/>
      <c r="C2216" s="321"/>
      <c r="D2216" s="321"/>
      <c r="E2216" s="319"/>
      <c r="F2216" s="319"/>
      <c r="G2216" s="319"/>
      <c r="H2216" s="319"/>
      <c r="I2216" s="319"/>
      <c r="J2216" s="319"/>
      <c r="K2216" s="319"/>
      <c r="L2216" s="319"/>
    </row>
    <row r="2217" spans="1:12">
      <c r="A2217" s="319"/>
      <c r="B2217" s="321"/>
      <c r="C2217" s="321"/>
      <c r="D2217" s="321"/>
      <c r="E2217" s="319"/>
      <c r="F2217" s="319"/>
      <c r="G2217" s="319"/>
      <c r="H2217" s="319"/>
      <c r="I2217" s="319"/>
      <c r="J2217" s="319"/>
      <c r="K2217" s="319"/>
      <c r="L2217" s="319"/>
    </row>
    <row r="2218" spans="1:12">
      <c r="A2218" s="319"/>
      <c r="B2218" s="321"/>
      <c r="C2218" s="321"/>
      <c r="D2218" s="321"/>
      <c r="E2218" s="319"/>
      <c r="F2218" s="319"/>
      <c r="G2218" s="319"/>
      <c r="H2218" s="319"/>
      <c r="I2218" s="319"/>
      <c r="J2218" s="319"/>
      <c r="K2218" s="319"/>
      <c r="L2218" s="319"/>
    </row>
    <row r="2219" spans="1:12">
      <c r="A2219" s="319"/>
      <c r="B2219" s="321"/>
      <c r="C2219" s="321"/>
      <c r="D2219" s="321"/>
      <c r="E2219" s="319"/>
      <c r="F2219" s="319"/>
      <c r="G2219" s="319"/>
      <c r="H2219" s="319"/>
      <c r="I2219" s="319"/>
      <c r="J2219" s="319"/>
      <c r="K2219" s="319"/>
      <c r="L2219" s="319"/>
    </row>
    <row r="2220" spans="1:12">
      <c r="A2220" s="319"/>
      <c r="B2220" s="321"/>
      <c r="C2220" s="321"/>
      <c r="D2220" s="321"/>
      <c r="E2220" s="319"/>
      <c r="F2220" s="319"/>
      <c r="G2220" s="319"/>
      <c r="H2220" s="319"/>
      <c r="I2220" s="319"/>
      <c r="J2220" s="319"/>
      <c r="K2220" s="319"/>
      <c r="L2220" s="319"/>
    </row>
    <row r="2221" spans="1:12">
      <c r="A2221" s="319"/>
      <c r="B2221" s="321"/>
      <c r="C2221" s="321"/>
      <c r="D2221" s="321"/>
      <c r="E2221" s="319"/>
      <c r="F2221" s="319"/>
      <c r="G2221" s="319"/>
      <c r="H2221" s="319"/>
      <c r="I2221" s="319"/>
      <c r="J2221" s="319"/>
      <c r="K2221" s="319"/>
      <c r="L2221" s="319"/>
    </row>
    <row r="2222" spans="1:12">
      <c r="A2222" s="319"/>
      <c r="B2222" s="321"/>
      <c r="C2222" s="321"/>
      <c r="D2222" s="321"/>
      <c r="E2222" s="319"/>
      <c r="F2222" s="319"/>
      <c r="G2222" s="319"/>
      <c r="H2222" s="319"/>
      <c r="I2222" s="319"/>
      <c r="J2222" s="319"/>
      <c r="K2222" s="319"/>
      <c r="L2222" s="319"/>
    </row>
    <row r="2223" spans="1:12">
      <c r="A2223" s="319"/>
      <c r="B2223" s="321"/>
      <c r="C2223" s="321"/>
      <c r="D2223" s="321"/>
      <c r="E2223" s="319"/>
      <c r="F2223" s="319"/>
      <c r="G2223" s="319"/>
      <c r="H2223" s="319"/>
      <c r="I2223" s="319"/>
      <c r="J2223" s="319"/>
      <c r="K2223" s="319"/>
      <c r="L2223" s="319"/>
    </row>
    <row r="2224" spans="1:12">
      <c r="A2224" s="319"/>
      <c r="B2224" s="321"/>
      <c r="C2224" s="321"/>
      <c r="D2224" s="321"/>
      <c r="E2224" s="319"/>
      <c r="F2224" s="319"/>
      <c r="G2224" s="319"/>
      <c r="H2224" s="319"/>
      <c r="I2224" s="319"/>
      <c r="J2224" s="319"/>
      <c r="K2224" s="319"/>
      <c r="L2224" s="319"/>
    </row>
    <row r="2225" spans="1:12">
      <c r="A2225" s="319"/>
      <c r="B2225" s="321"/>
      <c r="C2225" s="321"/>
      <c r="D2225" s="321"/>
      <c r="E2225" s="319"/>
      <c r="F2225" s="319"/>
      <c r="G2225" s="319"/>
      <c r="H2225" s="319"/>
      <c r="I2225" s="319"/>
      <c r="J2225" s="319"/>
      <c r="K2225" s="319"/>
      <c r="L2225" s="319"/>
    </row>
    <row r="2226" spans="1:12">
      <c r="A2226" s="319"/>
      <c r="B2226" s="321"/>
      <c r="C2226" s="321"/>
      <c r="D2226" s="321"/>
      <c r="E2226" s="319"/>
      <c r="F2226" s="319"/>
      <c r="G2226" s="319"/>
      <c r="H2226" s="319"/>
      <c r="I2226" s="319"/>
      <c r="J2226" s="319"/>
      <c r="K2226" s="319"/>
      <c r="L2226" s="319"/>
    </row>
    <row r="2227" spans="1:12">
      <c r="A2227" s="319"/>
      <c r="B2227" s="321"/>
      <c r="C2227" s="321"/>
      <c r="D2227" s="321"/>
      <c r="E2227" s="319"/>
      <c r="F2227" s="319"/>
      <c r="G2227" s="319"/>
      <c r="H2227" s="319"/>
      <c r="I2227" s="319"/>
      <c r="J2227" s="319"/>
      <c r="K2227" s="319"/>
      <c r="L2227" s="319"/>
    </row>
    <row r="2228" spans="1:12">
      <c r="A2228" s="319"/>
      <c r="B2228" s="321"/>
      <c r="C2228" s="321"/>
      <c r="D2228" s="321"/>
      <c r="E2228" s="319"/>
      <c r="F2228" s="319"/>
      <c r="G2228" s="319"/>
      <c r="H2228" s="319"/>
      <c r="I2228" s="319"/>
      <c r="J2228" s="319"/>
      <c r="K2228" s="319"/>
      <c r="L2228" s="319"/>
    </row>
    <row r="2229" spans="1:12">
      <c r="A2229" s="319"/>
      <c r="B2229" s="321"/>
      <c r="C2229" s="321"/>
      <c r="D2229" s="321"/>
      <c r="E2229" s="319"/>
      <c r="F2229" s="319"/>
      <c r="G2229" s="319"/>
      <c r="H2229" s="319"/>
      <c r="I2229" s="319"/>
      <c r="J2229" s="319"/>
      <c r="K2229" s="319"/>
      <c r="L2229" s="319"/>
    </row>
    <row r="2230" spans="1:12">
      <c r="A2230" s="319"/>
      <c r="B2230" s="321"/>
      <c r="C2230" s="321"/>
      <c r="D2230" s="321"/>
      <c r="E2230" s="319"/>
      <c r="F2230" s="319"/>
      <c r="G2230" s="319"/>
      <c r="H2230" s="319"/>
      <c r="I2230" s="319"/>
      <c r="J2230" s="319"/>
      <c r="K2230" s="319"/>
      <c r="L2230" s="319"/>
    </row>
    <row r="2231" spans="1:12">
      <c r="A2231" s="319"/>
      <c r="B2231" s="321"/>
      <c r="C2231" s="321"/>
      <c r="D2231" s="321"/>
      <c r="E2231" s="319"/>
      <c r="F2231" s="319"/>
      <c r="G2231" s="319"/>
      <c r="H2231" s="319"/>
      <c r="I2231" s="319"/>
      <c r="J2231" s="319"/>
      <c r="K2231" s="319"/>
      <c r="L2231" s="319"/>
    </row>
    <row r="2232" spans="1:12">
      <c r="A2232" s="319"/>
      <c r="B2232" s="321"/>
      <c r="C2232" s="321"/>
      <c r="D2232" s="321"/>
      <c r="E2232" s="319"/>
      <c r="F2232" s="319"/>
      <c r="G2232" s="319"/>
      <c r="H2232" s="319"/>
      <c r="I2232" s="319"/>
      <c r="J2232" s="319"/>
      <c r="K2232" s="319"/>
      <c r="L2232" s="319"/>
    </row>
    <row r="2233" spans="1:12">
      <c r="A2233" s="319"/>
      <c r="B2233" s="321"/>
      <c r="C2233" s="321"/>
      <c r="D2233" s="321"/>
      <c r="E2233" s="319"/>
      <c r="F2233" s="319"/>
      <c r="G2233" s="319"/>
      <c r="H2233" s="319"/>
      <c r="I2233" s="319"/>
      <c r="J2233" s="319"/>
      <c r="K2233" s="319"/>
      <c r="L2233" s="319"/>
    </row>
    <row r="2234" spans="1:12">
      <c r="A2234" s="319"/>
      <c r="B2234" s="321"/>
      <c r="C2234" s="321"/>
      <c r="D2234" s="321"/>
      <c r="E2234" s="319"/>
      <c r="F2234" s="319"/>
      <c r="G2234" s="319"/>
      <c r="H2234" s="319"/>
      <c r="I2234" s="319"/>
      <c r="J2234" s="319"/>
      <c r="K2234" s="319"/>
      <c r="L2234" s="319"/>
    </row>
    <row r="2235" spans="1:12">
      <c r="A2235" s="319"/>
      <c r="B2235" s="321"/>
      <c r="C2235" s="321"/>
      <c r="D2235" s="321"/>
      <c r="E2235" s="319"/>
      <c r="F2235" s="319"/>
      <c r="G2235" s="319"/>
      <c r="H2235" s="319"/>
      <c r="I2235" s="319"/>
      <c r="J2235" s="319"/>
      <c r="K2235" s="319"/>
      <c r="L2235" s="319"/>
    </row>
    <row r="2236" spans="1:12">
      <c r="A2236" s="319"/>
      <c r="B2236" s="321"/>
      <c r="C2236" s="321"/>
      <c r="D2236" s="321"/>
      <c r="E2236" s="319"/>
      <c r="F2236" s="319"/>
      <c r="G2236" s="319"/>
      <c r="H2236" s="319"/>
      <c r="I2236" s="319"/>
      <c r="J2236" s="319"/>
      <c r="K2236" s="319"/>
      <c r="L2236" s="319"/>
    </row>
    <row r="2237" spans="1:12">
      <c r="A2237" s="319"/>
      <c r="B2237" s="321"/>
      <c r="C2237" s="321"/>
      <c r="D2237" s="321"/>
      <c r="E2237" s="319"/>
      <c r="F2237" s="319"/>
      <c r="G2237" s="319"/>
      <c r="H2237" s="319"/>
      <c r="I2237" s="319"/>
      <c r="J2237" s="319"/>
      <c r="K2237" s="319"/>
      <c r="L2237" s="319"/>
    </row>
    <row r="2238" spans="1:12">
      <c r="A2238" s="319"/>
      <c r="B2238" s="321"/>
      <c r="C2238" s="321"/>
      <c r="D2238" s="321"/>
      <c r="E2238" s="319"/>
      <c r="F2238" s="319"/>
      <c r="G2238" s="319"/>
      <c r="H2238" s="319"/>
      <c r="I2238" s="319"/>
      <c r="J2238" s="319"/>
      <c r="K2238" s="319"/>
      <c r="L2238" s="319"/>
    </row>
    <row r="2239" spans="1:12">
      <c r="A2239" s="319"/>
      <c r="B2239" s="321"/>
      <c r="C2239" s="321"/>
      <c r="D2239" s="321"/>
      <c r="E2239" s="319"/>
      <c r="F2239" s="319"/>
      <c r="G2239" s="319"/>
      <c r="H2239" s="319"/>
      <c r="I2239" s="319"/>
      <c r="J2239" s="319"/>
      <c r="K2239" s="319"/>
      <c r="L2239" s="319"/>
    </row>
    <row r="2240" spans="1:12">
      <c r="A2240" s="319"/>
      <c r="B2240" s="321"/>
      <c r="C2240" s="321"/>
      <c r="D2240" s="321"/>
      <c r="E2240" s="319"/>
      <c r="F2240" s="319"/>
      <c r="G2240" s="319"/>
      <c r="H2240" s="319"/>
      <c r="I2240" s="319"/>
      <c r="J2240" s="319"/>
      <c r="K2240" s="319"/>
      <c r="L2240" s="319"/>
    </row>
    <row r="2241" spans="1:12">
      <c r="A2241" s="319"/>
      <c r="B2241" s="321"/>
      <c r="C2241" s="321"/>
      <c r="D2241" s="321"/>
      <c r="E2241" s="319"/>
      <c r="F2241" s="319"/>
      <c r="G2241" s="319"/>
      <c r="H2241" s="319"/>
      <c r="I2241" s="319"/>
      <c r="J2241" s="319"/>
      <c r="K2241" s="319"/>
      <c r="L2241" s="319"/>
    </row>
    <row r="2242" spans="1:12">
      <c r="A2242" s="319"/>
      <c r="B2242" s="321"/>
      <c r="C2242" s="321"/>
      <c r="D2242" s="321"/>
      <c r="E2242" s="319"/>
      <c r="F2242" s="319"/>
      <c r="G2242" s="319"/>
      <c r="H2242" s="319"/>
      <c r="I2242" s="319"/>
      <c r="J2242" s="319"/>
      <c r="K2242" s="319"/>
      <c r="L2242" s="319"/>
    </row>
    <row r="2243" spans="1:12">
      <c r="A2243" s="319"/>
      <c r="B2243" s="321"/>
      <c r="C2243" s="321"/>
      <c r="D2243" s="321"/>
      <c r="E2243" s="319"/>
      <c r="F2243" s="319"/>
      <c r="G2243" s="319"/>
      <c r="H2243" s="319"/>
      <c r="I2243" s="319"/>
      <c r="J2243" s="319"/>
      <c r="K2243" s="319"/>
      <c r="L2243" s="319"/>
    </row>
    <row r="2244" spans="1:12">
      <c r="A2244" s="319"/>
      <c r="B2244" s="321"/>
      <c r="C2244" s="321"/>
      <c r="D2244" s="321"/>
      <c r="E2244" s="319"/>
      <c r="F2244" s="319"/>
      <c r="G2244" s="319"/>
      <c r="H2244" s="319"/>
      <c r="I2244" s="319"/>
      <c r="J2244" s="319"/>
      <c r="K2244" s="319"/>
      <c r="L2244" s="319"/>
    </row>
    <row r="2245" spans="1:12">
      <c r="A2245" s="319"/>
      <c r="B2245" s="321"/>
      <c r="C2245" s="321"/>
      <c r="D2245" s="321"/>
      <c r="E2245" s="319"/>
      <c r="F2245" s="319"/>
      <c r="G2245" s="319"/>
      <c r="H2245" s="319"/>
      <c r="I2245" s="319"/>
      <c r="J2245" s="319"/>
      <c r="K2245" s="319"/>
      <c r="L2245" s="319"/>
    </row>
    <row r="2246" spans="1:12">
      <c r="A2246" s="319"/>
      <c r="B2246" s="321"/>
      <c r="C2246" s="321"/>
      <c r="D2246" s="321"/>
      <c r="E2246" s="319"/>
      <c r="F2246" s="319"/>
      <c r="G2246" s="319"/>
      <c r="H2246" s="319"/>
      <c r="I2246" s="319"/>
      <c r="J2246" s="319"/>
      <c r="K2246" s="319"/>
      <c r="L2246" s="319"/>
    </row>
    <row r="2247" spans="1:12">
      <c r="A2247" s="319"/>
      <c r="B2247" s="321"/>
      <c r="C2247" s="321"/>
      <c r="D2247" s="321"/>
      <c r="E2247" s="319"/>
      <c r="F2247" s="319"/>
      <c r="G2247" s="319"/>
      <c r="H2247" s="319"/>
      <c r="I2247" s="319"/>
      <c r="J2247" s="319"/>
      <c r="K2247" s="319"/>
      <c r="L2247" s="319"/>
    </row>
    <row r="2248" spans="1:12">
      <c r="A2248" s="319"/>
      <c r="B2248" s="321"/>
      <c r="C2248" s="321"/>
      <c r="D2248" s="321"/>
      <c r="E2248" s="319"/>
      <c r="F2248" s="319"/>
      <c r="G2248" s="319"/>
      <c r="H2248" s="319"/>
      <c r="I2248" s="319"/>
      <c r="J2248" s="319"/>
      <c r="K2248" s="319"/>
      <c r="L2248" s="319"/>
    </row>
    <row r="2249" spans="1:12">
      <c r="A2249" s="319"/>
      <c r="B2249" s="321"/>
      <c r="C2249" s="321"/>
      <c r="D2249" s="321"/>
      <c r="E2249" s="319"/>
      <c r="F2249" s="319"/>
      <c r="G2249" s="319"/>
      <c r="H2249" s="319"/>
      <c r="I2249" s="319"/>
      <c r="J2249" s="319"/>
      <c r="K2249" s="319"/>
      <c r="L2249" s="319"/>
    </row>
    <row r="2250" spans="1:12">
      <c r="A2250" s="319"/>
      <c r="B2250" s="321"/>
      <c r="C2250" s="321"/>
      <c r="D2250" s="321"/>
      <c r="E2250" s="319"/>
      <c r="F2250" s="319"/>
      <c r="G2250" s="319"/>
      <c r="H2250" s="319"/>
      <c r="I2250" s="319"/>
      <c r="J2250" s="319"/>
      <c r="K2250" s="319"/>
      <c r="L2250" s="319"/>
    </row>
    <row r="2251" spans="1:12">
      <c r="A2251" s="319"/>
      <c r="B2251" s="321"/>
      <c r="C2251" s="321"/>
      <c r="D2251" s="321"/>
      <c r="E2251" s="319"/>
      <c r="F2251" s="319"/>
      <c r="G2251" s="319"/>
      <c r="H2251" s="319"/>
      <c r="I2251" s="319"/>
      <c r="J2251" s="319"/>
      <c r="K2251" s="319"/>
      <c r="L2251" s="319"/>
    </row>
    <row r="2252" spans="1:12">
      <c r="A2252" s="319"/>
      <c r="B2252" s="321"/>
      <c r="C2252" s="321"/>
      <c r="D2252" s="321"/>
      <c r="E2252" s="319"/>
      <c r="F2252" s="319"/>
      <c r="G2252" s="319"/>
      <c r="H2252" s="319"/>
      <c r="I2252" s="319"/>
      <c r="J2252" s="319"/>
      <c r="K2252" s="319"/>
      <c r="L2252" s="319"/>
    </row>
    <row r="2253" spans="1:12">
      <c r="A2253" s="319"/>
      <c r="B2253" s="321"/>
      <c r="C2253" s="321"/>
      <c r="D2253" s="321"/>
      <c r="E2253" s="319"/>
      <c r="F2253" s="319"/>
      <c r="G2253" s="319"/>
      <c r="H2253" s="319"/>
      <c r="I2253" s="319"/>
      <c r="J2253" s="319"/>
      <c r="K2253" s="319"/>
      <c r="L2253" s="319"/>
    </row>
    <row r="2254" spans="1:12">
      <c r="A2254" s="319"/>
      <c r="B2254" s="321"/>
      <c r="C2254" s="321"/>
      <c r="D2254" s="321"/>
      <c r="E2254" s="319"/>
      <c r="F2254" s="319"/>
      <c r="G2254" s="319"/>
      <c r="H2254" s="319"/>
      <c r="I2254" s="319"/>
      <c r="J2254" s="319"/>
      <c r="K2254" s="319"/>
      <c r="L2254" s="319"/>
    </row>
    <row r="2255" spans="1:12">
      <c r="A2255" s="319"/>
      <c r="B2255" s="321"/>
      <c r="C2255" s="321"/>
      <c r="D2255" s="321"/>
      <c r="E2255" s="319"/>
      <c r="F2255" s="319"/>
      <c r="G2255" s="319"/>
      <c r="H2255" s="319"/>
      <c r="I2255" s="319"/>
      <c r="J2255" s="319"/>
      <c r="K2255" s="319"/>
      <c r="L2255" s="319"/>
    </row>
    <row r="2256" spans="1:12">
      <c r="A2256" s="319"/>
      <c r="B2256" s="321"/>
      <c r="C2256" s="321"/>
      <c r="D2256" s="321"/>
      <c r="E2256" s="319"/>
      <c r="F2256" s="319"/>
      <c r="G2256" s="319"/>
      <c r="H2256" s="319"/>
      <c r="I2256" s="319"/>
      <c r="J2256" s="319"/>
      <c r="K2256" s="319"/>
      <c r="L2256" s="319"/>
    </row>
    <row r="2257" spans="1:12">
      <c r="A2257" s="319"/>
      <c r="B2257" s="321"/>
      <c r="C2257" s="321"/>
      <c r="D2257" s="321"/>
      <c r="E2257" s="319"/>
      <c r="F2257" s="319"/>
      <c r="G2257" s="319"/>
      <c r="H2257" s="319"/>
      <c r="I2257" s="319"/>
      <c r="J2257" s="319"/>
      <c r="K2257" s="319"/>
      <c r="L2257" s="319"/>
    </row>
    <row r="2258" spans="1:12">
      <c r="A2258" s="319"/>
      <c r="B2258" s="321"/>
      <c r="C2258" s="321"/>
      <c r="D2258" s="321"/>
      <c r="E2258" s="319"/>
      <c r="F2258" s="319"/>
      <c r="G2258" s="319"/>
      <c r="H2258" s="319"/>
      <c r="I2258" s="319"/>
      <c r="J2258" s="319"/>
      <c r="K2258" s="319"/>
      <c r="L2258" s="319"/>
    </row>
    <row r="2259" spans="1:12">
      <c r="A2259" s="319"/>
      <c r="B2259" s="321"/>
      <c r="C2259" s="321"/>
      <c r="D2259" s="321"/>
      <c r="E2259" s="319"/>
      <c r="F2259" s="319"/>
      <c r="G2259" s="319"/>
      <c r="H2259" s="319"/>
      <c r="I2259" s="319"/>
      <c r="J2259" s="319"/>
      <c r="K2259" s="319"/>
      <c r="L2259" s="319"/>
    </row>
    <row r="2260" spans="1:12">
      <c r="A2260" s="319"/>
      <c r="B2260" s="321"/>
      <c r="C2260" s="321"/>
      <c r="D2260" s="321"/>
      <c r="E2260" s="319"/>
      <c r="F2260" s="319"/>
      <c r="G2260" s="319"/>
      <c r="H2260" s="319"/>
      <c r="I2260" s="319"/>
      <c r="J2260" s="319"/>
      <c r="K2260" s="319"/>
      <c r="L2260" s="319"/>
    </row>
    <row r="2261" spans="1:12">
      <c r="A2261" s="319"/>
      <c r="B2261" s="321"/>
      <c r="C2261" s="321"/>
      <c r="D2261" s="321"/>
      <c r="E2261" s="319"/>
      <c r="F2261" s="319"/>
      <c r="G2261" s="319"/>
      <c r="H2261" s="319"/>
      <c r="I2261" s="319"/>
      <c r="J2261" s="319"/>
      <c r="K2261" s="319"/>
      <c r="L2261" s="319"/>
    </row>
    <row r="2262" spans="1:12">
      <c r="A2262" s="319"/>
      <c r="B2262" s="321"/>
      <c r="C2262" s="321"/>
      <c r="D2262" s="321"/>
      <c r="E2262" s="319"/>
      <c r="F2262" s="319"/>
      <c r="G2262" s="319"/>
      <c r="H2262" s="319"/>
      <c r="I2262" s="319"/>
      <c r="J2262" s="319"/>
      <c r="K2262" s="319"/>
      <c r="L2262" s="319"/>
    </row>
    <row r="2263" spans="1:12">
      <c r="A2263" s="319"/>
      <c r="B2263" s="321"/>
      <c r="C2263" s="321"/>
      <c r="D2263" s="321"/>
      <c r="E2263" s="319"/>
      <c r="F2263" s="319"/>
      <c r="G2263" s="319"/>
      <c r="H2263" s="319"/>
      <c r="I2263" s="319"/>
      <c r="J2263" s="319"/>
      <c r="K2263" s="319"/>
      <c r="L2263" s="319"/>
    </row>
    <row r="2264" spans="1:12">
      <c r="A2264" s="319"/>
      <c r="B2264" s="321"/>
      <c r="C2264" s="321"/>
      <c r="D2264" s="321"/>
      <c r="E2264" s="319"/>
      <c r="F2264" s="319"/>
      <c r="G2264" s="319"/>
      <c r="H2264" s="319"/>
      <c r="I2264" s="319"/>
      <c r="J2264" s="319"/>
      <c r="K2264" s="319"/>
      <c r="L2264" s="319"/>
    </row>
    <row r="2265" spans="1:12">
      <c r="A2265" s="319"/>
      <c r="B2265" s="321"/>
      <c r="C2265" s="321"/>
      <c r="D2265" s="321"/>
      <c r="E2265" s="319"/>
      <c r="F2265" s="319"/>
      <c r="G2265" s="319"/>
      <c r="H2265" s="319"/>
      <c r="I2265" s="319"/>
      <c r="J2265" s="319"/>
      <c r="K2265" s="319"/>
      <c r="L2265" s="319"/>
    </row>
    <row r="2266" spans="1:12">
      <c r="A2266" s="319"/>
      <c r="B2266" s="321"/>
      <c r="C2266" s="321"/>
      <c r="D2266" s="321"/>
      <c r="E2266" s="319"/>
      <c r="F2266" s="319"/>
      <c r="G2266" s="319"/>
      <c r="H2266" s="319"/>
      <c r="I2266" s="319"/>
      <c r="J2266" s="319"/>
      <c r="K2266" s="319"/>
      <c r="L2266" s="319"/>
    </row>
    <row r="2267" spans="1:12">
      <c r="A2267" s="319"/>
      <c r="B2267" s="321"/>
      <c r="C2267" s="321"/>
      <c r="D2267" s="321"/>
      <c r="E2267" s="319"/>
      <c r="F2267" s="319"/>
      <c r="G2267" s="319"/>
      <c r="H2267" s="319"/>
      <c r="I2267" s="319"/>
      <c r="J2267" s="319"/>
      <c r="K2267" s="319"/>
      <c r="L2267" s="319"/>
    </row>
    <row r="2268" spans="1:12">
      <c r="A2268" s="319"/>
      <c r="B2268" s="321"/>
      <c r="C2268" s="321"/>
      <c r="D2268" s="321"/>
      <c r="E2268" s="319"/>
      <c r="F2268" s="319"/>
      <c r="G2268" s="319"/>
      <c r="H2268" s="319"/>
      <c r="I2268" s="319"/>
      <c r="J2268" s="319"/>
      <c r="K2268" s="319"/>
      <c r="L2268" s="319"/>
    </row>
    <row r="2269" spans="1:12">
      <c r="A2269" s="319"/>
      <c r="B2269" s="321"/>
      <c r="C2269" s="321"/>
      <c r="D2269" s="321"/>
      <c r="E2269" s="319"/>
      <c r="F2269" s="319"/>
      <c r="G2269" s="319"/>
      <c r="H2269" s="319"/>
      <c r="I2269" s="319"/>
      <c r="J2269" s="319"/>
      <c r="K2269" s="319"/>
      <c r="L2269" s="319"/>
    </row>
    <row r="2270" spans="1:12">
      <c r="A2270" s="319"/>
      <c r="B2270" s="321"/>
      <c r="C2270" s="321"/>
      <c r="D2270" s="321"/>
      <c r="E2270" s="319"/>
      <c r="F2270" s="319"/>
      <c r="G2270" s="319"/>
      <c r="H2270" s="319"/>
      <c r="I2270" s="319"/>
      <c r="J2270" s="319"/>
      <c r="K2270" s="319"/>
      <c r="L2270" s="319"/>
    </row>
    <row r="2271" spans="1:12">
      <c r="A2271" s="319"/>
      <c r="B2271" s="321"/>
      <c r="C2271" s="321"/>
      <c r="D2271" s="321"/>
      <c r="E2271" s="319"/>
      <c r="F2271" s="319"/>
      <c r="G2271" s="319"/>
      <c r="H2271" s="319"/>
      <c r="I2271" s="319"/>
      <c r="J2271" s="319"/>
      <c r="K2271" s="319"/>
      <c r="L2271" s="319"/>
    </row>
    <row r="2272" spans="1:12">
      <c r="A2272" s="319"/>
      <c r="B2272" s="321"/>
      <c r="C2272" s="321"/>
      <c r="D2272" s="321"/>
      <c r="E2272" s="319"/>
      <c r="F2272" s="319"/>
      <c r="G2272" s="319"/>
      <c r="H2272" s="319"/>
      <c r="I2272" s="319"/>
      <c r="J2272" s="319"/>
      <c r="K2272" s="319"/>
      <c r="L2272" s="319"/>
    </row>
    <row r="2273" spans="1:12">
      <c r="A2273" s="319"/>
      <c r="B2273" s="321"/>
      <c r="C2273" s="321"/>
      <c r="D2273" s="321"/>
      <c r="E2273" s="319"/>
      <c r="F2273" s="319"/>
      <c r="G2273" s="319"/>
      <c r="H2273" s="319"/>
      <c r="I2273" s="319"/>
      <c r="J2273" s="319"/>
      <c r="K2273" s="319"/>
      <c r="L2273" s="319"/>
    </row>
    <row r="2274" spans="1:12">
      <c r="A2274" s="319"/>
      <c r="B2274" s="321"/>
      <c r="C2274" s="321"/>
      <c r="D2274" s="321"/>
      <c r="E2274" s="319"/>
      <c r="F2274" s="319"/>
      <c r="G2274" s="319"/>
      <c r="H2274" s="319"/>
      <c r="I2274" s="319"/>
      <c r="J2274" s="319"/>
      <c r="K2274" s="319"/>
      <c r="L2274" s="319"/>
    </row>
    <row r="2275" spans="1:12">
      <c r="A2275" s="319"/>
      <c r="B2275" s="321"/>
      <c r="C2275" s="321"/>
      <c r="D2275" s="321"/>
      <c r="E2275" s="319"/>
      <c r="F2275" s="319"/>
      <c r="G2275" s="319"/>
      <c r="H2275" s="319"/>
      <c r="I2275" s="319"/>
      <c r="J2275" s="319"/>
      <c r="K2275" s="319"/>
      <c r="L2275" s="319"/>
    </row>
    <row r="2276" spans="1:12">
      <c r="A2276" s="319"/>
      <c r="B2276" s="321"/>
      <c r="C2276" s="321"/>
      <c r="D2276" s="321"/>
      <c r="E2276" s="319"/>
      <c r="F2276" s="319"/>
      <c r="G2276" s="319"/>
      <c r="H2276" s="319"/>
      <c r="I2276" s="319"/>
      <c r="J2276" s="319"/>
      <c r="K2276" s="319"/>
      <c r="L2276" s="319"/>
    </row>
    <row r="2277" spans="1:12">
      <c r="A2277" s="319"/>
      <c r="B2277" s="321"/>
      <c r="C2277" s="321"/>
      <c r="D2277" s="321"/>
      <c r="E2277" s="319"/>
      <c r="F2277" s="319"/>
      <c r="G2277" s="319"/>
      <c r="H2277" s="319"/>
      <c r="I2277" s="319"/>
      <c r="J2277" s="319"/>
      <c r="K2277" s="319"/>
      <c r="L2277" s="319"/>
    </row>
    <row r="2278" spans="1:12">
      <c r="A2278" s="319"/>
      <c r="B2278" s="321"/>
      <c r="C2278" s="321"/>
      <c r="D2278" s="321"/>
      <c r="E2278" s="319"/>
      <c r="F2278" s="319"/>
      <c r="G2278" s="319"/>
      <c r="H2278" s="319"/>
      <c r="I2278" s="319"/>
      <c r="J2278" s="319"/>
      <c r="K2278" s="319"/>
      <c r="L2278" s="319"/>
    </row>
    <row r="2279" spans="1:12">
      <c r="A2279" s="319"/>
      <c r="B2279" s="321"/>
      <c r="C2279" s="321"/>
      <c r="D2279" s="321"/>
      <c r="E2279" s="319"/>
      <c r="F2279" s="319"/>
      <c r="G2279" s="319"/>
      <c r="H2279" s="319"/>
      <c r="I2279" s="319"/>
      <c r="J2279" s="319"/>
      <c r="K2279" s="319"/>
      <c r="L2279" s="319"/>
    </row>
    <row r="2280" spans="1:12">
      <c r="A2280" s="319"/>
      <c r="B2280" s="321"/>
      <c r="C2280" s="321"/>
      <c r="D2280" s="321"/>
      <c r="E2280" s="319"/>
      <c r="F2280" s="319"/>
      <c r="G2280" s="319"/>
      <c r="H2280" s="319"/>
      <c r="I2280" s="319"/>
      <c r="J2280" s="319"/>
      <c r="K2280" s="319"/>
      <c r="L2280" s="319"/>
    </row>
    <row r="2281" spans="1:12">
      <c r="A2281" s="319"/>
      <c r="B2281" s="321"/>
      <c r="C2281" s="321"/>
      <c r="D2281" s="321"/>
      <c r="E2281" s="319"/>
      <c r="F2281" s="319"/>
      <c r="G2281" s="319"/>
      <c r="H2281" s="319"/>
      <c r="I2281" s="319"/>
      <c r="J2281" s="319"/>
      <c r="K2281" s="319"/>
      <c r="L2281" s="319"/>
    </row>
    <row r="2282" spans="1:12">
      <c r="A2282" s="319"/>
      <c r="B2282" s="321"/>
      <c r="C2282" s="321"/>
      <c r="D2282" s="321"/>
      <c r="E2282" s="319"/>
      <c r="F2282" s="319"/>
      <c r="G2282" s="319"/>
      <c r="H2282" s="319"/>
      <c r="I2282" s="319"/>
      <c r="J2282" s="319"/>
      <c r="K2282" s="319"/>
      <c r="L2282" s="319"/>
    </row>
    <row r="2283" spans="1:12">
      <c r="A2283" s="319"/>
      <c r="B2283" s="321"/>
      <c r="C2283" s="321"/>
      <c r="D2283" s="321"/>
      <c r="E2283" s="319"/>
      <c r="F2283" s="319"/>
      <c r="G2283" s="319"/>
      <c r="H2283" s="319"/>
      <c r="I2283" s="319"/>
      <c r="J2283" s="319"/>
      <c r="K2283" s="319"/>
      <c r="L2283" s="319"/>
    </row>
    <row r="2284" spans="1:12">
      <c r="A2284" s="319"/>
      <c r="B2284" s="321"/>
      <c r="C2284" s="321"/>
      <c r="D2284" s="321"/>
      <c r="E2284" s="319"/>
      <c r="F2284" s="319"/>
      <c r="G2284" s="319"/>
      <c r="H2284" s="319"/>
      <c r="I2284" s="319"/>
      <c r="J2284" s="319"/>
      <c r="K2284" s="319"/>
      <c r="L2284" s="319"/>
    </row>
    <row r="2285" spans="1:12">
      <c r="A2285" s="319"/>
      <c r="B2285" s="321"/>
      <c r="C2285" s="321"/>
      <c r="D2285" s="321"/>
      <c r="E2285" s="319"/>
      <c r="F2285" s="319"/>
      <c r="G2285" s="319"/>
      <c r="H2285" s="319"/>
      <c r="I2285" s="319"/>
      <c r="J2285" s="319"/>
      <c r="K2285" s="319"/>
      <c r="L2285" s="319"/>
    </row>
    <row r="2286" spans="1:12">
      <c r="A2286" s="319"/>
      <c r="B2286" s="321"/>
      <c r="C2286" s="321"/>
      <c r="D2286" s="321"/>
      <c r="E2286" s="319"/>
      <c r="F2286" s="319"/>
      <c r="G2286" s="319"/>
      <c r="H2286" s="319"/>
      <c r="I2286" s="319"/>
      <c r="J2286" s="319"/>
      <c r="K2286" s="319"/>
      <c r="L2286" s="319"/>
    </row>
    <row r="2287" spans="1:12">
      <c r="A2287" s="319"/>
      <c r="B2287" s="321"/>
      <c r="C2287" s="321"/>
      <c r="D2287" s="321"/>
      <c r="E2287" s="319"/>
      <c r="F2287" s="319"/>
      <c r="G2287" s="319"/>
      <c r="H2287" s="319"/>
      <c r="I2287" s="319"/>
      <c r="J2287" s="319"/>
      <c r="K2287" s="319"/>
      <c r="L2287" s="319"/>
    </row>
    <row r="2288" spans="1:12">
      <c r="A2288" s="319"/>
      <c r="B2288" s="321"/>
      <c r="C2288" s="321"/>
      <c r="D2288" s="321"/>
      <c r="E2288" s="319"/>
      <c r="F2288" s="319"/>
      <c r="G2288" s="319"/>
      <c r="H2288" s="319"/>
      <c r="I2288" s="319"/>
      <c r="J2288" s="319"/>
      <c r="K2288" s="319"/>
      <c r="L2288" s="319"/>
    </row>
    <row r="2289" spans="1:12">
      <c r="A2289" s="319"/>
      <c r="B2289" s="321"/>
      <c r="C2289" s="321"/>
      <c r="D2289" s="321"/>
      <c r="E2289" s="319"/>
      <c r="F2289" s="319"/>
      <c r="G2289" s="319"/>
      <c r="H2289" s="319"/>
      <c r="I2289" s="319"/>
      <c r="J2289" s="319"/>
      <c r="K2289" s="319"/>
      <c r="L2289" s="319"/>
    </row>
    <row r="2290" spans="1:12">
      <c r="A2290" s="319"/>
      <c r="B2290" s="321"/>
      <c r="C2290" s="321"/>
      <c r="D2290" s="321"/>
      <c r="E2290" s="319"/>
      <c r="F2290" s="319"/>
      <c r="G2290" s="319"/>
      <c r="H2290" s="319"/>
      <c r="I2290" s="319"/>
      <c r="J2290" s="319"/>
      <c r="K2290" s="319"/>
      <c r="L2290" s="319"/>
    </row>
    <row r="2291" spans="1:12">
      <c r="A2291" s="319"/>
      <c r="B2291" s="321"/>
      <c r="C2291" s="321"/>
      <c r="D2291" s="321"/>
      <c r="E2291" s="319"/>
      <c r="F2291" s="319"/>
      <c r="G2291" s="319"/>
      <c r="H2291" s="319"/>
      <c r="I2291" s="319"/>
      <c r="J2291" s="319"/>
      <c r="K2291" s="319"/>
      <c r="L2291" s="319"/>
    </row>
    <row r="2292" spans="1:12">
      <c r="A2292" s="319"/>
      <c r="B2292" s="321"/>
      <c r="C2292" s="321"/>
      <c r="D2292" s="321"/>
      <c r="E2292" s="319"/>
      <c r="F2292" s="319"/>
      <c r="G2292" s="319"/>
      <c r="H2292" s="319"/>
      <c r="I2292" s="319"/>
      <c r="J2292" s="319"/>
      <c r="K2292" s="319"/>
      <c r="L2292" s="319"/>
    </row>
    <row r="2293" spans="1:12">
      <c r="A2293" s="319"/>
      <c r="B2293" s="321"/>
      <c r="C2293" s="321"/>
      <c r="D2293" s="321"/>
      <c r="E2293" s="319"/>
      <c r="F2293" s="319"/>
      <c r="G2293" s="319"/>
      <c r="H2293" s="319"/>
      <c r="I2293" s="319"/>
      <c r="J2293" s="319"/>
      <c r="K2293" s="319"/>
      <c r="L2293" s="319"/>
    </row>
    <row r="2294" spans="1:12">
      <c r="A2294" s="319"/>
      <c r="B2294" s="321"/>
      <c r="C2294" s="321"/>
      <c r="D2294" s="321"/>
      <c r="E2294" s="319"/>
      <c r="F2294" s="319"/>
      <c r="G2294" s="319"/>
      <c r="H2294" s="319"/>
      <c r="I2294" s="319"/>
      <c r="J2294" s="319"/>
      <c r="K2294" s="319"/>
      <c r="L2294" s="319"/>
    </row>
    <row r="2295" spans="1:12">
      <c r="A2295" s="319"/>
      <c r="B2295" s="321"/>
      <c r="C2295" s="321"/>
      <c r="D2295" s="321"/>
      <c r="E2295" s="319"/>
      <c r="F2295" s="319"/>
      <c r="G2295" s="319"/>
      <c r="H2295" s="319"/>
      <c r="I2295" s="319"/>
      <c r="J2295" s="319"/>
      <c r="K2295" s="319"/>
      <c r="L2295" s="319"/>
    </row>
    <row r="2296" spans="1:12">
      <c r="A2296" s="319"/>
      <c r="B2296" s="321"/>
      <c r="C2296" s="321"/>
      <c r="D2296" s="321"/>
      <c r="E2296" s="319"/>
      <c r="F2296" s="319"/>
      <c r="G2296" s="319"/>
      <c r="H2296" s="319"/>
      <c r="I2296" s="319"/>
      <c r="J2296" s="319"/>
      <c r="K2296" s="319"/>
      <c r="L2296" s="319"/>
    </row>
    <row r="2297" spans="1:12">
      <c r="A2297" s="319"/>
      <c r="B2297" s="321"/>
      <c r="C2297" s="321"/>
      <c r="D2297" s="321"/>
      <c r="E2297" s="319"/>
      <c r="F2297" s="319"/>
      <c r="G2297" s="319"/>
      <c r="H2297" s="319"/>
      <c r="I2297" s="319"/>
      <c r="J2297" s="319"/>
      <c r="K2297" s="319"/>
      <c r="L2297" s="319"/>
    </row>
    <row r="2298" spans="1:12">
      <c r="A2298" s="319"/>
      <c r="B2298" s="321"/>
      <c r="C2298" s="321"/>
      <c r="D2298" s="321"/>
      <c r="E2298" s="319"/>
      <c r="F2298" s="319"/>
      <c r="G2298" s="319"/>
      <c r="H2298" s="319"/>
      <c r="I2298" s="319"/>
      <c r="J2298" s="319"/>
      <c r="K2298" s="319"/>
      <c r="L2298" s="319"/>
    </row>
    <row r="2299" spans="1:12">
      <c r="A2299" s="319"/>
      <c r="B2299" s="321"/>
      <c r="C2299" s="321"/>
      <c r="D2299" s="321"/>
      <c r="E2299" s="319"/>
      <c r="F2299" s="319"/>
      <c r="G2299" s="319"/>
      <c r="H2299" s="319"/>
      <c r="I2299" s="319"/>
      <c r="J2299" s="319"/>
      <c r="K2299" s="319"/>
      <c r="L2299" s="319"/>
    </row>
    <row r="2300" spans="1:12">
      <c r="A2300" s="319"/>
      <c r="B2300" s="321"/>
      <c r="C2300" s="321"/>
      <c r="D2300" s="321"/>
      <c r="E2300" s="319"/>
      <c r="F2300" s="319"/>
      <c r="G2300" s="319"/>
      <c r="H2300" s="319"/>
      <c r="I2300" s="319"/>
      <c r="J2300" s="319"/>
      <c r="K2300" s="319"/>
      <c r="L2300" s="319"/>
    </row>
    <row r="2301" spans="1:12">
      <c r="A2301" s="319"/>
      <c r="B2301" s="321"/>
      <c r="C2301" s="321"/>
      <c r="D2301" s="321"/>
      <c r="E2301" s="319"/>
      <c r="F2301" s="319"/>
      <c r="G2301" s="319"/>
      <c r="H2301" s="319"/>
      <c r="I2301" s="319"/>
      <c r="J2301" s="319"/>
      <c r="K2301" s="319"/>
      <c r="L2301" s="319"/>
    </row>
    <row r="2302" spans="1:12">
      <c r="A2302" s="319"/>
      <c r="B2302" s="321"/>
      <c r="C2302" s="321"/>
      <c r="D2302" s="321"/>
      <c r="E2302" s="319"/>
      <c r="F2302" s="319"/>
      <c r="G2302" s="319"/>
      <c r="H2302" s="319"/>
      <c r="I2302" s="319"/>
      <c r="J2302" s="319"/>
      <c r="K2302" s="319"/>
      <c r="L2302" s="319"/>
    </row>
    <row r="2303" spans="1:12">
      <c r="A2303" s="319"/>
      <c r="B2303" s="321"/>
      <c r="C2303" s="321"/>
      <c r="D2303" s="321"/>
      <c r="E2303" s="319"/>
      <c r="F2303" s="319"/>
      <c r="G2303" s="319"/>
      <c r="H2303" s="319"/>
      <c r="I2303" s="319"/>
      <c r="J2303" s="319"/>
      <c r="K2303" s="319"/>
      <c r="L2303" s="319"/>
    </row>
    <row r="2304" spans="1:12">
      <c r="A2304" s="319"/>
      <c r="B2304" s="321"/>
      <c r="C2304" s="321"/>
      <c r="D2304" s="321"/>
      <c r="E2304" s="319"/>
      <c r="F2304" s="319"/>
      <c r="G2304" s="319"/>
      <c r="H2304" s="319"/>
      <c r="I2304" s="319"/>
      <c r="J2304" s="319"/>
      <c r="K2304" s="319"/>
      <c r="L2304" s="319"/>
    </row>
    <row r="2305" spans="1:12">
      <c r="A2305" s="319"/>
      <c r="B2305" s="321"/>
      <c r="C2305" s="321"/>
      <c r="D2305" s="321"/>
      <c r="E2305" s="319"/>
      <c r="F2305" s="319"/>
      <c r="G2305" s="319"/>
      <c r="H2305" s="319"/>
      <c r="I2305" s="319"/>
      <c r="J2305" s="319"/>
      <c r="K2305" s="319"/>
      <c r="L2305" s="319"/>
    </row>
    <row r="2306" spans="1:12">
      <c r="A2306" s="319"/>
      <c r="B2306" s="321"/>
      <c r="C2306" s="321"/>
      <c r="D2306" s="321"/>
      <c r="E2306" s="319"/>
      <c r="F2306" s="319"/>
      <c r="G2306" s="319"/>
      <c r="H2306" s="319"/>
      <c r="I2306" s="319"/>
      <c r="J2306" s="319"/>
      <c r="K2306" s="319"/>
      <c r="L2306" s="319"/>
    </row>
    <row r="2307" spans="1:12">
      <c r="A2307" s="319"/>
      <c r="B2307" s="321"/>
      <c r="C2307" s="321"/>
      <c r="D2307" s="321"/>
      <c r="E2307" s="319"/>
      <c r="F2307" s="319"/>
      <c r="G2307" s="319"/>
      <c r="H2307" s="319"/>
      <c r="I2307" s="319"/>
      <c r="J2307" s="319"/>
      <c r="K2307" s="319"/>
      <c r="L2307" s="319"/>
    </row>
    <row r="2308" spans="1:12">
      <c r="A2308" s="319"/>
      <c r="B2308" s="321"/>
      <c r="C2308" s="321"/>
      <c r="D2308" s="321"/>
      <c r="E2308" s="319"/>
      <c r="F2308" s="319"/>
      <c r="G2308" s="319"/>
      <c r="H2308" s="319"/>
      <c r="I2308" s="319"/>
      <c r="J2308" s="319"/>
      <c r="K2308" s="319"/>
      <c r="L2308" s="319"/>
    </row>
    <row r="2309" spans="1:12">
      <c r="A2309" s="319"/>
      <c r="B2309" s="321"/>
      <c r="C2309" s="321"/>
      <c r="D2309" s="321"/>
      <c r="E2309" s="319"/>
      <c r="F2309" s="319"/>
      <c r="G2309" s="319"/>
      <c r="H2309" s="319"/>
      <c r="I2309" s="319"/>
      <c r="J2309" s="319"/>
      <c r="K2309" s="319"/>
      <c r="L2309" s="319"/>
    </row>
    <row r="2310" spans="1:12">
      <c r="A2310" s="319"/>
      <c r="B2310" s="321"/>
      <c r="C2310" s="321"/>
      <c r="D2310" s="321"/>
      <c r="E2310" s="319"/>
      <c r="F2310" s="319"/>
      <c r="G2310" s="319"/>
      <c r="H2310" s="319"/>
      <c r="I2310" s="319"/>
      <c r="J2310" s="319"/>
      <c r="K2310" s="319"/>
      <c r="L2310" s="319"/>
    </row>
    <row r="2311" spans="1:12">
      <c r="A2311" s="319"/>
      <c r="B2311" s="321"/>
      <c r="C2311" s="321"/>
      <c r="D2311" s="321"/>
      <c r="E2311" s="319"/>
      <c r="F2311" s="319"/>
      <c r="G2311" s="319"/>
      <c r="H2311" s="319"/>
      <c r="I2311" s="319"/>
      <c r="J2311" s="319"/>
      <c r="K2311" s="319"/>
      <c r="L2311" s="319"/>
    </row>
    <row r="2312" spans="1:12">
      <c r="A2312" s="319"/>
      <c r="B2312" s="321"/>
      <c r="C2312" s="321"/>
      <c r="D2312" s="321"/>
      <c r="E2312" s="319"/>
      <c r="F2312" s="319"/>
      <c r="G2312" s="319"/>
      <c r="H2312" s="319"/>
      <c r="I2312" s="319"/>
      <c r="J2312" s="319"/>
      <c r="K2312" s="319"/>
      <c r="L2312" s="319"/>
    </row>
    <row r="2313" spans="1:12">
      <c r="A2313" s="319"/>
      <c r="B2313" s="321"/>
      <c r="C2313" s="321"/>
      <c r="D2313" s="321"/>
      <c r="E2313" s="319"/>
      <c r="F2313" s="319"/>
      <c r="G2313" s="319"/>
      <c r="H2313" s="319"/>
      <c r="I2313" s="319"/>
      <c r="J2313" s="319"/>
      <c r="K2313" s="319"/>
      <c r="L2313" s="319"/>
    </row>
    <row r="2314" spans="1:12">
      <c r="A2314" s="319"/>
      <c r="B2314" s="321"/>
      <c r="C2314" s="321"/>
      <c r="D2314" s="321"/>
      <c r="E2314" s="319"/>
      <c r="F2314" s="319"/>
      <c r="G2314" s="319"/>
      <c r="H2314" s="319"/>
      <c r="I2314" s="319"/>
      <c r="J2314" s="319"/>
      <c r="K2314" s="319"/>
      <c r="L2314" s="319"/>
    </row>
    <row r="2315" spans="1:12">
      <c r="A2315" s="319"/>
      <c r="B2315" s="321"/>
      <c r="C2315" s="321"/>
      <c r="D2315" s="321"/>
      <c r="E2315" s="319"/>
      <c r="F2315" s="319"/>
      <c r="G2315" s="319"/>
      <c r="H2315" s="319"/>
      <c r="I2315" s="319"/>
      <c r="J2315" s="319"/>
      <c r="K2315" s="319"/>
      <c r="L2315" s="319"/>
    </row>
    <row r="2316" spans="1:12">
      <c r="A2316" s="319"/>
      <c r="B2316" s="321"/>
      <c r="C2316" s="321"/>
      <c r="D2316" s="321"/>
      <c r="E2316" s="319"/>
      <c r="F2316" s="319"/>
      <c r="G2316" s="319"/>
      <c r="H2316" s="319"/>
      <c r="I2316" s="319"/>
      <c r="J2316" s="319"/>
      <c r="K2316" s="319"/>
      <c r="L2316" s="319"/>
    </row>
    <row r="2317" spans="1:12">
      <c r="A2317" s="319"/>
      <c r="B2317" s="321"/>
      <c r="C2317" s="321"/>
      <c r="D2317" s="321"/>
      <c r="E2317" s="319"/>
      <c r="F2317" s="319"/>
      <c r="G2317" s="319"/>
      <c r="H2317" s="319"/>
      <c r="I2317" s="319"/>
      <c r="J2317" s="319"/>
      <c r="K2317" s="319"/>
      <c r="L2317" s="319"/>
    </row>
    <row r="2318" spans="1:12">
      <c r="A2318" s="319"/>
      <c r="B2318" s="321"/>
      <c r="C2318" s="321"/>
      <c r="D2318" s="321"/>
      <c r="E2318" s="319"/>
      <c r="F2318" s="319"/>
      <c r="G2318" s="319"/>
      <c r="H2318" s="319"/>
      <c r="I2318" s="319"/>
      <c r="J2318" s="319"/>
      <c r="K2318" s="319"/>
      <c r="L2318" s="319"/>
    </row>
    <row r="2319" spans="1:12">
      <c r="A2319" s="319"/>
      <c r="B2319" s="321"/>
      <c r="C2319" s="321"/>
      <c r="D2319" s="321"/>
      <c r="E2319" s="319"/>
      <c r="F2319" s="319"/>
      <c r="G2319" s="319"/>
      <c r="H2319" s="319"/>
      <c r="I2319" s="319"/>
      <c r="J2319" s="319"/>
      <c r="K2319" s="319"/>
      <c r="L2319" s="319"/>
    </row>
    <row r="2320" spans="1:12">
      <c r="A2320" s="319"/>
      <c r="B2320" s="321"/>
      <c r="C2320" s="321"/>
      <c r="D2320" s="321"/>
      <c r="E2320" s="319"/>
      <c r="F2320" s="319"/>
      <c r="G2320" s="319"/>
      <c r="H2320" s="319"/>
      <c r="I2320" s="319"/>
      <c r="J2320" s="319"/>
      <c r="K2320" s="319"/>
      <c r="L2320" s="319"/>
    </row>
    <row r="2321" spans="1:12">
      <c r="A2321" s="319"/>
      <c r="B2321" s="321"/>
      <c r="C2321" s="321"/>
      <c r="D2321" s="321"/>
      <c r="E2321" s="319"/>
      <c r="F2321" s="319"/>
      <c r="G2321" s="319"/>
      <c r="H2321" s="319"/>
      <c r="I2321" s="319"/>
      <c r="J2321" s="319"/>
      <c r="K2321" s="319"/>
      <c r="L2321" s="319"/>
    </row>
    <row r="2322" spans="1:12">
      <c r="A2322" s="319"/>
      <c r="B2322" s="321"/>
      <c r="C2322" s="321"/>
      <c r="D2322" s="321"/>
      <c r="E2322" s="319"/>
      <c r="F2322" s="319"/>
      <c r="G2322" s="319"/>
      <c r="H2322" s="319"/>
      <c r="I2322" s="319"/>
      <c r="J2322" s="319"/>
      <c r="K2322" s="319"/>
      <c r="L2322" s="319"/>
    </row>
    <row r="2323" spans="1:12">
      <c r="A2323" s="319"/>
      <c r="B2323" s="321"/>
      <c r="C2323" s="321"/>
      <c r="D2323" s="321"/>
      <c r="E2323" s="319"/>
      <c r="F2323" s="319"/>
      <c r="G2323" s="319"/>
      <c r="H2323" s="319"/>
      <c r="I2323" s="319"/>
      <c r="J2323" s="319"/>
      <c r="K2323" s="319"/>
      <c r="L2323" s="319"/>
    </row>
    <row r="2324" spans="1:12">
      <c r="A2324" s="319"/>
      <c r="B2324" s="321"/>
      <c r="C2324" s="321"/>
      <c r="D2324" s="321"/>
      <c r="E2324" s="319"/>
      <c r="F2324" s="319"/>
      <c r="G2324" s="319"/>
      <c r="H2324" s="319"/>
      <c r="I2324" s="319"/>
      <c r="J2324" s="319"/>
      <c r="K2324" s="319"/>
      <c r="L2324" s="319"/>
    </row>
    <row r="2325" spans="1:12">
      <c r="A2325" s="319"/>
      <c r="B2325" s="321"/>
      <c r="C2325" s="321"/>
      <c r="D2325" s="321"/>
      <c r="E2325" s="319"/>
      <c r="F2325" s="319"/>
      <c r="G2325" s="319"/>
      <c r="H2325" s="319"/>
      <c r="I2325" s="319"/>
      <c r="J2325" s="319"/>
      <c r="K2325" s="319"/>
      <c r="L2325" s="319"/>
    </row>
    <row r="2326" spans="1:12">
      <c r="A2326" s="319"/>
      <c r="B2326" s="321"/>
      <c r="C2326" s="321"/>
      <c r="D2326" s="321"/>
      <c r="E2326" s="319"/>
      <c r="F2326" s="319"/>
      <c r="G2326" s="319"/>
      <c r="H2326" s="319"/>
      <c r="I2326" s="319"/>
      <c r="J2326" s="319"/>
      <c r="K2326" s="319"/>
      <c r="L2326" s="319"/>
    </row>
    <row r="2327" spans="1:12">
      <c r="A2327" s="319"/>
      <c r="B2327" s="321"/>
      <c r="C2327" s="321"/>
      <c r="D2327" s="321"/>
      <c r="E2327" s="319"/>
      <c r="F2327" s="319"/>
      <c r="G2327" s="319"/>
      <c r="H2327" s="319"/>
      <c r="I2327" s="319"/>
      <c r="J2327" s="319"/>
      <c r="K2327" s="319"/>
      <c r="L2327" s="319"/>
    </row>
    <row r="2328" spans="1:12">
      <c r="A2328" s="319"/>
      <c r="B2328" s="321"/>
      <c r="C2328" s="321"/>
      <c r="D2328" s="321"/>
      <c r="E2328" s="319"/>
      <c r="F2328" s="319"/>
      <c r="G2328" s="319"/>
      <c r="H2328" s="319"/>
      <c r="I2328" s="319"/>
      <c r="J2328" s="319"/>
      <c r="K2328" s="319"/>
      <c r="L2328" s="319"/>
    </row>
    <row r="2329" spans="1:12">
      <c r="A2329" s="319"/>
      <c r="B2329" s="321"/>
      <c r="C2329" s="321"/>
      <c r="D2329" s="321"/>
      <c r="E2329" s="319"/>
      <c r="F2329" s="319"/>
      <c r="G2329" s="319"/>
      <c r="H2329" s="319"/>
      <c r="I2329" s="319"/>
      <c r="J2329" s="319"/>
      <c r="K2329" s="319"/>
      <c r="L2329" s="319"/>
    </row>
    <row r="2330" spans="1:12">
      <c r="A2330" s="319"/>
      <c r="B2330" s="321"/>
      <c r="C2330" s="321"/>
      <c r="D2330" s="321"/>
      <c r="E2330" s="319"/>
      <c r="F2330" s="319"/>
      <c r="G2330" s="319"/>
      <c r="H2330" s="319"/>
      <c r="I2330" s="319"/>
      <c r="J2330" s="319"/>
      <c r="K2330" s="319"/>
      <c r="L2330" s="319"/>
    </row>
    <row r="2331" spans="1:12">
      <c r="A2331" s="319"/>
      <c r="B2331" s="321"/>
      <c r="C2331" s="321"/>
      <c r="D2331" s="321"/>
      <c r="E2331" s="319"/>
      <c r="F2331" s="319"/>
      <c r="G2331" s="319"/>
      <c r="H2331" s="319"/>
      <c r="I2331" s="319"/>
      <c r="J2331" s="319"/>
      <c r="K2331" s="319"/>
      <c r="L2331" s="319"/>
    </row>
    <row r="2332" spans="1:12">
      <c r="A2332" s="319"/>
      <c r="B2332" s="321"/>
      <c r="C2332" s="321"/>
      <c r="D2332" s="321"/>
      <c r="E2332" s="319"/>
      <c r="F2332" s="319"/>
      <c r="G2332" s="319"/>
      <c r="H2332" s="319"/>
      <c r="I2332" s="319"/>
      <c r="J2332" s="319"/>
      <c r="K2332" s="319"/>
      <c r="L2332" s="319"/>
    </row>
    <row r="2333" spans="1:12">
      <c r="A2333" s="319"/>
      <c r="B2333" s="321"/>
      <c r="C2333" s="321"/>
      <c r="D2333" s="321"/>
      <c r="E2333" s="319"/>
      <c r="F2333" s="319"/>
      <c r="G2333" s="319"/>
      <c r="H2333" s="319"/>
      <c r="I2333" s="319"/>
      <c r="J2333" s="319"/>
      <c r="K2333" s="319"/>
      <c r="L2333" s="319"/>
    </row>
    <row r="2334" spans="1:12">
      <c r="A2334" s="319"/>
      <c r="B2334" s="321"/>
      <c r="C2334" s="321"/>
      <c r="D2334" s="321"/>
      <c r="E2334" s="319"/>
      <c r="F2334" s="319"/>
      <c r="G2334" s="319"/>
      <c r="H2334" s="319"/>
      <c r="I2334" s="319"/>
      <c r="J2334" s="319"/>
      <c r="K2334" s="319"/>
      <c r="L2334" s="319"/>
    </row>
    <row r="2335" spans="1:12">
      <c r="A2335" s="319"/>
      <c r="B2335" s="321"/>
      <c r="C2335" s="321"/>
      <c r="D2335" s="321"/>
      <c r="E2335" s="319"/>
      <c r="F2335" s="319"/>
      <c r="G2335" s="319"/>
      <c r="H2335" s="319"/>
      <c r="I2335" s="319"/>
      <c r="J2335" s="319"/>
      <c r="K2335" s="319"/>
      <c r="L2335" s="319"/>
    </row>
    <row r="2336" spans="1:12">
      <c r="A2336" s="319"/>
      <c r="B2336" s="321"/>
      <c r="C2336" s="321"/>
      <c r="D2336" s="321"/>
      <c r="E2336" s="319"/>
      <c r="F2336" s="319"/>
      <c r="G2336" s="319"/>
      <c r="H2336" s="319"/>
      <c r="I2336" s="319"/>
      <c r="J2336" s="319"/>
      <c r="K2336" s="319"/>
      <c r="L2336" s="319"/>
    </row>
    <row r="2337" spans="1:12">
      <c r="A2337" s="319"/>
      <c r="B2337" s="321"/>
      <c r="C2337" s="321"/>
      <c r="D2337" s="321"/>
      <c r="E2337" s="319"/>
      <c r="F2337" s="319"/>
      <c r="G2337" s="319"/>
      <c r="H2337" s="319"/>
      <c r="I2337" s="319"/>
      <c r="J2337" s="319"/>
      <c r="K2337" s="319"/>
      <c r="L2337" s="319"/>
    </row>
    <row r="2338" spans="1:12">
      <c r="A2338" s="319"/>
      <c r="B2338" s="321"/>
      <c r="C2338" s="321"/>
      <c r="D2338" s="321"/>
      <c r="E2338" s="319"/>
      <c r="F2338" s="319"/>
      <c r="G2338" s="319"/>
      <c r="H2338" s="319"/>
      <c r="I2338" s="319"/>
      <c r="J2338" s="319"/>
      <c r="K2338" s="319"/>
      <c r="L2338" s="319"/>
    </row>
    <row r="2339" spans="1:12">
      <c r="A2339" s="319"/>
      <c r="B2339" s="321"/>
      <c r="C2339" s="321"/>
      <c r="D2339" s="321"/>
      <c r="E2339" s="319"/>
      <c r="F2339" s="319"/>
      <c r="G2339" s="319"/>
      <c r="H2339" s="319"/>
      <c r="I2339" s="319"/>
      <c r="J2339" s="319"/>
      <c r="K2339" s="319"/>
      <c r="L2339" s="319"/>
    </row>
    <row r="2340" spans="1:12">
      <c r="A2340" s="319"/>
      <c r="B2340" s="321"/>
      <c r="C2340" s="321"/>
      <c r="D2340" s="321"/>
      <c r="E2340" s="319"/>
      <c r="F2340" s="319"/>
      <c r="G2340" s="319"/>
      <c r="H2340" s="319"/>
      <c r="I2340" s="319"/>
      <c r="J2340" s="319"/>
      <c r="K2340" s="319"/>
      <c r="L2340" s="319"/>
    </row>
    <row r="2341" spans="1:12">
      <c r="A2341" s="319"/>
      <c r="B2341" s="321"/>
      <c r="C2341" s="321"/>
      <c r="D2341" s="321"/>
      <c r="E2341" s="319"/>
      <c r="F2341" s="319"/>
      <c r="G2341" s="319"/>
      <c r="H2341" s="319"/>
      <c r="I2341" s="319"/>
      <c r="J2341" s="319"/>
      <c r="K2341" s="319"/>
      <c r="L2341" s="319"/>
    </row>
    <row r="2342" spans="1:12">
      <c r="A2342" s="319"/>
      <c r="B2342" s="321"/>
      <c r="C2342" s="321"/>
      <c r="D2342" s="321"/>
      <c r="E2342" s="319"/>
      <c r="F2342" s="319"/>
      <c r="G2342" s="319"/>
      <c r="H2342" s="319"/>
      <c r="I2342" s="319"/>
      <c r="J2342" s="319"/>
      <c r="K2342" s="319"/>
      <c r="L2342" s="319"/>
    </row>
    <row r="2343" spans="1:12">
      <c r="A2343" s="319"/>
      <c r="B2343" s="321"/>
      <c r="C2343" s="321"/>
      <c r="D2343" s="321"/>
      <c r="E2343" s="319"/>
      <c r="F2343" s="319"/>
      <c r="G2343" s="319"/>
      <c r="H2343" s="319"/>
      <c r="I2343" s="319"/>
      <c r="J2343" s="319"/>
      <c r="K2343" s="319"/>
      <c r="L2343" s="319"/>
    </row>
    <row r="2344" spans="1:12">
      <c r="A2344" s="319"/>
      <c r="B2344" s="321"/>
      <c r="C2344" s="321"/>
      <c r="D2344" s="321"/>
      <c r="E2344" s="319"/>
      <c r="F2344" s="319"/>
      <c r="G2344" s="319"/>
      <c r="H2344" s="319"/>
      <c r="I2344" s="319"/>
      <c r="J2344" s="319"/>
      <c r="K2344" s="319"/>
      <c r="L2344" s="319"/>
    </row>
    <row r="2345" spans="1:12">
      <c r="A2345" s="319"/>
      <c r="B2345" s="321"/>
      <c r="C2345" s="321"/>
      <c r="D2345" s="321"/>
      <c r="E2345" s="319"/>
      <c r="F2345" s="319"/>
      <c r="G2345" s="319"/>
      <c r="H2345" s="319"/>
      <c r="I2345" s="319"/>
      <c r="J2345" s="319"/>
      <c r="K2345" s="319"/>
      <c r="L2345" s="319"/>
    </row>
    <row r="2346" spans="1:12">
      <c r="A2346" s="319"/>
      <c r="B2346" s="321"/>
      <c r="C2346" s="321"/>
      <c r="D2346" s="321"/>
      <c r="E2346" s="319"/>
      <c r="F2346" s="319"/>
      <c r="G2346" s="319"/>
      <c r="H2346" s="319"/>
      <c r="I2346" s="319"/>
      <c r="J2346" s="319"/>
      <c r="K2346" s="319"/>
      <c r="L2346" s="319"/>
    </row>
    <row r="2347" spans="1:12">
      <c r="A2347" s="319"/>
      <c r="B2347" s="321"/>
      <c r="C2347" s="321"/>
      <c r="D2347" s="321"/>
      <c r="E2347" s="319"/>
      <c r="F2347" s="319"/>
      <c r="G2347" s="319"/>
      <c r="H2347" s="319"/>
      <c r="I2347" s="319"/>
      <c r="J2347" s="319"/>
      <c r="K2347" s="319"/>
      <c r="L2347" s="319"/>
    </row>
    <row r="2348" spans="1:12">
      <c r="A2348" s="319"/>
      <c r="B2348" s="321"/>
      <c r="C2348" s="321"/>
      <c r="D2348" s="321"/>
      <c r="E2348" s="319"/>
      <c r="F2348" s="319"/>
      <c r="G2348" s="319"/>
      <c r="H2348" s="319"/>
      <c r="I2348" s="319"/>
      <c r="J2348" s="319"/>
      <c r="K2348" s="319"/>
      <c r="L2348" s="319"/>
    </row>
    <row r="2349" spans="1:12">
      <c r="A2349" s="319"/>
      <c r="B2349" s="321"/>
      <c r="C2349" s="321"/>
      <c r="D2349" s="321"/>
      <c r="E2349" s="319"/>
      <c r="F2349" s="319"/>
      <c r="G2349" s="319"/>
      <c r="H2349" s="319"/>
      <c r="I2349" s="319"/>
      <c r="J2349" s="319"/>
      <c r="K2349" s="319"/>
      <c r="L2349" s="319"/>
    </row>
    <row r="2350" spans="1:12">
      <c r="A2350" s="319"/>
      <c r="B2350" s="321"/>
      <c r="C2350" s="321"/>
      <c r="D2350" s="321"/>
      <c r="E2350" s="319"/>
      <c r="F2350" s="319"/>
      <c r="G2350" s="319"/>
      <c r="H2350" s="319"/>
      <c r="I2350" s="319"/>
      <c r="J2350" s="319"/>
      <c r="K2350" s="319"/>
      <c r="L2350" s="319"/>
    </row>
    <row r="2351" spans="1:12">
      <c r="A2351" s="319"/>
      <c r="B2351" s="321"/>
      <c r="C2351" s="321"/>
      <c r="D2351" s="321"/>
      <c r="E2351" s="319"/>
      <c r="F2351" s="319"/>
      <c r="G2351" s="319"/>
      <c r="H2351" s="319"/>
      <c r="I2351" s="319"/>
      <c r="J2351" s="319"/>
      <c r="K2351" s="319"/>
      <c r="L2351" s="319"/>
    </row>
    <row r="2352" spans="1:12">
      <c r="A2352" s="319"/>
      <c r="B2352" s="321"/>
      <c r="C2352" s="321"/>
      <c r="D2352" s="321"/>
      <c r="E2352" s="319"/>
      <c r="F2352" s="319"/>
      <c r="G2352" s="319"/>
      <c r="H2352" s="319"/>
      <c r="I2352" s="319"/>
      <c r="J2352" s="319"/>
      <c r="K2352" s="319"/>
      <c r="L2352" s="319"/>
    </row>
    <row r="2353" spans="1:12">
      <c r="A2353" s="319"/>
      <c r="B2353" s="321"/>
      <c r="C2353" s="321"/>
      <c r="D2353" s="321"/>
      <c r="E2353" s="319"/>
      <c r="F2353" s="319"/>
      <c r="G2353" s="319"/>
      <c r="H2353" s="319"/>
      <c r="I2353" s="319"/>
      <c r="J2353" s="319"/>
      <c r="K2353" s="319"/>
      <c r="L2353" s="319"/>
    </row>
    <row r="2354" spans="1:12">
      <c r="A2354" s="319"/>
      <c r="B2354" s="321"/>
      <c r="C2354" s="321"/>
      <c r="D2354" s="321"/>
      <c r="E2354" s="319"/>
      <c r="F2354" s="319"/>
      <c r="G2354" s="319"/>
      <c r="H2354" s="319"/>
      <c r="I2354" s="319"/>
      <c r="J2354" s="319"/>
      <c r="K2354" s="319"/>
      <c r="L2354" s="319"/>
    </row>
    <row r="2355" spans="1:12">
      <c r="A2355" s="319"/>
      <c r="B2355" s="321"/>
      <c r="C2355" s="321"/>
      <c r="D2355" s="321"/>
      <c r="E2355" s="319"/>
      <c r="F2355" s="319"/>
      <c r="G2355" s="319"/>
      <c r="H2355" s="319"/>
      <c r="I2355" s="319"/>
      <c r="J2355" s="319"/>
      <c r="K2355" s="319"/>
      <c r="L2355" s="319"/>
    </row>
    <row r="2356" spans="1:12">
      <c r="A2356" s="319"/>
      <c r="B2356" s="321"/>
      <c r="C2356" s="321"/>
      <c r="D2356" s="321"/>
      <c r="E2356" s="319"/>
      <c r="F2356" s="319"/>
      <c r="G2356" s="319"/>
      <c r="H2356" s="319"/>
      <c r="I2356" s="319"/>
      <c r="J2356" s="319"/>
      <c r="K2356" s="319"/>
      <c r="L2356" s="319"/>
    </row>
    <row r="2357" spans="1:12">
      <c r="A2357" s="319"/>
      <c r="B2357" s="321"/>
      <c r="C2357" s="321"/>
      <c r="D2357" s="321"/>
      <c r="E2357" s="319"/>
      <c r="F2357" s="319"/>
      <c r="G2357" s="319"/>
      <c r="H2357" s="319"/>
      <c r="I2357" s="319"/>
      <c r="J2357" s="319"/>
      <c r="K2357" s="319"/>
      <c r="L2357" s="319"/>
    </row>
    <row r="2358" spans="1:12">
      <c r="A2358" s="319"/>
      <c r="B2358" s="321"/>
      <c r="C2358" s="321"/>
      <c r="D2358" s="321"/>
      <c r="E2358" s="319"/>
      <c r="F2358" s="319"/>
      <c r="G2358" s="319"/>
      <c r="H2358" s="319"/>
      <c r="I2358" s="319"/>
      <c r="J2358" s="319"/>
      <c r="K2358" s="319"/>
      <c r="L2358" s="319"/>
    </row>
    <row r="2359" spans="1:12">
      <c r="A2359" s="319"/>
      <c r="B2359" s="321"/>
      <c r="C2359" s="321"/>
      <c r="D2359" s="321"/>
      <c r="E2359" s="319"/>
      <c r="F2359" s="319"/>
      <c r="G2359" s="319"/>
      <c r="H2359" s="319"/>
      <c r="I2359" s="319"/>
      <c r="J2359" s="319"/>
      <c r="K2359" s="319"/>
      <c r="L2359" s="319"/>
    </row>
    <row r="2360" spans="1:12">
      <c r="A2360" s="319"/>
      <c r="B2360" s="321"/>
      <c r="C2360" s="321"/>
      <c r="D2360" s="321"/>
      <c r="E2360" s="319"/>
      <c r="F2360" s="319"/>
      <c r="G2360" s="319"/>
      <c r="H2360" s="319"/>
      <c r="I2360" s="319"/>
      <c r="J2360" s="319"/>
      <c r="K2360" s="319"/>
      <c r="L2360" s="319"/>
    </row>
    <row r="2361" spans="1:12">
      <c r="A2361" s="319"/>
      <c r="B2361" s="321"/>
      <c r="C2361" s="321"/>
      <c r="D2361" s="321"/>
      <c r="E2361" s="319"/>
      <c r="F2361" s="319"/>
      <c r="G2361" s="319"/>
      <c r="H2361" s="319"/>
      <c r="I2361" s="319"/>
      <c r="J2361" s="319"/>
      <c r="K2361" s="319"/>
      <c r="L2361" s="319"/>
    </row>
    <row r="2362" spans="1:12">
      <c r="A2362" s="319"/>
      <c r="B2362" s="321"/>
      <c r="C2362" s="321"/>
      <c r="D2362" s="321"/>
      <c r="E2362" s="319"/>
      <c r="F2362" s="319"/>
      <c r="G2362" s="319"/>
      <c r="H2362" s="319"/>
      <c r="I2362" s="319"/>
      <c r="J2362" s="319"/>
      <c r="K2362" s="319"/>
      <c r="L2362" s="319"/>
    </row>
    <row r="2363" spans="1:12">
      <c r="A2363" s="319"/>
      <c r="B2363" s="321"/>
      <c r="C2363" s="321"/>
      <c r="D2363" s="321"/>
      <c r="E2363" s="319"/>
      <c r="F2363" s="319"/>
      <c r="G2363" s="319"/>
      <c r="H2363" s="319"/>
      <c r="I2363" s="319"/>
      <c r="J2363" s="319"/>
      <c r="K2363" s="319"/>
      <c r="L2363" s="319"/>
    </row>
    <row r="2364" spans="1:12">
      <c r="A2364" s="319"/>
      <c r="B2364" s="321"/>
      <c r="C2364" s="321"/>
      <c r="D2364" s="321"/>
      <c r="E2364" s="319"/>
      <c r="F2364" s="319"/>
      <c r="G2364" s="319"/>
      <c r="H2364" s="319"/>
      <c r="I2364" s="319"/>
      <c r="J2364" s="319"/>
      <c r="K2364" s="319"/>
      <c r="L2364" s="319"/>
    </row>
    <row r="2365" spans="1:12">
      <c r="A2365" s="319"/>
      <c r="B2365" s="321"/>
      <c r="C2365" s="321"/>
      <c r="D2365" s="321"/>
      <c r="E2365" s="319"/>
      <c r="F2365" s="319"/>
      <c r="G2365" s="319"/>
      <c r="H2365" s="319"/>
      <c r="I2365" s="319"/>
      <c r="J2365" s="319"/>
      <c r="K2365" s="319"/>
      <c r="L2365" s="319"/>
    </row>
    <row r="2366" spans="1:12">
      <c r="A2366" s="319"/>
      <c r="B2366" s="321"/>
      <c r="C2366" s="321"/>
      <c r="D2366" s="321"/>
      <c r="E2366" s="319"/>
      <c r="F2366" s="319"/>
      <c r="G2366" s="319"/>
      <c r="H2366" s="319"/>
      <c r="I2366" s="319"/>
      <c r="J2366" s="319"/>
      <c r="K2366" s="319"/>
      <c r="L2366" s="319"/>
    </row>
    <row r="2367" spans="1:12">
      <c r="A2367" s="319"/>
      <c r="B2367" s="321"/>
      <c r="C2367" s="321"/>
      <c r="D2367" s="321"/>
      <c r="E2367" s="319"/>
      <c r="F2367" s="319"/>
      <c r="G2367" s="319"/>
      <c r="H2367" s="319"/>
      <c r="I2367" s="319"/>
      <c r="J2367" s="319"/>
      <c r="K2367" s="319"/>
      <c r="L2367" s="319"/>
    </row>
    <row r="2368" spans="1:12">
      <c r="A2368" s="319"/>
      <c r="B2368" s="321"/>
      <c r="C2368" s="321"/>
      <c r="D2368" s="321"/>
      <c r="E2368" s="319"/>
      <c r="F2368" s="319"/>
      <c r="G2368" s="319"/>
      <c r="H2368" s="319"/>
      <c r="I2368" s="319"/>
      <c r="J2368" s="319"/>
      <c r="K2368" s="319"/>
      <c r="L2368" s="319"/>
    </row>
    <row r="2369" spans="1:12">
      <c r="A2369" s="319"/>
      <c r="B2369" s="321"/>
      <c r="C2369" s="321"/>
      <c r="D2369" s="321"/>
      <c r="E2369" s="319"/>
      <c r="F2369" s="319"/>
      <c r="G2369" s="319"/>
      <c r="H2369" s="319"/>
      <c r="I2369" s="319"/>
      <c r="J2369" s="319"/>
      <c r="K2369" s="319"/>
      <c r="L2369" s="319"/>
    </row>
    <row r="2370" spans="1:12">
      <c r="A2370" s="319"/>
      <c r="B2370" s="321"/>
      <c r="C2370" s="321"/>
      <c r="D2370" s="321"/>
      <c r="E2370" s="319"/>
      <c r="F2370" s="319"/>
      <c r="G2370" s="319"/>
      <c r="H2370" s="319"/>
      <c r="I2370" s="319"/>
      <c r="J2370" s="319"/>
      <c r="K2370" s="319"/>
      <c r="L2370" s="319"/>
    </row>
    <row r="2371" spans="1:12">
      <c r="A2371" s="319"/>
      <c r="B2371" s="321"/>
      <c r="C2371" s="321"/>
      <c r="D2371" s="321"/>
      <c r="E2371" s="319"/>
      <c r="F2371" s="319"/>
      <c r="G2371" s="319"/>
      <c r="H2371" s="319"/>
      <c r="I2371" s="319"/>
      <c r="J2371" s="319"/>
      <c r="K2371" s="319"/>
      <c r="L2371" s="319"/>
    </row>
    <row r="2372" spans="1:12">
      <c r="A2372" s="319"/>
      <c r="B2372" s="321"/>
      <c r="C2372" s="321"/>
      <c r="D2372" s="321"/>
      <c r="E2372" s="319"/>
      <c r="F2372" s="319"/>
      <c r="G2372" s="319"/>
      <c r="H2372" s="319"/>
      <c r="I2372" s="319"/>
      <c r="J2372" s="319"/>
      <c r="K2372" s="319"/>
      <c r="L2372" s="319"/>
    </row>
    <row r="2373" spans="1:12">
      <c r="A2373" s="319"/>
      <c r="B2373" s="321"/>
      <c r="C2373" s="321"/>
      <c r="D2373" s="321"/>
      <c r="E2373" s="319"/>
      <c r="F2373" s="319"/>
      <c r="G2373" s="319"/>
      <c r="H2373" s="319"/>
      <c r="I2373" s="319"/>
      <c r="J2373" s="319"/>
      <c r="K2373" s="319"/>
      <c r="L2373" s="319"/>
    </row>
    <row r="2374" spans="1:12">
      <c r="A2374" s="319"/>
      <c r="B2374" s="321"/>
      <c r="C2374" s="321"/>
      <c r="D2374" s="321"/>
      <c r="E2374" s="319"/>
      <c r="F2374" s="319"/>
      <c r="G2374" s="319"/>
      <c r="H2374" s="319"/>
      <c r="I2374" s="319"/>
      <c r="J2374" s="319"/>
      <c r="K2374" s="319"/>
      <c r="L2374" s="319"/>
    </row>
    <row r="2375" spans="1:12">
      <c r="A2375" s="319"/>
      <c r="B2375" s="321"/>
      <c r="C2375" s="321"/>
      <c r="D2375" s="321"/>
      <c r="E2375" s="319"/>
      <c r="F2375" s="319"/>
      <c r="G2375" s="319"/>
      <c r="H2375" s="319"/>
      <c r="I2375" s="319"/>
      <c r="J2375" s="319"/>
      <c r="K2375" s="319"/>
      <c r="L2375" s="319"/>
    </row>
    <row r="2376" spans="1:12">
      <c r="A2376" s="319"/>
      <c r="B2376" s="321"/>
      <c r="C2376" s="321"/>
      <c r="D2376" s="321"/>
      <c r="E2376" s="319"/>
      <c r="F2376" s="319"/>
      <c r="G2376" s="319"/>
      <c r="H2376" s="319"/>
      <c r="I2376" s="319"/>
      <c r="J2376" s="319"/>
      <c r="K2376" s="319"/>
      <c r="L2376" s="319"/>
    </row>
    <row r="2377" spans="1:12">
      <c r="A2377" s="319"/>
      <c r="B2377" s="321"/>
      <c r="C2377" s="321"/>
      <c r="D2377" s="321"/>
      <c r="E2377" s="319"/>
      <c r="F2377" s="319"/>
      <c r="G2377" s="319"/>
      <c r="H2377" s="319"/>
      <c r="I2377" s="319"/>
      <c r="J2377" s="319"/>
      <c r="K2377" s="319"/>
      <c r="L2377" s="319"/>
    </row>
    <row r="2378" spans="1:12">
      <c r="A2378" s="319"/>
      <c r="B2378" s="321"/>
      <c r="C2378" s="321"/>
      <c r="D2378" s="321"/>
      <c r="E2378" s="319"/>
      <c r="F2378" s="319"/>
      <c r="G2378" s="319"/>
      <c r="H2378" s="319"/>
      <c r="I2378" s="319"/>
      <c r="J2378" s="319"/>
      <c r="K2378" s="319"/>
      <c r="L2378" s="319"/>
    </row>
    <row r="2379" spans="1:12">
      <c r="A2379" s="319"/>
      <c r="B2379" s="321"/>
      <c r="C2379" s="321"/>
      <c r="D2379" s="321"/>
      <c r="E2379" s="319"/>
      <c r="F2379" s="319"/>
      <c r="G2379" s="319"/>
      <c r="H2379" s="319"/>
      <c r="I2379" s="319"/>
      <c r="J2379" s="319"/>
      <c r="K2379" s="319"/>
      <c r="L2379" s="319"/>
    </row>
    <row r="2380" spans="1:12">
      <c r="A2380" s="319"/>
      <c r="B2380" s="321"/>
      <c r="C2380" s="321"/>
      <c r="D2380" s="321"/>
      <c r="E2380" s="319"/>
      <c r="F2380" s="319"/>
      <c r="G2380" s="319"/>
      <c r="H2380" s="319"/>
      <c r="I2380" s="319"/>
      <c r="J2380" s="319"/>
      <c r="K2380" s="319"/>
      <c r="L2380" s="319"/>
    </row>
    <row r="2381" spans="1:12">
      <c r="A2381" s="319"/>
      <c r="B2381" s="321"/>
      <c r="C2381" s="321"/>
      <c r="D2381" s="321"/>
      <c r="E2381" s="319"/>
      <c r="F2381" s="319"/>
      <c r="G2381" s="319"/>
      <c r="H2381" s="319"/>
      <c r="I2381" s="319"/>
      <c r="J2381" s="319"/>
      <c r="K2381" s="319"/>
      <c r="L2381" s="319"/>
    </row>
    <row r="2382" spans="1:12">
      <c r="A2382" s="319"/>
      <c r="B2382" s="321"/>
      <c r="C2382" s="321"/>
      <c r="D2382" s="321"/>
      <c r="E2382" s="319"/>
      <c r="F2382" s="319"/>
      <c r="G2382" s="319"/>
      <c r="H2382" s="319"/>
      <c r="I2382" s="319"/>
      <c r="J2382" s="319"/>
      <c r="K2382" s="319"/>
      <c r="L2382" s="319"/>
    </row>
    <row r="2383" spans="1:12">
      <c r="A2383" s="319"/>
      <c r="B2383" s="321"/>
      <c r="C2383" s="321"/>
      <c r="D2383" s="321"/>
      <c r="E2383" s="319"/>
      <c r="F2383" s="319"/>
      <c r="G2383" s="319"/>
      <c r="H2383" s="319"/>
      <c r="I2383" s="319"/>
      <c r="J2383" s="319"/>
      <c r="K2383" s="319"/>
      <c r="L2383" s="319"/>
    </row>
    <row r="2384" spans="1:12">
      <c r="A2384" s="319"/>
      <c r="B2384" s="321"/>
      <c r="C2384" s="321"/>
      <c r="D2384" s="321"/>
      <c r="E2384" s="319"/>
      <c r="F2384" s="319"/>
      <c r="G2384" s="319"/>
      <c r="H2384" s="319"/>
      <c r="I2384" s="319"/>
      <c r="J2384" s="319"/>
      <c r="K2384" s="319"/>
      <c r="L2384" s="319"/>
    </row>
    <row r="2385" spans="1:12">
      <c r="A2385" s="319"/>
      <c r="B2385" s="321"/>
      <c r="C2385" s="321"/>
      <c r="D2385" s="321"/>
      <c r="E2385" s="319"/>
      <c r="F2385" s="319"/>
      <c r="G2385" s="319"/>
      <c r="H2385" s="319"/>
      <c r="I2385" s="319"/>
      <c r="J2385" s="319"/>
      <c r="K2385" s="319"/>
      <c r="L2385" s="319"/>
    </row>
    <row r="2386" spans="1:12">
      <c r="A2386" s="319"/>
      <c r="B2386" s="321"/>
      <c r="C2386" s="321"/>
      <c r="D2386" s="321"/>
      <c r="E2386" s="319"/>
      <c r="F2386" s="319"/>
      <c r="G2386" s="319"/>
      <c r="H2386" s="319"/>
      <c r="I2386" s="319"/>
      <c r="J2386" s="319"/>
      <c r="K2386" s="319"/>
      <c r="L2386" s="319"/>
    </row>
    <row r="2387" spans="1:12">
      <c r="A2387" s="319"/>
      <c r="B2387" s="321"/>
      <c r="C2387" s="321"/>
      <c r="D2387" s="321"/>
      <c r="E2387" s="319"/>
      <c r="F2387" s="319"/>
      <c r="G2387" s="319"/>
      <c r="H2387" s="319"/>
      <c r="I2387" s="319"/>
      <c r="J2387" s="319"/>
      <c r="K2387" s="319"/>
      <c r="L2387" s="319"/>
    </row>
    <row r="2388" spans="1:12">
      <c r="A2388" s="319"/>
      <c r="B2388" s="321"/>
      <c r="C2388" s="321"/>
      <c r="D2388" s="321"/>
      <c r="E2388" s="319"/>
      <c r="F2388" s="319"/>
      <c r="G2388" s="319"/>
      <c r="H2388" s="319"/>
      <c r="I2388" s="319"/>
      <c r="J2388" s="319"/>
      <c r="K2388" s="319"/>
      <c r="L2388" s="319"/>
    </row>
    <row r="2389" spans="1:12">
      <c r="A2389" s="319"/>
      <c r="B2389" s="321"/>
      <c r="C2389" s="321"/>
      <c r="D2389" s="321"/>
      <c r="E2389" s="319"/>
      <c r="F2389" s="319"/>
      <c r="G2389" s="319"/>
      <c r="H2389" s="319"/>
      <c r="I2389" s="319"/>
      <c r="J2389" s="319"/>
      <c r="K2389" s="319"/>
      <c r="L2389" s="319"/>
    </row>
    <row r="2390" spans="1:12">
      <c r="A2390" s="319"/>
      <c r="B2390" s="321"/>
      <c r="C2390" s="321"/>
      <c r="D2390" s="321"/>
      <c r="E2390" s="319"/>
      <c r="F2390" s="319"/>
      <c r="G2390" s="319"/>
      <c r="H2390" s="319"/>
      <c r="I2390" s="319"/>
      <c r="J2390" s="319"/>
      <c r="K2390" s="319"/>
      <c r="L2390" s="319"/>
    </row>
    <row r="2391" spans="1:12">
      <c r="A2391" s="319"/>
      <c r="B2391" s="321"/>
      <c r="C2391" s="321"/>
      <c r="D2391" s="321"/>
      <c r="E2391" s="319"/>
      <c r="F2391" s="319"/>
      <c r="G2391" s="319"/>
      <c r="H2391" s="319"/>
      <c r="I2391" s="319"/>
      <c r="J2391" s="319"/>
      <c r="K2391" s="319"/>
      <c r="L2391" s="319"/>
    </row>
    <row r="2392" spans="1:12">
      <c r="A2392" s="319"/>
      <c r="B2392" s="321"/>
      <c r="C2392" s="321"/>
      <c r="D2392" s="321"/>
      <c r="E2392" s="319"/>
      <c r="F2392" s="319"/>
      <c r="G2392" s="319"/>
      <c r="H2392" s="319"/>
      <c r="I2392" s="319"/>
      <c r="J2392" s="319"/>
      <c r="K2392" s="319"/>
      <c r="L2392" s="319"/>
    </row>
    <row r="2393" spans="1:12">
      <c r="A2393" s="319"/>
      <c r="B2393" s="321"/>
      <c r="C2393" s="321"/>
      <c r="D2393" s="321"/>
      <c r="E2393" s="319"/>
      <c r="F2393" s="319"/>
      <c r="G2393" s="319"/>
      <c r="H2393" s="319"/>
      <c r="I2393" s="319"/>
      <c r="J2393" s="319"/>
      <c r="K2393" s="319"/>
      <c r="L2393" s="319"/>
    </row>
    <row r="2394" spans="1:12">
      <c r="A2394" s="319"/>
      <c r="B2394" s="321"/>
      <c r="C2394" s="321"/>
      <c r="D2394" s="321"/>
      <c r="E2394" s="319"/>
      <c r="F2394" s="319"/>
      <c r="G2394" s="319"/>
      <c r="H2394" s="319"/>
      <c r="I2394" s="319"/>
      <c r="J2394" s="319"/>
      <c r="K2394" s="319"/>
      <c r="L2394" s="319"/>
    </row>
    <row r="2395" spans="1:12">
      <c r="A2395" s="319"/>
      <c r="B2395" s="321"/>
      <c r="C2395" s="321"/>
      <c r="D2395" s="321"/>
      <c r="E2395" s="319"/>
      <c r="F2395" s="319"/>
      <c r="G2395" s="319"/>
      <c r="H2395" s="319"/>
      <c r="I2395" s="319"/>
      <c r="J2395" s="319"/>
      <c r="K2395" s="319"/>
      <c r="L2395" s="319"/>
    </row>
    <row r="2396" spans="1:12">
      <c r="A2396" s="319"/>
      <c r="B2396" s="321"/>
      <c r="C2396" s="321"/>
      <c r="D2396" s="321"/>
      <c r="E2396" s="319"/>
      <c r="F2396" s="319"/>
      <c r="G2396" s="319"/>
      <c r="H2396" s="319"/>
      <c r="I2396" s="319"/>
      <c r="J2396" s="319"/>
      <c r="K2396" s="319"/>
      <c r="L2396" s="319"/>
    </row>
    <row r="2397" spans="1:12">
      <c r="A2397" s="319"/>
      <c r="B2397" s="321"/>
      <c r="C2397" s="321"/>
      <c r="D2397" s="321"/>
      <c r="E2397" s="319"/>
      <c r="F2397" s="319"/>
      <c r="G2397" s="319"/>
      <c r="H2397" s="319"/>
      <c r="I2397" s="319"/>
      <c r="J2397" s="319"/>
      <c r="K2397" s="319"/>
      <c r="L2397" s="319"/>
    </row>
    <row r="2398" spans="1:12">
      <c r="A2398" s="319"/>
      <c r="B2398" s="321"/>
      <c r="C2398" s="321"/>
      <c r="D2398" s="321"/>
      <c r="E2398" s="319"/>
      <c r="F2398" s="319"/>
      <c r="G2398" s="319"/>
      <c r="H2398" s="319"/>
      <c r="I2398" s="319"/>
      <c r="J2398" s="319"/>
      <c r="K2398" s="319"/>
      <c r="L2398" s="319"/>
    </row>
    <row r="2399" spans="1:12">
      <c r="A2399" s="319"/>
      <c r="B2399" s="321"/>
      <c r="C2399" s="321"/>
      <c r="D2399" s="321"/>
      <c r="E2399" s="319"/>
      <c r="F2399" s="319"/>
      <c r="G2399" s="319"/>
      <c r="H2399" s="319"/>
      <c r="I2399" s="319"/>
      <c r="J2399" s="319"/>
      <c r="K2399" s="319"/>
      <c r="L2399" s="319"/>
    </row>
    <row r="2400" spans="1:12">
      <c r="A2400" s="319"/>
      <c r="B2400" s="321"/>
      <c r="C2400" s="321"/>
      <c r="D2400" s="321"/>
      <c r="E2400" s="319"/>
      <c r="F2400" s="319"/>
      <c r="G2400" s="319"/>
      <c r="H2400" s="319"/>
      <c r="I2400" s="319"/>
      <c r="J2400" s="319"/>
      <c r="K2400" s="319"/>
      <c r="L2400" s="319"/>
    </row>
    <row r="2401" spans="1:12">
      <c r="A2401" s="319"/>
      <c r="B2401" s="321"/>
      <c r="C2401" s="321"/>
      <c r="D2401" s="321"/>
      <c r="E2401" s="319"/>
      <c r="F2401" s="319"/>
      <c r="G2401" s="319"/>
      <c r="H2401" s="319"/>
      <c r="I2401" s="319"/>
      <c r="J2401" s="319"/>
      <c r="K2401" s="319"/>
      <c r="L2401" s="319"/>
    </row>
    <row r="2402" spans="1:12">
      <c r="A2402" s="319"/>
      <c r="B2402" s="321"/>
      <c r="C2402" s="321"/>
      <c r="D2402" s="321"/>
      <c r="E2402" s="319"/>
      <c r="F2402" s="319"/>
      <c r="G2402" s="319"/>
      <c r="H2402" s="319"/>
      <c r="I2402" s="319"/>
      <c r="J2402" s="319"/>
      <c r="K2402" s="319"/>
      <c r="L2402" s="319"/>
    </row>
    <row r="2403" spans="1:12">
      <c r="A2403" s="319"/>
      <c r="B2403" s="321"/>
      <c r="C2403" s="321"/>
      <c r="D2403" s="321"/>
      <c r="E2403" s="319"/>
      <c r="F2403" s="319"/>
      <c r="G2403" s="319"/>
      <c r="H2403" s="319"/>
      <c r="I2403" s="319"/>
      <c r="J2403" s="319"/>
      <c r="K2403" s="319"/>
      <c r="L2403" s="319"/>
    </row>
    <row r="2404" spans="1:12">
      <c r="A2404" s="319"/>
      <c r="B2404" s="321"/>
      <c r="C2404" s="321"/>
      <c r="D2404" s="321"/>
      <c r="E2404" s="319"/>
      <c r="F2404" s="319"/>
      <c r="G2404" s="319"/>
      <c r="H2404" s="319"/>
      <c r="I2404" s="319"/>
      <c r="J2404" s="319"/>
      <c r="K2404" s="319"/>
      <c r="L2404" s="319"/>
    </row>
    <row r="2405" spans="1:12">
      <c r="A2405" s="319"/>
      <c r="B2405" s="321"/>
      <c r="C2405" s="321"/>
      <c r="D2405" s="321"/>
      <c r="E2405" s="319"/>
      <c r="F2405" s="319"/>
      <c r="G2405" s="319"/>
      <c r="H2405" s="319"/>
      <c r="I2405" s="319"/>
      <c r="J2405" s="319"/>
      <c r="K2405" s="319"/>
      <c r="L2405" s="319"/>
    </row>
    <row r="2406" spans="1:12">
      <c r="A2406" s="319"/>
      <c r="B2406" s="321"/>
      <c r="C2406" s="321"/>
      <c r="D2406" s="321"/>
      <c r="E2406" s="319"/>
      <c r="F2406" s="319"/>
      <c r="G2406" s="319"/>
      <c r="H2406" s="319"/>
      <c r="I2406" s="319"/>
      <c r="J2406" s="319"/>
      <c r="K2406" s="319"/>
      <c r="L2406" s="319"/>
    </row>
    <row r="2407" spans="1:12">
      <c r="A2407" s="319"/>
      <c r="B2407" s="321"/>
      <c r="C2407" s="321"/>
      <c r="D2407" s="321"/>
      <c r="E2407" s="319"/>
      <c r="F2407" s="319"/>
      <c r="G2407" s="319"/>
      <c r="H2407" s="319"/>
      <c r="I2407" s="319"/>
      <c r="J2407" s="319"/>
      <c r="K2407" s="319"/>
      <c r="L2407" s="319"/>
    </row>
    <row r="2408" spans="1:12">
      <c r="A2408" s="319"/>
      <c r="B2408" s="321"/>
      <c r="C2408" s="321"/>
      <c r="D2408" s="321"/>
      <c r="E2408" s="319"/>
      <c r="F2408" s="319"/>
      <c r="G2408" s="319"/>
      <c r="H2408" s="319"/>
      <c r="I2408" s="319"/>
      <c r="J2408" s="319"/>
      <c r="K2408" s="319"/>
      <c r="L2408" s="319"/>
    </row>
    <row r="2409" spans="1:12">
      <c r="A2409" s="319"/>
      <c r="B2409" s="321"/>
      <c r="C2409" s="321"/>
      <c r="D2409" s="321"/>
      <c r="E2409" s="319"/>
      <c r="F2409" s="319"/>
      <c r="G2409" s="319"/>
      <c r="H2409" s="319"/>
      <c r="I2409" s="319"/>
      <c r="J2409" s="319"/>
      <c r="K2409" s="319"/>
      <c r="L2409" s="319"/>
    </row>
    <row r="2410" spans="1:12">
      <c r="A2410" s="319"/>
      <c r="B2410" s="321"/>
      <c r="C2410" s="321"/>
      <c r="D2410" s="321"/>
      <c r="E2410" s="319"/>
      <c r="F2410" s="319"/>
      <c r="G2410" s="319"/>
      <c r="H2410" s="319"/>
      <c r="I2410" s="319"/>
      <c r="J2410" s="319"/>
      <c r="K2410" s="319"/>
      <c r="L2410" s="319"/>
    </row>
    <row r="2411" spans="1:12">
      <c r="A2411" s="319"/>
      <c r="B2411" s="321"/>
      <c r="C2411" s="321"/>
      <c r="D2411" s="321"/>
      <c r="E2411" s="319"/>
      <c r="F2411" s="319"/>
      <c r="G2411" s="319"/>
      <c r="H2411" s="319"/>
      <c r="I2411" s="319"/>
      <c r="J2411" s="319"/>
      <c r="K2411" s="319"/>
      <c r="L2411" s="319"/>
    </row>
    <row r="2412" spans="1:12">
      <c r="A2412" s="319"/>
      <c r="B2412" s="321"/>
      <c r="C2412" s="321"/>
      <c r="D2412" s="321"/>
      <c r="E2412" s="319"/>
      <c r="F2412" s="319"/>
      <c r="G2412" s="319"/>
      <c r="H2412" s="319"/>
      <c r="I2412" s="319"/>
      <c r="J2412" s="319"/>
      <c r="K2412" s="319"/>
      <c r="L2412" s="319"/>
    </row>
    <row r="2413" spans="1:12">
      <c r="A2413" s="319"/>
      <c r="B2413" s="321"/>
      <c r="C2413" s="321"/>
      <c r="D2413" s="321"/>
      <c r="E2413" s="319"/>
      <c r="F2413" s="319"/>
      <c r="G2413" s="319"/>
      <c r="H2413" s="319"/>
      <c r="I2413" s="319"/>
      <c r="J2413" s="319"/>
      <c r="K2413" s="319"/>
      <c r="L2413" s="319"/>
    </row>
    <row r="2414" spans="1:12">
      <c r="A2414" s="319"/>
      <c r="B2414" s="321"/>
      <c r="C2414" s="321"/>
      <c r="D2414" s="321"/>
      <c r="E2414" s="319"/>
      <c r="F2414" s="319"/>
      <c r="G2414" s="319"/>
      <c r="H2414" s="319"/>
      <c r="I2414" s="319"/>
      <c r="J2414" s="319"/>
      <c r="K2414" s="319"/>
      <c r="L2414" s="319"/>
    </row>
    <row r="2415" spans="1:12">
      <c r="A2415" s="319"/>
      <c r="B2415" s="321"/>
      <c r="C2415" s="321"/>
      <c r="D2415" s="321"/>
      <c r="E2415" s="319"/>
      <c r="F2415" s="319"/>
      <c r="G2415" s="319"/>
      <c r="H2415" s="319"/>
      <c r="I2415" s="319"/>
      <c r="J2415" s="319"/>
      <c r="K2415" s="319"/>
      <c r="L2415" s="319"/>
    </row>
    <row r="2416" spans="1:12">
      <c r="A2416" s="319"/>
      <c r="B2416" s="321"/>
      <c r="C2416" s="321"/>
      <c r="D2416" s="321"/>
      <c r="E2416" s="319"/>
      <c r="F2416" s="319"/>
      <c r="G2416" s="319"/>
      <c r="H2416" s="319"/>
      <c r="I2416" s="319"/>
      <c r="J2416" s="319"/>
      <c r="K2416" s="319"/>
      <c r="L2416" s="319"/>
    </row>
    <row r="2417" spans="1:12">
      <c r="A2417" s="319"/>
      <c r="B2417" s="321"/>
      <c r="C2417" s="321"/>
      <c r="D2417" s="321"/>
      <c r="E2417" s="319"/>
      <c r="F2417" s="319"/>
      <c r="G2417" s="319"/>
      <c r="H2417" s="319"/>
      <c r="I2417" s="319"/>
      <c r="J2417" s="319"/>
      <c r="K2417" s="319"/>
      <c r="L2417" s="319"/>
    </row>
    <row r="2418" spans="1:12">
      <c r="A2418" s="319"/>
      <c r="B2418" s="321"/>
      <c r="C2418" s="321"/>
      <c r="D2418" s="321"/>
      <c r="E2418" s="319"/>
      <c r="F2418" s="319"/>
      <c r="G2418" s="319"/>
      <c r="H2418" s="319"/>
      <c r="I2418" s="319"/>
      <c r="J2418" s="319"/>
      <c r="K2418" s="319"/>
      <c r="L2418" s="319"/>
    </row>
    <row r="2419" spans="1:12">
      <c r="A2419" s="319"/>
      <c r="B2419" s="321"/>
      <c r="C2419" s="321"/>
      <c r="D2419" s="321"/>
      <c r="E2419" s="319"/>
      <c r="F2419" s="319"/>
      <c r="G2419" s="319"/>
      <c r="H2419" s="319"/>
      <c r="I2419" s="319"/>
      <c r="J2419" s="319"/>
      <c r="K2419" s="319"/>
      <c r="L2419" s="319"/>
    </row>
    <row r="2420" spans="1:12">
      <c r="A2420" s="319"/>
      <c r="B2420" s="321"/>
      <c r="C2420" s="321"/>
      <c r="D2420" s="321"/>
      <c r="E2420" s="319"/>
      <c r="F2420" s="319"/>
      <c r="G2420" s="319"/>
      <c r="H2420" s="319"/>
      <c r="I2420" s="319"/>
      <c r="J2420" s="319"/>
      <c r="K2420" s="319"/>
      <c r="L2420" s="319"/>
    </row>
    <row r="2421" spans="1:12">
      <c r="A2421" s="319"/>
      <c r="B2421" s="321"/>
      <c r="C2421" s="321"/>
      <c r="D2421" s="321"/>
      <c r="E2421" s="319"/>
      <c r="F2421" s="319"/>
      <c r="G2421" s="319"/>
      <c r="H2421" s="319"/>
      <c r="I2421" s="319"/>
      <c r="J2421" s="319"/>
      <c r="K2421" s="319"/>
      <c r="L2421" s="319"/>
    </row>
    <row r="2422" spans="1:12">
      <c r="A2422" s="319"/>
      <c r="B2422" s="321"/>
      <c r="C2422" s="321"/>
      <c r="D2422" s="321"/>
      <c r="E2422" s="319"/>
      <c r="F2422" s="319"/>
      <c r="G2422" s="319"/>
      <c r="H2422" s="319"/>
      <c r="I2422" s="319"/>
      <c r="J2422" s="319"/>
      <c r="K2422" s="319"/>
      <c r="L2422" s="319"/>
    </row>
    <row r="2423" spans="1:12">
      <c r="A2423" s="319"/>
      <c r="B2423" s="321"/>
      <c r="C2423" s="321"/>
      <c r="D2423" s="321"/>
      <c r="E2423" s="319"/>
      <c r="F2423" s="319"/>
      <c r="G2423" s="319"/>
      <c r="H2423" s="319"/>
      <c r="I2423" s="319"/>
      <c r="J2423" s="319"/>
      <c r="K2423" s="319"/>
      <c r="L2423" s="319"/>
    </row>
    <row r="2424" spans="1:12">
      <c r="A2424" s="319"/>
      <c r="B2424" s="321"/>
      <c r="C2424" s="321"/>
      <c r="D2424" s="321"/>
      <c r="E2424" s="319"/>
      <c r="F2424" s="319"/>
      <c r="G2424" s="319"/>
      <c r="H2424" s="319"/>
      <c r="I2424" s="319"/>
      <c r="J2424" s="319"/>
      <c r="K2424" s="319"/>
      <c r="L2424" s="319"/>
    </row>
    <row r="2425" spans="1:12">
      <c r="A2425" s="319"/>
      <c r="B2425" s="321"/>
      <c r="C2425" s="321"/>
      <c r="D2425" s="321"/>
      <c r="E2425" s="319"/>
      <c r="F2425" s="319"/>
      <c r="G2425" s="319"/>
      <c r="H2425" s="319"/>
      <c r="I2425" s="319"/>
      <c r="J2425" s="319"/>
      <c r="K2425" s="319"/>
      <c r="L2425" s="319"/>
    </row>
    <row r="2426" spans="1:12">
      <c r="A2426" s="319"/>
      <c r="B2426" s="321"/>
      <c r="C2426" s="321"/>
      <c r="D2426" s="321"/>
      <c r="E2426" s="319"/>
      <c r="F2426" s="319"/>
      <c r="G2426" s="319"/>
      <c r="H2426" s="319"/>
      <c r="I2426" s="319"/>
      <c r="J2426" s="319"/>
      <c r="K2426" s="319"/>
      <c r="L2426" s="319"/>
    </row>
    <row r="2427" spans="1:12">
      <c r="A2427" s="319"/>
      <c r="B2427" s="321"/>
      <c r="C2427" s="321"/>
      <c r="D2427" s="321"/>
      <c r="E2427" s="319"/>
      <c r="F2427" s="319"/>
      <c r="G2427" s="319"/>
      <c r="H2427" s="319"/>
      <c r="I2427" s="319"/>
      <c r="J2427" s="319"/>
      <c r="K2427" s="319"/>
      <c r="L2427" s="319"/>
    </row>
    <row r="2428" spans="1:12">
      <c r="A2428" s="319"/>
      <c r="B2428" s="321"/>
      <c r="C2428" s="321"/>
      <c r="D2428" s="321"/>
      <c r="E2428" s="319"/>
      <c r="F2428" s="319"/>
      <c r="G2428" s="319"/>
      <c r="H2428" s="319"/>
      <c r="I2428" s="319"/>
      <c r="J2428" s="319"/>
      <c r="K2428" s="319"/>
      <c r="L2428" s="319"/>
    </row>
    <row r="2429" spans="1:12">
      <c r="A2429" s="319"/>
      <c r="B2429" s="321"/>
      <c r="C2429" s="321"/>
      <c r="D2429" s="321"/>
      <c r="E2429" s="319"/>
      <c r="F2429" s="319"/>
      <c r="G2429" s="319"/>
      <c r="H2429" s="319"/>
      <c r="I2429" s="319"/>
      <c r="J2429" s="319"/>
      <c r="K2429" s="319"/>
      <c r="L2429" s="319"/>
    </row>
    <row r="2430" spans="1:12">
      <c r="A2430" s="319"/>
      <c r="B2430" s="321"/>
      <c r="C2430" s="321"/>
      <c r="D2430" s="321"/>
      <c r="E2430" s="319"/>
      <c r="F2430" s="319"/>
      <c r="G2430" s="319"/>
      <c r="H2430" s="319"/>
      <c r="I2430" s="319"/>
      <c r="J2430" s="319"/>
      <c r="K2430" s="319"/>
      <c r="L2430" s="319"/>
    </row>
    <row r="2431" spans="1:12">
      <c r="A2431" s="319"/>
      <c r="B2431" s="321"/>
      <c r="C2431" s="321"/>
      <c r="D2431" s="321"/>
      <c r="E2431" s="319"/>
      <c r="F2431" s="319"/>
      <c r="G2431" s="319"/>
      <c r="H2431" s="319"/>
      <c r="I2431" s="319"/>
      <c r="J2431" s="319"/>
      <c r="K2431" s="319"/>
      <c r="L2431" s="319"/>
    </row>
    <row r="2432" spans="1:12">
      <c r="A2432" s="319"/>
      <c r="B2432" s="321"/>
      <c r="C2432" s="321"/>
      <c r="D2432" s="321"/>
      <c r="E2432" s="319"/>
      <c r="F2432" s="319"/>
      <c r="G2432" s="319"/>
      <c r="H2432" s="319"/>
      <c r="I2432" s="319"/>
      <c r="J2432" s="319"/>
      <c r="K2432" s="319"/>
      <c r="L2432" s="319"/>
    </row>
    <row r="2433" spans="1:12">
      <c r="A2433" s="319"/>
      <c r="B2433" s="321"/>
      <c r="C2433" s="321"/>
      <c r="D2433" s="321"/>
      <c r="E2433" s="319"/>
      <c r="F2433" s="319"/>
      <c r="G2433" s="319"/>
      <c r="H2433" s="319"/>
      <c r="I2433" s="319"/>
      <c r="J2433" s="319"/>
      <c r="K2433" s="319"/>
      <c r="L2433" s="319"/>
    </row>
    <row r="2434" spans="1:12">
      <c r="A2434" s="319"/>
      <c r="B2434" s="321"/>
      <c r="C2434" s="321"/>
      <c r="D2434" s="321"/>
      <c r="E2434" s="319"/>
      <c r="F2434" s="319"/>
      <c r="G2434" s="319"/>
      <c r="H2434" s="319"/>
      <c r="I2434" s="319"/>
      <c r="J2434" s="319"/>
      <c r="K2434" s="319"/>
      <c r="L2434" s="319"/>
    </row>
    <row r="2435" spans="1:12">
      <c r="A2435" s="319"/>
      <c r="B2435" s="321"/>
      <c r="C2435" s="321"/>
      <c r="D2435" s="321"/>
      <c r="E2435" s="319"/>
      <c r="F2435" s="319"/>
      <c r="G2435" s="319"/>
      <c r="H2435" s="319"/>
      <c r="I2435" s="319"/>
      <c r="J2435" s="319"/>
      <c r="K2435" s="319"/>
      <c r="L2435" s="319"/>
    </row>
    <row r="2436" spans="1:12">
      <c r="A2436" s="319"/>
      <c r="B2436" s="321"/>
      <c r="C2436" s="321"/>
      <c r="D2436" s="321"/>
      <c r="E2436" s="319"/>
      <c r="F2436" s="319"/>
      <c r="G2436" s="319"/>
      <c r="H2436" s="319"/>
      <c r="I2436" s="319"/>
      <c r="J2436" s="319"/>
      <c r="K2436" s="319"/>
      <c r="L2436" s="319"/>
    </row>
    <row r="2437" spans="1:12">
      <c r="A2437" s="319"/>
      <c r="B2437" s="321"/>
      <c r="C2437" s="321"/>
      <c r="D2437" s="321"/>
      <c r="E2437" s="319"/>
      <c r="F2437" s="319"/>
      <c r="G2437" s="319"/>
      <c r="H2437" s="319"/>
      <c r="I2437" s="319"/>
      <c r="J2437" s="319"/>
      <c r="K2437" s="319"/>
      <c r="L2437" s="319"/>
    </row>
    <row r="2438" spans="1:12">
      <c r="A2438" s="319"/>
      <c r="B2438" s="321"/>
      <c r="C2438" s="321"/>
      <c r="D2438" s="321"/>
      <c r="E2438" s="319"/>
      <c r="F2438" s="319"/>
      <c r="G2438" s="319"/>
      <c r="H2438" s="319"/>
      <c r="I2438" s="319"/>
      <c r="J2438" s="319"/>
      <c r="K2438" s="319"/>
      <c r="L2438" s="319"/>
    </row>
    <row r="2439" spans="1:12">
      <c r="A2439" s="319"/>
      <c r="B2439" s="321"/>
      <c r="C2439" s="321"/>
      <c r="D2439" s="321"/>
      <c r="E2439" s="319"/>
      <c r="F2439" s="319"/>
      <c r="G2439" s="319"/>
      <c r="H2439" s="319"/>
      <c r="I2439" s="319"/>
      <c r="J2439" s="319"/>
      <c r="K2439" s="319"/>
      <c r="L2439" s="319"/>
    </row>
    <row r="2440" spans="1:12">
      <c r="A2440" s="319"/>
      <c r="B2440" s="321"/>
      <c r="C2440" s="321"/>
      <c r="D2440" s="321"/>
      <c r="E2440" s="319"/>
      <c r="F2440" s="319"/>
      <c r="G2440" s="319"/>
      <c r="H2440" s="319"/>
      <c r="I2440" s="319"/>
      <c r="J2440" s="319"/>
      <c r="K2440" s="319"/>
      <c r="L2440" s="319"/>
    </row>
    <row r="2441" spans="1:12">
      <c r="A2441" s="319"/>
      <c r="B2441" s="321"/>
      <c r="C2441" s="321"/>
      <c r="D2441" s="321"/>
      <c r="E2441" s="319"/>
      <c r="F2441" s="319"/>
      <c r="G2441" s="319"/>
      <c r="H2441" s="319"/>
      <c r="I2441" s="319"/>
      <c r="J2441" s="319"/>
      <c r="K2441" s="319"/>
      <c r="L2441" s="319"/>
    </row>
    <row r="2442" spans="1:12">
      <c r="A2442" s="319"/>
      <c r="B2442" s="321"/>
      <c r="C2442" s="321"/>
      <c r="D2442" s="321"/>
      <c r="E2442" s="319"/>
      <c r="F2442" s="319"/>
      <c r="G2442" s="319"/>
      <c r="H2442" s="319"/>
      <c r="I2442" s="319"/>
      <c r="J2442" s="319"/>
      <c r="K2442" s="319"/>
      <c r="L2442" s="319"/>
    </row>
    <row r="2443" spans="1:12">
      <c r="A2443" s="319"/>
      <c r="B2443" s="321"/>
      <c r="C2443" s="321"/>
      <c r="D2443" s="321"/>
      <c r="E2443" s="319"/>
      <c r="F2443" s="319"/>
      <c r="G2443" s="319"/>
      <c r="H2443" s="319"/>
      <c r="I2443" s="319"/>
      <c r="J2443" s="319"/>
      <c r="K2443" s="319"/>
      <c r="L2443" s="319"/>
    </row>
    <row r="2444" spans="1:12">
      <c r="A2444" s="319"/>
      <c r="B2444" s="321"/>
      <c r="C2444" s="321"/>
      <c r="D2444" s="321"/>
      <c r="E2444" s="319"/>
      <c r="F2444" s="319"/>
      <c r="G2444" s="319"/>
      <c r="H2444" s="319"/>
      <c r="I2444" s="319"/>
      <c r="J2444" s="319"/>
      <c r="K2444" s="319"/>
      <c r="L2444" s="319"/>
    </row>
    <row r="2445" spans="1:12">
      <c r="A2445" s="319"/>
      <c r="B2445" s="321"/>
      <c r="C2445" s="321"/>
      <c r="D2445" s="321"/>
      <c r="E2445" s="319"/>
      <c r="F2445" s="319"/>
      <c r="G2445" s="319"/>
      <c r="H2445" s="319"/>
      <c r="I2445" s="319"/>
      <c r="J2445" s="319"/>
      <c r="K2445" s="319"/>
      <c r="L2445" s="319"/>
    </row>
    <row r="2446" spans="1:12">
      <c r="A2446" s="319"/>
      <c r="B2446" s="321"/>
      <c r="C2446" s="321"/>
      <c r="D2446" s="321"/>
      <c r="E2446" s="319"/>
      <c r="F2446" s="319"/>
      <c r="G2446" s="319"/>
      <c r="H2446" s="319"/>
      <c r="I2446" s="319"/>
      <c r="J2446" s="319"/>
      <c r="K2446" s="319"/>
      <c r="L2446" s="319"/>
    </row>
    <row r="2447" spans="1:12">
      <c r="A2447" s="319"/>
      <c r="B2447" s="321"/>
      <c r="C2447" s="321"/>
      <c r="D2447" s="321"/>
      <c r="E2447" s="319"/>
      <c r="F2447" s="319"/>
      <c r="G2447" s="319"/>
      <c r="H2447" s="319"/>
      <c r="I2447" s="319"/>
      <c r="J2447" s="319"/>
      <c r="K2447" s="319"/>
      <c r="L2447" s="319"/>
    </row>
    <row r="2448" spans="1:12">
      <c r="A2448" s="319"/>
      <c r="B2448" s="321"/>
      <c r="C2448" s="321"/>
      <c r="D2448" s="321"/>
      <c r="E2448" s="319"/>
      <c r="F2448" s="319"/>
      <c r="G2448" s="319"/>
      <c r="H2448" s="319"/>
      <c r="I2448" s="319"/>
      <c r="J2448" s="319"/>
      <c r="K2448" s="319"/>
      <c r="L2448" s="319"/>
    </row>
    <row r="2449" spans="1:12">
      <c r="A2449" s="319"/>
      <c r="B2449" s="321"/>
      <c r="C2449" s="321"/>
      <c r="D2449" s="321"/>
      <c r="E2449" s="319"/>
      <c r="F2449" s="319"/>
      <c r="G2449" s="319"/>
      <c r="H2449" s="319"/>
      <c r="I2449" s="319"/>
      <c r="J2449" s="319"/>
      <c r="K2449" s="319"/>
      <c r="L2449" s="319"/>
    </row>
    <row r="2450" spans="1:12">
      <c r="A2450" s="319"/>
      <c r="B2450" s="321"/>
      <c r="C2450" s="321"/>
      <c r="D2450" s="321"/>
      <c r="E2450" s="319"/>
      <c r="F2450" s="319"/>
      <c r="G2450" s="319"/>
      <c r="H2450" s="319"/>
      <c r="I2450" s="319"/>
      <c r="J2450" s="319"/>
      <c r="K2450" s="319"/>
      <c r="L2450" s="319"/>
    </row>
    <row r="2451" spans="1:12">
      <c r="A2451" s="319"/>
      <c r="B2451" s="321"/>
      <c r="C2451" s="321"/>
      <c r="D2451" s="321"/>
      <c r="E2451" s="319"/>
      <c r="F2451" s="319"/>
      <c r="G2451" s="319"/>
      <c r="H2451" s="319"/>
      <c r="I2451" s="319"/>
      <c r="J2451" s="319"/>
      <c r="K2451" s="319"/>
      <c r="L2451" s="319"/>
    </row>
    <row r="2452" spans="1:12">
      <c r="A2452" s="319"/>
      <c r="B2452" s="321"/>
      <c r="C2452" s="321"/>
      <c r="D2452" s="321"/>
      <c r="E2452" s="319"/>
      <c r="F2452" s="319"/>
      <c r="G2452" s="319"/>
      <c r="H2452" s="319"/>
      <c r="I2452" s="319"/>
      <c r="J2452" s="319"/>
      <c r="K2452" s="319"/>
      <c r="L2452" s="319"/>
    </row>
    <row r="2453" spans="1:12">
      <c r="A2453" s="319"/>
      <c r="B2453" s="321"/>
      <c r="C2453" s="321"/>
      <c r="D2453" s="321"/>
      <c r="E2453" s="319"/>
      <c r="F2453" s="319"/>
      <c r="G2453" s="319"/>
      <c r="H2453" s="319"/>
      <c r="I2453" s="319"/>
      <c r="J2453" s="319"/>
      <c r="K2453" s="319"/>
      <c r="L2453" s="319"/>
    </row>
    <row r="2454" spans="1:12">
      <c r="A2454" s="319"/>
      <c r="B2454" s="321"/>
      <c r="C2454" s="321"/>
      <c r="D2454" s="321"/>
      <c r="E2454" s="319"/>
      <c r="F2454" s="319"/>
      <c r="G2454" s="319"/>
      <c r="H2454" s="319"/>
      <c r="I2454" s="319"/>
      <c r="J2454" s="319"/>
      <c r="K2454" s="319"/>
      <c r="L2454" s="319"/>
    </row>
    <row r="2455" spans="1:12">
      <c r="A2455" s="319"/>
      <c r="B2455" s="321"/>
      <c r="C2455" s="321"/>
      <c r="D2455" s="321"/>
      <c r="E2455" s="319"/>
      <c r="F2455" s="319"/>
      <c r="G2455" s="319"/>
      <c r="H2455" s="319"/>
      <c r="I2455" s="319"/>
      <c r="J2455" s="319"/>
      <c r="K2455" s="319"/>
      <c r="L2455" s="319"/>
    </row>
    <row r="2456" spans="1:12">
      <c r="A2456" s="319"/>
      <c r="B2456" s="321"/>
      <c r="C2456" s="321"/>
      <c r="D2456" s="321"/>
      <c r="E2456" s="319"/>
      <c r="F2456" s="319"/>
      <c r="G2456" s="319"/>
      <c r="H2456" s="319"/>
      <c r="I2456" s="319"/>
      <c r="J2456" s="319"/>
      <c r="K2456" s="319"/>
      <c r="L2456" s="319"/>
    </row>
    <row r="2457" spans="1:12">
      <c r="A2457" s="319"/>
      <c r="B2457" s="321"/>
      <c r="C2457" s="321"/>
      <c r="D2457" s="321"/>
      <c r="E2457" s="319"/>
      <c r="F2457" s="319"/>
      <c r="G2457" s="319"/>
      <c r="H2457" s="319"/>
      <c r="I2457" s="319"/>
      <c r="J2457" s="319"/>
      <c r="K2457" s="319"/>
      <c r="L2457" s="319"/>
    </row>
    <row r="2458" spans="1:12">
      <c r="A2458" s="319"/>
      <c r="B2458" s="321"/>
      <c r="C2458" s="321"/>
      <c r="D2458" s="321"/>
      <c r="E2458" s="319"/>
      <c r="F2458" s="319"/>
      <c r="G2458" s="319"/>
      <c r="H2458" s="319"/>
      <c r="I2458" s="319"/>
      <c r="J2458" s="319"/>
      <c r="K2458" s="319"/>
      <c r="L2458" s="319"/>
    </row>
    <row r="2459" spans="1:12">
      <c r="A2459" s="319"/>
      <c r="B2459" s="321"/>
      <c r="C2459" s="321"/>
      <c r="D2459" s="321"/>
      <c r="E2459" s="319"/>
      <c r="F2459" s="319"/>
      <c r="G2459" s="319"/>
      <c r="H2459" s="319"/>
      <c r="I2459" s="319"/>
      <c r="J2459" s="319"/>
      <c r="K2459" s="319"/>
      <c r="L2459" s="319"/>
    </row>
    <row r="2460" spans="1:12">
      <c r="A2460" s="319"/>
      <c r="B2460" s="321"/>
      <c r="C2460" s="321"/>
      <c r="D2460" s="321"/>
      <c r="E2460" s="319"/>
      <c r="F2460" s="319"/>
      <c r="G2460" s="319"/>
      <c r="H2460" s="319"/>
      <c r="I2460" s="319"/>
      <c r="J2460" s="319"/>
      <c r="K2460" s="319"/>
      <c r="L2460" s="319"/>
    </row>
    <row r="2461" spans="1:12">
      <c r="A2461" s="319"/>
      <c r="B2461" s="321"/>
      <c r="C2461" s="321"/>
      <c r="D2461" s="321"/>
      <c r="E2461" s="319"/>
      <c r="F2461" s="319"/>
      <c r="G2461" s="319"/>
      <c r="H2461" s="319"/>
      <c r="I2461" s="319"/>
      <c r="J2461" s="319"/>
      <c r="K2461" s="319"/>
      <c r="L2461" s="319"/>
    </row>
    <row r="2462" spans="1:12">
      <c r="A2462" s="319"/>
      <c r="B2462" s="321"/>
      <c r="C2462" s="321"/>
      <c r="D2462" s="321"/>
      <c r="E2462" s="319"/>
      <c r="F2462" s="319"/>
      <c r="G2462" s="319"/>
      <c r="H2462" s="319"/>
      <c r="I2462" s="319"/>
      <c r="J2462" s="319"/>
      <c r="K2462" s="319"/>
      <c r="L2462" s="319"/>
    </row>
    <row r="2463" spans="1:12">
      <c r="A2463" s="319"/>
      <c r="B2463" s="321"/>
      <c r="C2463" s="321"/>
      <c r="D2463" s="321"/>
      <c r="E2463" s="319"/>
      <c r="F2463" s="319"/>
      <c r="G2463" s="319"/>
      <c r="H2463" s="319"/>
      <c r="I2463" s="319"/>
      <c r="J2463" s="319"/>
      <c r="K2463" s="319"/>
      <c r="L2463" s="319"/>
    </row>
    <row r="2464" spans="1:12">
      <c r="A2464" s="319"/>
      <c r="B2464" s="321"/>
      <c r="C2464" s="321"/>
      <c r="D2464" s="321"/>
      <c r="E2464" s="319"/>
      <c r="F2464" s="319"/>
      <c r="G2464" s="319"/>
      <c r="H2464" s="319"/>
      <c r="I2464" s="319"/>
      <c r="J2464" s="319"/>
      <c r="K2464" s="319"/>
      <c r="L2464" s="319"/>
    </row>
    <row r="2465" spans="1:12">
      <c r="A2465" s="319"/>
      <c r="B2465" s="321"/>
      <c r="C2465" s="321"/>
      <c r="D2465" s="321"/>
      <c r="E2465" s="319"/>
      <c r="F2465" s="319"/>
      <c r="G2465" s="319"/>
      <c r="H2465" s="319"/>
      <c r="I2465" s="319"/>
      <c r="J2465" s="319"/>
      <c r="K2465" s="319"/>
      <c r="L2465" s="319"/>
    </row>
    <row r="2466" spans="1:12">
      <c r="A2466" s="319"/>
      <c r="B2466" s="321"/>
      <c r="C2466" s="321"/>
      <c r="D2466" s="321"/>
      <c r="E2466" s="319"/>
      <c r="F2466" s="319"/>
      <c r="G2466" s="319"/>
      <c r="H2466" s="319"/>
      <c r="I2466" s="319"/>
      <c r="J2466" s="319"/>
      <c r="K2466" s="319"/>
      <c r="L2466" s="319"/>
    </row>
    <row r="2467" spans="1:12">
      <c r="A2467" s="319"/>
      <c r="B2467" s="321"/>
      <c r="C2467" s="321"/>
      <c r="D2467" s="321"/>
      <c r="E2467" s="319"/>
      <c r="F2467" s="319"/>
      <c r="G2467" s="319"/>
      <c r="H2467" s="319"/>
      <c r="I2467" s="319"/>
      <c r="J2467" s="319"/>
      <c r="K2467" s="319"/>
      <c r="L2467" s="319"/>
    </row>
    <row r="2468" spans="1:12">
      <c r="A2468" s="319"/>
      <c r="B2468" s="321"/>
      <c r="C2468" s="321"/>
      <c r="D2468" s="321"/>
      <c r="E2468" s="319"/>
      <c r="F2468" s="319"/>
      <c r="G2468" s="319"/>
      <c r="H2468" s="319"/>
      <c r="I2468" s="319"/>
      <c r="J2468" s="319"/>
      <c r="K2468" s="319"/>
      <c r="L2468" s="319"/>
    </row>
    <row r="2469" spans="1:12">
      <c r="A2469" s="319"/>
      <c r="B2469" s="321"/>
      <c r="C2469" s="321"/>
      <c r="D2469" s="321"/>
      <c r="E2469" s="319"/>
      <c r="F2469" s="319"/>
      <c r="G2469" s="319"/>
      <c r="H2469" s="319"/>
      <c r="I2469" s="319"/>
      <c r="J2469" s="319"/>
      <c r="K2469" s="319"/>
      <c r="L2469" s="319"/>
    </row>
    <row r="2470" spans="1:12">
      <c r="A2470" s="319"/>
      <c r="B2470" s="321"/>
      <c r="C2470" s="321"/>
      <c r="D2470" s="321"/>
      <c r="E2470" s="319"/>
      <c r="F2470" s="319"/>
      <c r="G2470" s="319"/>
      <c r="H2470" s="319"/>
      <c r="I2470" s="319"/>
      <c r="J2470" s="319"/>
      <c r="K2470" s="319"/>
      <c r="L2470" s="319"/>
    </row>
    <row r="2471" spans="1:12">
      <c r="A2471" s="319"/>
      <c r="B2471" s="321"/>
      <c r="C2471" s="321"/>
      <c r="D2471" s="321"/>
      <c r="E2471" s="319"/>
      <c r="F2471" s="319"/>
      <c r="G2471" s="319"/>
      <c r="H2471" s="319"/>
      <c r="I2471" s="319"/>
      <c r="J2471" s="319"/>
      <c r="K2471" s="319"/>
      <c r="L2471" s="319"/>
    </row>
    <row r="2472" spans="1:12">
      <c r="A2472" s="319"/>
      <c r="B2472" s="321"/>
      <c r="C2472" s="321"/>
      <c r="D2472" s="321"/>
      <c r="E2472" s="319"/>
      <c r="F2472" s="319"/>
      <c r="G2472" s="319"/>
      <c r="H2472" s="319"/>
      <c r="I2472" s="319"/>
      <c r="J2472" s="319"/>
      <c r="K2472" s="319"/>
      <c r="L2472" s="319"/>
    </row>
    <row r="2473" spans="1:12">
      <c r="A2473" s="319"/>
      <c r="B2473" s="321"/>
      <c r="C2473" s="321"/>
      <c r="D2473" s="321"/>
      <c r="E2473" s="319"/>
      <c r="F2473" s="319"/>
      <c r="G2473" s="319"/>
      <c r="H2473" s="319"/>
      <c r="I2473" s="319"/>
      <c r="J2473" s="319"/>
      <c r="K2473" s="319"/>
      <c r="L2473" s="319"/>
    </row>
    <row r="2474" spans="1:12">
      <c r="A2474" s="319"/>
      <c r="B2474" s="321"/>
      <c r="C2474" s="321"/>
      <c r="D2474" s="321"/>
      <c r="E2474" s="319"/>
      <c r="F2474" s="319"/>
      <c r="G2474" s="319"/>
      <c r="H2474" s="319"/>
      <c r="I2474" s="319"/>
      <c r="J2474" s="319"/>
      <c r="K2474" s="319"/>
      <c r="L2474" s="319"/>
    </row>
    <row r="2475" spans="1:12">
      <c r="A2475" s="319"/>
      <c r="B2475" s="321"/>
      <c r="C2475" s="321"/>
      <c r="D2475" s="321"/>
      <c r="E2475" s="319"/>
      <c r="F2475" s="319"/>
      <c r="G2475" s="319"/>
      <c r="H2475" s="319"/>
      <c r="I2475" s="319"/>
      <c r="J2475" s="319"/>
      <c r="K2475" s="319"/>
      <c r="L2475" s="319"/>
    </row>
    <row r="2476" spans="1:12">
      <c r="A2476" s="319"/>
      <c r="B2476" s="321"/>
      <c r="C2476" s="321"/>
      <c r="D2476" s="321"/>
      <c r="E2476" s="319"/>
      <c r="F2476" s="319"/>
      <c r="G2476" s="319"/>
      <c r="H2476" s="319"/>
      <c r="I2476" s="319"/>
      <c r="J2476" s="319"/>
      <c r="K2476" s="319"/>
      <c r="L2476" s="319"/>
    </row>
    <row r="2477" spans="1:12">
      <c r="A2477" s="319"/>
      <c r="B2477" s="321"/>
      <c r="C2477" s="321"/>
      <c r="D2477" s="321"/>
      <c r="E2477" s="319"/>
      <c r="F2477" s="319"/>
      <c r="G2477" s="319"/>
      <c r="H2477" s="319"/>
      <c r="I2477" s="319"/>
      <c r="J2477" s="319"/>
      <c r="K2477" s="319"/>
      <c r="L2477" s="319"/>
    </row>
    <row r="2478" spans="1:12">
      <c r="A2478" s="319"/>
      <c r="B2478" s="321"/>
      <c r="C2478" s="321"/>
      <c r="D2478" s="321"/>
      <c r="E2478" s="319"/>
      <c r="F2478" s="319"/>
      <c r="G2478" s="319"/>
      <c r="H2478" s="319"/>
      <c r="I2478" s="319"/>
      <c r="J2478" s="319"/>
      <c r="K2478" s="319"/>
      <c r="L2478" s="319"/>
    </row>
    <row r="2479" spans="1:12">
      <c r="A2479" s="319"/>
      <c r="B2479" s="321"/>
      <c r="C2479" s="321"/>
      <c r="D2479" s="321"/>
      <c r="E2479" s="319"/>
      <c r="F2479" s="319"/>
      <c r="G2479" s="319"/>
      <c r="H2479" s="319"/>
      <c r="I2479" s="319"/>
      <c r="J2479" s="319"/>
      <c r="K2479" s="319"/>
      <c r="L2479" s="319"/>
    </row>
    <row r="2480" spans="1:12">
      <c r="A2480" s="319"/>
      <c r="B2480" s="321"/>
      <c r="C2480" s="321"/>
      <c r="D2480" s="321"/>
      <c r="E2480" s="319"/>
      <c r="F2480" s="319"/>
      <c r="G2480" s="319"/>
      <c r="H2480" s="319"/>
      <c r="I2480" s="319"/>
      <c r="J2480" s="319"/>
      <c r="K2480" s="319"/>
      <c r="L2480" s="319"/>
    </row>
    <row r="2481" spans="1:12">
      <c r="A2481" s="319"/>
      <c r="B2481" s="321"/>
      <c r="C2481" s="321"/>
      <c r="D2481" s="321"/>
      <c r="E2481" s="319"/>
      <c r="F2481" s="319"/>
      <c r="G2481" s="319"/>
      <c r="H2481" s="319"/>
      <c r="I2481" s="319"/>
      <c r="J2481" s="319"/>
      <c r="K2481" s="319"/>
      <c r="L2481" s="319"/>
    </row>
    <row r="2482" spans="1:12">
      <c r="A2482" s="319"/>
      <c r="B2482" s="321"/>
      <c r="C2482" s="321"/>
      <c r="D2482" s="321"/>
      <c r="E2482" s="319"/>
      <c r="F2482" s="319"/>
      <c r="G2482" s="319"/>
      <c r="H2482" s="319"/>
      <c r="I2482" s="319"/>
      <c r="J2482" s="319"/>
      <c r="K2482" s="319"/>
      <c r="L2482" s="319"/>
    </row>
    <row r="2483" spans="1:12">
      <c r="A2483" s="319"/>
      <c r="B2483" s="321"/>
      <c r="C2483" s="321"/>
      <c r="D2483" s="321"/>
      <c r="E2483" s="319"/>
      <c r="F2483" s="319"/>
      <c r="G2483" s="319"/>
      <c r="H2483" s="319"/>
      <c r="I2483" s="319"/>
      <c r="J2483" s="319"/>
      <c r="K2483" s="319"/>
      <c r="L2483" s="319"/>
    </row>
    <row r="2484" spans="1:12">
      <c r="A2484" s="319"/>
      <c r="B2484" s="321"/>
      <c r="C2484" s="321"/>
      <c r="D2484" s="321"/>
      <c r="E2484" s="319"/>
      <c r="F2484" s="319"/>
      <c r="G2484" s="319"/>
      <c r="H2484" s="319"/>
      <c r="I2484" s="319"/>
      <c r="J2484" s="319"/>
      <c r="K2484" s="319"/>
      <c r="L2484" s="319"/>
    </row>
    <row r="2485" spans="1:12">
      <c r="A2485" s="319"/>
      <c r="B2485" s="321"/>
      <c r="C2485" s="321"/>
      <c r="D2485" s="321"/>
      <c r="E2485" s="319"/>
      <c r="F2485" s="319"/>
      <c r="G2485" s="319"/>
      <c r="H2485" s="319"/>
      <c r="I2485" s="319"/>
      <c r="J2485" s="319"/>
      <c r="K2485" s="319"/>
      <c r="L2485" s="319"/>
    </row>
    <row r="2486" spans="1:12">
      <c r="A2486" s="319"/>
      <c r="B2486" s="321"/>
      <c r="C2486" s="321"/>
      <c r="D2486" s="321"/>
      <c r="E2486" s="319"/>
      <c r="F2486" s="319"/>
      <c r="G2486" s="319"/>
      <c r="H2486" s="319"/>
      <c r="I2486" s="319"/>
      <c r="J2486" s="319"/>
      <c r="K2486" s="319"/>
      <c r="L2486" s="319"/>
    </row>
    <row r="2487" spans="1:12">
      <c r="A2487" s="319"/>
      <c r="B2487" s="321"/>
      <c r="C2487" s="321"/>
      <c r="D2487" s="321"/>
      <c r="E2487" s="319"/>
      <c r="F2487" s="319"/>
      <c r="G2487" s="319"/>
      <c r="H2487" s="319"/>
      <c r="I2487" s="319"/>
      <c r="J2487" s="319"/>
      <c r="K2487" s="319"/>
      <c r="L2487" s="319"/>
    </row>
    <row r="2488" spans="1:12">
      <c r="A2488" s="319"/>
      <c r="B2488" s="321"/>
      <c r="C2488" s="321"/>
      <c r="D2488" s="321"/>
      <c r="E2488" s="319"/>
      <c r="F2488" s="319"/>
      <c r="G2488" s="319"/>
      <c r="H2488" s="319"/>
      <c r="I2488" s="319"/>
      <c r="J2488" s="319"/>
      <c r="K2488" s="319"/>
      <c r="L2488" s="319"/>
    </row>
    <row r="2489" spans="1:12">
      <c r="A2489" s="319"/>
      <c r="B2489" s="321"/>
      <c r="C2489" s="321"/>
      <c r="D2489" s="321"/>
      <c r="E2489" s="319"/>
      <c r="F2489" s="319"/>
      <c r="G2489" s="319"/>
      <c r="H2489" s="319"/>
      <c r="I2489" s="319"/>
      <c r="J2489" s="319"/>
      <c r="K2489" s="319"/>
      <c r="L2489" s="319"/>
    </row>
    <row r="2490" spans="1:12">
      <c r="A2490" s="319"/>
      <c r="B2490" s="321"/>
      <c r="C2490" s="321"/>
      <c r="D2490" s="321"/>
      <c r="E2490" s="319"/>
      <c r="F2490" s="319"/>
      <c r="G2490" s="319"/>
      <c r="H2490" s="319"/>
      <c r="I2490" s="319"/>
      <c r="J2490" s="319"/>
      <c r="K2490" s="319"/>
      <c r="L2490" s="319"/>
    </row>
    <row r="2491" spans="1:12">
      <c r="A2491" s="319"/>
      <c r="B2491" s="321"/>
      <c r="C2491" s="321"/>
      <c r="D2491" s="321"/>
      <c r="E2491" s="319"/>
      <c r="F2491" s="319"/>
      <c r="G2491" s="319"/>
      <c r="H2491" s="319"/>
      <c r="I2491" s="319"/>
      <c r="J2491" s="319"/>
      <c r="K2491" s="319"/>
      <c r="L2491" s="319"/>
    </row>
    <row r="2492" spans="1:12">
      <c r="A2492" s="319"/>
      <c r="B2492" s="321"/>
      <c r="C2492" s="321"/>
      <c r="D2492" s="321"/>
      <c r="E2492" s="319"/>
      <c r="F2492" s="319"/>
      <c r="G2492" s="319"/>
      <c r="H2492" s="319"/>
      <c r="I2492" s="319"/>
      <c r="J2492" s="319"/>
      <c r="K2492" s="319"/>
      <c r="L2492" s="319"/>
    </row>
    <row r="2493" spans="1:12">
      <c r="A2493" s="319"/>
      <c r="B2493" s="321"/>
      <c r="C2493" s="321"/>
      <c r="D2493" s="321"/>
      <c r="E2493" s="319"/>
      <c r="F2493" s="319"/>
      <c r="G2493" s="319"/>
      <c r="H2493" s="319"/>
      <c r="I2493" s="319"/>
      <c r="J2493" s="319"/>
      <c r="K2493" s="319"/>
      <c r="L2493" s="319"/>
    </row>
    <row r="2494" spans="1:12">
      <c r="A2494" s="319"/>
      <c r="B2494" s="321"/>
      <c r="C2494" s="321"/>
      <c r="D2494" s="321"/>
      <c r="E2494" s="319"/>
      <c r="F2494" s="319"/>
      <c r="G2494" s="319"/>
      <c r="H2494" s="319"/>
      <c r="I2494" s="319"/>
      <c r="J2494" s="319"/>
      <c r="K2494" s="319"/>
      <c r="L2494" s="319"/>
    </row>
    <row r="2495" spans="1:12">
      <c r="A2495" s="319"/>
      <c r="B2495" s="321"/>
      <c r="C2495" s="321"/>
      <c r="D2495" s="321"/>
      <c r="E2495" s="319"/>
      <c r="F2495" s="319"/>
      <c r="G2495" s="319"/>
      <c r="H2495" s="319"/>
      <c r="I2495" s="319"/>
      <c r="J2495" s="319"/>
      <c r="K2495" s="319"/>
      <c r="L2495" s="319"/>
    </row>
    <row r="2496" spans="1:12">
      <c r="A2496" s="319"/>
      <c r="B2496" s="321"/>
      <c r="C2496" s="321"/>
      <c r="D2496" s="321"/>
      <c r="E2496" s="319"/>
      <c r="F2496" s="319"/>
      <c r="G2496" s="319"/>
      <c r="H2496" s="319"/>
      <c r="I2496" s="319"/>
      <c r="J2496" s="319"/>
      <c r="K2496" s="319"/>
      <c r="L2496" s="319"/>
    </row>
    <row r="2497" spans="1:12">
      <c r="A2497" s="319"/>
      <c r="B2497" s="321"/>
      <c r="C2497" s="321"/>
      <c r="D2497" s="321"/>
      <c r="E2497" s="319"/>
      <c r="F2497" s="319"/>
      <c r="G2497" s="319"/>
      <c r="H2497" s="319"/>
      <c r="I2497" s="319"/>
      <c r="J2497" s="319"/>
      <c r="K2497" s="319"/>
      <c r="L2497" s="319"/>
    </row>
    <row r="2498" spans="1:12">
      <c r="A2498" s="319"/>
      <c r="B2498" s="321"/>
      <c r="C2498" s="321"/>
      <c r="D2498" s="321"/>
      <c r="E2498" s="319"/>
      <c r="F2498" s="319"/>
      <c r="G2498" s="319"/>
      <c r="H2498" s="319"/>
      <c r="I2498" s="319"/>
      <c r="J2498" s="319"/>
      <c r="K2498" s="319"/>
      <c r="L2498" s="319"/>
    </row>
    <row r="2499" spans="1:12">
      <c r="A2499" s="319"/>
      <c r="B2499" s="321"/>
      <c r="C2499" s="321"/>
      <c r="D2499" s="321"/>
      <c r="E2499" s="319"/>
      <c r="F2499" s="319"/>
      <c r="G2499" s="319"/>
      <c r="H2499" s="319"/>
      <c r="I2499" s="319"/>
      <c r="J2499" s="319"/>
      <c r="K2499" s="319"/>
      <c r="L2499" s="319"/>
    </row>
    <row r="2500" spans="1:12">
      <c r="A2500" s="319"/>
      <c r="B2500" s="321"/>
      <c r="C2500" s="321"/>
      <c r="D2500" s="321"/>
      <c r="E2500" s="319"/>
      <c r="F2500" s="319"/>
      <c r="G2500" s="319"/>
      <c r="H2500" s="319"/>
      <c r="I2500" s="319"/>
      <c r="J2500" s="319"/>
      <c r="K2500" s="319"/>
      <c r="L2500" s="319"/>
    </row>
    <row r="2501" spans="1:12">
      <c r="A2501" s="319"/>
      <c r="B2501" s="321"/>
      <c r="C2501" s="321"/>
      <c r="D2501" s="321"/>
      <c r="E2501" s="319"/>
      <c r="F2501" s="319"/>
      <c r="G2501" s="319"/>
      <c r="H2501" s="319"/>
      <c r="I2501" s="319"/>
      <c r="J2501" s="319"/>
      <c r="K2501" s="319"/>
      <c r="L2501" s="319"/>
    </row>
  </sheetData>
  <mergeCells count="1">
    <mergeCell ref="F2:I21"/>
  </mergeCells>
  <pageMargins left="0.7" right="0.7" top="0.75" bottom="0.75" header="0.3" footer="0.3"/>
  <drawing r:id="rId1"/>
  <extLst>
    <ext xmlns:x15="http://schemas.microsoft.com/office/spreadsheetml/2010/11/main" uri="{F7C9EE02-42E1-4005-9D12-6889AFFD525C}">
      <x15:webExtensions xmlns:xm="http://schemas.microsoft.com/office/excel/2006/main">
        <x15:webExtension appRef="{D76A0707-E662-4D5D-8683-521818F72092}">
          <xm:f>Stock_Connector!$C$33</xm:f>
        </x15:webExtension>
        <x15:webExtension appRef="{4659388F-E216-4FE0-BFFB-01AC2D9A84A0}">
          <xm:f>Stock_Connector!$D$33</xm:f>
        </x15:webExtension>
        <x15:webExtension appRef="{2E13DF96-4230-4774-ADB9-F164BF3757B8}">
          <xm:f>Stock_Connector!$C$34</xm:f>
        </x15:webExtension>
        <x15:webExtension appRef="{1ADDD11B-7079-4780-97B3-FDFDB663B489}">
          <xm:f>Stock_Connector!$D$34</xm:f>
        </x15:webExtension>
        <x15:webExtension appRef="{E62AAAFB-C350-422B-AF2B-138DFC2E869F}">
          <xm:f>Stock_Connector!$C$35</xm:f>
        </x15:webExtension>
        <x15:webExtension appRef="{C021E371-733F-40B9-A20E-64C7FA722860}">
          <xm:f>Stock_Connector!$D$35</xm:f>
        </x15:webExtension>
        <x15:webExtension appRef="{5D95D564-0864-44CD-9BEF-A64F0418A854}">
          <xm:f>Stock_Connector!$C$36</xm:f>
        </x15:webExtension>
        <x15:webExtension appRef="{7A8D66F1-C692-4B0E-AC0A-3A1025AA93FE}">
          <xm:f>Stock_Connector!$D$36</xm:f>
        </x15:webExtension>
        <x15:webExtension appRef="{7781B2DC-4849-49C8-9468-F025E72E8C55}">
          <xm:f>Stock_Connector!$C$37</xm:f>
        </x15:webExtension>
        <x15:webExtension appRef="{56EB8B01-E566-4588-A949-7F395C376CE4}">
          <xm:f>Stock_Connector!$D$37</xm:f>
        </x15:webExtension>
        <x15:webExtension appRef="{393B21FA-C447-4294-9CB9-ED9B0E936188}">
          <xm:f>Stock_Connector!$C$38</xm:f>
        </x15:webExtension>
        <x15:webExtension appRef="{786674B5-FE57-402C-85DE-8042DDE2A265}">
          <xm:f>Stock_Connector!$D$38</xm:f>
        </x15:webExtension>
        <x15:webExtension appRef="{FE41B3A2-F639-486B-9142-1A57D3344776}">
          <xm:f>Stock_Connector!$C$39</xm:f>
        </x15:webExtension>
        <x15:webExtension appRef="{0FAEFB6A-1B31-4AFA-B8F5-757C62784CB4}">
          <xm:f>Stock_Connector!$D$39</xm:f>
        </x15:webExtension>
        <x15:webExtension appRef="{3282A261-231C-4BF4-9F84-902D0FB2F1B9}">
          <xm:f>Stock_Connector!$C$40</xm:f>
        </x15:webExtension>
        <x15:webExtension appRef="{FCA1F18D-F459-41F7-948F-64BC7B26A31E}">
          <xm:f>Stock_Connector!$D$40</xm:f>
        </x15:webExtension>
        <x15:webExtension appRef="{08EAA4F6-5FFB-4EE3-B3E5-ACA95D9B797C}">
          <xm:f>Stock_Connector!$C$41</xm:f>
        </x15:webExtension>
        <x15:webExtension appRef="{F7F43371-7476-46B8-8B1D-9F7D0366574C}">
          <xm:f>Stock_Connector!$D$41</xm:f>
        </x15:webExtension>
        <x15:webExtension appRef="{1DC63649-275F-4246-BE9D-C82AD3C01685}">
          <xm:f>Stock_Connector!$C$42</xm:f>
        </x15:webExtension>
        <x15:webExtension appRef="{99144E30-1FF4-4605-A4B2-969428603391}">
          <xm:f>Stock_Connector!$D$42</xm:f>
        </x15:webExtension>
        <x15:webExtension appRef="{845A66CE-C297-4123-B2AB-EECD15E27FAC}">
          <xm:f>Stock_Connector!$C$43</xm:f>
        </x15:webExtension>
        <x15:webExtension appRef="{DEC2C121-003C-4B9C-87D5-6E9BC6DCAE07}">
          <xm:f>Stock_Connector!$D$43</xm:f>
        </x15:webExtension>
        <x15:webExtension appRef="{1E0B3DC1-A89B-432B-9879-D4BCA06EB91F}">
          <xm:f>Stock_Connector!$C$44</xm:f>
        </x15:webExtension>
        <x15:webExtension appRef="{B37813DE-0B36-4A4E-8DFD-E28B4ADDF73B}">
          <xm:f>Stock_Connector!$D$44</xm:f>
        </x15:webExtension>
        <x15:webExtension appRef="{5D2C57CE-746A-4067-AF7F-E3DC57C31F3F}">
          <xm:f>Stock_Connector!$C$45</xm:f>
        </x15:webExtension>
        <x15:webExtension appRef="{0DAA738F-9A1C-4769-8AFC-2AD27B3E4F43}">
          <xm:f>Stock_Connector!$D$45</xm:f>
        </x15:webExtension>
        <x15:webExtension appRef="{0AF4C122-AC1A-4F63-9176-2C034CA64A01}">
          <xm:f>Stock_Connector!$C$46</xm:f>
        </x15:webExtension>
        <x15:webExtension appRef="{FA1F4ABE-6BF5-48F0-BA0D-B14D74FBEF7B}">
          <xm:f>Stock_Connector!$D$46</xm:f>
        </x15:webExtension>
        <x15:webExtension appRef="{D9E213EB-9CA5-46B8-AA14-B1419ADCF458}">
          <xm:f>Stock_Connector!$C$47</xm:f>
        </x15:webExtension>
        <x15:webExtension appRef="{B943C662-BD7C-472D-AD98-A6CBFB942FBD}">
          <xm:f>Stock_Connector!$D$47</xm:f>
        </x15:webExtension>
        <x15:webExtension appRef="{CB46921E-6733-4EE2-9A89-AB44401C5BD6}">
          <xm:f>Stock_Connector!$C$48</xm:f>
        </x15:webExtension>
        <x15:webExtension appRef="{6F2387ED-8A4B-4711-A1CF-05D2F41538D7}">
          <xm:f>Stock_Connector!$D$48</xm:f>
        </x15:webExtension>
        <x15:webExtension appRef="{B7BE204C-3136-42E9-9C8A-9F049CE2A6BD}">
          <xm:f>Stock_Connector!$C$2</xm:f>
        </x15:webExtension>
        <x15:webExtension appRef="{8E6DE1D8-ED47-4103-AAD3-651C11328C32}">
          <xm:f>Stock_Connector!$D$2</xm:f>
        </x15:webExtension>
        <x15:webExtension appRef="{6C08E87E-A4F0-4C49-8EA7-A15A4F9F13FB}">
          <xm:f>Stock_Connector!$C$3</xm:f>
        </x15:webExtension>
        <x15:webExtension appRef="{2AB145CF-1F3B-45A1-BF5B-1B87903E3500}">
          <xm:f>Stock_Connector!$D$3</xm:f>
        </x15:webExtension>
        <x15:webExtension appRef="{894FF523-9FD4-4675-A91E-89E920A1F068}">
          <xm:f>Stock_Connector!$C$4</xm:f>
        </x15:webExtension>
        <x15:webExtension appRef="{ADF3DC55-AB3F-4870-9F4D-5F1F237FEDE7}">
          <xm:f>Stock_Connector!$D$4</xm:f>
        </x15:webExtension>
        <x15:webExtension appRef="{7FFFD610-9FDC-4C60-9534-70E7E66713E7}">
          <xm:f>Stock_Connector!$C$5</xm:f>
        </x15:webExtension>
        <x15:webExtension appRef="{A29010B9-B01D-4CEB-9924-B29DF8B3BA4C}">
          <xm:f>Stock_Connector!$D$5</xm:f>
        </x15:webExtension>
        <x15:webExtension appRef="{DECAA0A1-C5F4-48A1-AD0F-7BCB7012C807}">
          <xm:f>Stock_Connector!$C$6</xm:f>
        </x15:webExtension>
        <x15:webExtension appRef="{927D1BB1-2E80-4A52-ABA5-6544F2EB9F7E}">
          <xm:f>Stock_Connector!$D$6</xm:f>
        </x15:webExtension>
        <x15:webExtension appRef="{7FEDEA03-240F-40FF-8230-484E043668B3}">
          <xm:f>Stock_Connector!$C$7</xm:f>
        </x15:webExtension>
        <x15:webExtension appRef="{67F38BA5-87F9-4757-B31E-C0D254A39D50}">
          <xm:f>Stock_Connector!$D$7</xm:f>
        </x15:webExtension>
        <x15:webExtension appRef="{B7006289-1689-46D9-AB73-2F0171F2F843}">
          <xm:f>Stock_Connector!$C$8</xm:f>
        </x15:webExtension>
        <x15:webExtension appRef="{6593900F-1F21-44CD-9F7B-2B73D5709EC6}">
          <xm:f>Stock_Connector!$D$8</xm:f>
        </x15:webExtension>
        <x15:webExtension appRef="{12EEE529-1EE8-4377-A498-C673E523F27B}">
          <xm:f>Stock_Connector!$C$9</xm:f>
        </x15:webExtension>
        <x15:webExtension appRef="{FA91C564-1535-4AD6-AD27-2CA949F354F7}">
          <xm:f>Stock_Connector!$D$9</xm:f>
        </x15:webExtension>
        <x15:webExtension appRef="{AD5F6083-D87D-404A-9583-7D99BA1F0960}">
          <xm:f>Stock_Connector!$C$10</xm:f>
        </x15:webExtension>
        <x15:webExtension appRef="{FE85A644-F95A-4479-B123-33AD28959E9B}">
          <xm:f>Stock_Connector!$D$10</xm:f>
        </x15:webExtension>
        <x15:webExtension appRef="{2FF1BF7D-ED4C-4823-A749-BFD823821309}">
          <xm:f>Stock_Connector!$C$11</xm:f>
        </x15:webExtension>
        <x15:webExtension appRef="{D0988F6A-8641-4C8E-8FDB-C51764913795}">
          <xm:f>Stock_Connector!$D$11</xm:f>
        </x15:webExtension>
        <x15:webExtension appRef="{6C39F81F-5B5D-4EED-A27A-B7A2B51DB718}">
          <xm:f>Stock_Connector!$C$12</xm:f>
        </x15:webExtension>
        <x15:webExtension appRef="{E528AA2E-047A-4D69-827F-45958C6468E5}">
          <xm:f>Stock_Connector!$D$12</xm:f>
        </x15:webExtension>
        <x15:webExtension appRef="{7B9ED66C-B7C9-4AC3-BB92-912ABC303C59}">
          <xm:f>Stock_Connector!$C$13</xm:f>
        </x15:webExtension>
        <x15:webExtension appRef="{8407B1BE-61D1-4F41-B305-3846A532FAEE}">
          <xm:f>Stock_Connector!$D$13</xm:f>
        </x15:webExtension>
        <x15:webExtension appRef="{D6C099BD-BE2B-4BB6-A6F9-3C33C9EC16A4}">
          <xm:f>Stock_Connector!$C$14</xm:f>
        </x15:webExtension>
        <x15:webExtension appRef="{D0451DC2-D75E-4C11-A7CD-76B744B3058E}">
          <xm:f>Stock_Connector!$D$14</xm:f>
        </x15:webExtension>
        <x15:webExtension appRef="{EC35FCCD-9AC3-4A9D-BEC2-6B6AA3945F8D}">
          <xm:f>Stock_Connector!$C$15</xm:f>
        </x15:webExtension>
        <x15:webExtension appRef="{A145C988-A58C-474F-B2B5-2A43CF896261}">
          <xm:f>Stock_Connector!$D$15</xm:f>
        </x15:webExtension>
        <x15:webExtension appRef="{C2448D78-4E73-428D-970F-50319BCB4797}">
          <xm:f>Stock_Connector!$C$16</xm:f>
        </x15:webExtension>
        <x15:webExtension appRef="{D16B4A54-0E9E-43BD-A0CC-6EE3E8C9AABA}">
          <xm:f>Stock_Connector!$D$16</xm:f>
        </x15:webExtension>
        <x15:webExtension appRef="{0344214E-88A5-44BE-8A92-14FAD057E75A}">
          <xm:f>Stock_Connector!$C$17</xm:f>
        </x15:webExtension>
        <x15:webExtension appRef="{915D14E2-5479-4574-950C-674F9BE49195}">
          <xm:f>Stock_Connector!$D$17</xm:f>
        </x15:webExtension>
        <x15:webExtension appRef="{0422D279-E074-4CCF-B395-0DC0ABC450F6}">
          <xm:f>Stock_Connector!$C$18</xm:f>
        </x15:webExtension>
        <x15:webExtension appRef="{7BD0923C-925F-4DCE-BF28-799297655E52}">
          <xm:f>Stock_Connector!$D$18</xm:f>
        </x15:webExtension>
        <x15:webExtension appRef="{1C3CD094-FD9E-4BC9-B693-C7083D714659}">
          <xm:f>Stock_Connector!$C$19</xm:f>
        </x15:webExtension>
        <x15:webExtension appRef="{7A354E0D-4DA8-406D-B5AE-E978EC025FF6}">
          <xm:f>Stock_Connector!$D$19</xm:f>
        </x15:webExtension>
        <x15:webExtension appRef="{48F4AC1A-C7CA-4E5E-98D9-DE0E898F91E3}">
          <xm:f>Stock_Connector!$C$20</xm:f>
        </x15:webExtension>
        <x15:webExtension appRef="{E67222C0-8D7D-4EFD-A32D-72D0B0B29952}">
          <xm:f>Stock_Connector!$D$20</xm:f>
        </x15:webExtension>
        <x15:webExtension appRef="{8F23BD45-F653-4CDA-9963-4B00AE4029DD}">
          <xm:f>Stock_Connector!$C$21</xm:f>
        </x15:webExtension>
        <x15:webExtension appRef="{F426C4E8-42AB-4113-A2FD-6A8769C423CC}">
          <xm:f>Stock_Connector!$D$21</xm:f>
        </x15:webExtension>
        <x15:webExtension appRef="{6B5C3B69-247C-4594-8590-114F8F501A5F}">
          <xm:f>Stock_Connector!$C$22</xm:f>
        </x15:webExtension>
        <x15:webExtension appRef="{B2D9B586-206C-4AE6-B271-0D7A43DD92A9}">
          <xm:f>Stock_Connector!$D$22</xm:f>
        </x15:webExtension>
        <x15:webExtension appRef="{5916B5BC-36D9-492D-ABEC-73458DB57A5C}">
          <xm:f>Stock_Connector!$C$23</xm:f>
        </x15:webExtension>
        <x15:webExtension appRef="{9B796DB1-A2BF-4877-BB81-67DC2F0372B8}">
          <xm:f>Stock_Connector!$D$23</xm:f>
        </x15:webExtension>
        <x15:webExtension appRef="{C165A025-2CB2-46E9-A59E-7FC9DFF47038}">
          <xm:f>Stock_Connector!$C$24</xm:f>
        </x15:webExtension>
        <x15:webExtension appRef="{6FDABA9B-AF39-4FD7-BC11-94E11C7F543D}">
          <xm:f>Stock_Connector!$D$24</xm:f>
        </x15:webExtension>
        <x15:webExtension appRef="{2400C25F-E8FF-4745-9A67-1C2069B82606}">
          <xm:f>Stock_Connector!$C$25</xm:f>
        </x15:webExtension>
        <x15:webExtension appRef="{3E0BD757-0108-4A4B-BA2B-FD4AE15F34BE}">
          <xm:f>Stock_Connector!$D$25</xm:f>
        </x15:webExtension>
        <x15:webExtension appRef="{BC9B7FBB-36B7-40BA-B4C0-B6946947EF15}">
          <xm:f>Stock_Connector!$C$26</xm:f>
        </x15:webExtension>
        <x15:webExtension appRef="{5EF4B89E-2C3F-48C3-8DF5-B7338FC341AB}">
          <xm:f>Stock_Connector!$D$26</xm:f>
        </x15:webExtension>
        <x15:webExtension appRef="{1B4F7995-EBCE-4F78-84E6-58BADA31AE0F}">
          <xm:f>Stock_Connector!$C$27</xm:f>
        </x15:webExtension>
        <x15:webExtension appRef="{246400D6-BB55-4A4F-AFBA-83DC5A78621E}">
          <xm:f>Stock_Connector!$D$27</xm:f>
        </x15:webExtension>
        <x15:webExtension appRef="{8578E193-D899-4E3E-9C8B-F3D380D057C9}">
          <xm:f>Stock_Connector!$C$28</xm:f>
        </x15:webExtension>
        <x15:webExtension appRef="{B4709C0F-46D1-4472-B90C-7F8CDAF6F5B7}">
          <xm:f>Stock_Connector!$D$28</xm:f>
        </x15:webExtension>
        <x15:webExtension appRef="{046B792E-F225-43DD-B82E-64E2B463C75F}">
          <xm:f>Stock_Connector!$C$29</xm:f>
        </x15:webExtension>
        <x15:webExtension appRef="{0A8B6929-8280-4CF4-8673-EDCEBB21C1DB}">
          <xm:f>Stock_Connector!$D$29</xm:f>
        </x15:webExtension>
        <x15:webExtension appRef="{65A29CAE-30E8-4959-B54F-EE4B92FD1F80}">
          <xm:f>Stock_Connector!$C$30</xm:f>
        </x15:webExtension>
        <x15:webExtension appRef="{BBD162E5-2537-4881-9C98-AC46054C07E2}">
          <xm:f>Stock_Connector!$D$30</xm:f>
        </x15:webExtension>
        <x15:webExtension appRef="{D88DD50C-0855-4EEB-92A9-76791B96EF27}">
          <xm:f>Stock_Connector!$C$31</xm:f>
        </x15:webExtension>
        <x15:webExtension appRef="{726E173A-24AE-45D5-9A52-74592EB1B24F}">
          <xm:f>Stock_Connector!$D$31</xm:f>
        </x15:webExtension>
        <x15:webExtension appRef="{D5635F09-C769-45BD-BF59-45AF92F77BA4}">
          <xm:f>Stock_Connector!$C$32</xm:f>
        </x15:webExtension>
        <x15:webExtension appRef="{7500FBF0-E081-467E-AD66-46692CE229E7}">
          <xm:f>Stock_Connector!$D$32</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L25" sqref="L25"/>
    </sheetView>
  </sheetViews>
  <sheetFormatPr defaultColWidth="14.42578125" defaultRowHeight="15"/>
  <cols>
    <col min="1" max="8" width="20.85546875" style="103" customWidth="1"/>
    <col min="9" max="26" width="8.7109375" style="103" customWidth="1"/>
    <col min="27" max="16384" width="14.42578125" style="103"/>
  </cols>
  <sheetData>
    <row r="1" spans="1:26">
      <c r="A1" s="165" t="s">
        <v>0</v>
      </c>
      <c r="B1" s="165" t="s">
        <v>1</v>
      </c>
      <c r="C1" s="165" t="s">
        <v>2</v>
      </c>
      <c r="D1" s="165" t="s">
        <v>3</v>
      </c>
      <c r="E1" s="165" t="s">
        <v>4</v>
      </c>
      <c r="F1" s="165" t="s">
        <v>5</v>
      </c>
      <c r="G1" s="165" t="s">
        <v>6</v>
      </c>
      <c r="H1" s="165" t="s">
        <v>7</v>
      </c>
      <c r="I1" s="166"/>
      <c r="J1" s="166"/>
      <c r="K1" s="166"/>
      <c r="L1" s="166"/>
      <c r="M1" s="166"/>
      <c r="N1" s="166"/>
      <c r="O1" s="166"/>
      <c r="P1" s="166"/>
      <c r="Q1" s="166"/>
      <c r="R1" s="166"/>
      <c r="S1" s="166"/>
      <c r="T1" s="166"/>
      <c r="U1" s="166"/>
      <c r="V1" s="166"/>
      <c r="W1" s="166"/>
      <c r="X1" s="166"/>
      <c r="Y1" s="166"/>
      <c r="Z1" s="166"/>
    </row>
    <row r="2" spans="1:26">
      <c r="A2" s="167"/>
      <c r="B2" s="167"/>
      <c r="C2" s="167"/>
      <c r="D2" s="167"/>
      <c r="E2" s="167"/>
      <c r="F2" s="167"/>
      <c r="G2" s="167"/>
      <c r="H2" s="167"/>
      <c r="I2" s="166"/>
      <c r="J2" s="166"/>
      <c r="K2" s="166"/>
      <c r="L2" s="166"/>
      <c r="M2" s="166"/>
      <c r="N2" s="166"/>
      <c r="O2" s="166"/>
      <c r="P2" s="166"/>
      <c r="Q2" s="166"/>
      <c r="R2" s="166"/>
      <c r="S2" s="166"/>
      <c r="T2" s="166"/>
      <c r="U2" s="166"/>
      <c r="V2" s="166"/>
      <c r="W2" s="166"/>
      <c r="X2" s="166"/>
      <c r="Y2" s="166"/>
      <c r="Z2" s="166"/>
    </row>
    <row r="3" spans="1:26">
      <c r="A3" s="167"/>
      <c r="B3" s="167"/>
      <c r="C3" s="167"/>
      <c r="D3" s="167"/>
      <c r="E3" s="167"/>
      <c r="F3" s="167"/>
      <c r="G3" s="167"/>
      <c r="H3" s="167"/>
      <c r="I3" s="166"/>
      <c r="J3" s="166"/>
      <c r="K3" s="166"/>
      <c r="L3" s="166"/>
      <c r="M3" s="166"/>
      <c r="N3" s="166"/>
      <c r="O3" s="166"/>
      <c r="P3" s="166"/>
      <c r="Q3" s="166"/>
      <c r="R3" s="166"/>
      <c r="S3" s="166"/>
      <c r="T3" s="166"/>
      <c r="U3" s="166"/>
      <c r="V3" s="166"/>
      <c r="W3" s="166"/>
      <c r="X3" s="166"/>
      <c r="Y3" s="166"/>
      <c r="Z3" s="166"/>
    </row>
    <row r="4" spans="1:26">
      <c r="A4" s="167"/>
      <c r="B4" s="167"/>
      <c r="C4" s="167"/>
      <c r="D4" s="167"/>
      <c r="E4" s="167"/>
      <c r="F4" s="167"/>
      <c r="G4" s="167"/>
      <c r="H4" s="167"/>
      <c r="I4" s="166"/>
      <c r="J4" s="166"/>
      <c r="K4" s="166"/>
      <c r="L4" s="166"/>
      <c r="M4" s="166"/>
      <c r="N4" s="166"/>
      <c r="O4" s="166"/>
      <c r="P4" s="166"/>
      <c r="Q4" s="166"/>
      <c r="R4" s="166"/>
      <c r="S4" s="166"/>
      <c r="T4" s="166"/>
      <c r="U4" s="166"/>
      <c r="V4" s="166"/>
      <c r="W4" s="166"/>
      <c r="X4" s="166"/>
      <c r="Y4" s="166"/>
      <c r="Z4" s="166"/>
    </row>
    <row r="5" spans="1:26">
      <c r="A5" s="167"/>
      <c r="B5" s="167"/>
      <c r="C5" s="167"/>
      <c r="D5" s="167"/>
      <c r="E5" s="167"/>
      <c r="F5" s="167"/>
      <c r="G5" s="167"/>
      <c r="H5" s="167"/>
      <c r="I5" s="166"/>
      <c r="J5" s="166"/>
      <c r="K5" s="166"/>
      <c r="L5" s="166"/>
      <c r="M5" s="166"/>
      <c r="N5" s="166"/>
      <c r="O5" s="166"/>
      <c r="P5" s="166"/>
      <c r="Q5" s="166"/>
      <c r="R5" s="166"/>
      <c r="S5" s="166"/>
      <c r="T5" s="166"/>
      <c r="U5" s="166"/>
      <c r="V5" s="166"/>
      <c r="W5" s="166"/>
      <c r="X5" s="166"/>
      <c r="Y5" s="166"/>
      <c r="Z5" s="166"/>
    </row>
    <row r="6" spans="1:26">
      <c r="A6" s="167"/>
      <c r="B6" s="167"/>
      <c r="C6" s="167"/>
      <c r="D6" s="167"/>
      <c r="E6" s="167"/>
      <c r="F6" s="167"/>
      <c r="G6" s="167"/>
      <c r="H6" s="167"/>
      <c r="I6" s="166"/>
      <c r="J6" s="166"/>
      <c r="K6" s="166"/>
      <c r="L6" s="166"/>
      <c r="M6" s="166"/>
      <c r="N6" s="166"/>
      <c r="O6" s="166"/>
      <c r="P6" s="166"/>
      <c r="Q6" s="166"/>
      <c r="R6" s="166"/>
      <c r="S6" s="166"/>
      <c r="T6" s="166"/>
      <c r="U6" s="166"/>
      <c r="V6" s="166"/>
      <c r="W6" s="166"/>
      <c r="X6" s="166"/>
      <c r="Y6" s="166"/>
      <c r="Z6" s="166"/>
    </row>
    <row r="7" spans="1:26">
      <c r="A7" s="167"/>
      <c r="B7" s="167"/>
      <c r="C7" s="167"/>
      <c r="D7" s="167"/>
      <c r="E7" s="167"/>
      <c r="F7" s="167"/>
      <c r="G7" s="167"/>
      <c r="H7" s="167"/>
      <c r="I7" s="166"/>
      <c r="J7" s="166"/>
      <c r="K7" s="166"/>
      <c r="L7" s="166"/>
      <c r="M7" s="166"/>
      <c r="N7" s="166"/>
      <c r="O7" s="166"/>
      <c r="P7" s="166"/>
      <c r="Q7" s="166"/>
      <c r="R7" s="166"/>
      <c r="S7" s="166"/>
      <c r="T7" s="166"/>
      <c r="U7" s="166"/>
      <c r="V7" s="166"/>
      <c r="W7" s="166"/>
      <c r="X7" s="166"/>
      <c r="Y7" s="166"/>
      <c r="Z7" s="166"/>
    </row>
    <row r="8" spans="1:26">
      <c r="A8" s="167"/>
      <c r="B8" s="167"/>
      <c r="C8" s="167"/>
      <c r="D8" s="167"/>
      <c r="E8" s="167"/>
      <c r="F8" s="167"/>
      <c r="G8" s="167"/>
      <c r="H8" s="167"/>
      <c r="I8" s="166"/>
      <c r="J8" s="166"/>
      <c r="K8" s="166"/>
      <c r="L8" s="166"/>
      <c r="M8" s="166"/>
      <c r="N8" s="166"/>
      <c r="O8" s="166"/>
      <c r="P8" s="166"/>
      <c r="Q8" s="166"/>
      <c r="R8" s="166"/>
      <c r="S8" s="166"/>
      <c r="T8" s="166"/>
      <c r="U8" s="166"/>
      <c r="V8" s="166"/>
      <c r="W8" s="166"/>
      <c r="X8" s="166"/>
      <c r="Y8" s="166"/>
      <c r="Z8" s="166"/>
    </row>
    <row r="9" spans="1:26">
      <c r="A9" s="167"/>
      <c r="B9" s="167"/>
      <c r="C9" s="167"/>
      <c r="D9" s="167"/>
      <c r="E9" s="167"/>
      <c r="F9" s="167"/>
      <c r="G9" s="167"/>
      <c r="H9" s="167"/>
      <c r="I9" s="166"/>
      <c r="J9" s="166"/>
      <c r="K9" s="166"/>
      <c r="L9" s="166"/>
      <c r="M9" s="166"/>
      <c r="N9" s="166"/>
      <c r="O9" s="166"/>
      <c r="P9" s="166"/>
      <c r="Q9" s="166"/>
      <c r="R9" s="166"/>
      <c r="S9" s="166"/>
      <c r="T9" s="166"/>
      <c r="U9" s="166"/>
      <c r="V9" s="166"/>
      <c r="W9" s="166"/>
      <c r="X9" s="166"/>
      <c r="Y9" s="166"/>
      <c r="Z9" s="166"/>
    </row>
    <row r="10" spans="1:26">
      <c r="A10" s="167"/>
      <c r="B10" s="167"/>
      <c r="C10" s="167"/>
      <c r="D10" s="167"/>
      <c r="E10" s="167"/>
      <c r="F10" s="167"/>
      <c r="G10" s="167"/>
      <c r="H10" s="167"/>
      <c r="I10" s="166"/>
      <c r="J10" s="166"/>
      <c r="K10" s="166"/>
      <c r="L10" s="166"/>
      <c r="M10" s="166"/>
      <c r="N10" s="166"/>
      <c r="O10" s="166"/>
      <c r="P10" s="166"/>
      <c r="Q10" s="166"/>
      <c r="R10" s="166"/>
      <c r="S10" s="166"/>
      <c r="T10" s="166"/>
      <c r="U10" s="166"/>
      <c r="V10" s="166"/>
      <c r="W10" s="166"/>
      <c r="X10" s="166"/>
      <c r="Y10" s="166"/>
      <c r="Z10" s="166"/>
    </row>
    <row r="11" spans="1:26">
      <c r="A11" s="167"/>
      <c r="B11" s="167"/>
      <c r="C11" s="167"/>
      <c r="D11" s="167"/>
      <c r="E11" s="167"/>
      <c r="F11" s="167"/>
      <c r="G11" s="167"/>
      <c r="H11" s="167"/>
      <c r="I11" s="166"/>
      <c r="J11" s="166"/>
      <c r="K11" s="166"/>
      <c r="L11" s="166"/>
      <c r="M11" s="166"/>
      <c r="N11" s="166"/>
      <c r="O11" s="166"/>
      <c r="P11" s="166"/>
      <c r="Q11" s="166"/>
      <c r="R11" s="166"/>
      <c r="S11" s="166"/>
      <c r="T11" s="166"/>
      <c r="U11" s="166"/>
      <c r="V11" s="166"/>
      <c r="W11" s="166"/>
      <c r="X11" s="166"/>
      <c r="Y11" s="166"/>
      <c r="Z11" s="166"/>
    </row>
    <row r="12" spans="1:26">
      <c r="A12" s="167"/>
      <c r="B12" s="167"/>
      <c r="C12" s="167"/>
      <c r="D12" s="167"/>
      <c r="E12" s="167"/>
      <c r="F12" s="167"/>
      <c r="G12" s="167"/>
      <c r="H12" s="167"/>
      <c r="I12" s="166"/>
      <c r="J12" s="166"/>
      <c r="K12" s="166"/>
      <c r="L12" s="166"/>
      <c r="M12" s="166"/>
      <c r="N12" s="166"/>
      <c r="O12" s="166"/>
      <c r="P12" s="166"/>
      <c r="Q12" s="166"/>
      <c r="R12" s="166"/>
      <c r="S12" s="166"/>
      <c r="T12" s="166"/>
      <c r="U12" s="166"/>
      <c r="V12" s="166"/>
      <c r="W12" s="166"/>
      <c r="X12" s="166"/>
      <c r="Y12" s="166"/>
      <c r="Z12" s="166"/>
    </row>
    <row r="13" spans="1:26">
      <c r="A13" s="167"/>
      <c r="B13" s="167"/>
      <c r="C13" s="167"/>
      <c r="D13" s="167"/>
      <c r="E13" s="167"/>
      <c r="F13" s="167"/>
      <c r="G13" s="167"/>
      <c r="H13" s="167"/>
      <c r="I13" s="166"/>
      <c r="J13" s="166"/>
      <c r="K13" s="166"/>
      <c r="L13" s="166"/>
      <c r="M13" s="166"/>
      <c r="N13" s="166"/>
      <c r="O13" s="166"/>
      <c r="P13" s="166"/>
      <c r="Q13" s="166"/>
      <c r="R13" s="166"/>
      <c r="S13" s="166"/>
      <c r="T13" s="166"/>
      <c r="U13" s="166"/>
      <c r="V13" s="166"/>
      <c r="W13" s="166"/>
      <c r="X13" s="166"/>
      <c r="Y13" s="166"/>
      <c r="Z13" s="166"/>
    </row>
    <row r="14" spans="1:26">
      <c r="A14" s="167"/>
      <c r="B14" s="167"/>
      <c r="C14" s="167"/>
      <c r="D14" s="167"/>
      <c r="E14" s="167"/>
      <c r="F14" s="167"/>
      <c r="G14" s="167"/>
      <c r="H14" s="167"/>
      <c r="I14" s="166"/>
      <c r="J14" s="166"/>
      <c r="K14" s="166"/>
      <c r="L14" s="166"/>
      <c r="M14" s="166"/>
      <c r="N14" s="166"/>
      <c r="O14" s="166"/>
      <c r="P14" s="166"/>
      <c r="Q14" s="166"/>
      <c r="R14" s="166"/>
      <c r="S14" s="166"/>
      <c r="T14" s="166"/>
      <c r="U14" s="166"/>
      <c r="V14" s="166"/>
      <c r="W14" s="166"/>
      <c r="X14" s="166"/>
      <c r="Y14" s="166"/>
      <c r="Z14" s="166"/>
    </row>
    <row r="15" spans="1:26">
      <c r="A15" s="167"/>
      <c r="B15" s="167"/>
      <c r="C15" s="167"/>
      <c r="D15" s="167"/>
      <c r="E15" s="167"/>
      <c r="F15" s="167"/>
      <c r="G15" s="167"/>
      <c r="H15" s="167"/>
      <c r="I15" s="166"/>
      <c r="J15" s="166"/>
      <c r="K15" s="166"/>
      <c r="L15" s="166"/>
      <c r="M15" s="166"/>
      <c r="N15" s="166"/>
      <c r="O15" s="166"/>
      <c r="P15" s="166"/>
      <c r="Q15" s="166"/>
      <c r="R15" s="166"/>
      <c r="S15" s="166"/>
      <c r="T15" s="166"/>
      <c r="U15" s="166"/>
      <c r="V15" s="166"/>
      <c r="W15" s="166"/>
      <c r="X15" s="166"/>
      <c r="Y15" s="166"/>
      <c r="Z15" s="166"/>
    </row>
    <row r="16" spans="1:26">
      <c r="A16" s="167"/>
      <c r="B16" s="167"/>
      <c r="C16" s="167"/>
      <c r="D16" s="167"/>
      <c r="E16" s="167"/>
      <c r="F16" s="167"/>
      <c r="G16" s="167"/>
      <c r="H16" s="167"/>
      <c r="I16" s="166"/>
      <c r="J16" s="166"/>
      <c r="K16" s="166"/>
      <c r="L16" s="166"/>
      <c r="M16" s="166"/>
      <c r="N16" s="166"/>
      <c r="O16" s="166"/>
      <c r="P16" s="166"/>
      <c r="Q16" s="166"/>
      <c r="R16" s="166"/>
      <c r="S16" s="166"/>
      <c r="T16" s="166"/>
      <c r="U16" s="166"/>
      <c r="V16" s="166"/>
      <c r="W16" s="166"/>
      <c r="X16" s="166"/>
      <c r="Y16" s="166"/>
      <c r="Z16" s="166"/>
    </row>
    <row r="17" spans="1:26">
      <c r="A17" s="167"/>
      <c r="B17" s="167"/>
      <c r="C17" s="167"/>
      <c r="D17" s="167"/>
      <c r="E17" s="167"/>
      <c r="F17" s="167"/>
      <c r="G17" s="167"/>
      <c r="H17" s="167"/>
      <c r="I17" s="166"/>
      <c r="J17" s="166"/>
      <c r="K17" s="166"/>
      <c r="L17" s="166"/>
      <c r="M17" s="166"/>
      <c r="N17" s="166"/>
      <c r="O17" s="166"/>
      <c r="P17" s="166"/>
      <c r="Q17" s="166"/>
      <c r="R17" s="166"/>
      <c r="S17" s="166"/>
      <c r="T17" s="166"/>
      <c r="U17" s="166"/>
      <c r="V17" s="166"/>
      <c r="W17" s="166"/>
      <c r="X17" s="166"/>
      <c r="Y17" s="166"/>
      <c r="Z17" s="166"/>
    </row>
    <row r="18" spans="1:26">
      <c r="A18" s="167"/>
      <c r="B18" s="167"/>
      <c r="C18" s="167"/>
      <c r="D18" s="167"/>
      <c r="E18" s="167"/>
      <c r="F18" s="167"/>
      <c r="G18" s="167"/>
      <c r="H18" s="167"/>
      <c r="I18" s="166"/>
      <c r="J18" s="166"/>
      <c r="K18" s="166"/>
      <c r="L18" s="166"/>
      <c r="M18" s="166"/>
      <c r="N18" s="166"/>
      <c r="O18" s="166"/>
      <c r="P18" s="166"/>
      <c r="Q18" s="166"/>
      <c r="R18" s="166"/>
      <c r="S18" s="166"/>
      <c r="T18" s="166"/>
      <c r="U18" s="166"/>
      <c r="V18" s="166"/>
      <c r="W18" s="166"/>
      <c r="X18" s="166"/>
      <c r="Y18" s="166"/>
      <c r="Z18" s="166"/>
    </row>
    <row r="19" spans="1:26">
      <c r="A19" s="167"/>
      <c r="B19" s="167"/>
      <c r="C19" s="167"/>
      <c r="D19" s="167"/>
      <c r="E19" s="167"/>
      <c r="F19" s="167"/>
      <c r="G19" s="167"/>
      <c r="H19" s="167"/>
      <c r="I19" s="166"/>
      <c r="J19" s="166"/>
      <c r="K19" s="166"/>
      <c r="L19" s="166"/>
      <c r="M19" s="166"/>
      <c r="N19" s="166"/>
      <c r="O19" s="166"/>
      <c r="P19" s="166"/>
      <c r="Q19" s="166"/>
      <c r="R19" s="166"/>
      <c r="S19" s="166"/>
      <c r="T19" s="166"/>
      <c r="U19" s="166"/>
      <c r="V19" s="166"/>
      <c r="W19" s="166"/>
      <c r="X19" s="166"/>
      <c r="Y19" s="166"/>
      <c r="Z19" s="166"/>
    </row>
    <row r="20" spans="1:26">
      <c r="A20" s="167"/>
      <c r="B20" s="167"/>
      <c r="C20" s="167"/>
      <c r="D20" s="167"/>
      <c r="E20" s="167"/>
      <c r="F20" s="167"/>
      <c r="G20" s="167"/>
      <c r="H20" s="167"/>
      <c r="I20" s="166"/>
      <c r="J20" s="166"/>
      <c r="K20" s="166"/>
      <c r="L20" s="166"/>
      <c r="M20" s="166"/>
      <c r="N20" s="166"/>
      <c r="O20" s="166"/>
      <c r="P20" s="166"/>
      <c r="Q20" s="166"/>
      <c r="R20" s="166"/>
      <c r="S20" s="166"/>
      <c r="T20" s="166"/>
      <c r="U20" s="166"/>
      <c r="V20" s="166"/>
      <c r="W20" s="166"/>
      <c r="X20" s="166"/>
      <c r="Y20" s="166"/>
      <c r="Z20" s="166"/>
    </row>
    <row r="21" spans="1:26" ht="15.75" customHeight="1">
      <c r="A21" s="167"/>
      <c r="B21" s="167"/>
      <c r="C21" s="167"/>
      <c r="D21" s="167"/>
      <c r="E21" s="167"/>
      <c r="F21" s="167"/>
      <c r="G21" s="167"/>
      <c r="H21" s="167"/>
      <c r="I21" s="166"/>
      <c r="J21" s="166"/>
      <c r="K21" s="166"/>
      <c r="L21" s="166"/>
      <c r="M21" s="166"/>
      <c r="N21" s="166"/>
      <c r="O21" s="166"/>
      <c r="P21" s="166"/>
      <c r="Q21" s="166"/>
      <c r="R21" s="166"/>
      <c r="S21" s="166"/>
      <c r="T21" s="166"/>
      <c r="U21" s="166"/>
      <c r="V21" s="166"/>
      <c r="W21" s="166"/>
      <c r="X21" s="166"/>
      <c r="Y21" s="166"/>
      <c r="Z21" s="166"/>
    </row>
    <row r="22" spans="1:26" ht="15.75" customHeight="1">
      <c r="A22" s="167"/>
      <c r="B22" s="167"/>
      <c r="C22" s="167"/>
      <c r="D22" s="167"/>
      <c r="E22" s="167"/>
      <c r="F22" s="167"/>
      <c r="G22" s="167"/>
      <c r="H22" s="167"/>
      <c r="I22" s="166"/>
      <c r="J22" s="166"/>
      <c r="K22" s="166"/>
      <c r="L22" s="166"/>
      <c r="M22" s="166"/>
      <c r="N22" s="166"/>
      <c r="O22" s="166"/>
      <c r="P22" s="166"/>
      <c r="Q22" s="166"/>
      <c r="R22" s="166"/>
      <c r="S22" s="166"/>
      <c r="T22" s="166"/>
      <c r="U22" s="166"/>
      <c r="V22" s="166"/>
      <c r="W22" s="166"/>
      <c r="X22" s="166"/>
      <c r="Y22" s="166"/>
      <c r="Z22" s="166"/>
    </row>
    <row r="23" spans="1:26" ht="15.75" customHeight="1">
      <c r="A23" s="167"/>
      <c r="B23" s="167"/>
      <c r="C23" s="167"/>
      <c r="D23" s="167"/>
      <c r="E23" s="167"/>
      <c r="F23" s="167"/>
      <c r="G23" s="167"/>
      <c r="H23" s="167"/>
      <c r="I23" s="166"/>
      <c r="J23" s="166"/>
      <c r="K23" s="166"/>
      <c r="L23" s="166"/>
      <c r="M23" s="166"/>
      <c r="N23" s="166"/>
      <c r="O23" s="166"/>
      <c r="P23" s="166"/>
      <c r="Q23" s="166"/>
      <c r="R23" s="166"/>
      <c r="S23" s="166"/>
      <c r="T23" s="166"/>
      <c r="U23" s="166"/>
      <c r="V23" s="166"/>
      <c r="W23" s="166"/>
      <c r="X23" s="166"/>
      <c r="Y23" s="166"/>
      <c r="Z23" s="166"/>
    </row>
    <row r="24" spans="1:26" ht="15.75" customHeight="1">
      <c r="A24" s="167"/>
      <c r="B24" s="167"/>
      <c r="C24" s="167"/>
      <c r="D24" s="167"/>
      <c r="E24" s="167"/>
      <c r="F24" s="167"/>
      <c r="G24" s="167"/>
      <c r="H24" s="167"/>
      <c r="I24" s="166"/>
      <c r="J24" s="166"/>
      <c r="K24" s="166"/>
      <c r="L24" s="166"/>
      <c r="M24" s="166"/>
      <c r="N24" s="166"/>
      <c r="O24" s="166"/>
      <c r="P24" s="166"/>
      <c r="Q24" s="166"/>
      <c r="R24" s="166"/>
      <c r="S24" s="166"/>
      <c r="T24" s="166"/>
      <c r="U24" s="166"/>
      <c r="V24" s="166"/>
      <c r="W24" s="166"/>
      <c r="X24" s="166"/>
      <c r="Y24" s="166"/>
      <c r="Z24" s="166"/>
    </row>
    <row r="25" spans="1:26" ht="15.75" customHeight="1">
      <c r="A25" s="167"/>
      <c r="B25" s="167"/>
      <c r="C25" s="167"/>
      <c r="D25" s="167"/>
      <c r="E25" s="167"/>
      <c r="F25" s="167"/>
      <c r="G25" s="167"/>
      <c r="H25" s="167"/>
      <c r="I25" s="166"/>
      <c r="J25" s="166"/>
      <c r="K25" s="166"/>
      <c r="L25" s="166"/>
      <c r="M25" s="166"/>
      <c r="N25" s="166"/>
      <c r="O25" s="166"/>
      <c r="P25" s="166"/>
      <c r="Q25" s="166"/>
      <c r="R25" s="166"/>
      <c r="S25" s="166"/>
      <c r="T25" s="166"/>
      <c r="U25" s="166"/>
      <c r="V25" s="166"/>
      <c r="W25" s="166"/>
      <c r="X25" s="166"/>
      <c r="Y25" s="166"/>
      <c r="Z25" s="166"/>
    </row>
    <row r="26" spans="1:26" ht="15.75" customHeight="1">
      <c r="A26" s="167"/>
      <c r="B26" s="167"/>
      <c r="C26" s="167"/>
      <c r="D26" s="167"/>
      <c r="E26" s="167"/>
      <c r="F26" s="167"/>
      <c r="G26" s="167"/>
      <c r="H26" s="167"/>
      <c r="I26" s="166"/>
      <c r="J26" s="166"/>
      <c r="K26" s="166"/>
      <c r="L26" s="166"/>
      <c r="M26" s="166"/>
      <c r="N26" s="166"/>
      <c r="O26" s="166"/>
      <c r="P26" s="166"/>
      <c r="Q26" s="166"/>
      <c r="R26" s="166"/>
      <c r="S26" s="166"/>
      <c r="T26" s="166"/>
      <c r="U26" s="166"/>
      <c r="V26" s="166"/>
      <c r="W26" s="166"/>
      <c r="X26" s="166"/>
      <c r="Y26" s="166"/>
      <c r="Z26" s="166"/>
    </row>
    <row r="27" spans="1:26" ht="15.75" customHeight="1">
      <c r="A27" s="167"/>
      <c r="B27" s="167"/>
      <c r="C27" s="167"/>
      <c r="D27" s="167"/>
      <c r="E27" s="167"/>
      <c r="F27" s="167"/>
      <c r="G27" s="167"/>
      <c r="H27" s="167"/>
      <c r="I27" s="166"/>
      <c r="J27" s="166"/>
      <c r="K27" s="166"/>
      <c r="L27" s="166"/>
      <c r="M27" s="166"/>
      <c r="N27" s="166"/>
      <c r="O27" s="166"/>
      <c r="P27" s="166"/>
      <c r="Q27" s="166"/>
      <c r="R27" s="166"/>
      <c r="S27" s="166"/>
      <c r="T27" s="166"/>
      <c r="U27" s="166"/>
      <c r="V27" s="166"/>
      <c r="W27" s="166"/>
      <c r="X27" s="166"/>
      <c r="Y27" s="166"/>
      <c r="Z27" s="166"/>
    </row>
    <row r="28" spans="1:26" ht="15.75" customHeight="1">
      <c r="A28" s="167"/>
      <c r="B28" s="167"/>
      <c r="C28" s="167"/>
      <c r="D28" s="167"/>
      <c r="E28" s="167"/>
      <c r="F28" s="167"/>
      <c r="G28" s="167"/>
      <c r="H28" s="167"/>
      <c r="I28" s="166"/>
      <c r="J28" s="166"/>
      <c r="K28" s="166"/>
      <c r="L28" s="166"/>
      <c r="M28" s="166"/>
      <c r="N28" s="166"/>
      <c r="O28" s="166"/>
      <c r="P28" s="166"/>
      <c r="Q28" s="166"/>
      <c r="R28" s="166"/>
      <c r="S28" s="166"/>
      <c r="T28" s="166"/>
      <c r="U28" s="166"/>
      <c r="V28" s="166"/>
      <c r="W28" s="166"/>
      <c r="X28" s="166"/>
      <c r="Y28" s="166"/>
      <c r="Z28" s="166"/>
    </row>
    <row r="29" spans="1:26" ht="15.75" customHeight="1">
      <c r="A29" s="167"/>
      <c r="B29" s="167"/>
      <c r="C29" s="167"/>
      <c r="D29" s="167"/>
      <c r="E29" s="167"/>
      <c r="F29" s="167"/>
      <c r="G29" s="167"/>
      <c r="H29" s="167"/>
      <c r="I29" s="166"/>
      <c r="J29" s="166"/>
      <c r="K29" s="166"/>
      <c r="L29" s="166"/>
      <c r="M29" s="166"/>
      <c r="N29" s="166"/>
      <c r="O29" s="166"/>
      <c r="P29" s="166"/>
      <c r="Q29" s="166"/>
      <c r="R29" s="166"/>
      <c r="S29" s="166"/>
      <c r="T29" s="166"/>
      <c r="U29" s="166"/>
      <c r="V29" s="166"/>
      <c r="W29" s="166"/>
      <c r="X29" s="166"/>
      <c r="Y29" s="166"/>
      <c r="Z29" s="166"/>
    </row>
    <row r="30" spans="1:26" ht="15.75" customHeight="1">
      <c r="A30" s="167"/>
      <c r="B30" s="167"/>
      <c r="C30" s="167"/>
      <c r="D30" s="167"/>
      <c r="E30" s="167"/>
      <c r="F30" s="167"/>
      <c r="G30" s="167"/>
      <c r="H30" s="167"/>
      <c r="I30" s="166"/>
      <c r="J30" s="166"/>
      <c r="K30" s="166"/>
      <c r="L30" s="166"/>
      <c r="M30" s="166"/>
      <c r="N30" s="166"/>
      <c r="O30" s="166"/>
      <c r="P30" s="166"/>
      <c r="Q30" s="166"/>
      <c r="R30" s="166"/>
      <c r="S30" s="166"/>
      <c r="T30" s="166"/>
      <c r="U30" s="166"/>
      <c r="V30" s="166"/>
      <c r="W30" s="166"/>
      <c r="X30" s="166"/>
      <c r="Y30" s="166"/>
      <c r="Z30" s="166"/>
    </row>
    <row r="31" spans="1:26" ht="15.75" customHeight="1">
      <c r="A31" s="167"/>
      <c r="B31" s="167"/>
      <c r="C31" s="167"/>
      <c r="D31" s="167"/>
      <c r="E31" s="167"/>
      <c r="F31" s="167"/>
      <c r="G31" s="167"/>
      <c r="H31" s="167"/>
      <c r="I31" s="166"/>
      <c r="J31" s="166"/>
      <c r="K31" s="166"/>
      <c r="L31" s="166"/>
      <c r="M31" s="166"/>
      <c r="N31" s="166"/>
      <c r="O31" s="166"/>
      <c r="P31" s="166"/>
      <c r="Q31" s="166"/>
      <c r="R31" s="166"/>
      <c r="S31" s="166"/>
      <c r="T31" s="166"/>
      <c r="U31" s="166"/>
      <c r="V31" s="166"/>
      <c r="W31" s="166"/>
      <c r="X31" s="166"/>
      <c r="Y31" s="166"/>
      <c r="Z31" s="166"/>
    </row>
    <row r="32" spans="1:26" ht="15.75" customHeight="1">
      <c r="A32" s="167"/>
      <c r="B32" s="167"/>
      <c r="C32" s="167"/>
      <c r="D32" s="167"/>
      <c r="E32" s="167"/>
      <c r="F32" s="167"/>
      <c r="G32" s="167"/>
      <c r="H32" s="167"/>
      <c r="I32" s="166"/>
      <c r="J32" s="166"/>
      <c r="K32" s="166"/>
      <c r="L32" s="166"/>
      <c r="M32" s="166"/>
      <c r="N32" s="166"/>
      <c r="O32" s="166"/>
      <c r="P32" s="166"/>
      <c r="Q32" s="166"/>
      <c r="R32" s="166"/>
      <c r="S32" s="166"/>
      <c r="T32" s="166"/>
      <c r="U32" s="166"/>
      <c r="V32" s="166"/>
      <c r="W32" s="166"/>
      <c r="X32" s="166"/>
      <c r="Y32" s="166"/>
      <c r="Z32" s="166"/>
    </row>
    <row r="33" spans="1:26" ht="15.75" customHeight="1">
      <c r="A33" s="167"/>
      <c r="B33" s="167"/>
      <c r="C33" s="167"/>
      <c r="D33" s="167"/>
      <c r="E33" s="167"/>
      <c r="F33" s="167"/>
      <c r="G33" s="167"/>
      <c r="H33" s="167"/>
      <c r="I33" s="166"/>
      <c r="J33" s="166"/>
      <c r="K33" s="166"/>
      <c r="L33" s="166"/>
      <c r="M33" s="166"/>
      <c r="N33" s="166"/>
      <c r="O33" s="166"/>
      <c r="P33" s="166"/>
      <c r="Q33" s="166"/>
      <c r="R33" s="166"/>
      <c r="S33" s="166"/>
      <c r="T33" s="166"/>
      <c r="U33" s="166"/>
      <c r="V33" s="166"/>
      <c r="W33" s="166"/>
      <c r="X33" s="166"/>
      <c r="Y33" s="166"/>
      <c r="Z33" s="166"/>
    </row>
    <row r="34" spans="1:26" ht="15.75" customHeight="1">
      <c r="A34" s="167"/>
      <c r="B34" s="167"/>
      <c r="C34" s="167"/>
      <c r="D34" s="167"/>
      <c r="E34" s="167"/>
      <c r="F34" s="167"/>
      <c r="G34" s="167"/>
      <c r="H34" s="167"/>
      <c r="I34" s="166"/>
      <c r="J34" s="166"/>
      <c r="K34" s="166"/>
      <c r="L34" s="166"/>
      <c r="M34" s="166"/>
      <c r="N34" s="166"/>
      <c r="O34" s="166"/>
      <c r="P34" s="166"/>
      <c r="Q34" s="166"/>
      <c r="R34" s="166"/>
      <c r="S34" s="166"/>
      <c r="T34" s="166"/>
      <c r="U34" s="166"/>
      <c r="V34" s="166"/>
      <c r="W34" s="166"/>
      <c r="X34" s="166"/>
      <c r="Y34" s="166"/>
      <c r="Z34" s="166"/>
    </row>
    <row r="35" spans="1:26" ht="15.75" customHeight="1">
      <c r="A35" s="167"/>
      <c r="B35" s="167"/>
      <c r="C35" s="167"/>
      <c r="D35" s="167"/>
      <c r="E35" s="167"/>
      <c r="F35" s="167"/>
      <c r="G35" s="167"/>
      <c r="H35" s="167"/>
      <c r="I35" s="166"/>
      <c r="J35" s="166"/>
      <c r="K35" s="166"/>
      <c r="L35" s="166"/>
      <c r="M35" s="166"/>
      <c r="N35" s="166"/>
      <c r="O35" s="166"/>
      <c r="P35" s="166"/>
      <c r="Q35" s="166"/>
      <c r="R35" s="166"/>
      <c r="S35" s="166"/>
      <c r="T35" s="166"/>
      <c r="U35" s="166"/>
      <c r="V35" s="166"/>
      <c r="W35" s="166"/>
      <c r="X35" s="166"/>
      <c r="Y35" s="166"/>
      <c r="Z35" s="166"/>
    </row>
    <row r="36" spans="1:26" ht="15.75" customHeight="1">
      <c r="A36" s="167"/>
      <c r="B36" s="167"/>
      <c r="C36" s="167"/>
      <c r="D36" s="167"/>
      <c r="E36" s="167"/>
      <c r="F36" s="167"/>
      <c r="G36" s="167"/>
      <c r="H36" s="167"/>
      <c r="I36" s="166"/>
      <c r="J36" s="166"/>
      <c r="K36" s="166"/>
      <c r="L36" s="166"/>
      <c r="M36" s="166"/>
      <c r="N36" s="166"/>
      <c r="O36" s="166"/>
      <c r="P36" s="166"/>
      <c r="Q36" s="166"/>
      <c r="R36" s="166"/>
      <c r="S36" s="166"/>
      <c r="T36" s="166"/>
      <c r="U36" s="166"/>
      <c r="V36" s="166"/>
      <c r="W36" s="166"/>
      <c r="X36" s="166"/>
      <c r="Y36" s="166"/>
      <c r="Z36" s="166"/>
    </row>
    <row r="37" spans="1:26" ht="15.75" customHeight="1">
      <c r="A37" s="167"/>
      <c r="B37" s="167"/>
      <c r="C37" s="167"/>
      <c r="D37" s="167"/>
      <c r="E37" s="167"/>
      <c r="F37" s="167"/>
      <c r="G37" s="167"/>
      <c r="H37" s="167"/>
      <c r="I37" s="166"/>
      <c r="J37" s="166"/>
      <c r="K37" s="166"/>
      <c r="L37" s="166"/>
      <c r="M37" s="166"/>
      <c r="N37" s="166"/>
      <c r="O37" s="166"/>
      <c r="P37" s="166"/>
      <c r="Q37" s="166"/>
      <c r="R37" s="166"/>
      <c r="S37" s="166"/>
      <c r="T37" s="166"/>
      <c r="U37" s="166"/>
      <c r="V37" s="166"/>
      <c r="W37" s="166"/>
      <c r="X37" s="166"/>
      <c r="Y37" s="166"/>
      <c r="Z37" s="166"/>
    </row>
    <row r="38" spans="1:26" ht="15.75" customHeight="1">
      <c r="A38" s="167"/>
      <c r="B38" s="167"/>
      <c r="C38" s="167"/>
      <c r="D38" s="167"/>
      <c r="E38" s="167"/>
      <c r="F38" s="167"/>
      <c r="G38" s="167"/>
      <c r="H38" s="167"/>
      <c r="I38" s="166"/>
      <c r="J38" s="166"/>
      <c r="K38" s="166"/>
      <c r="L38" s="166"/>
      <c r="M38" s="166"/>
      <c r="N38" s="166"/>
      <c r="O38" s="166"/>
      <c r="P38" s="166"/>
      <c r="Q38" s="166"/>
      <c r="R38" s="166"/>
      <c r="S38" s="166"/>
      <c r="T38" s="166"/>
      <c r="U38" s="166"/>
      <c r="V38" s="166"/>
      <c r="W38" s="166"/>
      <c r="X38" s="166"/>
      <c r="Y38" s="166"/>
      <c r="Z38" s="166"/>
    </row>
    <row r="39" spans="1:26" ht="15.75" customHeight="1">
      <c r="A39" s="167"/>
      <c r="B39" s="167"/>
      <c r="C39" s="167"/>
      <c r="D39" s="167"/>
      <c r="E39" s="167"/>
      <c r="F39" s="167"/>
      <c r="G39" s="167"/>
      <c r="H39" s="167"/>
      <c r="I39" s="166"/>
      <c r="J39" s="166"/>
      <c r="K39" s="166"/>
      <c r="L39" s="166"/>
      <c r="M39" s="166"/>
      <c r="N39" s="166"/>
      <c r="O39" s="166"/>
      <c r="P39" s="166"/>
      <c r="Q39" s="166"/>
      <c r="R39" s="166"/>
      <c r="S39" s="166"/>
      <c r="T39" s="166"/>
      <c r="U39" s="166"/>
      <c r="V39" s="166"/>
      <c r="W39" s="166"/>
      <c r="X39" s="166"/>
      <c r="Y39" s="166"/>
      <c r="Z39" s="166"/>
    </row>
    <row r="40" spans="1:26" ht="15.75" customHeight="1">
      <c r="A40" s="167"/>
      <c r="B40" s="167"/>
      <c r="C40" s="167"/>
      <c r="D40" s="167"/>
      <c r="E40" s="167"/>
      <c r="F40" s="167"/>
      <c r="G40" s="167"/>
      <c r="H40" s="167"/>
      <c r="I40" s="166"/>
      <c r="J40" s="166"/>
      <c r="K40" s="166"/>
      <c r="L40" s="166"/>
      <c r="M40" s="166"/>
      <c r="N40" s="166"/>
      <c r="O40" s="166"/>
      <c r="P40" s="166"/>
      <c r="Q40" s="166"/>
      <c r="R40" s="166"/>
      <c r="S40" s="166"/>
      <c r="T40" s="166"/>
      <c r="U40" s="166"/>
      <c r="V40" s="166"/>
      <c r="W40" s="166"/>
      <c r="X40" s="166"/>
      <c r="Y40" s="166"/>
      <c r="Z40" s="166"/>
    </row>
    <row r="41" spans="1:26" ht="15.75" customHeight="1">
      <c r="A41" s="167"/>
      <c r="B41" s="167"/>
      <c r="C41" s="167"/>
      <c r="D41" s="167"/>
      <c r="E41" s="167"/>
      <c r="F41" s="167"/>
      <c r="G41" s="167"/>
      <c r="H41" s="167"/>
      <c r="I41" s="166"/>
      <c r="J41" s="166"/>
      <c r="K41" s="166"/>
      <c r="L41" s="166"/>
      <c r="M41" s="166"/>
      <c r="N41" s="166"/>
      <c r="O41" s="166"/>
      <c r="P41" s="166"/>
      <c r="Q41" s="166"/>
      <c r="R41" s="166"/>
      <c r="S41" s="166"/>
      <c r="T41" s="166"/>
      <c r="U41" s="166"/>
      <c r="V41" s="166"/>
      <c r="W41" s="166"/>
      <c r="X41" s="166"/>
      <c r="Y41" s="166"/>
      <c r="Z41" s="166"/>
    </row>
    <row r="42" spans="1:26" ht="15.75" customHeight="1">
      <c r="A42" s="167"/>
      <c r="B42" s="167"/>
      <c r="C42" s="167"/>
      <c r="D42" s="167"/>
      <c r="E42" s="167"/>
      <c r="F42" s="167"/>
      <c r="G42" s="167"/>
      <c r="H42" s="167"/>
      <c r="I42" s="166"/>
      <c r="J42" s="166"/>
      <c r="K42" s="166"/>
      <c r="L42" s="166"/>
      <c r="M42" s="166"/>
      <c r="N42" s="166"/>
      <c r="O42" s="166"/>
      <c r="P42" s="166"/>
      <c r="Q42" s="166"/>
      <c r="R42" s="166"/>
      <c r="S42" s="166"/>
      <c r="T42" s="166"/>
      <c r="U42" s="166"/>
      <c r="V42" s="166"/>
      <c r="W42" s="166"/>
      <c r="X42" s="166"/>
      <c r="Y42" s="166"/>
      <c r="Z42" s="166"/>
    </row>
    <row r="43" spans="1:26" ht="15.75" customHeight="1">
      <c r="A43" s="167"/>
      <c r="B43" s="167"/>
      <c r="C43" s="167"/>
      <c r="D43" s="167"/>
      <c r="E43" s="167"/>
      <c r="F43" s="167"/>
      <c r="G43" s="167"/>
      <c r="H43" s="167"/>
      <c r="I43" s="166"/>
      <c r="J43" s="166"/>
      <c r="K43" s="166"/>
      <c r="L43" s="166"/>
      <c r="M43" s="166"/>
      <c r="N43" s="166"/>
      <c r="O43" s="166"/>
      <c r="P43" s="166"/>
      <c r="Q43" s="166"/>
      <c r="R43" s="166"/>
      <c r="S43" s="166"/>
      <c r="T43" s="166"/>
      <c r="U43" s="166"/>
      <c r="V43" s="166"/>
      <c r="W43" s="166"/>
      <c r="X43" s="166"/>
      <c r="Y43" s="166"/>
      <c r="Z43" s="166"/>
    </row>
    <row r="44" spans="1:26" ht="15.75" customHeight="1">
      <c r="A44" s="167"/>
      <c r="B44" s="167"/>
      <c r="C44" s="167"/>
      <c r="D44" s="167"/>
      <c r="E44" s="167"/>
      <c r="F44" s="167"/>
      <c r="G44" s="167"/>
      <c r="H44" s="167"/>
      <c r="I44" s="166"/>
      <c r="J44" s="166"/>
      <c r="K44" s="166"/>
      <c r="L44" s="166"/>
      <c r="M44" s="166"/>
      <c r="N44" s="166"/>
      <c r="O44" s="166"/>
      <c r="P44" s="166"/>
      <c r="Q44" s="166"/>
      <c r="R44" s="166"/>
      <c r="S44" s="166"/>
      <c r="T44" s="166"/>
      <c r="U44" s="166"/>
      <c r="V44" s="166"/>
      <c r="W44" s="166"/>
      <c r="X44" s="166"/>
      <c r="Y44" s="166"/>
      <c r="Z44" s="166"/>
    </row>
    <row r="45" spans="1:26" ht="15.75" customHeight="1">
      <c r="A45" s="167"/>
      <c r="B45" s="167"/>
      <c r="C45" s="167"/>
      <c r="D45" s="167"/>
      <c r="E45" s="167"/>
      <c r="F45" s="167"/>
      <c r="G45" s="167"/>
      <c r="H45" s="167"/>
      <c r="I45" s="166"/>
      <c r="J45" s="166"/>
      <c r="K45" s="166"/>
      <c r="L45" s="166"/>
      <c r="M45" s="166"/>
      <c r="N45" s="166"/>
      <c r="O45" s="166"/>
      <c r="P45" s="166"/>
      <c r="Q45" s="166"/>
      <c r="R45" s="166"/>
      <c r="S45" s="166"/>
      <c r="T45" s="166"/>
      <c r="U45" s="166"/>
      <c r="V45" s="166"/>
      <c r="W45" s="166"/>
      <c r="X45" s="166"/>
      <c r="Y45" s="166"/>
      <c r="Z45" s="166"/>
    </row>
    <row r="46" spans="1:26" ht="15.75" customHeight="1">
      <c r="A46" s="167"/>
      <c r="B46" s="167"/>
      <c r="C46" s="167"/>
      <c r="D46" s="167"/>
      <c r="E46" s="167"/>
      <c r="F46" s="167"/>
      <c r="G46" s="167"/>
      <c r="H46" s="167"/>
      <c r="I46" s="166"/>
      <c r="J46" s="166"/>
      <c r="K46" s="166"/>
      <c r="L46" s="166"/>
      <c r="M46" s="166"/>
      <c r="N46" s="166"/>
      <c r="O46" s="166"/>
      <c r="P46" s="166"/>
      <c r="Q46" s="166"/>
      <c r="R46" s="166"/>
      <c r="S46" s="166"/>
      <c r="T46" s="166"/>
      <c r="U46" s="166"/>
      <c r="V46" s="166"/>
      <c r="W46" s="166"/>
      <c r="X46" s="166"/>
      <c r="Y46" s="166"/>
      <c r="Z46" s="166"/>
    </row>
    <row r="47" spans="1:26" ht="15.75" customHeight="1">
      <c r="A47" s="167"/>
      <c r="B47" s="167"/>
      <c r="C47" s="167"/>
      <c r="D47" s="167"/>
      <c r="E47" s="167"/>
      <c r="F47" s="167"/>
      <c r="G47" s="167"/>
      <c r="H47" s="167"/>
      <c r="I47" s="166"/>
      <c r="J47" s="166"/>
      <c r="K47" s="166"/>
      <c r="L47" s="166"/>
      <c r="M47" s="166"/>
      <c r="N47" s="166"/>
      <c r="O47" s="166"/>
      <c r="P47" s="166"/>
      <c r="Q47" s="166"/>
      <c r="R47" s="166"/>
      <c r="S47" s="166"/>
      <c r="T47" s="166"/>
      <c r="U47" s="166"/>
      <c r="V47" s="166"/>
      <c r="W47" s="166"/>
      <c r="X47" s="166"/>
      <c r="Y47" s="166"/>
      <c r="Z47" s="166"/>
    </row>
    <row r="48" spans="1:26" ht="15.75" customHeight="1">
      <c r="A48" s="167"/>
      <c r="B48" s="167"/>
      <c r="C48" s="167"/>
      <c r="D48" s="167"/>
      <c r="E48" s="167"/>
      <c r="F48" s="167"/>
      <c r="G48" s="167"/>
      <c r="H48" s="167"/>
      <c r="I48" s="166"/>
      <c r="J48" s="166"/>
      <c r="K48" s="166"/>
      <c r="L48" s="166"/>
      <c r="M48" s="166"/>
      <c r="N48" s="166"/>
      <c r="O48" s="166"/>
      <c r="P48" s="166"/>
      <c r="Q48" s="166"/>
      <c r="R48" s="166"/>
      <c r="S48" s="166"/>
      <c r="T48" s="166"/>
      <c r="U48" s="166"/>
      <c r="V48" s="166"/>
      <c r="W48" s="166"/>
      <c r="X48" s="166"/>
      <c r="Y48" s="166"/>
      <c r="Z48" s="166"/>
    </row>
    <row r="49" spans="1:26" ht="15.75" customHeight="1">
      <c r="A49" s="167"/>
      <c r="B49" s="167"/>
      <c r="C49" s="167"/>
      <c r="D49" s="167"/>
      <c r="E49" s="167"/>
      <c r="F49" s="167"/>
      <c r="G49" s="167"/>
      <c r="H49" s="167"/>
      <c r="I49" s="166"/>
      <c r="J49" s="166"/>
      <c r="K49" s="166"/>
      <c r="L49" s="166"/>
      <c r="M49" s="166"/>
      <c r="N49" s="166"/>
      <c r="O49" s="166"/>
      <c r="P49" s="166"/>
      <c r="Q49" s="166"/>
      <c r="R49" s="166"/>
      <c r="S49" s="166"/>
      <c r="T49" s="166"/>
      <c r="U49" s="166"/>
      <c r="V49" s="166"/>
      <c r="W49" s="166"/>
      <c r="X49" s="166"/>
      <c r="Y49" s="166"/>
      <c r="Z49" s="166"/>
    </row>
    <row r="50" spans="1:26" ht="15.75" customHeight="1">
      <c r="A50" s="167"/>
      <c r="B50" s="167"/>
      <c r="C50" s="167"/>
      <c r="D50" s="167"/>
      <c r="E50" s="167"/>
      <c r="F50" s="167"/>
      <c r="G50" s="167"/>
      <c r="H50" s="167"/>
      <c r="I50" s="166"/>
      <c r="J50" s="166"/>
      <c r="K50" s="166"/>
      <c r="L50" s="166"/>
      <c r="M50" s="166"/>
      <c r="N50" s="166"/>
      <c r="O50" s="166"/>
      <c r="P50" s="166"/>
      <c r="Q50" s="166"/>
      <c r="R50" s="166"/>
      <c r="S50" s="166"/>
      <c r="T50" s="166"/>
      <c r="U50" s="166"/>
      <c r="V50" s="166"/>
      <c r="W50" s="166"/>
      <c r="X50" s="166"/>
      <c r="Y50" s="166"/>
      <c r="Z50" s="166"/>
    </row>
    <row r="51" spans="1:26" ht="15.75" customHeight="1">
      <c r="A51" s="167"/>
      <c r="B51" s="167"/>
      <c r="C51" s="167"/>
      <c r="D51" s="167"/>
      <c r="E51" s="167"/>
      <c r="F51" s="167"/>
      <c r="G51" s="167"/>
      <c r="H51" s="167"/>
      <c r="I51" s="166"/>
      <c r="J51" s="166"/>
      <c r="K51" s="166"/>
      <c r="L51" s="166"/>
      <c r="M51" s="166"/>
      <c r="N51" s="166"/>
      <c r="O51" s="166"/>
      <c r="P51" s="166"/>
      <c r="Q51" s="166"/>
      <c r="R51" s="166"/>
      <c r="S51" s="166"/>
      <c r="T51" s="166"/>
      <c r="U51" s="166"/>
      <c r="V51" s="166"/>
      <c r="W51" s="166"/>
      <c r="X51" s="166"/>
      <c r="Y51" s="166"/>
      <c r="Z51" s="166"/>
    </row>
    <row r="52" spans="1:26" ht="15.75" customHeight="1">
      <c r="A52" s="167"/>
      <c r="B52" s="167"/>
      <c r="C52" s="167"/>
      <c r="D52" s="167"/>
      <c r="E52" s="167"/>
      <c r="F52" s="167"/>
      <c r="G52" s="167"/>
      <c r="H52" s="167"/>
      <c r="I52" s="166"/>
      <c r="J52" s="166"/>
      <c r="K52" s="166"/>
      <c r="L52" s="166"/>
      <c r="M52" s="166"/>
      <c r="N52" s="166"/>
      <c r="O52" s="166"/>
      <c r="P52" s="166"/>
      <c r="Q52" s="166"/>
      <c r="R52" s="166"/>
      <c r="S52" s="166"/>
      <c r="T52" s="166"/>
      <c r="U52" s="166"/>
      <c r="V52" s="166"/>
      <c r="W52" s="166"/>
      <c r="X52" s="166"/>
      <c r="Y52" s="166"/>
      <c r="Z52" s="166"/>
    </row>
    <row r="53" spans="1:26" ht="15.75" customHeight="1">
      <c r="A53" s="167"/>
      <c r="B53" s="167"/>
      <c r="C53" s="167"/>
      <c r="D53" s="167"/>
      <c r="E53" s="167"/>
      <c r="F53" s="167"/>
      <c r="G53" s="167"/>
      <c r="H53" s="167"/>
      <c r="I53" s="166"/>
      <c r="J53" s="166"/>
      <c r="K53" s="166"/>
      <c r="L53" s="166"/>
      <c r="M53" s="166"/>
      <c r="N53" s="166"/>
      <c r="O53" s="166"/>
      <c r="P53" s="166"/>
      <c r="Q53" s="166"/>
      <c r="R53" s="166"/>
      <c r="S53" s="166"/>
      <c r="T53" s="166"/>
      <c r="U53" s="166"/>
      <c r="V53" s="166"/>
      <c r="W53" s="166"/>
      <c r="X53" s="166"/>
      <c r="Y53" s="166"/>
      <c r="Z53" s="166"/>
    </row>
    <row r="54" spans="1:26" ht="15.75" customHeight="1">
      <c r="A54" s="167"/>
      <c r="B54" s="167"/>
      <c r="C54" s="167"/>
      <c r="D54" s="167"/>
      <c r="E54" s="167"/>
      <c r="F54" s="167"/>
      <c r="G54" s="167"/>
      <c r="H54" s="167"/>
      <c r="I54" s="166"/>
      <c r="J54" s="166"/>
      <c r="K54" s="166"/>
      <c r="L54" s="166"/>
      <c r="M54" s="166"/>
      <c r="N54" s="166"/>
      <c r="O54" s="166"/>
      <c r="P54" s="166"/>
      <c r="Q54" s="166"/>
      <c r="R54" s="166"/>
      <c r="S54" s="166"/>
      <c r="T54" s="166"/>
      <c r="U54" s="166"/>
      <c r="V54" s="166"/>
      <c r="W54" s="166"/>
      <c r="X54" s="166"/>
      <c r="Y54" s="166"/>
      <c r="Z54" s="166"/>
    </row>
    <row r="55" spans="1:26" ht="15.75" customHeight="1">
      <c r="A55" s="167"/>
      <c r="B55" s="167"/>
      <c r="C55" s="167"/>
      <c r="D55" s="167"/>
      <c r="E55" s="167"/>
      <c r="F55" s="167"/>
      <c r="G55" s="167"/>
      <c r="H55" s="167"/>
      <c r="I55" s="166"/>
      <c r="J55" s="166"/>
      <c r="K55" s="166"/>
      <c r="L55" s="166"/>
      <c r="M55" s="166"/>
      <c r="N55" s="166"/>
      <c r="O55" s="166"/>
      <c r="P55" s="166"/>
      <c r="Q55" s="166"/>
      <c r="R55" s="166"/>
      <c r="S55" s="166"/>
      <c r="T55" s="166"/>
      <c r="U55" s="166"/>
      <c r="V55" s="166"/>
      <c r="W55" s="166"/>
      <c r="X55" s="166"/>
      <c r="Y55" s="166"/>
      <c r="Z55" s="166"/>
    </row>
    <row r="56" spans="1:26" ht="15.75" customHeight="1">
      <c r="A56" s="167"/>
      <c r="B56" s="167"/>
      <c r="C56" s="167"/>
      <c r="D56" s="167"/>
      <c r="E56" s="167"/>
      <c r="F56" s="167"/>
      <c r="G56" s="167"/>
      <c r="H56" s="167"/>
      <c r="I56" s="166"/>
      <c r="J56" s="166"/>
      <c r="K56" s="166"/>
      <c r="L56" s="166"/>
      <c r="M56" s="166"/>
      <c r="N56" s="166"/>
      <c r="O56" s="166"/>
      <c r="P56" s="166"/>
      <c r="Q56" s="166"/>
      <c r="R56" s="166"/>
      <c r="S56" s="166"/>
      <c r="T56" s="166"/>
      <c r="U56" s="166"/>
      <c r="V56" s="166"/>
      <c r="W56" s="166"/>
      <c r="X56" s="166"/>
      <c r="Y56" s="166"/>
      <c r="Z56" s="166"/>
    </row>
    <row r="57" spans="1:26" ht="15.75" customHeight="1">
      <c r="A57" s="167"/>
      <c r="B57" s="167"/>
      <c r="C57" s="167"/>
      <c r="D57" s="167"/>
      <c r="E57" s="167"/>
      <c r="F57" s="167"/>
      <c r="G57" s="167"/>
      <c r="H57" s="167"/>
      <c r="I57" s="166"/>
      <c r="J57" s="166"/>
      <c r="K57" s="166"/>
      <c r="L57" s="166"/>
      <c r="M57" s="166"/>
      <c r="N57" s="166"/>
      <c r="O57" s="166"/>
      <c r="P57" s="166"/>
      <c r="Q57" s="166"/>
      <c r="R57" s="166"/>
      <c r="S57" s="166"/>
      <c r="T57" s="166"/>
      <c r="U57" s="166"/>
      <c r="V57" s="166"/>
      <c r="W57" s="166"/>
      <c r="X57" s="166"/>
      <c r="Y57" s="166"/>
      <c r="Z57" s="166"/>
    </row>
    <row r="58" spans="1:26" ht="15.75" customHeight="1">
      <c r="A58" s="167"/>
      <c r="B58" s="167"/>
      <c r="C58" s="167"/>
      <c r="D58" s="167"/>
      <c r="E58" s="167"/>
      <c r="F58" s="167"/>
      <c r="G58" s="167"/>
      <c r="H58" s="167"/>
      <c r="I58" s="166"/>
      <c r="J58" s="166"/>
      <c r="K58" s="166"/>
      <c r="L58" s="166"/>
      <c r="M58" s="166"/>
      <c r="N58" s="166"/>
      <c r="O58" s="166"/>
      <c r="P58" s="166"/>
      <c r="Q58" s="166"/>
      <c r="R58" s="166"/>
      <c r="S58" s="166"/>
      <c r="T58" s="166"/>
      <c r="U58" s="166"/>
      <c r="V58" s="166"/>
      <c r="W58" s="166"/>
      <c r="X58" s="166"/>
      <c r="Y58" s="166"/>
      <c r="Z58" s="166"/>
    </row>
    <row r="59" spans="1:26" ht="15.75" customHeight="1">
      <c r="A59" s="167"/>
      <c r="B59" s="167"/>
      <c r="C59" s="167"/>
      <c r="D59" s="167"/>
      <c r="E59" s="167"/>
      <c r="F59" s="167"/>
      <c r="G59" s="167"/>
      <c r="H59" s="167"/>
      <c r="I59" s="166"/>
      <c r="J59" s="166"/>
      <c r="K59" s="166"/>
      <c r="L59" s="166"/>
      <c r="M59" s="166"/>
      <c r="N59" s="166"/>
      <c r="O59" s="166"/>
      <c r="P59" s="166"/>
      <c r="Q59" s="166"/>
      <c r="R59" s="166"/>
      <c r="S59" s="166"/>
      <c r="T59" s="166"/>
      <c r="U59" s="166"/>
      <c r="V59" s="166"/>
      <c r="W59" s="166"/>
      <c r="X59" s="166"/>
      <c r="Y59" s="166"/>
      <c r="Z59" s="166"/>
    </row>
    <row r="60" spans="1:26" ht="15.75" customHeight="1">
      <c r="A60" s="167"/>
      <c r="B60" s="167"/>
      <c r="C60" s="167"/>
      <c r="D60" s="167"/>
      <c r="E60" s="167"/>
      <c r="F60" s="167"/>
      <c r="G60" s="167"/>
      <c r="H60" s="167"/>
      <c r="I60" s="166"/>
      <c r="J60" s="166"/>
      <c r="K60" s="166"/>
      <c r="L60" s="166"/>
      <c r="M60" s="166"/>
      <c r="N60" s="166"/>
      <c r="O60" s="166"/>
      <c r="P60" s="166"/>
      <c r="Q60" s="166"/>
      <c r="R60" s="166"/>
      <c r="S60" s="166"/>
      <c r="T60" s="166"/>
      <c r="U60" s="166"/>
      <c r="V60" s="166"/>
      <c r="W60" s="166"/>
      <c r="X60" s="166"/>
      <c r="Y60" s="166"/>
      <c r="Z60" s="166"/>
    </row>
    <row r="61" spans="1:26" ht="15.75" customHeight="1">
      <c r="A61" s="167"/>
      <c r="B61" s="167"/>
      <c r="C61" s="167"/>
      <c r="D61" s="167"/>
      <c r="E61" s="167"/>
      <c r="F61" s="167"/>
      <c r="G61" s="167"/>
      <c r="H61" s="167"/>
      <c r="I61" s="166"/>
      <c r="J61" s="166"/>
      <c r="K61" s="166"/>
      <c r="L61" s="166"/>
      <c r="M61" s="166"/>
      <c r="N61" s="166"/>
      <c r="O61" s="166"/>
      <c r="P61" s="166"/>
      <c r="Q61" s="166"/>
      <c r="R61" s="166"/>
      <c r="S61" s="166"/>
      <c r="T61" s="166"/>
      <c r="U61" s="166"/>
      <c r="V61" s="166"/>
      <c r="W61" s="166"/>
      <c r="X61" s="166"/>
      <c r="Y61" s="166"/>
      <c r="Z61" s="166"/>
    </row>
    <row r="62" spans="1:26" ht="15.75" customHeight="1">
      <c r="A62" s="167"/>
      <c r="B62" s="167"/>
      <c r="C62" s="167"/>
      <c r="D62" s="167"/>
      <c r="E62" s="167"/>
      <c r="F62" s="167"/>
      <c r="G62" s="167"/>
      <c r="H62" s="167"/>
      <c r="I62" s="166"/>
      <c r="J62" s="166"/>
      <c r="K62" s="166"/>
      <c r="L62" s="166"/>
      <c r="M62" s="166"/>
      <c r="N62" s="166"/>
      <c r="O62" s="166"/>
      <c r="P62" s="166"/>
      <c r="Q62" s="166"/>
      <c r="R62" s="166"/>
      <c r="S62" s="166"/>
      <c r="T62" s="166"/>
      <c r="U62" s="166"/>
      <c r="V62" s="166"/>
      <c r="W62" s="166"/>
      <c r="X62" s="166"/>
      <c r="Y62" s="166"/>
      <c r="Z62" s="166"/>
    </row>
    <row r="63" spans="1:26" ht="15.75" customHeight="1">
      <c r="A63" s="167"/>
      <c r="B63" s="167"/>
      <c r="C63" s="167"/>
      <c r="D63" s="167"/>
      <c r="E63" s="167"/>
      <c r="F63" s="167"/>
      <c r="G63" s="167"/>
      <c r="H63" s="167"/>
      <c r="I63" s="166"/>
      <c r="J63" s="166"/>
      <c r="K63" s="166"/>
      <c r="L63" s="166"/>
      <c r="M63" s="166"/>
      <c r="N63" s="166"/>
      <c r="O63" s="166"/>
      <c r="P63" s="166"/>
      <c r="Q63" s="166"/>
      <c r="R63" s="166"/>
      <c r="S63" s="166"/>
      <c r="T63" s="166"/>
      <c r="U63" s="166"/>
      <c r="V63" s="166"/>
      <c r="W63" s="166"/>
      <c r="X63" s="166"/>
      <c r="Y63" s="166"/>
      <c r="Z63" s="166"/>
    </row>
    <row r="64" spans="1:26" ht="15.75" customHeight="1">
      <c r="A64" s="167"/>
      <c r="B64" s="167"/>
      <c r="C64" s="167"/>
      <c r="D64" s="167"/>
      <c r="E64" s="167"/>
      <c r="F64" s="167"/>
      <c r="G64" s="167"/>
      <c r="H64" s="167"/>
      <c r="I64" s="166"/>
      <c r="J64" s="166"/>
      <c r="K64" s="166"/>
      <c r="L64" s="166"/>
      <c r="M64" s="166"/>
      <c r="N64" s="166"/>
      <c r="O64" s="166"/>
      <c r="P64" s="166"/>
      <c r="Q64" s="166"/>
      <c r="R64" s="166"/>
      <c r="S64" s="166"/>
      <c r="T64" s="166"/>
      <c r="U64" s="166"/>
      <c r="V64" s="166"/>
      <c r="W64" s="166"/>
      <c r="X64" s="166"/>
      <c r="Y64" s="166"/>
      <c r="Z64" s="166"/>
    </row>
    <row r="65" spans="1:26" ht="15.75" customHeight="1">
      <c r="A65" s="167"/>
      <c r="B65" s="167"/>
      <c r="C65" s="167"/>
      <c r="D65" s="167"/>
      <c r="E65" s="167"/>
      <c r="F65" s="167"/>
      <c r="G65" s="167"/>
      <c r="H65" s="167"/>
      <c r="I65" s="166"/>
      <c r="J65" s="166"/>
      <c r="K65" s="166"/>
      <c r="L65" s="166"/>
      <c r="M65" s="166"/>
      <c r="N65" s="166"/>
      <c r="O65" s="166"/>
      <c r="P65" s="166"/>
      <c r="Q65" s="166"/>
      <c r="R65" s="166"/>
      <c r="S65" s="166"/>
      <c r="T65" s="166"/>
      <c r="U65" s="166"/>
      <c r="V65" s="166"/>
      <c r="W65" s="166"/>
      <c r="X65" s="166"/>
      <c r="Y65" s="166"/>
      <c r="Z65" s="166"/>
    </row>
    <row r="66" spans="1:26" ht="15.75" customHeight="1">
      <c r="A66" s="167"/>
      <c r="B66" s="167"/>
      <c r="C66" s="167"/>
      <c r="D66" s="167"/>
      <c r="E66" s="167"/>
      <c r="F66" s="167"/>
      <c r="G66" s="167"/>
      <c r="H66" s="167"/>
      <c r="I66" s="166"/>
      <c r="J66" s="166"/>
      <c r="K66" s="166"/>
      <c r="L66" s="166"/>
      <c r="M66" s="166"/>
      <c r="N66" s="166"/>
      <c r="O66" s="166"/>
      <c r="P66" s="166"/>
      <c r="Q66" s="166"/>
      <c r="R66" s="166"/>
      <c r="S66" s="166"/>
      <c r="T66" s="166"/>
      <c r="U66" s="166"/>
      <c r="V66" s="166"/>
      <c r="W66" s="166"/>
      <c r="X66" s="166"/>
      <c r="Y66" s="166"/>
      <c r="Z66" s="166"/>
    </row>
    <row r="67" spans="1:26" ht="15.75" customHeight="1">
      <c r="A67" s="167"/>
      <c r="B67" s="167"/>
      <c r="C67" s="167"/>
      <c r="D67" s="167"/>
      <c r="E67" s="167"/>
      <c r="F67" s="167"/>
      <c r="G67" s="167"/>
      <c r="H67" s="167"/>
      <c r="I67" s="166"/>
      <c r="J67" s="166"/>
      <c r="K67" s="166"/>
      <c r="L67" s="166"/>
      <c r="M67" s="166"/>
      <c r="N67" s="166"/>
      <c r="O67" s="166"/>
      <c r="P67" s="166"/>
      <c r="Q67" s="166"/>
      <c r="R67" s="166"/>
      <c r="S67" s="166"/>
      <c r="T67" s="166"/>
      <c r="U67" s="166"/>
      <c r="V67" s="166"/>
      <c r="W67" s="166"/>
      <c r="X67" s="166"/>
      <c r="Y67" s="166"/>
      <c r="Z67" s="166"/>
    </row>
    <row r="68" spans="1:26" ht="15.75" customHeight="1">
      <c r="A68" s="167"/>
      <c r="B68" s="167"/>
      <c r="C68" s="167"/>
      <c r="D68" s="167"/>
      <c r="E68" s="167"/>
      <c r="F68" s="167"/>
      <c r="G68" s="167"/>
      <c r="H68" s="167"/>
      <c r="I68" s="166"/>
      <c r="J68" s="166"/>
      <c r="K68" s="166"/>
      <c r="L68" s="166"/>
      <c r="M68" s="166"/>
      <c r="N68" s="166"/>
      <c r="O68" s="166"/>
      <c r="P68" s="166"/>
      <c r="Q68" s="166"/>
      <c r="R68" s="166"/>
      <c r="S68" s="166"/>
      <c r="T68" s="166"/>
      <c r="U68" s="166"/>
      <c r="V68" s="166"/>
      <c r="W68" s="166"/>
      <c r="X68" s="166"/>
      <c r="Y68" s="166"/>
      <c r="Z68" s="166"/>
    </row>
    <row r="69" spans="1:26" ht="15.75" customHeight="1">
      <c r="A69" s="167"/>
      <c r="B69" s="167"/>
      <c r="C69" s="167"/>
      <c r="D69" s="167"/>
      <c r="E69" s="167"/>
      <c r="F69" s="167"/>
      <c r="G69" s="167"/>
      <c r="H69" s="167"/>
      <c r="I69" s="166"/>
      <c r="J69" s="166"/>
      <c r="K69" s="166"/>
      <c r="L69" s="166"/>
      <c r="M69" s="166"/>
      <c r="N69" s="166"/>
      <c r="O69" s="166"/>
      <c r="P69" s="166"/>
      <c r="Q69" s="166"/>
      <c r="R69" s="166"/>
      <c r="S69" s="166"/>
      <c r="T69" s="166"/>
      <c r="U69" s="166"/>
      <c r="V69" s="166"/>
      <c r="W69" s="166"/>
      <c r="X69" s="166"/>
      <c r="Y69" s="166"/>
      <c r="Z69" s="166"/>
    </row>
    <row r="70" spans="1:26" ht="15.75" customHeight="1">
      <c r="A70" s="167"/>
      <c r="B70" s="167"/>
      <c r="C70" s="167"/>
      <c r="D70" s="167"/>
      <c r="E70" s="167"/>
      <c r="F70" s="167"/>
      <c r="G70" s="167"/>
      <c r="H70" s="167"/>
      <c r="I70" s="166"/>
      <c r="J70" s="166"/>
      <c r="K70" s="166"/>
      <c r="L70" s="166"/>
      <c r="M70" s="166"/>
      <c r="N70" s="166"/>
      <c r="O70" s="166"/>
      <c r="P70" s="166"/>
      <c r="Q70" s="166"/>
      <c r="R70" s="166"/>
      <c r="S70" s="166"/>
      <c r="T70" s="166"/>
      <c r="U70" s="166"/>
      <c r="V70" s="166"/>
      <c r="W70" s="166"/>
      <c r="X70" s="166"/>
      <c r="Y70" s="166"/>
      <c r="Z70" s="166"/>
    </row>
    <row r="71" spans="1:26" ht="15.75" customHeight="1">
      <c r="A71" s="167"/>
      <c r="B71" s="167"/>
      <c r="C71" s="167"/>
      <c r="D71" s="167"/>
      <c r="E71" s="167"/>
      <c r="F71" s="167"/>
      <c r="G71" s="167"/>
      <c r="H71" s="167"/>
      <c r="I71" s="166"/>
      <c r="J71" s="166"/>
      <c r="K71" s="166"/>
      <c r="L71" s="166"/>
      <c r="M71" s="166"/>
      <c r="N71" s="166"/>
      <c r="O71" s="166"/>
      <c r="P71" s="166"/>
      <c r="Q71" s="166"/>
      <c r="R71" s="166"/>
      <c r="S71" s="166"/>
      <c r="T71" s="166"/>
      <c r="U71" s="166"/>
      <c r="V71" s="166"/>
      <c r="W71" s="166"/>
      <c r="X71" s="166"/>
      <c r="Y71" s="166"/>
      <c r="Z71" s="166"/>
    </row>
    <row r="72" spans="1:26" ht="15.75" customHeight="1">
      <c r="A72" s="167"/>
      <c r="B72" s="167"/>
      <c r="C72" s="167"/>
      <c r="D72" s="167"/>
      <c r="E72" s="167"/>
      <c r="F72" s="167"/>
      <c r="G72" s="167"/>
      <c r="H72" s="167"/>
      <c r="I72" s="166"/>
      <c r="J72" s="166"/>
      <c r="K72" s="166"/>
      <c r="L72" s="166"/>
      <c r="M72" s="166"/>
      <c r="N72" s="166"/>
      <c r="O72" s="166"/>
      <c r="P72" s="166"/>
      <c r="Q72" s="166"/>
      <c r="R72" s="166"/>
      <c r="S72" s="166"/>
      <c r="T72" s="166"/>
      <c r="U72" s="166"/>
      <c r="V72" s="166"/>
      <c r="W72" s="166"/>
      <c r="X72" s="166"/>
      <c r="Y72" s="166"/>
      <c r="Z72" s="166"/>
    </row>
    <row r="73" spans="1:26" ht="15.75" customHeight="1">
      <c r="A73" s="167"/>
      <c r="B73" s="167"/>
      <c r="C73" s="167"/>
      <c r="D73" s="167"/>
      <c r="E73" s="167"/>
      <c r="F73" s="167"/>
      <c r="G73" s="167"/>
      <c r="H73" s="167"/>
      <c r="I73" s="166"/>
      <c r="J73" s="166"/>
      <c r="K73" s="166"/>
      <c r="L73" s="166"/>
      <c r="M73" s="166"/>
      <c r="N73" s="166"/>
      <c r="O73" s="166"/>
      <c r="P73" s="166"/>
      <c r="Q73" s="166"/>
      <c r="R73" s="166"/>
      <c r="S73" s="166"/>
      <c r="T73" s="166"/>
      <c r="U73" s="166"/>
      <c r="V73" s="166"/>
      <c r="W73" s="166"/>
      <c r="X73" s="166"/>
      <c r="Y73" s="166"/>
      <c r="Z73" s="166"/>
    </row>
    <row r="74" spans="1:26" ht="15.75" customHeight="1">
      <c r="A74" s="167"/>
      <c r="B74" s="167"/>
      <c r="C74" s="167"/>
      <c r="D74" s="167"/>
      <c r="E74" s="167"/>
      <c r="F74" s="167"/>
      <c r="G74" s="167"/>
      <c r="H74" s="167"/>
      <c r="I74" s="166"/>
      <c r="J74" s="166"/>
      <c r="K74" s="166"/>
      <c r="L74" s="166"/>
      <c r="M74" s="166"/>
      <c r="N74" s="166"/>
      <c r="O74" s="166"/>
      <c r="P74" s="166"/>
      <c r="Q74" s="166"/>
      <c r="R74" s="166"/>
      <c r="S74" s="166"/>
      <c r="T74" s="166"/>
      <c r="U74" s="166"/>
      <c r="V74" s="166"/>
      <c r="W74" s="166"/>
      <c r="X74" s="166"/>
      <c r="Y74" s="166"/>
      <c r="Z74" s="166"/>
    </row>
    <row r="75" spans="1:26" ht="15.75" customHeight="1">
      <c r="A75" s="167"/>
      <c r="B75" s="167"/>
      <c r="C75" s="167"/>
      <c r="D75" s="167"/>
      <c r="E75" s="167"/>
      <c r="F75" s="167"/>
      <c r="G75" s="167"/>
      <c r="H75" s="167"/>
      <c r="I75" s="166"/>
      <c r="J75" s="166"/>
      <c r="K75" s="166"/>
      <c r="L75" s="166"/>
      <c r="M75" s="166"/>
      <c r="N75" s="166"/>
      <c r="O75" s="166"/>
      <c r="P75" s="166"/>
      <c r="Q75" s="166"/>
      <c r="R75" s="166"/>
      <c r="S75" s="166"/>
      <c r="T75" s="166"/>
      <c r="U75" s="166"/>
      <c r="V75" s="166"/>
      <c r="W75" s="166"/>
      <c r="X75" s="166"/>
      <c r="Y75" s="166"/>
      <c r="Z75" s="166"/>
    </row>
    <row r="76" spans="1:26" ht="15.75" customHeight="1">
      <c r="A76" s="167"/>
      <c r="B76" s="167"/>
      <c r="C76" s="167"/>
      <c r="D76" s="167"/>
      <c r="E76" s="167"/>
      <c r="F76" s="167"/>
      <c r="G76" s="167"/>
      <c r="H76" s="167"/>
      <c r="I76" s="166"/>
      <c r="J76" s="166"/>
      <c r="K76" s="166"/>
      <c r="L76" s="166"/>
      <c r="M76" s="166"/>
      <c r="N76" s="166"/>
      <c r="O76" s="166"/>
      <c r="P76" s="166"/>
      <c r="Q76" s="166"/>
      <c r="R76" s="166"/>
      <c r="S76" s="166"/>
      <c r="T76" s="166"/>
      <c r="U76" s="166"/>
      <c r="V76" s="166"/>
      <c r="W76" s="166"/>
      <c r="X76" s="166"/>
      <c r="Y76" s="166"/>
      <c r="Z76" s="166"/>
    </row>
    <row r="77" spans="1:26" ht="15.75" customHeight="1">
      <c r="A77" s="167"/>
      <c r="B77" s="167"/>
      <c r="C77" s="167"/>
      <c r="D77" s="167"/>
      <c r="E77" s="167"/>
      <c r="F77" s="167"/>
      <c r="G77" s="167"/>
      <c r="H77" s="167"/>
      <c r="I77" s="166"/>
      <c r="J77" s="166"/>
      <c r="K77" s="166"/>
      <c r="L77" s="166"/>
      <c r="M77" s="166"/>
      <c r="N77" s="166"/>
      <c r="O77" s="166"/>
      <c r="P77" s="166"/>
      <c r="Q77" s="166"/>
      <c r="R77" s="166"/>
      <c r="S77" s="166"/>
      <c r="T77" s="166"/>
      <c r="U77" s="166"/>
      <c r="V77" s="166"/>
      <c r="W77" s="166"/>
      <c r="X77" s="166"/>
      <c r="Y77" s="166"/>
      <c r="Z77" s="166"/>
    </row>
    <row r="78" spans="1:26" ht="15.75" customHeight="1">
      <c r="A78" s="167"/>
      <c r="B78" s="167"/>
      <c r="C78" s="167"/>
      <c r="D78" s="167"/>
      <c r="E78" s="167"/>
      <c r="F78" s="167"/>
      <c r="G78" s="167"/>
      <c r="H78" s="167"/>
      <c r="I78" s="166"/>
      <c r="J78" s="166"/>
      <c r="K78" s="166"/>
      <c r="L78" s="166"/>
      <c r="M78" s="166"/>
      <c r="N78" s="166"/>
      <c r="O78" s="166"/>
      <c r="P78" s="166"/>
      <c r="Q78" s="166"/>
      <c r="R78" s="166"/>
      <c r="S78" s="166"/>
      <c r="T78" s="166"/>
      <c r="U78" s="166"/>
      <c r="V78" s="166"/>
      <c r="W78" s="166"/>
      <c r="X78" s="166"/>
      <c r="Y78" s="166"/>
      <c r="Z78" s="166"/>
    </row>
    <row r="79" spans="1:26" ht="15.75" customHeight="1">
      <c r="A79" s="167"/>
      <c r="B79" s="167"/>
      <c r="C79" s="167"/>
      <c r="D79" s="167"/>
      <c r="E79" s="167"/>
      <c r="F79" s="167"/>
      <c r="G79" s="167"/>
      <c r="H79" s="167"/>
      <c r="I79" s="166"/>
      <c r="J79" s="166"/>
      <c r="K79" s="166"/>
      <c r="L79" s="166"/>
      <c r="M79" s="166"/>
      <c r="N79" s="166"/>
      <c r="O79" s="166"/>
      <c r="P79" s="166"/>
      <c r="Q79" s="166"/>
      <c r="R79" s="166"/>
      <c r="S79" s="166"/>
      <c r="T79" s="166"/>
      <c r="U79" s="166"/>
      <c r="V79" s="166"/>
      <c r="W79" s="166"/>
      <c r="X79" s="166"/>
      <c r="Y79" s="166"/>
      <c r="Z79" s="166"/>
    </row>
    <row r="80" spans="1:26" ht="15.75" customHeight="1">
      <c r="A80" s="167"/>
      <c r="B80" s="167"/>
      <c r="C80" s="167"/>
      <c r="D80" s="167"/>
      <c r="E80" s="167"/>
      <c r="F80" s="167"/>
      <c r="G80" s="167"/>
      <c r="H80" s="167"/>
      <c r="I80" s="166"/>
      <c r="J80" s="166"/>
      <c r="K80" s="166"/>
      <c r="L80" s="166"/>
      <c r="M80" s="166"/>
      <c r="N80" s="166"/>
      <c r="O80" s="166"/>
      <c r="P80" s="166"/>
      <c r="Q80" s="166"/>
      <c r="R80" s="166"/>
      <c r="S80" s="166"/>
      <c r="T80" s="166"/>
      <c r="U80" s="166"/>
      <c r="V80" s="166"/>
      <c r="W80" s="166"/>
      <c r="X80" s="166"/>
      <c r="Y80" s="166"/>
      <c r="Z80" s="166"/>
    </row>
    <row r="81" spans="1:26" ht="15.75" customHeight="1">
      <c r="A81" s="167"/>
      <c r="B81" s="167"/>
      <c r="C81" s="167"/>
      <c r="D81" s="167"/>
      <c r="E81" s="167"/>
      <c r="F81" s="167"/>
      <c r="G81" s="167"/>
      <c r="H81" s="167"/>
      <c r="I81" s="166"/>
      <c r="J81" s="166"/>
      <c r="K81" s="166"/>
      <c r="L81" s="166"/>
      <c r="M81" s="166"/>
      <c r="N81" s="166"/>
      <c r="O81" s="166"/>
      <c r="P81" s="166"/>
      <c r="Q81" s="166"/>
      <c r="R81" s="166"/>
      <c r="S81" s="166"/>
      <c r="T81" s="166"/>
      <c r="U81" s="166"/>
      <c r="V81" s="166"/>
      <c r="W81" s="166"/>
      <c r="X81" s="166"/>
      <c r="Y81" s="166"/>
      <c r="Z81" s="166"/>
    </row>
    <row r="82" spans="1:26" ht="15.75" customHeight="1">
      <c r="A82" s="167"/>
      <c r="B82" s="167"/>
      <c r="C82" s="167"/>
      <c r="D82" s="167"/>
      <c r="E82" s="167"/>
      <c r="F82" s="167"/>
      <c r="G82" s="167"/>
      <c r="H82" s="167"/>
      <c r="I82" s="166"/>
      <c r="J82" s="166"/>
      <c r="K82" s="166"/>
      <c r="L82" s="166"/>
      <c r="M82" s="166"/>
      <c r="N82" s="166"/>
      <c r="O82" s="166"/>
      <c r="P82" s="166"/>
      <c r="Q82" s="166"/>
      <c r="R82" s="166"/>
      <c r="S82" s="166"/>
      <c r="T82" s="166"/>
      <c r="U82" s="166"/>
      <c r="V82" s="166"/>
      <c r="W82" s="166"/>
      <c r="X82" s="166"/>
      <c r="Y82" s="166"/>
      <c r="Z82" s="166"/>
    </row>
    <row r="83" spans="1:26" ht="15.75" customHeight="1">
      <c r="A83" s="167"/>
      <c r="B83" s="167"/>
      <c r="C83" s="167"/>
      <c r="D83" s="167"/>
      <c r="E83" s="167"/>
      <c r="F83" s="167"/>
      <c r="G83" s="167"/>
      <c r="H83" s="167"/>
      <c r="I83" s="166"/>
      <c r="J83" s="166"/>
      <c r="K83" s="166"/>
      <c r="L83" s="166"/>
      <c r="M83" s="166"/>
      <c r="N83" s="166"/>
      <c r="O83" s="166"/>
      <c r="P83" s="166"/>
      <c r="Q83" s="166"/>
      <c r="R83" s="166"/>
      <c r="S83" s="166"/>
      <c r="T83" s="166"/>
      <c r="U83" s="166"/>
      <c r="V83" s="166"/>
      <c r="W83" s="166"/>
      <c r="X83" s="166"/>
      <c r="Y83" s="166"/>
      <c r="Z83" s="166"/>
    </row>
    <row r="84" spans="1:26" ht="15.75" customHeight="1">
      <c r="A84" s="167"/>
      <c r="B84" s="167"/>
      <c r="C84" s="167"/>
      <c r="D84" s="167"/>
      <c r="E84" s="167"/>
      <c r="F84" s="167"/>
      <c r="G84" s="167"/>
      <c r="H84" s="167"/>
      <c r="I84" s="166"/>
      <c r="J84" s="166"/>
      <c r="K84" s="166"/>
      <c r="L84" s="166"/>
      <c r="M84" s="166"/>
      <c r="N84" s="166"/>
      <c r="O84" s="166"/>
      <c r="P84" s="166"/>
      <c r="Q84" s="166"/>
      <c r="R84" s="166"/>
      <c r="S84" s="166"/>
      <c r="T84" s="166"/>
      <c r="U84" s="166"/>
      <c r="V84" s="166"/>
      <c r="W84" s="166"/>
      <c r="X84" s="166"/>
      <c r="Y84" s="166"/>
      <c r="Z84" s="166"/>
    </row>
    <row r="85" spans="1:26" ht="15.75" customHeight="1">
      <c r="A85" s="167"/>
      <c r="B85" s="167"/>
      <c r="C85" s="167"/>
      <c r="D85" s="167"/>
      <c r="E85" s="167"/>
      <c r="F85" s="167"/>
      <c r="G85" s="167"/>
      <c r="H85" s="167"/>
      <c r="I85" s="166"/>
      <c r="J85" s="166"/>
      <c r="K85" s="166"/>
      <c r="L85" s="166"/>
      <c r="M85" s="166"/>
      <c r="N85" s="166"/>
      <c r="O85" s="166"/>
      <c r="P85" s="166"/>
      <c r="Q85" s="166"/>
      <c r="R85" s="166"/>
      <c r="S85" s="166"/>
      <c r="T85" s="166"/>
      <c r="U85" s="166"/>
      <c r="V85" s="166"/>
      <c r="W85" s="166"/>
      <c r="X85" s="166"/>
      <c r="Y85" s="166"/>
      <c r="Z85" s="166"/>
    </row>
    <row r="86" spans="1:26" ht="15.75" customHeight="1">
      <c r="A86" s="167"/>
      <c r="B86" s="167"/>
      <c r="C86" s="167"/>
      <c r="D86" s="167"/>
      <c r="E86" s="167"/>
      <c r="F86" s="167"/>
      <c r="G86" s="167"/>
      <c r="H86" s="167"/>
      <c r="I86" s="166"/>
      <c r="J86" s="166"/>
      <c r="K86" s="166"/>
      <c r="L86" s="166"/>
      <c r="M86" s="166"/>
      <c r="N86" s="166"/>
      <c r="O86" s="166"/>
      <c r="P86" s="166"/>
      <c r="Q86" s="166"/>
      <c r="R86" s="166"/>
      <c r="S86" s="166"/>
      <c r="T86" s="166"/>
      <c r="U86" s="166"/>
      <c r="V86" s="166"/>
      <c r="W86" s="166"/>
      <c r="X86" s="166"/>
      <c r="Y86" s="166"/>
      <c r="Z86" s="166"/>
    </row>
    <row r="87" spans="1:26" ht="15.75" customHeight="1">
      <c r="A87" s="167"/>
      <c r="B87" s="167"/>
      <c r="C87" s="167"/>
      <c r="D87" s="167"/>
      <c r="E87" s="167"/>
      <c r="F87" s="167"/>
      <c r="G87" s="167"/>
      <c r="H87" s="167"/>
      <c r="I87" s="166"/>
      <c r="J87" s="166"/>
      <c r="K87" s="166"/>
      <c r="L87" s="166"/>
      <c r="M87" s="166"/>
      <c r="N87" s="166"/>
      <c r="O87" s="166"/>
      <c r="P87" s="166"/>
      <c r="Q87" s="166"/>
      <c r="R87" s="166"/>
      <c r="S87" s="166"/>
      <c r="T87" s="166"/>
      <c r="U87" s="166"/>
      <c r="V87" s="166"/>
      <c r="W87" s="166"/>
      <c r="X87" s="166"/>
      <c r="Y87" s="166"/>
      <c r="Z87" s="166"/>
    </row>
    <row r="88" spans="1:26" ht="15.75" customHeight="1">
      <c r="A88" s="167"/>
      <c r="B88" s="167"/>
      <c r="C88" s="167"/>
      <c r="D88" s="167"/>
      <c r="E88" s="167"/>
      <c r="F88" s="167"/>
      <c r="G88" s="167"/>
      <c r="H88" s="167"/>
      <c r="I88" s="166"/>
      <c r="J88" s="166"/>
      <c r="K88" s="166"/>
      <c r="L88" s="166"/>
      <c r="M88" s="166"/>
      <c r="N88" s="166"/>
      <c r="O88" s="166"/>
      <c r="P88" s="166"/>
      <c r="Q88" s="166"/>
      <c r="R88" s="166"/>
      <c r="S88" s="166"/>
      <c r="T88" s="166"/>
      <c r="U88" s="166"/>
      <c r="V88" s="166"/>
      <c r="W88" s="166"/>
      <c r="X88" s="166"/>
      <c r="Y88" s="166"/>
      <c r="Z88" s="166"/>
    </row>
    <row r="89" spans="1:26" ht="15.75" customHeight="1">
      <c r="A89" s="167"/>
      <c r="B89" s="167"/>
      <c r="C89" s="167"/>
      <c r="D89" s="167"/>
      <c r="E89" s="167"/>
      <c r="F89" s="167"/>
      <c r="G89" s="167"/>
      <c r="H89" s="167"/>
      <c r="I89" s="166"/>
      <c r="J89" s="166"/>
      <c r="K89" s="166"/>
      <c r="L89" s="166"/>
      <c r="M89" s="166"/>
      <c r="N89" s="166"/>
      <c r="O89" s="166"/>
      <c r="P89" s="166"/>
      <c r="Q89" s="166"/>
      <c r="R89" s="166"/>
      <c r="S89" s="166"/>
      <c r="T89" s="166"/>
      <c r="U89" s="166"/>
      <c r="V89" s="166"/>
      <c r="W89" s="166"/>
      <c r="X89" s="166"/>
      <c r="Y89" s="166"/>
      <c r="Z89" s="166"/>
    </row>
    <row r="90" spans="1:26" ht="15.75" customHeight="1">
      <c r="A90" s="167"/>
      <c r="B90" s="167"/>
      <c r="C90" s="167"/>
      <c r="D90" s="167"/>
      <c r="E90" s="167"/>
      <c r="F90" s="167"/>
      <c r="G90" s="167"/>
      <c r="H90" s="167"/>
      <c r="I90" s="166"/>
      <c r="J90" s="166"/>
      <c r="K90" s="166"/>
      <c r="L90" s="166"/>
      <c r="M90" s="166"/>
      <c r="N90" s="166"/>
      <c r="O90" s="166"/>
      <c r="P90" s="166"/>
      <c r="Q90" s="166"/>
      <c r="R90" s="166"/>
      <c r="S90" s="166"/>
      <c r="T90" s="166"/>
      <c r="U90" s="166"/>
      <c r="V90" s="166"/>
      <c r="W90" s="166"/>
      <c r="X90" s="166"/>
      <c r="Y90" s="166"/>
      <c r="Z90" s="166"/>
    </row>
    <row r="91" spans="1:26" ht="15.75" customHeight="1">
      <c r="A91" s="167"/>
      <c r="B91" s="167"/>
      <c r="C91" s="167"/>
      <c r="D91" s="167"/>
      <c r="E91" s="167"/>
      <c r="F91" s="167"/>
      <c r="G91" s="167"/>
      <c r="H91" s="167"/>
      <c r="I91" s="166"/>
      <c r="J91" s="166"/>
      <c r="K91" s="166"/>
      <c r="L91" s="166"/>
      <c r="M91" s="166"/>
      <c r="N91" s="166"/>
      <c r="O91" s="166"/>
      <c r="P91" s="166"/>
      <c r="Q91" s="166"/>
      <c r="R91" s="166"/>
      <c r="S91" s="166"/>
      <c r="T91" s="166"/>
      <c r="U91" s="166"/>
      <c r="V91" s="166"/>
      <c r="W91" s="166"/>
      <c r="X91" s="166"/>
      <c r="Y91" s="166"/>
      <c r="Z91" s="166"/>
    </row>
    <row r="92" spans="1:26" ht="15.75" customHeight="1">
      <c r="A92" s="167"/>
      <c r="B92" s="167"/>
      <c r="C92" s="167"/>
      <c r="D92" s="167"/>
      <c r="E92" s="167"/>
      <c r="F92" s="167"/>
      <c r="G92" s="167"/>
      <c r="H92" s="167"/>
      <c r="I92" s="166"/>
      <c r="J92" s="166"/>
      <c r="K92" s="166"/>
      <c r="L92" s="166"/>
      <c r="M92" s="166"/>
      <c r="N92" s="166"/>
      <c r="O92" s="166"/>
      <c r="P92" s="166"/>
      <c r="Q92" s="166"/>
      <c r="R92" s="166"/>
      <c r="S92" s="166"/>
      <c r="T92" s="166"/>
      <c r="U92" s="166"/>
      <c r="V92" s="166"/>
      <c r="W92" s="166"/>
      <c r="X92" s="166"/>
      <c r="Y92" s="166"/>
      <c r="Z92" s="166"/>
    </row>
    <row r="93" spans="1:26" ht="15.75" customHeight="1">
      <c r="A93" s="167"/>
      <c r="B93" s="167"/>
      <c r="C93" s="167"/>
      <c r="D93" s="167"/>
      <c r="E93" s="167"/>
      <c r="F93" s="167"/>
      <c r="G93" s="167"/>
      <c r="H93" s="167"/>
      <c r="I93" s="166"/>
      <c r="J93" s="166"/>
      <c r="K93" s="166"/>
      <c r="L93" s="166"/>
      <c r="M93" s="166"/>
      <c r="N93" s="166"/>
      <c r="O93" s="166"/>
      <c r="P93" s="166"/>
      <c r="Q93" s="166"/>
      <c r="R93" s="166"/>
      <c r="S93" s="166"/>
      <c r="T93" s="166"/>
      <c r="U93" s="166"/>
      <c r="V93" s="166"/>
      <c r="W93" s="166"/>
      <c r="X93" s="166"/>
      <c r="Y93" s="166"/>
      <c r="Z93" s="166"/>
    </row>
    <row r="94" spans="1:26" ht="15.75" customHeight="1">
      <c r="A94" s="167"/>
      <c r="B94" s="167"/>
      <c r="C94" s="167"/>
      <c r="D94" s="167"/>
      <c r="E94" s="167"/>
      <c r="F94" s="167"/>
      <c r="G94" s="167"/>
      <c r="H94" s="167"/>
      <c r="I94" s="166"/>
      <c r="J94" s="166"/>
      <c r="K94" s="166"/>
      <c r="L94" s="166"/>
      <c r="M94" s="166"/>
      <c r="N94" s="166"/>
      <c r="O94" s="166"/>
      <c r="P94" s="166"/>
      <c r="Q94" s="166"/>
      <c r="R94" s="166"/>
      <c r="S94" s="166"/>
      <c r="T94" s="166"/>
      <c r="U94" s="166"/>
      <c r="V94" s="166"/>
      <c r="W94" s="166"/>
      <c r="X94" s="166"/>
      <c r="Y94" s="166"/>
      <c r="Z94" s="166"/>
    </row>
    <row r="95" spans="1:26" ht="15.75" customHeight="1">
      <c r="A95" s="167"/>
      <c r="B95" s="167"/>
      <c r="C95" s="167"/>
      <c r="D95" s="167"/>
      <c r="E95" s="167"/>
      <c r="F95" s="167"/>
      <c r="G95" s="167"/>
      <c r="H95" s="167"/>
      <c r="I95" s="166"/>
      <c r="J95" s="166"/>
      <c r="K95" s="166"/>
      <c r="L95" s="166"/>
      <c r="M95" s="166"/>
      <c r="N95" s="166"/>
      <c r="O95" s="166"/>
      <c r="P95" s="166"/>
      <c r="Q95" s="166"/>
      <c r="R95" s="166"/>
      <c r="S95" s="166"/>
      <c r="T95" s="166"/>
      <c r="U95" s="166"/>
      <c r="V95" s="166"/>
      <c r="W95" s="166"/>
      <c r="X95" s="166"/>
      <c r="Y95" s="166"/>
      <c r="Z95" s="166"/>
    </row>
    <row r="96" spans="1:26" ht="15.75" customHeight="1">
      <c r="A96" s="167"/>
      <c r="B96" s="167"/>
      <c r="C96" s="167"/>
      <c r="D96" s="167"/>
      <c r="E96" s="167"/>
      <c r="F96" s="167"/>
      <c r="G96" s="167"/>
      <c r="H96" s="167"/>
      <c r="I96" s="166"/>
      <c r="J96" s="166"/>
      <c r="K96" s="166"/>
      <c r="L96" s="166"/>
      <c r="M96" s="166"/>
      <c r="N96" s="166"/>
      <c r="O96" s="166"/>
      <c r="P96" s="166"/>
      <c r="Q96" s="166"/>
      <c r="R96" s="166"/>
      <c r="S96" s="166"/>
      <c r="T96" s="166"/>
      <c r="U96" s="166"/>
      <c r="V96" s="166"/>
      <c r="W96" s="166"/>
      <c r="X96" s="166"/>
      <c r="Y96" s="166"/>
      <c r="Z96" s="166"/>
    </row>
    <row r="97" spans="1:26" ht="15.75" customHeight="1">
      <c r="A97" s="167"/>
      <c r="B97" s="167"/>
      <c r="C97" s="167"/>
      <c r="D97" s="167"/>
      <c r="E97" s="167"/>
      <c r="F97" s="167"/>
      <c r="G97" s="167"/>
      <c r="H97" s="167"/>
      <c r="I97" s="166"/>
      <c r="J97" s="166"/>
      <c r="K97" s="166"/>
      <c r="L97" s="166"/>
      <c r="M97" s="166"/>
      <c r="N97" s="166"/>
      <c r="O97" s="166"/>
      <c r="P97" s="166"/>
      <c r="Q97" s="166"/>
      <c r="R97" s="166"/>
      <c r="S97" s="166"/>
      <c r="T97" s="166"/>
      <c r="U97" s="166"/>
      <c r="V97" s="166"/>
      <c r="W97" s="166"/>
      <c r="X97" s="166"/>
      <c r="Y97" s="166"/>
      <c r="Z97" s="166"/>
    </row>
    <row r="98" spans="1:26" ht="15.75" customHeight="1">
      <c r="A98" s="167"/>
      <c r="B98" s="167"/>
      <c r="C98" s="167"/>
      <c r="D98" s="167"/>
      <c r="E98" s="167"/>
      <c r="F98" s="167"/>
      <c r="G98" s="167"/>
      <c r="H98" s="167"/>
      <c r="I98" s="166"/>
      <c r="J98" s="166"/>
      <c r="K98" s="166"/>
      <c r="L98" s="166"/>
      <c r="M98" s="166"/>
      <c r="N98" s="166"/>
      <c r="O98" s="166"/>
      <c r="P98" s="166"/>
      <c r="Q98" s="166"/>
      <c r="R98" s="166"/>
      <c r="S98" s="166"/>
      <c r="T98" s="166"/>
      <c r="U98" s="166"/>
      <c r="V98" s="166"/>
      <c r="W98" s="166"/>
      <c r="X98" s="166"/>
      <c r="Y98" s="166"/>
      <c r="Z98" s="166"/>
    </row>
    <row r="99" spans="1:26" ht="15.75" customHeight="1">
      <c r="A99" s="167"/>
      <c r="B99" s="167"/>
      <c r="C99" s="167"/>
      <c r="D99" s="167"/>
      <c r="E99" s="167"/>
      <c r="F99" s="167"/>
      <c r="G99" s="167"/>
      <c r="H99" s="167"/>
      <c r="I99" s="166"/>
      <c r="J99" s="166"/>
      <c r="K99" s="166"/>
      <c r="L99" s="166"/>
      <c r="M99" s="166"/>
      <c r="N99" s="166"/>
      <c r="O99" s="166"/>
      <c r="P99" s="166"/>
      <c r="Q99" s="166"/>
      <c r="R99" s="166"/>
      <c r="S99" s="166"/>
      <c r="T99" s="166"/>
      <c r="U99" s="166"/>
      <c r="V99" s="166"/>
      <c r="W99" s="166"/>
      <c r="X99" s="166"/>
      <c r="Y99" s="166"/>
      <c r="Z99" s="166"/>
    </row>
    <row r="100" spans="1:26" ht="15.75" customHeight="1">
      <c r="A100" s="167"/>
      <c r="B100" s="167"/>
      <c r="C100" s="167"/>
      <c r="D100" s="167"/>
      <c r="E100" s="167"/>
      <c r="F100" s="167"/>
      <c r="G100" s="167"/>
      <c r="H100" s="167"/>
      <c r="I100" s="166"/>
      <c r="J100" s="166"/>
      <c r="K100" s="166"/>
      <c r="L100" s="166"/>
      <c r="M100" s="166"/>
      <c r="N100" s="166"/>
      <c r="O100" s="166"/>
      <c r="P100" s="166"/>
      <c r="Q100" s="166"/>
      <c r="R100" s="166"/>
      <c r="S100" s="166"/>
      <c r="T100" s="166"/>
      <c r="U100" s="166"/>
      <c r="V100" s="166"/>
      <c r="W100" s="166"/>
      <c r="X100" s="166"/>
      <c r="Y100" s="166"/>
      <c r="Z100" s="166"/>
    </row>
    <row r="101" spans="1:26" ht="15.75" customHeight="1">
      <c r="A101" s="167"/>
      <c r="B101" s="167"/>
      <c r="C101" s="167"/>
      <c r="D101" s="167"/>
      <c r="E101" s="167"/>
      <c r="F101" s="167"/>
      <c r="G101" s="167"/>
      <c r="H101" s="167"/>
      <c r="I101" s="166"/>
      <c r="J101" s="166"/>
      <c r="K101" s="166"/>
      <c r="L101" s="166"/>
      <c r="M101" s="166"/>
      <c r="N101" s="166"/>
      <c r="O101" s="166"/>
      <c r="P101" s="166"/>
      <c r="Q101" s="166"/>
      <c r="R101" s="166"/>
      <c r="S101" s="166"/>
      <c r="T101" s="166"/>
      <c r="U101" s="166"/>
      <c r="V101" s="166"/>
      <c r="W101" s="166"/>
      <c r="X101" s="166"/>
      <c r="Y101" s="166"/>
      <c r="Z101" s="166"/>
    </row>
    <row r="102" spans="1:26" ht="15.75" customHeight="1">
      <c r="A102" s="167"/>
      <c r="B102" s="167"/>
      <c r="C102" s="167"/>
      <c r="D102" s="167"/>
      <c r="E102" s="167"/>
      <c r="F102" s="167"/>
      <c r="G102" s="167"/>
      <c r="H102" s="167"/>
      <c r="I102" s="166"/>
      <c r="J102" s="166"/>
      <c r="K102" s="166"/>
      <c r="L102" s="166"/>
      <c r="M102" s="166"/>
      <c r="N102" s="166"/>
      <c r="O102" s="166"/>
      <c r="P102" s="166"/>
      <c r="Q102" s="166"/>
      <c r="R102" s="166"/>
      <c r="S102" s="166"/>
      <c r="T102" s="166"/>
      <c r="U102" s="166"/>
      <c r="V102" s="166"/>
      <c r="W102" s="166"/>
      <c r="X102" s="166"/>
      <c r="Y102" s="166"/>
      <c r="Z102" s="166"/>
    </row>
    <row r="103" spans="1:26" ht="15.75" customHeight="1">
      <c r="A103" s="167"/>
      <c r="B103" s="167"/>
      <c r="C103" s="167"/>
      <c r="D103" s="167"/>
      <c r="E103" s="167"/>
      <c r="F103" s="167"/>
      <c r="G103" s="167"/>
      <c r="H103" s="167"/>
      <c r="I103" s="166"/>
      <c r="J103" s="166"/>
      <c r="K103" s="166"/>
      <c r="L103" s="166"/>
      <c r="M103" s="166"/>
      <c r="N103" s="166"/>
      <c r="O103" s="166"/>
      <c r="P103" s="166"/>
      <c r="Q103" s="166"/>
      <c r="R103" s="166"/>
      <c r="S103" s="166"/>
      <c r="T103" s="166"/>
      <c r="U103" s="166"/>
      <c r="V103" s="166"/>
      <c r="W103" s="166"/>
      <c r="X103" s="166"/>
      <c r="Y103" s="166"/>
      <c r="Z103" s="166"/>
    </row>
    <row r="104" spans="1:26" ht="15.75" customHeight="1">
      <c r="A104" s="167"/>
      <c r="B104" s="167"/>
      <c r="C104" s="167"/>
      <c r="D104" s="167"/>
      <c r="E104" s="167"/>
      <c r="F104" s="167"/>
      <c r="G104" s="167"/>
      <c r="H104" s="167"/>
      <c r="I104" s="166"/>
      <c r="J104" s="166"/>
      <c r="K104" s="166"/>
      <c r="L104" s="166"/>
      <c r="M104" s="166"/>
      <c r="N104" s="166"/>
      <c r="O104" s="166"/>
      <c r="P104" s="166"/>
      <c r="Q104" s="166"/>
      <c r="R104" s="166"/>
      <c r="S104" s="166"/>
      <c r="T104" s="166"/>
      <c r="U104" s="166"/>
      <c r="V104" s="166"/>
      <c r="W104" s="166"/>
      <c r="X104" s="166"/>
      <c r="Y104" s="166"/>
      <c r="Z104" s="166"/>
    </row>
    <row r="105" spans="1:26" ht="15.75" customHeight="1">
      <c r="A105" s="167"/>
      <c r="B105" s="167"/>
      <c r="C105" s="167"/>
      <c r="D105" s="167"/>
      <c r="E105" s="167"/>
      <c r="F105" s="167"/>
      <c r="G105" s="167"/>
      <c r="H105" s="167"/>
      <c r="I105" s="166"/>
      <c r="J105" s="166"/>
      <c r="K105" s="166"/>
      <c r="L105" s="166"/>
      <c r="M105" s="166"/>
      <c r="N105" s="166"/>
      <c r="O105" s="166"/>
      <c r="P105" s="166"/>
      <c r="Q105" s="166"/>
      <c r="R105" s="166"/>
      <c r="S105" s="166"/>
      <c r="T105" s="166"/>
      <c r="U105" s="166"/>
      <c r="V105" s="166"/>
      <c r="W105" s="166"/>
      <c r="X105" s="166"/>
      <c r="Y105" s="166"/>
      <c r="Z105" s="166"/>
    </row>
    <row r="106" spans="1:26" ht="15.75" customHeight="1">
      <c r="A106" s="167"/>
      <c r="B106" s="167"/>
      <c r="C106" s="167"/>
      <c r="D106" s="167"/>
      <c r="E106" s="167"/>
      <c r="F106" s="167"/>
      <c r="G106" s="167"/>
      <c r="H106" s="167"/>
      <c r="I106" s="166"/>
      <c r="J106" s="166"/>
      <c r="K106" s="166"/>
      <c r="L106" s="166"/>
      <c r="M106" s="166"/>
      <c r="N106" s="166"/>
      <c r="O106" s="166"/>
      <c r="P106" s="166"/>
      <c r="Q106" s="166"/>
      <c r="R106" s="166"/>
      <c r="S106" s="166"/>
      <c r="T106" s="166"/>
      <c r="U106" s="166"/>
      <c r="V106" s="166"/>
      <c r="W106" s="166"/>
      <c r="X106" s="166"/>
      <c r="Y106" s="166"/>
      <c r="Z106" s="166"/>
    </row>
    <row r="107" spans="1:26" ht="15.75" customHeight="1">
      <c r="A107" s="167"/>
      <c r="B107" s="167"/>
      <c r="C107" s="167"/>
      <c r="D107" s="167"/>
      <c r="E107" s="167"/>
      <c r="F107" s="167"/>
      <c r="G107" s="167"/>
      <c r="H107" s="167"/>
      <c r="I107" s="166"/>
      <c r="J107" s="166"/>
      <c r="K107" s="166"/>
      <c r="L107" s="166"/>
      <c r="M107" s="166"/>
      <c r="N107" s="166"/>
      <c r="O107" s="166"/>
      <c r="P107" s="166"/>
      <c r="Q107" s="166"/>
      <c r="R107" s="166"/>
      <c r="S107" s="166"/>
      <c r="T107" s="166"/>
      <c r="U107" s="166"/>
      <c r="V107" s="166"/>
      <c r="W107" s="166"/>
      <c r="X107" s="166"/>
      <c r="Y107" s="166"/>
      <c r="Z107" s="166"/>
    </row>
    <row r="108" spans="1:26" ht="15.75" customHeight="1">
      <c r="A108" s="167"/>
      <c r="B108" s="167"/>
      <c r="C108" s="167"/>
      <c r="D108" s="167"/>
      <c r="E108" s="167"/>
      <c r="F108" s="167"/>
      <c r="G108" s="167"/>
      <c r="H108" s="167"/>
      <c r="I108" s="166"/>
      <c r="J108" s="166"/>
      <c r="K108" s="166"/>
      <c r="L108" s="166"/>
      <c r="M108" s="166"/>
      <c r="N108" s="166"/>
      <c r="O108" s="166"/>
      <c r="P108" s="166"/>
      <c r="Q108" s="166"/>
      <c r="R108" s="166"/>
      <c r="S108" s="166"/>
      <c r="T108" s="166"/>
      <c r="U108" s="166"/>
      <c r="V108" s="166"/>
      <c r="W108" s="166"/>
      <c r="X108" s="166"/>
      <c r="Y108" s="166"/>
      <c r="Z108" s="166"/>
    </row>
    <row r="109" spans="1:26" ht="15.75" customHeight="1">
      <c r="A109" s="167"/>
      <c r="B109" s="167"/>
      <c r="C109" s="167"/>
      <c r="D109" s="167"/>
      <c r="E109" s="167"/>
      <c r="F109" s="167"/>
      <c r="G109" s="167"/>
      <c r="H109" s="167"/>
      <c r="I109" s="166"/>
      <c r="J109" s="166"/>
      <c r="K109" s="166"/>
      <c r="L109" s="166"/>
      <c r="M109" s="166"/>
      <c r="N109" s="166"/>
      <c r="O109" s="166"/>
      <c r="P109" s="166"/>
      <c r="Q109" s="166"/>
      <c r="R109" s="166"/>
      <c r="S109" s="166"/>
      <c r="T109" s="166"/>
      <c r="U109" s="166"/>
      <c r="V109" s="166"/>
      <c r="W109" s="166"/>
      <c r="X109" s="166"/>
      <c r="Y109" s="166"/>
      <c r="Z109" s="166"/>
    </row>
    <row r="110" spans="1:26" ht="15.75" customHeight="1">
      <c r="A110" s="167"/>
      <c r="B110" s="167"/>
      <c r="C110" s="167"/>
      <c r="D110" s="167"/>
      <c r="E110" s="167"/>
      <c r="F110" s="167"/>
      <c r="G110" s="167"/>
      <c r="H110" s="167"/>
      <c r="I110" s="166"/>
      <c r="J110" s="166"/>
      <c r="K110" s="166"/>
      <c r="L110" s="166"/>
      <c r="M110" s="166"/>
      <c r="N110" s="166"/>
      <c r="O110" s="166"/>
      <c r="P110" s="166"/>
      <c r="Q110" s="166"/>
      <c r="R110" s="166"/>
      <c r="S110" s="166"/>
      <c r="T110" s="166"/>
      <c r="U110" s="166"/>
      <c r="V110" s="166"/>
      <c r="W110" s="166"/>
      <c r="X110" s="166"/>
      <c r="Y110" s="166"/>
      <c r="Z110" s="166"/>
    </row>
    <row r="111" spans="1:26" ht="15.75" customHeight="1">
      <c r="A111" s="167"/>
      <c r="B111" s="167"/>
      <c r="C111" s="167"/>
      <c r="D111" s="167"/>
      <c r="E111" s="167"/>
      <c r="F111" s="167"/>
      <c r="G111" s="167"/>
      <c r="H111" s="167"/>
      <c r="I111" s="166"/>
      <c r="J111" s="166"/>
      <c r="K111" s="166"/>
      <c r="L111" s="166"/>
      <c r="M111" s="166"/>
      <c r="N111" s="166"/>
      <c r="O111" s="166"/>
      <c r="P111" s="166"/>
      <c r="Q111" s="166"/>
      <c r="R111" s="166"/>
      <c r="S111" s="166"/>
      <c r="T111" s="166"/>
      <c r="U111" s="166"/>
      <c r="V111" s="166"/>
      <c r="W111" s="166"/>
      <c r="X111" s="166"/>
      <c r="Y111" s="166"/>
      <c r="Z111" s="166"/>
    </row>
    <row r="112" spans="1:26" ht="15.75" customHeight="1">
      <c r="A112" s="167"/>
      <c r="B112" s="167"/>
      <c r="C112" s="167"/>
      <c r="D112" s="167"/>
      <c r="E112" s="167"/>
      <c r="F112" s="167"/>
      <c r="G112" s="167"/>
      <c r="H112" s="167"/>
      <c r="I112" s="166"/>
      <c r="J112" s="166"/>
      <c r="K112" s="166"/>
      <c r="L112" s="166"/>
      <c r="M112" s="166"/>
      <c r="N112" s="166"/>
      <c r="O112" s="166"/>
      <c r="P112" s="166"/>
      <c r="Q112" s="166"/>
      <c r="R112" s="166"/>
      <c r="S112" s="166"/>
      <c r="T112" s="166"/>
      <c r="U112" s="166"/>
      <c r="V112" s="166"/>
      <c r="W112" s="166"/>
      <c r="X112" s="166"/>
      <c r="Y112" s="166"/>
      <c r="Z112" s="166"/>
    </row>
    <row r="113" spans="1:26" ht="15.75" customHeight="1">
      <c r="A113" s="167"/>
      <c r="B113" s="167"/>
      <c r="C113" s="167"/>
      <c r="D113" s="167"/>
      <c r="E113" s="167"/>
      <c r="F113" s="167"/>
      <c r="G113" s="167"/>
      <c r="H113" s="167"/>
      <c r="I113" s="166"/>
      <c r="J113" s="166"/>
      <c r="K113" s="166"/>
      <c r="L113" s="166"/>
      <c r="M113" s="166"/>
      <c r="N113" s="166"/>
      <c r="O113" s="166"/>
      <c r="P113" s="166"/>
      <c r="Q113" s="166"/>
      <c r="R113" s="166"/>
      <c r="S113" s="166"/>
      <c r="T113" s="166"/>
      <c r="U113" s="166"/>
      <c r="V113" s="166"/>
      <c r="W113" s="166"/>
      <c r="X113" s="166"/>
      <c r="Y113" s="166"/>
      <c r="Z113" s="166"/>
    </row>
    <row r="114" spans="1:26" ht="15.75" customHeight="1">
      <c r="A114" s="167"/>
      <c r="B114" s="167"/>
      <c r="C114" s="167"/>
      <c r="D114" s="167"/>
      <c r="E114" s="167"/>
      <c r="F114" s="167"/>
      <c r="G114" s="167"/>
      <c r="H114" s="167"/>
      <c r="I114" s="166"/>
      <c r="J114" s="166"/>
      <c r="K114" s="166"/>
      <c r="L114" s="166"/>
      <c r="M114" s="166"/>
      <c r="N114" s="166"/>
      <c r="O114" s="166"/>
      <c r="P114" s="166"/>
      <c r="Q114" s="166"/>
      <c r="R114" s="166"/>
      <c r="S114" s="166"/>
      <c r="T114" s="166"/>
      <c r="U114" s="166"/>
      <c r="V114" s="166"/>
      <c r="W114" s="166"/>
      <c r="X114" s="166"/>
      <c r="Y114" s="166"/>
      <c r="Z114" s="166"/>
    </row>
    <row r="115" spans="1:26" ht="15.75" customHeight="1">
      <c r="A115" s="167"/>
      <c r="B115" s="167"/>
      <c r="C115" s="167"/>
      <c r="D115" s="167"/>
      <c r="E115" s="167"/>
      <c r="F115" s="167"/>
      <c r="G115" s="167"/>
      <c r="H115" s="167"/>
      <c r="I115" s="166"/>
      <c r="J115" s="166"/>
      <c r="K115" s="166"/>
      <c r="L115" s="166"/>
      <c r="M115" s="166"/>
      <c r="N115" s="166"/>
      <c r="O115" s="166"/>
      <c r="P115" s="166"/>
      <c r="Q115" s="166"/>
      <c r="R115" s="166"/>
      <c r="S115" s="166"/>
      <c r="T115" s="166"/>
      <c r="U115" s="166"/>
      <c r="V115" s="166"/>
      <c r="W115" s="166"/>
      <c r="X115" s="166"/>
      <c r="Y115" s="166"/>
      <c r="Z115" s="166"/>
    </row>
    <row r="116" spans="1:26" ht="15.75" customHeight="1">
      <c r="A116" s="167"/>
      <c r="B116" s="167"/>
      <c r="C116" s="167"/>
      <c r="D116" s="167"/>
      <c r="E116" s="167"/>
      <c r="F116" s="167"/>
      <c r="G116" s="167"/>
      <c r="H116" s="167"/>
      <c r="I116" s="166"/>
      <c r="J116" s="166"/>
      <c r="K116" s="166"/>
      <c r="L116" s="166"/>
      <c r="M116" s="166"/>
      <c r="N116" s="166"/>
      <c r="O116" s="166"/>
      <c r="P116" s="166"/>
      <c r="Q116" s="166"/>
      <c r="R116" s="166"/>
      <c r="S116" s="166"/>
      <c r="T116" s="166"/>
      <c r="U116" s="166"/>
      <c r="V116" s="166"/>
      <c r="W116" s="166"/>
      <c r="X116" s="166"/>
      <c r="Y116" s="166"/>
      <c r="Z116" s="166"/>
    </row>
    <row r="117" spans="1:26" ht="15.75" customHeight="1">
      <c r="A117" s="167"/>
      <c r="B117" s="167"/>
      <c r="C117" s="167"/>
      <c r="D117" s="167"/>
      <c r="E117" s="167"/>
      <c r="F117" s="167"/>
      <c r="G117" s="167"/>
      <c r="H117" s="167"/>
      <c r="I117" s="166"/>
      <c r="J117" s="166"/>
      <c r="K117" s="166"/>
      <c r="L117" s="166"/>
      <c r="M117" s="166"/>
      <c r="N117" s="166"/>
      <c r="O117" s="166"/>
      <c r="P117" s="166"/>
      <c r="Q117" s="166"/>
      <c r="R117" s="166"/>
      <c r="S117" s="166"/>
      <c r="T117" s="166"/>
      <c r="U117" s="166"/>
      <c r="V117" s="166"/>
      <c r="W117" s="166"/>
      <c r="X117" s="166"/>
      <c r="Y117" s="166"/>
      <c r="Z117" s="166"/>
    </row>
    <row r="118" spans="1:26" ht="15.75" customHeight="1">
      <c r="A118" s="167"/>
      <c r="B118" s="167"/>
      <c r="C118" s="167"/>
      <c r="D118" s="167"/>
      <c r="E118" s="167"/>
      <c r="F118" s="167"/>
      <c r="G118" s="167"/>
      <c r="H118" s="167"/>
      <c r="I118" s="166"/>
      <c r="J118" s="166"/>
      <c r="K118" s="166"/>
      <c r="L118" s="166"/>
      <c r="M118" s="166"/>
      <c r="N118" s="166"/>
      <c r="O118" s="166"/>
      <c r="P118" s="166"/>
      <c r="Q118" s="166"/>
      <c r="R118" s="166"/>
      <c r="S118" s="166"/>
      <c r="T118" s="166"/>
      <c r="U118" s="166"/>
      <c r="V118" s="166"/>
      <c r="W118" s="166"/>
      <c r="X118" s="166"/>
      <c r="Y118" s="166"/>
      <c r="Z118" s="166"/>
    </row>
    <row r="119" spans="1:26" ht="15.75" customHeight="1">
      <c r="A119" s="167"/>
      <c r="B119" s="167"/>
      <c r="C119" s="167"/>
      <c r="D119" s="167"/>
      <c r="E119" s="167"/>
      <c r="F119" s="167"/>
      <c r="G119" s="167"/>
      <c r="H119" s="167"/>
      <c r="I119" s="166"/>
      <c r="J119" s="166"/>
      <c r="K119" s="166"/>
      <c r="L119" s="166"/>
      <c r="M119" s="166"/>
      <c r="N119" s="166"/>
      <c r="O119" s="166"/>
      <c r="P119" s="166"/>
      <c r="Q119" s="166"/>
      <c r="R119" s="166"/>
      <c r="S119" s="166"/>
      <c r="T119" s="166"/>
      <c r="U119" s="166"/>
      <c r="V119" s="166"/>
      <c r="W119" s="166"/>
      <c r="X119" s="166"/>
      <c r="Y119" s="166"/>
      <c r="Z119" s="166"/>
    </row>
    <row r="120" spans="1:26" ht="15.75" customHeight="1">
      <c r="A120" s="167"/>
      <c r="B120" s="167"/>
      <c r="C120" s="167"/>
      <c r="D120" s="167"/>
      <c r="E120" s="167"/>
      <c r="F120" s="167"/>
      <c r="G120" s="167"/>
      <c r="H120" s="167"/>
      <c r="I120" s="166"/>
      <c r="J120" s="166"/>
      <c r="K120" s="166"/>
      <c r="L120" s="166"/>
      <c r="M120" s="166"/>
      <c r="N120" s="166"/>
      <c r="O120" s="166"/>
      <c r="P120" s="166"/>
      <c r="Q120" s="166"/>
      <c r="R120" s="166"/>
      <c r="S120" s="166"/>
      <c r="T120" s="166"/>
      <c r="U120" s="166"/>
      <c r="V120" s="166"/>
      <c r="W120" s="166"/>
      <c r="X120" s="166"/>
      <c r="Y120" s="166"/>
      <c r="Z120" s="166"/>
    </row>
    <row r="121" spans="1:26" ht="15.75" customHeight="1">
      <c r="A121" s="167"/>
      <c r="B121" s="167"/>
      <c r="C121" s="167"/>
      <c r="D121" s="167"/>
      <c r="E121" s="167"/>
      <c r="F121" s="167"/>
      <c r="G121" s="167"/>
      <c r="H121" s="167"/>
      <c r="I121" s="166"/>
      <c r="J121" s="166"/>
      <c r="K121" s="166"/>
      <c r="L121" s="166"/>
      <c r="M121" s="166"/>
      <c r="N121" s="166"/>
      <c r="O121" s="166"/>
      <c r="P121" s="166"/>
      <c r="Q121" s="166"/>
      <c r="R121" s="166"/>
      <c r="S121" s="166"/>
      <c r="T121" s="166"/>
      <c r="U121" s="166"/>
      <c r="V121" s="166"/>
      <c r="W121" s="166"/>
      <c r="X121" s="166"/>
      <c r="Y121" s="166"/>
      <c r="Z121" s="166"/>
    </row>
    <row r="122" spans="1:26" ht="15.75" customHeight="1">
      <c r="A122" s="167"/>
      <c r="B122" s="167"/>
      <c r="C122" s="167"/>
      <c r="D122" s="167"/>
      <c r="E122" s="167"/>
      <c r="F122" s="167"/>
      <c r="G122" s="167"/>
      <c r="H122" s="167"/>
      <c r="I122" s="166"/>
      <c r="J122" s="166"/>
      <c r="K122" s="166"/>
      <c r="L122" s="166"/>
      <c r="M122" s="166"/>
      <c r="N122" s="166"/>
      <c r="O122" s="166"/>
      <c r="P122" s="166"/>
      <c r="Q122" s="166"/>
      <c r="R122" s="166"/>
      <c r="S122" s="166"/>
      <c r="T122" s="166"/>
      <c r="U122" s="166"/>
      <c r="V122" s="166"/>
      <c r="W122" s="166"/>
      <c r="X122" s="166"/>
      <c r="Y122" s="166"/>
      <c r="Z122" s="166"/>
    </row>
    <row r="123" spans="1:26" ht="15.75" customHeight="1">
      <c r="A123" s="167"/>
      <c r="B123" s="167"/>
      <c r="C123" s="167"/>
      <c r="D123" s="167"/>
      <c r="E123" s="167"/>
      <c r="F123" s="167"/>
      <c r="G123" s="167"/>
      <c r="H123" s="167"/>
      <c r="I123" s="166"/>
      <c r="J123" s="166"/>
      <c r="K123" s="166"/>
      <c r="L123" s="166"/>
      <c r="M123" s="166"/>
      <c r="N123" s="166"/>
      <c r="O123" s="166"/>
      <c r="P123" s="166"/>
      <c r="Q123" s="166"/>
      <c r="R123" s="166"/>
      <c r="S123" s="166"/>
      <c r="T123" s="166"/>
      <c r="U123" s="166"/>
      <c r="V123" s="166"/>
      <c r="W123" s="166"/>
      <c r="X123" s="166"/>
      <c r="Y123" s="166"/>
      <c r="Z123" s="166"/>
    </row>
    <row r="124" spans="1:26" ht="15.75" customHeight="1">
      <c r="A124" s="167"/>
      <c r="B124" s="167"/>
      <c r="C124" s="167"/>
      <c r="D124" s="167"/>
      <c r="E124" s="167"/>
      <c r="F124" s="167"/>
      <c r="G124" s="167"/>
      <c r="H124" s="167"/>
      <c r="I124" s="166"/>
      <c r="J124" s="166"/>
      <c r="K124" s="166"/>
      <c r="L124" s="166"/>
      <c r="M124" s="166"/>
      <c r="N124" s="166"/>
      <c r="O124" s="166"/>
      <c r="P124" s="166"/>
      <c r="Q124" s="166"/>
      <c r="R124" s="166"/>
      <c r="S124" s="166"/>
      <c r="T124" s="166"/>
      <c r="U124" s="166"/>
      <c r="V124" s="166"/>
      <c r="W124" s="166"/>
      <c r="X124" s="166"/>
      <c r="Y124" s="166"/>
      <c r="Z124" s="166"/>
    </row>
    <row r="125" spans="1:26" ht="15.75" customHeight="1">
      <c r="A125" s="167"/>
      <c r="B125" s="167"/>
      <c r="C125" s="167"/>
      <c r="D125" s="167"/>
      <c r="E125" s="167"/>
      <c r="F125" s="167"/>
      <c r="G125" s="167"/>
      <c r="H125" s="167"/>
      <c r="I125" s="166"/>
      <c r="J125" s="166"/>
      <c r="K125" s="166"/>
      <c r="L125" s="166"/>
      <c r="M125" s="166"/>
      <c r="N125" s="166"/>
      <c r="O125" s="166"/>
      <c r="P125" s="166"/>
      <c r="Q125" s="166"/>
      <c r="R125" s="166"/>
      <c r="S125" s="166"/>
      <c r="T125" s="166"/>
      <c r="U125" s="166"/>
      <c r="V125" s="166"/>
      <c r="W125" s="166"/>
      <c r="X125" s="166"/>
      <c r="Y125" s="166"/>
      <c r="Z125" s="166"/>
    </row>
    <row r="126" spans="1:26" ht="15.75" customHeight="1">
      <c r="A126" s="167"/>
      <c r="B126" s="167"/>
      <c r="C126" s="167"/>
      <c r="D126" s="167"/>
      <c r="E126" s="167"/>
      <c r="F126" s="167"/>
      <c r="G126" s="167"/>
      <c r="H126" s="167"/>
      <c r="I126" s="166"/>
      <c r="J126" s="166"/>
      <c r="K126" s="166"/>
      <c r="L126" s="166"/>
      <c r="M126" s="166"/>
      <c r="N126" s="166"/>
      <c r="O126" s="166"/>
      <c r="P126" s="166"/>
      <c r="Q126" s="166"/>
      <c r="R126" s="166"/>
      <c r="S126" s="166"/>
      <c r="T126" s="166"/>
      <c r="U126" s="166"/>
      <c r="V126" s="166"/>
      <c r="W126" s="166"/>
      <c r="X126" s="166"/>
      <c r="Y126" s="166"/>
      <c r="Z126" s="166"/>
    </row>
    <row r="127" spans="1:26" ht="15.75" customHeight="1">
      <c r="A127" s="167"/>
      <c r="B127" s="167"/>
      <c r="C127" s="167"/>
      <c r="D127" s="167"/>
      <c r="E127" s="167"/>
      <c r="F127" s="167"/>
      <c r="G127" s="167"/>
      <c r="H127" s="167"/>
      <c r="I127" s="166"/>
      <c r="J127" s="166"/>
      <c r="K127" s="166"/>
      <c r="L127" s="166"/>
      <c r="M127" s="166"/>
      <c r="N127" s="166"/>
      <c r="O127" s="166"/>
      <c r="P127" s="166"/>
      <c r="Q127" s="166"/>
      <c r="R127" s="166"/>
      <c r="S127" s="166"/>
      <c r="T127" s="166"/>
      <c r="U127" s="166"/>
      <c r="V127" s="166"/>
      <c r="W127" s="166"/>
      <c r="X127" s="166"/>
      <c r="Y127" s="166"/>
      <c r="Z127" s="166"/>
    </row>
    <row r="128" spans="1:26" ht="15.75" customHeight="1">
      <c r="A128" s="167"/>
      <c r="B128" s="167"/>
      <c r="C128" s="167"/>
      <c r="D128" s="167"/>
      <c r="E128" s="167"/>
      <c r="F128" s="167"/>
      <c r="G128" s="167"/>
      <c r="H128" s="167"/>
      <c r="I128" s="166"/>
      <c r="J128" s="166"/>
      <c r="K128" s="166"/>
      <c r="L128" s="166"/>
      <c r="M128" s="166"/>
      <c r="N128" s="166"/>
      <c r="O128" s="166"/>
      <c r="P128" s="166"/>
      <c r="Q128" s="166"/>
      <c r="R128" s="166"/>
      <c r="S128" s="166"/>
      <c r="T128" s="166"/>
      <c r="U128" s="166"/>
      <c r="V128" s="166"/>
      <c r="W128" s="166"/>
      <c r="X128" s="166"/>
      <c r="Y128" s="166"/>
      <c r="Z128" s="166"/>
    </row>
    <row r="129" spans="1:26" ht="15.75" customHeight="1">
      <c r="A129" s="167"/>
      <c r="B129" s="167"/>
      <c r="C129" s="167"/>
      <c r="D129" s="167"/>
      <c r="E129" s="167"/>
      <c r="F129" s="167"/>
      <c r="G129" s="167"/>
      <c r="H129" s="167"/>
      <c r="I129" s="166"/>
      <c r="J129" s="166"/>
      <c r="K129" s="166"/>
      <c r="L129" s="166"/>
      <c r="M129" s="166"/>
      <c r="N129" s="166"/>
      <c r="O129" s="166"/>
      <c r="P129" s="166"/>
      <c r="Q129" s="166"/>
      <c r="R129" s="166"/>
      <c r="S129" s="166"/>
      <c r="T129" s="166"/>
      <c r="U129" s="166"/>
      <c r="V129" s="166"/>
      <c r="W129" s="166"/>
      <c r="X129" s="166"/>
      <c r="Y129" s="166"/>
      <c r="Z129" s="166"/>
    </row>
    <row r="130" spans="1:26" ht="15.75" customHeight="1">
      <c r="A130" s="167"/>
      <c r="B130" s="167"/>
      <c r="C130" s="167"/>
      <c r="D130" s="167"/>
      <c r="E130" s="167"/>
      <c r="F130" s="167"/>
      <c r="G130" s="167"/>
      <c r="H130" s="167"/>
      <c r="I130" s="166"/>
      <c r="J130" s="166"/>
      <c r="K130" s="166"/>
      <c r="L130" s="166"/>
      <c r="M130" s="166"/>
      <c r="N130" s="166"/>
      <c r="O130" s="166"/>
      <c r="P130" s="166"/>
      <c r="Q130" s="166"/>
      <c r="R130" s="166"/>
      <c r="S130" s="166"/>
      <c r="T130" s="166"/>
      <c r="U130" s="166"/>
      <c r="V130" s="166"/>
      <c r="W130" s="166"/>
      <c r="X130" s="166"/>
      <c r="Y130" s="166"/>
      <c r="Z130" s="166"/>
    </row>
    <row r="131" spans="1:26" ht="15.75" customHeight="1">
      <c r="A131" s="167"/>
      <c r="B131" s="167"/>
      <c r="C131" s="167"/>
      <c r="D131" s="167"/>
      <c r="E131" s="167"/>
      <c r="F131" s="167"/>
      <c r="G131" s="167"/>
      <c r="H131" s="167"/>
      <c r="I131" s="166"/>
      <c r="J131" s="166"/>
      <c r="K131" s="166"/>
      <c r="L131" s="166"/>
      <c r="M131" s="166"/>
      <c r="N131" s="166"/>
      <c r="O131" s="166"/>
      <c r="P131" s="166"/>
      <c r="Q131" s="166"/>
      <c r="R131" s="166"/>
      <c r="S131" s="166"/>
      <c r="T131" s="166"/>
      <c r="U131" s="166"/>
      <c r="V131" s="166"/>
      <c r="W131" s="166"/>
      <c r="X131" s="166"/>
      <c r="Y131" s="166"/>
      <c r="Z131" s="166"/>
    </row>
    <row r="132" spans="1:26" ht="15.75" customHeight="1">
      <c r="A132" s="167"/>
      <c r="B132" s="167"/>
      <c r="C132" s="167"/>
      <c r="D132" s="167"/>
      <c r="E132" s="167"/>
      <c r="F132" s="167"/>
      <c r="G132" s="167"/>
      <c r="H132" s="167"/>
      <c r="I132" s="166"/>
      <c r="J132" s="166"/>
      <c r="K132" s="166"/>
      <c r="L132" s="166"/>
      <c r="M132" s="166"/>
      <c r="N132" s="166"/>
      <c r="O132" s="166"/>
      <c r="P132" s="166"/>
      <c r="Q132" s="166"/>
      <c r="R132" s="166"/>
      <c r="S132" s="166"/>
      <c r="T132" s="166"/>
      <c r="U132" s="166"/>
      <c r="V132" s="166"/>
      <c r="W132" s="166"/>
      <c r="X132" s="166"/>
      <c r="Y132" s="166"/>
      <c r="Z132" s="166"/>
    </row>
    <row r="133" spans="1:26" ht="15.75" customHeight="1">
      <c r="A133" s="167"/>
      <c r="B133" s="167"/>
      <c r="C133" s="167"/>
      <c r="D133" s="167"/>
      <c r="E133" s="167"/>
      <c r="F133" s="167"/>
      <c r="G133" s="167"/>
      <c r="H133" s="167"/>
      <c r="I133" s="166"/>
      <c r="J133" s="166"/>
      <c r="K133" s="166"/>
      <c r="L133" s="166"/>
      <c r="M133" s="166"/>
      <c r="N133" s="166"/>
      <c r="O133" s="166"/>
      <c r="P133" s="166"/>
      <c r="Q133" s="166"/>
      <c r="R133" s="166"/>
      <c r="S133" s="166"/>
      <c r="T133" s="166"/>
      <c r="U133" s="166"/>
      <c r="V133" s="166"/>
      <c r="W133" s="166"/>
      <c r="X133" s="166"/>
      <c r="Y133" s="166"/>
      <c r="Z133" s="166"/>
    </row>
    <row r="134" spans="1:26" ht="15.75" customHeight="1">
      <c r="A134" s="167"/>
      <c r="B134" s="167"/>
      <c r="C134" s="167"/>
      <c r="D134" s="167"/>
      <c r="E134" s="167"/>
      <c r="F134" s="167"/>
      <c r="G134" s="167"/>
      <c r="H134" s="167"/>
      <c r="I134" s="166"/>
      <c r="J134" s="166"/>
      <c r="K134" s="166"/>
      <c r="L134" s="166"/>
      <c r="M134" s="166"/>
      <c r="N134" s="166"/>
      <c r="O134" s="166"/>
      <c r="P134" s="166"/>
      <c r="Q134" s="166"/>
      <c r="R134" s="166"/>
      <c r="S134" s="166"/>
      <c r="T134" s="166"/>
      <c r="U134" s="166"/>
      <c r="V134" s="166"/>
      <c r="W134" s="166"/>
      <c r="X134" s="166"/>
      <c r="Y134" s="166"/>
      <c r="Z134" s="166"/>
    </row>
    <row r="135" spans="1:26" ht="15.75" customHeight="1">
      <c r="A135" s="167"/>
      <c r="B135" s="167"/>
      <c r="C135" s="167"/>
      <c r="D135" s="167"/>
      <c r="E135" s="167"/>
      <c r="F135" s="167"/>
      <c r="G135" s="167"/>
      <c r="H135" s="167"/>
      <c r="I135" s="166"/>
      <c r="J135" s="166"/>
      <c r="K135" s="166"/>
      <c r="L135" s="166"/>
      <c r="M135" s="166"/>
      <c r="N135" s="166"/>
      <c r="O135" s="166"/>
      <c r="P135" s="166"/>
      <c r="Q135" s="166"/>
      <c r="R135" s="166"/>
      <c r="S135" s="166"/>
      <c r="T135" s="166"/>
      <c r="U135" s="166"/>
      <c r="V135" s="166"/>
      <c r="W135" s="166"/>
      <c r="X135" s="166"/>
      <c r="Y135" s="166"/>
      <c r="Z135" s="166"/>
    </row>
    <row r="136" spans="1:26" ht="15.75" customHeight="1">
      <c r="A136" s="167"/>
      <c r="B136" s="167"/>
      <c r="C136" s="167"/>
      <c r="D136" s="167"/>
      <c r="E136" s="167"/>
      <c r="F136" s="167"/>
      <c r="G136" s="167"/>
      <c r="H136" s="167"/>
      <c r="I136" s="166"/>
      <c r="J136" s="166"/>
      <c r="K136" s="166"/>
      <c r="L136" s="166"/>
      <c r="M136" s="166"/>
      <c r="N136" s="166"/>
      <c r="O136" s="166"/>
      <c r="P136" s="166"/>
      <c r="Q136" s="166"/>
      <c r="R136" s="166"/>
      <c r="S136" s="166"/>
      <c r="T136" s="166"/>
      <c r="U136" s="166"/>
      <c r="V136" s="166"/>
      <c r="W136" s="166"/>
      <c r="X136" s="166"/>
      <c r="Y136" s="166"/>
      <c r="Z136" s="166"/>
    </row>
    <row r="137" spans="1:26" ht="15.75" customHeight="1">
      <c r="A137" s="167"/>
      <c r="B137" s="167"/>
      <c r="C137" s="167"/>
      <c r="D137" s="167"/>
      <c r="E137" s="167"/>
      <c r="F137" s="167"/>
      <c r="G137" s="167"/>
      <c r="H137" s="167"/>
      <c r="I137" s="166"/>
      <c r="J137" s="166"/>
      <c r="K137" s="166"/>
      <c r="L137" s="166"/>
      <c r="M137" s="166"/>
      <c r="N137" s="166"/>
      <c r="O137" s="166"/>
      <c r="P137" s="166"/>
      <c r="Q137" s="166"/>
      <c r="R137" s="166"/>
      <c r="S137" s="166"/>
      <c r="T137" s="166"/>
      <c r="U137" s="166"/>
      <c r="V137" s="166"/>
      <c r="W137" s="166"/>
      <c r="X137" s="166"/>
      <c r="Y137" s="166"/>
      <c r="Z137" s="166"/>
    </row>
    <row r="138" spans="1:26" ht="15.75" customHeight="1">
      <c r="A138" s="167"/>
      <c r="B138" s="167"/>
      <c r="C138" s="167"/>
      <c r="D138" s="167"/>
      <c r="E138" s="167"/>
      <c r="F138" s="167"/>
      <c r="G138" s="167"/>
      <c r="H138" s="167"/>
      <c r="I138" s="166"/>
      <c r="J138" s="166"/>
      <c r="K138" s="166"/>
      <c r="L138" s="166"/>
      <c r="M138" s="166"/>
      <c r="N138" s="166"/>
      <c r="O138" s="166"/>
      <c r="P138" s="166"/>
      <c r="Q138" s="166"/>
      <c r="R138" s="166"/>
      <c r="S138" s="166"/>
      <c r="T138" s="166"/>
      <c r="U138" s="166"/>
      <c r="V138" s="166"/>
      <c r="W138" s="166"/>
      <c r="X138" s="166"/>
      <c r="Y138" s="166"/>
      <c r="Z138" s="166"/>
    </row>
    <row r="139" spans="1:26" ht="15.75" customHeight="1">
      <c r="A139" s="167"/>
      <c r="B139" s="167"/>
      <c r="C139" s="167"/>
      <c r="D139" s="167"/>
      <c r="E139" s="167"/>
      <c r="F139" s="167"/>
      <c r="G139" s="167"/>
      <c r="H139" s="167"/>
      <c r="I139" s="166"/>
      <c r="J139" s="166"/>
      <c r="K139" s="166"/>
      <c r="L139" s="166"/>
      <c r="M139" s="166"/>
      <c r="N139" s="166"/>
      <c r="O139" s="166"/>
      <c r="P139" s="166"/>
      <c r="Q139" s="166"/>
      <c r="R139" s="166"/>
      <c r="S139" s="166"/>
      <c r="T139" s="166"/>
      <c r="U139" s="166"/>
      <c r="V139" s="166"/>
      <c r="W139" s="166"/>
      <c r="X139" s="166"/>
      <c r="Y139" s="166"/>
      <c r="Z139" s="166"/>
    </row>
    <row r="140" spans="1:26" ht="15.75" customHeight="1">
      <c r="A140" s="167"/>
      <c r="B140" s="167"/>
      <c r="C140" s="167"/>
      <c r="D140" s="167"/>
      <c r="E140" s="167"/>
      <c r="F140" s="167"/>
      <c r="G140" s="167"/>
      <c r="H140" s="167"/>
      <c r="I140" s="166"/>
      <c r="J140" s="166"/>
      <c r="K140" s="166"/>
      <c r="L140" s="166"/>
      <c r="M140" s="166"/>
      <c r="N140" s="166"/>
      <c r="O140" s="166"/>
      <c r="P140" s="166"/>
      <c r="Q140" s="166"/>
      <c r="R140" s="166"/>
      <c r="S140" s="166"/>
      <c r="T140" s="166"/>
      <c r="U140" s="166"/>
      <c r="V140" s="166"/>
      <c r="W140" s="166"/>
      <c r="X140" s="166"/>
      <c r="Y140" s="166"/>
      <c r="Z140" s="166"/>
    </row>
    <row r="141" spans="1:26" ht="15.75" customHeight="1">
      <c r="A141" s="167"/>
      <c r="B141" s="167"/>
      <c r="C141" s="167"/>
      <c r="D141" s="167"/>
      <c r="E141" s="167"/>
      <c r="F141" s="167"/>
      <c r="G141" s="167"/>
      <c r="H141" s="167"/>
      <c r="I141" s="166"/>
      <c r="J141" s="166"/>
      <c r="K141" s="166"/>
      <c r="L141" s="166"/>
      <c r="M141" s="166"/>
      <c r="N141" s="166"/>
      <c r="O141" s="166"/>
      <c r="P141" s="166"/>
      <c r="Q141" s="166"/>
      <c r="R141" s="166"/>
      <c r="S141" s="166"/>
      <c r="T141" s="166"/>
      <c r="U141" s="166"/>
      <c r="V141" s="166"/>
      <c r="W141" s="166"/>
      <c r="X141" s="166"/>
      <c r="Y141" s="166"/>
      <c r="Z141" s="166"/>
    </row>
    <row r="142" spans="1:26" ht="15.75" customHeight="1">
      <c r="A142" s="167"/>
      <c r="B142" s="167"/>
      <c r="C142" s="167"/>
      <c r="D142" s="167"/>
      <c r="E142" s="167"/>
      <c r="F142" s="167"/>
      <c r="G142" s="167"/>
      <c r="H142" s="167"/>
      <c r="I142" s="166"/>
      <c r="J142" s="166"/>
      <c r="K142" s="166"/>
      <c r="L142" s="166"/>
      <c r="M142" s="166"/>
      <c r="N142" s="166"/>
      <c r="O142" s="166"/>
      <c r="P142" s="166"/>
      <c r="Q142" s="166"/>
      <c r="R142" s="166"/>
      <c r="S142" s="166"/>
      <c r="T142" s="166"/>
      <c r="U142" s="166"/>
      <c r="V142" s="166"/>
      <c r="W142" s="166"/>
      <c r="X142" s="166"/>
      <c r="Y142" s="166"/>
      <c r="Z142" s="166"/>
    </row>
    <row r="143" spans="1:26" ht="15.75" customHeight="1">
      <c r="A143" s="167"/>
      <c r="B143" s="167"/>
      <c r="C143" s="167"/>
      <c r="D143" s="167"/>
      <c r="E143" s="167"/>
      <c r="F143" s="167"/>
      <c r="G143" s="167"/>
      <c r="H143" s="167"/>
      <c r="I143" s="166"/>
      <c r="J143" s="166"/>
      <c r="K143" s="166"/>
      <c r="L143" s="166"/>
      <c r="M143" s="166"/>
      <c r="N143" s="166"/>
      <c r="O143" s="166"/>
      <c r="P143" s="166"/>
      <c r="Q143" s="166"/>
      <c r="R143" s="166"/>
      <c r="S143" s="166"/>
      <c r="T143" s="166"/>
      <c r="U143" s="166"/>
      <c r="V143" s="166"/>
      <c r="W143" s="166"/>
      <c r="X143" s="166"/>
      <c r="Y143" s="166"/>
      <c r="Z143" s="166"/>
    </row>
    <row r="144" spans="1:26" ht="15.75" customHeight="1">
      <c r="A144" s="167"/>
      <c r="B144" s="167"/>
      <c r="C144" s="167"/>
      <c r="D144" s="167"/>
      <c r="E144" s="167"/>
      <c r="F144" s="167"/>
      <c r="G144" s="167"/>
      <c r="H144" s="167"/>
      <c r="I144" s="166"/>
      <c r="J144" s="166"/>
      <c r="K144" s="166"/>
      <c r="L144" s="166"/>
      <c r="M144" s="166"/>
      <c r="N144" s="166"/>
      <c r="O144" s="166"/>
      <c r="P144" s="166"/>
      <c r="Q144" s="166"/>
      <c r="R144" s="166"/>
      <c r="S144" s="166"/>
      <c r="T144" s="166"/>
      <c r="U144" s="166"/>
      <c r="V144" s="166"/>
      <c r="W144" s="166"/>
      <c r="X144" s="166"/>
      <c r="Y144" s="166"/>
      <c r="Z144" s="166"/>
    </row>
    <row r="145" spans="1:26" ht="15.75" customHeight="1">
      <c r="A145" s="167"/>
      <c r="B145" s="167"/>
      <c r="C145" s="167"/>
      <c r="D145" s="167"/>
      <c r="E145" s="167"/>
      <c r="F145" s="167"/>
      <c r="G145" s="167"/>
      <c r="H145" s="167"/>
      <c r="I145" s="166"/>
      <c r="J145" s="166"/>
      <c r="K145" s="166"/>
      <c r="L145" s="166"/>
      <c r="M145" s="166"/>
      <c r="N145" s="166"/>
      <c r="O145" s="166"/>
      <c r="P145" s="166"/>
      <c r="Q145" s="166"/>
      <c r="R145" s="166"/>
      <c r="S145" s="166"/>
      <c r="T145" s="166"/>
      <c r="U145" s="166"/>
      <c r="V145" s="166"/>
      <c r="W145" s="166"/>
      <c r="X145" s="166"/>
      <c r="Y145" s="166"/>
      <c r="Z145" s="166"/>
    </row>
    <row r="146" spans="1:26" ht="15.75" customHeight="1">
      <c r="A146" s="167"/>
      <c r="B146" s="167"/>
      <c r="C146" s="167"/>
      <c r="D146" s="167"/>
      <c r="E146" s="167"/>
      <c r="F146" s="167"/>
      <c r="G146" s="167"/>
      <c r="H146" s="167"/>
      <c r="I146" s="166"/>
      <c r="J146" s="166"/>
      <c r="K146" s="166"/>
      <c r="L146" s="166"/>
      <c r="M146" s="166"/>
      <c r="N146" s="166"/>
      <c r="O146" s="166"/>
      <c r="P146" s="166"/>
      <c r="Q146" s="166"/>
      <c r="R146" s="166"/>
      <c r="S146" s="166"/>
      <c r="T146" s="166"/>
      <c r="U146" s="166"/>
      <c r="V146" s="166"/>
      <c r="W146" s="166"/>
      <c r="X146" s="166"/>
      <c r="Y146" s="166"/>
      <c r="Z146" s="166"/>
    </row>
    <row r="147" spans="1:26" ht="15.75" customHeight="1">
      <c r="A147" s="167"/>
      <c r="B147" s="167"/>
      <c r="C147" s="167"/>
      <c r="D147" s="167"/>
      <c r="E147" s="167"/>
      <c r="F147" s="167"/>
      <c r="G147" s="167"/>
      <c r="H147" s="167"/>
      <c r="I147" s="166"/>
      <c r="J147" s="166"/>
      <c r="K147" s="166"/>
      <c r="L147" s="166"/>
      <c r="M147" s="166"/>
      <c r="N147" s="166"/>
      <c r="O147" s="166"/>
      <c r="P147" s="166"/>
      <c r="Q147" s="166"/>
      <c r="R147" s="166"/>
      <c r="S147" s="166"/>
      <c r="T147" s="166"/>
      <c r="U147" s="166"/>
      <c r="V147" s="166"/>
      <c r="W147" s="166"/>
      <c r="X147" s="166"/>
      <c r="Y147" s="166"/>
      <c r="Z147" s="166"/>
    </row>
    <row r="148" spans="1:26" ht="15.75" customHeight="1">
      <c r="A148" s="167"/>
      <c r="B148" s="167"/>
      <c r="C148" s="167"/>
      <c r="D148" s="167"/>
      <c r="E148" s="167"/>
      <c r="F148" s="167"/>
      <c r="G148" s="167"/>
      <c r="H148" s="167"/>
      <c r="I148" s="166"/>
      <c r="J148" s="166"/>
      <c r="K148" s="166"/>
      <c r="L148" s="166"/>
      <c r="M148" s="166"/>
      <c r="N148" s="166"/>
      <c r="O148" s="166"/>
      <c r="P148" s="166"/>
      <c r="Q148" s="166"/>
      <c r="R148" s="166"/>
      <c r="S148" s="166"/>
      <c r="T148" s="166"/>
      <c r="U148" s="166"/>
      <c r="V148" s="166"/>
      <c r="W148" s="166"/>
      <c r="X148" s="166"/>
      <c r="Y148" s="166"/>
      <c r="Z148" s="166"/>
    </row>
    <row r="149" spans="1:26" ht="15.75" customHeight="1">
      <c r="A149" s="167"/>
      <c r="B149" s="167"/>
      <c r="C149" s="167"/>
      <c r="D149" s="167"/>
      <c r="E149" s="167"/>
      <c r="F149" s="167"/>
      <c r="G149" s="167"/>
      <c r="H149" s="167"/>
      <c r="I149" s="166"/>
      <c r="J149" s="166"/>
      <c r="K149" s="166"/>
      <c r="L149" s="166"/>
      <c r="M149" s="166"/>
      <c r="N149" s="166"/>
      <c r="O149" s="166"/>
      <c r="P149" s="166"/>
      <c r="Q149" s="166"/>
      <c r="R149" s="166"/>
      <c r="S149" s="166"/>
      <c r="T149" s="166"/>
      <c r="U149" s="166"/>
      <c r="V149" s="166"/>
      <c r="W149" s="166"/>
      <c r="X149" s="166"/>
      <c r="Y149" s="166"/>
      <c r="Z149" s="166"/>
    </row>
    <row r="150" spans="1:26" ht="15.75" customHeight="1">
      <c r="A150" s="167"/>
      <c r="B150" s="167"/>
      <c r="C150" s="167"/>
      <c r="D150" s="167"/>
      <c r="E150" s="167"/>
      <c r="F150" s="167"/>
      <c r="G150" s="167"/>
      <c r="H150" s="167"/>
      <c r="I150" s="166"/>
      <c r="J150" s="166"/>
      <c r="K150" s="166"/>
      <c r="L150" s="166"/>
      <c r="M150" s="166"/>
      <c r="N150" s="166"/>
      <c r="O150" s="166"/>
      <c r="P150" s="166"/>
      <c r="Q150" s="166"/>
      <c r="R150" s="166"/>
      <c r="S150" s="166"/>
      <c r="T150" s="166"/>
      <c r="U150" s="166"/>
      <c r="V150" s="166"/>
      <c r="W150" s="166"/>
      <c r="X150" s="166"/>
      <c r="Y150" s="166"/>
      <c r="Z150" s="166"/>
    </row>
    <row r="151" spans="1:26" ht="15.75" customHeight="1">
      <c r="A151" s="167"/>
      <c r="B151" s="167"/>
      <c r="C151" s="167"/>
      <c r="D151" s="167"/>
      <c r="E151" s="167"/>
      <c r="F151" s="167"/>
      <c r="G151" s="167"/>
      <c r="H151" s="167"/>
      <c r="I151" s="166"/>
      <c r="J151" s="166"/>
      <c r="K151" s="166"/>
      <c r="L151" s="166"/>
      <c r="M151" s="166"/>
      <c r="N151" s="166"/>
      <c r="O151" s="166"/>
      <c r="P151" s="166"/>
      <c r="Q151" s="166"/>
      <c r="R151" s="166"/>
      <c r="S151" s="166"/>
      <c r="T151" s="166"/>
      <c r="U151" s="166"/>
      <c r="V151" s="166"/>
      <c r="W151" s="166"/>
      <c r="X151" s="166"/>
      <c r="Y151" s="166"/>
      <c r="Z151" s="166"/>
    </row>
    <row r="152" spans="1:26" ht="15.75" customHeight="1">
      <c r="A152" s="167"/>
      <c r="B152" s="167"/>
      <c r="C152" s="167"/>
      <c r="D152" s="167"/>
      <c r="E152" s="167"/>
      <c r="F152" s="167"/>
      <c r="G152" s="167"/>
      <c r="H152" s="167"/>
      <c r="I152" s="166"/>
      <c r="J152" s="166"/>
      <c r="K152" s="166"/>
      <c r="L152" s="166"/>
      <c r="M152" s="166"/>
      <c r="N152" s="166"/>
      <c r="O152" s="166"/>
      <c r="P152" s="166"/>
      <c r="Q152" s="166"/>
      <c r="R152" s="166"/>
      <c r="S152" s="166"/>
      <c r="T152" s="166"/>
      <c r="U152" s="166"/>
      <c r="V152" s="166"/>
      <c r="W152" s="166"/>
      <c r="X152" s="166"/>
      <c r="Y152" s="166"/>
      <c r="Z152" s="166"/>
    </row>
    <row r="153" spans="1:26" ht="15.75" customHeight="1">
      <c r="A153" s="167"/>
      <c r="B153" s="167"/>
      <c r="C153" s="167"/>
      <c r="D153" s="167"/>
      <c r="E153" s="167"/>
      <c r="F153" s="167"/>
      <c r="G153" s="167"/>
      <c r="H153" s="167"/>
      <c r="I153" s="166"/>
      <c r="J153" s="166"/>
      <c r="K153" s="166"/>
      <c r="L153" s="166"/>
      <c r="M153" s="166"/>
      <c r="N153" s="166"/>
      <c r="O153" s="166"/>
      <c r="P153" s="166"/>
      <c r="Q153" s="166"/>
      <c r="R153" s="166"/>
      <c r="S153" s="166"/>
      <c r="T153" s="166"/>
      <c r="U153" s="166"/>
      <c r="V153" s="166"/>
      <c r="W153" s="166"/>
      <c r="X153" s="166"/>
      <c r="Y153" s="166"/>
      <c r="Z153" s="166"/>
    </row>
    <row r="154" spans="1:26" ht="15.75" customHeight="1">
      <c r="A154" s="167"/>
      <c r="B154" s="167"/>
      <c r="C154" s="167"/>
      <c r="D154" s="167"/>
      <c r="E154" s="167"/>
      <c r="F154" s="167"/>
      <c r="G154" s="167"/>
      <c r="H154" s="167"/>
      <c r="I154" s="166"/>
      <c r="J154" s="166"/>
      <c r="K154" s="166"/>
      <c r="L154" s="166"/>
      <c r="M154" s="166"/>
      <c r="N154" s="166"/>
      <c r="O154" s="166"/>
      <c r="P154" s="166"/>
      <c r="Q154" s="166"/>
      <c r="R154" s="166"/>
      <c r="S154" s="166"/>
      <c r="T154" s="166"/>
      <c r="U154" s="166"/>
      <c r="V154" s="166"/>
      <c r="W154" s="166"/>
      <c r="X154" s="166"/>
      <c r="Y154" s="166"/>
      <c r="Z154" s="166"/>
    </row>
    <row r="155" spans="1:26" ht="15.75" customHeight="1">
      <c r="A155" s="167"/>
      <c r="B155" s="167"/>
      <c r="C155" s="167"/>
      <c r="D155" s="167"/>
      <c r="E155" s="167"/>
      <c r="F155" s="167"/>
      <c r="G155" s="167"/>
      <c r="H155" s="167"/>
      <c r="I155" s="166"/>
      <c r="J155" s="166"/>
      <c r="K155" s="166"/>
      <c r="L155" s="166"/>
      <c r="M155" s="166"/>
      <c r="N155" s="166"/>
      <c r="O155" s="166"/>
      <c r="P155" s="166"/>
      <c r="Q155" s="166"/>
      <c r="R155" s="166"/>
      <c r="S155" s="166"/>
      <c r="T155" s="166"/>
      <c r="U155" s="166"/>
      <c r="V155" s="166"/>
      <c r="W155" s="166"/>
      <c r="X155" s="166"/>
      <c r="Y155" s="166"/>
      <c r="Z155" s="166"/>
    </row>
    <row r="156" spans="1:26" ht="15.75" customHeight="1">
      <c r="A156" s="167"/>
      <c r="B156" s="167"/>
      <c r="C156" s="167"/>
      <c r="D156" s="167"/>
      <c r="E156" s="167"/>
      <c r="F156" s="167"/>
      <c r="G156" s="167"/>
      <c r="H156" s="167"/>
      <c r="I156" s="166"/>
      <c r="J156" s="166"/>
      <c r="K156" s="166"/>
      <c r="L156" s="166"/>
      <c r="M156" s="166"/>
      <c r="N156" s="166"/>
      <c r="O156" s="166"/>
      <c r="P156" s="166"/>
      <c r="Q156" s="166"/>
      <c r="R156" s="166"/>
      <c r="S156" s="166"/>
      <c r="T156" s="166"/>
      <c r="U156" s="166"/>
      <c r="V156" s="166"/>
      <c r="W156" s="166"/>
      <c r="X156" s="166"/>
      <c r="Y156" s="166"/>
      <c r="Z156" s="166"/>
    </row>
    <row r="157" spans="1:26" ht="15.75" customHeight="1">
      <c r="A157" s="167"/>
      <c r="B157" s="167"/>
      <c r="C157" s="167"/>
      <c r="D157" s="167"/>
      <c r="E157" s="167"/>
      <c r="F157" s="167"/>
      <c r="G157" s="167"/>
      <c r="H157" s="167"/>
      <c r="I157" s="166"/>
      <c r="J157" s="166"/>
      <c r="K157" s="166"/>
      <c r="L157" s="166"/>
      <c r="M157" s="166"/>
      <c r="N157" s="166"/>
      <c r="O157" s="166"/>
      <c r="P157" s="166"/>
      <c r="Q157" s="166"/>
      <c r="R157" s="166"/>
      <c r="S157" s="166"/>
      <c r="T157" s="166"/>
      <c r="U157" s="166"/>
      <c r="V157" s="166"/>
      <c r="W157" s="166"/>
      <c r="X157" s="166"/>
      <c r="Y157" s="166"/>
      <c r="Z157" s="166"/>
    </row>
    <row r="158" spans="1:26" ht="15.75" customHeight="1">
      <c r="A158" s="167"/>
      <c r="B158" s="167"/>
      <c r="C158" s="167"/>
      <c r="D158" s="167"/>
      <c r="E158" s="167"/>
      <c r="F158" s="167"/>
      <c r="G158" s="167"/>
      <c r="H158" s="167"/>
      <c r="I158" s="166"/>
      <c r="J158" s="166"/>
      <c r="K158" s="166"/>
      <c r="L158" s="166"/>
      <c r="M158" s="166"/>
      <c r="N158" s="166"/>
      <c r="O158" s="166"/>
      <c r="P158" s="166"/>
      <c r="Q158" s="166"/>
      <c r="R158" s="166"/>
      <c r="S158" s="166"/>
      <c r="T158" s="166"/>
      <c r="U158" s="166"/>
      <c r="V158" s="166"/>
      <c r="W158" s="166"/>
      <c r="X158" s="166"/>
      <c r="Y158" s="166"/>
      <c r="Z158" s="166"/>
    </row>
    <row r="159" spans="1:26" ht="15.75" customHeight="1">
      <c r="A159" s="167"/>
      <c r="B159" s="167"/>
      <c r="C159" s="167"/>
      <c r="D159" s="167"/>
      <c r="E159" s="167"/>
      <c r="F159" s="167"/>
      <c r="G159" s="167"/>
      <c r="H159" s="167"/>
      <c r="I159" s="166"/>
      <c r="J159" s="166"/>
      <c r="K159" s="166"/>
      <c r="L159" s="166"/>
      <c r="M159" s="166"/>
      <c r="N159" s="166"/>
      <c r="O159" s="166"/>
      <c r="P159" s="166"/>
      <c r="Q159" s="166"/>
      <c r="R159" s="166"/>
      <c r="S159" s="166"/>
      <c r="T159" s="166"/>
      <c r="U159" s="166"/>
      <c r="V159" s="166"/>
      <c r="W159" s="166"/>
      <c r="X159" s="166"/>
      <c r="Y159" s="166"/>
      <c r="Z159" s="166"/>
    </row>
    <row r="160" spans="1:26" ht="15.75" customHeight="1">
      <c r="A160" s="167"/>
      <c r="B160" s="167"/>
      <c r="C160" s="167"/>
      <c r="D160" s="167"/>
      <c r="E160" s="167"/>
      <c r="F160" s="167"/>
      <c r="G160" s="167"/>
      <c r="H160" s="167"/>
      <c r="I160" s="166"/>
      <c r="J160" s="166"/>
      <c r="K160" s="166"/>
      <c r="L160" s="166"/>
      <c r="M160" s="166"/>
      <c r="N160" s="166"/>
      <c r="O160" s="166"/>
      <c r="P160" s="166"/>
      <c r="Q160" s="166"/>
      <c r="R160" s="166"/>
      <c r="S160" s="166"/>
      <c r="T160" s="166"/>
      <c r="U160" s="166"/>
      <c r="V160" s="166"/>
      <c r="W160" s="166"/>
      <c r="X160" s="166"/>
      <c r="Y160" s="166"/>
      <c r="Z160" s="166"/>
    </row>
    <row r="161" spans="1:26" ht="15.75" customHeight="1">
      <c r="A161" s="167"/>
      <c r="B161" s="167"/>
      <c r="C161" s="167"/>
      <c r="D161" s="167"/>
      <c r="E161" s="167"/>
      <c r="F161" s="167"/>
      <c r="G161" s="167"/>
      <c r="H161" s="167"/>
      <c r="I161" s="166"/>
      <c r="J161" s="166"/>
      <c r="K161" s="166"/>
      <c r="L161" s="166"/>
      <c r="M161" s="166"/>
      <c r="N161" s="166"/>
      <c r="O161" s="166"/>
      <c r="P161" s="166"/>
      <c r="Q161" s="166"/>
      <c r="R161" s="166"/>
      <c r="S161" s="166"/>
      <c r="T161" s="166"/>
      <c r="U161" s="166"/>
      <c r="V161" s="166"/>
      <c r="W161" s="166"/>
      <c r="X161" s="166"/>
      <c r="Y161" s="166"/>
      <c r="Z161" s="166"/>
    </row>
    <row r="162" spans="1:26" ht="15.75" customHeight="1">
      <c r="A162" s="167"/>
      <c r="B162" s="167"/>
      <c r="C162" s="167"/>
      <c r="D162" s="167"/>
      <c r="E162" s="167"/>
      <c r="F162" s="167"/>
      <c r="G162" s="167"/>
      <c r="H162" s="167"/>
      <c r="I162" s="166"/>
      <c r="J162" s="166"/>
      <c r="K162" s="166"/>
      <c r="L162" s="166"/>
      <c r="M162" s="166"/>
      <c r="N162" s="166"/>
      <c r="O162" s="166"/>
      <c r="P162" s="166"/>
      <c r="Q162" s="166"/>
      <c r="R162" s="166"/>
      <c r="S162" s="166"/>
      <c r="T162" s="166"/>
      <c r="U162" s="166"/>
      <c r="V162" s="166"/>
      <c r="W162" s="166"/>
      <c r="X162" s="166"/>
      <c r="Y162" s="166"/>
      <c r="Z162" s="166"/>
    </row>
    <row r="163" spans="1:26" ht="15.75" customHeight="1">
      <c r="A163" s="167"/>
      <c r="B163" s="167"/>
      <c r="C163" s="167"/>
      <c r="D163" s="167"/>
      <c r="E163" s="167"/>
      <c r="F163" s="167"/>
      <c r="G163" s="167"/>
      <c r="H163" s="167"/>
      <c r="I163" s="166"/>
      <c r="J163" s="166"/>
      <c r="K163" s="166"/>
      <c r="L163" s="166"/>
      <c r="M163" s="166"/>
      <c r="N163" s="166"/>
      <c r="O163" s="166"/>
      <c r="P163" s="166"/>
      <c r="Q163" s="166"/>
      <c r="R163" s="166"/>
      <c r="S163" s="166"/>
      <c r="T163" s="166"/>
      <c r="U163" s="166"/>
      <c r="V163" s="166"/>
      <c r="W163" s="166"/>
      <c r="X163" s="166"/>
      <c r="Y163" s="166"/>
      <c r="Z163" s="166"/>
    </row>
    <row r="164" spans="1:26" ht="15.75" customHeight="1">
      <c r="A164" s="167"/>
      <c r="B164" s="167"/>
      <c r="C164" s="167"/>
      <c r="D164" s="167"/>
      <c r="E164" s="167"/>
      <c r="F164" s="167"/>
      <c r="G164" s="167"/>
      <c r="H164" s="167"/>
      <c r="I164" s="166"/>
      <c r="J164" s="166"/>
      <c r="K164" s="166"/>
      <c r="L164" s="166"/>
      <c r="M164" s="166"/>
      <c r="N164" s="166"/>
      <c r="O164" s="166"/>
      <c r="P164" s="166"/>
      <c r="Q164" s="166"/>
      <c r="R164" s="166"/>
      <c r="S164" s="166"/>
      <c r="T164" s="166"/>
      <c r="U164" s="166"/>
      <c r="V164" s="166"/>
      <c r="W164" s="166"/>
      <c r="X164" s="166"/>
      <c r="Y164" s="166"/>
      <c r="Z164" s="166"/>
    </row>
    <row r="165" spans="1:26" ht="15.75" customHeight="1">
      <c r="A165" s="167"/>
      <c r="B165" s="167"/>
      <c r="C165" s="167"/>
      <c r="D165" s="167"/>
      <c r="E165" s="167"/>
      <c r="F165" s="167"/>
      <c r="G165" s="167"/>
      <c r="H165" s="167"/>
      <c r="I165" s="166"/>
      <c r="J165" s="166"/>
      <c r="K165" s="166"/>
      <c r="L165" s="166"/>
      <c r="M165" s="166"/>
      <c r="N165" s="166"/>
      <c r="O165" s="166"/>
      <c r="P165" s="166"/>
      <c r="Q165" s="166"/>
      <c r="R165" s="166"/>
      <c r="S165" s="166"/>
      <c r="T165" s="166"/>
      <c r="U165" s="166"/>
      <c r="V165" s="166"/>
      <c r="W165" s="166"/>
      <c r="X165" s="166"/>
      <c r="Y165" s="166"/>
      <c r="Z165" s="166"/>
    </row>
    <row r="166" spans="1:26" ht="15.75" customHeight="1">
      <c r="A166" s="167"/>
      <c r="B166" s="167"/>
      <c r="C166" s="167"/>
      <c r="D166" s="167"/>
      <c r="E166" s="167"/>
      <c r="F166" s="167"/>
      <c r="G166" s="167"/>
      <c r="H166" s="167"/>
      <c r="I166" s="166"/>
      <c r="J166" s="166"/>
      <c r="K166" s="166"/>
      <c r="L166" s="166"/>
      <c r="M166" s="166"/>
      <c r="N166" s="166"/>
      <c r="O166" s="166"/>
      <c r="P166" s="166"/>
      <c r="Q166" s="166"/>
      <c r="R166" s="166"/>
      <c r="S166" s="166"/>
      <c r="T166" s="166"/>
      <c r="U166" s="166"/>
      <c r="V166" s="166"/>
      <c r="W166" s="166"/>
      <c r="X166" s="166"/>
      <c r="Y166" s="166"/>
      <c r="Z166" s="166"/>
    </row>
    <row r="167" spans="1:26" ht="15.75" customHeight="1">
      <c r="A167" s="167"/>
      <c r="B167" s="167"/>
      <c r="C167" s="167"/>
      <c r="D167" s="167"/>
      <c r="E167" s="167"/>
      <c r="F167" s="167"/>
      <c r="G167" s="167"/>
      <c r="H167" s="167"/>
      <c r="I167" s="166"/>
      <c r="J167" s="166"/>
      <c r="K167" s="166"/>
      <c r="L167" s="166"/>
      <c r="M167" s="166"/>
      <c r="N167" s="166"/>
      <c r="O167" s="166"/>
      <c r="P167" s="166"/>
      <c r="Q167" s="166"/>
      <c r="R167" s="166"/>
      <c r="S167" s="166"/>
      <c r="T167" s="166"/>
      <c r="U167" s="166"/>
      <c r="V167" s="166"/>
      <c r="W167" s="166"/>
      <c r="X167" s="166"/>
      <c r="Y167" s="166"/>
      <c r="Z167" s="166"/>
    </row>
    <row r="168" spans="1:26" ht="15.75" customHeight="1">
      <c r="A168" s="167"/>
      <c r="B168" s="167"/>
      <c r="C168" s="167"/>
      <c r="D168" s="167"/>
      <c r="E168" s="167"/>
      <c r="F168" s="167"/>
      <c r="G168" s="167"/>
      <c r="H168" s="167"/>
      <c r="I168" s="166"/>
      <c r="J168" s="166"/>
      <c r="K168" s="166"/>
      <c r="L168" s="166"/>
      <c r="M168" s="166"/>
      <c r="N168" s="166"/>
      <c r="O168" s="166"/>
      <c r="P168" s="166"/>
      <c r="Q168" s="166"/>
      <c r="R168" s="166"/>
      <c r="S168" s="166"/>
      <c r="T168" s="166"/>
      <c r="U168" s="166"/>
      <c r="V168" s="166"/>
      <c r="W168" s="166"/>
      <c r="X168" s="166"/>
      <c r="Y168" s="166"/>
      <c r="Z168" s="166"/>
    </row>
    <row r="169" spans="1:26" ht="15.75" customHeight="1">
      <c r="A169" s="167"/>
      <c r="B169" s="167"/>
      <c r="C169" s="167"/>
      <c r="D169" s="167"/>
      <c r="E169" s="167"/>
      <c r="F169" s="167"/>
      <c r="G169" s="167"/>
      <c r="H169" s="167"/>
      <c r="I169" s="166"/>
      <c r="J169" s="166"/>
      <c r="K169" s="166"/>
      <c r="L169" s="166"/>
      <c r="M169" s="166"/>
      <c r="N169" s="166"/>
      <c r="O169" s="166"/>
      <c r="P169" s="166"/>
      <c r="Q169" s="166"/>
      <c r="R169" s="166"/>
      <c r="S169" s="166"/>
      <c r="T169" s="166"/>
      <c r="U169" s="166"/>
      <c r="V169" s="166"/>
      <c r="W169" s="166"/>
      <c r="X169" s="166"/>
      <c r="Y169" s="166"/>
      <c r="Z169" s="166"/>
    </row>
    <row r="170" spans="1:26" ht="15.75" customHeight="1">
      <c r="A170" s="167"/>
      <c r="B170" s="167"/>
      <c r="C170" s="167"/>
      <c r="D170" s="167"/>
      <c r="E170" s="167"/>
      <c r="F170" s="167"/>
      <c r="G170" s="167"/>
      <c r="H170" s="167"/>
      <c r="I170" s="166"/>
      <c r="J170" s="166"/>
      <c r="K170" s="166"/>
      <c r="L170" s="166"/>
      <c r="M170" s="166"/>
      <c r="N170" s="166"/>
      <c r="O170" s="166"/>
      <c r="P170" s="166"/>
      <c r="Q170" s="166"/>
      <c r="R170" s="166"/>
      <c r="S170" s="166"/>
      <c r="T170" s="166"/>
      <c r="U170" s="166"/>
      <c r="V170" s="166"/>
      <c r="W170" s="166"/>
      <c r="X170" s="166"/>
      <c r="Y170" s="166"/>
      <c r="Z170" s="166"/>
    </row>
    <row r="171" spans="1:26" ht="15.75" customHeight="1">
      <c r="A171" s="167"/>
      <c r="B171" s="167"/>
      <c r="C171" s="167"/>
      <c r="D171" s="167"/>
      <c r="E171" s="167"/>
      <c r="F171" s="167"/>
      <c r="G171" s="167"/>
      <c r="H171" s="167"/>
      <c r="I171" s="166"/>
      <c r="J171" s="166"/>
      <c r="K171" s="166"/>
      <c r="L171" s="166"/>
      <c r="M171" s="166"/>
      <c r="N171" s="166"/>
      <c r="O171" s="166"/>
      <c r="P171" s="166"/>
      <c r="Q171" s="166"/>
      <c r="R171" s="166"/>
      <c r="S171" s="166"/>
      <c r="T171" s="166"/>
      <c r="U171" s="166"/>
      <c r="V171" s="166"/>
      <c r="W171" s="166"/>
      <c r="X171" s="166"/>
      <c r="Y171" s="166"/>
      <c r="Z171" s="166"/>
    </row>
    <row r="172" spans="1:26" ht="15.75" customHeight="1">
      <c r="A172" s="167"/>
      <c r="B172" s="167"/>
      <c r="C172" s="167"/>
      <c r="D172" s="167"/>
      <c r="E172" s="167"/>
      <c r="F172" s="167"/>
      <c r="G172" s="167"/>
      <c r="H172" s="167"/>
      <c r="I172" s="166"/>
      <c r="J172" s="166"/>
      <c r="K172" s="166"/>
      <c r="L172" s="166"/>
      <c r="M172" s="166"/>
      <c r="N172" s="166"/>
      <c r="O172" s="166"/>
      <c r="P172" s="166"/>
      <c r="Q172" s="166"/>
      <c r="R172" s="166"/>
      <c r="S172" s="166"/>
      <c r="T172" s="166"/>
      <c r="U172" s="166"/>
      <c r="V172" s="166"/>
      <c r="W172" s="166"/>
      <c r="X172" s="166"/>
      <c r="Y172" s="166"/>
      <c r="Z172" s="166"/>
    </row>
    <row r="173" spans="1:26" ht="15.75" customHeight="1">
      <c r="A173" s="167"/>
      <c r="B173" s="167"/>
      <c r="C173" s="167"/>
      <c r="D173" s="167"/>
      <c r="E173" s="167"/>
      <c r="F173" s="167"/>
      <c r="G173" s="167"/>
      <c r="H173" s="167"/>
      <c r="I173" s="166"/>
      <c r="J173" s="166"/>
      <c r="K173" s="166"/>
      <c r="L173" s="166"/>
      <c r="M173" s="166"/>
      <c r="N173" s="166"/>
      <c r="O173" s="166"/>
      <c r="P173" s="166"/>
      <c r="Q173" s="166"/>
      <c r="R173" s="166"/>
      <c r="S173" s="166"/>
      <c r="T173" s="166"/>
      <c r="U173" s="166"/>
      <c r="V173" s="166"/>
      <c r="W173" s="166"/>
      <c r="X173" s="166"/>
      <c r="Y173" s="166"/>
      <c r="Z173" s="166"/>
    </row>
    <row r="174" spans="1:26" ht="15.75" customHeight="1">
      <c r="A174" s="167"/>
      <c r="B174" s="167"/>
      <c r="C174" s="167"/>
      <c r="D174" s="167"/>
      <c r="E174" s="167"/>
      <c r="F174" s="167"/>
      <c r="G174" s="167"/>
      <c r="H174" s="167"/>
      <c r="I174" s="166"/>
      <c r="J174" s="166"/>
      <c r="K174" s="166"/>
      <c r="L174" s="166"/>
      <c r="M174" s="166"/>
      <c r="N174" s="166"/>
      <c r="O174" s="166"/>
      <c r="P174" s="166"/>
      <c r="Q174" s="166"/>
      <c r="R174" s="166"/>
      <c r="S174" s="166"/>
      <c r="T174" s="166"/>
      <c r="U174" s="166"/>
      <c r="V174" s="166"/>
      <c r="W174" s="166"/>
      <c r="X174" s="166"/>
      <c r="Y174" s="166"/>
      <c r="Z174" s="166"/>
    </row>
    <row r="175" spans="1:26" ht="15.75" customHeight="1">
      <c r="A175" s="167"/>
      <c r="B175" s="167"/>
      <c r="C175" s="167"/>
      <c r="D175" s="167"/>
      <c r="E175" s="167"/>
      <c r="F175" s="167"/>
      <c r="G175" s="167"/>
      <c r="H175" s="167"/>
      <c r="I175" s="166"/>
      <c r="J175" s="166"/>
      <c r="K175" s="166"/>
      <c r="L175" s="166"/>
      <c r="M175" s="166"/>
      <c r="N175" s="166"/>
      <c r="O175" s="166"/>
      <c r="P175" s="166"/>
      <c r="Q175" s="166"/>
      <c r="R175" s="166"/>
      <c r="S175" s="166"/>
      <c r="T175" s="166"/>
      <c r="U175" s="166"/>
      <c r="V175" s="166"/>
      <c r="W175" s="166"/>
      <c r="X175" s="166"/>
      <c r="Y175" s="166"/>
      <c r="Z175" s="166"/>
    </row>
    <row r="176" spans="1:26" ht="15.75" customHeight="1">
      <c r="A176" s="167"/>
      <c r="B176" s="167"/>
      <c r="C176" s="167"/>
      <c r="D176" s="167"/>
      <c r="E176" s="167"/>
      <c r="F176" s="167"/>
      <c r="G176" s="167"/>
      <c r="H176" s="167"/>
      <c r="I176" s="166"/>
      <c r="J176" s="166"/>
      <c r="K176" s="166"/>
      <c r="L176" s="166"/>
      <c r="M176" s="166"/>
      <c r="N176" s="166"/>
      <c r="O176" s="166"/>
      <c r="P176" s="166"/>
      <c r="Q176" s="166"/>
      <c r="R176" s="166"/>
      <c r="S176" s="166"/>
      <c r="T176" s="166"/>
      <c r="U176" s="166"/>
      <c r="V176" s="166"/>
      <c r="W176" s="166"/>
      <c r="X176" s="166"/>
      <c r="Y176" s="166"/>
      <c r="Z176" s="166"/>
    </row>
    <row r="177" spans="1:26" ht="15.75" customHeight="1">
      <c r="A177" s="167"/>
      <c r="B177" s="167"/>
      <c r="C177" s="167"/>
      <c r="D177" s="167"/>
      <c r="E177" s="167"/>
      <c r="F177" s="167"/>
      <c r="G177" s="167"/>
      <c r="H177" s="167"/>
      <c r="I177" s="166"/>
      <c r="J177" s="166"/>
      <c r="K177" s="166"/>
      <c r="L177" s="166"/>
      <c r="M177" s="166"/>
      <c r="N177" s="166"/>
      <c r="O177" s="166"/>
      <c r="P177" s="166"/>
      <c r="Q177" s="166"/>
      <c r="R177" s="166"/>
      <c r="S177" s="166"/>
      <c r="T177" s="166"/>
      <c r="U177" s="166"/>
      <c r="V177" s="166"/>
      <c r="W177" s="166"/>
      <c r="X177" s="166"/>
      <c r="Y177" s="166"/>
      <c r="Z177" s="166"/>
    </row>
    <row r="178" spans="1:26" ht="15.75" customHeight="1">
      <c r="A178" s="167"/>
      <c r="B178" s="167"/>
      <c r="C178" s="167"/>
      <c r="D178" s="167"/>
      <c r="E178" s="167"/>
      <c r="F178" s="167"/>
      <c r="G178" s="167"/>
      <c r="H178" s="167"/>
      <c r="I178" s="166"/>
      <c r="J178" s="166"/>
      <c r="K178" s="166"/>
      <c r="L178" s="166"/>
      <c r="M178" s="166"/>
      <c r="N178" s="166"/>
      <c r="O178" s="166"/>
      <c r="P178" s="166"/>
      <c r="Q178" s="166"/>
      <c r="R178" s="166"/>
      <c r="S178" s="166"/>
      <c r="T178" s="166"/>
      <c r="U178" s="166"/>
      <c r="V178" s="166"/>
      <c r="W178" s="166"/>
      <c r="X178" s="166"/>
      <c r="Y178" s="166"/>
      <c r="Z178" s="166"/>
    </row>
    <row r="179" spans="1:26" ht="15.75" customHeight="1">
      <c r="A179" s="167"/>
      <c r="B179" s="167"/>
      <c r="C179" s="167"/>
      <c r="D179" s="167"/>
      <c r="E179" s="167"/>
      <c r="F179" s="167"/>
      <c r="G179" s="167"/>
      <c r="H179" s="167"/>
      <c r="I179" s="166"/>
      <c r="J179" s="166"/>
      <c r="K179" s="166"/>
      <c r="L179" s="166"/>
      <c r="M179" s="166"/>
      <c r="N179" s="166"/>
      <c r="O179" s="166"/>
      <c r="P179" s="166"/>
      <c r="Q179" s="166"/>
      <c r="R179" s="166"/>
      <c r="S179" s="166"/>
      <c r="T179" s="166"/>
      <c r="U179" s="166"/>
      <c r="V179" s="166"/>
      <c r="W179" s="166"/>
      <c r="X179" s="166"/>
      <c r="Y179" s="166"/>
      <c r="Z179" s="166"/>
    </row>
    <row r="180" spans="1:26" ht="15.75" customHeight="1">
      <c r="A180" s="167"/>
      <c r="B180" s="167"/>
      <c r="C180" s="167"/>
      <c r="D180" s="167"/>
      <c r="E180" s="167"/>
      <c r="F180" s="167"/>
      <c r="G180" s="167"/>
      <c r="H180" s="167"/>
      <c r="I180" s="166"/>
      <c r="J180" s="166"/>
      <c r="K180" s="166"/>
      <c r="L180" s="166"/>
      <c r="M180" s="166"/>
      <c r="N180" s="166"/>
      <c r="O180" s="166"/>
      <c r="P180" s="166"/>
      <c r="Q180" s="166"/>
      <c r="R180" s="166"/>
      <c r="S180" s="166"/>
      <c r="T180" s="166"/>
      <c r="U180" s="166"/>
      <c r="V180" s="166"/>
      <c r="W180" s="166"/>
      <c r="X180" s="166"/>
      <c r="Y180" s="166"/>
      <c r="Z180" s="166"/>
    </row>
    <row r="181" spans="1:26" ht="15.75" customHeight="1">
      <c r="A181" s="167"/>
      <c r="B181" s="167"/>
      <c r="C181" s="167"/>
      <c r="D181" s="167"/>
      <c r="E181" s="167"/>
      <c r="F181" s="167"/>
      <c r="G181" s="167"/>
      <c r="H181" s="167"/>
      <c r="I181" s="166"/>
      <c r="J181" s="166"/>
      <c r="K181" s="166"/>
      <c r="L181" s="166"/>
      <c r="M181" s="166"/>
      <c r="N181" s="166"/>
      <c r="O181" s="166"/>
      <c r="P181" s="166"/>
      <c r="Q181" s="166"/>
      <c r="R181" s="166"/>
      <c r="S181" s="166"/>
      <c r="T181" s="166"/>
      <c r="U181" s="166"/>
      <c r="V181" s="166"/>
      <c r="W181" s="166"/>
      <c r="X181" s="166"/>
      <c r="Y181" s="166"/>
      <c r="Z181" s="166"/>
    </row>
    <row r="182" spans="1:26" ht="15.75" customHeight="1">
      <c r="A182" s="167"/>
      <c r="B182" s="167"/>
      <c r="C182" s="167"/>
      <c r="D182" s="167"/>
      <c r="E182" s="167"/>
      <c r="F182" s="167"/>
      <c r="G182" s="167"/>
      <c r="H182" s="167"/>
      <c r="I182" s="166"/>
      <c r="J182" s="166"/>
      <c r="K182" s="166"/>
      <c r="L182" s="166"/>
      <c r="M182" s="166"/>
      <c r="N182" s="166"/>
      <c r="O182" s="166"/>
      <c r="P182" s="166"/>
      <c r="Q182" s="166"/>
      <c r="R182" s="166"/>
      <c r="S182" s="166"/>
      <c r="T182" s="166"/>
      <c r="U182" s="166"/>
      <c r="V182" s="166"/>
      <c r="W182" s="166"/>
      <c r="X182" s="166"/>
      <c r="Y182" s="166"/>
      <c r="Z182" s="166"/>
    </row>
    <row r="183" spans="1:26" ht="15.75" customHeight="1">
      <c r="A183" s="167"/>
      <c r="B183" s="167"/>
      <c r="C183" s="167"/>
      <c r="D183" s="167"/>
      <c r="E183" s="167"/>
      <c r="F183" s="167"/>
      <c r="G183" s="167"/>
      <c r="H183" s="167"/>
      <c r="I183" s="166"/>
      <c r="J183" s="166"/>
      <c r="K183" s="166"/>
      <c r="L183" s="166"/>
      <c r="M183" s="166"/>
      <c r="N183" s="166"/>
      <c r="O183" s="166"/>
      <c r="P183" s="166"/>
      <c r="Q183" s="166"/>
      <c r="R183" s="166"/>
      <c r="S183" s="166"/>
      <c r="T183" s="166"/>
      <c r="U183" s="166"/>
      <c r="V183" s="166"/>
      <c r="W183" s="166"/>
      <c r="X183" s="166"/>
      <c r="Y183" s="166"/>
      <c r="Z183" s="166"/>
    </row>
    <row r="184" spans="1:26" ht="15.75" customHeight="1">
      <c r="A184" s="167"/>
      <c r="B184" s="167"/>
      <c r="C184" s="167"/>
      <c r="D184" s="167"/>
      <c r="E184" s="167"/>
      <c r="F184" s="167"/>
      <c r="G184" s="167"/>
      <c r="H184" s="167"/>
      <c r="I184" s="166"/>
      <c r="J184" s="166"/>
      <c r="K184" s="166"/>
      <c r="L184" s="166"/>
      <c r="M184" s="166"/>
      <c r="N184" s="166"/>
      <c r="O184" s="166"/>
      <c r="P184" s="166"/>
      <c r="Q184" s="166"/>
      <c r="R184" s="166"/>
      <c r="S184" s="166"/>
      <c r="T184" s="166"/>
      <c r="U184" s="166"/>
      <c r="V184" s="166"/>
      <c r="W184" s="166"/>
      <c r="X184" s="166"/>
      <c r="Y184" s="166"/>
      <c r="Z184" s="166"/>
    </row>
    <row r="185" spans="1:26" ht="15.75" customHeight="1">
      <c r="A185" s="167"/>
      <c r="B185" s="167"/>
      <c r="C185" s="167"/>
      <c r="D185" s="167"/>
      <c r="E185" s="167"/>
      <c r="F185" s="167"/>
      <c r="G185" s="167"/>
      <c r="H185" s="167"/>
      <c r="I185" s="166"/>
      <c r="J185" s="166"/>
      <c r="K185" s="166"/>
      <c r="L185" s="166"/>
      <c r="M185" s="166"/>
      <c r="N185" s="166"/>
      <c r="O185" s="166"/>
      <c r="P185" s="166"/>
      <c r="Q185" s="166"/>
      <c r="R185" s="166"/>
      <c r="S185" s="166"/>
      <c r="T185" s="166"/>
      <c r="U185" s="166"/>
      <c r="V185" s="166"/>
      <c r="W185" s="166"/>
      <c r="X185" s="166"/>
      <c r="Y185" s="166"/>
      <c r="Z185" s="166"/>
    </row>
    <row r="186" spans="1:26" ht="15.75" customHeight="1">
      <c r="A186" s="167"/>
      <c r="B186" s="167"/>
      <c r="C186" s="167"/>
      <c r="D186" s="167"/>
      <c r="E186" s="167"/>
      <c r="F186" s="167"/>
      <c r="G186" s="167"/>
      <c r="H186" s="167"/>
      <c r="I186" s="166"/>
      <c r="J186" s="166"/>
      <c r="K186" s="166"/>
      <c r="L186" s="166"/>
      <c r="M186" s="166"/>
      <c r="N186" s="166"/>
      <c r="O186" s="166"/>
      <c r="P186" s="166"/>
      <c r="Q186" s="166"/>
      <c r="R186" s="166"/>
      <c r="S186" s="166"/>
      <c r="T186" s="166"/>
      <c r="U186" s="166"/>
      <c r="V186" s="166"/>
      <c r="W186" s="166"/>
      <c r="X186" s="166"/>
      <c r="Y186" s="166"/>
      <c r="Z186" s="166"/>
    </row>
    <row r="187" spans="1:26" ht="15.75" customHeight="1">
      <c r="A187" s="167"/>
      <c r="B187" s="167"/>
      <c r="C187" s="167"/>
      <c r="D187" s="167"/>
      <c r="E187" s="167"/>
      <c r="F187" s="167"/>
      <c r="G187" s="167"/>
      <c r="H187" s="167"/>
      <c r="I187" s="166"/>
      <c r="J187" s="166"/>
      <c r="K187" s="166"/>
      <c r="L187" s="166"/>
      <c r="M187" s="166"/>
      <c r="N187" s="166"/>
      <c r="O187" s="166"/>
      <c r="P187" s="166"/>
      <c r="Q187" s="166"/>
      <c r="R187" s="166"/>
      <c r="S187" s="166"/>
      <c r="T187" s="166"/>
      <c r="U187" s="166"/>
      <c r="V187" s="166"/>
      <c r="W187" s="166"/>
      <c r="X187" s="166"/>
      <c r="Y187" s="166"/>
      <c r="Z187" s="166"/>
    </row>
    <row r="188" spans="1:26" ht="15.75" customHeight="1">
      <c r="A188" s="167"/>
      <c r="B188" s="167"/>
      <c r="C188" s="167"/>
      <c r="D188" s="167"/>
      <c r="E188" s="167"/>
      <c r="F188" s="167"/>
      <c r="G188" s="167"/>
      <c r="H188" s="167"/>
      <c r="I188" s="166"/>
      <c r="J188" s="166"/>
      <c r="K188" s="166"/>
      <c r="L188" s="166"/>
      <c r="M188" s="166"/>
      <c r="N188" s="166"/>
      <c r="O188" s="166"/>
      <c r="P188" s="166"/>
      <c r="Q188" s="166"/>
      <c r="R188" s="166"/>
      <c r="S188" s="166"/>
      <c r="T188" s="166"/>
      <c r="U188" s="166"/>
      <c r="V188" s="166"/>
      <c r="W188" s="166"/>
      <c r="X188" s="166"/>
      <c r="Y188" s="166"/>
      <c r="Z188" s="166"/>
    </row>
    <row r="189" spans="1:26" ht="15.75" customHeight="1">
      <c r="A189" s="167"/>
      <c r="B189" s="167"/>
      <c r="C189" s="167"/>
      <c r="D189" s="167"/>
      <c r="E189" s="167"/>
      <c r="F189" s="167"/>
      <c r="G189" s="167"/>
      <c r="H189" s="167"/>
      <c r="I189" s="166"/>
      <c r="J189" s="166"/>
      <c r="K189" s="166"/>
      <c r="L189" s="166"/>
      <c r="M189" s="166"/>
      <c r="N189" s="166"/>
      <c r="O189" s="166"/>
      <c r="P189" s="166"/>
      <c r="Q189" s="166"/>
      <c r="R189" s="166"/>
      <c r="S189" s="166"/>
      <c r="T189" s="166"/>
      <c r="U189" s="166"/>
      <c r="V189" s="166"/>
      <c r="W189" s="166"/>
      <c r="X189" s="166"/>
      <c r="Y189" s="166"/>
      <c r="Z189" s="166"/>
    </row>
    <row r="190" spans="1:26" ht="15.75" customHeight="1">
      <c r="A190" s="167"/>
      <c r="B190" s="167"/>
      <c r="C190" s="167"/>
      <c r="D190" s="167"/>
      <c r="E190" s="167"/>
      <c r="F190" s="167"/>
      <c r="G190" s="167"/>
      <c r="H190" s="167"/>
      <c r="I190" s="166"/>
      <c r="J190" s="166"/>
      <c r="K190" s="166"/>
      <c r="L190" s="166"/>
      <c r="M190" s="166"/>
      <c r="N190" s="166"/>
      <c r="O190" s="166"/>
      <c r="P190" s="166"/>
      <c r="Q190" s="166"/>
      <c r="R190" s="166"/>
      <c r="S190" s="166"/>
      <c r="T190" s="166"/>
      <c r="U190" s="166"/>
      <c r="V190" s="166"/>
      <c r="W190" s="166"/>
      <c r="X190" s="166"/>
      <c r="Y190" s="166"/>
      <c r="Z190" s="166"/>
    </row>
    <row r="191" spans="1:26" ht="15.75" customHeight="1">
      <c r="A191" s="167"/>
      <c r="B191" s="167"/>
      <c r="C191" s="167"/>
      <c r="D191" s="167"/>
      <c r="E191" s="167"/>
      <c r="F191" s="167"/>
      <c r="G191" s="167"/>
      <c r="H191" s="167"/>
      <c r="I191" s="166"/>
      <c r="J191" s="166"/>
      <c r="K191" s="166"/>
      <c r="L191" s="166"/>
      <c r="M191" s="166"/>
      <c r="N191" s="166"/>
      <c r="O191" s="166"/>
      <c r="P191" s="166"/>
      <c r="Q191" s="166"/>
      <c r="R191" s="166"/>
      <c r="S191" s="166"/>
      <c r="T191" s="166"/>
      <c r="U191" s="166"/>
      <c r="V191" s="166"/>
      <c r="W191" s="166"/>
      <c r="X191" s="166"/>
      <c r="Y191" s="166"/>
      <c r="Z191" s="166"/>
    </row>
    <row r="192" spans="1:26" ht="15.75" customHeight="1">
      <c r="A192" s="167"/>
      <c r="B192" s="167"/>
      <c r="C192" s="167"/>
      <c r="D192" s="167"/>
      <c r="E192" s="167"/>
      <c r="F192" s="167"/>
      <c r="G192" s="167"/>
      <c r="H192" s="167"/>
      <c r="I192" s="166"/>
      <c r="J192" s="166"/>
      <c r="K192" s="166"/>
      <c r="L192" s="166"/>
      <c r="M192" s="166"/>
      <c r="N192" s="166"/>
      <c r="O192" s="166"/>
      <c r="P192" s="166"/>
      <c r="Q192" s="166"/>
      <c r="R192" s="166"/>
      <c r="S192" s="166"/>
      <c r="T192" s="166"/>
      <c r="U192" s="166"/>
      <c r="V192" s="166"/>
      <c r="W192" s="166"/>
      <c r="X192" s="166"/>
      <c r="Y192" s="166"/>
      <c r="Z192" s="166"/>
    </row>
    <row r="193" spans="1:26" ht="15.75" customHeight="1">
      <c r="A193" s="167"/>
      <c r="B193" s="167"/>
      <c r="C193" s="167"/>
      <c r="D193" s="167"/>
      <c r="E193" s="167"/>
      <c r="F193" s="167"/>
      <c r="G193" s="167"/>
      <c r="H193" s="167"/>
      <c r="I193" s="166"/>
      <c r="J193" s="166"/>
      <c r="K193" s="166"/>
      <c r="L193" s="166"/>
      <c r="M193" s="166"/>
      <c r="N193" s="166"/>
      <c r="O193" s="166"/>
      <c r="P193" s="166"/>
      <c r="Q193" s="166"/>
      <c r="R193" s="166"/>
      <c r="S193" s="166"/>
      <c r="T193" s="166"/>
      <c r="U193" s="166"/>
      <c r="V193" s="166"/>
      <c r="W193" s="166"/>
      <c r="X193" s="166"/>
      <c r="Y193" s="166"/>
      <c r="Z193" s="166"/>
    </row>
    <row r="194" spans="1:26" ht="15.75" customHeight="1">
      <c r="A194" s="167"/>
      <c r="B194" s="167"/>
      <c r="C194" s="167"/>
      <c r="D194" s="167"/>
      <c r="E194" s="167"/>
      <c r="F194" s="167"/>
      <c r="G194" s="167"/>
      <c r="H194" s="167"/>
      <c r="I194" s="166"/>
      <c r="J194" s="166"/>
      <c r="K194" s="166"/>
      <c r="L194" s="166"/>
      <c r="M194" s="166"/>
      <c r="N194" s="166"/>
      <c r="O194" s="166"/>
      <c r="P194" s="166"/>
      <c r="Q194" s="166"/>
      <c r="R194" s="166"/>
      <c r="S194" s="166"/>
      <c r="T194" s="166"/>
      <c r="U194" s="166"/>
      <c r="V194" s="166"/>
      <c r="W194" s="166"/>
      <c r="X194" s="166"/>
      <c r="Y194" s="166"/>
      <c r="Z194" s="166"/>
    </row>
    <row r="195" spans="1:26" ht="15.75" customHeight="1">
      <c r="A195" s="167"/>
      <c r="B195" s="167"/>
      <c r="C195" s="167"/>
      <c r="D195" s="167"/>
      <c r="E195" s="167"/>
      <c r="F195" s="167"/>
      <c r="G195" s="167"/>
      <c r="H195" s="167"/>
      <c r="I195" s="166"/>
      <c r="J195" s="166"/>
      <c r="K195" s="166"/>
      <c r="L195" s="166"/>
      <c r="M195" s="166"/>
      <c r="N195" s="166"/>
      <c r="O195" s="166"/>
      <c r="P195" s="166"/>
      <c r="Q195" s="166"/>
      <c r="R195" s="166"/>
      <c r="S195" s="166"/>
      <c r="T195" s="166"/>
      <c r="U195" s="166"/>
      <c r="V195" s="166"/>
      <c r="W195" s="166"/>
      <c r="X195" s="166"/>
      <c r="Y195" s="166"/>
      <c r="Z195" s="166"/>
    </row>
    <row r="196" spans="1:26" ht="15.75" customHeight="1">
      <c r="A196" s="167"/>
      <c r="B196" s="167"/>
      <c r="C196" s="167"/>
      <c r="D196" s="167"/>
      <c r="E196" s="167"/>
      <c r="F196" s="167"/>
      <c r="G196" s="167"/>
      <c r="H196" s="167"/>
      <c r="I196" s="166"/>
      <c r="J196" s="166"/>
      <c r="K196" s="166"/>
      <c r="L196" s="166"/>
      <c r="M196" s="166"/>
      <c r="N196" s="166"/>
      <c r="O196" s="166"/>
      <c r="P196" s="166"/>
      <c r="Q196" s="166"/>
      <c r="R196" s="166"/>
      <c r="S196" s="166"/>
      <c r="T196" s="166"/>
      <c r="U196" s="166"/>
      <c r="V196" s="166"/>
      <c r="W196" s="166"/>
      <c r="X196" s="166"/>
      <c r="Y196" s="166"/>
      <c r="Z196" s="166"/>
    </row>
    <row r="197" spans="1:26" ht="15.75" customHeight="1">
      <c r="A197" s="167"/>
      <c r="B197" s="167"/>
      <c r="C197" s="167"/>
      <c r="D197" s="167"/>
      <c r="E197" s="167"/>
      <c r="F197" s="167"/>
      <c r="G197" s="167"/>
      <c r="H197" s="167"/>
      <c r="I197" s="166"/>
      <c r="J197" s="166"/>
      <c r="K197" s="166"/>
      <c r="L197" s="166"/>
      <c r="M197" s="166"/>
      <c r="N197" s="166"/>
      <c r="O197" s="166"/>
      <c r="P197" s="166"/>
      <c r="Q197" s="166"/>
      <c r="R197" s="166"/>
      <c r="S197" s="166"/>
      <c r="T197" s="166"/>
      <c r="U197" s="166"/>
      <c r="V197" s="166"/>
      <c r="W197" s="166"/>
      <c r="X197" s="166"/>
      <c r="Y197" s="166"/>
      <c r="Z197" s="166"/>
    </row>
    <row r="198" spans="1:26" ht="15.75" customHeight="1">
      <c r="A198" s="167"/>
      <c r="B198" s="167"/>
      <c r="C198" s="167"/>
      <c r="D198" s="167"/>
      <c r="E198" s="167"/>
      <c r="F198" s="167"/>
      <c r="G198" s="167"/>
      <c r="H198" s="167"/>
      <c r="I198" s="166"/>
      <c r="J198" s="166"/>
      <c r="K198" s="166"/>
      <c r="L198" s="166"/>
      <c r="M198" s="166"/>
      <c r="N198" s="166"/>
      <c r="O198" s="166"/>
      <c r="P198" s="166"/>
      <c r="Q198" s="166"/>
      <c r="R198" s="166"/>
      <c r="S198" s="166"/>
      <c r="T198" s="166"/>
      <c r="U198" s="166"/>
      <c r="V198" s="166"/>
      <c r="W198" s="166"/>
      <c r="X198" s="166"/>
      <c r="Y198" s="166"/>
      <c r="Z198" s="166"/>
    </row>
    <row r="199" spans="1:26" ht="15.75" customHeight="1">
      <c r="A199" s="167"/>
      <c r="B199" s="167"/>
      <c r="C199" s="167"/>
      <c r="D199" s="167"/>
      <c r="E199" s="167"/>
      <c r="F199" s="167"/>
      <c r="G199" s="167"/>
      <c r="H199" s="167"/>
      <c r="I199" s="166"/>
      <c r="J199" s="166"/>
      <c r="K199" s="166"/>
      <c r="L199" s="166"/>
      <c r="M199" s="166"/>
      <c r="N199" s="166"/>
      <c r="O199" s="166"/>
      <c r="P199" s="166"/>
      <c r="Q199" s="166"/>
      <c r="R199" s="166"/>
      <c r="S199" s="166"/>
      <c r="T199" s="166"/>
      <c r="U199" s="166"/>
      <c r="V199" s="166"/>
      <c r="W199" s="166"/>
      <c r="X199" s="166"/>
      <c r="Y199" s="166"/>
      <c r="Z199" s="166"/>
    </row>
    <row r="200" spans="1:26" ht="15.75" customHeight="1">
      <c r="A200" s="167"/>
      <c r="B200" s="167"/>
      <c r="C200" s="167"/>
      <c r="D200" s="167"/>
      <c r="E200" s="167"/>
      <c r="F200" s="167"/>
      <c r="G200" s="167"/>
      <c r="H200" s="167"/>
      <c r="I200" s="166"/>
      <c r="J200" s="166"/>
      <c r="K200" s="166"/>
      <c r="L200" s="166"/>
      <c r="M200" s="166"/>
      <c r="N200" s="166"/>
      <c r="O200" s="166"/>
      <c r="P200" s="166"/>
      <c r="Q200" s="166"/>
      <c r="R200" s="166"/>
      <c r="S200" s="166"/>
      <c r="T200" s="166"/>
      <c r="U200" s="166"/>
      <c r="V200" s="166"/>
      <c r="W200" s="166"/>
      <c r="X200" s="166"/>
      <c r="Y200" s="166"/>
      <c r="Z200" s="166"/>
    </row>
    <row r="201" spans="1:26" ht="15.75" customHeight="1">
      <c r="A201" s="167"/>
      <c r="B201" s="167"/>
      <c r="C201" s="167"/>
      <c r="D201" s="167"/>
      <c r="E201" s="167"/>
      <c r="F201" s="167"/>
      <c r="G201" s="167"/>
      <c r="H201" s="167"/>
      <c r="I201" s="166"/>
      <c r="J201" s="166"/>
      <c r="K201" s="166"/>
      <c r="L201" s="166"/>
      <c r="M201" s="166"/>
      <c r="N201" s="166"/>
      <c r="O201" s="166"/>
      <c r="P201" s="166"/>
      <c r="Q201" s="166"/>
      <c r="R201" s="166"/>
      <c r="S201" s="166"/>
      <c r="T201" s="166"/>
      <c r="U201" s="166"/>
      <c r="V201" s="166"/>
      <c r="W201" s="166"/>
      <c r="X201" s="166"/>
      <c r="Y201" s="166"/>
      <c r="Z201" s="166"/>
    </row>
    <row r="202" spans="1:26" ht="15.75" customHeight="1">
      <c r="A202" s="167"/>
      <c r="B202" s="167"/>
      <c r="C202" s="167"/>
      <c r="D202" s="167"/>
      <c r="E202" s="167"/>
      <c r="F202" s="167"/>
      <c r="G202" s="167"/>
      <c r="H202" s="167"/>
      <c r="I202" s="166"/>
      <c r="J202" s="166"/>
      <c r="K202" s="166"/>
      <c r="L202" s="166"/>
      <c r="M202" s="166"/>
      <c r="N202" s="166"/>
      <c r="O202" s="166"/>
      <c r="P202" s="166"/>
      <c r="Q202" s="166"/>
      <c r="R202" s="166"/>
      <c r="S202" s="166"/>
      <c r="T202" s="166"/>
      <c r="U202" s="166"/>
      <c r="V202" s="166"/>
      <c r="W202" s="166"/>
      <c r="X202" s="166"/>
      <c r="Y202" s="166"/>
      <c r="Z202" s="166"/>
    </row>
    <row r="203" spans="1:26" ht="15.75" customHeight="1">
      <c r="A203" s="167"/>
      <c r="B203" s="167"/>
      <c r="C203" s="167"/>
      <c r="D203" s="167"/>
      <c r="E203" s="167"/>
      <c r="F203" s="167"/>
      <c r="G203" s="167"/>
      <c r="H203" s="167"/>
      <c r="I203" s="166"/>
      <c r="J203" s="166"/>
      <c r="K203" s="166"/>
      <c r="L203" s="166"/>
      <c r="M203" s="166"/>
      <c r="N203" s="166"/>
      <c r="O203" s="166"/>
      <c r="P203" s="166"/>
      <c r="Q203" s="166"/>
      <c r="R203" s="166"/>
      <c r="S203" s="166"/>
      <c r="T203" s="166"/>
      <c r="U203" s="166"/>
      <c r="V203" s="166"/>
      <c r="W203" s="166"/>
      <c r="X203" s="166"/>
      <c r="Y203" s="166"/>
      <c r="Z203" s="166"/>
    </row>
    <row r="204" spans="1:26" ht="15.75" customHeight="1">
      <c r="A204" s="167"/>
      <c r="B204" s="167"/>
      <c r="C204" s="167"/>
      <c r="D204" s="167"/>
      <c r="E204" s="167"/>
      <c r="F204" s="167"/>
      <c r="G204" s="167"/>
      <c r="H204" s="167"/>
      <c r="I204" s="166"/>
      <c r="J204" s="166"/>
      <c r="K204" s="166"/>
      <c r="L204" s="166"/>
      <c r="M204" s="166"/>
      <c r="N204" s="166"/>
      <c r="O204" s="166"/>
      <c r="P204" s="166"/>
      <c r="Q204" s="166"/>
      <c r="R204" s="166"/>
      <c r="S204" s="166"/>
      <c r="T204" s="166"/>
      <c r="U204" s="166"/>
      <c r="V204" s="166"/>
      <c r="W204" s="166"/>
      <c r="X204" s="166"/>
      <c r="Y204" s="166"/>
      <c r="Z204" s="166"/>
    </row>
    <row r="205" spans="1:26" ht="15.75" customHeight="1">
      <c r="A205" s="167"/>
      <c r="B205" s="167"/>
      <c r="C205" s="167"/>
      <c r="D205" s="167"/>
      <c r="E205" s="167"/>
      <c r="F205" s="167"/>
      <c r="G205" s="167"/>
      <c r="H205" s="167"/>
      <c r="I205" s="166"/>
      <c r="J205" s="166"/>
      <c r="K205" s="166"/>
      <c r="L205" s="166"/>
      <c r="M205" s="166"/>
      <c r="N205" s="166"/>
      <c r="O205" s="166"/>
      <c r="P205" s="166"/>
      <c r="Q205" s="166"/>
      <c r="R205" s="166"/>
      <c r="S205" s="166"/>
      <c r="T205" s="166"/>
      <c r="U205" s="166"/>
      <c r="V205" s="166"/>
      <c r="W205" s="166"/>
      <c r="X205" s="166"/>
      <c r="Y205" s="166"/>
      <c r="Z205" s="166"/>
    </row>
    <row r="206" spans="1:26" ht="15.75" customHeight="1">
      <c r="A206" s="167"/>
      <c r="B206" s="167"/>
      <c r="C206" s="167"/>
      <c r="D206" s="167"/>
      <c r="E206" s="167"/>
      <c r="F206" s="167"/>
      <c r="G206" s="167"/>
      <c r="H206" s="167"/>
      <c r="I206" s="166"/>
      <c r="J206" s="166"/>
      <c r="K206" s="166"/>
      <c r="L206" s="166"/>
      <c r="M206" s="166"/>
      <c r="N206" s="166"/>
      <c r="O206" s="166"/>
      <c r="P206" s="166"/>
      <c r="Q206" s="166"/>
      <c r="R206" s="166"/>
      <c r="S206" s="166"/>
      <c r="T206" s="166"/>
      <c r="U206" s="166"/>
      <c r="V206" s="166"/>
      <c r="W206" s="166"/>
      <c r="X206" s="166"/>
      <c r="Y206" s="166"/>
      <c r="Z206" s="166"/>
    </row>
    <row r="207" spans="1:26" ht="15.75" customHeight="1">
      <c r="A207" s="167"/>
      <c r="B207" s="167"/>
      <c r="C207" s="167"/>
      <c r="D207" s="167"/>
      <c r="E207" s="167"/>
      <c r="F207" s="167"/>
      <c r="G207" s="167"/>
      <c r="H207" s="167"/>
      <c r="I207" s="166"/>
      <c r="J207" s="166"/>
      <c r="K207" s="166"/>
      <c r="L207" s="166"/>
      <c r="M207" s="166"/>
      <c r="N207" s="166"/>
      <c r="O207" s="166"/>
      <c r="P207" s="166"/>
      <c r="Q207" s="166"/>
      <c r="R207" s="166"/>
      <c r="S207" s="166"/>
      <c r="T207" s="166"/>
      <c r="U207" s="166"/>
      <c r="V207" s="166"/>
      <c r="W207" s="166"/>
      <c r="X207" s="166"/>
      <c r="Y207" s="166"/>
      <c r="Z207" s="166"/>
    </row>
    <row r="208" spans="1:26" ht="15.75" customHeight="1">
      <c r="A208" s="167"/>
      <c r="B208" s="167"/>
      <c r="C208" s="167"/>
      <c r="D208" s="167"/>
      <c r="E208" s="167"/>
      <c r="F208" s="167"/>
      <c r="G208" s="167"/>
      <c r="H208" s="167"/>
      <c r="I208" s="166"/>
      <c r="J208" s="166"/>
      <c r="K208" s="166"/>
      <c r="L208" s="166"/>
      <c r="M208" s="166"/>
      <c r="N208" s="166"/>
      <c r="O208" s="166"/>
      <c r="P208" s="166"/>
      <c r="Q208" s="166"/>
      <c r="R208" s="166"/>
      <c r="S208" s="166"/>
      <c r="T208" s="166"/>
      <c r="U208" s="166"/>
      <c r="V208" s="166"/>
      <c r="W208" s="166"/>
      <c r="X208" s="166"/>
      <c r="Y208" s="166"/>
      <c r="Z208" s="166"/>
    </row>
    <row r="209" spans="1:26" ht="15.75" customHeight="1">
      <c r="A209" s="167"/>
      <c r="B209" s="167"/>
      <c r="C209" s="167"/>
      <c r="D209" s="167"/>
      <c r="E209" s="167"/>
      <c r="F209" s="167"/>
      <c r="G209" s="167"/>
      <c r="H209" s="167"/>
      <c r="I209" s="166"/>
      <c r="J209" s="166"/>
      <c r="K209" s="166"/>
      <c r="L209" s="166"/>
      <c r="M209" s="166"/>
      <c r="N209" s="166"/>
      <c r="O209" s="166"/>
      <c r="P209" s="166"/>
      <c r="Q209" s="166"/>
      <c r="R209" s="166"/>
      <c r="S209" s="166"/>
      <c r="T209" s="166"/>
      <c r="U209" s="166"/>
      <c r="V209" s="166"/>
      <c r="W209" s="166"/>
      <c r="X209" s="166"/>
      <c r="Y209" s="166"/>
      <c r="Z209" s="166"/>
    </row>
    <row r="210" spans="1:26" ht="15.75" customHeight="1">
      <c r="A210" s="167"/>
      <c r="B210" s="167"/>
      <c r="C210" s="167"/>
      <c r="D210" s="167"/>
      <c r="E210" s="167"/>
      <c r="F210" s="167"/>
      <c r="G210" s="167"/>
      <c r="H210" s="167"/>
      <c r="I210" s="166"/>
      <c r="J210" s="166"/>
      <c r="K210" s="166"/>
      <c r="L210" s="166"/>
      <c r="M210" s="166"/>
      <c r="N210" s="166"/>
      <c r="O210" s="166"/>
      <c r="P210" s="166"/>
      <c r="Q210" s="166"/>
      <c r="R210" s="166"/>
      <c r="S210" s="166"/>
      <c r="T210" s="166"/>
      <c r="U210" s="166"/>
      <c r="V210" s="166"/>
      <c r="W210" s="166"/>
      <c r="X210" s="166"/>
      <c r="Y210" s="166"/>
      <c r="Z210" s="166"/>
    </row>
    <row r="211" spans="1:26" ht="15.75" customHeight="1">
      <c r="A211" s="167"/>
      <c r="B211" s="167"/>
      <c r="C211" s="167"/>
      <c r="D211" s="167"/>
      <c r="E211" s="167"/>
      <c r="F211" s="167"/>
      <c r="G211" s="167"/>
      <c r="H211" s="167"/>
      <c r="I211" s="166"/>
      <c r="J211" s="166"/>
      <c r="K211" s="166"/>
      <c r="L211" s="166"/>
      <c r="M211" s="166"/>
      <c r="N211" s="166"/>
      <c r="O211" s="166"/>
      <c r="P211" s="166"/>
      <c r="Q211" s="166"/>
      <c r="R211" s="166"/>
      <c r="S211" s="166"/>
      <c r="T211" s="166"/>
      <c r="U211" s="166"/>
      <c r="V211" s="166"/>
      <c r="W211" s="166"/>
      <c r="X211" s="166"/>
      <c r="Y211" s="166"/>
      <c r="Z211" s="166"/>
    </row>
    <row r="212" spans="1:26" ht="15.75" customHeight="1">
      <c r="A212" s="167"/>
      <c r="B212" s="167"/>
      <c r="C212" s="167"/>
      <c r="D212" s="167"/>
      <c r="E212" s="167"/>
      <c r="F212" s="167"/>
      <c r="G212" s="167"/>
      <c r="H212" s="167"/>
      <c r="I212" s="166"/>
      <c r="J212" s="166"/>
      <c r="K212" s="166"/>
      <c r="L212" s="166"/>
      <c r="M212" s="166"/>
      <c r="N212" s="166"/>
      <c r="O212" s="166"/>
      <c r="P212" s="166"/>
      <c r="Q212" s="166"/>
      <c r="R212" s="166"/>
      <c r="S212" s="166"/>
      <c r="T212" s="166"/>
      <c r="U212" s="166"/>
      <c r="V212" s="166"/>
      <c r="W212" s="166"/>
      <c r="X212" s="166"/>
      <c r="Y212" s="166"/>
      <c r="Z212" s="166"/>
    </row>
    <row r="213" spans="1:26" ht="15.75" customHeight="1">
      <c r="A213" s="167"/>
      <c r="B213" s="167"/>
      <c r="C213" s="167"/>
      <c r="D213" s="167"/>
      <c r="E213" s="167"/>
      <c r="F213" s="167"/>
      <c r="G213" s="167"/>
      <c r="H213" s="167"/>
      <c r="I213" s="166"/>
      <c r="J213" s="166"/>
      <c r="K213" s="166"/>
      <c r="L213" s="166"/>
      <c r="M213" s="166"/>
      <c r="N213" s="166"/>
      <c r="O213" s="166"/>
      <c r="P213" s="166"/>
      <c r="Q213" s="166"/>
      <c r="R213" s="166"/>
      <c r="S213" s="166"/>
      <c r="T213" s="166"/>
      <c r="U213" s="166"/>
      <c r="V213" s="166"/>
      <c r="W213" s="166"/>
      <c r="X213" s="166"/>
      <c r="Y213" s="166"/>
      <c r="Z213" s="166"/>
    </row>
    <row r="214" spans="1:26" ht="15.75" customHeight="1">
      <c r="A214" s="167"/>
      <c r="B214" s="167"/>
      <c r="C214" s="167"/>
      <c r="D214" s="167"/>
      <c r="E214" s="167"/>
      <c r="F214" s="167"/>
      <c r="G214" s="167"/>
      <c r="H214" s="167"/>
      <c r="I214" s="166"/>
      <c r="J214" s="166"/>
      <c r="K214" s="166"/>
      <c r="L214" s="166"/>
      <c r="M214" s="166"/>
      <c r="N214" s="166"/>
      <c r="O214" s="166"/>
      <c r="P214" s="166"/>
      <c r="Q214" s="166"/>
      <c r="R214" s="166"/>
      <c r="S214" s="166"/>
      <c r="T214" s="166"/>
      <c r="U214" s="166"/>
      <c r="V214" s="166"/>
      <c r="W214" s="166"/>
      <c r="X214" s="166"/>
      <c r="Y214" s="166"/>
      <c r="Z214" s="166"/>
    </row>
    <row r="215" spans="1:26" ht="15.75" customHeight="1">
      <c r="A215" s="167"/>
      <c r="B215" s="167"/>
      <c r="C215" s="167"/>
      <c r="D215" s="167"/>
      <c r="E215" s="167"/>
      <c r="F215" s="167"/>
      <c r="G215" s="167"/>
      <c r="H215" s="167"/>
      <c r="I215" s="166"/>
      <c r="J215" s="166"/>
      <c r="K215" s="166"/>
      <c r="L215" s="166"/>
      <c r="M215" s="166"/>
      <c r="N215" s="166"/>
      <c r="O215" s="166"/>
      <c r="P215" s="166"/>
      <c r="Q215" s="166"/>
      <c r="R215" s="166"/>
      <c r="S215" s="166"/>
      <c r="T215" s="166"/>
      <c r="U215" s="166"/>
      <c r="V215" s="166"/>
      <c r="W215" s="166"/>
      <c r="X215" s="166"/>
      <c r="Y215" s="166"/>
      <c r="Z215" s="166"/>
    </row>
    <row r="216" spans="1:26" ht="15.75" customHeight="1">
      <c r="A216" s="167"/>
      <c r="B216" s="167"/>
      <c r="C216" s="167"/>
      <c r="D216" s="167"/>
      <c r="E216" s="167"/>
      <c r="F216" s="167"/>
      <c r="G216" s="167"/>
      <c r="H216" s="167"/>
      <c r="I216" s="166"/>
      <c r="J216" s="166"/>
      <c r="K216" s="166"/>
      <c r="L216" s="166"/>
      <c r="M216" s="166"/>
      <c r="N216" s="166"/>
      <c r="O216" s="166"/>
      <c r="P216" s="166"/>
      <c r="Q216" s="166"/>
      <c r="R216" s="166"/>
      <c r="S216" s="166"/>
      <c r="T216" s="166"/>
      <c r="U216" s="166"/>
      <c r="V216" s="166"/>
      <c r="W216" s="166"/>
      <c r="X216" s="166"/>
      <c r="Y216" s="166"/>
      <c r="Z216" s="166"/>
    </row>
    <row r="217" spans="1:26" ht="15.75" customHeight="1">
      <c r="A217" s="167"/>
      <c r="B217" s="167"/>
      <c r="C217" s="167"/>
      <c r="D217" s="167"/>
      <c r="E217" s="167"/>
      <c r="F217" s="167"/>
      <c r="G217" s="167"/>
      <c r="H217" s="167"/>
      <c r="I217" s="166"/>
      <c r="J217" s="166"/>
      <c r="K217" s="166"/>
      <c r="L217" s="166"/>
      <c r="M217" s="166"/>
      <c r="N217" s="166"/>
      <c r="O217" s="166"/>
      <c r="P217" s="166"/>
      <c r="Q217" s="166"/>
      <c r="R217" s="166"/>
      <c r="S217" s="166"/>
      <c r="T217" s="166"/>
      <c r="U217" s="166"/>
      <c r="V217" s="166"/>
      <c r="W217" s="166"/>
      <c r="X217" s="166"/>
      <c r="Y217" s="166"/>
      <c r="Z217" s="166"/>
    </row>
    <row r="218" spans="1:26" ht="15.75" customHeight="1">
      <c r="A218" s="167"/>
      <c r="B218" s="167"/>
      <c r="C218" s="167"/>
      <c r="D218" s="167"/>
      <c r="E218" s="167"/>
      <c r="F218" s="167"/>
      <c r="G218" s="167"/>
      <c r="H218" s="167"/>
      <c r="I218" s="166"/>
      <c r="J218" s="166"/>
      <c r="K218" s="166"/>
      <c r="L218" s="166"/>
      <c r="M218" s="166"/>
      <c r="N218" s="166"/>
      <c r="O218" s="166"/>
      <c r="P218" s="166"/>
      <c r="Q218" s="166"/>
      <c r="R218" s="166"/>
      <c r="S218" s="166"/>
      <c r="T218" s="166"/>
      <c r="U218" s="166"/>
      <c r="V218" s="166"/>
      <c r="W218" s="166"/>
      <c r="X218" s="166"/>
      <c r="Y218" s="166"/>
      <c r="Z218" s="166"/>
    </row>
    <row r="219" spans="1:26" ht="15.75" customHeight="1">
      <c r="A219" s="167"/>
      <c r="B219" s="167"/>
      <c r="C219" s="167"/>
      <c r="D219" s="167"/>
      <c r="E219" s="167"/>
      <c r="F219" s="167"/>
      <c r="G219" s="167"/>
      <c r="H219" s="167"/>
      <c r="I219" s="166"/>
      <c r="J219" s="166"/>
      <c r="K219" s="166"/>
      <c r="L219" s="166"/>
      <c r="M219" s="166"/>
      <c r="N219" s="166"/>
      <c r="O219" s="166"/>
      <c r="P219" s="166"/>
      <c r="Q219" s="166"/>
      <c r="R219" s="166"/>
      <c r="S219" s="166"/>
      <c r="T219" s="166"/>
      <c r="U219" s="166"/>
      <c r="V219" s="166"/>
      <c r="W219" s="166"/>
      <c r="X219" s="166"/>
      <c r="Y219" s="166"/>
      <c r="Z219" s="166"/>
    </row>
    <row r="220" spans="1:26" ht="15.75" customHeight="1">
      <c r="A220" s="167"/>
      <c r="B220" s="167"/>
      <c r="C220" s="167"/>
      <c r="D220" s="167"/>
      <c r="E220" s="167"/>
      <c r="F220" s="167"/>
      <c r="G220" s="167"/>
      <c r="H220" s="167"/>
      <c r="I220" s="166"/>
      <c r="J220" s="166"/>
      <c r="K220" s="166"/>
      <c r="L220" s="166"/>
      <c r="M220" s="166"/>
      <c r="N220" s="166"/>
      <c r="O220" s="166"/>
      <c r="P220" s="166"/>
      <c r="Q220" s="166"/>
      <c r="R220" s="166"/>
      <c r="S220" s="166"/>
      <c r="T220" s="166"/>
      <c r="U220" s="166"/>
      <c r="V220" s="166"/>
      <c r="W220" s="166"/>
      <c r="X220" s="166"/>
      <c r="Y220" s="166"/>
      <c r="Z220" s="166"/>
    </row>
    <row r="221" spans="1:26" ht="15.75" customHeight="1">
      <c r="A221" s="167"/>
      <c r="B221" s="167"/>
      <c r="C221" s="167"/>
      <c r="D221" s="167"/>
      <c r="E221" s="167"/>
      <c r="F221" s="167"/>
      <c r="G221" s="167"/>
      <c r="H221" s="167"/>
      <c r="I221" s="166"/>
      <c r="J221" s="166"/>
      <c r="K221" s="166"/>
      <c r="L221" s="166"/>
      <c r="M221" s="166"/>
      <c r="N221" s="166"/>
      <c r="O221" s="166"/>
      <c r="P221" s="166"/>
      <c r="Q221" s="166"/>
      <c r="R221" s="166"/>
      <c r="S221" s="166"/>
      <c r="T221" s="166"/>
      <c r="U221" s="166"/>
      <c r="V221" s="166"/>
      <c r="W221" s="166"/>
      <c r="X221" s="166"/>
      <c r="Y221" s="166"/>
      <c r="Z221" s="166"/>
    </row>
    <row r="222" spans="1:26" ht="15.75" customHeight="1">
      <c r="A222" s="167"/>
      <c r="B222" s="167"/>
      <c r="C222" s="167"/>
      <c r="D222" s="167"/>
      <c r="E222" s="167"/>
      <c r="F222" s="167"/>
      <c r="G222" s="167"/>
      <c r="H222" s="167"/>
      <c r="I222" s="166"/>
      <c r="J222" s="166"/>
      <c r="K222" s="166"/>
      <c r="L222" s="166"/>
      <c r="M222" s="166"/>
      <c r="N222" s="166"/>
      <c r="O222" s="166"/>
      <c r="P222" s="166"/>
      <c r="Q222" s="166"/>
      <c r="R222" s="166"/>
      <c r="S222" s="166"/>
      <c r="T222" s="166"/>
      <c r="U222" s="166"/>
      <c r="V222" s="166"/>
      <c r="W222" s="166"/>
      <c r="X222" s="166"/>
      <c r="Y222" s="166"/>
      <c r="Z222" s="166"/>
    </row>
    <row r="223" spans="1:26" ht="15.75" customHeight="1">
      <c r="A223" s="167"/>
      <c r="B223" s="167"/>
      <c r="C223" s="167"/>
      <c r="D223" s="167"/>
      <c r="E223" s="167"/>
      <c r="F223" s="167"/>
      <c r="G223" s="167"/>
      <c r="H223" s="167"/>
      <c r="I223" s="166"/>
      <c r="J223" s="166"/>
      <c r="K223" s="166"/>
      <c r="L223" s="166"/>
      <c r="M223" s="166"/>
      <c r="N223" s="166"/>
      <c r="O223" s="166"/>
      <c r="P223" s="166"/>
      <c r="Q223" s="166"/>
      <c r="R223" s="166"/>
      <c r="S223" s="166"/>
      <c r="T223" s="166"/>
      <c r="U223" s="166"/>
      <c r="V223" s="166"/>
      <c r="W223" s="166"/>
      <c r="X223" s="166"/>
      <c r="Y223" s="166"/>
      <c r="Z223" s="166"/>
    </row>
    <row r="224" spans="1:26" ht="15.75" customHeight="1">
      <c r="A224" s="167"/>
      <c r="B224" s="167"/>
      <c r="C224" s="167"/>
      <c r="D224" s="167"/>
      <c r="E224" s="167"/>
      <c r="F224" s="167"/>
      <c r="G224" s="167"/>
      <c r="H224" s="167"/>
      <c r="I224" s="166"/>
      <c r="J224" s="166"/>
      <c r="K224" s="166"/>
      <c r="L224" s="166"/>
      <c r="M224" s="166"/>
      <c r="N224" s="166"/>
      <c r="O224" s="166"/>
      <c r="P224" s="166"/>
      <c r="Q224" s="166"/>
      <c r="R224" s="166"/>
      <c r="S224" s="166"/>
      <c r="T224" s="166"/>
      <c r="U224" s="166"/>
      <c r="V224" s="166"/>
      <c r="W224" s="166"/>
      <c r="X224" s="166"/>
      <c r="Y224" s="166"/>
      <c r="Z224" s="166"/>
    </row>
    <row r="225" spans="1:26" ht="15.75" customHeight="1">
      <c r="A225" s="167"/>
      <c r="B225" s="167"/>
      <c r="C225" s="167"/>
      <c r="D225" s="167"/>
      <c r="E225" s="167"/>
      <c r="F225" s="167"/>
      <c r="G225" s="167"/>
      <c r="H225" s="167"/>
      <c r="I225" s="166"/>
      <c r="J225" s="166"/>
      <c r="K225" s="166"/>
      <c r="L225" s="166"/>
      <c r="M225" s="166"/>
      <c r="N225" s="166"/>
      <c r="O225" s="166"/>
      <c r="P225" s="166"/>
      <c r="Q225" s="166"/>
      <c r="R225" s="166"/>
      <c r="S225" s="166"/>
      <c r="T225" s="166"/>
      <c r="U225" s="166"/>
      <c r="V225" s="166"/>
      <c r="W225" s="166"/>
      <c r="X225" s="166"/>
      <c r="Y225" s="166"/>
      <c r="Z225" s="166"/>
    </row>
    <row r="226" spans="1:26" ht="15.75" customHeight="1">
      <c r="A226" s="167"/>
      <c r="B226" s="167"/>
      <c r="C226" s="167"/>
      <c r="D226" s="167"/>
      <c r="E226" s="167"/>
      <c r="F226" s="167"/>
      <c r="G226" s="167"/>
      <c r="H226" s="167"/>
      <c r="I226" s="166"/>
      <c r="J226" s="166"/>
      <c r="K226" s="166"/>
      <c r="L226" s="166"/>
      <c r="M226" s="166"/>
      <c r="N226" s="166"/>
      <c r="O226" s="166"/>
      <c r="P226" s="166"/>
      <c r="Q226" s="166"/>
      <c r="R226" s="166"/>
      <c r="S226" s="166"/>
      <c r="T226" s="166"/>
      <c r="U226" s="166"/>
      <c r="V226" s="166"/>
      <c r="W226" s="166"/>
      <c r="X226" s="166"/>
      <c r="Y226" s="166"/>
      <c r="Z226" s="166"/>
    </row>
    <row r="227" spans="1:26" ht="15.75" customHeight="1">
      <c r="A227" s="167"/>
      <c r="B227" s="167"/>
      <c r="C227" s="167"/>
      <c r="D227" s="167"/>
      <c r="E227" s="167"/>
      <c r="F227" s="167"/>
      <c r="G227" s="167"/>
      <c r="H227" s="167"/>
      <c r="I227" s="166"/>
      <c r="J227" s="166"/>
      <c r="K227" s="166"/>
      <c r="L227" s="166"/>
      <c r="M227" s="166"/>
      <c r="N227" s="166"/>
      <c r="O227" s="166"/>
      <c r="P227" s="166"/>
      <c r="Q227" s="166"/>
      <c r="R227" s="166"/>
      <c r="S227" s="166"/>
      <c r="T227" s="166"/>
      <c r="U227" s="166"/>
      <c r="V227" s="166"/>
      <c r="W227" s="166"/>
      <c r="X227" s="166"/>
      <c r="Y227" s="166"/>
      <c r="Z227" s="166"/>
    </row>
    <row r="228" spans="1:26" ht="15.75" customHeight="1">
      <c r="A228" s="167"/>
      <c r="B228" s="167"/>
      <c r="C228" s="167"/>
      <c r="D228" s="167"/>
      <c r="E228" s="167"/>
      <c r="F228" s="167"/>
      <c r="G228" s="167"/>
      <c r="H228" s="167"/>
      <c r="I228" s="166"/>
      <c r="J228" s="166"/>
      <c r="K228" s="166"/>
      <c r="L228" s="166"/>
      <c r="M228" s="166"/>
      <c r="N228" s="166"/>
      <c r="O228" s="166"/>
      <c r="P228" s="166"/>
      <c r="Q228" s="166"/>
      <c r="R228" s="166"/>
      <c r="S228" s="166"/>
      <c r="T228" s="166"/>
      <c r="U228" s="166"/>
      <c r="V228" s="166"/>
      <c r="W228" s="166"/>
      <c r="X228" s="166"/>
      <c r="Y228" s="166"/>
      <c r="Z228" s="166"/>
    </row>
    <row r="229" spans="1:26" ht="15.75" customHeight="1">
      <c r="A229" s="167"/>
      <c r="B229" s="167"/>
      <c r="C229" s="167"/>
      <c r="D229" s="167"/>
      <c r="E229" s="167"/>
      <c r="F229" s="167"/>
      <c r="G229" s="167"/>
      <c r="H229" s="167"/>
      <c r="I229" s="166"/>
      <c r="J229" s="166"/>
      <c r="K229" s="166"/>
      <c r="L229" s="166"/>
      <c r="M229" s="166"/>
      <c r="N229" s="166"/>
      <c r="O229" s="166"/>
      <c r="P229" s="166"/>
      <c r="Q229" s="166"/>
      <c r="R229" s="166"/>
      <c r="S229" s="166"/>
      <c r="T229" s="166"/>
      <c r="U229" s="166"/>
      <c r="V229" s="166"/>
      <c r="W229" s="166"/>
      <c r="X229" s="166"/>
      <c r="Y229" s="166"/>
      <c r="Z229" s="166"/>
    </row>
    <row r="230" spans="1:26" ht="15.75" customHeight="1">
      <c r="A230" s="167"/>
      <c r="B230" s="167"/>
      <c r="C230" s="167"/>
      <c r="D230" s="167"/>
      <c r="E230" s="167"/>
      <c r="F230" s="167"/>
      <c r="G230" s="167"/>
      <c r="H230" s="167"/>
      <c r="I230" s="166"/>
      <c r="J230" s="166"/>
      <c r="K230" s="166"/>
      <c r="L230" s="166"/>
      <c r="M230" s="166"/>
      <c r="N230" s="166"/>
      <c r="O230" s="166"/>
      <c r="P230" s="166"/>
      <c r="Q230" s="166"/>
      <c r="R230" s="166"/>
      <c r="S230" s="166"/>
      <c r="T230" s="166"/>
      <c r="U230" s="166"/>
      <c r="V230" s="166"/>
      <c r="W230" s="166"/>
      <c r="X230" s="166"/>
      <c r="Y230" s="166"/>
      <c r="Z230" s="166"/>
    </row>
    <row r="231" spans="1:26" ht="15.75" customHeight="1">
      <c r="A231" s="167"/>
      <c r="B231" s="167"/>
      <c r="C231" s="167"/>
      <c r="D231" s="167"/>
      <c r="E231" s="167"/>
      <c r="F231" s="167"/>
      <c r="G231" s="167"/>
      <c r="H231" s="167"/>
      <c r="I231" s="166"/>
      <c r="J231" s="166"/>
      <c r="K231" s="166"/>
      <c r="L231" s="166"/>
      <c r="M231" s="166"/>
      <c r="N231" s="166"/>
      <c r="O231" s="166"/>
      <c r="P231" s="166"/>
      <c r="Q231" s="166"/>
      <c r="R231" s="166"/>
      <c r="S231" s="166"/>
      <c r="T231" s="166"/>
      <c r="U231" s="166"/>
      <c r="V231" s="166"/>
      <c r="W231" s="166"/>
      <c r="X231" s="166"/>
      <c r="Y231" s="166"/>
      <c r="Z231" s="166"/>
    </row>
    <row r="232" spans="1:26" ht="15.75" customHeight="1">
      <c r="A232" s="167"/>
      <c r="B232" s="167"/>
      <c r="C232" s="167"/>
      <c r="D232" s="167"/>
      <c r="E232" s="167"/>
      <c r="F232" s="167"/>
      <c r="G232" s="167"/>
      <c r="H232" s="167"/>
      <c r="I232" s="166"/>
      <c r="J232" s="166"/>
      <c r="K232" s="166"/>
      <c r="L232" s="166"/>
      <c r="M232" s="166"/>
      <c r="N232" s="166"/>
      <c r="O232" s="166"/>
      <c r="P232" s="166"/>
      <c r="Q232" s="166"/>
      <c r="R232" s="166"/>
      <c r="S232" s="166"/>
      <c r="T232" s="166"/>
      <c r="U232" s="166"/>
      <c r="V232" s="166"/>
      <c r="W232" s="166"/>
      <c r="X232" s="166"/>
      <c r="Y232" s="166"/>
      <c r="Z232" s="166"/>
    </row>
    <row r="233" spans="1:26" ht="15.75" customHeight="1">
      <c r="A233" s="167"/>
      <c r="B233" s="167"/>
      <c r="C233" s="167"/>
      <c r="D233" s="167"/>
      <c r="E233" s="167"/>
      <c r="F233" s="167"/>
      <c r="G233" s="167"/>
      <c r="H233" s="167"/>
      <c r="I233" s="166"/>
      <c r="J233" s="166"/>
      <c r="K233" s="166"/>
      <c r="L233" s="166"/>
      <c r="M233" s="166"/>
      <c r="N233" s="166"/>
      <c r="O233" s="166"/>
      <c r="P233" s="166"/>
      <c r="Q233" s="166"/>
      <c r="R233" s="166"/>
      <c r="S233" s="166"/>
      <c r="T233" s="166"/>
      <c r="U233" s="166"/>
      <c r="V233" s="166"/>
      <c r="W233" s="166"/>
      <c r="X233" s="166"/>
      <c r="Y233" s="166"/>
      <c r="Z233" s="166"/>
    </row>
    <row r="234" spans="1:26" ht="15.75" customHeight="1">
      <c r="A234" s="167"/>
      <c r="B234" s="167"/>
      <c r="C234" s="167"/>
      <c r="D234" s="167"/>
      <c r="E234" s="167"/>
      <c r="F234" s="167"/>
      <c r="G234" s="167"/>
      <c r="H234" s="167"/>
      <c r="I234" s="166"/>
      <c r="J234" s="166"/>
      <c r="K234" s="166"/>
      <c r="L234" s="166"/>
      <c r="M234" s="166"/>
      <c r="N234" s="166"/>
      <c r="O234" s="166"/>
      <c r="P234" s="166"/>
      <c r="Q234" s="166"/>
      <c r="R234" s="166"/>
      <c r="S234" s="166"/>
      <c r="T234" s="166"/>
      <c r="U234" s="166"/>
      <c r="V234" s="166"/>
      <c r="W234" s="166"/>
      <c r="X234" s="166"/>
      <c r="Y234" s="166"/>
      <c r="Z234" s="166"/>
    </row>
    <row r="235" spans="1:26" ht="15.75" customHeight="1">
      <c r="A235" s="167"/>
      <c r="B235" s="167"/>
      <c r="C235" s="167"/>
      <c r="D235" s="167"/>
      <c r="E235" s="167"/>
      <c r="F235" s="167"/>
      <c r="G235" s="167"/>
      <c r="H235" s="167"/>
      <c r="I235" s="166"/>
      <c r="J235" s="166"/>
      <c r="K235" s="166"/>
      <c r="L235" s="166"/>
      <c r="M235" s="166"/>
      <c r="N235" s="166"/>
      <c r="O235" s="166"/>
      <c r="P235" s="166"/>
      <c r="Q235" s="166"/>
      <c r="R235" s="166"/>
      <c r="S235" s="166"/>
      <c r="T235" s="166"/>
      <c r="U235" s="166"/>
      <c r="V235" s="166"/>
      <c r="W235" s="166"/>
      <c r="X235" s="166"/>
      <c r="Y235" s="166"/>
      <c r="Z235" s="166"/>
    </row>
    <row r="236" spans="1:26" ht="15.75" customHeight="1">
      <c r="A236" s="167"/>
      <c r="B236" s="167"/>
      <c r="C236" s="167"/>
      <c r="D236" s="167"/>
      <c r="E236" s="167"/>
      <c r="F236" s="167"/>
      <c r="G236" s="167"/>
      <c r="H236" s="167"/>
      <c r="I236" s="166"/>
      <c r="J236" s="166"/>
      <c r="K236" s="166"/>
      <c r="L236" s="166"/>
      <c r="M236" s="166"/>
      <c r="N236" s="166"/>
      <c r="O236" s="166"/>
      <c r="P236" s="166"/>
      <c r="Q236" s="166"/>
      <c r="R236" s="166"/>
      <c r="S236" s="166"/>
      <c r="T236" s="166"/>
      <c r="U236" s="166"/>
      <c r="V236" s="166"/>
      <c r="W236" s="166"/>
      <c r="X236" s="166"/>
      <c r="Y236" s="166"/>
      <c r="Z236" s="166"/>
    </row>
    <row r="237" spans="1:26" ht="15.75" customHeight="1">
      <c r="A237" s="167"/>
      <c r="B237" s="167"/>
      <c r="C237" s="167"/>
      <c r="D237" s="167"/>
      <c r="E237" s="167"/>
      <c r="F237" s="167"/>
      <c r="G237" s="167"/>
      <c r="H237" s="167"/>
      <c r="I237" s="166"/>
      <c r="J237" s="166"/>
      <c r="K237" s="166"/>
      <c r="L237" s="166"/>
      <c r="M237" s="166"/>
      <c r="N237" s="166"/>
      <c r="O237" s="166"/>
      <c r="P237" s="166"/>
      <c r="Q237" s="166"/>
      <c r="R237" s="166"/>
      <c r="S237" s="166"/>
      <c r="T237" s="166"/>
      <c r="U237" s="166"/>
      <c r="V237" s="166"/>
      <c r="W237" s="166"/>
      <c r="X237" s="166"/>
      <c r="Y237" s="166"/>
      <c r="Z237" s="166"/>
    </row>
    <row r="238" spans="1:26" ht="15.75" customHeight="1">
      <c r="A238" s="167"/>
      <c r="B238" s="167"/>
      <c r="C238" s="167"/>
      <c r="D238" s="167"/>
      <c r="E238" s="167"/>
      <c r="F238" s="167"/>
      <c r="G238" s="167"/>
      <c r="H238" s="167"/>
      <c r="I238" s="166"/>
      <c r="J238" s="166"/>
      <c r="K238" s="166"/>
      <c r="L238" s="166"/>
      <c r="M238" s="166"/>
      <c r="N238" s="166"/>
      <c r="O238" s="166"/>
      <c r="P238" s="166"/>
      <c r="Q238" s="166"/>
      <c r="R238" s="166"/>
      <c r="S238" s="166"/>
      <c r="T238" s="166"/>
      <c r="U238" s="166"/>
      <c r="V238" s="166"/>
      <c r="W238" s="166"/>
      <c r="X238" s="166"/>
      <c r="Y238" s="166"/>
      <c r="Z238" s="166"/>
    </row>
    <row r="239" spans="1:26" ht="15.75" customHeight="1">
      <c r="A239" s="167"/>
      <c r="B239" s="167"/>
      <c r="C239" s="167"/>
      <c r="D239" s="167"/>
      <c r="E239" s="167"/>
      <c r="F239" s="167"/>
      <c r="G239" s="167"/>
      <c r="H239" s="167"/>
      <c r="I239" s="166"/>
      <c r="J239" s="166"/>
      <c r="K239" s="166"/>
      <c r="L239" s="166"/>
      <c r="M239" s="166"/>
      <c r="N239" s="166"/>
      <c r="O239" s="166"/>
      <c r="P239" s="166"/>
      <c r="Q239" s="166"/>
      <c r="R239" s="166"/>
      <c r="S239" s="166"/>
      <c r="T239" s="166"/>
      <c r="U239" s="166"/>
      <c r="V239" s="166"/>
      <c r="W239" s="166"/>
      <c r="X239" s="166"/>
      <c r="Y239" s="166"/>
      <c r="Z239" s="166"/>
    </row>
    <row r="240" spans="1:26" ht="15.75" customHeight="1">
      <c r="A240" s="167"/>
      <c r="B240" s="167"/>
      <c r="C240" s="167"/>
      <c r="D240" s="167"/>
      <c r="E240" s="167"/>
      <c r="F240" s="167"/>
      <c r="G240" s="167"/>
      <c r="H240" s="167"/>
      <c r="I240" s="166"/>
      <c r="J240" s="166"/>
      <c r="K240" s="166"/>
      <c r="L240" s="166"/>
      <c r="M240" s="166"/>
      <c r="N240" s="166"/>
      <c r="O240" s="166"/>
      <c r="P240" s="166"/>
      <c r="Q240" s="166"/>
      <c r="R240" s="166"/>
      <c r="S240" s="166"/>
      <c r="T240" s="166"/>
      <c r="U240" s="166"/>
      <c r="V240" s="166"/>
      <c r="W240" s="166"/>
      <c r="X240" s="166"/>
      <c r="Y240" s="166"/>
      <c r="Z240" s="166"/>
    </row>
    <row r="241" spans="1:26" ht="15.75" customHeight="1">
      <c r="A241" s="167"/>
      <c r="B241" s="167"/>
      <c r="C241" s="167"/>
      <c r="D241" s="167"/>
      <c r="E241" s="167"/>
      <c r="F241" s="167"/>
      <c r="G241" s="167"/>
      <c r="H241" s="167"/>
      <c r="I241" s="166"/>
      <c r="J241" s="166"/>
      <c r="K241" s="166"/>
      <c r="L241" s="166"/>
      <c r="M241" s="166"/>
      <c r="N241" s="166"/>
      <c r="O241" s="166"/>
      <c r="P241" s="166"/>
      <c r="Q241" s="166"/>
      <c r="R241" s="166"/>
      <c r="S241" s="166"/>
      <c r="T241" s="166"/>
      <c r="U241" s="166"/>
      <c r="V241" s="166"/>
      <c r="W241" s="166"/>
      <c r="X241" s="166"/>
      <c r="Y241" s="166"/>
      <c r="Z241" s="166"/>
    </row>
    <row r="242" spans="1:26" ht="15.75" customHeight="1">
      <c r="A242" s="167"/>
      <c r="B242" s="167"/>
      <c r="C242" s="167"/>
      <c r="D242" s="167"/>
      <c r="E242" s="167"/>
      <c r="F242" s="167"/>
      <c r="G242" s="167"/>
      <c r="H242" s="167"/>
      <c r="I242" s="166"/>
      <c r="J242" s="166"/>
      <c r="K242" s="166"/>
      <c r="L242" s="166"/>
      <c r="M242" s="166"/>
      <c r="N242" s="166"/>
      <c r="O242" s="166"/>
      <c r="P242" s="166"/>
      <c r="Q242" s="166"/>
      <c r="R242" s="166"/>
      <c r="S242" s="166"/>
      <c r="T242" s="166"/>
      <c r="U242" s="166"/>
      <c r="V242" s="166"/>
      <c r="W242" s="166"/>
      <c r="X242" s="166"/>
      <c r="Y242" s="166"/>
      <c r="Z242" s="166"/>
    </row>
    <row r="243" spans="1:26" ht="15.75" customHeight="1">
      <c r="A243" s="167"/>
      <c r="B243" s="167"/>
      <c r="C243" s="167"/>
      <c r="D243" s="167"/>
      <c r="E243" s="167"/>
      <c r="F243" s="167"/>
      <c r="G243" s="167"/>
      <c r="H243" s="167"/>
      <c r="I243" s="166"/>
      <c r="J243" s="166"/>
      <c r="K243" s="166"/>
      <c r="L243" s="166"/>
      <c r="M243" s="166"/>
      <c r="N243" s="166"/>
      <c r="O243" s="166"/>
      <c r="P243" s="166"/>
      <c r="Q243" s="166"/>
      <c r="R243" s="166"/>
      <c r="S243" s="166"/>
      <c r="T243" s="166"/>
      <c r="U243" s="166"/>
      <c r="V243" s="166"/>
      <c r="W243" s="166"/>
      <c r="X243" s="166"/>
      <c r="Y243" s="166"/>
      <c r="Z243" s="166"/>
    </row>
    <row r="244" spans="1:26" ht="15.75" customHeight="1">
      <c r="A244" s="167"/>
      <c r="B244" s="167"/>
      <c r="C244" s="167"/>
      <c r="D244" s="167"/>
      <c r="E244" s="167"/>
      <c r="F244" s="167"/>
      <c r="G244" s="167"/>
      <c r="H244" s="167"/>
      <c r="I244" s="166"/>
      <c r="J244" s="166"/>
      <c r="K244" s="166"/>
      <c r="L244" s="166"/>
      <c r="M244" s="166"/>
      <c r="N244" s="166"/>
      <c r="O244" s="166"/>
      <c r="P244" s="166"/>
      <c r="Q244" s="166"/>
      <c r="R244" s="166"/>
      <c r="S244" s="166"/>
      <c r="T244" s="166"/>
      <c r="U244" s="166"/>
      <c r="V244" s="166"/>
      <c r="W244" s="166"/>
      <c r="X244" s="166"/>
      <c r="Y244" s="166"/>
      <c r="Z244" s="166"/>
    </row>
    <row r="245" spans="1:26" ht="15.75" customHeight="1">
      <c r="A245" s="167"/>
      <c r="B245" s="167"/>
      <c r="C245" s="167"/>
      <c r="D245" s="167"/>
      <c r="E245" s="167"/>
      <c r="F245" s="167"/>
      <c r="G245" s="167"/>
      <c r="H245" s="167"/>
      <c r="I245" s="166"/>
      <c r="J245" s="166"/>
      <c r="K245" s="166"/>
      <c r="L245" s="166"/>
      <c r="M245" s="166"/>
      <c r="N245" s="166"/>
      <c r="O245" s="166"/>
      <c r="P245" s="166"/>
      <c r="Q245" s="166"/>
      <c r="R245" s="166"/>
      <c r="S245" s="166"/>
      <c r="T245" s="166"/>
      <c r="U245" s="166"/>
      <c r="V245" s="166"/>
      <c r="W245" s="166"/>
      <c r="X245" s="166"/>
      <c r="Y245" s="166"/>
      <c r="Z245" s="166"/>
    </row>
    <row r="246" spans="1:26" ht="15.75" customHeight="1">
      <c r="A246" s="167"/>
      <c r="B246" s="167"/>
      <c r="C246" s="167"/>
      <c r="D246" s="167"/>
      <c r="E246" s="167"/>
      <c r="F246" s="167"/>
      <c r="G246" s="167"/>
      <c r="H246" s="167"/>
      <c r="I246" s="166"/>
      <c r="J246" s="166"/>
      <c r="K246" s="166"/>
      <c r="L246" s="166"/>
      <c r="M246" s="166"/>
      <c r="N246" s="166"/>
      <c r="O246" s="166"/>
      <c r="P246" s="166"/>
      <c r="Q246" s="166"/>
      <c r="R246" s="166"/>
      <c r="S246" s="166"/>
      <c r="T246" s="166"/>
      <c r="U246" s="166"/>
      <c r="V246" s="166"/>
      <c r="W246" s="166"/>
      <c r="X246" s="166"/>
      <c r="Y246" s="166"/>
      <c r="Z246" s="166"/>
    </row>
    <row r="247" spans="1:26" ht="15.75" customHeight="1">
      <c r="A247" s="167"/>
      <c r="B247" s="167"/>
      <c r="C247" s="167"/>
      <c r="D247" s="167"/>
      <c r="E247" s="167"/>
      <c r="F247" s="167"/>
      <c r="G247" s="167"/>
      <c r="H247" s="167"/>
      <c r="I247" s="166"/>
      <c r="J247" s="166"/>
      <c r="K247" s="166"/>
      <c r="L247" s="166"/>
      <c r="M247" s="166"/>
      <c r="N247" s="166"/>
      <c r="O247" s="166"/>
      <c r="P247" s="166"/>
      <c r="Q247" s="166"/>
      <c r="R247" s="166"/>
      <c r="S247" s="166"/>
      <c r="T247" s="166"/>
      <c r="U247" s="166"/>
      <c r="V247" s="166"/>
      <c r="W247" s="166"/>
      <c r="X247" s="166"/>
      <c r="Y247" s="166"/>
      <c r="Z247" s="166"/>
    </row>
    <row r="248" spans="1:26" ht="15.75" customHeight="1">
      <c r="A248" s="167"/>
      <c r="B248" s="167"/>
      <c r="C248" s="167"/>
      <c r="D248" s="167"/>
      <c r="E248" s="167"/>
      <c r="F248" s="167"/>
      <c r="G248" s="167"/>
      <c r="H248" s="167"/>
      <c r="I248" s="166"/>
      <c r="J248" s="166"/>
      <c r="K248" s="166"/>
      <c r="L248" s="166"/>
      <c r="M248" s="166"/>
      <c r="N248" s="166"/>
      <c r="O248" s="166"/>
      <c r="P248" s="166"/>
      <c r="Q248" s="166"/>
      <c r="R248" s="166"/>
      <c r="S248" s="166"/>
      <c r="T248" s="166"/>
      <c r="U248" s="166"/>
      <c r="V248" s="166"/>
      <c r="W248" s="166"/>
      <c r="X248" s="166"/>
      <c r="Y248" s="166"/>
      <c r="Z248" s="166"/>
    </row>
    <row r="249" spans="1:26" ht="15.75" customHeight="1">
      <c r="A249" s="167"/>
      <c r="B249" s="167"/>
      <c r="C249" s="167"/>
      <c r="D249" s="167"/>
      <c r="E249" s="167"/>
      <c r="F249" s="167"/>
      <c r="G249" s="167"/>
      <c r="H249" s="167"/>
      <c r="I249" s="166"/>
      <c r="J249" s="166"/>
      <c r="K249" s="166"/>
      <c r="L249" s="166"/>
      <c r="M249" s="166"/>
      <c r="N249" s="166"/>
      <c r="O249" s="166"/>
      <c r="P249" s="166"/>
      <c r="Q249" s="166"/>
      <c r="R249" s="166"/>
      <c r="S249" s="166"/>
      <c r="T249" s="166"/>
      <c r="U249" s="166"/>
      <c r="V249" s="166"/>
      <c r="W249" s="166"/>
      <c r="X249" s="166"/>
      <c r="Y249" s="166"/>
      <c r="Z249" s="166"/>
    </row>
    <row r="250" spans="1:26" ht="15.75" customHeight="1">
      <c r="A250" s="167"/>
      <c r="B250" s="167"/>
      <c r="C250" s="167"/>
      <c r="D250" s="167"/>
      <c r="E250" s="167"/>
      <c r="F250" s="167"/>
      <c r="G250" s="167"/>
      <c r="H250" s="167"/>
      <c r="I250" s="166"/>
      <c r="J250" s="166"/>
      <c r="K250" s="166"/>
      <c r="L250" s="166"/>
      <c r="M250" s="166"/>
      <c r="N250" s="166"/>
      <c r="O250" s="166"/>
      <c r="P250" s="166"/>
      <c r="Q250" s="166"/>
      <c r="R250" s="166"/>
      <c r="S250" s="166"/>
      <c r="T250" s="166"/>
      <c r="U250" s="166"/>
      <c r="V250" s="166"/>
      <c r="W250" s="166"/>
      <c r="X250" s="166"/>
      <c r="Y250" s="166"/>
      <c r="Z250" s="166"/>
    </row>
    <row r="251" spans="1:26" ht="15.75" customHeight="1">
      <c r="A251" s="167"/>
      <c r="B251" s="167"/>
      <c r="C251" s="167"/>
      <c r="D251" s="167"/>
      <c r="E251" s="167"/>
      <c r="F251" s="167"/>
      <c r="G251" s="167"/>
      <c r="H251" s="167"/>
      <c r="I251" s="166"/>
      <c r="J251" s="166"/>
      <c r="K251" s="166"/>
      <c r="L251" s="166"/>
      <c r="M251" s="166"/>
      <c r="N251" s="166"/>
      <c r="O251" s="166"/>
      <c r="P251" s="166"/>
      <c r="Q251" s="166"/>
      <c r="R251" s="166"/>
      <c r="S251" s="166"/>
      <c r="T251" s="166"/>
      <c r="U251" s="166"/>
      <c r="V251" s="166"/>
      <c r="W251" s="166"/>
      <c r="X251" s="166"/>
      <c r="Y251" s="166"/>
      <c r="Z251" s="166"/>
    </row>
    <row r="252" spans="1:26" ht="15.75" customHeight="1">
      <c r="A252" s="167"/>
      <c r="B252" s="167"/>
      <c r="C252" s="167"/>
      <c r="D252" s="167"/>
      <c r="E252" s="167"/>
      <c r="F252" s="167"/>
      <c r="G252" s="167"/>
      <c r="H252" s="167"/>
      <c r="I252" s="166"/>
      <c r="J252" s="166"/>
      <c r="K252" s="166"/>
      <c r="L252" s="166"/>
      <c r="M252" s="166"/>
      <c r="N252" s="166"/>
      <c r="O252" s="166"/>
      <c r="P252" s="166"/>
      <c r="Q252" s="166"/>
      <c r="R252" s="166"/>
      <c r="S252" s="166"/>
      <c r="T252" s="166"/>
      <c r="U252" s="166"/>
      <c r="V252" s="166"/>
      <c r="W252" s="166"/>
      <c r="X252" s="166"/>
      <c r="Y252" s="166"/>
      <c r="Z252" s="166"/>
    </row>
    <row r="253" spans="1:26" ht="15.75" customHeight="1">
      <c r="A253" s="167"/>
      <c r="B253" s="167"/>
      <c r="C253" s="167"/>
      <c r="D253" s="167"/>
      <c r="E253" s="167"/>
      <c r="F253" s="167"/>
      <c r="G253" s="167"/>
      <c r="H253" s="167"/>
      <c r="I253" s="166"/>
      <c r="J253" s="166"/>
      <c r="K253" s="166"/>
      <c r="L253" s="166"/>
      <c r="M253" s="166"/>
      <c r="N253" s="166"/>
      <c r="O253" s="166"/>
      <c r="P253" s="166"/>
      <c r="Q253" s="166"/>
      <c r="R253" s="166"/>
      <c r="S253" s="166"/>
      <c r="T253" s="166"/>
      <c r="U253" s="166"/>
      <c r="V253" s="166"/>
      <c r="W253" s="166"/>
      <c r="X253" s="166"/>
      <c r="Y253" s="166"/>
      <c r="Z253" s="166"/>
    </row>
    <row r="254" spans="1:26" ht="15.75" customHeight="1">
      <c r="A254" s="167"/>
      <c r="B254" s="167"/>
      <c r="C254" s="167"/>
      <c r="D254" s="167"/>
      <c r="E254" s="167"/>
      <c r="F254" s="167"/>
      <c r="G254" s="167"/>
      <c r="H254" s="167"/>
      <c r="I254" s="166"/>
      <c r="J254" s="166"/>
      <c r="K254" s="166"/>
      <c r="L254" s="166"/>
      <c r="M254" s="166"/>
      <c r="N254" s="166"/>
      <c r="O254" s="166"/>
      <c r="P254" s="166"/>
      <c r="Q254" s="166"/>
      <c r="R254" s="166"/>
      <c r="S254" s="166"/>
      <c r="T254" s="166"/>
      <c r="U254" s="166"/>
      <c r="V254" s="166"/>
      <c r="W254" s="166"/>
      <c r="X254" s="166"/>
      <c r="Y254" s="166"/>
      <c r="Z254" s="166"/>
    </row>
    <row r="255" spans="1:26" ht="15.75" customHeight="1">
      <c r="A255" s="167"/>
      <c r="B255" s="167"/>
      <c r="C255" s="167"/>
      <c r="D255" s="167"/>
      <c r="E255" s="167"/>
      <c r="F255" s="167"/>
      <c r="G255" s="167"/>
      <c r="H255" s="167"/>
      <c r="I255" s="166"/>
      <c r="J255" s="166"/>
      <c r="K255" s="166"/>
      <c r="L255" s="166"/>
      <c r="M255" s="166"/>
      <c r="N255" s="166"/>
      <c r="O255" s="166"/>
      <c r="P255" s="166"/>
      <c r="Q255" s="166"/>
      <c r="R255" s="166"/>
      <c r="S255" s="166"/>
      <c r="T255" s="166"/>
      <c r="U255" s="166"/>
      <c r="V255" s="166"/>
      <c r="W255" s="166"/>
      <c r="X255" s="166"/>
      <c r="Y255" s="166"/>
      <c r="Z255" s="166"/>
    </row>
    <row r="256" spans="1:26" ht="15.75" customHeight="1">
      <c r="A256" s="167"/>
      <c r="B256" s="167"/>
      <c r="C256" s="167"/>
      <c r="D256" s="167"/>
      <c r="E256" s="167"/>
      <c r="F256" s="167"/>
      <c r="G256" s="167"/>
      <c r="H256" s="167"/>
      <c r="I256" s="166"/>
      <c r="J256" s="166"/>
      <c r="K256" s="166"/>
      <c r="L256" s="166"/>
      <c r="M256" s="166"/>
      <c r="N256" s="166"/>
      <c r="O256" s="166"/>
      <c r="P256" s="166"/>
      <c r="Q256" s="166"/>
      <c r="R256" s="166"/>
      <c r="S256" s="166"/>
      <c r="T256" s="166"/>
      <c r="U256" s="166"/>
      <c r="V256" s="166"/>
      <c r="W256" s="166"/>
      <c r="X256" s="166"/>
      <c r="Y256" s="166"/>
      <c r="Z256" s="166"/>
    </row>
    <row r="257" spans="1:26" ht="15.75" customHeight="1">
      <c r="A257" s="167"/>
      <c r="B257" s="167"/>
      <c r="C257" s="167"/>
      <c r="D257" s="167"/>
      <c r="E257" s="167"/>
      <c r="F257" s="167"/>
      <c r="G257" s="167"/>
      <c r="H257" s="167"/>
      <c r="I257" s="166"/>
      <c r="J257" s="166"/>
      <c r="K257" s="166"/>
      <c r="L257" s="166"/>
      <c r="M257" s="166"/>
      <c r="N257" s="166"/>
      <c r="O257" s="166"/>
      <c r="P257" s="166"/>
      <c r="Q257" s="166"/>
      <c r="R257" s="166"/>
      <c r="S257" s="166"/>
      <c r="T257" s="166"/>
      <c r="U257" s="166"/>
      <c r="V257" s="166"/>
      <c r="W257" s="166"/>
      <c r="X257" s="166"/>
      <c r="Y257" s="166"/>
      <c r="Z257" s="166"/>
    </row>
    <row r="258" spans="1:26" ht="15.75" customHeight="1">
      <c r="A258" s="167"/>
      <c r="B258" s="167"/>
      <c r="C258" s="167"/>
      <c r="D258" s="167"/>
      <c r="E258" s="167"/>
      <c r="F258" s="167"/>
      <c r="G258" s="167"/>
      <c r="H258" s="167"/>
      <c r="I258" s="166"/>
      <c r="J258" s="166"/>
      <c r="K258" s="166"/>
      <c r="L258" s="166"/>
      <c r="M258" s="166"/>
      <c r="N258" s="166"/>
      <c r="O258" s="166"/>
      <c r="P258" s="166"/>
      <c r="Q258" s="166"/>
      <c r="R258" s="166"/>
      <c r="S258" s="166"/>
      <c r="T258" s="166"/>
      <c r="U258" s="166"/>
      <c r="V258" s="166"/>
      <c r="W258" s="166"/>
      <c r="X258" s="166"/>
      <c r="Y258" s="166"/>
      <c r="Z258" s="166"/>
    </row>
    <row r="259" spans="1:26" ht="15.75" customHeight="1">
      <c r="A259" s="167"/>
      <c r="B259" s="167"/>
      <c r="C259" s="167"/>
      <c r="D259" s="167"/>
      <c r="E259" s="167"/>
      <c r="F259" s="167"/>
      <c r="G259" s="167"/>
      <c r="H259" s="167"/>
      <c r="I259" s="166"/>
      <c r="J259" s="166"/>
      <c r="K259" s="166"/>
      <c r="L259" s="166"/>
      <c r="M259" s="166"/>
      <c r="N259" s="166"/>
      <c r="O259" s="166"/>
      <c r="P259" s="166"/>
      <c r="Q259" s="166"/>
      <c r="R259" s="166"/>
      <c r="S259" s="166"/>
      <c r="T259" s="166"/>
      <c r="U259" s="166"/>
      <c r="V259" s="166"/>
      <c r="W259" s="166"/>
      <c r="X259" s="166"/>
      <c r="Y259" s="166"/>
      <c r="Z259" s="166"/>
    </row>
    <row r="260" spans="1:26" ht="15.75" customHeight="1">
      <c r="A260" s="167"/>
      <c r="B260" s="167"/>
      <c r="C260" s="167"/>
      <c r="D260" s="167"/>
      <c r="E260" s="167"/>
      <c r="F260" s="167"/>
      <c r="G260" s="167"/>
      <c r="H260" s="167"/>
      <c r="I260" s="166"/>
      <c r="J260" s="166"/>
      <c r="K260" s="166"/>
      <c r="L260" s="166"/>
      <c r="M260" s="166"/>
      <c r="N260" s="166"/>
      <c r="O260" s="166"/>
      <c r="P260" s="166"/>
      <c r="Q260" s="166"/>
      <c r="R260" s="166"/>
      <c r="S260" s="166"/>
      <c r="T260" s="166"/>
      <c r="U260" s="166"/>
      <c r="V260" s="166"/>
      <c r="W260" s="166"/>
      <c r="X260" s="166"/>
      <c r="Y260" s="166"/>
      <c r="Z260" s="166"/>
    </row>
    <row r="261" spans="1:26" ht="15.75" customHeight="1">
      <c r="A261" s="167"/>
      <c r="B261" s="167"/>
      <c r="C261" s="167"/>
      <c r="D261" s="167"/>
      <c r="E261" s="167"/>
      <c r="F261" s="167"/>
      <c r="G261" s="167"/>
      <c r="H261" s="167"/>
      <c r="I261" s="166"/>
      <c r="J261" s="166"/>
      <c r="K261" s="166"/>
      <c r="L261" s="166"/>
      <c r="M261" s="166"/>
      <c r="N261" s="166"/>
      <c r="O261" s="166"/>
      <c r="P261" s="166"/>
      <c r="Q261" s="166"/>
      <c r="R261" s="166"/>
      <c r="S261" s="166"/>
      <c r="T261" s="166"/>
      <c r="U261" s="166"/>
      <c r="V261" s="166"/>
      <c r="W261" s="166"/>
      <c r="X261" s="166"/>
      <c r="Y261" s="166"/>
      <c r="Z261" s="166"/>
    </row>
    <row r="262" spans="1:26" ht="15.75" customHeight="1">
      <c r="A262" s="167"/>
      <c r="B262" s="167"/>
      <c r="C262" s="167"/>
      <c r="D262" s="167"/>
      <c r="E262" s="167"/>
      <c r="F262" s="167"/>
      <c r="G262" s="167"/>
      <c r="H262" s="167"/>
      <c r="I262" s="166"/>
      <c r="J262" s="166"/>
      <c r="K262" s="166"/>
      <c r="L262" s="166"/>
      <c r="M262" s="166"/>
      <c r="N262" s="166"/>
      <c r="O262" s="166"/>
      <c r="P262" s="166"/>
      <c r="Q262" s="166"/>
      <c r="R262" s="166"/>
      <c r="S262" s="166"/>
      <c r="T262" s="166"/>
      <c r="U262" s="166"/>
      <c r="V262" s="166"/>
      <c r="W262" s="166"/>
      <c r="X262" s="166"/>
      <c r="Y262" s="166"/>
      <c r="Z262" s="166"/>
    </row>
    <row r="263" spans="1:26" ht="15.75" customHeight="1">
      <c r="A263" s="167"/>
      <c r="B263" s="167"/>
      <c r="C263" s="167"/>
      <c r="D263" s="167"/>
      <c r="E263" s="167"/>
      <c r="F263" s="167"/>
      <c r="G263" s="167"/>
      <c r="H263" s="167"/>
      <c r="I263" s="166"/>
      <c r="J263" s="166"/>
      <c r="K263" s="166"/>
      <c r="L263" s="166"/>
      <c r="M263" s="166"/>
      <c r="N263" s="166"/>
      <c r="O263" s="166"/>
      <c r="P263" s="166"/>
      <c r="Q263" s="166"/>
      <c r="R263" s="166"/>
      <c r="S263" s="166"/>
      <c r="T263" s="166"/>
      <c r="U263" s="166"/>
      <c r="V263" s="166"/>
      <c r="W263" s="166"/>
      <c r="X263" s="166"/>
      <c r="Y263" s="166"/>
      <c r="Z263" s="166"/>
    </row>
    <row r="264" spans="1:26" ht="15.75" customHeight="1">
      <c r="A264" s="167"/>
      <c r="B264" s="167"/>
      <c r="C264" s="167"/>
      <c r="D264" s="167"/>
      <c r="E264" s="167"/>
      <c r="F264" s="167"/>
      <c r="G264" s="167"/>
      <c r="H264" s="167"/>
      <c r="I264" s="166"/>
      <c r="J264" s="166"/>
      <c r="K264" s="166"/>
      <c r="L264" s="166"/>
      <c r="M264" s="166"/>
      <c r="N264" s="166"/>
      <c r="O264" s="166"/>
      <c r="P264" s="166"/>
      <c r="Q264" s="166"/>
      <c r="R264" s="166"/>
      <c r="S264" s="166"/>
      <c r="T264" s="166"/>
      <c r="U264" s="166"/>
      <c r="V264" s="166"/>
      <c r="W264" s="166"/>
      <c r="X264" s="166"/>
      <c r="Y264" s="166"/>
      <c r="Z264" s="166"/>
    </row>
    <row r="265" spans="1:26" ht="15.75" customHeight="1">
      <c r="A265" s="167"/>
      <c r="B265" s="167"/>
      <c r="C265" s="167"/>
      <c r="D265" s="167"/>
      <c r="E265" s="167"/>
      <c r="F265" s="167"/>
      <c r="G265" s="167"/>
      <c r="H265" s="167"/>
      <c r="I265" s="166"/>
      <c r="J265" s="166"/>
      <c r="K265" s="166"/>
      <c r="L265" s="166"/>
      <c r="M265" s="166"/>
      <c r="N265" s="166"/>
      <c r="O265" s="166"/>
      <c r="P265" s="166"/>
      <c r="Q265" s="166"/>
      <c r="R265" s="166"/>
      <c r="S265" s="166"/>
      <c r="T265" s="166"/>
      <c r="U265" s="166"/>
      <c r="V265" s="166"/>
      <c r="W265" s="166"/>
      <c r="X265" s="166"/>
      <c r="Y265" s="166"/>
      <c r="Z265" s="166"/>
    </row>
    <row r="266" spans="1:26" ht="15.75" customHeight="1">
      <c r="A266" s="167"/>
      <c r="B266" s="167"/>
      <c r="C266" s="167"/>
      <c r="D266" s="167"/>
      <c r="E266" s="167"/>
      <c r="F266" s="167"/>
      <c r="G266" s="167"/>
      <c r="H266" s="167"/>
      <c r="I266" s="166"/>
      <c r="J266" s="166"/>
      <c r="K266" s="166"/>
      <c r="L266" s="166"/>
      <c r="M266" s="166"/>
      <c r="N266" s="166"/>
      <c r="O266" s="166"/>
      <c r="P266" s="166"/>
      <c r="Q266" s="166"/>
      <c r="R266" s="166"/>
      <c r="S266" s="166"/>
      <c r="T266" s="166"/>
      <c r="U266" s="166"/>
      <c r="V266" s="166"/>
      <c r="W266" s="166"/>
      <c r="X266" s="166"/>
      <c r="Y266" s="166"/>
      <c r="Z266" s="166"/>
    </row>
    <row r="267" spans="1:26" ht="15.75" customHeight="1">
      <c r="A267" s="167"/>
      <c r="B267" s="167"/>
      <c r="C267" s="167"/>
      <c r="D267" s="167"/>
      <c r="E267" s="167"/>
      <c r="F267" s="167"/>
      <c r="G267" s="167"/>
      <c r="H267" s="167"/>
      <c r="I267" s="166"/>
      <c r="J267" s="166"/>
      <c r="K267" s="166"/>
      <c r="L267" s="166"/>
      <c r="M267" s="166"/>
      <c r="N267" s="166"/>
      <c r="O267" s="166"/>
      <c r="P267" s="166"/>
      <c r="Q267" s="166"/>
      <c r="R267" s="166"/>
      <c r="S267" s="166"/>
      <c r="T267" s="166"/>
      <c r="U267" s="166"/>
      <c r="V267" s="166"/>
      <c r="W267" s="166"/>
      <c r="X267" s="166"/>
      <c r="Y267" s="166"/>
      <c r="Z267" s="166"/>
    </row>
    <row r="268" spans="1:26" ht="15.75" customHeight="1">
      <c r="A268" s="167"/>
      <c r="B268" s="167"/>
      <c r="C268" s="167"/>
      <c r="D268" s="167"/>
      <c r="E268" s="167"/>
      <c r="F268" s="167"/>
      <c r="G268" s="167"/>
      <c r="H268" s="167"/>
      <c r="I268" s="166"/>
      <c r="J268" s="166"/>
      <c r="K268" s="166"/>
      <c r="L268" s="166"/>
      <c r="M268" s="166"/>
      <c r="N268" s="166"/>
      <c r="O268" s="166"/>
      <c r="P268" s="166"/>
      <c r="Q268" s="166"/>
      <c r="R268" s="166"/>
      <c r="S268" s="166"/>
      <c r="T268" s="166"/>
      <c r="U268" s="166"/>
      <c r="V268" s="166"/>
      <c r="W268" s="166"/>
      <c r="X268" s="166"/>
      <c r="Y268" s="166"/>
      <c r="Z268" s="166"/>
    </row>
    <row r="269" spans="1:26" ht="15.75" customHeight="1">
      <c r="A269" s="167"/>
      <c r="B269" s="167"/>
      <c r="C269" s="167"/>
      <c r="D269" s="167"/>
      <c r="E269" s="167"/>
      <c r="F269" s="167"/>
      <c r="G269" s="167"/>
      <c r="H269" s="167"/>
      <c r="I269" s="166"/>
      <c r="J269" s="166"/>
      <c r="K269" s="166"/>
      <c r="L269" s="166"/>
      <c r="M269" s="166"/>
      <c r="N269" s="166"/>
      <c r="O269" s="166"/>
      <c r="P269" s="166"/>
      <c r="Q269" s="166"/>
      <c r="R269" s="166"/>
      <c r="S269" s="166"/>
      <c r="T269" s="166"/>
      <c r="U269" s="166"/>
      <c r="V269" s="166"/>
      <c r="W269" s="166"/>
      <c r="X269" s="166"/>
      <c r="Y269" s="166"/>
      <c r="Z269" s="166"/>
    </row>
    <row r="270" spans="1:26" ht="15.75" customHeight="1">
      <c r="A270" s="167"/>
      <c r="B270" s="167"/>
      <c r="C270" s="167"/>
      <c r="D270" s="167"/>
      <c r="E270" s="167"/>
      <c r="F270" s="167"/>
      <c r="G270" s="167"/>
      <c r="H270" s="167"/>
      <c r="I270" s="166"/>
      <c r="J270" s="166"/>
      <c r="K270" s="166"/>
      <c r="L270" s="166"/>
      <c r="M270" s="166"/>
      <c r="N270" s="166"/>
      <c r="O270" s="166"/>
      <c r="P270" s="166"/>
      <c r="Q270" s="166"/>
      <c r="R270" s="166"/>
      <c r="S270" s="166"/>
      <c r="T270" s="166"/>
      <c r="U270" s="166"/>
      <c r="V270" s="166"/>
      <c r="W270" s="166"/>
      <c r="X270" s="166"/>
      <c r="Y270" s="166"/>
      <c r="Z270" s="166"/>
    </row>
    <row r="271" spans="1:26" ht="15.75" customHeight="1">
      <c r="A271" s="167"/>
      <c r="B271" s="167"/>
      <c r="C271" s="167"/>
      <c r="D271" s="167"/>
      <c r="E271" s="167"/>
      <c r="F271" s="167"/>
      <c r="G271" s="167"/>
      <c r="H271" s="167"/>
      <c r="I271" s="166"/>
      <c r="J271" s="166"/>
      <c r="K271" s="166"/>
      <c r="L271" s="166"/>
      <c r="M271" s="166"/>
      <c r="N271" s="166"/>
      <c r="O271" s="166"/>
      <c r="P271" s="166"/>
      <c r="Q271" s="166"/>
      <c r="R271" s="166"/>
      <c r="S271" s="166"/>
      <c r="T271" s="166"/>
      <c r="U271" s="166"/>
      <c r="V271" s="166"/>
      <c r="W271" s="166"/>
      <c r="X271" s="166"/>
      <c r="Y271" s="166"/>
      <c r="Z271" s="166"/>
    </row>
    <row r="272" spans="1:26" ht="15.75" customHeight="1">
      <c r="A272" s="167"/>
      <c r="B272" s="167"/>
      <c r="C272" s="167"/>
      <c r="D272" s="167"/>
      <c r="E272" s="167"/>
      <c r="F272" s="167"/>
      <c r="G272" s="167"/>
      <c r="H272" s="167"/>
      <c r="I272" s="166"/>
      <c r="J272" s="166"/>
      <c r="K272" s="166"/>
      <c r="L272" s="166"/>
      <c r="M272" s="166"/>
      <c r="N272" s="166"/>
      <c r="O272" s="166"/>
      <c r="P272" s="166"/>
      <c r="Q272" s="166"/>
      <c r="R272" s="166"/>
      <c r="S272" s="166"/>
      <c r="T272" s="166"/>
      <c r="U272" s="166"/>
      <c r="V272" s="166"/>
      <c r="W272" s="166"/>
      <c r="X272" s="166"/>
      <c r="Y272" s="166"/>
      <c r="Z272" s="166"/>
    </row>
    <row r="273" spans="1:26" ht="15.75" customHeight="1">
      <c r="A273" s="167"/>
      <c r="B273" s="167"/>
      <c r="C273" s="167"/>
      <c r="D273" s="167"/>
      <c r="E273" s="167"/>
      <c r="F273" s="167"/>
      <c r="G273" s="167"/>
      <c r="H273" s="167"/>
      <c r="I273" s="166"/>
      <c r="J273" s="166"/>
      <c r="K273" s="166"/>
      <c r="L273" s="166"/>
      <c r="M273" s="166"/>
      <c r="N273" s="166"/>
      <c r="O273" s="166"/>
      <c r="P273" s="166"/>
      <c r="Q273" s="166"/>
      <c r="R273" s="166"/>
      <c r="S273" s="166"/>
      <c r="T273" s="166"/>
      <c r="U273" s="166"/>
      <c r="V273" s="166"/>
      <c r="W273" s="166"/>
      <c r="X273" s="166"/>
      <c r="Y273" s="166"/>
      <c r="Z273" s="166"/>
    </row>
    <row r="274" spans="1:26" ht="15.75" customHeight="1">
      <c r="A274" s="167"/>
      <c r="B274" s="167"/>
      <c r="C274" s="167"/>
      <c r="D274" s="167"/>
      <c r="E274" s="167"/>
      <c r="F274" s="167"/>
      <c r="G274" s="167"/>
      <c r="H274" s="167"/>
      <c r="I274" s="166"/>
      <c r="J274" s="166"/>
      <c r="K274" s="166"/>
      <c r="L274" s="166"/>
      <c r="M274" s="166"/>
      <c r="N274" s="166"/>
      <c r="O274" s="166"/>
      <c r="P274" s="166"/>
      <c r="Q274" s="166"/>
      <c r="R274" s="166"/>
      <c r="S274" s="166"/>
      <c r="T274" s="166"/>
      <c r="U274" s="166"/>
      <c r="V274" s="166"/>
      <c r="W274" s="166"/>
      <c r="X274" s="166"/>
      <c r="Y274" s="166"/>
      <c r="Z274" s="166"/>
    </row>
    <row r="275" spans="1:26" ht="15.75" customHeight="1">
      <c r="A275" s="167"/>
      <c r="B275" s="167"/>
      <c r="C275" s="167"/>
      <c r="D275" s="167"/>
      <c r="E275" s="167"/>
      <c r="F275" s="167"/>
      <c r="G275" s="167"/>
      <c r="H275" s="167"/>
      <c r="I275" s="166"/>
      <c r="J275" s="166"/>
      <c r="K275" s="166"/>
      <c r="L275" s="166"/>
      <c r="M275" s="166"/>
      <c r="N275" s="166"/>
      <c r="O275" s="166"/>
      <c r="P275" s="166"/>
      <c r="Q275" s="166"/>
      <c r="R275" s="166"/>
      <c r="S275" s="166"/>
      <c r="T275" s="166"/>
      <c r="U275" s="166"/>
      <c r="V275" s="166"/>
      <c r="W275" s="166"/>
      <c r="X275" s="166"/>
      <c r="Y275" s="166"/>
      <c r="Z275" s="166"/>
    </row>
    <row r="276" spans="1:26" ht="15.75" customHeight="1">
      <c r="A276" s="167"/>
      <c r="B276" s="167"/>
      <c r="C276" s="167"/>
      <c r="D276" s="167"/>
      <c r="E276" s="167"/>
      <c r="F276" s="167"/>
      <c r="G276" s="167"/>
      <c r="H276" s="167"/>
      <c r="I276" s="166"/>
      <c r="J276" s="166"/>
      <c r="K276" s="166"/>
      <c r="L276" s="166"/>
      <c r="M276" s="166"/>
      <c r="N276" s="166"/>
      <c r="O276" s="166"/>
      <c r="P276" s="166"/>
      <c r="Q276" s="166"/>
      <c r="R276" s="166"/>
      <c r="S276" s="166"/>
      <c r="T276" s="166"/>
      <c r="U276" s="166"/>
      <c r="V276" s="166"/>
      <c r="W276" s="166"/>
      <c r="X276" s="166"/>
      <c r="Y276" s="166"/>
      <c r="Z276" s="166"/>
    </row>
    <row r="277" spans="1:26" ht="15.75" customHeight="1">
      <c r="A277" s="167"/>
      <c r="B277" s="167"/>
      <c r="C277" s="167"/>
      <c r="D277" s="167"/>
      <c r="E277" s="167"/>
      <c r="F277" s="167"/>
      <c r="G277" s="167"/>
      <c r="H277" s="167"/>
      <c r="I277" s="166"/>
      <c r="J277" s="166"/>
      <c r="K277" s="166"/>
      <c r="L277" s="166"/>
      <c r="M277" s="166"/>
      <c r="N277" s="166"/>
      <c r="O277" s="166"/>
      <c r="P277" s="166"/>
      <c r="Q277" s="166"/>
      <c r="R277" s="166"/>
      <c r="S277" s="166"/>
      <c r="T277" s="166"/>
      <c r="U277" s="166"/>
      <c r="V277" s="166"/>
      <c r="W277" s="166"/>
      <c r="X277" s="166"/>
      <c r="Y277" s="166"/>
      <c r="Z277" s="166"/>
    </row>
    <row r="278" spans="1:26" ht="15.75" customHeight="1">
      <c r="A278" s="167"/>
      <c r="B278" s="167"/>
      <c r="C278" s="167"/>
      <c r="D278" s="167"/>
      <c r="E278" s="167"/>
      <c r="F278" s="167"/>
      <c r="G278" s="167"/>
      <c r="H278" s="167"/>
      <c r="I278" s="166"/>
      <c r="J278" s="166"/>
      <c r="K278" s="166"/>
      <c r="L278" s="166"/>
      <c r="M278" s="166"/>
      <c r="N278" s="166"/>
      <c r="O278" s="166"/>
      <c r="P278" s="166"/>
      <c r="Q278" s="166"/>
      <c r="R278" s="166"/>
      <c r="S278" s="166"/>
      <c r="T278" s="166"/>
      <c r="U278" s="166"/>
      <c r="V278" s="166"/>
      <c r="W278" s="166"/>
      <c r="X278" s="166"/>
      <c r="Y278" s="166"/>
      <c r="Z278" s="166"/>
    </row>
    <row r="279" spans="1:26" ht="15.75" customHeight="1">
      <c r="A279" s="167"/>
      <c r="B279" s="167"/>
      <c r="C279" s="167"/>
      <c r="D279" s="167"/>
      <c r="E279" s="167"/>
      <c r="F279" s="167"/>
      <c r="G279" s="167"/>
      <c r="H279" s="167"/>
      <c r="I279" s="166"/>
      <c r="J279" s="166"/>
      <c r="K279" s="166"/>
      <c r="L279" s="166"/>
      <c r="M279" s="166"/>
      <c r="N279" s="166"/>
      <c r="O279" s="166"/>
      <c r="P279" s="166"/>
      <c r="Q279" s="166"/>
      <c r="R279" s="166"/>
      <c r="S279" s="166"/>
      <c r="T279" s="166"/>
      <c r="U279" s="166"/>
      <c r="V279" s="166"/>
      <c r="W279" s="166"/>
      <c r="X279" s="166"/>
      <c r="Y279" s="166"/>
      <c r="Z279" s="166"/>
    </row>
    <row r="280" spans="1:26" ht="15.75" customHeight="1">
      <c r="A280" s="167"/>
      <c r="B280" s="167"/>
      <c r="C280" s="167"/>
      <c r="D280" s="167"/>
      <c r="E280" s="167"/>
      <c r="F280" s="167"/>
      <c r="G280" s="167"/>
      <c r="H280" s="167"/>
      <c r="I280" s="166"/>
      <c r="J280" s="166"/>
      <c r="K280" s="166"/>
      <c r="L280" s="166"/>
      <c r="M280" s="166"/>
      <c r="N280" s="166"/>
      <c r="O280" s="166"/>
      <c r="P280" s="166"/>
      <c r="Q280" s="166"/>
      <c r="R280" s="166"/>
      <c r="S280" s="166"/>
      <c r="T280" s="166"/>
      <c r="U280" s="166"/>
      <c r="V280" s="166"/>
      <c r="W280" s="166"/>
      <c r="X280" s="166"/>
      <c r="Y280" s="166"/>
      <c r="Z280" s="166"/>
    </row>
    <row r="281" spans="1:26" ht="15.75" customHeight="1">
      <c r="A281" s="167"/>
      <c r="B281" s="167"/>
      <c r="C281" s="167"/>
      <c r="D281" s="167"/>
      <c r="E281" s="167"/>
      <c r="F281" s="167"/>
      <c r="G281" s="167"/>
      <c r="H281" s="167"/>
      <c r="I281" s="166"/>
      <c r="J281" s="166"/>
      <c r="K281" s="166"/>
      <c r="L281" s="166"/>
      <c r="M281" s="166"/>
      <c r="N281" s="166"/>
      <c r="O281" s="166"/>
      <c r="P281" s="166"/>
      <c r="Q281" s="166"/>
      <c r="R281" s="166"/>
      <c r="S281" s="166"/>
      <c r="T281" s="166"/>
      <c r="U281" s="166"/>
      <c r="V281" s="166"/>
      <c r="W281" s="166"/>
      <c r="X281" s="166"/>
      <c r="Y281" s="166"/>
      <c r="Z281" s="166"/>
    </row>
    <row r="282" spans="1:26" ht="15.75" customHeight="1">
      <c r="A282" s="167"/>
      <c r="B282" s="167"/>
      <c r="C282" s="167"/>
      <c r="D282" s="167"/>
      <c r="E282" s="167"/>
      <c r="F282" s="167"/>
      <c r="G282" s="167"/>
      <c r="H282" s="167"/>
      <c r="I282" s="166"/>
      <c r="J282" s="166"/>
      <c r="K282" s="166"/>
      <c r="L282" s="166"/>
      <c r="M282" s="166"/>
      <c r="N282" s="166"/>
      <c r="O282" s="166"/>
      <c r="P282" s="166"/>
      <c r="Q282" s="166"/>
      <c r="R282" s="166"/>
      <c r="S282" s="166"/>
      <c r="T282" s="166"/>
      <c r="U282" s="166"/>
      <c r="V282" s="166"/>
      <c r="W282" s="166"/>
      <c r="X282" s="166"/>
      <c r="Y282" s="166"/>
      <c r="Z282" s="166"/>
    </row>
    <row r="283" spans="1:26" ht="15.75" customHeight="1">
      <c r="A283" s="167"/>
      <c r="B283" s="167"/>
      <c r="C283" s="167"/>
      <c r="D283" s="167"/>
      <c r="E283" s="167"/>
      <c r="F283" s="167"/>
      <c r="G283" s="167"/>
      <c r="H283" s="167"/>
      <c r="I283" s="166"/>
      <c r="J283" s="166"/>
      <c r="K283" s="166"/>
      <c r="L283" s="166"/>
      <c r="M283" s="166"/>
      <c r="N283" s="166"/>
      <c r="O283" s="166"/>
      <c r="P283" s="166"/>
      <c r="Q283" s="166"/>
      <c r="R283" s="166"/>
      <c r="S283" s="166"/>
      <c r="T283" s="166"/>
      <c r="U283" s="166"/>
      <c r="V283" s="166"/>
      <c r="W283" s="166"/>
      <c r="X283" s="166"/>
      <c r="Y283" s="166"/>
      <c r="Z283" s="166"/>
    </row>
    <row r="284" spans="1:26" ht="15.75" customHeight="1">
      <c r="A284" s="167"/>
      <c r="B284" s="167"/>
      <c r="C284" s="167"/>
      <c r="D284" s="167"/>
      <c r="E284" s="167"/>
      <c r="F284" s="167"/>
      <c r="G284" s="167"/>
      <c r="H284" s="167"/>
      <c r="I284" s="166"/>
      <c r="J284" s="166"/>
      <c r="K284" s="166"/>
      <c r="L284" s="166"/>
      <c r="M284" s="166"/>
      <c r="N284" s="166"/>
      <c r="O284" s="166"/>
      <c r="P284" s="166"/>
      <c r="Q284" s="166"/>
      <c r="R284" s="166"/>
      <c r="S284" s="166"/>
      <c r="T284" s="166"/>
      <c r="U284" s="166"/>
      <c r="V284" s="166"/>
      <c r="W284" s="166"/>
      <c r="X284" s="166"/>
      <c r="Y284" s="166"/>
      <c r="Z284" s="166"/>
    </row>
    <row r="285" spans="1:26" ht="15.75" customHeight="1">
      <c r="A285" s="167"/>
      <c r="B285" s="167"/>
      <c r="C285" s="167"/>
      <c r="D285" s="167"/>
      <c r="E285" s="167"/>
      <c r="F285" s="167"/>
      <c r="G285" s="167"/>
      <c r="H285" s="167"/>
      <c r="I285" s="166"/>
      <c r="J285" s="166"/>
      <c r="K285" s="166"/>
      <c r="L285" s="166"/>
      <c r="M285" s="166"/>
      <c r="N285" s="166"/>
      <c r="O285" s="166"/>
      <c r="P285" s="166"/>
      <c r="Q285" s="166"/>
      <c r="R285" s="166"/>
      <c r="S285" s="166"/>
      <c r="T285" s="166"/>
      <c r="U285" s="166"/>
      <c r="V285" s="166"/>
      <c r="W285" s="166"/>
      <c r="X285" s="166"/>
      <c r="Y285" s="166"/>
      <c r="Z285" s="166"/>
    </row>
    <row r="286" spans="1:26" ht="15.75" customHeight="1">
      <c r="A286" s="167"/>
      <c r="B286" s="167"/>
      <c r="C286" s="167"/>
      <c r="D286" s="167"/>
      <c r="E286" s="167"/>
      <c r="F286" s="167"/>
      <c r="G286" s="167"/>
      <c r="H286" s="167"/>
      <c r="I286" s="166"/>
      <c r="J286" s="166"/>
      <c r="K286" s="166"/>
      <c r="L286" s="166"/>
      <c r="M286" s="166"/>
      <c r="N286" s="166"/>
      <c r="O286" s="166"/>
      <c r="P286" s="166"/>
      <c r="Q286" s="166"/>
      <c r="R286" s="166"/>
      <c r="S286" s="166"/>
      <c r="T286" s="166"/>
      <c r="U286" s="166"/>
      <c r="V286" s="166"/>
      <c r="W286" s="166"/>
      <c r="X286" s="166"/>
      <c r="Y286" s="166"/>
      <c r="Z286" s="166"/>
    </row>
    <row r="287" spans="1:26" ht="15.75" customHeight="1">
      <c r="A287" s="167"/>
      <c r="B287" s="167"/>
      <c r="C287" s="167"/>
      <c r="D287" s="167"/>
      <c r="E287" s="167"/>
      <c r="F287" s="167"/>
      <c r="G287" s="167"/>
      <c r="H287" s="167"/>
      <c r="I287" s="166"/>
      <c r="J287" s="166"/>
      <c r="K287" s="166"/>
      <c r="L287" s="166"/>
      <c r="M287" s="166"/>
      <c r="N287" s="166"/>
      <c r="O287" s="166"/>
      <c r="P287" s="166"/>
      <c r="Q287" s="166"/>
      <c r="R287" s="166"/>
      <c r="S287" s="166"/>
      <c r="T287" s="166"/>
      <c r="U287" s="166"/>
      <c r="V287" s="166"/>
      <c r="W287" s="166"/>
      <c r="X287" s="166"/>
      <c r="Y287" s="166"/>
      <c r="Z287" s="166"/>
    </row>
    <row r="288" spans="1:26" ht="15.75" customHeight="1">
      <c r="A288" s="167"/>
      <c r="B288" s="167"/>
      <c r="C288" s="167"/>
      <c r="D288" s="167"/>
      <c r="E288" s="167"/>
      <c r="F288" s="167"/>
      <c r="G288" s="167"/>
      <c r="H288" s="167"/>
      <c r="I288" s="166"/>
      <c r="J288" s="166"/>
      <c r="K288" s="166"/>
      <c r="L288" s="166"/>
      <c r="M288" s="166"/>
      <c r="N288" s="166"/>
      <c r="O288" s="166"/>
      <c r="P288" s="166"/>
      <c r="Q288" s="166"/>
      <c r="R288" s="166"/>
      <c r="S288" s="166"/>
      <c r="T288" s="166"/>
      <c r="U288" s="166"/>
      <c r="V288" s="166"/>
      <c r="W288" s="166"/>
      <c r="X288" s="166"/>
      <c r="Y288" s="166"/>
      <c r="Z288" s="166"/>
    </row>
    <row r="289" spans="1:26" ht="15.75" customHeight="1">
      <c r="A289" s="167"/>
      <c r="B289" s="167"/>
      <c r="C289" s="167"/>
      <c r="D289" s="167"/>
      <c r="E289" s="167"/>
      <c r="F289" s="167"/>
      <c r="G289" s="167"/>
      <c r="H289" s="167"/>
      <c r="I289" s="166"/>
      <c r="J289" s="166"/>
      <c r="K289" s="166"/>
      <c r="L289" s="166"/>
      <c r="M289" s="166"/>
      <c r="N289" s="166"/>
      <c r="O289" s="166"/>
      <c r="P289" s="166"/>
      <c r="Q289" s="166"/>
      <c r="R289" s="166"/>
      <c r="S289" s="166"/>
      <c r="T289" s="166"/>
      <c r="U289" s="166"/>
      <c r="V289" s="166"/>
      <c r="W289" s="166"/>
      <c r="X289" s="166"/>
      <c r="Y289" s="166"/>
      <c r="Z289" s="166"/>
    </row>
    <row r="290" spans="1:26" ht="15.75" customHeight="1">
      <c r="A290" s="167"/>
      <c r="B290" s="167"/>
      <c r="C290" s="167"/>
      <c r="D290" s="167"/>
      <c r="E290" s="167"/>
      <c r="F290" s="167"/>
      <c r="G290" s="167"/>
      <c r="H290" s="167"/>
      <c r="I290" s="166"/>
      <c r="J290" s="166"/>
      <c r="K290" s="166"/>
      <c r="L290" s="166"/>
      <c r="M290" s="166"/>
      <c r="N290" s="166"/>
      <c r="O290" s="166"/>
      <c r="P290" s="166"/>
      <c r="Q290" s="166"/>
      <c r="R290" s="166"/>
      <c r="S290" s="166"/>
      <c r="T290" s="166"/>
      <c r="U290" s="166"/>
      <c r="V290" s="166"/>
      <c r="W290" s="166"/>
      <c r="X290" s="166"/>
      <c r="Y290" s="166"/>
      <c r="Z290" s="166"/>
    </row>
    <row r="291" spans="1:26" ht="15.75" customHeight="1">
      <c r="A291" s="167"/>
      <c r="B291" s="167"/>
      <c r="C291" s="167"/>
      <c r="D291" s="167"/>
      <c r="E291" s="167"/>
      <c r="F291" s="167"/>
      <c r="G291" s="167"/>
      <c r="H291" s="167"/>
      <c r="I291" s="166"/>
      <c r="J291" s="166"/>
      <c r="K291" s="166"/>
      <c r="L291" s="166"/>
      <c r="M291" s="166"/>
      <c r="N291" s="166"/>
      <c r="O291" s="166"/>
      <c r="P291" s="166"/>
      <c r="Q291" s="166"/>
      <c r="R291" s="166"/>
      <c r="S291" s="166"/>
      <c r="T291" s="166"/>
      <c r="U291" s="166"/>
      <c r="V291" s="166"/>
      <c r="W291" s="166"/>
      <c r="X291" s="166"/>
      <c r="Y291" s="166"/>
      <c r="Z291" s="166"/>
    </row>
    <row r="292" spans="1:26" ht="15.75" customHeight="1">
      <c r="A292" s="167"/>
      <c r="B292" s="167"/>
      <c r="C292" s="167"/>
      <c r="D292" s="167"/>
      <c r="E292" s="167"/>
      <c r="F292" s="167"/>
      <c r="G292" s="167"/>
      <c r="H292" s="167"/>
      <c r="I292" s="166"/>
      <c r="J292" s="166"/>
      <c r="K292" s="166"/>
      <c r="L292" s="166"/>
      <c r="M292" s="166"/>
      <c r="N292" s="166"/>
      <c r="O292" s="166"/>
      <c r="P292" s="166"/>
      <c r="Q292" s="166"/>
      <c r="R292" s="166"/>
      <c r="S292" s="166"/>
      <c r="T292" s="166"/>
      <c r="U292" s="166"/>
      <c r="V292" s="166"/>
      <c r="W292" s="166"/>
      <c r="X292" s="166"/>
      <c r="Y292" s="166"/>
      <c r="Z292" s="166"/>
    </row>
    <row r="293" spans="1:26" ht="15.75" customHeight="1">
      <c r="A293" s="167"/>
      <c r="B293" s="167"/>
      <c r="C293" s="167"/>
      <c r="D293" s="167"/>
      <c r="E293" s="167"/>
      <c r="F293" s="167"/>
      <c r="G293" s="167"/>
      <c r="H293" s="167"/>
      <c r="I293" s="166"/>
      <c r="J293" s="166"/>
      <c r="K293" s="166"/>
      <c r="L293" s="166"/>
      <c r="M293" s="166"/>
      <c r="N293" s="166"/>
      <c r="O293" s="166"/>
      <c r="P293" s="166"/>
      <c r="Q293" s="166"/>
      <c r="R293" s="166"/>
      <c r="S293" s="166"/>
      <c r="T293" s="166"/>
      <c r="U293" s="166"/>
      <c r="V293" s="166"/>
      <c r="W293" s="166"/>
      <c r="X293" s="166"/>
      <c r="Y293" s="166"/>
      <c r="Z293" s="166"/>
    </row>
    <row r="294" spans="1:26" ht="15.75" customHeight="1">
      <c r="A294" s="167"/>
      <c r="B294" s="167"/>
      <c r="C294" s="167"/>
      <c r="D294" s="167"/>
      <c r="E294" s="167"/>
      <c r="F294" s="167"/>
      <c r="G294" s="167"/>
      <c r="H294" s="167"/>
      <c r="I294" s="166"/>
      <c r="J294" s="166"/>
      <c r="K294" s="166"/>
      <c r="L294" s="166"/>
      <c r="M294" s="166"/>
      <c r="N294" s="166"/>
      <c r="O294" s="166"/>
      <c r="P294" s="166"/>
      <c r="Q294" s="166"/>
      <c r="R294" s="166"/>
      <c r="S294" s="166"/>
      <c r="T294" s="166"/>
      <c r="U294" s="166"/>
      <c r="V294" s="166"/>
      <c r="W294" s="166"/>
      <c r="X294" s="166"/>
      <c r="Y294" s="166"/>
      <c r="Z294" s="166"/>
    </row>
    <row r="295" spans="1:26" ht="15.75" customHeight="1">
      <c r="A295" s="167"/>
      <c r="B295" s="167"/>
      <c r="C295" s="167"/>
      <c r="D295" s="167"/>
      <c r="E295" s="167"/>
      <c r="F295" s="167"/>
      <c r="G295" s="167"/>
      <c r="H295" s="167"/>
      <c r="I295" s="166"/>
      <c r="J295" s="166"/>
      <c r="K295" s="166"/>
      <c r="L295" s="166"/>
      <c r="M295" s="166"/>
      <c r="N295" s="166"/>
      <c r="O295" s="166"/>
      <c r="P295" s="166"/>
      <c r="Q295" s="166"/>
      <c r="R295" s="166"/>
      <c r="S295" s="166"/>
      <c r="T295" s="166"/>
      <c r="U295" s="166"/>
      <c r="V295" s="166"/>
      <c r="W295" s="166"/>
      <c r="X295" s="166"/>
      <c r="Y295" s="166"/>
      <c r="Z295" s="166"/>
    </row>
    <row r="296" spans="1:26" ht="15.75" customHeight="1">
      <c r="A296" s="167"/>
      <c r="B296" s="167"/>
      <c r="C296" s="167"/>
      <c r="D296" s="167"/>
      <c r="E296" s="167"/>
      <c r="F296" s="167"/>
      <c r="G296" s="167"/>
      <c r="H296" s="167"/>
      <c r="I296" s="166"/>
      <c r="J296" s="166"/>
      <c r="K296" s="166"/>
      <c r="L296" s="166"/>
      <c r="M296" s="166"/>
      <c r="N296" s="166"/>
      <c r="O296" s="166"/>
      <c r="P296" s="166"/>
      <c r="Q296" s="166"/>
      <c r="R296" s="166"/>
      <c r="S296" s="166"/>
      <c r="T296" s="166"/>
      <c r="U296" s="166"/>
      <c r="V296" s="166"/>
      <c r="W296" s="166"/>
      <c r="X296" s="166"/>
      <c r="Y296" s="166"/>
      <c r="Z296" s="166"/>
    </row>
    <row r="297" spans="1:26" ht="15.75" customHeight="1">
      <c r="A297" s="167"/>
      <c r="B297" s="167"/>
      <c r="C297" s="167"/>
      <c r="D297" s="167"/>
      <c r="E297" s="167"/>
      <c r="F297" s="167"/>
      <c r="G297" s="167"/>
      <c r="H297" s="167"/>
      <c r="I297" s="166"/>
      <c r="J297" s="166"/>
      <c r="K297" s="166"/>
      <c r="L297" s="166"/>
      <c r="M297" s="166"/>
      <c r="N297" s="166"/>
      <c r="O297" s="166"/>
      <c r="P297" s="166"/>
      <c r="Q297" s="166"/>
      <c r="R297" s="166"/>
      <c r="S297" s="166"/>
      <c r="T297" s="166"/>
      <c r="U297" s="166"/>
      <c r="V297" s="166"/>
      <c r="W297" s="166"/>
      <c r="X297" s="166"/>
      <c r="Y297" s="166"/>
      <c r="Z297" s="166"/>
    </row>
    <row r="298" spans="1:26" ht="15.75" customHeight="1">
      <c r="A298" s="167"/>
      <c r="B298" s="167"/>
      <c r="C298" s="167"/>
      <c r="D298" s="167"/>
      <c r="E298" s="167"/>
      <c r="F298" s="167"/>
      <c r="G298" s="167"/>
      <c r="H298" s="167"/>
      <c r="I298" s="166"/>
      <c r="J298" s="166"/>
      <c r="K298" s="166"/>
      <c r="L298" s="166"/>
      <c r="M298" s="166"/>
      <c r="N298" s="166"/>
      <c r="O298" s="166"/>
      <c r="P298" s="166"/>
      <c r="Q298" s="166"/>
      <c r="R298" s="166"/>
      <c r="S298" s="166"/>
      <c r="T298" s="166"/>
      <c r="U298" s="166"/>
      <c r="V298" s="166"/>
      <c r="W298" s="166"/>
      <c r="X298" s="166"/>
      <c r="Y298" s="166"/>
      <c r="Z298" s="166"/>
    </row>
    <row r="299" spans="1:26" ht="15.75" customHeight="1">
      <c r="A299" s="167"/>
      <c r="B299" s="167"/>
      <c r="C299" s="167"/>
      <c r="D299" s="167"/>
      <c r="E299" s="167"/>
      <c r="F299" s="167"/>
      <c r="G299" s="167"/>
      <c r="H299" s="167"/>
      <c r="I299" s="166"/>
      <c r="J299" s="166"/>
      <c r="K299" s="166"/>
      <c r="L299" s="166"/>
      <c r="M299" s="166"/>
      <c r="N299" s="166"/>
      <c r="O299" s="166"/>
      <c r="P299" s="166"/>
      <c r="Q299" s="166"/>
      <c r="R299" s="166"/>
      <c r="S299" s="166"/>
      <c r="T299" s="166"/>
      <c r="U299" s="166"/>
      <c r="V299" s="166"/>
      <c r="W299" s="166"/>
      <c r="X299" s="166"/>
      <c r="Y299" s="166"/>
      <c r="Z299" s="166"/>
    </row>
    <row r="300" spans="1:26" ht="15.75" customHeight="1">
      <c r="A300" s="167"/>
      <c r="B300" s="167"/>
      <c r="C300" s="167"/>
      <c r="D300" s="167"/>
      <c r="E300" s="167"/>
      <c r="F300" s="167"/>
      <c r="G300" s="167"/>
      <c r="H300" s="167"/>
      <c r="I300" s="166"/>
      <c r="J300" s="166"/>
      <c r="K300" s="166"/>
      <c r="L300" s="166"/>
      <c r="M300" s="166"/>
      <c r="N300" s="166"/>
      <c r="O300" s="166"/>
      <c r="P300" s="166"/>
      <c r="Q300" s="166"/>
      <c r="R300" s="166"/>
      <c r="S300" s="166"/>
      <c r="T300" s="166"/>
      <c r="U300" s="166"/>
      <c r="V300" s="166"/>
      <c r="W300" s="166"/>
      <c r="X300" s="166"/>
      <c r="Y300" s="166"/>
      <c r="Z300" s="166"/>
    </row>
    <row r="301" spans="1:26" ht="15.75" customHeight="1">
      <c r="A301" s="167"/>
      <c r="B301" s="167"/>
      <c r="C301" s="167"/>
      <c r="D301" s="167"/>
      <c r="E301" s="167"/>
      <c r="F301" s="167"/>
      <c r="G301" s="167"/>
      <c r="H301" s="167"/>
      <c r="I301" s="166"/>
      <c r="J301" s="166"/>
      <c r="K301" s="166"/>
      <c r="L301" s="166"/>
      <c r="M301" s="166"/>
      <c r="N301" s="166"/>
      <c r="O301" s="166"/>
      <c r="P301" s="166"/>
      <c r="Q301" s="166"/>
      <c r="R301" s="166"/>
      <c r="S301" s="166"/>
      <c r="T301" s="166"/>
      <c r="U301" s="166"/>
      <c r="V301" s="166"/>
      <c r="W301" s="166"/>
      <c r="X301" s="166"/>
      <c r="Y301" s="166"/>
      <c r="Z301" s="166"/>
    </row>
    <row r="302" spans="1:26" ht="15.75" customHeight="1">
      <c r="A302" s="167"/>
      <c r="B302" s="167"/>
      <c r="C302" s="167"/>
      <c r="D302" s="167"/>
      <c r="E302" s="167"/>
      <c r="F302" s="167"/>
      <c r="G302" s="167"/>
      <c r="H302" s="167"/>
      <c r="I302" s="166"/>
      <c r="J302" s="166"/>
      <c r="K302" s="166"/>
      <c r="L302" s="166"/>
      <c r="M302" s="166"/>
      <c r="N302" s="166"/>
      <c r="O302" s="166"/>
      <c r="P302" s="166"/>
      <c r="Q302" s="166"/>
      <c r="R302" s="166"/>
      <c r="S302" s="166"/>
      <c r="T302" s="166"/>
      <c r="U302" s="166"/>
      <c r="V302" s="166"/>
      <c r="W302" s="166"/>
      <c r="X302" s="166"/>
      <c r="Y302" s="166"/>
      <c r="Z302" s="166"/>
    </row>
    <row r="303" spans="1:26" ht="15.75" customHeight="1">
      <c r="A303" s="167"/>
      <c r="B303" s="167"/>
      <c r="C303" s="167"/>
      <c r="D303" s="167"/>
      <c r="E303" s="167"/>
      <c r="F303" s="167"/>
      <c r="G303" s="167"/>
      <c r="H303" s="167"/>
      <c r="I303" s="166"/>
      <c r="J303" s="166"/>
      <c r="K303" s="166"/>
      <c r="L303" s="166"/>
      <c r="M303" s="166"/>
      <c r="N303" s="166"/>
      <c r="O303" s="166"/>
      <c r="P303" s="166"/>
      <c r="Q303" s="166"/>
      <c r="R303" s="166"/>
      <c r="S303" s="166"/>
      <c r="T303" s="166"/>
      <c r="U303" s="166"/>
      <c r="V303" s="166"/>
      <c r="W303" s="166"/>
      <c r="X303" s="166"/>
      <c r="Y303" s="166"/>
      <c r="Z303" s="166"/>
    </row>
    <row r="304" spans="1:26" ht="15.75" customHeight="1">
      <c r="A304" s="167"/>
      <c r="B304" s="167"/>
      <c r="C304" s="167"/>
      <c r="D304" s="167"/>
      <c r="E304" s="167"/>
      <c r="F304" s="167"/>
      <c r="G304" s="167"/>
      <c r="H304" s="167"/>
      <c r="I304" s="166"/>
      <c r="J304" s="166"/>
      <c r="K304" s="166"/>
      <c r="L304" s="166"/>
      <c r="M304" s="166"/>
      <c r="N304" s="166"/>
      <c r="O304" s="166"/>
      <c r="P304" s="166"/>
      <c r="Q304" s="166"/>
      <c r="R304" s="166"/>
      <c r="S304" s="166"/>
      <c r="T304" s="166"/>
      <c r="U304" s="166"/>
      <c r="V304" s="166"/>
      <c r="W304" s="166"/>
      <c r="X304" s="166"/>
      <c r="Y304" s="166"/>
      <c r="Z304" s="166"/>
    </row>
    <row r="305" spans="1:26" ht="15.75" customHeight="1">
      <c r="A305" s="167"/>
      <c r="B305" s="167"/>
      <c r="C305" s="167"/>
      <c r="D305" s="167"/>
      <c r="E305" s="167"/>
      <c r="F305" s="167"/>
      <c r="G305" s="167"/>
      <c r="H305" s="167"/>
      <c r="I305" s="166"/>
      <c r="J305" s="166"/>
      <c r="K305" s="166"/>
      <c r="L305" s="166"/>
      <c r="M305" s="166"/>
      <c r="N305" s="166"/>
      <c r="O305" s="166"/>
      <c r="P305" s="166"/>
      <c r="Q305" s="166"/>
      <c r="R305" s="166"/>
      <c r="S305" s="166"/>
      <c r="T305" s="166"/>
      <c r="U305" s="166"/>
      <c r="V305" s="166"/>
      <c r="W305" s="166"/>
      <c r="X305" s="166"/>
      <c r="Y305" s="166"/>
      <c r="Z305" s="166"/>
    </row>
    <row r="306" spans="1:26" ht="15.75" customHeight="1">
      <c r="A306" s="167"/>
      <c r="B306" s="167"/>
      <c r="C306" s="167"/>
      <c r="D306" s="167"/>
      <c r="E306" s="167"/>
      <c r="F306" s="167"/>
      <c r="G306" s="167"/>
      <c r="H306" s="167"/>
      <c r="I306" s="166"/>
      <c r="J306" s="166"/>
      <c r="K306" s="166"/>
      <c r="L306" s="166"/>
      <c r="M306" s="166"/>
      <c r="N306" s="166"/>
      <c r="O306" s="166"/>
      <c r="P306" s="166"/>
      <c r="Q306" s="166"/>
      <c r="R306" s="166"/>
      <c r="S306" s="166"/>
      <c r="T306" s="166"/>
      <c r="U306" s="166"/>
      <c r="V306" s="166"/>
      <c r="W306" s="166"/>
      <c r="X306" s="166"/>
      <c r="Y306" s="166"/>
      <c r="Z306" s="166"/>
    </row>
    <row r="307" spans="1:26" ht="15.75" customHeight="1">
      <c r="A307" s="167"/>
      <c r="B307" s="167"/>
      <c r="C307" s="167"/>
      <c r="D307" s="167"/>
      <c r="E307" s="167"/>
      <c r="F307" s="167"/>
      <c r="G307" s="167"/>
      <c r="H307" s="167"/>
      <c r="I307" s="166"/>
      <c r="J307" s="166"/>
      <c r="K307" s="166"/>
      <c r="L307" s="166"/>
      <c r="M307" s="166"/>
      <c r="N307" s="166"/>
      <c r="O307" s="166"/>
      <c r="P307" s="166"/>
      <c r="Q307" s="166"/>
      <c r="R307" s="166"/>
      <c r="S307" s="166"/>
      <c r="T307" s="166"/>
      <c r="U307" s="166"/>
      <c r="V307" s="166"/>
      <c r="W307" s="166"/>
      <c r="X307" s="166"/>
      <c r="Y307" s="166"/>
      <c r="Z307" s="166"/>
    </row>
    <row r="308" spans="1:26" ht="15.75" customHeight="1">
      <c r="A308" s="167"/>
      <c r="B308" s="167"/>
      <c r="C308" s="167"/>
      <c r="D308" s="167"/>
      <c r="E308" s="167"/>
      <c r="F308" s="167"/>
      <c r="G308" s="167"/>
      <c r="H308" s="167"/>
      <c r="I308" s="166"/>
      <c r="J308" s="166"/>
      <c r="K308" s="166"/>
      <c r="L308" s="166"/>
      <c r="M308" s="166"/>
      <c r="N308" s="166"/>
      <c r="O308" s="166"/>
      <c r="P308" s="166"/>
      <c r="Q308" s="166"/>
      <c r="R308" s="166"/>
      <c r="S308" s="166"/>
      <c r="T308" s="166"/>
      <c r="U308" s="166"/>
      <c r="V308" s="166"/>
      <c r="W308" s="166"/>
      <c r="X308" s="166"/>
      <c r="Y308" s="166"/>
      <c r="Z308" s="166"/>
    </row>
    <row r="309" spans="1:26" ht="15.75" customHeight="1">
      <c r="A309" s="167"/>
      <c r="B309" s="167"/>
      <c r="C309" s="167"/>
      <c r="D309" s="167"/>
      <c r="E309" s="167"/>
      <c r="F309" s="167"/>
      <c r="G309" s="167"/>
      <c r="H309" s="167"/>
      <c r="I309" s="166"/>
      <c r="J309" s="166"/>
      <c r="K309" s="166"/>
      <c r="L309" s="166"/>
      <c r="M309" s="166"/>
      <c r="N309" s="166"/>
      <c r="O309" s="166"/>
      <c r="P309" s="166"/>
      <c r="Q309" s="166"/>
      <c r="R309" s="166"/>
      <c r="S309" s="166"/>
      <c r="T309" s="166"/>
      <c r="U309" s="166"/>
      <c r="V309" s="166"/>
      <c r="W309" s="166"/>
      <c r="X309" s="166"/>
      <c r="Y309" s="166"/>
      <c r="Z309" s="166"/>
    </row>
    <row r="310" spans="1:26" ht="15.75" customHeight="1">
      <c r="A310" s="167"/>
      <c r="B310" s="167"/>
      <c r="C310" s="167"/>
      <c r="D310" s="167"/>
      <c r="E310" s="167"/>
      <c r="F310" s="167"/>
      <c r="G310" s="167"/>
      <c r="H310" s="167"/>
      <c r="I310" s="166"/>
      <c r="J310" s="166"/>
      <c r="K310" s="166"/>
      <c r="L310" s="166"/>
      <c r="M310" s="166"/>
      <c r="N310" s="166"/>
      <c r="O310" s="166"/>
      <c r="P310" s="166"/>
      <c r="Q310" s="166"/>
      <c r="R310" s="166"/>
      <c r="S310" s="166"/>
      <c r="T310" s="166"/>
      <c r="U310" s="166"/>
      <c r="V310" s="166"/>
      <c r="W310" s="166"/>
      <c r="X310" s="166"/>
      <c r="Y310" s="166"/>
      <c r="Z310" s="166"/>
    </row>
    <row r="311" spans="1:26" ht="15.75" customHeight="1">
      <c r="A311" s="167"/>
      <c r="B311" s="167"/>
      <c r="C311" s="167"/>
      <c r="D311" s="167"/>
      <c r="E311" s="167"/>
      <c r="F311" s="167"/>
      <c r="G311" s="167"/>
      <c r="H311" s="167"/>
      <c r="I311" s="166"/>
      <c r="J311" s="166"/>
      <c r="K311" s="166"/>
      <c r="L311" s="166"/>
      <c r="M311" s="166"/>
      <c r="N311" s="166"/>
      <c r="O311" s="166"/>
      <c r="P311" s="166"/>
      <c r="Q311" s="166"/>
      <c r="R311" s="166"/>
      <c r="S311" s="166"/>
      <c r="T311" s="166"/>
      <c r="U311" s="166"/>
      <c r="V311" s="166"/>
      <c r="W311" s="166"/>
      <c r="X311" s="166"/>
      <c r="Y311" s="166"/>
      <c r="Z311" s="166"/>
    </row>
    <row r="312" spans="1:26" ht="15.75" customHeight="1">
      <c r="A312" s="167"/>
      <c r="B312" s="167"/>
      <c r="C312" s="167"/>
      <c r="D312" s="167"/>
      <c r="E312" s="167"/>
      <c r="F312" s="167"/>
      <c r="G312" s="167"/>
      <c r="H312" s="167"/>
      <c r="I312" s="166"/>
      <c r="J312" s="166"/>
      <c r="K312" s="166"/>
      <c r="L312" s="166"/>
      <c r="M312" s="166"/>
      <c r="N312" s="166"/>
      <c r="O312" s="166"/>
      <c r="P312" s="166"/>
      <c r="Q312" s="166"/>
      <c r="R312" s="166"/>
      <c r="S312" s="166"/>
      <c r="T312" s="166"/>
      <c r="U312" s="166"/>
      <c r="V312" s="166"/>
      <c r="W312" s="166"/>
      <c r="X312" s="166"/>
      <c r="Y312" s="166"/>
      <c r="Z312" s="166"/>
    </row>
    <row r="313" spans="1:26" ht="15.75" customHeight="1">
      <c r="A313" s="167"/>
      <c r="B313" s="167"/>
      <c r="C313" s="167"/>
      <c r="D313" s="167"/>
      <c r="E313" s="167"/>
      <c r="F313" s="167"/>
      <c r="G313" s="167"/>
      <c r="H313" s="167"/>
      <c r="I313" s="166"/>
      <c r="J313" s="166"/>
      <c r="K313" s="166"/>
      <c r="L313" s="166"/>
      <c r="M313" s="166"/>
      <c r="N313" s="166"/>
      <c r="O313" s="166"/>
      <c r="P313" s="166"/>
      <c r="Q313" s="166"/>
      <c r="R313" s="166"/>
      <c r="S313" s="166"/>
      <c r="T313" s="166"/>
      <c r="U313" s="166"/>
      <c r="V313" s="166"/>
      <c r="W313" s="166"/>
      <c r="X313" s="166"/>
      <c r="Y313" s="166"/>
      <c r="Z313" s="166"/>
    </row>
    <row r="314" spans="1:26" ht="15.75" customHeight="1">
      <c r="A314" s="167"/>
      <c r="B314" s="167"/>
      <c r="C314" s="167"/>
      <c r="D314" s="167"/>
      <c r="E314" s="167"/>
      <c r="F314" s="167"/>
      <c r="G314" s="167"/>
      <c r="H314" s="167"/>
      <c r="I314" s="166"/>
      <c r="J314" s="166"/>
      <c r="K314" s="166"/>
      <c r="L314" s="166"/>
      <c r="M314" s="166"/>
      <c r="N314" s="166"/>
      <c r="O314" s="166"/>
      <c r="P314" s="166"/>
      <c r="Q314" s="166"/>
      <c r="R314" s="166"/>
      <c r="S314" s="166"/>
      <c r="T314" s="166"/>
      <c r="U314" s="166"/>
      <c r="V314" s="166"/>
      <c r="W314" s="166"/>
      <c r="X314" s="166"/>
      <c r="Y314" s="166"/>
      <c r="Z314" s="166"/>
    </row>
    <row r="315" spans="1:26" ht="15.75" customHeight="1">
      <c r="A315" s="167"/>
      <c r="B315" s="167"/>
      <c r="C315" s="167"/>
      <c r="D315" s="167"/>
      <c r="E315" s="167"/>
      <c r="F315" s="167"/>
      <c r="G315" s="167"/>
      <c r="H315" s="167"/>
      <c r="I315" s="166"/>
      <c r="J315" s="166"/>
      <c r="K315" s="166"/>
      <c r="L315" s="166"/>
      <c r="M315" s="166"/>
      <c r="N315" s="166"/>
      <c r="O315" s="166"/>
      <c r="P315" s="166"/>
      <c r="Q315" s="166"/>
      <c r="R315" s="166"/>
      <c r="S315" s="166"/>
      <c r="T315" s="166"/>
      <c r="U315" s="166"/>
      <c r="V315" s="166"/>
      <c r="W315" s="166"/>
      <c r="X315" s="166"/>
      <c r="Y315" s="166"/>
      <c r="Z315" s="166"/>
    </row>
    <row r="316" spans="1:26" ht="15.75" customHeight="1">
      <c r="A316" s="167"/>
      <c r="B316" s="167"/>
      <c r="C316" s="167"/>
      <c r="D316" s="167"/>
      <c r="E316" s="167"/>
      <c r="F316" s="167"/>
      <c r="G316" s="167"/>
      <c r="H316" s="167"/>
      <c r="I316" s="166"/>
      <c r="J316" s="166"/>
      <c r="K316" s="166"/>
      <c r="L316" s="166"/>
      <c r="M316" s="166"/>
      <c r="N316" s="166"/>
      <c r="O316" s="166"/>
      <c r="P316" s="166"/>
      <c r="Q316" s="166"/>
      <c r="R316" s="166"/>
      <c r="S316" s="166"/>
      <c r="T316" s="166"/>
      <c r="U316" s="166"/>
      <c r="V316" s="166"/>
      <c r="W316" s="166"/>
      <c r="X316" s="166"/>
      <c r="Y316" s="166"/>
      <c r="Z316" s="166"/>
    </row>
    <row r="317" spans="1:26" ht="15.75" customHeight="1">
      <c r="A317" s="167"/>
      <c r="B317" s="167"/>
      <c r="C317" s="167"/>
      <c r="D317" s="167"/>
      <c r="E317" s="167"/>
      <c r="F317" s="167"/>
      <c r="G317" s="167"/>
      <c r="H317" s="167"/>
      <c r="I317" s="166"/>
      <c r="J317" s="166"/>
      <c r="K317" s="166"/>
      <c r="L317" s="166"/>
      <c r="M317" s="166"/>
      <c r="N317" s="166"/>
      <c r="O317" s="166"/>
      <c r="P317" s="166"/>
      <c r="Q317" s="166"/>
      <c r="R317" s="166"/>
      <c r="S317" s="166"/>
      <c r="T317" s="166"/>
      <c r="U317" s="166"/>
      <c r="V317" s="166"/>
      <c r="W317" s="166"/>
      <c r="X317" s="166"/>
      <c r="Y317" s="166"/>
      <c r="Z317" s="166"/>
    </row>
    <row r="318" spans="1:26" ht="15.75" customHeight="1">
      <c r="A318" s="167"/>
      <c r="B318" s="167"/>
      <c r="C318" s="167"/>
      <c r="D318" s="167"/>
      <c r="E318" s="167"/>
      <c r="F318" s="167"/>
      <c r="G318" s="167"/>
      <c r="H318" s="167"/>
      <c r="I318" s="166"/>
      <c r="J318" s="166"/>
      <c r="K318" s="166"/>
      <c r="L318" s="166"/>
      <c r="M318" s="166"/>
      <c r="N318" s="166"/>
      <c r="O318" s="166"/>
      <c r="P318" s="166"/>
      <c r="Q318" s="166"/>
      <c r="R318" s="166"/>
      <c r="S318" s="166"/>
      <c r="T318" s="166"/>
      <c r="U318" s="166"/>
      <c r="V318" s="166"/>
      <c r="W318" s="166"/>
      <c r="X318" s="166"/>
      <c r="Y318" s="166"/>
      <c r="Z318" s="166"/>
    </row>
    <row r="319" spans="1:26" ht="15.75" customHeight="1">
      <c r="A319" s="167"/>
      <c r="B319" s="167"/>
      <c r="C319" s="167"/>
      <c r="D319" s="167"/>
      <c r="E319" s="167"/>
      <c r="F319" s="167"/>
      <c r="G319" s="167"/>
      <c r="H319" s="167"/>
      <c r="I319" s="166"/>
      <c r="J319" s="166"/>
      <c r="K319" s="166"/>
      <c r="L319" s="166"/>
      <c r="M319" s="166"/>
      <c r="N319" s="166"/>
      <c r="O319" s="166"/>
      <c r="P319" s="166"/>
      <c r="Q319" s="166"/>
      <c r="R319" s="166"/>
      <c r="S319" s="166"/>
      <c r="T319" s="166"/>
      <c r="U319" s="166"/>
      <c r="V319" s="166"/>
      <c r="W319" s="166"/>
      <c r="X319" s="166"/>
      <c r="Y319" s="166"/>
      <c r="Z319" s="166"/>
    </row>
    <row r="320" spans="1:26" ht="15.75" customHeight="1">
      <c r="A320" s="167"/>
      <c r="B320" s="167"/>
      <c r="C320" s="167"/>
      <c r="D320" s="167"/>
      <c r="E320" s="167"/>
      <c r="F320" s="167"/>
      <c r="G320" s="167"/>
      <c r="H320" s="167"/>
      <c r="I320" s="166"/>
      <c r="J320" s="166"/>
      <c r="K320" s="166"/>
      <c r="L320" s="166"/>
      <c r="M320" s="166"/>
      <c r="N320" s="166"/>
      <c r="O320" s="166"/>
      <c r="P320" s="166"/>
      <c r="Q320" s="166"/>
      <c r="R320" s="166"/>
      <c r="S320" s="166"/>
      <c r="T320" s="166"/>
      <c r="U320" s="166"/>
      <c r="V320" s="166"/>
      <c r="W320" s="166"/>
      <c r="X320" s="166"/>
      <c r="Y320" s="166"/>
      <c r="Z320" s="166"/>
    </row>
    <row r="321" spans="1:26" ht="15.75" customHeight="1">
      <c r="A321" s="167"/>
      <c r="B321" s="167"/>
      <c r="C321" s="167"/>
      <c r="D321" s="167"/>
      <c r="E321" s="167"/>
      <c r="F321" s="167"/>
      <c r="G321" s="167"/>
      <c r="H321" s="167"/>
      <c r="I321" s="166"/>
      <c r="J321" s="166"/>
      <c r="K321" s="166"/>
      <c r="L321" s="166"/>
      <c r="M321" s="166"/>
      <c r="N321" s="166"/>
      <c r="O321" s="166"/>
      <c r="P321" s="166"/>
      <c r="Q321" s="166"/>
      <c r="R321" s="166"/>
      <c r="S321" s="166"/>
      <c r="T321" s="166"/>
      <c r="U321" s="166"/>
      <c r="V321" s="166"/>
      <c r="W321" s="166"/>
      <c r="X321" s="166"/>
      <c r="Y321" s="166"/>
      <c r="Z321" s="166"/>
    </row>
    <row r="322" spans="1:26" ht="15.75" customHeight="1">
      <c r="A322" s="167"/>
      <c r="B322" s="167"/>
      <c r="C322" s="167"/>
      <c r="D322" s="167"/>
      <c r="E322" s="167"/>
      <c r="F322" s="167"/>
      <c r="G322" s="167"/>
      <c r="H322" s="167"/>
      <c r="I322" s="166"/>
      <c r="J322" s="166"/>
      <c r="K322" s="166"/>
      <c r="L322" s="166"/>
      <c r="M322" s="166"/>
      <c r="N322" s="166"/>
      <c r="O322" s="166"/>
      <c r="P322" s="166"/>
      <c r="Q322" s="166"/>
      <c r="R322" s="166"/>
      <c r="S322" s="166"/>
      <c r="T322" s="166"/>
      <c r="U322" s="166"/>
      <c r="V322" s="166"/>
      <c r="W322" s="166"/>
      <c r="X322" s="166"/>
      <c r="Y322" s="166"/>
      <c r="Z322" s="166"/>
    </row>
    <row r="323" spans="1:26" ht="15.75" customHeight="1">
      <c r="A323" s="167"/>
      <c r="B323" s="167"/>
      <c r="C323" s="167"/>
      <c r="D323" s="167"/>
      <c r="E323" s="167"/>
      <c r="F323" s="167"/>
      <c r="G323" s="167"/>
      <c r="H323" s="167"/>
      <c r="I323" s="166"/>
      <c r="J323" s="166"/>
      <c r="K323" s="166"/>
      <c r="L323" s="166"/>
      <c r="M323" s="166"/>
      <c r="N323" s="166"/>
      <c r="O323" s="166"/>
      <c r="P323" s="166"/>
      <c r="Q323" s="166"/>
      <c r="R323" s="166"/>
      <c r="S323" s="166"/>
      <c r="T323" s="166"/>
      <c r="U323" s="166"/>
      <c r="V323" s="166"/>
      <c r="W323" s="166"/>
      <c r="X323" s="166"/>
      <c r="Y323" s="166"/>
      <c r="Z323" s="166"/>
    </row>
    <row r="324" spans="1:26" ht="15.75" customHeight="1">
      <c r="A324" s="168"/>
      <c r="B324" s="169"/>
      <c r="C324" s="169"/>
      <c r="D324" s="170"/>
      <c r="E324" s="170"/>
      <c r="F324" s="170"/>
      <c r="G324" s="170"/>
      <c r="H324" s="169"/>
      <c r="I324" s="160"/>
      <c r="J324" s="160"/>
      <c r="K324" s="160"/>
      <c r="L324" s="160"/>
      <c r="M324" s="160"/>
      <c r="N324" s="160"/>
      <c r="O324" s="160"/>
      <c r="P324" s="160"/>
      <c r="Q324" s="160"/>
      <c r="R324" s="160"/>
      <c r="S324" s="160"/>
      <c r="T324" s="160"/>
      <c r="U324" s="160"/>
      <c r="V324" s="160"/>
      <c r="W324" s="160"/>
      <c r="X324" s="160"/>
      <c r="Y324" s="160"/>
      <c r="Z324" s="160"/>
    </row>
    <row r="325" spans="1:26" ht="15.75" customHeight="1">
      <c r="A325" s="169"/>
      <c r="B325" s="169"/>
      <c r="C325" s="169"/>
      <c r="D325" s="170"/>
      <c r="E325" s="170"/>
      <c r="F325" s="170"/>
      <c r="G325" s="170"/>
      <c r="H325" s="169"/>
      <c r="I325" s="160"/>
      <c r="J325" s="160"/>
      <c r="K325" s="160"/>
      <c r="L325" s="160"/>
      <c r="M325" s="160"/>
      <c r="N325" s="160"/>
      <c r="O325" s="160"/>
      <c r="P325" s="160"/>
      <c r="Q325" s="160"/>
      <c r="R325" s="160"/>
      <c r="S325" s="160"/>
      <c r="T325" s="160"/>
      <c r="U325" s="160"/>
      <c r="V325" s="160"/>
      <c r="W325" s="160"/>
      <c r="X325" s="160"/>
      <c r="Y325" s="160"/>
      <c r="Z325" s="160"/>
    </row>
    <row r="326" spans="1:26" ht="15.75" customHeight="1">
      <c r="A326" s="168"/>
      <c r="B326" s="169"/>
      <c r="C326" s="169"/>
      <c r="D326" s="170"/>
      <c r="E326" s="170"/>
      <c r="F326" s="170"/>
      <c r="G326" s="170"/>
      <c r="H326" s="169"/>
      <c r="I326" s="160"/>
      <c r="J326" s="160"/>
      <c r="K326" s="160"/>
      <c r="L326" s="160"/>
      <c r="M326" s="160"/>
      <c r="N326" s="160"/>
      <c r="O326" s="160"/>
      <c r="P326" s="160"/>
      <c r="Q326" s="160"/>
      <c r="R326" s="160"/>
      <c r="S326" s="160"/>
      <c r="T326" s="160"/>
      <c r="U326" s="160"/>
      <c r="V326" s="160"/>
      <c r="W326" s="160"/>
      <c r="X326" s="160"/>
      <c r="Y326" s="160"/>
      <c r="Z326" s="160"/>
    </row>
    <row r="327" spans="1:26" ht="15.75" customHeight="1">
      <c r="A327" s="169"/>
      <c r="B327" s="169"/>
      <c r="C327" s="169"/>
      <c r="D327" s="170"/>
      <c r="E327" s="170"/>
      <c r="F327" s="170"/>
      <c r="G327" s="170"/>
      <c r="H327" s="169"/>
      <c r="I327" s="160"/>
      <c r="J327" s="160"/>
      <c r="K327" s="160"/>
      <c r="L327" s="160"/>
      <c r="M327" s="160"/>
      <c r="N327" s="160"/>
      <c r="O327" s="160"/>
      <c r="P327" s="160"/>
      <c r="Q327" s="160"/>
      <c r="R327" s="160"/>
      <c r="S327" s="160"/>
      <c r="T327" s="160"/>
      <c r="U327" s="160"/>
      <c r="V327" s="160"/>
      <c r="W327" s="160"/>
      <c r="X327" s="160"/>
      <c r="Y327" s="160"/>
      <c r="Z327" s="160"/>
    </row>
    <row r="328" spans="1:26" ht="15.75" customHeight="1">
      <c r="A328" s="169"/>
      <c r="B328" s="169"/>
      <c r="C328" s="169"/>
      <c r="D328" s="170"/>
      <c r="E328" s="170"/>
      <c r="F328" s="170"/>
      <c r="G328" s="170"/>
      <c r="H328" s="169"/>
      <c r="I328" s="160"/>
      <c r="J328" s="160"/>
      <c r="K328" s="160"/>
      <c r="L328" s="160"/>
      <c r="M328" s="160"/>
      <c r="N328" s="160"/>
      <c r="O328" s="160"/>
      <c r="P328" s="160"/>
      <c r="Q328" s="160"/>
      <c r="R328" s="160"/>
      <c r="S328" s="160"/>
      <c r="T328" s="160"/>
      <c r="U328" s="160"/>
      <c r="V328" s="160"/>
      <c r="W328" s="160"/>
      <c r="X328" s="160"/>
      <c r="Y328" s="160"/>
      <c r="Z328" s="160"/>
    </row>
    <row r="329" spans="1:26" ht="15.75" customHeight="1">
      <c r="A329" s="169"/>
      <c r="B329" s="169"/>
      <c r="C329" s="169"/>
      <c r="D329" s="170"/>
      <c r="E329" s="170"/>
      <c r="F329" s="170"/>
      <c r="G329" s="170"/>
      <c r="H329" s="169"/>
      <c r="I329" s="160"/>
      <c r="J329" s="160"/>
      <c r="K329" s="160"/>
      <c r="L329" s="160"/>
      <c r="M329" s="160"/>
      <c r="N329" s="160"/>
      <c r="O329" s="160"/>
      <c r="P329" s="160"/>
      <c r="Q329" s="160"/>
      <c r="R329" s="160"/>
      <c r="S329" s="160"/>
      <c r="T329" s="160"/>
      <c r="U329" s="160"/>
      <c r="V329" s="160"/>
      <c r="W329" s="160"/>
      <c r="X329" s="160"/>
      <c r="Y329" s="160"/>
      <c r="Z329" s="160"/>
    </row>
    <row r="330" spans="1:26" ht="15.75" customHeight="1">
      <c r="A330" s="169"/>
      <c r="B330" s="169"/>
      <c r="C330" s="169"/>
      <c r="D330" s="170"/>
      <c r="E330" s="170"/>
      <c r="F330" s="170"/>
      <c r="G330" s="170"/>
      <c r="H330" s="169"/>
      <c r="I330" s="160"/>
      <c r="J330" s="160"/>
      <c r="K330" s="160"/>
      <c r="L330" s="160"/>
      <c r="M330" s="160"/>
      <c r="N330" s="160"/>
      <c r="O330" s="160"/>
      <c r="P330" s="160"/>
      <c r="Q330" s="160"/>
      <c r="R330" s="160"/>
      <c r="S330" s="160"/>
      <c r="T330" s="160"/>
      <c r="U330" s="160"/>
      <c r="V330" s="160"/>
      <c r="W330" s="160"/>
      <c r="X330" s="160"/>
      <c r="Y330" s="160"/>
      <c r="Z330" s="160"/>
    </row>
    <row r="331" spans="1:26" ht="15.75" customHeight="1">
      <c r="A331" s="169"/>
      <c r="B331" s="169"/>
      <c r="C331" s="169"/>
      <c r="D331" s="170"/>
      <c r="E331" s="170"/>
      <c r="F331" s="170"/>
      <c r="G331" s="170"/>
      <c r="H331" s="169"/>
      <c r="I331" s="160"/>
      <c r="J331" s="160"/>
      <c r="K331" s="160"/>
      <c r="L331" s="160"/>
      <c r="M331" s="160"/>
      <c r="N331" s="160"/>
      <c r="O331" s="160"/>
      <c r="P331" s="160"/>
      <c r="Q331" s="160"/>
      <c r="R331" s="160"/>
      <c r="S331" s="160"/>
      <c r="T331" s="160"/>
      <c r="U331" s="160"/>
      <c r="V331" s="160"/>
      <c r="W331" s="160"/>
      <c r="X331" s="160"/>
      <c r="Y331" s="160"/>
      <c r="Z331" s="160"/>
    </row>
    <row r="332" spans="1:26" ht="15.75" customHeight="1">
      <c r="A332" s="169"/>
      <c r="B332" s="169"/>
      <c r="C332" s="169"/>
      <c r="D332" s="170"/>
      <c r="E332" s="170"/>
      <c r="F332" s="170"/>
      <c r="G332" s="170"/>
      <c r="H332" s="169"/>
      <c r="I332" s="160"/>
      <c r="J332" s="160"/>
      <c r="K332" s="160"/>
      <c r="L332" s="160"/>
      <c r="M332" s="160"/>
      <c r="N332" s="160"/>
      <c r="O332" s="160"/>
      <c r="P332" s="160"/>
      <c r="Q332" s="160"/>
      <c r="R332" s="160"/>
      <c r="S332" s="160"/>
      <c r="T332" s="160"/>
      <c r="U332" s="160"/>
      <c r="V332" s="160"/>
      <c r="W332" s="160"/>
      <c r="X332" s="160"/>
      <c r="Y332" s="160"/>
      <c r="Z332" s="160"/>
    </row>
    <row r="333" spans="1:26" ht="15.75" customHeight="1">
      <c r="A333" s="169"/>
      <c r="B333" s="169"/>
      <c r="C333" s="169"/>
      <c r="D333" s="170"/>
      <c r="E333" s="170"/>
      <c r="F333" s="170"/>
      <c r="G333" s="170"/>
      <c r="H333" s="169"/>
      <c r="I333" s="160"/>
      <c r="J333" s="160"/>
      <c r="K333" s="160"/>
      <c r="L333" s="160"/>
      <c r="M333" s="160"/>
      <c r="N333" s="160"/>
      <c r="O333" s="160"/>
      <c r="P333" s="160"/>
      <c r="Q333" s="160"/>
      <c r="R333" s="160"/>
      <c r="S333" s="160"/>
      <c r="T333" s="160"/>
      <c r="U333" s="160"/>
      <c r="V333" s="160"/>
      <c r="W333" s="160"/>
      <c r="X333" s="160"/>
      <c r="Y333" s="160"/>
      <c r="Z333" s="160"/>
    </row>
    <row r="334" spans="1:26" ht="15.75" customHeight="1">
      <c r="A334" s="169"/>
      <c r="B334" s="169"/>
      <c r="C334" s="169"/>
      <c r="D334" s="170"/>
      <c r="E334" s="170"/>
      <c r="F334" s="170"/>
      <c r="G334" s="170"/>
      <c r="H334" s="169"/>
      <c r="I334" s="160"/>
      <c r="J334" s="160"/>
      <c r="K334" s="160"/>
      <c r="L334" s="160"/>
      <c r="M334" s="160"/>
      <c r="N334" s="160"/>
      <c r="O334" s="160"/>
      <c r="P334" s="160"/>
      <c r="Q334" s="160"/>
      <c r="R334" s="160"/>
      <c r="S334" s="160"/>
      <c r="T334" s="160"/>
      <c r="U334" s="160"/>
      <c r="V334" s="160"/>
      <c r="W334" s="160"/>
      <c r="X334" s="160"/>
      <c r="Y334" s="160"/>
      <c r="Z334" s="160"/>
    </row>
    <row r="335" spans="1:26" ht="15.75" customHeight="1">
      <c r="A335" s="169"/>
      <c r="B335" s="169"/>
      <c r="C335" s="169"/>
      <c r="D335" s="170"/>
      <c r="E335" s="170"/>
      <c r="F335" s="170"/>
      <c r="G335" s="170"/>
      <c r="H335" s="169"/>
      <c r="I335" s="160"/>
      <c r="J335" s="160"/>
      <c r="K335" s="160"/>
      <c r="L335" s="160"/>
      <c r="M335" s="160"/>
      <c r="N335" s="160"/>
      <c r="O335" s="160"/>
      <c r="P335" s="160"/>
      <c r="Q335" s="160"/>
      <c r="R335" s="160"/>
      <c r="S335" s="160"/>
      <c r="T335" s="160"/>
      <c r="U335" s="160"/>
      <c r="V335" s="160"/>
      <c r="W335" s="160"/>
      <c r="X335" s="160"/>
      <c r="Y335" s="160"/>
      <c r="Z335" s="160"/>
    </row>
    <row r="336" spans="1:26" ht="15.75" customHeight="1">
      <c r="A336" s="169"/>
      <c r="B336" s="169"/>
      <c r="C336" s="169"/>
      <c r="D336" s="170"/>
      <c r="E336" s="170"/>
      <c r="F336" s="170"/>
      <c r="G336" s="170"/>
      <c r="H336" s="169"/>
      <c r="I336" s="160"/>
      <c r="J336" s="160"/>
      <c r="K336" s="160"/>
      <c r="L336" s="160"/>
      <c r="M336" s="160"/>
      <c r="N336" s="160"/>
      <c r="O336" s="160"/>
      <c r="P336" s="160"/>
      <c r="Q336" s="160"/>
      <c r="R336" s="160"/>
      <c r="S336" s="160"/>
      <c r="T336" s="160"/>
      <c r="U336" s="160"/>
      <c r="V336" s="160"/>
      <c r="W336" s="160"/>
      <c r="X336" s="160"/>
      <c r="Y336" s="160"/>
      <c r="Z336" s="160"/>
    </row>
    <row r="337" spans="1:26" ht="15.75" customHeight="1">
      <c r="A337" s="169"/>
      <c r="B337" s="169"/>
      <c r="C337" s="169"/>
      <c r="D337" s="170"/>
      <c r="E337" s="170"/>
      <c r="F337" s="170"/>
      <c r="G337" s="170"/>
      <c r="H337" s="169"/>
      <c r="I337" s="160"/>
      <c r="J337" s="160"/>
      <c r="K337" s="160"/>
      <c r="L337" s="160"/>
      <c r="M337" s="160"/>
      <c r="N337" s="160"/>
      <c r="O337" s="160"/>
      <c r="P337" s="160"/>
      <c r="Q337" s="160"/>
      <c r="R337" s="160"/>
      <c r="S337" s="160"/>
      <c r="T337" s="160"/>
      <c r="U337" s="160"/>
      <c r="V337" s="160"/>
      <c r="W337" s="160"/>
      <c r="X337" s="160"/>
      <c r="Y337" s="160"/>
      <c r="Z337" s="160"/>
    </row>
    <row r="338" spans="1:26" ht="15.75" customHeight="1">
      <c r="A338" s="169"/>
      <c r="B338" s="169"/>
      <c r="C338" s="169"/>
      <c r="D338" s="170"/>
      <c r="E338" s="170"/>
      <c r="F338" s="170"/>
      <c r="G338" s="170"/>
      <c r="H338" s="169"/>
      <c r="I338" s="160"/>
      <c r="J338" s="160"/>
      <c r="K338" s="160"/>
      <c r="L338" s="160"/>
      <c r="M338" s="160"/>
      <c r="N338" s="160"/>
      <c r="O338" s="160"/>
      <c r="P338" s="160"/>
      <c r="Q338" s="160"/>
      <c r="R338" s="160"/>
      <c r="S338" s="160"/>
      <c r="T338" s="160"/>
      <c r="U338" s="160"/>
      <c r="V338" s="160"/>
      <c r="W338" s="160"/>
      <c r="X338" s="160"/>
      <c r="Y338" s="160"/>
      <c r="Z338" s="160"/>
    </row>
    <row r="339" spans="1:26" ht="15.75" customHeight="1">
      <c r="A339" s="169"/>
      <c r="B339" s="169"/>
      <c r="C339" s="169"/>
      <c r="D339" s="170"/>
      <c r="E339" s="170"/>
      <c r="F339" s="170"/>
      <c r="G339" s="170"/>
      <c r="H339" s="169"/>
      <c r="I339" s="160"/>
      <c r="J339" s="160"/>
      <c r="K339" s="160"/>
      <c r="L339" s="160"/>
      <c r="M339" s="160"/>
      <c r="N339" s="160"/>
      <c r="O339" s="160"/>
      <c r="P339" s="160"/>
      <c r="Q339" s="160"/>
      <c r="R339" s="160"/>
      <c r="S339" s="160"/>
      <c r="T339" s="160"/>
      <c r="U339" s="160"/>
      <c r="V339" s="160"/>
      <c r="W339" s="160"/>
      <c r="X339" s="160"/>
      <c r="Y339" s="160"/>
      <c r="Z339" s="160"/>
    </row>
    <row r="340" spans="1:26" ht="15.75" customHeight="1">
      <c r="A340" s="169"/>
      <c r="B340" s="169"/>
      <c r="C340" s="169"/>
      <c r="D340" s="170"/>
      <c r="E340" s="170"/>
      <c r="F340" s="170"/>
      <c r="G340" s="170"/>
      <c r="H340" s="169"/>
      <c r="I340" s="160"/>
      <c r="J340" s="160"/>
      <c r="K340" s="160"/>
      <c r="L340" s="160"/>
      <c r="M340" s="160"/>
      <c r="N340" s="160"/>
      <c r="O340" s="160"/>
      <c r="P340" s="160"/>
      <c r="Q340" s="160"/>
      <c r="R340" s="160"/>
      <c r="S340" s="160"/>
      <c r="T340" s="160"/>
      <c r="U340" s="160"/>
      <c r="V340" s="160"/>
      <c r="W340" s="160"/>
      <c r="X340" s="160"/>
      <c r="Y340" s="160"/>
      <c r="Z340" s="160"/>
    </row>
    <row r="341" spans="1:26" ht="15.75" customHeight="1">
      <c r="A341" s="169"/>
      <c r="B341" s="169"/>
      <c r="C341" s="169"/>
      <c r="D341" s="170"/>
      <c r="E341" s="170"/>
      <c r="F341" s="170"/>
      <c r="G341" s="170"/>
      <c r="H341" s="169"/>
      <c r="I341" s="160"/>
      <c r="J341" s="160"/>
      <c r="K341" s="160"/>
      <c r="L341" s="160"/>
      <c r="M341" s="160"/>
      <c r="N341" s="160"/>
      <c r="O341" s="160"/>
      <c r="P341" s="160"/>
      <c r="Q341" s="160"/>
      <c r="R341" s="160"/>
      <c r="S341" s="160"/>
      <c r="T341" s="160"/>
      <c r="U341" s="160"/>
      <c r="V341" s="160"/>
      <c r="W341" s="160"/>
      <c r="X341" s="160"/>
      <c r="Y341" s="160"/>
      <c r="Z341" s="160"/>
    </row>
    <row r="342" spans="1:26" ht="15.75" customHeight="1">
      <c r="A342" s="169"/>
      <c r="B342" s="169"/>
      <c r="C342" s="169"/>
      <c r="D342" s="170"/>
      <c r="E342" s="170"/>
      <c r="F342" s="170"/>
      <c r="G342" s="170"/>
      <c r="H342" s="169"/>
      <c r="I342" s="160"/>
      <c r="J342" s="160"/>
      <c r="K342" s="160"/>
      <c r="L342" s="160"/>
      <c r="M342" s="160"/>
      <c r="N342" s="160"/>
      <c r="O342" s="160"/>
      <c r="P342" s="160"/>
      <c r="Q342" s="160"/>
      <c r="R342" s="160"/>
      <c r="S342" s="160"/>
      <c r="T342" s="160"/>
      <c r="U342" s="160"/>
      <c r="V342" s="160"/>
      <c r="W342" s="160"/>
      <c r="X342" s="160"/>
      <c r="Y342" s="160"/>
      <c r="Z342" s="160"/>
    </row>
    <row r="343" spans="1:26" ht="15.75" customHeight="1">
      <c r="A343" s="169"/>
      <c r="B343" s="169"/>
      <c r="C343" s="169"/>
      <c r="D343" s="170"/>
      <c r="E343" s="170"/>
      <c r="F343" s="170"/>
      <c r="G343" s="170"/>
      <c r="H343" s="169"/>
      <c r="I343" s="160"/>
      <c r="J343" s="160"/>
      <c r="K343" s="160"/>
      <c r="L343" s="160"/>
      <c r="M343" s="160"/>
      <c r="N343" s="160"/>
      <c r="O343" s="160"/>
      <c r="P343" s="160"/>
      <c r="Q343" s="160"/>
      <c r="R343" s="160"/>
      <c r="S343" s="160"/>
      <c r="T343" s="160"/>
      <c r="U343" s="160"/>
      <c r="V343" s="160"/>
      <c r="W343" s="160"/>
      <c r="X343" s="160"/>
      <c r="Y343" s="160"/>
      <c r="Z343" s="160"/>
    </row>
    <row r="344" spans="1:26" ht="15.75" customHeight="1">
      <c r="A344" s="169"/>
      <c r="B344" s="169"/>
      <c r="C344" s="169"/>
      <c r="D344" s="170"/>
      <c r="E344" s="170"/>
      <c r="F344" s="170"/>
      <c r="G344" s="170"/>
      <c r="H344" s="169"/>
      <c r="I344" s="160"/>
      <c r="J344" s="160"/>
      <c r="K344" s="160"/>
      <c r="L344" s="160"/>
      <c r="M344" s="160"/>
      <c r="N344" s="160"/>
      <c r="O344" s="160"/>
      <c r="P344" s="160"/>
      <c r="Q344" s="160"/>
      <c r="R344" s="160"/>
      <c r="S344" s="160"/>
      <c r="T344" s="160"/>
      <c r="U344" s="160"/>
      <c r="V344" s="160"/>
      <c r="W344" s="160"/>
      <c r="X344" s="160"/>
      <c r="Y344" s="160"/>
      <c r="Z344" s="160"/>
    </row>
    <row r="345" spans="1:26" ht="15.75" customHeight="1">
      <c r="A345" s="169"/>
      <c r="B345" s="169"/>
      <c r="C345" s="169"/>
      <c r="D345" s="170"/>
      <c r="E345" s="170"/>
      <c r="F345" s="170"/>
      <c r="G345" s="170"/>
      <c r="H345" s="169"/>
      <c r="I345" s="160"/>
      <c r="J345" s="160"/>
      <c r="K345" s="160"/>
      <c r="L345" s="160"/>
      <c r="M345" s="160"/>
      <c r="N345" s="160"/>
      <c r="O345" s="160"/>
      <c r="P345" s="160"/>
      <c r="Q345" s="160"/>
      <c r="R345" s="160"/>
      <c r="S345" s="160"/>
      <c r="T345" s="160"/>
      <c r="U345" s="160"/>
      <c r="V345" s="160"/>
      <c r="W345" s="160"/>
      <c r="X345" s="160"/>
      <c r="Y345" s="160"/>
      <c r="Z345" s="160"/>
    </row>
    <row r="346" spans="1:26" ht="15.75" customHeight="1">
      <c r="A346" s="169"/>
      <c r="B346" s="169"/>
      <c r="C346" s="169"/>
      <c r="D346" s="170"/>
      <c r="E346" s="170"/>
      <c r="F346" s="170"/>
      <c r="G346" s="170"/>
      <c r="H346" s="169"/>
      <c r="I346" s="160"/>
      <c r="J346" s="160"/>
      <c r="K346" s="160"/>
      <c r="L346" s="160"/>
      <c r="M346" s="160"/>
      <c r="N346" s="160"/>
      <c r="O346" s="160"/>
      <c r="P346" s="160"/>
      <c r="Q346" s="160"/>
      <c r="R346" s="160"/>
      <c r="S346" s="160"/>
      <c r="T346" s="160"/>
      <c r="U346" s="160"/>
      <c r="V346" s="160"/>
      <c r="W346" s="160"/>
      <c r="X346" s="160"/>
      <c r="Y346" s="160"/>
      <c r="Z346" s="160"/>
    </row>
    <row r="347" spans="1:26" ht="15.75" customHeight="1">
      <c r="A347" s="169"/>
      <c r="B347" s="169"/>
      <c r="C347" s="169"/>
      <c r="D347" s="170"/>
      <c r="E347" s="170"/>
      <c r="F347" s="170"/>
      <c r="G347" s="170"/>
      <c r="H347" s="169"/>
      <c r="I347" s="160"/>
      <c r="J347" s="160"/>
      <c r="K347" s="160"/>
      <c r="L347" s="160"/>
      <c r="M347" s="160"/>
      <c r="N347" s="160"/>
      <c r="O347" s="160"/>
      <c r="P347" s="160"/>
      <c r="Q347" s="160"/>
      <c r="R347" s="160"/>
      <c r="S347" s="160"/>
      <c r="T347" s="160"/>
      <c r="U347" s="160"/>
      <c r="V347" s="160"/>
      <c r="W347" s="160"/>
      <c r="X347" s="160"/>
      <c r="Y347" s="160"/>
      <c r="Z347" s="160"/>
    </row>
    <row r="348" spans="1:26" ht="15.75" customHeight="1">
      <c r="A348" s="169"/>
      <c r="B348" s="169"/>
      <c r="C348" s="169"/>
      <c r="D348" s="170"/>
      <c r="E348" s="170"/>
      <c r="F348" s="170"/>
      <c r="G348" s="170"/>
      <c r="H348" s="169"/>
      <c r="I348" s="160"/>
      <c r="J348" s="160"/>
      <c r="K348" s="160"/>
      <c r="L348" s="160"/>
      <c r="M348" s="160"/>
      <c r="N348" s="160"/>
      <c r="O348" s="160"/>
      <c r="P348" s="160"/>
      <c r="Q348" s="160"/>
      <c r="R348" s="160"/>
      <c r="S348" s="160"/>
      <c r="T348" s="160"/>
      <c r="U348" s="160"/>
      <c r="V348" s="160"/>
      <c r="W348" s="160"/>
      <c r="X348" s="160"/>
      <c r="Y348" s="160"/>
      <c r="Z348" s="160"/>
    </row>
    <row r="349" spans="1:26" ht="15.75" customHeight="1">
      <c r="A349" s="169"/>
      <c r="B349" s="169"/>
      <c r="C349" s="169"/>
      <c r="D349" s="170"/>
      <c r="E349" s="170"/>
      <c r="F349" s="170"/>
      <c r="G349" s="170"/>
      <c r="H349" s="169"/>
      <c r="I349" s="160"/>
      <c r="J349" s="160"/>
      <c r="K349" s="160"/>
      <c r="L349" s="160"/>
      <c r="M349" s="160"/>
      <c r="N349" s="160"/>
      <c r="O349" s="160"/>
      <c r="P349" s="160"/>
      <c r="Q349" s="160"/>
      <c r="R349" s="160"/>
      <c r="S349" s="160"/>
      <c r="T349" s="160"/>
      <c r="U349" s="160"/>
      <c r="V349" s="160"/>
      <c r="W349" s="160"/>
      <c r="X349" s="160"/>
      <c r="Y349" s="160"/>
      <c r="Z349" s="160"/>
    </row>
    <row r="350" spans="1:26" ht="15.75" customHeight="1">
      <c r="A350" s="169"/>
      <c r="B350" s="169"/>
      <c r="C350" s="169"/>
      <c r="D350" s="170"/>
      <c r="E350" s="170"/>
      <c r="F350" s="170"/>
      <c r="G350" s="170"/>
      <c r="H350" s="169"/>
      <c r="I350" s="160"/>
      <c r="J350" s="160"/>
      <c r="K350" s="160"/>
      <c r="L350" s="160"/>
      <c r="M350" s="160"/>
      <c r="N350" s="160"/>
      <c r="O350" s="160"/>
      <c r="P350" s="160"/>
      <c r="Q350" s="160"/>
      <c r="R350" s="160"/>
      <c r="S350" s="160"/>
      <c r="T350" s="160"/>
      <c r="U350" s="160"/>
      <c r="V350" s="160"/>
      <c r="W350" s="160"/>
      <c r="X350" s="160"/>
      <c r="Y350" s="160"/>
      <c r="Z350" s="160"/>
    </row>
    <row r="351" spans="1:26" ht="15.75" customHeight="1">
      <c r="A351" s="169"/>
      <c r="B351" s="169"/>
      <c r="C351" s="169"/>
      <c r="D351" s="170"/>
      <c r="E351" s="170"/>
      <c r="F351" s="170"/>
      <c r="G351" s="170"/>
      <c r="H351" s="169"/>
      <c r="I351" s="160"/>
      <c r="J351" s="160"/>
      <c r="K351" s="160"/>
      <c r="L351" s="160"/>
      <c r="M351" s="160"/>
      <c r="N351" s="160"/>
      <c r="O351" s="160"/>
      <c r="P351" s="160"/>
      <c r="Q351" s="160"/>
      <c r="R351" s="160"/>
      <c r="S351" s="160"/>
      <c r="T351" s="160"/>
      <c r="U351" s="160"/>
      <c r="V351" s="160"/>
      <c r="W351" s="160"/>
      <c r="X351" s="160"/>
      <c r="Y351" s="160"/>
      <c r="Z351" s="160"/>
    </row>
    <row r="352" spans="1:26" ht="15.75" customHeight="1">
      <c r="A352" s="169"/>
      <c r="B352" s="169"/>
      <c r="C352" s="169"/>
      <c r="D352" s="170"/>
      <c r="E352" s="170"/>
      <c r="F352" s="170"/>
      <c r="G352" s="170"/>
      <c r="H352" s="169"/>
      <c r="I352" s="160"/>
      <c r="J352" s="160"/>
      <c r="K352" s="160"/>
      <c r="L352" s="160"/>
      <c r="M352" s="160"/>
      <c r="N352" s="160"/>
      <c r="O352" s="160"/>
      <c r="P352" s="160"/>
      <c r="Q352" s="160"/>
      <c r="R352" s="160"/>
      <c r="S352" s="160"/>
      <c r="T352" s="160"/>
      <c r="U352" s="160"/>
      <c r="V352" s="160"/>
      <c r="W352" s="160"/>
      <c r="X352" s="160"/>
      <c r="Y352" s="160"/>
      <c r="Z352" s="160"/>
    </row>
    <row r="353" spans="1:26" ht="15.75" customHeight="1">
      <c r="A353" s="169"/>
      <c r="B353" s="169"/>
      <c r="C353" s="169"/>
      <c r="D353" s="170"/>
      <c r="E353" s="170"/>
      <c r="F353" s="170"/>
      <c r="G353" s="170"/>
      <c r="H353" s="169"/>
      <c r="I353" s="160"/>
      <c r="J353" s="160"/>
      <c r="K353" s="160"/>
      <c r="L353" s="160"/>
      <c r="M353" s="160"/>
      <c r="N353" s="160"/>
      <c r="O353" s="160"/>
      <c r="P353" s="160"/>
      <c r="Q353" s="160"/>
      <c r="R353" s="160"/>
      <c r="S353" s="160"/>
      <c r="T353" s="160"/>
      <c r="U353" s="160"/>
      <c r="V353" s="160"/>
      <c r="W353" s="160"/>
      <c r="X353" s="160"/>
      <c r="Y353" s="160"/>
      <c r="Z353" s="160"/>
    </row>
    <row r="354" spans="1:26" ht="15.75" customHeight="1">
      <c r="A354" s="169"/>
      <c r="B354" s="169"/>
      <c r="C354" s="169"/>
      <c r="D354" s="170"/>
      <c r="E354" s="170"/>
      <c r="F354" s="170"/>
      <c r="G354" s="170"/>
      <c r="H354" s="169"/>
      <c r="I354" s="160"/>
      <c r="J354" s="160"/>
      <c r="K354" s="160"/>
      <c r="L354" s="160"/>
      <c r="M354" s="160"/>
      <c r="N354" s="160"/>
      <c r="O354" s="160"/>
      <c r="P354" s="160"/>
      <c r="Q354" s="160"/>
      <c r="R354" s="160"/>
      <c r="S354" s="160"/>
      <c r="T354" s="160"/>
      <c r="U354" s="160"/>
      <c r="V354" s="160"/>
      <c r="W354" s="160"/>
      <c r="X354" s="160"/>
      <c r="Y354" s="160"/>
      <c r="Z354" s="160"/>
    </row>
    <row r="355" spans="1:26" ht="15.75" customHeight="1">
      <c r="A355" s="168"/>
      <c r="B355" s="169"/>
      <c r="C355" s="169"/>
      <c r="D355" s="170"/>
      <c r="E355" s="170"/>
      <c r="F355" s="170"/>
      <c r="G355" s="170"/>
      <c r="H355" s="169"/>
      <c r="I355" s="160"/>
      <c r="J355" s="160"/>
      <c r="K355" s="160"/>
      <c r="L355" s="160"/>
      <c r="M355" s="160"/>
      <c r="N355" s="160"/>
      <c r="O355" s="160"/>
      <c r="P355" s="160"/>
      <c r="Q355" s="160"/>
      <c r="R355" s="160"/>
      <c r="S355" s="160"/>
      <c r="T355" s="160"/>
      <c r="U355" s="160"/>
      <c r="V355" s="160"/>
      <c r="W355" s="160"/>
      <c r="X355" s="160"/>
      <c r="Y355" s="160"/>
      <c r="Z355" s="160"/>
    </row>
    <row r="356" spans="1:26" ht="15.75" customHeight="1">
      <c r="A356" s="169"/>
      <c r="B356" s="169"/>
      <c r="C356" s="169"/>
      <c r="D356" s="170"/>
      <c r="E356" s="170"/>
      <c r="F356" s="170"/>
      <c r="G356" s="170"/>
      <c r="H356" s="169"/>
      <c r="I356" s="160"/>
      <c r="J356" s="160"/>
      <c r="K356" s="160"/>
      <c r="L356" s="160"/>
      <c r="M356" s="160"/>
      <c r="N356" s="160"/>
      <c r="O356" s="160"/>
      <c r="P356" s="160"/>
      <c r="Q356" s="160"/>
      <c r="R356" s="160"/>
      <c r="S356" s="160"/>
      <c r="T356" s="160"/>
      <c r="U356" s="160"/>
      <c r="V356" s="160"/>
      <c r="W356" s="160"/>
      <c r="X356" s="160"/>
      <c r="Y356" s="160"/>
      <c r="Z356" s="160"/>
    </row>
    <row r="357" spans="1:26" ht="15.75" customHeight="1">
      <c r="A357" s="169"/>
      <c r="B357" s="169"/>
      <c r="C357" s="169"/>
      <c r="D357" s="170"/>
      <c r="E357" s="170"/>
      <c r="F357" s="170"/>
      <c r="G357" s="170"/>
      <c r="H357" s="169"/>
      <c r="I357" s="160"/>
      <c r="J357" s="160"/>
      <c r="K357" s="160"/>
      <c r="L357" s="160"/>
      <c r="M357" s="160"/>
      <c r="N357" s="160"/>
      <c r="O357" s="160"/>
      <c r="P357" s="160"/>
      <c r="Q357" s="160"/>
      <c r="R357" s="160"/>
      <c r="S357" s="160"/>
      <c r="T357" s="160"/>
      <c r="U357" s="160"/>
      <c r="V357" s="160"/>
      <c r="W357" s="160"/>
      <c r="X357" s="160"/>
      <c r="Y357" s="160"/>
      <c r="Z357" s="160"/>
    </row>
    <row r="358" spans="1:26" ht="15.75" customHeight="1">
      <c r="A358" s="169"/>
      <c r="B358" s="169"/>
      <c r="C358" s="169"/>
      <c r="D358" s="170"/>
      <c r="E358" s="170"/>
      <c r="F358" s="170"/>
      <c r="G358" s="170"/>
      <c r="H358" s="169"/>
      <c r="I358" s="160"/>
      <c r="J358" s="160"/>
      <c r="K358" s="160"/>
      <c r="L358" s="160"/>
      <c r="M358" s="160"/>
      <c r="N358" s="160"/>
      <c r="O358" s="160"/>
      <c r="P358" s="160"/>
      <c r="Q358" s="160"/>
      <c r="R358" s="160"/>
      <c r="S358" s="160"/>
      <c r="T358" s="160"/>
      <c r="U358" s="160"/>
      <c r="V358" s="160"/>
      <c r="W358" s="160"/>
      <c r="X358" s="160"/>
      <c r="Y358" s="160"/>
      <c r="Z358" s="160"/>
    </row>
    <row r="359" spans="1:26" ht="15.75" customHeight="1">
      <c r="A359" s="169"/>
      <c r="B359" s="169"/>
      <c r="C359" s="169"/>
      <c r="D359" s="170"/>
      <c r="E359" s="170"/>
      <c r="F359" s="170"/>
      <c r="G359" s="170"/>
      <c r="H359" s="169"/>
      <c r="I359" s="160"/>
      <c r="J359" s="160"/>
      <c r="K359" s="160"/>
      <c r="L359" s="160"/>
      <c r="M359" s="160"/>
      <c r="N359" s="160"/>
      <c r="O359" s="160"/>
      <c r="P359" s="160"/>
      <c r="Q359" s="160"/>
      <c r="R359" s="160"/>
      <c r="S359" s="160"/>
      <c r="T359" s="160"/>
      <c r="U359" s="160"/>
      <c r="V359" s="160"/>
      <c r="W359" s="160"/>
      <c r="X359" s="160"/>
      <c r="Y359" s="160"/>
      <c r="Z359" s="160"/>
    </row>
    <row r="360" spans="1:26" ht="15.75" customHeight="1">
      <c r="A360" s="169"/>
      <c r="B360" s="169"/>
      <c r="C360" s="169"/>
      <c r="D360" s="170"/>
      <c r="E360" s="170"/>
      <c r="F360" s="170"/>
      <c r="G360" s="170"/>
      <c r="H360" s="169"/>
      <c r="I360" s="160"/>
      <c r="J360" s="160"/>
      <c r="K360" s="160"/>
      <c r="L360" s="160"/>
      <c r="M360" s="160"/>
      <c r="N360" s="160"/>
      <c r="O360" s="160"/>
      <c r="P360" s="160"/>
      <c r="Q360" s="160"/>
      <c r="R360" s="160"/>
      <c r="S360" s="160"/>
      <c r="T360" s="160"/>
      <c r="U360" s="160"/>
      <c r="V360" s="160"/>
      <c r="W360" s="160"/>
      <c r="X360" s="160"/>
      <c r="Y360" s="160"/>
      <c r="Z360" s="160"/>
    </row>
    <row r="361" spans="1:26" ht="15.75" customHeight="1">
      <c r="A361" s="169"/>
      <c r="B361" s="169"/>
      <c r="C361" s="169"/>
      <c r="D361" s="170"/>
      <c r="E361" s="170"/>
      <c r="F361" s="170"/>
      <c r="G361" s="170"/>
      <c r="H361" s="169"/>
      <c r="I361" s="160"/>
      <c r="J361" s="160"/>
      <c r="K361" s="160"/>
      <c r="L361" s="160"/>
      <c r="M361" s="160"/>
      <c r="N361" s="160"/>
      <c r="O361" s="160"/>
      <c r="P361" s="160"/>
      <c r="Q361" s="160"/>
      <c r="R361" s="160"/>
      <c r="S361" s="160"/>
      <c r="T361" s="160"/>
      <c r="U361" s="160"/>
      <c r="V361" s="160"/>
      <c r="W361" s="160"/>
      <c r="X361" s="160"/>
      <c r="Y361" s="160"/>
      <c r="Z361" s="160"/>
    </row>
    <row r="362" spans="1:26" ht="15.75" customHeight="1">
      <c r="A362" s="169"/>
      <c r="B362" s="169"/>
      <c r="C362" s="169"/>
      <c r="D362" s="170"/>
      <c r="E362" s="170"/>
      <c r="F362" s="170"/>
      <c r="G362" s="170"/>
      <c r="H362" s="169"/>
      <c r="I362" s="160"/>
      <c r="J362" s="160"/>
      <c r="K362" s="160"/>
      <c r="L362" s="160"/>
      <c r="M362" s="160"/>
      <c r="N362" s="160"/>
      <c r="O362" s="160"/>
      <c r="P362" s="160"/>
      <c r="Q362" s="160"/>
      <c r="R362" s="160"/>
      <c r="S362" s="160"/>
      <c r="T362" s="160"/>
      <c r="U362" s="160"/>
      <c r="V362" s="160"/>
      <c r="W362" s="160"/>
      <c r="X362" s="160"/>
      <c r="Y362" s="160"/>
      <c r="Z362" s="160"/>
    </row>
    <row r="363" spans="1:26" ht="15.75" customHeight="1">
      <c r="A363" s="169"/>
      <c r="B363" s="169"/>
      <c r="C363" s="169"/>
      <c r="D363" s="170"/>
      <c r="E363" s="170"/>
      <c r="F363" s="170"/>
      <c r="G363" s="170"/>
      <c r="H363" s="169"/>
      <c r="I363" s="160"/>
      <c r="J363" s="160"/>
      <c r="K363" s="160"/>
      <c r="L363" s="160"/>
      <c r="M363" s="160"/>
      <c r="N363" s="160"/>
      <c r="O363" s="160"/>
      <c r="P363" s="160"/>
      <c r="Q363" s="160"/>
      <c r="R363" s="160"/>
      <c r="S363" s="160"/>
      <c r="T363" s="160"/>
      <c r="U363" s="160"/>
      <c r="V363" s="160"/>
      <c r="W363" s="160"/>
      <c r="X363" s="160"/>
      <c r="Y363" s="160"/>
      <c r="Z363" s="160"/>
    </row>
    <row r="364" spans="1:26" ht="15.75" customHeight="1">
      <c r="A364" s="169"/>
      <c r="B364" s="169"/>
      <c r="C364" s="169"/>
      <c r="D364" s="170"/>
      <c r="E364" s="170"/>
      <c r="F364" s="170"/>
      <c r="G364" s="170"/>
      <c r="H364" s="169"/>
      <c r="I364" s="160"/>
      <c r="J364" s="160"/>
      <c r="K364" s="160"/>
      <c r="L364" s="160"/>
      <c r="M364" s="160"/>
      <c r="N364" s="160"/>
      <c r="O364" s="160"/>
      <c r="P364" s="160"/>
      <c r="Q364" s="160"/>
      <c r="R364" s="160"/>
      <c r="S364" s="160"/>
      <c r="T364" s="160"/>
      <c r="U364" s="160"/>
      <c r="V364" s="160"/>
      <c r="W364" s="160"/>
      <c r="X364" s="160"/>
      <c r="Y364" s="160"/>
      <c r="Z364" s="160"/>
    </row>
    <row r="365" spans="1:26" ht="15.75" customHeight="1">
      <c r="A365" s="169"/>
      <c r="B365" s="169"/>
      <c r="C365" s="169"/>
      <c r="D365" s="170"/>
      <c r="E365" s="170"/>
      <c r="F365" s="170"/>
      <c r="G365" s="170"/>
      <c r="H365" s="169"/>
      <c r="I365" s="160"/>
      <c r="J365" s="160"/>
      <c r="K365" s="160"/>
      <c r="L365" s="160"/>
      <c r="M365" s="160"/>
      <c r="N365" s="160"/>
      <c r="O365" s="160"/>
      <c r="P365" s="160"/>
      <c r="Q365" s="160"/>
      <c r="R365" s="160"/>
      <c r="S365" s="160"/>
      <c r="T365" s="160"/>
      <c r="U365" s="160"/>
      <c r="V365" s="160"/>
      <c r="W365" s="160"/>
      <c r="X365" s="160"/>
      <c r="Y365" s="160"/>
      <c r="Z365" s="160"/>
    </row>
    <row r="366" spans="1:26" ht="15.75" customHeight="1">
      <c r="A366" s="169"/>
      <c r="B366" s="169"/>
      <c r="C366" s="169"/>
      <c r="D366" s="170"/>
      <c r="E366" s="170"/>
      <c r="F366" s="170"/>
      <c r="G366" s="170"/>
      <c r="H366" s="169"/>
      <c r="I366" s="160"/>
      <c r="J366" s="160"/>
      <c r="K366" s="160"/>
      <c r="L366" s="160"/>
      <c r="M366" s="160"/>
      <c r="N366" s="160"/>
      <c r="O366" s="160"/>
      <c r="P366" s="160"/>
      <c r="Q366" s="160"/>
      <c r="R366" s="160"/>
      <c r="S366" s="160"/>
      <c r="T366" s="160"/>
      <c r="U366" s="160"/>
      <c r="V366" s="160"/>
      <c r="W366" s="160"/>
      <c r="X366" s="160"/>
      <c r="Y366" s="160"/>
      <c r="Z366" s="160"/>
    </row>
    <row r="367" spans="1:26" ht="15.75" customHeight="1">
      <c r="A367" s="169"/>
      <c r="B367" s="169"/>
      <c r="C367" s="169"/>
      <c r="D367" s="170"/>
      <c r="E367" s="170"/>
      <c r="F367" s="170"/>
      <c r="G367" s="170"/>
      <c r="H367" s="169"/>
      <c r="I367" s="160"/>
      <c r="J367" s="160"/>
      <c r="K367" s="160"/>
      <c r="L367" s="160"/>
      <c r="M367" s="160"/>
      <c r="N367" s="160"/>
      <c r="O367" s="160"/>
      <c r="P367" s="160"/>
      <c r="Q367" s="160"/>
      <c r="R367" s="160"/>
      <c r="S367" s="160"/>
      <c r="T367" s="160"/>
      <c r="U367" s="160"/>
      <c r="V367" s="160"/>
      <c r="W367" s="160"/>
      <c r="X367" s="160"/>
      <c r="Y367" s="160"/>
      <c r="Z367" s="160"/>
    </row>
    <row r="368" spans="1:26" ht="15.75" customHeight="1">
      <c r="A368" s="169"/>
      <c r="B368" s="169"/>
      <c r="C368" s="169"/>
      <c r="D368" s="170"/>
      <c r="E368" s="170"/>
      <c r="F368" s="170"/>
      <c r="G368" s="170"/>
      <c r="H368" s="169"/>
      <c r="I368" s="160"/>
      <c r="J368" s="160"/>
      <c r="K368" s="160"/>
      <c r="L368" s="160"/>
      <c r="M368" s="160"/>
      <c r="N368" s="160"/>
      <c r="O368" s="160"/>
      <c r="P368" s="160"/>
      <c r="Q368" s="160"/>
      <c r="R368" s="160"/>
      <c r="S368" s="160"/>
      <c r="T368" s="160"/>
      <c r="U368" s="160"/>
      <c r="V368" s="160"/>
      <c r="W368" s="160"/>
      <c r="X368" s="160"/>
      <c r="Y368" s="160"/>
      <c r="Z368" s="160"/>
    </row>
    <row r="369" spans="1:26" ht="15.75" customHeight="1">
      <c r="A369" s="169"/>
      <c r="B369" s="169"/>
      <c r="C369" s="169"/>
      <c r="D369" s="170"/>
      <c r="E369" s="170"/>
      <c r="F369" s="170"/>
      <c r="G369" s="170"/>
      <c r="H369" s="169"/>
      <c r="I369" s="160"/>
      <c r="J369" s="160"/>
      <c r="K369" s="160"/>
      <c r="L369" s="160"/>
      <c r="M369" s="160"/>
      <c r="N369" s="160"/>
      <c r="O369" s="160"/>
      <c r="P369" s="160"/>
      <c r="Q369" s="160"/>
      <c r="R369" s="160"/>
      <c r="S369" s="160"/>
      <c r="T369" s="160"/>
      <c r="U369" s="160"/>
      <c r="V369" s="160"/>
      <c r="W369" s="160"/>
      <c r="X369" s="160"/>
      <c r="Y369" s="160"/>
      <c r="Z369" s="160"/>
    </row>
    <row r="370" spans="1:26" ht="15.75" customHeight="1">
      <c r="A370" s="169"/>
      <c r="B370" s="169"/>
      <c r="C370" s="169"/>
      <c r="D370" s="170"/>
      <c r="E370" s="170"/>
      <c r="F370" s="170"/>
      <c r="G370" s="170"/>
      <c r="H370" s="169"/>
      <c r="I370" s="160"/>
      <c r="J370" s="160"/>
      <c r="K370" s="160"/>
      <c r="L370" s="160"/>
      <c r="M370" s="160"/>
      <c r="N370" s="160"/>
      <c r="O370" s="160"/>
      <c r="P370" s="160"/>
      <c r="Q370" s="160"/>
      <c r="R370" s="160"/>
      <c r="S370" s="160"/>
      <c r="T370" s="160"/>
      <c r="U370" s="160"/>
      <c r="V370" s="160"/>
      <c r="W370" s="160"/>
      <c r="X370" s="160"/>
      <c r="Y370" s="160"/>
      <c r="Z370" s="160"/>
    </row>
    <row r="371" spans="1:26" ht="15.75" customHeight="1">
      <c r="A371" s="169"/>
      <c r="B371" s="169"/>
      <c r="C371" s="169"/>
      <c r="D371" s="170"/>
      <c r="E371" s="170"/>
      <c r="F371" s="170"/>
      <c r="G371" s="170"/>
      <c r="H371" s="169"/>
      <c r="I371" s="160"/>
      <c r="J371" s="160"/>
      <c r="K371" s="160"/>
      <c r="L371" s="160"/>
      <c r="M371" s="160"/>
      <c r="N371" s="160"/>
      <c r="O371" s="160"/>
      <c r="P371" s="160"/>
      <c r="Q371" s="160"/>
      <c r="R371" s="160"/>
      <c r="S371" s="160"/>
      <c r="T371" s="160"/>
      <c r="U371" s="160"/>
      <c r="V371" s="160"/>
      <c r="W371" s="160"/>
      <c r="X371" s="160"/>
      <c r="Y371" s="160"/>
      <c r="Z371" s="160"/>
    </row>
    <row r="372" spans="1:26" ht="15.75" customHeight="1">
      <c r="A372" s="169"/>
      <c r="B372" s="169"/>
      <c r="C372" s="169"/>
      <c r="D372" s="170"/>
      <c r="E372" s="170"/>
      <c r="F372" s="170"/>
      <c r="G372" s="170"/>
      <c r="H372" s="169"/>
      <c r="I372" s="160"/>
      <c r="J372" s="160"/>
      <c r="K372" s="160"/>
      <c r="L372" s="160"/>
      <c r="M372" s="160"/>
      <c r="N372" s="160"/>
      <c r="O372" s="160"/>
      <c r="P372" s="160"/>
      <c r="Q372" s="160"/>
      <c r="R372" s="160"/>
      <c r="S372" s="160"/>
      <c r="T372" s="160"/>
      <c r="U372" s="160"/>
      <c r="V372" s="160"/>
      <c r="W372" s="160"/>
      <c r="X372" s="160"/>
      <c r="Y372" s="160"/>
      <c r="Z372" s="160"/>
    </row>
    <row r="373" spans="1:26" ht="15.75" customHeight="1">
      <c r="A373" s="169"/>
      <c r="B373" s="169"/>
      <c r="C373" s="169"/>
      <c r="D373" s="170"/>
      <c r="E373" s="170"/>
      <c r="F373" s="170"/>
      <c r="G373" s="170"/>
      <c r="H373" s="169"/>
      <c r="I373" s="160"/>
      <c r="J373" s="160"/>
      <c r="K373" s="160"/>
      <c r="L373" s="160"/>
      <c r="M373" s="160"/>
      <c r="N373" s="160"/>
      <c r="O373" s="160"/>
      <c r="P373" s="160"/>
      <c r="Q373" s="160"/>
      <c r="R373" s="160"/>
      <c r="S373" s="160"/>
      <c r="T373" s="160"/>
      <c r="U373" s="160"/>
      <c r="V373" s="160"/>
      <c r="W373" s="160"/>
      <c r="X373" s="160"/>
      <c r="Y373" s="160"/>
      <c r="Z373" s="160"/>
    </row>
    <row r="374" spans="1:26" ht="15.75" customHeight="1">
      <c r="A374" s="169"/>
      <c r="B374" s="169"/>
      <c r="C374" s="169"/>
      <c r="D374" s="170"/>
      <c r="E374" s="170"/>
      <c r="F374" s="170"/>
      <c r="G374" s="170"/>
      <c r="H374" s="169"/>
      <c r="I374" s="160"/>
      <c r="J374" s="160"/>
      <c r="K374" s="160"/>
      <c r="L374" s="160"/>
      <c r="M374" s="160"/>
      <c r="N374" s="160"/>
      <c r="O374" s="160"/>
      <c r="P374" s="160"/>
      <c r="Q374" s="160"/>
      <c r="R374" s="160"/>
      <c r="S374" s="160"/>
      <c r="T374" s="160"/>
      <c r="U374" s="160"/>
      <c r="V374" s="160"/>
      <c r="W374" s="160"/>
      <c r="X374" s="160"/>
      <c r="Y374" s="160"/>
      <c r="Z374" s="160"/>
    </row>
    <row r="375" spans="1:26" ht="15.75" customHeight="1">
      <c r="A375" s="169"/>
      <c r="B375" s="169"/>
      <c r="C375" s="169"/>
      <c r="D375" s="170"/>
      <c r="E375" s="170"/>
      <c r="F375" s="170"/>
      <c r="G375" s="170"/>
      <c r="H375" s="169"/>
      <c r="I375" s="160"/>
      <c r="J375" s="160"/>
      <c r="K375" s="160"/>
      <c r="L375" s="160"/>
      <c r="M375" s="160"/>
      <c r="N375" s="160"/>
      <c r="O375" s="160"/>
      <c r="P375" s="160"/>
      <c r="Q375" s="160"/>
      <c r="R375" s="160"/>
      <c r="S375" s="160"/>
      <c r="T375" s="160"/>
      <c r="U375" s="160"/>
      <c r="V375" s="160"/>
      <c r="W375" s="160"/>
      <c r="X375" s="160"/>
      <c r="Y375" s="160"/>
      <c r="Z375" s="160"/>
    </row>
    <row r="376" spans="1:26" ht="15.75" customHeight="1">
      <c r="A376" s="169"/>
      <c r="B376" s="169"/>
      <c r="C376" s="169"/>
      <c r="D376" s="170"/>
      <c r="E376" s="170"/>
      <c r="F376" s="170"/>
      <c r="G376" s="170"/>
      <c r="H376" s="169"/>
      <c r="I376" s="160"/>
      <c r="J376" s="160"/>
      <c r="K376" s="160"/>
      <c r="L376" s="160"/>
      <c r="M376" s="160"/>
      <c r="N376" s="160"/>
      <c r="O376" s="160"/>
      <c r="P376" s="160"/>
      <c r="Q376" s="160"/>
      <c r="R376" s="160"/>
      <c r="S376" s="160"/>
      <c r="T376" s="160"/>
      <c r="U376" s="160"/>
      <c r="V376" s="160"/>
      <c r="W376" s="160"/>
      <c r="X376" s="160"/>
      <c r="Y376" s="160"/>
      <c r="Z376" s="160"/>
    </row>
    <row r="377" spans="1:26" ht="15.75" customHeight="1">
      <c r="A377" s="169"/>
      <c r="B377" s="169"/>
      <c r="C377" s="169"/>
      <c r="D377" s="170"/>
      <c r="E377" s="170"/>
      <c r="F377" s="170"/>
      <c r="G377" s="170"/>
      <c r="H377" s="169"/>
      <c r="I377" s="160"/>
      <c r="J377" s="160"/>
      <c r="K377" s="160"/>
      <c r="L377" s="160"/>
      <c r="M377" s="160"/>
      <c r="N377" s="160"/>
      <c r="O377" s="160"/>
      <c r="P377" s="160"/>
      <c r="Q377" s="160"/>
      <c r="R377" s="160"/>
      <c r="S377" s="160"/>
      <c r="T377" s="160"/>
      <c r="U377" s="160"/>
      <c r="V377" s="160"/>
      <c r="W377" s="160"/>
      <c r="X377" s="160"/>
      <c r="Y377" s="160"/>
      <c r="Z377" s="160"/>
    </row>
    <row r="378" spans="1:26" ht="15.75" customHeight="1">
      <c r="A378" s="168"/>
      <c r="B378" s="169"/>
      <c r="C378" s="169"/>
      <c r="D378" s="170"/>
      <c r="E378" s="170"/>
      <c r="F378" s="170"/>
      <c r="G378" s="170"/>
      <c r="H378" s="169"/>
      <c r="I378" s="160"/>
      <c r="J378" s="160"/>
      <c r="K378" s="160"/>
      <c r="L378" s="160"/>
      <c r="M378" s="160"/>
      <c r="N378" s="160"/>
      <c r="O378" s="160"/>
      <c r="P378" s="160"/>
      <c r="Q378" s="160"/>
      <c r="R378" s="160"/>
      <c r="S378" s="160"/>
      <c r="T378" s="160"/>
      <c r="U378" s="160"/>
      <c r="V378" s="160"/>
      <c r="W378" s="160"/>
      <c r="X378" s="160"/>
      <c r="Y378" s="160"/>
      <c r="Z378" s="160"/>
    </row>
    <row r="379" spans="1:26" ht="15.75" customHeight="1">
      <c r="A379" s="169"/>
      <c r="B379" s="169"/>
      <c r="C379" s="169"/>
      <c r="D379" s="170"/>
      <c r="E379" s="170"/>
      <c r="F379" s="170"/>
      <c r="G379" s="170"/>
      <c r="H379" s="169"/>
      <c r="I379" s="160"/>
      <c r="J379" s="160"/>
      <c r="K379" s="160"/>
      <c r="L379" s="160"/>
      <c r="M379" s="160"/>
      <c r="N379" s="160"/>
      <c r="O379" s="160"/>
      <c r="P379" s="160"/>
      <c r="Q379" s="160"/>
      <c r="R379" s="160"/>
      <c r="S379" s="160"/>
      <c r="T379" s="160"/>
      <c r="U379" s="160"/>
      <c r="V379" s="160"/>
      <c r="W379" s="160"/>
      <c r="X379" s="160"/>
      <c r="Y379" s="160"/>
      <c r="Z379" s="160"/>
    </row>
    <row r="380" spans="1:26" ht="15.75" customHeight="1">
      <c r="A380" s="169"/>
      <c r="B380" s="169"/>
      <c r="C380" s="169"/>
      <c r="D380" s="170"/>
      <c r="E380" s="170"/>
      <c r="F380" s="170"/>
      <c r="G380" s="170"/>
      <c r="H380" s="169"/>
      <c r="I380" s="160"/>
      <c r="J380" s="160"/>
      <c r="K380" s="160"/>
      <c r="L380" s="160"/>
      <c r="M380" s="160"/>
      <c r="N380" s="160"/>
      <c r="O380" s="160"/>
      <c r="P380" s="160"/>
      <c r="Q380" s="160"/>
      <c r="R380" s="160"/>
      <c r="S380" s="160"/>
      <c r="T380" s="160"/>
      <c r="U380" s="160"/>
      <c r="V380" s="160"/>
      <c r="W380" s="160"/>
      <c r="X380" s="160"/>
      <c r="Y380" s="160"/>
      <c r="Z380" s="160"/>
    </row>
    <row r="381" spans="1:26" ht="15.75" customHeight="1">
      <c r="A381" s="169"/>
      <c r="B381" s="169"/>
      <c r="C381" s="169"/>
      <c r="D381" s="170"/>
      <c r="E381" s="170"/>
      <c r="F381" s="170"/>
      <c r="G381" s="170"/>
      <c r="H381" s="169"/>
      <c r="I381" s="160"/>
      <c r="J381" s="160"/>
      <c r="K381" s="160"/>
      <c r="L381" s="160"/>
      <c r="M381" s="160"/>
      <c r="N381" s="160"/>
      <c r="O381" s="160"/>
      <c r="P381" s="160"/>
      <c r="Q381" s="160"/>
      <c r="R381" s="160"/>
      <c r="S381" s="160"/>
      <c r="T381" s="160"/>
      <c r="U381" s="160"/>
      <c r="V381" s="160"/>
      <c r="W381" s="160"/>
      <c r="X381" s="160"/>
      <c r="Y381" s="160"/>
      <c r="Z381" s="160"/>
    </row>
    <row r="382" spans="1:26" ht="15.75" customHeight="1">
      <c r="A382" s="201"/>
      <c r="B382" s="201"/>
      <c r="C382" s="201"/>
      <c r="D382" s="201"/>
      <c r="E382" s="201"/>
      <c r="F382" s="201"/>
      <c r="G382" s="201"/>
      <c r="H382" s="201"/>
      <c r="I382" s="166"/>
      <c r="J382" s="166"/>
      <c r="K382" s="166"/>
      <c r="L382" s="166"/>
      <c r="M382" s="166"/>
      <c r="N382" s="166"/>
      <c r="O382" s="166"/>
      <c r="P382" s="166"/>
      <c r="Q382" s="166"/>
      <c r="R382" s="166"/>
      <c r="S382" s="166"/>
      <c r="T382" s="166"/>
      <c r="U382" s="166"/>
      <c r="V382" s="166"/>
      <c r="W382" s="166"/>
      <c r="X382" s="166"/>
      <c r="Y382" s="166"/>
      <c r="Z382" s="166"/>
    </row>
    <row r="383" spans="1:26" ht="15.75" customHeight="1">
      <c r="A383" s="201"/>
      <c r="B383" s="201"/>
      <c r="C383" s="201"/>
      <c r="D383" s="201"/>
      <c r="E383" s="201"/>
      <c r="F383" s="201"/>
      <c r="G383" s="201"/>
      <c r="H383" s="201"/>
      <c r="I383" s="166"/>
      <c r="J383" s="166"/>
      <c r="K383" s="166"/>
      <c r="L383" s="166"/>
      <c r="M383" s="166"/>
      <c r="N383" s="166"/>
      <c r="O383" s="166"/>
      <c r="P383" s="166"/>
      <c r="Q383" s="166"/>
      <c r="R383" s="166"/>
      <c r="S383" s="166"/>
      <c r="T383" s="166"/>
      <c r="U383" s="166"/>
      <c r="V383" s="166"/>
      <c r="W383" s="166"/>
      <c r="X383" s="166"/>
      <c r="Y383" s="166"/>
      <c r="Z383" s="166"/>
    </row>
    <row r="384" spans="1:26" ht="15.75" customHeight="1">
      <c r="A384" s="201"/>
      <c r="B384" s="201"/>
      <c r="C384" s="201"/>
      <c r="D384" s="201"/>
      <c r="E384" s="201"/>
      <c r="F384" s="201"/>
      <c r="G384" s="201"/>
      <c r="H384" s="201"/>
      <c r="I384" s="166"/>
      <c r="J384" s="166"/>
      <c r="K384" s="166"/>
      <c r="L384" s="166"/>
      <c r="M384" s="166"/>
      <c r="N384" s="166"/>
      <c r="O384" s="166"/>
      <c r="P384" s="166"/>
      <c r="Q384" s="166"/>
      <c r="R384" s="166"/>
      <c r="S384" s="166"/>
      <c r="T384" s="166"/>
      <c r="U384" s="166"/>
      <c r="V384" s="166"/>
      <c r="W384" s="166"/>
      <c r="X384" s="166"/>
      <c r="Y384" s="166"/>
      <c r="Z384" s="166"/>
    </row>
    <row r="385" spans="1:26" ht="15.75" customHeight="1">
      <c r="A385" s="203"/>
      <c r="B385" s="203"/>
      <c r="C385" s="203"/>
      <c r="D385" s="203"/>
      <c r="E385" s="203"/>
      <c r="F385" s="203"/>
      <c r="G385" s="203"/>
      <c r="H385" s="203"/>
      <c r="I385" s="166"/>
      <c r="J385" s="166"/>
      <c r="K385" s="166"/>
      <c r="L385" s="166"/>
      <c r="M385" s="166"/>
      <c r="N385" s="166"/>
      <c r="O385" s="166"/>
      <c r="P385" s="166"/>
      <c r="Q385" s="166"/>
      <c r="R385" s="166"/>
      <c r="S385" s="166"/>
      <c r="T385" s="166"/>
      <c r="U385" s="166"/>
      <c r="V385" s="166"/>
      <c r="W385" s="166"/>
      <c r="X385" s="166"/>
      <c r="Y385" s="166"/>
      <c r="Z385" s="166"/>
    </row>
    <row r="386" spans="1:26" ht="15.75" customHeight="1">
      <c r="A386" s="203"/>
      <c r="B386" s="203"/>
      <c r="C386" s="203"/>
      <c r="D386" s="203"/>
      <c r="E386" s="203"/>
      <c r="F386" s="203"/>
      <c r="G386" s="203"/>
      <c r="H386" s="203"/>
      <c r="I386" s="166"/>
      <c r="J386" s="166"/>
      <c r="K386" s="166"/>
      <c r="L386" s="166"/>
      <c r="M386" s="166"/>
      <c r="N386" s="166"/>
      <c r="O386" s="166"/>
      <c r="P386" s="166"/>
      <c r="Q386" s="166"/>
      <c r="R386" s="166"/>
      <c r="S386" s="166"/>
      <c r="T386" s="166"/>
      <c r="U386" s="166"/>
      <c r="V386" s="166"/>
      <c r="W386" s="166"/>
      <c r="X386" s="166"/>
      <c r="Y386" s="166"/>
      <c r="Z386" s="166"/>
    </row>
    <row r="387" spans="1:26" ht="15.75" customHeight="1">
      <c r="A387" s="203"/>
      <c r="B387" s="203"/>
      <c r="C387" s="203"/>
      <c r="D387" s="203"/>
      <c r="E387" s="203"/>
      <c r="F387" s="203"/>
      <c r="G387" s="203"/>
      <c r="H387" s="203"/>
      <c r="I387" s="166"/>
      <c r="J387" s="166"/>
      <c r="K387" s="166"/>
      <c r="L387" s="166"/>
      <c r="M387" s="166"/>
      <c r="N387" s="166"/>
      <c r="O387" s="166"/>
      <c r="P387" s="166"/>
      <c r="Q387" s="166"/>
      <c r="R387" s="166"/>
      <c r="S387" s="166"/>
      <c r="T387" s="166"/>
      <c r="U387" s="166"/>
      <c r="V387" s="166"/>
      <c r="W387" s="166"/>
      <c r="X387" s="166"/>
      <c r="Y387" s="166"/>
      <c r="Z387" s="166"/>
    </row>
    <row r="388" spans="1:26" ht="15.75" customHeight="1">
      <c r="A388" s="203"/>
      <c r="B388" s="203"/>
      <c r="C388" s="203"/>
      <c r="D388" s="203"/>
      <c r="E388" s="203"/>
      <c r="F388" s="203"/>
      <c r="G388" s="203"/>
      <c r="H388" s="203"/>
      <c r="I388" s="166"/>
      <c r="J388" s="166"/>
      <c r="K388" s="166"/>
      <c r="L388" s="166"/>
      <c r="M388" s="166"/>
      <c r="N388" s="166"/>
      <c r="O388" s="166"/>
      <c r="P388" s="166"/>
      <c r="Q388" s="166"/>
      <c r="R388" s="166"/>
      <c r="S388" s="166"/>
      <c r="T388" s="166"/>
      <c r="U388" s="166"/>
      <c r="V388" s="166"/>
      <c r="W388" s="166"/>
      <c r="X388" s="166"/>
      <c r="Y388" s="166"/>
      <c r="Z388" s="166"/>
    </row>
    <row r="389" spans="1:26" ht="15.75" customHeight="1">
      <c r="A389" s="203"/>
      <c r="B389" s="203"/>
      <c r="C389" s="203"/>
      <c r="D389" s="203"/>
      <c r="E389" s="203"/>
      <c r="F389" s="203"/>
      <c r="G389" s="203"/>
      <c r="H389" s="203"/>
      <c r="I389" s="166"/>
      <c r="J389" s="166"/>
      <c r="K389" s="166"/>
      <c r="L389" s="166"/>
      <c r="M389" s="166"/>
      <c r="N389" s="166"/>
      <c r="O389" s="166"/>
      <c r="P389" s="166"/>
      <c r="Q389" s="166"/>
      <c r="R389" s="166"/>
      <c r="S389" s="166"/>
      <c r="T389" s="166"/>
      <c r="U389" s="166"/>
      <c r="V389" s="166"/>
      <c r="W389" s="166"/>
      <c r="X389" s="166"/>
      <c r="Y389" s="166"/>
      <c r="Z389" s="166"/>
    </row>
    <row r="390" spans="1:26" ht="15.75" customHeight="1">
      <c r="A390" s="203"/>
      <c r="B390" s="203"/>
      <c r="C390" s="203"/>
      <c r="D390" s="203"/>
      <c r="E390" s="203"/>
      <c r="F390" s="203"/>
      <c r="G390" s="203"/>
      <c r="H390" s="203"/>
      <c r="I390" s="166"/>
      <c r="J390" s="166"/>
      <c r="K390" s="166"/>
      <c r="L390" s="166"/>
      <c r="M390" s="166"/>
      <c r="N390" s="166"/>
      <c r="O390" s="166"/>
      <c r="P390" s="166"/>
      <c r="Q390" s="166"/>
      <c r="R390" s="166"/>
      <c r="S390" s="166"/>
      <c r="T390" s="166"/>
      <c r="U390" s="166"/>
      <c r="V390" s="166"/>
      <c r="W390" s="166"/>
      <c r="X390" s="166"/>
      <c r="Y390" s="166"/>
      <c r="Z390" s="166"/>
    </row>
    <row r="391" spans="1:26" ht="15.75" customHeight="1">
      <c r="A391" s="203"/>
      <c r="B391" s="203"/>
      <c r="C391" s="203"/>
      <c r="D391" s="203"/>
      <c r="E391" s="203"/>
      <c r="F391" s="203"/>
      <c r="G391" s="203"/>
      <c r="H391" s="203"/>
      <c r="I391" s="166"/>
      <c r="J391" s="166"/>
      <c r="K391" s="166"/>
      <c r="L391" s="166"/>
      <c r="M391" s="166"/>
      <c r="N391" s="166"/>
      <c r="O391" s="166"/>
      <c r="P391" s="166"/>
      <c r="Q391" s="166"/>
      <c r="R391" s="166"/>
      <c r="S391" s="166"/>
      <c r="T391" s="166"/>
      <c r="U391" s="166"/>
      <c r="V391" s="166"/>
      <c r="W391" s="166"/>
      <c r="X391" s="166"/>
      <c r="Y391" s="166"/>
      <c r="Z391" s="166"/>
    </row>
    <row r="392" spans="1:26" ht="15.75" customHeight="1">
      <c r="A392" s="203"/>
      <c r="B392" s="203"/>
      <c r="C392" s="203"/>
      <c r="D392" s="203"/>
      <c r="E392" s="203"/>
      <c r="F392" s="203"/>
      <c r="G392" s="203"/>
      <c r="H392" s="203"/>
      <c r="I392" s="166"/>
      <c r="J392" s="166"/>
      <c r="K392" s="166"/>
      <c r="L392" s="166"/>
      <c r="M392" s="166"/>
      <c r="N392" s="166"/>
      <c r="O392" s="166"/>
      <c r="P392" s="166"/>
      <c r="Q392" s="166"/>
      <c r="R392" s="166"/>
      <c r="S392" s="166"/>
      <c r="T392" s="166"/>
      <c r="U392" s="166"/>
      <c r="V392" s="166"/>
      <c r="W392" s="166"/>
      <c r="X392" s="166"/>
      <c r="Y392" s="166"/>
      <c r="Z392" s="166"/>
    </row>
    <row r="393" spans="1:26" ht="15.75" customHeight="1">
      <c r="A393" s="204"/>
      <c r="B393" s="204"/>
      <c r="C393" s="204"/>
      <c r="D393" s="204"/>
      <c r="E393" s="204"/>
      <c r="F393" s="204"/>
      <c r="G393" s="204"/>
      <c r="H393" s="204"/>
      <c r="I393" s="166"/>
      <c r="J393" s="166"/>
      <c r="K393" s="166"/>
      <c r="L393" s="166"/>
      <c r="M393" s="166"/>
      <c r="N393" s="166"/>
      <c r="O393" s="166"/>
      <c r="P393" s="166"/>
      <c r="Q393" s="166"/>
      <c r="R393" s="166"/>
      <c r="S393" s="166"/>
      <c r="T393" s="166"/>
      <c r="U393" s="166"/>
      <c r="V393" s="166"/>
      <c r="W393" s="166"/>
      <c r="X393" s="166"/>
      <c r="Y393" s="166"/>
      <c r="Z393" s="166"/>
    </row>
    <row r="394" spans="1:26" ht="15.75" customHeight="1">
      <c r="A394" s="205"/>
      <c r="B394" s="205"/>
      <c r="C394" s="205"/>
      <c r="D394" s="205"/>
      <c r="E394" s="205"/>
      <c r="F394" s="205"/>
      <c r="G394" s="205"/>
      <c r="H394" s="205"/>
      <c r="I394" s="166"/>
      <c r="J394" s="166"/>
      <c r="K394" s="166"/>
      <c r="L394" s="166"/>
      <c r="M394" s="166"/>
      <c r="N394" s="166"/>
      <c r="O394" s="166"/>
      <c r="P394" s="166"/>
      <c r="Q394" s="166"/>
      <c r="R394" s="166"/>
      <c r="S394" s="166"/>
      <c r="T394" s="166"/>
      <c r="U394" s="166"/>
      <c r="V394" s="166"/>
      <c r="W394" s="166"/>
      <c r="X394" s="166"/>
      <c r="Y394" s="166"/>
      <c r="Z394" s="166"/>
    </row>
    <row r="395" spans="1:26" ht="15.75" customHeight="1">
      <c r="A395" s="206"/>
      <c r="B395" s="206"/>
      <c r="C395" s="206"/>
      <c r="D395" s="206"/>
      <c r="E395" s="206"/>
      <c r="F395" s="206"/>
      <c r="G395" s="206"/>
      <c r="H395" s="206"/>
      <c r="I395" s="166"/>
      <c r="J395" s="166"/>
      <c r="K395" s="166"/>
      <c r="L395" s="166"/>
      <c r="M395" s="166"/>
      <c r="N395" s="166"/>
      <c r="O395" s="166"/>
      <c r="P395" s="166"/>
      <c r="Q395" s="166"/>
      <c r="R395" s="166"/>
      <c r="S395" s="166"/>
      <c r="T395" s="166"/>
      <c r="U395" s="166"/>
      <c r="V395" s="166"/>
      <c r="W395" s="166"/>
      <c r="X395" s="166"/>
      <c r="Y395" s="166"/>
      <c r="Z395" s="166"/>
    </row>
    <row r="396" spans="1:26" ht="15.75" customHeight="1">
      <c r="A396" s="206"/>
      <c r="B396" s="206"/>
      <c r="C396" s="206"/>
      <c r="D396" s="206"/>
      <c r="E396" s="206"/>
      <c r="F396" s="206"/>
      <c r="G396" s="206"/>
      <c r="H396" s="206"/>
      <c r="I396" s="166"/>
      <c r="J396" s="166"/>
      <c r="K396" s="166"/>
      <c r="L396" s="166"/>
      <c r="M396" s="166"/>
      <c r="N396" s="166"/>
      <c r="O396" s="166"/>
      <c r="P396" s="166"/>
      <c r="Q396" s="166"/>
      <c r="R396" s="166"/>
      <c r="S396" s="166"/>
      <c r="T396" s="166"/>
      <c r="U396" s="166"/>
      <c r="V396" s="166"/>
      <c r="W396" s="166"/>
      <c r="X396" s="166"/>
      <c r="Y396" s="166"/>
      <c r="Z396" s="166"/>
    </row>
    <row r="397" spans="1:26" ht="15.75" customHeight="1">
      <c r="A397" s="208"/>
      <c r="B397" s="208"/>
      <c r="C397" s="208"/>
      <c r="D397" s="208"/>
      <c r="E397" s="208"/>
      <c r="F397" s="208"/>
      <c r="G397" s="208"/>
      <c r="H397" s="208"/>
      <c r="I397" s="166"/>
      <c r="J397" s="166"/>
      <c r="K397" s="166"/>
      <c r="L397" s="166"/>
      <c r="M397" s="166"/>
      <c r="N397" s="166"/>
      <c r="O397" s="166"/>
      <c r="P397" s="166"/>
      <c r="Q397" s="166"/>
      <c r="R397" s="166"/>
      <c r="S397" s="166"/>
      <c r="T397" s="166"/>
      <c r="U397" s="166"/>
      <c r="V397" s="166"/>
      <c r="W397" s="166"/>
      <c r="X397" s="166"/>
      <c r="Y397" s="166"/>
      <c r="Z397" s="166"/>
    </row>
    <row r="398" spans="1:26" ht="15.75" customHeight="1">
      <c r="A398" s="208"/>
      <c r="B398" s="208"/>
      <c r="C398" s="208"/>
      <c r="D398" s="208"/>
      <c r="E398" s="208"/>
      <c r="F398" s="208"/>
      <c r="G398" s="208"/>
      <c r="H398" s="208"/>
      <c r="I398" s="166"/>
      <c r="J398" s="166"/>
      <c r="K398" s="166"/>
      <c r="L398" s="166"/>
      <c r="M398" s="166"/>
      <c r="N398" s="166"/>
      <c r="O398" s="166"/>
      <c r="P398" s="166"/>
      <c r="Q398" s="166"/>
      <c r="R398" s="166"/>
      <c r="S398" s="166"/>
      <c r="T398" s="166"/>
      <c r="U398" s="166"/>
      <c r="V398" s="166"/>
      <c r="W398" s="166"/>
      <c r="X398" s="166"/>
      <c r="Y398" s="166"/>
      <c r="Z398" s="166"/>
    </row>
    <row r="399" spans="1:26" ht="15.75" customHeight="1">
      <c r="A399" s="208"/>
      <c r="B399" s="208"/>
      <c r="C399" s="208"/>
      <c r="D399" s="208"/>
      <c r="E399" s="208"/>
      <c r="F399" s="208"/>
      <c r="G399" s="208"/>
      <c r="H399" s="208"/>
      <c r="I399" s="166"/>
      <c r="J399" s="166"/>
      <c r="K399" s="166"/>
      <c r="L399" s="166"/>
      <c r="M399" s="166"/>
      <c r="N399" s="166"/>
      <c r="O399" s="166"/>
      <c r="P399" s="166"/>
      <c r="Q399" s="166"/>
      <c r="R399" s="166"/>
      <c r="S399" s="166"/>
      <c r="T399" s="166"/>
      <c r="U399" s="166"/>
      <c r="V399" s="166"/>
      <c r="W399" s="166"/>
      <c r="X399" s="166"/>
      <c r="Y399" s="166"/>
      <c r="Z399" s="166"/>
    </row>
    <row r="400" spans="1:26" ht="15.75" customHeight="1">
      <c r="A400" s="208"/>
      <c r="B400" s="208"/>
      <c r="C400" s="208"/>
      <c r="D400" s="208"/>
      <c r="E400" s="208"/>
      <c r="F400" s="208"/>
      <c r="G400" s="208"/>
      <c r="H400" s="208"/>
      <c r="I400" s="166"/>
      <c r="J400" s="166"/>
      <c r="K400" s="166"/>
      <c r="L400" s="166"/>
      <c r="M400" s="166"/>
      <c r="N400" s="166"/>
      <c r="O400" s="166"/>
      <c r="P400" s="166"/>
      <c r="Q400" s="166"/>
      <c r="R400" s="166"/>
      <c r="S400" s="166"/>
      <c r="T400" s="166"/>
      <c r="U400" s="166"/>
      <c r="V400" s="166"/>
      <c r="W400" s="166"/>
      <c r="X400" s="166"/>
      <c r="Y400" s="166"/>
      <c r="Z400" s="166"/>
    </row>
    <row r="401" spans="1:26" ht="15.75" customHeight="1">
      <c r="A401" s="213"/>
      <c r="B401" s="213"/>
      <c r="C401" s="213"/>
      <c r="D401" s="213"/>
      <c r="E401" s="213"/>
      <c r="F401" s="213"/>
      <c r="G401" s="213"/>
      <c r="H401" s="213"/>
      <c r="I401" s="166"/>
      <c r="J401" s="166"/>
      <c r="K401" s="166"/>
      <c r="L401" s="166"/>
      <c r="M401" s="166"/>
      <c r="N401" s="166"/>
      <c r="O401" s="166"/>
      <c r="P401" s="166"/>
      <c r="Q401" s="166"/>
      <c r="R401" s="166"/>
      <c r="S401" s="166"/>
      <c r="T401" s="166"/>
      <c r="U401" s="166"/>
      <c r="V401" s="166"/>
      <c r="W401" s="166"/>
      <c r="X401" s="166"/>
      <c r="Y401" s="166"/>
      <c r="Z401" s="166"/>
    </row>
    <row r="402" spans="1:26" ht="15.75" customHeight="1">
      <c r="A402" s="213"/>
      <c r="B402" s="213"/>
      <c r="C402" s="213"/>
      <c r="D402" s="213"/>
      <c r="E402" s="213"/>
      <c r="F402" s="213"/>
      <c r="G402" s="213"/>
      <c r="H402" s="213"/>
      <c r="I402" s="166"/>
      <c r="J402" s="166"/>
      <c r="K402" s="166"/>
      <c r="L402" s="166"/>
      <c r="M402" s="166"/>
      <c r="N402" s="166"/>
      <c r="O402" s="166"/>
      <c r="P402" s="166"/>
      <c r="Q402" s="166"/>
      <c r="R402" s="166"/>
      <c r="S402" s="166"/>
      <c r="T402" s="166"/>
      <c r="U402" s="166"/>
      <c r="V402" s="166"/>
      <c r="W402" s="166"/>
      <c r="X402" s="166"/>
      <c r="Y402" s="166"/>
      <c r="Z402" s="166"/>
    </row>
    <row r="403" spans="1:26" ht="15.75" customHeight="1">
      <c r="A403" s="213"/>
      <c r="B403" s="213"/>
      <c r="C403" s="213"/>
      <c r="D403" s="213"/>
      <c r="E403" s="213"/>
      <c r="F403" s="213"/>
      <c r="G403" s="213"/>
      <c r="H403" s="213"/>
      <c r="I403" s="166"/>
      <c r="J403" s="166"/>
      <c r="K403" s="166"/>
      <c r="L403" s="166"/>
      <c r="M403" s="166"/>
      <c r="N403" s="166"/>
      <c r="O403" s="166"/>
      <c r="P403" s="166"/>
      <c r="Q403" s="166"/>
      <c r="R403" s="166"/>
      <c r="S403" s="166"/>
      <c r="T403" s="166"/>
      <c r="U403" s="166"/>
      <c r="V403" s="166"/>
      <c r="W403" s="166"/>
      <c r="X403" s="166"/>
      <c r="Y403" s="166"/>
      <c r="Z403" s="166"/>
    </row>
    <row r="404" spans="1:26" ht="15.75" customHeight="1">
      <c r="A404" s="213"/>
      <c r="B404" s="213"/>
      <c r="C404" s="213"/>
      <c r="D404" s="213"/>
      <c r="E404" s="213"/>
      <c r="F404" s="213"/>
      <c r="G404" s="213"/>
      <c r="H404" s="213"/>
      <c r="I404" s="166"/>
      <c r="J404" s="166"/>
      <c r="K404" s="166"/>
      <c r="L404" s="166"/>
      <c r="M404" s="166"/>
      <c r="N404" s="166"/>
      <c r="O404" s="166"/>
      <c r="P404" s="166"/>
      <c r="Q404" s="166"/>
      <c r="R404" s="166"/>
      <c r="S404" s="166"/>
      <c r="T404" s="166"/>
      <c r="U404" s="166"/>
      <c r="V404" s="166"/>
      <c r="W404" s="166"/>
      <c r="X404" s="166"/>
      <c r="Y404" s="166"/>
      <c r="Z404" s="166"/>
    </row>
    <row r="405" spans="1:26" ht="15.75" customHeight="1">
      <c r="A405" s="213"/>
      <c r="B405" s="213"/>
      <c r="C405" s="213"/>
      <c r="D405" s="213"/>
      <c r="E405" s="213"/>
      <c r="F405" s="213"/>
      <c r="G405" s="213"/>
      <c r="H405" s="213"/>
      <c r="I405" s="166"/>
      <c r="J405" s="166"/>
      <c r="K405" s="166"/>
      <c r="L405" s="166"/>
      <c r="M405" s="166"/>
      <c r="N405" s="166"/>
      <c r="O405" s="166"/>
      <c r="P405" s="166"/>
      <c r="Q405" s="166"/>
      <c r="R405" s="166"/>
      <c r="S405" s="166"/>
      <c r="T405" s="166"/>
      <c r="U405" s="166"/>
      <c r="V405" s="166"/>
      <c r="W405" s="166"/>
      <c r="X405" s="166"/>
      <c r="Y405" s="166"/>
      <c r="Z405" s="166"/>
    </row>
    <row r="406" spans="1:26" ht="15.75" customHeight="1">
      <c r="A406" s="213"/>
      <c r="B406" s="213"/>
      <c r="C406" s="213"/>
      <c r="D406" s="213"/>
      <c r="E406" s="213"/>
      <c r="F406" s="213"/>
      <c r="G406" s="213"/>
      <c r="H406" s="213"/>
      <c r="I406" s="166"/>
      <c r="J406" s="166"/>
      <c r="K406" s="166"/>
      <c r="L406" s="166"/>
      <c r="M406" s="166"/>
      <c r="N406" s="166"/>
      <c r="O406" s="166"/>
      <c r="P406" s="166"/>
      <c r="Q406" s="166"/>
      <c r="R406" s="166"/>
      <c r="S406" s="166"/>
      <c r="T406" s="166"/>
      <c r="U406" s="166"/>
      <c r="V406" s="166"/>
      <c r="W406" s="166"/>
      <c r="X406" s="166"/>
      <c r="Y406" s="166"/>
      <c r="Z406" s="166"/>
    </row>
    <row r="407" spans="1:26" ht="15.75" customHeight="1">
      <c r="A407" s="213"/>
      <c r="B407" s="213"/>
      <c r="C407" s="213"/>
      <c r="D407" s="213"/>
      <c r="E407" s="213"/>
      <c r="F407" s="213"/>
      <c r="G407" s="213"/>
      <c r="H407" s="213"/>
      <c r="I407" s="166"/>
      <c r="J407" s="166"/>
      <c r="K407" s="166"/>
      <c r="L407" s="166"/>
      <c r="M407" s="166"/>
      <c r="N407" s="166"/>
      <c r="O407" s="166"/>
      <c r="P407" s="166"/>
      <c r="Q407" s="166"/>
      <c r="R407" s="166"/>
      <c r="S407" s="166"/>
      <c r="T407" s="166"/>
      <c r="U407" s="166"/>
      <c r="V407" s="166"/>
      <c r="W407" s="166"/>
      <c r="X407" s="166"/>
      <c r="Y407" s="166"/>
      <c r="Z407" s="166"/>
    </row>
    <row r="408" spans="1:26" ht="15.75" customHeight="1">
      <c r="A408" s="213"/>
      <c r="B408" s="213"/>
      <c r="C408" s="213"/>
      <c r="D408" s="213"/>
      <c r="E408" s="213"/>
      <c r="F408" s="213"/>
      <c r="G408" s="213"/>
      <c r="H408" s="213"/>
      <c r="I408" s="166"/>
      <c r="J408" s="166"/>
      <c r="K408" s="166"/>
      <c r="L408" s="166"/>
      <c r="M408" s="166"/>
      <c r="N408" s="166"/>
      <c r="O408" s="166"/>
      <c r="P408" s="166"/>
      <c r="Q408" s="166"/>
      <c r="R408" s="166"/>
      <c r="S408" s="166"/>
      <c r="T408" s="166"/>
      <c r="U408" s="166"/>
      <c r="V408" s="166"/>
      <c r="W408" s="166"/>
      <c r="X408" s="166"/>
      <c r="Y408" s="166"/>
      <c r="Z408" s="166"/>
    </row>
    <row r="409" spans="1:26" ht="15.75" customHeight="1">
      <c r="A409" s="213"/>
      <c r="B409" s="213"/>
      <c r="C409" s="213"/>
      <c r="D409" s="213"/>
      <c r="E409" s="213"/>
      <c r="F409" s="213"/>
      <c r="G409" s="213"/>
      <c r="H409" s="213"/>
      <c r="I409" s="166"/>
      <c r="J409" s="166"/>
      <c r="K409" s="166"/>
      <c r="L409" s="166"/>
      <c r="M409" s="166"/>
      <c r="N409" s="166"/>
      <c r="O409" s="166"/>
      <c r="P409" s="166"/>
      <c r="Q409" s="166"/>
      <c r="R409" s="166"/>
      <c r="S409" s="166"/>
      <c r="T409" s="166"/>
      <c r="U409" s="166"/>
      <c r="V409" s="166"/>
      <c r="W409" s="166"/>
      <c r="X409" s="166"/>
      <c r="Y409" s="166"/>
      <c r="Z409" s="166"/>
    </row>
    <row r="410" spans="1:26" ht="15.75" customHeight="1">
      <c r="A410" s="213"/>
      <c r="B410" s="213"/>
      <c r="C410" s="213"/>
      <c r="D410" s="213"/>
      <c r="E410" s="213"/>
      <c r="F410" s="213"/>
      <c r="G410" s="213"/>
      <c r="H410" s="213"/>
      <c r="I410" s="166"/>
      <c r="J410" s="166"/>
      <c r="K410" s="166"/>
      <c r="L410" s="166"/>
      <c r="M410" s="166"/>
      <c r="N410" s="166"/>
      <c r="O410" s="166"/>
      <c r="P410" s="166"/>
      <c r="Q410" s="166"/>
      <c r="R410" s="166"/>
      <c r="S410" s="166"/>
      <c r="T410" s="166"/>
      <c r="U410" s="166"/>
      <c r="V410" s="166"/>
      <c r="W410" s="166"/>
      <c r="X410" s="166"/>
      <c r="Y410" s="166"/>
      <c r="Z410" s="166"/>
    </row>
    <row r="411" spans="1:26" ht="15.75" customHeight="1">
      <c r="A411" s="213"/>
      <c r="B411" s="213"/>
      <c r="C411" s="213"/>
      <c r="D411" s="213"/>
      <c r="E411" s="213"/>
      <c r="F411" s="213"/>
      <c r="G411" s="213"/>
      <c r="H411" s="213"/>
      <c r="I411" s="166"/>
      <c r="J411" s="166"/>
      <c r="K411" s="166"/>
      <c r="L411" s="166"/>
      <c r="M411" s="166"/>
      <c r="N411" s="166"/>
      <c r="O411" s="166"/>
      <c r="P411" s="166"/>
      <c r="Q411" s="166"/>
      <c r="R411" s="166"/>
      <c r="S411" s="166"/>
      <c r="T411" s="166"/>
      <c r="U411" s="166"/>
      <c r="V411" s="166"/>
      <c r="W411" s="166"/>
      <c r="X411" s="166"/>
      <c r="Y411" s="166"/>
      <c r="Z411" s="166"/>
    </row>
    <row r="412" spans="1:26" ht="15.75" customHeight="1">
      <c r="A412" s="214"/>
      <c r="B412" s="214"/>
      <c r="C412" s="214"/>
      <c r="D412" s="214"/>
      <c r="E412" s="214"/>
      <c r="F412" s="214"/>
      <c r="G412" s="214"/>
      <c r="H412" s="214"/>
      <c r="I412" s="166"/>
      <c r="J412" s="166"/>
      <c r="K412" s="166"/>
      <c r="L412" s="166"/>
      <c r="M412" s="166"/>
      <c r="N412" s="166"/>
      <c r="O412" s="166"/>
      <c r="P412" s="166"/>
      <c r="Q412" s="166"/>
      <c r="R412" s="166"/>
      <c r="S412" s="166"/>
      <c r="T412" s="166"/>
      <c r="U412" s="166"/>
      <c r="V412" s="166"/>
      <c r="W412" s="166"/>
      <c r="X412" s="166"/>
      <c r="Y412" s="166"/>
      <c r="Z412" s="166"/>
    </row>
    <row r="413" spans="1:26" ht="15.75" customHeight="1">
      <c r="A413" s="214"/>
      <c r="B413" s="214"/>
      <c r="C413" s="214"/>
      <c r="D413" s="214"/>
      <c r="E413" s="214"/>
      <c r="F413" s="214"/>
      <c r="G413" s="214"/>
      <c r="H413" s="214"/>
      <c r="I413" s="166"/>
      <c r="J413" s="166"/>
      <c r="K413" s="166"/>
      <c r="L413" s="166"/>
      <c r="M413" s="166"/>
      <c r="N413" s="166"/>
      <c r="O413" s="166"/>
      <c r="P413" s="166"/>
      <c r="Q413" s="166"/>
      <c r="R413" s="166"/>
      <c r="S413" s="166"/>
      <c r="T413" s="166"/>
      <c r="U413" s="166"/>
      <c r="V413" s="166"/>
      <c r="W413" s="166"/>
      <c r="X413" s="166"/>
      <c r="Y413" s="166"/>
      <c r="Z413" s="166"/>
    </row>
    <row r="414" spans="1:26" ht="15.75" customHeight="1">
      <c r="A414" s="214"/>
      <c r="B414" s="214"/>
      <c r="C414" s="214"/>
      <c r="D414" s="214"/>
      <c r="E414" s="214"/>
      <c r="F414" s="214"/>
      <c r="G414" s="214"/>
      <c r="H414" s="214"/>
      <c r="I414" s="166"/>
      <c r="J414" s="166"/>
      <c r="K414" s="166"/>
      <c r="L414" s="166"/>
      <c r="M414" s="166"/>
      <c r="N414" s="166"/>
      <c r="O414" s="166"/>
      <c r="P414" s="166"/>
      <c r="Q414" s="166"/>
      <c r="R414" s="166"/>
      <c r="S414" s="166"/>
      <c r="T414" s="166"/>
      <c r="U414" s="166"/>
      <c r="V414" s="166"/>
      <c r="W414" s="166"/>
      <c r="X414" s="166"/>
      <c r="Y414" s="166"/>
      <c r="Z414" s="166"/>
    </row>
    <row r="415" spans="1:26" ht="15.75" customHeight="1">
      <c r="A415" s="214"/>
      <c r="B415" s="214"/>
      <c r="C415" s="214"/>
      <c r="D415" s="214"/>
      <c r="E415" s="214"/>
      <c r="F415" s="214"/>
      <c r="G415" s="214"/>
      <c r="H415" s="214"/>
      <c r="I415" s="166"/>
      <c r="J415" s="166"/>
      <c r="K415" s="166"/>
      <c r="L415" s="166"/>
      <c r="M415" s="166"/>
      <c r="N415" s="166"/>
      <c r="O415" s="166"/>
      <c r="P415" s="166"/>
      <c r="Q415" s="166"/>
      <c r="R415" s="166"/>
      <c r="S415" s="166"/>
      <c r="T415" s="166"/>
      <c r="U415" s="166"/>
      <c r="V415" s="166"/>
      <c r="W415" s="166"/>
      <c r="X415" s="166"/>
      <c r="Y415" s="166"/>
      <c r="Z415" s="166"/>
    </row>
    <row r="416" spans="1:26" ht="15.75" customHeight="1">
      <c r="A416" s="216"/>
      <c r="B416" s="216"/>
      <c r="C416" s="216"/>
      <c r="D416" s="216"/>
      <c r="E416" s="216"/>
      <c r="F416" s="216"/>
      <c r="G416" s="216"/>
      <c r="H416" s="216"/>
      <c r="I416" s="166"/>
      <c r="J416" s="166"/>
      <c r="K416" s="166"/>
      <c r="L416" s="166"/>
      <c r="M416" s="166"/>
      <c r="N416" s="166"/>
      <c r="O416" s="166"/>
      <c r="P416" s="166"/>
      <c r="Q416" s="166"/>
      <c r="R416" s="166"/>
      <c r="S416" s="166"/>
      <c r="T416" s="166"/>
      <c r="U416" s="166"/>
      <c r="V416" s="166"/>
      <c r="W416" s="166"/>
      <c r="X416" s="166"/>
      <c r="Y416" s="166"/>
      <c r="Z416" s="166"/>
    </row>
    <row r="417" spans="1:26" ht="15.75" customHeight="1">
      <c r="A417" s="216"/>
      <c r="B417" s="216"/>
      <c r="C417" s="216"/>
      <c r="D417" s="216"/>
      <c r="E417" s="216"/>
      <c r="F417" s="216"/>
      <c r="G417" s="216"/>
      <c r="H417" s="216"/>
      <c r="I417" s="166"/>
      <c r="J417" s="166"/>
      <c r="K417" s="166"/>
      <c r="L417" s="166"/>
      <c r="M417" s="166"/>
      <c r="N417" s="166"/>
      <c r="O417" s="166"/>
      <c r="P417" s="166"/>
      <c r="Q417" s="166"/>
      <c r="R417" s="166"/>
      <c r="S417" s="166"/>
      <c r="T417" s="166"/>
      <c r="U417" s="166"/>
      <c r="V417" s="166"/>
      <c r="W417" s="166"/>
      <c r="X417" s="166"/>
      <c r="Y417" s="166"/>
      <c r="Z417" s="166"/>
    </row>
    <row r="418" spans="1:26" ht="15.75" customHeight="1">
      <c r="A418" s="216"/>
      <c r="B418" s="216"/>
      <c r="C418" s="216"/>
      <c r="D418" s="216"/>
      <c r="E418" s="216"/>
      <c r="F418" s="216"/>
      <c r="G418" s="216"/>
      <c r="H418" s="216"/>
      <c r="I418" s="166"/>
      <c r="J418" s="166"/>
      <c r="K418" s="166"/>
      <c r="L418" s="166"/>
      <c r="M418" s="166"/>
      <c r="N418" s="166"/>
      <c r="O418" s="166"/>
      <c r="P418" s="166"/>
      <c r="Q418" s="166"/>
      <c r="R418" s="166"/>
      <c r="S418" s="166"/>
      <c r="T418" s="166"/>
      <c r="U418" s="166"/>
      <c r="V418" s="166"/>
      <c r="W418" s="166"/>
      <c r="X418" s="166"/>
      <c r="Y418" s="166"/>
      <c r="Z418" s="166"/>
    </row>
    <row r="419" spans="1:26" ht="15.75" customHeight="1">
      <c r="A419" s="216"/>
      <c r="B419" s="216"/>
      <c r="C419" s="216"/>
      <c r="D419" s="216"/>
      <c r="E419" s="216"/>
      <c r="F419" s="216"/>
      <c r="G419" s="216"/>
      <c r="H419" s="216"/>
      <c r="I419" s="166"/>
      <c r="J419" s="166"/>
      <c r="K419" s="166"/>
      <c r="L419" s="166"/>
      <c r="M419" s="166"/>
      <c r="N419" s="166"/>
      <c r="O419" s="166"/>
      <c r="P419" s="166"/>
      <c r="Q419" s="166"/>
      <c r="R419" s="166"/>
      <c r="S419" s="166"/>
      <c r="T419" s="166"/>
      <c r="U419" s="166"/>
      <c r="V419" s="166"/>
      <c r="W419" s="166"/>
      <c r="X419" s="166"/>
      <c r="Y419" s="166"/>
      <c r="Z419" s="166"/>
    </row>
    <row r="420" spans="1:26" ht="15.75" customHeight="1">
      <c r="A420" s="217"/>
      <c r="B420" s="217"/>
      <c r="C420" s="217"/>
      <c r="D420" s="217"/>
      <c r="E420" s="217"/>
      <c r="F420" s="217"/>
      <c r="G420" s="217"/>
      <c r="H420" s="217"/>
      <c r="I420" s="166"/>
      <c r="J420" s="166"/>
      <c r="K420" s="166"/>
      <c r="L420" s="166"/>
      <c r="M420" s="166"/>
      <c r="N420" s="166"/>
      <c r="O420" s="166"/>
      <c r="P420" s="166"/>
      <c r="Q420" s="166"/>
      <c r="R420" s="166"/>
      <c r="S420" s="166"/>
      <c r="T420" s="166"/>
      <c r="U420" s="166"/>
      <c r="V420" s="166"/>
      <c r="W420" s="166"/>
      <c r="X420" s="166"/>
      <c r="Y420" s="166"/>
      <c r="Z420" s="166"/>
    </row>
    <row r="421" spans="1:26" ht="15.75" customHeight="1">
      <c r="A421" s="217"/>
      <c r="B421" s="217"/>
      <c r="C421" s="217"/>
      <c r="D421" s="217"/>
      <c r="E421" s="217"/>
      <c r="F421" s="217"/>
      <c r="G421" s="217"/>
      <c r="H421" s="217"/>
      <c r="I421" s="166"/>
      <c r="J421" s="166"/>
      <c r="K421" s="166"/>
      <c r="L421" s="166"/>
      <c r="M421" s="166"/>
      <c r="N421" s="166"/>
      <c r="O421" s="166"/>
      <c r="P421" s="166"/>
      <c r="Q421" s="166"/>
      <c r="R421" s="166"/>
      <c r="S421" s="166"/>
      <c r="T421" s="166"/>
      <c r="U421" s="166"/>
      <c r="V421" s="166"/>
      <c r="W421" s="166"/>
      <c r="X421" s="166"/>
      <c r="Y421" s="166"/>
      <c r="Z421" s="166"/>
    </row>
    <row r="422" spans="1:26" ht="15.75" customHeight="1">
      <c r="A422" s="217"/>
      <c r="B422" s="217"/>
      <c r="C422" s="217"/>
      <c r="D422" s="217"/>
      <c r="E422" s="217"/>
      <c r="F422" s="217"/>
      <c r="G422" s="217"/>
      <c r="H422" s="217"/>
      <c r="I422" s="166"/>
      <c r="J422" s="166"/>
      <c r="K422" s="166"/>
      <c r="L422" s="166"/>
      <c r="M422" s="166"/>
      <c r="N422" s="166"/>
      <c r="O422" s="166"/>
      <c r="P422" s="166"/>
      <c r="Q422" s="166"/>
      <c r="R422" s="166"/>
      <c r="S422" s="166"/>
      <c r="T422" s="166"/>
      <c r="U422" s="166"/>
      <c r="V422" s="166"/>
      <c r="W422" s="166"/>
      <c r="X422" s="166"/>
      <c r="Y422" s="166"/>
      <c r="Z422" s="166"/>
    </row>
    <row r="423" spans="1:26" ht="15.75" customHeight="1">
      <c r="A423" s="217"/>
      <c r="B423" s="217"/>
      <c r="C423" s="217"/>
      <c r="D423" s="217"/>
      <c r="E423" s="217"/>
      <c r="F423" s="217"/>
      <c r="G423" s="217"/>
      <c r="H423" s="217"/>
      <c r="I423" s="166"/>
      <c r="J423" s="166"/>
      <c r="K423" s="166"/>
      <c r="L423" s="166"/>
      <c r="M423" s="166"/>
      <c r="N423" s="166"/>
      <c r="O423" s="166"/>
      <c r="P423" s="166"/>
      <c r="Q423" s="166"/>
      <c r="R423" s="166"/>
      <c r="S423" s="166"/>
      <c r="T423" s="166"/>
      <c r="U423" s="166"/>
      <c r="V423" s="166"/>
      <c r="W423" s="166"/>
      <c r="X423" s="166"/>
      <c r="Y423" s="166"/>
      <c r="Z423" s="166"/>
    </row>
    <row r="424" spans="1:26" ht="15.75" customHeight="1">
      <c r="A424" s="217"/>
      <c r="B424" s="217"/>
      <c r="C424" s="217"/>
      <c r="D424" s="217"/>
      <c r="E424" s="217"/>
      <c r="F424" s="217"/>
      <c r="G424" s="217"/>
      <c r="H424" s="217"/>
      <c r="I424" s="166"/>
      <c r="J424" s="166"/>
      <c r="K424" s="166"/>
      <c r="L424" s="166"/>
      <c r="M424" s="166"/>
      <c r="N424" s="166"/>
      <c r="O424" s="166"/>
      <c r="P424" s="166"/>
      <c r="Q424" s="166"/>
      <c r="R424" s="166"/>
      <c r="S424" s="166"/>
      <c r="T424" s="166"/>
      <c r="U424" s="166"/>
      <c r="V424" s="166"/>
      <c r="W424" s="166"/>
      <c r="X424" s="166"/>
      <c r="Y424" s="166"/>
      <c r="Z424" s="166"/>
    </row>
    <row r="425" spans="1:26" ht="15.75" customHeight="1">
      <c r="A425" s="218"/>
      <c r="B425" s="218"/>
      <c r="C425" s="218"/>
      <c r="D425" s="218"/>
      <c r="E425" s="218"/>
      <c r="F425" s="218"/>
      <c r="G425" s="218"/>
      <c r="H425" s="218"/>
      <c r="I425" s="166"/>
      <c r="J425" s="166"/>
      <c r="K425" s="166"/>
      <c r="L425" s="166"/>
      <c r="M425" s="166"/>
      <c r="N425" s="166"/>
      <c r="O425" s="166"/>
      <c r="P425" s="166"/>
      <c r="Q425" s="166"/>
      <c r="R425" s="166"/>
      <c r="S425" s="166"/>
      <c r="T425" s="166"/>
      <c r="U425" s="166"/>
      <c r="V425" s="166"/>
      <c r="W425" s="166"/>
      <c r="X425" s="166"/>
      <c r="Y425" s="166"/>
      <c r="Z425" s="166"/>
    </row>
    <row r="426" spans="1:26" ht="15.75" customHeight="1">
      <c r="A426" s="218"/>
      <c r="B426" s="218"/>
      <c r="C426" s="218"/>
      <c r="D426" s="218"/>
      <c r="E426" s="218"/>
      <c r="F426" s="218"/>
      <c r="G426" s="218"/>
      <c r="H426" s="218"/>
      <c r="I426" s="166"/>
      <c r="J426" s="166"/>
      <c r="K426" s="166"/>
      <c r="L426" s="166"/>
      <c r="M426" s="166"/>
      <c r="N426" s="166"/>
      <c r="O426" s="166"/>
      <c r="P426" s="166"/>
      <c r="Q426" s="166"/>
      <c r="R426" s="166"/>
      <c r="S426" s="166"/>
      <c r="T426" s="166"/>
      <c r="U426" s="166"/>
      <c r="V426" s="166"/>
      <c r="W426" s="166"/>
      <c r="X426" s="166"/>
      <c r="Y426" s="166"/>
      <c r="Z426" s="166"/>
    </row>
    <row r="427" spans="1:26" ht="15.75" customHeight="1">
      <c r="A427" s="218"/>
      <c r="B427" s="218"/>
      <c r="C427" s="218"/>
      <c r="D427" s="218"/>
      <c r="E427" s="218"/>
      <c r="F427" s="218"/>
      <c r="G427" s="218"/>
      <c r="H427" s="218"/>
      <c r="I427" s="166"/>
      <c r="J427" s="166"/>
      <c r="K427" s="166"/>
      <c r="L427" s="166"/>
      <c r="M427" s="166"/>
      <c r="N427" s="166"/>
      <c r="O427" s="166"/>
      <c r="P427" s="166"/>
      <c r="Q427" s="166"/>
      <c r="R427" s="166"/>
      <c r="S427" s="166"/>
      <c r="T427" s="166"/>
      <c r="U427" s="166"/>
      <c r="V427" s="166"/>
      <c r="W427" s="166"/>
      <c r="X427" s="166"/>
      <c r="Y427" s="166"/>
      <c r="Z427" s="166"/>
    </row>
    <row r="428" spans="1:26" ht="15.75" customHeight="1">
      <c r="A428" s="218"/>
      <c r="B428" s="218"/>
      <c r="C428" s="218"/>
      <c r="D428" s="218"/>
      <c r="E428" s="218"/>
      <c r="F428" s="218"/>
      <c r="G428" s="218"/>
      <c r="H428" s="218"/>
      <c r="I428" s="166"/>
      <c r="J428" s="166"/>
      <c r="K428" s="166"/>
      <c r="L428" s="166"/>
      <c r="M428" s="166"/>
      <c r="N428" s="166"/>
      <c r="O428" s="166"/>
      <c r="P428" s="166"/>
      <c r="Q428" s="166"/>
      <c r="R428" s="166"/>
      <c r="S428" s="166"/>
      <c r="T428" s="166"/>
      <c r="U428" s="166"/>
      <c r="V428" s="166"/>
      <c r="W428" s="166"/>
      <c r="X428" s="166"/>
      <c r="Y428" s="166"/>
      <c r="Z428" s="166"/>
    </row>
    <row r="429" spans="1:26" ht="15.75" customHeight="1">
      <c r="A429" s="218"/>
      <c r="B429" s="218"/>
      <c r="C429" s="218"/>
      <c r="D429" s="218"/>
      <c r="E429" s="218"/>
      <c r="F429" s="218"/>
      <c r="G429" s="218"/>
      <c r="H429" s="218"/>
      <c r="I429" s="166"/>
      <c r="J429" s="166"/>
      <c r="K429" s="166"/>
      <c r="L429" s="166"/>
      <c r="M429" s="166"/>
      <c r="N429" s="166"/>
      <c r="O429" s="166"/>
      <c r="P429" s="166"/>
      <c r="Q429" s="166"/>
      <c r="R429" s="166"/>
      <c r="S429" s="166"/>
      <c r="T429" s="166"/>
      <c r="U429" s="166"/>
      <c r="V429" s="166"/>
      <c r="W429" s="166"/>
      <c r="X429" s="166"/>
      <c r="Y429" s="166"/>
      <c r="Z429" s="166"/>
    </row>
    <row r="430" spans="1:26" ht="15.75" customHeight="1">
      <c r="A430" s="218"/>
      <c r="B430" s="218"/>
      <c r="C430" s="218"/>
      <c r="D430" s="218"/>
      <c r="E430" s="218"/>
      <c r="F430" s="218"/>
      <c r="G430" s="218"/>
      <c r="H430" s="218"/>
      <c r="I430" s="166"/>
      <c r="J430" s="166"/>
      <c r="K430" s="166"/>
      <c r="L430" s="166"/>
      <c r="M430" s="166"/>
      <c r="N430" s="166"/>
      <c r="O430" s="166"/>
      <c r="P430" s="166"/>
      <c r="Q430" s="166"/>
      <c r="R430" s="166"/>
      <c r="S430" s="166"/>
      <c r="T430" s="166"/>
      <c r="U430" s="166"/>
      <c r="V430" s="166"/>
      <c r="W430" s="166"/>
      <c r="X430" s="166"/>
      <c r="Y430" s="166"/>
      <c r="Z430" s="166"/>
    </row>
    <row r="431" spans="1:26" ht="15.75" customHeight="1">
      <c r="A431" s="218"/>
      <c r="B431" s="218"/>
      <c r="C431" s="218"/>
      <c r="D431" s="218"/>
      <c r="E431" s="218"/>
      <c r="F431" s="218"/>
      <c r="G431" s="218"/>
      <c r="H431" s="218"/>
      <c r="I431" s="166"/>
      <c r="J431" s="166"/>
      <c r="K431" s="166"/>
      <c r="L431" s="166"/>
      <c r="M431" s="166"/>
      <c r="N431" s="166"/>
      <c r="O431" s="166"/>
      <c r="P431" s="166"/>
      <c r="Q431" s="166"/>
      <c r="R431" s="166"/>
      <c r="S431" s="166"/>
      <c r="T431" s="166"/>
      <c r="U431" s="166"/>
      <c r="V431" s="166"/>
      <c r="W431" s="166"/>
      <c r="X431" s="166"/>
      <c r="Y431" s="166"/>
      <c r="Z431" s="166"/>
    </row>
    <row r="432" spans="1:26" ht="15.75" customHeight="1">
      <c r="A432" s="218"/>
      <c r="B432" s="218"/>
      <c r="C432" s="218"/>
      <c r="D432" s="218"/>
      <c r="E432" s="218"/>
      <c r="F432" s="218"/>
      <c r="G432" s="218"/>
      <c r="H432" s="218"/>
      <c r="I432" s="166"/>
      <c r="J432" s="166"/>
      <c r="K432" s="166"/>
      <c r="L432" s="166"/>
      <c r="M432" s="166"/>
      <c r="N432" s="166"/>
      <c r="O432" s="166"/>
      <c r="P432" s="166"/>
      <c r="Q432" s="166"/>
      <c r="R432" s="166"/>
      <c r="S432" s="166"/>
      <c r="T432" s="166"/>
      <c r="U432" s="166"/>
      <c r="V432" s="166"/>
      <c r="W432" s="166"/>
      <c r="X432" s="166"/>
      <c r="Y432" s="166"/>
      <c r="Z432" s="166"/>
    </row>
    <row r="433" spans="1:26" ht="15.75" customHeight="1">
      <c r="A433" s="218"/>
      <c r="B433" s="218"/>
      <c r="C433" s="218"/>
      <c r="D433" s="218"/>
      <c r="E433" s="218"/>
      <c r="F433" s="218"/>
      <c r="G433" s="218"/>
      <c r="H433" s="218"/>
      <c r="I433" s="166"/>
      <c r="J433" s="166"/>
      <c r="K433" s="166"/>
      <c r="L433" s="166"/>
      <c r="M433" s="166"/>
      <c r="N433" s="166"/>
      <c r="O433" s="166"/>
      <c r="P433" s="166"/>
      <c r="Q433" s="166"/>
      <c r="R433" s="166"/>
      <c r="S433" s="166"/>
      <c r="T433" s="166"/>
      <c r="U433" s="166"/>
      <c r="V433" s="166"/>
      <c r="W433" s="166"/>
      <c r="X433" s="166"/>
      <c r="Y433" s="166"/>
      <c r="Z433" s="166"/>
    </row>
    <row r="434" spans="1:26" ht="15.75" customHeight="1">
      <c r="A434" s="218"/>
      <c r="B434" s="218"/>
      <c r="C434" s="218"/>
      <c r="D434" s="218"/>
      <c r="E434" s="218"/>
      <c r="F434" s="218"/>
      <c r="G434" s="218"/>
      <c r="H434" s="218"/>
      <c r="I434" s="166"/>
      <c r="J434" s="166"/>
      <c r="K434" s="166"/>
      <c r="L434" s="166"/>
      <c r="M434" s="166"/>
      <c r="N434" s="166"/>
      <c r="O434" s="166"/>
      <c r="P434" s="166"/>
      <c r="Q434" s="166"/>
      <c r="R434" s="166"/>
      <c r="S434" s="166"/>
      <c r="T434" s="166"/>
      <c r="U434" s="166"/>
      <c r="V434" s="166"/>
      <c r="W434" s="166"/>
      <c r="X434" s="166"/>
      <c r="Y434" s="166"/>
      <c r="Z434" s="166"/>
    </row>
    <row r="435" spans="1:26" ht="15.75" customHeight="1">
      <c r="A435" s="218"/>
      <c r="B435" s="218"/>
      <c r="C435" s="218"/>
      <c r="D435" s="218"/>
      <c r="E435" s="218"/>
      <c r="F435" s="218"/>
      <c r="G435" s="218"/>
      <c r="H435" s="218"/>
      <c r="I435" s="166"/>
      <c r="J435" s="166"/>
      <c r="K435" s="166"/>
      <c r="L435" s="166"/>
      <c r="M435" s="166"/>
      <c r="N435" s="166"/>
      <c r="O435" s="166"/>
      <c r="P435" s="166"/>
      <c r="Q435" s="166"/>
      <c r="R435" s="166"/>
      <c r="S435" s="166"/>
      <c r="T435" s="166"/>
      <c r="U435" s="166"/>
      <c r="V435" s="166"/>
      <c r="W435" s="166"/>
      <c r="X435" s="166"/>
      <c r="Y435" s="166"/>
      <c r="Z435" s="166"/>
    </row>
    <row r="436" spans="1:26" ht="15.75" customHeight="1">
      <c r="A436" s="218"/>
      <c r="B436" s="218"/>
      <c r="C436" s="218"/>
      <c r="D436" s="218"/>
      <c r="E436" s="218"/>
      <c r="F436" s="218"/>
      <c r="G436" s="218"/>
      <c r="H436" s="218"/>
      <c r="I436" s="166"/>
      <c r="J436" s="166"/>
      <c r="K436" s="166"/>
      <c r="L436" s="166"/>
      <c r="M436" s="166"/>
      <c r="N436" s="166"/>
      <c r="O436" s="166"/>
      <c r="P436" s="166"/>
      <c r="Q436" s="166"/>
      <c r="R436" s="166"/>
      <c r="S436" s="166"/>
      <c r="T436" s="166"/>
      <c r="U436" s="166"/>
      <c r="V436" s="166"/>
      <c r="W436" s="166"/>
      <c r="X436" s="166"/>
      <c r="Y436" s="166"/>
      <c r="Z436" s="166"/>
    </row>
    <row r="437" spans="1:26" ht="15.75" customHeight="1">
      <c r="A437" s="218"/>
      <c r="B437" s="218"/>
      <c r="C437" s="218"/>
      <c r="D437" s="218"/>
      <c r="E437" s="218"/>
      <c r="F437" s="218"/>
      <c r="G437" s="218"/>
      <c r="H437" s="218"/>
      <c r="I437" s="166"/>
      <c r="J437" s="166"/>
      <c r="K437" s="166"/>
      <c r="L437" s="166"/>
      <c r="M437" s="166"/>
      <c r="N437" s="166"/>
      <c r="O437" s="166"/>
      <c r="P437" s="166"/>
      <c r="Q437" s="166"/>
      <c r="R437" s="166"/>
      <c r="S437" s="166"/>
      <c r="T437" s="166"/>
      <c r="U437" s="166"/>
      <c r="V437" s="166"/>
      <c r="W437" s="166"/>
      <c r="X437" s="166"/>
      <c r="Y437" s="166"/>
      <c r="Z437" s="166"/>
    </row>
    <row r="438" spans="1:26" ht="15.75" customHeight="1">
      <c r="A438" s="218"/>
      <c r="B438" s="218"/>
      <c r="C438" s="218"/>
      <c r="D438" s="218"/>
      <c r="E438" s="218"/>
      <c r="F438" s="218"/>
      <c r="G438" s="218"/>
      <c r="H438" s="218"/>
      <c r="I438" s="166"/>
      <c r="J438" s="166"/>
      <c r="K438" s="166"/>
      <c r="L438" s="166"/>
      <c r="M438" s="166"/>
      <c r="N438" s="166"/>
      <c r="O438" s="166"/>
      <c r="P438" s="166"/>
      <c r="Q438" s="166"/>
      <c r="R438" s="166"/>
      <c r="S438" s="166"/>
      <c r="T438" s="166"/>
      <c r="U438" s="166"/>
      <c r="V438" s="166"/>
      <c r="W438" s="166"/>
      <c r="X438" s="166"/>
      <c r="Y438" s="166"/>
      <c r="Z438" s="166"/>
    </row>
    <row r="439" spans="1:26" ht="15.75" customHeight="1">
      <c r="A439" s="218"/>
      <c r="B439" s="218"/>
      <c r="C439" s="218"/>
      <c r="D439" s="218"/>
      <c r="E439" s="218"/>
      <c r="F439" s="218"/>
      <c r="G439" s="218"/>
      <c r="H439" s="218"/>
      <c r="I439" s="166"/>
      <c r="J439" s="166"/>
      <c r="K439" s="166"/>
      <c r="L439" s="166"/>
      <c r="M439" s="166"/>
      <c r="N439" s="166"/>
      <c r="O439" s="166"/>
      <c r="P439" s="166"/>
      <c r="Q439" s="166"/>
      <c r="R439" s="166"/>
      <c r="S439" s="166"/>
      <c r="T439" s="166"/>
      <c r="U439" s="166"/>
      <c r="V439" s="166"/>
      <c r="W439" s="166"/>
      <c r="X439" s="166"/>
      <c r="Y439" s="166"/>
      <c r="Z439" s="166"/>
    </row>
    <row r="440" spans="1:26" ht="15.75" customHeight="1">
      <c r="A440" s="218"/>
      <c r="B440" s="218"/>
      <c r="C440" s="218"/>
      <c r="D440" s="218"/>
      <c r="E440" s="218"/>
      <c r="F440" s="218"/>
      <c r="G440" s="218"/>
      <c r="H440" s="218"/>
      <c r="I440" s="166"/>
      <c r="J440" s="166"/>
      <c r="K440" s="166"/>
      <c r="L440" s="166"/>
      <c r="M440" s="166"/>
      <c r="N440" s="166"/>
      <c r="O440" s="166"/>
      <c r="P440" s="166"/>
      <c r="Q440" s="166"/>
      <c r="R440" s="166"/>
      <c r="S440" s="166"/>
      <c r="T440" s="166"/>
      <c r="U440" s="166"/>
      <c r="V440" s="166"/>
      <c r="W440" s="166"/>
      <c r="X440" s="166"/>
      <c r="Y440" s="166"/>
      <c r="Z440" s="166"/>
    </row>
    <row r="441" spans="1:26" ht="15.75" customHeight="1">
      <c r="A441" s="218"/>
      <c r="B441" s="218"/>
      <c r="C441" s="218"/>
      <c r="D441" s="218"/>
      <c r="E441" s="218"/>
      <c r="F441" s="218"/>
      <c r="G441" s="218"/>
      <c r="H441" s="218"/>
      <c r="I441" s="166"/>
      <c r="J441" s="166"/>
      <c r="K441" s="166"/>
      <c r="L441" s="166"/>
      <c r="M441" s="166"/>
      <c r="N441" s="166"/>
      <c r="O441" s="166"/>
      <c r="P441" s="166"/>
      <c r="Q441" s="166"/>
      <c r="R441" s="166"/>
      <c r="S441" s="166"/>
      <c r="T441" s="166"/>
      <c r="U441" s="166"/>
      <c r="V441" s="166"/>
      <c r="W441" s="166"/>
      <c r="X441" s="166"/>
      <c r="Y441" s="166"/>
      <c r="Z441" s="166"/>
    </row>
    <row r="442" spans="1:26" ht="15.75" customHeight="1">
      <c r="A442" s="219"/>
      <c r="B442" s="219"/>
      <c r="C442" s="219"/>
      <c r="D442" s="219"/>
      <c r="E442" s="219"/>
      <c r="F442" s="219"/>
      <c r="G442" s="219"/>
      <c r="H442" s="219"/>
      <c r="I442" s="166"/>
      <c r="J442" s="166"/>
      <c r="K442" s="166"/>
      <c r="L442" s="166"/>
      <c r="M442" s="166"/>
      <c r="N442" s="166"/>
      <c r="O442" s="166"/>
      <c r="P442" s="166"/>
      <c r="Q442" s="166"/>
      <c r="R442" s="166"/>
      <c r="S442" s="166"/>
      <c r="T442" s="166"/>
      <c r="U442" s="166"/>
      <c r="V442" s="166"/>
      <c r="W442" s="166"/>
      <c r="X442" s="166"/>
      <c r="Y442" s="166"/>
      <c r="Z442" s="166"/>
    </row>
    <row r="443" spans="1:26" ht="15.75" customHeight="1">
      <c r="A443" s="219"/>
      <c r="B443" s="219"/>
      <c r="C443" s="219"/>
      <c r="D443" s="219"/>
      <c r="E443" s="219"/>
      <c r="F443" s="219"/>
      <c r="G443" s="219"/>
      <c r="H443" s="219"/>
      <c r="I443" s="166"/>
      <c r="J443" s="166"/>
      <c r="K443" s="166"/>
      <c r="L443" s="166"/>
      <c r="M443" s="166"/>
      <c r="N443" s="166"/>
      <c r="O443" s="166"/>
      <c r="P443" s="166"/>
      <c r="Q443" s="166"/>
      <c r="R443" s="166"/>
      <c r="S443" s="166"/>
      <c r="T443" s="166"/>
      <c r="U443" s="166"/>
      <c r="V443" s="166"/>
      <c r="W443" s="166"/>
      <c r="X443" s="166"/>
      <c r="Y443" s="166"/>
      <c r="Z443" s="166"/>
    </row>
    <row r="444" spans="1:26" ht="15.75" customHeight="1">
      <c r="A444" s="219"/>
      <c r="B444" s="219"/>
      <c r="C444" s="219"/>
      <c r="D444" s="219"/>
      <c r="E444" s="219"/>
      <c r="F444" s="219"/>
      <c r="G444" s="219"/>
      <c r="H444" s="219"/>
      <c r="I444" s="166"/>
      <c r="J444" s="166"/>
      <c r="K444" s="166"/>
      <c r="L444" s="166"/>
      <c r="M444" s="166"/>
      <c r="N444" s="166"/>
      <c r="O444" s="166"/>
      <c r="P444" s="166"/>
      <c r="Q444" s="166"/>
      <c r="R444" s="166"/>
      <c r="S444" s="166"/>
      <c r="T444" s="166"/>
      <c r="U444" s="166"/>
      <c r="V444" s="166"/>
      <c r="W444" s="166"/>
      <c r="X444" s="166"/>
      <c r="Y444" s="166"/>
      <c r="Z444" s="166"/>
    </row>
    <row r="445" spans="1:26" ht="15.75" customHeight="1">
      <c r="A445" s="224"/>
      <c r="B445" s="224"/>
      <c r="C445" s="224"/>
      <c r="D445" s="224"/>
      <c r="E445" s="224"/>
      <c r="F445" s="224"/>
      <c r="G445" s="224"/>
      <c r="H445" s="224"/>
      <c r="I445" s="166"/>
      <c r="J445" s="166"/>
      <c r="K445" s="166"/>
      <c r="L445" s="166"/>
      <c r="M445" s="166"/>
      <c r="N445" s="166"/>
      <c r="O445" s="166"/>
      <c r="P445" s="166"/>
      <c r="Q445" s="166"/>
      <c r="R445" s="166"/>
      <c r="S445" s="166"/>
      <c r="T445" s="166"/>
      <c r="U445" s="166"/>
      <c r="V445" s="166"/>
      <c r="W445" s="166"/>
      <c r="X445" s="166"/>
      <c r="Y445" s="166"/>
      <c r="Z445" s="166"/>
    </row>
    <row r="446" spans="1:26" ht="15.75" customHeight="1">
      <c r="A446" s="225"/>
      <c r="B446" s="225"/>
      <c r="C446" s="225"/>
      <c r="D446" s="225"/>
      <c r="E446" s="225"/>
      <c r="F446" s="225"/>
      <c r="G446" s="225"/>
      <c r="H446" s="225"/>
      <c r="I446" s="166"/>
      <c r="J446" s="166"/>
      <c r="K446" s="166"/>
      <c r="L446" s="166"/>
      <c r="M446" s="166"/>
      <c r="N446" s="166"/>
      <c r="O446" s="166"/>
      <c r="P446" s="166"/>
      <c r="Q446" s="166"/>
      <c r="R446" s="166"/>
      <c r="S446" s="166"/>
      <c r="T446" s="166"/>
      <c r="U446" s="166"/>
      <c r="V446" s="166"/>
      <c r="W446" s="166"/>
      <c r="X446" s="166"/>
      <c r="Y446" s="166"/>
      <c r="Z446" s="166"/>
    </row>
    <row r="447" spans="1:26" ht="15.75" customHeight="1">
      <c r="A447" s="225"/>
      <c r="B447" s="225"/>
      <c r="C447" s="225"/>
      <c r="D447" s="225"/>
      <c r="E447" s="225"/>
      <c r="F447" s="225"/>
      <c r="G447" s="225"/>
      <c r="H447" s="225"/>
      <c r="I447" s="166"/>
      <c r="J447" s="166"/>
      <c r="K447" s="166"/>
      <c r="L447" s="166"/>
      <c r="M447" s="166"/>
      <c r="N447" s="166"/>
      <c r="O447" s="166"/>
      <c r="P447" s="166"/>
      <c r="Q447" s="166"/>
      <c r="R447" s="166"/>
      <c r="S447" s="166"/>
      <c r="T447" s="166"/>
      <c r="U447" s="166"/>
      <c r="V447" s="166"/>
      <c r="W447" s="166"/>
      <c r="X447" s="166"/>
      <c r="Y447" s="166"/>
      <c r="Z447" s="166"/>
    </row>
    <row r="448" spans="1:26" ht="15.75" customHeight="1">
      <c r="A448" s="225"/>
      <c r="B448" s="225"/>
      <c r="C448" s="225"/>
      <c r="D448" s="225"/>
      <c r="E448" s="225"/>
      <c r="F448" s="225"/>
      <c r="G448" s="225"/>
      <c r="H448" s="225"/>
      <c r="I448" s="166"/>
      <c r="J448" s="166"/>
      <c r="K448" s="166"/>
      <c r="L448" s="166"/>
      <c r="M448" s="166"/>
      <c r="N448" s="166"/>
      <c r="O448" s="166"/>
      <c r="P448" s="166"/>
      <c r="Q448" s="166"/>
      <c r="R448" s="166"/>
      <c r="S448" s="166"/>
      <c r="T448" s="166"/>
      <c r="U448" s="166"/>
      <c r="V448" s="166"/>
      <c r="W448" s="166"/>
      <c r="X448" s="166"/>
      <c r="Y448" s="166"/>
      <c r="Z448" s="166"/>
    </row>
    <row r="449" spans="1:26" ht="15.75" customHeight="1">
      <c r="A449" s="225"/>
      <c r="B449" s="225"/>
      <c r="C449" s="225"/>
      <c r="D449" s="225"/>
      <c r="E449" s="225"/>
      <c r="F449" s="225"/>
      <c r="G449" s="225"/>
      <c r="H449" s="225"/>
      <c r="I449" s="166"/>
      <c r="J449" s="166"/>
      <c r="K449" s="166"/>
      <c r="L449" s="166"/>
      <c r="M449" s="166"/>
      <c r="N449" s="166"/>
      <c r="O449" s="166"/>
      <c r="P449" s="166"/>
      <c r="Q449" s="166"/>
      <c r="R449" s="166"/>
      <c r="S449" s="166"/>
      <c r="T449" s="166"/>
      <c r="U449" s="166"/>
      <c r="V449" s="166"/>
      <c r="W449" s="166"/>
      <c r="X449" s="166"/>
      <c r="Y449" s="166"/>
      <c r="Z449" s="166"/>
    </row>
    <row r="450" spans="1:26" ht="15.75" customHeight="1">
      <c r="A450" s="225"/>
      <c r="B450" s="225"/>
      <c r="C450" s="225"/>
      <c r="D450" s="225"/>
      <c r="E450" s="225"/>
      <c r="F450" s="225"/>
      <c r="G450" s="225"/>
      <c r="H450" s="225"/>
      <c r="I450" s="166"/>
      <c r="J450" s="166"/>
      <c r="K450" s="166"/>
      <c r="L450" s="166"/>
      <c r="M450" s="166"/>
      <c r="N450" s="166"/>
      <c r="O450" s="166"/>
      <c r="P450" s="166"/>
      <c r="Q450" s="166"/>
      <c r="R450" s="166"/>
      <c r="S450" s="166"/>
      <c r="T450" s="166"/>
      <c r="U450" s="166"/>
      <c r="V450" s="166"/>
      <c r="W450" s="166"/>
      <c r="X450" s="166"/>
      <c r="Y450" s="166"/>
      <c r="Z450" s="166"/>
    </row>
    <row r="451" spans="1:26" ht="15.75" customHeight="1">
      <c r="A451" s="225"/>
      <c r="B451" s="225"/>
      <c r="C451" s="225"/>
      <c r="D451" s="225"/>
      <c r="E451" s="225"/>
      <c r="F451" s="225"/>
      <c r="G451" s="225"/>
      <c r="H451" s="225"/>
      <c r="I451" s="166"/>
      <c r="J451" s="166"/>
      <c r="K451" s="166"/>
      <c r="L451" s="166"/>
      <c r="M451" s="166"/>
      <c r="N451" s="166"/>
      <c r="O451" s="166"/>
      <c r="P451" s="166"/>
      <c r="Q451" s="166"/>
      <c r="R451" s="166"/>
      <c r="S451" s="166"/>
      <c r="T451" s="166"/>
      <c r="U451" s="166"/>
      <c r="V451" s="166"/>
      <c r="W451" s="166"/>
      <c r="X451" s="166"/>
      <c r="Y451" s="166"/>
      <c r="Z451" s="166"/>
    </row>
    <row r="452" spans="1:26" ht="15.75" customHeight="1">
      <c r="A452" s="225"/>
      <c r="B452" s="225"/>
      <c r="C452" s="225"/>
      <c r="D452" s="225"/>
      <c r="E452" s="225"/>
      <c r="F452" s="225"/>
      <c r="G452" s="225"/>
      <c r="H452" s="225"/>
      <c r="I452" s="166"/>
      <c r="J452" s="166"/>
      <c r="K452" s="166"/>
      <c r="L452" s="166"/>
      <c r="M452" s="166"/>
      <c r="N452" s="166"/>
      <c r="O452" s="166"/>
      <c r="P452" s="166"/>
      <c r="Q452" s="166"/>
      <c r="R452" s="166"/>
      <c r="S452" s="166"/>
      <c r="T452" s="166"/>
      <c r="U452" s="166"/>
      <c r="V452" s="166"/>
      <c r="W452" s="166"/>
      <c r="X452" s="166"/>
      <c r="Y452" s="166"/>
      <c r="Z452" s="166"/>
    </row>
    <row r="453" spans="1:26" ht="15.75" customHeight="1">
      <c r="A453" s="226"/>
      <c r="B453" s="226"/>
      <c r="C453" s="226"/>
      <c r="D453" s="226"/>
      <c r="E453" s="226"/>
      <c r="F453" s="226"/>
      <c r="G453" s="226"/>
      <c r="H453" s="226"/>
      <c r="I453" s="166"/>
      <c r="J453" s="166"/>
      <c r="K453" s="166"/>
      <c r="L453" s="166"/>
      <c r="M453" s="166"/>
      <c r="N453" s="166"/>
      <c r="O453" s="166"/>
      <c r="P453" s="166"/>
      <c r="Q453" s="166"/>
      <c r="R453" s="166"/>
      <c r="S453" s="166"/>
      <c r="T453" s="166"/>
      <c r="U453" s="166"/>
      <c r="V453" s="166"/>
      <c r="W453" s="166"/>
      <c r="X453" s="166"/>
      <c r="Y453" s="166"/>
      <c r="Z453" s="166"/>
    </row>
    <row r="454" spans="1:26" ht="15.75" customHeight="1">
      <c r="A454" s="226"/>
      <c r="B454" s="226"/>
      <c r="C454" s="226"/>
      <c r="D454" s="226"/>
      <c r="E454" s="226"/>
      <c r="F454" s="226"/>
      <c r="G454" s="226"/>
      <c r="H454" s="226"/>
      <c r="I454" s="166"/>
      <c r="J454" s="166"/>
      <c r="K454" s="166"/>
      <c r="L454" s="166"/>
      <c r="M454" s="166"/>
      <c r="N454" s="166"/>
      <c r="O454" s="166"/>
      <c r="P454" s="166"/>
      <c r="Q454" s="166"/>
      <c r="R454" s="166"/>
      <c r="S454" s="166"/>
      <c r="T454" s="166"/>
      <c r="U454" s="166"/>
      <c r="V454" s="166"/>
      <c r="W454" s="166"/>
      <c r="X454" s="166"/>
      <c r="Y454" s="166"/>
      <c r="Z454" s="166"/>
    </row>
    <row r="455" spans="1:26" ht="15.75" customHeight="1">
      <c r="A455" s="226"/>
      <c r="B455" s="226"/>
      <c r="C455" s="226"/>
      <c r="D455" s="226"/>
      <c r="E455" s="226"/>
      <c r="F455" s="226"/>
      <c r="G455" s="226"/>
      <c r="H455" s="226"/>
      <c r="I455" s="166"/>
      <c r="J455" s="166"/>
      <c r="K455" s="166"/>
      <c r="L455" s="166"/>
      <c r="M455" s="166"/>
      <c r="N455" s="166"/>
      <c r="O455" s="166"/>
      <c r="P455" s="166"/>
      <c r="Q455" s="166"/>
      <c r="R455" s="166"/>
      <c r="S455" s="166"/>
      <c r="T455" s="166"/>
      <c r="U455" s="166"/>
      <c r="V455" s="166"/>
      <c r="W455" s="166"/>
      <c r="X455" s="166"/>
      <c r="Y455" s="166"/>
      <c r="Z455" s="166"/>
    </row>
    <row r="456" spans="1:26" ht="15.75" customHeight="1">
      <c r="A456" s="226"/>
      <c r="B456" s="226"/>
      <c r="C456" s="226"/>
      <c r="D456" s="226"/>
      <c r="E456" s="226"/>
      <c r="F456" s="226"/>
      <c r="G456" s="226"/>
      <c r="H456" s="226"/>
      <c r="I456" s="166"/>
      <c r="J456" s="166"/>
      <c r="K456" s="166"/>
      <c r="L456" s="166"/>
      <c r="M456" s="166"/>
      <c r="N456" s="166"/>
      <c r="O456" s="166"/>
      <c r="P456" s="166"/>
      <c r="Q456" s="166"/>
      <c r="R456" s="166"/>
      <c r="S456" s="166"/>
      <c r="T456" s="166"/>
      <c r="U456" s="166"/>
      <c r="V456" s="166"/>
      <c r="W456" s="166"/>
      <c r="X456" s="166"/>
      <c r="Y456" s="166"/>
      <c r="Z456" s="166"/>
    </row>
    <row r="457" spans="1:26" ht="15.75" customHeight="1">
      <c r="A457" s="226"/>
      <c r="B457" s="226"/>
      <c r="C457" s="226"/>
      <c r="D457" s="226"/>
      <c r="E457" s="226"/>
      <c r="F457" s="226"/>
      <c r="G457" s="226"/>
      <c r="H457" s="226"/>
      <c r="I457" s="166"/>
      <c r="J457" s="166"/>
      <c r="K457" s="166"/>
      <c r="L457" s="166"/>
      <c r="M457" s="166"/>
      <c r="N457" s="166"/>
      <c r="O457" s="166"/>
      <c r="P457" s="166"/>
      <c r="Q457" s="166"/>
      <c r="R457" s="166"/>
      <c r="S457" s="166"/>
      <c r="T457" s="166"/>
      <c r="U457" s="166"/>
      <c r="V457" s="166"/>
      <c r="W457" s="166"/>
      <c r="X457" s="166"/>
      <c r="Y457" s="166"/>
      <c r="Z457" s="166"/>
    </row>
    <row r="458" spans="1:26" ht="15.75" customHeight="1">
      <c r="A458" s="226"/>
      <c r="B458" s="226"/>
      <c r="C458" s="226"/>
      <c r="D458" s="226"/>
      <c r="E458" s="226"/>
      <c r="F458" s="226"/>
      <c r="G458" s="226"/>
      <c r="H458" s="226"/>
      <c r="I458" s="166"/>
      <c r="J458" s="166"/>
      <c r="K458" s="166"/>
      <c r="L458" s="166"/>
      <c r="M458" s="166"/>
      <c r="N458" s="166"/>
      <c r="O458" s="166"/>
      <c r="P458" s="166"/>
      <c r="Q458" s="166"/>
      <c r="R458" s="166"/>
      <c r="S458" s="166"/>
      <c r="T458" s="166"/>
      <c r="U458" s="166"/>
      <c r="V458" s="166"/>
      <c r="W458" s="166"/>
      <c r="X458" s="166"/>
      <c r="Y458" s="166"/>
      <c r="Z458" s="166"/>
    </row>
    <row r="459" spans="1:26" ht="15.75" customHeight="1">
      <c r="A459" s="246"/>
      <c r="B459" s="226"/>
      <c r="C459" s="226"/>
      <c r="D459" s="245"/>
      <c r="E459" s="245"/>
      <c r="F459" s="245"/>
      <c r="G459" s="245"/>
      <c r="H459" s="226"/>
      <c r="I459" s="166"/>
      <c r="J459" s="166"/>
      <c r="K459" s="166"/>
      <c r="L459" s="166"/>
      <c r="M459" s="166"/>
      <c r="N459" s="166"/>
      <c r="O459" s="166"/>
      <c r="P459" s="166"/>
      <c r="Q459" s="166"/>
      <c r="R459" s="166"/>
      <c r="S459" s="166"/>
      <c r="T459" s="166"/>
      <c r="U459" s="166"/>
      <c r="V459" s="166"/>
      <c r="W459" s="166"/>
      <c r="X459" s="166"/>
      <c r="Y459" s="166"/>
      <c r="Z459" s="166"/>
    </row>
    <row r="460" spans="1:26" ht="15.75" customHeight="1">
      <c r="A460" s="248"/>
      <c r="B460" s="248"/>
      <c r="C460" s="248"/>
      <c r="D460" s="248"/>
      <c r="E460" s="248"/>
      <c r="F460" s="248"/>
      <c r="G460" s="248"/>
      <c r="H460" s="248"/>
      <c r="I460" s="166"/>
      <c r="J460" s="166"/>
      <c r="K460" s="166"/>
      <c r="L460" s="166"/>
      <c r="M460" s="166"/>
      <c r="N460" s="166"/>
      <c r="O460" s="166"/>
      <c r="P460" s="166"/>
      <c r="Q460" s="166"/>
      <c r="R460" s="166"/>
      <c r="S460" s="166"/>
      <c r="T460" s="166"/>
      <c r="U460" s="166"/>
      <c r="V460" s="166"/>
      <c r="W460" s="166"/>
      <c r="X460" s="166"/>
      <c r="Y460" s="166"/>
      <c r="Z460" s="166"/>
    </row>
    <row r="461" spans="1:26" ht="15.75" customHeight="1">
      <c r="A461" s="248"/>
      <c r="B461" s="248"/>
      <c r="C461" s="248"/>
      <c r="D461" s="248"/>
      <c r="E461" s="248"/>
      <c r="F461" s="248"/>
      <c r="G461" s="248"/>
      <c r="H461" s="248"/>
      <c r="I461" s="166"/>
      <c r="J461" s="166"/>
      <c r="K461" s="166"/>
      <c r="L461" s="166"/>
      <c r="M461" s="166"/>
      <c r="N461" s="166"/>
      <c r="O461" s="166"/>
      <c r="P461" s="166"/>
      <c r="Q461" s="166"/>
      <c r="R461" s="166"/>
      <c r="S461" s="166"/>
      <c r="T461" s="166"/>
      <c r="U461" s="166"/>
      <c r="V461" s="166"/>
      <c r="W461" s="166"/>
      <c r="X461" s="166"/>
      <c r="Y461" s="166"/>
      <c r="Z461" s="166"/>
    </row>
    <row r="462" spans="1:26" ht="15.75" customHeight="1">
      <c r="A462" s="248"/>
      <c r="B462" s="248"/>
      <c r="C462" s="248"/>
      <c r="D462" s="248"/>
      <c r="E462" s="248"/>
      <c r="F462" s="248"/>
      <c r="G462" s="248"/>
      <c r="H462" s="248"/>
      <c r="I462" s="166"/>
      <c r="J462" s="166"/>
      <c r="K462" s="166"/>
      <c r="L462" s="166"/>
      <c r="M462" s="166"/>
      <c r="N462" s="166"/>
      <c r="O462" s="166"/>
      <c r="P462" s="166"/>
      <c r="Q462" s="166"/>
      <c r="R462" s="166"/>
      <c r="S462" s="166"/>
      <c r="T462" s="166"/>
      <c r="U462" s="166"/>
      <c r="V462" s="166"/>
      <c r="W462" s="166"/>
      <c r="X462" s="166"/>
      <c r="Y462" s="166"/>
      <c r="Z462" s="166"/>
    </row>
    <row r="463" spans="1:26" ht="15.75" customHeight="1">
      <c r="A463" s="251"/>
      <c r="B463" s="251"/>
      <c r="C463" s="251"/>
      <c r="D463" s="251"/>
      <c r="E463" s="251"/>
      <c r="F463" s="251"/>
      <c r="G463" s="251"/>
      <c r="H463" s="251"/>
      <c r="I463" s="166"/>
      <c r="J463" s="166"/>
      <c r="K463" s="166"/>
      <c r="L463" s="166"/>
      <c r="M463" s="166"/>
      <c r="N463" s="166"/>
      <c r="O463" s="166"/>
      <c r="P463" s="166"/>
      <c r="Q463" s="166"/>
      <c r="R463" s="166"/>
      <c r="S463" s="166"/>
      <c r="T463" s="166"/>
      <c r="U463" s="166"/>
      <c r="V463" s="166"/>
      <c r="W463" s="166"/>
      <c r="X463" s="166"/>
      <c r="Y463" s="166"/>
      <c r="Z463" s="166"/>
    </row>
    <row r="464" spans="1:26" ht="15.75" customHeight="1">
      <c r="A464" s="251"/>
      <c r="B464" s="251"/>
      <c r="C464" s="251"/>
      <c r="D464" s="251"/>
      <c r="E464" s="251"/>
      <c r="F464" s="251"/>
      <c r="G464" s="251"/>
      <c r="H464" s="251"/>
      <c r="I464" s="166"/>
      <c r="J464" s="166"/>
      <c r="K464" s="166"/>
      <c r="L464" s="166"/>
      <c r="M464" s="166"/>
      <c r="N464" s="166"/>
      <c r="O464" s="166"/>
      <c r="P464" s="166"/>
      <c r="Q464" s="166"/>
      <c r="R464" s="166"/>
      <c r="S464" s="166"/>
      <c r="T464" s="166"/>
      <c r="U464" s="166"/>
      <c r="V464" s="166"/>
      <c r="W464" s="166"/>
      <c r="X464" s="166"/>
      <c r="Y464" s="166"/>
      <c r="Z464" s="166"/>
    </row>
    <row r="465" spans="1:26" ht="15.75" customHeight="1">
      <c r="A465" s="251"/>
      <c r="B465" s="251"/>
      <c r="C465" s="251"/>
      <c r="D465" s="251"/>
      <c r="E465" s="251"/>
      <c r="F465" s="251"/>
      <c r="G465" s="251"/>
      <c r="H465" s="251"/>
      <c r="I465" s="166"/>
      <c r="J465" s="166"/>
      <c r="K465" s="166"/>
      <c r="L465" s="166"/>
      <c r="M465" s="166"/>
      <c r="N465" s="166"/>
      <c r="O465" s="166"/>
      <c r="P465" s="166"/>
      <c r="Q465" s="166"/>
      <c r="R465" s="166"/>
      <c r="S465" s="166"/>
      <c r="T465" s="166"/>
      <c r="U465" s="166"/>
      <c r="V465" s="166"/>
      <c r="W465" s="166"/>
      <c r="X465" s="166"/>
      <c r="Y465" s="166"/>
      <c r="Z465" s="166"/>
    </row>
    <row r="466" spans="1:26" ht="15.75" customHeight="1">
      <c r="A466" s="251"/>
      <c r="B466" s="251"/>
      <c r="C466" s="251"/>
      <c r="D466" s="251"/>
      <c r="E466" s="251"/>
      <c r="F466" s="251"/>
      <c r="G466" s="251"/>
      <c r="H466" s="251"/>
      <c r="I466" s="166"/>
      <c r="J466" s="166"/>
      <c r="K466" s="166"/>
      <c r="L466" s="166"/>
      <c r="M466" s="166"/>
      <c r="N466" s="166"/>
      <c r="O466" s="166"/>
      <c r="P466" s="166"/>
      <c r="Q466" s="166"/>
      <c r="R466" s="166"/>
      <c r="S466" s="166"/>
      <c r="T466" s="166"/>
      <c r="U466" s="166"/>
      <c r="V466" s="166"/>
      <c r="W466" s="166"/>
      <c r="X466" s="166"/>
      <c r="Y466" s="166"/>
      <c r="Z466" s="166"/>
    </row>
    <row r="467" spans="1:26" s="250" customFormat="1">
      <c r="A467" s="251"/>
      <c r="B467" s="251"/>
      <c r="C467" s="251"/>
      <c r="D467" s="251"/>
      <c r="E467" s="251"/>
      <c r="F467" s="251"/>
      <c r="G467" s="251"/>
      <c r="H467" s="251"/>
    </row>
    <row r="468" spans="1:26" s="250" customFormat="1">
      <c r="A468" s="251"/>
      <c r="B468" s="251"/>
      <c r="C468" s="251"/>
      <c r="D468" s="251"/>
      <c r="E468" s="251"/>
      <c r="F468" s="251"/>
      <c r="G468" s="251"/>
      <c r="H468" s="251"/>
    </row>
    <row r="469" spans="1:26" s="250" customFormat="1">
      <c r="A469" s="251"/>
      <c r="B469" s="251"/>
      <c r="C469" s="251"/>
      <c r="D469" s="251"/>
      <c r="E469" s="251"/>
      <c r="F469" s="251"/>
      <c r="G469" s="251"/>
      <c r="H469" s="251"/>
    </row>
    <row r="470" spans="1:26" s="250" customFormat="1">
      <c r="A470" s="251"/>
      <c r="B470" s="251"/>
      <c r="C470" s="251"/>
      <c r="D470" s="251"/>
      <c r="E470" s="251"/>
      <c r="F470" s="251"/>
      <c r="G470" s="251"/>
      <c r="H470" s="251"/>
    </row>
    <row r="471" spans="1:26" ht="15.75" customHeight="1">
      <c r="A471" s="252"/>
      <c r="B471" s="252"/>
      <c r="C471" s="252"/>
      <c r="D471" s="252"/>
      <c r="E471" s="252"/>
      <c r="F471" s="252"/>
      <c r="G471" s="252"/>
      <c r="H471" s="252"/>
      <c r="I471" s="166"/>
      <c r="J471" s="166"/>
      <c r="K471" s="166"/>
      <c r="L471" s="166"/>
      <c r="M471" s="166"/>
      <c r="N471" s="166"/>
      <c r="O471" s="166"/>
      <c r="P471" s="166"/>
      <c r="Q471" s="166"/>
      <c r="R471" s="166"/>
      <c r="S471" s="166"/>
      <c r="T471" s="166"/>
      <c r="U471" s="166"/>
      <c r="V471" s="166"/>
      <c r="W471" s="166"/>
      <c r="X471" s="166"/>
      <c r="Y471" s="166"/>
      <c r="Z471" s="166"/>
    </row>
    <row r="472" spans="1:26" ht="15.75" customHeight="1">
      <c r="A472" s="252"/>
      <c r="B472" s="252"/>
      <c r="C472" s="252"/>
      <c r="D472" s="252"/>
      <c r="E472" s="252"/>
      <c r="F472" s="252"/>
      <c r="G472" s="252"/>
      <c r="H472" s="252"/>
      <c r="I472" s="166"/>
      <c r="J472" s="166"/>
      <c r="K472" s="166"/>
      <c r="L472" s="166"/>
      <c r="M472" s="166"/>
      <c r="N472" s="166"/>
      <c r="O472" s="166"/>
      <c r="P472" s="166"/>
      <c r="Q472" s="166"/>
      <c r="R472" s="166"/>
      <c r="S472" s="166"/>
      <c r="T472" s="166"/>
      <c r="U472" s="166"/>
      <c r="V472" s="166"/>
      <c r="W472" s="166"/>
      <c r="X472" s="166"/>
      <c r="Y472" s="166"/>
      <c r="Z472" s="166"/>
    </row>
    <row r="473" spans="1:26" ht="15.75" customHeight="1">
      <c r="A473" s="252"/>
      <c r="B473" s="252"/>
      <c r="C473" s="252"/>
      <c r="D473" s="252"/>
      <c r="E473" s="252"/>
      <c r="F473" s="252"/>
      <c r="G473" s="252"/>
      <c r="H473" s="252"/>
      <c r="I473" s="166"/>
      <c r="J473" s="166"/>
      <c r="K473" s="166"/>
      <c r="L473" s="166"/>
      <c r="M473" s="166"/>
      <c r="N473" s="166"/>
      <c r="O473" s="166"/>
      <c r="P473" s="166"/>
      <c r="Q473" s="166"/>
      <c r="R473" s="166"/>
      <c r="S473" s="166"/>
      <c r="T473" s="166"/>
      <c r="U473" s="166"/>
      <c r="V473" s="166"/>
      <c r="W473" s="166"/>
      <c r="X473" s="166"/>
      <c r="Y473" s="166"/>
      <c r="Z473" s="166"/>
    </row>
    <row r="474" spans="1:26" ht="15.75" customHeight="1">
      <c r="A474" s="252"/>
      <c r="B474" s="252"/>
      <c r="C474" s="252"/>
      <c r="D474" s="252"/>
      <c r="E474" s="252"/>
      <c r="F474" s="252"/>
      <c r="G474" s="252"/>
      <c r="H474" s="252"/>
      <c r="I474" s="166"/>
      <c r="J474" s="166"/>
      <c r="K474" s="166"/>
      <c r="L474" s="166"/>
      <c r="M474" s="166"/>
      <c r="N474" s="166"/>
      <c r="O474" s="166"/>
      <c r="P474" s="166"/>
      <c r="Q474" s="166"/>
      <c r="R474" s="166"/>
      <c r="S474" s="166"/>
      <c r="T474" s="166"/>
      <c r="U474" s="166"/>
      <c r="V474" s="166"/>
      <c r="W474" s="166"/>
      <c r="X474" s="166"/>
      <c r="Y474" s="166"/>
      <c r="Z474" s="166"/>
    </row>
    <row r="475" spans="1:26" ht="15.75" customHeight="1">
      <c r="A475" s="252"/>
      <c r="B475" s="252"/>
      <c r="C475" s="252"/>
      <c r="D475" s="252"/>
      <c r="E475" s="252"/>
      <c r="F475" s="252"/>
      <c r="G475" s="252"/>
      <c r="H475" s="252"/>
      <c r="I475" s="166"/>
      <c r="J475" s="166"/>
      <c r="K475" s="166"/>
      <c r="L475" s="166"/>
      <c r="M475" s="166"/>
      <c r="N475" s="166"/>
      <c r="O475" s="166"/>
      <c r="P475" s="166"/>
      <c r="Q475" s="166"/>
      <c r="R475" s="166"/>
      <c r="S475" s="166"/>
      <c r="T475" s="166"/>
      <c r="U475" s="166"/>
      <c r="V475" s="166"/>
      <c r="W475" s="166"/>
      <c r="X475" s="166"/>
      <c r="Y475" s="166"/>
      <c r="Z475" s="166"/>
    </row>
    <row r="476" spans="1:26" ht="15.75" customHeight="1">
      <c r="A476" s="252"/>
      <c r="B476" s="252"/>
      <c r="C476" s="252"/>
      <c r="D476" s="252"/>
      <c r="E476" s="252"/>
      <c r="F476" s="252"/>
      <c r="G476" s="252"/>
      <c r="H476" s="252"/>
      <c r="I476" s="166"/>
      <c r="J476" s="166"/>
      <c r="K476" s="166"/>
      <c r="L476" s="166"/>
      <c r="M476" s="166"/>
      <c r="N476" s="166"/>
      <c r="O476" s="166"/>
      <c r="P476" s="166"/>
      <c r="Q476" s="166"/>
      <c r="R476" s="166"/>
      <c r="S476" s="166"/>
      <c r="T476" s="166"/>
      <c r="U476" s="166"/>
      <c r="V476" s="166"/>
      <c r="W476" s="166"/>
      <c r="X476" s="166"/>
      <c r="Y476" s="166"/>
      <c r="Z476" s="166"/>
    </row>
    <row r="477" spans="1:26" ht="15.75" customHeight="1">
      <c r="A477" s="254"/>
      <c r="B477" s="254"/>
      <c r="C477" s="254"/>
      <c r="D477" s="254"/>
      <c r="E477" s="254"/>
      <c r="F477" s="254"/>
      <c r="G477" s="254"/>
      <c r="H477" s="254"/>
      <c r="I477" s="166"/>
      <c r="J477" s="166"/>
      <c r="K477" s="166"/>
      <c r="L477" s="166"/>
      <c r="M477" s="166"/>
      <c r="N477" s="166"/>
      <c r="O477" s="166"/>
      <c r="P477" s="166"/>
      <c r="Q477" s="166"/>
      <c r="R477" s="166"/>
      <c r="S477" s="166"/>
      <c r="T477" s="166"/>
      <c r="U477" s="166"/>
      <c r="V477" s="166"/>
      <c r="W477" s="166"/>
      <c r="X477" s="166"/>
      <c r="Y477" s="166"/>
      <c r="Z477" s="166"/>
    </row>
    <row r="478" spans="1:26" ht="15.75" customHeight="1">
      <c r="A478" s="254"/>
      <c r="B478" s="254"/>
      <c r="C478" s="254"/>
      <c r="D478" s="254"/>
      <c r="E478" s="254"/>
      <c r="F478" s="254"/>
      <c r="G478" s="254"/>
      <c r="H478" s="254"/>
      <c r="I478" s="166"/>
      <c r="J478" s="166"/>
      <c r="K478" s="166"/>
      <c r="L478" s="166"/>
      <c r="M478" s="166"/>
      <c r="N478" s="166"/>
      <c r="O478" s="166"/>
      <c r="P478" s="166"/>
      <c r="Q478" s="166"/>
      <c r="R478" s="166"/>
      <c r="S478" s="166"/>
      <c r="T478" s="166"/>
      <c r="U478" s="166"/>
      <c r="V478" s="166"/>
      <c r="W478" s="166"/>
      <c r="X478" s="166"/>
      <c r="Y478" s="166"/>
      <c r="Z478" s="166"/>
    </row>
    <row r="479" spans="1:26" ht="15.75" customHeight="1">
      <c r="A479" s="254"/>
      <c r="B479" s="254"/>
      <c r="C479" s="254"/>
      <c r="D479" s="254"/>
      <c r="E479" s="254"/>
      <c r="F479" s="254"/>
      <c r="G479" s="254"/>
      <c r="H479" s="254"/>
      <c r="I479" s="166"/>
      <c r="J479" s="166"/>
      <c r="K479" s="166"/>
      <c r="L479" s="166"/>
      <c r="M479" s="166"/>
      <c r="N479" s="166"/>
      <c r="O479" s="166"/>
      <c r="P479" s="166"/>
      <c r="Q479" s="166"/>
      <c r="R479" s="166"/>
      <c r="S479" s="166"/>
      <c r="T479" s="166"/>
      <c r="U479" s="166"/>
      <c r="V479" s="166"/>
      <c r="W479" s="166"/>
      <c r="X479" s="166"/>
      <c r="Y479" s="166"/>
      <c r="Z479" s="166"/>
    </row>
    <row r="480" spans="1:26" ht="15.75" customHeight="1">
      <c r="A480" s="254"/>
      <c r="B480" s="254"/>
      <c r="C480" s="254"/>
      <c r="D480" s="254"/>
      <c r="E480" s="254"/>
      <c r="F480" s="254"/>
      <c r="G480" s="254"/>
      <c r="H480" s="254"/>
      <c r="I480" s="166"/>
      <c r="J480" s="166"/>
      <c r="K480" s="166"/>
      <c r="L480" s="166"/>
      <c r="M480" s="166"/>
      <c r="N480" s="166"/>
      <c r="O480" s="166"/>
      <c r="P480" s="166"/>
      <c r="Q480" s="166"/>
      <c r="R480" s="166"/>
      <c r="S480" s="166"/>
      <c r="T480" s="166"/>
      <c r="U480" s="166"/>
      <c r="V480" s="166"/>
      <c r="W480" s="166"/>
      <c r="X480" s="166"/>
      <c r="Y480" s="166"/>
      <c r="Z480" s="166"/>
    </row>
    <row r="481" spans="1:26" s="253" customFormat="1">
      <c r="A481" s="254"/>
      <c r="B481" s="254"/>
      <c r="C481" s="254"/>
      <c r="D481" s="254"/>
      <c r="E481" s="254"/>
      <c r="F481" s="254"/>
      <c r="G481" s="254"/>
      <c r="H481" s="254"/>
    </row>
    <row r="482" spans="1:26" s="253" customFormat="1">
      <c r="A482" s="254"/>
      <c r="B482" s="254"/>
      <c r="C482" s="254"/>
      <c r="D482" s="254"/>
      <c r="E482" s="254"/>
      <c r="F482" s="254"/>
      <c r="G482" s="254"/>
      <c r="H482" s="254"/>
    </row>
    <row r="483" spans="1:26" s="253" customFormat="1">
      <c r="A483" s="254"/>
      <c r="B483" s="254"/>
      <c r="C483" s="254"/>
      <c r="D483" s="254"/>
      <c r="E483" s="254"/>
      <c r="F483" s="254"/>
      <c r="G483" s="254"/>
      <c r="H483" s="254"/>
    </row>
    <row r="484" spans="1:26" s="253" customFormat="1">
      <c r="A484" s="254"/>
      <c r="B484" s="254"/>
      <c r="C484" s="254"/>
      <c r="D484" s="254"/>
      <c r="E484" s="254"/>
      <c r="F484" s="254"/>
      <c r="G484" s="254"/>
      <c r="H484" s="254"/>
    </row>
    <row r="485" spans="1:26" s="253" customFormat="1">
      <c r="A485" s="254"/>
      <c r="B485" s="254"/>
      <c r="C485" s="254"/>
      <c r="D485" s="254"/>
      <c r="E485" s="254"/>
      <c r="F485" s="254"/>
      <c r="G485" s="254"/>
      <c r="H485" s="254"/>
    </row>
    <row r="486" spans="1:26" s="253" customFormat="1">
      <c r="A486" s="254"/>
      <c r="B486" s="254"/>
      <c r="C486" s="254"/>
      <c r="D486" s="254"/>
      <c r="E486" s="254"/>
      <c r="F486" s="254"/>
      <c r="G486" s="254"/>
      <c r="H486" s="254"/>
    </row>
    <row r="487" spans="1:26" s="253" customFormat="1">
      <c r="A487" s="254"/>
      <c r="B487" s="254"/>
      <c r="C487" s="254"/>
      <c r="D487" s="254"/>
      <c r="E487" s="254"/>
      <c r="F487" s="254"/>
      <c r="G487" s="254"/>
      <c r="H487" s="254"/>
    </row>
    <row r="488" spans="1:26" s="253" customFormat="1">
      <c r="A488" s="254"/>
      <c r="B488" s="254"/>
      <c r="C488" s="254"/>
      <c r="D488" s="254"/>
      <c r="E488" s="254"/>
      <c r="F488" s="254"/>
      <c r="G488" s="254"/>
      <c r="H488" s="254"/>
    </row>
    <row r="489" spans="1:26" s="253" customFormat="1">
      <c r="A489" s="254"/>
      <c r="B489" s="254"/>
      <c r="C489" s="254"/>
      <c r="D489" s="254"/>
      <c r="E489" s="254"/>
      <c r="F489" s="254"/>
      <c r="G489" s="254"/>
      <c r="H489" s="254"/>
    </row>
    <row r="490" spans="1:26" s="253" customFormat="1">
      <c r="A490" s="254"/>
      <c r="B490" s="254"/>
      <c r="C490" s="254"/>
      <c r="D490" s="254"/>
      <c r="E490" s="254"/>
      <c r="F490" s="254"/>
      <c r="G490" s="254"/>
      <c r="H490" s="254"/>
    </row>
    <row r="491" spans="1:26" s="253" customFormat="1">
      <c r="A491" s="254"/>
      <c r="B491" s="254"/>
      <c r="C491" s="254"/>
      <c r="D491" s="254"/>
      <c r="E491" s="254"/>
      <c r="F491" s="254"/>
      <c r="G491" s="254"/>
      <c r="H491" s="254"/>
    </row>
    <row r="492" spans="1:26" s="253" customFormat="1">
      <c r="A492" s="254"/>
      <c r="B492" s="254"/>
      <c r="C492" s="254"/>
      <c r="D492" s="254"/>
      <c r="E492" s="254"/>
      <c r="F492" s="254"/>
      <c r="G492" s="254"/>
      <c r="H492" s="254"/>
    </row>
    <row r="493" spans="1:26" s="253" customFormat="1">
      <c r="A493" s="254"/>
      <c r="B493" s="254"/>
      <c r="C493" s="254"/>
      <c r="D493" s="254"/>
      <c r="E493" s="254"/>
      <c r="F493" s="254"/>
      <c r="G493" s="254"/>
      <c r="H493" s="254"/>
    </row>
    <row r="494" spans="1:26" ht="15.75" customHeight="1">
      <c r="A494" s="255"/>
      <c r="B494" s="255"/>
      <c r="C494" s="255"/>
      <c r="D494" s="255"/>
      <c r="E494" s="255"/>
      <c r="F494" s="255"/>
      <c r="G494" s="255"/>
      <c r="H494" s="255"/>
      <c r="I494" s="166"/>
      <c r="J494" s="166"/>
      <c r="K494" s="166"/>
      <c r="L494" s="166"/>
      <c r="M494" s="166"/>
      <c r="N494" s="166"/>
      <c r="O494" s="166"/>
      <c r="P494" s="166"/>
      <c r="Q494" s="166"/>
      <c r="R494" s="166"/>
      <c r="S494" s="166"/>
      <c r="T494" s="166"/>
      <c r="U494" s="166"/>
      <c r="V494" s="166"/>
      <c r="W494" s="166"/>
      <c r="X494" s="166"/>
      <c r="Y494" s="166"/>
      <c r="Z494" s="166"/>
    </row>
    <row r="495" spans="1:26" ht="15.75" customHeight="1">
      <c r="A495" s="255"/>
      <c r="B495" s="255"/>
      <c r="C495" s="255"/>
      <c r="D495" s="255"/>
      <c r="E495" s="255"/>
      <c r="F495" s="255"/>
      <c r="G495" s="255"/>
      <c r="H495" s="255"/>
      <c r="I495" s="166"/>
      <c r="J495" s="166"/>
      <c r="K495" s="166"/>
      <c r="L495" s="166"/>
      <c r="M495" s="166"/>
      <c r="N495" s="166"/>
      <c r="O495" s="166"/>
      <c r="P495" s="166"/>
      <c r="Q495" s="166"/>
      <c r="R495" s="166"/>
      <c r="S495" s="166"/>
      <c r="T495" s="166"/>
      <c r="U495" s="166"/>
      <c r="V495" s="166"/>
      <c r="W495" s="166"/>
      <c r="X495" s="166"/>
      <c r="Y495" s="166"/>
      <c r="Z495" s="166"/>
    </row>
    <row r="496" spans="1:26" ht="15.75" customHeight="1">
      <c r="A496" s="255"/>
      <c r="B496" s="255"/>
      <c r="C496" s="255"/>
      <c r="D496" s="255"/>
      <c r="E496" s="255"/>
      <c r="F496" s="255"/>
      <c r="G496" s="255"/>
      <c r="H496" s="255"/>
      <c r="I496" s="166"/>
      <c r="J496" s="166"/>
      <c r="K496" s="166"/>
      <c r="L496" s="166"/>
      <c r="M496" s="166"/>
      <c r="N496" s="166"/>
      <c r="O496" s="166"/>
      <c r="P496" s="166"/>
      <c r="Q496" s="166"/>
      <c r="R496" s="166"/>
      <c r="S496" s="166"/>
      <c r="T496" s="166"/>
      <c r="U496" s="166"/>
      <c r="V496" s="166"/>
      <c r="W496" s="166"/>
      <c r="X496" s="166"/>
      <c r="Y496" s="166"/>
      <c r="Z496" s="166"/>
    </row>
    <row r="497" spans="1:26" ht="15.75" customHeight="1">
      <c r="A497" s="255"/>
      <c r="B497" s="255"/>
      <c r="C497" s="255"/>
      <c r="D497" s="255"/>
      <c r="E497" s="255"/>
      <c r="F497" s="255"/>
      <c r="G497" s="255"/>
      <c r="H497" s="255"/>
      <c r="I497" s="166"/>
      <c r="J497" s="166"/>
      <c r="K497" s="166"/>
      <c r="L497" s="166"/>
      <c r="M497" s="166"/>
      <c r="N497" s="166"/>
      <c r="O497" s="166"/>
      <c r="P497" s="166"/>
      <c r="Q497" s="166"/>
      <c r="R497" s="166"/>
      <c r="S497" s="166"/>
      <c r="T497" s="166"/>
      <c r="U497" s="166"/>
      <c r="V497" s="166"/>
      <c r="W497" s="166"/>
      <c r="X497" s="166"/>
      <c r="Y497" s="166"/>
      <c r="Z497" s="166"/>
    </row>
    <row r="498" spans="1:26" ht="15.75" customHeight="1">
      <c r="A498" s="255"/>
      <c r="B498" s="255"/>
      <c r="C498" s="255"/>
      <c r="D498" s="255"/>
      <c r="E498" s="255"/>
      <c r="F498" s="255"/>
      <c r="G498" s="255"/>
      <c r="H498" s="255"/>
      <c r="I498" s="166"/>
      <c r="J498" s="166"/>
      <c r="K498" s="166"/>
      <c r="L498" s="166"/>
      <c r="M498" s="166"/>
      <c r="N498" s="166"/>
      <c r="O498" s="166"/>
      <c r="P498" s="166"/>
      <c r="Q498" s="166"/>
      <c r="R498" s="166"/>
      <c r="S498" s="166"/>
      <c r="T498" s="166"/>
      <c r="U498" s="166"/>
      <c r="V498" s="166"/>
      <c r="W498" s="166"/>
      <c r="X498" s="166"/>
      <c r="Y498" s="166"/>
      <c r="Z498" s="166"/>
    </row>
    <row r="499" spans="1:26" ht="15.75" customHeight="1">
      <c r="A499" s="255"/>
      <c r="B499" s="255"/>
      <c r="C499" s="255"/>
      <c r="D499" s="255"/>
      <c r="E499" s="255"/>
      <c r="F499" s="255"/>
      <c r="G499" s="255"/>
      <c r="H499" s="255"/>
      <c r="I499" s="166"/>
      <c r="J499" s="166"/>
      <c r="K499" s="166"/>
      <c r="L499" s="166"/>
      <c r="M499" s="166"/>
      <c r="N499" s="166"/>
      <c r="O499" s="166"/>
      <c r="P499" s="166"/>
      <c r="Q499" s="166"/>
      <c r="R499" s="166"/>
      <c r="S499" s="166"/>
      <c r="T499" s="166"/>
      <c r="U499" s="166"/>
      <c r="V499" s="166"/>
      <c r="W499" s="166"/>
      <c r="X499" s="166"/>
      <c r="Y499" s="166"/>
      <c r="Z499" s="166"/>
    </row>
    <row r="500" spans="1:26" ht="15.75" customHeight="1">
      <c r="A500" s="255"/>
      <c r="B500" s="255"/>
      <c r="C500" s="255"/>
      <c r="D500" s="255"/>
      <c r="E500" s="255"/>
      <c r="F500" s="255"/>
      <c r="G500" s="255"/>
      <c r="H500" s="255"/>
      <c r="I500" s="166"/>
      <c r="J500" s="166"/>
      <c r="K500" s="166"/>
      <c r="L500" s="166"/>
      <c r="M500" s="166"/>
      <c r="N500" s="166"/>
      <c r="O500" s="166"/>
      <c r="P500" s="166"/>
      <c r="Q500" s="166"/>
      <c r="R500" s="166"/>
      <c r="S500" s="166"/>
      <c r="T500" s="166"/>
      <c r="U500" s="166"/>
      <c r="V500" s="166"/>
      <c r="W500" s="166"/>
      <c r="X500" s="166"/>
      <c r="Y500" s="166"/>
      <c r="Z500" s="166"/>
    </row>
    <row r="501" spans="1:26" ht="15.75" customHeight="1">
      <c r="A501" s="255"/>
      <c r="B501" s="255"/>
      <c r="C501" s="255"/>
      <c r="D501" s="255"/>
      <c r="E501" s="255"/>
      <c r="F501" s="255"/>
      <c r="G501" s="255"/>
      <c r="H501" s="255"/>
      <c r="I501" s="166"/>
      <c r="J501" s="166"/>
      <c r="K501" s="166"/>
      <c r="L501" s="166"/>
      <c r="M501" s="166"/>
      <c r="N501" s="166"/>
      <c r="O501" s="166"/>
      <c r="P501" s="166"/>
      <c r="Q501" s="166"/>
      <c r="R501" s="166"/>
      <c r="S501" s="166"/>
      <c r="T501" s="166"/>
      <c r="U501" s="166"/>
      <c r="V501" s="166"/>
      <c r="W501" s="166"/>
      <c r="X501" s="166"/>
      <c r="Y501" s="166"/>
      <c r="Z501" s="166"/>
    </row>
    <row r="502" spans="1:26" ht="15.75" customHeight="1">
      <c r="A502" s="256"/>
      <c r="B502" s="256"/>
      <c r="C502" s="256"/>
      <c r="D502" s="256"/>
      <c r="E502" s="256"/>
      <c r="F502" s="256"/>
      <c r="G502" s="256"/>
      <c r="H502" s="256"/>
      <c r="I502" s="166"/>
      <c r="J502" s="166"/>
      <c r="K502" s="166"/>
      <c r="L502" s="166"/>
      <c r="M502" s="166"/>
      <c r="N502" s="166"/>
      <c r="O502" s="166"/>
      <c r="P502" s="166"/>
      <c r="Q502" s="166"/>
      <c r="R502" s="166"/>
      <c r="S502" s="166"/>
      <c r="T502" s="166"/>
      <c r="U502" s="166"/>
      <c r="V502" s="166"/>
      <c r="W502" s="166"/>
      <c r="X502" s="166"/>
      <c r="Y502" s="166"/>
      <c r="Z502" s="166"/>
    </row>
    <row r="503" spans="1:26" ht="15.75" customHeight="1">
      <c r="A503" s="256"/>
      <c r="B503" s="256"/>
      <c r="C503" s="256"/>
      <c r="D503" s="256"/>
      <c r="E503" s="256"/>
      <c r="F503" s="256"/>
      <c r="G503" s="256"/>
      <c r="H503" s="256"/>
      <c r="I503" s="166"/>
      <c r="J503" s="166"/>
      <c r="K503" s="166"/>
      <c r="L503" s="166"/>
      <c r="M503" s="166"/>
      <c r="N503" s="166"/>
      <c r="O503" s="166"/>
      <c r="P503" s="166"/>
      <c r="Q503" s="166"/>
      <c r="R503" s="166"/>
      <c r="S503" s="166"/>
      <c r="T503" s="166"/>
      <c r="U503" s="166"/>
      <c r="V503" s="166"/>
      <c r="W503" s="166"/>
      <c r="X503" s="166"/>
      <c r="Y503" s="166"/>
      <c r="Z503" s="166"/>
    </row>
    <row r="504" spans="1:26" ht="15.75" customHeight="1">
      <c r="A504" s="256"/>
      <c r="B504" s="256"/>
      <c r="C504" s="256"/>
      <c r="D504" s="256"/>
      <c r="E504" s="256"/>
      <c r="F504" s="256"/>
      <c r="G504" s="256"/>
      <c r="H504" s="256"/>
      <c r="I504" s="166"/>
      <c r="J504" s="166"/>
      <c r="K504" s="166"/>
      <c r="L504" s="166"/>
      <c r="M504" s="166"/>
      <c r="N504" s="166"/>
      <c r="O504" s="166"/>
      <c r="P504" s="166"/>
      <c r="Q504" s="166"/>
      <c r="R504" s="166"/>
      <c r="S504" s="166"/>
      <c r="T504" s="166"/>
      <c r="U504" s="166"/>
      <c r="V504" s="166"/>
      <c r="W504" s="166"/>
      <c r="X504" s="166"/>
      <c r="Y504" s="166"/>
      <c r="Z504" s="166"/>
    </row>
    <row r="505" spans="1:26" ht="15.75" customHeight="1">
      <c r="A505" s="256"/>
      <c r="B505" s="256"/>
      <c r="C505" s="256"/>
      <c r="D505" s="256"/>
      <c r="E505" s="256"/>
      <c r="F505" s="256"/>
      <c r="G505" s="256"/>
      <c r="H505" s="256"/>
      <c r="I505" s="166"/>
      <c r="J505" s="166"/>
      <c r="K505" s="166"/>
      <c r="L505" s="166"/>
      <c r="M505" s="166"/>
      <c r="N505" s="166"/>
      <c r="O505" s="166"/>
      <c r="P505" s="166"/>
      <c r="Q505" s="166"/>
      <c r="R505" s="166"/>
      <c r="S505" s="166"/>
      <c r="T505" s="166"/>
      <c r="U505" s="166"/>
      <c r="V505" s="166"/>
      <c r="W505" s="166"/>
      <c r="X505" s="166"/>
      <c r="Y505" s="166"/>
      <c r="Z505" s="166"/>
    </row>
    <row r="506" spans="1:26" ht="15.75" customHeight="1">
      <c r="A506" s="256"/>
      <c r="B506" s="256"/>
      <c r="C506" s="256"/>
      <c r="D506" s="256"/>
      <c r="E506" s="256"/>
      <c r="F506" s="256"/>
      <c r="G506" s="256"/>
      <c r="H506" s="256"/>
      <c r="I506" s="166"/>
      <c r="J506" s="166"/>
      <c r="K506" s="166"/>
      <c r="L506" s="166"/>
      <c r="M506" s="166"/>
      <c r="N506" s="166"/>
      <c r="O506" s="166"/>
      <c r="P506" s="166"/>
      <c r="Q506" s="166"/>
      <c r="R506" s="166"/>
      <c r="S506" s="166"/>
      <c r="T506" s="166"/>
      <c r="U506" s="166"/>
      <c r="V506" s="166"/>
      <c r="W506" s="166"/>
      <c r="X506" s="166"/>
      <c r="Y506" s="166"/>
      <c r="Z506" s="166"/>
    </row>
    <row r="507" spans="1:26" ht="15.75" customHeight="1">
      <c r="A507" s="256"/>
      <c r="B507" s="256"/>
      <c r="C507" s="256"/>
      <c r="D507" s="256"/>
      <c r="E507" s="256"/>
      <c r="F507" s="256"/>
      <c r="G507" s="256"/>
      <c r="H507" s="256"/>
      <c r="I507" s="166"/>
      <c r="J507" s="166"/>
      <c r="K507" s="166"/>
      <c r="L507" s="166"/>
      <c r="M507" s="166"/>
      <c r="N507" s="166"/>
      <c r="O507" s="166"/>
      <c r="P507" s="166"/>
      <c r="Q507" s="166"/>
      <c r="R507" s="166"/>
      <c r="S507" s="166"/>
      <c r="T507" s="166"/>
      <c r="U507" s="166"/>
      <c r="V507" s="166"/>
      <c r="W507" s="166"/>
      <c r="X507" s="166"/>
      <c r="Y507" s="166"/>
      <c r="Z507" s="166"/>
    </row>
    <row r="508" spans="1:26" ht="15.75" customHeight="1">
      <c r="A508" s="256"/>
      <c r="B508" s="256"/>
      <c r="C508" s="256"/>
      <c r="D508" s="256"/>
      <c r="E508" s="256"/>
      <c r="F508" s="256"/>
      <c r="G508" s="256"/>
      <c r="H508" s="256"/>
      <c r="I508" s="166"/>
      <c r="J508" s="166"/>
      <c r="K508" s="166"/>
      <c r="L508" s="166"/>
      <c r="M508" s="166"/>
      <c r="N508" s="166"/>
      <c r="O508" s="166"/>
      <c r="P508" s="166"/>
      <c r="Q508" s="166"/>
      <c r="R508" s="166"/>
      <c r="S508" s="166"/>
      <c r="T508" s="166"/>
      <c r="U508" s="166"/>
      <c r="V508" s="166"/>
      <c r="W508" s="166"/>
      <c r="X508" s="166"/>
      <c r="Y508" s="166"/>
      <c r="Z508" s="166"/>
    </row>
    <row r="509" spans="1:26" ht="15.75" customHeight="1">
      <c r="A509" s="256"/>
      <c r="B509" s="256"/>
      <c r="C509" s="256"/>
      <c r="D509" s="256"/>
      <c r="E509" s="256"/>
      <c r="F509" s="256"/>
      <c r="G509" s="256"/>
      <c r="H509" s="256"/>
      <c r="I509" s="166"/>
      <c r="J509" s="166"/>
      <c r="K509" s="166"/>
      <c r="L509" s="166"/>
      <c r="M509" s="166"/>
      <c r="N509" s="166"/>
      <c r="O509" s="166"/>
      <c r="P509" s="166"/>
      <c r="Q509" s="166"/>
      <c r="R509" s="166"/>
      <c r="S509" s="166"/>
      <c r="T509" s="166"/>
      <c r="U509" s="166"/>
      <c r="V509" s="166"/>
      <c r="W509" s="166"/>
      <c r="X509" s="166"/>
      <c r="Y509" s="166"/>
      <c r="Z509" s="166"/>
    </row>
    <row r="510" spans="1:26" ht="15.75" customHeight="1">
      <c r="A510" s="258"/>
      <c r="B510" s="258"/>
      <c r="C510" s="258"/>
      <c r="D510" s="258"/>
      <c r="E510" s="258"/>
      <c r="F510" s="258"/>
      <c r="G510" s="258"/>
      <c r="H510" s="258"/>
      <c r="I510" s="166"/>
      <c r="J510" s="166"/>
      <c r="K510" s="166"/>
      <c r="L510" s="166"/>
      <c r="M510" s="166"/>
      <c r="N510" s="166"/>
      <c r="O510" s="166"/>
      <c r="P510" s="166"/>
      <c r="Q510" s="166"/>
      <c r="R510" s="166"/>
      <c r="S510" s="166"/>
      <c r="T510" s="166"/>
      <c r="U510" s="166"/>
      <c r="V510" s="166"/>
      <c r="W510" s="166"/>
      <c r="X510" s="166"/>
      <c r="Y510" s="166"/>
      <c r="Z510" s="166"/>
    </row>
    <row r="511" spans="1:26" ht="15.75" customHeight="1">
      <c r="A511" s="258"/>
      <c r="B511" s="258"/>
      <c r="C511" s="258"/>
      <c r="D511" s="258"/>
      <c r="E511" s="258"/>
      <c r="F511" s="258"/>
      <c r="G511" s="258"/>
      <c r="H511" s="258"/>
      <c r="I511" s="166"/>
      <c r="J511" s="166"/>
      <c r="K511" s="166"/>
      <c r="L511" s="166"/>
      <c r="M511" s="166"/>
      <c r="N511" s="166"/>
      <c r="O511" s="166"/>
      <c r="P511" s="166"/>
      <c r="Q511" s="166"/>
      <c r="R511" s="166"/>
      <c r="S511" s="166"/>
      <c r="T511" s="166"/>
      <c r="U511" s="166"/>
      <c r="V511" s="166"/>
      <c r="W511" s="166"/>
      <c r="X511" s="166"/>
      <c r="Y511" s="166"/>
      <c r="Z511" s="166"/>
    </row>
    <row r="512" spans="1:26" ht="15.75" customHeight="1">
      <c r="A512" s="258"/>
      <c r="B512" s="258"/>
      <c r="C512" s="258"/>
      <c r="D512" s="258"/>
      <c r="E512" s="258"/>
      <c r="F512" s="258"/>
      <c r="G512" s="258"/>
      <c r="H512" s="258"/>
      <c r="I512" s="166"/>
      <c r="J512" s="166"/>
      <c r="K512" s="166"/>
      <c r="L512" s="166"/>
      <c r="M512" s="166"/>
      <c r="N512" s="166"/>
      <c r="O512" s="166"/>
      <c r="P512" s="166"/>
      <c r="Q512" s="166"/>
      <c r="R512" s="166"/>
      <c r="S512" s="166"/>
      <c r="T512" s="166"/>
      <c r="U512" s="166"/>
      <c r="V512" s="166"/>
      <c r="W512" s="166"/>
      <c r="X512" s="166"/>
      <c r="Y512" s="166"/>
      <c r="Z512" s="166"/>
    </row>
    <row r="513" spans="1:26" ht="15.75" customHeight="1">
      <c r="A513" s="258"/>
      <c r="B513" s="258"/>
      <c r="C513" s="258"/>
      <c r="D513" s="258"/>
      <c r="E513" s="258"/>
      <c r="F513" s="258"/>
      <c r="G513" s="258"/>
      <c r="H513" s="258"/>
      <c r="I513" s="166"/>
      <c r="J513" s="166"/>
      <c r="K513" s="166"/>
      <c r="L513" s="166"/>
      <c r="M513" s="166"/>
      <c r="N513" s="166"/>
      <c r="O513" s="166"/>
      <c r="P513" s="166"/>
      <c r="Q513" s="166"/>
      <c r="R513" s="166"/>
      <c r="S513" s="166"/>
      <c r="T513" s="166"/>
      <c r="U513" s="166"/>
      <c r="V513" s="166"/>
      <c r="W513" s="166"/>
      <c r="X513" s="166"/>
      <c r="Y513" s="166"/>
      <c r="Z513" s="166"/>
    </row>
    <row r="514" spans="1:26" ht="15.75" customHeight="1">
      <c r="A514" s="258"/>
      <c r="B514" s="258"/>
      <c r="C514" s="258"/>
      <c r="D514" s="258"/>
      <c r="E514" s="258"/>
      <c r="F514" s="258"/>
      <c r="G514" s="258"/>
      <c r="H514" s="258"/>
      <c r="I514" s="166"/>
      <c r="J514" s="166"/>
      <c r="K514" s="166"/>
      <c r="L514" s="166"/>
      <c r="M514" s="166"/>
      <c r="N514" s="166"/>
      <c r="O514" s="166"/>
      <c r="P514" s="166"/>
      <c r="Q514" s="166"/>
      <c r="R514" s="166"/>
      <c r="S514" s="166"/>
      <c r="T514" s="166"/>
      <c r="U514" s="166"/>
      <c r="V514" s="166"/>
      <c r="W514" s="166"/>
      <c r="X514" s="166"/>
      <c r="Y514" s="166"/>
      <c r="Z514" s="166"/>
    </row>
    <row r="515" spans="1:26" ht="15.75" customHeight="1">
      <c r="A515" s="258"/>
      <c r="B515" s="258"/>
      <c r="C515" s="258"/>
      <c r="D515" s="258"/>
      <c r="E515" s="258"/>
      <c r="F515" s="258"/>
      <c r="G515" s="258"/>
      <c r="H515" s="258"/>
      <c r="I515" s="166"/>
      <c r="J515" s="166"/>
      <c r="K515" s="166"/>
      <c r="L515" s="166"/>
      <c r="M515" s="166"/>
      <c r="N515" s="166"/>
      <c r="O515" s="166"/>
      <c r="P515" s="166"/>
      <c r="Q515" s="166"/>
      <c r="R515" s="166"/>
      <c r="S515" s="166"/>
      <c r="T515" s="166"/>
      <c r="U515" s="166"/>
      <c r="V515" s="166"/>
      <c r="W515" s="166"/>
      <c r="X515" s="166"/>
      <c r="Y515" s="166"/>
      <c r="Z515" s="166"/>
    </row>
    <row r="516" spans="1:26" ht="15.75" customHeight="1">
      <c r="A516" s="258"/>
      <c r="B516" s="258"/>
      <c r="C516" s="258"/>
      <c r="D516" s="258"/>
      <c r="E516" s="258"/>
      <c r="F516" s="258"/>
      <c r="G516" s="258"/>
      <c r="H516" s="258"/>
      <c r="I516" s="166"/>
      <c r="J516" s="166"/>
      <c r="K516" s="166"/>
      <c r="L516" s="166"/>
      <c r="M516" s="166"/>
      <c r="N516" s="166"/>
      <c r="O516" s="166"/>
      <c r="P516" s="166"/>
      <c r="Q516" s="166"/>
      <c r="R516" s="166"/>
      <c r="S516" s="166"/>
      <c r="T516" s="166"/>
      <c r="U516" s="166"/>
      <c r="V516" s="166"/>
      <c r="W516" s="166"/>
      <c r="X516" s="166"/>
      <c r="Y516" s="166"/>
      <c r="Z516" s="166"/>
    </row>
    <row r="517" spans="1:26" ht="15.75" customHeight="1">
      <c r="A517" s="258"/>
      <c r="B517" s="258"/>
      <c r="C517" s="258"/>
      <c r="D517" s="258"/>
      <c r="E517" s="258"/>
      <c r="F517" s="258"/>
      <c r="G517" s="258"/>
      <c r="H517" s="258"/>
      <c r="I517" s="166"/>
      <c r="J517" s="166"/>
      <c r="K517" s="166"/>
      <c r="L517" s="166"/>
      <c r="M517" s="166"/>
      <c r="N517" s="166"/>
      <c r="O517" s="166"/>
      <c r="P517" s="166"/>
      <c r="Q517" s="166"/>
      <c r="R517" s="166"/>
      <c r="S517" s="166"/>
      <c r="T517" s="166"/>
      <c r="U517" s="166"/>
      <c r="V517" s="166"/>
      <c r="W517" s="166"/>
      <c r="X517" s="166"/>
      <c r="Y517" s="166"/>
      <c r="Z517" s="166"/>
    </row>
    <row r="518" spans="1:26" ht="15.75" customHeight="1">
      <c r="A518" s="258"/>
      <c r="B518" s="258"/>
      <c r="C518" s="258"/>
      <c r="D518" s="258"/>
      <c r="E518" s="258"/>
      <c r="F518" s="258"/>
      <c r="G518" s="258"/>
      <c r="H518" s="258"/>
      <c r="I518" s="166"/>
      <c r="J518" s="166"/>
      <c r="K518" s="166"/>
      <c r="L518" s="166"/>
      <c r="M518" s="166"/>
      <c r="N518" s="166"/>
      <c r="O518" s="166"/>
      <c r="P518" s="166"/>
      <c r="Q518" s="166"/>
      <c r="R518" s="166"/>
      <c r="S518" s="166"/>
      <c r="T518" s="166"/>
      <c r="U518" s="166"/>
      <c r="V518" s="166"/>
      <c r="W518" s="166"/>
      <c r="X518" s="166"/>
      <c r="Y518" s="166"/>
      <c r="Z518" s="166"/>
    </row>
    <row r="519" spans="1:26" ht="15.75" customHeight="1">
      <c r="A519" s="258"/>
      <c r="B519" s="258"/>
      <c r="C519" s="258"/>
      <c r="D519" s="258"/>
      <c r="E519" s="258"/>
      <c r="F519" s="258"/>
      <c r="G519" s="258"/>
      <c r="H519" s="258"/>
      <c r="I519" s="166"/>
      <c r="J519" s="166"/>
      <c r="K519" s="166"/>
      <c r="L519" s="166"/>
      <c r="M519" s="166"/>
      <c r="N519" s="166"/>
      <c r="O519" s="166"/>
      <c r="P519" s="166"/>
      <c r="Q519" s="166"/>
      <c r="R519" s="166"/>
      <c r="S519" s="166"/>
      <c r="T519" s="166"/>
      <c r="U519" s="166"/>
      <c r="V519" s="166"/>
      <c r="W519" s="166"/>
      <c r="X519" s="166"/>
      <c r="Y519" s="166"/>
      <c r="Z519" s="166"/>
    </row>
    <row r="520" spans="1:26" ht="15.75" customHeight="1">
      <c r="A520" s="258"/>
      <c r="B520" s="258"/>
      <c r="C520" s="258"/>
      <c r="D520" s="258"/>
      <c r="E520" s="258"/>
      <c r="F520" s="258"/>
      <c r="G520" s="258"/>
      <c r="H520" s="258"/>
      <c r="I520" s="166"/>
      <c r="J520" s="166"/>
      <c r="K520" s="166"/>
      <c r="L520" s="166"/>
      <c r="M520" s="166"/>
      <c r="N520" s="166"/>
      <c r="O520" s="166"/>
      <c r="P520" s="166"/>
      <c r="Q520" s="166"/>
      <c r="R520" s="166"/>
      <c r="S520" s="166"/>
      <c r="T520" s="166"/>
      <c r="U520" s="166"/>
      <c r="V520" s="166"/>
      <c r="W520" s="166"/>
      <c r="X520" s="166"/>
      <c r="Y520" s="166"/>
      <c r="Z520" s="166"/>
    </row>
    <row r="521" spans="1:26" ht="15.75" customHeight="1">
      <c r="A521" s="258"/>
      <c r="B521" s="258"/>
      <c r="C521" s="258"/>
      <c r="D521" s="258"/>
      <c r="E521" s="258"/>
      <c r="F521" s="258"/>
      <c r="G521" s="258"/>
      <c r="H521" s="258"/>
      <c r="I521" s="166"/>
      <c r="J521" s="166"/>
      <c r="K521" s="166"/>
      <c r="L521" s="166"/>
      <c r="M521" s="166"/>
      <c r="N521" s="166"/>
      <c r="O521" s="166"/>
      <c r="P521" s="166"/>
      <c r="Q521" s="166"/>
      <c r="R521" s="166"/>
      <c r="S521" s="166"/>
      <c r="T521" s="166"/>
      <c r="U521" s="166"/>
      <c r="V521" s="166"/>
      <c r="W521" s="166"/>
      <c r="X521" s="166"/>
      <c r="Y521" s="166"/>
      <c r="Z521" s="166"/>
    </row>
    <row r="522" spans="1:26" ht="15.75" customHeight="1">
      <c r="A522" s="258"/>
      <c r="B522" s="258"/>
      <c r="C522" s="258"/>
      <c r="D522" s="258"/>
      <c r="E522" s="258"/>
      <c r="F522" s="258"/>
      <c r="G522" s="258"/>
      <c r="H522" s="258"/>
      <c r="I522" s="166"/>
      <c r="J522" s="166"/>
      <c r="K522" s="166"/>
      <c r="L522" s="166"/>
      <c r="M522" s="166"/>
      <c r="N522" s="166"/>
      <c r="O522" s="166"/>
      <c r="P522" s="166"/>
      <c r="Q522" s="166"/>
      <c r="R522" s="166"/>
      <c r="S522" s="166"/>
      <c r="T522" s="166"/>
      <c r="U522" s="166"/>
      <c r="V522" s="166"/>
      <c r="W522" s="166"/>
      <c r="X522" s="166"/>
      <c r="Y522" s="166"/>
      <c r="Z522" s="166"/>
    </row>
    <row r="523" spans="1:26" ht="15.75" customHeight="1">
      <c r="A523" s="258"/>
      <c r="B523" s="258"/>
      <c r="C523" s="258"/>
      <c r="D523" s="258"/>
      <c r="E523" s="258"/>
      <c r="F523" s="258"/>
      <c r="G523" s="258"/>
      <c r="H523" s="258"/>
      <c r="I523" s="166"/>
      <c r="J523" s="166"/>
      <c r="K523" s="166"/>
      <c r="L523" s="166"/>
      <c r="M523" s="166"/>
      <c r="N523" s="166"/>
      <c r="O523" s="166"/>
      <c r="P523" s="166"/>
      <c r="Q523" s="166"/>
      <c r="R523" s="166"/>
      <c r="S523" s="166"/>
      <c r="T523" s="166"/>
      <c r="U523" s="166"/>
      <c r="V523" s="166"/>
      <c r="W523" s="166"/>
      <c r="X523" s="166"/>
      <c r="Y523" s="166"/>
      <c r="Z523" s="166"/>
    </row>
    <row r="524" spans="1:26" ht="15.75" customHeight="1">
      <c r="A524" s="258"/>
      <c r="B524" s="258"/>
      <c r="C524" s="258"/>
      <c r="D524" s="258"/>
      <c r="E524" s="258"/>
      <c r="F524" s="258"/>
      <c r="G524" s="258"/>
      <c r="H524" s="258"/>
      <c r="I524" s="166"/>
      <c r="J524" s="166"/>
      <c r="K524" s="166"/>
      <c r="L524" s="166"/>
      <c r="M524" s="166"/>
      <c r="N524" s="166"/>
      <c r="O524" s="166"/>
      <c r="P524" s="166"/>
      <c r="Q524" s="166"/>
      <c r="R524" s="166"/>
      <c r="S524" s="166"/>
      <c r="T524" s="166"/>
      <c r="U524" s="166"/>
      <c r="V524" s="166"/>
      <c r="W524" s="166"/>
      <c r="X524" s="166"/>
      <c r="Y524" s="166"/>
      <c r="Z524" s="166"/>
    </row>
    <row r="525" spans="1:26" ht="15.75" customHeight="1">
      <c r="A525" s="258"/>
      <c r="B525" s="258"/>
      <c r="C525" s="258"/>
      <c r="D525" s="258"/>
      <c r="E525" s="258"/>
      <c r="F525" s="258"/>
      <c r="G525" s="258"/>
      <c r="H525" s="258"/>
      <c r="I525" s="166"/>
      <c r="J525" s="166"/>
      <c r="K525" s="166"/>
      <c r="L525" s="166"/>
      <c r="M525" s="166"/>
      <c r="N525" s="166"/>
      <c r="O525" s="166"/>
      <c r="P525" s="166"/>
      <c r="Q525" s="166"/>
      <c r="R525" s="166"/>
      <c r="S525" s="166"/>
      <c r="T525" s="166"/>
      <c r="U525" s="166"/>
      <c r="V525" s="166"/>
      <c r="W525" s="166"/>
      <c r="X525" s="166"/>
      <c r="Y525" s="166"/>
      <c r="Z525" s="166"/>
    </row>
    <row r="526" spans="1:26" ht="15.75" customHeight="1">
      <c r="A526" s="258"/>
      <c r="B526" s="258"/>
      <c r="C526" s="258"/>
      <c r="D526" s="258"/>
      <c r="E526" s="258"/>
      <c r="F526" s="258"/>
      <c r="G526" s="258"/>
      <c r="H526" s="258"/>
      <c r="I526" s="166"/>
      <c r="J526" s="166"/>
      <c r="K526" s="166"/>
      <c r="L526" s="166"/>
      <c r="M526" s="166"/>
      <c r="N526" s="166"/>
      <c r="O526" s="166"/>
      <c r="P526" s="166"/>
      <c r="Q526" s="166"/>
      <c r="R526" s="166"/>
      <c r="S526" s="166"/>
      <c r="T526" s="166"/>
      <c r="U526" s="166"/>
      <c r="V526" s="166"/>
      <c r="W526" s="166"/>
      <c r="X526" s="166"/>
      <c r="Y526" s="166"/>
      <c r="Z526" s="166"/>
    </row>
    <row r="527" spans="1:26" ht="15.75" customHeight="1">
      <c r="A527" s="267"/>
      <c r="B527" s="267"/>
      <c r="C527" s="267"/>
      <c r="D527" s="267"/>
      <c r="E527" s="267"/>
      <c r="F527" s="267"/>
      <c r="G527" s="267"/>
      <c r="H527" s="267"/>
      <c r="I527" s="166"/>
      <c r="J527" s="166"/>
      <c r="K527" s="166"/>
      <c r="L527" s="166"/>
      <c r="M527" s="166"/>
      <c r="N527" s="166"/>
      <c r="O527" s="166"/>
      <c r="P527" s="166"/>
      <c r="Q527" s="166"/>
      <c r="R527" s="166"/>
      <c r="S527" s="166"/>
      <c r="T527" s="166"/>
      <c r="U527" s="166"/>
      <c r="V527" s="166"/>
      <c r="W527" s="166"/>
      <c r="X527" s="166"/>
      <c r="Y527" s="166"/>
      <c r="Z527" s="166"/>
    </row>
    <row r="528" spans="1:26" ht="15.75" customHeight="1">
      <c r="A528" s="267"/>
      <c r="B528" s="267"/>
      <c r="C528" s="267"/>
      <c r="D528" s="267"/>
      <c r="E528" s="267"/>
      <c r="F528" s="267"/>
      <c r="G528" s="267"/>
      <c r="H528" s="267"/>
      <c r="I528" s="166"/>
      <c r="J528" s="166"/>
      <c r="K528" s="166"/>
      <c r="L528" s="166"/>
      <c r="M528" s="166"/>
      <c r="N528" s="166"/>
      <c r="O528" s="166"/>
      <c r="P528" s="166"/>
      <c r="Q528" s="166"/>
      <c r="R528" s="166"/>
      <c r="S528" s="166"/>
      <c r="T528" s="166"/>
      <c r="U528" s="166"/>
      <c r="V528" s="166"/>
      <c r="W528" s="166"/>
      <c r="X528" s="166"/>
      <c r="Y528" s="166"/>
      <c r="Z528" s="166"/>
    </row>
    <row r="529" spans="1:26" ht="15.75" customHeight="1">
      <c r="A529" s="267"/>
      <c r="B529" s="267"/>
      <c r="C529" s="267"/>
      <c r="D529" s="267"/>
      <c r="E529" s="267"/>
      <c r="F529" s="267"/>
      <c r="G529" s="267"/>
      <c r="H529" s="267"/>
      <c r="I529" s="166"/>
      <c r="J529" s="166"/>
      <c r="K529" s="166"/>
      <c r="L529" s="166"/>
      <c r="M529" s="166"/>
      <c r="N529" s="166"/>
      <c r="O529" s="166"/>
      <c r="P529" s="166"/>
      <c r="Q529" s="166"/>
      <c r="R529" s="166"/>
      <c r="S529" s="166"/>
      <c r="T529" s="166"/>
      <c r="U529" s="166"/>
      <c r="V529" s="166"/>
      <c r="W529" s="166"/>
      <c r="X529" s="166"/>
      <c r="Y529" s="166"/>
      <c r="Z529" s="166"/>
    </row>
    <row r="530" spans="1:26" ht="15.75" customHeight="1">
      <c r="A530" s="267"/>
      <c r="B530" s="267"/>
      <c r="C530" s="267"/>
      <c r="D530" s="267"/>
      <c r="E530" s="267"/>
      <c r="F530" s="267"/>
      <c r="G530" s="267"/>
      <c r="H530" s="267"/>
      <c r="I530" s="166"/>
      <c r="J530" s="166"/>
      <c r="K530" s="166"/>
      <c r="L530" s="166"/>
      <c r="M530" s="166"/>
      <c r="N530" s="166"/>
      <c r="O530" s="166"/>
      <c r="P530" s="166"/>
      <c r="Q530" s="166"/>
      <c r="R530" s="166"/>
      <c r="S530" s="166"/>
      <c r="T530" s="166"/>
      <c r="U530" s="166"/>
      <c r="V530" s="166"/>
      <c r="W530" s="166"/>
      <c r="X530" s="166"/>
      <c r="Y530" s="166"/>
      <c r="Z530" s="166"/>
    </row>
    <row r="531" spans="1:26" ht="15.75" customHeight="1">
      <c r="A531" s="267"/>
      <c r="B531" s="267"/>
      <c r="C531" s="267"/>
      <c r="D531" s="267"/>
      <c r="E531" s="267"/>
      <c r="F531" s="267"/>
      <c r="G531" s="267"/>
      <c r="H531" s="267"/>
      <c r="I531" s="166"/>
      <c r="J531" s="166"/>
      <c r="K531" s="166"/>
      <c r="L531" s="166"/>
      <c r="M531" s="166"/>
      <c r="N531" s="166"/>
      <c r="O531" s="166"/>
      <c r="P531" s="166"/>
      <c r="Q531" s="166"/>
      <c r="R531" s="166"/>
      <c r="S531" s="166"/>
      <c r="T531" s="166"/>
      <c r="U531" s="166"/>
      <c r="V531" s="166"/>
      <c r="W531" s="166"/>
      <c r="X531" s="166"/>
      <c r="Y531" s="166"/>
      <c r="Z531" s="166"/>
    </row>
    <row r="532" spans="1:26" ht="15.75" customHeight="1">
      <c r="A532" s="267"/>
      <c r="B532" s="267"/>
      <c r="C532" s="267"/>
      <c r="D532" s="267"/>
      <c r="E532" s="267"/>
      <c r="F532" s="267"/>
      <c r="G532" s="267"/>
      <c r="H532" s="267"/>
      <c r="I532" s="166"/>
      <c r="J532" s="166"/>
      <c r="K532" s="166"/>
      <c r="L532" s="166"/>
      <c r="M532" s="166"/>
      <c r="N532" s="166"/>
      <c r="O532" s="166"/>
      <c r="P532" s="166"/>
      <c r="Q532" s="166"/>
      <c r="R532" s="166"/>
      <c r="S532" s="166"/>
      <c r="T532" s="166"/>
      <c r="U532" s="166"/>
      <c r="V532" s="166"/>
      <c r="W532" s="166"/>
      <c r="X532" s="166"/>
      <c r="Y532" s="166"/>
      <c r="Z532" s="166"/>
    </row>
    <row r="533" spans="1:26" ht="15.75" customHeight="1">
      <c r="A533" s="267"/>
      <c r="B533" s="267"/>
      <c r="C533" s="267"/>
      <c r="D533" s="267"/>
      <c r="E533" s="267"/>
      <c r="F533" s="267"/>
      <c r="G533" s="267"/>
      <c r="H533" s="267"/>
      <c r="I533" s="166"/>
      <c r="J533" s="166"/>
      <c r="K533" s="166"/>
      <c r="L533" s="166"/>
      <c r="M533" s="166"/>
      <c r="N533" s="166"/>
      <c r="O533" s="166"/>
      <c r="P533" s="166"/>
      <c r="Q533" s="166"/>
      <c r="R533" s="166"/>
      <c r="S533" s="166"/>
      <c r="T533" s="166"/>
      <c r="U533" s="166"/>
      <c r="V533" s="166"/>
      <c r="W533" s="166"/>
      <c r="X533" s="166"/>
      <c r="Y533" s="166"/>
      <c r="Z533" s="166"/>
    </row>
    <row r="534" spans="1:26" ht="15.75" customHeight="1">
      <c r="A534" s="267"/>
      <c r="B534" s="267"/>
      <c r="C534" s="267"/>
      <c r="D534" s="267"/>
      <c r="E534" s="267"/>
      <c r="F534" s="267"/>
      <c r="G534" s="267"/>
      <c r="H534" s="267"/>
      <c r="I534" s="166"/>
      <c r="J534" s="166"/>
      <c r="K534" s="166"/>
      <c r="L534" s="166"/>
      <c r="M534" s="166"/>
      <c r="N534" s="166"/>
      <c r="O534" s="166"/>
      <c r="P534" s="166"/>
      <c r="Q534" s="166"/>
      <c r="R534" s="166"/>
      <c r="S534" s="166"/>
      <c r="T534" s="166"/>
      <c r="U534" s="166"/>
      <c r="V534" s="166"/>
      <c r="W534" s="166"/>
      <c r="X534" s="166"/>
      <c r="Y534" s="166"/>
      <c r="Z534" s="166"/>
    </row>
    <row r="535" spans="1:26" ht="15.75" customHeight="1">
      <c r="A535" s="269"/>
      <c r="B535" s="269"/>
      <c r="C535" s="269"/>
      <c r="D535" s="269"/>
      <c r="E535" s="269"/>
      <c r="F535" s="269"/>
      <c r="G535" s="269"/>
      <c r="H535" s="269"/>
      <c r="I535" s="166"/>
      <c r="J535" s="166"/>
      <c r="K535" s="166"/>
      <c r="L535" s="166"/>
      <c r="M535" s="166"/>
      <c r="N535" s="166"/>
      <c r="O535" s="166"/>
      <c r="P535" s="166"/>
      <c r="Q535" s="166"/>
      <c r="R535" s="166"/>
      <c r="S535" s="166"/>
      <c r="T535" s="166"/>
      <c r="U535" s="166"/>
      <c r="V535" s="166"/>
      <c r="W535" s="166"/>
      <c r="X535" s="166"/>
      <c r="Y535" s="166"/>
      <c r="Z535" s="166"/>
    </row>
    <row r="536" spans="1:26" ht="15.75" customHeight="1">
      <c r="A536" s="269"/>
      <c r="B536" s="269"/>
      <c r="C536" s="269"/>
      <c r="D536" s="269"/>
      <c r="E536" s="269"/>
      <c r="F536" s="269"/>
      <c r="G536" s="269"/>
      <c r="H536" s="269"/>
      <c r="I536" s="166"/>
      <c r="J536" s="166"/>
      <c r="K536" s="166"/>
      <c r="L536" s="166"/>
      <c r="M536" s="166"/>
      <c r="N536" s="166"/>
      <c r="O536" s="166"/>
      <c r="P536" s="166"/>
      <c r="Q536" s="166"/>
      <c r="R536" s="166"/>
      <c r="S536" s="166"/>
      <c r="T536" s="166"/>
      <c r="U536" s="166"/>
      <c r="V536" s="166"/>
      <c r="W536" s="166"/>
      <c r="X536" s="166"/>
      <c r="Y536" s="166"/>
      <c r="Z536" s="166"/>
    </row>
    <row r="537" spans="1:26" ht="15.75" customHeight="1">
      <c r="A537" s="283"/>
      <c r="B537" s="283"/>
      <c r="C537" s="283"/>
      <c r="D537" s="283"/>
      <c r="E537" s="283"/>
      <c r="F537" s="283"/>
      <c r="G537" s="283"/>
      <c r="H537" s="283"/>
      <c r="I537" s="166"/>
      <c r="J537" s="166"/>
      <c r="K537" s="166"/>
      <c r="L537" s="166"/>
      <c r="M537" s="166"/>
      <c r="N537" s="166"/>
      <c r="O537" s="166"/>
      <c r="P537" s="166"/>
      <c r="Q537" s="166"/>
      <c r="R537" s="166"/>
      <c r="S537" s="166"/>
      <c r="T537" s="166"/>
      <c r="U537" s="166"/>
      <c r="V537" s="166"/>
      <c r="W537" s="166"/>
      <c r="X537" s="166"/>
      <c r="Y537" s="166"/>
      <c r="Z537" s="166"/>
    </row>
    <row r="538" spans="1:26" ht="15.75" customHeight="1">
      <c r="A538" s="283"/>
      <c r="B538" s="283"/>
      <c r="C538" s="283"/>
      <c r="D538" s="283"/>
      <c r="E538" s="283"/>
      <c r="F538" s="283"/>
      <c r="G538" s="283"/>
      <c r="H538" s="283"/>
      <c r="I538" s="166"/>
      <c r="J538" s="166"/>
      <c r="K538" s="166"/>
      <c r="L538" s="166"/>
      <c r="M538" s="166"/>
      <c r="N538" s="166"/>
      <c r="O538" s="166"/>
      <c r="P538" s="166"/>
      <c r="Q538" s="166"/>
      <c r="R538" s="166"/>
      <c r="S538" s="166"/>
      <c r="T538" s="166"/>
      <c r="U538" s="166"/>
      <c r="V538" s="166"/>
      <c r="W538" s="166"/>
      <c r="X538" s="166"/>
      <c r="Y538" s="166"/>
      <c r="Z538" s="166"/>
    </row>
    <row r="539" spans="1:26" ht="15.75" customHeight="1">
      <c r="A539" s="283"/>
      <c r="B539" s="283"/>
      <c r="C539" s="283"/>
      <c r="D539" s="283"/>
      <c r="E539" s="283"/>
      <c r="F539" s="283"/>
      <c r="G539" s="283"/>
      <c r="H539" s="283"/>
      <c r="I539" s="166"/>
      <c r="J539" s="166"/>
      <c r="K539" s="166"/>
      <c r="L539" s="166"/>
      <c r="M539" s="166"/>
      <c r="N539" s="166"/>
      <c r="O539" s="166"/>
      <c r="P539" s="166"/>
      <c r="Q539" s="166"/>
      <c r="R539" s="166"/>
      <c r="S539" s="166"/>
      <c r="T539" s="166"/>
      <c r="U539" s="166"/>
      <c r="V539" s="166"/>
      <c r="W539" s="166"/>
      <c r="X539" s="166"/>
      <c r="Y539" s="166"/>
      <c r="Z539" s="166"/>
    </row>
    <row r="540" spans="1:26" ht="15.75" customHeight="1">
      <c r="A540" s="285"/>
      <c r="B540" s="285"/>
      <c r="C540" s="285"/>
      <c r="D540" s="285"/>
      <c r="E540" s="285"/>
      <c r="F540" s="285"/>
      <c r="G540" s="285"/>
      <c r="H540" s="285"/>
      <c r="I540" s="166"/>
      <c r="J540" s="166"/>
      <c r="K540" s="166"/>
      <c r="L540" s="166"/>
      <c r="M540" s="166"/>
      <c r="N540" s="166"/>
      <c r="O540" s="166"/>
      <c r="P540" s="166"/>
      <c r="Q540" s="166"/>
      <c r="R540" s="166"/>
      <c r="S540" s="166"/>
      <c r="T540" s="166"/>
      <c r="U540" s="166"/>
      <c r="V540" s="166"/>
      <c r="W540" s="166"/>
      <c r="X540" s="166"/>
      <c r="Y540" s="166"/>
      <c r="Z540" s="166"/>
    </row>
    <row r="541" spans="1:26" ht="15.75" customHeight="1">
      <c r="A541" s="285"/>
      <c r="B541" s="285"/>
      <c r="C541" s="285"/>
      <c r="D541" s="285"/>
      <c r="E541" s="285"/>
      <c r="F541" s="285"/>
      <c r="G541" s="285"/>
      <c r="H541" s="285"/>
      <c r="I541" s="166"/>
      <c r="J541" s="166"/>
      <c r="K541" s="166"/>
      <c r="L541" s="166"/>
      <c r="M541" s="166"/>
      <c r="N541" s="166"/>
      <c r="O541" s="166"/>
      <c r="P541" s="166"/>
      <c r="Q541" s="166"/>
      <c r="R541" s="166"/>
      <c r="S541" s="166"/>
      <c r="T541" s="166"/>
      <c r="U541" s="166"/>
      <c r="V541" s="166"/>
      <c r="W541" s="166"/>
      <c r="X541" s="166"/>
      <c r="Y541" s="166"/>
      <c r="Z541" s="166"/>
    </row>
    <row r="542" spans="1:26" ht="15.75" customHeight="1">
      <c r="A542" s="285"/>
      <c r="B542" s="285"/>
      <c r="C542" s="285"/>
      <c r="D542" s="285"/>
      <c r="E542" s="285"/>
      <c r="F542" s="285"/>
      <c r="G542" s="285"/>
      <c r="H542" s="285"/>
      <c r="I542" s="166"/>
      <c r="J542" s="166"/>
      <c r="K542" s="166"/>
      <c r="L542" s="166"/>
      <c r="M542" s="166"/>
      <c r="N542" s="166"/>
      <c r="O542" s="166"/>
      <c r="P542" s="166"/>
      <c r="Q542" s="166"/>
      <c r="R542" s="166"/>
      <c r="S542" s="166"/>
      <c r="T542" s="166"/>
      <c r="U542" s="166"/>
      <c r="V542" s="166"/>
      <c r="W542" s="166"/>
      <c r="X542" s="166"/>
      <c r="Y542" s="166"/>
      <c r="Z542" s="166"/>
    </row>
    <row r="543" spans="1:26" ht="15.75" customHeight="1">
      <c r="A543" s="285"/>
      <c r="B543" s="285"/>
      <c r="C543" s="285"/>
      <c r="D543" s="285"/>
      <c r="E543" s="285"/>
      <c r="F543" s="285"/>
      <c r="G543" s="285"/>
      <c r="H543" s="285"/>
      <c r="I543" s="166"/>
      <c r="J543" s="166"/>
      <c r="K543" s="166"/>
      <c r="L543" s="166"/>
      <c r="M543" s="166"/>
      <c r="N543" s="166"/>
      <c r="O543" s="166"/>
      <c r="P543" s="166"/>
      <c r="Q543" s="166"/>
      <c r="R543" s="166"/>
      <c r="S543" s="166"/>
      <c r="T543" s="166"/>
      <c r="U543" s="166"/>
      <c r="V543" s="166"/>
      <c r="W543" s="166"/>
      <c r="X543" s="166"/>
      <c r="Y543" s="166"/>
      <c r="Z543" s="166"/>
    </row>
    <row r="544" spans="1:26" ht="15.75" customHeight="1">
      <c r="A544" s="303"/>
      <c r="B544" s="303"/>
      <c r="C544" s="303"/>
      <c r="D544" s="303"/>
      <c r="E544" s="303"/>
      <c r="F544" s="303"/>
      <c r="G544" s="303"/>
      <c r="H544" s="303"/>
      <c r="I544" s="166"/>
      <c r="J544" s="166"/>
      <c r="K544" s="166"/>
      <c r="L544" s="166"/>
      <c r="M544" s="166"/>
      <c r="N544" s="166"/>
      <c r="O544" s="166"/>
      <c r="P544" s="166"/>
      <c r="Q544" s="166"/>
      <c r="R544" s="166"/>
      <c r="S544" s="166"/>
      <c r="T544" s="166"/>
      <c r="U544" s="166"/>
      <c r="V544" s="166"/>
      <c r="W544" s="166"/>
      <c r="X544" s="166"/>
      <c r="Y544" s="166"/>
      <c r="Z544" s="166"/>
    </row>
    <row r="545" spans="1:26" ht="15.75" customHeight="1">
      <c r="A545" s="303"/>
      <c r="B545" s="303"/>
      <c r="C545" s="303"/>
      <c r="D545" s="303"/>
      <c r="E545" s="303"/>
      <c r="F545" s="303"/>
      <c r="G545" s="303"/>
      <c r="H545" s="303"/>
      <c r="I545" s="166"/>
      <c r="J545" s="166"/>
      <c r="K545" s="166"/>
      <c r="L545" s="166"/>
      <c r="M545" s="166"/>
      <c r="N545" s="166"/>
      <c r="O545" s="166"/>
      <c r="P545" s="166"/>
      <c r="Q545" s="166"/>
      <c r="R545" s="166"/>
      <c r="S545" s="166"/>
      <c r="T545" s="166"/>
      <c r="U545" s="166"/>
      <c r="V545" s="166"/>
      <c r="W545" s="166"/>
      <c r="X545" s="166"/>
      <c r="Y545" s="166"/>
      <c r="Z545" s="166"/>
    </row>
    <row r="546" spans="1:26" ht="15.75" customHeight="1">
      <c r="A546" s="303"/>
      <c r="B546" s="303"/>
      <c r="C546" s="303"/>
      <c r="D546" s="303"/>
      <c r="E546" s="303"/>
      <c r="F546" s="303"/>
      <c r="G546" s="303"/>
      <c r="H546" s="303"/>
      <c r="I546" s="166"/>
      <c r="J546" s="166"/>
      <c r="K546" s="166"/>
      <c r="L546" s="166"/>
      <c r="M546" s="166"/>
      <c r="N546" s="166"/>
      <c r="O546" s="166"/>
      <c r="P546" s="166"/>
      <c r="Q546" s="166"/>
      <c r="R546" s="166"/>
      <c r="S546" s="166"/>
      <c r="T546" s="166"/>
      <c r="U546" s="166"/>
      <c r="V546" s="166"/>
      <c r="W546" s="166"/>
      <c r="X546" s="166"/>
      <c r="Y546" s="166"/>
      <c r="Z546" s="166"/>
    </row>
    <row r="547" spans="1:26" ht="15.75" customHeight="1">
      <c r="A547" s="303"/>
      <c r="B547" s="303"/>
      <c r="C547" s="303"/>
      <c r="D547" s="303"/>
      <c r="E547" s="303"/>
      <c r="F547" s="303"/>
      <c r="G547" s="303"/>
      <c r="H547" s="303"/>
      <c r="I547" s="166"/>
      <c r="J547" s="166"/>
      <c r="K547" s="166"/>
      <c r="L547" s="166"/>
      <c r="M547" s="166"/>
      <c r="N547" s="166"/>
      <c r="O547" s="166"/>
      <c r="P547" s="166"/>
      <c r="Q547" s="166"/>
      <c r="R547" s="166"/>
      <c r="S547" s="166"/>
      <c r="T547" s="166"/>
      <c r="U547" s="166"/>
      <c r="V547" s="166"/>
      <c r="W547" s="166"/>
      <c r="X547" s="166"/>
      <c r="Y547" s="166"/>
      <c r="Z547" s="166"/>
    </row>
    <row r="548" spans="1:26" ht="15.75" customHeight="1">
      <c r="A548" s="303"/>
      <c r="B548" s="303"/>
      <c r="C548" s="303"/>
      <c r="D548" s="303"/>
      <c r="E548" s="303"/>
      <c r="F548" s="303"/>
      <c r="G548" s="303"/>
      <c r="H548" s="303"/>
      <c r="I548" s="166"/>
      <c r="J548" s="166"/>
      <c r="K548" s="166"/>
      <c r="L548" s="166"/>
      <c r="M548" s="166"/>
      <c r="N548" s="166"/>
      <c r="O548" s="166"/>
      <c r="P548" s="166"/>
      <c r="Q548" s="166"/>
      <c r="R548" s="166"/>
      <c r="S548" s="166"/>
      <c r="T548" s="166"/>
      <c r="U548" s="166"/>
      <c r="V548" s="166"/>
      <c r="W548" s="166"/>
      <c r="X548" s="166"/>
      <c r="Y548" s="166"/>
      <c r="Z548" s="166"/>
    </row>
    <row r="549" spans="1:26" ht="15.75" customHeight="1">
      <c r="A549" s="303"/>
      <c r="B549" s="303"/>
      <c r="C549" s="303"/>
      <c r="D549" s="303"/>
      <c r="E549" s="303"/>
      <c r="F549" s="303"/>
      <c r="G549" s="303"/>
      <c r="H549" s="303"/>
      <c r="I549" s="166"/>
      <c r="J549" s="166"/>
      <c r="K549" s="166"/>
      <c r="L549" s="166"/>
      <c r="M549" s="166"/>
      <c r="N549" s="166"/>
      <c r="O549" s="166"/>
      <c r="P549" s="166"/>
      <c r="Q549" s="166"/>
      <c r="R549" s="166"/>
      <c r="S549" s="166"/>
      <c r="T549" s="166"/>
      <c r="U549" s="166"/>
      <c r="V549" s="166"/>
      <c r="W549" s="166"/>
      <c r="X549" s="166"/>
      <c r="Y549" s="166"/>
      <c r="Z549" s="166"/>
    </row>
    <row r="550" spans="1:26" ht="15.75" customHeight="1">
      <c r="A550" s="303"/>
      <c r="B550" s="303"/>
      <c r="C550" s="303"/>
      <c r="D550" s="303"/>
      <c r="E550" s="303"/>
      <c r="F550" s="303"/>
      <c r="G550" s="303"/>
      <c r="H550" s="303"/>
      <c r="I550" s="166"/>
      <c r="J550" s="166"/>
      <c r="K550" s="166"/>
      <c r="L550" s="166"/>
      <c r="M550" s="166"/>
      <c r="N550" s="166"/>
      <c r="O550" s="166"/>
      <c r="P550" s="166"/>
      <c r="Q550" s="166"/>
      <c r="R550" s="166"/>
      <c r="S550" s="166"/>
      <c r="T550" s="166"/>
      <c r="U550" s="166"/>
      <c r="V550" s="166"/>
      <c r="W550" s="166"/>
      <c r="X550" s="166"/>
      <c r="Y550" s="166"/>
      <c r="Z550" s="166"/>
    </row>
    <row r="551" spans="1:26" ht="15.75" customHeight="1">
      <c r="A551" s="303"/>
      <c r="B551" s="303"/>
      <c r="C551" s="303"/>
      <c r="D551" s="303"/>
      <c r="E551" s="303"/>
      <c r="F551" s="303"/>
      <c r="G551" s="303"/>
      <c r="H551" s="303"/>
      <c r="I551" s="166"/>
      <c r="J551" s="166"/>
      <c r="K551" s="166"/>
      <c r="L551" s="166"/>
      <c r="M551" s="166"/>
      <c r="N551" s="166"/>
      <c r="O551" s="166"/>
      <c r="P551" s="166"/>
      <c r="Q551" s="166"/>
      <c r="R551" s="166"/>
      <c r="S551" s="166"/>
      <c r="T551" s="166"/>
      <c r="U551" s="166"/>
      <c r="V551" s="166"/>
      <c r="W551" s="166"/>
      <c r="X551" s="166"/>
      <c r="Y551" s="166"/>
      <c r="Z551" s="166"/>
    </row>
    <row r="552" spans="1:26" ht="15.75" customHeight="1">
      <c r="A552" s="306"/>
      <c r="B552" s="306"/>
      <c r="C552" s="306"/>
      <c r="D552" s="306"/>
      <c r="E552" s="306"/>
      <c r="F552" s="306"/>
      <c r="G552" s="306"/>
      <c r="H552" s="306"/>
      <c r="I552" s="166"/>
      <c r="J552" s="166"/>
      <c r="K552" s="166"/>
      <c r="L552" s="166"/>
      <c r="M552" s="166"/>
      <c r="N552" s="166"/>
      <c r="O552" s="166"/>
      <c r="P552" s="166"/>
      <c r="Q552" s="166"/>
      <c r="R552" s="166"/>
      <c r="S552" s="166"/>
      <c r="T552" s="166"/>
      <c r="U552" s="166"/>
      <c r="V552" s="166"/>
      <c r="W552" s="166"/>
      <c r="X552" s="166"/>
      <c r="Y552" s="166"/>
      <c r="Z552" s="166"/>
    </row>
    <row r="553" spans="1:26" ht="15.75" customHeight="1">
      <c r="A553" s="306"/>
      <c r="B553" s="306"/>
      <c r="C553" s="306"/>
      <c r="D553" s="306"/>
      <c r="E553" s="306"/>
      <c r="F553" s="306"/>
      <c r="G553" s="306"/>
      <c r="H553" s="306"/>
      <c r="I553" s="166"/>
      <c r="J553" s="166"/>
      <c r="K553" s="166"/>
      <c r="L553" s="166"/>
      <c r="M553" s="166"/>
      <c r="N553" s="166"/>
      <c r="O553" s="166"/>
      <c r="P553" s="166"/>
      <c r="Q553" s="166"/>
      <c r="R553" s="166"/>
      <c r="S553" s="166"/>
      <c r="T553" s="166"/>
      <c r="U553" s="166"/>
      <c r="V553" s="166"/>
      <c r="W553" s="166"/>
      <c r="X553" s="166"/>
      <c r="Y553" s="166"/>
      <c r="Z553" s="166"/>
    </row>
    <row r="554" spans="1:26" ht="15.75" customHeight="1">
      <c r="A554" s="306"/>
      <c r="B554" s="306"/>
      <c r="C554" s="306"/>
      <c r="D554" s="306"/>
      <c r="E554" s="306"/>
      <c r="F554" s="306"/>
      <c r="G554" s="306"/>
      <c r="H554" s="306"/>
      <c r="I554" s="166"/>
      <c r="J554" s="166"/>
      <c r="K554" s="166"/>
      <c r="L554" s="166"/>
      <c r="M554" s="166"/>
      <c r="N554" s="166"/>
      <c r="O554" s="166"/>
      <c r="P554" s="166"/>
      <c r="Q554" s="166"/>
      <c r="R554" s="166"/>
      <c r="S554" s="166"/>
      <c r="T554" s="166"/>
      <c r="U554" s="166"/>
      <c r="V554" s="166"/>
      <c r="W554" s="166"/>
      <c r="X554" s="166"/>
      <c r="Y554" s="166"/>
      <c r="Z554" s="166"/>
    </row>
    <row r="555" spans="1:26" ht="15.75" customHeight="1">
      <c r="A555" s="306"/>
      <c r="B555" s="306"/>
      <c r="C555" s="306"/>
      <c r="D555" s="306"/>
      <c r="E555" s="306"/>
      <c r="F555" s="306"/>
      <c r="G555" s="306"/>
      <c r="H555" s="306"/>
      <c r="I555" s="166"/>
      <c r="J555" s="166"/>
      <c r="K555" s="166"/>
      <c r="L555" s="166"/>
      <c r="M555" s="166"/>
      <c r="N555" s="166"/>
      <c r="O555" s="166"/>
      <c r="P555" s="166"/>
      <c r="Q555" s="166"/>
      <c r="R555" s="166"/>
      <c r="S555" s="166"/>
      <c r="T555" s="166"/>
      <c r="U555" s="166"/>
      <c r="V555" s="166"/>
      <c r="W555" s="166"/>
      <c r="X555" s="166"/>
      <c r="Y555" s="166"/>
      <c r="Z555" s="166"/>
    </row>
    <row r="556" spans="1:26" ht="15.75" customHeight="1">
      <c r="A556" s="307"/>
      <c r="B556" s="307"/>
      <c r="C556" s="307"/>
      <c r="D556" s="307"/>
      <c r="E556" s="307"/>
      <c r="F556" s="307"/>
      <c r="G556" s="307"/>
      <c r="H556" s="307"/>
      <c r="I556" s="166"/>
      <c r="J556" s="166"/>
      <c r="K556" s="166"/>
      <c r="L556" s="166"/>
      <c r="M556" s="166"/>
      <c r="N556" s="166"/>
      <c r="O556" s="166"/>
      <c r="P556" s="166"/>
      <c r="Q556" s="166"/>
      <c r="R556" s="166"/>
      <c r="S556" s="166"/>
      <c r="T556" s="166"/>
      <c r="U556" s="166"/>
      <c r="V556" s="166"/>
      <c r="W556" s="166"/>
      <c r="X556" s="166"/>
      <c r="Y556" s="166"/>
      <c r="Z556" s="166"/>
    </row>
    <row r="557" spans="1:26" ht="15.75" customHeight="1">
      <c r="A557" s="307"/>
      <c r="B557" s="307"/>
      <c r="C557" s="307"/>
      <c r="D557" s="307"/>
      <c r="E557" s="307"/>
      <c r="F557" s="307"/>
      <c r="G557" s="307"/>
      <c r="H557" s="307"/>
      <c r="I557" s="166"/>
      <c r="J557" s="166"/>
      <c r="K557" s="166"/>
      <c r="L557" s="166"/>
      <c r="M557" s="166"/>
      <c r="N557" s="166"/>
      <c r="O557" s="166"/>
      <c r="P557" s="166"/>
      <c r="Q557" s="166"/>
      <c r="R557" s="166"/>
      <c r="S557" s="166"/>
      <c r="T557" s="166"/>
      <c r="U557" s="166"/>
      <c r="V557" s="166"/>
      <c r="W557" s="166"/>
      <c r="X557" s="166"/>
      <c r="Y557" s="166"/>
      <c r="Z557" s="166"/>
    </row>
    <row r="558" spans="1:26" ht="15.75" customHeight="1">
      <c r="A558" s="307"/>
      <c r="B558" s="307"/>
      <c r="C558" s="307"/>
      <c r="D558" s="307"/>
      <c r="E558" s="307"/>
      <c r="F558" s="307"/>
      <c r="G558" s="307"/>
      <c r="H558" s="307"/>
      <c r="I558" s="166"/>
      <c r="J558" s="166"/>
      <c r="K558" s="166"/>
      <c r="L558" s="166"/>
      <c r="M558" s="166"/>
      <c r="N558" s="166"/>
      <c r="O558" s="166"/>
      <c r="P558" s="166"/>
      <c r="Q558" s="166"/>
      <c r="R558" s="166"/>
      <c r="S558" s="166"/>
      <c r="T558" s="166"/>
      <c r="U558" s="166"/>
      <c r="V558" s="166"/>
      <c r="W558" s="166"/>
      <c r="X558" s="166"/>
      <c r="Y558" s="166"/>
      <c r="Z558" s="166"/>
    </row>
    <row r="559" spans="1:26" ht="14.25" customHeight="1">
      <c r="A559" s="308"/>
      <c r="B559" s="308"/>
      <c r="C559" s="308"/>
      <c r="D559" s="308"/>
      <c r="E559" s="308"/>
      <c r="F559" s="308"/>
      <c r="G559" s="308"/>
      <c r="H559" s="308"/>
      <c r="I559" s="166"/>
      <c r="J559" s="166"/>
      <c r="K559" s="166"/>
      <c r="L559" s="166"/>
      <c r="M559" s="166"/>
      <c r="N559" s="166"/>
      <c r="O559" s="166"/>
      <c r="P559" s="166"/>
      <c r="Q559" s="166"/>
      <c r="R559" s="166"/>
      <c r="S559" s="166"/>
      <c r="T559" s="166"/>
      <c r="U559" s="166"/>
      <c r="V559" s="166"/>
      <c r="W559" s="166"/>
      <c r="X559" s="166"/>
      <c r="Y559" s="166"/>
      <c r="Z559" s="166"/>
    </row>
    <row r="560" spans="1:26" ht="15.75" customHeight="1">
      <c r="A560" s="308"/>
      <c r="B560" s="308"/>
      <c r="C560" s="308"/>
      <c r="D560" s="308"/>
      <c r="E560" s="308"/>
      <c r="F560" s="308"/>
      <c r="G560" s="308"/>
      <c r="H560" s="308"/>
      <c r="I560" s="166"/>
      <c r="J560" s="166"/>
      <c r="K560" s="166"/>
      <c r="L560" s="166"/>
      <c r="M560" s="166"/>
      <c r="N560" s="166"/>
      <c r="O560" s="166"/>
      <c r="P560" s="166"/>
      <c r="Q560" s="166"/>
      <c r="R560" s="166"/>
      <c r="S560" s="166"/>
      <c r="T560" s="166"/>
      <c r="U560" s="166"/>
      <c r="V560" s="166"/>
      <c r="W560" s="166"/>
      <c r="X560" s="166"/>
      <c r="Y560" s="166"/>
      <c r="Z560" s="166"/>
    </row>
    <row r="561" spans="1:26" ht="15.75" customHeight="1">
      <c r="A561" s="308"/>
      <c r="B561" s="308"/>
      <c r="C561" s="308"/>
      <c r="D561" s="308"/>
      <c r="E561" s="308"/>
      <c r="F561" s="308"/>
      <c r="G561" s="308"/>
      <c r="H561" s="308"/>
      <c r="I561" s="166"/>
      <c r="J561" s="166"/>
      <c r="K561" s="166"/>
      <c r="L561" s="166"/>
      <c r="M561" s="166"/>
      <c r="N561" s="166"/>
      <c r="O561" s="166"/>
      <c r="P561" s="166"/>
      <c r="Q561" s="166"/>
      <c r="R561" s="166"/>
      <c r="S561" s="166"/>
      <c r="T561" s="166"/>
      <c r="U561" s="166"/>
      <c r="V561" s="166"/>
      <c r="W561" s="166"/>
      <c r="X561" s="166"/>
      <c r="Y561" s="166"/>
      <c r="Z561" s="166"/>
    </row>
    <row r="562" spans="1:26" ht="15.75" customHeight="1">
      <c r="A562" s="310"/>
      <c r="B562" s="310"/>
      <c r="C562" s="310"/>
      <c r="D562" s="310"/>
      <c r="E562" s="310"/>
      <c r="F562" s="310"/>
      <c r="G562" s="310"/>
      <c r="H562" s="310"/>
      <c r="I562" s="166"/>
      <c r="J562" s="166"/>
      <c r="K562" s="166"/>
      <c r="L562" s="166"/>
      <c r="M562" s="166"/>
      <c r="N562" s="166"/>
      <c r="O562" s="166"/>
      <c r="P562" s="166"/>
      <c r="Q562" s="166"/>
      <c r="R562" s="166"/>
      <c r="S562" s="166"/>
      <c r="T562" s="166"/>
      <c r="U562" s="166"/>
      <c r="V562" s="166"/>
      <c r="W562" s="166"/>
      <c r="X562" s="166"/>
      <c r="Y562" s="166"/>
      <c r="Z562" s="166"/>
    </row>
    <row r="563" spans="1:26" ht="15.75" customHeight="1">
      <c r="A563" s="310"/>
      <c r="B563" s="310"/>
      <c r="C563" s="310"/>
      <c r="D563" s="310"/>
      <c r="E563" s="310"/>
      <c r="F563" s="310"/>
      <c r="G563" s="310"/>
      <c r="H563" s="310"/>
      <c r="I563" s="166"/>
      <c r="J563" s="166"/>
      <c r="K563" s="166"/>
      <c r="L563" s="166"/>
      <c r="M563" s="166"/>
      <c r="N563" s="166"/>
      <c r="O563" s="166"/>
      <c r="P563" s="166"/>
      <c r="Q563" s="166"/>
      <c r="R563" s="166"/>
      <c r="S563" s="166"/>
      <c r="T563" s="166"/>
      <c r="U563" s="166"/>
      <c r="V563" s="166"/>
      <c r="W563" s="166"/>
      <c r="X563" s="166"/>
      <c r="Y563" s="166"/>
      <c r="Z563" s="166"/>
    </row>
    <row r="564" spans="1:26" ht="15.75" customHeight="1">
      <c r="A564" s="311"/>
      <c r="B564" s="311"/>
      <c r="C564" s="311"/>
      <c r="D564" s="311"/>
      <c r="E564" s="311"/>
      <c r="F564" s="311"/>
      <c r="G564" s="311"/>
      <c r="H564" s="311"/>
      <c r="I564" s="166"/>
      <c r="J564" s="166"/>
      <c r="K564" s="166"/>
      <c r="L564" s="166"/>
      <c r="M564" s="166"/>
      <c r="N564" s="166"/>
      <c r="O564" s="166"/>
      <c r="P564" s="166"/>
      <c r="Q564" s="166"/>
      <c r="R564" s="166"/>
      <c r="S564" s="166"/>
      <c r="T564" s="166"/>
      <c r="U564" s="166"/>
      <c r="V564" s="166"/>
      <c r="W564" s="166"/>
      <c r="X564" s="166"/>
      <c r="Y564" s="166"/>
      <c r="Z564" s="166"/>
    </row>
    <row r="565" spans="1:26" ht="15.75" customHeight="1">
      <c r="A565" s="311"/>
      <c r="B565" s="311"/>
      <c r="C565" s="311"/>
      <c r="D565" s="311"/>
      <c r="E565" s="311"/>
      <c r="F565" s="311"/>
      <c r="G565" s="311"/>
      <c r="H565" s="311"/>
      <c r="I565" s="166"/>
      <c r="J565" s="166"/>
      <c r="K565" s="166"/>
      <c r="L565" s="166"/>
      <c r="M565" s="166"/>
      <c r="N565" s="166"/>
      <c r="O565" s="166"/>
      <c r="P565" s="166"/>
      <c r="Q565" s="166"/>
      <c r="R565" s="166"/>
      <c r="S565" s="166"/>
      <c r="T565" s="166"/>
      <c r="U565" s="166"/>
      <c r="V565" s="166"/>
      <c r="W565" s="166"/>
      <c r="X565" s="166"/>
      <c r="Y565" s="166"/>
      <c r="Z565" s="166"/>
    </row>
    <row r="566" spans="1:26" ht="15.75" customHeight="1">
      <c r="A566" s="311"/>
      <c r="B566" s="311"/>
      <c r="C566" s="311"/>
      <c r="D566" s="311"/>
      <c r="E566" s="311"/>
      <c r="F566" s="311"/>
      <c r="G566" s="311"/>
      <c r="H566" s="311"/>
      <c r="I566" s="166"/>
      <c r="J566" s="166"/>
      <c r="K566" s="166"/>
      <c r="L566" s="166"/>
      <c r="M566" s="166"/>
      <c r="N566" s="166"/>
      <c r="O566" s="166"/>
      <c r="P566" s="166"/>
      <c r="Q566" s="166"/>
      <c r="R566" s="166"/>
      <c r="S566" s="166"/>
      <c r="T566" s="166"/>
      <c r="U566" s="166"/>
      <c r="V566" s="166"/>
      <c r="W566" s="166"/>
      <c r="X566" s="166"/>
      <c r="Y566" s="166"/>
      <c r="Z566" s="166"/>
    </row>
    <row r="567" spans="1:26" ht="15.75" customHeight="1">
      <c r="A567" s="311"/>
      <c r="B567" s="311"/>
      <c r="C567" s="311"/>
      <c r="D567" s="311"/>
      <c r="E567" s="311"/>
      <c r="F567" s="311"/>
      <c r="G567" s="311"/>
      <c r="H567" s="311"/>
      <c r="I567" s="166"/>
      <c r="J567" s="166"/>
      <c r="K567" s="166"/>
      <c r="L567" s="166"/>
      <c r="M567" s="166"/>
      <c r="N567" s="166"/>
      <c r="O567" s="166"/>
      <c r="P567" s="166"/>
      <c r="Q567" s="166"/>
      <c r="R567" s="166"/>
      <c r="S567" s="166"/>
      <c r="T567" s="166"/>
      <c r="U567" s="166"/>
      <c r="V567" s="166"/>
      <c r="W567" s="166"/>
      <c r="X567" s="166"/>
      <c r="Y567" s="166"/>
      <c r="Z567" s="166"/>
    </row>
    <row r="568" spans="1:26" ht="15.75" customHeight="1">
      <c r="A568" s="311"/>
      <c r="B568" s="311"/>
      <c r="C568" s="311"/>
      <c r="D568" s="311"/>
      <c r="E568" s="311"/>
      <c r="F568" s="311"/>
      <c r="G568" s="311"/>
      <c r="H568" s="311"/>
      <c r="I568" s="166"/>
      <c r="J568" s="166"/>
      <c r="K568" s="166"/>
      <c r="L568" s="166"/>
      <c r="M568" s="166"/>
      <c r="N568" s="166"/>
      <c r="O568" s="166"/>
      <c r="P568" s="166"/>
      <c r="Q568" s="166"/>
      <c r="R568" s="166"/>
      <c r="S568" s="166"/>
      <c r="T568" s="166"/>
      <c r="U568" s="166"/>
      <c r="V568" s="166"/>
      <c r="W568" s="166"/>
      <c r="X568" s="166"/>
      <c r="Y568" s="166"/>
      <c r="Z568" s="166"/>
    </row>
    <row r="569" spans="1:26" ht="15.75" customHeight="1">
      <c r="A569" s="311"/>
      <c r="B569" s="311"/>
      <c r="C569" s="311"/>
      <c r="D569" s="311"/>
      <c r="E569" s="311"/>
      <c r="F569" s="311"/>
      <c r="G569" s="311"/>
      <c r="H569" s="311"/>
      <c r="I569" s="166"/>
      <c r="J569" s="166"/>
      <c r="K569" s="166"/>
      <c r="L569" s="166"/>
      <c r="M569" s="166"/>
      <c r="N569" s="166"/>
      <c r="O569" s="166"/>
      <c r="P569" s="166"/>
      <c r="Q569" s="166"/>
      <c r="R569" s="166"/>
      <c r="S569" s="166"/>
      <c r="T569" s="166"/>
      <c r="U569" s="166"/>
      <c r="V569" s="166"/>
      <c r="W569" s="166"/>
      <c r="X569" s="166"/>
      <c r="Y569" s="166"/>
      <c r="Z569" s="166"/>
    </row>
    <row r="570" spans="1:26" ht="15.75" customHeight="1">
      <c r="A570" s="312"/>
      <c r="B570" s="312"/>
      <c r="C570" s="312"/>
      <c r="D570" s="312"/>
      <c r="E570" s="312"/>
      <c r="F570" s="312"/>
      <c r="G570" s="312"/>
      <c r="H570" s="312"/>
      <c r="I570" s="166"/>
      <c r="J570" s="166"/>
      <c r="K570" s="166"/>
      <c r="L570" s="166"/>
      <c r="M570" s="166"/>
      <c r="N570" s="166"/>
      <c r="O570" s="166"/>
      <c r="P570" s="166"/>
      <c r="Q570" s="166"/>
      <c r="R570" s="166"/>
      <c r="S570" s="166"/>
      <c r="T570" s="166"/>
      <c r="U570" s="166"/>
      <c r="V570" s="166"/>
      <c r="W570" s="166"/>
      <c r="X570" s="166"/>
      <c r="Y570" s="166"/>
      <c r="Z570" s="166"/>
    </row>
    <row r="571" spans="1:26" ht="15.75" customHeight="1">
      <c r="A571" s="312"/>
      <c r="B571" s="312"/>
      <c r="C571" s="312"/>
      <c r="D571" s="312"/>
      <c r="E571" s="312"/>
      <c r="F571" s="312"/>
      <c r="G571" s="312"/>
      <c r="H571" s="312"/>
      <c r="I571" s="166"/>
      <c r="J571" s="166"/>
      <c r="K571" s="166"/>
      <c r="L571" s="166"/>
      <c r="M571" s="166"/>
      <c r="N571" s="166"/>
      <c r="O571" s="166"/>
      <c r="P571" s="166"/>
      <c r="Q571" s="166"/>
      <c r="R571" s="166"/>
      <c r="S571" s="166"/>
      <c r="T571" s="166"/>
      <c r="U571" s="166"/>
      <c r="V571" s="166"/>
      <c r="W571" s="166"/>
      <c r="X571" s="166"/>
      <c r="Y571" s="166"/>
      <c r="Z571" s="166"/>
    </row>
    <row r="572" spans="1:26" ht="15.75" customHeight="1">
      <c r="A572" s="312"/>
      <c r="B572" s="312"/>
      <c r="C572" s="312"/>
      <c r="D572" s="312"/>
      <c r="E572" s="312"/>
      <c r="F572" s="312"/>
      <c r="G572" s="312"/>
      <c r="H572" s="312"/>
      <c r="I572" s="166"/>
      <c r="J572" s="166"/>
      <c r="K572" s="166"/>
      <c r="L572" s="166"/>
      <c r="M572" s="166"/>
      <c r="N572" s="166"/>
      <c r="O572" s="166"/>
      <c r="P572" s="166"/>
      <c r="Q572" s="166"/>
      <c r="R572" s="166"/>
      <c r="S572" s="166"/>
      <c r="T572" s="166"/>
      <c r="U572" s="166"/>
      <c r="V572" s="166"/>
      <c r="W572" s="166"/>
      <c r="X572" s="166"/>
      <c r="Y572" s="166"/>
      <c r="Z572" s="166"/>
    </row>
    <row r="573" spans="1:26" ht="15.75" customHeight="1">
      <c r="A573" s="312"/>
      <c r="B573" s="312"/>
      <c r="C573" s="312"/>
      <c r="D573" s="312"/>
      <c r="E573" s="312"/>
      <c r="F573" s="312"/>
      <c r="G573" s="312"/>
      <c r="H573" s="312"/>
      <c r="I573" s="166"/>
      <c r="J573" s="166"/>
      <c r="K573" s="166"/>
      <c r="L573" s="166"/>
      <c r="M573" s="166"/>
      <c r="N573" s="166"/>
      <c r="O573" s="166"/>
      <c r="P573" s="166"/>
      <c r="Q573" s="166"/>
      <c r="R573" s="166"/>
      <c r="S573" s="166"/>
      <c r="T573" s="166"/>
      <c r="U573" s="166"/>
      <c r="V573" s="166"/>
      <c r="W573" s="166"/>
      <c r="X573" s="166"/>
      <c r="Y573" s="166"/>
      <c r="Z573" s="166"/>
    </row>
    <row r="574" spans="1:26" ht="15.75" customHeight="1">
      <c r="A574" s="312"/>
      <c r="B574" s="312"/>
      <c r="C574" s="312"/>
      <c r="D574" s="312"/>
      <c r="E574" s="312"/>
      <c r="F574" s="312"/>
      <c r="G574" s="312"/>
      <c r="H574" s="312"/>
      <c r="I574" s="166"/>
      <c r="J574" s="166"/>
      <c r="K574" s="166"/>
      <c r="L574" s="166"/>
      <c r="M574" s="166"/>
      <c r="N574" s="166"/>
      <c r="O574" s="166"/>
      <c r="P574" s="166"/>
      <c r="Q574" s="166"/>
      <c r="R574" s="166"/>
      <c r="S574" s="166"/>
      <c r="T574" s="166"/>
      <c r="U574" s="166"/>
      <c r="V574" s="166"/>
      <c r="W574" s="166"/>
      <c r="X574" s="166"/>
      <c r="Y574" s="166"/>
      <c r="Z574" s="166"/>
    </row>
    <row r="575" spans="1:26" ht="15.75" customHeight="1">
      <c r="A575" s="312"/>
      <c r="B575" s="312"/>
      <c r="C575" s="312"/>
      <c r="D575" s="312"/>
      <c r="E575" s="312"/>
      <c r="F575" s="312"/>
      <c r="G575" s="312"/>
      <c r="H575" s="312"/>
      <c r="I575" s="166"/>
      <c r="J575" s="166"/>
      <c r="K575" s="166"/>
      <c r="L575" s="166"/>
      <c r="M575" s="166"/>
      <c r="N575" s="166"/>
      <c r="O575" s="166"/>
      <c r="P575" s="166"/>
      <c r="Q575" s="166"/>
      <c r="R575" s="166"/>
      <c r="S575" s="166"/>
      <c r="T575" s="166"/>
      <c r="U575" s="166"/>
      <c r="V575" s="166"/>
      <c r="W575" s="166"/>
      <c r="X575" s="166"/>
      <c r="Y575" s="166"/>
      <c r="Z575" s="166"/>
    </row>
    <row r="576" spans="1:26" ht="15.75" customHeight="1">
      <c r="A576" s="312"/>
      <c r="B576" s="312"/>
      <c r="C576" s="312"/>
      <c r="D576" s="312"/>
      <c r="E576" s="312"/>
      <c r="F576" s="312"/>
      <c r="G576" s="312"/>
      <c r="H576" s="312"/>
      <c r="I576" s="166"/>
      <c r="J576" s="166"/>
      <c r="K576" s="166"/>
      <c r="L576" s="166"/>
      <c r="M576" s="166"/>
      <c r="N576" s="166"/>
      <c r="O576" s="166"/>
      <c r="P576" s="166"/>
      <c r="Q576" s="166"/>
      <c r="R576" s="166"/>
      <c r="S576" s="166"/>
      <c r="T576" s="166"/>
      <c r="U576" s="166"/>
      <c r="V576" s="166"/>
      <c r="W576" s="166"/>
      <c r="X576" s="166"/>
      <c r="Y576" s="166"/>
      <c r="Z576" s="166"/>
    </row>
    <row r="577" spans="1:26" ht="15.75" customHeight="1">
      <c r="A577" s="312"/>
      <c r="B577" s="312"/>
      <c r="C577" s="312"/>
      <c r="D577" s="312"/>
      <c r="E577" s="312"/>
      <c r="F577" s="312"/>
      <c r="G577" s="312"/>
      <c r="H577" s="312"/>
      <c r="I577" s="166"/>
      <c r="J577" s="166"/>
      <c r="K577" s="166"/>
      <c r="L577" s="166"/>
      <c r="M577" s="166"/>
      <c r="N577" s="166"/>
      <c r="O577" s="166"/>
      <c r="P577" s="166"/>
      <c r="Q577" s="166"/>
      <c r="R577" s="166"/>
      <c r="S577" s="166"/>
      <c r="T577" s="166"/>
      <c r="U577" s="166"/>
      <c r="V577" s="166"/>
      <c r="W577" s="166"/>
      <c r="X577" s="166"/>
      <c r="Y577" s="166"/>
      <c r="Z577" s="166"/>
    </row>
    <row r="578" spans="1:26" ht="15.75" customHeight="1">
      <c r="A578" s="312"/>
      <c r="B578" s="312"/>
      <c r="C578" s="312"/>
      <c r="D578" s="312"/>
      <c r="E578" s="312"/>
      <c r="F578" s="312"/>
      <c r="G578" s="312"/>
      <c r="H578" s="312"/>
      <c r="I578" s="166"/>
      <c r="J578" s="166"/>
      <c r="K578" s="166"/>
      <c r="L578" s="166"/>
      <c r="M578" s="166"/>
      <c r="N578" s="166"/>
      <c r="O578" s="166"/>
      <c r="P578" s="166"/>
      <c r="Q578" s="166"/>
      <c r="R578" s="166"/>
      <c r="S578" s="166"/>
      <c r="T578" s="166"/>
      <c r="U578" s="166"/>
      <c r="V578" s="166"/>
      <c r="W578" s="166"/>
      <c r="X578" s="166"/>
      <c r="Y578" s="166"/>
      <c r="Z578" s="166"/>
    </row>
    <row r="579" spans="1:26" ht="15.75" customHeight="1">
      <c r="A579" s="312"/>
      <c r="B579" s="312"/>
      <c r="C579" s="312"/>
      <c r="D579" s="312"/>
      <c r="E579" s="312"/>
      <c r="F579" s="312"/>
      <c r="G579" s="312"/>
      <c r="H579" s="312"/>
      <c r="I579" s="166"/>
      <c r="J579" s="166"/>
      <c r="K579" s="166"/>
      <c r="L579" s="166"/>
      <c r="M579" s="166"/>
      <c r="N579" s="166"/>
      <c r="O579" s="166"/>
      <c r="P579" s="166"/>
      <c r="Q579" s="166"/>
      <c r="R579" s="166"/>
      <c r="S579" s="166"/>
      <c r="T579" s="166"/>
      <c r="U579" s="166"/>
      <c r="V579" s="166"/>
      <c r="W579" s="166"/>
      <c r="X579" s="166"/>
      <c r="Y579" s="166"/>
      <c r="Z579" s="166"/>
    </row>
    <row r="580" spans="1:26" ht="15.75" customHeight="1">
      <c r="A580" s="312"/>
      <c r="B580" s="312"/>
      <c r="C580" s="312"/>
      <c r="D580" s="312"/>
      <c r="E580" s="312"/>
      <c r="F580" s="312"/>
      <c r="G580" s="312"/>
      <c r="H580" s="312"/>
      <c r="I580" s="166"/>
      <c r="J580" s="166"/>
      <c r="K580" s="166"/>
      <c r="L580" s="166"/>
      <c r="M580" s="166"/>
      <c r="N580" s="166"/>
      <c r="O580" s="166"/>
      <c r="P580" s="166"/>
      <c r="Q580" s="166"/>
      <c r="R580" s="166"/>
      <c r="S580" s="166"/>
      <c r="T580" s="166"/>
      <c r="U580" s="166"/>
      <c r="V580" s="166"/>
      <c r="W580" s="166"/>
      <c r="X580" s="166"/>
      <c r="Y580" s="166"/>
      <c r="Z580" s="166"/>
    </row>
    <row r="581" spans="1:26" ht="15.75" customHeight="1">
      <c r="A581" s="313"/>
      <c r="B581" s="313"/>
      <c r="C581" s="313"/>
      <c r="D581" s="313"/>
      <c r="E581" s="313"/>
      <c r="F581" s="313"/>
      <c r="G581" s="313"/>
      <c r="H581" s="313"/>
      <c r="I581" s="166"/>
      <c r="J581" s="166"/>
      <c r="K581" s="166"/>
      <c r="L581" s="166"/>
      <c r="M581" s="166"/>
      <c r="N581" s="166"/>
      <c r="O581" s="166"/>
      <c r="P581" s="166"/>
      <c r="Q581" s="166"/>
      <c r="R581" s="166"/>
      <c r="S581" s="166"/>
      <c r="T581" s="166"/>
      <c r="U581" s="166"/>
      <c r="V581" s="166"/>
      <c r="W581" s="166"/>
      <c r="X581" s="166"/>
      <c r="Y581" s="166"/>
      <c r="Z581" s="166"/>
    </row>
    <row r="582" spans="1:26" ht="15.75" customHeight="1">
      <c r="A582" s="313"/>
      <c r="B582" s="313"/>
      <c r="C582" s="313"/>
      <c r="D582" s="313"/>
      <c r="E582" s="313"/>
      <c r="F582" s="313"/>
      <c r="G582" s="313"/>
      <c r="H582" s="313"/>
      <c r="I582" s="166"/>
      <c r="J582" s="166"/>
      <c r="K582" s="166"/>
      <c r="L582" s="166"/>
      <c r="M582" s="166"/>
      <c r="N582" s="166"/>
      <c r="O582" s="166"/>
      <c r="P582" s="166"/>
      <c r="Q582" s="166"/>
      <c r="R582" s="166"/>
      <c r="S582" s="166"/>
      <c r="T582" s="166"/>
      <c r="U582" s="166"/>
      <c r="V582" s="166"/>
      <c r="W582" s="166"/>
      <c r="X582" s="166"/>
      <c r="Y582" s="166"/>
      <c r="Z582" s="166"/>
    </row>
    <row r="583" spans="1:26" ht="15.75" customHeight="1">
      <c r="A583" s="313"/>
      <c r="B583" s="313"/>
      <c r="C583" s="313"/>
      <c r="D583" s="313"/>
      <c r="E583" s="313"/>
      <c r="F583" s="313"/>
      <c r="G583" s="313"/>
      <c r="H583" s="313"/>
      <c r="I583" s="166"/>
      <c r="J583" s="166"/>
      <c r="K583" s="166"/>
      <c r="L583" s="166"/>
      <c r="M583" s="166"/>
      <c r="N583" s="166"/>
      <c r="O583" s="166"/>
      <c r="P583" s="166"/>
      <c r="Q583" s="166"/>
      <c r="R583" s="166"/>
      <c r="S583" s="166"/>
      <c r="T583" s="166"/>
      <c r="U583" s="166"/>
      <c r="V583" s="166"/>
      <c r="W583" s="166"/>
      <c r="X583" s="166"/>
      <c r="Y583" s="166"/>
      <c r="Z583" s="166"/>
    </row>
    <row r="584" spans="1:26" ht="15.75" customHeight="1">
      <c r="A584" s="314"/>
      <c r="B584" s="314"/>
      <c r="C584" s="314"/>
      <c r="D584" s="314"/>
      <c r="E584" s="314"/>
      <c r="F584" s="314"/>
      <c r="G584" s="314"/>
      <c r="H584" s="314"/>
      <c r="I584" s="166"/>
      <c r="J584" s="166"/>
      <c r="K584" s="166"/>
      <c r="L584" s="166"/>
      <c r="M584" s="166"/>
      <c r="N584" s="166"/>
      <c r="O584" s="166"/>
      <c r="P584" s="166"/>
      <c r="Q584" s="166"/>
      <c r="R584" s="166"/>
      <c r="S584" s="166"/>
      <c r="T584" s="166"/>
      <c r="U584" s="166"/>
      <c r="V584" s="166"/>
      <c r="W584" s="166"/>
      <c r="X584" s="166"/>
      <c r="Y584" s="166"/>
      <c r="Z584" s="166"/>
    </row>
    <row r="585" spans="1:26" ht="15.75" customHeight="1">
      <c r="A585" s="314"/>
      <c r="B585" s="314"/>
      <c r="C585" s="314"/>
      <c r="D585" s="314"/>
      <c r="E585" s="314"/>
      <c r="F585" s="314"/>
      <c r="G585" s="314"/>
      <c r="H585" s="314"/>
      <c r="I585" s="166"/>
      <c r="J585" s="166"/>
      <c r="K585" s="166"/>
      <c r="L585" s="166"/>
      <c r="M585" s="166"/>
      <c r="N585" s="166"/>
      <c r="O585" s="166"/>
      <c r="P585" s="166"/>
      <c r="Q585" s="166"/>
      <c r="R585" s="166"/>
      <c r="S585" s="166"/>
      <c r="T585" s="166"/>
      <c r="U585" s="166"/>
      <c r="V585" s="166"/>
      <c r="W585" s="166"/>
      <c r="X585" s="166"/>
      <c r="Y585" s="166"/>
      <c r="Z585" s="166"/>
    </row>
    <row r="586" spans="1:26" ht="15.75" customHeight="1">
      <c r="A586" s="314"/>
      <c r="B586" s="314"/>
      <c r="C586" s="314"/>
      <c r="D586" s="314"/>
      <c r="E586" s="314"/>
      <c r="F586" s="314"/>
      <c r="G586" s="314"/>
      <c r="H586" s="314"/>
      <c r="I586" s="166"/>
      <c r="J586" s="166"/>
      <c r="K586" s="166"/>
      <c r="L586" s="166"/>
      <c r="M586" s="166"/>
      <c r="N586" s="166"/>
      <c r="O586" s="166"/>
      <c r="P586" s="166"/>
      <c r="Q586" s="166"/>
      <c r="R586" s="166"/>
      <c r="S586" s="166"/>
      <c r="T586" s="166"/>
      <c r="U586" s="166"/>
      <c r="V586" s="166"/>
      <c r="W586" s="166"/>
      <c r="X586" s="166"/>
      <c r="Y586" s="166"/>
      <c r="Z586" s="166"/>
    </row>
    <row r="587" spans="1:26" ht="15.75" customHeight="1">
      <c r="A587" s="314"/>
      <c r="B587" s="314"/>
      <c r="C587" s="314"/>
      <c r="D587" s="314"/>
      <c r="E587" s="314"/>
      <c r="F587" s="314"/>
      <c r="G587" s="314"/>
      <c r="H587" s="314"/>
      <c r="I587" s="166"/>
      <c r="J587" s="166"/>
      <c r="K587" s="166"/>
      <c r="L587" s="166"/>
      <c r="M587" s="166"/>
      <c r="N587" s="166"/>
      <c r="O587" s="166"/>
      <c r="P587" s="166"/>
      <c r="Q587" s="166"/>
      <c r="R587" s="166"/>
      <c r="S587" s="166"/>
      <c r="T587" s="166"/>
      <c r="U587" s="166"/>
      <c r="V587" s="166"/>
      <c r="W587" s="166"/>
      <c r="X587" s="166"/>
      <c r="Y587" s="166"/>
      <c r="Z587" s="166"/>
    </row>
    <row r="588" spans="1:26" ht="15.75" customHeight="1">
      <c r="A588" s="315"/>
      <c r="B588" s="315"/>
      <c r="C588" s="315"/>
      <c r="D588" s="315"/>
      <c r="E588" s="315"/>
      <c r="F588" s="315"/>
      <c r="G588" s="315"/>
      <c r="H588" s="315"/>
      <c r="I588" s="166"/>
      <c r="J588" s="166"/>
      <c r="K588" s="166"/>
      <c r="L588" s="166"/>
      <c r="M588" s="166"/>
      <c r="N588" s="166"/>
      <c r="O588" s="166"/>
      <c r="P588" s="166"/>
      <c r="Q588" s="166"/>
      <c r="R588" s="166"/>
      <c r="S588" s="166"/>
      <c r="T588" s="166"/>
      <c r="U588" s="166"/>
      <c r="V588" s="166"/>
      <c r="W588" s="166"/>
      <c r="X588" s="166"/>
      <c r="Y588" s="166"/>
      <c r="Z588" s="166"/>
    </row>
    <row r="589" spans="1:26" ht="15.75" customHeight="1">
      <c r="A589" s="315"/>
      <c r="B589" s="315"/>
      <c r="C589" s="315"/>
      <c r="D589" s="315"/>
      <c r="E589" s="315"/>
      <c r="F589" s="315"/>
      <c r="G589" s="315"/>
      <c r="H589" s="315"/>
      <c r="I589" s="166"/>
      <c r="J589" s="166"/>
      <c r="K589" s="166"/>
      <c r="L589" s="166"/>
      <c r="M589" s="166"/>
      <c r="N589" s="166"/>
      <c r="O589" s="166"/>
      <c r="P589" s="166"/>
      <c r="Q589" s="166"/>
      <c r="R589" s="166"/>
      <c r="S589" s="166"/>
      <c r="T589" s="166"/>
      <c r="U589" s="166"/>
      <c r="V589" s="166"/>
      <c r="W589" s="166"/>
      <c r="X589" s="166"/>
      <c r="Y589" s="166"/>
      <c r="Z589" s="166"/>
    </row>
    <row r="590" spans="1:26" ht="15.75" customHeight="1">
      <c r="A590" s="315"/>
      <c r="B590" s="315"/>
      <c r="C590" s="315"/>
      <c r="D590" s="315"/>
      <c r="E590" s="315"/>
      <c r="F590" s="315"/>
      <c r="G590" s="315"/>
      <c r="H590" s="315"/>
      <c r="I590" s="166"/>
      <c r="J590" s="166"/>
      <c r="K590" s="166"/>
      <c r="L590" s="166"/>
      <c r="M590" s="166"/>
      <c r="N590" s="166"/>
      <c r="O590" s="166"/>
      <c r="P590" s="166"/>
      <c r="Q590" s="166"/>
      <c r="R590" s="166"/>
      <c r="S590" s="166"/>
      <c r="T590" s="166"/>
      <c r="U590" s="166"/>
      <c r="V590" s="166"/>
      <c r="W590" s="166"/>
      <c r="X590" s="166"/>
      <c r="Y590" s="166"/>
      <c r="Z590" s="166"/>
    </row>
    <row r="591" spans="1:26" ht="15.75" customHeight="1">
      <c r="A591" s="315"/>
      <c r="B591" s="315"/>
      <c r="C591" s="315"/>
      <c r="D591" s="315"/>
      <c r="E591" s="315"/>
      <c r="F591" s="315"/>
      <c r="G591" s="315"/>
      <c r="H591" s="315"/>
      <c r="I591" s="166"/>
      <c r="J591" s="166"/>
      <c r="K591" s="166"/>
      <c r="L591" s="166"/>
      <c r="M591" s="166"/>
      <c r="N591" s="166"/>
      <c r="O591" s="166"/>
      <c r="P591" s="166"/>
      <c r="Q591" s="166"/>
      <c r="R591" s="166"/>
      <c r="S591" s="166"/>
      <c r="T591" s="166"/>
      <c r="U591" s="166"/>
      <c r="V591" s="166"/>
      <c r="W591" s="166"/>
      <c r="X591" s="166"/>
      <c r="Y591" s="166"/>
      <c r="Z591" s="166"/>
    </row>
    <row r="592" spans="1:26" ht="15.75" customHeight="1">
      <c r="A592" s="315"/>
      <c r="B592" s="315"/>
      <c r="C592" s="315"/>
      <c r="D592" s="315"/>
      <c r="E592" s="315"/>
      <c r="F592" s="315"/>
      <c r="G592" s="315"/>
      <c r="H592" s="315"/>
      <c r="I592" s="166"/>
      <c r="J592" s="166"/>
      <c r="K592" s="166"/>
      <c r="L592" s="166"/>
      <c r="M592" s="166"/>
      <c r="N592" s="166"/>
      <c r="O592" s="166"/>
      <c r="P592" s="166"/>
      <c r="Q592" s="166"/>
      <c r="R592" s="166"/>
      <c r="S592" s="166"/>
      <c r="T592" s="166"/>
      <c r="U592" s="166"/>
      <c r="V592" s="166"/>
      <c r="W592" s="166"/>
      <c r="X592" s="166"/>
      <c r="Y592" s="166"/>
      <c r="Z592" s="166"/>
    </row>
    <row r="593" spans="1:26" ht="15.75" customHeight="1">
      <c r="A593" s="315"/>
      <c r="B593" s="315"/>
      <c r="C593" s="315"/>
      <c r="D593" s="315"/>
      <c r="E593" s="315"/>
      <c r="F593" s="315"/>
      <c r="G593" s="315"/>
      <c r="H593" s="315"/>
      <c r="I593" s="166"/>
      <c r="J593" s="166"/>
      <c r="K593" s="166"/>
      <c r="L593" s="166"/>
      <c r="M593" s="166"/>
      <c r="N593" s="166"/>
      <c r="O593" s="166"/>
      <c r="P593" s="166"/>
      <c r="Q593" s="166"/>
      <c r="R593" s="166"/>
      <c r="S593" s="166"/>
      <c r="T593" s="166"/>
      <c r="U593" s="166"/>
      <c r="V593" s="166"/>
      <c r="W593" s="166"/>
      <c r="X593" s="166"/>
      <c r="Y593" s="166"/>
      <c r="Z593" s="166"/>
    </row>
    <row r="594" spans="1:26" ht="15.75" customHeight="1">
      <c r="A594" s="315"/>
      <c r="B594" s="315"/>
      <c r="C594" s="315"/>
      <c r="D594" s="315"/>
      <c r="E594" s="315"/>
      <c r="F594" s="315"/>
      <c r="G594" s="315"/>
      <c r="H594" s="315"/>
      <c r="I594" s="166"/>
      <c r="J594" s="166"/>
      <c r="K594" s="166"/>
      <c r="L594" s="166"/>
      <c r="M594" s="166"/>
      <c r="N594" s="166"/>
      <c r="O594" s="166"/>
      <c r="P594" s="166"/>
      <c r="Q594" s="166"/>
      <c r="R594" s="166"/>
      <c r="S594" s="166"/>
      <c r="T594" s="166"/>
      <c r="U594" s="166"/>
      <c r="V594" s="166"/>
      <c r="W594" s="166"/>
      <c r="X594" s="166"/>
      <c r="Y594" s="166"/>
      <c r="Z594" s="166"/>
    </row>
    <row r="595" spans="1:26" ht="15.75" customHeight="1">
      <c r="A595" s="315"/>
      <c r="B595" s="315"/>
      <c r="C595" s="315"/>
      <c r="D595" s="315"/>
      <c r="E595" s="315"/>
      <c r="F595" s="315"/>
      <c r="G595" s="315"/>
      <c r="H595" s="315"/>
      <c r="I595" s="166"/>
      <c r="J595" s="166"/>
      <c r="K595" s="166"/>
      <c r="L595" s="166"/>
      <c r="M595" s="166"/>
      <c r="N595" s="166"/>
      <c r="O595" s="166"/>
      <c r="P595" s="166"/>
      <c r="Q595" s="166"/>
      <c r="R595" s="166"/>
      <c r="S595" s="166"/>
      <c r="T595" s="166"/>
      <c r="U595" s="166"/>
      <c r="V595" s="166"/>
      <c r="W595" s="166"/>
      <c r="X595" s="166"/>
      <c r="Y595" s="166"/>
      <c r="Z595" s="166"/>
    </row>
    <row r="596" spans="1:26" ht="15.75" customHeight="1">
      <c r="A596" s="315"/>
      <c r="B596" s="315"/>
      <c r="C596" s="315"/>
      <c r="D596" s="315"/>
      <c r="E596" s="315"/>
      <c r="F596" s="315"/>
      <c r="G596" s="315"/>
      <c r="H596" s="315"/>
      <c r="I596" s="166"/>
      <c r="J596" s="166"/>
      <c r="K596" s="166"/>
      <c r="L596" s="166"/>
      <c r="M596" s="166"/>
      <c r="N596" s="166"/>
      <c r="O596" s="166"/>
      <c r="P596" s="166"/>
      <c r="Q596" s="166"/>
      <c r="R596" s="166"/>
      <c r="S596" s="166"/>
      <c r="T596" s="166"/>
      <c r="U596" s="166"/>
      <c r="V596" s="166"/>
      <c r="W596" s="166"/>
      <c r="X596" s="166"/>
      <c r="Y596" s="166"/>
      <c r="Z596" s="166"/>
    </row>
    <row r="597" spans="1:26" ht="15.75" customHeight="1">
      <c r="A597" s="315"/>
      <c r="B597" s="315"/>
      <c r="C597" s="315"/>
      <c r="D597" s="315"/>
      <c r="E597" s="315"/>
      <c r="F597" s="315"/>
      <c r="G597" s="315"/>
      <c r="H597" s="315"/>
      <c r="I597" s="166"/>
      <c r="J597" s="166"/>
      <c r="K597" s="166"/>
      <c r="L597" s="166"/>
      <c r="M597" s="166"/>
      <c r="N597" s="166"/>
      <c r="O597" s="166"/>
      <c r="P597" s="166"/>
      <c r="Q597" s="166"/>
      <c r="R597" s="166"/>
      <c r="S597" s="166"/>
      <c r="T597" s="166"/>
      <c r="U597" s="166"/>
      <c r="V597" s="166"/>
      <c r="W597" s="166"/>
      <c r="X597" s="166"/>
      <c r="Y597" s="166"/>
      <c r="Z597" s="166"/>
    </row>
    <row r="598" spans="1:26" ht="15.75" customHeight="1">
      <c r="A598" s="315"/>
      <c r="B598" s="315"/>
      <c r="C598" s="315"/>
      <c r="D598" s="315"/>
      <c r="E598" s="315"/>
      <c r="F598" s="315"/>
      <c r="G598" s="315"/>
      <c r="H598" s="315"/>
      <c r="I598" s="166"/>
      <c r="J598" s="166"/>
      <c r="K598" s="166"/>
      <c r="L598" s="166"/>
      <c r="M598" s="166"/>
      <c r="N598" s="166"/>
      <c r="O598" s="166"/>
      <c r="P598" s="166"/>
      <c r="Q598" s="166"/>
      <c r="R598" s="166"/>
      <c r="S598" s="166"/>
      <c r="T598" s="166"/>
      <c r="U598" s="166"/>
      <c r="V598" s="166"/>
      <c r="W598" s="166"/>
      <c r="X598" s="166"/>
      <c r="Y598" s="166"/>
      <c r="Z598" s="166"/>
    </row>
    <row r="599" spans="1:26" ht="15.75" customHeight="1">
      <c r="A599" s="315"/>
      <c r="B599" s="315"/>
      <c r="C599" s="315"/>
      <c r="D599" s="315"/>
      <c r="E599" s="315"/>
      <c r="F599" s="315"/>
      <c r="G599" s="315"/>
      <c r="H599" s="315"/>
      <c r="I599" s="166"/>
      <c r="J599" s="166"/>
      <c r="K599" s="166"/>
      <c r="L599" s="166"/>
      <c r="M599" s="166"/>
      <c r="N599" s="166"/>
      <c r="O599" s="166"/>
      <c r="P599" s="166"/>
      <c r="Q599" s="166"/>
      <c r="R599" s="166"/>
      <c r="S599" s="166"/>
      <c r="T599" s="166"/>
      <c r="U599" s="166"/>
      <c r="V599" s="166"/>
      <c r="W599" s="166"/>
      <c r="X599" s="166"/>
      <c r="Y599" s="166"/>
      <c r="Z599" s="166"/>
    </row>
    <row r="600" spans="1:26" ht="15.75" customHeight="1">
      <c r="A600" s="315"/>
      <c r="B600" s="315"/>
      <c r="C600" s="315"/>
      <c r="D600" s="315"/>
      <c r="E600" s="315"/>
      <c r="F600" s="315"/>
      <c r="G600" s="315"/>
      <c r="H600" s="315"/>
      <c r="I600" s="166"/>
      <c r="J600" s="166"/>
      <c r="K600" s="166"/>
      <c r="L600" s="166"/>
      <c r="M600" s="166"/>
      <c r="N600" s="166"/>
      <c r="O600" s="166"/>
      <c r="P600" s="166"/>
      <c r="Q600" s="166"/>
      <c r="R600" s="166"/>
      <c r="S600" s="166"/>
      <c r="T600" s="166"/>
      <c r="U600" s="166"/>
      <c r="V600" s="166"/>
      <c r="W600" s="166"/>
      <c r="X600" s="166"/>
      <c r="Y600" s="166"/>
      <c r="Z600" s="166"/>
    </row>
    <row r="601" spans="1:26" ht="15.75" customHeight="1">
      <c r="A601" s="315"/>
      <c r="B601" s="315"/>
      <c r="C601" s="315"/>
      <c r="D601" s="315"/>
      <c r="E601" s="315"/>
      <c r="F601" s="315"/>
      <c r="G601" s="315"/>
      <c r="H601" s="315"/>
      <c r="I601" s="166"/>
      <c r="J601" s="166"/>
      <c r="K601" s="166"/>
      <c r="L601" s="166"/>
      <c r="M601" s="166"/>
      <c r="N601" s="166"/>
      <c r="O601" s="166"/>
      <c r="P601" s="166"/>
      <c r="Q601" s="166"/>
      <c r="R601" s="166"/>
      <c r="S601" s="166"/>
      <c r="T601" s="166"/>
      <c r="U601" s="166"/>
      <c r="V601" s="166"/>
      <c r="W601" s="166"/>
      <c r="X601" s="166"/>
      <c r="Y601" s="166"/>
      <c r="Z601" s="166"/>
    </row>
    <row r="602" spans="1:26" ht="15.75" customHeight="1">
      <c r="A602" s="316"/>
      <c r="B602" s="316"/>
      <c r="C602" s="316"/>
      <c r="D602" s="316"/>
      <c r="E602" s="316"/>
      <c r="F602" s="316"/>
      <c r="G602" s="316"/>
      <c r="H602" s="316"/>
      <c r="I602" s="166"/>
      <c r="J602" s="166"/>
      <c r="K602" s="166"/>
      <c r="L602" s="166"/>
      <c r="M602" s="166"/>
      <c r="N602" s="166"/>
      <c r="O602" s="166"/>
      <c r="P602" s="166"/>
      <c r="Q602" s="166"/>
      <c r="R602" s="166"/>
      <c r="S602" s="166"/>
      <c r="T602" s="166"/>
      <c r="U602" s="166"/>
      <c r="V602" s="166"/>
      <c r="W602" s="166"/>
      <c r="X602" s="166"/>
      <c r="Y602" s="166"/>
      <c r="Z602" s="166"/>
    </row>
    <row r="603" spans="1:26" ht="15.75" customHeight="1">
      <c r="A603" s="316"/>
      <c r="B603" s="316"/>
      <c r="C603" s="316"/>
      <c r="D603" s="316"/>
      <c r="E603" s="316"/>
      <c r="F603" s="316"/>
      <c r="G603" s="316"/>
      <c r="H603" s="316"/>
      <c r="I603" s="166"/>
      <c r="J603" s="166"/>
      <c r="K603" s="166"/>
      <c r="L603" s="166"/>
      <c r="M603" s="166"/>
      <c r="N603" s="166"/>
      <c r="O603" s="166"/>
      <c r="P603" s="166"/>
      <c r="Q603" s="166"/>
      <c r="R603" s="166"/>
      <c r="S603" s="166"/>
      <c r="T603" s="166"/>
      <c r="U603" s="166"/>
      <c r="V603" s="166"/>
      <c r="W603" s="166"/>
      <c r="X603" s="166"/>
      <c r="Y603" s="166"/>
      <c r="Z603" s="166"/>
    </row>
    <row r="604" spans="1:26" ht="15.75" customHeight="1">
      <c r="A604" s="316"/>
      <c r="B604" s="316"/>
      <c r="C604" s="316"/>
      <c r="D604" s="316"/>
      <c r="E604" s="316"/>
      <c r="F604" s="316"/>
      <c r="G604" s="316"/>
      <c r="H604" s="316"/>
      <c r="I604" s="166"/>
      <c r="J604" s="166"/>
      <c r="K604" s="166"/>
      <c r="L604" s="166"/>
      <c r="M604" s="166"/>
      <c r="N604" s="166"/>
      <c r="O604" s="166"/>
      <c r="P604" s="166"/>
      <c r="Q604" s="166"/>
      <c r="R604" s="166"/>
      <c r="S604" s="166"/>
      <c r="T604" s="166"/>
      <c r="U604" s="166"/>
      <c r="V604" s="166"/>
      <c r="W604" s="166"/>
      <c r="X604" s="166"/>
      <c r="Y604" s="166"/>
      <c r="Z604" s="166"/>
    </row>
    <row r="605" spans="1:26" ht="15.75" customHeight="1">
      <c r="A605" s="316"/>
      <c r="B605" s="316"/>
      <c r="C605" s="316"/>
      <c r="D605" s="316"/>
      <c r="E605" s="316"/>
      <c r="F605" s="316"/>
      <c r="G605" s="316"/>
      <c r="H605" s="316"/>
      <c r="I605" s="166"/>
      <c r="J605" s="166"/>
      <c r="K605" s="166"/>
      <c r="L605" s="166"/>
      <c r="M605" s="166"/>
      <c r="N605" s="166"/>
      <c r="O605" s="166"/>
      <c r="P605" s="166"/>
      <c r="Q605" s="166"/>
      <c r="R605" s="166"/>
      <c r="S605" s="166"/>
      <c r="T605" s="166"/>
      <c r="U605" s="166"/>
      <c r="V605" s="166"/>
      <c r="W605" s="166"/>
      <c r="X605" s="166"/>
      <c r="Y605" s="166"/>
      <c r="Z605" s="166"/>
    </row>
    <row r="606" spans="1:26" ht="15.75" customHeight="1">
      <c r="A606" s="317"/>
      <c r="B606" s="317"/>
      <c r="C606" s="317"/>
      <c r="D606" s="317"/>
      <c r="E606" s="317"/>
      <c r="F606" s="317"/>
      <c r="G606" s="317"/>
      <c r="H606" s="317"/>
      <c r="I606" s="166"/>
      <c r="J606" s="166"/>
      <c r="K606" s="166"/>
      <c r="L606" s="166"/>
      <c r="M606" s="166"/>
      <c r="N606" s="166"/>
      <c r="O606" s="166"/>
      <c r="P606" s="166"/>
      <c r="Q606" s="166"/>
      <c r="R606" s="166"/>
      <c r="S606" s="166"/>
      <c r="T606" s="166"/>
      <c r="U606" s="166"/>
      <c r="V606" s="166"/>
      <c r="W606" s="166"/>
      <c r="X606" s="166"/>
      <c r="Y606" s="166"/>
      <c r="Z606" s="166"/>
    </row>
    <row r="607" spans="1:26" ht="15.75" customHeight="1">
      <c r="A607" s="317"/>
      <c r="B607" s="317"/>
      <c r="C607" s="317"/>
      <c r="D607" s="317"/>
      <c r="E607" s="317"/>
      <c r="F607" s="317"/>
      <c r="G607" s="317"/>
      <c r="H607" s="317"/>
      <c r="I607" s="166"/>
      <c r="J607" s="166"/>
      <c r="K607" s="166"/>
      <c r="L607" s="166"/>
      <c r="M607" s="166"/>
      <c r="N607" s="166"/>
      <c r="O607" s="166"/>
      <c r="P607" s="166"/>
      <c r="Q607" s="166"/>
      <c r="R607" s="166"/>
      <c r="S607" s="166"/>
      <c r="T607" s="166"/>
      <c r="U607" s="166"/>
      <c r="V607" s="166"/>
      <c r="W607" s="166"/>
      <c r="X607" s="166"/>
      <c r="Y607" s="166"/>
      <c r="Z607" s="166"/>
    </row>
    <row r="608" spans="1:26" ht="15.75" customHeight="1">
      <c r="A608" s="317"/>
      <c r="B608" s="317"/>
      <c r="C608" s="317"/>
      <c r="D608" s="317"/>
      <c r="E608" s="317"/>
      <c r="F608" s="317"/>
      <c r="G608" s="317"/>
      <c r="H608" s="317"/>
      <c r="I608" s="166"/>
      <c r="J608" s="166"/>
      <c r="K608" s="166"/>
      <c r="L608" s="166"/>
      <c r="M608" s="166"/>
      <c r="N608" s="166"/>
      <c r="O608" s="166"/>
      <c r="P608" s="166"/>
      <c r="Q608" s="166"/>
      <c r="R608" s="166"/>
      <c r="S608" s="166"/>
      <c r="T608" s="166"/>
      <c r="U608" s="166"/>
      <c r="V608" s="166"/>
      <c r="W608" s="166"/>
      <c r="X608" s="166"/>
      <c r="Y608" s="166"/>
      <c r="Z608" s="166"/>
    </row>
    <row r="609" spans="1:26" ht="15.75" customHeight="1">
      <c r="A609" s="317"/>
      <c r="B609" s="317"/>
      <c r="C609" s="317"/>
      <c r="D609" s="317"/>
      <c r="E609" s="317"/>
      <c r="F609" s="317"/>
      <c r="G609" s="317"/>
      <c r="H609" s="317"/>
      <c r="I609" s="166"/>
      <c r="J609" s="166"/>
      <c r="K609" s="166"/>
      <c r="L609" s="166"/>
      <c r="M609" s="166"/>
      <c r="N609" s="166"/>
      <c r="O609" s="166"/>
      <c r="P609" s="166"/>
      <c r="Q609" s="166"/>
      <c r="R609" s="166"/>
      <c r="S609" s="166"/>
      <c r="T609" s="166"/>
      <c r="U609" s="166"/>
      <c r="V609" s="166"/>
      <c r="W609" s="166"/>
      <c r="X609" s="166"/>
      <c r="Y609" s="166"/>
      <c r="Z609" s="166"/>
    </row>
    <row r="610" spans="1:26" ht="15.75" customHeight="1">
      <c r="A610" s="317"/>
      <c r="B610" s="317"/>
      <c r="C610" s="317"/>
      <c r="D610" s="317"/>
      <c r="E610" s="317"/>
      <c r="F610" s="317"/>
      <c r="G610" s="317"/>
      <c r="H610" s="317"/>
      <c r="I610" s="166"/>
      <c r="J610" s="166"/>
      <c r="K610" s="166"/>
      <c r="L610" s="166"/>
      <c r="M610" s="166"/>
      <c r="N610" s="166"/>
      <c r="O610" s="166"/>
      <c r="P610" s="166"/>
      <c r="Q610" s="166"/>
      <c r="R610" s="166"/>
      <c r="S610" s="166"/>
      <c r="T610" s="166"/>
      <c r="U610" s="166"/>
      <c r="V610" s="166"/>
      <c r="W610" s="166"/>
      <c r="X610" s="166"/>
      <c r="Y610" s="166"/>
      <c r="Z610" s="166"/>
    </row>
    <row r="611" spans="1:26" ht="15.75" customHeight="1">
      <c r="A611" s="317"/>
      <c r="B611" s="317"/>
      <c r="C611" s="317"/>
      <c r="D611" s="317"/>
      <c r="E611" s="317"/>
      <c r="F611" s="317"/>
      <c r="G611" s="317"/>
      <c r="H611" s="317"/>
      <c r="I611" s="166"/>
      <c r="J611" s="166"/>
      <c r="K611" s="166"/>
      <c r="L611" s="166"/>
      <c r="M611" s="166"/>
      <c r="N611" s="166"/>
      <c r="O611" s="166"/>
      <c r="P611" s="166"/>
      <c r="Q611" s="166"/>
      <c r="R611" s="166"/>
      <c r="S611" s="166"/>
      <c r="T611" s="166"/>
      <c r="U611" s="166"/>
      <c r="V611" s="166"/>
      <c r="W611" s="166"/>
      <c r="X611" s="166"/>
      <c r="Y611" s="166"/>
      <c r="Z611" s="166"/>
    </row>
    <row r="612" spans="1:26" ht="15.75" customHeight="1">
      <c r="A612" s="317"/>
      <c r="B612" s="317"/>
      <c r="C612" s="317"/>
      <c r="D612" s="317"/>
      <c r="E612" s="317"/>
      <c r="F612" s="317"/>
      <c r="G612" s="317"/>
      <c r="H612" s="317"/>
      <c r="I612" s="166"/>
      <c r="J612" s="166"/>
      <c r="K612" s="166"/>
      <c r="L612" s="166"/>
      <c r="M612" s="166"/>
      <c r="N612" s="166"/>
      <c r="O612" s="166"/>
      <c r="P612" s="166"/>
      <c r="Q612" s="166"/>
      <c r="R612" s="166"/>
      <c r="S612" s="166"/>
      <c r="T612" s="166"/>
      <c r="U612" s="166"/>
      <c r="V612" s="166"/>
      <c r="W612" s="166"/>
      <c r="X612" s="166"/>
      <c r="Y612" s="166"/>
      <c r="Z612" s="166"/>
    </row>
    <row r="613" spans="1:26" ht="15.75" customHeight="1">
      <c r="A613" s="317"/>
      <c r="B613" s="317"/>
      <c r="C613" s="317"/>
      <c r="D613" s="317"/>
      <c r="E613" s="317"/>
      <c r="F613" s="317"/>
      <c r="G613" s="317"/>
      <c r="H613" s="317"/>
      <c r="I613" s="166"/>
      <c r="J613" s="166"/>
      <c r="K613" s="166"/>
      <c r="L613" s="166"/>
      <c r="M613" s="166"/>
      <c r="N613" s="166"/>
      <c r="O613" s="166"/>
      <c r="P613" s="166"/>
      <c r="Q613" s="166"/>
      <c r="R613" s="166"/>
      <c r="S613" s="166"/>
      <c r="T613" s="166"/>
      <c r="U613" s="166"/>
      <c r="V613" s="166"/>
      <c r="W613" s="166"/>
      <c r="X613" s="166"/>
      <c r="Y613" s="166"/>
      <c r="Z613" s="166"/>
    </row>
    <row r="614" spans="1:26" ht="15.75" customHeight="1">
      <c r="A614" s="317"/>
      <c r="B614" s="317"/>
      <c r="C614" s="317"/>
      <c r="D614" s="317"/>
      <c r="E614" s="317"/>
      <c r="F614" s="317"/>
      <c r="G614" s="317"/>
      <c r="H614" s="317"/>
      <c r="I614" s="166"/>
      <c r="J614" s="166"/>
      <c r="K614" s="166"/>
      <c r="L614" s="166"/>
      <c r="M614" s="166"/>
      <c r="N614" s="166"/>
      <c r="O614" s="166"/>
      <c r="P614" s="166"/>
      <c r="Q614" s="166"/>
      <c r="R614" s="166"/>
      <c r="S614" s="166"/>
      <c r="T614" s="166"/>
      <c r="U614" s="166"/>
      <c r="V614" s="166"/>
      <c r="W614" s="166"/>
      <c r="X614" s="166"/>
      <c r="Y614" s="166"/>
      <c r="Z614" s="166"/>
    </row>
    <row r="615" spans="1:26" ht="15.75" customHeight="1">
      <c r="A615" s="317"/>
      <c r="B615" s="317"/>
      <c r="C615" s="317"/>
      <c r="D615" s="317"/>
      <c r="E615" s="317"/>
      <c r="F615" s="317"/>
      <c r="G615" s="317"/>
      <c r="H615" s="317"/>
      <c r="I615" s="166"/>
      <c r="J615" s="166"/>
      <c r="K615" s="166"/>
      <c r="L615" s="166"/>
      <c r="M615" s="166"/>
      <c r="N615" s="166"/>
      <c r="O615" s="166"/>
      <c r="P615" s="166"/>
      <c r="Q615" s="166"/>
      <c r="R615" s="166"/>
      <c r="S615" s="166"/>
      <c r="T615" s="166"/>
      <c r="U615" s="166"/>
      <c r="V615" s="166"/>
      <c r="W615" s="166"/>
      <c r="X615" s="166"/>
      <c r="Y615" s="166"/>
      <c r="Z615" s="166"/>
    </row>
    <row r="616" spans="1:26" ht="15.75" customHeight="1">
      <c r="A616" s="318"/>
      <c r="B616" s="318"/>
      <c r="C616" s="318"/>
      <c r="D616" s="318"/>
      <c r="E616" s="318"/>
      <c r="F616" s="318"/>
      <c r="G616" s="318"/>
      <c r="H616" s="318"/>
      <c r="I616" s="166"/>
      <c r="J616" s="166"/>
      <c r="K616" s="166"/>
      <c r="L616" s="166"/>
      <c r="M616" s="166"/>
      <c r="N616" s="166"/>
      <c r="O616" s="166"/>
      <c r="P616" s="166"/>
      <c r="Q616" s="166"/>
      <c r="R616" s="166"/>
      <c r="S616" s="166"/>
      <c r="T616" s="166"/>
      <c r="U616" s="166"/>
      <c r="V616" s="166"/>
      <c r="W616" s="166"/>
      <c r="X616" s="166"/>
      <c r="Y616" s="166"/>
      <c r="Z616" s="166"/>
    </row>
    <row r="617" spans="1:26" ht="15.75" customHeight="1">
      <c r="A617" s="318"/>
      <c r="B617" s="318"/>
      <c r="C617" s="318"/>
      <c r="D617" s="318"/>
      <c r="E617" s="318"/>
      <c r="F617" s="318"/>
      <c r="G617" s="318"/>
      <c r="H617" s="318"/>
      <c r="I617" s="166"/>
      <c r="J617" s="166"/>
      <c r="K617" s="166"/>
      <c r="L617" s="166"/>
      <c r="M617" s="166"/>
      <c r="N617" s="166"/>
      <c r="O617" s="166"/>
      <c r="P617" s="166"/>
      <c r="Q617" s="166"/>
      <c r="R617" s="166"/>
      <c r="S617" s="166"/>
      <c r="T617" s="166"/>
      <c r="U617" s="166"/>
      <c r="V617" s="166"/>
      <c r="W617" s="166"/>
      <c r="X617" s="166"/>
      <c r="Y617" s="166"/>
      <c r="Z617" s="166"/>
    </row>
    <row r="618" spans="1:26" ht="15.75" customHeight="1">
      <c r="A618" s="318"/>
      <c r="B618" s="318"/>
      <c r="C618" s="318"/>
      <c r="D618" s="318"/>
      <c r="E618" s="318"/>
      <c r="F618" s="318"/>
      <c r="G618" s="318"/>
      <c r="H618" s="318"/>
      <c r="I618" s="166"/>
      <c r="J618" s="166"/>
      <c r="K618" s="166"/>
      <c r="L618" s="166"/>
      <c r="M618" s="166"/>
      <c r="N618" s="166"/>
      <c r="O618" s="166"/>
      <c r="P618" s="166"/>
      <c r="Q618" s="166"/>
      <c r="R618" s="166"/>
      <c r="S618" s="166"/>
      <c r="T618" s="166"/>
      <c r="U618" s="166"/>
      <c r="V618" s="166"/>
      <c r="W618" s="166"/>
      <c r="X618" s="166"/>
      <c r="Y618" s="166"/>
      <c r="Z618" s="166"/>
    </row>
    <row r="619" spans="1:26" ht="15.75" customHeight="1">
      <c r="A619" s="318"/>
      <c r="B619" s="318"/>
      <c r="C619" s="318"/>
      <c r="D619" s="318"/>
      <c r="E619" s="318"/>
      <c r="F619" s="318"/>
      <c r="G619" s="318"/>
      <c r="H619" s="318"/>
      <c r="I619" s="166"/>
      <c r="J619" s="166"/>
      <c r="K619" s="166"/>
      <c r="L619" s="166"/>
      <c r="M619" s="166"/>
      <c r="N619" s="166"/>
      <c r="O619" s="166"/>
      <c r="P619" s="166"/>
      <c r="Q619" s="166"/>
      <c r="R619" s="166"/>
      <c r="S619" s="166"/>
      <c r="T619" s="166"/>
      <c r="U619" s="166"/>
      <c r="V619" s="166"/>
      <c r="W619" s="166"/>
      <c r="X619" s="166"/>
      <c r="Y619" s="166"/>
      <c r="Z619" s="166"/>
    </row>
    <row r="620" spans="1:26" ht="15.75" customHeight="1">
      <c r="A620" s="318"/>
      <c r="B620" s="318"/>
      <c r="C620" s="318"/>
      <c r="D620" s="318"/>
      <c r="E620" s="318"/>
      <c r="F620" s="318"/>
      <c r="G620" s="318"/>
      <c r="H620" s="318"/>
      <c r="I620" s="166"/>
      <c r="J620" s="166"/>
      <c r="K620" s="166"/>
      <c r="L620" s="166"/>
      <c r="M620" s="166"/>
      <c r="N620" s="166"/>
      <c r="O620" s="166"/>
      <c r="P620" s="166"/>
      <c r="Q620" s="166"/>
      <c r="R620" s="166"/>
      <c r="S620" s="166"/>
      <c r="T620" s="166"/>
      <c r="U620" s="166"/>
      <c r="V620" s="166"/>
      <c r="W620" s="166"/>
      <c r="X620" s="166"/>
      <c r="Y620" s="166"/>
      <c r="Z620" s="166"/>
    </row>
    <row r="621" spans="1:26" ht="15.75" customHeight="1">
      <c r="A621" s="318"/>
      <c r="B621" s="318"/>
      <c r="C621" s="318"/>
      <c r="D621" s="318"/>
      <c r="E621" s="318"/>
      <c r="F621" s="318"/>
      <c r="G621" s="318"/>
      <c r="H621" s="318"/>
      <c r="I621" s="166"/>
      <c r="J621" s="166"/>
      <c r="K621" s="166"/>
      <c r="L621" s="166"/>
      <c r="M621" s="166"/>
      <c r="N621" s="166"/>
      <c r="O621" s="166"/>
      <c r="P621" s="166"/>
      <c r="Q621" s="166"/>
      <c r="R621" s="166"/>
      <c r="S621" s="166"/>
      <c r="T621" s="166"/>
      <c r="U621" s="166"/>
      <c r="V621" s="166"/>
      <c r="W621" s="166"/>
      <c r="X621" s="166"/>
      <c r="Y621" s="166"/>
      <c r="Z621" s="166"/>
    </row>
    <row r="622" spans="1:26" ht="15.75" customHeight="1">
      <c r="A622" s="318"/>
      <c r="B622" s="318"/>
      <c r="C622" s="318"/>
      <c r="D622" s="318"/>
      <c r="E622" s="318"/>
      <c r="F622" s="318"/>
      <c r="G622" s="318"/>
      <c r="H622" s="318"/>
      <c r="I622" s="166"/>
      <c r="J622" s="166"/>
      <c r="K622" s="166"/>
      <c r="L622" s="166"/>
      <c r="M622" s="166"/>
      <c r="N622" s="166"/>
      <c r="O622" s="166"/>
      <c r="P622" s="166"/>
      <c r="Q622" s="166"/>
      <c r="R622" s="166"/>
      <c r="S622" s="166"/>
      <c r="T622" s="166"/>
      <c r="U622" s="166"/>
      <c r="V622" s="166"/>
      <c r="W622" s="166"/>
      <c r="X622" s="166"/>
      <c r="Y622" s="166"/>
      <c r="Z622" s="166"/>
    </row>
    <row r="623" spans="1:26" ht="15.75" customHeight="1">
      <c r="A623" s="318"/>
      <c r="B623" s="318"/>
      <c r="C623" s="318"/>
      <c r="D623" s="318"/>
      <c r="E623" s="318"/>
      <c r="F623" s="318"/>
      <c r="G623" s="318"/>
      <c r="H623" s="318"/>
      <c r="I623" s="166"/>
      <c r="J623" s="166"/>
      <c r="K623" s="166"/>
      <c r="L623" s="166"/>
      <c r="M623" s="166"/>
      <c r="N623" s="166"/>
      <c r="O623" s="166"/>
      <c r="P623" s="166"/>
      <c r="Q623" s="166"/>
      <c r="R623" s="166"/>
      <c r="S623" s="166"/>
      <c r="T623" s="166"/>
      <c r="U623" s="166"/>
      <c r="V623" s="166"/>
      <c r="W623" s="166"/>
      <c r="X623" s="166"/>
      <c r="Y623" s="166"/>
      <c r="Z623" s="166"/>
    </row>
    <row r="624" spans="1:26" ht="15.75" customHeight="1">
      <c r="A624" s="318"/>
      <c r="B624" s="318"/>
      <c r="C624" s="318"/>
      <c r="D624" s="318"/>
      <c r="E624" s="318"/>
      <c r="F624" s="318"/>
      <c r="G624" s="318"/>
      <c r="H624" s="318"/>
      <c r="I624" s="166"/>
      <c r="J624" s="166"/>
      <c r="K624" s="166"/>
      <c r="L624" s="166"/>
      <c r="M624" s="166"/>
      <c r="N624" s="166"/>
      <c r="O624" s="166"/>
      <c r="P624" s="166"/>
      <c r="Q624" s="166"/>
      <c r="R624" s="166"/>
      <c r="S624" s="166"/>
      <c r="T624" s="166"/>
      <c r="U624" s="166"/>
      <c r="V624" s="166"/>
      <c r="W624" s="166"/>
      <c r="X624" s="166"/>
      <c r="Y624" s="166"/>
      <c r="Z624" s="166"/>
    </row>
    <row r="625" spans="1:26" ht="15.75" customHeight="1">
      <c r="A625" s="318"/>
      <c r="B625" s="318"/>
      <c r="C625" s="318"/>
      <c r="D625" s="318"/>
      <c r="E625" s="318"/>
      <c r="F625" s="318"/>
      <c r="G625" s="318"/>
      <c r="H625" s="318"/>
      <c r="I625" s="166"/>
      <c r="J625" s="166"/>
      <c r="K625" s="166"/>
      <c r="L625" s="166"/>
      <c r="M625" s="166"/>
      <c r="N625" s="166"/>
      <c r="O625" s="166"/>
      <c r="P625" s="166"/>
      <c r="Q625" s="166"/>
      <c r="R625" s="166"/>
      <c r="S625" s="166"/>
      <c r="T625" s="166"/>
      <c r="U625" s="166"/>
      <c r="V625" s="166"/>
      <c r="W625" s="166"/>
      <c r="X625" s="166"/>
      <c r="Y625" s="166"/>
      <c r="Z625" s="166"/>
    </row>
    <row r="626" spans="1:26" ht="15.75" customHeight="1">
      <c r="A626" s="318"/>
      <c r="B626" s="318"/>
      <c r="C626" s="318"/>
      <c r="D626" s="318"/>
      <c r="E626" s="318"/>
      <c r="F626" s="318"/>
      <c r="G626" s="318"/>
      <c r="H626" s="318"/>
      <c r="I626" s="166"/>
      <c r="J626" s="166"/>
      <c r="K626" s="166"/>
      <c r="L626" s="166"/>
      <c r="M626" s="166"/>
      <c r="N626" s="166"/>
      <c r="O626" s="166"/>
      <c r="P626" s="166"/>
      <c r="Q626" s="166"/>
      <c r="R626" s="166"/>
      <c r="S626" s="166"/>
      <c r="T626" s="166"/>
      <c r="U626" s="166"/>
      <c r="V626" s="166"/>
      <c r="W626" s="166"/>
      <c r="X626" s="166"/>
      <c r="Y626" s="166"/>
      <c r="Z626" s="166"/>
    </row>
    <row r="627" spans="1:26" ht="15.75" customHeight="1">
      <c r="A627" s="318"/>
      <c r="B627" s="318"/>
      <c r="C627" s="318"/>
      <c r="D627" s="318"/>
      <c r="E627" s="318"/>
      <c r="F627" s="318"/>
      <c r="G627" s="318"/>
      <c r="H627" s="318"/>
      <c r="I627" s="166"/>
      <c r="J627" s="166"/>
      <c r="K627" s="166"/>
      <c r="L627" s="166"/>
      <c r="M627" s="166"/>
      <c r="N627" s="166"/>
      <c r="O627" s="166"/>
      <c r="P627" s="166"/>
      <c r="Q627" s="166"/>
      <c r="R627" s="166"/>
      <c r="S627" s="166"/>
      <c r="T627" s="166"/>
      <c r="U627" s="166"/>
      <c r="V627" s="166"/>
      <c r="W627" s="166"/>
      <c r="X627" s="166"/>
      <c r="Y627" s="166"/>
      <c r="Z627" s="166"/>
    </row>
    <row r="628" spans="1:26" ht="14.25" customHeight="1">
      <c r="A628" s="318"/>
      <c r="B628" s="318"/>
      <c r="C628" s="318"/>
      <c r="D628" s="318"/>
      <c r="E628" s="318"/>
      <c r="F628" s="318"/>
      <c r="G628" s="318"/>
      <c r="H628" s="318"/>
      <c r="I628" s="166"/>
      <c r="J628" s="166"/>
      <c r="K628" s="166"/>
      <c r="L628" s="166"/>
      <c r="M628" s="166"/>
      <c r="N628" s="166"/>
      <c r="O628" s="166"/>
      <c r="P628" s="166"/>
      <c r="Q628" s="166"/>
      <c r="R628" s="166"/>
      <c r="S628" s="166"/>
      <c r="T628" s="166"/>
      <c r="U628" s="166"/>
      <c r="V628" s="166"/>
      <c r="W628" s="166"/>
      <c r="X628" s="166"/>
      <c r="Y628" s="166"/>
      <c r="Z628" s="166"/>
    </row>
    <row r="629" spans="1:26" ht="15.75" customHeight="1">
      <c r="A629" s="318"/>
      <c r="B629" s="318"/>
      <c r="C629" s="318"/>
      <c r="D629" s="318"/>
      <c r="E629" s="318"/>
      <c r="F629" s="318"/>
      <c r="G629" s="318"/>
      <c r="H629" s="318"/>
      <c r="I629" s="166"/>
      <c r="J629" s="166"/>
      <c r="K629" s="166"/>
      <c r="L629" s="166"/>
      <c r="M629" s="166"/>
      <c r="N629" s="166"/>
      <c r="O629" s="166"/>
      <c r="P629" s="166"/>
      <c r="Q629" s="166"/>
      <c r="R629" s="166"/>
      <c r="S629" s="166"/>
      <c r="T629" s="166"/>
      <c r="U629" s="166"/>
      <c r="V629" s="166"/>
      <c r="W629" s="166"/>
      <c r="X629" s="166"/>
      <c r="Y629" s="166"/>
      <c r="Z629" s="166"/>
    </row>
    <row r="630" spans="1:26" ht="15.75" customHeight="1">
      <c r="A630" s="166"/>
      <c r="B630" s="166"/>
      <c r="C630" s="166"/>
      <c r="D630" s="171"/>
      <c r="E630" s="171"/>
      <c r="F630" s="171"/>
      <c r="G630" s="171"/>
      <c r="H630" s="166"/>
      <c r="I630" s="166"/>
      <c r="J630" s="166"/>
      <c r="K630" s="166"/>
      <c r="L630" s="166"/>
      <c r="M630" s="166"/>
      <c r="N630" s="166"/>
      <c r="O630" s="166"/>
      <c r="P630" s="166"/>
      <c r="Q630" s="166"/>
      <c r="R630" s="166"/>
      <c r="S630" s="166"/>
      <c r="T630" s="166"/>
      <c r="U630" s="166"/>
      <c r="V630" s="166"/>
      <c r="W630" s="166"/>
      <c r="X630" s="166"/>
      <c r="Y630" s="166"/>
      <c r="Z630" s="166"/>
    </row>
    <row r="631" spans="1:26" ht="15.75" customHeight="1">
      <c r="A631" s="166"/>
      <c r="B631" s="166"/>
      <c r="C631" s="166"/>
      <c r="D631" s="171"/>
      <c r="E631" s="171"/>
      <c r="F631" s="171"/>
      <c r="G631" s="171"/>
      <c r="H631" s="166"/>
      <c r="I631" s="166"/>
      <c r="J631" s="166"/>
      <c r="K631" s="166"/>
      <c r="L631" s="166"/>
      <c r="M631" s="166"/>
      <c r="N631" s="166"/>
      <c r="O631" s="166"/>
      <c r="P631" s="166"/>
      <c r="Q631" s="166"/>
      <c r="R631" s="166"/>
      <c r="S631" s="166"/>
      <c r="T631" s="166"/>
      <c r="U631" s="166"/>
      <c r="V631" s="166"/>
      <c r="W631" s="166"/>
      <c r="X631" s="166"/>
      <c r="Y631" s="166"/>
      <c r="Z631" s="166"/>
    </row>
    <row r="632" spans="1:26" ht="15.75" customHeight="1">
      <c r="A632" s="166"/>
      <c r="B632" s="166"/>
      <c r="C632" s="166"/>
      <c r="D632" s="171"/>
      <c r="E632" s="171"/>
      <c r="F632" s="171"/>
      <c r="G632" s="171"/>
      <c r="H632" s="166"/>
      <c r="I632" s="166"/>
      <c r="J632" s="166"/>
      <c r="K632" s="166"/>
      <c r="L632" s="166"/>
      <c r="M632" s="166"/>
      <c r="N632" s="166"/>
      <c r="O632" s="166"/>
      <c r="P632" s="166"/>
      <c r="Q632" s="166"/>
      <c r="R632" s="166"/>
      <c r="S632" s="166"/>
      <c r="T632" s="166"/>
      <c r="U632" s="166"/>
      <c r="V632" s="166"/>
      <c r="W632" s="166"/>
      <c r="X632" s="166"/>
      <c r="Y632" s="166"/>
      <c r="Z632" s="166"/>
    </row>
    <row r="633" spans="1:26" ht="15.75" customHeight="1">
      <c r="A633" s="166"/>
      <c r="B633" s="166"/>
      <c r="C633" s="166"/>
      <c r="D633" s="171"/>
      <c r="E633" s="171"/>
      <c r="F633" s="171"/>
      <c r="G633" s="171"/>
      <c r="H633" s="166"/>
      <c r="I633" s="166"/>
      <c r="J633" s="166"/>
      <c r="K633" s="166"/>
      <c r="L633" s="166"/>
      <c r="M633" s="166"/>
      <c r="N633" s="166"/>
      <c r="O633" s="166"/>
      <c r="P633" s="166"/>
      <c r="Q633" s="166"/>
      <c r="R633" s="166"/>
      <c r="S633" s="166"/>
      <c r="T633" s="166"/>
      <c r="U633" s="166"/>
      <c r="V633" s="166"/>
      <c r="W633" s="166"/>
      <c r="X633" s="166"/>
      <c r="Y633" s="166"/>
      <c r="Z633" s="166"/>
    </row>
    <row r="634" spans="1:26" ht="15.75" customHeight="1">
      <c r="A634" s="166"/>
      <c r="B634" s="166"/>
      <c r="C634" s="166"/>
      <c r="D634" s="171"/>
      <c r="E634" s="171"/>
      <c r="F634" s="171"/>
      <c r="G634" s="171"/>
      <c r="H634" s="166"/>
      <c r="I634" s="166"/>
      <c r="J634" s="166"/>
      <c r="K634" s="166"/>
      <c r="L634" s="166"/>
      <c r="M634" s="166"/>
      <c r="N634" s="166"/>
      <c r="O634" s="166"/>
      <c r="P634" s="166"/>
      <c r="Q634" s="166"/>
      <c r="R634" s="166"/>
      <c r="S634" s="166"/>
      <c r="T634" s="166"/>
      <c r="U634" s="166"/>
      <c r="V634" s="166"/>
      <c r="W634" s="166"/>
      <c r="X634" s="166"/>
      <c r="Y634" s="166"/>
      <c r="Z634" s="166"/>
    </row>
    <row r="635" spans="1:26" ht="15.75" customHeight="1">
      <c r="A635" s="166"/>
      <c r="B635" s="166"/>
      <c r="C635" s="166"/>
      <c r="D635" s="171"/>
      <c r="E635" s="171"/>
      <c r="F635" s="171"/>
      <c r="G635" s="171"/>
      <c r="H635" s="166"/>
      <c r="I635" s="166"/>
      <c r="J635" s="166"/>
      <c r="K635" s="166"/>
      <c r="L635" s="166"/>
      <c r="M635" s="166"/>
      <c r="N635" s="166"/>
      <c r="O635" s="166"/>
      <c r="P635" s="166"/>
      <c r="Q635" s="166"/>
      <c r="R635" s="166"/>
      <c r="S635" s="166"/>
      <c r="T635" s="166"/>
      <c r="U635" s="166"/>
      <c r="V635" s="166"/>
      <c r="W635" s="166"/>
      <c r="X635" s="166"/>
      <c r="Y635" s="166"/>
      <c r="Z635" s="166"/>
    </row>
    <row r="636" spans="1:26" ht="15.75" customHeight="1">
      <c r="A636" s="166"/>
      <c r="B636" s="166"/>
      <c r="C636" s="166"/>
      <c r="D636" s="171"/>
      <c r="E636" s="171"/>
      <c r="F636" s="171"/>
      <c r="G636" s="171"/>
      <c r="H636" s="166"/>
      <c r="I636" s="166"/>
      <c r="J636" s="166"/>
      <c r="K636" s="166"/>
      <c r="L636" s="166"/>
      <c r="M636" s="166"/>
      <c r="N636" s="166"/>
      <c r="O636" s="166"/>
      <c r="P636" s="166"/>
      <c r="Q636" s="166"/>
      <c r="R636" s="166"/>
      <c r="S636" s="166"/>
      <c r="T636" s="166"/>
      <c r="U636" s="166"/>
      <c r="V636" s="166"/>
      <c r="W636" s="166"/>
      <c r="X636" s="166"/>
      <c r="Y636" s="166"/>
      <c r="Z636" s="166"/>
    </row>
    <row r="637" spans="1:26" ht="15.75" customHeight="1">
      <c r="A637" s="166"/>
      <c r="B637" s="166"/>
      <c r="C637" s="166"/>
      <c r="D637" s="171"/>
      <c r="E637" s="171"/>
      <c r="F637" s="171"/>
      <c r="G637" s="171"/>
      <c r="H637" s="166"/>
      <c r="I637" s="166"/>
      <c r="J637" s="166"/>
      <c r="K637" s="166"/>
      <c r="L637" s="166"/>
      <c r="M637" s="166"/>
      <c r="N637" s="166"/>
      <c r="O637" s="166"/>
      <c r="P637" s="166"/>
      <c r="Q637" s="166"/>
      <c r="R637" s="166"/>
      <c r="S637" s="166"/>
      <c r="T637" s="166"/>
      <c r="U637" s="166"/>
      <c r="V637" s="166"/>
      <c r="W637" s="166"/>
      <c r="X637" s="166"/>
      <c r="Y637" s="166"/>
      <c r="Z637" s="166"/>
    </row>
    <row r="638" spans="1:26" ht="15.75" customHeight="1">
      <c r="A638" s="166"/>
      <c r="B638" s="166"/>
      <c r="C638" s="166"/>
      <c r="D638" s="171"/>
      <c r="E638" s="171"/>
      <c r="F638" s="171"/>
      <c r="G638" s="171"/>
      <c r="H638" s="166"/>
      <c r="I638" s="166"/>
      <c r="J638" s="166"/>
      <c r="K638" s="166"/>
      <c r="L638" s="166"/>
      <c r="M638" s="166"/>
      <c r="N638" s="166"/>
      <c r="O638" s="166"/>
      <c r="P638" s="166"/>
      <c r="Q638" s="166"/>
      <c r="R638" s="166"/>
      <c r="S638" s="166"/>
      <c r="T638" s="166"/>
      <c r="U638" s="166"/>
      <c r="V638" s="166"/>
      <c r="W638" s="166"/>
      <c r="X638" s="166"/>
      <c r="Y638" s="166"/>
      <c r="Z638" s="166"/>
    </row>
    <row r="639" spans="1:26" ht="15.75" customHeight="1">
      <c r="A639" s="166"/>
      <c r="B639" s="166"/>
      <c r="C639" s="166"/>
      <c r="D639" s="171"/>
      <c r="E639" s="171"/>
      <c r="F639" s="171"/>
      <c r="G639" s="171"/>
      <c r="H639" s="166"/>
      <c r="I639" s="166"/>
      <c r="J639" s="166"/>
      <c r="K639" s="166"/>
      <c r="L639" s="166"/>
      <c r="M639" s="166"/>
      <c r="N639" s="166"/>
      <c r="O639" s="166"/>
      <c r="P639" s="166"/>
      <c r="Q639" s="166"/>
      <c r="R639" s="166"/>
      <c r="S639" s="166"/>
      <c r="T639" s="166"/>
      <c r="U639" s="166"/>
      <c r="V639" s="166"/>
      <c r="W639" s="166"/>
      <c r="X639" s="166"/>
      <c r="Y639" s="166"/>
      <c r="Z639" s="166"/>
    </row>
    <row r="640" spans="1:26" ht="15.75" customHeight="1">
      <c r="A640" s="166"/>
      <c r="B640" s="166"/>
      <c r="C640" s="166"/>
      <c r="D640" s="171"/>
      <c r="E640" s="171"/>
      <c r="F640" s="171"/>
      <c r="G640" s="171"/>
      <c r="H640" s="166"/>
      <c r="I640" s="166"/>
      <c r="J640" s="166"/>
      <c r="K640" s="166"/>
      <c r="L640" s="166"/>
      <c r="M640" s="166"/>
      <c r="N640" s="166"/>
      <c r="O640" s="166"/>
      <c r="P640" s="166"/>
      <c r="Q640" s="166"/>
      <c r="R640" s="166"/>
      <c r="S640" s="166"/>
      <c r="T640" s="166"/>
      <c r="U640" s="166"/>
      <c r="V640" s="166"/>
      <c r="W640" s="166"/>
      <c r="X640" s="166"/>
      <c r="Y640" s="166"/>
      <c r="Z640" s="166"/>
    </row>
    <row r="641" spans="1:26" ht="15.75" customHeight="1">
      <c r="A641" s="166"/>
      <c r="B641" s="166"/>
      <c r="C641" s="166"/>
      <c r="D641" s="171"/>
      <c r="E641" s="171"/>
      <c r="F641" s="171"/>
      <c r="G641" s="171"/>
      <c r="H641" s="166"/>
      <c r="I641" s="166"/>
      <c r="J641" s="166"/>
      <c r="K641" s="166"/>
      <c r="L641" s="166"/>
      <c r="M641" s="166"/>
      <c r="N641" s="166"/>
      <c r="O641" s="166"/>
      <c r="P641" s="166"/>
      <c r="Q641" s="166"/>
      <c r="R641" s="166"/>
      <c r="S641" s="166"/>
      <c r="T641" s="166"/>
      <c r="U641" s="166"/>
      <c r="V641" s="166"/>
      <c r="W641" s="166"/>
      <c r="X641" s="166"/>
      <c r="Y641" s="166"/>
      <c r="Z641" s="166"/>
    </row>
    <row r="642" spans="1:26" ht="15.75" customHeight="1">
      <c r="A642" s="166"/>
      <c r="B642" s="166"/>
      <c r="C642" s="166"/>
      <c r="D642" s="171"/>
      <c r="E642" s="171"/>
      <c r="F642" s="171"/>
      <c r="G642" s="171"/>
      <c r="H642" s="166"/>
      <c r="I642" s="166"/>
      <c r="J642" s="166"/>
      <c r="K642" s="166"/>
      <c r="L642" s="166"/>
      <c r="M642" s="166"/>
      <c r="N642" s="166"/>
      <c r="O642" s="166"/>
      <c r="P642" s="166"/>
      <c r="Q642" s="166"/>
      <c r="R642" s="166"/>
      <c r="S642" s="166"/>
      <c r="T642" s="166"/>
      <c r="U642" s="166"/>
      <c r="V642" s="166"/>
      <c r="W642" s="166"/>
      <c r="X642" s="166"/>
      <c r="Y642" s="166"/>
      <c r="Z642" s="166"/>
    </row>
    <row r="643" spans="1:26" ht="15.75" customHeight="1">
      <c r="A643" s="166"/>
      <c r="B643" s="166"/>
      <c r="C643" s="166"/>
      <c r="D643" s="171"/>
      <c r="E643" s="171"/>
      <c r="F643" s="171"/>
      <c r="G643" s="171"/>
      <c r="H643" s="166"/>
      <c r="I643" s="166"/>
      <c r="J643" s="166"/>
      <c r="K643" s="166"/>
      <c r="L643" s="166"/>
      <c r="M643" s="166"/>
      <c r="N643" s="166"/>
      <c r="O643" s="166"/>
      <c r="P643" s="166"/>
      <c r="Q643" s="166"/>
      <c r="R643" s="166"/>
      <c r="S643" s="166"/>
      <c r="T643" s="166"/>
      <c r="U643" s="166"/>
      <c r="V643" s="166"/>
      <c r="W643" s="166"/>
      <c r="X643" s="166"/>
      <c r="Y643" s="166"/>
      <c r="Z643" s="166"/>
    </row>
    <row r="644" spans="1:26" ht="15.75" customHeight="1">
      <c r="A644" s="166"/>
      <c r="B644" s="166"/>
      <c r="C644" s="166"/>
      <c r="D644" s="171"/>
      <c r="E644" s="171"/>
      <c r="F644" s="171"/>
      <c r="G644" s="171"/>
      <c r="H644" s="166"/>
      <c r="I644" s="166"/>
      <c r="J644" s="166"/>
      <c r="K644" s="166"/>
      <c r="L644" s="166"/>
      <c r="M644" s="166"/>
      <c r="N644" s="166"/>
      <c r="O644" s="166"/>
      <c r="P644" s="166"/>
      <c r="Q644" s="166"/>
      <c r="R644" s="166"/>
      <c r="S644" s="166"/>
      <c r="T644" s="166"/>
      <c r="U644" s="166"/>
      <c r="V644" s="166"/>
      <c r="W644" s="166"/>
      <c r="X644" s="166"/>
      <c r="Y644" s="166"/>
      <c r="Z644" s="166"/>
    </row>
    <row r="645" spans="1:26" ht="15.75" customHeight="1">
      <c r="A645" s="166"/>
      <c r="B645" s="166"/>
      <c r="C645" s="166"/>
      <c r="D645" s="171"/>
      <c r="E645" s="171"/>
      <c r="F645" s="171"/>
      <c r="G645" s="171"/>
      <c r="H645" s="166"/>
      <c r="I645" s="166"/>
      <c r="J645" s="166"/>
      <c r="K645" s="166"/>
      <c r="L645" s="166"/>
      <c r="M645" s="166"/>
      <c r="N645" s="166"/>
      <c r="O645" s="166"/>
      <c r="P645" s="166"/>
      <c r="Q645" s="166"/>
      <c r="R645" s="166"/>
      <c r="S645" s="166"/>
      <c r="T645" s="166"/>
      <c r="U645" s="166"/>
      <c r="V645" s="166"/>
      <c r="W645" s="166"/>
      <c r="X645" s="166"/>
      <c r="Y645" s="166"/>
      <c r="Z645" s="166"/>
    </row>
    <row r="646" spans="1:26" ht="15.75" customHeight="1">
      <c r="A646" s="166"/>
      <c r="B646" s="166"/>
      <c r="C646" s="166"/>
      <c r="D646" s="171"/>
      <c r="E646" s="171"/>
      <c r="F646" s="171"/>
      <c r="G646" s="171"/>
      <c r="H646" s="166"/>
      <c r="I646" s="166"/>
      <c r="J646" s="166"/>
      <c r="K646" s="166"/>
      <c r="L646" s="166"/>
      <c r="M646" s="166"/>
      <c r="N646" s="166"/>
      <c r="O646" s="166"/>
      <c r="P646" s="166"/>
      <c r="Q646" s="166"/>
      <c r="R646" s="166"/>
      <c r="S646" s="166"/>
      <c r="T646" s="166"/>
      <c r="U646" s="166"/>
      <c r="V646" s="166"/>
      <c r="W646" s="166"/>
      <c r="X646" s="166"/>
      <c r="Y646" s="166"/>
      <c r="Z646" s="166"/>
    </row>
    <row r="647" spans="1:26" ht="15.75" customHeight="1">
      <c r="A647" s="166"/>
      <c r="B647" s="166"/>
      <c r="C647" s="166"/>
      <c r="D647" s="171"/>
      <c r="E647" s="171"/>
      <c r="F647" s="171"/>
      <c r="G647" s="171"/>
      <c r="H647" s="166"/>
      <c r="I647" s="166"/>
      <c r="J647" s="166"/>
      <c r="K647" s="166"/>
      <c r="L647" s="166"/>
      <c r="M647" s="166"/>
      <c r="N647" s="166"/>
      <c r="O647" s="166"/>
      <c r="P647" s="166"/>
      <c r="Q647" s="166"/>
      <c r="R647" s="166"/>
      <c r="S647" s="166"/>
      <c r="T647" s="166"/>
      <c r="U647" s="166"/>
      <c r="V647" s="166"/>
      <c r="W647" s="166"/>
      <c r="X647" s="166"/>
      <c r="Y647" s="166"/>
      <c r="Z647" s="166"/>
    </row>
    <row r="648" spans="1:26" ht="15.75" customHeight="1">
      <c r="A648" s="166"/>
      <c r="B648" s="166"/>
      <c r="C648" s="166"/>
      <c r="D648" s="171"/>
      <c r="E648" s="171"/>
      <c r="F648" s="171"/>
      <c r="G648" s="171"/>
      <c r="H648" s="166"/>
      <c r="I648" s="166"/>
      <c r="J648" s="166"/>
      <c r="K648" s="166"/>
      <c r="L648" s="166"/>
      <c r="M648" s="166"/>
      <c r="N648" s="166"/>
      <c r="O648" s="166"/>
      <c r="P648" s="166"/>
      <c r="Q648" s="166"/>
      <c r="R648" s="166"/>
      <c r="S648" s="166"/>
      <c r="T648" s="166"/>
      <c r="U648" s="166"/>
      <c r="V648" s="166"/>
      <c r="W648" s="166"/>
      <c r="X648" s="166"/>
      <c r="Y648" s="166"/>
      <c r="Z648" s="166"/>
    </row>
    <row r="649" spans="1:26" ht="15.75" customHeight="1">
      <c r="A649" s="166"/>
      <c r="B649" s="166"/>
      <c r="C649" s="166"/>
      <c r="D649" s="171"/>
      <c r="E649" s="171"/>
      <c r="F649" s="171"/>
      <c r="G649" s="171"/>
      <c r="H649" s="166"/>
      <c r="I649" s="166"/>
      <c r="J649" s="166"/>
      <c r="K649" s="166"/>
      <c r="L649" s="166"/>
      <c r="M649" s="166"/>
      <c r="N649" s="166"/>
      <c r="O649" s="166"/>
      <c r="P649" s="166"/>
      <c r="Q649" s="166"/>
      <c r="R649" s="166"/>
      <c r="S649" s="166"/>
      <c r="T649" s="166"/>
      <c r="U649" s="166"/>
      <c r="V649" s="166"/>
      <c r="W649" s="166"/>
      <c r="X649" s="166"/>
      <c r="Y649" s="166"/>
      <c r="Z649" s="166"/>
    </row>
    <row r="650" spans="1:26" ht="15.75" customHeight="1">
      <c r="A650" s="166"/>
      <c r="B650" s="166"/>
      <c r="C650" s="166"/>
      <c r="D650" s="171"/>
      <c r="E650" s="171"/>
      <c r="F650" s="171"/>
      <c r="G650" s="171"/>
      <c r="H650" s="166"/>
      <c r="I650" s="166"/>
      <c r="J650" s="166"/>
      <c r="K650" s="166"/>
      <c r="L650" s="166"/>
      <c r="M650" s="166"/>
      <c r="N650" s="166"/>
      <c r="O650" s="166"/>
      <c r="P650" s="166"/>
      <c r="Q650" s="166"/>
      <c r="R650" s="166"/>
      <c r="S650" s="166"/>
      <c r="T650" s="166"/>
      <c r="U650" s="166"/>
      <c r="V650" s="166"/>
      <c r="W650" s="166"/>
      <c r="X650" s="166"/>
      <c r="Y650" s="166"/>
      <c r="Z650" s="166"/>
    </row>
    <row r="651" spans="1:26" ht="15.75" customHeight="1">
      <c r="A651" s="166"/>
      <c r="B651" s="166"/>
      <c r="C651" s="166"/>
      <c r="D651" s="171"/>
      <c r="E651" s="171"/>
      <c r="F651" s="171"/>
      <c r="G651" s="171"/>
      <c r="H651" s="166"/>
      <c r="I651" s="166"/>
      <c r="J651" s="166"/>
      <c r="K651" s="166"/>
      <c r="L651" s="166"/>
      <c r="M651" s="166"/>
      <c r="N651" s="166"/>
      <c r="O651" s="166"/>
      <c r="P651" s="166"/>
      <c r="Q651" s="166"/>
      <c r="R651" s="166"/>
      <c r="S651" s="166"/>
      <c r="T651" s="166"/>
      <c r="U651" s="166"/>
      <c r="V651" s="166"/>
      <c r="W651" s="166"/>
      <c r="X651" s="166"/>
      <c r="Y651" s="166"/>
      <c r="Z651" s="166"/>
    </row>
    <row r="652" spans="1:26" ht="15.75" customHeight="1">
      <c r="A652" s="166"/>
      <c r="B652" s="166"/>
      <c r="C652" s="166"/>
      <c r="D652" s="171"/>
      <c r="E652" s="171"/>
      <c r="F652" s="171"/>
      <c r="G652" s="171"/>
      <c r="H652" s="166"/>
      <c r="I652" s="166"/>
      <c r="J652" s="166"/>
      <c r="K652" s="166"/>
      <c r="L652" s="166"/>
      <c r="M652" s="166"/>
      <c r="N652" s="166"/>
      <c r="O652" s="166"/>
      <c r="P652" s="166"/>
      <c r="Q652" s="166"/>
      <c r="R652" s="166"/>
      <c r="S652" s="166"/>
      <c r="T652" s="166"/>
      <c r="U652" s="166"/>
      <c r="V652" s="166"/>
      <c r="W652" s="166"/>
      <c r="X652" s="166"/>
      <c r="Y652" s="166"/>
      <c r="Z652" s="166"/>
    </row>
    <row r="653" spans="1:26" ht="15.75" customHeight="1">
      <c r="A653" s="166"/>
      <c r="B653" s="166"/>
      <c r="C653" s="166"/>
      <c r="D653" s="171"/>
      <c r="E653" s="171"/>
      <c r="F653" s="171"/>
      <c r="G653" s="171"/>
      <c r="H653" s="166"/>
      <c r="I653" s="166"/>
      <c r="J653" s="166"/>
      <c r="K653" s="166"/>
      <c r="L653" s="166"/>
      <c r="M653" s="166"/>
      <c r="N653" s="166"/>
      <c r="O653" s="166"/>
      <c r="P653" s="166"/>
      <c r="Q653" s="166"/>
      <c r="R653" s="166"/>
      <c r="S653" s="166"/>
      <c r="T653" s="166"/>
      <c r="U653" s="166"/>
      <c r="V653" s="166"/>
      <c r="W653" s="166"/>
      <c r="X653" s="166"/>
      <c r="Y653" s="166"/>
      <c r="Z653" s="166"/>
    </row>
    <row r="654" spans="1:26" ht="15.75" customHeight="1">
      <c r="A654" s="166"/>
      <c r="B654" s="166"/>
      <c r="C654" s="166"/>
      <c r="D654" s="171"/>
      <c r="E654" s="171"/>
      <c r="F654" s="171"/>
      <c r="G654" s="171"/>
      <c r="H654" s="166"/>
      <c r="I654" s="166"/>
      <c r="J654" s="166"/>
      <c r="K654" s="166"/>
      <c r="L654" s="166"/>
      <c r="M654" s="166"/>
      <c r="N654" s="166"/>
      <c r="O654" s="166"/>
      <c r="P654" s="166"/>
      <c r="Q654" s="166"/>
      <c r="R654" s="166"/>
      <c r="S654" s="166"/>
      <c r="T654" s="166"/>
      <c r="U654" s="166"/>
      <c r="V654" s="166"/>
      <c r="W654" s="166"/>
      <c r="X654" s="166"/>
      <c r="Y654" s="166"/>
      <c r="Z654" s="166"/>
    </row>
    <row r="655" spans="1:26" ht="15.75" customHeight="1">
      <c r="A655" s="166"/>
      <c r="B655" s="166"/>
      <c r="C655" s="166"/>
      <c r="D655" s="171"/>
      <c r="E655" s="171"/>
      <c r="F655" s="171"/>
      <c r="G655" s="171"/>
      <c r="H655" s="166"/>
      <c r="I655" s="166"/>
      <c r="J655" s="166"/>
      <c r="K655" s="166"/>
      <c r="L655" s="166"/>
      <c r="M655" s="166"/>
      <c r="N655" s="166"/>
      <c r="O655" s="166"/>
      <c r="P655" s="166"/>
      <c r="Q655" s="166"/>
      <c r="R655" s="166"/>
      <c r="S655" s="166"/>
      <c r="T655" s="166"/>
      <c r="U655" s="166"/>
      <c r="V655" s="166"/>
      <c r="W655" s="166"/>
      <c r="X655" s="166"/>
      <c r="Y655" s="166"/>
      <c r="Z655" s="166"/>
    </row>
    <row r="656" spans="1:26" ht="15.75" customHeight="1">
      <c r="A656" s="166"/>
      <c r="B656" s="166"/>
      <c r="C656" s="166"/>
      <c r="D656" s="171"/>
      <c r="E656" s="171"/>
      <c r="F656" s="171"/>
      <c r="G656" s="171"/>
      <c r="H656" s="166"/>
      <c r="I656" s="166"/>
      <c r="J656" s="166"/>
      <c r="K656" s="166"/>
      <c r="L656" s="166"/>
      <c r="M656" s="166"/>
      <c r="N656" s="166"/>
      <c r="O656" s="166"/>
      <c r="P656" s="166"/>
      <c r="Q656" s="166"/>
      <c r="R656" s="166"/>
      <c r="S656" s="166"/>
      <c r="T656" s="166"/>
      <c r="U656" s="166"/>
      <c r="V656" s="166"/>
      <c r="W656" s="166"/>
      <c r="X656" s="166"/>
      <c r="Y656" s="166"/>
      <c r="Z656" s="166"/>
    </row>
    <row r="657" spans="1:26" ht="15.75" customHeight="1">
      <c r="A657" s="166"/>
      <c r="B657" s="166"/>
      <c r="C657" s="166"/>
      <c r="D657" s="171"/>
      <c r="E657" s="171"/>
      <c r="F657" s="171"/>
      <c r="G657" s="171"/>
      <c r="H657" s="166"/>
      <c r="I657" s="166"/>
      <c r="J657" s="166"/>
      <c r="K657" s="166"/>
      <c r="L657" s="166"/>
      <c r="M657" s="166"/>
      <c r="N657" s="166"/>
      <c r="O657" s="166"/>
      <c r="P657" s="166"/>
      <c r="Q657" s="166"/>
      <c r="R657" s="166"/>
      <c r="S657" s="166"/>
      <c r="T657" s="166"/>
      <c r="U657" s="166"/>
      <c r="V657" s="166"/>
      <c r="W657" s="166"/>
      <c r="X657" s="166"/>
      <c r="Y657" s="166"/>
      <c r="Z657" s="166"/>
    </row>
    <row r="658" spans="1:26" ht="15.75" customHeight="1">
      <c r="A658" s="166"/>
      <c r="B658" s="166"/>
      <c r="C658" s="166"/>
      <c r="D658" s="171"/>
      <c r="E658" s="171"/>
      <c r="F658" s="171"/>
      <c r="G658" s="171"/>
      <c r="H658" s="166"/>
      <c r="I658" s="166"/>
      <c r="J658" s="166"/>
      <c r="K658" s="166"/>
      <c r="L658" s="166"/>
      <c r="M658" s="166"/>
      <c r="N658" s="166"/>
      <c r="O658" s="166"/>
      <c r="P658" s="166"/>
      <c r="Q658" s="166"/>
      <c r="R658" s="166"/>
      <c r="S658" s="166"/>
      <c r="T658" s="166"/>
      <c r="U658" s="166"/>
      <c r="V658" s="166"/>
      <c r="W658" s="166"/>
      <c r="X658" s="166"/>
      <c r="Y658" s="166"/>
      <c r="Z658" s="166"/>
    </row>
    <row r="659" spans="1:26" ht="15.75" customHeight="1">
      <c r="A659" s="166"/>
      <c r="B659" s="166"/>
      <c r="C659" s="166"/>
      <c r="D659" s="171"/>
      <c r="E659" s="171"/>
      <c r="F659" s="171"/>
      <c r="G659" s="171"/>
      <c r="H659" s="166"/>
      <c r="I659" s="166"/>
      <c r="J659" s="166"/>
      <c r="K659" s="166"/>
      <c r="L659" s="166"/>
      <c r="M659" s="166"/>
      <c r="N659" s="166"/>
      <c r="O659" s="166"/>
      <c r="P659" s="166"/>
      <c r="Q659" s="166"/>
      <c r="R659" s="166"/>
      <c r="S659" s="166"/>
      <c r="T659" s="166"/>
      <c r="U659" s="166"/>
      <c r="V659" s="166"/>
      <c r="W659" s="166"/>
      <c r="X659" s="166"/>
      <c r="Y659" s="166"/>
      <c r="Z659" s="166"/>
    </row>
    <row r="660" spans="1:26" ht="15.75" customHeight="1">
      <c r="A660" s="166"/>
      <c r="B660" s="166"/>
      <c r="C660" s="166"/>
      <c r="D660" s="171"/>
      <c r="E660" s="171"/>
      <c r="F660" s="171"/>
      <c r="G660" s="171"/>
      <c r="H660" s="166"/>
      <c r="I660" s="166"/>
      <c r="J660" s="166"/>
      <c r="K660" s="166"/>
      <c r="L660" s="166"/>
      <c r="M660" s="166"/>
      <c r="N660" s="166"/>
      <c r="O660" s="166"/>
      <c r="P660" s="166"/>
      <c r="Q660" s="166"/>
      <c r="R660" s="166"/>
      <c r="S660" s="166"/>
      <c r="T660" s="166"/>
      <c r="U660" s="166"/>
      <c r="V660" s="166"/>
      <c r="W660" s="166"/>
      <c r="X660" s="166"/>
      <c r="Y660" s="166"/>
      <c r="Z660" s="166"/>
    </row>
    <row r="661" spans="1:26" ht="15.75" customHeight="1">
      <c r="A661" s="166"/>
      <c r="B661" s="166"/>
      <c r="C661" s="166"/>
      <c r="D661" s="171"/>
      <c r="E661" s="171"/>
      <c r="F661" s="171"/>
      <c r="G661" s="171"/>
      <c r="H661" s="166"/>
      <c r="I661" s="166"/>
      <c r="J661" s="166"/>
      <c r="K661" s="166"/>
      <c r="L661" s="166"/>
      <c r="M661" s="166"/>
      <c r="N661" s="166"/>
      <c r="O661" s="166"/>
      <c r="P661" s="166"/>
      <c r="Q661" s="166"/>
      <c r="R661" s="166"/>
      <c r="S661" s="166"/>
      <c r="T661" s="166"/>
      <c r="U661" s="166"/>
      <c r="V661" s="166"/>
      <c r="W661" s="166"/>
      <c r="X661" s="166"/>
      <c r="Y661" s="166"/>
      <c r="Z661" s="166"/>
    </row>
    <row r="662" spans="1:26" ht="15.75" customHeight="1">
      <c r="A662" s="166"/>
      <c r="B662" s="166"/>
      <c r="C662" s="166"/>
      <c r="D662" s="171"/>
      <c r="E662" s="171"/>
      <c r="F662" s="171"/>
      <c r="G662" s="171"/>
      <c r="H662" s="166"/>
      <c r="I662" s="166"/>
      <c r="J662" s="166"/>
      <c r="K662" s="166"/>
      <c r="L662" s="166"/>
      <c r="M662" s="166"/>
      <c r="N662" s="166"/>
      <c r="O662" s="166"/>
      <c r="P662" s="166"/>
      <c r="Q662" s="166"/>
      <c r="R662" s="166"/>
      <c r="S662" s="166"/>
      <c r="T662" s="166"/>
      <c r="U662" s="166"/>
      <c r="V662" s="166"/>
      <c r="W662" s="166"/>
      <c r="X662" s="166"/>
      <c r="Y662" s="166"/>
      <c r="Z662" s="166"/>
    </row>
    <row r="663" spans="1:26" ht="15.75" customHeight="1">
      <c r="A663" s="166"/>
      <c r="B663" s="166"/>
      <c r="C663" s="166"/>
      <c r="D663" s="171"/>
      <c r="E663" s="171"/>
      <c r="F663" s="171"/>
      <c r="G663" s="171"/>
      <c r="H663" s="166"/>
      <c r="I663" s="166"/>
      <c r="J663" s="166"/>
      <c r="K663" s="166"/>
      <c r="L663" s="166"/>
      <c r="M663" s="166"/>
      <c r="N663" s="166"/>
      <c r="O663" s="166"/>
      <c r="P663" s="166"/>
      <c r="Q663" s="166"/>
      <c r="R663" s="166"/>
      <c r="S663" s="166"/>
      <c r="T663" s="166"/>
      <c r="U663" s="166"/>
      <c r="V663" s="166"/>
      <c r="W663" s="166"/>
      <c r="X663" s="166"/>
      <c r="Y663" s="166"/>
      <c r="Z663" s="166"/>
    </row>
    <row r="664" spans="1:26" ht="15.75" customHeight="1">
      <c r="A664" s="166"/>
      <c r="B664" s="166"/>
      <c r="C664" s="166"/>
      <c r="D664" s="171"/>
      <c r="E664" s="171"/>
      <c r="F664" s="171"/>
      <c r="G664" s="171"/>
      <c r="H664" s="166"/>
      <c r="I664" s="166"/>
      <c r="J664" s="166"/>
      <c r="K664" s="166"/>
      <c r="L664" s="166"/>
      <c r="M664" s="166"/>
      <c r="N664" s="166"/>
      <c r="O664" s="166"/>
      <c r="P664" s="166"/>
      <c r="Q664" s="166"/>
      <c r="R664" s="166"/>
      <c r="S664" s="166"/>
      <c r="T664" s="166"/>
      <c r="U664" s="166"/>
      <c r="V664" s="166"/>
      <c r="W664" s="166"/>
      <c r="X664" s="166"/>
      <c r="Y664" s="166"/>
      <c r="Z664" s="166"/>
    </row>
    <row r="665" spans="1:26" ht="15.75" customHeight="1">
      <c r="A665" s="166"/>
      <c r="B665" s="166"/>
      <c r="C665" s="166"/>
      <c r="D665" s="171"/>
      <c r="E665" s="171"/>
      <c r="F665" s="171"/>
      <c r="G665" s="171"/>
      <c r="H665" s="166"/>
      <c r="I665" s="166"/>
      <c r="J665" s="166"/>
      <c r="K665" s="166"/>
      <c r="L665" s="166"/>
      <c r="M665" s="166"/>
      <c r="N665" s="166"/>
      <c r="O665" s="166"/>
      <c r="P665" s="166"/>
      <c r="Q665" s="166"/>
      <c r="R665" s="166"/>
      <c r="S665" s="166"/>
      <c r="T665" s="166"/>
      <c r="U665" s="166"/>
      <c r="V665" s="166"/>
      <c r="W665" s="166"/>
      <c r="X665" s="166"/>
      <c r="Y665" s="166"/>
      <c r="Z665" s="166"/>
    </row>
    <row r="666" spans="1:26" ht="15.75" customHeight="1">
      <c r="A666" s="166"/>
      <c r="B666" s="166"/>
      <c r="C666" s="166"/>
      <c r="D666" s="171"/>
      <c r="E666" s="171"/>
      <c r="F666" s="171"/>
      <c r="G666" s="171"/>
      <c r="H666" s="166"/>
      <c r="I666" s="166"/>
      <c r="J666" s="166"/>
      <c r="K666" s="166"/>
      <c r="L666" s="166"/>
      <c r="M666" s="166"/>
      <c r="N666" s="166"/>
      <c r="O666" s="166"/>
      <c r="P666" s="166"/>
      <c r="Q666" s="166"/>
      <c r="R666" s="166"/>
      <c r="S666" s="166"/>
      <c r="T666" s="166"/>
      <c r="U666" s="166"/>
      <c r="V666" s="166"/>
      <c r="W666" s="166"/>
      <c r="X666" s="166"/>
      <c r="Y666" s="166"/>
      <c r="Z666" s="166"/>
    </row>
    <row r="667" spans="1:26" ht="15.75" customHeight="1">
      <c r="A667" s="166"/>
      <c r="B667" s="166"/>
      <c r="C667" s="166"/>
      <c r="D667" s="171"/>
      <c r="E667" s="171"/>
      <c r="F667" s="171"/>
      <c r="G667" s="171"/>
      <c r="H667" s="166"/>
      <c r="I667" s="166"/>
      <c r="J667" s="166"/>
      <c r="K667" s="166"/>
      <c r="L667" s="166"/>
      <c r="M667" s="166"/>
      <c r="N667" s="166"/>
      <c r="O667" s="166"/>
      <c r="P667" s="166"/>
      <c r="Q667" s="166"/>
      <c r="R667" s="166"/>
      <c r="S667" s="166"/>
      <c r="T667" s="166"/>
      <c r="U667" s="166"/>
      <c r="V667" s="166"/>
      <c r="W667" s="166"/>
      <c r="X667" s="166"/>
      <c r="Y667" s="166"/>
      <c r="Z667" s="166"/>
    </row>
    <row r="668" spans="1:26" ht="15.75" customHeight="1">
      <c r="A668" s="166"/>
      <c r="B668" s="166"/>
      <c r="C668" s="166"/>
      <c r="D668" s="171"/>
      <c r="E668" s="171"/>
      <c r="F668" s="171"/>
      <c r="G668" s="171"/>
      <c r="H668" s="166"/>
      <c r="I668" s="166"/>
      <c r="J668" s="166"/>
      <c r="K668" s="166"/>
      <c r="L668" s="166"/>
      <c r="M668" s="166"/>
      <c r="N668" s="166"/>
      <c r="O668" s="166"/>
      <c r="P668" s="166"/>
      <c r="Q668" s="166"/>
      <c r="R668" s="166"/>
      <c r="S668" s="166"/>
      <c r="T668" s="166"/>
      <c r="U668" s="166"/>
      <c r="V668" s="166"/>
      <c r="W668" s="166"/>
      <c r="X668" s="166"/>
      <c r="Y668" s="166"/>
      <c r="Z668" s="166"/>
    </row>
    <row r="669" spans="1:26" ht="15.75" customHeight="1">
      <c r="A669" s="166"/>
      <c r="B669" s="166"/>
      <c r="C669" s="166"/>
      <c r="D669" s="171"/>
      <c r="E669" s="171"/>
      <c r="F669" s="171"/>
      <c r="G669" s="171"/>
      <c r="H669" s="166"/>
      <c r="I669" s="166"/>
      <c r="J669" s="166"/>
      <c r="K669" s="166"/>
      <c r="L669" s="166"/>
      <c r="M669" s="166"/>
      <c r="N669" s="166"/>
      <c r="O669" s="166"/>
      <c r="P669" s="166"/>
      <c r="Q669" s="166"/>
      <c r="R669" s="166"/>
      <c r="S669" s="166"/>
      <c r="T669" s="166"/>
      <c r="U669" s="166"/>
      <c r="V669" s="166"/>
      <c r="W669" s="166"/>
      <c r="X669" s="166"/>
      <c r="Y669" s="166"/>
      <c r="Z669" s="166"/>
    </row>
    <row r="670" spans="1:26" ht="15.75" customHeight="1">
      <c r="A670" s="166"/>
      <c r="B670" s="166"/>
      <c r="C670" s="166"/>
      <c r="D670" s="171"/>
      <c r="E670" s="171"/>
      <c r="F670" s="171"/>
      <c r="G670" s="171"/>
      <c r="H670" s="166"/>
      <c r="I670" s="166"/>
      <c r="J670" s="166"/>
      <c r="K670" s="166"/>
      <c r="L670" s="166"/>
      <c r="M670" s="166"/>
      <c r="N670" s="166"/>
      <c r="O670" s="166"/>
      <c r="P670" s="166"/>
      <c r="Q670" s="166"/>
      <c r="R670" s="166"/>
      <c r="S670" s="166"/>
      <c r="T670" s="166"/>
      <c r="U670" s="166"/>
      <c r="V670" s="166"/>
      <c r="W670" s="166"/>
      <c r="X670" s="166"/>
      <c r="Y670" s="166"/>
      <c r="Z670" s="166"/>
    </row>
    <row r="671" spans="1:26" ht="15.75" customHeight="1">
      <c r="A671" s="166"/>
      <c r="B671" s="166"/>
      <c r="C671" s="166"/>
      <c r="D671" s="171"/>
      <c r="E671" s="171"/>
      <c r="F671" s="171"/>
      <c r="G671" s="171"/>
      <c r="H671" s="166"/>
      <c r="I671" s="166"/>
      <c r="J671" s="166"/>
      <c r="K671" s="166"/>
      <c r="L671" s="166"/>
      <c r="M671" s="166"/>
      <c r="N671" s="166"/>
      <c r="O671" s="166"/>
      <c r="P671" s="166"/>
      <c r="Q671" s="166"/>
      <c r="R671" s="166"/>
      <c r="S671" s="166"/>
      <c r="T671" s="166"/>
      <c r="U671" s="166"/>
      <c r="V671" s="166"/>
      <c r="W671" s="166"/>
      <c r="X671" s="166"/>
      <c r="Y671" s="166"/>
      <c r="Z671" s="166"/>
    </row>
    <row r="672" spans="1:26" ht="15.75" customHeight="1">
      <c r="A672" s="166"/>
      <c r="B672" s="166"/>
      <c r="C672" s="166"/>
      <c r="D672" s="171"/>
      <c r="E672" s="171"/>
      <c r="F672" s="171"/>
      <c r="G672" s="171"/>
      <c r="H672" s="166"/>
      <c r="I672" s="166"/>
      <c r="J672" s="166"/>
      <c r="K672" s="166"/>
      <c r="L672" s="166"/>
      <c r="M672" s="166"/>
      <c r="N672" s="166"/>
      <c r="O672" s="166"/>
      <c r="P672" s="166"/>
      <c r="Q672" s="166"/>
      <c r="R672" s="166"/>
      <c r="S672" s="166"/>
      <c r="T672" s="166"/>
      <c r="U672" s="166"/>
      <c r="V672" s="166"/>
      <c r="W672" s="166"/>
      <c r="X672" s="166"/>
      <c r="Y672" s="166"/>
      <c r="Z672" s="166"/>
    </row>
    <row r="673" spans="1:26" ht="15.75" customHeight="1">
      <c r="A673" s="166"/>
      <c r="B673" s="166"/>
      <c r="C673" s="166"/>
      <c r="D673" s="171"/>
      <c r="E673" s="171"/>
      <c r="F673" s="171"/>
      <c r="G673" s="171"/>
      <c r="H673" s="166"/>
      <c r="I673" s="166"/>
      <c r="J673" s="166"/>
      <c r="K673" s="166"/>
      <c r="L673" s="166"/>
      <c r="M673" s="166"/>
      <c r="N673" s="166"/>
      <c r="O673" s="166"/>
      <c r="P673" s="166"/>
      <c r="Q673" s="166"/>
      <c r="R673" s="166"/>
      <c r="S673" s="166"/>
      <c r="T673" s="166"/>
      <c r="U673" s="166"/>
      <c r="V673" s="166"/>
      <c r="W673" s="166"/>
      <c r="X673" s="166"/>
      <c r="Y673" s="166"/>
      <c r="Z673" s="166"/>
    </row>
    <row r="674" spans="1:26" ht="15.75" customHeight="1">
      <c r="A674" s="166"/>
      <c r="B674" s="166"/>
      <c r="C674" s="166"/>
      <c r="D674" s="171"/>
      <c r="E674" s="171"/>
      <c r="F674" s="171"/>
      <c r="G674" s="171"/>
      <c r="H674" s="166"/>
      <c r="I674" s="166"/>
      <c r="J674" s="166"/>
      <c r="K674" s="166"/>
      <c r="L674" s="166"/>
      <c r="M674" s="166"/>
      <c r="N674" s="166"/>
      <c r="O674" s="166"/>
      <c r="P674" s="166"/>
      <c r="Q674" s="166"/>
      <c r="R674" s="166"/>
      <c r="S674" s="166"/>
      <c r="T674" s="166"/>
      <c r="U674" s="166"/>
      <c r="V674" s="166"/>
      <c r="W674" s="166"/>
      <c r="X674" s="166"/>
      <c r="Y674" s="166"/>
      <c r="Z674" s="166"/>
    </row>
    <row r="675" spans="1:26" ht="15.75" customHeight="1">
      <c r="A675" s="166"/>
      <c r="B675" s="166"/>
      <c r="C675" s="166"/>
      <c r="D675" s="171"/>
      <c r="E675" s="171"/>
      <c r="F675" s="171"/>
      <c r="G675" s="171"/>
      <c r="H675" s="166"/>
      <c r="I675" s="166"/>
      <c r="J675" s="166"/>
      <c r="K675" s="166"/>
      <c r="L675" s="166"/>
      <c r="M675" s="166"/>
      <c r="N675" s="166"/>
      <c r="O675" s="166"/>
      <c r="P675" s="166"/>
      <c r="Q675" s="166"/>
      <c r="R675" s="166"/>
      <c r="S675" s="166"/>
      <c r="T675" s="166"/>
      <c r="U675" s="166"/>
      <c r="V675" s="166"/>
      <c r="W675" s="166"/>
      <c r="X675" s="166"/>
      <c r="Y675" s="166"/>
      <c r="Z675" s="166"/>
    </row>
    <row r="676" spans="1:26" ht="15.75" customHeight="1">
      <c r="A676" s="166"/>
      <c r="B676" s="166"/>
      <c r="C676" s="166"/>
      <c r="D676" s="171"/>
      <c r="E676" s="171"/>
      <c r="F676" s="171"/>
      <c r="G676" s="171"/>
      <c r="H676" s="166"/>
      <c r="I676" s="166"/>
      <c r="J676" s="166"/>
      <c r="K676" s="166"/>
      <c r="L676" s="166"/>
      <c r="M676" s="166"/>
      <c r="N676" s="166"/>
      <c r="O676" s="166"/>
      <c r="P676" s="166"/>
      <c r="Q676" s="166"/>
      <c r="R676" s="166"/>
      <c r="S676" s="166"/>
      <c r="T676" s="166"/>
      <c r="U676" s="166"/>
      <c r="V676" s="166"/>
      <c r="W676" s="166"/>
      <c r="X676" s="166"/>
      <c r="Y676" s="166"/>
      <c r="Z676" s="166"/>
    </row>
    <row r="677" spans="1:26" ht="15.75" customHeight="1">
      <c r="A677" s="166"/>
      <c r="B677" s="166"/>
      <c r="C677" s="166"/>
      <c r="D677" s="171"/>
      <c r="E677" s="171"/>
      <c r="F677" s="171"/>
      <c r="G677" s="171"/>
      <c r="H677" s="166"/>
      <c r="I677" s="166"/>
      <c r="J677" s="166"/>
      <c r="K677" s="166"/>
      <c r="L677" s="166"/>
      <c r="M677" s="166"/>
      <c r="N677" s="166"/>
      <c r="O677" s="166"/>
      <c r="P677" s="166"/>
      <c r="Q677" s="166"/>
      <c r="R677" s="166"/>
      <c r="S677" s="166"/>
      <c r="T677" s="166"/>
      <c r="U677" s="166"/>
      <c r="V677" s="166"/>
      <c r="W677" s="166"/>
      <c r="X677" s="166"/>
      <c r="Y677" s="166"/>
      <c r="Z677" s="166"/>
    </row>
    <row r="678" spans="1:26" ht="15.75" customHeight="1">
      <c r="A678" s="166"/>
      <c r="B678" s="166"/>
      <c r="C678" s="166"/>
      <c r="D678" s="171"/>
      <c r="E678" s="171"/>
      <c r="F678" s="171"/>
      <c r="G678" s="171"/>
      <c r="H678" s="166"/>
      <c r="I678" s="166"/>
      <c r="J678" s="166"/>
      <c r="K678" s="166"/>
      <c r="L678" s="166"/>
      <c r="M678" s="166"/>
      <c r="N678" s="166"/>
      <c r="O678" s="166"/>
      <c r="P678" s="166"/>
      <c r="Q678" s="166"/>
      <c r="R678" s="166"/>
      <c r="S678" s="166"/>
      <c r="T678" s="166"/>
      <c r="U678" s="166"/>
      <c r="V678" s="166"/>
      <c r="W678" s="166"/>
      <c r="X678" s="166"/>
      <c r="Y678" s="166"/>
      <c r="Z678" s="166"/>
    </row>
    <row r="679" spans="1:26" ht="15.75" customHeight="1">
      <c r="A679" s="166"/>
      <c r="B679" s="166"/>
      <c r="C679" s="166"/>
      <c r="D679" s="171"/>
      <c r="E679" s="171"/>
      <c r="F679" s="171"/>
      <c r="G679" s="171"/>
      <c r="H679" s="166"/>
      <c r="I679" s="166"/>
      <c r="J679" s="166"/>
      <c r="K679" s="166"/>
      <c r="L679" s="166"/>
      <c r="M679" s="166"/>
      <c r="N679" s="166"/>
      <c r="O679" s="166"/>
      <c r="P679" s="166"/>
      <c r="Q679" s="166"/>
      <c r="R679" s="166"/>
      <c r="S679" s="166"/>
      <c r="T679" s="166"/>
      <c r="U679" s="166"/>
      <c r="V679" s="166"/>
      <c r="W679" s="166"/>
      <c r="X679" s="166"/>
      <c r="Y679" s="166"/>
      <c r="Z679" s="166"/>
    </row>
    <row r="680" spans="1:26" ht="15.75" customHeight="1">
      <c r="A680" s="166"/>
      <c r="B680" s="166"/>
      <c r="C680" s="166"/>
      <c r="D680" s="171"/>
      <c r="E680" s="171"/>
      <c r="F680" s="171"/>
      <c r="G680" s="171"/>
      <c r="H680" s="166"/>
      <c r="I680" s="166"/>
      <c r="J680" s="166"/>
      <c r="K680" s="166"/>
      <c r="L680" s="166"/>
      <c r="M680" s="166"/>
      <c r="N680" s="166"/>
      <c r="O680" s="166"/>
      <c r="P680" s="166"/>
      <c r="Q680" s="166"/>
      <c r="R680" s="166"/>
      <c r="S680" s="166"/>
      <c r="T680" s="166"/>
      <c r="U680" s="166"/>
      <c r="V680" s="166"/>
      <c r="W680" s="166"/>
      <c r="X680" s="166"/>
      <c r="Y680" s="166"/>
      <c r="Z680" s="166"/>
    </row>
    <row r="681" spans="1:26" ht="15.75" customHeight="1">
      <c r="A681" s="166"/>
      <c r="B681" s="166"/>
      <c r="C681" s="166"/>
      <c r="D681" s="171"/>
      <c r="E681" s="171"/>
      <c r="F681" s="171"/>
      <c r="G681" s="171"/>
      <c r="H681" s="166"/>
      <c r="I681" s="166"/>
      <c r="J681" s="166"/>
      <c r="K681" s="166"/>
      <c r="L681" s="166"/>
      <c r="M681" s="166"/>
      <c r="N681" s="166"/>
      <c r="O681" s="166"/>
      <c r="P681" s="166"/>
      <c r="Q681" s="166"/>
      <c r="R681" s="166"/>
      <c r="S681" s="166"/>
      <c r="T681" s="166"/>
      <c r="U681" s="166"/>
      <c r="V681" s="166"/>
      <c r="W681" s="166"/>
      <c r="X681" s="166"/>
      <c r="Y681" s="166"/>
      <c r="Z681" s="166"/>
    </row>
    <row r="682" spans="1:26" ht="15.75" customHeight="1">
      <c r="A682" s="166"/>
      <c r="B682" s="166"/>
      <c r="C682" s="166"/>
      <c r="D682" s="171"/>
      <c r="E682" s="171"/>
      <c r="F682" s="171"/>
      <c r="G682" s="171"/>
      <c r="H682" s="166"/>
      <c r="I682" s="166"/>
      <c r="J682" s="166"/>
      <c r="K682" s="166"/>
      <c r="L682" s="166"/>
      <c r="M682" s="166"/>
      <c r="N682" s="166"/>
      <c r="O682" s="166"/>
      <c r="P682" s="166"/>
      <c r="Q682" s="166"/>
      <c r="R682" s="166"/>
      <c r="S682" s="166"/>
      <c r="T682" s="166"/>
      <c r="U682" s="166"/>
      <c r="V682" s="166"/>
      <c r="W682" s="166"/>
      <c r="X682" s="166"/>
      <c r="Y682" s="166"/>
      <c r="Z682" s="166"/>
    </row>
    <row r="683" spans="1:26" ht="15.75" customHeight="1">
      <c r="A683" s="166"/>
      <c r="B683" s="166"/>
      <c r="C683" s="166"/>
      <c r="D683" s="171"/>
      <c r="E683" s="171"/>
      <c r="F683" s="171"/>
      <c r="G683" s="171"/>
      <c r="H683" s="166"/>
      <c r="I683" s="166"/>
      <c r="J683" s="166"/>
      <c r="K683" s="166"/>
      <c r="L683" s="166"/>
      <c r="M683" s="166"/>
      <c r="N683" s="166"/>
      <c r="O683" s="166"/>
      <c r="P683" s="166"/>
      <c r="Q683" s="166"/>
      <c r="R683" s="166"/>
      <c r="S683" s="166"/>
      <c r="T683" s="166"/>
      <c r="U683" s="166"/>
      <c r="V683" s="166"/>
      <c r="W683" s="166"/>
      <c r="X683" s="166"/>
      <c r="Y683" s="166"/>
      <c r="Z683" s="166"/>
    </row>
    <row r="684" spans="1:26" ht="15.75" customHeight="1">
      <c r="A684" s="166"/>
      <c r="B684" s="166"/>
      <c r="C684" s="166"/>
      <c r="D684" s="171"/>
      <c r="E684" s="171"/>
      <c r="F684" s="171"/>
      <c r="G684" s="171"/>
      <c r="H684" s="166"/>
      <c r="I684" s="166"/>
      <c r="J684" s="166"/>
      <c r="K684" s="166"/>
      <c r="L684" s="166"/>
      <c r="M684" s="166"/>
      <c r="N684" s="166"/>
      <c r="O684" s="166"/>
      <c r="P684" s="166"/>
      <c r="Q684" s="166"/>
      <c r="R684" s="166"/>
      <c r="S684" s="166"/>
      <c r="T684" s="166"/>
      <c r="U684" s="166"/>
      <c r="V684" s="166"/>
      <c r="W684" s="166"/>
      <c r="X684" s="166"/>
      <c r="Y684" s="166"/>
      <c r="Z684" s="166"/>
    </row>
    <row r="685" spans="1:26" ht="15.75" customHeight="1">
      <c r="A685" s="166"/>
      <c r="B685" s="166"/>
      <c r="C685" s="166"/>
      <c r="D685" s="171"/>
      <c r="E685" s="171"/>
      <c r="F685" s="171"/>
      <c r="G685" s="171"/>
      <c r="H685" s="166"/>
      <c r="I685" s="166"/>
      <c r="J685" s="166"/>
      <c r="K685" s="166"/>
      <c r="L685" s="166"/>
      <c r="M685" s="166"/>
      <c r="N685" s="166"/>
      <c r="O685" s="166"/>
      <c r="P685" s="166"/>
      <c r="Q685" s="166"/>
      <c r="R685" s="166"/>
      <c r="S685" s="166"/>
      <c r="T685" s="166"/>
      <c r="U685" s="166"/>
      <c r="V685" s="166"/>
      <c r="W685" s="166"/>
      <c r="X685" s="166"/>
      <c r="Y685" s="166"/>
      <c r="Z685" s="166"/>
    </row>
    <row r="686" spans="1:26" ht="15.75" customHeight="1">
      <c r="A686" s="166"/>
      <c r="B686" s="166"/>
      <c r="C686" s="166"/>
      <c r="D686" s="171"/>
      <c r="E686" s="171"/>
      <c r="F686" s="171"/>
      <c r="G686" s="171"/>
      <c r="H686" s="166"/>
      <c r="I686" s="166"/>
      <c r="J686" s="166"/>
      <c r="K686" s="166"/>
      <c r="L686" s="166"/>
      <c r="M686" s="166"/>
      <c r="N686" s="166"/>
      <c r="O686" s="166"/>
      <c r="P686" s="166"/>
      <c r="Q686" s="166"/>
      <c r="R686" s="166"/>
      <c r="S686" s="166"/>
      <c r="T686" s="166"/>
      <c r="U686" s="166"/>
      <c r="V686" s="166"/>
      <c r="W686" s="166"/>
      <c r="X686" s="166"/>
      <c r="Y686" s="166"/>
      <c r="Z686" s="166"/>
    </row>
    <row r="687" spans="1:26" ht="15.75" customHeight="1">
      <c r="A687" s="166"/>
      <c r="B687" s="166"/>
      <c r="C687" s="166"/>
      <c r="D687" s="171"/>
      <c r="E687" s="171"/>
      <c r="F687" s="171"/>
      <c r="G687" s="171"/>
      <c r="H687" s="166"/>
      <c r="I687" s="166"/>
      <c r="J687" s="166"/>
      <c r="K687" s="166"/>
      <c r="L687" s="166"/>
      <c r="M687" s="166"/>
      <c r="N687" s="166"/>
      <c r="O687" s="166"/>
      <c r="P687" s="166"/>
      <c r="Q687" s="166"/>
      <c r="R687" s="166"/>
      <c r="S687" s="166"/>
      <c r="T687" s="166"/>
      <c r="U687" s="166"/>
      <c r="V687" s="166"/>
      <c r="W687" s="166"/>
      <c r="X687" s="166"/>
      <c r="Y687" s="166"/>
      <c r="Z687" s="166"/>
    </row>
    <row r="688" spans="1:26" ht="15.75" customHeight="1">
      <c r="A688" s="166"/>
      <c r="B688" s="166"/>
      <c r="C688" s="166"/>
      <c r="D688" s="171"/>
      <c r="E688" s="171"/>
      <c r="F688" s="171"/>
      <c r="G688" s="171"/>
      <c r="H688" s="166"/>
      <c r="I688" s="166"/>
      <c r="J688" s="166"/>
      <c r="K688" s="166"/>
      <c r="L688" s="166"/>
      <c r="M688" s="166"/>
      <c r="N688" s="166"/>
      <c r="O688" s="166"/>
      <c r="P688" s="166"/>
      <c r="Q688" s="166"/>
      <c r="R688" s="166"/>
      <c r="S688" s="166"/>
      <c r="T688" s="166"/>
      <c r="U688" s="166"/>
      <c r="V688" s="166"/>
      <c r="W688" s="166"/>
      <c r="X688" s="166"/>
      <c r="Y688" s="166"/>
      <c r="Z688" s="166"/>
    </row>
    <row r="689" spans="1:26" ht="15.75" customHeight="1">
      <c r="A689" s="166"/>
      <c r="B689" s="166"/>
      <c r="C689" s="166"/>
      <c r="D689" s="171"/>
      <c r="E689" s="171"/>
      <c r="F689" s="171"/>
      <c r="G689" s="171"/>
      <c r="H689" s="166"/>
      <c r="I689" s="166"/>
      <c r="J689" s="166"/>
      <c r="K689" s="166"/>
      <c r="L689" s="166"/>
      <c r="M689" s="166"/>
      <c r="N689" s="166"/>
      <c r="O689" s="166"/>
      <c r="P689" s="166"/>
      <c r="Q689" s="166"/>
      <c r="R689" s="166"/>
      <c r="S689" s="166"/>
      <c r="T689" s="166"/>
      <c r="U689" s="166"/>
      <c r="V689" s="166"/>
      <c r="W689" s="166"/>
      <c r="X689" s="166"/>
      <c r="Y689" s="166"/>
      <c r="Z689" s="166"/>
    </row>
    <row r="690" spans="1:26" ht="15.75" customHeight="1">
      <c r="A690" s="166"/>
      <c r="B690" s="166"/>
      <c r="C690" s="166"/>
      <c r="D690" s="171"/>
      <c r="E690" s="171"/>
      <c r="F690" s="171"/>
      <c r="G690" s="171"/>
      <c r="H690" s="166"/>
      <c r="I690" s="166"/>
      <c r="J690" s="166"/>
      <c r="K690" s="166"/>
      <c r="L690" s="166"/>
      <c r="M690" s="166"/>
      <c r="N690" s="166"/>
      <c r="O690" s="166"/>
      <c r="P690" s="166"/>
      <c r="Q690" s="166"/>
      <c r="R690" s="166"/>
      <c r="S690" s="166"/>
      <c r="T690" s="166"/>
      <c r="U690" s="166"/>
      <c r="V690" s="166"/>
      <c r="W690" s="166"/>
      <c r="X690" s="166"/>
      <c r="Y690" s="166"/>
      <c r="Z690" s="166"/>
    </row>
    <row r="691" spans="1:26" ht="15.75" customHeight="1">
      <c r="A691" s="166"/>
      <c r="B691" s="166"/>
      <c r="C691" s="166"/>
      <c r="D691" s="171"/>
      <c r="E691" s="171"/>
      <c r="F691" s="171"/>
      <c r="G691" s="171"/>
      <c r="H691" s="166"/>
      <c r="I691" s="166"/>
      <c r="J691" s="166"/>
      <c r="K691" s="166"/>
      <c r="L691" s="166"/>
      <c r="M691" s="166"/>
      <c r="N691" s="166"/>
      <c r="O691" s="166"/>
      <c r="P691" s="166"/>
      <c r="Q691" s="166"/>
      <c r="R691" s="166"/>
      <c r="S691" s="166"/>
      <c r="T691" s="166"/>
      <c r="U691" s="166"/>
      <c r="V691" s="166"/>
      <c r="W691" s="166"/>
      <c r="X691" s="166"/>
      <c r="Y691" s="166"/>
      <c r="Z691" s="166"/>
    </row>
    <row r="692" spans="1:26" ht="15.75" customHeight="1">
      <c r="A692" s="166"/>
      <c r="B692" s="166"/>
      <c r="C692" s="166"/>
      <c r="D692" s="171"/>
      <c r="E692" s="171"/>
      <c r="F692" s="171"/>
      <c r="G692" s="171"/>
      <c r="H692" s="166"/>
      <c r="I692" s="166"/>
      <c r="J692" s="166"/>
      <c r="K692" s="166"/>
      <c r="L692" s="166"/>
      <c r="M692" s="166"/>
      <c r="N692" s="166"/>
      <c r="O692" s="166"/>
      <c r="P692" s="166"/>
      <c r="Q692" s="166"/>
      <c r="R692" s="166"/>
      <c r="S692" s="166"/>
      <c r="T692" s="166"/>
      <c r="U692" s="166"/>
      <c r="V692" s="166"/>
      <c r="W692" s="166"/>
      <c r="X692" s="166"/>
      <c r="Y692" s="166"/>
      <c r="Z692" s="166"/>
    </row>
    <row r="693" spans="1:26" ht="15.75" customHeight="1">
      <c r="A693" s="166"/>
      <c r="B693" s="166"/>
      <c r="C693" s="166"/>
      <c r="D693" s="171"/>
      <c r="E693" s="171"/>
      <c r="F693" s="171"/>
      <c r="G693" s="171"/>
      <c r="H693" s="166"/>
      <c r="I693" s="166"/>
      <c r="J693" s="166"/>
      <c r="K693" s="166"/>
      <c r="L693" s="166"/>
      <c r="M693" s="166"/>
      <c r="N693" s="166"/>
      <c r="O693" s="166"/>
      <c r="P693" s="166"/>
      <c r="Q693" s="166"/>
      <c r="R693" s="166"/>
      <c r="S693" s="166"/>
      <c r="T693" s="166"/>
      <c r="U693" s="166"/>
      <c r="V693" s="166"/>
      <c r="W693" s="166"/>
      <c r="X693" s="166"/>
      <c r="Y693" s="166"/>
      <c r="Z693" s="166"/>
    </row>
    <row r="694" spans="1:26" ht="15.75" customHeight="1">
      <c r="A694" s="166"/>
      <c r="B694" s="166"/>
      <c r="C694" s="166"/>
      <c r="D694" s="171"/>
      <c r="E694" s="171"/>
      <c r="F694" s="171"/>
      <c r="G694" s="171"/>
      <c r="H694" s="166"/>
      <c r="I694" s="166"/>
      <c r="J694" s="166"/>
      <c r="K694" s="166"/>
      <c r="L694" s="166"/>
      <c r="M694" s="166"/>
      <c r="N694" s="166"/>
      <c r="O694" s="166"/>
      <c r="P694" s="166"/>
      <c r="Q694" s="166"/>
      <c r="R694" s="166"/>
      <c r="S694" s="166"/>
      <c r="T694" s="166"/>
      <c r="U694" s="166"/>
      <c r="V694" s="166"/>
      <c r="W694" s="166"/>
      <c r="X694" s="166"/>
      <c r="Y694" s="166"/>
      <c r="Z694" s="166"/>
    </row>
    <row r="695" spans="1:26" ht="15.75" customHeight="1">
      <c r="A695" s="166"/>
      <c r="B695" s="166"/>
      <c r="C695" s="166"/>
      <c r="D695" s="171"/>
      <c r="E695" s="171"/>
      <c r="F695" s="171"/>
      <c r="G695" s="171"/>
      <c r="H695" s="166"/>
      <c r="I695" s="166"/>
      <c r="J695" s="166"/>
      <c r="K695" s="166"/>
      <c r="L695" s="166"/>
      <c r="M695" s="166"/>
      <c r="N695" s="166"/>
      <c r="O695" s="166"/>
      <c r="P695" s="166"/>
      <c r="Q695" s="166"/>
      <c r="R695" s="166"/>
      <c r="S695" s="166"/>
      <c r="T695" s="166"/>
      <c r="U695" s="166"/>
      <c r="V695" s="166"/>
      <c r="W695" s="166"/>
      <c r="X695" s="166"/>
      <c r="Y695" s="166"/>
      <c r="Z695" s="166"/>
    </row>
    <row r="696" spans="1:26" ht="15.75" customHeight="1">
      <c r="A696" s="166"/>
      <c r="B696" s="166"/>
      <c r="C696" s="166"/>
      <c r="D696" s="171"/>
      <c r="E696" s="171"/>
      <c r="F696" s="171"/>
      <c r="G696" s="171"/>
      <c r="H696" s="166"/>
      <c r="I696" s="166"/>
      <c r="J696" s="166"/>
      <c r="K696" s="166"/>
      <c r="L696" s="166"/>
      <c r="M696" s="166"/>
      <c r="N696" s="166"/>
      <c r="O696" s="166"/>
      <c r="P696" s="166"/>
      <c r="Q696" s="166"/>
      <c r="R696" s="166"/>
      <c r="S696" s="166"/>
      <c r="T696" s="166"/>
      <c r="U696" s="166"/>
      <c r="V696" s="166"/>
      <c r="W696" s="166"/>
      <c r="X696" s="166"/>
      <c r="Y696" s="166"/>
      <c r="Z696" s="166"/>
    </row>
    <row r="697" spans="1:26" ht="15.75" customHeight="1">
      <c r="A697" s="166"/>
      <c r="B697" s="166"/>
      <c r="C697" s="166"/>
      <c r="D697" s="171"/>
      <c r="E697" s="171"/>
      <c r="F697" s="171"/>
      <c r="G697" s="171"/>
      <c r="H697" s="166"/>
      <c r="I697" s="166"/>
      <c r="J697" s="166"/>
      <c r="K697" s="166"/>
      <c r="L697" s="166"/>
      <c r="M697" s="166"/>
      <c r="N697" s="166"/>
      <c r="O697" s="166"/>
      <c r="P697" s="166"/>
      <c r="Q697" s="166"/>
      <c r="R697" s="166"/>
      <c r="S697" s="166"/>
      <c r="T697" s="166"/>
      <c r="U697" s="166"/>
      <c r="V697" s="166"/>
      <c r="W697" s="166"/>
      <c r="X697" s="166"/>
      <c r="Y697" s="166"/>
      <c r="Z697" s="166"/>
    </row>
    <row r="698" spans="1:26" ht="15.75" customHeight="1">
      <c r="A698" s="166"/>
      <c r="B698" s="166"/>
      <c r="C698" s="166"/>
      <c r="D698" s="171"/>
      <c r="E698" s="171"/>
      <c r="F698" s="171"/>
      <c r="G698" s="171"/>
      <c r="H698" s="166"/>
      <c r="I698" s="166"/>
      <c r="J698" s="166"/>
      <c r="K698" s="166"/>
      <c r="L698" s="166"/>
      <c r="M698" s="166"/>
      <c r="N698" s="166"/>
      <c r="O698" s="166"/>
      <c r="P698" s="166"/>
      <c r="Q698" s="166"/>
      <c r="R698" s="166"/>
      <c r="S698" s="166"/>
      <c r="T698" s="166"/>
      <c r="U698" s="166"/>
      <c r="V698" s="166"/>
      <c r="W698" s="166"/>
      <c r="X698" s="166"/>
      <c r="Y698" s="166"/>
      <c r="Z698" s="166"/>
    </row>
    <row r="699" spans="1:26" ht="15.75" customHeight="1">
      <c r="A699" s="166"/>
      <c r="B699" s="166"/>
      <c r="C699" s="166"/>
      <c r="D699" s="171"/>
      <c r="E699" s="171"/>
      <c r="F699" s="171"/>
      <c r="G699" s="171"/>
      <c r="H699" s="166"/>
      <c r="I699" s="166"/>
      <c r="J699" s="166"/>
      <c r="K699" s="166"/>
      <c r="L699" s="166"/>
      <c r="M699" s="166"/>
      <c r="N699" s="166"/>
      <c r="O699" s="166"/>
      <c r="P699" s="166"/>
      <c r="Q699" s="166"/>
      <c r="R699" s="166"/>
      <c r="S699" s="166"/>
      <c r="T699" s="166"/>
      <c r="U699" s="166"/>
      <c r="V699" s="166"/>
      <c r="W699" s="166"/>
      <c r="X699" s="166"/>
      <c r="Y699" s="166"/>
      <c r="Z699" s="166"/>
    </row>
    <row r="700" spans="1:26" ht="15.75" customHeight="1">
      <c r="A700" s="166"/>
      <c r="B700" s="166"/>
      <c r="C700" s="166"/>
      <c r="D700" s="171"/>
      <c r="E700" s="171"/>
      <c r="F700" s="171"/>
      <c r="G700" s="171"/>
      <c r="H700" s="166"/>
      <c r="I700" s="166"/>
      <c r="J700" s="166"/>
      <c r="K700" s="166"/>
      <c r="L700" s="166"/>
      <c r="M700" s="166"/>
      <c r="N700" s="166"/>
      <c r="O700" s="166"/>
      <c r="P700" s="166"/>
      <c r="Q700" s="166"/>
      <c r="R700" s="166"/>
      <c r="S700" s="166"/>
      <c r="T700" s="166"/>
      <c r="U700" s="166"/>
      <c r="V700" s="166"/>
      <c r="W700" s="166"/>
      <c r="X700" s="166"/>
      <c r="Y700" s="166"/>
      <c r="Z700" s="166"/>
    </row>
    <row r="701" spans="1:26" ht="15.75" customHeight="1">
      <c r="A701" s="166"/>
      <c r="B701" s="166"/>
      <c r="C701" s="166"/>
      <c r="D701" s="171"/>
      <c r="E701" s="171"/>
      <c r="F701" s="171"/>
      <c r="G701" s="171"/>
      <c r="H701" s="166"/>
      <c r="I701" s="166"/>
      <c r="J701" s="166"/>
      <c r="K701" s="166"/>
      <c r="L701" s="166"/>
      <c r="M701" s="166"/>
      <c r="N701" s="166"/>
      <c r="O701" s="166"/>
      <c r="P701" s="166"/>
      <c r="Q701" s="166"/>
      <c r="R701" s="166"/>
      <c r="S701" s="166"/>
      <c r="T701" s="166"/>
      <c r="U701" s="166"/>
      <c r="V701" s="166"/>
      <c r="W701" s="166"/>
      <c r="X701" s="166"/>
      <c r="Y701" s="166"/>
      <c r="Z701" s="166"/>
    </row>
    <row r="702" spans="1:26" ht="15.75" customHeight="1">
      <c r="A702" s="166"/>
      <c r="B702" s="166"/>
      <c r="C702" s="166"/>
      <c r="D702" s="171"/>
      <c r="E702" s="171"/>
      <c r="F702" s="171"/>
      <c r="G702" s="171"/>
      <c r="H702" s="166"/>
      <c r="I702" s="166"/>
      <c r="J702" s="166"/>
      <c r="K702" s="166"/>
      <c r="L702" s="166"/>
      <c r="M702" s="166"/>
      <c r="N702" s="166"/>
      <c r="O702" s="166"/>
      <c r="P702" s="166"/>
      <c r="Q702" s="166"/>
      <c r="R702" s="166"/>
      <c r="S702" s="166"/>
      <c r="T702" s="166"/>
      <c r="U702" s="166"/>
      <c r="V702" s="166"/>
      <c r="W702" s="166"/>
      <c r="X702" s="166"/>
      <c r="Y702" s="166"/>
      <c r="Z702" s="166"/>
    </row>
    <row r="703" spans="1:26" ht="15.75" customHeight="1">
      <c r="A703" s="166"/>
      <c r="B703" s="166"/>
      <c r="C703" s="166"/>
      <c r="D703" s="171"/>
      <c r="E703" s="171"/>
      <c r="F703" s="171"/>
      <c r="G703" s="171"/>
      <c r="H703" s="166"/>
      <c r="I703" s="166"/>
      <c r="J703" s="166"/>
      <c r="K703" s="166"/>
      <c r="L703" s="166"/>
      <c r="M703" s="166"/>
      <c r="N703" s="166"/>
      <c r="O703" s="166"/>
      <c r="P703" s="166"/>
      <c r="Q703" s="166"/>
      <c r="R703" s="166"/>
      <c r="S703" s="166"/>
      <c r="T703" s="166"/>
      <c r="U703" s="166"/>
      <c r="V703" s="166"/>
      <c r="W703" s="166"/>
      <c r="X703" s="166"/>
      <c r="Y703" s="166"/>
      <c r="Z703" s="166"/>
    </row>
    <row r="704" spans="1:26" ht="15.75" customHeight="1">
      <c r="A704" s="166"/>
      <c r="B704" s="166"/>
      <c r="C704" s="166"/>
      <c r="D704" s="171"/>
      <c r="E704" s="171"/>
      <c r="F704" s="171"/>
      <c r="G704" s="171"/>
      <c r="H704" s="166"/>
      <c r="I704" s="166"/>
      <c r="J704" s="166"/>
      <c r="K704" s="166"/>
      <c r="L704" s="166"/>
      <c r="M704" s="166"/>
      <c r="N704" s="166"/>
      <c r="O704" s="166"/>
      <c r="P704" s="166"/>
      <c r="Q704" s="166"/>
      <c r="R704" s="166"/>
      <c r="S704" s="166"/>
      <c r="T704" s="166"/>
      <c r="U704" s="166"/>
      <c r="V704" s="166"/>
      <c r="W704" s="166"/>
      <c r="X704" s="166"/>
      <c r="Y704" s="166"/>
      <c r="Z704" s="166"/>
    </row>
    <row r="705" spans="1:26" ht="15.75" customHeight="1">
      <c r="A705" s="166"/>
      <c r="B705" s="166"/>
      <c r="C705" s="166"/>
      <c r="D705" s="171"/>
      <c r="E705" s="171"/>
      <c r="F705" s="171"/>
      <c r="G705" s="171"/>
      <c r="H705" s="166"/>
      <c r="I705" s="166"/>
      <c r="J705" s="166"/>
      <c r="K705" s="166"/>
      <c r="L705" s="166"/>
      <c r="M705" s="166"/>
      <c r="N705" s="166"/>
      <c r="O705" s="166"/>
      <c r="P705" s="166"/>
      <c r="Q705" s="166"/>
      <c r="R705" s="166"/>
      <c r="S705" s="166"/>
      <c r="T705" s="166"/>
      <c r="U705" s="166"/>
      <c r="V705" s="166"/>
      <c r="W705" s="166"/>
      <c r="X705" s="166"/>
      <c r="Y705" s="166"/>
      <c r="Z705" s="166"/>
    </row>
    <row r="706" spans="1:26" ht="15.75" customHeight="1">
      <c r="A706" s="166"/>
      <c r="B706" s="166"/>
      <c r="C706" s="166"/>
      <c r="D706" s="171"/>
      <c r="E706" s="171"/>
      <c r="F706" s="171"/>
      <c r="G706" s="171"/>
      <c r="H706" s="166"/>
      <c r="I706" s="166"/>
      <c r="J706" s="166"/>
      <c r="K706" s="166"/>
      <c r="L706" s="166"/>
      <c r="M706" s="166"/>
      <c r="N706" s="166"/>
      <c r="O706" s="166"/>
      <c r="P706" s="166"/>
      <c r="Q706" s="166"/>
      <c r="R706" s="166"/>
      <c r="S706" s="166"/>
      <c r="T706" s="166"/>
      <c r="U706" s="166"/>
      <c r="V706" s="166"/>
      <c r="W706" s="166"/>
      <c r="X706" s="166"/>
      <c r="Y706" s="166"/>
      <c r="Z706" s="166"/>
    </row>
    <row r="707" spans="1:26" ht="15.75" customHeight="1">
      <c r="A707" s="166"/>
      <c r="B707" s="166"/>
      <c r="C707" s="166"/>
      <c r="D707" s="171"/>
      <c r="E707" s="171"/>
      <c r="F707" s="171"/>
      <c r="G707" s="171"/>
      <c r="H707" s="166"/>
      <c r="I707" s="166"/>
      <c r="J707" s="166"/>
      <c r="K707" s="166"/>
      <c r="L707" s="166"/>
      <c r="M707" s="166"/>
      <c r="N707" s="166"/>
      <c r="O707" s="166"/>
      <c r="P707" s="166"/>
      <c r="Q707" s="166"/>
      <c r="R707" s="166"/>
      <c r="S707" s="166"/>
      <c r="T707" s="166"/>
      <c r="U707" s="166"/>
      <c r="V707" s="166"/>
      <c r="W707" s="166"/>
      <c r="X707" s="166"/>
      <c r="Y707" s="166"/>
      <c r="Z707" s="166"/>
    </row>
    <row r="708" spans="1:26" ht="15.75" customHeight="1">
      <c r="A708" s="166"/>
      <c r="B708" s="166"/>
      <c r="C708" s="166"/>
      <c r="D708" s="171"/>
      <c r="E708" s="171"/>
      <c r="F708" s="171"/>
      <c r="G708" s="171"/>
      <c r="H708" s="166"/>
      <c r="I708" s="166"/>
      <c r="J708" s="166"/>
      <c r="K708" s="166"/>
      <c r="L708" s="166"/>
      <c r="M708" s="166"/>
      <c r="N708" s="166"/>
      <c r="O708" s="166"/>
      <c r="P708" s="166"/>
      <c r="Q708" s="166"/>
      <c r="R708" s="166"/>
      <c r="S708" s="166"/>
      <c r="T708" s="166"/>
      <c r="U708" s="166"/>
      <c r="V708" s="166"/>
      <c r="W708" s="166"/>
      <c r="X708" s="166"/>
      <c r="Y708" s="166"/>
      <c r="Z708" s="166"/>
    </row>
    <row r="709" spans="1:26" ht="15.75" customHeight="1">
      <c r="A709" s="166"/>
      <c r="B709" s="166"/>
      <c r="C709" s="166"/>
      <c r="D709" s="171"/>
      <c r="E709" s="171"/>
      <c r="F709" s="171"/>
      <c r="G709" s="171"/>
      <c r="H709" s="166"/>
      <c r="I709" s="166"/>
      <c r="J709" s="166"/>
      <c r="K709" s="166"/>
      <c r="L709" s="166"/>
      <c r="M709" s="166"/>
      <c r="N709" s="166"/>
      <c r="O709" s="166"/>
      <c r="P709" s="166"/>
      <c r="Q709" s="166"/>
      <c r="R709" s="166"/>
      <c r="S709" s="166"/>
      <c r="T709" s="166"/>
      <c r="U709" s="166"/>
      <c r="V709" s="166"/>
      <c r="W709" s="166"/>
      <c r="X709" s="166"/>
      <c r="Y709" s="166"/>
      <c r="Z709" s="166"/>
    </row>
    <row r="710" spans="1:26" ht="15.75" customHeight="1">
      <c r="A710" s="166"/>
      <c r="B710" s="166"/>
      <c r="C710" s="166"/>
      <c r="D710" s="171"/>
      <c r="E710" s="171"/>
      <c r="F710" s="171"/>
      <c r="G710" s="171"/>
      <c r="H710" s="166"/>
      <c r="I710" s="166"/>
      <c r="J710" s="166"/>
      <c r="K710" s="166"/>
      <c r="L710" s="166"/>
      <c r="M710" s="166"/>
      <c r="N710" s="166"/>
      <c r="O710" s="166"/>
      <c r="P710" s="166"/>
      <c r="Q710" s="166"/>
      <c r="R710" s="166"/>
      <c r="S710" s="166"/>
      <c r="T710" s="166"/>
      <c r="U710" s="166"/>
      <c r="V710" s="166"/>
      <c r="W710" s="166"/>
      <c r="X710" s="166"/>
      <c r="Y710" s="166"/>
      <c r="Z710" s="166"/>
    </row>
    <row r="711" spans="1:26" ht="15.75" customHeight="1">
      <c r="A711" s="166"/>
      <c r="B711" s="166"/>
      <c r="C711" s="166"/>
      <c r="D711" s="171"/>
      <c r="E711" s="171"/>
      <c r="F711" s="171"/>
      <c r="G711" s="171"/>
      <c r="H711" s="166"/>
      <c r="I711" s="166"/>
      <c r="J711" s="166"/>
      <c r="K711" s="166"/>
      <c r="L711" s="166"/>
      <c r="M711" s="166"/>
      <c r="N711" s="166"/>
      <c r="O711" s="166"/>
      <c r="P711" s="166"/>
      <c r="Q711" s="166"/>
      <c r="R711" s="166"/>
      <c r="S711" s="166"/>
      <c r="T711" s="166"/>
      <c r="U711" s="166"/>
      <c r="V711" s="166"/>
      <c r="W711" s="166"/>
      <c r="X711" s="166"/>
      <c r="Y711" s="166"/>
      <c r="Z711" s="166"/>
    </row>
    <row r="712" spans="1:26" ht="15.75" customHeight="1">
      <c r="A712" s="166"/>
      <c r="B712" s="166"/>
      <c r="C712" s="166"/>
      <c r="D712" s="171"/>
      <c r="E712" s="171"/>
      <c r="F712" s="171"/>
      <c r="G712" s="171"/>
      <c r="H712" s="166"/>
      <c r="I712" s="166"/>
      <c r="J712" s="166"/>
      <c r="K712" s="166"/>
      <c r="L712" s="166"/>
      <c r="M712" s="166"/>
      <c r="N712" s="166"/>
      <c r="O712" s="166"/>
      <c r="P712" s="166"/>
      <c r="Q712" s="166"/>
      <c r="R712" s="166"/>
      <c r="S712" s="166"/>
      <c r="T712" s="166"/>
      <c r="U712" s="166"/>
      <c r="V712" s="166"/>
      <c r="W712" s="166"/>
      <c r="X712" s="166"/>
      <c r="Y712" s="166"/>
      <c r="Z712" s="166"/>
    </row>
    <row r="713" spans="1:26" ht="15.75" customHeight="1">
      <c r="A713" s="166"/>
      <c r="B713" s="166"/>
      <c r="C713" s="166"/>
      <c r="D713" s="171"/>
      <c r="E713" s="171"/>
      <c r="F713" s="171"/>
      <c r="G713" s="171"/>
      <c r="H713" s="166"/>
      <c r="I713" s="166"/>
      <c r="J713" s="166"/>
      <c r="K713" s="166"/>
      <c r="L713" s="166"/>
      <c r="M713" s="166"/>
      <c r="N713" s="166"/>
      <c r="O713" s="166"/>
      <c r="P713" s="166"/>
      <c r="Q713" s="166"/>
      <c r="R713" s="166"/>
      <c r="S713" s="166"/>
      <c r="T713" s="166"/>
      <c r="U713" s="166"/>
      <c r="V713" s="166"/>
      <c r="W713" s="166"/>
      <c r="X713" s="166"/>
      <c r="Y713" s="166"/>
      <c r="Z713" s="166"/>
    </row>
    <row r="714" spans="1:26" ht="15.75" customHeight="1">
      <c r="A714" s="166"/>
      <c r="B714" s="166"/>
      <c r="C714" s="166"/>
      <c r="D714" s="171"/>
      <c r="E714" s="171"/>
      <c r="F714" s="171"/>
      <c r="G714" s="171"/>
      <c r="H714" s="166"/>
      <c r="I714" s="166"/>
      <c r="J714" s="166"/>
      <c r="K714" s="166"/>
      <c r="L714" s="166"/>
      <c r="M714" s="166"/>
      <c r="N714" s="166"/>
      <c r="O714" s="166"/>
      <c r="P714" s="166"/>
      <c r="Q714" s="166"/>
      <c r="R714" s="166"/>
      <c r="S714" s="166"/>
      <c r="T714" s="166"/>
      <c r="U714" s="166"/>
      <c r="V714" s="166"/>
      <c r="W714" s="166"/>
      <c r="X714" s="166"/>
      <c r="Y714" s="166"/>
      <c r="Z714" s="166"/>
    </row>
    <row r="715" spans="1:26" ht="15.75" customHeight="1">
      <c r="A715" s="166"/>
      <c r="B715" s="166"/>
      <c r="C715" s="166"/>
      <c r="D715" s="171"/>
      <c r="E715" s="171"/>
      <c r="F715" s="171"/>
      <c r="G715" s="171"/>
      <c r="H715" s="166"/>
      <c r="I715" s="166"/>
      <c r="J715" s="166"/>
      <c r="K715" s="166"/>
      <c r="L715" s="166"/>
      <c r="M715" s="166"/>
      <c r="N715" s="166"/>
      <c r="O715" s="166"/>
      <c r="P715" s="166"/>
      <c r="Q715" s="166"/>
      <c r="R715" s="166"/>
      <c r="S715" s="166"/>
      <c r="T715" s="166"/>
      <c r="U715" s="166"/>
      <c r="V715" s="166"/>
      <c r="W715" s="166"/>
      <c r="X715" s="166"/>
      <c r="Y715" s="166"/>
      <c r="Z715" s="166"/>
    </row>
    <row r="716" spans="1:26" ht="15.75" customHeight="1">
      <c r="A716" s="166"/>
      <c r="B716" s="166"/>
      <c r="C716" s="166"/>
      <c r="D716" s="171"/>
      <c r="E716" s="171"/>
      <c r="F716" s="171"/>
      <c r="G716" s="171"/>
      <c r="H716" s="166"/>
      <c r="I716" s="166"/>
      <c r="J716" s="166"/>
      <c r="K716" s="166"/>
      <c r="L716" s="166"/>
      <c r="M716" s="166"/>
      <c r="N716" s="166"/>
      <c r="O716" s="166"/>
      <c r="P716" s="166"/>
      <c r="Q716" s="166"/>
      <c r="R716" s="166"/>
      <c r="S716" s="166"/>
      <c r="T716" s="166"/>
      <c r="U716" s="166"/>
      <c r="V716" s="166"/>
      <c r="W716" s="166"/>
      <c r="X716" s="166"/>
      <c r="Y716" s="166"/>
      <c r="Z716" s="166"/>
    </row>
    <row r="717" spans="1:26" ht="15.75" customHeight="1">
      <c r="A717" s="166"/>
      <c r="B717" s="166"/>
      <c r="C717" s="166"/>
      <c r="D717" s="171"/>
      <c r="E717" s="171"/>
      <c r="F717" s="171"/>
      <c r="G717" s="171"/>
      <c r="H717" s="166"/>
      <c r="I717" s="166"/>
      <c r="J717" s="166"/>
      <c r="K717" s="166"/>
      <c r="L717" s="166"/>
      <c r="M717" s="166"/>
      <c r="N717" s="166"/>
      <c r="O717" s="166"/>
      <c r="P717" s="166"/>
      <c r="Q717" s="166"/>
      <c r="R717" s="166"/>
      <c r="S717" s="166"/>
      <c r="T717" s="166"/>
      <c r="U717" s="166"/>
      <c r="V717" s="166"/>
      <c r="W717" s="166"/>
      <c r="X717" s="166"/>
      <c r="Y717" s="166"/>
      <c r="Z717" s="166"/>
    </row>
    <row r="718" spans="1:26" ht="15.75" customHeight="1">
      <c r="A718" s="166"/>
      <c r="B718" s="166"/>
      <c r="C718" s="166"/>
      <c r="D718" s="171"/>
      <c r="E718" s="171"/>
      <c r="F718" s="171"/>
      <c r="G718" s="171"/>
      <c r="H718" s="166"/>
      <c r="I718" s="166"/>
      <c r="J718" s="166"/>
      <c r="K718" s="166"/>
      <c r="L718" s="166"/>
      <c r="M718" s="166"/>
      <c r="N718" s="166"/>
      <c r="O718" s="166"/>
      <c r="P718" s="166"/>
      <c r="Q718" s="166"/>
      <c r="R718" s="166"/>
      <c r="S718" s="166"/>
      <c r="T718" s="166"/>
      <c r="U718" s="166"/>
      <c r="V718" s="166"/>
      <c r="W718" s="166"/>
      <c r="X718" s="166"/>
      <c r="Y718" s="166"/>
      <c r="Z718" s="166"/>
    </row>
    <row r="719" spans="1:26" ht="15.75" customHeight="1">
      <c r="A719" s="166"/>
      <c r="B719" s="166"/>
      <c r="C719" s="166"/>
      <c r="D719" s="171"/>
      <c r="E719" s="171"/>
      <c r="F719" s="171"/>
      <c r="G719" s="171"/>
      <c r="H719" s="166"/>
      <c r="I719" s="166"/>
      <c r="J719" s="166"/>
      <c r="K719" s="166"/>
      <c r="L719" s="166"/>
      <c r="M719" s="166"/>
      <c r="N719" s="166"/>
      <c r="O719" s="166"/>
      <c r="P719" s="166"/>
      <c r="Q719" s="166"/>
      <c r="R719" s="166"/>
      <c r="S719" s="166"/>
      <c r="T719" s="166"/>
      <c r="U719" s="166"/>
      <c r="V719" s="166"/>
      <c r="W719" s="166"/>
      <c r="X719" s="166"/>
      <c r="Y719" s="166"/>
      <c r="Z719" s="166"/>
    </row>
    <row r="720" spans="1:26" ht="15.75" customHeight="1">
      <c r="A720" s="166"/>
      <c r="B720" s="166"/>
      <c r="C720" s="166"/>
      <c r="D720" s="171"/>
      <c r="E720" s="171"/>
      <c r="F720" s="171"/>
      <c r="G720" s="171"/>
      <c r="H720" s="166"/>
      <c r="I720" s="166"/>
      <c r="J720" s="166"/>
      <c r="K720" s="166"/>
      <c r="L720" s="166"/>
      <c r="M720" s="166"/>
      <c r="N720" s="166"/>
      <c r="O720" s="166"/>
      <c r="P720" s="166"/>
      <c r="Q720" s="166"/>
      <c r="R720" s="166"/>
      <c r="S720" s="166"/>
      <c r="T720" s="166"/>
      <c r="U720" s="166"/>
      <c r="V720" s="166"/>
      <c r="W720" s="166"/>
      <c r="X720" s="166"/>
      <c r="Y720" s="166"/>
      <c r="Z720" s="166"/>
    </row>
    <row r="721" spans="1:26" ht="15.75" customHeight="1">
      <c r="A721" s="166"/>
      <c r="B721" s="166"/>
      <c r="C721" s="166"/>
      <c r="D721" s="171"/>
      <c r="E721" s="171"/>
      <c r="F721" s="171"/>
      <c r="G721" s="171"/>
      <c r="H721" s="166"/>
      <c r="I721" s="166"/>
      <c r="J721" s="166"/>
      <c r="K721" s="166"/>
      <c r="L721" s="166"/>
      <c r="M721" s="166"/>
      <c r="N721" s="166"/>
      <c r="O721" s="166"/>
      <c r="P721" s="166"/>
      <c r="Q721" s="166"/>
      <c r="R721" s="166"/>
      <c r="S721" s="166"/>
      <c r="T721" s="166"/>
      <c r="U721" s="166"/>
      <c r="V721" s="166"/>
      <c r="W721" s="166"/>
      <c r="X721" s="166"/>
      <c r="Y721" s="166"/>
      <c r="Z721" s="166"/>
    </row>
    <row r="722" spans="1:26" ht="15.75" customHeight="1">
      <c r="A722" s="166"/>
      <c r="B722" s="166"/>
      <c r="C722" s="166"/>
      <c r="D722" s="171"/>
      <c r="E722" s="171"/>
      <c r="F722" s="171"/>
      <c r="G722" s="171"/>
      <c r="H722" s="166"/>
      <c r="I722" s="166"/>
      <c r="J722" s="166"/>
      <c r="K722" s="166"/>
      <c r="L722" s="166"/>
      <c r="M722" s="166"/>
      <c r="N722" s="166"/>
      <c r="O722" s="166"/>
      <c r="P722" s="166"/>
      <c r="Q722" s="166"/>
      <c r="R722" s="166"/>
      <c r="S722" s="166"/>
      <c r="T722" s="166"/>
      <c r="U722" s="166"/>
      <c r="V722" s="166"/>
      <c r="W722" s="166"/>
      <c r="X722" s="166"/>
      <c r="Y722" s="166"/>
      <c r="Z722" s="166"/>
    </row>
    <row r="723" spans="1:26" ht="15.75" customHeight="1">
      <c r="A723" s="166"/>
      <c r="B723" s="166"/>
      <c r="C723" s="166"/>
      <c r="D723" s="171"/>
      <c r="E723" s="171"/>
      <c r="F723" s="171"/>
      <c r="G723" s="171"/>
      <c r="H723" s="166"/>
      <c r="I723" s="166"/>
      <c r="J723" s="166"/>
      <c r="K723" s="166"/>
      <c r="L723" s="166"/>
      <c r="M723" s="166"/>
      <c r="N723" s="166"/>
      <c r="O723" s="166"/>
      <c r="P723" s="166"/>
      <c r="Q723" s="166"/>
      <c r="R723" s="166"/>
      <c r="S723" s="166"/>
      <c r="T723" s="166"/>
      <c r="U723" s="166"/>
      <c r="V723" s="166"/>
      <c r="W723" s="166"/>
      <c r="X723" s="166"/>
      <c r="Y723" s="166"/>
      <c r="Z723" s="166"/>
    </row>
    <row r="724" spans="1:26" ht="15.75" customHeight="1">
      <c r="A724" s="166"/>
      <c r="B724" s="166"/>
      <c r="C724" s="166"/>
      <c r="D724" s="171"/>
      <c r="E724" s="171"/>
      <c r="F724" s="171"/>
      <c r="G724" s="171"/>
      <c r="H724" s="166"/>
      <c r="I724" s="166"/>
      <c r="J724" s="166"/>
      <c r="K724" s="166"/>
      <c r="L724" s="166"/>
      <c r="M724" s="166"/>
      <c r="N724" s="166"/>
      <c r="O724" s="166"/>
      <c r="P724" s="166"/>
      <c r="Q724" s="166"/>
      <c r="R724" s="166"/>
      <c r="S724" s="166"/>
      <c r="T724" s="166"/>
      <c r="U724" s="166"/>
      <c r="V724" s="166"/>
      <c r="W724" s="166"/>
      <c r="X724" s="166"/>
      <c r="Y724" s="166"/>
      <c r="Z724" s="166"/>
    </row>
    <row r="725" spans="1:26" ht="15.75" customHeight="1">
      <c r="A725" s="166"/>
      <c r="B725" s="166"/>
      <c r="C725" s="166"/>
      <c r="D725" s="171"/>
      <c r="E725" s="171"/>
      <c r="F725" s="171"/>
      <c r="G725" s="171"/>
      <c r="H725" s="166"/>
      <c r="I725" s="166"/>
      <c r="J725" s="166"/>
      <c r="K725" s="166"/>
      <c r="L725" s="166"/>
      <c r="M725" s="166"/>
      <c r="N725" s="166"/>
      <c r="O725" s="166"/>
      <c r="P725" s="166"/>
      <c r="Q725" s="166"/>
      <c r="R725" s="166"/>
      <c r="S725" s="166"/>
      <c r="T725" s="166"/>
      <c r="U725" s="166"/>
      <c r="V725" s="166"/>
      <c r="W725" s="166"/>
      <c r="X725" s="166"/>
      <c r="Y725" s="166"/>
      <c r="Z725" s="166"/>
    </row>
    <row r="726" spans="1:26" ht="15.75" customHeight="1">
      <c r="A726" s="166"/>
      <c r="B726" s="166"/>
      <c r="C726" s="166"/>
      <c r="D726" s="171"/>
      <c r="E726" s="171"/>
      <c r="F726" s="171"/>
      <c r="G726" s="171"/>
      <c r="H726" s="166"/>
      <c r="I726" s="166"/>
      <c r="J726" s="166"/>
      <c r="K726" s="166"/>
      <c r="L726" s="166"/>
      <c r="M726" s="166"/>
      <c r="N726" s="166"/>
      <c r="O726" s="166"/>
      <c r="P726" s="166"/>
      <c r="Q726" s="166"/>
      <c r="R726" s="166"/>
      <c r="S726" s="166"/>
      <c r="T726" s="166"/>
      <c r="U726" s="166"/>
      <c r="V726" s="166"/>
      <c r="W726" s="166"/>
      <c r="X726" s="166"/>
      <c r="Y726" s="166"/>
      <c r="Z726" s="166"/>
    </row>
    <row r="727" spans="1:26" ht="15.75" customHeight="1">
      <c r="A727" s="166"/>
      <c r="B727" s="166"/>
      <c r="C727" s="166"/>
      <c r="D727" s="171"/>
      <c r="E727" s="171"/>
      <c r="F727" s="171"/>
      <c r="G727" s="171"/>
      <c r="H727" s="166"/>
      <c r="I727" s="166"/>
      <c r="J727" s="166"/>
      <c r="K727" s="166"/>
      <c r="L727" s="166"/>
      <c r="M727" s="166"/>
      <c r="N727" s="166"/>
      <c r="O727" s="166"/>
      <c r="P727" s="166"/>
      <c r="Q727" s="166"/>
      <c r="R727" s="166"/>
      <c r="S727" s="166"/>
      <c r="T727" s="166"/>
      <c r="U727" s="166"/>
      <c r="V727" s="166"/>
      <c r="W727" s="166"/>
      <c r="X727" s="166"/>
      <c r="Y727" s="166"/>
      <c r="Z727" s="166"/>
    </row>
    <row r="728" spans="1:26" ht="15.75" customHeight="1">
      <c r="A728" s="166"/>
      <c r="B728" s="166"/>
      <c r="C728" s="166"/>
      <c r="D728" s="171"/>
      <c r="E728" s="171"/>
      <c r="F728" s="171"/>
      <c r="G728" s="171"/>
      <c r="H728" s="166"/>
      <c r="I728" s="166"/>
      <c r="J728" s="166"/>
      <c r="K728" s="166"/>
      <c r="L728" s="166"/>
      <c r="M728" s="166"/>
      <c r="N728" s="166"/>
      <c r="O728" s="166"/>
      <c r="P728" s="166"/>
      <c r="Q728" s="166"/>
      <c r="R728" s="166"/>
      <c r="S728" s="166"/>
      <c r="T728" s="166"/>
      <c r="U728" s="166"/>
      <c r="V728" s="166"/>
      <c r="W728" s="166"/>
      <c r="X728" s="166"/>
      <c r="Y728" s="166"/>
      <c r="Z728" s="166"/>
    </row>
    <row r="729" spans="1:26" ht="15.75" customHeight="1">
      <c r="A729" s="166"/>
      <c r="B729" s="166"/>
      <c r="C729" s="166"/>
      <c r="D729" s="171"/>
      <c r="E729" s="171"/>
      <c r="F729" s="171"/>
      <c r="G729" s="171"/>
      <c r="H729" s="166"/>
      <c r="I729" s="166"/>
      <c r="J729" s="166"/>
      <c r="K729" s="166"/>
      <c r="L729" s="166"/>
      <c r="M729" s="166"/>
      <c r="N729" s="166"/>
      <c r="O729" s="166"/>
      <c r="P729" s="166"/>
      <c r="Q729" s="166"/>
      <c r="R729" s="166"/>
      <c r="S729" s="166"/>
      <c r="T729" s="166"/>
      <c r="U729" s="166"/>
      <c r="V729" s="166"/>
      <c r="W729" s="166"/>
      <c r="X729" s="166"/>
      <c r="Y729" s="166"/>
      <c r="Z729" s="166"/>
    </row>
    <row r="730" spans="1:26" ht="15.75" customHeight="1">
      <c r="A730" s="166"/>
      <c r="B730" s="166"/>
      <c r="C730" s="166"/>
      <c r="D730" s="171"/>
      <c r="E730" s="171"/>
      <c r="F730" s="171"/>
      <c r="G730" s="171"/>
      <c r="H730" s="166"/>
      <c r="I730" s="166"/>
      <c r="J730" s="166"/>
      <c r="K730" s="166"/>
      <c r="L730" s="166"/>
      <c r="M730" s="166"/>
      <c r="N730" s="166"/>
      <c r="O730" s="166"/>
      <c r="P730" s="166"/>
      <c r="Q730" s="166"/>
      <c r="R730" s="166"/>
      <c r="S730" s="166"/>
      <c r="T730" s="166"/>
      <c r="U730" s="166"/>
      <c r="V730" s="166"/>
      <c r="W730" s="166"/>
      <c r="X730" s="166"/>
      <c r="Y730" s="166"/>
      <c r="Z730" s="166"/>
    </row>
    <row r="731" spans="1:26" ht="15.75" customHeight="1">
      <c r="A731" s="166"/>
      <c r="B731" s="166"/>
      <c r="C731" s="166"/>
      <c r="D731" s="171"/>
      <c r="E731" s="171"/>
      <c r="F731" s="171"/>
      <c r="G731" s="171"/>
      <c r="H731" s="166"/>
      <c r="I731" s="166"/>
      <c r="J731" s="166"/>
      <c r="K731" s="166"/>
      <c r="L731" s="166"/>
      <c r="M731" s="166"/>
      <c r="N731" s="166"/>
      <c r="O731" s="166"/>
      <c r="P731" s="166"/>
      <c r="Q731" s="166"/>
      <c r="R731" s="166"/>
      <c r="S731" s="166"/>
      <c r="T731" s="166"/>
      <c r="U731" s="166"/>
      <c r="V731" s="166"/>
      <c r="W731" s="166"/>
      <c r="X731" s="166"/>
      <c r="Y731" s="166"/>
      <c r="Z731" s="166"/>
    </row>
    <row r="732" spans="1:26" ht="15.75" customHeight="1">
      <c r="A732" s="166"/>
      <c r="B732" s="166"/>
      <c r="C732" s="166"/>
      <c r="D732" s="171"/>
      <c r="E732" s="171"/>
      <c r="F732" s="171"/>
      <c r="G732" s="171"/>
      <c r="H732" s="166"/>
      <c r="I732" s="166"/>
      <c r="J732" s="166"/>
      <c r="K732" s="166"/>
      <c r="L732" s="166"/>
      <c r="M732" s="166"/>
      <c r="N732" s="166"/>
      <c r="O732" s="166"/>
      <c r="P732" s="166"/>
      <c r="Q732" s="166"/>
      <c r="R732" s="166"/>
      <c r="S732" s="166"/>
      <c r="T732" s="166"/>
      <c r="U732" s="166"/>
      <c r="V732" s="166"/>
      <c r="W732" s="166"/>
      <c r="X732" s="166"/>
      <c r="Y732" s="166"/>
      <c r="Z732" s="166"/>
    </row>
    <row r="733" spans="1:26" ht="15.75" customHeight="1">
      <c r="A733" s="166"/>
      <c r="B733" s="166"/>
      <c r="C733" s="166"/>
      <c r="D733" s="171"/>
      <c r="E733" s="171"/>
      <c r="F733" s="171"/>
      <c r="G733" s="171"/>
      <c r="H733" s="166"/>
      <c r="I733" s="166"/>
      <c r="J733" s="166"/>
      <c r="K733" s="166"/>
      <c r="L733" s="166"/>
      <c r="M733" s="166"/>
      <c r="N733" s="166"/>
      <c r="O733" s="166"/>
      <c r="P733" s="166"/>
      <c r="Q733" s="166"/>
      <c r="R733" s="166"/>
      <c r="S733" s="166"/>
      <c r="T733" s="166"/>
      <c r="U733" s="166"/>
      <c r="V733" s="166"/>
      <c r="W733" s="166"/>
      <c r="X733" s="166"/>
      <c r="Y733" s="166"/>
      <c r="Z733" s="166"/>
    </row>
    <row r="734" spans="1:26" ht="15.75" customHeight="1">
      <c r="A734" s="166"/>
      <c r="B734" s="166"/>
      <c r="C734" s="166"/>
      <c r="D734" s="171"/>
      <c r="E734" s="171"/>
      <c r="F734" s="171"/>
      <c r="G734" s="171"/>
      <c r="H734" s="166"/>
      <c r="I734" s="166"/>
      <c r="J734" s="166"/>
      <c r="K734" s="166"/>
      <c r="L734" s="166"/>
      <c r="M734" s="166"/>
      <c r="N734" s="166"/>
      <c r="O734" s="166"/>
      <c r="P734" s="166"/>
      <c r="Q734" s="166"/>
      <c r="R734" s="166"/>
      <c r="S734" s="166"/>
      <c r="T734" s="166"/>
      <c r="U734" s="166"/>
      <c r="V734" s="166"/>
      <c r="W734" s="166"/>
      <c r="X734" s="166"/>
      <c r="Y734" s="166"/>
      <c r="Z734" s="166"/>
    </row>
    <row r="735" spans="1:26" ht="15.75" customHeight="1">
      <c r="A735" s="166"/>
      <c r="B735" s="166"/>
      <c r="C735" s="166"/>
      <c r="D735" s="171"/>
      <c r="E735" s="171"/>
      <c r="F735" s="171"/>
      <c r="G735" s="171"/>
      <c r="H735" s="166"/>
      <c r="I735" s="166"/>
      <c r="J735" s="166"/>
      <c r="K735" s="166"/>
      <c r="L735" s="166"/>
      <c r="M735" s="166"/>
      <c r="N735" s="166"/>
      <c r="O735" s="166"/>
      <c r="P735" s="166"/>
      <c r="Q735" s="166"/>
      <c r="R735" s="166"/>
      <c r="S735" s="166"/>
      <c r="T735" s="166"/>
      <c r="U735" s="166"/>
      <c r="V735" s="166"/>
      <c r="W735" s="166"/>
      <c r="X735" s="166"/>
      <c r="Y735" s="166"/>
      <c r="Z735" s="166"/>
    </row>
    <row r="736" spans="1:26" ht="15.75" customHeight="1">
      <c r="A736" s="166"/>
      <c r="B736" s="166"/>
      <c r="C736" s="166"/>
      <c r="D736" s="171"/>
      <c r="E736" s="171"/>
      <c r="F736" s="171"/>
      <c r="G736" s="171"/>
      <c r="H736" s="166"/>
      <c r="I736" s="166"/>
      <c r="J736" s="166"/>
      <c r="K736" s="166"/>
      <c r="L736" s="166"/>
      <c r="M736" s="166"/>
      <c r="N736" s="166"/>
      <c r="O736" s="166"/>
      <c r="P736" s="166"/>
      <c r="Q736" s="166"/>
      <c r="R736" s="166"/>
      <c r="S736" s="166"/>
      <c r="T736" s="166"/>
      <c r="U736" s="166"/>
      <c r="V736" s="166"/>
      <c r="W736" s="166"/>
      <c r="X736" s="166"/>
      <c r="Y736" s="166"/>
      <c r="Z736" s="166"/>
    </row>
    <row r="737" spans="1:26" ht="15.75" customHeight="1">
      <c r="A737" s="166"/>
      <c r="B737" s="166"/>
      <c r="C737" s="166"/>
      <c r="D737" s="171"/>
      <c r="E737" s="171"/>
      <c r="F737" s="171"/>
      <c r="G737" s="171"/>
      <c r="H737" s="166"/>
      <c r="I737" s="166"/>
      <c r="J737" s="166"/>
      <c r="K737" s="166"/>
      <c r="L737" s="166"/>
      <c r="M737" s="166"/>
      <c r="N737" s="166"/>
      <c r="O737" s="166"/>
      <c r="P737" s="166"/>
      <c r="Q737" s="166"/>
      <c r="R737" s="166"/>
      <c r="S737" s="166"/>
      <c r="T737" s="166"/>
      <c r="U737" s="166"/>
      <c r="V737" s="166"/>
      <c r="W737" s="166"/>
      <c r="X737" s="166"/>
      <c r="Y737" s="166"/>
      <c r="Z737" s="166"/>
    </row>
    <row r="738" spans="1:26" ht="15.75" customHeight="1">
      <c r="A738" s="166"/>
      <c r="B738" s="166"/>
      <c r="C738" s="166"/>
      <c r="D738" s="171"/>
      <c r="E738" s="171"/>
      <c r="F738" s="171"/>
      <c r="G738" s="171"/>
      <c r="H738" s="166"/>
      <c r="I738" s="166"/>
      <c r="J738" s="166"/>
      <c r="K738" s="166"/>
      <c r="L738" s="166"/>
      <c r="M738" s="166"/>
      <c r="N738" s="166"/>
      <c r="O738" s="166"/>
      <c r="P738" s="166"/>
      <c r="Q738" s="166"/>
      <c r="R738" s="166"/>
      <c r="S738" s="166"/>
      <c r="T738" s="166"/>
      <c r="U738" s="166"/>
      <c r="V738" s="166"/>
      <c r="W738" s="166"/>
      <c r="X738" s="166"/>
      <c r="Y738" s="166"/>
      <c r="Z738" s="166"/>
    </row>
    <row r="739" spans="1:26" ht="15.75" customHeight="1">
      <c r="A739" s="166"/>
      <c r="B739" s="166"/>
      <c r="C739" s="166"/>
      <c r="D739" s="171"/>
      <c r="E739" s="171"/>
      <c r="F739" s="171"/>
      <c r="G739" s="171"/>
      <c r="H739" s="166"/>
      <c r="I739" s="166"/>
      <c r="J739" s="166"/>
      <c r="K739" s="166"/>
      <c r="L739" s="166"/>
      <c r="M739" s="166"/>
      <c r="N739" s="166"/>
      <c r="O739" s="166"/>
      <c r="P739" s="166"/>
      <c r="Q739" s="166"/>
      <c r="R739" s="166"/>
      <c r="S739" s="166"/>
      <c r="T739" s="166"/>
      <c r="U739" s="166"/>
      <c r="V739" s="166"/>
      <c r="W739" s="166"/>
      <c r="X739" s="166"/>
      <c r="Y739" s="166"/>
      <c r="Z739" s="166"/>
    </row>
    <row r="740" spans="1:26" ht="15.75" customHeight="1">
      <c r="A740" s="166"/>
      <c r="B740" s="166"/>
      <c r="C740" s="166"/>
      <c r="D740" s="171"/>
      <c r="E740" s="171"/>
      <c r="F740" s="171"/>
      <c r="G740" s="171"/>
      <c r="H740" s="166"/>
      <c r="I740" s="166"/>
      <c r="J740" s="166"/>
      <c r="K740" s="166"/>
      <c r="L740" s="166"/>
      <c r="M740" s="166"/>
      <c r="N740" s="166"/>
      <c r="O740" s="166"/>
      <c r="P740" s="166"/>
      <c r="Q740" s="166"/>
      <c r="R740" s="166"/>
      <c r="S740" s="166"/>
      <c r="T740" s="166"/>
      <c r="U740" s="166"/>
      <c r="V740" s="166"/>
      <c r="W740" s="166"/>
      <c r="X740" s="166"/>
      <c r="Y740" s="166"/>
      <c r="Z740" s="166"/>
    </row>
    <row r="741" spans="1:26" ht="15.75" customHeight="1">
      <c r="A741" s="166"/>
      <c r="B741" s="166"/>
      <c r="C741" s="166"/>
      <c r="D741" s="171"/>
      <c r="E741" s="171"/>
      <c r="F741" s="171"/>
      <c r="G741" s="171"/>
      <c r="H741" s="166"/>
      <c r="I741" s="166"/>
      <c r="J741" s="166"/>
      <c r="K741" s="166"/>
      <c r="L741" s="166"/>
      <c r="M741" s="166"/>
      <c r="N741" s="166"/>
      <c r="O741" s="166"/>
      <c r="P741" s="166"/>
      <c r="Q741" s="166"/>
      <c r="R741" s="166"/>
      <c r="S741" s="166"/>
      <c r="T741" s="166"/>
      <c r="U741" s="166"/>
      <c r="V741" s="166"/>
      <c r="W741" s="166"/>
      <c r="X741" s="166"/>
      <c r="Y741" s="166"/>
      <c r="Z741" s="166"/>
    </row>
    <row r="742" spans="1:26" ht="15.75" customHeight="1">
      <c r="A742" s="166"/>
      <c r="B742" s="166"/>
      <c r="C742" s="166"/>
      <c r="D742" s="171"/>
      <c r="E742" s="171"/>
      <c r="F742" s="171"/>
      <c r="G742" s="171"/>
      <c r="H742" s="166"/>
      <c r="I742" s="166"/>
      <c r="J742" s="166"/>
      <c r="K742" s="166"/>
      <c r="L742" s="166"/>
      <c r="M742" s="166"/>
      <c r="N742" s="166"/>
      <c r="O742" s="166"/>
      <c r="P742" s="166"/>
      <c r="Q742" s="166"/>
      <c r="R742" s="166"/>
      <c r="S742" s="166"/>
      <c r="T742" s="166"/>
      <c r="U742" s="166"/>
      <c r="V742" s="166"/>
      <c r="W742" s="166"/>
      <c r="X742" s="166"/>
      <c r="Y742" s="166"/>
      <c r="Z742" s="166"/>
    </row>
    <row r="743" spans="1:26" ht="15.75" customHeight="1">
      <c r="A743" s="166"/>
      <c r="B743" s="166"/>
      <c r="C743" s="166"/>
      <c r="D743" s="171"/>
      <c r="E743" s="171"/>
      <c r="F743" s="171"/>
      <c r="G743" s="171"/>
      <c r="H743" s="166"/>
      <c r="I743" s="166"/>
      <c r="J743" s="166"/>
      <c r="K743" s="166"/>
      <c r="L743" s="166"/>
      <c r="M743" s="166"/>
      <c r="N743" s="166"/>
      <c r="O743" s="166"/>
      <c r="P743" s="166"/>
      <c r="Q743" s="166"/>
      <c r="R743" s="166"/>
      <c r="S743" s="166"/>
      <c r="T743" s="166"/>
      <c r="U743" s="166"/>
      <c r="V743" s="166"/>
      <c r="W743" s="166"/>
      <c r="X743" s="166"/>
      <c r="Y743" s="166"/>
      <c r="Z743" s="166"/>
    </row>
    <row r="744" spans="1:26" ht="15.75" customHeight="1">
      <c r="A744" s="166"/>
      <c r="B744" s="166"/>
      <c r="C744" s="166"/>
      <c r="D744" s="171"/>
      <c r="E744" s="171"/>
      <c r="F744" s="171"/>
      <c r="G744" s="171"/>
      <c r="H744" s="166"/>
      <c r="I744" s="166"/>
      <c r="J744" s="166"/>
      <c r="K744" s="166"/>
      <c r="L744" s="166"/>
      <c r="M744" s="166"/>
      <c r="N744" s="166"/>
      <c r="O744" s="166"/>
      <c r="P744" s="166"/>
      <c r="Q744" s="166"/>
      <c r="R744" s="166"/>
      <c r="S744" s="166"/>
      <c r="T744" s="166"/>
      <c r="U744" s="166"/>
      <c r="V744" s="166"/>
      <c r="W744" s="166"/>
      <c r="X744" s="166"/>
      <c r="Y744" s="166"/>
      <c r="Z744" s="166"/>
    </row>
    <row r="745" spans="1:26" ht="15.75" customHeight="1">
      <c r="A745" s="166"/>
      <c r="B745" s="166"/>
      <c r="C745" s="166"/>
      <c r="D745" s="171"/>
      <c r="E745" s="171"/>
      <c r="F745" s="171"/>
      <c r="G745" s="171"/>
      <c r="H745" s="166"/>
      <c r="I745" s="166"/>
      <c r="J745" s="166"/>
      <c r="K745" s="166"/>
      <c r="L745" s="166"/>
      <c r="M745" s="166"/>
      <c r="N745" s="166"/>
      <c r="O745" s="166"/>
      <c r="P745" s="166"/>
      <c r="Q745" s="166"/>
      <c r="R745" s="166"/>
      <c r="S745" s="166"/>
      <c r="T745" s="166"/>
      <c r="U745" s="166"/>
      <c r="V745" s="166"/>
      <c r="W745" s="166"/>
      <c r="X745" s="166"/>
      <c r="Y745" s="166"/>
      <c r="Z745" s="166"/>
    </row>
    <row r="746" spans="1:26" ht="15.75" customHeight="1">
      <c r="A746" s="166"/>
      <c r="B746" s="166"/>
      <c r="C746" s="166"/>
      <c r="D746" s="171"/>
      <c r="E746" s="171"/>
      <c r="F746" s="171"/>
      <c r="G746" s="171"/>
      <c r="H746" s="166"/>
      <c r="I746" s="166"/>
      <c r="J746" s="166"/>
      <c r="K746" s="166"/>
      <c r="L746" s="166"/>
      <c r="M746" s="166"/>
      <c r="N746" s="166"/>
      <c r="O746" s="166"/>
      <c r="P746" s="166"/>
      <c r="Q746" s="166"/>
      <c r="R746" s="166"/>
      <c r="S746" s="166"/>
      <c r="T746" s="166"/>
      <c r="U746" s="166"/>
      <c r="V746" s="166"/>
      <c r="W746" s="166"/>
      <c r="X746" s="166"/>
      <c r="Y746" s="166"/>
      <c r="Z746" s="166"/>
    </row>
    <row r="747" spans="1:26" ht="15.75" customHeight="1">
      <c r="A747" s="166"/>
      <c r="B747" s="166"/>
      <c r="C747" s="166"/>
      <c r="D747" s="171"/>
      <c r="E747" s="171"/>
      <c r="F747" s="171"/>
      <c r="G747" s="171"/>
      <c r="H747" s="166"/>
      <c r="I747" s="166"/>
      <c r="J747" s="166"/>
      <c r="K747" s="166"/>
      <c r="L747" s="166"/>
      <c r="M747" s="166"/>
      <c r="N747" s="166"/>
      <c r="O747" s="166"/>
      <c r="P747" s="166"/>
      <c r="Q747" s="166"/>
      <c r="R747" s="166"/>
      <c r="S747" s="166"/>
      <c r="T747" s="166"/>
      <c r="U747" s="166"/>
      <c r="V747" s="166"/>
      <c r="W747" s="166"/>
      <c r="X747" s="166"/>
      <c r="Y747" s="166"/>
      <c r="Z747" s="166"/>
    </row>
    <row r="748" spans="1:26" ht="15.75" customHeight="1">
      <c r="A748" s="166"/>
      <c r="B748" s="166"/>
      <c r="C748" s="166"/>
      <c r="D748" s="171"/>
      <c r="E748" s="171"/>
      <c r="F748" s="171"/>
      <c r="G748" s="171"/>
      <c r="H748" s="166"/>
      <c r="I748" s="166"/>
      <c r="J748" s="166"/>
      <c r="K748" s="166"/>
      <c r="L748" s="166"/>
      <c r="M748" s="166"/>
      <c r="N748" s="166"/>
      <c r="O748" s="166"/>
      <c r="P748" s="166"/>
      <c r="Q748" s="166"/>
      <c r="R748" s="166"/>
      <c r="S748" s="166"/>
      <c r="T748" s="166"/>
      <c r="U748" s="166"/>
      <c r="V748" s="166"/>
      <c r="W748" s="166"/>
      <c r="X748" s="166"/>
      <c r="Y748" s="166"/>
      <c r="Z748" s="166"/>
    </row>
    <row r="749" spans="1:26" ht="15.75" customHeight="1">
      <c r="A749" s="166"/>
      <c r="B749" s="166"/>
      <c r="C749" s="166"/>
      <c r="D749" s="171"/>
      <c r="E749" s="171"/>
      <c r="F749" s="171"/>
      <c r="G749" s="171"/>
      <c r="H749" s="166"/>
      <c r="I749" s="166"/>
      <c r="J749" s="166"/>
      <c r="K749" s="166"/>
      <c r="L749" s="166"/>
      <c r="M749" s="166"/>
      <c r="N749" s="166"/>
      <c r="O749" s="166"/>
      <c r="P749" s="166"/>
      <c r="Q749" s="166"/>
      <c r="R749" s="166"/>
      <c r="S749" s="166"/>
      <c r="T749" s="166"/>
      <c r="U749" s="166"/>
      <c r="V749" s="166"/>
      <c r="W749" s="166"/>
      <c r="X749" s="166"/>
      <c r="Y749" s="166"/>
      <c r="Z749" s="166"/>
    </row>
    <row r="750" spans="1:26" ht="15.75" customHeight="1">
      <c r="A750" s="166"/>
      <c r="B750" s="166"/>
      <c r="C750" s="166"/>
      <c r="D750" s="171"/>
      <c r="E750" s="171"/>
      <c r="F750" s="171"/>
      <c r="G750" s="171"/>
      <c r="H750" s="166"/>
      <c r="I750" s="166"/>
      <c r="J750" s="166"/>
      <c r="K750" s="166"/>
      <c r="L750" s="166"/>
      <c r="M750" s="166"/>
      <c r="N750" s="166"/>
      <c r="O750" s="166"/>
      <c r="P750" s="166"/>
      <c r="Q750" s="166"/>
      <c r="R750" s="166"/>
      <c r="S750" s="166"/>
      <c r="T750" s="166"/>
      <c r="U750" s="166"/>
      <c r="V750" s="166"/>
      <c r="W750" s="166"/>
      <c r="X750" s="166"/>
      <c r="Y750" s="166"/>
      <c r="Z750" s="166"/>
    </row>
    <row r="751" spans="1:26" ht="15.75" customHeight="1">
      <c r="A751" s="166"/>
      <c r="B751" s="166"/>
      <c r="C751" s="166"/>
      <c r="D751" s="171"/>
      <c r="E751" s="171"/>
      <c r="F751" s="171"/>
      <c r="G751" s="171"/>
      <c r="H751" s="166"/>
      <c r="I751" s="166"/>
      <c r="J751" s="166"/>
      <c r="K751" s="166"/>
      <c r="L751" s="166"/>
      <c r="M751" s="166"/>
      <c r="N751" s="166"/>
      <c r="O751" s="166"/>
      <c r="P751" s="166"/>
      <c r="Q751" s="166"/>
      <c r="R751" s="166"/>
      <c r="S751" s="166"/>
      <c r="T751" s="166"/>
      <c r="U751" s="166"/>
      <c r="V751" s="166"/>
      <c r="W751" s="166"/>
      <c r="X751" s="166"/>
      <c r="Y751" s="166"/>
      <c r="Z751" s="166"/>
    </row>
    <row r="752" spans="1:26" ht="15.75" customHeight="1">
      <c r="A752" s="166"/>
      <c r="B752" s="166"/>
      <c r="C752" s="166"/>
      <c r="D752" s="171"/>
      <c r="E752" s="171"/>
      <c r="F752" s="171"/>
      <c r="G752" s="171"/>
      <c r="H752" s="166"/>
      <c r="I752" s="166"/>
      <c r="J752" s="166"/>
      <c r="K752" s="166"/>
      <c r="L752" s="166"/>
      <c r="M752" s="166"/>
      <c r="N752" s="166"/>
      <c r="O752" s="166"/>
      <c r="P752" s="166"/>
      <c r="Q752" s="166"/>
      <c r="R752" s="166"/>
      <c r="S752" s="166"/>
      <c r="T752" s="166"/>
      <c r="U752" s="166"/>
      <c r="V752" s="166"/>
      <c r="W752" s="166"/>
      <c r="X752" s="166"/>
      <c r="Y752" s="166"/>
      <c r="Z752" s="166"/>
    </row>
    <row r="753" spans="1:26" ht="15.75" customHeight="1">
      <c r="A753" s="166"/>
      <c r="B753" s="166"/>
      <c r="C753" s="166"/>
      <c r="D753" s="171"/>
      <c r="E753" s="171"/>
      <c r="F753" s="171"/>
      <c r="G753" s="171"/>
      <c r="H753" s="166"/>
      <c r="I753" s="166"/>
      <c r="J753" s="166"/>
      <c r="K753" s="166"/>
      <c r="L753" s="166"/>
      <c r="M753" s="166"/>
      <c r="N753" s="166"/>
      <c r="O753" s="166"/>
      <c r="P753" s="166"/>
      <c r="Q753" s="166"/>
      <c r="R753" s="166"/>
      <c r="S753" s="166"/>
      <c r="T753" s="166"/>
      <c r="U753" s="166"/>
      <c r="V753" s="166"/>
      <c r="W753" s="166"/>
      <c r="X753" s="166"/>
      <c r="Y753" s="166"/>
      <c r="Z753" s="166"/>
    </row>
    <row r="754" spans="1:26" ht="15.75" customHeight="1">
      <c r="A754" s="166"/>
      <c r="B754" s="166"/>
      <c r="C754" s="166"/>
      <c r="D754" s="171"/>
      <c r="E754" s="171"/>
      <c r="F754" s="171"/>
      <c r="G754" s="171"/>
      <c r="H754" s="166"/>
      <c r="I754" s="166"/>
      <c r="J754" s="166"/>
      <c r="K754" s="166"/>
      <c r="L754" s="166"/>
      <c r="M754" s="166"/>
      <c r="N754" s="166"/>
      <c r="O754" s="166"/>
      <c r="P754" s="166"/>
      <c r="Q754" s="166"/>
      <c r="R754" s="166"/>
      <c r="S754" s="166"/>
      <c r="T754" s="166"/>
      <c r="U754" s="166"/>
      <c r="V754" s="166"/>
      <c r="W754" s="166"/>
      <c r="X754" s="166"/>
      <c r="Y754" s="166"/>
      <c r="Z754" s="166"/>
    </row>
    <row r="755" spans="1:26" ht="15.75" customHeight="1">
      <c r="A755" s="166"/>
      <c r="B755" s="166"/>
      <c r="C755" s="166"/>
      <c r="D755" s="171"/>
      <c r="E755" s="171"/>
      <c r="F755" s="171"/>
      <c r="G755" s="171"/>
      <c r="H755" s="166"/>
      <c r="I755" s="166"/>
      <c r="J755" s="166"/>
      <c r="K755" s="166"/>
      <c r="L755" s="166"/>
      <c r="M755" s="166"/>
      <c r="N755" s="166"/>
      <c r="O755" s="166"/>
      <c r="P755" s="166"/>
      <c r="Q755" s="166"/>
      <c r="R755" s="166"/>
      <c r="S755" s="166"/>
      <c r="T755" s="166"/>
      <c r="U755" s="166"/>
      <c r="V755" s="166"/>
      <c r="W755" s="166"/>
      <c r="X755" s="166"/>
      <c r="Y755" s="166"/>
      <c r="Z755" s="166"/>
    </row>
    <row r="756" spans="1:26" ht="15.75" customHeight="1">
      <c r="A756" s="166"/>
      <c r="B756" s="166"/>
      <c r="C756" s="166"/>
      <c r="D756" s="171"/>
      <c r="E756" s="171"/>
      <c r="F756" s="171"/>
      <c r="G756" s="171"/>
      <c r="H756" s="166"/>
      <c r="I756" s="166"/>
      <c r="J756" s="166"/>
      <c r="K756" s="166"/>
      <c r="L756" s="166"/>
      <c r="M756" s="166"/>
      <c r="N756" s="166"/>
      <c r="O756" s="166"/>
      <c r="P756" s="166"/>
      <c r="Q756" s="166"/>
      <c r="R756" s="166"/>
      <c r="S756" s="166"/>
      <c r="T756" s="166"/>
      <c r="U756" s="166"/>
      <c r="V756" s="166"/>
      <c r="W756" s="166"/>
      <c r="X756" s="166"/>
      <c r="Y756" s="166"/>
      <c r="Z756" s="166"/>
    </row>
    <row r="757" spans="1:26" ht="15.75" customHeight="1">
      <c r="A757" s="166"/>
      <c r="B757" s="166"/>
      <c r="C757" s="166"/>
      <c r="D757" s="171"/>
      <c r="E757" s="171"/>
      <c r="F757" s="171"/>
      <c r="G757" s="171"/>
      <c r="H757" s="166"/>
      <c r="I757" s="166"/>
      <c r="J757" s="166"/>
      <c r="K757" s="166"/>
      <c r="L757" s="166"/>
      <c r="M757" s="166"/>
      <c r="N757" s="166"/>
      <c r="O757" s="166"/>
      <c r="P757" s="166"/>
      <c r="Q757" s="166"/>
      <c r="R757" s="166"/>
      <c r="S757" s="166"/>
      <c r="T757" s="166"/>
      <c r="U757" s="166"/>
      <c r="V757" s="166"/>
      <c r="W757" s="166"/>
      <c r="X757" s="166"/>
      <c r="Y757" s="166"/>
      <c r="Z757" s="166"/>
    </row>
    <row r="758" spans="1:26" ht="15.75" customHeight="1">
      <c r="A758" s="166"/>
      <c r="B758" s="166"/>
      <c r="C758" s="166"/>
      <c r="D758" s="171"/>
      <c r="E758" s="171"/>
      <c r="F758" s="171"/>
      <c r="G758" s="171"/>
      <c r="H758" s="166"/>
      <c r="I758" s="166"/>
      <c r="J758" s="166"/>
      <c r="K758" s="166"/>
      <c r="L758" s="166"/>
      <c r="M758" s="166"/>
      <c r="N758" s="166"/>
      <c r="O758" s="166"/>
      <c r="P758" s="166"/>
      <c r="Q758" s="166"/>
      <c r="R758" s="166"/>
      <c r="S758" s="166"/>
      <c r="T758" s="166"/>
      <c r="U758" s="166"/>
      <c r="V758" s="166"/>
      <c r="W758" s="166"/>
      <c r="X758" s="166"/>
      <c r="Y758" s="166"/>
      <c r="Z758" s="166"/>
    </row>
    <row r="759" spans="1:26" ht="15.75" customHeight="1">
      <c r="A759" s="166"/>
      <c r="B759" s="166"/>
      <c r="C759" s="166"/>
      <c r="D759" s="171"/>
      <c r="E759" s="171"/>
      <c r="F759" s="171"/>
      <c r="G759" s="171"/>
      <c r="H759" s="166"/>
      <c r="I759" s="166"/>
      <c r="J759" s="166"/>
      <c r="K759" s="166"/>
      <c r="L759" s="166"/>
      <c r="M759" s="166"/>
      <c r="N759" s="166"/>
      <c r="O759" s="166"/>
      <c r="P759" s="166"/>
      <c r="Q759" s="166"/>
      <c r="R759" s="166"/>
      <c r="S759" s="166"/>
      <c r="T759" s="166"/>
      <c r="U759" s="166"/>
      <c r="V759" s="166"/>
      <c r="W759" s="166"/>
      <c r="X759" s="166"/>
      <c r="Y759" s="166"/>
      <c r="Z759" s="166"/>
    </row>
    <row r="760" spans="1:26" ht="15.75" customHeight="1">
      <c r="A760" s="166"/>
      <c r="B760" s="166"/>
      <c r="C760" s="166"/>
      <c r="D760" s="171"/>
      <c r="E760" s="171"/>
      <c r="F760" s="171"/>
      <c r="G760" s="171"/>
      <c r="H760" s="166"/>
      <c r="I760" s="166"/>
      <c r="J760" s="166"/>
      <c r="K760" s="166"/>
      <c r="L760" s="166"/>
      <c r="M760" s="166"/>
      <c r="N760" s="166"/>
      <c r="O760" s="166"/>
      <c r="P760" s="166"/>
      <c r="Q760" s="166"/>
      <c r="R760" s="166"/>
      <c r="S760" s="166"/>
      <c r="T760" s="166"/>
      <c r="U760" s="166"/>
      <c r="V760" s="166"/>
      <c r="W760" s="166"/>
      <c r="X760" s="166"/>
      <c r="Y760" s="166"/>
      <c r="Z760" s="166"/>
    </row>
    <row r="761" spans="1:26" ht="15.75" customHeight="1">
      <c r="A761" s="166"/>
      <c r="B761" s="166"/>
      <c r="C761" s="166"/>
      <c r="D761" s="171"/>
      <c r="E761" s="171"/>
      <c r="F761" s="171"/>
      <c r="G761" s="171"/>
      <c r="H761" s="166"/>
      <c r="I761" s="166"/>
      <c r="J761" s="166"/>
      <c r="K761" s="166"/>
      <c r="L761" s="166"/>
      <c r="M761" s="166"/>
      <c r="N761" s="166"/>
      <c r="O761" s="166"/>
      <c r="P761" s="166"/>
      <c r="Q761" s="166"/>
      <c r="R761" s="166"/>
      <c r="S761" s="166"/>
      <c r="T761" s="166"/>
      <c r="U761" s="166"/>
      <c r="V761" s="166"/>
      <c r="W761" s="166"/>
      <c r="X761" s="166"/>
      <c r="Y761" s="166"/>
      <c r="Z761" s="166"/>
    </row>
    <row r="762" spans="1:26" ht="15.75" customHeight="1">
      <c r="A762" s="166"/>
      <c r="B762" s="166"/>
      <c r="C762" s="166"/>
      <c r="D762" s="171"/>
      <c r="E762" s="171"/>
      <c r="F762" s="171"/>
      <c r="G762" s="171"/>
      <c r="H762" s="166"/>
      <c r="I762" s="166"/>
      <c r="J762" s="166"/>
      <c r="K762" s="166"/>
      <c r="L762" s="166"/>
      <c r="M762" s="166"/>
      <c r="N762" s="166"/>
      <c r="O762" s="166"/>
      <c r="P762" s="166"/>
      <c r="Q762" s="166"/>
      <c r="R762" s="166"/>
      <c r="S762" s="166"/>
      <c r="T762" s="166"/>
      <c r="U762" s="166"/>
      <c r="V762" s="166"/>
      <c r="W762" s="166"/>
      <c r="X762" s="166"/>
      <c r="Y762" s="166"/>
      <c r="Z762" s="166"/>
    </row>
    <row r="763" spans="1:26" ht="15.75" customHeight="1">
      <c r="A763" s="166"/>
      <c r="B763" s="166"/>
      <c r="C763" s="166"/>
      <c r="D763" s="171"/>
      <c r="E763" s="171"/>
      <c r="F763" s="171"/>
      <c r="G763" s="171"/>
      <c r="H763" s="166"/>
      <c r="I763" s="166"/>
      <c r="J763" s="166"/>
      <c r="K763" s="166"/>
      <c r="L763" s="166"/>
      <c r="M763" s="166"/>
      <c r="N763" s="166"/>
      <c r="O763" s="166"/>
      <c r="P763" s="166"/>
      <c r="Q763" s="166"/>
      <c r="R763" s="166"/>
      <c r="S763" s="166"/>
      <c r="T763" s="166"/>
      <c r="U763" s="166"/>
      <c r="V763" s="166"/>
      <c r="W763" s="166"/>
      <c r="X763" s="166"/>
      <c r="Y763" s="166"/>
      <c r="Z763" s="166"/>
    </row>
    <row r="764" spans="1:26" ht="15.75" customHeight="1">
      <c r="A764" s="166"/>
      <c r="B764" s="166"/>
      <c r="C764" s="166"/>
      <c r="D764" s="171"/>
      <c r="E764" s="171"/>
      <c r="F764" s="171"/>
      <c r="G764" s="171"/>
      <c r="H764" s="166"/>
      <c r="I764" s="166"/>
      <c r="J764" s="166"/>
      <c r="K764" s="166"/>
      <c r="L764" s="166"/>
      <c r="M764" s="166"/>
      <c r="N764" s="166"/>
      <c r="O764" s="166"/>
      <c r="P764" s="166"/>
      <c r="Q764" s="166"/>
      <c r="R764" s="166"/>
      <c r="S764" s="166"/>
      <c r="T764" s="166"/>
      <c r="U764" s="166"/>
      <c r="V764" s="166"/>
      <c r="W764" s="166"/>
      <c r="X764" s="166"/>
      <c r="Y764" s="166"/>
      <c r="Z764" s="166"/>
    </row>
    <row r="765" spans="1:26" ht="15.75" customHeight="1">
      <c r="A765" s="166"/>
      <c r="B765" s="166"/>
      <c r="C765" s="166"/>
      <c r="D765" s="171"/>
      <c r="E765" s="171"/>
      <c r="F765" s="171"/>
      <c r="G765" s="171"/>
      <c r="H765" s="166"/>
      <c r="I765" s="166"/>
      <c r="J765" s="166"/>
      <c r="K765" s="166"/>
      <c r="L765" s="166"/>
      <c r="M765" s="166"/>
      <c r="N765" s="166"/>
      <c r="O765" s="166"/>
      <c r="P765" s="166"/>
      <c r="Q765" s="166"/>
      <c r="R765" s="166"/>
      <c r="S765" s="166"/>
      <c r="T765" s="166"/>
      <c r="U765" s="166"/>
      <c r="V765" s="166"/>
      <c r="W765" s="166"/>
      <c r="X765" s="166"/>
      <c r="Y765" s="166"/>
      <c r="Z765" s="166"/>
    </row>
    <row r="766" spans="1:26" ht="15.75" customHeight="1">
      <c r="A766" s="166"/>
      <c r="B766" s="166"/>
      <c r="C766" s="166"/>
      <c r="D766" s="171"/>
      <c r="E766" s="171"/>
      <c r="F766" s="171"/>
      <c r="G766" s="171"/>
      <c r="H766" s="166"/>
      <c r="I766" s="166"/>
      <c r="J766" s="166"/>
      <c r="K766" s="166"/>
      <c r="L766" s="166"/>
      <c r="M766" s="166"/>
      <c r="N766" s="166"/>
      <c r="O766" s="166"/>
      <c r="P766" s="166"/>
      <c r="Q766" s="166"/>
      <c r="R766" s="166"/>
      <c r="S766" s="166"/>
      <c r="T766" s="166"/>
      <c r="U766" s="166"/>
      <c r="V766" s="166"/>
      <c r="W766" s="166"/>
      <c r="X766" s="166"/>
      <c r="Y766" s="166"/>
      <c r="Z766" s="166"/>
    </row>
    <row r="767" spans="1:26" ht="15.75" customHeight="1">
      <c r="A767" s="166"/>
      <c r="B767" s="166"/>
      <c r="C767" s="166"/>
      <c r="D767" s="171"/>
      <c r="E767" s="171"/>
      <c r="F767" s="171"/>
      <c r="G767" s="171"/>
      <c r="H767" s="166"/>
      <c r="I767" s="166"/>
      <c r="J767" s="166"/>
      <c r="K767" s="166"/>
      <c r="L767" s="166"/>
      <c r="M767" s="166"/>
      <c r="N767" s="166"/>
      <c r="O767" s="166"/>
      <c r="P767" s="166"/>
      <c r="Q767" s="166"/>
      <c r="R767" s="166"/>
      <c r="S767" s="166"/>
      <c r="T767" s="166"/>
      <c r="U767" s="166"/>
      <c r="V767" s="166"/>
      <c r="W767" s="166"/>
      <c r="X767" s="166"/>
      <c r="Y767" s="166"/>
      <c r="Z767" s="166"/>
    </row>
    <row r="768" spans="1:26" ht="15.75" customHeight="1">
      <c r="A768" s="166"/>
      <c r="B768" s="166"/>
      <c r="C768" s="166"/>
      <c r="D768" s="171"/>
      <c r="E768" s="171"/>
      <c r="F768" s="171"/>
      <c r="G768" s="171"/>
      <c r="H768" s="166"/>
      <c r="I768" s="166"/>
      <c r="J768" s="166"/>
      <c r="K768" s="166"/>
      <c r="L768" s="166"/>
      <c r="M768" s="166"/>
      <c r="N768" s="166"/>
      <c r="O768" s="166"/>
      <c r="P768" s="166"/>
      <c r="Q768" s="166"/>
      <c r="R768" s="166"/>
      <c r="S768" s="166"/>
      <c r="T768" s="166"/>
      <c r="U768" s="166"/>
      <c r="V768" s="166"/>
      <c r="W768" s="166"/>
      <c r="X768" s="166"/>
      <c r="Y768" s="166"/>
      <c r="Z768" s="166"/>
    </row>
    <row r="769" spans="1:26" ht="15.75" customHeight="1">
      <c r="A769" s="166"/>
      <c r="B769" s="166"/>
      <c r="C769" s="166"/>
      <c r="D769" s="171"/>
      <c r="E769" s="171"/>
      <c r="F769" s="171"/>
      <c r="G769" s="171"/>
      <c r="H769" s="166"/>
      <c r="I769" s="166"/>
      <c r="J769" s="166"/>
      <c r="K769" s="166"/>
      <c r="L769" s="166"/>
      <c r="M769" s="166"/>
      <c r="N769" s="166"/>
      <c r="O769" s="166"/>
      <c r="P769" s="166"/>
      <c r="Q769" s="166"/>
      <c r="R769" s="166"/>
      <c r="S769" s="166"/>
      <c r="T769" s="166"/>
      <c r="U769" s="166"/>
      <c r="V769" s="166"/>
      <c r="W769" s="166"/>
      <c r="X769" s="166"/>
      <c r="Y769" s="166"/>
      <c r="Z769" s="166"/>
    </row>
    <row r="770" spans="1:26" ht="15.75" customHeight="1">
      <c r="A770" s="166"/>
      <c r="B770" s="166"/>
      <c r="C770" s="166"/>
      <c r="D770" s="171"/>
      <c r="E770" s="171"/>
      <c r="F770" s="171"/>
      <c r="G770" s="171"/>
      <c r="H770" s="166"/>
      <c r="I770" s="166"/>
      <c r="J770" s="166"/>
      <c r="K770" s="166"/>
      <c r="L770" s="166"/>
      <c r="M770" s="166"/>
      <c r="N770" s="166"/>
      <c r="O770" s="166"/>
      <c r="P770" s="166"/>
      <c r="Q770" s="166"/>
      <c r="R770" s="166"/>
      <c r="S770" s="166"/>
      <c r="T770" s="166"/>
      <c r="U770" s="166"/>
      <c r="V770" s="166"/>
      <c r="W770" s="166"/>
      <c r="X770" s="166"/>
      <c r="Y770" s="166"/>
      <c r="Z770" s="166"/>
    </row>
    <row r="771" spans="1:26" ht="15.75" customHeight="1">
      <c r="A771" s="166"/>
      <c r="B771" s="166"/>
      <c r="C771" s="166"/>
      <c r="D771" s="171"/>
      <c r="E771" s="171"/>
      <c r="F771" s="171"/>
      <c r="G771" s="171"/>
      <c r="H771" s="166"/>
      <c r="I771" s="166"/>
      <c r="J771" s="166"/>
      <c r="K771" s="166"/>
      <c r="L771" s="166"/>
      <c r="M771" s="166"/>
      <c r="N771" s="166"/>
      <c r="O771" s="166"/>
      <c r="P771" s="166"/>
      <c r="Q771" s="166"/>
      <c r="R771" s="166"/>
      <c r="S771" s="166"/>
      <c r="T771" s="166"/>
      <c r="U771" s="166"/>
      <c r="V771" s="166"/>
      <c r="W771" s="166"/>
      <c r="X771" s="166"/>
      <c r="Y771" s="166"/>
      <c r="Z771" s="166"/>
    </row>
    <row r="772" spans="1:26" ht="15.75" customHeight="1">
      <c r="A772" s="166"/>
      <c r="B772" s="166"/>
      <c r="C772" s="166"/>
      <c r="D772" s="171"/>
      <c r="E772" s="171"/>
      <c r="F772" s="171"/>
      <c r="G772" s="171"/>
      <c r="H772" s="166"/>
      <c r="I772" s="166"/>
      <c r="J772" s="166"/>
      <c r="K772" s="166"/>
      <c r="L772" s="166"/>
      <c r="M772" s="166"/>
      <c r="N772" s="166"/>
      <c r="O772" s="166"/>
      <c r="P772" s="166"/>
      <c r="Q772" s="166"/>
      <c r="R772" s="166"/>
      <c r="S772" s="166"/>
      <c r="T772" s="166"/>
      <c r="U772" s="166"/>
      <c r="V772" s="166"/>
      <c r="W772" s="166"/>
      <c r="X772" s="166"/>
      <c r="Y772" s="166"/>
      <c r="Z772" s="166"/>
    </row>
    <row r="773" spans="1:26" ht="15.75" customHeight="1">
      <c r="A773" s="166"/>
      <c r="B773" s="166"/>
      <c r="C773" s="166"/>
      <c r="D773" s="171"/>
      <c r="E773" s="171"/>
      <c r="F773" s="171"/>
      <c r="G773" s="171"/>
      <c r="H773" s="166"/>
      <c r="I773" s="166"/>
      <c r="J773" s="166"/>
      <c r="K773" s="166"/>
      <c r="L773" s="166"/>
      <c r="M773" s="166"/>
      <c r="N773" s="166"/>
      <c r="O773" s="166"/>
      <c r="P773" s="166"/>
      <c r="Q773" s="166"/>
      <c r="R773" s="166"/>
      <c r="S773" s="166"/>
      <c r="T773" s="166"/>
      <c r="U773" s="166"/>
      <c r="V773" s="166"/>
      <c r="W773" s="166"/>
      <c r="X773" s="166"/>
      <c r="Y773" s="166"/>
      <c r="Z773" s="166"/>
    </row>
    <row r="774" spans="1:26" ht="15.75" customHeight="1">
      <c r="A774" s="166"/>
      <c r="B774" s="166"/>
      <c r="C774" s="166"/>
      <c r="D774" s="171"/>
      <c r="E774" s="171"/>
      <c r="F774" s="171"/>
      <c r="G774" s="171"/>
      <c r="H774" s="166"/>
      <c r="I774" s="166"/>
      <c r="J774" s="166"/>
      <c r="K774" s="166"/>
      <c r="L774" s="166"/>
      <c r="M774" s="166"/>
      <c r="N774" s="166"/>
      <c r="O774" s="166"/>
      <c r="P774" s="166"/>
      <c r="Q774" s="166"/>
      <c r="R774" s="166"/>
      <c r="S774" s="166"/>
      <c r="T774" s="166"/>
      <c r="U774" s="166"/>
      <c r="V774" s="166"/>
      <c r="W774" s="166"/>
      <c r="X774" s="166"/>
      <c r="Y774" s="166"/>
      <c r="Z774" s="166"/>
    </row>
    <row r="775" spans="1:26" ht="15.75" customHeight="1">
      <c r="A775" s="166"/>
      <c r="B775" s="166"/>
      <c r="C775" s="166"/>
      <c r="D775" s="171"/>
      <c r="E775" s="171"/>
      <c r="F775" s="171"/>
      <c r="G775" s="171"/>
      <c r="H775" s="166"/>
      <c r="I775" s="166"/>
      <c r="J775" s="166"/>
      <c r="K775" s="166"/>
      <c r="L775" s="166"/>
      <c r="M775" s="166"/>
      <c r="N775" s="166"/>
      <c r="O775" s="166"/>
      <c r="P775" s="166"/>
      <c r="Q775" s="166"/>
      <c r="R775" s="166"/>
      <c r="S775" s="166"/>
      <c r="T775" s="166"/>
      <c r="U775" s="166"/>
      <c r="V775" s="166"/>
      <c r="W775" s="166"/>
      <c r="X775" s="166"/>
      <c r="Y775" s="166"/>
      <c r="Z775" s="166"/>
    </row>
    <row r="776" spans="1:26" ht="15.75" customHeight="1">
      <c r="A776" s="166"/>
      <c r="B776" s="166"/>
      <c r="C776" s="166"/>
      <c r="D776" s="171"/>
      <c r="E776" s="171"/>
      <c r="F776" s="171"/>
      <c r="G776" s="171"/>
      <c r="H776" s="166"/>
      <c r="I776" s="166"/>
      <c r="J776" s="166"/>
      <c r="K776" s="166"/>
      <c r="L776" s="166"/>
      <c r="M776" s="166"/>
      <c r="N776" s="166"/>
      <c r="O776" s="166"/>
      <c r="P776" s="166"/>
      <c r="Q776" s="166"/>
      <c r="R776" s="166"/>
      <c r="S776" s="166"/>
      <c r="T776" s="166"/>
      <c r="U776" s="166"/>
      <c r="V776" s="166"/>
      <c r="W776" s="166"/>
      <c r="X776" s="166"/>
      <c r="Y776" s="166"/>
      <c r="Z776" s="166"/>
    </row>
    <row r="777" spans="1:26" ht="15.75" customHeight="1">
      <c r="A777" s="166"/>
      <c r="B777" s="166"/>
      <c r="C777" s="166"/>
      <c r="D777" s="171"/>
      <c r="E777" s="171"/>
      <c r="F777" s="171"/>
      <c r="G777" s="171"/>
      <c r="H777" s="166"/>
      <c r="I777" s="166"/>
      <c r="J777" s="166"/>
      <c r="K777" s="166"/>
      <c r="L777" s="166"/>
      <c r="M777" s="166"/>
      <c r="N777" s="166"/>
      <c r="O777" s="166"/>
      <c r="P777" s="166"/>
      <c r="Q777" s="166"/>
      <c r="R777" s="166"/>
      <c r="S777" s="166"/>
      <c r="T777" s="166"/>
      <c r="U777" s="166"/>
      <c r="V777" s="166"/>
      <c r="W777" s="166"/>
      <c r="X777" s="166"/>
      <c r="Y777" s="166"/>
      <c r="Z777" s="166"/>
    </row>
    <row r="778" spans="1:26" ht="15.75" customHeight="1">
      <c r="A778" s="166"/>
      <c r="B778" s="166"/>
      <c r="C778" s="166"/>
      <c r="D778" s="171"/>
      <c r="E778" s="171"/>
      <c r="F778" s="171"/>
      <c r="G778" s="171"/>
      <c r="H778" s="166"/>
      <c r="I778" s="166"/>
      <c r="J778" s="166"/>
      <c r="K778" s="166"/>
      <c r="L778" s="166"/>
      <c r="M778" s="166"/>
      <c r="N778" s="166"/>
      <c r="O778" s="166"/>
      <c r="P778" s="166"/>
      <c r="Q778" s="166"/>
      <c r="R778" s="166"/>
      <c r="S778" s="166"/>
      <c r="T778" s="166"/>
      <c r="U778" s="166"/>
      <c r="V778" s="166"/>
      <c r="W778" s="166"/>
      <c r="X778" s="166"/>
      <c r="Y778" s="166"/>
      <c r="Z778" s="166"/>
    </row>
    <row r="779" spans="1:26" ht="15.75" customHeight="1">
      <c r="A779" s="166"/>
      <c r="B779" s="166"/>
      <c r="C779" s="166"/>
      <c r="D779" s="171"/>
      <c r="E779" s="171"/>
      <c r="F779" s="171"/>
      <c r="G779" s="171"/>
      <c r="H779" s="166"/>
      <c r="I779" s="166"/>
      <c r="J779" s="166"/>
      <c r="K779" s="166"/>
      <c r="L779" s="166"/>
      <c r="M779" s="166"/>
      <c r="N779" s="166"/>
      <c r="O779" s="166"/>
      <c r="P779" s="166"/>
      <c r="Q779" s="166"/>
      <c r="R779" s="166"/>
      <c r="S779" s="166"/>
      <c r="T779" s="166"/>
      <c r="U779" s="166"/>
      <c r="V779" s="166"/>
      <c r="W779" s="166"/>
      <c r="X779" s="166"/>
      <c r="Y779" s="166"/>
      <c r="Z779" s="166"/>
    </row>
    <row r="780" spans="1:26" ht="15.75" customHeight="1">
      <c r="A780" s="166"/>
      <c r="B780" s="166"/>
      <c r="C780" s="166"/>
      <c r="D780" s="171"/>
      <c r="E780" s="171"/>
      <c r="F780" s="171"/>
      <c r="G780" s="171"/>
      <c r="H780" s="166"/>
      <c r="I780" s="166"/>
      <c r="J780" s="166"/>
      <c r="K780" s="166"/>
      <c r="L780" s="166"/>
      <c r="M780" s="166"/>
      <c r="N780" s="166"/>
      <c r="O780" s="166"/>
      <c r="P780" s="166"/>
      <c r="Q780" s="166"/>
      <c r="R780" s="166"/>
      <c r="S780" s="166"/>
      <c r="T780" s="166"/>
      <c r="U780" s="166"/>
      <c r="V780" s="166"/>
      <c r="W780" s="166"/>
      <c r="X780" s="166"/>
      <c r="Y780" s="166"/>
      <c r="Z780" s="166"/>
    </row>
    <row r="781" spans="1:26" ht="15.75" customHeight="1">
      <c r="A781" s="166"/>
      <c r="B781" s="166"/>
      <c r="C781" s="166"/>
      <c r="D781" s="171"/>
      <c r="E781" s="171"/>
      <c r="F781" s="171"/>
      <c r="G781" s="171"/>
      <c r="H781" s="166"/>
      <c r="I781" s="166"/>
      <c r="J781" s="166"/>
      <c r="K781" s="166"/>
      <c r="L781" s="166"/>
      <c r="M781" s="166"/>
      <c r="N781" s="166"/>
      <c r="O781" s="166"/>
      <c r="P781" s="166"/>
      <c r="Q781" s="166"/>
      <c r="R781" s="166"/>
      <c r="S781" s="166"/>
      <c r="T781" s="166"/>
      <c r="U781" s="166"/>
      <c r="V781" s="166"/>
      <c r="W781" s="166"/>
      <c r="X781" s="166"/>
      <c r="Y781" s="166"/>
      <c r="Z781" s="166"/>
    </row>
    <row r="782" spans="1:26" ht="15.75" customHeight="1">
      <c r="A782" s="166"/>
      <c r="B782" s="166"/>
      <c r="C782" s="166"/>
      <c r="D782" s="171"/>
      <c r="E782" s="171"/>
      <c r="F782" s="171"/>
      <c r="G782" s="171"/>
      <c r="H782" s="166"/>
      <c r="I782" s="166"/>
      <c r="J782" s="166"/>
      <c r="K782" s="166"/>
      <c r="L782" s="166"/>
      <c r="M782" s="166"/>
      <c r="N782" s="166"/>
      <c r="O782" s="166"/>
      <c r="P782" s="166"/>
      <c r="Q782" s="166"/>
      <c r="R782" s="166"/>
      <c r="S782" s="166"/>
      <c r="T782" s="166"/>
      <c r="U782" s="166"/>
      <c r="V782" s="166"/>
      <c r="W782" s="166"/>
      <c r="X782" s="166"/>
      <c r="Y782" s="166"/>
      <c r="Z782" s="166"/>
    </row>
    <row r="783" spans="1:26" ht="15.75" customHeight="1">
      <c r="A783" s="166"/>
      <c r="B783" s="166"/>
      <c r="C783" s="166"/>
      <c r="D783" s="171"/>
      <c r="E783" s="171"/>
      <c r="F783" s="171"/>
      <c r="G783" s="171"/>
      <c r="H783" s="166"/>
      <c r="I783" s="166"/>
      <c r="J783" s="166"/>
      <c r="K783" s="166"/>
      <c r="L783" s="166"/>
      <c r="M783" s="166"/>
      <c r="N783" s="166"/>
      <c r="O783" s="166"/>
      <c r="P783" s="166"/>
      <c r="Q783" s="166"/>
      <c r="R783" s="166"/>
      <c r="S783" s="166"/>
      <c r="T783" s="166"/>
      <c r="U783" s="166"/>
      <c r="V783" s="166"/>
      <c r="W783" s="166"/>
      <c r="X783" s="166"/>
      <c r="Y783" s="166"/>
      <c r="Z783" s="166"/>
    </row>
    <row r="784" spans="1:26" ht="15.75" customHeight="1">
      <c r="A784" s="166"/>
      <c r="B784" s="166"/>
      <c r="C784" s="166"/>
      <c r="D784" s="171"/>
      <c r="E784" s="171"/>
      <c r="F784" s="171"/>
      <c r="G784" s="171"/>
      <c r="H784" s="166"/>
      <c r="I784" s="166"/>
      <c r="J784" s="166"/>
      <c r="K784" s="166"/>
      <c r="L784" s="166"/>
      <c r="M784" s="166"/>
      <c r="N784" s="166"/>
      <c r="O784" s="166"/>
      <c r="P784" s="166"/>
      <c r="Q784" s="166"/>
      <c r="R784" s="166"/>
      <c r="S784" s="166"/>
      <c r="T784" s="166"/>
      <c r="U784" s="166"/>
      <c r="V784" s="166"/>
      <c r="W784" s="166"/>
      <c r="X784" s="166"/>
      <c r="Y784" s="166"/>
      <c r="Z784" s="166"/>
    </row>
    <row r="785" spans="1:26" ht="15.75" customHeight="1">
      <c r="A785" s="166"/>
      <c r="B785" s="166"/>
      <c r="C785" s="166"/>
      <c r="D785" s="171"/>
      <c r="E785" s="171"/>
      <c r="F785" s="171"/>
      <c r="G785" s="171"/>
      <c r="H785" s="166"/>
      <c r="I785" s="166"/>
      <c r="J785" s="166"/>
      <c r="K785" s="166"/>
      <c r="L785" s="166"/>
      <c r="M785" s="166"/>
      <c r="N785" s="166"/>
      <c r="O785" s="166"/>
      <c r="P785" s="166"/>
      <c r="Q785" s="166"/>
      <c r="R785" s="166"/>
      <c r="S785" s="166"/>
      <c r="T785" s="166"/>
      <c r="U785" s="166"/>
      <c r="V785" s="166"/>
      <c r="W785" s="166"/>
      <c r="X785" s="166"/>
      <c r="Y785" s="166"/>
      <c r="Z785" s="166"/>
    </row>
    <row r="786" spans="1:26" ht="15.75" customHeight="1">
      <c r="A786" s="166"/>
      <c r="B786" s="166"/>
      <c r="C786" s="166"/>
      <c r="D786" s="171"/>
      <c r="E786" s="171"/>
      <c r="F786" s="171"/>
      <c r="G786" s="171"/>
      <c r="H786" s="166"/>
      <c r="I786" s="166"/>
      <c r="J786" s="166"/>
      <c r="K786" s="166"/>
      <c r="L786" s="166"/>
      <c r="M786" s="166"/>
      <c r="N786" s="166"/>
      <c r="O786" s="166"/>
      <c r="P786" s="166"/>
      <c r="Q786" s="166"/>
      <c r="R786" s="166"/>
      <c r="S786" s="166"/>
      <c r="T786" s="166"/>
      <c r="U786" s="166"/>
      <c r="V786" s="166"/>
      <c r="W786" s="166"/>
      <c r="X786" s="166"/>
      <c r="Y786" s="166"/>
      <c r="Z786" s="166"/>
    </row>
    <row r="787" spans="1:26" ht="15.75" customHeight="1">
      <c r="A787" s="166"/>
      <c r="B787" s="166"/>
      <c r="C787" s="166"/>
      <c r="D787" s="171"/>
      <c r="E787" s="171"/>
      <c r="F787" s="171"/>
      <c r="G787" s="171"/>
      <c r="H787" s="166"/>
      <c r="I787" s="166"/>
      <c r="J787" s="166"/>
      <c r="K787" s="166"/>
      <c r="L787" s="166"/>
      <c r="M787" s="166"/>
      <c r="N787" s="166"/>
      <c r="O787" s="166"/>
      <c r="P787" s="166"/>
      <c r="Q787" s="166"/>
      <c r="R787" s="166"/>
      <c r="S787" s="166"/>
      <c r="T787" s="166"/>
      <c r="U787" s="166"/>
      <c r="V787" s="166"/>
      <c r="W787" s="166"/>
      <c r="X787" s="166"/>
      <c r="Y787" s="166"/>
      <c r="Z787" s="166"/>
    </row>
    <row r="788" spans="1:26" ht="15.75" customHeight="1">
      <c r="A788" s="166"/>
      <c r="B788" s="166"/>
      <c r="C788" s="166"/>
      <c r="D788" s="171"/>
      <c r="E788" s="171"/>
      <c r="F788" s="171"/>
      <c r="G788" s="171"/>
      <c r="H788" s="166"/>
      <c r="I788" s="166"/>
      <c r="J788" s="166"/>
      <c r="K788" s="166"/>
      <c r="L788" s="166"/>
      <c r="M788" s="166"/>
      <c r="N788" s="166"/>
      <c r="O788" s="166"/>
      <c r="P788" s="166"/>
      <c r="Q788" s="166"/>
      <c r="R788" s="166"/>
      <c r="S788" s="166"/>
      <c r="T788" s="166"/>
      <c r="U788" s="166"/>
      <c r="V788" s="166"/>
      <c r="W788" s="166"/>
      <c r="X788" s="166"/>
      <c r="Y788" s="166"/>
      <c r="Z788" s="166"/>
    </row>
    <row r="789" spans="1:26" ht="15.75" customHeight="1">
      <c r="A789" s="166"/>
      <c r="B789" s="166"/>
      <c r="C789" s="166"/>
      <c r="D789" s="171"/>
      <c r="E789" s="171"/>
      <c r="F789" s="171"/>
      <c r="G789" s="171"/>
      <c r="H789" s="166"/>
      <c r="I789" s="166"/>
      <c r="J789" s="166"/>
      <c r="K789" s="166"/>
      <c r="L789" s="166"/>
      <c r="M789" s="166"/>
      <c r="N789" s="166"/>
      <c r="O789" s="166"/>
      <c r="P789" s="166"/>
      <c r="Q789" s="166"/>
      <c r="R789" s="166"/>
      <c r="S789" s="166"/>
      <c r="T789" s="166"/>
      <c r="U789" s="166"/>
      <c r="V789" s="166"/>
      <c r="W789" s="166"/>
      <c r="X789" s="166"/>
      <c r="Y789" s="166"/>
      <c r="Z789" s="166"/>
    </row>
    <row r="790" spans="1:26" ht="15.75" customHeight="1">
      <c r="A790" s="166"/>
      <c r="B790" s="166"/>
      <c r="C790" s="166"/>
      <c r="D790" s="171"/>
      <c r="E790" s="171"/>
      <c r="F790" s="171"/>
      <c r="G790" s="171"/>
      <c r="H790" s="166"/>
      <c r="I790" s="166"/>
      <c r="J790" s="166"/>
      <c r="K790" s="166"/>
      <c r="L790" s="166"/>
      <c r="M790" s="166"/>
      <c r="N790" s="166"/>
      <c r="O790" s="166"/>
      <c r="P790" s="166"/>
      <c r="Q790" s="166"/>
      <c r="R790" s="166"/>
      <c r="S790" s="166"/>
      <c r="T790" s="166"/>
      <c r="U790" s="166"/>
      <c r="V790" s="166"/>
      <c r="W790" s="166"/>
      <c r="X790" s="166"/>
      <c r="Y790" s="166"/>
      <c r="Z790" s="166"/>
    </row>
    <row r="791" spans="1:26" ht="15.75" customHeight="1">
      <c r="A791" s="166"/>
      <c r="B791" s="166"/>
      <c r="C791" s="166"/>
      <c r="D791" s="171"/>
      <c r="E791" s="171"/>
      <c r="F791" s="171"/>
      <c r="G791" s="171"/>
      <c r="H791" s="166"/>
      <c r="I791" s="166"/>
      <c r="J791" s="166"/>
      <c r="K791" s="166"/>
      <c r="L791" s="166"/>
      <c r="M791" s="166"/>
      <c r="N791" s="166"/>
      <c r="O791" s="166"/>
      <c r="P791" s="166"/>
      <c r="Q791" s="166"/>
      <c r="R791" s="166"/>
      <c r="S791" s="166"/>
      <c r="T791" s="166"/>
      <c r="U791" s="166"/>
      <c r="V791" s="166"/>
      <c r="W791" s="166"/>
      <c r="X791" s="166"/>
      <c r="Y791" s="166"/>
      <c r="Z791" s="166"/>
    </row>
    <row r="792" spans="1:26" ht="15.75" customHeight="1">
      <c r="A792" s="166"/>
      <c r="B792" s="166"/>
      <c r="C792" s="166"/>
      <c r="D792" s="171"/>
      <c r="E792" s="171"/>
      <c r="F792" s="171"/>
      <c r="G792" s="171"/>
      <c r="H792" s="166"/>
      <c r="I792" s="166"/>
      <c r="J792" s="166"/>
      <c r="K792" s="166"/>
      <c r="L792" s="166"/>
      <c r="M792" s="166"/>
      <c r="N792" s="166"/>
      <c r="O792" s="166"/>
      <c r="P792" s="166"/>
      <c r="Q792" s="166"/>
      <c r="R792" s="166"/>
      <c r="S792" s="166"/>
      <c r="T792" s="166"/>
      <c r="U792" s="166"/>
      <c r="V792" s="166"/>
      <c r="W792" s="166"/>
      <c r="X792" s="166"/>
      <c r="Y792" s="166"/>
      <c r="Z792" s="166"/>
    </row>
    <row r="793" spans="1:26" ht="15.75" customHeight="1">
      <c r="A793" s="166"/>
      <c r="B793" s="166"/>
      <c r="C793" s="166"/>
      <c r="D793" s="171"/>
      <c r="E793" s="171"/>
      <c r="F793" s="171"/>
      <c r="G793" s="171"/>
      <c r="H793" s="166"/>
      <c r="I793" s="166"/>
      <c r="J793" s="166"/>
      <c r="K793" s="166"/>
      <c r="L793" s="166"/>
      <c r="M793" s="166"/>
      <c r="N793" s="166"/>
      <c r="O793" s="166"/>
      <c r="P793" s="166"/>
      <c r="Q793" s="166"/>
      <c r="R793" s="166"/>
      <c r="S793" s="166"/>
      <c r="T793" s="166"/>
      <c r="U793" s="166"/>
      <c r="V793" s="166"/>
      <c r="W793" s="166"/>
      <c r="X793" s="166"/>
      <c r="Y793" s="166"/>
      <c r="Z793" s="166"/>
    </row>
    <row r="794" spans="1:26" ht="15.75" customHeight="1">
      <c r="A794" s="166"/>
      <c r="B794" s="166"/>
      <c r="C794" s="166"/>
      <c r="D794" s="171"/>
      <c r="E794" s="171"/>
      <c r="F794" s="171"/>
      <c r="G794" s="171"/>
      <c r="H794" s="166"/>
      <c r="I794" s="166"/>
      <c r="J794" s="166"/>
      <c r="K794" s="166"/>
      <c r="L794" s="166"/>
      <c r="M794" s="166"/>
      <c r="N794" s="166"/>
      <c r="O794" s="166"/>
      <c r="P794" s="166"/>
      <c r="Q794" s="166"/>
      <c r="R794" s="166"/>
      <c r="S794" s="166"/>
      <c r="T794" s="166"/>
      <c r="U794" s="166"/>
      <c r="V794" s="166"/>
      <c r="W794" s="166"/>
      <c r="X794" s="166"/>
      <c r="Y794" s="166"/>
      <c r="Z794" s="166"/>
    </row>
    <row r="795" spans="1:26" ht="15.75" customHeight="1">
      <c r="A795" s="166"/>
      <c r="B795" s="166"/>
      <c r="C795" s="166"/>
      <c r="D795" s="171"/>
      <c r="E795" s="171"/>
      <c r="F795" s="171"/>
      <c r="G795" s="171"/>
      <c r="H795" s="166"/>
      <c r="I795" s="166"/>
      <c r="J795" s="166"/>
      <c r="K795" s="166"/>
      <c r="L795" s="166"/>
      <c r="M795" s="166"/>
      <c r="N795" s="166"/>
      <c r="O795" s="166"/>
      <c r="P795" s="166"/>
      <c r="Q795" s="166"/>
      <c r="R795" s="166"/>
      <c r="S795" s="166"/>
      <c r="T795" s="166"/>
      <c r="U795" s="166"/>
      <c r="V795" s="166"/>
      <c r="W795" s="166"/>
      <c r="X795" s="166"/>
      <c r="Y795" s="166"/>
      <c r="Z795" s="166"/>
    </row>
    <row r="796" spans="1:26" ht="15.75" customHeight="1">
      <c r="A796" s="166"/>
      <c r="B796" s="166"/>
      <c r="C796" s="166"/>
      <c r="D796" s="171"/>
      <c r="E796" s="171"/>
      <c r="F796" s="171"/>
      <c r="G796" s="171"/>
      <c r="H796" s="166"/>
      <c r="I796" s="166"/>
      <c r="J796" s="166"/>
      <c r="K796" s="166"/>
      <c r="L796" s="166"/>
      <c r="M796" s="166"/>
      <c r="N796" s="166"/>
      <c r="O796" s="166"/>
      <c r="P796" s="166"/>
      <c r="Q796" s="166"/>
      <c r="R796" s="166"/>
      <c r="S796" s="166"/>
      <c r="T796" s="166"/>
      <c r="U796" s="166"/>
      <c r="V796" s="166"/>
      <c r="W796" s="166"/>
      <c r="X796" s="166"/>
      <c r="Y796" s="166"/>
      <c r="Z796" s="166"/>
    </row>
    <row r="797" spans="1:26" ht="15.75" customHeight="1">
      <c r="A797" s="166"/>
      <c r="B797" s="166"/>
      <c r="C797" s="166"/>
      <c r="D797" s="171"/>
      <c r="E797" s="171"/>
      <c r="F797" s="171"/>
      <c r="G797" s="171"/>
      <c r="H797" s="166"/>
      <c r="I797" s="166"/>
      <c r="J797" s="166"/>
      <c r="K797" s="166"/>
      <c r="L797" s="166"/>
      <c r="M797" s="166"/>
      <c r="N797" s="166"/>
      <c r="O797" s="166"/>
      <c r="P797" s="166"/>
      <c r="Q797" s="166"/>
      <c r="R797" s="166"/>
      <c r="S797" s="166"/>
      <c r="T797" s="166"/>
      <c r="U797" s="166"/>
      <c r="V797" s="166"/>
      <c r="W797" s="166"/>
      <c r="X797" s="166"/>
      <c r="Y797" s="166"/>
      <c r="Z797" s="166"/>
    </row>
    <row r="798" spans="1:26" ht="15.75" customHeight="1">
      <c r="A798" s="166"/>
      <c r="B798" s="166"/>
      <c r="C798" s="166"/>
      <c r="D798" s="171"/>
      <c r="E798" s="171"/>
      <c r="F798" s="171"/>
      <c r="G798" s="171"/>
      <c r="H798" s="166"/>
      <c r="I798" s="166"/>
      <c r="J798" s="166"/>
      <c r="K798" s="166"/>
      <c r="L798" s="166"/>
      <c r="M798" s="166"/>
      <c r="N798" s="166"/>
      <c r="O798" s="166"/>
      <c r="P798" s="166"/>
      <c r="Q798" s="166"/>
      <c r="R798" s="166"/>
      <c r="S798" s="166"/>
      <c r="T798" s="166"/>
      <c r="U798" s="166"/>
      <c r="V798" s="166"/>
      <c r="W798" s="166"/>
      <c r="X798" s="166"/>
      <c r="Y798" s="166"/>
      <c r="Z798" s="166"/>
    </row>
    <row r="799" spans="1:26" ht="15.75" customHeight="1">
      <c r="A799" s="166"/>
      <c r="B799" s="166"/>
      <c r="C799" s="166"/>
      <c r="D799" s="171"/>
      <c r="E799" s="171"/>
      <c r="F799" s="171"/>
      <c r="G799" s="171"/>
      <c r="H799" s="166"/>
      <c r="I799" s="166"/>
      <c r="J799" s="166"/>
      <c r="K799" s="166"/>
      <c r="L799" s="166"/>
      <c r="M799" s="166"/>
      <c r="N799" s="166"/>
      <c r="O799" s="166"/>
      <c r="P799" s="166"/>
      <c r="Q799" s="166"/>
      <c r="R799" s="166"/>
      <c r="S799" s="166"/>
      <c r="T799" s="166"/>
      <c r="U799" s="166"/>
      <c r="V799" s="166"/>
      <c r="W799" s="166"/>
      <c r="X799" s="166"/>
      <c r="Y799" s="166"/>
      <c r="Z799" s="166"/>
    </row>
    <row r="800" spans="1:26" ht="15.75" customHeight="1">
      <c r="A800" s="166"/>
      <c r="B800" s="166"/>
      <c r="C800" s="166"/>
      <c r="D800" s="171"/>
      <c r="E800" s="171"/>
      <c r="F800" s="171"/>
      <c r="G800" s="171"/>
      <c r="H800" s="166"/>
      <c r="I800" s="166"/>
      <c r="J800" s="166"/>
      <c r="K800" s="166"/>
      <c r="L800" s="166"/>
      <c r="M800" s="166"/>
      <c r="N800" s="166"/>
      <c r="O800" s="166"/>
      <c r="P800" s="166"/>
      <c r="Q800" s="166"/>
      <c r="R800" s="166"/>
      <c r="S800" s="166"/>
      <c r="T800" s="166"/>
      <c r="U800" s="166"/>
      <c r="V800" s="166"/>
      <c r="W800" s="166"/>
      <c r="X800" s="166"/>
      <c r="Y800" s="166"/>
      <c r="Z800" s="166"/>
    </row>
    <row r="801" spans="1:26" ht="15.75" customHeight="1">
      <c r="A801" s="166"/>
      <c r="B801" s="166"/>
      <c r="C801" s="166"/>
      <c r="D801" s="171"/>
      <c r="E801" s="171"/>
      <c r="F801" s="171"/>
      <c r="G801" s="171"/>
      <c r="H801" s="166"/>
      <c r="I801" s="166"/>
      <c r="J801" s="166"/>
      <c r="K801" s="166"/>
      <c r="L801" s="166"/>
      <c r="M801" s="166"/>
      <c r="N801" s="166"/>
      <c r="O801" s="166"/>
      <c r="P801" s="166"/>
      <c r="Q801" s="166"/>
      <c r="R801" s="166"/>
      <c r="S801" s="166"/>
      <c r="T801" s="166"/>
      <c r="U801" s="166"/>
      <c r="V801" s="166"/>
      <c r="W801" s="166"/>
      <c r="X801" s="166"/>
      <c r="Y801" s="166"/>
      <c r="Z801" s="166"/>
    </row>
    <row r="802" spans="1:26" ht="15.75" customHeight="1">
      <c r="A802" s="166"/>
      <c r="B802" s="166"/>
      <c r="C802" s="166"/>
      <c r="D802" s="171"/>
      <c r="E802" s="171"/>
      <c r="F802" s="171"/>
      <c r="G802" s="171"/>
      <c r="H802" s="166"/>
      <c r="I802" s="166"/>
      <c r="J802" s="166"/>
      <c r="K802" s="166"/>
      <c r="L802" s="166"/>
      <c r="M802" s="166"/>
      <c r="N802" s="166"/>
      <c r="O802" s="166"/>
      <c r="P802" s="166"/>
      <c r="Q802" s="166"/>
      <c r="R802" s="166"/>
      <c r="S802" s="166"/>
      <c r="T802" s="166"/>
      <c r="U802" s="166"/>
      <c r="V802" s="166"/>
      <c r="W802" s="166"/>
      <c r="X802" s="166"/>
      <c r="Y802" s="166"/>
      <c r="Z802" s="166"/>
    </row>
    <row r="803" spans="1:26" ht="15.75" customHeight="1">
      <c r="A803" s="166"/>
      <c r="B803" s="166"/>
      <c r="C803" s="166"/>
      <c r="D803" s="171"/>
      <c r="E803" s="171"/>
      <c r="F803" s="171"/>
      <c r="G803" s="171"/>
      <c r="H803" s="166"/>
      <c r="I803" s="166"/>
      <c r="J803" s="166"/>
      <c r="K803" s="166"/>
      <c r="L803" s="166"/>
      <c r="M803" s="166"/>
      <c r="N803" s="166"/>
      <c r="O803" s="166"/>
      <c r="P803" s="166"/>
      <c r="Q803" s="166"/>
      <c r="R803" s="166"/>
      <c r="S803" s="166"/>
      <c r="T803" s="166"/>
      <c r="U803" s="166"/>
      <c r="V803" s="166"/>
      <c r="W803" s="166"/>
      <c r="X803" s="166"/>
      <c r="Y803" s="166"/>
      <c r="Z803" s="166"/>
    </row>
    <row r="804" spans="1:26" ht="15.75" customHeight="1">
      <c r="A804" s="166"/>
      <c r="B804" s="166"/>
      <c r="C804" s="166"/>
      <c r="D804" s="171"/>
      <c r="E804" s="171"/>
      <c r="F804" s="171"/>
      <c r="G804" s="171"/>
      <c r="H804" s="166"/>
      <c r="I804" s="166"/>
      <c r="J804" s="166"/>
      <c r="K804" s="166"/>
      <c r="L804" s="166"/>
      <c r="M804" s="166"/>
      <c r="N804" s="166"/>
      <c r="O804" s="166"/>
      <c r="P804" s="166"/>
      <c r="Q804" s="166"/>
      <c r="R804" s="166"/>
      <c r="S804" s="166"/>
      <c r="T804" s="166"/>
      <c r="U804" s="166"/>
      <c r="V804" s="166"/>
      <c r="W804" s="166"/>
      <c r="X804" s="166"/>
      <c r="Y804" s="166"/>
      <c r="Z804" s="166"/>
    </row>
    <row r="805" spans="1:26" ht="15.75" customHeight="1">
      <c r="A805" s="166"/>
      <c r="B805" s="166"/>
      <c r="C805" s="166"/>
      <c r="D805" s="171"/>
      <c r="E805" s="171"/>
      <c r="F805" s="171"/>
      <c r="G805" s="171"/>
      <c r="H805" s="166"/>
      <c r="I805" s="166"/>
      <c r="J805" s="166"/>
      <c r="K805" s="166"/>
      <c r="L805" s="166"/>
      <c r="M805" s="166"/>
      <c r="N805" s="166"/>
      <c r="O805" s="166"/>
      <c r="P805" s="166"/>
      <c r="Q805" s="166"/>
      <c r="R805" s="166"/>
      <c r="S805" s="166"/>
      <c r="T805" s="166"/>
      <c r="U805" s="166"/>
      <c r="V805" s="166"/>
      <c r="W805" s="166"/>
      <c r="X805" s="166"/>
      <c r="Y805" s="166"/>
      <c r="Z805" s="166"/>
    </row>
    <row r="806" spans="1:26" ht="15.75" customHeight="1">
      <c r="A806" s="166"/>
      <c r="B806" s="166"/>
      <c r="C806" s="166"/>
      <c r="D806" s="171"/>
      <c r="E806" s="171"/>
      <c r="F806" s="171"/>
      <c r="G806" s="171"/>
      <c r="H806" s="166"/>
      <c r="I806" s="166"/>
      <c r="J806" s="166"/>
      <c r="K806" s="166"/>
      <c r="L806" s="166"/>
      <c r="M806" s="166"/>
      <c r="N806" s="166"/>
      <c r="O806" s="166"/>
      <c r="P806" s="166"/>
      <c r="Q806" s="166"/>
      <c r="R806" s="166"/>
      <c r="S806" s="166"/>
      <c r="T806" s="166"/>
      <c r="U806" s="166"/>
      <c r="V806" s="166"/>
      <c r="W806" s="166"/>
      <c r="X806" s="166"/>
      <c r="Y806" s="166"/>
      <c r="Z806" s="166"/>
    </row>
    <row r="807" spans="1:26" ht="15.75" customHeight="1">
      <c r="A807" s="166"/>
      <c r="B807" s="166"/>
      <c r="C807" s="166"/>
      <c r="D807" s="171"/>
      <c r="E807" s="171"/>
      <c r="F807" s="171"/>
      <c r="G807" s="171"/>
      <c r="H807" s="166"/>
      <c r="I807" s="166"/>
      <c r="J807" s="166"/>
      <c r="K807" s="166"/>
      <c r="L807" s="166"/>
      <c r="M807" s="166"/>
      <c r="N807" s="166"/>
      <c r="O807" s="166"/>
      <c r="P807" s="166"/>
      <c r="Q807" s="166"/>
      <c r="R807" s="166"/>
      <c r="S807" s="166"/>
      <c r="T807" s="166"/>
      <c r="U807" s="166"/>
      <c r="V807" s="166"/>
      <c r="W807" s="166"/>
      <c r="X807" s="166"/>
      <c r="Y807" s="166"/>
      <c r="Z807" s="166"/>
    </row>
    <row r="808" spans="1:26" ht="15.75" customHeight="1">
      <c r="A808" s="166"/>
      <c r="B808" s="166"/>
      <c r="C808" s="166"/>
      <c r="D808" s="171"/>
      <c r="E808" s="171"/>
      <c r="F808" s="171"/>
      <c r="G808" s="171"/>
      <c r="H808" s="166"/>
      <c r="I808" s="166"/>
      <c r="J808" s="166"/>
      <c r="K808" s="166"/>
      <c r="L808" s="166"/>
      <c r="M808" s="166"/>
      <c r="N808" s="166"/>
      <c r="O808" s="166"/>
      <c r="P808" s="166"/>
      <c r="Q808" s="166"/>
      <c r="R808" s="166"/>
      <c r="S808" s="166"/>
      <c r="T808" s="166"/>
      <c r="U808" s="166"/>
      <c r="V808" s="166"/>
      <c r="W808" s="166"/>
      <c r="X808" s="166"/>
      <c r="Y808" s="166"/>
      <c r="Z808" s="166"/>
    </row>
    <row r="809" spans="1:26" ht="15.75" customHeight="1">
      <c r="A809" s="166"/>
      <c r="B809" s="166"/>
      <c r="C809" s="166"/>
      <c r="D809" s="171"/>
      <c r="E809" s="171"/>
      <c r="F809" s="171"/>
      <c r="G809" s="171"/>
      <c r="H809" s="166"/>
      <c r="I809" s="166"/>
      <c r="J809" s="166"/>
      <c r="K809" s="166"/>
      <c r="L809" s="166"/>
      <c r="M809" s="166"/>
      <c r="N809" s="166"/>
      <c r="O809" s="166"/>
      <c r="P809" s="166"/>
      <c r="Q809" s="166"/>
      <c r="R809" s="166"/>
      <c r="S809" s="166"/>
      <c r="T809" s="166"/>
      <c r="U809" s="166"/>
      <c r="V809" s="166"/>
      <c r="W809" s="166"/>
      <c r="X809" s="166"/>
      <c r="Y809" s="166"/>
      <c r="Z809" s="166"/>
    </row>
    <row r="810" spans="1:26" ht="15.75" customHeight="1">
      <c r="A810" s="166"/>
      <c r="B810" s="166"/>
      <c r="C810" s="166"/>
      <c r="D810" s="171"/>
      <c r="E810" s="171"/>
      <c r="F810" s="171"/>
      <c r="G810" s="171"/>
      <c r="H810" s="166"/>
      <c r="I810" s="166"/>
      <c r="J810" s="166"/>
      <c r="K810" s="166"/>
      <c r="L810" s="166"/>
      <c r="M810" s="166"/>
      <c r="N810" s="166"/>
      <c r="O810" s="166"/>
      <c r="P810" s="166"/>
      <c r="Q810" s="166"/>
      <c r="R810" s="166"/>
      <c r="S810" s="166"/>
      <c r="T810" s="166"/>
      <c r="U810" s="166"/>
      <c r="V810" s="166"/>
      <c r="W810" s="166"/>
      <c r="X810" s="166"/>
      <c r="Y810" s="166"/>
      <c r="Z810" s="166"/>
    </row>
    <row r="811" spans="1:26" ht="15.75" customHeight="1">
      <c r="A811" s="166"/>
      <c r="B811" s="166"/>
      <c r="C811" s="166"/>
      <c r="D811" s="171"/>
      <c r="E811" s="171"/>
      <c r="F811" s="171"/>
      <c r="G811" s="171"/>
      <c r="H811" s="166"/>
      <c r="I811" s="166"/>
      <c r="J811" s="166"/>
      <c r="K811" s="166"/>
      <c r="L811" s="166"/>
      <c r="M811" s="166"/>
      <c r="N811" s="166"/>
      <c r="O811" s="166"/>
      <c r="P811" s="166"/>
      <c r="Q811" s="166"/>
      <c r="R811" s="166"/>
      <c r="S811" s="166"/>
      <c r="T811" s="166"/>
      <c r="U811" s="166"/>
      <c r="V811" s="166"/>
      <c r="W811" s="166"/>
      <c r="X811" s="166"/>
      <c r="Y811" s="166"/>
      <c r="Z811" s="166"/>
    </row>
    <row r="812" spans="1:26" ht="15.75" customHeight="1">
      <c r="A812" s="166"/>
      <c r="B812" s="166"/>
      <c r="C812" s="166"/>
      <c r="D812" s="171"/>
      <c r="E812" s="171"/>
      <c r="F812" s="171"/>
      <c r="G812" s="171"/>
      <c r="H812" s="166"/>
      <c r="I812" s="166"/>
      <c r="J812" s="166"/>
      <c r="K812" s="166"/>
      <c r="L812" s="166"/>
      <c r="M812" s="166"/>
      <c r="N812" s="166"/>
      <c r="O812" s="166"/>
      <c r="P812" s="166"/>
      <c r="Q812" s="166"/>
      <c r="R812" s="166"/>
      <c r="S812" s="166"/>
      <c r="T812" s="166"/>
      <c r="U812" s="166"/>
      <c r="V812" s="166"/>
      <c r="W812" s="166"/>
      <c r="X812" s="166"/>
      <c r="Y812" s="166"/>
      <c r="Z812" s="166"/>
    </row>
    <row r="813" spans="1:26" ht="15.75" customHeight="1">
      <c r="A813" s="166"/>
      <c r="B813" s="166"/>
      <c r="C813" s="166"/>
      <c r="D813" s="171"/>
      <c r="E813" s="171"/>
      <c r="F813" s="171"/>
      <c r="G813" s="171"/>
      <c r="H813" s="166"/>
      <c r="I813" s="166"/>
      <c r="J813" s="166"/>
      <c r="K813" s="166"/>
      <c r="L813" s="166"/>
      <c r="M813" s="166"/>
      <c r="N813" s="166"/>
      <c r="O813" s="166"/>
      <c r="P813" s="166"/>
      <c r="Q813" s="166"/>
      <c r="R813" s="166"/>
      <c r="S813" s="166"/>
      <c r="T813" s="166"/>
      <c r="U813" s="166"/>
      <c r="V813" s="166"/>
      <c r="W813" s="166"/>
      <c r="X813" s="166"/>
      <c r="Y813" s="166"/>
      <c r="Z813" s="166"/>
    </row>
    <row r="814" spans="1:26" ht="15.75" customHeight="1">
      <c r="A814" s="166"/>
      <c r="B814" s="166"/>
      <c r="C814" s="166"/>
      <c r="D814" s="171"/>
      <c r="E814" s="171"/>
      <c r="F814" s="171"/>
      <c r="G814" s="171"/>
      <c r="H814" s="166"/>
      <c r="I814" s="166"/>
      <c r="J814" s="166"/>
      <c r="K814" s="166"/>
      <c r="L814" s="166"/>
      <c r="M814" s="166"/>
      <c r="N814" s="166"/>
      <c r="O814" s="166"/>
      <c r="P814" s="166"/>
      <c r="Q814" s="166"/>
      <c r="R814" s="166"/>
      <c r="S814" s="166"/>
      <c r="T814" s="166"/>
      <c r="U814" s="166"/>
      <c r="V814" s="166"/>
      <c r="W814" s="166"/>
      <c r="X814" s="166"/>
      <c r="Y814" s="166"/>
      <c r="Z814" s="166"/>
    </row>
    <row r="815" spans="1:26" ht="15.75" customHeight="1">
      <c r="A815" s="166"/>
      <c r="B815" s="166"/>
      <c r="C815" s="166"/>
      <c r="D815" s="171"/>
      <c r="E815" s="171"/>
      <c r="F815" s="171"/>
      <c r="G815" s="171"/>
      <c r="H815" s="166"/>
      <c r="I815" s="166"/>
      <c r="J815" s="166"/>
      <c r="K815" s="166"/>
      <c r="L815" s="166"/>
      <c r="M815" s="166"/>
      <c r="N815" s="166"/>
      <c r="O815" s="166"/>
      <c r="P815" s="166"/>
      <c r="Q815" s="166"/>
      <c r="R815" s="166"/>
      <c r="S815" s="166"/>
      <c r="T815" s="166"/>
      <c r="U815" s="166"/>
      <c r="V815" s="166"/>
      <c r="W815" s="166"/>
      <c r="X815" s="166"/>
      <c r="Y815" s="166"/>
      <c r="Z815" s="166"/>
    </row>
    <row r="816" spans="1:26" ht="15.75" customHeight="1">
      <c r="A816" s="166"/>
      <c r="B816" s="166"/>
      <c r="C816" s="166"/>
      <c r="D816" s="171"/>
      <c r="E816" s="171"/>
      <c r="F816" s="171"/>
      <c r="G816" s="171"/>
      <c r="H816" s="166"/>
      <c r="I816" s="166"/>
      <c r="J816" s="166"/>
      <c r="K816" s="166"/>
      <c r="L816" s="166"/>
      <c r="M816" s="166"/>
      <c r="N816" s="166"/>
      <c r="O816" s="166"/>
      <c r="P816" s="166"/>
      <c r="Q816" s="166"/>
      <c r="R816" s="166"/>
      <c r="S816" s="166"/>
      <c r="T816" s="166"/>
      <c r="U816" s="166"/>
      <c r="V816" s="166"/>
      <c r="W816" s="166"/>
      <c r="X816" s="166"/>
      <c r="Y816" s="166"/>
      <c r="Z816" s="166"/>
    </row>
    <row r="817" spans="1:26" ht="15.75" customHeight="1">
      <c r="A817" s="166"/>
      <c r="B817" s="166"/>
      <c r="C817" s="166"/>
      <c r="D817" s="171"/>
      <c r="E817" s="171"/>
      <c r="F817" s="171"/>
      <c r="G817" s="171"/>
      <c r="H817" s="166"/>
      <c r="I817" s="166"/>
      <c r="J817" s="166"/>
      <c r="K817" s="166"/>
      <c r="L817" s="166"/>
      <c r="M817" s="166"/>
      <c r="N817" s="166"/>
      <c r="O817" s="166"/>
      <c r="P817" s="166"/>
      <c r="Q817" s="166"/>
      <c r="R817" s="166"/>
      <c r="S817" s="166"/>
      <c r="T817" s="166"/>
      <c r="U817" s="166"/>
      <c r="V817" s="166"/>
      <c r="W817" s="166"/>
      <c r="X817" s="166"/>
      <c r="Y817" s="166"/>
      <c r="Z817" s="166"/>
    </row>
    <row r="818" spans="1:26" ht="15.75" customHeight="1">
      <c r="A818" s="166"/>
      <c r="B818" s="166"/>
      <c r="C818" s="166"/>
      <c r="D818" s="171"/>
      <c r="E818" s="171"/>
      <c r="F818" s="171"/>
      <c r="G818" s="171"/>
      <c r="H818" s="166"/>
      <c r="I818" s="166"/>
      <c r="J818" s="166"/>
      <c r="K818" s="166"/>
      <c r="L818" s="166"/>
      <c r="M818" s="166"/>
      <c r="N818" s="166"/>
      <c r="O818" s="166"/>
      <c r="P818" s="166"/>
      <c r="Q818" s="166"/>
      <c r="R818" s="166"/>
      <c r="S818" s="166"/>
      <c r="T818" s="166"/>
      <c r="U818" s="166"/>
      <c r="V818" s="166"/>
      <c r="W818" s="166"/>
      <c r="X818" s="166"/>
      <c r="Y818" s="166"/>
      <c r="Z818" s="166"/>
    </row>
    <row r="819" spans="1:26" ht="15.75" customHeight="1">
      <c r="A819" s="166"/>
      <c r="B819" s="166"/>
      <c r="C819" s="166"/>
      <c r="D819" s="171"/>
      <c r="E819" s="171"/>
      <c r="F819" s="171"/>
      <c r="G819" s="171"/>
      <c r="H819" s="166"/>
      <c r="I819" s="166"/>
      <c r="J819" s="166"/>
      <c r="K819" s="166"/>
      <c r="L819" s="166"/>
      <c r="M819" s="166"/>
      <c r="N819" s="166"/>
      <c r="O819" s="166"/>
      <c r="P819" s="166"/>
      <c r="Q819" s="166"/>
      <c r="R819" s="166"/>
      <c r="S819" s="166"/>
      <c r="T819" s="166"/>
      <c r="U819" s="166"/>
      <c r="V819" s="166"/>
      <c r="W819" s="166"/>
      <c r="X819" s="166"/>
      <c r="Y819" s="166"/>
      <c r="Z819" s="166"/>
    </row>
    <row r="820" spans="1:26" ht="15.75" customHeight="1">
      <c r="A820" s="166"/>
      <c r="B820" s="166"/>
      <c r="C820" s="166"/>
      <c r="D820" s="171"/>
      <c r="E820" s="171"/>
      <c r="F820" s="171"/>
      <c r="G820" s="171"/>
      <c r="H820" s="166"/>
      <c r="I820" s="166"/>
      <c r="J820" s="166"/>
      <c r="K820" s="166"/>
      <c r="L820" s="166"/>
      <c r="M820" s="166"/>
      <c r="N820" s="166"/>
      <c r="O820" s="166"/>
      <c r="P820" s="166"/>
      <c r="Q820" s="166"/>
      <c r="R820" s="166"/>
      <c r="S820" s="166"/>
      <c r="T820" s="166"/>
      <c r="U820" s="166"/>
      <c r="V820" s="166"/>
      <c r="W820" s="166"/>
      <c r="X820" s="166"/>
      <c r="Y820" s="166"/>
      <c r="Z820" s="166"/>
    </row>
    <row r="821" spans="1:26" ht="15.75" customHeight="1">
      <c r="A821" s="166"/>
      <c r="B821" s="166"/>
      <c r="C821" s="166"/>
      <c r="D821" s="171"/>
      <c r="E821" s="171"/>
      <c r="F821" s="171"/>
      <c r="G821" s="171"/>
      <c r="H821" s="166"/>
      <c r="I821" s="166"/>
      <c r="J821" s="166"/>
      <c r="K821" s="166"/>
      <c r="L821" s="166"/>
      <c r="M821" s="166"/>
      <c r="N821" s="166"/>
      <c r="O821" s="166"/>
      <c r="P821" s="166"/>
      <c r="Q821" s="166"/>
      <c r="R821" s="166"/>
      <c r="S821" s="166"/>
      <c r="T821" s="166"/>
      <c r="U821" s="166"/>
      <c r="V821" s="166"/>
      <c r="W821" s="166"/>
      <c r="X821" s="166"/>
      <c r="Y821" s="166"/>
      <c r="Z821" s="166"/>
    </row>
    <row r="822" spans="1:26" ht="15.75" customHeight="1">
      <c r="A822" s="166"/>
      <c r="B822" s="166"/>
      <c r="C822" s="166"/>
      <c r="D822" s="171"/>
      <c r="E822" s="171"/>
      <c r="F822" s="171"/>
      <c r="G822" s="171"/>
      <c r="H822" s="166"/>
      <c r="I822" s="166"/>
      <c r="J822" s="166"/>
      <c r="K822" s="166"/>
      <c r="L822" s="166"/>
      <c r="M822" s="166"/>
      <c r="N822" s="166"/>
      <c r="O822" s="166"/>
      <c r="P822" s="166"/>
      <c r="Q822" s="166"/>
      <c r="R822" s="166"/>
      <c r="S822" s="166"/>
      <c r="T822" s="166"/>
      <c r="U822" s="166"/>
      <c r="V822" s="166"/>
      <c r="W822" s="166"/>
      <c r="X822" s="166"/>
      <c r="Y822" s="166"/>
      <c r="Z822" s="166"/>
    </row>
    <row r="823" spans="1:26" ht="15.75" customHeight="1">
      <c r="A823" s="166"/>
      <c r="B823" s="166"/>
      <c r="C823" s="166"/>
      <c r="D823" s="171"/>
      <c r="E823" s="171"/>
      <c r="F823" s="171"/>
      <c r="G823" s="171"/>
      <c r="H823" s="166"/>
      <c r="I823" s="166"/>
      <c r="J823" s="166"/>
      <c r="K823" s="166"/>
      <c r="L823" s="166"/>
      <c r="M823" s="166"/>
      <c r="N823" s="166"/>
      <c r="O823" s="166"/>
      <c r="P823" s="166"/>
      <c r="Q823" s="166"/>
      <c r="R823" s="166"/>
      <c r="S823" s="166"/>
      <c r="T823" s="166"/>
      <c r="U823" s="166"/>
      <c r="V823" s="166"/>
      <c r="W823" s="166"/>
      <c r="X823" s="166"/>
      <c r="Y823" s="166"/>
      <c r="Z823" s="166"/>
    </row>
    <row r="824" spans="1:26" ht="15.75" customHeight="1">
      <c r="A824" s="166"/>
      <c r="B824" s="166"/>
      <c r="C824" s="166"/>
      <c r="D824" s="171"/>
      <c r="E824" s="171"/>
      <c r="F824" s="171"/>
      <c r="G824" s="171"/>
      <c r="H824" s="166"/>
      <c r="I824" s="166"/>
      <c r="J824" s="166"/>
      <c r="K824" s="166"/>
      <c r="L824" s="166"/>
      <c r="M824" s="166"/>
      <c r="N824" s="166"/>
      <c r="O824" s="166"/>
      <c r="P824" s="166"/>
      <c r="Q824" s="166"/>
      <c r="R824" s="166"/>
      <c r="S824" s="166"/>
      <c r="T824" s="166"/>
      <c r="U824" s="166"/>
      <c r="V824" s="166"/>
      <c r="W824" s="166"/>
      <c r="X824" s="166"/>
      <c r="Y824" s="166"/>
      <c r="Z824" s="166"/>
    </row>
    <row r="825" spans="1:26" ht="15.75" customHeight="1">
      <c r="A825" s="166"/>
      <c r="B825" s="166"/>
      <c r="C825" s="166"/>
      <c r="D825" s="171"/>
      <c r="E825" s="171"/>
      <c r="F825" s="171"/>
      <c r="G825" s="171"/>
      <c r="H825" s="166"/>
      <c r="I825" s="166"/>
      <c r="J825" s="166"/>
      <c r="K825" s="166"/>
      <c r="L825" s="166"/>
      <c r="M825" s="166"/>
      <c r="N825" s="166"/>
      <c r="O825" s="166"/>
      <c r="P825" s="166"/>
      <c r="Q825" s="166"/>
      <c r="R825" s="166"/>
      <c r="S825" s="166"/>
      <c r="T825" s="166"/>
      <c r="U825" s="166"/>
      <c r="V825" s="166"/>
      <c r="W825" s="166"/>
      <c r="X825" s="166"/>
      <c r="Y825" s="166"/>
      <c r="Z825" s="166"/>
    </row>
    <row r="826" spans="1:26" ht="15.75" customHeight="1">
      <c r="A826" s="166"/>
      <c r="B826" s="166"/>
      <c r="C826" s="166"/>
      <c r="D826" s="171"/>
      <c r="E826" s="171"/>
      <c r="F826" s="171"/>
      <c r="G826" s="171"/>
      <c r="H826" s="166"/>
      <c r="I826" s="166"/>
      <c r="J826" s="166"/>
      <c r="K826" s="166"/>
      <c r="L826" s="166"/>
      <c r="M826" s="166"/>
      <c r="N826" s="166"/>
      <c r="O826" s="166"/>
      <c r="P826" s="166"/>
      <c r="Q826" s="166"/>
      <c r="R826" s="166"/>
      <c r="S826" s="166"/>
      <c r="T826" s="166"/>
      <c r="U826" s="166"/>
      <c r="V826" s="166"/>
      <c r="W826" s="166"/>
      <c r="X826" s="166"/>
      <c r="Y826" s="166"/>
      <c r="Z826" s="166"/>
    </row>
    <row r="827" spans="1:26" ht="15.75" customHeight="1">
      <c r="A827" s="166"/>
      <c r="B827" s="166"/>
      <c r="C827" s="166"/>
      <c r="D827" s="171"/>
      <c r="E827" s="171"/>
      <c r="F827" s="171"/>
      <c r="G827" s="171"/>
      <c r="H827" s="166"/>
      <c r="I827" s="166"/>
      <c r="J827" s="166"/>
      <c r="K827" s="166"/>
      <c r="L827" s="166"/>
      <c r="M827" s="166"/>
      <c r="N827" s="166"/>
      <c r="O827" s="166"/>
      <c r="P827" s="166"/>
      <c r="Q827" s="166"/>
      <c r="R827" s="166"/>
      <c r="S827" s="166"/>
      <c r="T827" s="166"/>
      <c r="U827" s="166"/>
      <c r="V827" s="166"/>
      <c r="W827" s="166"/>
      <c r="X827" s="166"/>
      <c r="Y827" s="166"/>
      <c r="Z827" s="166"/>
    </row>
    <row r="828" spans="1:26" ht="15.75" customHeight="1">
      <c r="A828" s="166"/>
      <c r="B828" s="166"/>
      <c r="C828" s="166"/>
      <c r="D828" s="171"/>
      <c r="E828" s="171"/>
      <c r="F828" s="171"/>
      <c r="G828" s="171"/>
      <c r="H828" s="166"/>
      <c r="I828" s="166"/>
      <c r="J828" s="166"/>
      <c r="K828" s="166"/>
      <c r="L828" s="166"/>
      <c r="M828" s="166"/>
      <c r="N828" s="166"/>
      <c r="O828" s="166"/>
      <c r="P828" s="166"/>
      <c r="Q828" s="166"/>
      <c r="R828" s="166"/>
      <c r="S828" s="166"/>
      <c r="T828" s="166"/>
      <c r="U828" s="166"/>
      <c r="V828" s="166"/>
      <c r="W828" s="166"/>
      <c r="X828" s="166"/>
      <c r="Y828" s="166"/>
      <c r="Z828" s="166"/>
    </row>
    <row r="829" spans="1:26" ht="15.75" customHeight="1">
      <c r="A829" s="166"/>
      <c r="B829" s="166"/>
      <c r="C829" s="166"/>
      <c r="D829" s="171"/>
      <c r="E829" s="171"/>
      <c r="F829" s="171"/>
      <c r="G829" s="171"/>
      <c r="H829" s="166"/>
      <c r="I829" s="166"/>
      <c r="J829" s="166"/>
      <c r="K829" s="166"/>
      <c r="L829" s="166"/>
      <c r="M829" s="166"/>
      <c r="N829" s="166"/>
      <c r="O829" s="166"/>
      <c r="P829" s="166"/>
      <c r="Q829" s="166"/>
      <c r="R829" s="166"/>
      <c r="S829" s="166"/>
      <c r="T829" s="166"/>
      <c r="U829" s="166"/>
      <c r="V829" s="166"/>
      <c r="W829" s="166"/>
      <c r="X829" s="166"/>
      <c r="Y829" s="166"/>
      <c r="Z829" s="166"/>
    </row>
    <row r="830" spans="1:26" ht="15.75" customHeight="1">
      <c r="A830" s="166"/>
      <c r="B830" s="166"/>
      <c r="C830" s="166"/>
      <c r="D830" s="171"/>
      <c r="E830" s="171"/>
      <c r="F830" s="171"/>
      <c r="G830" s="171"/>
      <c r="H830" s="166"/>
      <c r="I830" s="166"/>
      <c r="J830" s="166"/>
      <c r="K830" s="166"/>
      <c r="L830" s="166"/>
      <c r="M830" s="166"/>
      <c r="N830" s="166"/>
      <c r="O830" s="166"/>
      <c r="P830" s="166"/>
      <c r="Q830" s="166"/>
      <c r="R830" s="166"/>
      <c r="S830" s="166"/>
      <c r="T830" s="166"/>
      <c r="U830" s="166"/>
      <c r="V830" s="166"/>
      <c r="W830" s="166"/>
      <c r="X830" s="166"/>
      <c r="Y830" s="166"/>
      <c r="Z830" s="166"/>
    </row>
    <row r="831" spans="1:26" ht="15.75" customHeight="1">
      <c r="A831" s="166"/>
      <c r="B831" s="166"/>
      <c r="C831" s="166"/>
      <c r="D831" s="171"/>
      <c r="E831" s="171"/>
      <c r="F831" s="171"/>
      <c r="G831" s="171"/>
      <c r="H831" s="166"/>
      <c r="I831" s="166"/>
      <c r="J831" s="166"/>
      <c r="K831" s="166"/>
      <c r="L831" s="166"/>
      <c r="M831" s="166"/>
      <c r="N831" s="166"/>
      <c r="O831" s="166"/>
      <c r="P831" s="166"/>
      <c r="Q831" s="166"/>
      <c r="R831" s="166"/>
      <c r="S831" s="166"/>
      <c r="T831" s="166"/>
      <c r="U831" s="166"/>
      <c r="V831" s="166"/>
      <c r="W831" s="166"/>
      <c r="X831" s="166"/>
      <c r="Y831" s="166"/>
      <c r="Z831" s="166"/>
    </row>
    <row r="832" spans="1:26" ht="15.75" customHeight="1">
      <c r="A832" s="166"/>
      <c r="B832" s="166"/>
      <c r="C832" s="166"/>
      <c r="D832" s="171"/>
      <c r="E832" s="171"/>
      <c r="F832" s="171"/>
      <c r="G832" s="171"/>
      <c r="H832" s="166"/>
      <c r="I832" s="166"/>
      <c r="J832" s="166"/>
      <c r="K832" s="166"/>
      <c r="L832" s="166"/>
      <c r="M832" s="166"/>
      <c r="N832" s="166"/>
      <c r="O832" s="166"/>
      <c r="P832" s="166"/>
      <c r="Q832" s="166"/>
      <c r="R832" s="166"/>
      <c r="S832" s="166"/>
      <c r="T832" s="166"/>
      <c r="U832" s="166"/>
      <c r="V832" s="166"/>
      <c r="W832" s="166"/>
      <c r="X832" s="166"/>
      <c r="Y832" s="166"/>
      <c r="Z832" s="166"/>
    </row>
    <row r="833" spans="1:26" ht="15.75" customHeight="1">
      <c r="A833" s="166"/>
      <c r="B833" s="166"/>
      <c r="C833" s="166"/>
      <c r="D833" s="171"/>
      <c r="E833" s="171"/>
      <c r="F833" s="171"/>
      <c r="G833" s="171"/>
      <c r="H833" s="166"/>
      <c r="I833" s="166"/>
      <c r="J833" s="166"/>
      <c r="K833" s="166"/>
      <c r="L833" s="166"/>
      <c r="M833" s="166"/>
      <c r="N833" s="166"/>
      <c r="O833" s="166"/>
      <c r="P833" s="166"/>
      <c r="Q833" s="166"/>
      <c r="R833" s="166"/>
      <c r="S833" s="166"/>
      <c r="T833" s="166"/>
      <c r="U833" s="166"/>
      <c r="V833" s="166"/>
      <c r="W833" s="166"/>
      <c r="X833" s="166"/>
      <c r="Y833" s="166"/>
      <c r="Z833" s="166"/>
    </row>
    <row r="834" spans="1:26" ht="15.75" customHeight="1">
      <c r="A834" s="166"/>
      <c r="B834" s="166"/>
      <c r="C834" s="166"/>
      <c r="D834" s="171"/>
      <c r="E834" s="171"/>
      <c r="F834" s="171"/>
      <c r="G834" s="171"/>
      <c r="H834" s="166"/>
      <c r="I834" s="166"/>
      <c r="J834" s="166"/>
      <c r="K834" s="166"/>
      <c r="L834" s="166"/>
      <c r="M834" s="166"/>
      <c r="N834" s="166"/>
      <c r="O834" s="166"/>
      <c r="P834" s="166"/>
      <c r="Q834" s="166"/>
      <c r="R834" s="166"/>
      <c r="S834" s="166"/>
      <c r="T834" s="166"/>
      <c r="U834" s="166"/>
      <c r="V834" s="166"/>
      <c r="W834" s="166"/>
      <c r="X834" s="166"/>
      <c r="Y834" s="166"/>
      <c r="Z834" s="166"/>
    </row>
    <row r="835" spans="1:26" ht="15.75" customHeight="1">
      <c r="A835" s="166"/>
      <c r="B835" s="166"/>
      <c r="C835" s="166"/>
      <c r="D835" s="171"/>
      <c r="E835" s="171"/>
      <c r="F835" s="171"/>
      <c r="G835" s="171"/>
      <c r="H835" s="166"/>
      <c r="I835" s="166"/>
      <c r="J835" s="166"/>
      <c r="K835" s="166"/>
      <c r="L835" s="166"/>
      <c r="M835" s="166"/>
      <c r="N835" s="166"/>
      <c r="O835" s="166"/>
      <c r="P835" s="166"/>
      <c r="Q835" s="166"/>
      <c r="R835" s="166"/>
      <c r="S835" s="166"/>
      <c r="T835" s="166"/>
      <c r="U835" s="166"/>
      <c r="V835" s="166"/>
      <c r="W835" s="166"/>
      <c r="X835" s="166"/>
      <c r="Y835" s="166"/>
      <c r="Z835" s="166"/>
    </row>
    <row r="836" spans="1:26" ht="15.75" customHeight="1">
      <c r="A836" s="166"/>
      <c r="B836" s="166"/>
      <c r="C836" s="166"/>
      <c r="D836" s="171"/>
      <c r="E836" s="171"/>
      <c r="F836" s="171"/>
      <c r="G836" s="171"/>
      <c r="H836" s="166"/>
      <c r="I836" s="166"/>
      <c r="J836" s="166"/>
      <c r="K836" s="166"/>
      <c r="L836" s="166"/>
      <c r="M836" s="166"/>
      <c r="N836" s="166"/>
      <c r="O836" s="166"/>
      <c r="P836" s="166"/>
      <c r="Q836" s="166"/>
      <c r="R836" s="166"/>
      <c r="S836" s="166"/>
      <c r="T836" s="166"/>
      <c r="U836" s="166"/>
      <c r="V836" s="166"/>
      <c r="W836" s="166"/>
      <c r="X836" s="166"/>
      <c r="Y836" s="166"/>
      <c r="Z836" s="166"/>
    </row>
    <row r="837" spans="1:26" ht="15.75" customHeight="1">
      <c r="A837" s="166"/>
      <c r="B837" s="166"/>
      <c r="C837" s="166"/>
      <c r="D837" s="171"/>
      <c r="E837" s="171"/>
      <c r="F837" s="171"/>
      <c r="G837" s="171"/>
      <c r="H837" s="166"/>
      <c r="I837" s="166"/>
      <c r="J837" s="166"/>
      <c r="K837" s="166"/>
      <c r="L837" s="166"/>
      <c r="M837" s="166"/>
      <c r="N837" s="166"/>
      <c r="O837" s="166"/>
      <c r="P837" s="166"/>
      <c r="Q837" s="166"/>
      <c r="R837" s="166"/>
      <c r="S837" s="166"/>
      <c r="T837" s="166"/>
      <c r="U837" s="166"/>
      <c r="V837" s="166"/>
      <c r="W837" s="166"/>
      <c r="X837" s="166"/>
      <c r="Y837" s="166"/>
      <c r="Z837" s="166"/>
    </row>
    <row r="838" spans="1:26" ht="15.75" customHeight="1">
      <c r="A838" s="166"/>
      <c r="B838" s="166"/>
      <c r="C838" s="166"/>
      <c r="D838" s="171"/>
      <c r="E838" s="171"/>
      <c r="F838" s="171"/>
      <c r="G838" s="171"/>
      <c r="H838" s="166"/>
      <c r="I838" s="166"/>
      <c r="J838" s="166"/>
      <c r="K838" s="166"/>
      <c r="L838" s="166"/>
      <c r="M838" s="166"/>
      <c r="N838" s="166"/>
      <c r="O838" s="166"/>
      <c r="P838" s="166"/>
      <c r="Q838" s="166"/>
      <c r="R838" s="166"/>
      <c r="S838" s="166"/>
      <c r="T838" s="166"/>
      <c r="U838" s="166"/>
      <c r="V838" s="166"/>
      <c r="W838" s="166"/>
      <c r="X838" s="166"/>
      <c r="Y838" s="166"/>
      <c r="Z838" s="166"/>
    </row>
    <row r="839" spans="1:26" ht="15.75" customHeight="1">
      <c r="A839" s="166"/>
      <c r="B839" s="166"/>
      <c r="C839" s="166"/>
      <c r="D839" s="171"/>
      <c r="E839" s="171"/>
      <c r="F839" s="171"/>
      <c r="G839" s="171"/>
      <c r="H839" s="166"/>
      <c r="I839" s="166"/>
      <c r="J839" s="166"/>
      <c r="K839" s="166"/>
      <c r="L839" s="166"/>
      <c r="M839" s="166"/>
      <c r="N839" s="166"/>
      <c r="O839" s="166"/>
      <c r="P839" s="166"/>
      <c r="Q839" s="166"/>
      <c r="R839" s="166"/>
      <c r="S839" s="166"/>
      <c r="T839" s="166"/>
      <c r="U839" s="166"/>
      <c r="V839" s="166"/>
      <c r="W839" s="166"/>
      <c r="X839" s="166"/>
      <c r="Y839" s="166"/>
      <c r="Z839" s="166"/>
    </row>
    <row r="840" spans="1:26" ht="15.75" customHeight="1">
      <c r="A840" s="166"/>
      <c r="B840" s="166"/>
      <c r="C840" s="166"/>
      <c r="D840" s="171"/>
      <c r="E840" s="171"/>
      <c r="F840" s="171"/>
      <c r="G840" s="171"/>
      <c r="H840" s="166"/>
      <c r="I840" s="166"/>
      <c r="J840" s="166"/>
      <c r="K840" s="166"/>
      <c r="L840" s="166"/>
      <c r="M840" s="166"/>
      <c r="N840" s="166"/>
      <c r="O840" s="166"/>
      <c r="P840" s="166"/>
      <c r="Q840" s="166"/>
      <c r="R840" s="166"/>
      <c r="S840" s="166"/>
      <c r="T840" s="166"/>
      <c r="U840" s="166"/>
      <c r="V840" s="166"/>
      <c r="W840" s="166"/>
      <c r="X840" s="166"/>
      <c r="Y840" s="166"/>
      <c r="Z840" s="166"/>
    </row>
    <row r="841" spans="1:26" ht="15.75" customHeight="1">
      <c r="A841" s="166"/>
      <c r="B841" s="166"/>
      <c r="C841" s="166"/>
      <c r="D841" s="171"/>
      <c r="E841" s="171"/>
      <c r="F841" s="171"/>
      <c r="G841" s="171"/>
      <c r="H841" s="166"/>
      <c r="I841" s="166"/>
      <c r="J841" s="166"/>
      <c r="K841" s="166"/>
      <c r="L841" s="166"/>
      <c r="M841" s="166"/>
      <c r="N841" s="166"/>
      <c r="O841" s="166"/>
      <c r="P841" s="166"/>
      <c r="Q841" s="166"/>
      <c r="R841" s="166"/>
      <c r="S841" s="166"/>
      <c r="T841" s="166"/>
      <c r="U841" s="166"/>
      <c r="V841" s="166"/>
      <c r="W841" s="166"/>
      <c r="X841" s="166"/>
      <c r="Y841" s="166"/>
      <c r="Z841" s="166"/>
    </row>
    <row r="842" spans="1:26" ht="15.75" customHeight="1">
      <c r="A842" s="166"/>
      <c r="B842" s="166"/>
      <c r="C842" s="166"/>
      <c r="D842" s="171"/>
      <c r="E842" s="171"/>
      <c r="F842" s="171"/>
      <c r="G842" s="171"/>
      <c r="H842" s="166"/>
      <c r="I842" s="166"/>
      <c r="J842" s="166"/>
      <c r="K842" s="166"/>
      <c r="L842" s="166"/>
      <c r="M842" s="166"/>
      <c r="N842" s="166"/>
      <c r="O842" s="166"/>
      <c r="P842" s="166"/>
      <c r="Q842" s="166"/>
      <c r="R842" s="166"/>
      <c r="S842" s="166"/>
      <c r="T842" s="166"/>
      <c r="U842" s="166"/>
      <c r="V842" s="166"/>
      <c r="W842" s="166"/>
      <c r="X842" s="166"/>
      <c r="Y842" s="166"/>
      <c r="Z842" s="166"/>
    </row>
    <row r="843" spans="1:26" ht="15.75" customHeight="1">
      <c r="A843" s="166"/>
      <c r="B843" s="166"/>
      <c r="C843" s="166"/>
      <c r="D843" s="171"/>
      <c r="E843" s="171"/>
      <c r="F843" s="171"/>
      <c r="G843" s="171"/>
      <c r="H843" s="166"/>
      <c r="I843" s="166"/>
      <c r="J843" s="166"/>
      <c r="K843" s="166"/>
      <c r="L843" s="166"/>
      <c r="M843" s="166"/>
      <c r="N843" s="166"/>
      <c r="O843" s="166"/>
      <c r="P843" s="166"/>
      <c r="Q843" s="166"/>
      <c r="R843" s="166"/>
      <c r="S843" s="166"/>
      <c r="T843" s="166"/>
      <c r="U843" s="166"/>
      <c r="V843" s="166"/>
      <c r="W843" s="166"/>
      <c r="X843" s="166"/>
      <c r="Y843" s="166"/>
      <c r="Z843" s="166"/>
    </row>
    <row r="844" spans="1:26" ht="15.75" customHeight="1">
      <c r="A844" s="166"/>
      <c r="B844" s="166"/>
      <c r="C844" s="166"/>
      <c r="D844" s="171"/>
      <c r="E844" s="171"/>
      <c r="F844" s="171"/>
      <c r="G844" s="171"/>
      <c r="H844" s="166"/>
      <c r="I844" s="166"/>
      <c r="J844" s="166"/>
      <c r="K844" s="166"/>
      <c r="L844" s="166"/>
      <c r="M844" s="166"/>
      <c r="N844" s="166"/>
      <c r="O844" s="166"/>
      <c r="P844" s="166"/>
      <c r="Q844" s="166"/>
      <c r="R844" s="166"/>
      <c r="S844" s="166"/>
      <c r="T844" s="166"/>
      <c r="U844" s="166"/>
      <c r="V844" s="166"/>
      <c r="W844" s="166"/>
      <c r="X844" s="166"/>
      <c r="Y844" s="166"/>
      <c r="Z844" s="166"/>
    </row>
    <row r="845" spans="1:26" ht="15.75" customHeight="1">
      <c r="A845" s="166"/>
      <c r="B845" s="166"/>
      <c r="C845" s="166"/>
      <c r="D845" s="171"/>
      <c r="E845" s="171"/>
      <c r="F845" s="171"/>
      <c r="G845" s="171"/>
      <c r="H845" s="166"/>
      <c r="I845" s="166"/>
      <c r="J845" s="166"/>
      <c r="K845" s="166"/>
      <c r="L845" s="166"/>
      <c r="M845" s="166"/>
      <c r="N845" s="166"/>
      <c r="O845" s="166"/>
      <c r="P845" s="166"/>
      <c r="Q845" s="166"/>
      <c r="R845" s="166"/>
      <c r="S845" s="166"/>
      <c r="T845" s="166"/>
      <c r="U845" s="166"/>
      <c r="V845" s="166"/>
      <c r="W845" s="166"/>
      <c r="X845" s="166"/>
      <c r="Y845" s="166"/>
      <c r="Z845" s="166"/>
    </row>
    <row r="846" spans="1:26" ht="15.75" customHeight="1">
      <c r="A846" s="166"/>
      <c r="B846" s="166"/>
      <c r="C846" s="166"/>
      <c r="D846" s="171"/>
      <c r="E846" s="171"/>
      <c r="F846" s="171"/>
      <c r="G846" s="171"/>
      <c r="H846" s="166"/>
      <c r="I846" s="166"/>
      <c r="J846" s="166"/>
      <c r="K846" s="166"/>
      <c r="L846" s="166"/>
      <c r="M846" s="166"/>
      <c r="N846" s="166"/>
      <c r="O846" s="166"/>
      <c r="P846" s="166"/>
      <c r="Q846" s="166"/>
      <c r="R846" s="166"/>
      <c r="S846" s="166"/>
      <c r="T846" s="166"/>
      <c r="U846" s="166"/>
      <c r="V846" s="166"/>
      <c r="W846" s="166"/>
      <c r="X846" s="166"/>
      <c r="Y846" s="166"/>
      <c r="Z846" s="166"/>
    </row>
    <row r="847" spans="1:26" ht="15.75" customHeight="1">
      <c r="A847" s="166"/>
      <c r="B847" s="166"/>
      <c r="C847" s="166"/>
      <c r="D847" s="171"/>
      <c r="E847" s="171"/>
      <c r="F847" s="171"/>
      <c r="G847" s="171"/>
      <c r="H847" s="166"/>
      <c r="I847" s="166"/>
      <c r="J847" s="166"/>
      <c r="K847" s="166"/>
      <c r="L847" s="166"/>
      <c r="M847" s="166"/>
      <c r="N847" s="166"/>
      <c r="O847" s="166"/>
      <c r="P847" s="166"/>
      <c r="Q847" s="166"/>
      <c r="R847" s="166"/>
      <c r="S847" s="166"/>
      <c r="T847" s="166"/>
      <c r="U847" s="166"/>
      <c r="V847" s="166"/>
      <c r="W847" s="166"/>
      <c r="X847" s="166"/>
      <c r="Y847" s="166"/>
      <c r="Z847" s="166"/>
    </row>
    <row r="848" spans="1:26" ht="15.75" customHeight="1">
      <c r="A848" s="166"/>
      <c r="B848" s="166"/>
      <c r="C848" s="166"/>
      <c r="D848" s="171"/>
      <c r="E848" s="171"/>
      <c r="F848" s="171"/>
      <c r="G848" s="171"/>
      <c r="H848" s="166"/>
      <c r="I848" s="166"/>
      <c r="J848" s="166"/>
      <c r="K848" s="166"/>
      <c r="L848" s="166"/>
      <c r="M848" s="166"/>
      <c r="N848" s="166"/>
      <c r="O848" s="166"/>
      <c r="P848" s="166"/>
      <c r="Q848" s="166"/>
      <c r="R848" s="166"/>
      <c r="S848" s="166"/>
      <c r="T848" s="166"/>
      <c r="U848" s="166"/>
      <c r="V848" s="166"/>
      <c r="W848" s="166"/>
      <c r="X848" s="166"/>
      <c r="Y848" s="166"/>
      <c r="Z848" s="166"/>
    </row>
    <row r="849" spans="1:26" ht="15.75" customHeight="1">
      <c r="A849" s="166"/>
      <c r="B849" s="166"/>
      <c r="C849" s="166"/>
      <c r="D849" s="171"/>
      <c r="E849" s="171"/>
      <c r="F849" s="171"/>
      <c r="G849" s="171"/>
      <c r="H849" s="166"/>
      <c r="I849" s="166"/>
      <c r="J849" s="166"/>
      <c r="K849" s="166"/>
      <c r="L849" s="166"/>
      <c r="M849" s="166"/>
      <c r="N849" s="166"/>
      <c r="O849" s="166"/>
      <c r="P849" s="166"/>
      <c r="Q849" s="166"/>
      <c r="R849" s="166"/>
      <c r="S849" s="166"/>
      <c r="T849" s="166"/>
      <c r="U849" s="166"/>
      <c r="V849" s="166"/>
      <c r="W849" s="166"/>
      <c r="X849" s="166"/>
      <c r="Y849" s="166"/>
      <c r="Z849" s="166"/>
    </row>
    <row r="850" spans="1:26" ht="15.75" customHeight="1">
      <c r="A850" s="166"/>
      <c r="B850" s="166"/>
      <c r="C850" s="166"/>
      <c r="D850" s="171"/>
      <c r="E850" s="171"/>
      <c r="F850" s="171"/>
      <c r="G850" s="171"/>
      <c r="H850" s="166"/>
      <c r="I850" s="166"/>
      <c r="J850" s="166"/>
      <c r="K850" s="166"/>
      <c r="L850" s="166"/>
      <c r="M850" s="166"/>
      <c r="N850" s="166"/>
      <c r="O850" s="166"/>
      <c r="P850" s="166"/>
      <c r="Q850" s="166"/>
      <c r="R850" s="166"/>
      <c r="S850" s="166"/>
      <c r="T850" s="166"/>
      <c r="U850" s="166"/>
      <c r="V850" s="166"/>
      <c r="W850" s="166"/>
      <c r="X850" s="166"/>
      <c r="Y850" s="166"/>
      <c r="Z850" s="166"/>
    </row>
    <row r="851" spans="1:26" ht="15.75" customHeight="1">
      <c r="A851" s="166"/>
      <c r="B851" s="166"/>
      <c r="C851" s="166"/>
      <c r="D851" s="171"/>
      <c r="E851" s="171"/>
      <c r="F851" s="171"/>
      <c r="G851" s="171"/>
      <c r="H851" s="166"/>
      <c r="I851" s="166"/>
      <c r="J851" s="166"/>
      <c r="K851" s="166"/>
      <c r="L851" s="166"/>
      <c r="M851" s="166"/>
      <c r="N851" s="166"/>
      <c r="O851" s="166"/>
      <c r="P851" s="166"/>
      <c r="Q851" s="166"/>
      <c r="R851" s="166"/>
      <c r="S851" s="166"/>
      <c r="T851" s="166"/>
      <c r="U851" s="166"/>
      <c r="V851" s="166"/>
      <c r="W851" s="166"/>
      <c r="X851" s="166"/>
      <c r="Y851" s="166"/>
      <c r="Z851" s="166"/>
    </row>
    <row r="852" spans="1:26" ht="15.75" customHeight="1">
      <c r="A852" s="166"/>
      <c r="B852" s="166"/>
      <c r="C852" s="166"/>
      <c r="D852" s="171"/>
      <c r="E852" s="171"/>
      <c r="F852" s="171"/>
      <c r="G852" s="171"/>
      <c r="H852" s="166"/>
      <c r="I852" s="166"/>
      <c r="J852" s="166"/>
      <c r="K852" s="166"/>
      <c r="L852" s="166"/>
      <c r="M852" s="166"/>
      <c r="N852" s="166"/>
      <c r="O852" s="166"/>
      <c r="P852" s="166"/>
      <c r="Q852" s="166"/>
      <c r="R852" s="166"/>
      <c r="S852" s="166"/>
      <c r="T852" s="166"/>
      <c r="U852" s="166"/>
      <c r="V852" s="166"/>
      <c r="W852" s="166"/>
      <c r="X852" s="166"/>
      <c r="Y852" s="166"/>
      <c r="Z852" s="166"/>
    </row>
    <row r="853" spans="1:26" ht="15.75" customHeight="1">
      <c r="A853" s="166"/>
      <c r="B853" s="166"/>
      <c r="C853" s="166"/>
      <c r="D853" s="171"/>
      <c r="E853" s="171"/>
      <c r="F853" s="171"/>
      <c r="G853" s="171"/>
      <c r="H853" s="166"/>
      <c r="I853" s="166"/>
      <c r="J853" s="166"/>
      <c r="K853" s="166"/>
      <c r="L853" s="166"/>
      <c r="M853" s="166"/>
      <c r="N853" s="166"/>
      <c r="O853" s="166"/>
      <c r="P853" s="166"/>
      <c r="Q853" s="166"/>
      <c r="R853" s="166"/>
      <c r="S853" s="166"/>
      <c r="T853" s="166"/>
      <c r="U853" s="166"/>
      <c r="V853" s="166"/>
      <c r="W853" s="166"/>
      <c r="X853" s="166"/>
      <c r="Y853" s="166"/>
      <c r="Z853" s="166"/>
    </row>
    <row r="854" spans="1:26" ht="15.75" customHeight="1">
      <c r="A854" s="166"/>
      <c r="B854" s="166"/>
      <c r="C854" s="166"/>
      <c r="D854" s="171"/>
      <c r="E854" s="171"/>
      <c r="F854" s="171"/>
      <c r="G854" s="171"/>
      <c r="H854" s="166"/>
      <c r="I854" s="166"/>
      <c r="J854" s="166"/>
      <c r="K854" s="166"/>
      <c r="L854" s="166"/>
      <c r="M854" s="166"/>
      <c r="N854" s="166"/>
      <c r="O854" s="166"/>
      <c r="P854" s="166"/>
      <c r="Q854" s="166"/>
      <c r="R854" s="166"/>
      <c r="S854" s="166"/>
      <c r="T854" s="166"/>
      <c r="U854" s="166"/>
      <c r="V854" s="166"/>
      <c r="W854" s="166"/>
      <c r="X854" s="166"/>
      <c r="Y854" s="166"/>
      <c r="Z854" s="166"/>
    </row>
    <row r="855" spans="1:26" ht="15.75" customHeight="1">
      <c r="A855" s="166"/>
      <c r="B855" s="166"/>
      <c r="C855" s="166"/>
      <c r="D855" s="171"/>
      <c r="E855" s="171"/>
      <c r="F855" s="171"/>
      <c r="G855" s="171"/>
      <c r="H855" s="166"/>
      <c r="I855" s="166"/>
      <c r="J855" s="166"/>
      <c r="K855" s="166"/>
      <c r="L855" s="166"/>
      <c r="M855" s="166"/>
      <c r="N855" s="166"/>
      <c r="O855" s="166"/>
      <c r="P855" s="166"/>
      <c r="Q855" s="166"/>
      <c r="R855" s="166"/>
      <c r="S855" s="166"/>
      <c r="T855" s="166"/>
      <c r="U855" s="166"/>
      <c r="V855" s="166"/>
      <c r="W855" s="166"/>
      <c r="X855" s="166"/>
      <c r="Y855" s="166"/>
      <c r="Z855" s="166"/>
    </row>
    <row r="856" spans="1:26" ht="15.75" customHeight="1">
      <c r="A856" s="166"/>
      <c r="B856" s="166"/>
      <c r="C856" s="166"/>
      <c r="D856" s="171"/>
      <c r="E856" s="171"/>
      <c r="F856" s="171"/>
      <c r="G856" s="171"/>
      <c r="H856" s="166"/>
      <c r="I856" s="166"/>
      <c r="J856" s="166"/>
      <c r="K856" s="166"/>
      <c r="L856" s="166"/>
      <c r="M856" s="166"/>
      <c r="N856" s="166"/>
      <c r="O856" s="166"/>
      <c r="P856" s="166"/>
      <c r="Q856" s="166"/>
      <c r="R856" s="166"/>
      <c r="S856" s="166"/>
      <c r="T856" s="166"/>
      <c r="U856" s="166"/>
      <c r="V856" s="166"/>
      <c r="W856" s="166"/>
      <c r="X856" s="166"/>
      <c r="Y856" s="166"/>
      <c r="Z856" s="166"/>
    </row>
    <row r="857" spans="1:26" ht="15.75" customHeight="1">
      <c r="A857" s="166"/>
      <c r="B857" s="166"/>
      <c r="C857" s="166"/>
      <c r="D857" s="171"/>
      <c r="E857" s="171"/>
      <c r="F857" s="171"/>
      <c r="G857" s="171"/>
      <c r="H857" s="166"/>
      <c r="I857" s="166"/>
      <c r="J857" s="166"/>
      <c r="K857" s="166"/>
      <c r="L857" s="166"/>
      <c r="M857" s="166"/>
      <c r="N857" s="166"/>
      <c r="O857" s="166"/>
      <c r="P857" s="166"/>
      <c r="Q857" s="166"/>
      <c r="R857" s="166"/>
      <c r="S857" s="166"/>
      <c r="T857" s="166"/>
      <c r="U857" s="166"/>
      <c r="V857" s="166"/>
      <c r="W857" s="166"/>
      <c r="X857" s="166"/>
      <c r="Y857" s="166"/>
      <c r="Z857" s="166"/>
    </row>
    <row r="858" spans="1:26" ht="15.75" customHeight="1">
      <c r="A858" s="166"/>
      <c r="B858" s="166"/>
      <c r="C858" s="166"/>
      <c r="D858" s="171"/>
      <c r="E858" s="171"/>
      <c r="F858" s="171"/>
      <c r="G858" s="171"/>
      <c r="H858" s="166"/>
      <c r="I858" s="166"/>
      <c r="J858" s="166"/>
      <c r="K858" s="166"/>
      <c r="L858" s="166"/>
      <c r="M858" s="166"/>
      <c r="N858" s="166"/>
      <c r="O858" s="166"/>
      <c r="P858" s="166"/>
      <c r="Q858" s="166"/>
      <c r="R858" s="166"/>
      <c r="S858" s="166"/>
      <c r="T858" s="166"/>
      <c r="U858" s="166"/>
      <c r="V858" s="166"/>
      <c r="W858" s="166"/>
      <c r="X858" s="166"/>
      <c r="Y858" s="166"/>
      <c r="Z858" s="166"/>
    </row>
    <row r="859" spans="1:26" ht="15.75" customHeight="1">
      <c r="A859" s="166"/>
      <c r="B859" s="166"/>
      <c r="C859" s="166"/>
      <c r="D859" s="171"/>
      <c r="E859" s="171"/>
      <c r="F859" s="171"/>
      <c r="G859" s="171"/>
      <c r="H859" s="166"/>
      <c r="I859" s="166"/>
      <c r="J859" s="166"/>
      <c r="K859" s="166"/>
      <c r="L859" s="166"/>
      <c r="M859" s="166"/>
      <c r="N859" s="166"/>
      <c r="O859" s="166"/>
      <c r="P859" s="166"/>
      <c r="Q859" s="166"/>
      <c r="R859" s="166"/>
      <c r="S859" s="166"/>
      <c r="T859" s="166"/>
      <c r="U859" s="166"/>
      <c r="V859" s="166"/>
      <c r="W859" s="166"/>
      <c r="X859" s="166"/>
      <c r="Y859" s="166"/>
      <c r="Z859" s="166"/>
    </row>
    <row r="860" spans="1:26" ht="15.75" customHeight="1">
      <c r="A860" s="166"/>
      <c r="B860" s="166"/>
      <c r="C860" s="166"/>
      <c r="D860" s="171"/>
      <c r="E860" s="171"/>
      <c r="F860" s="171"/>
      <c r="G860" s="171"/>
      <c r="H860" s="166"/>
      <c r="I860" s="166"/>
      <c r="J860" s="166"/>
      <c r="K860" s="166"/>
      <c r="L860" s="166"/>
      <c r="M860" s="166"/>
      <c r="N860" s="166"/>
      <c r="O860" s="166"/>
      <c r="P860" s="166"/>
      <c r="Q860" s="166"/>
      <c r="R860" s="166"/>
      <c r="S860" s="166"/>
      <c r="T860" s="166"/>
      <c r="U860" s="166"/>
      <c r="V860" s="166"/>
      <c r="W860" s="166"/>
      <c r="X860" s="166"/>
      <c r="Y860" s="166"/>
      <c r="Z860" s="166"/>
    </row>
    <row r="861" spans="1:26" ht="15.75" customHeight="1">
      <c r="A861" s="166"/>
      <c r="B861" s="166"/>
      <c r="C861" s="166"/>
      <c r="D861" s="171"/>
      <c r="E861" s="171"/>
      <c r="F861" s="171"/>
      <c r="G861" s="171"/>
      <c r="H861" s="166"/>
      <c r="I861" s="166"/>
      <c r="J861" s="166"/>
      <c r="K861" s="166"/>
      <c r="L861" s="166"/>
      <c r="M861" s="166"/>
      <c r="N861" s="166"/>
      <c r="O861" s="166"/>
      <c r="P861" s="166"/>
      <c r="Q861" s="166"/>
      <c r="R861" s="166"/>
      <c r="S861" s="166"/>
      <c r="T861" s="166"/>
      <c r="U861" s="166"/>
      <c r="V861" s="166"/>
      <c r="W861" s="166"/>
      <c r="X861" s="166"/>
      <c r="Y861" s="166"/>
      <c r="Z861" s="166"/>
    </row>
    <row r="862" spans="1:26" ht="15.75" customHeight="1">
      <c r="A862" s="166"/>
      <c r="B862" s="166"/>
      <c r="C862" s="166"/>
      <c r="D862" s="171"/>
      <c r="E862" s="171"/>
      <c r="F862" s="171"/>
      <c r="G862" s="171"/>
      <c r="H862" s="166"/>
      <c r="I862" s="166"/>
      <c r="J862" s="166"/>
      <c r="K862" s="166"/>
      <c r="L862" s="166"/>
      <c r="M862" s="166"/>
      <c r="N862" s="166"/>
      <c r="O862" s="166"/>
      <c r="P862" s="166"/>
      <c r="Q862" s="166"/>
      <c r="R862" s="166"/>
      <c r="S862" s="166"/>
      <c r="T862" s="166"/>
      <c r="U862" s="166"/>
      <c r="V862" s="166"/>
      <c r="W862" s="166"/>
      <c r="X862" s="166"/>
      <c r="Y862" s="166"/>
      <c r="Z862" s="166"/>
    </row>
    <row r="863" spans="1:26" ht="15.75" customHeight="1">
      <c r="A863" s="166"/>
      <c r="B863" s="166"/>
      <c r="C863" s="166"/>
      <c r="D863" s="171"/>
      <c r="E863" s="171"/>
      <c r="F863" s="171"/>
      <c r="G863" s="171"/>
      <c r="H863" s="166"/>
      <c r="I863" s="166"/>
      <c r="J863" s="166"/>
      <c r="K863" s="166"/>
      <c r="L863" s="166"/>
      <c r="M863" s="166"/>
      <c r="N863" s="166"/>
      <c r="O863" s="166"/>
      <c r="P863" s="166"/>
      <c r="Q863" s="166"/>
      <c r="R863" s="166"/>
      <c r="S863" s="166"/>
      <c r="T863" s="166"/>
      <c r="U863" s="166"/>
      <c r="V863" s="166"/>
      <c r="W863" s="166"/>
      <c r="X863" s="166"/>
      <c r="Y863" s="166"/>
      <c r="Z863" s="166"/>
    </row>
    <row r="864" spans="1:26" ht="15.75" customHeight="1">
      <c r="A864" s="166"/>
      <c r="B864" s="166"/>
      <c r="C864" s="166"/>
      <c r="D864" s="171"/>
      <c r="E864" s="171"/>
      <c r="F864" s="171"/>
      <c r="G864" s="171"/>
      <c r="H864" s="166"/>
      <c r="I864" s="166"/>
      <c r="J864" s="166"/>
      <c r="K864" s="166"/>
      <c r="L864" s="166"/>
      <c r="M864" s="166"/>
      <c r="N864" s="166"/>
      <c r="O864" s="166"/>
      <c r="P864" s="166"/>
      <c r="Q864" s="166"/>
      <c r="R864" s="166"/>
      <c r="S864" s="166"/>
      <c r="T864" s="166"/>
      <c r="U864" s="166"/>
      <c r="V864" s="166"/>
      <c r="W864" s="166"/>
      <c r="X864" s="166"/>
      <c r="Y864" s="166"/>
      <c r="Z864" s="166"/>
    </row>
    <row r="865" spans="1:26" ht="15.75" customHeight="1">
      <c r="A865" s="166"/>
      <c r="B865" s="166"/>
      <c r="C865" s="166"/>
      <c r="D865" s="171"/>
      <c r="E865" s="171"/>
      <c r="F865" s="171"/>
      <c r="G865" s="171"/>
      <c r="H865" s="166"/>
      <c r="I865" s="166"/>
      <c r="J865" s="166"/>
      <c r="K865" s="166"/>
      <c r="L865" s="166"/>
      <c r="M865" s="166"/>
      <c r="N865" s="166"/>
      <c r="O865" s="166"/>
      <c r="P865" s="166"/>
      <c r="Q865" s="166"/>
      <c r="R865" s="166"/>
      <c r="S865" s="166"/>
      <c r="T865" s="166"/>
      <c r="U865" s="166"/>
      <c r="V865" s="166"/>
      <c r="W865" s="166"/>
      <c r="X865" s="166"/>
      <c r="Y865" s="166"/>
      <c r="Z865" s="166"/>
    </row>
    <row r="866" spans="1:26" ht="15.75" customHeight="1">
      <c r="A866" s="166"/>
      <c r="B866" s="166"/>
      <c r="C866" s="166"/>
      <c r="D866" s="171"/>
      <c r="E866" s="171"/>
      <c r="F866" s="171"/>
      <c r="G866" s="171"/>
      <c r="H866" s="166"/>
      <c r="I866" s="166"/>
      <c r="J866" s="166"/>
      <c r="K866" s="166"/>
      <c r="L866" s="166"/>
      <c r="M866" s="166"/>
      <c r="N866" s="166"/>
      <c r="O866" s="166"/>
      <c r="P866" s="166"/>
      <c r="Q866" s="166"/>
      <c r="R866" s="166"/>
      <c r="S866" s="166"/>
      <c r="T866" s="166"/>
      <c r="U866" s="166"/>
      <c r="V866" s="166"/>
      <c r="W866" s="166"/>
      <c r="X866" s="166"/>
      <c r="Y866" s="166"/>
      <c r="Z866" s="166"/>
    </row>
    <row r="867" spans="1:26" ht="15.75" customHeight="1">
      <c r="A867" s="166"/>
      <c r="B867" s="166"/>
      <c r="C867" s="166"/>
      <c r="D867" s="171"/>
      <c r="E867" s="171"/>
      <c r="F867" s="171"/>
      <c r="G867" s="171"/>
      <c r="H867" s="166"/>
      <c r="I867" s="166"/>
      <c r="J867" s="166"/>
      <c r="K867" s="166"/>
      <c r="L867" s="166"/>
      <c r="M867" s="166"/>
      <c r="N867" s="166"/>
      <c r="O867" s="166"/>
      <c r="P867" s="166"/>
      <c r="Q867" s="166"/>
      <c r="R867" s="166"/>
      <c r="S867" s="166"/>
      <c r="T867" s="166"/>
      <c r="U867" s="166"/>
      <c r="V867" s="166"/>
      <c r="W867" s="166"/>
      <c r="X867" s="166"/>
      <c r="Y867" s="166"/>
      <c r="Z867" s="166"/>
    </row>
    <row r="868" spans="1:26" ht="15.75" customHeight="1">
      <c r="A868" s="166"/>
      <c r="B868" s="166"/>
      <c r="C868" s="166"/>
      <c r="D868" s="171"/>
      <c r="E868" s="171"/>
      <c r="F868" s="171"/>
      <c r="G868" s="171"/>
      <c r="H868" s="166"/>
      <c r="I868" s="166"/>
      <c r="J868" s="166"/>
      <c r="K868" s="166"/>
      <c r="L868" s="166"/>
      <c r="M868" s="166"/>
      <c r="N868" s="166"/>
      <c r="O868" s="166"/>
      <c r="P868" s="166"/>
      <c r="Q868" s="166"/>
      <c r="R868" s="166"/>
      <c r="S868" s="166"/>
      <c r="T868" s="166"/>
      <c r="U868" s="166"/>
      <c r="V868" s="166"/>
      <c r="W868" s="166"/>
      <c r="X868" s="166"/>
      <c r="Y868" s="166"/>
      <c r="Z868" s="166"/>
    </row>
    <row r="869" spans="1:26" ht="15.75" customHeight="1">
      <c r="A869" s="166"/>
      <c r="B869" s="166"/>
      <c r="C869" s="166"/>
      <c r="D869" s="171"/>
      <c r="E869" s="171"/>
      <c r="F869" s="171"/>
      <c r="G869" s="171"/>
      <c r="H869" s="166"/>
      <c r="I869" s="166"/>
      <c r="J869" s="166"/>
      <c r="K869" s="166"/>
      <c r="L869" s="166"/>
      <c r="M869" s="166"/>
      <c r="N869" s="166"/>
      <c r="O869" s="166"/>
      <c r="P869" s="166"/>
      <c r="Q869" s="166"/>
      <c r="R869" s="166"/>
      <c r="S869" s="166"/>
      <c r="T869" s="166"/>
      <c r="U869" s="166"/>
      <c r="V869" s="166"/>
      <c r="W869" s="166"/>
      <c r="X869" s="166"/>
      <c r="Y869" s="166"/>
      <c r="Z869" s="166"/>
    </row>
    <row r="870" spans="1:26" ht="15.75" customHeight="1">
      <c r="A870" s="166"/>
      <c r="B870" s="166"/>
      <c r="C870" s="166"/>
      <c r="D870" s="171"/>
      <c r="E870" s="171"/>
      <c r="F870" s="171"/>
      <c r="G870" s="171"/>
      <c r="H870" s="166"/>
      <c r="I870" s="166"/>
      <c r="J870" s="166"/>
      <c r="K870" s="166"/>
      <c r="L870" s="166"/>
      <c r="M870" s="166"/>
      <c r="N870" s="166"/>
      <c r="O870" s="166"/>
      <c r="P870" s="166"/>
      <c r="Q870" s="166"/>
      <c r="R870" s="166"/>
      <c r="S870" s="166"/>
      <c r="T870" s="166"/>
      <c r="U870" s="166"/>
      <c r="V870" s="166"/>
      <c r="W870" s="166"/>
      <c r="X870" s="166"/>
      <c r="Y870" s="166"/>
      <c r="Z870" s="166"/>
    </row>
    <row r="871" spans="1:26" ht="15.75" customHeight="1">
      <c r="A871" s="166"/>
      <c r="B871" s="166"/>
      <c r="C871" s="166"/>
      <c r="D871" s="171"/>
      <c r="E871" s="171"/>
      <c r="F871" s="171"/>
      <c r="G871" s="171"/>
      <c r="H871" s="166"/>
      <c r="I871" s="166"/>
      <c r="J871" s="166"/>
      <c r="K871" s="166"/>
      <c r="L871" s="166"/>
      <c r="M871" s="166"/>
      <c r="N871" s="166"/>
      <c r="O871" s="166"/>
      <c r="P871" s="166"/>
      <c r="Q871" s="166"/>
      <c r="R871" s="166"/>
      <c r="S871" s="166"/>
      <c r="T871" s="166"/>
      <c r="U871" s="166"/>
      <c r="V871" s="166"/>
      <c r="W871" s="166"/>
      <c r="X871" s="166"/>
      <c r="Y871" s="166"/>
      <c r="Z871" s="166"/>
    </row>
    <row r="872" spans="1:26" ht="15.75" customHeight="1">
      <c r="A872" s="166"/>
      <c r="B872" s="166"/>
      <c r="C872" s="166"/>
      <c r="D872" s="171"/>
      <c r="E872" s="171"/>
      <c r="F872" s="171"/>
      <c r="G872" s="171"/>
      <c r="H872" s="166"/>
      <c r="I872" s="166"/>
      <c r="J872" s="166"/>
      <c r="K872" s="166"/>
      <c r="L872" s="166"/>
      <c r="M872" s="166"/>
      <c r="N872" s="166"/>
      <c r="O872" s="166"/>
      <c r="P872" s="166"/>
      <c r="Q872" s="166"/>
      <c r="R872" s="166"/>
      <c r="S872" s="166"/>
      <c r="T872" s="166"/>
      <c r="U872" s="166"/>
      <c r="V872" s="166"/>
      <c r="W872" s="166"/>
      <c r="X872" s="166"/>
      <c r="Y872" s="166"/>
      <c r="Z872" s="166"/>
    </row>
    <row r="873" spans="1:26" ht="15.75" customHeight="1">
      <c r="A873" s="166"/>
      <c r="B873" s="166"/>
      <c r="C873" s="166"/>
      <c r="D873" s="171"/>
      <c r="E873" s="171"/>
      <c r="F873" s="171"/>
      <c r="G873" s="171"/>
      <c r="H873" s="166"/>
      <c r="I873" s="166"/>
      <c r="J873" s="166"/>
      <c r="K873" s="166"/>
      <c r="L873" s="166"/>
      <c r="M873" s="166"/>
      <c r="N873" s="166"/>
      <c r="O873" s="166"/>
      <c r="P873" s="166"/>
      <c r="Q873" s="166"/>
      <c r="R873" s="166"/>
      <c r="S873" s="166"/>
      <c r="T873" s="166"/>
      <c r="U873" s="166"/>
      <c r="V873" s="166"/>
      <c r="W873" s="166"/>
      <c r="X873" s="166"/>
      <c r="Y873" s="166"/>
      <c r="Z873" s="166"/>
    </row>
    <row r="874" spans="1:26" ht="15.75" customHeight="1">
      <c r="A874" s="166"/>
      <c r="B874" s="166"/>
      <c r="C874" s="166"/>
      <c r="D874" s="171"/>
      <c r="E874" s="171"/>
      <c r="F874" s="171"/>
      <c r="G874" s="171"/>
      <c r="H874" s="166"/>
      <c r="I874" s="166"/>
      <c r="J874" s="166"/>
      <c r="K874" s="166"/>
      <c r="L874" s="166"/>
      <c r="M874" s="166"/>
      <c r="N874" s="166"/>
      <c r="O874" s="166"/>
      <c r="P874" s="166"/>
      <c r="Q874" s="166"/>
      <c r="R874" s="166"/>
      <c r="S874" s="166"/>
      <c r="T874" s="166"/>
      <c r="U874" s="166"/>
      <c r="V874" s="166"/>
      <c r="W874" s="166"/>
      <c r="X874" s="166"/>
      <c r="Y874" s="166"/>
      <c r="Z874" s="166"/>
    </row>
    <row r="875" spans="1:26" ht="15.75" customHeight="1">
      <c r="A875" s="166"/>
      <c r="B875" s="166"/>
      <c r="C875" s="166"/>
      <c r="D875" s="171"/>
      <c r="E875" s="171"/>
      <c r="F875" s="171"/>
      <c r="G875" s="171"/>
      <c r="H875" s="166"/>
      <c r="I875" s="166"/>
      <c r="J875" s="166"/>
      <c r="K875" s="166"/>
      <c r="L875" s="166"/>
      <c r="M875" s="166"/>
      <c r="N875" s="166"/>
      <c r="O875" s="166"/>
      <c r="P875" s="166"/>
      <c r="Q875" s="166"/>
      <c r="R875" s="166"/>
      <c r="S875" s="166"/>
      <c r="T875" s="166"/>
      <c r="U875" s="166"/>
      <c r="V875" s="166"/>
      <c r="W875" s="166"/>
      <c r="X875" s="166"/>
      <c r="Y875" s="166"/>
      <c r="Z875" s="166"/>
    </row>
    <row r="876" spans="1:26" ht="15.75" customHeight="1">
      <c r="A876" s="166"/>
      <c r="B876" s="166"/>
      <c r="C876" s="166"/>
      <c r="D876" s="171"/>
      <c r="E876" s="171"/>
      <c r="F876" s="171"/>
      <c r="G876" s="171"/>
      <c r="H876" s="166"/>
      <c r="I876" s="166"/>
      <c r="J876" s="166"/>
      <c r="K876" s="166"/>
      <c r="L876" s="166"/>
      <c r="M876" s="166"/>
      <c r="N876" s="166"/>
      <c r="O876" s="166"/>
      <c r="P876" s="166"/>
      <c r="Q876" s="166"/>
      <c r="R876" s="166"/>
      <c r="S876" s="166"/>
      <c r="T876" s="166"/>
      <c r="U876" s="166"/>
      <c r="V876" s="166"/>
      <c r="W876" s="166"/>
      <c r="X876" s="166"/>
      <c r="Y876" s="166"/>
      <c r="Z876" s="166"/>
    </row>
    <row r="877" spans="1:26" ht="15.75" customHeight="1">
      <c r="A877" s="166"/>
      <c r="B877" s="166"/>
      <c r="C877" s="166"/>
      <c r="D877" s="171"/>
      <c r="E877" s="171"/>
      <c r="F877" s="171"/>
      <c r="G877" s="171"/>
      <c r="H877" s="166"/>
      <c r="I877" s="166"/>
      <c r="J877" s="166"/>
      <c r="K877" s="166"/>
      <c r="L877" s="166"/>
      <c r="M877" s="166"/>
      <c r="N877" s="166"/>
      <c r="O877" s="166"/>
      <c r="P877" s="166"/>
      <c r="Q877" s="166"/>
      <c r="R877" s="166"/>
      <c r="S877" s="166"/>
      <c r="T877" s="166"/>
      <c r="U877" s="166"/>
      <c r="V877" s="166"/>
      <c r="W877" s="166"/>
      <c r="X877" s="166"/>
      <c r="Y877" s="166"/>
      <c r="Z877" s="166"/>
    </row>
    <row r="878" spans="1:26" ht="15.75" customHeight="1">
      <c r="A878" s="166"/>
      <c r="B878" s="166"/>
      <c r="C878" s="166"/>
      <c r="D878" s="171"/>
      <c r="E878" s="171"/>
      <c r="F878" s="171"/>
      <c r="G878" s="171"/>
      <c r="H878" s="166"/>
      <c r="I878" s="166"/>
      <c r="J878" s="166"/>
      <c r="K878" s="166"/>
      <c r="L878" s="166"/>
      <c r="M878" s="166"/>
      <c r="N878" s="166"/>
      <c r="O878" s="166"/>
      <c r="P878" s="166"/>
      <c r="Q878" s="166"/>
      <c r="R878" s="166"/>
      <c r="S878" s="166"/>
      <c r="T878" s="166"/>
      <c r="U878" s="166"/>
      <c r="V878" s="166"/>
      <c r="W878" s="166"/>
      <c r="X878" s="166"/>
      <c r="Y878" s="166"/>
      <c r="Z878" s="166"/>
    </row>
    <row r="879" spans="1:26" ht="15.75" customHeight="1">
      <c r="A879" s="166"/>
      <c r="B879" s="166"/>
      <c r="C879" s="166"/>
      <c r="D879" s="171"/>
      <c r="E879" s="171"/>
      <c r="F879" s="171"/>
      <c r="G879" s="171"/>
      <c r="H879" s="166"/>
      <c r="I879" s="166"/>
      <c r="J879" s="166"/>
      <c r="K879" s="166"/>
      <c r="L879" s="166"/>
      <c r="M879" s="166"/>
      <c r="N879" s="166"/>
      <c r="O879" s="166"/>
      <c r="P879" s="166"/>
      <c r="Q879" s="166"/>
      <c r="R879" s="166"/>
      <c r="S879" s="166"/>
      <c r="T879" s="166"/>
      <c r="U879" s="166"/>
      <c r="V879" s="166"/>
      <c r="W879" s="166"/>
      <c r="X879" s="166"/>
      <c r="Y879" s="166"/>
      <c r="Z879" s="166"/>
    </row>
    <row r="880" spans="1:26" ht="15.75" customHeight="1">
      <c r="A880" s="166"/>
      <c r="B880" s="166"/>
      <c r="C880" s="166"/>
      <c r="D880" s="171"/>
      <c r="E880" s="171"/>
      <c r="F880" s="171"/>
      <c r="G880" s="171"/>
      <c r="H880" s="166"/>
      <c r="I880" s="166"/>
      <c r="J880" s="166"/>
      <c r="K880" s="166"/>
      <c r="L880" s="166"/>
      <c r="M880" s="166"/>
      <c r="N880" s="166"/>
      <c r="O880" s="166"/>
      <c r="P880" s="166"/>
      <c r="Q880" s="166"/>
      <c r="R880" s="166"/>
      <c r="S880" s="166"/>
      <c r="T880" s="166"/>
      <c r="U880" s="166"/>
      <c r="V880" s="166"/>
      <c r="W880" s="166"/>
      <c r="X880" s="166"/>
      <c r="Y880" s="166"/>
      <c r="Z880" s="166"/>
    </row>
    <row r="881" spans="1:26" ht="15.75" customHeight="1">
      <c r="A881" s="166"/>
      <c r="B881" s="166"/>
      <c r="C881" s="166"/>
      <c r="D881" s="171"/>
      <c r="E881" s="171"/>
      <c r="F881" s="171"/>
      <c r="G881" s="171"/>
      <c r="H881" s="166"/>
      <c r="I881" s="166"/>
      <c r="J881" s="166"/>
      <c r="K881" s="166"/>
      <c r="L881" s="166"/>
      <c r="M881" s="166"/>
      <c r="N881" s="166"/>
      <c r="O881" s="166"/>
      <c r="P881" s="166"/>
      <c r="Q881" s="166"/>
      <c r="R881" s="166"/>
      <c r="S881" s="166"/>
      <c r="T881" s="166"/>
      <c r="U881" s="166"/>
      <c r="V881" s="166"/>
      <c r="W881" s="166"/>
      <c r="X881" s="166"/>
      <c r="Y881" s="166"/>
      <c r="Z881" s="166"/>
    </row>
    <row r="882" spans="1:26" ht="15.75" customHeight="1">
      <c r="A882" s="166"/>
      <c r="B882" s="166"/>
      <c r="C882" s="166"/>
      <c r="D882" s="171"/>
      <c r="E882" s="171"/>
      <c r="F882" s="171"/>
      <c r="G882" s="171"/>
      <c r="H882" s="166"/>
      <c r="I882" s="166"/>
      <c r="J882" s="166"/>
      <c r="K882" s="166"/>
      <c r="L882" s="166"/>
      <c r="M882" s="166"/>
      <c r="N882" s="166"/>
      <c r="O882" s="166"/>
      <c r="P882" s="166"/>
      <c r="Q882" s="166"/>
      <c r="R882" s="166"/>
      <c r="S882" s="166"/>
      <c r="T882" s="166"/>
      <c r="U882" s="166"/>
      <c r="V882" s="166"/>
      <c r="W882" s="166"/>
      <c r="X882" s="166"/>
      <c r="Y882" s="166"/>
      <c r="Z882" s="166"/>
    </row>
    <row r="883" spans="1:26" ht="15.75" customHeight="1">
      <c r="A883" s="166"/>
      <c r="B883" s="166"/>
      <c r="C883" s="166"/>
      <c r="D883" s="171"/>
      <c r="E883" s="171"/>
      <c r="F883" s="171"/>
      <c r="G883" s="171"/>
      <c r="H883" s="166"/>
      <c r="I883" s="166"/>
      <c r="J883" s="166"/>
      <c r="K883" s="166"/>
      <c r="L883" s="166"/>
      <c r="M883" s="166"/>
      <c r="N883" s="166"/>
      <c r="O883" s="166"/>
      <c r="P883" s="166"/>
      <c r="Q883" s="166"/>
      <c r="R883" s="166"/>
      <c r="S883" s="166"/>
      <c r="T883" s="166"/>
      <c r="U883" s="166"/>
      <c r="V883" s="166"/>
      <c r="W883" s="166"/>
      <c r="X883" s="166"/>
      <c r="Y883" s="166"/>
      <c r="Z883" s="166"/>
    </row>
    <row r="884" spans="1:26" ht="15.75" customHeight="1">
      <c r="A884" s="166"/>
      <c r="B884" s="166"/>
      <c r="C884" s="166"/>
      <c r="D884" s="171"/>
      <c r="E884" s="171"/>
      <c r="F884" s="171"/>
      <c r="G884" s="171"/>
      <c r="H884" s="166"/>
      <c r="I884" s="166"/>
      <c r="J884" s="166"/>
      <c r="K884" s="166"/>
      <c r="L884" s="166"/>
      <c r="M884" s="166"/>
      <c r="N884" s="166"/>
      <c r="O884" s="166"/>
      <c r="P884" s="166"/>
      <c r="Q884" s="166"/>
      <c r="R884" s="166"/>
      <c r="S884" s="166"/>
      <c r="T884" s="166"/>
      <c r="U884" s="166"/>
      <c r="V884" s="166"/>
      <c r="W884" s="166"/>
      <c r="X884" s="166"/>
      <c r="Y884" s="166"/>
      <c r="Z884" s="166"/>
    </row>
    <row r="885" spans="1:26" ht="15.75" customHeight="1">
      <c r="A885" s="166"/>
      <c r="B885" s="166"/>
      <c r="C885" s="166"/>
      <c r="D885" s="171"/>
      <c r="E885" s="171"/>
      <c r="F885" s="171"/>
      <c r="G885" s="171"/>
      <c r="H885" s="166"/>
      <c r="I885" s="166"/>
      <c r="J885" s="166"/>
      <c r="K885" s="166"/>
      <c r="L885" s="166"/>
      <c r="M885" s="166"/>
      <c r="N885" s="166"/>
      <c r="O885" s="166"/>
      <c r="P885" s="166"/>
      <c r="Q885" s="166"/>
      <c r="R885" s="166"/>
      <c r="S885" s="166"/>
      <c r="T885" s="166"/>
      <c r="U885" s="166"/>
      <c r="V885" s="166"/>
      <c r="W885" s="166"/>
      <c r="X885" s="166"/>
      <c r="Y885" s="166"/>
      <c r="Z885" s="166"/>
    </row>
    <row r="886" spans="1:26" ht="15.75" customHeight="1">
      <c r="A886" s="166"/>
      <c r="B886" s="166"/>
      <c r="C886" s="166"/>
      <c r="D886" s="171"/>
      <c r="E886" s="171"/>
      <c r="F886" s="171"/>
      <c r="G886" s="171"/>
      <c r="H886" s="166"/>
      <c r="I886" s="166"/>
      <c r="J886" s="166"/>
      <c r="K886" s="166"/>
      <c r="L886" s="166"/>
      <c r="M886" s="166"/>
      <c r="N886" s="166"/>
      <c r="O886" s="166"/>
      <c r="P886" s="166"/>
      <c r="Q886" s="166"/>
      <c r="R886" s="166"/>
      <c r="S886" s="166"/>
      <c r="T886" s="166"/>
      <c r="U886" s="166"/>
      <c r="V886" s="166"/>
      <c r="W886" s="166"/>
      <c r="X886" s="166"/>
      <c r="Y886" s="166"/>
      <c r="Z886" s="166"/>
    </row>
    <row r="887" spans="1:26" ht="15.75" customHeight="1">
      <c r="A887" s="166"/>
      <c r="B887" s="166"/>
      <c r="C887" s="166"/>
      <c r="D887" s="171"/>
      <c r="E887" s="171"/>
      <c r="F887" s="171"/>
      <c r="G887" s="171"/>
      <c r="H887" s="166"/>
      <c r="I887" s="166"/>
      <c r="J887" s="166"/>
      <c r="K887" s="166"/>
      <c r="L887" s="166"/>
      <c r="M887" s="166"/>
      <c r="N887" s="166"/>
      <c r="O887" s="166"/>
      <c r="P887" s="166"/>
      <c r="Q887" s="166"/>
      <c r="R887" s="166"/>
      <c r="S887" s="166"/>
      <c r="T887" s="166"/>
      <c r="U887" s="166"/>
      <c r="V887" s="166"/>
      <c r="W887" s="166"/>
      <c r="X887" s="166"/>
      <c r="Y887" s="166"/>
      <c r="Z887" s="166"/>
    </row>
    <row r="888" spans="1:26" ht="15.75" customHeight="1">
      <c r="A888" s="166"/>
      <c r="B888" s="166"/>
      <c r="C888" s="166"/>
      <c r="D888" s="171"/>
      <c r="E888" s="171"/>
      <c r="F888" s="171"/>
      <c r="G888" s="171"/>
      <c r="H888" s="166"/>
      <c r="I888" s="166"/>
      <c r="J888" s="166"/>
      <c r="K888" s="166"/>
      <c r="L888" s="166"/>
      <c r="M888" s="166"/>
      <c r="N888" s="166"/>
      <c r="O888" s="166"/>
      <c r="P888" s="166"/>
      <c r="Q888" s="166"/>
      <c r="R888" s="166"/>
      <c r="S888" s="166"/>
      <c r="T888" s="166"/>
      <c r="U888" s="166"/>
      <c r="V888" s="166"/>
      <c r="W888" s="166"/>
      <c r="X888" s="166"/>
      <c r="Y888" s="166"/>
      <c r="Z888" s="166"/>
    </row>
    <row r="889" spans="1:26" ht="15.75" customHeight="1">
      <c r="A889" s="166"/>
      <c r="B889" s="166"/>
      <c r="C889" s="166"/>
      <c r="D889" s="171"/>
      <c r="E889" s="171"/>
      <c r="F889" s="171"/>
      <c r="G889" s="171"/>
      <c r="H889" s="166"/>
      <c r="I889" s="166"/>
      <c r="J889" s="166"/>
      <c r="K889" s="166"/>
      <c r="L889" s="166"/>
      <c r="M889" s="166"/>
      <c r="N889" s="166"/>
      <c r="O889" s="166"/>
      <c r="P889" s="166"/>
      <c r="Q889" s="166"/>
      <c r="R889" s="166"/>
      <c r="S889" s="166"/>
      <c r="T889" s="166"/>
      <c r="U889" s="166"/>
      <c r="V889" s="166"/>
      <c r="W889" s="166"/>
      <c r="X889" s="166"/>
      <c r="Y889" s="166"/>
      <c r="Z889" s="166"/>
    </row>
    <row r="890" spans="1:26" ht="15.75" customHeight="1">
      <c r="A890" s="166"/>
      <c r="B890" s="166"/>
      <c r="C890" s="166"/>
      <c r="D890" s="171"/>
      <c r="E890" s="171"/>
      <c r="F890" s="171"/>
      <c r="G890" s="171"/>
      <c r="H890" s="166"/>
      <c r="I890" s="166"/>
      <c r="J890" s="166"/>
      <c r="K890" s="166"/>
      <c r="L890" s="166"/>
      <c r="M890" s="166"/>
      <c r="N890" s="166"/>
      <c r="O890" s="166"/>
      <c r="P890" s="166"/>
      <c r="Q890" s="166"/>
      <c r="R890" s="166"/>
      <c r="S890" s="166"/>
      <c r="T890" s="166"/>
      <c r="U890" s="166"/>
      <c r="V890" s="166"/>
      <c r="W890" s="166"/>
      <c r="X890" s="166"/>
      <c r="Y890" s="166"/>
      <c r="Z890" s="166"/>
    </row>
    <row r="891" spans="1:26" ht="15.75" customHeight="1">
      <c r="A891" s="166"/>
      <c r="B891" s="166"/>
      <c r="C891" s="166"/>
      <c r="D891" s="171"/>
      <c r="E891" s="171"/>
      <c r="F891" s="171"/>
      <c r="G891" s="171"/>
      <c r="H891" s="166"/>
      <c r="I891" s="166"/>
      <c r="J891" s="166"/>
      <c r="K891" s="166"/>
      <c r="L891" s="166"/>
      <c r="M891" s="166"/>
      <c r="N891" s="166"/>
      <c r="O891" s="166"/>
      <c r="P891" s="166"/>
      <c r="Q891" s="166"/>
      <c r="R891" s="166"/>
      <c r="S891" s="166"/>
      <c r="T891" s="166"/>
      <c r="U891" s="166"/>
      <c r="V891" s="166"/>
      <c r="W891" s="166"/>
      <c r="X891" s="166"/>
      <c r="Y891" s="166"/>
      <c r="Z891" s="166"/>
    </row>
    <row r="892" spans="1:26" ht="15.75" customHeight="1">
      <c r="A892" s="166"/>
      <c r="B892" s="166"/>
      <c r="C892" s="166"/>
      <c r="D892" s="171"/>
      <c r="E892" s="171"/>
      <c r="F892" s="171"/>
      <c r="G892" s="171"/>
      <c r="H892" s="166"/>
      <c r="I892" s="166"/>
      <c r="J892" s="166"/>
      <c r="K892" s="166"/>
      <c r="L892" s="166"/>
      <c r="M892" s="166"/>
      <c r="N892" s="166"/>
      <c r="O892" s="166"/>
      <c r="P892" s="166"/>
      <c r="Q892" s="166"/>
      <c r="R892" s="166"/>
      <c r="S892" s="166"/>
      <c r="T892" s="166"/>
      <c r="U892" s="166"/>
      <c r="V892" s="166"/>
      <c r="W892" s="166"/>
      <c r="X892" s="166"/>
      <c r="Y892" s="166"/>
      <c r="Z892" s="166"/>
    </row>
    <row r="893" spans="1:26" ht="15.75" customHeight="1">
      <c r="A893" s="166"/>
      <c r="B893" s="166"/>
      <c r="C893" s="166"/>
      <c r="D893" s="171"/>
      <c r="E893" s="171"/>
      <c r="F893" s="171"/>
      <c r="G893" s="171"/>
      <c r="H893" s="166"/>
      <c r="I893" s="166"/>
      <c r="J893" s="166"/>
      <c r="K893" s="166"/>
      <c r="L893" s="166"/>
      <c r="M893" s="166"/>
      <c r="N893" s="166"/>
      <c r="O893" s="166"/>
      <c r="P893" s="166"/>
      <c r="Q893" s="166"/>
      <c r="R893" s="166"/>
      <c r="S893" s="166"/>
      <c r="T893" s="166"/>
      <c r="U893" s="166"/>
      <c r="V893" s="166"/>
      <c r="W893" s="166"/>
      <c r="X893" s="166"/>
      <c r="Y893" s="166"/>
      <c r="Z893" s="166"/>
    </row>
    <row r="894" spans="1:26" ht="15.75" customHeight="1">
      <c r="A894" s="166"/>
      <c r="B894" s="166"/>
      <c r="C894" s="166"/>
      <c r="D894" s="171"/>
      <c r="E894" s="171"/>
      <c r="F894" s="171"/>
      <c r="G894" s="171"/>
      <c r="H894" s="166"/>
      <c r="I894" s="166"/>
      <c r="J894" s="166"/>
      <c r="K894" s="166"/>
      <c r="L894" s="166"/>
      <c r="M894" s="166"/>
      <c r="N894" s="166"/>
      <c r="O894" s="166"/>
      <c r="P894" s="166"/>
      <c r="Q894" s="166"/>
      <c r="R894" s="166"/>
      <c r="S894" s="166"/>
      <c r="T894" s="166"/>
      <c r="U894" s="166"/>
      <c r="V894" s="166"/>
      <c r="W894" s="166"/>
      <c r="X894" s="166"/>
      <c r="Y894" s="166"/>
      <c r="Z894" s="166"/>
    </row>
    <row r="895" spans="1:26" ht="15.75" customHeight="1">
      <c r="A895" s="166"/>
      <c r="B895" s="166"/>
      <c r="C895" s="166"/>
      <c r="D895" s="171"/>
      <c r="E895" s="171"/>
      <c r="F895" s="171"/>
      <c r="G895" s="171"/>
      <c r="H895" s="166"/>
      <c r="I895" s="166"/>
      <c r="J895" s="166"/>
      <c r="K895" s="166"/>
      <c r="L895" s="166"/>
      <c r="M895" s="166"/>
      <c r="N895" s="166"/>
      <c r="O895" s="166"/>
      <c r="P895" s="166"/>
      <c r="Q895" s="166"/>
      <c r="R895" s="166"/>
      <c r="S895" s="166"/>
      <c r="T895" s="166"/>
      <c r="U895" s="166"/>
      <c r="V895" s="166"/>
      <c r="W895" s="166"/>
      <c r="X895" s="166"/>
      <c r="Y895" s="166"/>
      <c r="Z895" s="166"/>
    </row>
    <row r="896" spans="1:26" ht="15.75" customHeight="1">
      <c r="A896" s="166"/>
      <c r="B896" s="166"/>
      <c r="C896" s="166"/>
      <c r="D896" s="171"/>
      <c r="E896" s="171"/>
      <c r="F896" s="171"/>
      <c r="G896" s="171"/>
      <c r="H896" s="166"/>
      <c r="I896" s="166"/>
      <c r="J896" s="166"/>
      <c r="K896" s="166"/>
      <c r="L896" s="166"/>
      <c r="M896" s="166"/>
      <c r="N896" s="166"/>
      <c r="O896" s="166"/>
      <c r="P896" s="166"/>
      <c r="Q896" s="166"/>
      <c r="R896" s="166"/>
      <c r="S896" s="166"/>
      <c r="T896" s="166"/>
      <c r="U896" s="166"/>
      <c r="V896" s="166"/>
      <c r="W896" s="166"/>
      <c r="X896" s="166"/>
      <c r="Y896" s="166"/>
      <c r="Z896" s="166"/>
    </row>
    <row r="897" spans="1:26" ht="15.75" customHeight="1">
      <c r="A897" s="166"/>
      <c r="B897" s="166"/>
      <c r="C897" s="166"/>
      <c r="D897" s="171"/>
      <c r="E897" s="171"/>
      <c r="F897" s="171"/>
      <c r="G897" s="171"/>
      <c r="H897" s="166"/>
      <c r="I897" s="166"/>
      <c r="J897" s="166"/>
      <c r="K897" s="166"/>
      <c r="L897" s="166"/>
      <c r="M897" s="166"/>
      <c r="N897" s="166"/>
      <c r="O897" s="166"/>
      <c r="P897" s="166"/>
      <c r="Q897" s="166"/>
      <c r="R897" s="166"/>
      <c r="S897" s="166"/>
      <c r="T897" s="166"/>
      <c r="U897" s="166"/>
      <c r="V897" s="166"/>
      <c r="W897" s="166"/>
      <c r="X897" s="166"/>
      <c r="Y897" s="166"/>
      <c r="Z897" s="166"/>
    </row>
    <row r="898" spans="1:26" ht="15.75" customHeight="1">
      <c r="A898" s="166"/>
      <c r="B898" s="166"/>
      <c r="C898" s="166"/>
      <c r="D898" s="171"/>
      <c r="E898" s="171"/>
      <c r="F898" s="171"/>
      <c r="G898" s="171"/>
      <c r="H898" s="166"/>
      <c r="I898" s="166"/>
      <c r="J898" s="166"/>
      <c r="K898" s="166"/>
      <c r="L898" s="166"/>
      <c r="M898" s="166"/>
      <c r="N898" s="166"/>
      <c r="O898" s="166"/>
      <c r="P898" s="166"/>
      <c r="Q898" s="166"/>
      <c r="R898" s="166"/>
      <c r="S898" s="166"/>
      <c r="T898" s="166"/>
      <c r="U898" s="166"/>
      <c r="V898" s="166"/>
      <c r="W898" s="166"/>
      <c r="X898" s="166"/>
      <c r="Y898" s="166"/>
      <c r="Z898" s="166"/>
    </row>
    <row r="899" spans="1:26" ht="15.75" customHeight="1">
      <c r="A899" s="166"/>
      <c r="B899" s="166"/>
      <c r="C899" s="166"/>
      <c r="D899" s="171"/>
      <c r="E899" s="171"/>
      <c r="F899" s="171"/>
      <c r="G899" s="171"/>
      <c r="H899" s="166"/>
      <c r="I899" s="166"/>
      <c r="J899" s="166"/>
      <c r="K899" s="166"/>
      <c r="L899" s="166"/>
      <c r="M899" s="166"/>
      <c r="N899" s="166"/>
      <c r="O899" s="166"/>
      <c r="P899" s="166"/>
      <c r="Q899" s="166"/>
      <c r="R899" s="166"/>
      <c r="S899" s="166"/>
      <c r="T899" s="166"/>
      <c r="U899" s="166"/>
      <c r="V899" s="166"/>
      <c r="W899" s="166"/>
      <c r="X899" s="166"/>
      <c r="Y899" s="166"/>
      <c r="Z899" s="166"/>
    </row>
    <row r="900" spans="1:26" ht="15.75" customHeight="1">
      <c r="A900" s="166"/>
      <c r="B900" s="166"/>
      <c r="C900" s="166"/>
      <c r="D900" s="171"/>
      <c r="E900" s="171"/>
      <c r="F900" s="171"/>
      <c r="G900" s="171"/>
      <c r="H900" s="166"/>
      <c r="I900" s="166"/>
      <c r="J900" s="166"/>
      <c r="K900" s="166"/>
      <c r="L900" s="166"/>
      <c r="M900" s="166"/>
      <c r="N900" s="166"/>
      <c r="O900" s="166"/>
      <c r="P900" s="166"/>
      <c r="Q900" s="166"/>
      <c r="R900" s="166"/>
      <c r="S900" s="166"/>
      <c r="T900" s="166"/>
      <c r="U900" s="166"/>
      <c r="V900" s="166"/>
      <c r="W900" s="166"/>
      <c r="X900" s="166"/>
      <c r="Y900" s="166"/>
      <c r="Z900" s="166"/>
    </row>
    <row r="901" spans="1:26" ht="15.75" customHeight="1">
      <c r="A901" s="166"/>
      <c r="B901" s="166"/>
      <c r="C901" s="166"/>
      <c r="D901" s="171"/>
      <c r="E901" s="171"/>
      <c r="F901" s="171"/>
      <c r="G901" s="171"/>
      <c r="H901" s="166"/>
      <c r="I901" s="166"/>
      <c r="J901" s="166"/>
      <c r="K901" s="166"/>
      <c r="L901" s="166"/>
      <c r="M901" s="166"/>
      <c r="N901" s="166"/>
      <c r="O901" s="166"/>
      <c r="P901" s="166"/>
      <c r="Q901" s="166"/>
      <c r="R901" s="166"/>
      <c r="S901" s="166"/>
      <c r="T901" s="166"/>
      <c r="U901" s="166"/>
      <c r="V901" s="166"/>
      <c r="W901" s="166"/>
      <c r="X901" s="166"/>
      <c r="Y901" s="166"/>
      <c r="Z901" s="166"/>
    </row>
    <row r="902" spans="1:26" ht="15.75" customHeight="1">
      <c r="A902" s="166"/>
      <c r="B902" s="166"/>
      <c r="C902" s="166"/>
      <c r="D902" s="171"/>
      <c r="E902" s="171"/>
      <c r="F902" s="171"/>
      <c r="G902" s="171"/>
      <c r="H902" s="166"/>
      <c r="I902" s="166"/>
      <c r="J902" s="166"/>
      <c r="K902" s="166"/>
      <c r="L902" s="166"/>
      <c r="M902" s="166"/>
      <c r="N902" s="166"/>
      <c r="O902" s="166"/>
      <c r="P902" s="166"/>
      <c r="Q902" s="166"/>
      <c r="R902" s="166"/>
      <c r="S902" s="166"/>
      <c r="T902" s="166"/>
      <c r="U902" s="166"/>
      <c r="V902" s="166"/>
      <c r="W902" s="166"/>
      <c r="X902" s="166"/>
      <c r="Y902" s="166"/>
      <c r="Z902" s="166"/>
    </row>
    <row r="903" spans="1:26" ht="15.75" customHeight="1">
      <c r="A903" s="166"/>
      <c r="B903" s="166"/>
      <c r="C903" s="166"/>
      <c r="D903" s="171"/>
      <c r="E903" s="171"/>
      <c r="F903" s="171"/>
      <c r="G903" s="171"/>
      <c r="H903" s="166"/>
      <c r="I903" s="166"/>
      <c r="J903" s="166"/>
      <c r="K903" s="166"/>
      <c r="L903" s="166"/>
      <c r="M903" s="166"/>
      <c r="N903" s="166"/>
      <c r="O903" s="166"/>
      <c r="P903" s="166"/>
      <c r="Q903" s="166"/>
      <c r="R903" s="166"/>
      <c r="S903" s="166"/>
      <c r="T903" s="166"/>
      <c r="U903" s="166"/>
      <c r="V903" s="166"/>
      <c r="W903" s="166"/>
      <c r="X903" s="166"/>
      <c r="Y903" s="166"/>
      <c r="Z903" s="166"/>
    </row>
    <row r="904" spans="1:26" ht="15.75" customHeight="1">
      <c r="A904" s="166"/>
      <c r="B904" s="166"/>
      <c r="C904" s="166"/>
      <c r="D904" s="171"/>
      <c r="E904" s="171"/>
      <c r="F904" s="171"/>
      <c r="G904" s="171"/>
      <c r="H904" s="166"/>
      <c r="I904" s="166"/>
      <c r="J904" s="166"/>
      <c r="K904" s="166"/>
      <c r="L904" s="166"/>
      <c r="M904" s="166"/>
      <c r="N904" s="166"/>
      <c r="O904" s="166"/>
      <c r="P904" s="166"/>
      <c r="Q904" s="166"/>
      <c r="R904" s="166"/>
      <c r="S904" s="166"/>
      <c r="T904" s="166"/>
      <c r="U904" s="166"/>
      <c r="V904" s="166"/>
      <c r="W904" s="166"/>
      <c r="X904" s="166"/>
      <c r="Y904" s="166"/>
      <c r="Z904" s="166"/>
    </row>
    <row r="905" spans="1:26" ht="15.75" customHeight="1">
      <c r="A905" s="166"/>
      <c r="B905" s="166"/>
      <c r="C905" s="166"/>
      <c r="D905" s="171"/>
      <c r="E905" s="171"/>
      <c r="F905" s="171"/>
      <c r="G905" s="171"/>
      <c r="H905" s="166"/>
      <c r="I905" s="166"/>
      <c r="J905" s="166"/>
      <c r="K905" s="166"/>
      <c r="L905" s="166"/>
      <c r="M905" s="166"/>
      <c r="N905" s="166"/>
      <c r="O905" s="166"/>
      <c r="P905" s="166"/>
      <c r="Q905" s="166"/>
      <c r="R905" s="166"/>
      <c r="S905" s="166"/>
      <c r="T905" s="166"/>
      <c r="U905" s="166"/>
      <c r="V905" s="166"/>
      <c r="W905" s="166"/>
      <c r="X905" s="166"/>
      <c r="Y905" s="166"/>
      <c r="Z905" s="166"/>
    </row>
    <row r="906" spans="1:26" ht="15.75" customHeight="1">
      <c r="A906" s="166"/>
      <c r="B906" s="166"/>
      <c r="C906" s="166"/>
      <c r="D906" s="171"/>
      <c r="E906" s="171"/>
      <c r="F906" s="171"/>
      <c r="G906" s="171"/>
      <c r="H906" s="166"/>
      <c r="I906" s="166"/>
      <c r="J906" s="166"/>
      <c r="K906" s="166"/>
      <c r="L906" s="166"/>
      <c r="M906" s="166"/>
      <c r="N906" s="166"/>
      <c r="O906" s="166"/>
      <c r="P906" s="166"/>
      <c r="Q906" s="166"/>
      <c r="R906" s="166"/>
      <c r="S906" s="166"/>
      <c r="T906" s="166"/>
      <c r="U906" s="166"/>
      <c r="V906" s="166"/>
      <c r="W906" s="166"/>
      <c r="X906" s="166"/>
      <c r="Y906" s="166"/>
      <c r="Z906" s="166"/>
    </row>
    <row r="907" spans="1:26" ht="15.75" customHeight="1">
      <c r="A907" s="166"/>
      <c r="B907" s="166"/>
      <c r="C907" s="166"/>
      <c r="D907" s="171"/>
      <c r="E907" s="171"/>
      <c r="F907" s="171"/>
      <c r="G907" s="171"/>
      <c r="H907" s="166"/>
      <c r="I907" s="166"/>
      <c r="J907" s="166"/>
      <c r="K907" s="166"/>
      <c r="L907" s="166"/>
      <c r="M907" s="166"/>
      <c r="N907" s="166"/>
      <c r="O907" s="166"/>
      <c r="P907" s="166"/>
      <c r="Q907" s="166"/>
      <c r="R907" s="166"/>
      <c r="S907" s="166"/>
      <c r="T907" s="166"/>
      <c r="U907" s="166"/>
      <c r="V907" s="166"/>
      <c r="W907" s="166"/>
      <c r="X907" s="166"/>
      <c r="Y907" s="166"/>
      <c r="Z907" s="166"/>
    </row>
    <row r="908" spans="1:26" ht="15.75" customHeight="1">
      <c r="A908" s="166"/>
      <c r="B908" s="166"/>
      <c r="C908" s="166"/>
      <c r="D908" s="171"/>
      <c r="E908" s="171"/>
      <c r="F908" s="171"/>
      <c r="G908" s="171"/>
      <c r="H908" s="166"/>
      <c r="I908" s="166"/>
      <c r="J908" s="166"/>
      <c r="K908" s="166"/>
      <c r="L908" s="166"/>
      <c r="M908" s="166"/>
      <c r="N908" s="166"/>
      <c r="O908" s="166"/>
      <c r="P908" s="166"/>
      <c r="Q908" s="166"/>
      <c r="R908" s="166"/>
      <c r="S908" s="166"/>
      <c r="T908" s="166"/>
      <c r="U908" s="166"/>
      <c r="V908" s="166"/>
      <c r="W908" s="166"/>
      <c r="X908" s="166"/>
      <c r="Y908" s="166"/>
      <c r="Z908" s="166"/>
    </row>
    <row r="909" spans="1:26" ht="15.75" customHeight="1">
      <c r="A909" s="166"/>
      <c r="B909" s="166"/>
      <c r="C909" s="166"/>
      <c r="D909" s="171"/>
      <c r="E909" s="171"/>
      <c r="F909" s="171"/>
      <c r="G909" s="171"/>
      <c r="H909" s="166"/>
      <c r="I909" s="166"/>
      <c r="J909" s="166"/>
      <c r="K909" s="166"/>
      <c r="L909" s="166"/>
      <c r="M909" s="166"/>
      <c r="N909" s="166"/>
      <c r="O909" s="166"/>
      <c r="P909" s="166"/>
      <c r="Q909" s="166"/>
      <c r="R909" s="166"/>
      <c r="S909" s="166"/>
      <c r="T909" s="166"/>
      <c r="U909" s="166"/>
      <c r="V909" s="166"/>
      <c r="W909" s="166"/>
      <c r="X909" s="166"/>
      <c r="Y909" s="166"/>
      <c r="Z909" s="166"/>
    </row>
    <row r="910" spans="1:26" ht="15.75" customHeight="1">
      <c r="A910" s="166"/>
      <c r="B910" s="166"/>
      <c r="C910" s="166"/>
      <c r="D910" s="171"/>
      <c r="E910" s="171"/>
      <c r="F910" s="171"/>
      <c r="G910" s="171"/>
      <c r="H910" s="166"/>
      <c r="I910" s="166"/>
      <c r="J910" s="166"/>
      <c r="K910" s="166"/>
      <c r="L910" s="166"/>
      <c r="M910" s="166"/>
      <c r="N910" s="166"/>
      <c r="O910" s="166"/>
      <c r="P910" s="166"/>
      <c r="Q910" s="166"/>
      <c r="R910" s="166"/>
      <c r="S910" s="166"/>
      <c r="T910" s="166"/>
      <c r="U910" s="166"/>
      <c r="V910" s="166"/>
      <c r="W910" s="166"/>
      <c r="X910" s="166"/>
      <c r="Y910" s="166"/>
      <c r="Z910" s="166"/>
    </row>
    <row r="911" spans="1:26" ht="15.75" customHeight="1">
      <c r="A911" s="166"/>
      <c r="B911" s="166"/>
      <c r="C911" s="166"/>
      <c r="D911" s="171"/>
      <c r="E911" s="171"/>
      <c r="F911" s="171"/>
      <c r="G911" s="171"/>
      <c r="H911" s="166"/>
      <c r="I911" s="166"/>
      <c r="J911" s="166"/>
      <c r="K911" s="166"/>
      <c r="L911" s="166"/>
      <c r="M911" s="166"/>
      <c r="N911" s="166"/>
      <c r="O911" s="166"/>
      <c r="P911" s="166"/>
      <c r="Q911" s="166"/>
      <c r="R911" s="166"/>
      <c r="S911" s="166"/>
      <c r="T911" s="166"/>
      <c r="U911" s="166"/>
      <c r="V911" s="166"/>
      <c r="W911" s="166"/>
      <c r="X911" s="166"/>
      <c r="Y911" s="166"/>
      <c r="Z911" s="166"/>
    </row>
    <row r="912" spans="1:26" ht="15.75" customHeight="1">
      <c r="A912" s="166"/>
      <c r="B912" s="166"/>
      <c r="C912" s="166"/>
      <c r="D912" s="171"/>
      <c r="E912" s="171"/>
      <c r="F912" s="171"/>
      <c r="G912" s="171"/>
      <c r="H912" s="166"/>
      <c r="I912" s="166"/>
      <c r="J912" s="166"/>
      <c r="K912" s="166"/>
      <c r="L912" s="166"/>
      <c r="M912" s="166"/>
      <c r="N912" s="166"/>
      <c r="O912" s="166"/>
      <c r="P912" s="166"/>
      <c r="Q912" s="166"/>
      <c r="R912" s="166"/>
      <c r="S912" s="166"/>
      <c r="T912" s="166"/>
      <c r="U912" s="166"/>
      <c r="V912" s="166"/>
      <c r="W912" s="166"/>
      <c r="X912" s="166"/>
      <c r="Y912" s="166"/>
      <c r="Z912" s="166"/>
    </row>
    <row r="913" spans="1:26" ht="15.75" customHeight="1">
      <c r="A913" s="166"/>
      <c r="B913" s="166"/>
      <c r="C913" s="166"/>
      <c r="D913" s="171"/>
      <c r="E913" s="171"/>
      <c r="F913" s="171"/>
      <c r="G913" s="171"/>
      <c r="H913" s="166"/>
      <c r="I913" s="166"/>
      <c r="J913" s="166"/>
      <c r="K913" s="166"/>
      <c r="L913" s="166"/>
      <c r="M913" s="166"/>
      <c r="N913" s="166"/>
      <c r="O913" s="166"/>
      <c r="P913" s="166"/>
      <c r="Q913" s="166"/>
      <c r="R913" s="166"/>
      <c r="S913" s="166"/>
      <c r="T913" s="166"/>
      <c r="U913" s="166"/>
      <c r="V913" s="166"/>
      <c r="W913" s="166"/>
      <c r="X913" s="166"/>
      <c r="Y913" s="166"/>
      <c r="Z913" s="166"/>
    </row>
    <row r="914" spans="1:26" ht="15.75" customHeight="1">
      <c r="A914" s="166"/>
      <c r="B914" s="166"/>
      <c r="C914" s="166"/>
      <c r="D914" s="171"/>
      <c r="E914" s="171"/>
      <c r="F914" s="171"/>
      <c r="G914" s="171"/>
      <c r="H914" s="166"/>
      <c r="I914" s="166"/>
      <c r="J914" s="166"/>
      <c r="K914" s="166"/>
      <c r="L914" s="166"/>
      <c r="M914" s="166"/>
      <c r="N914" s="166"/>
      <c r="O914" s="166"/>
      <c r="P914" s="166"/>
      <c r="Q914" s="166"/>
      <c r="R914" s="166"/>
      <c r="S914" s="166"/>
      <c r="T914" s="166"/>
      <c r="U914" s="166"/>
      <c r="V914" s="166"/>
      <c r="W914" s="166"/>
      <c r="X914" s="166"/>
      <c r="Y914" s="166"/>
      <c r="Z914" s="166"/>
    </row>
    <row r="915" spans="1:26" ht="15.75" customHeight="1">
      <c r="A915" s="166"/>
      <c r="B915" s="166"/>
      <c r="C915" s="166"/>
      <c r="D915" s="171"/>
      <c r="E915" s="171"/>
      <c r="F915" s="171"/>
      <c r="G915" s="171"/>
      <c r="H915" s="166"/>
      <c r="I915" s="166"/>
      <c r="J915" s="166"/>
      <c r="K915" s="166"/>
      <c r="L915" s="166"/>
      <c r="M915" s="166"/>
      <c r="N915" s="166"/>
      <c r="O915" s="166"/>
      <c r="P915" s="166"/>
      <c r="Q915" s="166"/>
      <c r="R915" s="166"/>
      <c r="S915" s="166"/>
      <c r="T915" s="166"/>
      <c r="U915" s="166"/>
      <c r="V915" s="166"/>
      <c r="W915" s="166"/>
      <c r="X915" s="166"/>
      <c r="Y915" s="166"/>
      <c r="Z915" s="166"/>
    </row>
    <row r="916" spans="1:26" ht="15.75" customHeight="1">
      <c r="A916" s="166"/>
      <c r="B916" s="166"/>
      <c r="C916" s="166"/>
      <c r="D916" s="171"/>
      <c r="E916" s="171"/>
      <c r="F916" s="171"/>
      <c r="G916" s="171"/>
      <c r="H916" s="166"/>
      <c r="I916" s="166"/>
      <c r="J916" s="166"/>
      <c r="K916" s="166"/>
      <c r="L916" s="166"/>
      <c r="M916" s="166"/>
      <c r="N916" s="166"/>
      <c r="O916" s="166"/>
      <c r="P916" s="166"/>
      <c r="Q916" s="166"/>
      <c r="R916" s="166"/>
      <c r="S916" s="166"/>
      <c r="T916" s="166"/>
      <c r="U916" s="166"/>
      <c r="V916" s="166"/>
      <c r="W916" s="166"/>
      <c r="X916" s="166"/>
      <c r="Y916" s="166"/>
      <c r="Z916" s="166"/>
    </row>
    <row r="917" spans="1:26" ht="15.75" customHeight="1">
      <c r="A917" s="166"/>
      <c r="B917" s="166"/>
      <c r="C917" s="166"/>
      <c r="D917" s="171"/>
      <c r="E917" s="171"/>
      <c r="F917" s="171"/>
      <c r="G917" s="171"/>
      <c r="H917" s="166"/>
      <c r="I917" s="166"/>
      <c r="J917" s="166"/>
      <c r="K917" s="166"/>
      <c r="L917" s="166"/>
      <c r="M917" s="166"/>
      <c r="N917" s="166"/>
      <c r="O917" s="166"/>
      <c r="P917" s="166"/>
      <c r="Q917" s="166"/>
      <c r="R917" s="166"/>
      <c r="S917" s="166"/>
      <c r="T917" s="166"/>
      <c r="U917" s="166"/>
      <c r="V917" s="166"/>
      <c r="W917" s="166"/>
      <c r="X917" s="166"/>
      <c r="Y917" s="166"/>
      <c r="Z917" s="166"/>
    </row>
    <row r="918" spans="1:26" ht="15.75" customHeight="1">
      <c r="A918" s="166"/>
      <c r="B918" s="166"/>
      <c r="C918" s="166"/>
      <c r="D918" s="171"/>
      <c r="E918" s="171"/>
      <c r="F918" s="171"/>
      <c r="G918" s="171"/>
      <c r="H918" s="166"/>
      <c r="I918" s="166"/>
      <c r="J918" s="166"/>
      <c r="K918" s="166"/>
      <c r="L918" s="166"/>
      <c r="M918" s="166"/>
      <c r="N918" s="166"/>
      <c r="O918" s="166"/>
      <c r="P918" s="166"/>
      <c r="Q918" s="166"/>
      <c r="R918" s="166"/>
      <c r="S918" s="166"/>
      <c r="T918" s="166"/>
      <c r="U918" s="166"/>
      <c r="V918" s="166"/>
      <c r="W918" s="166"/>
      <c r="X918" s="166"/>
      <c r="Y918" s="166"/>
      <c r="Z918" s="166"/>
    </row>
    <row r="919" spans="1:26" ht="15.75" customHeight="1">
      <c r="A919" s="166"/>
      <c r="B919" s="166"/>
      <c r="C919" s="166"/>
      <c r="D919" s="171"/>
      <c r="E919" s="171"/>
      <c r="F919" s="171"/>
      <c r="G919" s="171"/>
      <c r="H919" s="166"/>
      <c r="I919" s="166"/>
      <c r="J919" s="166"/>
      <c r="K919" s="166"/>
      <c r="L919" s="166"/>
      <c r="M919" s="166"/>
      <c r="N919" s="166"/>
      <c r="O919" s="166"/>
      <c r="P919" s="166"/>
      <c r="Q919" s="166"/>
      <c r="R919" s="166"/>
      <c r="S919" s="166"/>
      <c r="T919" s="166"/>
      <c r="U919" s="166"/>
      <c r="V919" s="166"/>
      <c r="W919" s="166"/>
      <c r="X919" s="166"/>
      <c r="Y919" s="166"/>
      <c r="Z919" s="166"/>
    </row>
    <row r="920" spans="1:26" ht="15.75" customHeight="1">
      <c r="A920" s="166"/>
      <c r="B920" s="166"/>
      <c r="C920" s="166"/>
      <c r="D920" s="171"/>
      <c r="E920" s="171"/>
      <c r="F920" s="171"/>
      <c r="G920" s="171"/>
      <c r="H920" s="166"/>
      <c r="I920" s="166"/>
      <c r="J920" s="166"/>
      <c r="K920" s="166"/>
      <c r="L920" s="166"/>
      <c r="M920" s="166"/>
      <c r="N920" s="166"/>
      <c r="O920" s="166"/>
      <c r="P920" s="166"/>
      <c r="Q920" s="166"/>
      <c r="R920" s="166"/>
      <c r="S920" s="166"/>
      <c r="T920" s="166"/>
      <c r="U920" s="166"/>
      <c r="V920" s="166"/>
      <c r="W920" s="166"/>
      <c r="X920" s="166"/>
      <c r="Y920" s="166"/>
      <c r="Z920" s="166"/>
    </row>
    <row r="921" spans="1:26" ht="15.75" customHeight="1">
      <c r="A921" s="166"/>
      <c r="B921" s="166"/>
      <c r="C921" s="166"/>
      <c r="D921" s="171"/>
      <c r="E921" s="171"/>
      <c r="F921" s="171"/>
      <c r="G921" s="171"/>
      <c r="H921" s="166"/>
      <c r="I921" s="166"/>
      <c r="J921" s="166"/>
      <c r="K921" s="166"/>
      <c r="L921" s="166"/>
      <c r="M921" s="166"/>
      <c r="N921" s="166"/>
      <c r="O921" s="166"/>
      <c r="P921" s="166"/>
      <c r="Q921" s="166"/>
      <c r="R921" s="166"/>
      <c r="S921" s="166"/>
      <c r="T921" s="166"/>
      <c r="U921" s="166"/>
      <c r="V921" s="166"/>
      <c r="W921" s="166"/>
      <c r="X921" s="166"/>
      <c r="Y921" s="166"/>
      <c r="Z921" s="166"/>
    </row>
    <row r="922" spans="1:26" ht="15.75" customHeight="1">
      <c r="A922" s="166"/>
      <c r="B922" s="166"/>
      <c r="C922" s="166"/>
      <c r="D922" s="171"/>
      <c r="E922" s="171"/>
      <c r="F922" s="171"/>
      <c r="G922" s="171"/>
      <c r="H922" s="166"/>
      <c r="I922" s="166"/>
      <c r="J922" s="166"/>
      <c r="K922" s="166"/>
      <c r="L922" s="166"/>
      <c r="M922" s="166"/>
      <c r="N922" s="166"/>
      <c r="O922" s="166"/>
      <c r="P922" s="166"/>
      <c r="Q922" s="166"/>
      <c r="R922" s="166"/>
      <c r="S922" s="166"/>
      <c r="T922" s="166"/>
      <c r="U922" s="166"/>
      <c r="V922" s="166"/>
      <c r="W922" s="166"/>
      <c r="X922" s="166"/>
      <c r="Y922" s="166"/>
      <c r="Z922" s="166"/>
    </row>
    <row r="923" spans="1:26" ht="15.75" customHeight="1">
      <c r="A923" s="166"/>
      <c r="B923" s="166"/>
      <c r="C923" s="166"/>
      <c r="D923" s="171"/>
      <c r="E923" s="171"/>
      <c r="F923" s="171"/>
      <c r="G923" s="171"/>
      <c r="H923" s="166"/>
      <c r="I923" s="166"/>
      <c r="J923" s="166"/>
      <c r="K923" s="166"/>
      <c r="L923" s="166"/>
      <c r="M923" s="166"/>
      <c r="N923" s="166"/>
      <c r="O923" s="166"/>
      <c r="P923" s="166"/>
      <c r="Q923" s="166"/>
      <c r="R923" s="166"/>
      <c r="S923" s="166"/>
      <c r="T923" s="166"/>
      <c r="U923" s="166"/>
      <c r="V923" s="166"/>
      <c r="W923" s="166"/>
      <c r="X923" s="166"/>
      <c r="Y923" s="166"/>
      <c r="Z923" s="166"/>
    </row>
    <row r="924" spans="1:26" ht="15.75" customHeight="1">
      <c r="A924" s="166"/>
      <c r="B924" s="166"/>
      <c r="C924" s="166"/>
      <c r="D924" s="171"/>
      <c r="E924" s="171"/>
      <c r="F924" s="171"/>
      <c r="G924" s="171"/>
      <c r="H924" s="166"/>
      <c r="I924" s="166"/>
      <c r="J924" s="166"/>
      <c r="K924" s="166"/>
      <c r="L924" s="166"/>
      <c r="M924" s="166"/>
      <c r="N924" s="166"/>
      <c r="O924" s="166"/>
      <c r="P924" s="166"/>
      <c r="Q924" s="166"/>
      <c r="R924" s="166"/>
      <c r="S924" s="166"/>
      <c r="T924" s="166"/>
      <c r="U924" s="166"/>
      <c r="V924" s="166"/>
      <c r="W924" s="166"/>
      <c r="X924" s="166"/>
      <c r="Y924" s="166"/>
      <c r="Z924" s="166"/>
    </row>
    <row r="925" spans="1:26" ht="15.75" customHeight="1">
      <c r="A925" s="166"/>
      <c r="B925" s="166"/>
      <c r="C925" s="166"/>
      <c r="D925" s="171"/>
      <c r="E925" s="171"/>
      <c r="F925" s="171"/>
      <c r="G925" s="171"/>
      <c r="H925" s="166"/>
      <c r="I925" s="166"/>
      <c r="J925" s="166"/>
      <c r="K925" s="166"/>
      <c r="L925" s="166"/>
      <c r="M925" s="166"/>
      <c r="N925" s="166"/>
      <c r="O925" s="166"/>
      <c r="P925" s="166"/>
      <c r="Q925" s="166"/>
      <c r="R925" s="166"/>
      <c r="S925" s="166"/>
      <c r="T925" s="166"/>
      <c r="U925" s="166"/>
      <c r="V925" s="166"/>
      <c r="W925" s="166"/>
      <c r="X925" s="166"/>
      <c r="Y925" s="166"/>
      <c r="Z925" s="166"/>
    </row>
    <row r="926" spans="1:26" ht="15.75" customHeight="1">
      <c r="A926" s="166"/>
      <c r="B926" s="166"/>
      <c r="C926" s="166"/>
      <c r="D926" s="171"/>
      <c r="E926" s="171"/>
      <c r="F926" s="171"/>
      <c r="G926" s="171"/>
      <c r="H926" s="166"/>
      <c r="I926" s="166"/>
      <c r="J926" s="166"/>
      <c r="K926" s="166"/>
      <c r="L926" s="166"/>
      <c r="M926" s="166"/>
      <c r="N926" s="166"/>
      <c r="O926" s="166"/>
      <c r="P926" s="166"/>
      <c r="Q926" s="166"/>
      <c r="R926" s="166"/>
      <c r="S926" s="166"/>
      <c r="T926" s="166"/>
      <c r="U926" s="166"/>
      <c r="V926" s="166"/>
      <c r="W926" s="166"/>
      <c r="X926" s="166"/>
      <c r="Y926" s="166"/>
      <c r="Z926" s="166"/>
    </row>
    <row r="927" spans="1:26" ht="15.75" customHeight="1">
      <c r="A927" s="166"/>
      <c r="B927" s="166"/>
      <c r="C927" s="166"/>
      <c r="D927" s="171"/>
      <c r="E927" s="171"/>
      <c r="F927" s="171"/>
      <c r="G927" s="171"/>
      <c r="H927" s="166"/>
      <c r="I927" s="166"/>
      <c r="J927" s="166"/>
      <c r="K927" s="166"/>
      <c r="L927" s="166"/>
      <c r="M927" s="166"/>
      <c r="N927" s="166"/>
      <c r="O927" s="166"/>
      <c r="P927" s="166"/>
      <c r="Q927" s="166"/>
      <c r="R927" s="166"/>
      <c r="S927" s="166"/>
      <c r="T927" s="166"/>
      <c r="U927" s="166"/>
      <c r="V927" s="166"/>
      <c r="W927" s="166"/>
      <c r="X927" s="166"/>
      <c r="Y927" s="166"/>
      <c r="Z927" s="166"/>
    </row>
    <row r="928" spans="1:26" ht="15.75" customHeight="1">
      <c r="A928" s="166"/>
      <c r="B928" s="166"/>
      <c r="C928" s="166"/>
      <c r="D928" s="171"/>
      <c r="E928" s="171"/>
      <c r="F928" s="171"/>
      <c r="G928" s="171"/>
      <c r="H928" s="166"/>
      <c r="I928" s="166"/>
      <c r="J928" s="166"/>
      <c r="K928" s="166"/>
      <c r="L928" s="166"/>
      <c r="M928" s="166"/>
      <c r="N928" s="166"/>
      <c r="O928" s="166"/>
      <c r="P928" s="166"/>
      <c r="Q928" s="166"/>
      <c r="R928" s="166"/>
      <c r="S928" s="166"/>
      <c r="T928" s="166"/>
      <c r="U928" s="166"/>
      <c r="V928" s="166"/>
      <c r="W928" s="166"/>
      <c r="X928" s="166"/>
      <c r="Y928" s="166"/>
      <c r="Z928" s="166"/>
    </row>
    <row r="929" spans="1:26" ht="15.75" customHeight="1">
      <c r="A929" s="166"/>
      <c r="B929" s="166"/>
      <c r="C929" s="166"/>
      <c r="D929" s="171"/>
      <c r="E929" s="171"/>
      <c r="F929" s="171"/>
      <c r="G929" s="171"/>
      <c r="H929" s="166"/>
      <c r="I929" s="166"/>
      <c r="J929" s="166"/>
      <c r="K929" s="166"/>
      <c r="L929" s="166"/>
      <c r="M929" s="166"/>
      <c r="N929" s="166"/>
      <c r="O929" s="166"/>
      <c r="P929" s="166"/>
      <c r="Q929" s="166"/>
      <c r="R929" s="166"/>
      <c r="S929" s="166"/>
      <c r="T929" s="166"/>
      <c r="U929" s="166"/>
      <c r="V929" s="166"/>
      <c r="W929" s="166"/>
      <c r="X929" s="166"/>
      <c r="Y929" s="166"/>
      <c r="Z929" s="166"/>
    </row>
    <row r="930" spans="1:26" ht="15.75" customHeight="1">
      <c r="A930" s="166"/>
      <c r="B930" s="166"/>
      <c r="C930" s="166"/>
      <c r="D930" s="171"/>
      <c r="E930" s="171"/>
      <c r="F930" s="171"/>
      <c r="G930" s="171"/>
      <c r="H930" s="166"/>
      <c r="I930" s="166"/>
      <c r="J930" s="166"/>
      <c r="K930" s="166"/>
      <c r="L930" s="166"/>
      <c r="M930" s="166"/>
      <c r="N930" s="166"/>
      <c r="O930" s="166"/>
      <c r="P930" s="166"/>
      <c r="Q930" s="166"/>
      <c r="R930" s="166"/>
      <c r="S930" s="166"/>
      <c r="T930" s="166"/>
      <c r="U930" s="166"/>
      <c r="V930" s="166"/>
      <c r="W930" s="166"/>
      <c r="X930" s="166"/>
      <c r="Y930" s="166"/>
      <c r="Z930" s="166"/>
    </row>
    <row r="931" spans="1:26" ht="15.75" customHeight="1">
      <c r="A931" s="166"/>
      <c r="B931" s="166"/>
      <c r="C931" s="166"/>
      <c r="D931" s="171"/>
      <c r="E931" s="171"/>
      <c r="F931" s="171"/>
      <c r="G931" s="171"/>
      <c r="H931" s="166"/>
      <c r="I931" s="166"/>
      <c r="J931" s="166"/>
      <c r="K931" s="166"/>
      <c r="L931" s="166"/>
      <c r="M931" s="166"/>
      <c r="N931" s="166"/>
      <c r="O931" s="166"/>
      <c r="P931" s="166"/>
      <c r="Q931" s="166"/>
      <c r="R931" s="166"/>
      <c r="S931" s="166"/>
      <c r="T931" s="166"/>
      <c r="U931" s="166"/>
      <c r="V931" s="166"/>
      <c r="W931" s="166"/>
      <c r="X931" s="166"/>
      <c r="Y931" s="166"/>
      <c r="Z931" s="166"/>
    </row>
    <row r="932" spans="1:26" ht="15.75" customHeight="1">
      <c r="A932" s="166"/>
      <c r="B932" s="166"/>
      <c r="C932" s="166"/>
      <c r="D932" s="171"/>
      <c r="E932" s="171"/>
      <c r="F932" s="171"/>
      <c r="G932" s="171"/>
      <c r="H932" s="166"/>
      <c r="I932" s="166"/>
      <c r="J932" s="166"/>
      <c r="K932" s="166"/>
      <c r="L932" s="166"/>
      <c r="M932" s="166"/>
      <c r="N932" s="166"/>
      <c r="O932" s="166"/>
      <c r="P932" s="166"/>
      <c r="Q932" s="166"/>
      <c r="R932" s="166"/>
      <c r="S932" s="166"/>
      <c r="T932" s="166"/>
      <c r="U932" s="166"/>
      <c r="V932" s="166"/>
      <c r="W932" s="166"/>
      <c r="X932" s="166"/>
      <c r="Y932" s="166"/>
      <c r="Z932" s="166"/>
    </row>
    <row r="933" spans="1:26" ht="15.75" customHeight="1">
      <c r="A933" s="166"/>
      <c r="B933" s="166"/>
      <c r="C933" s="166"/>
      <c r="D933" s="171"/>
      <c r="E933" s="171"/>
      <c r="F933" s="171"/>
      <c r="G933" s="171"/>
      <c r="H933" s="166"/>
      <c r="I933" s="166"/>
      <c r="J933" s="166"/>
      <c r="K933" s="166"/>
      <c r="L933" s="166"/>
      <c r="M933" s="166"/>
      <c r="N933" s="166"/>
      <c r="O933" s="166"/>
      <c r="P933" s="166"/>
      <c r="Q933" s="166"/>
      <c r="R933" s="166"/>
      <c r="S933" s="166"/>
      <c r="T933" s="166"/>
      <c r="U933" s="166"/>
      <c r="V933" s="166"/>
      <c r="W933" s="166"/>
      <c r="X933" s="166"/>
      <c r="Y933" s="166"/>
      <c r="Z933" s="166"/>
    </row>
    <row r="934" spans="1:26" ht="15.75" customHeight="1">
      <c r="A934" s="166"/>
      <c r="B934" s="166"/>
      <c r="C934" s="166"/>
      <c r="D934" s="171"/>
      <c r="E934" s="171"/>
      <c r="F934" s="171"/>
      <c r="G934" s="171"/>
      <c r="H934" s="166"/>
      <c r="I934" s="166"/>
      <c r="J934" s="166"/>
      <c r="K934" s="166"/>
      <c r="L934" s="166"/>
      <c r="M934" s="166"/>
      <c r="N934" s="166"/>
      <c r="O934" s="166"/>
      <c r="P934" s="166"/>
      <c r="Q934" s="166"/>
      <c r="R934" s="166"/>
      <c r="S934" s="166"/>
      <c r="T934" s="166"/>
      <c r="U934" s="166"/>
      <c r="V934" s="166"/>
      <c r="W934" s="166"/>
      <c r="X934" s="166"/>
      <c r="Y934" s="166"/>
      <c r="Z934" s="166"/>
    </row>
    <row r="935" spans="1:26" ht="15.75" customHeight="1">
      <c r="A935" s="166"/>
      <c r="B935" s="166"/>
      <c r="C935" s="166"/>
      <c r="D935" s="171"/>
      <c r="E935" s="171"/>
      <c r="F935" s="171"/>
      <c r="G935" s="171"/>
      <c r="H935" s="166"/>
      <c r="I935" s="166"/>
      <c r="J935" s="166"/>
      <c r="K935" s="166"/>
      <c r="L935" s="166"/>
      <c r="M935" s="166"/>
      <c r="N935" s="166"/>
      <c r="O935" s="166"/>
      <c r="P935" s="166"/>
      <c r="Q935" s="166"/>
      <c r="R935" s="166"/>
      <c r="S935" s="166"/>
      <c r="T935" s="166"/>
      <c r="U935" s="166"/>
      <c r="V935" s="166"/>
      <c r="W935" s="166"/>
      <c r="X935" s="166"/>
      <c r="Y935" s="166"/>
      <c r="Z935" s="166"/>
    </row>
    <row r="936" spans="1:26" ht="15.75" customHeight="1">
      <c r="A936" s="166"/>
      <c r="B936" s="166"/>
      <c r="C936" s="166"/>
      <c r="D936" s="171"/>
      <c r="E936" s="171"/>
      <c r="F936" s="171"/>
      <c r="G936" s="171"/>
      <c r="H936" s="166"/>
      <c r="I936" s="166"/>
      <c r="J936" s="166"/>
      <c r="K936" s="166"/>
      <c r="L936" s="166"/>
      <c r="M936" s="166"/>
      <c r="N936" s="166"/>
      <c r="O936" s="166"/>
      <c r="P936" s="166"/>
      <c r="Q936" s="166"/>
      <c r="R936" s="166"/>
      <c r="S936" s="166"/>
      <c r="T936" s="166"/>
      <c r="U936" s="166"/>
      <c r="V936" s="166"/>
      <c r="W936" s="166"/>
      <c r="X936" s="166"/>
      <c r="Y936" s="166"/>
      <c r="Z936" s="166"/>
    </row>
    <row r="937" spans="1:26" ht="15.75" customHeight="1">
      <c r="A937" s="166"/>
      <c r="B937" s="166"/>
      <c r="C937" s="166"/>
      <c r="D937" s="171"/>
      <c r="E937" s="171"/>
      <c r="F937" s="171"/>
      <c r="G937" s="171"/>
      <c r="H937" s="166"/>
      <c r="I937" s="166"/>
      <c r="J937" s="166"/>
      <c r="K937" s="166"/>
      <c r="L937" s="166"/>
      <c r="M937" s="166"/>
      <c r="N937" s="166"/>
      <c r="O937" s="166"/>
      <c r="P937" s="166"/>
      <c r="Q937" s="166"/>
      <c r="R937" s="166"/>
      <c r="S937" s="166"/>
      <c r="T937" s="166"/>
      <c r="U937" s="166"/>
      <c r="V937" s="166"/>
      <c r="W937" s="166"/>
      <c r="X937" s="166"/>
      <c r="Y937" s="166"/>
      <c r="Z937" s="166"/>
    </row>
    <row r="938" spans="1:26" ht="15.75" customHeight="1">
      <c r="A938" s="166"/>
      <c r="B938" s="166"/>
      <c r="C938" s="166"/>
      <c r="D938" s="171"/>
      <c r="E938" s="171"/>
      <c r="F938" s="171"/>
      <c r="G938" s="171"/>
      <c r="H938" s="166"/>
      <c r="I938" s="166"/>
      <c r="J938" s="166"/>
      <c r="K938" s="166"/>
      <c r="L938" s="166"/>
      <c r="M938" s="166"/>
      <c r="N938" s="166"/>
      <c r="O938" s="166"/>
      <c r="P938" s="166"/>
      <c r="Q938" s="166"/>
      <c r="R938" s="166"/>
      <c r="S938" s="166"/>
      <c r="T938" s="166"/>
      <c r="U938" s="166"/>
      <c r="V938" s="166"/>
      <c r="W938" s="166"/>
      <c r="X938" s="166"/>
      <c r="Y938" s="166"/>
      <c r="Z938" s="166"/>
    </row>
    <row r="939" spans="1:26" ht="15.75" customHeight="1">
      <c r="A939" s="166"/>
      <c r="B939" s="166"/>
      <c r="C939" s="166"/>
      <c r="D939" s="171"/>
      <c r="E939" s="171"/>
      <c r="F939" s="171"/>
      <c r="G939" s="171"/>
      <c r="H939" s="166"/>
      <c r="I939" s="166"/>
      <c r="J939" s="166"/>
      <c r="K939" s="166"/>
      <c r="L939" s="166"/>
      <c r="M939" s="166"/>
      <c r="N939" s="166"/>
      <c r="O939" s="166"/>
      <c r="P939" s="166"/>
      <c r="Q939" s="166"/>
      <c r="R939" s="166"/>
      <c r="S939" s="166"/>
      <c r="T939" s="166"/>
      <c r="U939" s="166"/>
      <c r="V939" s="166"/>
      <c r="W939" s="166"/>
      <c r="X939" s="166"/>
      <c r="Y939" s="166"/>
      <c r="Z939" s="166"/>
    </row>
    <row r="940" spans="1:26" ht="15.75" customHeight="1">
      <c r="A940" s="166"/>
      <c r="B940" s="166"/>
      <c r="C940" s="166"/>
      <c r="D940" s="171"/>
      <c r="E940" s="171"/>
      <c r="F940" s="171"/>
      <c r="G940" s="171"/>
      <c r="H940" s="166"/>
      <c r="I940" s="166"/>
      <c r="J940" s="166"/>
      <c r="K940" s="166"/>
      <c r="L940" s="166"/>
      <c r="M940" s="166"/>
      <c r="N940" s="166"/>
      <c r="O940" s="166"/>
      <c r="P940" s="166"/>
      <c r="Q940" s="166"/>
      <c r="R940" s="166"/>
      <c r="S940" s="166"/>
      <c r="T940" s="166"/>
      <c r="U940" s="166"/>
      <c r="V940" s="166"/>
      <c r="W940" s="166"/>
      <c r="X940" s="166"/>
      <c r="Y940" s="166"/>
      <c r="Z940" s="166"/>
    </row>
    <row r="941" spans="1:26" ht="15.75" customHeight="1">
      <c r="A941" s="166"/>
      <c r="B941" s="166"/>
      <c r="C941" s="166"/>
      <c r="D941" s="171"/>
      <c r="E941" s="171"/>
      <c r="F941" s="171"/>
      <c r="G941" s="171"/>
      <c r="H941" s="166"/>
      <c r="I941" s="166"/>
      <c r="J941" s="166"/>
      <c r="K941" s="166"/>
      <c r="L941" s="166"/>
      <c r="M941" s="166"/>
      <c r="N941" s="166"/>
      <c r="O941" s="166"/>
      <c r="P941" s="166"/>
      <c r="Q941" s="166"/>
      <c r="R941" s="166"/>
      <c r="S941" s="166"/>
      <c r="T941" s="166"/>
      <c r="U941" s="166"/>
      <c r="V941" s="166"/>
      <c r="W941" s="166"/>
      <c r="X941" s="166"/>
      <c r="Y941" s="166"/>
      <c r="Z941" s="166"/>
    </row>
    <row r="942" spans="1:26" ht="15.75" customHeight="1">
      <c r="A942" s="166"/>
      <c r="B942" s="166"/>
      <c r="C942" s="166"/>
      <c r="D942" s="171"/>
      <c r="E942" s="171"/>
      <c r="F942" s="171"/>
      <c r="G942" s="171"/>
      <c r="H942" s="166"/>
      <c r="I942" s="166"/>
      <c r="J942" s="166"/>
      <c r="K942" s="166"/>
      <c r="L942" s="166"/>
      <c r="M942" s="166"/>
      <c r="N942" s="166"/>
      <c r="O942" s="166"/>
      <c r="P942" s="166"/>
      <c r="Q942" s="166"/>
      <c r="R942" s="166"/>
      <c r="S942" s="166"/>
      <c r="T942" s="166"/>
      <c r="U942" s="166"/>
      <c r="V942" s="166"/>
      <c r="W942" s="166"/>
      <c r="X942" s="166"/>
      <c r="Y942" s="166"/>
      <c r="Z942" s="166"/>
    </row>
    <row r="943" spans="1:26" ht="15.75" customHeight="1">
      <c r="A943" s="166"/>
      <c r="B943" s="166"/>
      <c r="C943" s="166"/>
      <c r="D943" s="171"/>
      <c r="E943" s="171"/>
      <c r="F943" s="171"/>
      <c r="G943" s="171"/>
      <c r="H943" s="166"/>
      <c r="I943" s="166"/>
      <c r="J943" s="166"/>
      <c r="K943" s="166"/>
      <c r="L943" s="166"/>
      <c r="M943" s="166"/>
      <c r="N943" s="166"/>
      <c r="O943" s="166"/>
      <c r="P943" s="166"/>
      <c r="Q943" s="166"/>
      <c r="R943" s="166"/>
      <c r="S943" s="166"/>
      <c r="T943" s="166"/>
      <c r="U943" s="166"/>
      <c r="V943" s="166"/>
      <c r="W943" s="166"/>
      <c r="X943" s="166"/>
      <c r="Y943" s="166"/>
      <c r="Z943" s="166"/>
    </row>
    <row r="944" spans="1:26" ht="15.75" customHeight="1">
      <c r="A944" s="166"/>
      <c r="B944" s="166"/>
      <c r="C944" s="166"/>
      <c r="D944" s="171"/>
      <c r="E944" s="171"/>
      <c r="F944" s="171"/>
      <c r="G944" s="171"/>
      <c r="H944" s="166"/>
      <c r="I944" s="166"/>
      <c r="J944" s="166"/>
      <c r="K944" s="166"/>
      <c r="L944" s="166"/>
      <c r="M944" s="166"/>
      <c r="N944" s="166"/>
      <c r="O944" s="166"/>
      <c r="P944" s="166"/>
      <c r="Q944" s="166"/>
      <c r="R944" s="166"/>
      <c r="S944" s="166"/>
      <c r="T944" s="166"/>
      <c r="U944" s="166"/>
      <c r="V944" s="166"/>
      <c r="W944" s="166"/>
      <c r="X944" s="166"/>
      <c r="Y944" s="166"/>
      <c r="Z944" s="166"/>
    </row>
    <row r="945" spans="1:26" ht="15.75" customHeight="1">
      <c r="A945" s="166"/>
      <c r="B945" s="166"/>
      <c r="C945" s="166"/>
      <c r="D945" s="171"/>
      <c r="E945" s="171"/>
      <c r="F945" s="171"/>
      <c r="G945" s="171"/>
      <c r="H945" s="166"/>
      <c r="I945" s="166"/>
      <c r="J945" s="166"/>
      <c r="K945" s="166"/>
      <c r="L945" s="166"/>
      <c r="M945" s="166"/>
      <c r="N945" s="166"/>
      <c r="O945" s="166"/>
      <c r="P945" s="166"/>
      <c r="Q945" s="166"/>
      <c r="R945" s="166"/>
      <c r="S945" s="166"/>
      <c r="T945" s="166"/>
      <c r="U945" s="166"/>
      <c r="V945" s="166"/>
      <c r="W945" s="166"/>
      <c r="X945" s="166"/>
      <c r="Y945" s="166"/>
      <c r="Z945" s="166"/>
    </row>
    <row r="946" spans="1:26" ht="15.75" customHeight="1">
      <c r="A946" s="166"/>
      <c r="B946" s="166"/>
      <c r="C946" s="166"/>
      <c r="D946" s="171"/>
      <c r="E946" s="171"/>
      <c r="F946" s="171"/>
      <c r="G946" s="171"/>
      <c r="H946" s="166"/>
      <c r="I946" s="166"/>
      <c r="J946" s="166"/>
      <c r="K946" s="166"/>
      <c r="L946" s="166"/>
      <c r="M946" s="166"/>
      <c r="N946" s="166"/>
      <c r="O946" s="166"/>
      <c r="P946" s="166"/>
      <c r="Q946" s="166"/>
      <c r="R946" s="166"/>
      <c r="S946" s="166"/>
      <c r="T946" s="166"/>
      <c r="U946" s="166"/>
      <c r="V946" s="166"/>
      <c r="W946" s="166"/>
      <c r="X946" s="166"/>
      <c r="Y946" s="166"/>
      <c r="Z946" s="166"/>
    </row>
    <row r="947" spans="1:26" ht="15.75" customHeight="1">
      <c r="A947" s="166"/>
      <c r="B947" s="166"/>
      <c r="C947" s="166"/>
      <c r="D947" s="171"/>
      <c r="E947" s="171"/>
      <c r="F947" s="171"/>
      <c r="G947" s="171"/>
      <c r="H947" s="166"/>
      <c r="I947" s="166"/>
      <c r="J947" s="166"/>
      <c r="K947" s="166"/>
      <c r="L947" s="166"/>
      <c r="M947" s="166"/>
      <c r="N947" s="166"/>
      <c r="O947" s="166"/>
      <c r="P947" s="166"/>
      <c r="Q947" s="166"/>
      <c r="R947" s="166"/>
      <c r="S947" s="166"/>
      <c r="T947" s="166"/>
      <c r="U947" s="166"/>
      <c r="V947" s="166"/>
      <c r="W947" s="166"/>
      <c r="X947" s="166"/>
      <c r="Y947" s="166"/>
      <c r="Z947" s="166"/>
    </row>
    <row r="948" spans="1:26" ht="15.75" customHeight="1">
      <c r="A948" s="166"/>
      <c r="B948" s="166"/>
      <c r="C948" s="166"/>
      <c r="D948" s="171"/>
      <c r="E948" s="171"/>
      <c r="F948" s="171"/>
      <c r="G948" s="171"/>
      <c r="H948" s="166"/>
      <c r="I948" s="166"/>
      <c r="J948" s="166"/>
      <c r="K948" s="166"/>
      <c r="L948" s="166"/>
      <c r="M948" s="166"/>
      <c r="N948" s="166"/>
      <c r="O948" s="166"/>
      <c r="P948" s="166"/>
      <c r="Q948" s="166"/>
      <c r="R948" s="166"/>
      <c r="S948" s="166"/>
      <c r="T948" s="166"/>
      <c r="U948" s="166"/>
      <c r="V948" s="166"/>
      <c r="W948" s="166"/>
      <c r="X948" s="166"/>
      <c r="Y948" s="166"/>
      <c r="Z948" s="166"/>
    </row>
    <row r="949" spans="1:26" ht="15.75" customHeight="1">
      <c r="A949" s="166"/>
      <c r="B949" s="166"/>
      <c r="C949" s="166"/>
      <c r="D949" s="171"/>
      <c r="E949" s="171"/>
      <c r="F949" s="171"/>
      <c r="G949" s="171"/>
      <c r="H949" s="166"/>
      <c r="I949" s="166"/>
      <c r="J949" s="166"/>
      <c r="K949" s="166"/>
      <c r="L949" s="166"/>
      <c r="M949" s="166"/>
      <c r="N949" s="166"/>
      <c r="O949" s="166"/>
      <c r="P949" s="166"/>
      <c r="Q949" s="166"/>
      <c r="R949" s="166"/>
      <c r="S949" s="166"/>
      <c r="T949" s="166"/>
      <c r="U949" s="166"/>
      <c r="V949" s="166"/>
      <c r="W949" s="166"/>
      <c r="X949" s="166"/>
      <c r="Y949" s="166"/>
      <c r="Z949" s="166"/>
    </row>
    <row r="950" spans="1:26" ht="15.75" customHeight="1">
      <c r="A950" s="166"/>
      <c r="B950" s="166"/>
      <c r="C950" s="166"/>
      <c r="D950" s="171"/>
      <c r="E950" s="171"/>
      <c r="F950" s="171"/>
      <c r="G950" s="171"/>
      <c r="H950" s="166"/>
      <c r="I950" s="166"/>
      <c r="J950" s="166"/>
      <c r="K950" s="166"/>
      <c r="L950" s="166"/>
      <c r="M950" s="166"/>
      <c r="N950" s="166"/>
      <c r="O950" s="166"/>
      <c r="P950" s="166"/>
      <c r="Q950" s="166"/>
      <c r="R950" s="166"/>
      <c r="S950" s="166"/>
      <c r="T950" s="166"/>
      <c r="U950" s="166"/>
      <c r="V950" s="166"/>
      <c r="W950" s="166"/>
      <c r="X950" s="166"/>
      <c r="Y950" s="166"/>
      <c r="Z950" s="166"/>
    </row>
    <row r="951" spans="1:26" ht="15.75" customHeight="1">
      <c r="A951" s="166"/>
      <c r="B951" s="166"/>
      <c r="C951" s="166"/>
      <c r="D951" s="171"/>
      <c r="E951" s="171"/>
      <c r="F951" s="171"/>
      <c r="G951" s="171"/>
      <c r="H951" s="166"/>
      <c r="I951" s="166"/>
      <c r="J951" s="166"/>
      <c r="K951" s="166"/>
      <c r="L951" s="166"/>
      <c r="M951" s="166"/>
      <c r="N951" s="166"/>
      <c r="O951" s="166"/>
      <c r="P951" s="166"/>
      <c r="Q951" s="166"/>
      <c r="R951" s="166"/>
      <c r="S951" s="166"/>
      <c r="T951" s="166"/>
      <c r="U951" s="166"/>
      <c r="V951" s="166"/>
      <c r="W951" s="166"/>
      <c r="X951" s="166"/>
      <c r="Y951" s="166"/>
      <c r="Z951" s="166"/>
    </row>
    <row r="952" spans="1:26" ht="15.75" customHeight="1">
      <c r="A952" s="166"/>
      <c r="B952" s="166"/>
      <c r="C952" s="166"/>
      <c r="D952" s="171"/>
      <c r="E952" s="171"/>
      <c r="F952" s="171"/>
      <c r="G952" s="171"/>
      <c r="H952" s="166"/>
      <c r="I952" s="166"/>
      <c r="J952" s="166"/>
      <c r="K952" s="166"/>
      <c r="L952" s="166"/>
      <c r="M952" s="166"/>
      <c r="N952" s="166"/>
      <c r="O952" s="166"/>
      <c r="P952" s="166"/>
      <c r="Q952" s="166"/>
      <c r="R952" s="166"/>
      <c r="S952" s="166"/>
      <c r="T952" s="166"/>
      <c r="U952" s="166"/>
      <c r="V952" s="166"/>
      <c r="W952" s="166"/>
      <c r="X952" s="166"/>
      <c r="Y952" s="166"/>
      <c r="Z952" s="166"/>
    </row>
    <row r="953" spans="1:26" ht="15.75" customHeight="1">
      <c r="A953" s="166"/>
      <c r="B953" s="166"/>
      <c r="C953" s="166"/>
      <c r="D953" s="171"/>
      <c r="E953" s="171"/>
      <c r="F953" s="171"/>
      <c r="G953" s="171"/>
      <c r="H953" s="166"/>
      <c r="I953" s="166"/>
      <c r="J953" s="166"/>
      <c r="K953" s="166"/>
      <c r="L953" s="166"/>
      <c r="M953" s="166"/>
      <c r="N953" s="166"/>
      <c r="O953" s="166"/>
      <c r="P953" s="166"/>
      <c r="Q953" s="166"/>
      <c r="R953" s="166"/>
      <c r="S953" s="166"/>
      <c r="T953" s="166"/>
      <c r="U953" s="166"/>
      <c r="V953" s="166"/>
      <c r="W953" s="166"/>
      <c r="X953" s="166"/>
      <c r="Y953" s="166"/>
      <c r="Z953" s="166"/>
    </row>
    <row r="954" spans="1:26" ht="15.75" customHeight="1">
      <c r="A954" s="166"/>
      <c r="B954" s="166"/>
      <c r="C954" s="166"/>
      <c r="D954" s="171"/>
      <c r="E954" s="171"/>
      <c r="F954" s="171"/>
      <c r="G954" s="171"/>
      <c r="H954" s="166"/>
      <c r="I954" s="166"/>
      <c r="J954" s="166"/>
      <c r="K954" s="166"/>
      <c r="L954" s="166"/>
      <c r="M954" s="166"/>
      <c r="N954" s="166"/>
      <c r="O954" s="166"/>
      <c r="P954" s="166"/>
      <c r="Q954" s="166"/>
      <c r="R954" s="166"/>
      <c r="S954" s="166"/>
      <c r="T954" s="166"/>
      <c r="U954" s="166"/>
      <c r="V954" s="166"/>
      <c r="W954" s="166"/>
      <c r="X954" s="166"/>
      <c r="Y954" s="166"/>
      <c r="Z954" s="166"/>
    </row>
    <row r="955" spans="1:26" ht="15.75" customHeight="1">
      <c r="A955" s="166"/>
      <c r="B955" s="166"/>
      <c r="C955" s="166"/>
      <c r="D955" s="171"/>
      <c r="E955" s="171"/>
      <c r="F955" s="171"/>
      <c r="G955" s="171"/>
      <c r="H955" s="166"/>
      <c r="I955" s="166"/>
      <c r="J955" s="166"/>
      <c r="K955" s="166"/>
      <c r="L955" s="166"/>
      <c r="M955" s="166"/>
      <c r="N955" s="166"/>
      <c r="O955" s="166"/>
      <c r="P955" s="166"/>
      <c r="Q955" s="166"/>
      <c r="R955" s="166"/>
      <c r="S955" s="166"/>
      <c r="T955" s="166"/>
      <c r="U955" s="166"/>
      <c r="V955" s="166"/>
      <c r="W955" s="166"/>
      <c r="X955" s="166"/>
      <c r="Y955" s="166"/>
      <c r="Z955" s="166"/>
    </row>
    <row r="956" spans="1:26" ht="15.75" customHeight="1">
      <c r="A956" s="166"/>
      <c r="B956" s="166"/>
      <c r="C956" s="166"/>
      <c r="D956" s="171"/>
      <c r="E956" s="171"/>
      <c r="F956" s="171"/>
      <c r="G956" s="171"/>
      <c r="H956" s="166"/>
      <c r="I956" s="166"/>
      <c r="J956" s="166"/>
      <c r="K956" s="166"/>
      <c r="L956" s="166"/>
      <c r="M956" s="166"/>
      <c r="N956" s="166"/>
      <c r="O956" s="166"/>
      <c r="P956" s="166"/>
      <c r="Q956" s="166"/>
      <c r="R956" s="166"/>
      <c r="S956" s="166"/>
      <c r="T956" s="166"/>
      <c r="U956" s="166"/>
      <c r="V956" s="166"/>
      <c r="W956" s="166"/>
      <c r="X956" s="166"/>
      <c r="Y956" s="166"/>
      <c r="Z956" s="166"/>
    </row>
    <row r="957" spans="1:26" ht="15.75" customHeight="1">
      <c r="A957" s="166"/>
      <c r="B957" s="166"/>
      <c r="C957" s="166"/>
      <c r="D957" s="171"/>
      <c r="E957" s="171"/>
      <c r="F957" s="171"/>
      <c r="G957" s="171"/>
      <c r="H957" s="166"/>
      <c r="I957" s="166"/>
      <c r="J957" s="166"/>
      <c r="K957" s="166"/>
      <c r="L957" s="166"/>
      <c r="M957" s="166"/>
      <c r="N957" s="166"/>
      <c r="O957" s="166"/>
      <c r="P957" s="166"/>
      <c r="Q957" s="166"/>
      <c r="R957" s="166"/>
      <c r="S957" s="166"/>
      <c r="T957" s="166"/>
      <c r="U957" s="166"/>
      <c r="V957" s="166"/>
      <c r="W957" s="166"/>
      <c r="X957" s="166"/>
      <c r="Y957" s="166"/>
      <c r="Z957" s="166"/>
    </row>
    <row r="958" spans="1:26" ht="15.75" customHeight="1">
      <c r="A958" s="166"/>
      <c r="B958" s="166"/>
      <c r="C958" s="166"/>
      <c r="D958" s="171"/>
      <c r="E958" s="171"/>
      <c r="F958" s="171"/>
      <c r="G958" s="171"/>
      <c r="H958" s="166"/>
      <c r="I958" s="166"/>
      <c r="J958" s="166"/>
      <c r="K958" s="166"/>
      <c r="L958" s="166"/>
      <c r="M958" s="166"/>
      <c r="N958" s="166"/>
      <c r="O958" s="166"/>
      <c r="P958" s="166"/>
      <c r="Q958" s="166"/>
      <c r="R958" s="166"/>
      <c r="S958" s="166"/>
      <c r="T958" s="166"/>
      <c r="U958" s="166"/>
      <c r="V958" s="166"/>
      <c r="W958" s="166"/>
      <c r="X958" s="166"/>
      <c r="Y958" s="166"/>
      <c r="Z958" s="166"/>
    </row>
    <row r="959" spans="1:26" ht="15.75" customHeight="1">
      <c r="A959" s="166"/>
      <c r="B959" s="166"/>
      <c r="C959" s="166"/>
      <c r="D959" s="171"/>
      <c r="E959" s="171"/>
      <c r="F959" s="171"/>
      <c r="G959" s="171"/>
      <c r="H959" s="166"/>
      <c r="I959" s="166"/>
      <c r="J959" s="166"/>
      <c r="K959" s="166"/>
      <c r="L959" s="166"/>
      <c r="M959" s="166"/>
      <c r="N959" s="166"/>
      <c r="O959" s="166"/>
      <c r="P959" s="166"/>
      <c r="Q959" s="166"/>
      <c r="R959" s="166"/>
      <c r="S959" s="166"/>
      <c r="T959" s="166"/>
      <c r="U959" s="166"/>
      <c r="V959" s="166"/>
      <c r="W959" s="166"/>
      <c r="X959" s="166"/>
      <c r="Y959" s="166"/>
      <c r="Z959" s="166"/>
    </row>
    <row r="960" spans="1:26" ht="15.75" customHeight="1">
      <c r="A960" s="166"/>
      <c r="B960" s="166"/>
      <c r="C960" s="166"/>
      <c r="D960" s="171"/>
      <c r="E960" s="171"/>
      <c r="F960" s="171"/>
      <c r="G960" s="171"/>
      <c r="H960" s="166"/>
      <c r="I960" s="166"/>
      <c r="J960" s="166"/>
      <c r="K960" s="166"/>
      <c r="L960" s="166"/>
      <c r="M960" s="166"/>
      <c r="N960" s="166"/>
      <c r="O960" s="166"/>
      <c r="P960" s="166"/>
      <c r="Q960" s="166"/>
      <c r="R960" s="166"/>
      <c r="S960" s="166"/>
      <c r="T960" s="166"/>
      <c r="U960" s="166"/>
      <c r="V960" s="166"/>
      <c r="W960" s="166"/>
      <c r="X960" s="166"/>
      <c r="Y960" s="166"/>
      <c r="Z960" s="166"/>
    </row>
    <row r="961" spans="1:26" ht="15.75" customHeight="1">
      <c r="A961" s="166"/>
      <c r="B961" s="166"/>
      <c r="C961" s="166"/>
      <c r="D961" s="171"/>
      <c r="E961" s="171"/>
      <c r="F961" s="171"/>
      <c r="G961" s="171"/>
      <c r="H961" s="166"/>
      <c r="I961" s="166"/>
      <c r="J961" s="166"/>
      <c r="K961" s="166"/>
      <c r="L961" s="166"/>
      <c r="M961" s="166"/>
      <c r="N961" s="166"/>
      <c r="O961" s="166"/>
      <c r="P961" s="166"/>
      <c r="Q961" s="166"/>
      <c r="R961" s="166"/>
      <c r="S961" s="166"/>
      <c r="T961" s="166"/>
      <c r="U961" s="166"/>
      <c r="V961" s="166"/>
      <c r="W961" s="166"/>
      <c r="X961" s="166"/>
      <c r="Y961" s="166"/>
      <c r="Z961" s="166"/>
    </row>
    <row r="962" spans="1:26" ht="15.75" customHeight="1">
      <c r="A962" s="166"/>
      <c r="B962" s="166"/>
      <c r="C962" s="166"/>
      <c r="D962" s="171"/>
      <c r="E962" s="171"/>
      <c r="F962" s="171"/>
      <c r="G962" s="171"/>
      <c r="H962" s="166"/>
      <c r="I962" s="166"/>
      <c r="J962" s="166"/>
      <c r="K962" s="166"/>
      <c r="L962" s="166"/>
      <c r="M962" s="166"/>
      <c r="N962" s="166"/>
      <c r="O962" s="166"/>
      <c r="P962" s="166"/>
      <c r="Q962" s="166"/>
      <c r="R962" s="166"/>
      <c r="S962" s="166"/>
      <c r="T962" s="166"/>
      <c r="U962" s="166"/>
      <c r="V962" s="166"/>
      <c r="W962" s="166"/>
      <c r="X962" s="166"/>
      <c r="Y962" s="166"/>
      <c r="Z962" s="166"/>
    </row>
    <row r="963" spans="1:26" ht="15.75" customHeight="1">
      <c r="A963" s="166"/>
      <c r="B963" s="166"/>
      <c r="C963" s="166"/>
      <c r="D963" s="171"/>
      <c r="E963" s="171"/>
      <c r="F963" s="171"/>
      <c r="G963" s="171"/>
      <c r="H963" s="166"/>
      <c r="I963" s="166"/>
      <c r="J963" s="166"/>
      <c r="K963" s="166"/>
      <c r="L963" s="166"/>
      <c r="M963" s="166"/>
      <c r="N963" s="166"/>
      <c r="O963" s="166"/>
      <c r="P963" s="166"/>
      <c r="Q963" s="166"/>
      <c r="R963" s="166"/>
      <c r="S963" s="166"/>
      <c r="T963" s="166"/>
      <c r="U963" s="166"/>
      <c r="V963" s="166"/>
      <c r="W963" s="166"/>
      <c r="X963" s="166"/>
      <c r="Y963" s="166"/>
      <c r="Z963" s="166"/>
    </row>
    <row r="964" spans="1:26" ht="15.75" customHeight="1">
      <c r="A964" s="166"/>
      <c r="B964" s="166"/>
      <c r="C964" s="166"/>
      <c r="D964" s="171"/>
      <c r="E964" s="171"/>
      <c r="F964" s="171"/>
      <c r="G964" s="171"/>
      <c r="H964" s="166"/>
      <c r="I964" s="166"/>
      <c r="J964" s="166"/>
      <c r="K964" s="166"/>
      <c r="L964" s="166"/>
      <c r="M964" s="166"/>
      <c r="N964" s="166"/>
      <c r="O964" s="166"/>
      <c r="P964" s="166"/>
      <c r="Q964" s="166"/>
      <c r="R964" s="166"/>
      <c r="S964" s="166"/>
      <c r="T964" s="166"/>
      <c r="U964" s="166"/>
      <c r="V964" s="166"/>
      <c r="W964" s="166"/>
      <c r="X964" s="166"/>
      <c r="Y964" s="166"/>
      <c r="Z964" s="166"/>
    </row>
    <row r="965" spans="1:26" ht="15.75" customHeight="1">
      <c r="A965" s="166"/>
      <c r="B965" s="166"/>
      <c r="C965" s="166"/>
      <c r="D965" s="171"/>
      <c r="E965" s="171"/>
      <c r="F965" s="171"/>
      <c r="G965" s="171"/>
      <c r="H965" s="166"/>
      <c r="I965" s="166"/>
      <c r="J965" s="166"/>
      <c r="K965" s="166"/>
      <c r="L965" s="166"/>
      <c r="M965" s="166"/>
      <c r="N965" s="166"/>
      <c r="O965" s="166"/>
      <c r="P965" s="166"/>
      <c r="Q965" s="166"/>
      <c r="R965" s="166"/>
      <c r="S965" s="166"/>
      <c r="T965" s="166"/>
      <c r="U965" s="166"/>
      <c r="V965" s="166"/>
      <c r="W965" s="166"/>
      <c r="X965" s="166"/>
      <c r="Y965" s="166"/>
      <c r="Z965" s="166"/>
    </row>
    <row r="966" spans="1:26" ht="15.75" customHeight="1">
      <c r="A966" s="166"/>
      <c r="B966" s="166"/>
      <c r="C966" s="166"/>
      <c r="D966" s="171"/>
      <c r="E966" s="171"/>
      <c r="F966" s="171"/>
      <c r="G966" s="171"/>
      <c r="H966" s="166"/>
      <c r="I966" s="166"/>
      <c r="J966" s="166"/>
      <c r="K966" s="166"/>
      <c r="L966" s="166"/>
      <c r="M966" s="166"/>
      <c r="N966" s="166"/>
      <c r="O966" s="166"/>
      <c r="P966" s="166"/>
      <c r="Q966" s="166"/>
      <c r="R966" s="166"/>
      <c r="S966" s="166"/>
      <c r="T966" s="166"/>
      <c r="U966" s="166"/>
      <c r="V966" s="166"/>
      <c r="W966" s="166"/>
      <c r="X966" s="166"/>
      <c r="Y966" s="166"/>
      <c r="Z966" s="166"/>
    </row>
    <row r="967" spans="1:26" ht="15.75" customHeight="1">
      <c r="A967" s="166"/>
      <c r="B967" s="166"/>
      <c r="C967" s="166"/>
      <c r="D967" s="171"/>
      <c r="E967" s="171"/>
      <c r="F967" s="171"/>
      <c r="G967" s="171"/>
      <c r="H967" s="166"/>
      <c r="I967" s="166"/>
      <c r="J967" s="166"/>
      <c r="K967" s="166"/>
      <c r="L967" s="166"/>
      <c r="M967" s="166"/>
      <c r="N967" s="166"/>
      <c r="O967" s="166"/>
      <c r="P967" s="166"/>
      <c r="Q967" s="166"/>
      <c r="R967" s="166"/>
      <c r="S967" s="166"/>
      <c r="T967" s="166"/>
      <c r="U967" s="166"/>
      <c r="V967" s="166"/>
      <c r="W967" s="166"/>
      <c r="X967" s="166"/>
      <c r="Y967" s="166"/>
      <c r="Z967" s="166"/>
    </row>
    <row r="968" spans="1:26" ht="15.75" customHeight="1">
      <c r="A968" s="166"/>
      <c r="B968" s="166"/>
      <c r="C968" s="166"/>
      <c r="D968" s="171"/>
      <c r="E968" s="171"/>
      <c r="F968" s="171"/>
      <c r="G968" s="171"/>
      <c r="H968" s="166"/>
      <c r="I968" s="166"/>
      <c r="J968" s="166"/>
      <c r="K968" s="166"/>
      <c r="L968" s="166"/>
      <c r="M968" s="166"/>
      <c r="N968" s="166"/>
      <c r="O968" s="166"/>
      <c r="P968" s="166"/>
      <c r="Q968" s="166"/>
      <c r="R968" s="166"/>
      <c r="S968" s="166"/>
      <c r="T968" s="166"/>
      <c r="U968" s="166"/>
      <c r="V968" s="166"/>
      <c r="W968" s="166"/>
      <c r="X968" s="166"/>
      <c r="Y968" s="166"/>
      <c r="Z968" s="166"/>
    </row>
    <row r="969" spans="1:26" ht="15.75" customHeight="1">
      <c r="A969" s="166"/>
      <c r="B969" s="166"/>
      <c r="C969" s="166"/>
      <c r="D969" s="171"/>
      <c r="E969" s="171"/>
      <c r="F969" s="171"/>
      <c r="G969" s="171"/>
      <c r="H969" s="166"/>
      <c r="I969" s="166"/>
      <c r="J969" s="166"/>
      <c r="K969" s="166"/>
      <c r="L969" s="166"/>
      <c r="M969" s="166"/>
      <c r="N969" s="166"/>
      <c r="O969" s="166"/>
      <c r="P969" s="166"/>
      <c r="Q969" s="166"/>
      <c r="R969" s="166"/>
      <c r="S969" s="166"/>
      <c r="T969" s="166"/>
      <c r="U969" s="166"/>
      <c r="V969" s="166"/>
      <c r="W969" s="166"/>
      <c r="X969" s="166"/>
      <c r="Y969" s="166"/>
      <c r="Z969" s="166"/>
    </row>
    <row r="970" spans="1:26" ht="15.75" customHeight="1">
      <c r="A970" s="166"/>
      <c r="B970" s="166"/>
      <c r="C970" s="166"/>
      <c r="D970" s="171"/>
      <c r="E970" s="171"/>
      <c r="F970" s="171"/>
      <c r="G970" s="171"/>
      <c r="H970" s="166"/>
      <c r="I970" s="166"/>
      <c r="J970" s="166"/>
      <c r="K970" s="166"/>
      <c r="L970" s="166"/>
      <c r="M970" s="166"/>
      <c r="N970" s="166"/>
      <c r="O970" s="166"/>
      <c r="P970" s="166"/>
      <c r="Q970" s="166"/>
      <c r="R970" s="166"/>
      <c r="S970" s="166"/>
      <c r="T970" s="166"/>
      <c r="U970" s="166"/>
      <c r="V970" s="166"/>
      <c r="W970" s="166"/>
      <c r="X970" s="166"/>
      <c r="Y970" s="166"/>
      <c r="Z970" s="166"/>
    </row>
    <row r="971" spans="1:26" ht="15.75" customHeight="1">
      <c r="A971" s="166"/>
      <c r="B971" s="166"/>
      <c r="C971" s="166"/>
      <c r="D971" s="171"/>
      <c r="E971" s="171"/>
      <c r="F971" s="171"/>
      <c r="G971" s="171"/>
      <c r="H971" s="166"/>
      <c r="I971" s="166"/>
      <c r="J971" s="166"/>
      <c r="K971" s="166"/>
      <c r="L971" s="166"/>
      <c r="M971" s="166"/>
      <c r="N971" s="166"/>
      <c r="O971" s="166"/>
      <c r="P971" s="166"/>
      <c r="Q971" s="166"/>
      <c r="R971" s="166"/>
      <c r="S971" s="166"/>
      <c r="T971" s="166"/>
      <c r="U971" s="166"/>
      <c r="V971" s="166"/>
      <c r="W971" s="166"/>
      <c r="X971" s="166"/>
      <c r="Y971" s="166"/>
      <c r="Z971" s="166"/>
    </row>
    <row r="972" spans="1:26" ht="15.75" customHeight="1">
      <c r="A972" s="166"/>
      <c r="B972" s="166"/>
      <c r="C972" s="166"/>
      <c r="D972" s="171"/>
      <c r="E972" s="171"/>
      <c r="F972" s="171"/>
      <c r="G972" s="171"/>
      <c r="H972" s="166"/>
      <c r="I972" s="166"/>
      <c r="J972" s="166"/>
      <c r="K972" s="166"/>
      <c r="L972" s="166"/>
      <c r="M972" s="166"/>
      <c r="N972" s="166"/>
      <c r="O972" s="166"/>
      <c r="P972" s="166"/>
      <c r="Q972" s="166"/>
      <c r="R972" s="166"/>
      <c r="S972" s="166"/>
      <c r="T972" s="166"/>
      <c r="U972" s="166"/>
      <c r="V972" s="166"/>
      <c r="W972" s="166"/>
      <c r="X972" s="166"/>
      <c r="Y972" s="166"/>
      <c r="Z972" s="166"/>
    </row>
    <row r="973" spans="1:26" ht="15.75" customHeight="1">
      <c r="A973" s="166"/>
      <c r="B973" s="166"/>
      <c r="C973" s="166"/>
      <c r="D973" s="171"/>
      <c r="E973" s="171"/>
      <c r="F973" s="171"/>
      <c r="G973" s="171"/>
      <c r="H973" s="166"/>
      <c r="I973" s="166"/>
      <c r="J973" s="166"/>
      <c r="K973" s="166"/>
      <c r="L973" s="166"/>
      <c r="M973" s="166"/>
      <c r="N973" s="166"/>
      <c r="O973" s="166"/>
      <c r="P973" s="166"/>
      <c r="Q973" s="166"/>
      <c r="R973" s="166"/>
      <c r="S973" s="166"/>
      <c r="T973" s="166"/>
      <c r="U973" s="166"/>
      <c r="V973" s="166"/>
      <c r="W973" s="166"/>
      <c r="X973" s="166"/>
      <c r="Y973" s="166"/>
      <c r="Z973" s="166"/>
    </row>
    <row r="974" spans="1:26" ht="15.75" customHeight="1">
      <c r="A974" s="166"/>
      <c r="B974" s="166"/>
      <c r="C974" s="166"/>
      <c r="D974" s="171"/>
      <c r="E974" s="171"/>
      <c r="F974" s="171"/>
      <c r="G974" s="171"/>
      <c r="H974" s="166"/>
      <c r="I974" s="166"/>
      <c r="J974" s="166"/>
      <c r="K974" s="166"/>
      <c r="L974" s="166"/>
      <c r="M974" s="166"/>
      <c r="N974" s="166"/>
      <c r="O974" s="166"/>
      <c r="P974" s="166"/>
      <c r="Q974" s="166"/>
      <c r="R974" s="166"/>
      <c r="S974" s="166"/>
      <c r="T974" s="166"/>
      <c r="U974" s="166"/>
      <c r="V974" s="166"/>
      <c r="W974" s="166"/>
      <c r="X974" s="166"/>
      <c r="Y974" s="166"/>
      <c r="Z974" s="166"/>
    </row>
    <row r="975" spans="1:26" ht="15.75" customHeight="1">
      <c r="A975" s="166"/>
      <c r="B975" s="166"/>
      <c r="C975" s="166"/>
      <c r="D975" s="171"/>
      <c r="E975" s="171"/>
      <c r="F975" s="171"/>
      <c r="G975" s="171"/>
      <c r="H975" s="166"/>
      <c r="I975" s="166"/>
      <c r="J975" s="166"/>
      <c r="K975" s="166"/>
      <c r="L975" s="166"/>
      <c r="M975" s="166"/>
      <c r="N975" s="166"/>
      <c r="O975" s="166"/>
      <c r="P975" s="166"/>
      <c r="Q975" s="166"/>
      <c r="R975" s="166"/>
      <c r="S975" s="166"/>
      <c r="T975" s="166"/>
      <c r="U975" s="166"/>
      <c r="V975" s="166"/>
      <c r="W975" s="166"/>
      <c r="X975" s="166"/>
      <c r="Y975" s="166"/>
      <c r="Z975" s="166"/>
    </row>
    <row r="976" spans="1:26" ht="15.75" customHeight="1">
      <c r="A976" s="166"/>
      <c r="B976" s="166"/>
      <c r="C976" s="166"/>
      <c r="D976" s="171"/>
      <c r="E976" s="171"/>
      <c r="F976" s="171"/>
      <c r="G976" s="171"/>
      <c r="H976" s="166"/>
      <c r="I976" s="166"/>
      <c r="J976" s="166"/>
      <c r="K976" s="166"/>
      <c r="L976" s="166"/>
      <c r="M976" s="166"/>
      <c r="N976" s="166"/>
      <c r="O976" s="166"/>
      <c r="P976" s="166"/>
      <c r="Q976" s="166"/>
      <c r="R976" s="166"/>
      <c r="S976" s="166"/>
      <c r="T976" s="166"/>
      <c r="U976" s="166"/>
      <c r="V976" s="166"/>
      <c r="W976" s="166"/>
      <c r="X976" s="166"/>
      <c r="Y976" s="166"/>
      <c r="Z976" s="166"/>
    </row>
    <row r="977" spans="1:26" ht="15.75" customHeight="1">
      <c r="A977" s="166"/>
      <c r="B977" s="166"/>
      <c r="C977" s="166"/>
      <c r="D977" s="171"/>
      <c r="E977" s="171"/>
      <c r="F977" s="171"/>
      <c r="G977" s="171"/>
      <c r="H977" s="166"/>
      <c r="I977" s="166"/>
      <c r="J977" s="166"/>
      <c r="K977" s="166"/>
      <c r="L977" s="166"/>
      <c r="M977" s="166"/>
      <c r="N977" s="166"/>
      <c r="O977" s="166"/>
      <c r="P977" s="166"/>
      <c r="Q977" s="166"/>
      <c r="R977" s="166"/>
      <c r="S977" s="166"/>
      <c r="T977" s="166"/>
      <c r="U977" s="166"/>
      <c r="V977" s="166"/>
      <c r="W977" s="166"/>
      <c r="X977" s="166"/>
      <c r="Y977" s="166"/>
      <c r="Z977" s="166"/>
    </row>
    <row r="978" spans="1:26" ht="15.75" customHeight="1">
      <c r="A978" s="166"/>
      <c r="B978" s="166"/>
      <c r="C978" s="166"/>
      <c r="D978" s="171"/>
      <c r="E978" s="171"/>
      <c r="F978" s="171"/>
      <c r="G978" s="171"/>
      <c r="H978" s="166"/>
      <c r="I978" s="166"/>
      <c r="J978" s="166"/>
      <c r="K978" s="166"/>
      <c r="L978" s="166"/>
      <c r="M978" s="166"/>
      <c r="N978" s="166"/>
      <c r="O978" s="166"/>
      <c r="P978" s="166"/>
      <c r="Q978" s="166"/>
      <c r="R978" s="166"/>
      <c r="S978" s="166"/>
      <c r="T978" s="166"/>
      <c r="U978" s="166"/>
      <c r="V978" s="166"/>
      <c r="W978" s="166"/>
      <c r="X978" s="166"/>
      <c r="Y978" s="166"/>
      <c r="Z978" s="166"/>
    </row>
    <row r="979" spans="1:26" ht="15.75" customHeight="1">
      <c r="A979" s="166"/>
      <c r="B979" s="166"/>
      <c r="C979" s="166"/>
      <c r="D979" s="171"/>
      <c r="E979" s="171"/>
      <c r="F979" s="171"/>
      <c r="G979" s="171"/>
      <c r="H979" s="166"/>
      <c r="I979" s="166"/>
      <c r="J979" s="166"/>
      <c r="K979" s="166"/>
      <c r="L979" s="166"/>
      <c r="M979" s="166"/>
      <c r="N979" s="166"/>
      <c r="O979" s="166"/>
      <c r="P979" s="166"/>
      <c r="Q979" s="166"/>
      <c r="R979" s="166"/>
      <c r="S979" s="166"/>
      <c r="T979" s="166"/>
      <c r="U979" s="166"/>
      <c r="V979" s="166"/>
      <c r="W979" s="166"/>
      <c r="X979" s="166"/>
      <c r="Y979" s="166"/>
      <c r="Z979" s="166"/>
    </row>
    <row r="980" spans="1:26" ht="15.75" customHeight="1">
      <c r="A980" s="166"/>
      <c r="B980" s="166"/>
      <c r="C980" s="166"/>
      <c r="D980" s="171"/>
      <c r="E980" s="171"/>
      <c r="F980" s="171"/>
      <c r="G980" s="171"/>
      <c r="H980" s="166"/>
      <c r="I980" s="166"/>
      <c r="J980" s="166"/>
      <c r="K980" s="166"/>
      <c r="L980" s="166"/>
      <c r="M980" s="166"/>
      <c r="N980" s="166"/>
      <c r="O980" s="166"/>
      <c r="P980" s="166"/>
      <c r="Q980" s="166"/>
      <c r="R980" s="166"/>
      <c r="S980" s="166"/>
      <c r="T980" s="166"/>
      <c r="U980" s="166"/>
      <c r="V980" s="166"/>
      <c r="W980" s="166"/>
      <c r="X980" s="166"/>
      <c r="Y980" s="166"/>
      <c r="Z980" s="166"/>
    </row>
    <row r="981" spans="1:26" ht="15.75" customHeight="1">
      <c r="A981" s="166"/>
      <c r="B981" s="166"/>
      <c r="C981" s="166"/>
      <c r="D981" s="171"/>
      <c r="E981" s="171"/>
      <c r="F981" s="171"/>
      <c r="G981" s="171"/>
      <c r="H981" s="166"/>
      <c r="I981" s="166"/>
      <c r="J981" s="166"/>
      <c r="K981" s="166"/>
      <c r="L981" s="166"/>
      <c r="M981" s="166"/>
      <c r="N981" s="166"/>
      <c r="O981" s="166"/>
      <c r="P981" s="166"/>
      <c r="Q981" s="166"/>
      <c r="R981" s="166"/>
      <c r="S981" s="166"/>
      <c r="T981" s="166"/>
      <c r="U981" s="166"/>
      <c r="V981" s="166"/>
      <c r="W981" s="166"/>
      <c r="X981" s="166"/>
      <c r="Y981" s="166"/>
      <c r="Z981" s="166"/>
    </row>
    <row r="982" spans="1:26" ht="15.75" customHeight="1">
      <c r="A982" s="166"/>
      <c r="B982" s="166"/>
      <c r="C982" s="166"/>
      <c r="D982" s="171"/>
      <c r="E982" s="171"/>
      <c r="F982" s="171"/>
      <c r="G982" s="171"/>
      <c r="H982" s="166"/>
      <c r="I982" s="166"/>
      <c r="J982" s="166"/>
      <c r="K982" s="166"/>
      <c r="L982" s="166"/>
      <c r="M982" s="166"/>
      <c r="N982" s="166"/>
      <c r="O982" s="166"/>
      <c r="P982" s="166"/>
      <c r="Q982" s="166"/>
      <c r="R982" s="166"/>
      <c r="S982" s="166"/>
      <c r="T982" s="166"/>
      <c r="U982" s="166"/>
      <c r="V982" s="166"/>
      <c r="W982" s="166"/>
      <c r="X982" s="166"/>
      <c r="Y982" s="166"/>
      <c r="Z982" s="166"/>
    </row>
    <row r="983" spans="1:26" ht="15.75" customHeight="1">
      <c r="A983" s="166"/>
      <c r="B983" s="166"/>
      <c r="C983" s="166"/>
      <c r="D983" s="171"/>
      <c r="E983" s="171"/>
      <c r="F983" s="171"/>
      <c r="G983" s="171"/>
      <c r="H983" s="166"/>
      <c r="I983" s="166"/>
      <c r="J983" s="166"/>
      <c r="K983" s="166"/>
      <c r="L983" s="166"/>
      <c r="M983" s="166"/>
      <c r="N983" s="166"/>
      <c r="O983" s="166"/>
      <c r="P983" s="166"/>
      <c r="Q983" s="166"/>
      <c r="R983" s="166"/>
      <c r="S983" s="166"/>
      <c r="T983" s="166"/>
      <c r="U983" s="166"/>
      <c r="V983" s="166"/>
      <c r="W983" s="166"/>
      <c r="X983" s="166"/>
      <c r="Y983" s="166"/>
      <c r="Z983" s="166"/>
    </row>
    <row r="984" spans="1:26" ht="15.75" customHeight="1">
      <c r="A984" s="166"/>
      <c r="B984" s="166"/>
      <c r="C984" s="166"/>
      <c r="D984" s="171"/>
      <c r="E984" s="171"/>
      <c r="F984" s="171"/>
      <c r="G984" s="171"/>
      <c r="H984" s="166"/>
      <c r="I984" s="166"/>
      <c r="J984" s="166"/>
      <c r="K984" s="166"/>
      <c r="L984" s="166"/>
      <c r="M984" s="166"/>
      <c r="N984" s="166"/>
      <c r="O984" s="166"/>
      <c r="P984" s="166"/>
      <c r="Q984" s="166"/>
      <c r="R984" s="166"/>
      <c r="S984" s="166"/>
      <c r="T984" s="166"/>
      <c r="U984" s="166"/>
      <c r="V984" s="166"/>
      <c r="W984" s="166"/>
      <c r="X984" s="166"/>
      <c r="Y984" s="166"/>
      <c r="Z984" s="166"/>
    </row>
    <row r="985" spans="1:26" ht="15.75" customHeight="1">
      <c r="A985" s="166"/>
      <c r="B985" s="166"/>
      <c r="C985" s="166"/>
      <c r="D985" s="171"/>
      <c r="E985" s="171"/>
      <c r="F985" s="171"/>
      <c r="G985" s="171"/>
      <c r="H985" s="166"/>
      <c r="I985" s="166"/>
      <c r="J985" s="166"/>
      <c r="K985" s="166"/>
      <c r="L985" s="166"/>
      <c r="M985" s="166"/>
      <c r="N985" s="166"/>
      <c r="O985" s="166"/>
      <c r="P985" s="166"/>
      <c r="Q985" s="166"/>
      <c r="R985" s="166"/>
      <c r="S985" s="166"/>
      <c r="T985" s="166"/>
      <c r="U985" s="166"/>
      <c r="V985" s="166"/>
      <c r="W985" s="166"/>
      <c r="X985" s="166"/>
      <c r="Y985" s="166"/>
      <c r="Z985" s="166"/>
    </row>
    <row r="986" spans="1:26" ht="15.75" customHeight="1">
      <c r="A986" s="166"/>
      <c r="B986" s="166"/>
      <c r="C986" s="166"/>
      <c r="D986" s="171"/>
      <c r="E986" s="171"/>
      <c r="F986" s="171"/>
      <c r="G986" s="171"/>
      <c r="H986" s="166"/>
      <c r="I986" s="166"/>
      <c r="J986" s="166"/>
      <c r="K986" s="166"/>
      <c r="L986" s="166"/>
      <c r="M986" s="166"/>
      <c r="N986" s="166"/>
      <c r="O986" s="166"/>
      <c r="P986" s="166"/>
      <c r="Q986" s="166"/>
      <c r="R986" s="166"/>
      <c r="S986" s="166"/>
      <c r="T986" s="166"/>
      <c r="U986" s="166"/>
      <c r="V986" s="166"/>
      <c r="W986" s="166"/>
      <c r="X986" s="166"/>
      <c r="Y986" s="166"/>
      <c r="Z986" s="166"/>
    </row>
    <row r="987" spans="1:26" ht="15.75" customHeight="1">
      <c r="A987" s="166"/>
      <c r="B987" s="166"/>
      <c r="C987" s="166"/>
      <c r="D987" s="171"/>
      <c r="E987" s="171"/>
      <c r="F987" s="171"/>
      <c r="G987" s="171"/>
      <c r="H987" s="166"/>
      <c r="I987" s="166"/>
      <c r="J987" s="166"/>
      <c r="K987" s="166"/>
      <c r="L987" s="166"/>
      <c r="M987" s="166"/>
      <c r="N987" s="166"/>
      <c r="O987" s="166"/>
      <c r="P987" s="166"/>
      <c r="Q987" s="166"/>
      <c r="R987" s="166"/>
      <c r="S987" s="166"/>
      <c r="T987" s="166"/>
      <c r="U987" s="166"/>
      <c r="V987" s="166"/>
      <c r="W987" s="166"/>
      <c r="X987" s="166"/>
      <c r="Y987" s="166"/>
      <c r="Z987" s="166"/>
    </row>
    <row r="988" spans="1:26" ht="15.75" customHeight="1">
      <c r="A988" s="166"/>
      <c r="B988" s="166"/>
      <c r="C988" s="166"/>
      <c r="D988" s="171"/>
      <c r="E988" s="171"/>
      <c r="F988" s="171"/>
      <c r="G988" s="171"/>
      <c r="H988" s="166"/>
      <c r="I988" s="166"/>
      <c r="J988" s="166"/>
      <c r="K988" s="166"/>
      <c r="L988" s="166"/>
      <c r="M988" s="166"/>
      <c r="N988" s="166"/>
      <c r="O988" s="166"/>
      <c r="P988" s="166"/>
      <c r="Q988" s="166"/>
      <c r="R988" s="166"/>
      <c r="S988" s="166"/>
      <c r="T988" s="166"/>
      <c r="U988" s="166"/>
      <c r="V988" s="166"/>
      <c r="W988" s="166"/>
      <c r="X988" s="166"/>
      <c r="Y988" s="166"/>
      <c r="Z988" s="166"/>
    </row>
    <row r="989" spans="1:26" ht="15.75" customHeight="1">
      <c r="A989" s="166"/>
      <c r="B989" s="166"/>
      <c r="C989" s="166"/>
      <c r="D989" s="171"/>
      <c r="E989" s="171"/>
      <c r="F989" s="171"/>
      <c r="G989" s="171"/>
      <c r="H989" s="166"/>
      <c r="I989" s="166"/>
      <c r="J989" s="166"/>
      <c r="K989" s="166"/>
      <c r="L989" s="166"/>
      <c r="M989" s="166"/>
      <c r="N989" s="166"/>
      <c r="O989" s="166"/>
      <c r="P989" s="166"/>
      <c r="Q989" s="166"/>
      <c r="R989" s="166"/>
      <c r="S989" s="166"/>
      <c r="T989" s="166"/>
      <c r="U989" s="166"/>
      <c r="V989" s="166"/>
      <c r="W989" s="166"/>
      <c r="X989" s="166"/>
      <c r="Y989" s="166"/>
      <c r="Z989" s="166"/>
    </row>
    <row r="990" spans="1:26" ht="15.75" customHeight="1">
      <c r="A990" s="166"/>
      <c r="B990" s="166"/>
      <c r="C990" s="166"/>
      <c r="D990" s="171"/>
      <c r="E990" s="171"/>
      <c r="F990" s="171"/>
      <c r="G990" s="171"/>
      <c r="H990" s="166"/>
      <c r="I990" s="166"/>
      <c r="J990" s="166"/>
      <c r="K990" s="166"/>
      <c r="L990" s="166"/>
      <c r="M990" s="166"/>
      <c r="N990" s="166"/>
      <c r="O990" s="166"/>
      <c r="P990" s="166"/>
      <c r="Q990" s="166"/>
      <c r="R990" s="166"/>
      <c r="S990" s="166"/>
      <c r="T990" s="166"/>
      <c r="U990" s="166"/>
      <c r="V990" s="166"/>
      <c r="W990" s="166"/>
      <c r="X990" s="166"/>
      <c r="Y990" s="166"/>
      <c r="Z990" s="166"/>
    </row>
    <row r="991" spans="1:26" ht="15.75" customHeight="1">
      <c r="A991" s="166"/>
      <c r="B991" s="166"/>
      <c r="C991" s="166"/>
      <c r="D991" s="171"/>
      <c r="E991" s="171"/>
      <c r="F991" s="171"/>
      <c r="G991" s="171"/>
      <c r="H991" s="166"/>
      <c r="I991" s="166"/>
      <c r="J991" s="166"/>
      <c r="K991" s="166"/>
      <c r="L991" s="166"/>
      <c r="M991" s="166"/>
      <c r="N991" s="166"/>
      <c r="O991" s="166"/>
      <c r="P991" s="166"/>
      <c r="Q991" s="166"/>
      <c r="R991" s="166"/>
      <c r="S991" s="166"/>
      <c r="T991" s="166"/>
      <c r="U991" s="166"/>
      <c r="V991" s="166"/>
      <c r="W991" s="166"/>
      <c r="X991" s="166"/>
      <c r="Y991" s="166"/>
      <c r="Z991" s="166"/>
    </row>
    <row r="992" spans="1:26" ht="15.75" customHeight="1">
      <c r="A992" s="166"/>
      <c r="B992" s="166"/>
      <c r="C992" s="166"/>
      <c r="D992" s="171"/>
      <c r="E992" s="171"/>
      <c r="F992" s="171"/>
      <c r="G992" s="171"/>
      <c r="H992" s="166"/>
      <c r="I992" s="166"/>
      <c r="J992" s="166"/>
      <c r="K992" s="166"/>
      <c r="L992" s="166"/>
      <c r="M992" s="166"/>
      <c r="N992" s="166"/>
      <c r="O992" s="166"/>
      <c r="P992" s="166"/>
      <c r="Q992" s="166"/>
      <c r="R992" s="166"/>
      <c r="S992" s="166"/>
      <c r="T992" s="166"/>
      <c r="U992" s="166"/>
      <c r="V992" s="166"/>
      <c r="W992" s="166"/>
      <c r="X992" s="166"/>
      <c r="Y992" s="166"/>
      <c r="Z992" s="166"/>
    </row>
    <row r="993" spans="1:26" ht="15.75" customHeight="1">
      <c r="A993" s="166"/>
      <c r="B993" s="166"/>
      <c r="C993" s="166"/>
      <c r="D993" s="171"/>
      <c r="E993" s="171"/>
      <c r="F993" s="171"/>
      <c r="G993" s="171"/>
      <c r="H993" s="166"/>
      <c r="I993" s="166"/>
      <c r="J993" s="166"/>
      <c r="K993" s="166"/>
      <c r="L993" s="166"/>
      <c r="M993" s="166"/>
      <c r="N993" s="166"/>
      <c r="O993" s="166"/>
      <c r="P993" s="166"/>
      <c r="Q993" s="166"/>
      <c r="R993" s="166"/>
      <c r="S993" s="166"/>
      <c r="T993" s="166"/>
      <c r="U993" s="166"/>
      <c r="V993" s="166"/>
      <c r="W993" s="166"/>
      <c r="X993" s="166"/>
      <c r="Y993" s="166"/>
      <c r="Z993" s="166"/>
    </row>
    <row r="994" spans="1:26" ht="15.75" customHeight="1">
      <c r="A994" s="166"/>
      <c r="B994" s="166"/>
      <c r="C994" s="166"/>
      <c r="D994" s="171"/>
      <c r="E994" s="171"/>
      <c r="F994" s="171"/>
      <c r="G994" s="171"/>
      <c r="H994" s="166"/>
      <c r="I994" s="166"/>
      <c r="J994" s="166"/>
      <c r="K994" s="166"/>
      <c r="L994" s="166"/>
      <c r="M994" s="166"/>
      <c r="N994" s="166"/>
      <c r="O994" s="166"/>
      <c r="P994" s="166"/>
      <c r="Q994" s="166"/>
      <c r="R994" s="166"/>
      <c r="S994" s="166"/>
      <c r="T994" s="166"/>
      <c r="U994" s="166"/>
      <c r="V994" s="166"/>
      <c r="W994" s="166"/>
      <c r="X994" s="166"/>
      <c r="Y994" s="166"/>
      <c r="Z994" s="166"/>
    </row>
    <row r="995" spans="1:26" ht="15.75" customHeight="1">
      <c r="A995" s="166"/>
      <c r="B995" s="166"/>
      <c r="C995" s="166"/>
      <c r="D995" s="171"/>
      <c r="E995" s="171"/>
      <c r="F995" s="171"/>
      <c r="G995" s="171"/>
      <c r="H995" s="166"/>
      <c r="I995" s="166"/>
      <c r="J995" s="166"/>
      <c r="K995" s="166"/>
      <c r="L995" s="166"/>
      <c r="M995" s="166"/>
      <c r="N995" s="166"/>
      <c r="O995" s="166"/>
      <c r="P995" s="166"/>
      <c r="Q995" s="166"/>
      <c r="R995" s="166"/>
      <c r="S995" s="166"/>
      <c r="T995" s="166"/>
      <c r="U995" s="166"/>
      <c r="V995" s="166"/>
      <c r="W995" s="166"/>
      <c r="X995" s="166"/>
      <c r="Y995" s="166"/>
      <c r="Z995" s="166"/>
    </row>
    <row r="996" spans="1:26" ht="15.75" customHeight="1">
      <c r="A996" s="166"/>
      <c r="B996" s="166"/>
      <c r="C996" s="166"/>
      <c r="D996" s="171"/>
      <c r="E996" s="171"/>
      <c r="F996" s="171"/>
      <c r="G996" s="171"/>
      <c r="H996" s="166"/>
      <c r="I996" s="166"/>
      <c r="J996" s="166"/>
      <c r="K996" s="166"/>
      <c r="L996" s="166"/>
      <c r="M996" s="166"/>
      <c r="N996" s="166"/>
      <c r="O996" s="166"/>
      <c r="P996" s="166"/>
      <c r="Q996" s="166"/>
      <c r="R996" s="166"/>
      <c r="S996" s="166"/>
      <c r="T996" s="166"/>
      <c r="U996" s="166"/>
      <c r="V996" s="166"/>
      <c r="W996" s="166"/>
      <c r="X996" s="166"/>
      <c r="Y996" s="166"/>
      <c r="Z996" s="166"/>
    </row>
    <row r="997" spans="1:26" ht="15.75" customHeight="1">
      <c r="A997" s="166"/>
      <c r="B997" s="166"/>
      <c r="C997" s="166"/>
      <c r="D997" s="171"/>
      <c r="E997" s="171"/>
      <c r="F997" s="171"/>
      <c r="G997" s="171"/>
      <c r="H997" s="166"/>
      <c r="I997" s="166"/>
      <c r="J997" s="166"/>
      <c r="K997" s="166"/>
      <c r="L997" s="166"/>
      <c r="M997" s="166"/>
      <c r="N997" s="166"/>
      <c r="O997" s="166"/>
      <c r="P997" s="166"/>
      <c r="Q997" s="166"/>
      <c r="R997" s="166"/>
      <c r="S997" s="166"/>
      <c r="T997" s="166"/>
      <c r="U997" s="166"/>
      <c r="V997" s="166"/>
      <c r="W997" s="166"/>
      <c r="X997" s="166"/>
      <c r="Y997" s="166"/>
      <c r="Z997" s="166"/>
    </row>
    <row r="998" spans="1:26" ht="15.75" customHeight="1">
      <c r="A998" s="166"/>
      <c r="B998" s="166"/>
      <c r="C998" s="166"/>
      <c r="D998" s="171"/>
      <c r="E998" s="171"/>
      <c r="F998" s="171"/>
      <c r="G998" s="171"/>
      <c r="H998" s="166"/>
      <c r="I998" s="166"/>
      <c r="J998" s="166"/>
      <c r="K998" s="166"/>
      <c r="L998" s="166"/>
      <c r="M998" s="166"/>
      <c r="N998" s="166"/>
      <c r="O998" s="166"/>
      <c r="P998" s="166"/>
      <c r="Q998" s="166"/>
      <c r="R998" s="166"/>
      <c r="S998" s="166"/>
      <c r="T998" s="166"/>
      <c r="U998" s="166"/>
      <c r="V998" s="166"/>
      <c r="W998" s="166"/>
      <c r="X998" s="166"/>
      <c r="Y998" s="166"/>
      <c r="Z998" s="166"/>
    </row>
    <row r="999" spans="1:26" ht="15.75" customHeight="1">
      <c r="A999" s="166"/>
      <c r="B999" s="166"/>
      <c r="C999" s="166"/>
      <c r="D999" s="171"/>
      <c r="E999" s="171"/>
      <c r="F999" s="171"/>
      <c r="G999" s="171"/>
      <c r="H999" s="166"/>
      <c r="I999" s="166"/>
      <c r="J999" s="166"/>
      <c r="K999" s="166"/>
      <c r="L999" s="166"/>
      <c r="M999" s="166"/>
      <c r="N999" s="166"/>
      <c r="O999" s="166"/>
      <c r="P999" s="166"/>
      <c r="Q999" s="166"/>
      <c r="R999" s="166"/>
      <c r="S999" s="166"/>
      <c r="T999" s="166"/>
      <c r="U999" s="166"/>
      <c r="V999" s="166"/>
      <c r="W999" s="166"/>
      <c r="X999" s="166"/>
      <c r="Y999" s="166"/>
      <c r="Z999" s="166"/>
    </row>
    <row r="1000" spans="1:26" ht="15.75" customHeight="1">
      <c r="A1000" s="166"/>
      <c r="B1000" s="166"/>
      <c r="C1000" s="166"/>
      <c r="D1000" s="171"/>
      <c r="E1000" s="171"/>
      <c r="F1000" s="171"/>
      <c r="G1000" s="171"/>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1D8A-8D17-4E85-8614-3850AC13E7E4}">
  <dimension ref="A1:Z253"/>
  <sheetViews>
    <sheetView showGridLines="0" workbookViewId="0">
      <selection activeCell="P13" sqref="P13"/>
    </sheetView>
  </sheetViews>
  <sheetFormatPr defaultRowHeight="15"/>
  <cols>
    <col min="1" max="3" width="20.42578125" style="5" customWidth="1"/>
    <col min="4" max="7" width="20.42578125" style="6" customWidth="1"/>
    <col min="8" max="9" width="20.42578125" style="5" customWidth="1"/>
    <col min="10" max="10" width="7.42578125" style="5" customWidth="1"/>
    <col min="11" max="16384" width="9.140625" style="5"/>
  </cols>
  <sheetData>
    <row r="1" spans="1:26">
      <c r="A1" s="126" t="s">
        <v>49</v>
      </c>
      <c r="B1" s="126" t="s">
        <v>82</v>
      </c>
      <c r="C1" s="126" t="s">
        <v>4</v>
      </c>
      <c r="D1" s="126" t="s">
        <v>83</v>
      </c>
      <c r="E1" s="126" t="s">
        <v>84</v>
      </c>
      <c r="F1" s="126" t="s">
        <v>85</v>
      </c>
      <c r="G1" s="126" t="s">
        <v>86</v>
      </c>
      <c r="H1" s="126" t="s">
        <v>87</v>
      </c>
      <c r="I1" s="126" t="s">
        <v>88</v>
      </c>
      <c r="J1" s="129"/>
    </row>
    <row r="2" spans="1:26" s="103" customFormat="1">
      <c r="A2" s="161"/>
      <c r="B2" s="159"/>
      <c r="C2" s="162"/>
      <c r="D2" s="159"/>
      <c r="E2" s="159"/>
      <c r="F2" s="163"/>
      <c r="G2" s="159"/>
      <c r="H2" s="159"/>
      <c r="I2" s="159"/>
      <c r="J2" s="160"/>
      <c r="K2" s="160"/>
      <c r="L2" s="160"/>
      <c r="M2" s="160"/>
      <c r="N2" s="160"/>
      <c r="O2" s="160"/>
      <c r="P2" s="160"/>
      <c r="Q2" s="160"/>
      <c r="R2" s="160"/>
      <c r="S2" s="160"/>
      <c r="T2" s="160"/>
      <c r="U2" s="160"/>
      <c r="V2" s="160"/>
      <c r="W2" s="160"/>
      <c r="X2" s="160"/>
      <c r="Y2" s="160"/>
      <c r="Z2" s="160"/>
    </row>
    <row r="3" spans="1:26" s="103" customFormat="1">
      <c r="A3" s="161"/>
      <c r="B3" s="159"/>
      <c r="C3" s="162"/>
      <c r="D3" s="159"/>
      <c r="E3" s="159"/>
      <c r="F3" s="163"/>
      <c r="G3" s="159"/>
      <c r="H3" s="159"/>
      <c r="I3" s="159"/>
      <c r="J3" s="160"/>
      <c r="K3" s="160"/>
      <c r="L3" s="160"/>
      <c r="M3" s="160"/>
      <c r="N3" s="160"/>
      <c r="O3" s="160"/>
      <c r="P3" s="160"/>
      <c r="Q3" s="160"/>
      <c r="R3" s="160"/>
      <c r="S3" s="160"/>
      <c r="T3" s="160"/>
      <c r="U3" s="160"/>
      <c r="V3" s="160"/>
      <c r="W3" s="160"/>
      <c r="X3" s="160"/>
      <c r="Y3" s="160"/>
      <c r="Z3" s="160"/>
    </row>
    <row r="4" spans="1:26" s="103" customFormat="1">
      <c r="A4" s="159"/>
      <c r="B4" s="159"/>
      <c r="C4" s="159"/>
      <c r="D4" s="159"/>
      <c r="E4" s="159"/>
      <c r="F4" s="159"/>
      <c r="G4" s="159"/>
      <c r="H4" s="159"/>
      <c r="I4" s="159"/>
      <c r="J4" s="160"/>
      <c r="K4" s="160"/>
      <c r="L4" s="160"/>
      <c r="M4" s="160"/>
      <c r="N4" s="160"/>
      <c r="O4" s="160"/>
      <c r="P4" s="160"/>
      <c r="Q4" s="160"/>
      <c r="R4" s="160"/>
      <c r="S4" s="160"/>
      <c r="T4" s="160"/>
      <c r="U4" s="160"/>
      <c r="V4" s="160"/>
      <c r="W4" s="160"/>
      <c r="X4" s="160"/>
      <c r="Y4" s="160"/>
      <c r="Z4" s="160"/>
    </row>
    <row r="5" spans="1:26" s="103" customFormat="1">
      <c r="A5" s="159"/>
      <c r="B5" s="159"/>
      <c r="C5" s="159"/>
      <c r="D5" s="159"/>
      <c r="E5" s="159"/>
      <c r="F5" s="159"/>
      <c r="G5" s="159"/>
      <c r="H5" s="159"/>
      <c r="I5" s="159"/>
      <c r="J5" s="160"/>
      <c r="K5" s="160"/>
      <c r="L5" s="160"/>
      <c r="M5" s="160"/>
      <c r="N5" s="160"/>
      <c r="O5" s="160"/>
      <c r="P5" s="160"/>
      <c r="Q5" s="160"/>
      <c r="R5" s="160"/>
      <c r="S5" s="160"/>
      <c r="T5" s="160"/>
      <c r="U5" s="160"/>
      <c r="V5" s="160"/>
      <c r="W5" s="160"/>
      <c r="X5" s="160"/>
      <c r="Y5" s="160"/>
      <c r="Z5" s="160"/>
    </row>
    <row r="6" spans="1:26" s="103" customFormat="1">
      <c r="A6" s="159"/>
      <c r="B6" s="159"/>
      <c r="C6" s="159"/>
      <c r="D6" s="159"/>
      <c r="E6" s="159"/>
      <c r="F6" s="159"/>
      <c r="G6" s="159"/>
      <c r="H6" s="159"/>
      <c r="I6" s="159"/>
      <c r="J6" s="160"/>
      <c r="K6" s="160"/>
      <c r="L6" s="160"/>
      <c r="M6" s="160"/>
      <c r="N6" s="160"/>
      <c r="O6" s="160"/>
      <c r="P6" s="160"/>
      <c r="Q6" s="160"/>
      <c r="R6" s="160"/>
      <c r="S6" s="160"/>
      <c r="T6" s="160"/>
      <c r="U6" s="160"/>
      <c r="V6" s="160"/>
      <c r="W6" s="160"/>
      <c r="X6" s="160"/>
      <c r="Y6" s="160"/>
      <c r="Z6" s="160"/>
    </row>
    <row r="7" spans="1:26" s="103" customFormat="1">
      <c r="A7" s="159"/>
      <c r="B7" s="159"/>
      <c r="C7" s="159"/>
      <c r="D7" s="159"/>
      <c r="E7" s="159"/>
      <c r="F7" s="159"/>
      <c r="G7" s="159"/>
      <c r="H7" s="159"/>
      <c r="I7" s="159"/>
      <c r="J7" s="160"/>
      <c r="K7" s="160"/>
      <c r="L7" s="160"/>
      <c r="M7" s="160"/>
      <c r="N7" s="160"/>
      <c r="O7" s="160"/>
      <c r="P7" s="160"/>
      <c r="Q7" s="160"/>
      <c r="R7" s="160"/>
      <c r="S7" s="160"/>
      <c r="T7" s="160"/>
      <c r="U7" s="160"/>
      <c r="V7" s="160"/>
      <c r="W7" s="160"/>
      <c r="X7" s="160"/>
      <c r="Y7" s="160"/>
      <c r="Z7" s="160"/>
    </row>
    <row r="8" spans="1:26" s="103" customFormat="1">
      <c r="A8" s="159"/>
      <c r="B8" s="159"/>
      <c r="C8" s="159"/>
      <c r="D8" s="159"/>
      <c r="E8" s="159"/>
      <c r="F8" s="159"/>
      <c r="G8" s="159"/>
      <c r="H8" s="159"/>
      <c r="I8" s="159"/>
      <c r="J8" s="160"/>
      <c r="K8" s="160"/>
      <c r="L8" s="160"/>
      <c r="M8" s="160"/>
      <c r="N8" s="160"/>
      <c r="O8" s="160"/>
      <c r="P8" s="160"/>
      <c r="Q8" s="160"/>
      <c r="R8" s="160"/>
      <c r="S8" s="160"/>
      <c r="T8" s="160"/>
      <c r="U8" s="160"/>
      <c r="V8" s="160"/>
      <c r="W8" s="160"/>
      <c r="X8" s="160"/>
      <c r="Y8" s="160"/>
      <c r="Z8" s="160"/>
    </row>
    <row r="9" spans="1:26" s="103" customFormat="1">
      <c r="A9" s="159"/>
      <c r="B9" s="159"/>
      <c r="C9" s="159"/>
      <c r="D9" s="159"/>
      <c r="E9" s="159"/>
      <c r="F9" s="159"/>
      <c r="G9" s="159"/>
      <c r="H9" s="159"/>
      <c r="I9" s="159"/>
      <c r="J9" s="160"/>
      <c r="K9" s="160"/>
      <c r="L9" s="160"/>
      <c r="M9" s="160"/>
      <c r="N9" s="160"/>
      <c r="O9" s="160"/>
      <c r="P9" s="160"/>
      <c r="Q9" s="160"/>
      <c r="R9" s="160"/>
      <c r="S9" s="160"/>
      <c r="T9" s="160"/>
      <c r="U9" s="160"/>
      <c r="V9" s="160"/>
      <c r="W9" s="160"/>
      <c r="X9" s="160"/>
      <c r="Y9" s="160"/>
      <c r="Z9" s="160"/>
    </row>
    <row r="10" spans="1:26" s="103" customFormat="1">
      <c r="A10" s="159"/>
      <c r="B10" s="159"/>
      <c r="C10" s="159"/>
      <c r="D10" s="159"/>
      <c r="E10" s="159"/>
      <c r="F10" s="159"/>
      <c r="G10" s="159"/>
      <c r="H10" s="159"/>
      <c r="I10" s="159"/>
      <c r="J10" s="160"/>
      <c r="K10" s="160"/>
      <c r="L10" s="160"/>
      <c r="M10" s="160"/>
      <c r="N10" s="160"/>
      <c r="O10" s="160"/>
      <c r="P10" s="160"/>
      <c r="Q10" s="160"/>
      <c r="R10" s="160"/>
      <c r="S10" s="160"/>
      <c r="T10" s="160"/>
      <c r="U10" s="160"/>
      <c r="V10" s="160"/>
      <c r="W10" s="160"/>
      <c r="X10" s="160"/>
      <c r="Y10" s="160"/>
      <c r="Z10" s="160"/>
    </row>
    <row r="11" spans="1:26" s="103" customFormat="1">
      <c r="A11" s="159"/>
      <c r="B11" s="159"/>
      <c r="C11" s="159"/>
      <c r="D11" s="159"/>
      <c r="E11" s="159"/>
      <c r="F11" s="159"/>
      <c r="G11" s="159"/>
      <c r="H11" s="159"/>
      <c r="I11" s="159"/>
      <c r="J11" s="160"/>
      <c r="K11" s="160"/>
      <c r="L11" s="160"/>
      <c r="M11" s="160"/>
      <c r="N11" s="160"/>
      <c r="O11" s="160"/>
      <c r="P11" s="160"/>
      <c r="Q11" s="160"/>
      <c r="R11" s="160"/>
      <c r="S11" s="160"/>
      <c r="T11" s="160"/>
      <c r="U11" s="160"/>
      <c r="V11" s="160"/>
      <c r="W11" s="160"/>
      <c r="X11" s="160"/>
      <c r="Y11" s="160"/>
      <c r="Z11" s="160"/>
    </row>
    <row r="12" spans="1:26" s="103" customFormat="1">
      <c r="A12" s="159"/>
      <c r="B12" s="159"/>
      <c r="C12" s="159"/>
      <c r="D12" s="159"/>
      <c r="E12" s="159"/>
      <c r="F12" s="159"/>
      <c r="G12" s="159"/>
      <c r="H12" s="159"/>
      <c r="I12" s="159"/>
      <c r="J12" s="160"/>
      <c r="K12" s="160"/>
      <c r="L12" s="160"/>
      <c r="M12" s="160"/>
      <c r="N12" s="160"/>
      <c r="O12" s="160"/>
      <c r="P12" s="160"/>
      <c r="Q12" s="160"/>
      <c r="R12" s="160"/>
      <c r="S12" s="160"/>
      <c r="T12" s="160"/>
      <c r="U12" s="160"/>
      <c r="V12" s="160"/>
      <c r="W12" s="160"/>
      <c r="X12" s="160"/>
      <c r="Y12" s="160"/>
      <c r="Z12" s="160"/>
    </row>
    <row r="13" spans="1:26" s="103" customFormat="1">
      <c r="A13" s="159"/>
      <c r="B13" s="159"/>
      <c r="C13" s="159"/>
      <c r="D13" s="159"/>
      <c r="E13" s="159"/>
      <c r="F13" s="159"/>
      <c r="G13" s="159"/>
      <c r="H13" s="159"/>
      <c r="I13" s="159"/>
      <c r="J13" s="160"/>
      <c r="K13" s="160"/>
      <c r="L13" s="160"/>
      <c r="M13" s="160"/>
      <c r="N13" s="160"/>
      <c r="O13" s="160"/>
      <c r="P13" s="160"/>
      <c r="Q13" s="160"/>
      <c r="R13" s="160"/>
      <c r="S13" s="160"/>
      <c r="T13" s="160"/>
      <c r="U13" s="160"/>
      <c r="V13" s="160"/>
      <c r="W13" s="160"/>
      <c r="X13" s="160"/>
      <c r="Y13" s="160"/>
      <c r="Z13" s="160"/>
    </row>
    <row r="14" spans="1:26" s="103" customFormat="1">
      <c r="A14" s="159"/>
      <c r="B14" s="159"/>
      <c r="C14" s="159"/>
      <c r="D14" s="159"/>
      <c r="E14" s="159"/>
      <c r="F14" s="159"/>
      <c r="G14" s="159"/>
      <c r="H14" s="159"/>
      <c r="I14" s="159"/>
      <c r="J14" s="160"/>
      <c r="K14" s="160"/>
      <c r="L14" s="160"/>
      <c r="M14" s="160"/>
      <c r="N14" s="160"/>
      <c r="O14" s="160"/>
      <c r="P14" s="160"/>
      <c r="Q14" s="160"/>
      <c r="R14" s="160"/>
      <c r="S14" s="160"/>
      <c r="T14" s="160"/>
      <c r="U14" s="160"/>
      <c r="V14" s="160"/>
      <c r="W14" s="160"/>
      <c r="X14" s="160"/>
      <c r="Y14" s="160"/>
      <c r="Z14" s="160"/>
    </row>
    <row r="15" spans="1:26" s="103" customFormat="1">
      <c r="A15" s="159"/>
      <c r="B15" s="159"/>
      <c r="C15" s="159"/>
      <c r="D15" s="159"/>
      <c r="E15" s="159"/>
      <c r="F15" s="159"/>
      <c r="G15" s="159"/>
      <c r="H15" s="159"/>
      <c r="I15" s="159"/>
      <c r="J15" s="160"/>
      <c r="K15" s="160"/>
      <c r="L15" s="160"/>
      <c r="M15" s="160"/>
      <c r="N15" s="160"/>
      <c r="O15" s="160"/>
      <c r="P15" s="160"/>
      <c r="Q15" s="160"/>
      <c r="R15" s="160"/>
      <c r="S15" s="160"/>
      <c r="T15" s="160"/>
      <c r="U15" s="160"/>
      <c r="V15" s="160"/>
      <c r="W15" s="160"/>
      <c r="X15" s="160"/>
      <c r="Y15" s="160"/>
      <c r="Z15" s="160"/>
    </row>
    <row r="16" spans="1:26" s="103" customFormat="1">
      <c r="A16" s="159"/>
      <c r="B16" s="159"/>
      <c r="C16" s="159"/>
      <c r="D16" s="159"/>
      <c r="E16" s="159"/>
      <c r="F16" s="159"/>
      <c r="G16" s="159"/>
      <c r="H16" s="159"/>
      <c r="I16" s="159"/>
      <c r="J16" s="160"/>
      <c r="K16" s="160"/>
      <c r="L16" s="160"/>
      <c r="M16" s="160"/>
      <c r="N16" s="160"/>
      <c r="O16" s="160"/>
      <c r="P16" s="160"/>
      <c r="Q16" s="160"/>
      <c r="R16" s="160"/>
      <c r="S16" s="160"/>
      <c r="T16" s="160"/>
      <c r="U16" s="160"/>
      <c r="V16" s="160"/>
      <c r="W16" s="160"/>
      <c r="X16" s="160"/>
      <c r="Y16" s="160"/>
      <c r="Z16" s="160"/>
    </row>
    <row r="17" spans="1:26" s="103" customFormat="1">
      <c r="A17" s="159"/>
      <c r="B17" s="159"/>
      <c r="C17" s="159"/>
      <c r="D17" s="159"/>
      <c r="E17" s="159"/>
      <c r="F17" s="159"/>
      <c r="G17" s="159"/>
      <c r="H17" s="159"/>
      <c r="I17" s="159"/>
      <c r="J17" s="160"/>
      <c r="K17" s="160"/>
      <c r="L17" s="160"/>
      <c r="M17" s="160"/>
      <c r="N17" s="160"/>
      <c r="O17" s="160"/>
      <c r="P17" s="160"/>
      <c r="Q17" s="160"/>
      <c r="R17" s="160"/>
      <c r="S17" s="160"/>
      <c r="T17" s="160"/>
      <c r="U17" s="160"/>
      <c r="V17" s="160"/>
      <c r="W17" s="160"/>
      <c r="X17" s="160"/>
      <c r="Y17" s="160"/>
      <c r="Z17" s="160"/>
    </row>
    <row r="18" spans="1:26" s="103" customFormat="1">
      <c r="A18" s="159"/>
      <c r="B18" s="159"/>
      <c r="C18" s="159"/>
      <c r="D18" s="159"/>
      <c r="E18" s="159"/>
      <c r="F18" s="159"/>
      <c r="G18" s="159"/>
      <c r="H18" s="159"/>
      <c r="I18" s="159"/>
      <c r="J18" s="160"/>
      <c r="K18" s="160"/>
      <c r="L18" s="160"/>
      <c r="M18" s="160"/>
      <c r="N18" s="160"/>
      <c r="O18" s="160"/>
      <c r="P18" s="160"/>
      <c r="Q18" s="160"/>
      <c r="R18" s="160"/>
      <c r="S18" s="160"/>
      <c r="T18" s="160"/>
      <c r="U18" s="160"/>
      <c r="V18" s="160"/>
      <c r="W18" s="160"/>
      <c r="X18" s="160"/>
      <c r="Y18" s="160"/>
      <c r="Z18" s="160"/>
    </row>
    <row r="19" spans="1:26" s="103" customFormat="1">
      <c r="A19" s="159"/>
      <c r="B19" s="159"/>
      <c r="C19" s="159"/>
      <c r="D19" s="159"/>
      <c r="E19" s="159"/>
      <c r="F19" s="159"/>
      <c r="G19" s="159"/>
      <c r="H19" s="159"/>
      <c r="I19" s="159"/>
      <c r="J19" s="160"/>
      <c r="K19" s="160"/>
      <c r="L19" s="160"/>
      <c r="M19" s="160"/>
      <c r="N19" s="160"/>
      <c r="O19" s="160"/>
      <c r="P19" s="160"/>
      <c r="Q19" s="160"/>
      <c r="R19" s="160"/>
      <c r="S19" s="160"/>
      <c r="T19" s="160"/>
      <c r="U19" s="160"/>
      <c r="V19" s="160"/>
      <c r="W19" s="160"/>
      <c r="X19" s="160"/>
      <c r="Y19" s="160"/>
      <c r="Z19" s="160"/>
    </row>
    <row r="20" spans="1:26" s="103" customFormat="1">
      <c r="A20" s="159"/>
      <c r="B20" s="159"/>
      <c r="C20" s="159"/>
      <c r="D20" s="159"/>
      <c r="E20" s="159"/>
      <c r="F20" s="159"/>
      <c r="G20" s="159"/>
      <c r="H20" s="159"/>
      <c r="I20" s="159"/>
      <c r="J20" s="160"/>
      <c r="K20" s="160"/>
      <c r="L20" s="160"/>
      <c r="M20" s="160"/>
      <c r="N20" s="160"/>
      <c r="O20" s="160"/>
      <c r="P20" s="160"/>
      <c r="Q20" s="160"/>
      <c r="R20" s="160"/>
      <c r="S20" s="160"/>
      <c r="T20" s="160"/>
      <c r="U20" s="160"/>
      <c r="V20" s="160"/>
      <c r="W20" s="160"/>
      <c r="X20" s="160"/>
      <c r="Y20" s="160"/>
      <c r="Z20" s="160"/>
    </row>
    <row r="21" spans="1:26" s="103" customFormat="1" ht="15.75" customHeight="1">
      <c r="A21" s="159"/>
      <c r="B21" s="159"/>
      <c r="C21" s="159"/>
      <c r="D21" s="159"/>
      <c r="E21" s="159"/>
      <c r="F21" s="159"/>
      <c r="G21" s="159"/>
      <c r="H21" s="159"/>
      <c r="I21" s="159"/>
      <c r="J21" s="160"/>
      <c r="K21" s="160"/>
      <c r="L21" s="160"/>
      <c r="M21" s="160"/>
      <c r="N21" s="160"/>
      <c r="O21" s="160"/>
      <c r="P21" s="160"/>
      <c r="Q21" s="160"/>
      <c r="R21" s="160"/>
      <c r="S21" s="160"/>
      <c r="T21" s="160"/>
      <c r="U21" s="160"/>
      <c r="V21" s="160"/>
      <c r="W21" s="160"/>
      <c r="X21" s="160"/>
      <c r="Y21" s="160"/>
      <c r="Z21" s="160"/>
    </row>
    <row r="22" spans="1:26" s="103" customFormat="1" ht="15.75" customHeight="1">
      <c r="A22" s="159"/>
      <c r="B22" s="159"/>
      <c r="C22" s="159"/>
      <c r="D22" s="159"/>
      <c r="E22" s="159"/>
      <c r="F22" s="193"/>
      <c r="G22" s="159"/>
      <c r="H22" s="159"/>
      <c r="I22" s="159"/>
      <c r="J22" s="160"/>
      <c r="K22" s="160"/>
      <c r="L22" s="160"/>
      <c r="M22" s="160"/>
      <c r="N22" s="160"/>
      <c r="O22" s="160"/>
      <c r="P22" s="160"/>
      <c r="Q22" s="160"/>
      <c r="R22" s="160"/>
      <c r="S22" s="160"/>
      <c r="T22" s="160"/>
      <c r="U22" s="160"/>
      <c r="V22" s="160"/>
      <c r="W22" s="160"/>
      <c r="X22" s="160"/>
      <c r="Y22" s="160"/>
      <c r="Z22" s="160"/>
    </row>
    <row r="23" spans="1:26" s="103" customFormat="1" ht="15.75" customHeight="1">
      <c r="A23" s="159"/>
      <c r="B23" s="159"/>
      <c r="C23" s="159"/>
      <c r="D23" s="159"/>
      <c r="E23" s="159"/>
      <c r="F23" s="159"/>
      <c r="G23" s="159"/>
      <c r="H23" s="159"/>
      <c r="I23" s="159"/>
      <c r="J23" s="160"/>
      <c r="K23" s="160"/>
      <c r="L23" s="160"/>
      <c r="M23" s="160"/>
      <c r="N23" s="160"/>
      <c r="O23" s="160"/>
      <c r="P23" s="160"/>
      <c r="Q23" s="160"/>
      <c r="R23" s="160"/>
      <c r="S23" s="160"/>
      <c r="T23" s="160"/>
      <c r="U23" s="160"/>
      <c r="V23" s="160"/>
      <c r="W23" s="160"/>
      <c r="X23" s="160"/>
      <c r="Y23" s="160"/>
      <c r="Z23" s="160"/>
    </row>
    <row r="24" spans="1:26" s="103" customFormat="1" ht="15.75" customHeight="1">
      <c r="A24" s="164"/>
      <c r="B24" s="159"/>
      <c r="C24" s="159"/>
      <c r="D24" s="159"/>
      <c r="E24" s="159"/>
      <c r="F24" s="159"/>
      <c r="G24" s="159"/>
      <c r="H24" s="159"/>
      <c r="I24" s="159"/>
      <c r="J24" s="160"/>
      <c r="K24" s="160"/>
      <c r="L24" s="160"/>
      <c r="M24" s="160"/>
      <c r="N24" s="160"/>
      <c r="O24" s="160"/>
      <c r="P24" s="160"/>
      <c r="Q24" s="160"/>
      <c r="R24" s="160"/>
      <c r="S24" s="160"/>
      <c r="T24" s="160"/>
      <c r="U24" s="160"/>
      <c r="V24" s="160"/>
      <c r="W24" s="160"/>
      <c r="X24" s="160"/>
      <c r="Y24" s="160"/>
      <c r="Z24" s="160"/>
    </row>
    <row r="25" spans="1:26" s="103" customFormat="1" ht="15.75" customHeight="1">
      <c r="A25" s="164"/>
      <c r="B25" s="159"/>
      <c r="C25" s="159"/>
      <c r="D25" s="159"/>
      <c r="E25" s="159"/>
      <c r="F25" s="159"/>
      <c r="G25" s="159"/>
      <c r="H25" s="159"/>
      <c r="I25" s="159"/>
      <c r="J25" s="160"/>
      <c r="K25" s="160"/>
      <c r="L25" s="160"/>
      <c r="M25" s="160"/>
      <c r="N25" s="160"/>
      <c r="O25" s="160"/>
      <c r="P25" s="160"/>
      <c r="Q25" s="160"/>
      <c r="R25" s="160"/>
      <c r="S25" s="160"/>
      <c r="T25" s="160"/>
      <c r="U25" s="160"/>
      <c r="V25" s="160"/>
      <c r="W25" s="160"/>
      <c r="X25" s="160"/>
      <c r="Y25" s="160"/>
      <c r="Z25" s="160"/>
    </row>
    <row r="26" spans="1:26">
      <c r="A26" s="179"/>
      <c r="B26" s="179"/>
      <c r="C26" s="179"/>
      <c r="D26" s="179"/>
      <c r="E26" s="179"/>
      <c r="F26" s="179"/>
      <c r="G26" s="179"/>
      <c r="H26" s="179"/>
      <c r="I26" s="179"/>
      <c r="J26" s="130"/>
    </row>
    <row r="27" spans="1:26">
      <c r="A27" s="181"/>
      <c r="B27" s="181"/>
      <c r="C27" s="181"/>
      <c r="D27" s="181"/>
      <c r="E27" s="181"/>
      <c r="F27" s="181"/>
      <c r="G27" s="181"/>
      <c r="H27" s="181"/>
      <c r="I27" s="181"/>
      <c r="J27" s="130"/>
    </row>
    <row r="28" spans="1:26">
      <c r="A28" s="199"/>
      <c r="B28" s="199"/>
      <c r="C28" s="199"/>
      <c r="D28" s="199"/>
      <c r="E28" s="199"/>
      <c r="F28" s="199"/>
      <c r="G28" s="199"/>
      <c r="H28" s="199"/>
      <c r="I28" s="199"/>
      <c r="J28" s="130"/>
    </row>
    <row r="29" spans="1:26" s="207" customFormat="1">
      <c r="A29" s="199"/>
      <c r="B29" s="199"/>
      <c r="C29" s="199"/>
      <c r="D29" s="199"/>
      <c r="E29" s="199"/>
      <c r="F29" s="199"/>
      <c r="G29" s="199"/>
      <c r="H29" s="199"/>
      <c r="I29" s="199"/>
    </row>
    <row r="30" spans="1:26">
      <c r="A30" s="220"/>
      <c r="B30" s="220"/>
      <c r="C30" s="220"/>
      <c r="D30" s="220"/>
      <c r="E30" s="220"/>
      <c r="F30" s="220"/>
      <c r="G30" s="220"/>
      <c r="H30" s="220"/>
      <c r="I30" s="220"/>
      <c r="J30" s="130"/>
    </row>
    <row r="31" spans="1:26">
      <c r="A31" s="222"/>
      <c r="B31" s="222"/>
      <c r="C31" s="222"/>
      <c r="D31" s="222"/>
      <c r="E31" s="222"/>
      <c r="F31" s="222"/>
      <c r="G31" s="222"/>
      <c r="H31" s="222"/>
      <c r="I31" s="222"/>
      <c r="J31" s="130"/>
    </row>
    <row r="32" spans="1:26">
      <c r="A32" s="223"/>
      <c r="B32" s="223"/>
      <c r="C32" s="223"/>
      <c r="D32" s="223"/>
      <c r="E32" s="223"/>
      <c r="F32" s="223"/>
      <c r="G32" s="223"/>
      <c r="H32" s="223"/>
      <c r="I32" s="223"/>
      <c r="J32" s="130"/>
    </row>
    <row r="33" spans="1:10">
      <c r="A33" s="244"/>
      <c r="B33" s="244"/>
      <c r="C33" s="244"/>
      <c r="D33" s="244"/>
      <c r="E33" s="244"/>
      <c r="F33" s="244"/>
      <c r="G33" s="244"/>
      <c r="H33" s="244"/>
      <c r="I33" s="244"/>
      <c r="J33" s="130"/>
    </row>
    <row r="34" spans="1:10" s="250" customFormat="1" ht="14.25" customHeight="1">
      <c r="A34" s="257"/>
      <c r="B34" s="257"/>
      <c r="C34" s="257"/>
      <c r="D34" s="257"/>
      <c r="E34" s="257"/>
      <c r="F34" s="257"/>
      <c r="G34" s="257"/>
      <c r="H34" s="257"/>
      <c r="I34" s="257"/>
    </row>
    <row r="35" spans="1:10" s="250" customFormat="1">
      <c r="A35" s="309"/>
      <c r="B35" s="309"/>
      <c r="C35" s="309"/>
      <c r="D35" s="309"/>
      <c r="E35" s="309"/>
      <c r="F35" s="309"/>
      <c r="G35" s="309"/>
      <c r="H35" s="309"/>
      <c r="I35" s="309"/>
    </row>
    <row r="36" spans="1:10" s="250" customFormat="1">
      <c r="A36" s="251"/>
      <c r="B36" s="251"/>
      <c r="C36" s="251"/>
      <c r="D36" s="251"/>
      <c r="E36" s="251"/>
      <c r="F36" s="251"/>
      <c r="G36" s="251"/>
      <c r="H36" s="251"/>
      <c r="I36" s="308"/>
    </row>
    <row r="37" spans="1:10" s="250" customFormat="1">
      <c r="A37" s="251"/>
      <c r="B37" s="251"/>
      <c r="C37" s="251"/>
      <c r="D37" s="251"/>
      <c r="E37" s="251"/>
      <c r="F37" s="251"/>
      <c r="G37" s="251"/>
      <c r="H37" s="251"/>
      <c r="I37" s="308"/>
    </row>
    <row r="38" spans="1:10">
      <c r="A38" s="117"/>
      <c r="B38" s="117"/>
      <c r="C38" s="117"/>
      <c r="D38" s="117"/>
      <c r="E38" s="117"/>
      <c r="F38" s="117"/>
      <c r="G38" s="117"/>
      <c r="H38" s="117"/>
      <c r="I38" s="117"/>
      <c r="J38" s="130"/>
    </row>
    <row r="39" spans="1:10">
      <c r="A39" s="117"/>
      <c r="B39" s="117"/>
      <c r="C39" s="117"/>
      <c r="D39" s="117"/>
      <c r="E39" s="117"/>
      <c r="F39" s="117"/>
      <c r="G39" s="117"/>
      <c r="H39" s="117"/>
      <c r="I39" s="117"/>
      <c r="J39" s="130"/>
    </row>
    <row r="40" spans="1:10">
      <c r="A40" s="117"/>
      <c r="B40" s="117"/>
      <c r="C40" s="117"/>
      <c r="D40" s="117"/>
      <c r="E40" s="117"/>
      <c r="F40" s="117"/>
      <c r="G40" s="117"/>
      <c r="H40" s="117"/>
      <c r="I40" s="117"/>
      <c r="J40" s="130"/>
    </row>
    <row r="41" spans="1:10">
      <c r="A41" s="117"/>
      <c r="B41" s="117"/>
      <c r="C41" s="117"/>
      <c r="D41" s="117"/>
      <c r="E41" s="117"/>
      <c r="F41" s="117"/>
      <c r="G41" s="117"/>
      <c r="H41" s="117"/>
      <c r="I41" s="117"/>
      <c r="J41" s="130"/>
    </row>
    <row r="42" spans="1:10">
      <c r="A42" s="117"/>
      <c r="B42" s="117"/>
      <c r="C42" s="117"/>
      <c r="D42" s="117"/>
      <c r="E42" s="117"/>
      <c r="F42" s="117"/>
      <c r="G42" s="117"/>
      <c r="H42" s="117"/>
      <c r="I42" s="117"/>
      <c r="J42" s="130"/>
    </row>
    <row r="43" spans="1:10">
      <c r="A43" s="117"/>
      <c r="B43" s="117"/>
      <c r="C43" s="117"/>
      <c r="D43" s="117"/>
      <c r="E43" s="117"/>
      <c r="F43" s="117"/>
      <c r="G43" s="117"/>
      <c r="H43" s="117"/>
      <c r="I43" s="117"/>
      <c r="J43" s="130"/>
    </row>
    <row r="44" spans="1:10">
      <c r="A44" s="117"/>
      <c r="B44" s="117"/>
      <c r="C44" s="117"/>
      <c r="D44" s="117"/>
      <c r="E44" s="117"/>
      <c r="F44" s="117"/>
      <c r="G44" s="117"/>
      <c r="H44" s="117"/>
      <c r="I44" s="117"/>
      <c r="J44" s="130"/>
    </row>
    <row r="45" spans="1:10">
      <c r="A45" s="117"/>
      <c r="B45" s="117"/>
      <c r="C45" s="117"/>
      <c r="D45" s="117"/>
      <c r="E45" s="117"/>
      <c r="F45" s="117"/>
      <c r="G45" s="117"/>
      <c r="H45" s="117"/>
      <c r="I45" s="117"/>
      <c r="J45" s="130"/>
    </row>
    <row r="46" spans="1:10">
      <c r="A46" s="117"/>
      <c r="B46" s="117"/>
      <c r="C46" s="117"/>
      <c r="D46" s="117"/>
      <c r="E46" s="117"/>
      <c r="F46" s="117"/>
      <c r="G46" s="117"/>
      <c r="H46" s="117"/>
      <c r="I46" s="117"/>
      <c r="J46" s="130"/>
    </row>
    <row r="47" spans="1:10">
      <c r="A47" s="117"/>
      <c r="B47" s="117"/>
      <c r="C47" s="117"/>
      <c r="D47" s="117"/>
      <c r="E47" s="117"/>
      <c r="F47" s="117"/>
      <c r="G47" s="117"/>
      <c r="H47" s="117"/>
      <c r="I47" s="117"/>
      <c r="J47" s="130"/>
    </row>
    <row r="48" spans="1:10">
      <c r="A48" s="117"/>
      <c r="B48" s="117"/>
      <c r="C48" s="117"/>
      <c r="D48" s="117"/>
      <c r="E48" s="117"/>
      <c r="F48" s="117"/>
      <c r="G48" s="117"/>
      <c r="H48" s="117"/>
      <c r="I48" s="117"/>
      <c r="J48" s="130"/>
    </row>
    <row r="49" spans="1:10">
      <c r="A49" s="117"/>
      <c r="B49" s="117"/>
      <c r="C49" s="117"/>
      <c r="D49" s="117"/>
      <c r="E49" s="117"/>
      <c r="F49" s="117"/>
      <c r="G49" s="117"/>
      <c r="H49" s="117"/>
      <c r="I49" s="117"/>
      <c r="J49" s="130"/>
    </row>
    <row r="50" spans="1:10">
      <c r="A50" s="117"/>
      <c r="B50" s="117"/>
      <c r="C50" s="117"/>
      <c r="D50" s="117"/>
      <c r="E50" s="117"/>
      <c r="F50" s="117"/>
      <c r="G50" s="117"/>
      <c r="H50" s="117"/>
      <c r="I50" s="117"/>
      <c r="J50" s="130"/>
    </row>
    <row r="51" spans="1:10">
      <c r="A51" s="117"/>
      <c r="B51" s="117"/>
      <c r="C51" s="117"/>
      <c r="D51" s="117"/>
      <c r="E51" s="117"/>
      <c r="F51" s="117"/>
      <c r="G51" s="117"/>
      <c r="H51" s="117"/>
      <c r="I51" s="117"/>
      <c r="J51" s="130"/>
    </row>
    <row r="52" spans="1:10">
      <c r="A52" s="117"/>
      <c r="B52" s="117"/>
      <c r="C52" s="117"/>
      <c r="D52" s="117"/>
      <c r="E52" s="117"/>
      <c r="F52" s="117"/>
      <c r="G52" s="117"/>
      <c r="H52" s="117"/>
      <c r="I52" s="117"/>
      <c r="J52" s="130"/>
    </row>
    <row r="53" spans="1:10">
      <c r="A53" s="117"/>
      <c r="B53" s="117"/>
      <c r="C53" s="117"/>
      <c r="D53" s="117"/>
      <c r="E53" s="117"/>
      <c r="F53" s="117"/>
      <c r="G53" s="117"/>
      <c r="H53" s="117"/>
      <c r="I53" s="117"/>
      <c r="J53" s="130"/>
    </row>
    <row r="54" spans="1:10">
      <c r="A54" s="117"/>
      <c r="B54" s="117"/>
      <c r="C54" s="117"/>
      <c r="D54" s="117"/>
      <c r="E54" s="117"/>
      <c r="F54" s="117"/>
      <c r="G54" s="117"/>
      <c r="H54" s="117"/>
      <c r="I54" s="117"/>
      <c r="J54" s="130"/>
    </row>
    <row r="55" spans="1:10">
      <c r="A55" s="117"/>
      <c r="B55" s="117"/>
      <c r="C55" s="117"/>
      <c r="D55" s="117"/>
      <c r="E55" s="117"/>
      <c r="F55" s="117"/>
      <c r="G55" s="117"/>
      <c r="H55" s="117"/>
      <c r="I55" s="117"/>
      <c r="J55" s="130"/>
    </row>
    <row r="56" spans="1:10">
      <c r="A56" s="117"/>
      <c r="B56" s="117"/>
      <c r="C56" s="117"/>
      <c r="D56" s="117"/>
      <c r="E56" s="117"/>
      <c r="F56" s="117"/>
      <c r="G56" s="117"/>
      <c r="H56" s="117"/>
      <c r="I56" s="117"/>
      <c r="J56" s="130"/>
    </row>
    <row r="57" spans="1:10">
      <c r="A57" s="117"/>
      <c r="B57" s="117"/>
      <c r="C57" s="117"/>
      <c r="D57" s="117"/>
      <c r="E57" s="117"/>
      <c r="F57" s="117"/>
      <c r="G57" s="117"/>
      <c r="H57" s="117"/>
      <c r="I57" s="117"/>
      <c r="J57" s="130"/>
    </row>
    <row r="58" spans="1:10">
      <c r="A58" s="117"/>
      <c r="B58" s="117"/>
      <c r="C58" s="117"/>
      <c r="D58" s="117"/>
      <c r="E58" s="117"/>
      <c r="F58" s="117"/>
      <c r="G58" s="117"/>
      <c r="H58" s="117"/>
      <c r="I58" s="117"/>
      <c r="J58" s="130"/>
    </row>
    <row r="59" spans="1:10">
      <c r="A59" s="117"/>
      <c r="B59" s="117"/>
      <c r="C59" s="117"/>
      <c r="D59" s="117"/>
      <c r="E59" s="117"/>
      <c r="F59" s="117"/>
      <c r="G59" s="117"/>
      <c r="H59" s="117"/>
      <c r="I59" s="117"/>
      <c r="J59" s="130"/>
    </row>
    <row r="60" spans="1:10">
      <c r="A60" s="117"/>
      <c r="B60" s="117"/>
      <c r="C60" s="117"/>
      <c r="D60" s="117"/>
      <c r="E60" s="117"/>
      <c r="F60" s="117"/>
      <c r="G60" s="117"/>
      <c r="H60" s="117"/>
      <c r="I60" s="117"/>
      <c r="J60" s="130"/>
    </row>
    <row r="61" spans="1:10">
      <c r="A61" s="117"/>
      <c r="B61" s="117"/>
      <c r="C61" s="117"/>
      <c r="D61" s="117"/>
      <c r="E61" s="117"/>
      <c r="F61" s="117"/>
      <c r="G61" s="117"/>
      <c r="H61" s="117"/>
      <c r="I61" s="117"/>
      <c r="J61" s="130"/>
    </row>
    <row r="62" spans="1:10">
      <c r="A62" s="117"/>
      <c r="B62" s="117"/>
      <c r="C62" s="117"/>
      <c r="D62" s="117"/>
      <c r="E62" s="117"/>
      <c r="F62" s="117"/>
      <c r="G62" s="117"/>
      <c r="H62" s="117"/>
      <c r="I62" s="117"/>
      <c r="J62" s="130"/>
    </row>
    <row r="63" spans="1:10">
      <c r="A63" s="117"/>
      <c r="B63" s="117"/>
      <c r="C63" s="117"/>
      <c r="D63" s="117"/>
      <c r="E63" s="117"/>
      <c r="F63" s="117"/>
      <c r="G63" s="117"/>
      <c r="H63" s="117"/>
      <c r="I63" s="117"/>
      <c r="J63" s="130"/>
    </row>
    <row r="64" spans="1:10">
      <c r="A64" s="117"/>
      <c r="B64" s="117"/>
      <c r="C64" s="117"/>
      <c r="D64" s="117"/>
      <c r="E64" s="117"/>
      <c r="F64" s="117"/>
      <c r="G64" s="117"/>
      <c r="H64" s="117"/>
      <c r="I64" s="117"/>
      <c r="J64" s="130"/>
    </row>
    <row r="65" spans="1:10">
      <c r="A65" s="117"/>
      <c r="B65" s="117"/>
      <c r="C65" s="117"/>
      <c r="D65" s="117"/>
      <c r="E65" s="117"/>
      <c r="F65" s="117"/>
      <c r="G65" s="117"/>
      <c r="H65" s="117"/>
      <c r="I65" s="117"/>
      <c r="J65" s="130"/>
    </row>
    <row r="66" spans="1:10">
      <c r="A66" s="117"/>
      <c r="B66" s="117"/>
      <c r="C66" s="117"/>
      <c r="D66" s="117"/>
      <c r="E66" s="117"/>
      <c r="F66" s="117"/>
      <c r="G66" s="117"/>
      <c r="H66" s="117"/>
      <c r="I66" s="117"/>
      <c r="J66" s="130"/>
    </row>
    <row r="67" spans="1:10">
      <c r="A67" s="117"/>
      <c r="B67" s="117"/>
      <c r="C67" s="117"/>
      <c r="D67" s="117"/>
      <c r="E67" s="117"/>
      <c r="F67" s="117"/>
      <c r="G67" s="117"/>
      <c r="H67" s="117"/>
      <c r="I67" s="117"/>
      <c r="J67" s="130"/>
    </row>
    <row r="68" spans="1:10">
      <c r="A68" s="117"/>
      <c r="B68" s="117"/>
      <c r="C68" s="117"/>
      <c r="D68" s="117"/>
      <c r="E68" s="117"/>
      <c r="F68" s="117"/>
      <c r="G68" s="117"/>
      <c r="H68" s="117"/>
      <c r="I68" s="117"/>
      <c r="J68" s="130"/>
    </row>
    <row r="69" spans="1:10">
      <c r="A69" s="117"/>
      <c r="B69" s="117"/>
      <c r="C69" s="117"/>
      <c r="D69" s="117"/>
      <c r="E69" s="117"/>
      <c r="F69" s="117"/>
      <c r="G69" s="117"/>
      <c r="H69" s="117"/>
      <c r="I69" s="117"/>
      <c r="J69" s="130"/>
    </row>
    <row r="70" spans="1:10">
      <c r="A70" s="117"/>
      <c r="B70" s="117"/>
      <c r="C70" s="117"/>
      <c r="D70" s="117"/>
      <c r="E70" s="117"/>
      <c r="F70" s="117"/>
      <c r="G70" s="117"/>
      <c r="H70" s="117"/>
      <c r="I70" s="117"/>
      <c r="J70" s="130"/>
    </row>
    <row r="71" spans="1:10">
      <c r="A71" s="117"/>
      <c r="B71" s="117"/>
      <c r="C71" s="117"/>
      <c r="D71" s="117"/>
      <c r="E71" s="117"/>
      <c r="F71" s="117"/>
      <c r="G71" s="117"/>
      <c r="H71" s="117"/>
      <c r="I71" s="117"/>
      <c r="J71" s="130"/>
    </row>
    <row r="72" spans="1:10">
      <c r="A72" s="117"/>
      <c r="B72" s="117"/>
      <c r="C72" s="117"/>
      <c r="D72" s="117"/>
      <c r="E72" s="117"/>
      <c r="F72" s="117"/>
      <c r="G72" s="117"/>
      <c r="H72" s="117"/>
      <c r="I72" s="117"/>
      <c r="J72" s="130"/>
    </row>
    <row r="73" spans="1:10">
      <c r="A73" s="117"/>
      <c r="B73" s="117"/>
      <c r="C73" s="117"/>
      <c r="D73" s="117"/>
      <c r="E73" s="117"/>
      <c r="F73" s="117"/>
      <c r="G73" s="117"/>
      <c r="H73" s="117"/>
      <c r="I73" s="117"/>
      <c r="J73" s="130"/>
    </row>
    <row r="74" spans="1:10">
      <c r="A74" s="117"/>
      <c r="B74" s="117"/>
      <c r="C74" s="117"/>
      <c r="D74" s="117"/>
      <c r="E74" s="117"/>
      <c r="F74" s="117"/>
      <c r="G74" s="117"/>
      <c r="H74" s="117"/>
      <c r="I74" s="117"/>
      <c r="J74" s="130"/>
    </row>
    <row r="75" spans="1:10">
      <c r="A75" s="117"/>
      <c r="B75" s="117"/>
      <c r="C75" s="117"/>
      <c r="D75" s="117"/>
      <c r="E75" s="117"/>
      <c r="F75" s="117"/>
      <c r="G75" s="117"/>
      <c r="H75" s="117"/>
      <c r="I75" s="117"/>
      <c r="J75" s="130"/>
    </row>
    <row r="76" spans="1:10">
      <c r="A76" s="117"/>
      <c r="B76" s="117"/>
      <c r="C76" s="117"/>
      <c r="D76" s="117"/>
      <c r="E76" s="117"/>
      <c r="F76" s="117"/>
      <c r="G76" s="117"/>
      <c r="H76" s="117"/>
      <c r="I76" s="117"/>
      <c r="J76" s="130"/>
    </row>
    <row r="77" spans="1:10">
      <c r="A77" s="117"/>
      <c r="B77" s="117"/>
      <c r="C77" s="117"/>
      <c r="D77" s="117"/>
      <c r="E77" s="117"/>
      <c r="F77" s="117"/>
      <c r="G77" s="117"/>
      <c r="H77" s="117"/>
      <c r="I77" s="117"/>
      <c r="J77" s="130"/>
    </row>
    <row r="78" spans="1:10">
      <c r="A78" s="117"/>
      <c r="B78" s="117"/>
      <c r="C78" s="117"/>
      <c r="D78" s="117"/>
      <c r="E78" s="117"/>
      <c r="F78" s="117"/>
      <c r="G78" s="117"/>
      <c r="H78" s="117"/>
      <c r="I78" s="117"/>
      <c r="J78" s="130"/>
    </row>
    <row r="79" spans="1:10">
      <c r="A79" s="117"/>
      <c r="B79" s="117"/>
      <c r="C79" s="117"/>
      <c r="D79" s="117"/>
      <c r="E79" s="117"/>
      <c r="F79" s="117"/>
      <c r="G79" s="117"/>
      <c r="H79" s="117"/>
      <c r="I79" s="117"/>
      <c r="J79" s="130"/>
    </row>
    <row r="80" spans="1:10">
      <c r="A80" s="117"/>
      <c r="B80" s="117"/>
      <c r="C80" s="117"/>
      <c r="D80" s="117"/>
      <c r="E80" s="117"/>
      <c r="F80" s="117"/>
      <c r="G80" s="117"/>
      <c r="H80" s="117"/>
      <c r="I80" s="117"/>
      <c r="J80" s="130"/>
    </row>
    <row r="81" spans="1:10">
      <c r="A81" s="117"/>
      <c r="B81" s="117"/>
      <c r="C81" s="117"/>
      <c r="D81" s="117"/>
      <c r="E81" s="117"/>
      <c r="F81" s="117"/>
      <c r="G81" s="117"/>
      <c r="H81" s="117"/>
      <c r="I81" s="117"/>
      <c r="J81" s="130"/>
    </row>
    <row r="82" spans="1:10">
      <c r="A82" s="117"/>
      <c r="B82" s="117"/>
      <c r="C82" s="117"/>
      <c r="D82" s="117"/>
      <c r="E82" s="117"/>
      <c r="F82" s="117"/>
      <c r="G82" s="117"/>
      <c r="H82" s="117"/>
      <c r="I82" s="117"/>
      <c r="J82" s="130"/>
    </row>
    <row r="83" spans="1:10">
      <c r="A83" s="117"/>
      <c r="B83" s="117"/>
      <c r="C83" s="117"/>
      <c r="D83" s="117"/>
      <c r="E83" s="117"/>
      <c r="F83" s="117"/>
      <c r="G83" s="117"/>
      <c r="H83" s="117"/>
      <c r="I83" s="117"/>
      <c r="J83" s="130"/>
    </row>
    <row r="84" spans="1:10">
      <c r="A84" s="117"/>
      <c r="B84" s="117"/>
      <c r="C84" s="117"/>
      <c r="D84" s="117"/>
      <c r="E84" s="117"/>
      <c r="F84" s="117"/>
      <c r="G84" s="117"/>
      <c r="H84" s="117"/>
      <c r="I84" s="117"/>
      <c r="J84" s="130"/>
    </row>
    <row r="85" spans="1:10">
      <c r="A85" s="117"/>
      <c r="B85" s="117"/>
      <c r="C85" s="117"/>
      <c r="D85" s="117"/>
      <c r="E85" s="117"/>
      <c r="F85" s="117"/>
      <c r="G85" s="117"/>
      <c r="H85" s="117"/>
      <c r="I85" s="117"/>
      <c r="J85" s="130"/>
    </row>
    <row r="86" spans="1:10">
      <c r="A86" s="117"/>
      <c r="B86" s="117"/>
      <c r="C86" s="117"/>
      <c r="D86" s="117"/>
      <c r="E86" s="117"/>
      <c r="F86" s="117"/>
      <c r="G86" s="117"/>
      <c r="H86" s="117"/>
      <c r="I86" s="117"/>
      <c r="J86" s="130"/>
    </row>
    <row r="87" spans="1:10">
      <c r="A87" s="117"/>
      <c r="B87" s="117"/>
      <c r="C87" s="117"/>
      <c r="D87" s="117"/>
      <c r="E87" s="117"/>
      <c r="F87" s="117"/>
      <c r="G87" s="117"/>
      <c r="H87" s="117"/>
      <c r="I87" s="117"/>
      <c r="J87" s="130"/>
    </row>
    <row r="88" spans="1:10">
      <c r="A88" s="117"/>
      <c r="B88" s="117"/>
      <c r="C88" s="117"/>
      <c r="D88" s="117"/>
      <c r="E88" s="117"/>
      <c r="F88" s="117"/>
      <c r="G88" s="117"/>
      <c r="H88" s="117"/>
      <c r="I88" s="117"/>
      <c r="J88" s="130"/>
    </row>
    <row r="89" spans="1:10">
      <c r="A89" s="117"/>
      <c r="B89" s="117"/>
      <c r="C89" s="117"/>
      <c r="D89" s="117"/>
      <c r="E89" s="117"/>
      <c r="F89" s="117"/>
      <c r="G89" s="117"/>
      <c r="H89" s="117"/>
      <c r="I89" s="117"/>
      <c r="J89" s="130"/>
    </row>
    <row r="90" spans="1:10">
      <c r="A90" s="117"/>
      <c r="B90" s="117"/>
      <c r="C90" s="117"/>
      <c r="D90" s="117"/>
      <c r="E90" s="117"/>
      <c r="F90" s="117"/>
      <c r="G90" s="117"/>
      <c r="H90" s="117"/>
      <c r="I90" s="117"/>
      <c r="J90" s="130"/>
    </row>
    <row r="91" spans="1:10">
      <c r="A91" s="117"/>
      <c r="B91" s="117"/>
      <c r="C91" s="117"/>
      <c r="D91" s="117"/>
      <c r="E91" s="117"/>
      <c r="F91" s="117"/>
      <c r="G91" s="117"/>
      <c r="H91" s="117"/>
      <c r="I91" s="117"/>
      <c r="J91" s="130"/>
    </row>
    <row r="92" spans="1:10">
      <c r="A92" s="117"/>
      <c r="B92" s="117"/>
      <c r="C92" s="117"/>
      <c r="D92" s="117"/>
      <c r="E92" s="117"/>
      <c r="F92" s="117"/>
      <c r="G92" s="117"/>
      <c r="H92" s="117"/>
      <c r="I92" s="117"/>
      <c r="J92" s="130"/>
    </row>
    <row r="93" spans="1:10">
      <c r="A93" s="117"/>
      <c r="B93" s="117"/>
      <c r="C93" s="117"/>
      <c r="D93" s="117"/>
      <c r="E93" s="117"/>
      <c r="F93" s="117"/>
      <c r="G93" s="117"/>
      <c r="H93" s="117"/>
      <c r="I93" s="117"/>
      <c r="J93" s="130"/>
    </row>
    <row r="94" spans="1:10">
      <c r="A94" s="117"/>
      <c r="B94" s="117"/>
      <c r="C94" s="117"/>
      <c r="D94" s="117"/>
      <c r="E94" s="117"/>
      <c r="F94" s="117"/>
      <c r="G94" s="117"/>
      <c r="H94" s="117"/>
      <c r="I94" s="117"/>
      <c r="J94" s="130"/>
    </row>
    <row r="95" spans="1:10">
      <c r="A95" s="117"/>
      <c r="B95" s="117"/>
      <c r="C95" s="117"/>
      <c r="D95" s="117"/>
      <c r="E95" s="117"/>
      <c r="F95" s="117"/>
      <c r="G95" s="117"/>
      <c r="H95" s="117"/>
      <c r="I95" s="117"/>
      <c r="J95" s="130"/>
    </row>
    <row r="96" spans="1:10">
      <c r="A96" s="117"/>
      <c r="B96" s="117"/>
      <c r="C96" s="117"/>
      <c r="D96" s="117"/>
      <c r="E96" s="117"/>
      <c r="F96" s="117"/>
      <c r="G96" s="117"/>
      <c r="H96" s="117"/>
      <c r="I96" s="117"/>
      <c r="J96" s="130"/>
    </row>
    <row r="97" spans="1:10">
      <c r="A97" s="117"/>
      <c r="B97" s="117"/>
      <c r="C97" s="117"/>
      <c r="D97" s="117"/>
      <c r="E97" s="117"/>
      <c r="F97" s="117"/>
      <c r="G97" s="117"/>
      <c r="H97" s="117"/>
      <c r="I97" s="117"/>
      <c r="J97" s="130"/>
    </row>
    <row r="98" spans="1:10">
      <c r="A98" s="117"/>
      <c r="B98" s="117"/>
      <c r="C98" s="117"/>
      <c r="D98" s="117"/>
      <c r="E98" s="117"/>
      <c r="F98" s="117"/>
      <c r="G98" s="117"/>
      <c r="H98" s="117"/>
      <c r="I98" s="117"/>
      <c r="J98" s="130"/>
    </row>
    <row r="99" spans="1:10">
      <c r="A99" s="117"/>
      <c r="B99" s="117"/>
      <c r="C99" s="117"/>
      <c r="D99" s="117"/>
      <c r="E99" s="117"/>
      <c r="F99" s="117"/>
      <c r="G99" s="117"/>
      <c r="H99" s="117"/>
      <c r="I99" s="117"/>
      <c r="J99" s="130"/>
    </row>
    <row r="100" spans="1:10">
      <c r="A100" s="117"/>
      <c r="B100" s="117"/>
      <c r="C100" s="117"/>
      <c r="D100" s="117"/>
      <c r="E100" s="117"/>
      <c r="F100" s="117"/>
      <c r="G100" s="117"/>
      <c r="H100" s="117"/>
      <c r="I100" s="117"/>
      <c r="J100" s="130"/>
    </row>
    <row r="101" spans="1:10">
      <c r="A101" s="117"/>
      <c r="B101" s="117"/>
      <c r="C101" s="117"/>
      <c r="D101" s="117"/>
      <c r="E101" s="117"/>
      <c r="F101" s="117"/>
      <c r="G101" s="117"/>
      <c r="H101" s="117"/>
      <c r="I101" s="117"/>
      <c r="J101" s="130"/>
    </row>
    <row r="102" spans="1:10">
      <c r="A102" s="117"/>
      <c r="B102" s="117"/>
      <c r="C102" s="117"/>
      <c r="D102" s="117"/>
      <c r="E102" s="117"/>
      <c r="F102" s="117"/>
      <c r="G102" s="117"/>
      <c r="H102" s="117"/>
      <c r="I102" s="117"/>
      <c r="J102" s="130"/>
    </row>
    <row r="103" spans="1:10">
      <c r="A103" s="117"/>
      <c r="B103" s="117"/>
      <c r="C103" s="117"/>
      <c r="D103" s="117"/>
      <c r="E103" s="117"/>
      <c r="F103" s="117"/>
      <c r="G103" s="117"/>
      <c r="H103" s="117"/>
      <c r="I103" s="117"/>
      <c r="J103" s="130"/>
    </row>
    <row r="104" spans="1:10">
      <c r="A104" s="117"/>
      <c r="B104" s="117"/>
      <c r="C104" s="117"/>
      <c r="D104" s="117"/>
      <c r="E104" s="117"/>
      <c r="F104" s="117"/>
      <c r="G104" s="117"/>
      <c r="H104" s="117"/>
      <c r="I104" s="117"/>
      <c r="J104" s="130"/>
    </row>
    <row r="105" spans="1:10">
      <c r="A105" s="117"/>
      <c r="B105" s="117"/>
      <c r="C105" s="117"/>
      <c r="D105" s="117"/>
      <c r="E105" s="117"/>
      <c r="F105" s="117"/>
      <c r="G105" s="117"/>
      <c r="H105" s="117"/>
      <c r="I105" s="117"/>
      <c r="J105" s="130"/>
    </row>
    <row r="106" spans="1:10">
      <c r="A106" s="117"/>
      <c r="B106" s="117"/>
      <c r="C106" s="117"/>
      <c r="D106" s="117"/>
      <c r="E106" s="117"/>
      <c r="F106" s="117"/>
      <c r="G106" s="117"/>
      <c r="H106" s="117"/>
      <c r="I106" s="117"/>
      <c r="J106" s="130"/>
    </row>
    <row r="107" spans="1:10">
      <c r="A107" s="117"/>
      <c r="B107" s="117"/>
      <c r="C107" s="117"/>
      <c r="D107" s="117"/>
      <c r="E107" s="117"/>
      <c r="F107" s="117"/>
      <c r="G107" s="117"/>
      <c r="H107" s="117"/>
      <c r="I107" s="117"/>
      <c r="J107" s="130"/>
    </row>
    <row r="108" spans="1:10">
      <c r="A108" s="117"/>
      <c r="B108" s="117"/>
      <c r="C108" s="117"/>
      <c r="D108" s="117"/>
      <c r="E108" s="117"/>
      <c r="F108" s="117"/>
      <c r="G108" s="117"/>
      <c r="H108" s="117"/>
      <c r="I108" s="117"/>
      <c r="J108" s="130"/>
    </row>
    <row r="109" spans="1:10">
      <c r="A109" s="117"/>
      <c r="B109" s="117"/>
      <c r="C109" s="117"/>
      <c r="D109" s="117"/>
      <c r="E109" s="117"/>
      <c r="F109" s="117"/>
      <c r="G109" s="117"/>
      <c r="H109" s="117"/>
      <c r="I109" s="117"/>
      <c r="J109" s="130"/>
    </row>
    <row r="110" spans="1:10">
      <c r="A110" s="117"/>
      <c r="B110" s="117"/>
      <c r="C110" s="117"/>
      <c r="D110" s="117"/>
      <c r="E110" s="117"/>
      <c r="F110" s="117"/>
      <c r="G110" s="117"/>
      <c r="H110" s="117"/>
      <c r="I110" s="117"/>
      <c r="J110" s="130"/>
    </row>
    <row r="111" spans="1:10">
      <c r="A111" s="117"/>
      <c r="B111" s="117"/>
      <c r="C111" s="117"/>
      <c r="D111" s="117"/>
      <c r="E111" s="117"/>
      <c r="F111" s="117"/>
      <c r="G111" s="117"/>
      <c r="H111" s="117"/>
      <c r="I111" s="117"/>
      <c r="J111" s="130"/>
    </row>
    <row r="112" spans="1:10">
      <c r="A112" s="117"/>
      <c r="B112" s="117"/>
      <c r="C112" s="117"/>
      <c r="D112" s="117"/>
      <c r="E112" s="117"/>
      <c r="F112" s="117"/>
      <c r="G112" s="117"/>
      <c r="H112" s="117"/>
      <c r="I112" s="117"/>
      <c r="J112" s="130"/>
    </row>
    <row r="113" spans="1:10">
      <c r="A113" s="117"/>
      <c r="B113" s="117"/>
      <c r="C113" s="117"/>
      <c r="D113" s="117"/>
      <c r="E113" s="117"/>
      <c r="F113" s="117"/>
      <c r="G113" s="117"/>
      <c r="H113" s="117"/>
      <c r="I113" s="117"/>
      <c r="J113" s="130"/>
    </row>
    <row r="114" spans="1:10">
      <c r="A114" s="117"/>
      <c r="B114" s="117"/>
      <c r="C114" s="117"/>
      <c r="D114" s="117"/>
      <c r="E114" s="117"/>
      <c r="F114" s="117"/>
      <c r="G114" s="117"/>
      <c r="H114" s="117"/>
      <c r="I114" s="117"/>
      <c r="J114" s="130"/>
    </row>
    <row r="115" spans="1:10">
      <c r="A115" s="117"/>
      <c r="B115" s="117"/>
      <c r="C115" s="117"/>
      <c r="D115" s="117"/>
      <c r="E115" s="117"/>
      <c r="F115" s="117"/>
      <c r="G115" s="117"/>
      <c r="H115" s="117"/>
      <c r="I115" s="117"/>
      <c r="J115" s="130"/>
    </row>
    <row r="116" spans="1:10">
      <c r="A116" s="117"/>
      <c r="B116" s="117"/>
      <c r="C116" s="117"/>
      <c r="D116" s="117"/>
      <c r="E116" s="117"/>
      <c r="F116" s="117"/>
      <c r="G116" s="117"/>
      <c r="H116" s="117"/>
      <c r="I116" s="117"/>
      <c r="J116" s="130"/>
    </row>
    <row r="117" spans="1:10">
      <c r="A117" s="117"/>
      <c r="B117" s="117"/>
      <c r="C117" s="117"/>
      <c r="D117" s="117"/>
      <c r="E117" s="117"/>
      <c r="F117" s="117"/>
      <c r="G117" s="117"/>
      <c r="H117" s="117"/>
      <c r="I117" s="117"/>
      <c r="J117" s="130"/>
    </row>
    <row r="118" spans="1:10">
      <c r="A118" s="117"/>
      <c r="B118" s="117"/>
      <c r="C118" s="117"/>
      <c r="D118" s="117"/>
      <c r="E118" s="117"/>
      <c r="F118" s="117"/>
      <c r="G118" s="117"/>
      <c r="H118" s="117"/>
      <c r="I118" s="117"/>
      <c r="J118" s="130"/>
    </row>
    <row r="119" spans="1:10">
      <c r="A119" s="117"/>
      <c r="B119" s="117"/>
      <c r="C119" s="117"/>
      <c r="D119" s="117"/>
      <c r="E119" s="117"/>
      <c r="F119" s="117"/>
      <c r="G119" s="117"/>
      <c r="H119" s="117"/>
      <c r="I119" s="117"/>
      <c r="J119" s="130"/>
    </row>
    <row r="120" spans="1:10">
      <c r="A120" s="117"/>
      <c r="B120" s="117"/>
      <c r="C120" s="117"/>
      <c r="D120" s="117"/>
      <c r="E120" s="117"/>
      <c r="F120" s="117"/>
      <c r="G120" s="117"/>
      <c r="H120" s="117"/>
      <c r="I120" s="117"/>
      <c r="J120" s="130"/>
    </row>
    <row r="121" spans="1:10">
      <c r="A121" s="117"/>
      <c r="B121" s="117"/>
      <c r="C121" s="117"/>
      <c r="D121" s="117"/>
      <c r="E121" s="117"/>
      <c r="F121" s="117"/>
      <c r="G121" s="117"/>
      <c r="H121" s="117"/>
      <c r="I121" s="117"/>
      <c r="J121" s="130"/>
    </row>
    <row r="122" spans="1:10">
      <c r="A122" s="117"/>
      <c r="B122" s="117"/>
      <c r="C122" s="117"/>
      <c r="D122" s="117"/>
      <c r="E122" s="117"/>
      <c r="F122" s="117"/>
      <c r="G122" s="117"/>
      <c r="H122" s="117"/>
      <c r="I122" s="117"/>
      <c r="J122" s="130"/>
    </row>
    <row r="123" spans="1:10">
      <c r="A123" s="117"/>
      <c r="B123" s="117"/>
      <c r="C123" s="117"/>
      <c r="D123" s="117"/>
      <c r="E123" s="117"/>
      <c r="F123" s="117"/>
      <c r="G123" s="117"/>
      <c r="H123" s="117"/>
      <c r="I123" s="117"/>
      <c r="J123" s="130"/>
    </row>
    <row r="124" spans="1:10">
      <c r="A124" s="117"/>
      <c r="B124" s="117"/>
      <c r="C124" s="117"/>
      <c r="D124" s="117"/>
      <c r="E124" s="117"/>
      <c r="F124" s="117"/>
      <c r="G124" s="117"/>
      <c r="H124" s="117"/>
      <c r="I124" s="117"/>
      <c r="J124" s="130"/>
    </row>
    <row r="125" spans="1:10">
      <c r="A125" s="117"/>
      <c r="B125" s="117"/>
      <c r="C125" s="117"/>
      <c r="D125" s="117"/>
      <c r="E125" s="117"/>
      <c r="F125" s="117"/>
      <c r="G125" s="117"/>
      <c r="H125" s="117"/>
      <c r="I125" s="117"/>
      <c r="J125" s="130"/>
    </row>
    <row r="126" spans="1:10">
      <c r="A126" s="117"/>
      <c r="B126" s="117"/>
      <c r="C126" s="117"/>
      <c r="D126" s="117"/>
      <c r="E126" s="117"/>
      <c r="F126" s="117"/>
      <c r="G126" s="117"/>
      <c r="H126" s="117"/>
      <c r="I126" s="117"/>
      <c r="J126" s="130"/>
    </row>
    <row r="127" spans="1:10">
      <c r="A127" s="117"/>
      <c r="B127" s="117"/>
      <c r="C127" s="117"/>
      <c r="D127" s="117"/>
      <c r="E127" s="117"/>
      <c r="F127" s="117"/>
      <c r="G127" s="117"/>
      <c r="H127" s="117"/>
      <c r="I127" s="117"/>
      <c r="J127" s="130"/>
    </row>
    <row r="128" spans="1:10">
      <c r="A128" s="117"/>
      <c r="B128" s="117"/>
      <c r="C128" s="117"/>
      <c r="D128" s="117"/>
      <c r="E128" s="117"/>
      <c r="F128" s="117"/>
      <c r="G128" s="117"/>
      <c r="H128" s="117"/>
      <c r="I128" s="117"/>
      <c r="J128" s="130"/>
    </row>
    <row r="129" spans="1:10">
      <c r="A129" s="117"/>
      <c r="B129" s="117"/>
      <c r="C129" s="117"/>
      <c r="D129" s="117"/>
      <c r="E129" s="117"/>
      <c r="F129" s="117"/>
      <c r="G129" s="117"/>
      <c r="H129" s="117"/>
      <c r="I129" s="117"/>
      <c r="J129" s="130"/>
    </row>
    <row r="130" spans="1:10">
      <c r="A130" s="117"/>
      <c r="B130" s="117"/>
      <c r="C130" s="117"/>
      <c r="D130" s="117"/>
      <c r="E130" s="117"/>
      <c r="F130" s="117"/>
      <c r="G130" s="117"/>
      <c r="H130" s="117"/>
      <c r="I130" s="117"/>
      <c r="J130" s="130"/>
    </row>
    <row r="131" spans="1:10">
      <c r="A131" s="117"/>
      <c r="B131" s="117"/>
      <c r="C131" s="117"/>
      <c r="D131" s="117"/>
      <c r="E131" s="117"/>
      <c r="F131" s="117"/>
      <c r="G131" s="117"/>
      <c r="H131" s="117"/>
      <c r="I131" s="117"/>
      <c r="J131" s="130"/>
    </row>
    <row r="132" spans="1:10">
      <c r="A132" s="117"/>
      <c r="B132" s="117"/>
      <c r="C132" s="117"/>
      <c r="D132" s="117"/>
      <c r="E132" s="117"/>
      <c r="F132" s="117"/>
      <c r="G132" s="117"/>
      <c r="H132" s="117"/>
      <c r="I132" s="117"/>
      <c r="J132" s="130"/>
    </row>
    <row r="133" spans="1:10">
      <c r="A133" s="117"/>
      <c r="B133" s="117"/>
      <c r="C133" s="117"/>
      <c r="D133" s="117"/>
      <c r="E133" s="117"/>
      <c r="F133" s="117"/>
      <c r="G133" s="117"/>
      <c r="H133" s="117"/>
      <c r="I133" s="117"/>
      <c r="J133" s="130"/>
    </row>
    <row r="134" spans="1:10">
      <c r="A134" s="117"/>
      <c r="B134" s="117"/>
      <c r="C134" s="117"/>
      <c r="D134" s="117"/>
      <c r="E134" s="117"/>
      <c r="F134" s="117"/>
      <c r="G134" s="117"/>
      <c r="H134" s="117"/>
      <c r="I134" s="117"/>
      <c r="J134" s="130"/>
    </row>
    <row r="135" spans="1:10">
      <c r="A135" s="117"/>
      <c r="B135" s="117"/>
      <c r="C135" s="117"/>
      <c r="D135" s="117"/>
      <c r="E135" s="117"/>
      <c r="F135" s="117"/>
      <c r="G135" s="117"/>
      <c r="H135" s="117"/>
      <c r="I135" s="117"/>
      <c r="J135" s="130"/>
    </row>
    <row r="136" spans="1:10">
      <c r="A136" s="117"/>
      <c r="B136" s="117"/>
      <c r="C136" s="117"/>
      <c r="D136" s="117"/>
      <c r="E136" s="117"/>
      <c r="F136" s="117"/>
      <c r="G136" s="117"/>
      <c r="H136" s="117"/>
      <c r="I136" s="117"/>
      <c r="J136" s="130"/>
    </row>
    <row r="137" spans="1:10">
      <c r="A137" s="117"/>
      <c r="B137" s="117"/>
      <c r="C137" s="117"/>
      <c r="D137" s="117"/>
      <c r="E137" s="117"/>
      <c r="F137" s="117"/>
      <c r="G137" s="117"/>
      <c r="H137" s="117"/>
      <c r="I137" s="117"/>
      <c r="J137" s="130"/>
    </row>
    <row r="138" spans="1:10">
      <c r="A138" s="117"/>
      <c r="B138" s="117"/>
      <c r="C138" s="117"/>
      <c r="D138" s="117"/>
      <c r="E138" s="117"/>
      <c r="F138" s="117"/>
      <c r="G138" s="117"/>
      <c r="H138" s="117"/>
      <c r="I138" s="117"/>
      <c r="J138" s="130"/>
    </row>
    <row r="139" spans="1:10">
      <c r="A139" s="117"/>
      <c r="B139" s="117"/>
      <c r="C139" s="117"/>
      <c r="D139" s="117"/>
      <c r="E139" s="117"/>
      <c r="F139" s="117"/>
      <c r="G139" s="117"/>
      <c r="H139" s="117"/>
      <c r="I139" s="117"/>
      <c r="J139" s="130"/>
    </row>
    <row r="140" spans="1:10">
      <c r="A140" s="117"/>
      <c r="B140" s="117"/>
      <c r="C140" s="117"/>
      <c r="D140" s="117"/>
      <c r="E140" s="117"/>
      <c r="F140" s="117"/>
      <c r="G140" s="117"/>
      <c r="H140" s="117"/>
      <c r="I140" s="117"/>
      <c r="J140" s="130"/>
    </row>
    <row r="141" spans="1:10">
      <c r="A141" s="117"/>
      <c r="B141" s="117"/>
      <c r="C141" s="117"/>
      <c r="D141" s="117"/>
      <c r="E141" s="117"/>
      <c r="F141" s="117"/>
      <c r="G141" s="117"/>
      <c r="H141" s="117"/>
      <c r="I141" s="117"/>
      <c r="J141" s="130"/>
    </row>
    <row r="142" spans="1:10">
      <c r="A142" s="117"/>
      <c r="B142" s="117"/>
      <c r="C142" s="117"/>
      <c r="D142" s="117"/>
      <c r="E142" s="117"/>
      <c r="F142" s="117"/>
      <c r="G142" s="117"/>
      <c r="H142" s="117"/>
      <c r="I142" s="117"/>
      <c r="J142" s="130"/>
    </row>
    <row r="143" spans="1:10">
      <c r="A143" s="117"/>
      <c r="B143" s="117"/>
      <c r="C143" s="117"/>
      <c r="D143" s="117"/>
      <c r="E143" s="117"/>
      <c r="F143" s="117"/>
      <c r="G143" s="117"/>
      <c r="H143" s="117"/>
      <c r="I143" s="117"/>
      <c r="J143" s="130"/>
    </row>
    <row r="144" spans="1:10">
      <c r="A144" s="117"/>
      <c r="B144" s="117"/>
      <c r="C144" s="117"/>
      <c r="D144" s="117"/>
      <c r="E144" s="117"/>
      <c r="F144" s="117"/>
      <c r="G144" s="117"/>
      <c r="H144" s="117"/>
      <c r="I144" s="117"/>
      <c r="J144" s="130"/>
    </row>
    <row r="145" spans="1:10">
      <c r="A145" s="117"/>
      <c r="B145" s="117"/>
      <c r="C145" s="117"/>
      <c r="D145" s="117"/>
      <c r="E145" s="117"/>
      <c r="F145" s="117"/>
      <c r="G145" s="117"/>
      <c r="H145" s="117"/>
      <c r="I145" s="117"/>
      <c r="J145" s="130"/>
    </row>
    <row r="146" spans="1:10">
      <c r="A146" s="117"/>
      <c r="B146" s="117"/>
      <c r="C146" s="117"/>
      <c r="D146" s="117"/>
      <c r="E146" s="117"/>
      <c r="F146" s="117"/>
      <c r="G146" s="117"/>
      <c r="H146" s="117"/>
      <c r="I146" s="117"/>
      <c r="J146" s="130"/>
    </row>
    <row r="147" spans="1:10">
      <c r="A147" s="117"/>
      <c r="B147" s="117"/>
      <c r="C147" s="117"/>
      <c r="D147" s="117"/>
      <c r="E147" s="117"/>
      <c r="F147" s="117"/>
      <c r="G147" s="117"/>
      <c r="H147" s="117"/>
      <c r="I147" s="117"/>
      <c r="J147" s="130"/>
    </row>
    <row r="148" spans="1:10">
      <c r="A148" s="117"/>
      <c r="B148" s="117"/>
      <c r="C148" s="117"/>
      <c r="D148" s="117"/>
      <c r="E148" s="117"/>
      <c r="F148" s="117"/>
      <c r="G148" s="117"/>
      <c r="H148" s="117"/>
      <c r="I148" s="117"/>
      <c r="J148" s="130"/>
    </row>
    <row r="149" spans="1:10">
      <c r="A149" s="117"/>
      <c r="B149" s="117"/>
      <c r="C149" s="117"/>
      <c r="D149" s="117"/>
      <c r="E149" s="117"/>
      <c r="F149" s="117"/>
      <c r="G149" s="117"/>
      <c r="H149" s="117"/>
      <c r="I149" s="117"/>
      <c r="J149" s="130"/>
    </row>
    <row r="150" spans="1:10">
      <c r="A150" s="117"/>
      <c r="B150" s="117"/>
      <c r="C150" s="117"/>
      <c r="D150" s="117"/>
      <c r="E150" s="117"/>
      <c r="F150" s="117"/>
      <c r="G150" s="117"/>
      <c r="H150" s="117"/>
      <c r="I150" s="117"/>
      <c r="J150" s="130"/>
    </row>
    <row r="151" spans="1:10">
      <c r="A151" s="117"/>
      <c r="B151" s="117"/>
      <c r="C151" s="117"/>
      <c r="D151" s="117"/>
      <c r="E151" s="117"/>
      <c r="F151" s="117"/>
      <c r="G151" s="117"/>
      <c r="H151" s="117"/>
      <c r="I151" s="117"/>
      <c r="J151" s="130"/>
    </row>
    <row r="152" spans="1:10">
      <c r="A152" s="117"/>
      <c r="B152" s="117"/>
      <c r="C152" s="117"/>
      <c r="D152" s="117"/>
      <c r="E152" s="117"/>
      <c r="F152" s="117"/>
      <c r="G152" s="117"/>
      <c r="H152" s="117"/>
      <c r="I152" s="117"/>
      <c r="J152" s="130"/>
    </row>
    <row r="153" spans="1:10">
      <c r="A153" s="117"/>
      <c r="B153" s="117"/>
      <c r="C153" s="117"/>
      <c r="D153" s="117"/>
      <c r="E153" s="117"/>
      <c r="F153" s="117"/>
      <c r="G153" s="117"/>
      <c r="H153" s="117"/>
      <c r="I153" s="117"/>
      <c r="J153" s="130"/>
    </row>
    <row r="154" spans="1:10">
      <c r="A154" s="117"/>
      <c r="B154" s="117"/>
      <c r="C154" s="117"/>
      <c r="D154" s="117"/>
      <c r="E154" s="117"/>
      <c r="F154" s="117"/>
      <c r="G154" s="117"/>
      <c r="H154" s="117"/>
      <c r="I154" s="117"/>
      <c r="J154" s="130"/>
    </row>
    <row r="155" spans="1:10">
      <c r="A155" s="117"/>
      <c r="B155" s="117"/>
      <c r="C155" s="117"/>
      <c r="D155" s="117"/>
      <c r="E155" s="117"/>
      <c r="F155" s="117"/>
      <c r="G155" s="117"/>
      <c r="H155" s="117"/>
      <c r="I155" s="117"/>
      <c r="J155" s="130"/>
    </row>
    <row r="156" spans="1:10">
      <c r="A156" s="117"/>
      <c r="B156" s="117"/>
      <c r="C156" s="117"/>
      <c r="D156" s="117"/>
      <c r="E156" s="117"/>
      <c r="F156" s="117"/>
      <c r="G156" s="117"/>
      <c r="H156" s="117"/>
      <c r="I156" s="117"/>
      <c r="J156" s="130"/>
    </row>
    <row r="157" spans="1:10">
      <c r="A157" s="117"/>
      <c r="B157" s="117"/>
      <c r="C157" s="117"/>
      <c r="D157" s="117"/>
      <c r="E157" s="117"/>
      <c r="F157" s="117"/>
      <c r="G157" s="117"/>
      <c r="H157" s="117"/>
      <c r="I157" s="117"/>
      <c r="J157" s="130"/>
    </row>
    <row r="158" spans="1:10">
      <c r="A158" s="117"/>
      <c r="B158" s="117"/>
      <c r="C158" s="117"/>
      <c r="D158" s="117"/>
      <c r="E158" s="117"/>
      <c r="F158" s="117"/>
      <c r="G158" s="117"/>
      <c r="H158" s="117"/>
      <c r="I158" s="117"/>
      <c r="J158" s="130"/>
    </row>
    <row r="159" spans="1:10">
      <c r="A159" s="117"/>
      <c r="B159" s="117"/>
      <c r="C159" s="117"/>
      <c r="D159" s="117"/>
      <c r="E159" s="117"/>
      <c r="F159" s="117"/>
      <c r="G159" s="117"/>
      <c r="H159" s="117"/>
      <c r="I159" s="117"/>
      <c r="J159" s="130"/>
    </row>
    <row r="160" spans="1:10">
      <c r="A160" s="117"/>
      <c r="B160" s="117"/>
      <c r="C160" s="117"/>
      <c r="D160" s="117"/>
      <c r="E160" s="117"/>
      <c r="F160" s="117"/>
      <c r="G160" s="117"/>
      <c r="H160" s="117"/>
      <c r="I160" s="117"/>
      <c r="J160" s="130"/>
    </row>
    <row r="161" spans="1:10">
      <c r="A161" s="117"/>
      <c r="B161" s="117"/>
      <c r="C161" s="117"/>
      <c r="D161" s="117"/>
      <c r="E161" s="117"/>
      <c r="F161" s="117"/>
      <c r="G161" s="117"/>
      <c r="H161" s="117"/>
      <c r="I161" s="117"/>
      <c r="J161" s="130"/>
    </row>
    <row r="162" spans="1:10">
      <c r="A162" s="117"/>
      <c r="B162" s="117"/>
      <c r="C162" s="117"/>
      <c r="D162" s="117"/>
      <c r="E162" s="117"/>
      <c r="F162" s="117"/>
      <c r="G162" s="117"/>
      <c r="H162" s="117"/>
      <c r="I162" s="117"/>
      <c r="J162" s="130"/>
    </row>
    <row r="163" spans="1:10">
      <c r="A163" s="117"/>
      <c r="B163" s="117"/>
      <c r="C163" s="117"/>
      <c r="D163" s="117"/>
      <c r="E163" s="117"/>
      <c r="F163" s="117"/>
      <c r="G163" s="117"/>
      <c r="H163" s="117"/>
      <c r="I163" s="117"/>
      <c r="J163" s="130"/>
    </row>
    <row r="164" spans="1:10">
      <c r="A164" s="117"/>
      <c r="B164" s="117"/>
      <c r="C164" s="117"/>
      <c r="D164" s="117"/>
      <c r="E164" s="117"/>
      <c r="F164" s="117"/>
      <c r="G164" s="117"/>
      <c r="H164" s="117"/>
      <c r="I164" s="117"/>
      <c r="J164" s="130"/>
    </row>
    <row r="165" spans="1:10">
      <c r="A165" s="117"/>
      <c r="B165" s="117"/>
      <c r="C165" s="117"/>
      <c r="D165" s="117"/>
      <c r="E165" s="117"/>
      <c r="F165" s="117"/>
      <c r="G165" s="117"/>
      <c r="H165" s="117"/>
      <c r="I165" s="117"/>
      <c r="J165" s="130"/>
    </row>
    <row r="166" spans="1:10">
      <c r="A166" s="117"/>
      <c r="B166" s="117"/>
      <c r="C166" s="117"/>
      <c r="D166" s="117"/>
      <c r="E166" s="117"/>
      <c r="F166" s="117"/>
      <c r="G166" s="117"/>
      <c r="H166" s="117"/>
      <c r="I166" s="117"/>
      <c r="J166" s="130"/>
    </row>
    <row r="167" spans="1:10">
      <c r="A167" s="117"/>
      <c r="B167" s="117"/>
      <c r="C167" s="117"/>
      <c r="D167" s="117"/>
      <c r="E167" s="117"/>
      <c r="F167" s="117"/>
      <c r="G167" s="117"/>
      <c r="H167" s="117"/>
      <c r="I167" s="117"/>
      <c r="J167" s="130"/>
    </row>
    <row r="168" spans="1:10">
      <c r="A168" s="117"/>
      <c r="B168" s="117"/>
      <c r="C168" s="117"/>
      <c r="D168" s="117"/>
      <c r="E168" s="117"/>
      <c r="F168" s="117"/>
      <c r="G168" s="117"/>
      <c r="H168" s="117"/>
      <c r="I168" s="117"/>
      <c r="J168" s="130"/>
    </row>
    <row r="169" spans="1:10">
      <c r="A169" s="117"/>
      <c r="B169" s="117"/>
      <c r="C169" s="117"/>
      <c r="D169" s="117"/>
      <c r="E169" s="117"/>
      <c r="F169" s="117"/>
      <c r="G169" s="117"/>
      <c r="H169" s="117"/>
      <c r="I169" s="117"/>
      <c r="J169" s="130"/>
    </row>
    <row r="170" spans="1:10">
      <c r="A170" s="117"/>
      <c r="B170" s="117"/>
      <c r="C170" s="117"/>
      <c r="D170" s="117"/>
      <c r="E170" s="117"/>
      <c r="F170" s="117"/>
      <c r="G170" s="117"/>
      <c r="H170" s="117"/>
      <c r="I170" s="117"/>
      <c r="J170" s="130"/>
    </row>
    <row r="171" spans="1:10">
      <c r="A171" s="117"/>
      <c r="B171" s="117"/>
      <c r="C171" s="117"/>
      <c r="D171" s="117"/>
      <c r="E171" s="117"/>
      <c r="F171" s="117"/>
      <c r="G171" s="117"/>
      <c r="H171" s="117"/>
      <c r="I171" s="117"/>
      <c r="J171" s="130"/>
    </row>
    <row r="172" spans="1:10">
      <c r="A172" s="117"/>
      <c r="B172" s="117"/>
      <c r="C172" s="117"/>
      <c r="D172" s="117"/>
      <c r="E172" s="117"/>
      <c r="F172" s="117"/>
      <c r="G172" s="117"/>
      <c r="H172" s="117"/>
      <c r="I172" s="117"/>
      <c r="J172" s="130"/>
    </row>
    <row r="173" spans="1:10">
      <c r="A173" s="117"/>
      <c r="B173" s="117"/>
      <c r="C173" s="117"/>
      <c r="D173" s="117"/>
      <c r="E173" s="117"/>
      <c r="F173" s="117"/>
      <c r="G173" s="117"/>
      <c r="H173" s="117"/>
      <c r="I173" s="117"/>
      <c r="J173" s="130"/>
    </row>
    <row r="174" spans="1:10">
      <c r="A174" s="117"/>
      <c r="B174" s="117"/>
      <c r="C174" s="117"/>
      <c r="D174" s="117"/>
      <c r="E174" s="117"/>
      <c r="F174" s="117"/>
      <c r="G174" s="117"/>
      <c r="H174" s="117"/>
      <c r="I174" s="117"/>
      <c r="J174" s="130"/>
    </row>
    <row r="175" spans="1:10">
      <c r="A175" s="117"/>
      <c r="B175" s="117"/>
      <c r="C175" s="117"/>
      <c r="D175" s="117"/>
      <c r="E175" s="117"/>
      <c r="F175" s="117"/>
      <c r="G175" s="117"/>
      <c r="H175" s="117"/>
      <c r="I175" s="117"/>
      <c r="J175" s="130"/>
    </row>
    <row r="176" spans="1:10">
      <c r="A176" s="117"/>
      <c r="B176" s="117"/>
      <c r="C176" s="117"/>
      <c r="D176" s="117"/>
      <c r="E176" s="117"/>
      <c r="F176" s="117"/>
      <c r="G176" s="117"/>
      <c r="H176" s="117"/>
      <c r="I176" s="117"/>
      <c r="J176" s="130"/>
    </row>
    <row r="177" spans="1:10">
      <c r="A177" s="117"/>
      <c r="B177" s="117"/>
      <c r="C177" s="117"/>
      <c r="D177" s="117"/>
      <c r="E177" s="117"/>
      <c r="F177" s="117"/>
      <c r="G177" s="117"/>
      <c r="H177" s="117"/>
      <c r="I177" s="117"/>
      <c r="J177" s="130"/>
    </row>
    <row r="178" spans="1:10">
      <c r="A178" s="117"/>
      <c r="B178" s="117"/>
      <c r="C178" s="117"/>
      <c r="D178" s="117"/>
      <c r="E178" s="117"/>
      <c r="F178" s="117"/>
      <c r="G178" s="117"/>
      <c r="H178" s="117"/>
      <c r="I178" s="117"/>
      <c r="J178" s="130"/>
    </row>
    <row r="179" spans="1:10">
      <c r="A179" s="117"/>
      <c r="B179" s="117"/>
      <c r="C179" s="117"/>
      <c r="D179" s="117"/>
      <c r="E179" s="117"/>
      <c r="F179" s="117"/>
      <c r="G179" s="117"/>
      <c r="H179" s="117"/>
      <c r="I179" s="117"/>
      <c r="J179" s="130"/>
    </row>
    <row r="180" spans="1:10">
      <c r="A180" s="117"/>
      <c r="B180" s="117"/>
      <c r="C180" s="117"/>
      <c r="D180" s="117"/>
      <c r="E180" s="117"/>
      <c r="F180" s="117"/>
      <c r="G180" s="117"/>
      <c r="H180" s="117"/>
      <c r="I180" s="117"/>
      <c r="J180" s="130"/>
    </row>
    <row r="181" spans="1:10">
      <c r="A181" s="117"/>
      <c r="B181" s="117"/>
      <c r="C181" s="117"/>
      <c r="D181" s="117"/>
      <c r="E181" s="117"/>
      <c r="F181" s="117"/>
      <c r="G181" s="117"/>
      <c r="H181" s="117"/>
      <c r="I181" s="117"/>
      <c r="J181" s="130"/>
    </row>
    <row r="182" spans="1:10">
      <c r="A182" s="117"/>
      <c r="B182" s="117"/>
      <c r="C182" s="117"/>
      <c r="D182" s="117"/>
      <c r="E182" s="117"/>
      <c r="F182" s="117"/>
      <c r="G182" s="117"/>
      <c r="H182" s="117"/>
      <c r="I182" s="117"/>
      <c r="J182" s="130"/>
    </row>
    <row r="183" spans="1:10">
      <c r="A183" s="117"/>
      <c r="B183" s="117"/>
      <c r="C183" s="117"/>
      <c r="D183" s="117"/>
      <c r="E183" s="117"/>
      <c r="F183" s="117"/>
      <c r="G183" s="117"/>
      <c r="H183" s="117"/>
      <c r="I183" s="117"/>
      <c r="J183" s="130"/>
    </row>
    <row r="184" spans="1:10">
      <c r="A184" s="117"/>
      <c r="B184" s="117"/>
      <c r="C184" s="117"/>
      <c r="D184" s="117"/>
      <c r="E184" s="117"/>
      <c r="F184" s="117"/>
      <c r="G184" s="117"/>
      <c r="H184" s="117"/>
      <c r="I184" s="117"/>
      <c r="J184" s="130"/>
    </row>
    <row r="185" spans="1:10">
      <c r="A185" s="117"/>
      <c r="B185" s="117"/>
      <c r="C185" s="117"/>
      <c r="D185" s="117"/>
      <c r="E185" s="117"/>
      <c r="F185" s="117"/>
      <c r="G185" s="117"/>
      <c r="H185" s="117"/>
      <c r="I185" s="117"/>
      <c r="J185" s="130"/>
    </row>
    <row r="186" spans="1:10">
      <c r="A186" s="117"/>
      <c r="B186" s="117"/>
      <c r="C186" s="117"/>
      <c r="D186" s="117"/>
      <c r="E186" s="117"/>
      <c r="F186" s="117"/>
      <c r="G186" s="117"/>
      <c r="H186" s="117"/>
      <c r="I186" s="117"/>
      <c r="J186" s="130"/>
    </row>
    <row r="187" spans="1:10">
      <c r="A187" s="117"/>
      <c r="B187" s="117"/>
      <c r="C187" s="117"/>
      <c r="D187" s="117"/>
      <c r="E187" s="117"/>
      <c r="F187" s="117"/>
      <c r="G187" s="117"/>
      <c r="H187" s="117"/>
      <c r="I187" s="117"/>
      <c r="J187" s="130"/>
    </row>
    <row r="188" spans="1:10">
      <c r="A188" s="117"/>
      <c r="B188" s="117"/>
      <c r="C188" s="117"/>
      <c r="D188" s="117"/>
      <c r="E188" s="117"/>
      <c r="F188" s="117"/>
      <c r="G188" s="117"/>
      <c r="H188" s="117"/>
      <c r="I188" s="117"/>
      <c r="J188" s="130"/>
    </row>
    <row r="189" spans="1:10">
      <c r="A189" s="117"/>
      <c r="B189" s="117"/>
      <c r="C189" s="117"/>
      <c r="D189" s="117"/>
      <c r="E189" s="117"/>
      <c r="F189" s="117"/>
      <c r="G189" s="117"/>
      <c r="H189" s="117"/>
      <c r="I189" s="117"/>
      <c r="J189" s="130"/>
    </row>
    <row r="190" spans="1:10">
      <c r="A190" s="117"/>
      <c r="B190" s="117"/>
      <c r="C190" s="117"/>
      <c r="D190" s="117"/>
      <c r="E190" s="117"/>
      <c r="F190" s="117"/>
      <c r="G190" s="117"/>
      <c r="H190" s="117"/>
      <c r="I190" s="117"/>
      <c r="J190" s="130"/>
    </row>
    <row r="191" spans="1:10">
      <c r="A191" s="117"/>
      <c r="B191" s="117"/>
      <c r="C191" s="117"/>
      <c r="D191" s="117"/>
      <c r="E191" s="117"/>
      <c r="F191" s="117"/>
      <c r="G191" s="117"/>
      <c r="H191" s="117"/>
      <c r="I191" s="117"/>
      <c r="J191" s="130"/>
    </row>
    <row r="192" spans="1:10">
      <c r="A192" s="117"/>
      <c r="B192" s="117"/>
      <c r="C192" s="117"/>
      <c r="D192" s="117"/>
      <c r="E192" s="117"/>
      <c r="F192" s="117"/>
      <c r="G192" s="117"/>
      <c r="H192" s="117"/>
      <c r="I192" s="117"/>
      <c r="J192" s="130"/>
    </row>
    <row r="193" spans="1:10">
      <c r="A193" s="117"/>
      <c r="B193" s="117"/>
      <c r="C193" s="117"/>
      <c r="D193" s="117"/>
      <c r="E193" s="117"/>
      <c r="F193" s="117"/>
      <c r="G193" s="117"/>
      <c r="H193" s="117"/>
      <c r="I193" s="117"/>
      <c r="J193" s="130"/>
    </row>
    <row r="194" spans="1:10">
      <c r="A194" s="117"/>
      <c r="B194" s="117"/>
      <c r="C194" s="117"/>
      <c r="D194" s="117"/>
      <c r="E194" s="117"/>
      <c r="F194" s="117"/>
      <c r="G194" s="117"/>
      <c r="H194" s="117"/>
      <c r="I194" s="117"/>
      <c r="J194" s="130"/>
    </row>
    <row r="195" spans="1:10">
      <c r="A195" s="117"/>
      <c r="B195" s="117"/>
      <c r="C195" s="117"/>
      <c r="D195" s="117"/>
      <c r="E195" s="117"/>
      <c r="F195" s="117"/>
      <c r="G195" s="117"/>
      <c r="H195" s="117"/>
      <c r="I195" s="117"/>
      <c r="J195" s="130"/>
    </row>
    <row r="196" spans="1:10">
      <c r="A196" s="117"/>
      <c r="B196" s="117"/>
      <c r="C196" s="117"/>
      <c r="D196" s="117"/>
      <c r="E196" s="117"/>
      <c r="F196" s="117"/>
      <c r="G196" s="117"/>
      <c r="H196" s="117"/>
      <c r="I196" s="117"/>
      <c r="J196" s="130"/>
    </row>
    <row r="197" spans="1:10">
      <c r="A197" s="117"/>
      <c r="B197" s="117"/>
      <c r="C197" s="117"/>
      <c r="D197" s="117"/>
      <c r="E197" s="117"/>
      <c r="F197" s="117"/>
      <c r="G197" s="117"/>
      <c r="H197" s="117"/>
      <c r="I197" s="117"/>
      <c r="J197" s="130"/>
    </row>
    <row r="198" spans="1:10">
      <c r="A198" s="117"/>
      <c r="B198" s="117"/>
      <c r="C198" s="117"/>
      <c r="D198" s="117"/>
      <c r="E198" s="117"/>
      <c r="F198" s="117"/>
      <c r="G198" s="117"/>
      <c r="H198" s="117"/>
      <c r="I198" s="117"/>
      <c r="J198" s="130"/>
    </row>
    <row r="199" spans="1:10">
      <c r="A199" s="117"/>
      <c r="B199" s="117"/>
      <c r="C199" s="117"/>
      <c r="D199" s="117"/>
      <c r="E199" s="117"/>
      <c r="F199" s="117"/>
      <c r="G199" s="117"/>
      <c r="H199" s="117"/>
      <c r="I199" s="117"/>
      <c r="J199" s="130"/>
    </row>
    <row r="200" spans="1:10">
      <c r="A200" s="117"/>
      <c r="B200" s="117"/>
      <c r="C200" s="117"/>
      <c r="D200" s="117"/>
      <c r="E200" s="117"/>
      <c r="F200" s="117"/>
      <c r="G200" s="117"/>
      <c r="H200" s="117"/>
      <c r="I200" s="117"/>
      <c r="J200" s="130"/>
    </row>
    <row r="201" spans="1:10">
      <c r="A201" s="117"/>
      <c r="B201" s="117"/>
      <c r="C201" s="117"/>
      <c r="D201" s="117"/>
      <c r="E201" s="117"/>
      <c r="F201" s="117"/>
      <c r="G201" s="117"/>
      <c r="H201" s="117"/>
      <c r="I201" s="117"/>
      <c r="J201" s="130"/>
    </row>
    <row r="202" spans="1:10">
      <c r="A202" s="117"/>
      <c r="B202" s="117"/>
      <c r="C202" s="117"/>
      <c r="D202" s="117"/>
      <c r="E202" s="117"/>
      <c r="F202" s="117"/>
      <c r="G202" s="117"/>
      <c r="H202" s="117"/>
      <c r="I202" s="117"/>
      <c r="J202" s="130"/>
    </row>
    <row r="203" spans="1:10">
      <c r="A203" s="117"/>
      <c r="B203" s="117"/>
      <c r="C203" s="117"/>
      <c r="D203" s="117"/>
      <c r="E203" s="117"/>
      <c r="F203" s="117"/>
      <c r="G203" s="117"/>
      <c r="H203" s="117"/>
      <c r="I203" s="117"/>
      <c r="J203" s="130"/>
    </row>
    <row r="204" spans="1:10">
      <c r="A204" s="117"/>
      <c r="B204" s="117"/>
      <c r="C204" s="117"/>
      <c r="D204" s="117"/>
      <c r="E204" s="117"/>
      <c r="F204" s="117"/>
      <c r="G204" s="117"/>
      <c r="H204" s="117"/>
      <c r="I204" s="117"/>
      <c r="J204" s="130"/>
    </row>
    <row r="205" spans="1:10">
      <c r="A205" s="117"/>
      <c r="B205" s="117"/>
      <c r="C205" s="117"/>
      <c r="D205" s="117"/>
      <c r="E205" s="117"/>
      <c r="F205" s="117"/>
      <c r="G205" s="117"/>
      <c r="H205" s="117"/>
      <c r="I205" s="117"/>
      <c r="J205" s="130"/>
    </row>
    <row r="206" spans="1:10">
      <c r="A206" s="117"/>
      <c r="B206" s="117"/>
      <c r="C206" s="117"/>
      <c r="D206" s="117"/>
      <c r="E206" s="117"/>
      <c r="F206" s="117"/>
      <c r="G206" s="117"/>
      <c r="H206" s="117"/>
      <c r="I206" s="117"/>
      <c r="J206" s="130"/>
    </row>
    <row r="207" spans="1:10">
      <c r="A207" s="117"/>
      <c r="B207" s="117"/>
      <c r="C207" s="117"/>
      <c r="D207" s="117"/>
      <c r="E207" s="117"/>
      <c r="F207" s="117"/>
      <c r="G207" s="117"/>
      <c r="H207" s="117"/>
      <c r="I207" s="117"/>
      <c r="J207" s="130"/>
    </row>
    <row r="208" spans="1:10">
      <c r="A208" s="117"/>
      <c r="B208" s="117"/>
      <c r="C208" s="117"/>
      <c r="D208" s="117"/>
      <c r="E208" s="117"/>
      <c r="F208" s="117"/>
      <c r="G208" s="117"/>
      <c r="H208" s="117"/>
      <c r="I208" s="117"/>
      <c r="J208" s="130"/>
    </row>
    <row r="209" spans="1:10">
      <c r="A209" s="117"/>
      <c r="B209" s="117"/>
      <c r="C209" s="117"/>
      <c r="D209" s="117"/>
      <c r="E209" s="117"/>
      <c r="F209" s="117"/>
      <c r="G209" s="117"/>
      <c r="H209" s="117"/>
      <c r="I209" s="117"/>
      <c r="J209" s="130"/>
    </row>
    <row r="210" spans="1:10">
      <c r="A210" s="117"/>
      <c r="B210" s="117"/>
      <c r="C210" s="117"/>
      <c r="D210" s="117"/>
      <c r="E210" s="117"/>
      <c r="F210" s="117"/>
      <c r="G210" s="117"/>
      <c r="H210" s="117"/>
      <c r="I210" s="117"/>
      <c r="J210" s="130"/>
    </row>
    <row r="211" spans="1:10">
      <c r="A211" s="117"/>
      <c r="B211" s="117"/>
      <c r="C211" s="117"/>
      <c r="D211" s="117"/>
      <c r="E211" s="117"/>
      <c r="F211" s="117"/>
      <c r="G211" s="117"/>
      <c r="H211" s="117"/>
      <c r="I211" s="117"/>
      <c r="J211" s="130"/>
    </row>
    <row r="212" spans="1:10">
      <c r="A212" s="117"/>
      <c r="B212" s="117"/>
      <c r="C212" s="117"/>
      <c r="D212" s="117"/>
      <c r="E212" s="117"/>
      <c r="F212" s="117"/>
      <c r="G212" s="117"/>
      <c r="H212" s="117"/>
      <c r="I212" s="117"/>
      <c r="J212" s="130"/>
    </row>
    <row r="213" spans="1:10">
      <c r="A213" s="117"/>
      <c r="B213" s="117"/>
      <c r="C213" s="117"/>
      <c r="D213" s="117"/>
      <c r="E213" s="117"/>
      <c r="F213" s="117"/>
      <c r="G213" s="117"/>
      <c r="H213" s="117"/>
      <c r="I213" s="117"/>
      <c r="J213" s="130"/>
    </row>
    <row r="214" spans="1:10">
      <c r="A214" s="117"/>
      <c r="B214" s="117"/>
      <c r="C214" s="117"/>
      <c r="D214" s="117"/>
      <c r="E214" s="117"/>
      <c r="F214" s="117"/>
      <c r="G214" s="117"/>
      <c r="H214" s="117"/>
      <c r="I214" s="117"/>
      <c r="J214" s="130"/>
    </row>
    <row r="215" spans="1:10">
      <c r="A215" s="117"/>
      <c r="B215" s="117"/>
      <c r="C215" s="117"/>
      <c r="D215" s="117"/>
      <c r="E215" s="117"/>
      <c r="F215" s="117"/>
      <c r="G215" s="117"/>
      <c r="H215" s="117"/>
      <c r="I215" s="117"/>
      <c r="J215" s="130"/>
    </row>
    <row r="216" spans="1:10">
      <c r="A216" s="117"/>
      <c r="B216" s="117"/>
      <c r="C216" s="117"/>
      <c r="D216" s="117"/>
      <c r="E216" s="117"/>
      <c r="F216" s="117"/>
      <c r="G216" s="117"/>
      <c r="H216" s="117"/>
      <c r="I216" s="117"/>
      <c r="J216" s="130"/>
    </row>
    <row r="217" spans="1:10">
      <c r="A217" s="117"/>
      <c r="B217" s="117"/>
      <c r="C217" s="117"/>
      <c r="D217" s="117"/>
      <c r="E217" s="117"/>
      <c r="F217" s="117"/>
      <c r="G217" s="117"/>
      <c r="H217" s="117"/>
      <c r="I217" s="117"/>
      <c r="J217" s="130"/>
    </row>
    <row r="218" spans="1:10">
      <c r="A218" s="117"/>
      <c r="B218" s="117"/>
      <c r="C218" s="117"/>
      <c r="D218" s="117"/>
      <c r="E218" s="117"/>
      <c r="F218" s="117"/>
      <c r="G218" s="117"/>
      <c r="H218" s="117"/>
      <c r="I218" s="117"/>
      <c r="J218" s="130"/>
    </row>
    <row r="219" spans="1:10">
      <c r="A219" s="117"/>
      <c r="B219" s="117"/>
      <c r="C219" s="117"/>
      <c r="D219" s="117"/>
      <c r="E219" s="117"/>
      <c r="F219" s="117"/>
      <c r="G219" s="117"/>
      <c r="H219" s="117"/>
      <c r="I219" s="117"/>
      <c r="J219" s="130"/>
    </row>
    <row r="220" spans="1:10">
      <c r="A220" s="117"/>
      <c r="B220" s="117"/>
      <c r="C220" s="117"/>
      <c r="D220" s="117"/>
      <c r="E220" s="117"/>
      <c r="F220" s="117"/>
      <c r="G220" s="117"/>
      <c r="H220" s="117"/>
      <c r="I220" s="117"/>
      <c r="J220" s="130"/>
    </row>
    <row r="221" spans="1:10">
      <c r="A221" s="117"/>
      <c r="B221" s="117"/>
      <c r="C221" s="117"/>
      <c r="D221" s="117"/>
      <c r="E221" s="117"/>
      <c r="F221" s="117"/>
      <c r="G221" s="117"/>
      <c r="H221" s="117"/>
      <c r="I221" s="117"/>
      <c r="J221" s="130"/>
    </row>
    <row r="222" spans="1:10">
      <c r="A222" s="117"/>
      <c r="B222" s="117"/>
      <c r="C222" s="117"/>
      <c r="D222" s="117"/>
      <c r="E222" s="117"/>
      <c r="F222" s="117"/>
      <c r="G222" s="117"/>
      <c r="H222" s="117"/>
      <c r="I222" s="117"/>
      <c r="J222" s="130"/>
    </row>
    <row r="223" spans="1:10">
      <c r="A223" s="117"/>
      <c r="B223" s="117"/>
      <c r="C223" s="117"/>
      <c r="D223" s="117"/>
      <c r="E223" s="117"/>
      <c r="F223" s="117"/>
      <c r="G223" s="117"/>
      <c r="H223" s="117"/>
      <c r="I223" s="117"/>
      <c r="J223" s="130"/>
    </row>
    <row r="224" spans="1:10">
      <c r="A224" s="117"/>
      <c r="B224" s="117"/>
      <c r="C224" s="117"/>
      <c r="D224" s="117"/>
      <c r="E224" s="117"/>
      <c r="F224" s="117"/>
      <c r="G224" s="117"/>
      <c r="H224" s="117"/>
      <c r="I224" s="117"/>
      <c r="J224" s="130"/>
    </row>
    <row r="225" spans="1:10">
      <c r="A225" s="117"/>
      <c r="B225" s="117"/>
      <c r="C225" s="117"/>
      <c r="D225" s="117"/>
      <c r="E225" s="117"/>
      <c r="F225" s="117"/>
      <c r="G225" s="117"/>
      <c r="H225" s="117"/>
      <c r="I225" s="117"/>
      <c r="J225" s="130"/>
    </row>
    <row r="226" spans="1:10">
      <c r="A226" s="117"/>
      <c r="B226" s="117"/>
      <c r="C226" s="117"/>
      <c r="D226" s="117"/>
      <c r="E226" s="117"/>
      <c r="F226" s="117"/>
      <c r="G226" s="117"/>
      <c r="H226" s="117"/>
      <c r="I226" s="117"/>
      <c r="J226" s="130"/>
    </row>
    <row r="227" spans="1:10">
      <c r="A227" s="117"/>
      <c r="B227" s="117"/>
      <c r="C227" s="117"/>
      <c r="D227" s="117"/>
      <c r="E227" s="117"/>
      <c r="F227" s="117"/>
      <c r="G227" s="117"/>
      <c r="H227" s="117"/>
      <c r="I227" s="117"/>
      <c r="J227" s="130"/>
    </row>
    <row r="228" spans="1:10">
      <c r="A228" s="117"/>
      <c r="B228" s="117"/>
      <c r="C228" s="117"/>
      <c r="D228" s="117"/>
      <c r="E228" s="117"/>
      <c r="F228" s="117"/>
      <c r="G228" s="117"/>
      <c r="H228" s="117"/>
      <c r="I228" s="117"/>
      <c r="J228" s="130"/>
    </row>
    <row r="229" spans="1:10">
      <c r="A229" s="117"/>
      <c r="B229" s="117"/>
      <c r="C229" s="117"/>
      <c r="D229" s="117"/>
      <c r="E229" s="117"/>
      <c r="F229" s="117"/>
      <c r="G229" s="117"/>
      <c r="H229" s="117"/>
      <c r="I229" s="117"/>
      <c r="J229" s="130"/>
    </row>
    <row r="230" spans="1:10">
      <c r="A230" s="117"/>
      <c r="B230" s="117"/>
      <c r="C230" s="117"/>
      <c r="D230" s="117"/>
      <c r="E230" s="117"/>
      <c r="F230" s="117"/>
      <c r="G230" s="117"/>
      <c r="H230" s="117"/>
      <c r="I230" s="117"/>
      <c r="J230" s="130"/>
    </row>
    <row r="231" spans="1:10">
      <c r="A231" s="117"/>
      <c r="B231" s="117"/>
      <c r="C231" s="117"/>
      <c r="D231" s="117"/>
      <c r="E231" s="117"/>
      <c r="F231" s="117"/>
      <c r="G231" s="117"/>
      <c r="H231" s="117"/>
      <c r="I231" s="117"/>
      <c r="J231" s="130"/>
    </row>
    <row r="232" spans="1:10">
      <c r="A232" s="117"/>
      <c r="B232" s="117"/>
      <c r="C232" s="117"/>
      <c r="D232" s="117"/>
      <c r="E232" s="117"/>
      <c r="F232" s="117"/>
      <c r="G232" s="117"/>
      <c r="H232" s="117"/>
      <c r="I232" s="117"/>
      <c r="J232" s="130"/>
    </row>
    <row r="233" spans="1:10">
      <c r="A233" s="117"/>
      <c r="B233" s="117"/>
      <c r="C233" s="117"/>
      <c r="D233" s="117"/>
      <c r="E233" s="117"/>
      <c r="F233" s="117"/>
      <c r="G233" s="117"/>
      <c r="H233" s="117"/>
      <c r="I233" s="117"/>
      <c r="J233" s="130"/>
    </row>
    <row r="234" spans="1:10">
      <c r="A234" s="117"/>
      <c r="B234" s="117"/>
      <c r="C234" s="117"/>
      <c r="D234" s="117"/>
      <c r="E234" s="117"/>
      <c r="F234" s="117"/>
      <c r="G234" s="117"/>
      <c r="H234" s="117"/>
      <c r="I234" s="117"/>
      <c r="J234" s="130"/>
    </row>
    <row r="235" spans="1:10">
      <c r="A235" s="117"/>
      <c r="B235" s="117"/>
      <c r="C235" s="117"/>
      <c r="D235" s="117"/>
      <c r="E235" s="117"/>
      <c r="F235" s="117"/>
      <c r="G235" s="117"/>
      <c r="H235" s="117"/>
      <c r="I235" s="117"/>
      <c r="J235" s="130"/>
    </row>
    <row r="236" spans="1:10">
      <c r="A236" s="117"/>
      <c r="B236" s="117"/>
      <c r="C236" s="117"/>
      <c r="D236" s="117"/>
      <c r="E236" s="117"/>
      <c r="F236" s="117"/>
      <c r="G236" s="117"/>
      <c r="H236" s="117"/>
      <c r="I236" s="117"/>
      <c r="J236" s="130"/>
    </row>
    <row r="237" spans="1:10">
      <c r="A237" s="117"/>
      <c r="B237" s="117"/>
      <c r="C237" s="117"/>
      <c r="D237" s="117"/>
      <c r="E237" s="117"/>
      <c r="F237" s="117"/>
      <c r="G237" s="117"/>
      <c r="H237" s="117"/>
      <c r="I237" s="117"/>
      <c r="J237" s="130"/>
    </row>
    <row r="238" spans="1:10">
      <c r="A238" s="117"/>
      <c r="B238" s="117"/>
      <c r="C238" s="117"/>
      <c r="D238" s="117"/>
      <c r="E238" s="117"/>
      <c r="F238" s="117"/>
      <c r="G238" s="117"/>
      <c r="H238" s="117"/>
      <c r="I238" s="117"/>
      <c r="J238" s="130"/>
    </row>
    <row r="239" spans="1:10">
      <c r="A239" s="117"/>
      <c r="B239" s="117"/>
      <c r="C239" s="117"/>
      <c r="D239" s="117"/>
      <c r="E239" s="117"/>
      <c r="F239" s="117"/>
      <c r="G239" s="117"/>
      <c r="H239" s="117"/>
      <c r="I239" s="117"/>
      <c r="J239" s="130"/>
    </row>
    <row r="240" spans="1:10">
      <c r="A240" s="117"/>
      <c r="B240" s="117"/>
      <c r="C240" s="117"/>
      <c r="D240" s="117"/>
      <c r="E240" s="117"/>
      <c r="F240" s="117"/>
      <c r="G240" s="117"/>
      <c r="H240" s="117"/>
      <c r="I240" s="117"/>
      <c r="J240" s="130"/>
    </row>
    <row r="241" spans="1:10">
      <c r="A241" s="117"/>
      <c r="B241" s="117"/>
      <c r="C241" s="117"/>
      <c r="D241" s="117"/>
      <c r="E241" s="117"/>
      <c r="F241" s="117"/>
      <c r="G241" s="117"/>
      <c r="H241" s="117"/>
      <c r="I241" s="117"/>
      <c r="J241" s="130"/>
    </row>
    <row r="242" spans="1:10">
      <c r="A242" s="117"/>
      <c r="B242" s="117"/>
      <c r="C242" s="117"/>
      <c r="D242" s="117"/>
      <c r="E242" s="117"/>
      <c r="F242" s="117"/>
      <c r="G242" s="117"/>
      <c r="H242" s="117"/>
      <c r="I242" s="117"/>
      <c r="J242" s="130"/>
    </row>
    <row r="243" spans="1:10">
      <c r="A243" s="117"/>
      <c r="B243" s="117"/>
      <c r="C243" s="117"/>
      <c r="D243" s="117"/>
      <c r="E243" s="117"/>
      <c r="F243" s="117"/>
      <c r="G243" s="117"/>
      <c r="H243" s="117"/>
      <c r="I243" s="117"/>
      <c r="J243" s="130"/>
    </row>
    <row r="244" spans="1:10">
      <c r="A244" s="117"/>
      <c r="B244" s="117"/>
      <c r="C244" s="117"/>
      <c r="D244" s="117"/>
      <c r="E244" s="117"/>
      <c r="F244" s="117"/>
      <c r="G244" s="117"/>
      <c r="H244" s="117"/>
      <c r="I244" s="117"/>
      <c r="J244" s="130"/>
    </row>
    <row r="245" spans="1:10">
      <c r="A245" s="117"/>
      <c r="B245" s="117"/>
      <c r="C245" s="117"/>
      <c r="D245" s="117"/>
      <c r="E245" s="117"/>
      <c r="F245" s="117"/>
      <c r="G245" s="117"/>
      <c r="H245" s="117"/>
      <c r="I245" s="117"/>
      <c r="J245" s="130"/>
    </row>
    <row r="246" spans="1:10">
      <c r="A246" s="117"/>
      <c r="B246" s="117"/>
      <c r="C246" s="117"/>
      <c r="D246" s="117"/>
      <c r="E246" s="117"/>
      <c r="F246" s="117"/>
      <c r="G246" s="117"/>
      <c r="H246" s="117"/>
      <c r="I246" s="117"/>
      <c r="J246" s="130"/>
    </row>
    <row r="247" spans="1:10">
      <c r="A247" s="117"/>
      <c r="B247" s="117"/>
      <c r="C247" s="117"/>
      <c r="D247" s="117"/>
      <c r="E247" s="117"/>
      <c r="F247" s="117"/>
      <c r="G247" s="117"/>
      <c r="H247" s="117"/>
      <c r="I247" s="117"/>
      <c r="J247" s="130"/>
    </row>
    <row r="248" spans="1:10">
      <c r="A248" s="117"/>
      <c r="B248" s="117"/>
      <c r="C248" s="117"/>
      <c r="D248" s="117"/>
      <c r="E248" s="117"/>
      <c r="F248" s="117"/>
      <c r="G248" s="117"/>
      <c r="H248" s="117"/>
      <c r="I248" s="117"/>
      <c r="J248" s="130"/>
    </row>
    <row r="249" spans="1:10">
      <c r="A249" s="117"/>
      <c r="B249" s="117"/>
      <c r="C249" s="117"/>
      <c r="D249" s="117"/>
      <c r="E249" s="117"/>
      <c r="F249" s="117"/>
      <c r="G249" s="117"/>
      <c r="H249" s="117"/>
      <c r="I249" s="117"/>
      <c r="J249" s="130"/>
    </row>
    <row r="250" spans="1:10">
      <c r="A250" s="117"/>
      <c r="B250" s="117"/>
      <c r="C250" s="117"/>
      <c r="D250" s="117"/>
      <c r="E250" s="117"/>
      <c r="F250" s="117"/>
      <c r="G250" s="117"/>
      <c r="H250" s="117"/>
      <c r="I250" s="117"/>
      <c r="J250" s="130"/>
    </row>
    <row r="251" spans="1:10">
      <c r="A251" s="117"/>
      <c r="B251" s="117"/>
      <c r="C251" s="117"/>
      <c r="D251" s="117"/>
      <c r="E251" s="117"/>
      <c r="F251" s="117"/>
      <c r="G251" s="117"/>
      <c r="H251" s="117"/>
      <c r="I251" s="117"/>
      <c r="J251" s="130"/>
    </row>
    <row r="252" spans="1:10">
      <c r="A252" s="117"/>
      <c r="B252" s="117"/>
      <c r="C252" s="117"/>
      <c r="D252" s="117"/>
      <c r="E252" s="117"/>
      <c r="F252" s="117"/>
      <c r="G252" s="117"/>
      <c r="H252" s="117"/>
      <c r="I252" s="117"/>
      <c r="J252" s="130"/>
    </row>
    <row r="253" spans="1:10">
      <c r="A253" s="117"/>
      <c r="B253" s="117"/>
      <c r="C253" s="117"/>
      <c r="D253" s="117"/>
      <c r="E253" s="117"/>
      <c r="F253" s="117"/>
      <c r="G253" s="117"/>
      <c r="H253" s="117"/>
      <c r="I253" s="117"/>
      <c r="J253" s="130"/>
    </row>
  </sheetData>
  <sortState xmlns:xlrd2="http://schemas.microsoft.com/office/spreadsheetml/2017/richdata2" ref="A2:I27">
    <sortCondition ref="A2:A27"/>
  </sortState>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1F7E-3B94-409A-BCAC-1BE6655A908E}">
  <dimension ref="A1:S46"/>
  <sheetViews>
    <sheetView showGridLines="0" showRowColHeaders="0" zoomScale="120" zoomScaleNormal="120" workbookViewId="0">
      <selection activeCell="B11" sqref="B11"/>
    </sheetView>
  </sheetViews>
  <sheetFormatPr defaultRowHeight="15"/>
  <cols>
    <col min="2" max="2" width="40.7109375" customWidth="1"/>
    <col min="3" max="7" width="14.7109375" style="34" customWidth="1"/>
    <col min="8" max="8" width="14.7109375" customWidth="1"/>
    <col min="9" max="9" width="14.7109375" style="34" customWidth="1"/>
    <col min="10" max="10" width="14.7109375" customWidth="1"/>
    <col min="11" max="11" width="11.42578125" customWidth="1"/>
    <col min="12" max="12" width="27.28515625" style="284" bestFit="1" customWidth="1"/>
    <col min="13" max="17" width="12.7109375" style="34" customWidth="1"/>
    <col min="18" max="19" width="12.85546875" style="34" customWidth="1"/>
  </cols>
  <sheetData>
    <row r="1" spans="2:19" s="284" customFormat="1">
      <c r="C1" s="34"/>
      <c r="D1" s="34"/>
      <c r="E1" s="34"/>
      <c r="F1" s="34"/>
      <c r="G1" s="34"/>
      <c r="I1" s="34"/>
      <c r="M1" s="34"/>
      <c r="N1" s="34"/>
      <c r="O1" s="34"/>
      <c r="P1" s="34"/>
      <c r="Q1" s="34"/>
      <c r="R1" s="34"/>
      <c r="S1" s="34"/>
    </row>
    <row r="2" spans="2:19" s="284" customFormat="1">
      <c r="C2" s="34"/>
      <c r="D2" s="34"/>
      <c r="E2" s="34"/>
      <c r="F2" s="34"/>
      <c r="G2" s="34"/>
      <c r="I2" s="34"/>
      <c r="M2" s="34"/>
      <c r="N2" s="34"/>
      <c r="O2" s="34"/>
      <c r="P2" s="34"/>
      <c r="Q2" s="34"/>
      <c r="R2" s="34"/>
      <c r="S2" s="34"/>
    </row>
    <row r="3" spans="2:19" s="284" customFormat="1">
      <c r="C3" s="34"/>
      <c r="D3" s="34"/>
      <c r="E3" s="34"/>
      <c r="F3" s="34"/>
      <c r="G3" s="34"/>
      <c r="I3" s="34"/>
      <c r="M3" s="34"/>
      <c r="N3" s="34"/>
      <c r="O3" s="34"/>
      <c r="P3" s="34"/>
      <c r="Q3" s="34"/>
      <c r="R3" s="34"/>
      <c r="S3" s="34"/>
    </row>
    <row r="4" spans="2:19" s="284" customFormat="1">
      <c r="C4" s="34"/>
      <c r="D4" s="34"/>
      <c r="E4" s="34"/>
      <c r="F4" s="34"/>
      <c r="G4" s="34"/>
      <c r="I4" s="34"/>
      <c r="M4" s="34"/>
      <c r="N4" s="34"/>
      <c r="O4" s="34"/>
      <c r="P4" s="34"/>
      <c r="Q4" s="34"/>
      <c r="R4" s="34"/>
      <c r="S4" s="34"/>
    </row>
    <row r="5" spans="2:19" s="284" customFormat="1">
      <c r="C5" s="34"/>
      <c r="D5" s="34"/>
      <c r="E5" s="34"/>
      <c r="F5" s="34"/>
      <c r="G5" s="34"/>
      <c r="I5" s="34"/>
      <c r="M5" s="34"/>
      <c r="N5" s="34"/>
      <c r="O5" s="34"/>
      <c r="P5" s="34"/>
      <c r="Q5" s="34"/>
      <c r="R5" s="34"/>
      <c r="S5" s="34"/>
    </row>
    <row r="6" spans="2:19" s="284" customFormat="1">
      <c r="C6" s="34"/>
      <c r="D6" s="34"/>
      <c r="E6" s="34"/>
      <c r="F6" s="34"/>
      <c r="G6" s="34"/>
      <c r="I6" s="34"/>
      <c r="M6" s="34"/>
      <c r="N6" s="34"/>
      <c r="O6" s="34"/>
      <c r="P6" s="34"/>
      <c r="Q6" s="34"/>
      <c r="R6" s="34"/>
      <c r="S6" s="34"/>
    </row>
    <row r="7" spans="2:19" s="284" customFormat="1">
      <c r="C7" s="34"/>
      <c r="D7" s="34"/>
      <c r="E7" s="34"/>
      <c r="F7" s="34"/>
      <c r="G7" s="34"/>
      <c r="I7" s="34"/>
      <c r="M7" s="34"/>
      <c r="N7" s="34"/>
      <c r="O7" s="34"/>
      <c r="P7" s="34"/>
      <c r="Q7" s="34"/>
      <c r="R7" s="34"/>
      <c r="S7" s="34"/>
    </row>
    <row r="8" spans="2:19">
      <c r="I8" s="268"/>
      <c r="J8" s="34"/>
    </row>
    <row r="9" spans="2:19" s="229" customFormat="1" ht="18.75">
      <c r="B9" s="230"/>
      <c r="C9" s="230"/>
      <c r="D9" s="230"/>
      <c r="E9" s="262" t="s">
        <v>179</v>
      </c>
      <c r="F9" s="262" t="s">
        <v>177</v>
      </c>
      <c r="G9" s="262" t="s">
        <v>179</v>
      </c>
      <c r="H9" s="262" t="s">
        <v>198</v>
      </c>
      <c r="I9" s="262" t="s">
        <v>179</v>
      </c>
      <c r="J9" s="262" t="s">
        <v>177</v>
      </c>
      <c r="K9" s="262"/>
      <c r="L9" s="262"/>
      <c r="M9" s="262" t="s">
        <v>205</v>
      </c>
      <c r="N9" s="230" t="s">
        <v>202</v>
      </c>
      <c r="O9" s="262" t="s">
        <v>208</v>
      </c>
      <c r="P9" s="262" t="s">
        <v>206</v>
      </c>
      <c r="Q9" s="262" t="s">
        <v>203</v>
      </c>
      <c r="R9" s="262" t="s">
        <v>203</v>
      </c>
      <c r="S9" s="262" t="s">
        <v>209</v>
      </c>
    </row>
    <row r="10" spans="2:19" ht="16.5" thickBot="1">
      <c r="B10" s="262" t="s">
        <v>176</v>
      </c>
      <c r="C10" s="262" t="s">
        <v>175</v>
      </c>
      <c r="D10" s="262" t="s">
        <v>194</v>
      </c>
      <c r="E10" s="262" t="s">
        <v>196</v>
      </c>
      <c r="F10" s="262" t="s">
        <v>196</v>
      </c>
      <c r="G10" s="262" t="s">
        <v>200</v>
      </c>
      <c r="H10" s="262" t="s">
        <v>200</v>
      </c>
      <c r="I10" s="262" t="s">
        <v>197</v>
      </c>
      <c r="J10" s="262" t="s">
        <v>197</v>
      </c>
      <c r="K10" s="268"/>
      <c r="L10" s="262" t="s">
        <v>176</v>
      </c>
      <c r="M10" s="262" t="s">
        <v>215</v>
      </c>
      <c r="N10" s="262" t="s">
        <v>119</v>
      </c>
      <c r="O10" s="262" t="s">
        <v>205</v>
      </c>
      <c r="P10" s="262" t="s">
        <v>204</v>
      </c>
      <c r="Q10" s="262" t="s">
        <v>207</v>
      </c>
      <c r="R10" s="262" t="s">
        <v>49</v>
      </c>
      <c r="S10" s="262" t="s">
        <v>204</v>
      </c>
    </row>
    <row r="11" spans="2:19" s="227" customFormat="1" ht="15.75">
      <c r="B11" s="277"/>
      <c r="C11" s="239"/>
      <c r="D11" s="271" t="str">
        <f>IF(C11="","",C11*24)</f>
        <v/>
      </c>
      <c r="E11" s="233" t="str">
        <f>IF(C11="","",$F11/30.4)</f>
        <v/>
      </c>
      <c r="F11" s="238" t="str">
        <f>IF(C11="","",$C$26*C11)</f>
        <v/>
      </c>
      <c r="G11" s="270" t="str">
        <f>IF($C11="","",$I$32*D11)</f>
        <v/>
      </c>
      <c r="H11" s="233" t="str">
        <f t="shared" ref="H11:H23" si="0">IF(C11="","",G11*30.4)</f>
        <v/>
      </c>
      <c r="I11" s="233" t="str">
        <f t="shared" ref="I11:I23" si="1">IF(C11="","",E11-G11)</f>
        <v/>
      </c>
      <c r="J11" s="233" t="str">
        <f t="shared" ref="J11:J23" si="2">IF(C11="","",F11-H11)</f>
        <v/>
      </c>
      <c r="L11" s="301" t="str">
        <f>IF(B11="","",B11)</f>
        <v/>
      </c>
      <c r="M11" s="279"/>
      <c r="N11" s="287"/>
      <c r="O11" s="297" t="str">
        <f ca="1">IF(M11="","",TODAY()-M11)</f>
        <v/>
      </c>
      <c r="P11" s="299" t="str">
        <f>IF(M11="","",(I11*O11))</f>
        <v/>
      </c>
      <c r="Q11" s="289" t="str">
        <f>IF(N11="","",N11/J11)</f>
        <v/>
      </c>
      <c r="R11" s="295" t="str">
        <f>IF(M11="","",(M11+(Q11*30.4)))</f>
        <v/>
      </c>
      <c r="S11" s="304" t="str">
        <f>IF(N11="","",P11-N11)</f>
        <v/>
      </c>
    </row>
    <row r="12" spans="2:19" s="227" customFormat="1" ht="15.75">
      <c r="B12" s="277"/>
      <c r="C12" s="240"/>
      <c r="D12" s="271" t="str">
        <f t="shared" ref="D12:D23" si="3">IF(C12="","",C12*24)</f>
        <v/>
      </c>
      <c r="E12" s="233" t="str">
        <f t="shared" ref="E12:E23" si="4">IF(C12="","",$F12/30.4)</f>
        <v/>
      </c>
      <c r="F12" s="238" t="str">
        <f t="shared" ref="F12:F23" si="5">IF(C12="","",$C$26*C12)</f>
        <v/>
      </c>
      <c r="G12" s="270" t="str">
        <f t="shared" ref="G12:G23" si="6">IF($C12="","",$I$32*D12)</f>
        <v/>
      </c>
      <c r="H12" s="233" t="str">
        <f t="shared" si="0"/>
        <v/>
      </c>
      <c r="I12" s="233" t="str">
        <f t="shared" si="1"/>
        <v/>
      </c>
      <c r="J12" s="233" t="str">
        <f t="shared" si="2"/>
        <v/>
      </c>
      <c r="L12" s="301" t="str">
        <f t="shared" ref="L12:L23" si="7">IF(B12="","",B12)</f>
        <v/>
      </c>
      <c r="M12" s="279"/>
      <c r="N12" s="287"/>
      <c r="O12" s="297" t="str">
        <f t="shared" ref="O12:O23" ca="1" si="8">IF(M12="","",TODAY()-M12)</f>
        <v/>
      </c>
      <c r="P12" s="299" t="str">
        <f t="shared" ref="P12:P23" si="9">IF(M12="","",(I12*O12))</f>
        <v/>
      </c>
      <c r="Q12" s="289" t="str">
        <f t="shared" ref="Q12:Q23" si="10">IF(N12="","",N12/J12)</f>
        <v/>
      </c>
      <c r="R12" s="295" t="str">
        <f t="shared" ref="R12:R23" si="11">IF(M12="","",(M12+(Q12*30.4)))</f>
        <v/>
      </c>
      <c r="S12" s="304" t="str">
        <f t="shared" ref="S12:S23" si="12">IF(N12="","",P12-N12)</f>
        <v/>
      </c>
    </row>
    <row r="13" spans="2:19" s="227" customFormat="1" ht="15.75">
      <c r="B13" s="277"/>
      <c r="C13" s="240"/>
      <c r="D13" s="271" t="str">
        <f t="shared" si="3"/>
        <v/>
      </c>
      <c r="E13" s="233" t="str">
        <f t="shared" si="4"/>
        <v/>
      </c>
      <c r="F13" s="238" t="str">
        <f t="shared" si="5"/>
        <v/>
      </c>
      <c r="G13" s="270" t="str">
        <f t="shared" si="6"/>
        <v/>
      </c>
      <c r="H13" s="233" t="str">
        <f t="shared" si="0"/>
        <v/>
      </c>
      <c r="I13" s="233" t="str">
        <f t="shared" si="1"/>
        <v/>
      </c>
      <c r="J13" s="233" t="str">
        <f t="shared" si="2"/>
        <v/>
      </c>
      <c r="L13" s="301" t="str">
        <f t="shared" si="7"/>
        <v/>
      </c>
      <c r="M13" s="279"/>
      <c r="N13" s="287"/>
      <c r="O13" s="297" t="str">
        <f t="shared" ca="1" si="8"/>
        <v/>
      </c>
      <c r="P13" s="299" t="str">
        <f t="shared" si="9"/>
        <v/>
      </c>
      <c r="Q13" s="289" t="str">
        <f t="shared" si="10"/>
        <v/>
      </c>
      <c r="R13" s="295" t="str">
        <f t="shared" si="11"/>
        <v/>
      </c>
      <c r="S13" s="304" t="str">
        <f t="shared" si="12"/>
        <v/>
      </c>
    </row>
    <row r="14" spans="2:19" s="227" customFormat="1" ht="15.75">
      <c r="B14" s="277"/>
      <c r="C14" s="240"/>
      <c r="D14" s="271" t="str">
        <f t="shared" si="3"/>
        <v/>
      </c>
      <c r="E14" s="233" t="str">
        <f t="shared" si="4"/>
        <v/>
      </c>
      <c r="F14" s="238" t="str">
        <f t="shared" si="5"/>
        <v/>
      </c>
      <c r="G14" s="270" t="str">
        <f t="shared" si="6"/>
        <v/>
      </c>
      <c r="H14" s="233" t="str">
        <f t="shared" si="0"/>
        <v/>
      </c>
      <c r="I14" s="233" t="str">
        <f t="shared" si="1"/>
        <v/>
      </c>
      <c r="J14" s="233" t="str">
        <f t="shared" si="2"/>
        <v/>
      </c>
      <c r="L14" s="301" t="str">
        <f t="shared" si="7"/>
        <v/>
      </c>
      <c r="M14" s="279"/>
      <c r="N14" s="287"/>
      <c r="O14" s="297" t="str">
        <f t="shared" ca="1" si="8"/>
        <v/>
      </c>
      <c r="P14" s="299" t="str">
        <f t="shared" si="9"/>
        <v/>
      </c>
      <c r="Q14" s="289" t="str">
        <f t="shared" si="10"/>
        <v/>
      </c>
      <c r="R14" s="295" t="str">
        <f t="shared" si="11"/>
        <v/>
      </c>
      <c r="S14" s="304" t="str">
        <f t="shared" si="12"/>
        <v/>
      </c>
    </row>
    <row r="15" spans="2:19" s="227" customFormat="1" ht="15.75">
      <c r="B15" s="277"/>
      <c r="C15" s="240"/>
      <c r="D15" s="271" t="str">
        <f t="shared" si="3"/>
        <v/>
      </c>
      <c r="E15" s="233" t="str">
        <f t="shared" si="4"/>
        <v/>
      </c>
      <c r="F15" s="238" t="str">
        <f t="shared" si="5"/>
        <v/>
      </c>
      <c r="G15" s="270" t="str">
        <f t="shared" si="6"/>
        <v/>
      </c>
      <c r="H15" s="233" t="str">
        <f t="shared" si="0"/>
        <v/>
      </c>
      <c r="I15" s="233" t="str">
        <f t="shared" si="1"/>
        <v/>
      </c>
      <c r="J15" s="233" t="str">
        <f t="shared" si="2"/>
        <v/>
      </c>
      <c r="L15" s="301" t="str">
        <f t="shared" si="7"/>
        <v/>
      </c>
      <c r="M15" s="279"/>
      <c r="N15" s="287"/>
      <c r="O15" s="297" t="str">
        <f t="shared" ca="1" si="8"/>
        <v/>
      </c>
      <c r="P15" s="299" t="str">
        <f t="shared" si="9"/>
        <v/>
      </c>
      <c r="Q15" s="289" t="str">
        <f t="shared" si="10"/>
        <v/>
      </c>
      <c r="R15" s="295" t="str">
        <f t="shared" si="11"/>
        <v/>
      </c>
      <c r="S15" s="304" t="str">
        <f t="shared" si="12"/>
        <v/>
      </c>
    </row>
    <row r="16" spans="2:19" s="227" customFormat="1" ht="15.75">
      <c r="B16" s="277"/>
      <c r="C16" s="240"/>
      <c r="D16" s="271" t="str">
        <f t="shared" si="3"/>
        <v/>
      </c>
      <c r="E16" s="233" t="str">
        <f t="shared" si="4"/>
        <v/>
      </c>
      <c r="F16" s="238" t="str">
        <f t="shared" si="5"/>
        <v/>
      </c>
      <c r="G16" s="270" t="str">
        <f t="shared" si="6"/>
        <v/>
      </c>
      <c r="H16" s="233" t="str">
        <f t="shared" si="0"/>
        <v/>
      </c>
      <c r="I16" s="233" t="str">
        <f t="shared" si="1"/>
        <v/>
      </c>
      <c r="J16" s="233" t="str">
        <f t="shared" si="2"/>
        <v/>
      </c>
      <c r="L16" s="301" t="str">
        <f t="shared" si="7"/>
        <v/>
      </c>
      <c r="M16" s="279"/>
      <c r="N16" s="287"/>
      <c r="O16" s="297" t="str">
        <f t="shared" ca="1" si="8"/>
        <v/>
      </c>
      <c r="P16" s="299" t="str">
        <f t="shared" si="9"/>
        <v/>
      </c>
      <c r="Q16" s="289" t="str">
        <f t="shared" si="10"/>
        <v/>
      </c>
      <c r="R16" s="295" t="str">
        <f t="shared" si="11"/>
        <v/>
      </c>
      <c r="S16" s="304" t="str">
        <f t="shared" si="12"/>
        <v/>
      </c>
    </row>
    <row r="17" spans="2:19" s="227" customFormat="1" ht="15.75">
      <c r="B17" s="277"/>
      <c r="C17" s="240"/>
      <c r="D17" s="271" t="str">
        <f t="shared" si="3"/>
        <v/>
      </c>
      <c r="E17" s="233" t="str">
        <f t="shared" si="4"/>
        <v/>
      </c>
      <c r="F17" s="238" t="str">
        <f t="shared" si="5"/>
        <v/>
      </c>
      <c r="G17" s="270" t="str">
        <f t="shared" si="6"/>
        <v/>
      </c>
      <c r="H17" s="233" t="str">
        <f t="shared" si="0"/>
        <v/>
      </c>
      <c r="I17" s="233" t="str">
        <f t="shared" si="1"/>
        <v/>
      </c>
      <c r="J17" s="233" t="str">
        <f t="shared" si="2"/>
        <v/>
      </c>
      <c r="L17" s="301" t="str">
        <f t="shared" si="7"/>
        <v/>
      </c>
      <c r="M17" s="279"/>
      <c r="N17" s="287"/>
      <c r="O17" s="297" t="str">
        <f t="shared" ca="1" si="8"/>
        <v/>
      </c>
      <c r="P17" s="299" t="str">
        <f t="shared" si="9"/>
        <v/>
      </c>
      <c r="Q17" s="289" t="str">
        <f t="shared" si="10"/>
        <v/>
      </c>
      <c r="R17" s="295" t="str">
        <f t="shared" si="11"/>
        <v/>
      </c>
      <c r="S17" s="304" t="str">
        <f t="shared" si="12"/>
        <v/>
      </c>
    </row>
    <row r="18" spans="2:19" s="227" customFormat="1" ht="15.75">
      <c r="B18" s="277"/>
      <c r="C18" s="240"/>
      <c r="D18" s="271" t="str">
        <f t="shared" si="3"/>
        <v/>
      </c>
      <c r="E18" s="233" t="str">
        <f t="shared" si="4"/>
        <v/>
      </c>
      <c r="F18" s="238" t="str">
        <f t="shared" si="5"/>
        <v/>
      </c>
      <c r="G18" s="270" t="str">
        <f t="shared" si="6"/>
        <v/>
      </c>
      <c r="H18" s="233" t="str">
        <f t="shared" si="0"/>
        <v/>
      </c>
      <c r="I18" s="233" t="str">
        <f t="shared" si="1"/>
        <v/>
      </c>
      <c r="J18" s="233" t="str">
        <f t="shared" si="2"/>
        <v/>
      </c>
      <c r="L18" s="301" t="str">
        <f t="shared" si="7"/>
        <v/>
      </c>
      <c r="M18" s="279"/>
      <c r="N18" s="287"/>
      <c r="O18" s="297" t="str">
        <f t="shared" ca="1" si="8"/>
        <v/>
      </c>
      <c r="P18" s="299" t="str">
        <f t="shared" si="9"/>
        <v/>
      </c>
      <c r="Q18" s="289" t="str">
        <f t="shared" si="10"/>
        <v/>
      </c>
      <c r="R18" s="295" t="str">
        <f t="shared" si="11"/>
        <v/>
      </c>
      <c r="S18" s="304" t="str">
        <f t="shared" si="12"/>
        <v/>
      </c>
    </row>
    <row r="19" spans="2:19" s="227" customFormat="1" ht="15.75">
      <c r="B19" s="277"/>
      <c r="C19" s="240"/>
      <c r="D19" s="271" t="str">
        <f t="shared" si="3"/>
        <v/>
      </c>
      <c r="E19" s="233" t="str">
        <f t="shared" si="4"/>
        <v/>
      </c>
      <c r="F19" s="238" t="str">
        <f t="shared" si="5"/>
        <v/>
      </c>
      <c r="G19" s="270" t="str">
        <f t="shared" si="6"/>
        <v/>
      </c>
      <c r="H19" s="233" t="str">
        <f t="shared" si="0"/>
        <v/>
      </c>
      <c r="I19" s="233" t="str">
        <f t="shared" si="1"/>
        <v/>
      </c>
      <c r="J19" s="233" t="str">
        <f t="shared" si="2"/>
        <v/>
      </c>
      <c r="L19" s="301" t="str">
        <f t="shared" si="7"/>
        <v/>
      </c>
      <c r="M19" s="279"/>
      <c r="N19" s="287"/>
      <c r="O19" s="297" t="str">
        <f t="shared" ca="1" si="8"/>
        <v/>
      </c>
      <c r="P19" s="299" t="str">
        <f t="shared" si="9"/>
        <v/>
      </c>
      <c r="Q19" s="289" t="str">
        <f t="shared" si="10"/>
        <v/>
      </c>
      <c r="R19" s="295" t="str">
        <f t="shared" si="11"/>
        <v/>
      </c>
      <c r="S19" s="304" t="str">
        <f t="shared" si="12"/>
        <v/>
      </c>
    </row>
    <row r="20" spans="2:19" s="227" customFormat="1" ht="15.75">
      <c r="B20" s="277"/>
      <c r="C20" s="240"/>
      <c r="D20" s="271" t="str">
        <f t="shared" si="3"/>
        <v/>
      </c>
      <c r="E20" s="233" t="str">
        <f t="shared" si="4"/>
        <v/>
      </c>
      <c r="F20" s="238" t="str">
        <f t="shared" si="5"/>
        <v/>
      </c>
      <c r="G20" s="270" t="str">
        <f t="shared" si="6"/>
        <v/>
      </c>
      <c r="H20" s="233" t="str">
        <f t="shared" si="0"/>
        <v/>
      </c>
      <c r="I20" s="233" t="str">
        <f t="shared" si="1"/>
        <v/>
      </c>
      <c r="J20" s="233" t="str">
        <f t="shared" si="2"/>
        <v/>
      </c>
      <c r="L20" s="301" t="str">
        <f t="shared" si="7"/>
        <v/>
      </c>
      <c r="M20" s="279"/>
      <c r="N20" s="287"/>
      <c r="O20" s="297" t="str">
        <f t="shared" ca="1" si="8"/>
        <v/>
      </c>
      <c r="P20" s="299" t="str">
        <f t="shared" si="9"/>
        <v/>
      </c>
      <c r="Q20" s="289" t="str">
        <f t="shared" si="10"/>
        <v/>
      </c>
      <c r="R20" s="295" t="str">
        <f t="shared" si="11"/>
        <v/>
      </c>
      <c r="S20" s="304" t="str">
        <f t="shared" si="12"/>
        <v/>
      </c>
    </row>
    <row r="21" spans="2:19" s="227" customFormat="1" ht="15.75">
      <c r="B21" s="277"/>
      <c r="C21" s="240"/>
      <c r="D21" s="271" t="str">
        <f t="shared" si="3"/>
        <v/>
      </c>
      <c r="E21" s="233" t="str">
        <f t="shared" si="4"/>
        <v/>
      </c>
      <c r="F21" s="238" t="str">
        <f t="shared" si="5"/>
        <v/>
      </c>
      <c r="G21" s="270" t="str">
        <f t="shared" si="6"/>
        <v/>
      </c>
      <c r="H21" s="233" t="str">
        <f t="shared" si="0"/>
        <v/>
      </c>
      <c r="I21" s="233" t="str">
        <f t="shared" si="1"/>
        <v/>
      </c>
      <c r="J21" s="233" t="str">
        <f t="shared" si="2"/>
        <v/>
      </c>
      <c r="L21" s="301" t="str">
        <f t="shared" si="7"/>
        <v/>
      </c>
      <c r="M21" s="279"/>
      <c r="N21" s="287"/>
      <c r="O21" s="297" t="str">
        <f t="shared" ca="1" si="8"/>
        <v/>
      </c>
      <c r="P21" s="299" t="str">
        <f t="shared" si="9"/>
        <v/>
      </c>
      <c r="Q21" s="289" t="str">
        <f t="shared" si="10"/>
        <v/>
      </c>
      <c r="R21" s="295" t="str">
        <f t="shared" si="11"/>
        <v/>
      </c>
      <c r="S21" s="304" t="str">
        <f t="shared" si="12"/>
        <v/>
      </c>
    </row>
    <row r="22" spans="2:19" s="227" customFormat="1" ht="15.75">
      <c r="B22" s="277"/>
      <c r="C22" s="240"/>
      <c r="D22" s="271" t="str">
        <f t="shared" si="3"/>
        <v/>
      </c>
      <c r="E22" s="233" t="str">
        <f t="shared" si="4"/>
        <v/>
      </c>
      <c r="F22" s="238" t="str">
        <f t="shared" si="5"/>
        <v/>
      </c>
      <c r="G22" s="270" t="str">
        <f t="shared" si="6"/>
        <v/>
      </c>
      <c r="H22" s="233" t="str">
        <f t="shared" si="0"/>
        <v/>
      </c>
      <c r="I22" s="233" t="str">
        <f t="shared" si="1"/>
        <v/>
      </c>
      <c r="J22" s="233" t="str">
        <f t="shared" si="2"/>
        <v/>
      </c>
      <c r="L22" s="301" t="str">
        <f t="shared" si="7"/>
        <v/>
      </c>
      <c r="M22" s="279"/>
      <c r="N22" s="287"/>
      <c r="O22" s="297" t="str">
        <f t="shared" ca="1" si="8"/>
        <v/>
      </c>
      <c r="P22" s="299" t="str">
        <f t="shared" si="9"/>
        <v/>
      </c>
      <c r="Q22" s="289" t="str">
        <f t="shared" si="10"/>
        <v/>
      </c>
      <c r="R22" s="295" t="str">
        <f t="shared" si="11"/>
        <v/>
      </c>
      <c r="S22" s="304" t="str">
        <f t="shared" si="12"/>
        <v/>
      </c>
    </row>
    <row r="23" spans="2:19" s="227" customFormat="1" ht="16.5" thickBot="1">
      <c r="B23" s="277"/>
      <c r="C23" s="241"/>
      <c r="D23" s="282" t="str">
        <f t="shared" si="3"/>
        <v/>
      </c>
      <c r="E23" s="275" t="str">
        <f t="shared" si="4"/>
        <v/>
      </c>
      <c r="F23" s="273" t="str">
        <f t="shared" si="5"/>
        <v/>
      </c>
      <c r="G23" s="274" t="str">
        <f t="shared" si="6"/>
        <v/>
      </c>
      <c r="H23" s="275" t="str">
        <f t="shared" si="0"/>
        <v/>
      </c>
      <c r="I23" s="275" t="str">
        <f t="shared" si="1"/>
        <v/>
      </c>
      <c r="J23" s="275" t="str">
        <f t="shared" si="2"/>
        <v/>
      </c>
      <c r="L23" s="302" t="str">
        <f t="shared" si="7"/>
        <v/>
      </c>
      <c r="M23" s="294"/>
      <c r="N23" s="291"/>
      <c r="O23" s="298" t="str">
        <f t="shared" ca="1" si="8"/>
        <v/>
      </c>
      <c r="P23" s="300" t="str">
        <f t="shared" si="9"/>
        <v/>
      </c>
      <c r="Q23" s="292" t="str">
        <f t="shared" si="10"/>
        <v/>
      </c>
      <c r="R23" s="296" t="str">
        <f t="shared" si="11"/>
        <v/>
      </c>
      <c r="S23" s="305" t="str">
        <f t="shared" si="12"/>
        <v/>
      </c>
    </row>
    <row r="24" spans="2:19" s="227" customFormat="1" ht="15.75">
      <c r="B24" s="276" t="s">
        <v>5</v>
      </c>
      <c r="C24" s="272">
        <f t="shared" ref="C24:P24" si="13">SUM(C11:C23)</f>
        <v>0</v>
      </c>
      <c r="D24" s="272">
        <f t="shared" si="13"/>
        <v>0</v>
      </c>
      <c r="E24" s="236">
        <f t="shared" si="13"/>
        <v>0</v>
      </c>
      <c r="F24" s="286">
        <f t="shared" si="13"/>
        <v>0</v>
      </c>
      <c r="G24" s="236">
        <f t="shared" si="13"/>
        <v>0</v>
      </c>
      <c r="H24" s="286">
        <f t="shared" si="13"/>
        <v>0</v>
      </c>
      <c r="I24" s="236">
        <f t="shared" si="13"/>
        <v>0</v>
      </c>
      <c r="J24" s="286">
        <f t="shared" si="13"/>
        <v>0</v>
      </c>
      <c r="L24" s="293" t="str">
        <f>COUNTA(B11:B23) &amp; "  Miner(s)"</f>
        <v>0  Miner(s)</v>
      </c>
      <c r="M24" s="293"/>
      <c r="N24" s="288">
        <f t="shared" si="13"/>
        <v>0</v>
      </c>
      <c r="O24" s="272"/>
      <c r="P24" s="288">
        <f t="shared" si="13"/>
        <v>0</v>
      </c>
      <c r="Q24" s="290"/>
      <c r="R24" s="295"/>
      <c r="S24" s="288">
        <f>SUM(S11:S23)</f>
        <v>0</v>
      </c>
    </row>
    <row r="25" spans="2:19" s="227" customFormat="1" ht="30" customHeight="1" thickBot="1">
      <c r="B25" s="264" t="s">
        <v>193</v>
      </c>
      <c r="C25" s="262" t="s">
        <v>175</v>
      </c>
      <c r="D25" s="262" t="s">
        <v>177</v>
      </c>
      <c r="E25" s="262" t="s">
        <v>179</v>
      </c>
      <c r="F25" s="262" t="s">
        <v>199</v>
      </c>
      <c r="G25" s="228"/>
      <c r="I25" s="228"/>
      <c r="M25" s="228"/>
      <c r="N25" s="228"/>
      <c r="O25" s="228"/>
      <c r="P25" s="228"/>
      <c r="Q25" s="228"/>
      <c r="R25" s="228"/>
      <c r="S25" s="228"/>
    </row>
    <row r="26" spans="2:19" s="227" customFormat="1" ht="16.5" thickBot="1">
      <c r="B26" s="235" t="s">
        <v>180</v>
      </c>
      <c r="C26" s="266" t="str">
        <f>IFERROR(IF(D26="","",D26/C27),"")</f>
        <v/>
      </c>
      <c r="D26" s="237">
        <v>0</v>
      </c>
      <c r="E26" s="238">
        <f>IF(D26="","",$D26/30.4)</f>
        <v>0</v>
      </c>
      <c r="F26" s="263" t="str">
        <f>IFERROR(D26/D27,"")</f>
        <v/>
      </c>
      <c r="G26" s="228"/>
      <c r="I26" s="228"/>
      <c r="M26" s="228"/>
      <c r="N26" s="228"/>
      <c r="O26" s="228"/>
      <c r="P26" s="228"/>
      <c r="Q26" s="228"/>
      <c r="R26" s="228"/>
      <c r="S26" s="228"/>
    </row>
    <row r="27" spans="2:19" s="227" customFormat="1" ht="15.75">
      <c r="B27" s="231" t="s">
        <v>178</v>
      </c>
      <c r="C27" s="243">
        <f>C24</f>
        <v>0</v>
      </c>
      <c r="D27" s="243">
        <f>(C27*730)</f>
        <v>0</v>
      </c>
      <c r="E27" s="247">
        <f>IF(D27="","",$D27/30.4)</f>
        <v>0</v>
      </c>
      <c r="F27" s="228"/>
      <c r="G27" s="228"/>
      <c r="I27" s="228"/>
      <c r="M27" s="228"/>
      <c r="N27" s="228"/>
      <c r="O27" s="228"/>
      <c r="P27" s="228"/>
      <c r="Q27" s="228"/>
      <c r="R27" s="228"/>
      <c r="S27" s="228"/>
    </row>
    <row r="28" spans="2:19" s="227" customFormat="1" ht="15.75">
      <c r="B28" s="231" t="s">
        <v>214</v>
      </c>
      <c r="C28" s="234">
        <f>SUM(C11:C23)</f>
        <v>0</v>
      </c>
      <c r="D28" s="233">
        <f>SUM(F11:F23)</f>
        <v>0</v>
      </c>
      <c r="E28" s="238">
        <f>IF(D28="","",$D28/30.4)</f>
        <v>0</v>
      </c>
      <c r="F28" s="228"/>
      <c r="G28" s="228"/>
      <c r="I28" s="228"/>
      <c r="M28" s="228"/>
      <c r="N28" s="228"/>
      <c r="O28" s="228"/>
      <c r="P28" s="228"/>
      <c r="Q28" s="228"/>
      <c r="R28" s="228"/>
      <c r="S28" s="228"/>
    </row>
    <row r="29" spans="2:19" s="227" customFormat="1" ht="15.75">
      <c r="B29" s="231" t="s">
        <v>213</v>
      </c>
      <c r="C29" s="242" t="str">
        <f>IFERROR(AVERAGE(C11:C23),"")</f>
        <v/>
      </c>
      <c r="D29" s="233" t="str">
        <f>IFERROR("",AVERAGE(F11:F23))</f>
        <v/>
      </c>
      <c r="E29" s="238" t="str">
        <f>IF(D29="","",$D29/30.4)</f>
        <v/>
      </c>
      <c r="F29" s="228"/>
      <c r="G29" s="228"/>
      <c r="I29" s="228"/>
      <c r="M29" s="228"/>
      <c r="N29" s="228"/>
      <c r="O29" s="228"/>
      <c r="P29" s="228"/>
      <c r="Q29" s="228"/>
      <c r="R29" s="228"/>
      <c r="S29" s="228"/>
    </row>
    <row r="30" spans="2:19" s="227" customFormat="1" ht="15.75">
      <c r="B30" s="232"/>
      <c r="F30" s="228"/>
      <c r="G30" s="228"/>
      <c r="I30" s="228"/>
      <c r="M30" s="228"/>
      <c r="N30" s="228"/>
      <c r="O30" s="228"/>
      <c r="P30" s="228"/>
      <c r="Q30" s="228"/>
      <c r="R30" s="228"/>
      <c r="S30" s="228"/>
    </row>
    <row r="31" spans="2:19" s="227" customFormat="1" ht="19.5" thickBot="1">
      <c r="B31" s="230" t="s">
        <v>183</v>
      </c>
      <c r="C31" s="228" t="s">
        <v>188</v>
      </c>
      <c r="D31" s="228" t="s">
        <v>186</v>
      </c>
      <c r="E31" s="228" t="s">
        <v>189</v>
      </c>
      <c r="F31" s="228" t="s">
        <v>187</v>
      </c>
      <c r="G31" s="228" t="s">
        <v>190</v>
      </c>
      <c r="H31" s="228" t="s">
        <v>191</v>
      </c>
      <c r="I31" s="228" t="s">
        <v>192</v>
      </c>
      <c r="M31" s="228"/>
      <c r="N31" s="228"/>
      <c r="O31" s="228"/>
      <c r="P31" s="228"/>
      <c r="Q31" s="228"/>
      <c r="R31" s="228"/>
      <c r="S31" s="228"/>
    </row>
    <row r="32" spans="2:19" s="227" customFormat="1" ht="16.5" thickBot="1">
      <c r="B32" s="235" t="s">
        <v>212</v>
      </c>
      <c r="C32" s="278">
        <v>6.05</v>
      </c>
      <c r="D32" s="238">
        <f>C32*F35</f>
        <v>0.63812462816409876</v>
      </c>
      <c r="E32" s="234">
        <f>C32*30.4</f>
        <v>183.92</v>
      </c>
      <c r="F32" s="233">
        <f>E32*F35</f>
        <v>19.398988696188603</v>
      </c>
      <c r="G32" s="243" t="str">
        <f>IFERROR(C29*24,"")</f>
        <v/>
      </c>
      <c r="H32" s="234" t="str">
        <f>IFERROR(C32/G32,"")</f>
        <v/>
      </c>
      <c r="I32" s="263" t="str">
        <f>IFERROR(F35*H32,"")</f>
        <v/>
      </c>
      <c r="M32" s="228"/>
      <c r="N32" s="228"/>
      <c r="O32" s="228"/>
      <c r="P32" s="228"/>
      <c r="Q32" s="228"/>
      <c r="R32" s="228"/>
      <c r="S32" s="228"/>
    </row>
    <row r="33" spans="1:19" s="227" customFormat="1" ht="15.75">
      <c r="B33" s="232"/>
      <c r="F33" s="228"/>
      <c r="G33" s="228"/>
      <c r="I33" s="228"/>
      <c r="M33" s="228"/>
      <c r="N33" s="228"/>
      <c r="O33" s="228"/>
      <c r="P33" s="228"/>
      <c r="Q33" s="228"/>
      <c r="R33" s="228"/>
      <c r="S33" s="228"/>
    </row>
    <row r="34" spans="1:19" s="227" customFormat="1" ht="15.75">
      <c r="A34" s="232"/>
      <c r="B34" s="344" t="s">
        <v>235</v>
      </c>
      <c r="C34" s="344" t="s">
        <v>236</v>
      </c>
      <c r="D34" s="261" t="s">
        <v>184</v>
      </c>
      <c r="E34" s="261" t="s">
        <v>185</v>
      </c>
      <c r="F34" s="261" t="s">
        <v>195</v>
      </c>
      <c r="H34" s="228"/>
      <c r="L34" s="228"/>
      <c r="M34" s="228"/>
      <c r="N34" s="228"/>
      <c r="O34" s="228"/>
      <c r="P34" s="228"/>
      <c r="Q34" s="228"/>
      <c r="R34" s="228"/>
    </row>
    <row r="35" spans="1:19" s="227" customFormat="1" ht="15.75">
      <c r="B35" s="279">
        <v>44201</v>
      </c>
      <c r="C35" s="259">
        <v>2183</v>
      </c>
      <c r="D35" s="280">
        <v>234.37</v>
      </c>
      <c r="E35" s="260">
        <f>IF($C35="","",D35/C35)</f>
        <v>0.10736142922583601</v>
      </c>
      <c r="F35" s="263">
        <f>AVERAGE(E35:E46)</f>
        <v>0.10547514515109072</v>
      </c>
      <c r="H35" s="228"/>
      <c r="L35" s="228"/>
      <c r="M35" s="228"/>
      <c r="N35" s="228"/>
      <c r="O35" s="228"/>
      <c r="P35" s="228"/>
      <c r="Q35" s="228"/>
      <c r="R35" s="228"/>
    </row>
    <row r="36" spans="1:19" s="227" customFormat="1" ht="15.75">
      <c r="B36" s="279">
        <v>44230</v>
      </c>
      <c r="C36" s="259">
        <v>3196</v>
      </c>
      <c r="D36" s="259">
        <v>331.07</v>
      </c>
      <c r="E36" s="260">
        <f t="shared" ref="E36:E46" si="14">IF($C36="","",D36/C36)</f>
        <v>0.10358886107634543</v>
      </c>
      <c r="F36" s="228"/>
      <c r="H36" s="228"/>
      <c r="L36" s="228"/>
      <c r="M36" s="228"/>
      <c r="N36" s="228"/>
      <c r="O36" s="228"/>
      <c r="P36" s="228"/>
      <c r="Q36" s="228"/>
      <c r="R36" s="228"/>
    </row>
    <row r="37" spans="1:19" s="227" customFormat="1" ht="15.75">
      <c r="B37" s="279"/>
      <c r="C37" s="259"/>
      <c r="D37" s="259"/>
      <c r="E37" s="260" t="str">
        <f t="shared" si="14"/>
        <v/>
      </c>
      <c r="F37" s="228"/>
      <c r="H37" s="228"/>
      <c r="L37" s="228"/>
      <c r="M37" s="228"/>
      <c r="N37" s="228"/>
      <c r="O37" s="228"/>
      <c r="P37" s="228"/>
      <c r="Q37" s="228"/>
      <c r="R37" s="228"/>
    </row>
    <row r="38" spans="1:19" s="227" customFormat="1" ht="15.75">
      <c r="B38" s="279"/>
      <c r="C38" s="259"/>
      <c r="D38" s="259"/>
      <c r="E38" s="260" t="str">
        <f t="shared" si="14"/>
        <v/>
      </c>
      <c r="F38" s="228"/>
      <c r="H38" s="228"/>
      <c r="L38" s="228"/>
      <c r="M38" s="228"/>
      <c r="N38" s="228"/>
      <c r="O38" s="228"/>
      <c r="P38" s="228"/>
      <c r="Q38" s="228"/>
      <c r="R38" s="228"/>
    </row>
    <row r="39" spans="1:19" s="227" customFormat="1" ht="15.75">
      <c r="B39" s="279"/>
      <c r="C39" s="259"/>
      <c r="D39" s="259"/>
      <c r="E39" s="260" t="str">
        <f t="shared" si="14"/>
        <v/>
      </c>
      <c r="F39" s="228"/>
      <c r="H39" s="228"/>
      <c r="L39" s="228"/>
      <c r="M39" s="228"/>
      <c r="N39" s="228"/>
      <c r="O39" s="228"/>
      <c r="P39" s="228"/>
      <c r="Q39" s="228"/>
      <c r="R39" s="228"/>
    </row>
    <row r="40" spans="1:19" s="227" customFormat="1" ht="15.75">
      <c r="B40" s="279"/>
      <c r="C40" s="259"/>
      <c r="D40" s="259"/>
      <c r="E40" s="260" t="str">
        <f t="shared" si="14"/>
        <v/>
      </c>
      <c r="F40" s="228"/>
      <c r="H40" s="228"/>
      <c r="L40" s="228"/>
      <c r="M40" s="228"/>
      <c r="N40" s="228"/>
      <c r="O40" s="228"/>
      <c r="P40" s="228"/>
      <c r="Q40" s="228"/>
      <c r="R40" s="228"/>
    </row>
    <row r="41" spans="1:19" s="227" customFormat="1" ht="15.75">
      <c r="A41"/>
      <c r="B41" s="281"/>
      <c r="C41" s="265"/>
      <c r="D41" s="265"/>
      <c r="E41" s="260" t="str">
        <f t="shared" si="14"/>
        <v/>
      </c>
      <c r="F41" s="34"/>
      <c r="G41"/>
      <c r="H41" s="34"/>
      <c r="L41" s="228"/>
      <c r="M41" s="228"/>
      <c r="N41" s="228"/>
      <c r="O41" s="228"/>
      <c r="P41" s="228"/>
      <c r="Q41" s="228"/>
      <c r="R41" s="228"/>
    </row>
    <row r="42" spans="1:19" ht="15.75">
      <c r="B42" s="281"/>
      <c r="C42" s="265"/>
      <c r="D42" s="265"/>
      <c r="E42" s="260" t="str">
        <f t="shared" si="14"/>
        <v/>
      </c>
      <c r="G42"/>
      <c r="H42" s="34"/>
      <c r="I42"/>
      <c r="K42" s="284"/>
      <c r="L42" s="34"/>
      <c r="S42"/>
    </row>
    <row r="43" spans="1:19" ht="15.75">
      <c r="B43" s="281"/>
      <c r="C43" s="265"/>
      <c r="D43" s="265"/>
      <c r="E43" s="260" t="str">
        <f t="shared" si="14"/>
        <v/>
      </c>
      <c r="G43"/>
      <c r="H43" s="34"/>
      <c r="I43"/>
      <c r="K43" s="284"/>
      <c r="L43" s="34"/>
      <c r="S43"/>
    </row>
    <row r="44" spans="1:19" ht="15.75">
      <c r="B44" s="281"/>
      <c r="C44" s="265"/>
      <c r="D44" s="265"/>
      <c r="E44" s="260" t="str">
        <f t="shared" si="14"/>
        <v/>
      </c>
      <c r="G44"/>
      <c r="H44" s="34"/>
      <c r="I44"/>
      <c r="K44" s="284"/>
      <c r="L44" s="34"/>
      <c r="S44"/>
    </row>
    <row r="45" spans="1:19" ht="15.75">
      <c r="B45" s="281"/>
      <c r="C45" s="265"/>
      <c r="D45" s="265"/>
      <c r="E45" s="260" t="str">
        <f t="shared" si="14"/>
        <v/>
      </c>
      <c r="G45"/>
      <c r="H45" s="34"/>
      <c r="I45"/>
      <c r="K45" s="284"/>
      <c r="L45" s="34"/>
      <c r="S45"/>
    </row>
    <row r="46" spans="1:19" ht="15.75">
      <c r="B46" s="281"/>
      <c r="C46" s="265"/>
      <c r="D46" s="265"/>
      <c r="E46" s="260" t="str">
        <f t="shared" si="14"/>
        <v/>
      </c>
      <c r="G46"/>
      <c r="H46" s="34"/>
      <c r="I46"/>
      <c r="K46" s="284"/>
      <c r="L46" s="34"/>
      <c r="S46"/>
    </row>
  </sheetData>
  <sheetProtection sheet="1" selectLockedCells="1"/>
  <pageMargins left="0.7" right="0.7" top="0.75" bottom="0.75" header="0.3" footer="0.3"/>
  <pageSetup orientation="portrait" horizontalDpi="0"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D6B144-05E5-4116-8F89-4EC09DB34C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Dashboard</vt:lpstr>
      <vt:lpstr>Account_Value</vt:lpstr>
      <vt:lpstr>Calculator</vt:lpstr>
      <vt:lpstr>Stock_Connector</vt:lpstr>
      <vt:lpstr>Investments_Import</vt:lpstr>
      <vt:lpstr>Mining_Import</vt:lpstr>
      <vt:lpstr>Miners</vt:lpstr>
      <vt:lpstr>All_Currencies_Invested</vt:lpstr>
      <vt:lpstr>Date_Market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Malachi King</cp:lastModifiedBy>
  <dcterms:created xsi:type="dcterms:W3CDTF">2020-08-22T18:54:38Z</dcterms:created>
  <dcterms:modified xsi:type="dcterms:W3CDTF">2021-02-07T13:00:48Z</dcterms:modified>
</cp:coreProperties>
</file>